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wnloads\"/>
    </mc:Choice>
  </mc:AlternateContent>
  <bookViews>
    <workbookView xWindow="0" yWindow="0" windowWidth="19160" windowHeight="6450" tabRatio="816"/>
  </bookViews>
  <sheets>
    <sheet name="Perfomance Projections Report" sheetId="1" r:id="rId1"/>
    <sheet name="Sheet5" sheetId="20" state="hidden" r:id="rId2"/>
    <sheet name="ICD,SOUTHERN" sheetId="15" r:id="rId3"/>
    <sheet name="yesterdays projections" sheetId="18" state="hidden" r:id="rId4"/>
    <sheet name="Sheet4" sheetId="16" state="hidden" r:id="rId5"/>
    <sheet name="Sheet3" sheetId="11" state="hidden" r:id="rId6"/>
    <sheet name="FINANCE" sheetId="4" state="hidden" r:id="rId7"/>
    <sheet name="Sheet7" sheetId="19" state="hidden" r:id="rId8"/>
    <sheet name="REI" sheetId="2" state="hidden" r:id="rId9"/>
    <sheet name="Current Stocks Projections" sheetId="3" state="hidden" r:id="rId10"/>
    <sheet name="treasury targets" sheetId="13" state="hidden" r:id="rId11"/>
    <sheet name="Sheet2" sheetId="12" state="hidden" r:id="rId12"/>
    <sheet name="Sheet1" sheetId="8" state="hidden" r:id="rId13"/>
    <sheet name="Container &amp; Motor V Analysis" sheetId="6" state="hidden" r:id="rId14"/>
    <sheet name="year to date" sheetId="7" state="hidden" r:id="rId15"/>
    <sheet name="ypt" sheetId="9" state="hidden"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a" localSheetId="9">#REF!</definedName>
    <definedName name="\a" localSheetId="10">#REF!</definedName>
    <definedName name="\a">#REF!</definedName>
    <definedName name="\b" localSheetId="9">#REF!</definedName>
    <definedName name="\b" localSheetId="10">#REF!</definedName>
    <definedName name="\b">#REF!</definedName>
    <definedName name="\c" localSheetId="9">#REF!</definedName>
    <definedName name="\c" localSheetId="10">#REF!</definedName>
    <definedName name="\c">#REF!</definedName>
    <definedName name="\d" localSheetId="9">#REF!</definedName>
    <definedName name="\d" localSheetId="10">#REF!</definedName>
    <definedName name="\d">#REF!</definedName>
    <definedName name="\E" localSheetId="9">#REF!</definedName>
    <definedName name="\E" localSheetId="10">#REF!</definedName>
    <definedName name="\E">#REF!</definedName>
    <definedName name="\F" localSheetId="9">#REF!</definedName>
    <definedName name="\F" localSheetId="10">#REF!</definedName>
    <definedName name="\F">#REF!</definedName>
    <definedName name="\G" localSheetId="9">#REF!</definedName>
    <definedName name="\G" localSheetId="10">#REF!</definedName>
    <definedName name="\G">#REF!</definedName>
    <definedName name="\H" localSheetId="9">#REF!</definedName>
    <definedName name="\H" localSheetId="10">#REF!</definedName>
    <definedName name="\H">#REF!</definedName>
    <definedName name="\I" localSheetId="9">#REF!</definedName>
    <definedName name="\I" localSheetId="10">#REF!</definedName>
    <definedName name="\I">#REF!</definedName>
    <definedName name="\J" localSheetId="9">#REF!</definedName>
    <definedName name="\J" localSheetId="10">#REF!</definedName>
    <definedName name="\J">#REF!</definedName>
    <definedName name="\M" localSheetId="9">#REF!</definedName>
    <definedName name="\M" localSheetId="10">#REF!</definedName>
    <definedName name="\M">#REF!</definedName>
    <definedName name="\P" localSheetId="9">#REF!</definedName>
    <definedName name="\P" localSheetId="10">#REF!</definedName>
    <definedName name="\P">#REF!</definedName>
    <definedName name="\S" localSheetId="9">#REF!</definedName>
    <definedName name="\S" localSheetId="10">#REF!</definedName>
    <definedName name="\S">#REF!</definedName>
    <definedName name="\T" localSheetId="9">#REF!</definedName>
    <definedName name="\T" localSheetId="10">#REF!</definedName>
    <definedName name="\T">#REF!</definedName>
    <definedName name="\T1" localSheetId="9">#REF!</definedName>
    <definedName name="\T1" localSheetId="10">#REF!</definedName>
    <definedName name="\T1">#REF!</definedName>
    <definedName name="\T2" localSheetId="9">[1]BOP!#REF!</definedName>
    <definedName name="\T2" localSheetId="10">[1]BOP!#REF!</definedName>
    <definedName name="\T2">[1]BOP!#REF!</definedName>
    <definedName name="\U" localSheetId="9">#REF!</definedName>
    <definedName name="\U" localSheetId="10">#REF!</definedName>
    <definedName name="\U">#REF!</definedName>
    <definedName name="\W" localSheetId="9">#REF!</definedName>
    <definedName name="\W" localSheetId="10">#REF!</definedName>
    <definedName name="\W">#REF!</definedName>
    <definedName name="______CSR96" localSheetId="10">#REF!</definedName>
    <definedName name="______CSR96">#REF!</definedName>
    <definedName name="______CSR97" localSheetId="10">#REF!</definedName>
    <definedName name="______CSR97">#REF!</definedName>
    <definedName name="______GDP96" localSheetId="10">#REF!</definedName>
    <definedName name="______GDP96">#REF!</definedName>
    <definedName name="______GDP97" localSheetId="10">#REF!</definedName>
    <definedName name="______GDP97">#REF!</definedName>
    <definedName name="______NFA1" localSheetId="10">#REF!</definedName>
    <definedName name="______NFA1">#REF!</definedName>
    <definedName name="______TAB1" localSheetId="10">#REF!</definedName>
    <definedName name="______TAB1">#REF!</definedName>
    <definedName name="______TAB32" localSheetId="10">#REF!</definedName>
    <definedName name="______TAB32">#REF!</definedName>
    <definedName name="______TAB34" localSheetId="10">#REF!</definedName>
    <definedName name="______TAB34">#REF!</definedName>
    <definedName name="______TAB35" localSheetId="10">#REF!</definedName>
    <definedName name="______TAB35">#REF!</definedName>
    <definedName name="______TAB36" localSheetId="10">#REF!</definedName>
    <definedName name="______TAB36">#REF!</definedName>
    <definedName name="______TAB37" localSheetId="10">#REF!</definedName>
    <definedName name="______TAB37">#REF!</definedName>
    <definedName name="______TAB38" localSheetId="10">#REF!</definedName>
    <definedName name="______TAB38">#REF!</definedName>
    <definedName name="______TAB39" localSheetId="10">#REF!</definedName>
    <definedName name="______TAB39">#REF!</definedName>
    <definedName name="______TAB41" localSheetId="10">#REF!</definedName>
    <definedName name="______TAB41">#REF!</definedName>
    <definedName name="______VAT96" localSheetId="10">#REF!</definedName>
    <definedName name="______VAT96">#REF!</definedName>
    <definedName name="______VAT97" localSheetId="10">#REF!</definedName>
    <definedName name="______VAT97">#REF!</definedName>
    <definedName name="______YR0110" localSheetId="10">#REF!</definedName>
    <definedName name="______YR0110">#REF!</definedName>
    <definedName name="______YR89" localSheetId="10">#REF!</definedName>
    <definedName name="______YR89">#REF!</definedName>
    <definedName name="______YR90" localSheetId="10">#REF!</definedName>
    <definedName name="______YR90">#REF!</definedName>
    <definedName name="______YR91" localSheetId="10">#REF!</definedName>
    <definedName name="______YR91">#REF!</definedName>
    <definedName name="______YR92" localSheetId="10">#REF!</definedName>
    <definedName name="______YR92">#REF!</definedName>
    <definedName name="______YR93" localSheetId="10">#REF!</definedName>
    <definedName name="______YR93">#REF!</definedName>
    <definedName name="______YR94" localSheetId="10">#REF!</definedName>
    <definedName name="______YR94">#REF!</definedName>
    <definedName name="______YR95" localSheetId="10">#REF!</definedName>
    <definedName name="______YR95">#REF!</definedName>
    <definedName name="_____CSR96" localSheetId="10">#REF!</definedName>
    <definedName name="_____CSR96">#REF!</definedName>
    <definedName name="_____CSR97" localSheetId="10">#REF!</definedName>
    <definedName name="_____CSR97">#REF!</definedName>
    <definedName name="_____GDP96" localSheetId="10">#REF!</definedName>
    <definedName name="_____GDP96">#REF!</definedName>
    <definedName name="_____GDP97" localSheetId="10">#REF!</definedName>
    <definedName name="_____GDP97">#REF!</definedName>
    <definedName name="_____NFA1" localSheetId="10">#REF!</definedName>
    <definedName name="_____NFA1">#REF!</definedName>
    <definedName name="_____TAB1" localSheetId="10">#REF!</definedName>
    <definedName name="_____TAB1">#REF!</definedName>
    <definedName name="_____TAB32" localSheetId="10">#REF!</definedName>
    <definedName name="_____TAB32">#REF!</definedName>
    <definedName name="_____TAB34" localSheetId="10">#REF!</definedName>
    <definedName name="_____TAB34">#REF!</definedName>
    <definedName name="_____TAB35" localSheetId="10">#REF!</definedName>
    <definedName name="_____TAB35">#REF!</definedName>
    <definedName name="_____TAB36" localSheetId="10">#REF!</definedName>
    <definedName name="_____TAB36">#REF!</definedName>
    <definedName name="_____TAB37" localSheetId="10">#REF!</definedName>
    <definedName name="_____TAB37">#REF!</definedName>
    <definedName name="_____TAB38" localSheetId="10">#REF!</definedName>
    <definedName name="_____TAB38">#REF!</definedName>
    <definedName name="_____TAB39" localSheetId="10">#REF!</definedName>
    <definedName name="_____TAB39">#REF!</definedName>
    <definedName name="_____TAB41" localSheetId="10">#REF!</definedName>
    <definedName name="_____TAB41">#REF!</definedName>
    <definedName name="_____VAT96" localSheetId="10">#REF!</definedName>
    <definedName name="_____VAT96">#REF!</definedName>
    <definedName name="_____VAT97" localSheetId="10">#REF!</definedName>
    <definedName name="_____VAT97">#REF!</definedName>
    <definedName name="_____YR0110" localSheetId="10">#REF!</definedName>
    <definedName name="_____YR0110">#REF!</definedName>
    <definedName name="_____YR89" localSheetId="10">#REF!</definedName>
    <definedName name="_____YR89">#REF!</definedName>
    <definedName name="_____YR90" localSheetId="10">#REF!</definedName>
    <definedName name="_____YR90">#REF!</definedName>
    <definedName name="_____YR91" localSheetId="10">#REF!</definedName>
    <definedName name="_____YR91">#REF!</definedName>
    <definedName name="_____YR92" localSheetId="10">#REF!</definedName>
    <definedName name="_____YR92">#REF!</definedName>
    <definedName name="_____YR93" localSheetId="10">#REF!</definedName>
    <definedName name="_____YR93">#REF!</definedName>
    <definedName name="_____YR94" localSheetId="10">#REF!</definedName>
    <definedName name="_____YR94">#REF!</definedName>
    <definedName name="_____YR95" localSheetId="10">#REF!</definedName>
    <definedName name="_____YR95">#REF!</definedName>
    <definedName name="____CSR96" localSheetId="10">#REF!</definedName>
    <definedName name="____CSR96">#REF!</definedName>
    <definedName name="____CSR97" localSheetId="10">#REF!</definedName>
    <definedName name="____CSR97">#REF!</definedName>
    <definedName name="____GDP96" localSheetId="10">#REF!</definedName>
    <definedName name="____GDP96">#REF!</definedName>
    <definedName name="____GDP97" localSheetId="10">#REF!</definedName>
    <definedName name="____GDP97">#REF!</definedName>
    <definedName name="____NFA1" localSheetId="10">#REF!</definedName>
    <definedName name="____NFA1">#REF!</definedName>
    <definedName name="____TAB1" localSheetId="10">#REF!</definedName>
    <definedName name="____TAB1">#REF!</definedName>
    <definedName name="____TAB32" localSheetId="10">#REF!</definedName>
    <definedName name="____TAB32">#REF!</definedName>
    <definedName name="____TAB34" localSheetId="10">#REF!</definedName>
    <definedName name="____TAB34">#REF!</definedName>
    <definedName name="____TAB35" localSheetId="10">#REF!</definedName>
    <definedName name="____TAB35">#REF!</definedName>
    <definedName name="____TAB36" localSheetId="10">#REF!</definedName>
    <definedName name="____TAB36">#REF!</definedName>
    <definedName name="____TAB37" localSheetId="10">#REF!</definedName>
    <definedName name="____TAB37">#REF!</definedName>
    <definedName name="____TAB38" localSheetId="10">#REF!</definedName>
    <definedName name="____TAB38">#REF!</definedName>
    <definedName name="____TAB39" localSheetId="10">#REF!</definedName>
    <definedName name="____TAB39">#REF!</definedName>
    <definedName name="____TAB41" localSheetId="10">#REF!</definedName>
    <definedName name="____TAB41">#REF!</definedName>
    <definedName name="____VAT96" localSheetId="10">#REF!</definedName>
    <definedName name="____VAT96">#REF!</definedName>
    <definedName name="____VAT97" localSheetId="10">#REF!</definedName>
    <definedName name="____VAT97">#REF!</definedName>
    <definedName name="____YR0110" localSheetId="10">#REF!</definedName>
    <definedName name="____YR0110">#REF!</definedName>
    <definedName name="____YR89" localSheetId="10">#REF!</definedName>
    <definedName name="____YR89">#REF!</definedName>
    <definedName name="____YR90" localSheetId="10">#REF!</definedName>
    <definedName name="____YR90">#REF!</definedName>
    <definedName name="____YR91" localSheetId="10">#REF!</definedName>
    <definedName name="____YR91">#REF!</definedName>
    <definedName name="____YR92" localSheetId="10">#REF!</definedName>
    <definedName name="____YR92">#REF!</definedName>
    <definedName name="____YR93" localSheetId="10">#REF!</definedName>
    <definedName name="____YR93">#REF!</definedName>
    <definedName name="____YR94" localSheetId="10">#REF!</definedName>
    <definedName name="____YR94">#REF!</definedName>
    <definedName name="____YR95" localSheetId="10">#REF!</definedName>
    <definedName name="____YR95">#REF!</definedName>
    <definedName name="___CSR96" localSheetId="9">#REF!</definedName>
    <definedName name="___CSR96" localSheetId="10">#REF!</definedName>
    <definedName name="___CSR96">#REF!</definedName>
    <definedName name="___CSR97" localSheetId="9">#REF!</definedName>
    <definedName name="___CSR97" localSheetId="10">#REF!</definedName>
    <definedName name="___CSR97">#REF!</definedName>
    <definedName name="___day1" localSheetId="9">#REF!</definedName>
    <definedName name="___day1" localSheetId="10">#REF!</definedName>
    <definedName name="___day1">#REF!</definedName>
    <definedName name="___day2" localSheetId="9">#REF!</definedName>
    <definedName name="___day2" localSheetId="10">#REF!</definedName>
    <definedName name="___day2">#REF!</definedName>
    <definedName name="___day3" localSheetId="9">#REF!</definedName>
    <definedName name="___day3" localSheetId="10">#REF!</definedName>
    <definedName name="___day3">#REF!</definedName>
    <definedName name="___day4" localSheetId="9">#REF!</definedName>
    <definedName name="___day4" localSheetId="10">#REF!</definedName>
    <definedName name="___day4">#REF!</definedName>
    <definedName name="___day5" localSheetId="9">#REF!</definedName>
    <definedName name="___day5" localSheetId="10">#REF!</definedName>
    <definedName name="___day5">#REF!</definedName>
    <definedName name="___day6" localSheetId="9">#REF!</definedName>
    <definedName name="___day6" localSheetId="10">#REF!</definedName>
    <definedName name="___day6">#REF!</definedName>
    <definedName name="___GDP96" localSheetId="9">#REF!</definedName>
    <definedName name="___GDP96" localSheetId="10">#REF!</definedName>
    <definedName name="___GDP96">#REF!</definedName>
    <definedName name="___GDP97" localSheetId="9">#REF!</definedName>
    <definedName name="___GDP97" localSheetId="10">#REF!</definedName>
    <definedName name="___GDP97">#REF!</definedName>
    <definedName name="___NFA1">'[2]NFA-input'!$A$2:$AP$56</definedName>
    <definedName name="___TAB1" localSheetId="9">#REF!</definedName>
    <definedName name="___TAB1" localSheetId="10">#REF!</definedName>
    <definedName name="___TAB1">#REF!</definedName>
    <definedName name="___TAB32" localSheetId="9">#REF!</definedName>
    <definedName name="___TAB32" localSheetId="10">#REF!</definedName>
    <definedName name="___TAB32">#REF!</definedName>
    <definedName name="___TAB34" localSheetId="9">'[3]Table 60'!#REF!</definedName>
    <definedName name="___TAB34" localSheetId="10">'[3]Table 60'!#REF!</definedName>
    <definedName name="___TAB34">'[3]Table 60'!#REF!</definedName>
    <definedName name="___TAB35" localSheetId="9">'[3]Table 60'!#REF!</definedName>
    <definedName name="___TAB35" localSheetId="10">'[3]Table 60'!#REF!</definedName>
    <definedName name="___TAB35">'[3]Table 60'!#REF!</definedName>
    <definedName name="___TAB36" localSheetId="9">#REF!</definedName>
    <definedName name="___TAB36" localSheetId="10">#REF!</definedName>
    <definedName name="___TAB36">#REF!</definedName>
    <definedName name="___TAB37" localSheetId="9">#REF!</definedName>
    <definedName name="___TAB37" localSheetId="10">#REF!</definedName>
    <definedName name="___TAB37">#REF!</definedName>
    <definedName name="___TAB38" localSheetId="9">'[3]Table 60'!#REF!</definedName>
    <definedName name="___TAB38" localSheetId="10">'[3]Table 60'!#REF!</definedName>
    <definedName name="___TAB38">'[3]Table 60'!#REF!</definedName>
    <definedName name="___TAB39" localSheetId="9">'[3]Table 60'!#REF!</definedName>
    <definedName name="___TAB39" localSheetId="10">'[3]Table 60'!#REF!</definedName>
    <definedName name="___TAB39">'[3]Table 60'!#REF!</definedName>
    <definedName name="___TAB41" localSheetId="9">#REF!</definedName>
    <definedName name="___TAB41" localSheetId="10">#REF!</definedName>
    <definedName name="___TAB41">#REF!</definedName>
    <definedName name="___VAT96" localSheetId="9">#REF!</definedName>
    <definedName name="___VAT96" localSheetId="10">#REF!</definedName>
    <definedName name="___VAT96">#REF!</definedName>
    <definedName name="___VAT97" localSheetId="9">#REF!</definedName>
    <definedName name="___VAT97" localSheetId="10">#REF!</definedName>
    <definedName name="___VAT97">#REF!</definedName>
    <definedName name="___YR0110">'[4]Imp:DSA output'!$O$9:$R$464</definedName>
    <definedName name="___YR89">'[4]Imp:DSA output'!$C$9:$C$464</definedName>
    <definedName name="___YR90">'[4]Imp:DSA output'!$D$9:$D$464</definedName>
    <definedName name="___YR91">'[4]Imp:DSA output'!$E$9:$E$464</definedName>
    <definedName name="___YR92">'[4]Imp:DSA output'!$F$9:$F$464</definedName>
    <definedName name="___YR93">'[4]Imp:DSA output'!$G$9:$G$464</definedName>
    <definedName name="___YR94">'[4]Imp:DSA output'!$H$9:$H$464</definedName>
    <definedName name="___YR95">'[4]Imp:DSA output'!$I$9:$I$464</definedName>
    <definedName name="__123Graph_A" localSheetId="9" hidden="1">[5]E!#REF!</definedName>
    <definedName name="__123Graph_A" localSheetId="10" hidden="1">[5]E!#REF!</definedName>
    <definedName name="__123Graph_A" hidden="1">[5]E!#REF!</definedName>
    <definedName name="__123Graph_ACurrent" localSheetId="10" hidden="1">#REF!</definedName>
    <definedName name="__123Graph_ACurrent" hidden="1">#REF!</definedName>
    <definedName name="__123Graph_B" localSheetId="9" hidden="1">[5]E!#REF!</definedName>
    <definedName name="__123Graph_B" localSheetId="10" hidden="1">[5]E!#REF!</definedName>
    <definedName name="__123Graph_B" hidden="1">[5]E!#REF!</definedName>
    <definedName name="__123Graph_BCurrent" localSheetId="10" hidden="1">#REF!</definedName>
    <definedName name="__123Graph_BCurrent" hidden="1">#REF!</definedName>
    <definedName name="__123Graph_C" localSheetId="9" hidden="1">[5]E!#REF!</definedName>
    <definedName name="__123Graph_C" localSheetId="10" hidden="1">[5]E!#REF!</definedName>
    <definedName name="__123Graph_C" hidden="1">[5]E!#REF!</definedName>
    <definedName name="__123Graph_D" localSheetId="9" hidden="1">[5]E!#REF!</definedName>
    <definedName name="__123Graph_D" localSheetId="10" hidden="1">[5]E!#REF!</definedName>
    <definedName name="__123Graph_D" hidden="1">[5]E!#REF!</definedName>
    <definedName name="__123Graph_E" localSheetId="9" hidden="1">[5]E!#REF!</definedName>
    <definedName name="__123Graph_E" localSheetId="10" hidden="1">[5]E!#REF!</definedName>
    <definedName name="__123Graph_E" hidden="1">[5]E!#REF!</definedName>
    <definedName name="__123Graph_F" localSheetId="10" hidden="1">#REF!</definedName>
    <definedName name="__123Graph_F" hidden="1">#REF!</definedName>
    <definedName name="__123Graph_X" localSheetId="9" hidden="1">[5]E!#REF!</definedName>
    <definedName name="__123Graph_X" localSheetId="10" hidden="1">[5]E!#REF!</definedName>
    <definedName name="__123Graph_X" hidden="1">[5]E!#REF!</definedName>
    <definedName name="__123Graph_XCurrent" localSheetId="10" hidden="1">#REF!</definedName>
    <definedName name="__123Graph_XCurrent" hidden="1">#REF!</definedName>
    <definedName name="__CSR96" localSheetId="9">#REF!</definedName>
    <definedName name="__CSR96" localSheetId="10">#REF!</definedName>
    <definedName name="__CSR96">#REF!</definedName>
    <definedName name="__CSR97" localSheetId="9">#REF!</definedName>
    <definedName name="__CSR97" localSheetId="10">#REF!</definedName>
    <definedName name="__CSR97">#REF!</definedName>
    <definedName name="__day1" localSheetId="9">#REF!</definedName>
    <definedName name="__day1" localSheetId="10">#REF!</definedName>
    <definedName name="__day1">#REF!</definedName>
    <definedName name="__day2" localSheetId="9">#REF!</definedName>
    <definedName name="__day2" localSheetId="10">#REF!</definedName>
    <definedName name="__day2">#REF!</definedName>
    <definedName name="__day3" localSheetId="9">#REF!</definedName>
    <definedName name="__day3" localSheetId="10">#REF!</definedName>
    <definedName name="__day3">#REF!</definedName>
    <definedName name="__day4" localSheetId="9">#REF!</definedName>
    <definedName name="__day4" localSheetId="10">#REF!</definedName>
    <definedName name="__day4">#REF!</definedName>
    <definedName name="__day5" localSheetId="9">#REF!</definedName>
    <definedName name="__day5" localSheetId="10">#REF!</definedName>
    <definedName name="__day5">#REF!</definedName>
    <definedName name="__day6" localSheetId="9">#REF!</definedName>
    <definedName name="__day6" localSheetId="10">#REF!</definedName>
    <definedName name="__day6">#REF!</definedName>
    <definedName name="__GDP96" localSheetId="9">#REF!</definedName>
    <definedName name="__GDP96" localSheetId="10">#REF!</definedName>
    <definedName name="__GDP96">#REF!</definedName>
    <definedName name="__GDP97" localSheetId="9">#REF!</definedName>
    <definedName name="__GDP97" localSheetId="10">#REF!</definedName>
    <definedName name="__GDP97">#REF!</definedName>
    <definedName name="__NFA1">'[6]NFA-input'!$A$2:$AP$56</definedName>
    <definedName name="__SUM1" localSheetId="9">#REF!</definedName>
    <definedName name="__SUM1" localSheetId="10">#REF!</definedName>
    <definedName name="__SUM1">#REF!</definedName>
    <definedName name="__SUM2" localSheetId="9">#REF!</definedName>
    <definedName name="__SUM2" localSheetId="10">#REF!</definedName>
    <definedName name="__SUM2">#REF!</definedName>
    <definedName name="__SUM3" localSheetId="9">#REF!</definedName>
    <definedName name="__SUM3" localSheetId="10">#REF!</definedName>
    <definedName name="__SUM3">#REF!</definedName>
    <definedName name="__SUM4" localSheetId="9">#REF!</definedName>
    <definedName name="__SUM4" localSheetId="10">#REF!</definedName>
    <definedName name="__SUM4">#REF!</definedName>
    <definedName name="__SUM5" localSheetId="9">#REF!</definedName>
    <definedName name="__SUM5" localSheetId="10">#REF!</definedName>
    <definedName name="__SUM5">#REF!</definedName>
    <definedName name="__TAB1" localSheetId="9">#REF!</definedName>
    <definedName name="__TAB1" localSheetId="10">#REF!</definedName>
    <definedName name="__TAB1">#REF!</definedName>
    <definedName name="__TAB32" localSheetId="9">#REF!</definedName>
    <definedName name="__TAB32" localSheetId="10">#REF!</definedName>
    <definedName name="__TAB32">#REF!</definedName>
    <definedName name="__TAB34" localSheetId="9">'[7]Table 60'!#REF!</definedName>
    <definedName name="__TAB34" localSheetId="10">'[7]Table 60'!#REF!</definedName>
    <definedName name="__TAB34">'[7]Table 60'!#REF!</definedName>
    <definedName name="__TAB35" localSheetId="9">'[7]Table 60'!#REF!</definedName>
    <definedName name="__TAB35" localSheetId="10">'[7]Table 60'!#REF!</definedName>
    <definedName name="__TAB35">'[7]Table 60'!#REF!</definedName>
    <definedName name="__TAB36" localSheetId="9">#REF!</definedName>
    <definedName name="__TAB36" localSheetId="10">#REF!</definedName>
    <definedName name="__TAB36">#REF!</definedName>
    <definedName name="__TAB37" localSheetId="9">#REF!</definedName>
    <definedName name="__TAB37" localSheetId="10">#REF!</definedName>
    <definedName name="__TAB37">#REF!</definedName>
    <definedName name="__TAB38" localSheetId="9">'[7]Table 60'!#REF!</definedName>
    <definedName name="__TAB38" localSheetId="10">'[7]Table 60'!#REF!</definedName>
    <definedName name="__TAB38">'[7]Table 60'!#REF!</definedName>
    <definedName name="__TAB39" localSheetId="9">'[7]Table 60'!#REF!</definedName>
    <definedName name="__TAB39" localSheetId="10">'[7]Table 60'!#REF!</definedName>
    <definedName name="__TAB39">'[7]Table 60'!#REF!</definedName>
    <definedName name="__TAB41" localSheetId="9">#REF!</definedName>
    <definedName name="__TAB41" localSheetId="10">#REF!</definedName>
    <definedName name="__TAB41">#REF!</definedName>
    <definedName name="__VAT96" localSheetId="9">#REF!</definedName>
    <definedName name="__VAT96" localSheetId="10">#REF!</definedName>
    <definedName name="__VAT96">#REF!</definedName>
    <definedName name="__VAT97" localSheetId="9">#REF!</definedName>
    <definedName name="__VAT97" localSheetId="10">#REF!</definedName>
    <definedName name="__VAT97">#REF!</definedName>
    <definedName name="__YR0110">'[4]Imp:DSA output'!$O$9:$R$464</definedName>
    <definedName name="__YR89">'[4]Imp:DSA output'!$C$9:$C$464</definedName>
    <definedName name="__YR90">'[4]Imp:DSA output'!$D$9:$D$464</definedName>
    <definedName name="__YR91">'[4]Imp:DSA output'!$E$9:$E$464</definedName>
    <definedName name="__YR92">'[4]Imp:DSA output'!$F$9:$F$464</definedName>
    <definedName name="__YR93">'[4]Imp:DSA output'!$G$9:$G$464</definedName>
    <definedName name="__YR94">'[4]Imp:DSA output'!$H$9:$H$464</definedName>
    <definedName name="__YR95">'[4]Imp:DSA output'!$I$9:$I$464</definedName>
    <definedName name="_10__123Graph_XChart_2A" localSheetId="10" hidden="1">#REF!</definedName>
    <definedName name="_10__123Graph_XChart_2A" hidden="1">#REF!</definedName>
    <definedName name="_11__123Graph_XChart_3A" localSheetId="10" hidden="1">#REF!</definedName>
    <definedName name="_11__123Graph_XChart_3A" hidden="1">#REF!</definedName>
    <definedName name="_12__123Graph_XChart_4A" localSheetId="10" hidden="1">#REF!</definedName>
    <definedName name="_12__123Graph_XChart_4A" hidden="1">#REF!</definedName>
    <definedName name="_1r" localSheetId="9">#REF!</definedName>
    <definedName name="_1r" localSheetId="10">#REF!</definedName>
    <definedName name="_1r">#REF!</definedName>
    <definedName name="_2__123Graph_AChart_1A" localSheetId="10" hidden="1">#REF!</definedName>
    <definedName name="_2__123Graph_AChart_1A" hidden="1">#REF!</definedName>
    <definedName name="_2012_RCP_HS_Origin_summary_JUL_DEC" localSheetId="10">#REF!</definedName>
    <definedName name="_2012_RCP_HS_Origin_summary_JUL_DEC">#REF!</definedName>
    <definedName name="_2013_RCP_HS_Origin_summary_JUL_DEC" localSheetId="10">#REF!</definedName>
    <definedName name="_2013_RCP_HS_Origin_summary_JUL_DEC">#REF!</definedName>
    <definedName name="_2014_RCP_HS_Origin_summary_JUL_DEC" localSheetId="10">#REF!</definedName>
    <definedName name="_2014_RCP_HS_Origin_summary_JUL_DEC">#REF!</definedName>
    <definedName name="_2015_RCP_HS_Origin_summary_JUL_DEC" localSheetId="10">#REF!</definedName>
    <definedName name="_2015_RCP_HS_Origin_summary_JUL_DEC">#REF!</definedName>
    <definedName name="_2016_17_RCP_2016_17_HS_Origin_summary" localSheetId="10">#REF!</definedName>
    <definedName name="_2016_17_RCP_2016_17_HS_Origin_summary">#REF!</definedName>
    <definedName name="_3__123Graph_AChart_2A" localSheetId="10" hidden="1">#REF!</definedName>
    <definedName name="_3__123Graph_AChart_2A" hidden="1">#REF!</definedName>
    <definedName name="_4__123Graph_AChart_3A" localSheetId="10" hidden="1">#REF!</definedName>
    <definedName name="_4__123Graph_AChart_3A" hidden="1">#REF!</definedName>
    <definedName name="_5__123Graph_AChart_4A" localSheetId="10" hidden="1">#REF!</definedName>
    <definedName name="_5__123Graph_AChart_4A" hidden="1">#REF!</definedName>
    <definedName name="_6__123Graph_BChart_1A" localSheetId="10" hidden="1">#REF!</definedName>
    <definedName name="_6__123Graph_BChart_1A" hidden="1">#REF!</definedName>
    <definedName name="_7__123Graph_BChart_3A" localSheetId="10" hidden="1">#REF!</definedName>
    <definedName name="_7__123Graph_BChart_3A" hidden="1">#REF!</definedName>
    <definedName name="_8__123Graph_BChart_4A" localSheetId="10" hidden="1">#REF!</definedName>
    <definedName name="_8__123Graph_BChart_4A" hidden="1">#REF!</definedName>
    <definedName name="_9__123Graph_XChart_1A" localSheetId="10" hidden="1">#REF!</definedName>
    <definedName name="_9__123Graph_XChart_1A" hidden="1">#REF!</definedName>
    <definedName name="_CSR96" localSheetId="9">#REF!</definedName>
    <definedName name="_CSR96" localSheetId="10">#REF!</definedName>
    <definedName name="_CSR96">#REF!</definedName>
    <definedName name="_CSR97" localSheetId="9">#REF!</definedName>
    <definedName name="_CSR97" localSheetId="10">#REF!</definedName>
    <definedName name="_CSR97">#REF!</definedName>
    <definedName name="_day1" localSheetId="10">#REF!</definedName>
    <definedName name="_day1">#REF!</definedName>
    <definedName name="_day2" localSheetId="10">#REF!</definedName>
    <definedName name="_day2">#REF!</definedName>
    <definedName name="_day3" localSheetId="10">#REF!</definedName>
    <definedName name="_day3">#REF!</definedName>
    <definedName name="_day4" localSheetId="10">#REF!</definedName>
    <definedName name="_day4">#REF!</definedName>
    <definedName name="_day5" localSheetId="10">#REF!</definedName>
    <definedName name="_day5">#REF!</definedName>
    <definedName name="_day6" localSheetId="10">#REF!</definedName>
    <definedName name="_day6">#REF!</definedName>
    <definedName name="_Fill" localSheetId="9" hidden="1">#REF!</definedName>
    <definedName name="_Fill" localSheetId="10" hidden="1">#REF!</definedName>
    <definedName name="_Fill" hidden="1">#REF!</definedName>
    <definedName name="_Fill1" localSheetId="9" hidden="1">#REF!</definedName>
    <definedName name="_Fill1" localSheetId="10" hidden="1">#REF!</definedName>
    <definedName name="_Fill1" hidden="1">#REF!</definedName>
    <definedName name="_filterd" hidden="1">[8]C!$P$428:$T$428</definedName>
    <definedName name="_GDP96" localSheetId="9">#REF!</definedName>
    <definedName name="_GDP96" localSheetId="10">#REF!</definedName>
    <definedName name="_GDP96">#REF!</definedName>
    <definedName name="_GDP97" localSheetId="9">#REF!</definedName>
    <definedName name="_GDP97" localSheetId="10">#REF!</definedName>
    <definedName name="_GDP97">#REF!</definedName>
    <definedName name="_Key1" localSheetId="10" hidden="1">#REF!</definedName>
    <definedName name="_Key1" hidden="1">#REF!</definedName>
    <definedName name="_NFA1">'[6]NFA-input'!$A$2:$AP$56</definedName>
    <definedName name="_Order1" hidden="1">255</definedName>
    <definedName name="_Order2" hidden="1">255</definedName>
    <definedName name="_Parse_Out" localSheetId="9" hidden="1">#REF!</definedName>
    <definedName name="_Parse_Out" localSheetId="10" hidden="1">#REF!</definedName>
    <definedName name="_Parse_Out" hidden="1">#REF!</definedName>
    <definedName name="_pr1" localSheetId="10">#REF!</definedName>
    <definedName name="_pr1">#REF!</definedName>
    <definedName name="_RED3">"Check Box 8"</definedName>
    <definedName name="_Regression_Int" hidden="1">1</definedName>
    <definedName name="_Regression_Out" localSheetId="9" hidden="1">'[5]Work sheet'!#REF!</definedName>
    <definedName name="_Regression_Out" localSheetId="10" hidden="1">'[5]Work sheet'!#REF!</definedName>
    <definedName name="_Regression_Out" hidden="1">'[5]Work sheet'!#REF!</definedName>
    <definedName name="_Regression_X" localSheetId="10" hidden="1">#REF!</definedName>
    <definedName name="_Regression_X" hidden="1">#REF!</definedName>
    <definedName name="_Regression_Y" localSheetId="10" hidden="1">#REF!</definedName>
    <definedName name="_Regression_Y" hidden="1">#REF!</definedName>
    <definedName name="_Sort" localSheetId="10" hidden="1">#REF!</definedName>
    <definedName name="_Sort" hidden="1">#REF!</definedName>
    <definedName name="_SUM1" localSheetId="9">#REF!</definedName>
    <definedName name="_SUM1" localSheetId="10">#REF!</definedName>
    <definedName name="_SUM1">#REF!</definedName>
    <definedName name="_SUM2" localSheetId="9">#REF!</definedName>
    <definedName name="_SUM2" localSheetId="10">#REF!</definedName>
    <definedName name="_SUM2">#REF!</definedName>
    <definedName name="_SUM3" localSheetId="9">#REF!</definedName>
    <definedName name="_SUM3" localSheetId="10">#REF!</definedName>
    <definedName name="_SUM3">#REF!</definedName>
    <definedName name="_SUM4" localSheetId="9">#REF!</definedName>
    <definedName name="_SUM4" localSheetId="10">#REF!</definedName>
    <definedName name="_SUM4">#REF!</definedName>
    <definedName name="_SUM5" localSheetId="9">#REF!</definedName>
    <definedName name="_SUM5" localSheetId="10">#REF!</definedName>
    <definedName name="_SUM5">#REF!</definedName>
    <definedName name="_TAB1" localSheetId="9">#REF!</definedName>
    <definedName name="_TAB1" localSheetId="10">#REF!</definedName>
    <definedName name="_TAB1">#REF!</definedName>
    <definedName name="_TAB32" localSheetId="9">#REF!</definedName>
    <definedName name="_TAB32" localSheetId="10">#REF!</definedName>
    <definedName name="_TAB32">#REF!</definedName>
    <definedName name="_TAB34" localSheetId="9">'[7]Table 60'!#REF!</definedName>
    <definedName name="_TAB34" localSheetId="10">'[7]Table 60'!#REF!</definedName>
    <definedName name="_TAB34">'[7]Table 60'!#REF!</definedName>
    <definedName name="_TAB35" localSheetId="9">'[7]Table 60'!#REF!</definedName>
    <definedName name="_TAB35" localSheetId="10">'[7]Table 60'!#REF!</definedName>
    <definedName name="_TAB35">'[7]Table 60'!#REF!</definedName>
    <definedName name="_TAB36" localSheetId="9">#REF!</definedName>
    <definedName name="_TAB36" localSheetId="10">#REF!</definedName>
    <definedName name="_TAB36">#REF!</definedName>
    <definedName name="_TAB37" localSheetId="9">#REF!</definedName>
    <definedName name="_TAB37" localSheetId="10">#REF!</definedName>
    <definedName name="_TAB37">#REF!</definedName>
    <definedName name="_TAB38" localSheetId="9">'[7]Table 60'!#REF!</definedName>
    <definedName name="_TAB38" localSheetId="10">'[7]Table 60'!#REF!</definedName>
    <definedName name="_TAB38">'[7]Table 60'!#REF!</definedName>
    <definedName name="_TAB39" localSheetId="9">'[7]Table 60'!#REF!</definedName>
    <definedName name="_TAB39" localSheetId="10">'[7]Table 60'!#REF!</definedName>
    <definedName name="_TAB39">'[7]Table 60'!#REF!</definedName>
    <definedName name="_TAB41" localSheetId="9">#REF!</definedName>
    <definedName name="_TAB41" localSheetId="10">#REF!</definedName>
    <definedName name="_TAB41">#REF!</definedName>
    <definedName name="_VAT96" localSheetId="9">#REF!</definedName>
    <definedName name="_VAT96" localSheetId="10">#REF!</definedName>
    <definedName name="_VAT96">#REF!</definedName>
    <definedName name="_VAT97" localSheetId="9">#REF!</definedName>
    <definedName name="_VAT97" localSheetId="10">#REF!</definedName>
    <definedName name="_VAT97">#REF!</definedName>
    <definedName name="_WT1" localSheetId="10">#REF!</definedName>
    <definedName name="_WT1">#REF!</definedName>
    <definedName name="_WT5" localSheetId="10">#REF!</definedName>
    <definedName name="_WT5">#REF!</definedName>
    <definedName name="_WT6" localSheetId="10">#REF!</definedName>
    <definedName name="_WT6">#REF!</definedName>
    <definedName name="_WT7" localSheetId="10">#REF!</definedName>
    <definedName name="_WT7">#REF!</definedName>
    <definedName name="_YR0110">'[4]Imp:DSA output'!$O$9:$R$464</definedName>
    <definedName name="_YR89">'[4]Imp:DSA output'!$C$9:$C$464</definedName>
    <definedName name="_YR90">'[4]Imp:DSA output'!$D$9:$D$464</definedName>
    <definedName name="_YR91">'[4]Imp:DSA output'!$E$9:$E$464</definedName>
    <definedName name="_YR92">'[4]Imp:DSA output'!$F$9:$F$464</definedName>
    <definedName name="_YR93">'[4]Imp:DSA output'!$G$9:$G$464</definedName>
    <definedName name="_YR94">'[4]Imp:DSA output'!$H$9:$H$464</definedName>
    <definedName name="_YR95">'[4]Imp:DSA output'!$I$9:$I$464</definedName>
    <definedName name="_Z" localSheetId="9">[4]Imp!#REF!</definedName>
    <definedName name="_Z" localSheetId="10">[4]Imp!#REF!</definedName>
    <definedName name="_Z">[4]Imp!#REF!</definedName>
    <definedName name="a" localSheetId="9" hidden="1">{"CN",#N/A,FALSE,"SEFI"}</definedName>
    <definedName name="a" localSheetId="8" hidden="1">{"CN",#N/A,FALSE,"SEFI"}</definedName>
    <definedName name="a" hidden="1">{"CN",#N/A,FALSE,"SEFI"}</definedName>
    <definedName name="A._Pre_cutoff_date_original_maturities__subject_to_further_rescheduling_1" localSheetId="10">#REF!</definedName>
    <definedName name="A._Pre_cutoff_date_original_maturities__subject_to_further_rescheduling_1">#REF!</definedName>
    <definedName name="aa" localSheetId="9" hidden="1">{"CN",#N/A,FALSE,"SEFI"}</definedName>
    <definedName name="aa" localSheetId="8" hidden="1">{"CN",#N/A,FALSE,"SEFI"}</definedName>
    <definedName name="aa" hidden="1">{"CN",#N/A,FALSE,"SEFI"}</definedName>
    <definedName name="AAA" localSheetId="9">#REF!</definedName>
    <definedName name="AAA" localSheetId="10">#REF!</definedName>
    <definedName name="AAA">#REF!</definedName>
    <definedName name="aaaaa" localSheetId="10">#REF!</definedName>
    <definedName name="aaaaa">#REF!</definedName>
    <definedName name="aaaaaa" localSheetId="9" hidden="1">{"CN",#N/A,FALSE,"SEFI"}</definedName>
    <definedName name="aaaaaa" localSheetId="8" hidden="1">{"CN",#N/A,FALSE,"SEFI"}</definedName>
    <definedName name="aaaaaa" hidden="1">{"CN",#N/A,FALSE,"SEFI"}</definedName>
    <definedName name="AAN" localSheetId="10">#REF!</definedName>
    <definedName name="AAN">#REF!</definedName>
    <definedName name="abi" localSheetId="10">#REF!</definedName>
    <definedName name="abi">#REF!</definedName>
    <definedName name="ACHE" localSheetId="10">#REF!</definedName>
    <definedName name="ACHE">#REF!</definedName>
    <definedName name="Acountry" localSheetId="10">#REF!</definedName>
    <definedName name="Acountry">#REF!</definedName>
    <definedName name="ACTIVATE" localSheetId="10">#REF!</definedName>
    <definedName name="ACTIVATE">#REF!</definedName>
    <definedName name="ada" localSheetId="10">#REF!</definedName>
    <definedName name="ada">#REF!</definedName>
    <definedName name="af" localSheetId="10">#REF!</definedName>
    <definedName name="af">#REF!</definedName>
    <definedName name="aff" localSheetId="10">#REF!</definedName>
    <definedName name="aff">#REF!</definedName>
    <definedName name="aft" localSheetId="10">#REF!</definedName>
    <definedName name="aft">#REF!</definedName>
    <definedName name="afte">'[9]kpa data'!$A$1:$Q$4156</definedName>
    <definedName name="ag" localSheetId="10">#REF!</definedName>
    <definedName name="ag">#REF!</definedName>
    <definedName name="Agency_List" localSheetId="10">#REF!</definedName>
    <definedName name="Agency_List">#REF!</definedName>
    <definedName name="AGO" localSheetId="10">#REF!</definedName>
    <definedName name="AGO">#REF!</definedName>
    <definedName name="ahaa" localSheetId="10">#REF!</definedName>
    <definedName name="ahaa">#REF!</definedName>
    <definedName name="ain" localSheetId="10">#REF!</definedName>
    <definedName name="ain">#REF!</definedName>
    <definedName name="aina" localSheetId="10">#REF!</definedName>
    <definedName name="aina">#REF!</definedName>
    <definedName name="AJ" localSheetId="10">#REF!</definedName>
    <definedName name="AJ">#REF!</definedName>
    <definedName name="ajaa" localSheetId="10">#REF!</definedName>
    <definedName name="ajaa">#REF!</definedName>
    <definedName name="AKAR" localSheetId="10">#REF!</definedName>
    <definedName name="AKAR">#REF!</definedName>
    <definedName name="AKION" localSheetId="10">#REF!</definedName>
    <definedName name="AKION">#REF!</definedName>
    <definedName name="al" localSheetId="10">#REF!</definedName>
    <definedName name="al">#REF!</definedName>
    <definedName name="ala" localSheetId="10">#REF!</definedName>
    <definedName name="ala">#REF!</definedName>
    <definedName name="alai" localSheetId="10">#REF!</definedName>
    <definedName name="alai">#REF!</definedName>
    <definedName name="ALI" localSheetId="10">#REF!</definedName>
    <definedName name="ALI">#REF!</definedName>
    <definedName name="ALL">'[4]Imp:DSA output'!$C$9:$R$464</definedName>
    <definedName name="alll" localSheetId="10">#REF!</definedName>
    <definedName name="alll">#REF!</definedName>
    <definedName name="als" localSheetId="10">#REF!</definedName>
    <definedName name="als">#REF!</definedName>
    <definedName name="alw" localSheetId="10">#REF!</definedName>
    <definedName name="alw">#REF!</definedName>
    <definedName name="AMI" localSheetId="10">#REF!</definedName>
    <definedName name="AMI">#REF!</definedName>
    <definedName name="an" localSheetId="10">#REF!</definedName>
    <definedName name="an">#REF!</definedName>
    <definedName name="Analytical" localSheetId="10">#REF!</definedName>
    <definedName name="Analytical">#REF!</definedName>
    <definedName name="analytical2" localSheetId="10">#REF!</definedName>
    <definedName name="analytical2">#REF!</definedName>
    <definedName name="anga" localSheetId="10">#REF!</definedName>
    <definedName name="anga">#REF!</definedName>
    <definedName name="anm" localSheetId="10">#REF!</definedName>
    <definedName name="anm">#REF!</definedName>
    <definedName name="AnnualDetail" localSheetId="9">#REF!</definedName>
    <definedName name="AnnualDetail" localSheetId="10">#REF!</definedName>
    <definedName name="AnnualDetail">#REF!</definedName>
    <definedName name="AnnualSRTable">#N/A</definedName>
    <definedName name="ANO" localSheetId="10">#REF!</definedName>
    <definedName name="ANO">#REF!</definedName>
    <definedName name="anto" localSheetId="10">#REF!</definedName>
    <definedName name="anto">#REF!</definedName>
    <definedName name="any" localSheetId="10">#REF!</definedName>
    <definedName name="any">#REF!</definedName>
    <definedName name="ap" localSheetId="10">#REF!</definedName>
    <definedName name="ap">#REF!</definedName>
    <definedName name="api" localSheetId="10">#REF!</definedName>
    <definedName name="api">#REF!</definedName>
    <definedName name="apo" localSheetId="10">#REF!</definedName>
    <definedName name="apo">#REF!</definedName>
    <definedName name="appa" localSheetId="10">#REF!</definedName>
    <definedName name="appa">#REF!</definedName>
    <definedName name="ar" localSheetId="10">#REF!</definedName>
    <definedName name="ar">#REF!</definedName>
    <definedName name="ARE" localSheetId="10">#REF!</definedName>
    <definedName name="ARE">#REF!</definedName>
    <definedName name="as" localSheetId="9" hidden="1">{"CN",#N/A,FALSE,"SEFI"}</definedName>
    <definedName name="as" localSheetId="8" hidden="1">{"CN",#N/A,FALSE,"SEFI"}</definedName>
    <definedName name="as" hidden="1">{"CN",#N/A,FALSE,"SEFI"}</definedName>
    <definedName name="ASAS" localSheetId="10">#REF!</definedName>
    <definedName name="ASAS">#REF!</definedName>
    <definedName name="ase" localSheetId="10">#REF!</definedName>
    <definedName name="ase">#REF!</definedName>
    <definedName name="Asector" localSheetId="10">#REF!</definedName>
    <definedName name="Asector">#REF!</definedName>
    <definedName name="asi" localSheetId="10">#REF!</definedName>
    <definedName name="asi">#REF!</definedName>
    <definedName name="ASSA" localSheetId="10">#REF!</definedName>
    <definedName name="ASSA">#REF!</definedName>
    <definedName name="ASSBOP" localSheetId="10">#REF!</definedName>
    <definedName name="ASSBOP">#REF!</definedName>
    <definedName name="ASSFISC" localSheetId="10">#REF!</definedName>
    <definedName name="ASSFISC">#REF!</definedName>
    <definedName name="ASSGLOBAL" localSheetId="10">#REF!</definedName>
    <definedName name="ASSGLOBAL">#REF!</definedName>
    <definedName name="ASSMON" localSheetId="10">#REF!</definedName>
    <definedName name="ASSMON">#REF!</definedName>
    <definedName name="ASSSECTOR" localSheetId="10">#REF!</definedName>
    <definedName name="ASSSECTOR">#REF!</definedName>
    <definedName name="Assumptions_for_Rescheduling" localSheetId="10">#REF!</definedName>
    <definedName name="Assumptions_for_Rescheduling">#REF!</definedName>
    <definedName name="ata" localSheetId="10">#REF!</definedName>
    <definedName name="ata">#REF!</definedName>
    <definedName name="ataa" localSheetId="10">#REF!</definedName>
    <definedName name="ataa">#REF!</definedName>
    <definedName name="ATAN" localSheetId="10">#REF!</definedName>
    <definedName name="ATAN">#REF!</definedName>
    <definedName name="ate" localSheetId="10">#REF!</definedName>
    <definedName name="ate">#REF!</definedName>
    <definedName name="atte" localSheetId="10">#REF!</definedName>
    <definedName name="atte">#REF!</definedName>
    <definedName name="AUG_2012_2013_taxes_analysis_by_Station" localSheetId="10">#REF!</definedName>
    <definedName name="AUG_2012_2013_taxes_analysis_by_Station">#REF!</definedName>
    <definedName name="awa" localSheetId="10">#REF!</definedName>
    <definedName name="awa">#REF!</definedName>
    <definedName name="awaa" localSheetId="10">#REF!</definedName>
    <definedName name="awaa">#REF!</definedName>
    <definedName name="awaw" localSheetId="10">#REF!</definedName>
    <definedName name="awaw">#REF!</definedName>
    <definedName name="b" localSheetId="9">[10]Imp!#REF!</definedName>
    <definedName name="b" localSheetId="10">[10]Imp!#REF!</definedName>
    <definedName name="b">[10]Imp!#REF!</definedName>
    <definedName name="bab" localSheetId="10">#REF!</definedName>
    <definedName name="bab">#REF!</definedName>
    <definedName name="baraka" localSheetId="10">#REF!</definedName>
    <definedName name="baraka">#REF!</definedName>
    <definedName name="BaseYear">[11]Table1m!$A$4</definedName>
    <definedName name="BasicData" localSheetId="10">#REF!</definedName>
    <definedName name="BasicData">#REF!</definedName>
    <definedName name="bb" localSheetId="9" hidden="1">{"SR_tbs",#N/A,FALSE,"MGSSEI";"SR_tbs",#N/A,FALSE,"MGSBOX";"SR_tbs",#N/A,FALSE,"MGSOCIND"}</definedName>
    <definedName name="bb" localSheetId="8" hidden="1">{"SR_tbs",#N/A,FALSE,"MGSSEI";"SR_tbs",#N/A,FALSE,"MGSBOX";"SR_tbs",#N/A,FALSE,"MGSOCIND"}</definedName>
    <definedName name="bb" hidden="1">{"SR_tbs",#N/A,FALSE,"MGSSEI";"SR_tbs",#N/A,FALSE,"MGSBOX";"SR_tbs",#N/A,FALSE,"MGSOCIND"}</definedName>
    <definedName name="BBB" localSheetId="9">#REF!</definedName>
    <definedName name="BBB" localSheetId="10">#REF!</definedName>
    <definedName name="BBB">#REF!</definedName>
    <definedName name="bbe" localSheetId="10">#REF!</definedName>
    <definedName name="bbe">#REF!</definedName>
    <definedName name="bbv" localSheetId="10">#REF!</definedName>
    <definedName name="bbv">#REF!</definedName>
    <definedName name="be" localSheetId="10">#REF!</definedName>
    <definedName name="be">#REF!</definedName>
    <definedName name="BEC" localSheetId="10">#REF!</definedName>
    <definedName name="BEC">#REF!</definedName>
    <definedName name="beee" localSheetId="10">#REF!</definedName>
    <definedName name="beee">#REF!</definedName>
    <definedName name="BEF" localSheetId="10">#REF!</definedName>
    <definedName name="BEF">#REF!</definedName>
    <definedName name="Beg_Bal" localSheetId="9">#REF!</definedName>
    <definedName name="Beg_Bal" localSheetId="10">#REF!</definedName>
    <definedName name="Beg_Bal">#REF!</definedName>
    <definedName name="bel" localSheetId="10">#REF!</definedName>
    <definedName name="bel">#REF!</definedName>
    <definedName name="belie" localSheetId="10">#REF!</definedName>
    <definedName name="belie">#REF!</definedName>
    <definedName name="bes" localSheetId="10">#REF!</definedName>
    <definedName name="bes">#REF!</definedName>
    <definedName name="bet" localSheetId="10">#REF!</definedName>
    <definedName name="bet">#REF!</definedName>
    <definedName name="BFDI" localSheetId="9">'[12]WETA W2003'!#REF!</definedName>
    <definedName name="BFDI" localSheetId="10">'[12]WETA W2003'!#REF!</definedName>
    <definedName name="BFDI">'[12]WETA W2003'!#REF!</definedName>
    <definedName name="BFLRES" localSheetId="9">'[12]WETA W2003'!#REF!</definedName>
    <definedName name="BFLRES" localSheetId="10">'[12]WETA W2003'!#REF!</definedName>
    <definedName name="BFLRES">'[12]WETA W2003'!#REF!</definedName>
    <definedName name="BFO_S" localSheetId="9">'[12]WETA W2003'!#REF!</definedName>
    <definedName name="BFO_S" localSheetId="10">'[12]WETA W2003'!#REF!</definedName>
    <definedName name="BFO_S">'[12]WETA W2003'!#REF!</definedName>
    <definedName name="bil" localSheetId="10">#REF!</definedName>
    <definedName name="bil">#REF!</definedName>
    <definedName name="ble" localSheetId="10">#REF!</definedName>
    <definedName name="ble">#REF!</definedName>
    <definedName name="bloom" localSheetId="10">#REF!</definedName>
    <definedName name="bloom">#REF!</definedName>
    <definedName name="BLPH14" localSheetId="10" hidden="1">#REF!</definedName>
    <definedName name="BLPH14" hidden="1">#REF!</definedName>
    <definedName name="bo" localSheetId="10">#REF!</definedName>
    <definedName name="bo">#REF!</definedName>
    <definedName name="BOP" localSheetId="10">#REF!</definedName>
    <definedName name="BOP">#REF!</definedName>
    <definedName name="BoPexo" localSheetId="10">#REF!</definedName>
    <definedName name="BoPexo">#REF!</definedName>
    <definedName name="BOPfoot" localSheetId="10">#REF!</definedName>
    <definedName name="BOPfoot">#REF!</definedName>
    <definedName name="BOPINDIC" localSheetId="9">#REF!</definedName>
    <definedName name="BOPINDIC" localSheetId="10">#REF!</definedName>
    <definedName name="BOPINDIC">#REF!</definedName>
    <definedName name="bopsh" localSheetId="10">#REF!</definedName>
    <definedName name="bopsh">#REF!</definedName>
    <definedName name="BOPUSD" localSheetId="9">#REF!</definedName>
    <definedName name="BOPUSD" localSheetId="10">#REF!</definedName>
    <definedName name="BOPUSD">#REF!</definedName>
    <definedName name="BPM6Linked_Input" localSheetId="10">#REF!</definedName>
    <definedName name="BPM6Linked_Input">#REF!</definedName>
    <definedName name="br" localSheetId="10">#REF!</definedName>
    <definedName name="br">#REF!</definedName>
    <definedName name="BT" localSheetId="10">#REF!</definedName>
    <definedName name="BT">#REF!</definedName>
    <definedName name="BTB" localSheetId="10">#REF!</definedName>
    <definedName name="BTB">#REF!</definedName>
    <definedName name="bu" localSheetId="10">#REF!</definedName>
    <definedName name="bu">#REF!</definedName>
    <definedName name="BUControlSheet_CurrencySelections" localSheetId="10">#REF!</definedName>
    <definedName name="BUControlSheet_CurrencySelections">#REF!</definedName>
    <definedName name="BUControlSheet_FormulaSelections" localSheetId="10">#REF!</definedName>
    <definedName name="BUControlSheet_FormulaSelections">#REF!</definedName>
    <definedName name="BUControlSheet_RevisionSelections" localSheetId="10">#REF!</definedName>
    <definedName name="BUControlSheet_RevisionSelections">#REF!</definedName>
    <definedName name="BUControlSheet_ScaleSelections" localSheetId="10">#REF!</definedName>
    <definedName name="BUControlSheet_ScaleSelections">#REF!</definedName>
    <definedName name="buyu" localSheetId="10">#REF!</definedName>
    <definedName name="buyu">#REF!</definedName>
    <definedName name="bv" localSheetId="10">#REF!</definedName>
    <definedName name="bv">#REF!</definedName>
    <definedName name="BVV" localSheetId="10">#REF!</definedName>
    <definedName name="BVV">#REF!</definedName>
    <definedName name="BWAN" localSheetId="10">#REF!</definedName>
    <definedName name="BWAN">#REF!</definedName>
    <definedName name="bx" localSheetId="10">#REF!</definedName>
    <definedName name="bx">#REF!</definedName>
    <definedName name="by" localSheetId="10">#REF!</definedName>
    <definedName name="by">#REF!</definedName>
    <definedName name="byt" localSheetId="10">#REF!</definedName>
    <definedName name="byt">#REF!</definedName>
    <definedName name="byy" localSheetId="10">#REF!</definedName>
    <definedName name="byy">#REF!</definedName>
    <definedName name="CAA" localSheetId="10">#REF!</definedName>
    <definedName name="CAA">#REF!</definedName>
    <definedName name="call" localSheetId="10">#REF!</definedName>
    <definedName name="call">#REF!</definedName>
    <definedName name="can" localSheetId="10">#REF!</definedName>
    <definedName name="can">#REF!</definedName>
    <definedName name="Cash">'[13]CODE LIST'!$O$3:$O$497</definedName>
    <definedName name="CBK">'[6]CBK-input'!$A$1:$AQ$87</definedName>
    <definedName name="CBT" localSheetId="10">#REF!</definedName>
    <definedName name="CBT">#REF!</definedName>
    <definedName name="cc" localSheetId="9" hidden="1">{"CN",#N/A,FALSE,"SEFI"}</definedName>
    <definedName name="cc" localSheetId="8" hidden="1">{"CN",#N/A,FALSE,"SEFI"}</definedName>
    <definedName name="cc" hidden="1">{"CN",#N/A,FALSE,"SEFI"}</definedName>
    <definedName name="CCC" localSheetId="9">#REF!</definedName>
    <definedName name="CCC" localSheetId="10">#REF!</definedName>
    <definedName name="CCC">#REF!</definedName>
    <definedName name="CCF" localSheetId="10">#REF!</definedName>
    <definedName name="CCF">#REF!</definedName>
    <definedName name="ccvv" localSheetId="10">#REF!</definedName>
    <definedName name="ccvv">#REF!</definedName>
    <definedName name="census" localSheetId="10">#REF!</definedName>
    <definedName name="census">#REF!</definedName>
    <definedName name="cgshare" localSheetId="9">#REF!</definedName>
    <definedName name="cgshare" localSheetId="10">#REF!</definedName>
    <definedName name="cgshare">#REF!</definedName>
    <definedName name="ch" localSheetId="10">#REF!</definedName>
    <definedName name="ch">#REF!</definedName>
    <definedName name="CHAI" localSheetId="10">#REF!</definedName>
    <definedName name="CHAI">#REF!</definedName>
    <definedName name="chuu" localSheetId="10">#REF!</definedName>
    <definedName name="chuu">#REF!</definedName>
    <definedName name="cirr" localSheetId="9">#REF!</definedName>
    <definedName name="cirr" localSheetId="10">#REF!</definedName>
    <definedName name="cirr">#REF!</definedName>
    <definedName name="co" localSheetId="10">#REF!</definedName>
    <definedName name="co">#REF!</definedName>
    <definedName name="com" localSheetId="10">#REF!</definedName>
    <definedName name="com">#REF!</definedName>
    <definedName name="contents2" localSheetId="10" hidden="1">#REF!</definedName>
    <definedName name="contents2" hidden="1">#REF!</definedName>
    <definedName name="coo" localSheetId="10">#REF!</definedName>
    <definedName name="coo">#REF!</definedName>
    <definedName name="Coordinator_List" localSheetId="10">#REF!</definedName>
    <definedName name="Coordinator_List">#REF!</definedName>
    <definedName name="Copytodebt" localSheetId="9">'[4]in-out'!#REF!</definedName>
    <definedName name="Copytodebt" localSheetId="10">'[4]in-out'!#REF!</definedName>
    <definedName name="Copytodebt">'[4]in-out'!#REF!</definedName>
    <definedName name="COUNT" localSheetId="9">#REF!</definedName>
    <definedName name="COUNT" localSheetId="10">#REF!</definedName>
    <definedName name="COUNT">#REF!</definedName>
    <definedName name="COUNTER" localSheetId="10">#REF!</definedName>
    <definedName name="COUNTER">#REF!</definedName>
    <definedName name="Country" localSheetId="10">#REF!</definedName>
    <definedName name="Country">#REF!</definedName>
    <definedName name="Country_list" localSheetId="10">#REF!</definedName>
    <definedName name="Country_list">#REF!</definedName>
    <definedName name="CountryName">[11]Table1m!$A$6</definedName>
    <definedName name="cq" localSheetId="10">#REF!</definedName>
    <definedName name="cq">#REF!</definedName>
    <definedName name="CR" localSheetId="10">#REF!</definedName>
    <definedName name="CR">#REF!</definedName>
    <definedName name="CSR97b" localSheetId="9">#REF!</definedName>
    <definedName name="CSR97b" localSheetId="10">#REF!</definedName>
    <definedName name="CSR97b">#REF!</definedName>
    <definedName name="ctyList" localSheetId="10">#REF!</definedName>
    <definedName name="ctyList">#REF!</definedName>
    <definedName name="Currency_Def" localSheetId="10">#REF!</definedName>
    <definedName name="Currency_Def">#REF!</definedName>
    <definedName name="Currency_List" localSheetId="10">#REF!</definedName>
    <definedName name="Currency_List">#REF!</definedName>
    <definedName name="cx" localSheetId="10">#REF!</definedName>
    <definedName name="cx">#REF!</definedName>
    <definedName name="cz" localSheetId="10">#REF!</definedName>
    <definedName name="cz">#REF!</definedName>
    <definedName name="d" localSheetId="9" hidden="1">{"CN",#N/A,FALSE,"SEFI"}</definedName>
    <definedName name="d" localSheetId="8" hidden="1">{"CN",#N/A,FALSE,"SEFI"}</definedName>
    <definedName name="d" hidden="1">{"CN",#N/A,FALSE,"SEFI"}</definedName>
    <definedName name="D_S" localSheetId="9">'[12]WETA W2003'!#REF!</definedName>
    <definedName name="D_S" localSheetId="10">'[12]WETA W2003'!#REF!</definedName>
    <definedName name="D_S">'[12]WETA W2003'!#REF!</definedName>
    <definedName name="da" localSheetId="10">#REF!</definedName>
    <definedName name="da">#REF!</definedName>
    <definedName name="daa" localSheetId="10">#REF!</definedName>
    <definedName name="daa">#REF!</definedName>
    <definedName name="dad" localSheetId="10">#REF!</definedName>
    <definedName name="dad">#REF!</definedName>
    <definedName name="daily" localSheetId="10">#REF!</definedName>
    <definedName name="daily">#REF!</definedName>
    <definedName name="DAILY1" localSheetId="9">#REF!</definedName>
    <definedName name="DAILY1" localSheetId="10">#REF!</definedName>
    <definedName name="DAILY1">#REF!</definedName>
    <definedName name="DAILY2" localSheetId="9">#REF!</definedName>
    <definedName name="DAILY2" localSheetId="10">#REF!</definedName>
    <definedName name="DAILY2">#REF!</definedName>
    <definedName name="DAILY3" localSheetId="9">#REF!</definedName>
    <definedName name="DAILY3" localSheetId="10">#REF!</definedName>
    <definedName name="DAILY3">#REF!</definedName>
    <definedName name="DAILY4" localSheetId="9">#REF!</definedName>
    <definedName name="DAILY4" localSheetId="10">#REF!</definedName>
    <definedName name="DAILY4">#REF!</definedName>
    <definedName name="DAILY5" localSheetId="9">#REF!</definedName>
    <definedName name="DAILY5" localSheetId="10">#REF!</definedName>
    <definedName name="DAILY5">#REF!</definedName>
    <definedName name="Data" localSheetId="9">#REF!</definedName>
    <definedName name="Data" localSheetId="10">#REF!</definedName>
    <definedName name="Data">#REF!</definedName>
    <definedName name="_xlnm.Database" localSheetId="10">#REF!</definedName>
    <definedName name="_xlnm.Database">#REF!</definedName>
    <definedName name="Database_MI" localSheetId="10">#REF!</definedName>
    <definedName name="Database_MI">#REF!</definedName>
    <definedName name="date" localSheetId="10">#REF!</definedName>
    <definedName name="date">#REF!</definedName>
    <definedName name="DATES" localSheetId="9">#REF!</definedName>
    <definedName name="DATES" localSheetId="10">#REF!</definedName>
    <definedName name="DATES">#REF!</definedName>
    <definedName name="dates2" localSheetId="10">#REF!</definedName>
    <definedName name="dates2">#REF!</definedName>
    <definedName name="datesx" localSheetId="10">#REF!</definedName>
    <definedName name="datesx">#REF!</definedName>
    <definedName name="datesx1" localSheetId="10">#REF!</definedName>
    <definedName name="datesx1">#REF!</definedName>
    <definedName name="datesz2" localSheetId="10">#REF!</definedName>
    <definedName name="datesz2">#REF!</definedName>
    <definedName name="datesz3" localSheetId="10">#REF!</definedName>
    <definedName name="datesz3">#REF!</definedName>
    <definedName name="dateszx" localSheetId="10">#REF!</definedName>
    <definedName name="dateszx">#REF!</definedName>
    <definedName name="DBA" localSheetId="9">'[12]WETA W2003'!#REF!</definedName>
    <definedName name="DBA" localSheetId="10">'[12]WETA W2003'!#REF!</definedName>
    <definedName name="DBA">'[12]WETA W2003'!#REF!</definedName>
    <definedName name="DBI" localSheetId="9">'[12]WETA W2003'!#REF!</definedName>
    <definedName name="DBI" localSheetId="10">'[12]WETA W2003'!#REF!</definedName>
    <definedName name="DBI">'[12]WETA W2003'!#REF!</definedName>
    <definedName name="DCD" localSheetId="10">#REF!</definedName>
    <definedName name="DCD">#REF!</definedName>
    <definedName name="ddd" localSheetId="10">#REF!</definedName>
    <definedName name="ddd">#REF!</definedName>
    <definedName name="DDDD" localSheetId="10">#REF!</definedName>
    <definedName name="DDDD">#REF!</definedName>
    <definedName name="dde" localSheetId="10">#REF!</definedName>
    <definedName name="dde">#REF!</definedName>
    <definedName name="ddw" localSheetId="10">#REF!</definedName>
    <definedName name="ddw">#REF!</definedName>
    <definedName name="de" localSheetId="10">#REF!</definedName>
    <definedName name="de">#REF!</definedName>
    <definedName name="DEBT" localSheetId="9">#REF!</definedName>
    <definedName name="DEBT" localSheetId="10">#REF!</definedName>
    <definedName name="DEBT">#REF!</definedName>
    <definedName name="DebtCG" localSheetId="9">'[14]Fis-Debt (cy)'!#REF!</definedName>
    <definedName name="DebtCG" localSheetId="10">'[14]Fis-Debt (cy)'!#REF!</definedName>
    <definedName name="DebtCG">'[14]Fis-Debt (cy)'!#REF!</definedName>
    <definedName name="DebtGG" localSheetId="10">#REF!</definedName>
    <definedName name="DebtGG">#REF!</definedName>
    <definedName name="DEC_2012_2013_taxes_analysis_by_Station" localSheetId="10">#REF!</definedName>
    <definedName name="DEC_2012_2013_taxes_analysis_by_Station">#REF!</definedName>
    <definedName name="ded" localSheetId="10">#REF!</definedName>
    <definedName name="ded">#REF!</definedName>
    <definedName name="dede" localSheetId="10">#REF!</definedName>
    <definedName name="dede">#REF!</definedName>
    <definedName name="dee" localSheetId="10">#REF!</definedName>
    <definedName name="dee">#REF!</definedName>
    <definedName name="deed" localSheetId="10">#REF!</definedName>
    <definedName name="deed">#REF!</definedName>
    <definedName name="deef" localSheetId="10">#REF!</definedName>
    <definedName name="deef">#REF!</definedName>
    <definedName name="def" localSheetId="10">#REF!</definedName>
    <definedName name="def">#REF!</definedName>
    <definedName name="del" localSheetId="10">#REF!</definedName>
    <definedName name="del">#REF!</definedName>
    <definedName name="dele" localSheetId="10">#REF!</definedName>
    <definedName name="dele">#REF!</definedName>
    <definedName name="Department">[11]Table1m!$B$2</definedName>
    <definedName name="ders" localSheetId="10">#REF!</definedName>
    <definedName name="ders">#REF!</definedName>
    <definedName name="df" localSheetId="10">#REF!</definedName>
    <definedName name="df">#REF!</definedName>
    <definedName name="dh" localSheetId="10">#REF!</definedName>
    <definedName name="dh">#REF!</definedName>
    <definedName name="di" localSheetId="10">#REF!</definedName>
    <definedName name="di">#REF!</definedName>
    <definedName name="did" localSheetId="10">#REF!</definedName>
    <definedName name="did">#REF!</definedName>
    <definedName name="DIS" localSheetId="10">#REF!</definedName>
    <definedName name="DIS">#REF!</definedName>
    <definedName name="Discount_IDA" localSheetId="10">#REF!</definedName>
    <definedName name="Discount_IDA">#REF!</definedName>
    <definedName name="Discount_NC" localSheetId="10">#REF!</definedName>
    <definedName name="Discount_NC">#REF!</definedName>
    <definedName name="Discount_Rate_GE" localSheetId="10">#REF!</definedName>
    <definedName name="Discount_Rate_GE">#REF!</definedName>
    <definedName name="DiscountRate" localSheetId="10">#REF!</definedName>
    <definedName name="DiscountRate">#REF!</definedName>
    <definedName name="DMU" localSheetId="9">'[12]WETA W2003'!#REF!</definedName>
    <definedName name="DMU" localSheetId="10">'[12]WETA W2003'!#REF!</definedName>
    <definedName name="DMU">'[12]WETA W2003'!#REF!</definedName>
    <definedName name="Doc" localSheetId="10">#REF!</definedName>
    <definedName name="Doc">#REF!</definedName>
    <definedName name="Documentation" localSheetId="10">#REF!</definedName>
    <definedName name="Documentation">#REF!</definedName>
    <definedName name="dok" localSheetId="10">#REF!</definedName>
    <definedName name="dok">#REF!</definedName>
    <definedName name="doo" localSheetId="10">#REF!</definedName>
    <definedName name="doo">#REF!</definedName>
    <definedName name="dqa" localSheetId="10">#REF!</definedName>
    <definedName name="dqa">#REF!</definedName>
    <definedName name="du" localSheetId="10">#REF!</definedName>
    <definedName name="du">#REF!</definedName>
    <definedName name="DUDU" localSheetId="10">#REF!</definedName>
    <definedName name="DUDU">#REF!</definedName>
    <definedName name="due" localSheetId="10">#REF!</definedName>
    <definedName name="due">#REF!</definedName>
    <definedName name="dun" localSheetId="10">#REF!</definedName>
    <definedName name="dun">#REF!</definedName>
    <definedName name="DUT" localSheetId="10">#REF!</definedName>
    <definedName name="DUT">#REF!</definedName>
    <definedName name="dv" localSheetId="10">#REF!</definedName>
    <definedName name="dv">#REF!</definedName>
    <definedName name="dwd" localSheetId="10">#REF!</definedName>
    <definedName name="dwd">#REF!</definedName>
    <definedName name="dy" localSheetId="10">#REF!</definedName>
    <definedName name="dy">#REF!</definedName>
    <definedName name="e" localSheetId="9" hidden="1">{"Main Economic Indicators",#N/A,FALSE,"C"}</definedName>
    <definedName name="e" localSheetId="8" hidden="1">{"Main Economic Indicators",#N/A,FALSE,"C"}</definedName>
    <definedName name="e" hidden="1">{"Main Economic Indicators",#N/A,FALSE,"C"}</definedName>
    <definedName name="each" localSheetId="10">#REF!</definedName>
    <definedName name="each">#REF!</definedName>
    <definedName name="ech" localSheetId="10">#REF!</definedName>
    <definedName name="ech">#REF!</definedName>
    <definedName name="echu" localSheetId="10">#REF!</definedName>
    <definedName name="echu">#REF!</definedName>
    <definedName name="ed">'[10]Imp:DSA output'!$I$9:$I$464</definedName>
    <definedName name="EDD" localSheetId="10">#REF!</definedName>
    <definedName name="EDD">#REF!</definedName>
    <definedName name="EdssBatchRange" localSheetId="10">#REF!</definedName>
    <definedName name="EdssBatchRange">#REF!</definedName>
    <definedName name="ee" localSheetId="9" hidden="1">{"CN",#N/A,FALSE,"SEFI"}</definedName>
    <definedName name="ee" localSheetId="8" hidden="1">{"CN",#N/A,FALSE,"SEFI"}</definedName>
    <definedName name="ee" hidden="1">{"CN",#N/A,FALSE,"SEFI"}</definedName>
    <definedName name="eee" localSheetId="10">#REF!</definedName>
    <definedName name="eee">#REF!</definedName>
    <definedName name="eei" localSheetId="10">#REF!</definedName>
    <definedName name="eei">#REF!</definedName>
    <definedName name="ei" localSheetId="10">#REF!</definedName>
    <definedName name="ei">#REF!</definedName>
    <definedName name="ek" localSheetId="10">#REF!</definedName>
    <definedName name="ek">#REF!</definedName>
    <definedName name="EMP" localSheetId="10">#REF!</definedName>
    <definedName name="EMP">#REF!</definedName>
    <definedName name="EMPTY" localSheetId="10">#REF!</definedName>
    <definedName name="EMPTY">#REF!</definedName>
    <definedName name="en" localSheetId="10">#REF!</definedName>
    <definedName name="en">#REF!</definedName>
    <definedName name="End_Bal" localSheetId="9">#REF!</definedName>
    <definedName name="End_Bal" localSheetId="10">#REF!</definedName>
    <definedName name="End_Bal">#REF!</definedName>
    <definedName name="Entered">[15]Entered!$A$3:$T$1048576</definedName>
    <definedName name="er" localSheetId="9" hidden="1">{"Main Economic Indicators",#N/A,FALSE,"C"}</definedName>
    <definedName name="er" localSheetId="8" hidden="1">{"Main Economic Indicators",#N/A,FALSE,"C"}</definedName>
    <definedName name="er" hidden="1">{"Main Economic Indicators",#N/A,FALSE,"C"}</definedName>
    <definedName name="ere" localSheetId="10">#REF!</definedName>
    <definedName name="ere">#REF!</definedName>
    <definedName name="ergf" localSheetId="9" hidden="1">{"Main Economic Indicators",#N/A,FALSE,"C"}</definedName>
    <definedName name="ergf" localSheetId="8" hidden="1">{"Main Economic Indicators",#N/A,FALSE,"C"}</definedName>
    <definedName name="ergf" hidden="1">{"Main Economic Indicators",#N/A,FALSE,"C"}</definedName>
    <definedName name="ergferger" localSheetId="9" hidden="1">{"Main Economic Indicators",#N/A,FALSE,"C"}</definedName>
    <definedName name="ergferger" localSheetId="8" hidden="1">{"Main Economic Indicators",#N/A,FALSE,"C"}</definedName>
    <definedName name="ergferger" hidden="1">{"Main Economic Indicators",#N/A,FALSE,"C"}</definedName>
    <definedName name="es">'[10]Imp:DSA output'!$B$9:$F$464</definedName>
    <definedName name="esafr" localSheetId="9">#REF!</definedName>
    <definedName name="esafr" localSheetId="10">#REF!</definedName>
    <definedName name="esafr">#REF!</definedName>
    <definedName name="et" localSheetId="10">#REF!</definedName>
    <definedName name="et">#REF!</definedName>
    <definedName name="eurocirr" localSheetId="9">#REF!</definedName>
    <definedName name="eurocirr" localSheetId="10">#REF!</definedName>
    <definedName name="eurocirr">#REF!</definedName>
    <definedName name="EUROi" localSheetId="9">#REF!</definedName>
    <definedName name="EUROi" localSheetId="10">#REF!</definedName>
    <definedName name="EUROi">#REF!</definedName>
    <definedName name="eurorepay" localSheetId="9">#REF!</definedName>
    <definedName name="eurorepay" localSheetId="10">#REF!</definedName>
    <definedName name="eurorepay">#REF!</definedName>
    <definedName name="EV" localSheetId="10">#REF!</definedName>
    <definedName name="EV">#REF!</definedName>
    <definedName name="EVERT" localSheetId="10">#REF!</definedName>
    <definedName name="EVERT">#REF!</definedName>
    <definedName name="ew" localSheetId="10">#REF!</definedName>
    <definedName name="ew">#REF!</definedName>
    <definedName name="ewew" localSheetId="10">#REF!</definedName>
    <definedName name="ewew">#REF!</definedName>
    <definedName name="EX" localSheetId="10">#REF!</definedName>
    <definedName name="EX">#REF!</definedName>
    <definedName name="Excise96" localSheetId="9">#REF!</definedName>
    <definedName name="Excise96" localSheetId="10">#REF!</definedName>
    <definedName name="Excise96">#REF!</definedName>
    <definedName name="Excise97" localSheetId="9">#REF!</definedName>
    <definedName name="Excise97" localSheetId="10">#REF!</definedName>
    <definedName name="Excise97">#REF!</definedName>
    <definedName name="Excise97b" localSheetId="9">#REF!</definedName>
    <definedName name="Excise97b" localSheetId="10">#REF!</definedName>
    <definedName name="Excise97b">#REF!</definedName>
    <definedName name="EXCWORK" localSheetId="10">#REF!</definedName>
    <definedName name="EXCWORK">#REF!</definedName>
    <definedName name="Exemptions_2006_2007_September_final" localSheetId="9">#REF!</definedName>
    <definedName name="Exemptions_2006_2007_September_final" localSheetId="10">#REF!</definedName>
    <definedName name="Exemptions_2006_2007_September_final">#REF!</definedName>
    <definedName name="exp" localSheetId="10">#REF!</definedName>
    <definedName name="exp">#REF!</definedName>
    <definedName name="ExtDebt" localSheetId="10">#REF!</definedName>
    <definedName name="ExtDebt">#REF!</definedName>
    <definedName name="Extra_Pay" localSheetId="9">#REF!</definedName>
    <definedName name="Extra_Pay" localSheetId="10">#REF!</definedName>
    <definedName name="Extra_Pay">#REF!</definedName>
    <definedName name="ExtraCredit" localSheetId="10">#REF!</definedName>
    <definedName name="ExtraCredit">#REF!</definedName>
    <definedName name="fa" localSheetId="10">#REF!</definedName>
    <definedName name="fa">#REF!</definedName>
    <definedName name="faar" localSheetId="10">#REF!</definedName>
    <definedName name="faar">#REF!</definedName>
    <definedName name="fai" localSheetId="10">#REF!</definedName>
    <definedName name="fai">#REF!</definedName>
    <definedName name="fc" localSheetId="10">#REF!</definedName>
    <definedName name="fc">#REF!</definedName>
    <definedName name="FCFC" localSheetId="10">#REF!</definedName>
    <definedName name="FCFC">#REF!</definedName>
    <definedName name="fcfcfc" localSheetId="10">#REF!</definedName>
    <definedName name="fcfcfc">#REF!</definedName>
    <definedName name="fe" localSheetId="10">#REF!</definedName>
    <definedName name="fe">#REF!</definedName>
    <definedName name="fear" localSheetId="10">#REF!</definedName>
    <definedName name="fear">#REF!</definedName>
    <definedName name="FEB_2013_2014_taxes_analysis_by_Station_less_C402" localSheetId="10">#REF!</definedName>
    <definedName name="FEB_2013_2014_taxes_analysis_by_Station_less_C402">#REF!</definedName>
    <definedName name="fee" localSheetId="10">#REF!</definedName>
    <definedName name="fee">#REF!</definedName>
    <definedName name="fefe" localSheetId="10">#REF!</definedName>
    <definedName name="fefe">#REF!</definedName>
    <definedName name="FEI" localSheetId="10">#REF!</definedName>
    <definedName name="FEI">#REF!</definedName>
    <definedName name="ff" localSheetId="9">[16]BOP!#REF!</definedName>
    <definedName name="ff" localSheetId="10">[16]BOP!#REF!</definedName>
    <definedName name="ff">[16]BOP!#REF!</definedName>
    <definedName name="ffc" localSheetId="10">#REF!</definedName>
    <definedName name="ffc">#REF!</definedName>
    <definedName name="ffcc" localSheetId="10">#REF!</definedName>
    <definedName name="ffcc">#REF!</definedName>
    <definedName name="fff" localSheetId="10">#REF!</definedName>
    <definedName name="fff">#REF!</definedName>
    <definedName name="FFFCCC" localSheetId="10">#REF!</definedName>
    <definedName name="FFFCCC">#REF!</definedName>
    <definedName name="FFFF" localSheetId="10">#REF!</definedName>
    <definedName name="FFFF">#REF!</definedName>
    <definedName name="fffv" localSheetId="10">#REF!</definedName>
    <definedName name="fffv">#REF!</definedName>
    <definedName name="ffr" localSheetId="10">#REF!</definedName>
    <definedName name="ffr">#REF!</definedName>
    <definedName name="fftt" localSheetId="10">#REF!</definedName>
    <definedName name="fftt">#REF!</definedName>
    <definedName name="ffuu" localSheetId="10">#REF!</definedName>
    <definedName name="ffuu">#REF!</definedName>
    <definedName name="FFV" localSheetId="10">#REF!</definedName>
    <definedName name="FFV">#REF!</definedName>
    <definedName name="ffy" localSheetId="10">#REF!</definedName>
    <definedName name="ffy">#REF!</definedName>
    <definedName name="fg" localSheetId="10">#REF!</definedName>
    <definedName name="fg">#REF!</definedName>
    <definedName name="fi" localSheetId="10">#REF!</definedName>
    <definedName name="fi">#REF!</definedName>
    <definedName name="FisExp" localSheetId="10">#REF!</definedName>
    <definedName name="FisExp">#REF!</definedName>
    <definedName name="FisExpExo" localSheetId="10">#REF!</definedName>
    <definedName name="FisExpExo">#REF!</definedName>
    <definedName name="FisExpFoot" localSheetId="10">#REF!</definedName>
    <definedName name="FisExpFoot">#REF!</definedName>
    <definedName name="FisRev" localSheetId="10">#REF!</definedName>
    <definedName name="FisRev">#REF!</definedName>
    <definedName name="FisRevExo" localSheetId="10">#REF!</definedName>
    <definedName name="FisRevExo">#REF!</definedName>
    <definedName name="fm" localSheetId="10">#REF!</definedName>
    <definedName name="fm">#REF!</definedName>
    <definedName name="FMB" localSheetId="9">'[12]WETA W2003'!#REF!</definedName>
    <definedName name="FMB" localSheetId="10">'[12]WETA W2003'!#REF!</definedName>
    <definedName name="FMB">'[12]WETA W2003'!#REF!</definedName>
    <definedName name="fo" localSheetId="10">#REF!</definedName>
    <definedName name="fo">#REF!</definedName>
    <definedName name="foo" localSheetId="10">#REF!</definedName>
    <definedName name="foo">#REF!</definedName>
    <definedName name="foru" localSheetId="10">#REF!</definedName>
    <definedName name="foru">#REF!</definedName>
    <definedName name="FP" localSheetId="10">#REF!</definedName>
    <definedName name="FP">#REF!</definedName>
    <definedName name="fqf" localSheetId="10">#REF!</definedName>
    <definedName name="fqf">#REF!</definedName>
    <definedName name="fr">'[10]Imp:DSA output'!$S$9:$IG$464</definedName>
    <definedName name="FRAMENO" localSheetId="9">#REF!</definedName>
    <definedName name="FRAMENO" localSheetId="10">#REF!</definedName>
    <definedName name="FRAMENO">#REF!</definedName>
    <definedName name="FRAMEYES" localSheetId="9">#REF!</definedName>
    <definedName name="FRAMEYES" localSheetId="10">#REF!</definedName>
    <definedName name="FRAMEYES">#REF!</definedName>
    <definedName name="frf" localSheetId="10">#REF!</definedName>
    <definedName name="frf">#REF!</definedName>
    <definedName name="Fruit" localSheetId="10">#REF!</definedName>
    <definedName name="Fruit">#REF!</definedName>
    <definedName name="fs" localSheetId="10">#REF!</definedName>
    <definedName name="fs">#REF!</definedName>
    <definedName name="ft" localSheetId="10">#REF!</definedName>
    <definedName name="ft">#REF!</definedName>
    <definedName name="ftf" localSheetId="10">#REF!</definedName>
    <definedName name="ftf">#REF!</definedName>
    <definedName name="fu" localSheetId="10">#REF!</definedName>
    <definedName name="fu">#REF!</definedName>
    <definedName name="FULL">[6]Survey!$A$1:$BQ$151</definedName>
    <definedName name="Full_Print" localSheetId="9">#REF!</definedName>
    <definedName name="Full_Print" localSheetId="10">#REF!</definedName>
    <definedName name="Full_Print">#REF!</definedName>
    <definedName name="fut" localSheetId="10">#REF!</definedName>
    <definedName name="fut">#REF!</definedName>
    <definedName name="fuy" localSheetId="10">#REF!</definedName>
    <definedName name="fuy">#REF!</definedName>
    <definedName name="FVFV" localSheetId="10">#REF!</definedName>
    <definedName name="FVFV">#REF!</definedName>
    <definedName name="fw" localSheetId="10">#REF!</definedName>
    <definedName name="fw">#REF!</definedName>
    <definedName name="FWF" localSheetId="10">#REF!</definedName>
    <definedName name="FWF">#REF!</definedName>
    <definedName name="fx" localSheetId="10">#REF!</definedName>
    <definedName name="fx">#REF!</definedName>
    <definedName name="FXF" localSheetId="10">#REF!</definedName>
    <definedName name="FXF">#REF!</definedName>
    <definedName name="fxx" localSheetId="10">#REF!</definedName>
    <definedName name="fxx">#REF!</definedName>
    <definedName name="FY" localSheetId="10">#REF!</definedName>
    <definedName name="FY">#REF!</definedName>
    <definedName name="FYData" localSheetId="10">#REF!</definedName>
    <definedName name="FYData">#REF!</definedName>
    <definedName name="fyf" localSheetId="10">#REF!</definedName>
    <definedName name="fyf">#REF!</definedName>
    <definedName name="fyn" localSheetId="10">#REF!</definedName>
    <definedName name="fyn">#REF!</definedName>
    <definedName name="FYNN" localSheetId="10">#REF!</definedName>
    <definedName name="FYNN">#REF!</definedName>
    <definedName name="fyt" localSheetId="10">#REF!</definedName>
    <definedName name="fyt">#REF!</definedName>
    <definedName name="ga" localSheetId="10">#REF!</definedName>
    <definedName name="ga">#REF!</definedName>
    <definedName name="GAP" localSheetId="9">#REF!</definedName>
    <definedName name="GAP" localSheetId="10">#REF!</definedName>
    <definedName name="GAP">#REF!</definedName>
    <definedName name="GAPFGFROM" localSheetId="9">#REF!</definedName>
    <definedName name="GAPFGFROM" localSheetId="10">#REF!</definedName>
    <definedName name="GAPFGFROM">#REF!</definedName>
    <definedName name="GAPFGTO" localSheetId="9">#REF!</definedName>
    <definedName name="GAPFGTO" localSheetId="10">#REF!</definedName>
    <definedName name="GAPFGTO">#REF!</definedName>
    <definedName name="GAPSTFROM" localSheetId="9">#REF!</definedName>
    <definedName name="GAPSTFROM" localSheetId="10">#REF!</definedName>
    <definedName name="GAPSTFROM">#REF!</definedName>
    <definedName name="GAPSTTO" localSheetId="9">#REF!</definedName>
    <definedName name="GAPSTTO" localSheetId="10">#REF!</definedName>
    <definedName name="GAPSTTO">#REF!</definedName>
    <definedName name="GAPTEST" localSheetId="9">#REF!</definedName>
    <definedName name="GAPTEST" localSheetId="10">#REF!</definedName>
    <definedName name="GAPTEST">#REF!</definedName>
    <definedName name="GAPTESTFG" localSheetId="9">#REF!</definedName>
    <definedName name="GAPTESTFG" localSheetId="10">#REF!</definedName>
    <definedName name="GAPTESTFG">#REF!</definedName>
    <definedName name="gb" localSheetId="10">#REF!</definedName>
    <definedName name="gb">#REF!</definedName>
    <definedName name="GCEEP" localSheetId="9">'[12]WETA W2003'!#REF!</definedName>
    <definedName name="GCEEP" localSheetId="10">'[12]WETA W2003'!#REF!</definedName>
    <definedName name="GCEEP">'[12]WETA W2003'!#REF!</definedName>
    <definedName name="GCEHP" localSheetId="9">'[12]WETA W2003'!#REF!</definedName>
    <definedName name="GCEHP" localSheetId="10">'[12]WETA W2003'!#REF!</definedName>
    <definedName name="GCEHP">'[12]WETA W2003'!#REF!</definedName>
    <definedName name="GCG" localSheetId="9">'[12]WETA W2003'!#REF!</definedName>
    <definedName name="GCG" localSheetId="10">'[12]WETA W2003'!#REF!</definedName>
    <definedName name="GCG">'[12]WETA W2003'!#REF!</definedName>
    <definedName name="GCGC" localSheetId="9">'[12]WETA W2003'!#REF!</definedName>
    <definedName name="GCGC" localSheetId="10">'[12]WETA W2003'!#REF!</definedName>
    <definedName name="GCGC">'[12]WETA W2003'!#REF!</definedName>
    <definedName name="gdpexpdef" localSheetId="10">#REF!</definedName>
    <definedName name="gdpexpdef">#REF!</definedName>
    <definedName name="gdpexpreal" localSheetId="10">#REF!</definedName>
    <definedName name="gdpexpreal">#REF!</definedName>
    <definedName name="gdpprcur" localSheetId="10">#REF!</definedName>
    <definedName name="gdpprcur">#REF!</definedName>
    <definedName name="ge" localSheetId="10">#REF!</definedName>
    <definedName name="ge">#REF!</definedName>
    <definedName name="geet" localSheetId="10">#REF!</definedName>
    <definedName name="geet">#REF!</definedName>
    <definedName name="geg" localSheetId="10">#REF!</definedName>
    <definedName name="geg">#REF!</definedName>
    <definedName name="GET" localSheetId="10">#REF!</definedName>
    <definedName name="GET">#REF!</definedName>
    <definedName name="GG" localSheetId="10">#REF!</definedName>
    <definedName name="GG">#REF!</definedName>
    <definedName name="gge" localSheetId="10">#REF!</definedName>
    <definedName name="gge">#REF!</definedName>
    <definedName name="ggg" localSheetId="10">#REF!</definedName>
    <definedName name="ggg">#REF!</definedName>
    <definedName name="gggttt" localSheetId="10">#REF!</definedName>
    <definedName name="gggttt">#REF!</definedName>
    <definedName name="gguu" localSheetId="10">#REF!</definedName>
    <definedName name="gguu">#REF!</definedName>
    <definedName name="gi" localSheetId="10">#REF!</definedName>
    <definedName name="gi">#REF!</definedName>
    <definedName name="giv" localSheetId="10">#REF!</definedName>
    <definedName name="giv">#REF!</definedName>
    <definedName name="giy" localSheetId="10">#REF!</definedName>
    <definedName name="giy">#REF!</definedName>
    <definedName name="GJHGSDHHJJHFAEGGEDA" localSheetId="10">#REF!</definedName>
    <definedName name="GJHGSDHHJJHFAEGGEDA">#REF!</definedName>
    <definedName name="gm" localSheetId="10">#REF!</definedName>
    <definedName name="gm">#REF!</definedName>
    <definedName name="GOK" localSheetId="10">#REF!</definedName>
    <definedName name="GOK">#REF!</definedName>
    <definedName name="gol" localSheetId="10">#REF!</definedName>
    <definedName name="gol">#REF!</definedName>
    <definedName name="gom" localSheetId="10">#REF!</definedName>
    <definedName name="gom">#REF!</definedName>
    <definedName name="Governmnet" localSheetId="10">#REF!</definedName>
    <definedName name="Governmnet">#REF!</definedName>
    <definedName name="govt" localSheetId="9">#REF!</definedName>
    <definedName name="govt" localSheetId="10">#REF!</definedName>
    <definedName name="govt">#REF!</definedName>
    <definedName name="gq" localSheetId="10">#REF!</definedName>
    <definedName name="gq">#REF!</definedName>
    <definedName name="Grace_IDA" localSheetId="10">#REF!</definedName>
    <definedName name="Grace_IDA">#REF!</definedName>
    <definedName name="Grace_NC" localSheetId="10">#REF!</definedName>
    <definedName name="Grace_NC">#REF!</definedName>
    <definedName name="GRE" localSheetId="10">#REF!</definedName>
    <definedName name="GRE">#REF!</definedName>
    <definedName name="GT" localSheetId="10">#REF!</definedName>
    <definedName name="GT">#REF!</definedName>
    <definedName name="gtg" localSheetId="10">#REF!</definedName>
    <definedName name="gtg">#REF!</definedName>
    <definedName name="gtgt" localSheetId="10">#REF!</definedName>
    <definedName name="gtgt">#REF!</definedName>
    <definedName name="gtgy" localSheetId="10">#REF!</definedName>
    <definedName name="gtgy">#REF!</definedName>
    <definedName name="gti" localSheetId="10">#REF!</definedName>
    <definedName name="gti">#REF!</definedName>
    <definedName name="gtt" localSheetId="10">#REF!</definedName>
    <definedName name="gtt">#REF!</definedName>
    <definedName name="GTY" localSheetId="10">#REF!</definedName>
    <definedName name="GTY">#REF!</definedName>
    <definedName name="gv" localSheetId="10">#REF!</definedName>
    <definedName name="gv">#REF!</definedName>
    <definedName name="gwe" localSheetId="10">#REF!</definedName>
    <definedName name="gwe">#REF!</definedName>
    <definedName name="gy" localSheetId="10">#REF!</definedName>
    <definedName name="gy">#REF!</definedName>
    <definedName name="GYT" localSheetId="10">#REF!</definedName>
    <definedName name="GYT">#REF!</definedName>
    <definedName name="gyyu" localSheetId="10">#REF!</definedName>
    <definedName name="gyyu">#REF!</definedName>
    <definedName name="ha" localSheetId="10">#REF!</definedName>
    <definedName name="ha">#REF!</definedName>
    <definedName name="haap" localSheetId="10">#REF!</definedName>
    <definedName name="haap">#REF!</definedName>
    <definedName name="hali" localSheetId="10">#REF!</definedName>
    <definedName name="hali">#REF!</definedName>
    <definedName name="hapo" localSheetId="10">#REF!</definedName>
    <definedName name="hapo">#REF!</definedName>
    <definedName name="happ" localSheetId="10">#REF!</definedName>
    <definedName name="happ">#REF!</definedName>
    <definedName name="hardw" localSheetId="10">#REF!</definedName>
    <definedName name="hardw">#REF!</definedName>
    <definedName name="hass" localSheetId="10">#REF!</definedName>
    <definedName name="hass">#REF!</definedName>
    <definedName name="Header_Row" localSheetId="10">ROW(#REF!)</definedName>
    <definedName name="Header_Row">ROW(#REF!)</definedName>
    <definedName name="heed" localSheetId="10">#REF!</definedName>
    <definedName name="heed">#REF!</definedName>
    <definedName name="hhh" localSheetId="9">#REF!</definedName>
    <definedName name="hhh" localSheetId="10">#REF!</definedName>
    <definedName name="hhh">#REF!</definedName>
    <definedName name="hhj" localSheetId="10">#REF!</definedName>
    <definedName name="hhj">#REF!</definedName>
    <definedName name="hhy" localSheetId="10">#REF!</definedName>
    <definedName name="hhy">#REF!</definedName>
    <definedName name="HL" localSheetId="10">#REF!</definedName>
    <definedName name="HL">#REF!</definedName>
    <definedName name="hm" localSheetId="10">#REF!</definedName>
    <definedName name="hm">#REF!</definedName>
    <definedName name="hn">'[10]Imp:DSA output'!$H$9:$H$464</definedName>
    <definedName name="ho" localSheetId="10">#REF!</definedName>
    <definedName name="ho">#REF!</definedName>
    <definedName name="HOO" localSheetId="10">#REF!</definedName>
    <definedName name="HOO">#REF!</definedName>
    <definedName name="HOSA" localSheetId="10">#REF!</definedName>
    <definedName name="HOSA">#REF!</definedName>
    <definedName name="how" localSheetId="10">#REF!</definedName>
    <definedName name="how">#REF!</definedName>
    <definedName name="hoy" localSheetId="10">#REF!</definedName>
    <definedName name="hoy">#REF!</definedName>
    <definedName name="hp" localSheetId="10">#REF!</definedName>
    <definedName name="hp">#REF!</definedName>
    <definedName name="ht" localSheetId="10">#REF!</definedName>
    <definedName name="ht">#REF!</definedName>
    <definedName name="hth" localSheetId="10">#REF!</definedName>
    <definedName name="hth">#REF!</definedName>
    <definedName name="hu" localSheetId="10">#REF!</definedName>
    <definedName name="hu">#REF!</definedName>
    <definedName name="Hub" localSheetId="10">#REF!</definedName>
    <definedName name="Hub">#REF!</definedName>
    <definedName name="HUKU" localSheetId="10">#REF!</definedName>
    <definedName name="HUKU">#REF!</definedName>
    <definedName name="huy" localSheetId="10">#REF!</definedName>
    <definedName name="huy">#REF!</definedName>
    <definedName name="ia" localSheetId="10">#REF!</definedName>
    <definedName name="ia">#REF!</definedName>
    <definedName name="ib" localSheetId="10">#REF!</definedName>
    <definedName name="ib">#REF!</definedName>
    <definedName name="IDAi" localSheetId="9">#REF!</definedName>
    <definedName name="IDAi" localSheetId="10">#REF!</definedName>
    <definedName name="IDAi">#REF!</definedName>
    <definedName name="IDAr" localSheetId="9">#REF!</definedName>
    <definedName name="IDAr" localSheetId="10">#REF!</definedName>
    <definedName name="IDAr">#REF!</definedName>
    <definedName name="IFEMREPRT" localSheetId="10">#REF!</definedName>
    <definedName name="IFEMREPRT">#REF!</definedName>
    <definedName name="IFWE" localSheetId="10">#REF!</definedName>
    <definedName name="IFWE">#REF!</definedName>
    <definedName name="ii" localSheetId="10">#REF!</definedName>
    <definedName name="ii">#REF!</definedName>
    <definedName name="iii" localSheetId="10">#REF!</definedName>
    <definedName name="iii">#REF!</definedName>
    <definedName name="ik" localSheetId="10">#REF!</definedName>
    <definedName name="ik">#REF!</definedName>
    <definedName name="iki" localSheetId="10">#REF!</definedName>
    <definedName name="iki">#REF!</definedName>
    <definedName name="ikko" localSheetId="10">#REF!</definedName>
    <definedName name="ikko">#REF!</definedName>
    <definedName name="ikn" localSheetId="10">#REF!</definedName>
    <definedName name="ikn">#REF!</definedName>
    <definedName name="il" localSheetId="10">#REF!</definedName>
    <definedName name="il">#REF!</definedName>
    <definedName name="im" localSheetId="10">#REF!</definedName>
    <definedName name="im">#REF!</definedName>
    <definedName name="IMFi" localSheetId="9">#REF!</definedName>
    <definedName name="IMFi" localSheetId="10">#REF!</definedName>
    <definedName name="IMFi">#REF!</definedName>
    <definedName name="IMI" localSheetId="10">#REF!</definedName>
    <definedName name="IMI">#REF!</definedName>
    <definedName name="imm" localSheetId="10">#REF!</definedName>
    <definedName name="imm">#REF!</definedName>
    <definedName name="ImpDuty96" localSheetId="9">#REF!</definedName>
    <definedName name="ImpDuty96" localSheetId="10">#REF!</definedName>
    <definedName name="ImpDuty96">#REF!</definedName>
    <definedName name="ImpDuty97" localSheetId="9">#REF!</definedName>
    <definedName name="ImpDuty97" localSheetId="10">#REF!</definedName>
    <definedName name="ImpDuty97">#REF!</definedName>
    <definedName name="ImpDuty97b" localSheetId="9">#REF!</definedName>
    <definedName name="ImpDuty97b" localSheetId="10">#REF!</definedName>
    <definedName name="ImpDuty97b">#REF!</definedName>
    <definedName name="Import96" localSheetId="9">#REF!</definedName>
    <definedName name="Import96" localSheetId="10">#REF!</definedName>
    <definedName name="Import96">#REF!</definedName>
    <definedName name="Import97" localSheetId="9">#REF!</definedName>
    <definedName name="Import97" localSheetId="10">#REF!</definedName>
    <definedName name="Import97">#REF!</definedName>
    <definedName name="IN" localSheetId="9">'[17]INPUT-A'!#REF!</definedName>
    <definedName name="IN" localSheetId="10">'[17]INPUT-A'!#REF!</definedName>
    <definedName name="IN">'[17]INPUT-A'!#REF!</definedName>
    <definedName name="InBOP" localSheetId="10">#REF!</definedName>
    <definedName name="InBOP">#REF!</definedName>
    <definedName name="IncSavInv" localSheetId="10">#REF!</definedName>
    <definedName name="IncSavInv">#REF!</definedName>
    <definedName name="IncTax96" localSheetId="9">#REF!</definedName>
    <definedName name="IncTax96" localSheetId="10">#REF!</definedName>
    <definedName name="IncTax96">#REF!</definedName>
    <definedName name="IncTax97" localSheetId="9">#REF!</definedName>
    <definedName name="IncTax97" localSheetId="10">#REF!</definedName>
    <definedName name="IncTax97">#REF!</definedName>
    <definedName name="IncTax97b" localSheetId="9">#REF!</definedName>
    <definedName name="IncTax97b" localSheetId="10">#REF!</definedName>
    <definedName name="IncTax97b">#REF!</definedName>
    <definedName name="ini" localSheetId="10">#REF!</definedName>
    <definedName name="ini">#REF!</definedName>
    <definedName name="inm" localSheetId="10">#REF!</definedName>
    <definedName name="inm">#REF!</definedName>
    <definedName name="inn" localSheetId="10">#REF!</definedName>
    <definedName name="inn">#REF!</definedName>
    <definedName name="InputMonthly" localSheetId="10">#REF!</definedName>
    <definedName name="InputMonthly">#REF!</definedName>
    <definedName name="InputQuarterly" localSheetId="10">#REF!</definedName>
    <definedName name="InputQuarterly">#REF!</definedName>
    <definedName name="Int" localSheetId="9">#REF!</definedName>
    <definedName name="Int" localSheetId="10">#REF!</definedName>
    <definedName name="Int">#REF!</definedName>
    <definedName name="Interesrateassumption" localSheetId="9">#REF!</definedName>
    <definedName name="Interesrateassumption" localSheetId="10">#REF!</definedName>
    <definedName name="Interesrateassumption">#REF!</definedName>
    <definedName name="Interest_NC" localSheetId="10">#REF!</definedName>
    <definedName name="Interest_NC">#REF!</definedName>
    <definedName name="Interest_Rate" localSheetId="9">#REF!</definedName>
    <definedName name="Interest_Rate" localSheetId="10">#REF!</definedName>
    <definedName name="Interest_Rate">#REF!</definedName>
    <definedName name="InterestRate" localSheetId="10">#REF!</definedName>
    <definedName name="InterestRate">#REF!</definedName>
    <definedName name="into" localSheetId="10">#REF!</definedName>
    <definedName name="into">#REF!</definedName>
    <definedName name="INV" localSheetId="9">#REF!</definedName>
    <definedName name="INV" localSheetId="10">#REF!</definedName>
    <definedName name="INV">#REF!</definedName>
    <definedName name="InvInc96" localSheetId="9">#REF!</definedName>
    <definedName name="InvInc96" localSheetId="10">#REF!</definedName>
    <definedName name="InvInc96">#REF!</definedName>
    <definedName name="InvInc97" localSheetId="9">#REF!</definedName>
    <definedName name="InvInc97" localSheetId="10">#REF!</definedName>
    <definedName name="InvInc97">#REF!</definedName>
    <definedName name="InvInc97b" localSheetId="9">#REF!</definedName>
    <definedName name="InvInc97b" localSheetId="10">#REF!</definedName>
    <definedName name="InvInc97b">#REF!</definedName>
    <definedName name="iny" localSheetId="10">#REF!</definedName>
    <definedName name="iny">#REF!</definedName>
    <definedName name="ip" localSheetId="10">#REF!</definedName>
    <definedName name="ip">#REF!</definedName>
    <definedName name="is" localSheetId="10">#REF!</definedName>
    <definedName name="is">#REF!</definedName>
    <definedName name="iss" localSheetId="10">#REF!</definedName>
    <definedName name="iss">#REF!</definedName>
    <definedName name="it" localSheetId="10">#REF!</definedName>
    <definedName name="it">#REF!</definedName>
    <definedName name="Items" localSheetId="10">#REF!</definedName>
    <definedName name="Items">#REF!</definedName>
    <definedName name="itt" localSheetId="10">#REF!</definedName>
    <definedName name="itt">#REF!</definedName>
    <definedName name="iu" localSheetId="10">#REF!</definedName>
    <definedName name="iu">#REF!</definedName>
    <definedName name="iw" localSheetId="10">#REF!</definedName>
    <definedName name="iw">#REF!</definedName>
    <definedName name="iwi" localSheetId="10">#REF!</definedName>
    <definedName name="iwi">#REF!</definedName>
    <definedName name="iya" localSheetId="10">#REF!</definedName>
    <definedName name="iya">#REF!</definedName>
    <definedName name="j" localSheetId="10">#REF!</definedName>
    <definedName name="j">#REF!</definedName>
    <definedName name="JA" localSheetId="10">#REF!</definedName>
    <definedName name="JA">#REF!</definedName>
    <definedName name="JAN_2013_2014_taxes_analysis_by_Station_1st_31st_less_C402" localSheetId="10">#REF!</definedName>
    <definedName name="JAN_2013_2014_taxes_analysis_by_Station_1st_31st_less_C402">#REF!</definedName>
    <definedName name="jap" localSheetId="10">#REF!</definedName>
    <definedName name="jap">#REF!</definedName>
    <definedName name="jar" localSheetId="10">#REF!</definedName>
    <definedName name="jar">#REF!</definedName>
    <definedName name="jarib" localSheetId="10">#REF!</definedName>
    <definedName name="jarib">#REF!</definedName>
    <definedName name="jaw" localSheetId="10">#REF!</definedName>
    <definedName name="jaw">#REF!</definedName>
    <definedName name="jesus" localSheetId="10">#REF!</definedName>
    <definedName name="jesus">#REF!</definedName>
    <definedName name="jh" localSheetId="10">#REF!</definedName>
    <definedName name="jh">#REF!</definedName>
    <definedName name="ji" localSheetId="10">#REF!</definedName>
    <definedName name="ji">#REF!</definedName>
    <definedName name="jii" localSheetId="10">#REF!</definedName>
    <definedName name="jii">#REF!</definedName>
    <definedName name="jj" localSheetId="9" hidden="1">{"SR_tbs",#N/A,FALSE,"MGSSEI";"SR_tbs",#N/A,FALSE,"MGSBOX";"SR_tbs",#N/A,FALSE,"MGSOCIND"}</definedName>
    <definedName name="jj" localSheetId="8" hidden="1">{"SR_tbs",#N/A,FALSE,"MGSSEI";"SR_tbs",#N/A,FALSE,"MGSBOX";"SR_tbs",#N/A,FALSE,"MGSOCIND"}</definedName>
    <definedName name="jj" hidden="1">{"SR_tbs",#N/A,FALSE,"MGSSEI";"SR_tbs",#N/A,FALSE,"MGSBOX";"SR_tbs",#N/A,FALSE,"MGSOCIND"}</definedName>
    <definedName name="JJH" localSheetId="10">#REF!</definedName>
    <definedName name="JJH">#REF!</definedName>
    <definedName name="JJJ" localSheetId="10">#REF!</definedName>
    <definedName name="JJJ">#REF!</definedName>
    <definedName name="JJK" localSheetId="10">#REF!</definedName>
    <definedName name="JJK">#REF!</definedName>
    <definedName name="jjt" localSheetId="10">#REF!</definedName>
    <definedName name="jjt">#REF!</definedName>
    <definedName name="jju" localSheetId="10">#REF!</definedName>
    <definedName name="jju">#REF!</definedName>
    <definedName name="jk" localSheetId="10">#REF!</definedName>
    <definedName name="jk">#REF!</definedName>
    <definedName name="JKJKJKJKJKJK" localSheetId="10">#REF!</definedName>
    <definedName name="JKJKJKJKJKJK">#REF!</definedName>
    <definedName name="jl" localSheetId="10">#REF!</definedName>
    <definedName name="jl">#REF!</definedName>
    <definedName name="jm" localSheetId="10">#REF!</definedName>
    <definedName name="jm">#REF!</definedName>
    <definedName name="jn" localSheetId="10">#REF!</definedName>
    <definedName name="jn">#REF!</definedName>
    <definedName name="jo" localSheetId="10">#REF!</definedName>
    <definedName name="jo">#REF!</definedName>
    <definedName name="jop" localSheetId="10">#REF!</definedName>
    <definedName name="jop">#REF!</definedName>
    <definedName name="joy" localSheetId="10">#REF!</definedName>
    <definedName name="joy">#REF!</definedName>
    <definedName name="jq" localSheetId="10">#REF!</definedName>
    <definedName name="jq">#REF!</definedName>
    <definedName name="jr" localSheetId="10">#REF!</definedName>
    <definedName name="jr">#REF!</definedName>
    <definedName name="ju" localSheetId="10">#REF!</definedName>
    <definedName name="ju">#REF!</definedName>
    <definedName name="jud" localSheetId="10">#REF!</definedName>
    <definedName name="jud">#REF!</definedName>
    <definedName name="juj" localSheetId="10">#REF!</definedName>
    <definedName name="juj">#REF!</definedName>
    <definedName name="juo" localSheetId="10">#REF!</definedName>
    <definedName name="juo">#REF!</definedName>
    <definedName name="jus" localSheetId="10">#REF!</definedName>
    <definedName name="jus">#REF!</definedName>
    <definedName name="just" localSheetId="10">#REF!</definedName>
    <definedName name="just">#REF!</definedName>
    <definedName name="juu" localSheetId="10">#REF!</definedName>
    <definedName name="juu">#REF!</definedName>
    <definedName name="ka" localSheetId="10">#REF!</definedName>
    <definedName name="ka">#REF!</definedName>
    <definedName name="kaaa" localSheetId="10">#REF!</definedName>
    <definedName name="kaaa">#REF!</definedName>
    <definedName name="KAAK" localSheetId="10">#REF!</definedName>
    <definedName name="KAAK">#REF!</definedName>
    <definedName name="kado" localSheetId="10">#REF!</definedName>
    <definedName name="kado">#REF!</definedName>
    <definedName name="kak" localSheetId="10">#REF!</definedName>
    <definedName name="kak">#REF!</definedName>
    <definedName name="kap" localSheetId="10">#REF!</definedName>
    <definedName name="kap">#REF!</definedName>
    <definedName name="KAPARO" localSheetId="10">#REF!</definedName>
    <definedName name="KAPARO">#REF!</definedName>
    <definedName name="KARI" localSheetId="10">#REF!</definedName>
    <definedName name="KARI">#REF!</definedName>
    <definedName name="kat" localSheetId="10">#REF!</definedName>
    <definedName name="kat">#REF!</definedName>
    <definedName name="ken" localSheetId="10">#REF!</definedName>
    <definedName name="ken">#REF!</definedName>
    <definedName name="ki" localSheetId="10">#REF!</definedName>
    <definedName name="ki">#REF!</definedName>
    <definedName name="KIIS" localSheetId="10">#REF!</definedName>
    <definedName name="KIIS">#REF!</definedName>
    <definedName name="kik" localSheetId="10">#REF!</definedName>
    <definedName name="kik">#REF!</definedName>
    <definedName name="kin" localSheetId="10">#REF!</definedName>
    <definedName name="kin">#REF!</definedName>
    <definedName name="kip" localSheetId="10">#REF!</definedName>
    <definedName name="kip">#REF!</definedName>
    <definedName name="KIPPRA" localSheetId="10">#REF!</definedName>
    <definedName name="KIPPRA">#REF!</definedName>
    <definedName name="kis" localSheetId="10">#REF!</definedName>
    <definedName name="kis">#REF!</definedName>
    <definedName name="KIU" localSheetId="10">#REF!</definedName>
    <definedName name="KIU">#REF!</definedName>
    <definedName name="kk" localSheetId="10">#REF!</definedName>
    <definedName name="kk">#REF!</definedName>
    <definedName name="kkk" localSheetId="10">#REF!</definedName>
    <definedName name="kkk">#REF!</definedName>
    <definedName name="km" localSheetId="10">#REF!</definedName>
    <definedName name="km">#REF!</definedName>
    <definedName name="kne" localSheetId="10">#REF!</definedName>
    <definedName name="kne">#REF!</definedName>
    <definedName name="KNO" localSheetId="10">#REF!</definedName>
    <definedName name="KNO">#REF!</definedName>
    <definedName name="koki" localSheetId="10">#REF!</definedName>
    <definedName name="koki">#REF!</definedName>
    <definedName name="kou" localSheetId="10">#REF!</definedName>
    <definedName name="kou">#REF!</definedName>
    <definedName name="koy" localSheetId="10">#REF!</definedName>
    <definedName name="koy">#REF!</definedName>
    <definedName name="kp" localSheetId="10">#REF!</definedName>
    <definedName name="kp">#REF!</definedName>
    <definedName name="kpaf" localSheetId="10">#REF!</definedName>
    <definedName name="kpaf">#REF!</definedName>
    <definedName name="kum" localSheetId="10">#REF!</definedName>
    <definedName name="kum">#REF!</definedName>
    <definedName name="kwaa" localSheetId="10">#REF!</definedName>
    <definedName name="kwaa">#REF!</definedName>
    <definedName name="kwe" localSheetId="10">#REF!</definedName>
    <definedName name="kwe">#REF!</definedName>
    <definedName name="kwwa" localSheetId="10">#REF!</definedName>
    <definedName name="kwwa">#REF!</definedName>
    <definedName name="l">'[10]Imp:DSA output'!$C$9:$C$464</definedName>
    <definedName name="laa" localSheetId="10">#REF!</definedName>
    <definedName name="laa">#REF!</definedName>
    <definedName name="LAD" localSheetId="10">#REF!</definedName>
    <definedName name="LAD">#REF!</definedName>
    <definedName name="Last_Row" localSheetId="9">IF('Current Stocks Projections'!Values_Entered,Header_Row+'Current Stocks Projections'!Number_of_Payments,Header_Row)</definedName>
    <definedName name="Last_Row" localSheetId="8">IF(REI!Values_Entered,Header_Row+REI!Number_of_Payments,Header_Row)</definedName>
    <definedName name="Last_Row" localSheetId="10">IF('treasury targets'!Values_Entered,'treasury targets'!Header_Row+'treasury targets'!Number_of_Payments,'treasury targets'!Header_Row)</definedName>
    <definedName name="Last_Row">IF(Values_Entered,Header_Row+Number_of_Payments,Header_Row)</definedName>
    <definedName name="let" localSheetId="10">#REF!</definedName>
    <definedName name="let">#REF!</definedName>
    <definedName name="LIIK" localSheetId="10">#REF!</definedName>
    <definedName name="LIIK">#REF!</definedName>
    <definedName name="lil" localSheetId="10">#REF!</definedName>
    <definedName name="lil">#REF!</definedName>
    <definedName name="LINES" localSheetId="9">#REF!</definedName>
    <definedName name="LINES" localSheetId="10">#REF!</definedName>
    <definedName name="LINES">#REF!</definedName>
    <definedName name="Linked" localSheetId="10">#REF!</definedName>
    <definedName name="Linked">#REF!</definedName>
    <definedName name="listen" localSheetId="10">#REF!</definedName>
    <definedName name="listen">#REF!</definedName>
    <definedName name="lit" localSheetId="10">#REF!</definedName>
    <definedName name="lit">#REF!</definedName>
    <definedName name="lllll" localSheetId="9" hidden="1">{"CN",#N/A,FALSE,"SEFI"}</definedName>
    <definedName name="lllll" localSheetId="8" hidden="1">{"CN",#N/A,FALSE,"SEFI"}</definedName>
    <definedName name="lllll" hidden="1">{"CN",#N/A,FALSE,"SEFI"}</definedName>
    <definedName name="Loan_Amount" localSheetId="9">#REF!</definedName>
    <definedName name="Loan_Amount" localSheetId="10">#REF!</definedName>
    <definedName name="Loan_Amount">#REF!</definedName>
    <definedName name="Loan_Start" localSheetId="9">#REF!</definedName>
    <definedName name="Loan_Start" localSheetId="10">#REF!</definedName>
    <definedName name="Loan_Start">#REF!</definedName>
    <definedName name="Loan_Years" localSheetId="9">#REF!</definedName>
    <definedName name="Loan_Years" localSheetId="10">#REF!</definedName>
    <definedName name="Loan_Years">#REF!</definedName>
    <definedName name="loq" localSheetId="10">#REF!</definedName>
    <definedName name="loq">#REF!</definedName>
    <definedName name="lov" localSheetId="10">#REF!</definedName>
    <definedName name="lov">#REF!</definedName>
    <definedName name="LTcirr" localSheetId="9">#REF!</definedName>
    <definedName name="LTcirr" localSheetId="10">#REF!</definedName>
    <definedName name="LTcirr">#REF!</definedName>
    <definedName name="LTr" localSheetId="9">#REF!</definedName>
    <definedName name="LTr" localSheetId="10">#REF!</definedName>
    <definedName name="LTr">#REF!</definedName>
    <definedName name="lyke" localSheetId="10">#REF!</definedName>
    <definedName name="lyke">#REF!</definedName>
    <definedName name="m">'[10]Imp:DSA output'!$G$9:$G$464</definedName>
    <definedName name="M_indices" localSheetId="9">#REF!</definedName>
    <definedName name="M_indices" localSheetId="10">#REF!</definedName>
    <definedName name="M_indices">#REF!</definedName>
    <definedName name="MA" localSheetId="10">#REF!</definedName>
    <definedName name="MA">#REF!</definedName>
    <definedName name="maa" localSheetId="10">#REF!</definedName>
    <definedName name="maa">#REF!</definedName>
    <definedName name="maas" localSheetId="10">#REF!</definedName>
    <definedName name="maas">#REF!</definedName>
    <definedName name="MAC" localSheetId="10">#REF!</definedName>
    <definedName name="MAC">#REF!</definedName>
    <definedName name="machun" localSheetId="10">#REF!</definedName>
    <definedName name="machun">#REF!</definedName>
    <definedName name="MACRO" localSheetId="10">#REF!</definedName>
    <definedName name="MACRO">#REF!</definedName>
    <definedName name="MAIS" localSheetId="10">#REF!</definedName>
    <definedName name="MAIS">#REF!</definedName>
    <definedName name="maj" localSheetId="10">#REF!</definedName>
    <definedName name="maj">#REF!</definedName>
    <definedName name="maja" localSheetId="10">#REF!</definedName>
    <definedName name="maja">#REF!</definedName>
    <definedName name="mak" localSheetId="10">#REF!</definedName>
    <definedName name="mak">#REF!</definedName>
    <definedName name="maka" localSheetId="10">#REF!</definedName>
    <definedName name="maka">#REF!</definedName>
    <definedName name="mam" localSheetId="10">#REF!</definedName>
    <definedName name="mam">#REF!</definedName>
    <definedName name="mamm" localSheetId="10">#REF!</definedName>
    <definedName name="mamm">#REF!</definedName>
    <definedName name="man" localSheetId="10">#REF!</definedName>
    <definedName name="man">#REF!</definedName>
    <definedName name="mane" localSheetId="10">#REF!</definedName>
    <definedName name="mane">#REF!</definedName>
    <definedName name="MAR" localSheetId="10">#REF!</definedName>
    <definedName name="MAR">#REF!</definedName>
    <definedName name="MAR_2013_2014_taxes_analysis_by_Station_less_C402" localSheetId="10">#REF!</definedName>
    <definedName name="MAR_2013_2014_taxes_analysis_by_Station_less_C402">#REF!</definedName>
    <definedName name="MART" localSheetId="10">#REF!</definedName>
    <definedName name="MART">#REF!</definedName>
    <definedName name="masik" localSheetId="10">#REF!</definedName>
    <definedName name="masik">#REF!</definedName>
    <definedName name="mat" localSheetId="10">#REF!</definedName>
    <definedName name="mat">#REF!</definedName>
    <definedName name="Maturity_IDA" localSheetId="10">#REF!</definedName>
    <definedName name="Maturity_IDA">#REF!</definedName>
    <definedName name="Maturity_NC" localSheetId="10">#REF!</definedName>
    <definedName name="Maturity_NC">#REF!</definedName>
    <definedName name="MAZ" localSheetId="10">#REF!</definedName>
    <definedName name="MAZ">#REF!</definedName>
    <definedName name="mdx" localSheetId="10">#REF!</definedName>
    <definedName name="mdx">#REF!</definedName>
    <definedName name="me" localSheetId="10">#REF!</definedName>
    <definedName name="me">#REF!</definedName>
    <definedName name="Meat" localSheetId="10">#REF!</definedName>
    <definedName name="Meat">#REF!</definedName>
    <definedName name="MediumtermCY" localSheetId="10">#REF!</definedName>
    <definedName name="MediumtermCY">#REF!</definedName>
    <definedName name="MediumTermFY" localSheetId="10">#REF!</definedName>
    <definedName name="MediumTermFY">#REF!</definedName>
    <definedName name="mee" localSheetId="10">#REF!</definedName>
    <definedName name="mee">#REF!</definedName>
    <definedName name="MEME" localSheetId="10">#REF!</definedName>
    <definedName name="MEME">#REF!</definedName>
    <definedName name="mer" localSheetId="10">#REF!</definedName>
    <definedName name="mer">#REF!</definedName>
    <definedName name="mes" localSheetId="10">#REF!</definedName>
    <definedName name="mes">#REF!</definedName>
    <definedName name="mi" localSheetId="10">#REF!</definedName>
    <definedName name="mi">#REF!</definedName>
    <definedName name="MIBA" localSheetId="10">#REF!</definedName>
    <definedName name="MIBA">#REF!</definedName>
    <definedName name="MIDDLE" localSheetId="10">#REF!</definedName>
    <definedName name="MIDDLE">#REF!</definedName>
    <definedName name="mim" localSheetId="10">#REF!</definedName>
    <definedName name="mim">#REF!</definedName>
    <definedName name="MIN" localSheetId="10">#REF!</definedName>
    <definedName name="MIN">#REF!</definedName>
    <definedName name="Mindices" localSheetId="9">#REF!</definedName>
    <definedName name="Mindices" localSheetId="10">#REF!</definedName>
    <definedName name="Mindices">#REF!</definedName>
    <definedName name="Mine">[15]Mining!$A$2:$Z$1048576</definedName>
    <definedName name="mist" localSheetId="10">#REF!</definedName>
    <definedName name="mist">#REF!</definedName>
    <definedName name="mka" localSheetId="10">#REF!</definedName>
    <definedName name="mka">#REF!</definedName>
    <definedName name="mkub" localSheetId="10">#REF!</definedName>
    <definedName name="mkub">#REF!</definedName>
    <definedName name="mmm" localSheetId="9" hidden="1">{"Main Economic Indicators",#N/A,FALSE,"C"}</definedName>
    <definedName name="mmm" localSheetId="8" hidden="1">{"Main Economic Indicators",#N/A,FALSE,"C"}</definedName>
    <definedName name="mmm" hidden="1">{"Main Economic Indicators",#N/A,FALSE,"C"}</definedName>
    <definedName name="mmn" localSheetId="10">#REF!</definedName>
    <definedName name="mmn">#REF!</definedName>
    <definedName name="MN" localSheetId="10">#REF!</definedName>
    <definedName name="MN">#REF!</definedName>
    <definedName name="mo" localSheetId="10">#REF!</definedName>
    <definedName name="mo">#REF!</definedName>
    <definedName name="mok" localSheetId="10">#REF!</definedName>
    <definedName name="mok">#REF!</definedName>
    <definedName name="MonExo" localSheetId="10">#REF!</definedName>
    <definedName name="MonExo">#REF!</definedName>
    <definedName name="Money" localSheetId="10">#REF!</definedName>
    <definedName name="Money">#REF!</definedName>
    <definedName name="MonGrow" localSheetId="10">#REF!</definedName>
    <definedName name="MonGrow">#REF!</definedName>
    <definedName name="MonthlyBrief" localSheetId="10">#REF!</definedName>
    <definedName name="MonthlyBrief">#REF!</definedName>
    <definedName name="MonthlyDetail" localSheetId="9">#REF!</definedName>
    <definedName name="MonthlyDetail" localSheetId="10">#REF!</definedName>
    <definedName name="MonthlyDetail">#REF!</definedName>
    <definedName name="MonthlySRTable" localSheetId="9">#REF!</definedName>
    <definedName name="MonthlySRTable" localSheetId="10">#REF!</definedName>
    <definedName name="MonthlySRTable">#REF!</definedName>
    <definedName name="MoreFruit" localSheetId="10">#REF!</definedName>
    <definedName name="MoreFruit">#REF!</definedName>
    <definedName name="MoreItem" localSheetId="10">#REF!</definedName>
    <definedName name="MoreItem">#REF!</definedName>
    <definedName name="MoreItems" localSheetId="10">#REF!</definedName>
    <definedName name="MoreItems">#REF!</definedName>
    <definedName name="MS" localSheetId="10">#REF!</definedName>
    <definedName name="MS">#REF!</definedName>
    <definedName name="msi" localSheetId="10">#REF!</definedName>
    <definedName name="msi">#REF!</definedName>
    <definedName name="MUW" localSheetId="10">#REF!</definedName>
    <definedName name="MUW">#REF!</definedName>
    <definedName name="mwa" localSheetId="10">#REF!</definedName>
    <definedName name="mwa">#REF!</definedName>
    <definedName name="mwam" localSheetId="10">#REF!</definedName>
    <definedName name="mwam">#REF!</definedName>
    <definedName name="mwe" localSheetId="10">#REF!</definedName>
    <definedName name="mwe">#REF!</definedName>
    <definedName name="my" localSheetId="10">#REF!</definedName>
    <definedName name="my">#REF!</definedName>
    <definedName name="mys" localSheetId="10">#REF!</definedName>
    <definedName name="mys">#REF!</definedName>
    <definedName name="MYY" localSheetId="10">#REF!</definedName>
    <definedName name="MYY">#REF!</definedName>
    <definedName name="N" localSheetId="9">#REF!</definedName>
    <definedName name="N" localSheetId="10">#REF!</definedName>
    <definedName name="N">#REF!</definedName>
    <definedName name="na" localSheetId="10">#REF!</definedName>
    <definedName name="na">#REF!</definedName>
    <definedName name="naa" localSheetId="10">#REF!</definedName>
    <definedName name="naa">#REF!</definedName>
    <definedName name="naan" localSheetId="10">#REF!</definedName>
    <definedName name="naan">#REF!</definedName>
    <definedName name="NAM" localSheetId="10">#REF!</definedName>
    <definedName name="NAM">#REF!</definedName>
    <definedName name="name" localSheetId="10">#REF!</definedName>
    <definedName name="name">#REF!</definedName>
    <definedName name="NAMES" localSheetId="9">'[12]WETA W2003'!#REF!</definedName>
    <definedName name="NAMES" localSheetId="10">'[12]WETA W2003'!#REF!</definedName>
    <definedName name="NAMES">'[12]WETA W2003'!#REF!</definedName>
    <definedName name="names1" localSheetId="10">#REF!</definedName>
    <definedName name="names1">#REF!</definedName>
    <definedName name="namesx" localSheetId="10">#REF!</definedName>
    <definedName name="namesx">#REF!</definedName>
    <definedName name="namesx1" localSheetId="10">#REF!</definedName>
    <definedName name="namesx1">#REF!</definedName>
    <definedName name="namesxx" localSheetId="10">#REF!</definedName>
    <definedName name="namesxx">#REF!</definedName>
    <definedName name="namesxxx" localSheetId="10">#REF!</definedName>
    <definedName name="namesxxx">#REF!</definedName>
    <definedName name="namesz2" localSheetId="10">#REF!</definedName>
    <definedName name="namesz2">#REF!</definedName>
    <definedName name="namesz3" localSheetId="10">#REF!</definedName>
    <definedName name="namesz3">#REF!</definedName>
    <definedName name="nameszx" localSheetId="10">#REF!</definedName>
    <definedName name="nameszx">#REF!</definedName>
    <definedName name="nan" localSheetId="10">#REF!</definedName>
    <definedName name="nan">#REF!</definedName>
    <definedName name="NANY" localSheetId="10">#REF!</definedName>
    <definedName name="NANY">#REF!</definedName>
    <definedName name="nau" localSheetId="10">#REF!</definedName>
    <definedName name="nau">#REF!</definedName>
    <definedName name="NCG" localSheetId="9">'[12]WETA W2003'!#REF!</definedName>
    <definedName name="NCG" localSheetId="10">'[12]WETA W2003'!#REF!</definedName>
    <definedName name="NCG">'[12]WETA W2003'!#REF!</definedName>
    <definedName name="NCG_R" localSheetId="9">'[12]WETA W2003'!#REF!</definedName>
    <definedName name="NCG_R" localSheetId="10">'[12]WETA W2003'!#REF!</definedName>
    <definedName name="NCG_R">'[12]WETA W2003'!#REF!</definedName>
    <definedName name="NCP" localSheetId="9">'[12]WETA W2003'!#REF!</definedName>
    <definedName name="NCP" localSheetId="10">'[12]WETA W2003'!#REF!</definedName>
    <definedName name="NCP">'[12]WETA W2003'!#REF!</definedName>
    <definedName name="NCP_R" localSheetId="9">'[12]WETA W2003'!#REF!</definedName>
    <definedName name="NCP_R" localSheetId="10">'[12]WETA W2003'!#REF!</definedName>
    <definedName name="NCP_R">'[12]WETA W2003'!#REF!</definedName>
    <definedName name="near" localSheetId="10">#REF!</definedName>
    <definedName name="near">#REF!</definedName>
    <definedName name="neem" localSheetId="10">#REF!</definedName>
    <definedName name="neem">#REF!</definedName>
    <definedName name="neet" localSheetId="10">#REF!</definedName>
    <definedName name="neet">#REF!</definedName>
    <definedName name="nelson" localSheetId="10">#REF!</definedName>
    <definedName name="nelson">#REF!</definedName>
    <definedName name="NEM" localSheetId="10">#REF!</definedName>
    <definedName name="NEM">#REF!</definedName>
    <definedName name="NetIssDev96" localSheetId="9">#REF!</definedName>
    <definedName name="NetIssDev96" localSheetId="10">#REF!</definedName>
    <definedName name="NetIssDev96">#REF!</definedName>
    <definedName name="NetIssDev97" localSheetId="9">#REF!</definedName>
    <definedName name="NetIssDev97" localSheetId="10">#REF!</definedName>
    <definedName name="NetIssDev97">#REF!</definedName>
    <definedName name="NetIssDev97b" localSheetId="9">#REF!</definedName>
    <definedName name="NetIssDev97b" localSheetId="10">#REF!</definedName>
    <definedName name="NetIssDev97b">#REF!</definedName>
    <definedName name="NetIssRecOther96" localSheetId="9">#REF!</definedName>
    <definedName name="NetIssRecOther96" localSheetId="10">#REF!</definedName>
    <definedName name="NetIssRecOther96">#REF!</definedName>
    <definedName name="NetIssRecOther97" localSheetId="9">#REF!</definedName>
    <definedName name="NetIssRecOther97" localSheetId="10">#REF!</definedName>
    <definedName name="NetIssRecOther97">#REF!</definedName>
    <definedName name="NetIssRecOther97b" localSheetId="9">#REF!</definedName>
    <definedName name="NetIssRecOther97b" localSheetId="10">#REF!</definedName>
    <definedName name="NetIssRecOther97b">#REF!</definedName>
    <definedName name="NEV" localSheetId="10">#REF!</definedName>
    <definedName name="NEV">#REF!</definedName>
    <definedName name="NewRGDf" localSheetId="10">#REF!</definedName>
    <definedName name="NewRGDf">#REF!</definedName>
    <definedName name="NEWSHEET" localSheetId="9">#REF!</definedName>
    <definedName name="NEWSHEET" localSheetId="10">#REF!</definedName>
    <definedName name="NEWSHEET">#REF!</definedName>
    <definedName name="neww" localSheetId="10">#REF!</definedName>
    <definedName name="neww">#REF!</definedName>
    <definedName name="NFA" localSheetId="10">#REF!</definedName>
    <definedName name="NFA">#REF!</definedName>
    <definedName name="NFI" localSheetId="9">'[12]WETA W2003'!#REF!</definedName>
    <definedName name="NFI" localSheetId="10">'[12]WETA W2003'!#REF!</definedName>
    <definedName name="NFI">'[12]WETA W2003'!#REF!</definedName>
    <definedName name="NFI_R" localSheetId="9">'[12]WETA W2003'!#REF!</definedName>
    <definedName name="NFI_R" localSheetId="10">'[12]WETA W2003'!#REF!</definedName>
    <definedName name="NFI_R">'[12]WETA W2003'!#REF!</definedName>
    <definedName name="NFIP" localSheetId="9">'[12]WETA W2003'!#REF!</definedName>
    <definedName name="NFIP" localSheetId="10">'[12]WETA W2003'!#REF!</definedName>
    <definedName name="NFIP">'[12]WETA W2003'!#REF!</definedName>
    <definedName name="niha" localSheetId="10">#REF!</definedName>
    <definedName name="niha">#REF!</definedName>
    <definedName name="NILI" localSheetId="10">#REF!</definedName>
    <definedName name="NILI">#REF!</definedName>
    <definedName name="NINV" localSheetId="9">'[12]WETA W2003'!#REF!</definedName>
    <definedName name="NINV" localSheetId="10">'[12]WETA W2003'!#REF!</definedName>
    <definedName name="NINV">'[12]WETA W2003'!#REF!</definedName>
    <definedName name="NINV_R" localSheetId="9">'[12]WETA W2003'!#REF!</definedName>
    <definedName name="NINV_R" localSheetId="10">'[12]WETA W2003'!#REF!</definedName>
    <definedName name="NINV_R">'[12]WETA W2003'!#REF!</definedName>
    <definedName name="nita" localSheetId="10">#REF!</definedName>
    <definedName name="nita">#REF!</definedName>
    <definedName name="nitt" localSheetId="10">#REF!</definedName>
    <definedName name="nitt">#REF!</definedName>
    <definedName name="njia" localSheetId="10">#REF!</definedName>
    <definedName name="njia">#REF!</definedName>
    <definedName name="NM" localSheetId="9">'[12]WETA W2003'!#REF!</definedName>
    <definedName name="NM" localSheetId="10">'[12]WETA W2003'!#REF!</definedName>
    <definedName name="NM">'[12]WETA W2003'!#REF!</definedName>
    <definedName name="NM_R" localSheetId="9">'[12]WETA W2003'!#REF!</definedName>
    <definedName name="NM_R" localSheetId="10">'[12]WETA W2003'!#REF!</definedName>
    <definedName name="NM_R">'[12]WETA W2003'!#REF!</definedName>
    <definedName name="NMG" localSheetId="9">'[12]WETA W2003'!#REF!</definedName>
    <definedName name="NMG" localSheetId="10">'[12]WETA W2003'!#REF!</definedName>
    <definedName name="NMG">'[12]WETA W2003'!#REF!</definedName>
    <definedName name="NMG_R" localSheetId="9">'[12]WETA W2003'!#REF!</definedName>
    <definedName name="NMG_R" localSheetId="10">'[12]WETA W2003'!#REF!</definedName>
    <definedName name="NMG_R">'[12]WETA W2003'!#REF!</definedName>
    <definedName name="nn" localSheetId="9" hidden="1">{"CN",#N/A,FALSE,"SEFI"}</definedName>
    <definedName name="nn" localSheetId="8" hidden="1">{"CN",#N/A,FALSE,"SEFI"}</definedName>
    <definedName name="nn" hidden="1">{"CN",#N/A,FALSE,"SEFI"}</definedName>
    <definedName name="NNAMES" localSheetId="9">'[12]WETA W2003'!#REF!</definedName>
    <definedName name="NNAMES" localSheetId="10">'[12]WETA W2003'!#REF!</definedName>
    <definedName name="NNAMES">'[12]WETA W2003'!#REF!</definedName>
    <definedName name="nnga" localSheetId="10" hidden="1">#REF!</definedName>
    <definedName name="nnga" hidden="1">#REF!</definedName>
    <definedName name="NNI" localSheetId="10">#REF!</definedName>
    <definedName name="NNI">#REF!</definedName>
    <definedName name="nnn" localSheetId="9" hidden="1">{"Main Economic Indicators",#N/A,FALSE,"C"}</definedName>
    <definedName name="nnn" localSheetId="8" hidden="1">{"Main Economic Indicators",#N/A,FALSE,"C"}</definedName>
    <definedName name="nnn" hidden="1">{"Main Economic Indicators",#N/A,FALSE,"C"}</definedName>
    <definedName name="no" localSheetId="10">#REF!</definedName>
    <definedName name="no">#REF!</definedName>
    <definedName name="nob" localSheetId="10">#REF!</definedName>
    <definedName name="nob">#REF!</definedName>
    <definedName name="NON" localSheetId="10">#REF!</definedName>
    <definedName name="NON">#REF!</definedName>
    <definedName name="NOO" localSheetId="10">#REF!</definedName>
    <definedName name="NOO">#REF!</definedName>
    <definedName name="NOTITLES" localSheetId="9">#REF!</definedName>
    <definedName name="NOTITLES" localSheetId="10">#REF!</definedName>
    <definedName name="NOTITLES">#REF!</definedName>
    <definedName name="NOV_2012_2013_taxes_analysis_by_Station" localSheetId="10">#REF!</definedName>
    <definedName name="NOV_2012_2013_taxes_analysis_by_Station">#REF!</definedName>
    <definedName name="nt" localSheetId="10">#REF!</definedName>
    <definedName name="nt">#REF!</definedName>
    <definedName name="NU" localSheetId="10">#REF!</definedName>
    <definedName name="NU">#REF!</definedName>
    <definedName name="Num_Pmt_Per_Year" localSheetId="9">#REF!</definedName>
    <definedName name="Num_Pmt_Per_Year" localSheetId="10">#REF!</definedName>
    <definedName name="Num_Pmt_Per_Year">#REF!</definedName>
    <definedName name="Number_of_Payments" localSheetId="9">MATCH(0.01,End_Bal,-1)+1</definedName>
    <definedName name="Number_of_Payments" localSheetId="8">MATCH(0.01,End_Bal,-1)+1</definedName>
    <definedName name="Number_of_Payments" localSheetId="10">MATCH(0.01,'treasury targets'!End_Bal,-1)+1</definedName>
    <definedName name="Number_of_Payments">MATCH(0.01,End_Bal,-1)+1</definedName>
    <definedName name="nv" localSheetId="10">#REF!</definedName>
    <definedName name="nv">#REF!</definedName>
    <definedName name="NX" localSheetId="9">'[12]WETA W2003'!#REF!</definedName>
    <definedName name="NX" localSheetId="10">'[12]WETA W2003'!#REF!</definedName>
    <definedName name="NX">'[12]WETA W2003'!#REF!</definedName>
    <definedName name="NX_R" localSheetId="9">'[12]WETA W2003'!#REF!</definedName>
    <definedName name="NX_R" localSheetId="10">'[12]WETA W2003'!#REF!</definedName>
    <definedName name="NX_R">'[12]WETA W2003'!#REF!</definedName>
    <definedName name="NXG" localSheetId="9">'[12]WETA W2003'!#REF!</definedName>
    <definedName name="NXG" localSheetId="10">'[12]WETA W2003'!#REF!</definedName>
    <definedName name="NXG">'[12]WETA W2003'!#REF!</definedName>
    <definedName name="NXG_R" localSheetId="9">'[12]WETA W2003'!#REF!</definedName>
    <definedName name="NXG_R" localSheetId="10">'[12]WETA W2003'!#REF!</definedName>
    <definedName name="NXG_R">'[12]WETA W2003'!#REF!</definedName>
    <definedName name="ny" localSheetId="10">#REF!</definedName>
    <definedName name="ny">#REF!</definedName>
    <definedName name="nym" localSheetId="10">#REF!</definedName>
    <definedName name="nym">#REF!</definedName>
    <definedName name="nyn" localSheetId="10">#REF!</definedName>
    <definedName name="nyn">#REF!</definedName>
    <definedName name="NYNN" localSheetId="10">#REF!</definedName>
    <definedName name="NYNN">#REF!</definedName>
    <definedName name="nyy" localSheetId="10">#REF!</definedName>
    <definedName name="nyy">#REF!</definedName>
    <definedName name="OF" localSheetId="10">#REF!</definedName>
    <definedName name="OF">#REF!</definedName>
    <definedName name="off" localSheetId="10">#REF!</definedName>
    <definedName name="off">#REF!</definedName>
    <definedName name="oj" localSheetId="10">#REF!</definedName>
    <definedName name="oj">#REF!</definedName>
    <definedName name="ok" localSheetId="10">#REF!</definedName>
    <definedName name="ok">#REF!</definedName>
    <definedName name="okan" localSheetId="10">#REF!</definedName>
    <definedName name="okan">#REF!</definedName>
    <definedName name="omiyo" localSheetId="10">#REF!</definedName>
    <definedName name="omiyo">#REF!</definedName>
    <definedName name="one" localSheetId="10">#REF!</definedName>
    <definedName name="one">#REF!</definedName>
    <definedName name="oner" localSheetId="10">#REF!</definedName>
    <definedName name="oner">#REF!</definedName>
    <definedName name="ONGE" localSheetId="10">#REF!</definedName>
    <definedName name="ONGE">#REF!</definedName>
    <definedName name="onn" localSheetId="10">#REF!</definedName>
    <definedName name="onn">#REF!</definedName>
    <definedName name="ooo" localSheetId="9" hidden="1">{"Main Economic Indicators",#N/A,FALSE,"C"}</definedName>
    <definedName name="ooo" localSheetId="8" hidden="1">{"Main Economic Indicators",#N/A,FALSE,"C"}</definedName>
    <definedName name="ooo" hidden="1">{"Main Economic Indicators",#N/A,FALSE,"C"}</definedName>
    <definedName name="op">'[10]Imp:DSA output'!$O$9:$R$464</definedName>
    <definedName name="OPO" localSheetId="10">#REF!</definedName>
    <definedName name="OPO">#REF!</definedName>
    <definedName name="ot" localSheetId="10">#REF!</definedName>
    <definedName name="ot">#REF!</definedName>
    <definedName name="OtherRev96" localSheetId="9">#REF!</definedName>
    <definedName name="OtherRev96" localSheetId="10">#REF!</definedName>
    <definedName name="OtherRev96">#REF!</definedName>
    <definedName name="OtherRev97" localSheetId="9">#REF!</definedName>
    <definedName name="OtherRev97" localSheetId="10">#REF!</definedName>
    <definedName name="OtherRev97">#REF!</definedName>
    <definedName name="OtherRev97b" localSheetId="9">#REF!</definedName>
    <definedName name="OtherRev97b" localSheetId="10">#REF!</definedName>
    <definedName name="OtherRev97b">#REF!</definedName>
    <definedName name="oti" localSheetId="10">#REF!</definedName>
    <definedName name="oti">#REF!</definedName>
    <definedName name="ou" localSheetId="10">#REF!</definedName>
    <definedName name="ou">#REF!</definedName>
    <definedName name="our" localSheetId="10">#REF!</definedName>
    <definedName name="our">#REF!</definedName>
    <definedName name="Output" localSheetId="10">#REF!</definedName>
    <definedName name="Output">#REF!</definedName>
    <definedName name="PAAA" localSheetId="10">#REF!</definedName>
    <definedName name="PAAA">#REF!</definedName>
    <definedName name="PAIN" localSheetId="10">#REF!</definedName>
    <definedName name="PAIN">#REF!</definedName>
    <definedName name="pak" localSheetId="10">#REF!</definedName>
    <definedName name="pak">#REF!</definedName>
    <definedName name="pal" localSheetId="10">#REF!</definedName>
    <definedName name="pal">#REF!</definedName>
    <definedName name="pale" localSheetId="10">#REF!</definedName>
    <definedName name="pale">#REF!</definedName>
    <definedName name="par" localSheetId="10">#REF!</definedName>
    <definedName name="par">#REF!</definedName>
    <definedName name="pasis" localSheetId="10">#REF!</definedName>
    <definedName name="pasis">#REF!</definedName>
    <definedName name="Pay_Date" localSheetId="9">#REF!</definedName>
    <definedName name="Pay_Date" localSheetId="10">#REF!</definedName>
    <definedName name="Pay_Date">#REF!</definedName>
    <definedName name="Pay_Num" localSheetId="9">#REF!</definedName>
    <definedName name="Pay_Num" localSheetId="10">#REF!</definedName>
    <definedName name="Pay_Num">#REF!</definedName>
    <definedName name="Payment_Date" localSheetId="9">DATE(YEAR(Loan_Start),MONTH(Loan_Start)+Payment_Number,DAY(Loan_Start))</definedName>
    <definedName name="Payment_Date" localSheetId="8">DATE(YEAR(Loan_Start),MONTH(Loan_Start)+Payment_Number,DAY(Loan_Start))</definedName>
    <definedName name="Payment_Date" localSheetId="10">DATE(YEAR('treasury targets'!Loan_Start),MONTH('treasury targets'!Loan_Start)+Payment_Number,DAY('treasury targets'!Loan_Start))</definedName>
    <definedName name="Payment_Date">DATE(YEAR(Loan_Start),MONTH(Loan_Start)+Payment_Number,DAY(Loan_Start))</definedName>
    <definedName name="PCIU1558281" localSheetId="10">#REF!</definedName>
    <definedName name="PCIU1558281">#REF!</definedName>
    <definedName name="pea" localSheetId="10">#REF!</definedName>
    <definedName name="pea">#REF!</definedName>
    <definedName name="Pensions96" localSheetId="9">#REF!</definedName>
    <definedName name="Pensions96" localSheetId="10">#REF!</definedName>
    <definedName name="Pensions96">#REF!</definedName>
    <definedName name="Pensions97" localSheetId="9">#REF!</definedName>
    <definedName name="Pensions97" localSheetId="10">#REF!</definedName>
    <definedName name="Pensions97">#REF!</definedName>
    <definedName name="Pensions97b" localSheetId="9">#REF!</definedName>
    <definedName name="Pensions97b" localSheetId="10">#REF!</definedName>
    <definedName name="Pensions97b">#REF!</definedName>
    <definedName name="period" localSheetId="10">#REF!</definedName>
    <definedName name="period">#REF!</definedName>
    <definedName name="Pilot2" localSheetId="10">#REF!</definedName>
    <definedName name="Pilot2">#REF!</definedName>
    <definedName name="PIN" localSheetId="10">#REF!</definedName>
    <definedName name="PIN">#REF!</definedName>
    <definedName name="plm" localSheetId="10">#REF!</definedName>
    <definedName name="plm">#REF!</definedName>
    <definedName name="poi" localSheetId="10">#REF!</definedName>
    <definedName name="poi">#REF!</definedName>
    <definedName name="pop" localSheetId="10">#REF!</definedName>
    <definedName name="pop">#REF!</definedName>
    <definedName name="popo" localSheetId="10">#REF!</definedName>
    <definedName name="popo">#REF!</definedName>
    <definedName name="ppp" localSheetId="9" hidden="1">{"Main Economic Indicators",#N/A,FALSE,"C"}</definedName>
    <definedName name="ppp" localSheetId="8" hidden="1">{"Main Economic Indicators",#N/A,FALSE,"C"}</definedName>
    <definedName name="ppp" hidden="1">{"Main Economic Indicators",#N/A,FALSE,"C"}</definedName>
    <definedName name="pr_sr" localSheetId="10">#REF!</definedName>
    <definedName name="pr_sr">#REF!</definedName>
    <definedName name="Princ" localSheetId="9">#REF!</definedName>
    <definedName name="Princ" localSheetId="10">#REF!</definedName>
    <definedName name="Princ">#REF!</definedName>
    <definedName name="_xlnm.Print_Area" localSheetId="9">'Current Stocks Projections'!$A$1:$K$37</definedName>
    <definedName name="_xlnm.Print_Area" localSheetId="0">'Perfomance Projections Report'!$B$2:$V$16</definedName>
    <definedName name="_xlnm.Print_Area" localSheetId="8">REI!$B$3:$N$24</definedName>
    <definedName name="_xlnm.Print_Area" localSheetId="10">'treasury targets'!$B$2:$AF$15</definedName>
    <definedName name="Print_Area_MI" localSheetId="9">#REF!</definedName>
    <definedName name="Print_Area_MI" localSheetId="10">#REF!</definedName>
    <definedName name="Print_Area_MI">#REF!</definedName>
    <definedName name="Print_Area_Reset" localSheetId="9">OFFSET(Full_Print,0,0,'Current Stocks Projections'!Last_Row)</definedName>
    <definedName name="Print_Area_Reset" localSheetId="8">OFFSET(Full_Print,0,0,REI!Last_Row)</definedName>
    <definedName name="Print_Area_Reset" localSheetId="10">OFFSET('treasury targets'!Full_Print,0,0,'treasury targets'!Last_Row)</definedName>
    <definedName name="Print_Area_Reset">OFFSET(Full_Print,0,0,Last_Row)</definedName>
    <definedName name="print16" localSheetId="10">#REF!</definedName>
    <definedName name="print16">#REF!</definedName>
    <definedName name="print20" localSheetId="10">#REF!</definedName>
    <definedName name="print20">#REF!</definedName>
    <definedName name="PRINTMACRO" localSheetId="9">#REF!</definedName>
    <definedName name="PRINTMACRO" localSheetId="10">#REF!</definedName>
    <definedName name="PRINTMACRO">#REF!</definedName>
    <definedName name="printtaba" localSheetId="10">#REF!</definedName>
    <definedName name="printtaba">#REF!</definedName>
    <definedName name="ProdFunction" localSheetId="10">#REF!</definedName>
    <definedName name="ProdFunction">#REF!</definedName>
    <definedName name="ProjExp" localSheetId="9">#REF!</definedName>
    <definedName name="ProjExp" localSheetId="10">#REF!</definedName>
    <definedName name="ProjExp">#REF!</definedName>
    <definedName name="ProjExpP" localSheetId="9">#REF!</definedName>
    <definedName name="ProjExpP" localSheetId="10">#REF!</definedName>
    <definedName name="ProjExpP">#REF!</definedName>
    <definedName name="ProjRev" localSheetId="9">#REF!</definedName>
    <definedName name="ProjRev" localSheetId="10">#REF!</definedName>
    <definedName name="ProjRev">#REF!</definedName>
    <definedName name="ProjRevP" localSheetId="9">#REF!</definedName>
    <definedName name="ProjRevP" localSheetId="10">#REF!</definedName>
    <definedName name="ProjRevP">#REF!</definedName>
    <definedName name="Provincial_and_District_Enterprise_Development__Offices" localSheetId="10">#REF!</definedName>
    <definedName name="Provincial_and_District_Enterprise_Development__Offices">#REF!</definedName>
    <definedName name="PRT" localSheetId="9">#REF!</definedName>
    <definedName name="PRT" localSheetId="10">#REF!</definedName>
    <definedName name="PRT">#REF!</definedName>
    <definedName name="prueba" localSheetId="9" hidden="1">{"CN",#N/A,FALSE,"SEFI"}</definedName>
    <definedName name="prueba" localSheetId="8" hidden="1">{"CN",#N/A,FALSE,"SEFI"}</definedName>
    <definedName name="prueba" hidden="1">{"CN",#N/A,FALSE,"SEFI"}</definedName>
    <definedName name="pyi" localSheetId="10">#REF!</definedName>
    <definedName name="pyi">#REF!</definedName>
    <definedName name="q">'[10]Imp:DSA output'!$M$9:$IH$9</definedName>
    <definedName name="Q_indices" localSheetId="9">#REF!</definedName>
    <definedName name="Q_indices" localSheetId="10">#REF!</definedName>
    <definedName name="Q_indices">#REF!</definedName>
    <definedName name="QC" localSheetId="10">#REF!</definedName>
    <definedName name="QC">#REF!</definedName>
    <definedName name="qq" localSheetId="9" hidden="1">{"Main Economic Indicators",#N/A,FALSE,"C"}</definedName>
    <definedName name="qq" localSheetId="8" hidden="1">{"Main Economic Indicators",#N/A,FALSE,"C"}</definedName>
    <definedName name="qq" hidden="1">{"Main Economic Indicators",#N/A,FALSE,"C"}</definedName>
    <definedName name="qs" localSheetId="10">#REF!</definedName>
    <definedName name="qs">#REF!</definedName>
    <definedName name="RA" localSheetId="10">#REF!</definedName>
    <definedName name="RA">#REF!</definedName>
    <definedName name="RAISE" localSheetId="10">#REF!</definedName>
    <definedName name="RAISE">#REF!</definedName>
    <definedName name="Range_DownloadAnnual" localSheetId="10">#REF!</definedName>
    <definedName name="Range_DownloadAnnual">#REF!</definedName>
    <definedName name="Range_DownloadMonth" localSheetId="10">#REF!</definedName>
    <definedName name="Range_DownloadMonth">#REF!</definedName>
    <definedName name="Range_DownloadQuarter" localSheetId="10">#REF!</definedName>
    <definedName name="Range_DownloadQuarter">#REF!</definedName>
    <definedName name="Range_DSTNotes" localSheetId="10">#REF!</definedName>
    <definedName name="Range_DSTNotes">#REF!</definedName>
    <definedName name="Range_InValidResultsStart" localSheetId="10">#REF!</definedName>
    <definedName name="Range_InValidResultsStart">#REF!</definedName>
    <definedName name="Range_NumberofFailuresStart" localSheetId="10">#REF!</definedName>
    <definedName name="Range_NumberofFailuresStart">#REF!</definedName>
    <definedName name="Range_ValidationResultsStart" localSheetId="10">#REF!</definedName>
    <definedName name="Range_ValidationResultsStart">#REF!</definedName>
    <definedName name="Range_ValidationRulesStart" localSheetId="10">#REF!</definedName>
    <definedName name="Range_ValidationRulesStart">#REF!</definedName>
    <definedName name="RateCons" localSheetId="9">#REF!</definedName>
    <definedName name="RateCons" localSheetId="10">#REF!</definedName>
    <definedName name="RateCons">#REF!</definedName>
    <definedName name="RateGDP" localSheetId="9">#REF!</definedName>
    <definedName name="RateGDP" localSheetId="10">#REF!</definedName>
    <definedName name="RateGDP">#REF!</definedName>
    <definedName name="RateGDPNom" localSheetId="9">#REF!</definedName>
    <definedName name="RateGDPNom" localSheetId="10">#REF!</definedName>
    <definedName name="RateGDPNom">#REF!</definedName>
    <definedName name="RateImp" localSheetId="9">#REF!</definedName>
    <definedName name="RateImp" localSheetId="10">#REF!</definedName>
    <definedName name="RateImp">#REF!</definedName>
    <definedName name="RateInfl" localSheetId="9">#REF!</definedName>
    <definedName name="RateInfl" localSheetId="10">#REF!</definedName>
    <definedName name="RateInfl">#REF!</definedName>
    <definedName name="RatePublicWage" localSheetId="9">#REF!</definedName>
    <definedName name="RatePublicWage" localSheetId="10">#REF!</definedName>
    <definedName name="RatePublicWage">#REF!</definedName>
    <definedName name="rbc" localSheetId="10">#REF!</definedName>
    <definedName name="rbc">#REF!</definedName>
    <definedName name="re" localSheetId="9">[10]BOP!#REF!</definedName>
    <definedName name="re" localSheetId="10">[10]BOP!#REF!</definedName>
    <definedName name="re">[10]BOP!#REF!</definedName>
    <definedName name="Real" localSheetId="10">#REF!</definedName>
    <definedName name="Real">#REF!</definedName>
    <definedName name="RealExo" localSheetId="10">#REF!</definedName>
    <definedName name="RealExo">#REF!</definedName>
    <definedName name="RealPercent" localSheetId="10">#REF!</definedName>
    <definedName name="RealPercent">#REF!</definedName>
    <definedName name="red" localSheetId="10">#REF!</definedName>
    <definedName name="red">#REF!</definedName>
    <definedName name="rede" localSheetId="10">#REF!</definedName>
    <definedName name="rede">#REF!</definedName>
    <definedName name="ree" localSheetId="10">#REF!</definedName>
    <definedName name="ree">#REF!</definedName>
    <definedName name="Reporting_Country" localSheetId="10">#REF!</definedName>
    <definedName name="Reporting_Country">#REF!</definedName>
    <definedName name="Reporting_CountryCode" localSheetId="10">#REF!</definedName>
    <definedName name="Reporting_CountryCode">#REF!</definedName>
    <definedName name="Reporting_Currency" localSheetId="10">#REF!</definedName>
    <definedName name="Reporting_Currency">#REF!</definedName>
    <definedName name="Reporting_Frequency" localSheetId="10">#REF!</definedName>
    <definedName name="Reporting_Frequency">#REF!</definedName>
    <definedName name="RER" localSheetId="10">#REF!</definedName>
    <definedName name="RER">#REF!</definedName>
    <definedName name="Rescheduling_assumptions_continued" localSheetId="10">#REF!</definedName>
    <definedName name="Rescheduling_assumptions_continued">#REF!</definedName>
    <definedName name="REVE" localSheetId="10">#REF!</definedName>
    <definedName name="REVE">#REF!</definedName>
    <definedName name="RgCcode" localSheetId="10">#REF!</definedName>
    <definedName name="RgCcode">#REF!</definedName>
    <definedName name="RgCName" localSheetId="10">#REF!</definedName>
    <definedName name="RgCName">#REF!</definedName>
    <definedName name="RgFdBaseYr" localSheetId="10">#REF!</definedName>
    <definedName name="RgFdBaseYr">#REF!</definedName>
    <definedName name="RgFdBper" localSheetId="10">#REF!</definedName>
    <definedName name="RgFdBper">#REF!</definedName>
    <definedName name="RgFdDefBaseYr" localSheetId="10">#REF!</definedName>
    <definedName name="RgFdDefBaseYr">#REF!</definedName>
    <definedName name="RgFdEper" localSheetId="10">#REF!</definedName>
    <definedName name="RgFdEper">#REF!</definedName>
    <definedName name="RgFdGrFoot" localSheetId="10">#REF!</definedName>
    <definedName name="RgFdGrFoot">#REF!</definedName>
    <definedName name="RgFdGrSeries" localSheetId="10">#REF!</definedName>
    <definedName name="RgFdGrSeries">#REF!</definedName>
    <definedName name="RgFdGrSeriesVal" localSheetId="10">#REF!</definedName>
    <definedName name="RgFdGrSeriesVal">#REF!</definedName>
    <definedName name="RgFdGrType" localSheetId="10">#REF!</definedName>
    <definedName name="RgFdGrType">#REF!</definedName>
    <definedName name="RgFdPartCseries" localSheetId="10">#REF!</definedName>
    <definedName name="RgFdPartCseries">#REF!</definedName>
    <definedName name="RgFdPartCsource" localSheetId="9">#REF!</definedName>
    <definedName name="RgFdPartCsource" localSheetId="10">#REF!</definedName>
    <definedName name="RgFdPartCsource">#REF!</definedName>
    <definedName name="RgFdPartEseries" localSheetId="9">#REF!</definedName>
    <definedName name="RgFdPartEseries" localSheetId="10">#REF!</definedName>
    <definedName name="RgFdPartEseries">#REF!</definedName>
    <definedName name="RgFdPartEsource" localSheetId="9">#REF!</definedName>
    <definedName name="RgFdPartEsource" localSheetId="10">#REF!</definedName>
    <definedName name="RgFdPartEsource">#REF!</definedName>
    <definedName name="RgFdPartUserFile" localSheetId="10">#REF!</definedName>
    <definedName name="RgFdPartUserFile">#REF!</definedName>
    <definedName name="RgFdReptCSeries" localSheetId="9">#REF!</definedName>
    <definedName name="RgFdReptCSeries" localSheetId="10">#REF!</definedName>
    <definedName name="RgFdReptCSeries">#REF!</definedName>
    <definedName name="RgFdReptCsource" localSheetId="9">#REF!</definedName>
    <definedName name="RgFdReptCsource" localSheetId="10">#REF!</definedName>
    <definedName name="RgFdReptCsource">#REF!</definedName>
    <definedName name="RgFdReptEseries" localSheetId="9">#REF!</definedName>
    <definedName name="RgFdReptEseries" localSheetId="10">#REF!</definedName>
    <definedName name="RgFdReptEseries">#REF!</definedName>
    <definedName name="RgFdReptEsource" localSheetId="9">#REF!</definedName>
    <definedName name="RgFdReptEsource" localSheetId="10">#REF!</definedName>
    <definedName name="RgFdReptEsource">#REF!</definedName>
    <definedName name="RgFdReptUserFile" localSheetId="10">#REF!</definedName>
    <definedName name="RgFdReptUserFile">#REF!</definedName>
    <definedName name="RgFdSAMethod" localSheetId="9">#REF!</definedName>
    <definedName name="RgFdSAMethod" localSheetId="10">#REF!</definedName>
    <definedName name="RgFdSAMethod">#REF!</definedName>
    <definedName name="RgFdTbBper" localSheetId="9">#REF!</definedName>
    <definedName name="RgFdTbBper" localSheetId="10">#REF!</definedName>
    <definedName name="RgFdTbBper">#REF!</definedName>
    <definedName name="RgFdTbCreate" localSheetId="9">#REF!</definedName>
    <definedName name="RgFdTbCreate" localSheetId="10">#REF!</definedName>
    <definedName name="RgFdTbCreate">#REF!</definedName>
    <definedName name="RgFdTbEper" localSheetId="9">#REF!</definedName>
    <definedName name="RgFdTbEper" localSheetId="10">#REF!</definedName>
    <definedName name="RgFdTbEper">#REF!</definedName>
    <definedName name="RGFdTbFoot" localSheetId="9">#REF!</definedName>
    <definedName name="RGFdTbFoot" localSheetId="10">#REF!</definedName>
    <definedName name="RGFdTbFoot">#REF!</definedName>
    <definedName name="RgFdTbFreq" localSheetId="9">#REF!</definedName>
    <definedName name="RgFdTbFreq" localSheetId="10">#REF!</definedName>
    <definedName name="RgFdTbFreq">#REF!</definedName>
    <definedName name="RgFdTbFreqVal" localSheetId="9">#REF!</definedName>
    <definedName name="RgFdTbFreqVal" localSheetId="10">#REF!</definedName>
    <definedName name="RgFdTbFreqVal">#REF!</definedName>
    <definedName name="RgFdTbSendto" localSheetId="9">#REF!</definedName>
    <definedName name="RgFdTbSendto" localSheetId="10">#REF!</definedName>
    <definedName name="RgFdTbSendto">#REF!</definedName>
    <definedName name="RgFdWgtMethod" localSheetId="9">#REF!</definedName>
    <definedName name="RgFdWgtMethod" localSheetId="10">#REF!</definedName>
    <definedName name="RgFdWgtMethod">#REF!</definedName>
    <definedName name="richo" localSheetId="10">#REF!</definedName>
    <definedName name="richo">#REF!</definedName>
    <definedName name="RIGH" localSheetId="10">#REF!</definedName>
    <definedName name="RIGH">#REF!</definedName>
    <definedName name="rii" localSheetId="10">#REF!</definedName>
    <definedName name="rii">#REF!</definedName>
    <definedName name="ror" localSheetId="10">#REF!</definedName>
    <definedName name="ror">#REF!</definedName>
    <definedName name="rr" localSheetId="9" hidden="1">{"CN",#N/A,FALSE,"SEFI"}</definedName>
    <definedName name="rr" localSheetId="8" hidden="1">{"CN",#N/A,FALSE,"SEFI"}</definedName>
    <definedName name="rr" hidden="1">{"CN",#N/A,FALSE,"SEFI"}</definedName>
    <definedName name="rrr" localSheetId="10">#REF!</definedName>
    <definedName name="rrr">#REF!</definedName>
    <definedName name="rrrr" localSheetId="9" hidden="1">{"CN",#N/A,FALSE,"SEFI"}</definedName>
    <definedName name="rrrr" localSheetId="8" hidden="1">{"CN",#N/A,FALSE,"SEFI"}</definedName>
    <definedName name="rrrr" hidden="1">{"CN",#N/A,FALSE,"SEFI"}</definedName>
    <definedName name="rrrrr" localSheetId="10">#REF!</definedName>
    <definedName name="rrrrr">#REF!</definedName>
    <definedName name="rrrrrrrrrr" localSheetId="10">#REF!</definedName>
    <definedName name="rrrrrrrrrr">#REF!</definedName>
    <definedName name="rt" localSheetId="10">#REF!</definedName>
    <definedName name="rt">#REF!</definedName>
    <definedName name="rtr" localSheetId="9" hidden="1">{"Main Economic Indicators",#N/A,FALSE,"C"}</definedName>
    <definedName name="rtr" localSheetId="8" hidden="1">{"Main Economic Indicators",#N/A,FALSE,"C"}</definedName>
    <definedName name="rtr" hidden="1">{"Main Economic Indicators",#N/A,FALSE,"C"}</definedName>
    <definedName name="rtre" localSheetId="9" hidden="1">{"Main Economic Indicators",#N/A,FALSE,"C"}</definedName>
    <definedName name="rtre" localSheetId="8" hidden="1">{"Main Economic Indicators",#N/A,FALSE,"C"}</definedName>
    <definedName name="rtre" hidden="1">{"Main Economic Indicators",#N/A,FALSE,"C"}</definedName>
    <definedName name="rui" localSheetId="10">#REF!</definedName>
    <definedName name="rui">#REF!</definedName>
    <definedName name="RUM" localSheetId="10">#REF!</definedName>
    <definedName name="RUM">#REF!</definedName>
    <definedName name="RW" localSheetId="10">#REF!</definedName>
    <definedName name="RW">#REF!</definedName>
    <definedName name="Rwvu.Print." hidden="1">#N/A</definedName>
    <definedName name="ryt" localSheetId="10">#REF!</definedName>
    <definedName name="ryt">#REF!</definedName>
    <definedName name="sa" localSheetId="10">#REF!</definedName>
    <definedName name="sa">#REF!</definedName>
    <definedName name="saa" localSheetId="10">#REF!</definedName>
    <definedName name="saa">#REF!</definedName>
    <definedName name="saaa" localSheetId="10">#REF!</definedName>
    <definedName name="saaa">#REF!</definedName>
    <definedName name="SafetyNet96" localSheetId="9">#REF!</definedName>
    <definedName name="SafetyNet96" localSheetId="10">#REF!</definedName>
    <definedName name="SafetyNet96">#REF!</definedName>
    <definedName name="SafetyNet97" localSheetId="9">#REF!</definedName>
    <definedName name="SafetyNet97" localSheetId="10">#REF!</definedName>
    <definedName name="SafetyNet97">#REF!</definedName>
    <definedName name="SafetyNet97b" localSheetId="9">#REF!</definedName>
    <definedName name="SafetyNet97b" localSheetId="10">#REF!</definedName>
    <definedName name="SafetyNet97b">#REF!</definedName>
    <definedName name="sala" localSheetId="10">#REF!</definedName>
    <definedName name="sala">#REF!</definedName>
    <definedName name="salama" localSheetId="10">#REF!</definedName>
    <definedName name="salama">#REF!</definedName>
    <definedName name="sam" localSheetId="10">#REF!</definedName>
    <definedName name="sam">#REF!</definedName>
    <definedName name="sat" localSheetId="10">#REF!</definedName>
    <definedName name="sat">#REF!</definedName>
    <definedName name="satt" localSheetId="10">#REF!</definedName>
    <definedName name="satt">#REF!</definedName>
    <definedName name="say" localSheetId="10">#REF!</definedName>
    <definedName name="say">#REF!</definedName>
    <definedName name="Scale_Def" localSheetId="10">#REF!</definedName>
    <definedName name="Scale_Def">#REF!</definedName>
    <definedName name="Sched_Pay" localSheetId="9">#REF!</definedName>
    <definedName name="Sched_Pay" localSheetId="10">#REF!</definedName>
    <definedName name="Sched_Pay">#REF!</definedName>
    <definedName name="Scheduled_Extra_Payments" localSheetId="9">#REF!</definedName>
    <definedName name="Scheduled_Extra_Payments" localSheetId="10">#REF!</definedName>
    <definedName name="Scheduled_Extra_Payments">#REF!</definedName>
    <definedName name="Scheduled_Interest_Rate" localSheetId="9">#REF!</definedName>
    <definedName name="Scheduled_Interest_Rate" localSheetId="10">#REF!</definedName>
    <definedName name="Scheduled_Interest_Rate">#REF!</definedName>
    <definedName name="Scheduled_Monthly_Payment" localSheetId="9">#REF!</definedName>
    <definedName name="Scheduled_Monthly_Payment" localSheetId="10">#REF!</definedName>
    <definedName name="Scheduled_Monthly_Payment">#REF!</definedName>
    <definedName name="sd" localSheetId="10">#REF!</definedName>
    <definedName name="sd">#REF!</definedName>
    <definedName name="SDR_Q198" localSheetId="9">'[18]Ext. Fin., Quarterly (old)'!#REF!</definedName>
    <definedName name="SDR_Q198" localSheetId="10">'[18]Ext. Fin., Quarterly (old)'!#REF!</definedName>
    <definedName name="SDR_Q198">'[18]Ext. Fin., Quarterly (old)'!#REF!</definedName>
    <definedName name="SDR_Q298" localSheetId="9">'[18]Ext. Fin., Quarterly (old)'!#REF!</definedName>
    <definedName name="SDR_Q298" localSheetId="10">'[18]Ext. Fin., Quarterly (old)'!#REF!</definedName>
    <definedName name="SDR_Q298">'[18]Ext. Fin., Quarterly (old)'!#REF!</definedName>
    <definedName name="sdrcirr" localSheetId="9">#REF!</definedName>
    <definedName name="sdrcirr" localSheetId="10">#REF!</definedName>
    <definedName name="sdrcirr">#REF!</definedName>
    <definedName name="sec" localSheetId="10">#REF!</definedName>
    <definedName name="sec">#REF!</definedName>
    <definedName name="SelecIndicCY" localSheetId="10">#REF!</definedName>
    <definedName name="SelecIndicCY">#REF!</definedName>
    <definedName name="SelectedIndicatorFY" localSheetId="10">#REF!</definedName>
    <definedName name="SelectedIndicatorFY">#REF!</definedName>
    <definedName name="ser" localSheetId="10">#REF!</definedName>
    <definedName name="ser">#REF!</definedName>
    <definedName name="set" localSheetId="10">#REF!</definedName>
    <definedName name="set">#REF!</definedName>
    <definedName name="setet" localSheetId="10">#REF!</definedName>
    <definedName name="setet">#REF!</definedName>
    <definedName name="sf" localSheetId="10">#REF!</definedName>
    <definedName name="sf">#REF!</definedName>
    <definedName name="sh" localSheetId="10">#REF!</definedName>
    <definedName name="sh">#REF!</definedName>
    <definedName name="shame" localSheetId="10">#REF!</definedName>
    <definedName name="shame">#REF!</definedName>
    <definedName name="shine" localSheetId="10">#REF!</definedName>
    <definedName name="shine">#REF!</definedName>
    <definedName name="shu" localSheetId="10">#REF!</definedName>
    <definedName name="shu">#REF!</definedName>
    <definedName name="SHWA" localSheetId="10">#REF!</definedName>
    <definedName name="SHWA">#REF!</definedName>
    <definedName name="SI" localSheetId="10">#REF!</definedName>
    <definedName name="SI">#REF!</definedName>
    <definedName name="sif" localSheetId="10">#REF!</definedName>
    <definedName name="sif">#REF!</definedName>
    <definedName name="sih" localSheetId="10">#REF!</definedName>
    <definedName name="sih">#REF!</definedName>
    <definedName name="sii" localSheetId="10">#REF!</definedName>
    <definedName name="sii">#REF!</definedName>
    <definedName name="SIK" localSheetId="10">#REF!</definedName>
    <definedName name="SIK">#REF!</definedName>
    <definedName name="SIN" localSheetId="10">#REF!</definedName>
    <definedName name="SIN">#REF!</definedName>
    <definedName name="sio" localSheetId="10">#REF!</definedName>
    <definedName name="sio">#REF!</definedName>
    <definedName name="sipa" localSheetId="10">#REF!</definedName>
    <definedName name="sipa">#REF!</definedName>
    <definedName name="SIT" localSheetId="10">#REF!</definedName>
    <definedName name="SIT">#REF!</definedName>
    <definedName name="siu" localSheetId="10">#REF!</definedName>
    <definedName name="siu">#REF!</definedName>
    <definedName name="siz" localSheetId="10">#REF!</definedName>
    <definedName name="siz">#REF!</definedName>
    <definedName name="sl" localSheetId="10">#REF!</definedName>
    <definedName name="sl">#REF!</definedName>
    <definedName name="SME" localSheetId="10">#REF!</definedName>
    <definedName name="SME">#REF!</definedName>
    <definedName name="sna" localSheetId="10">#REF!</definedName>
    <definedName name="sna">#REF!</definedName>
    <definedName name="SOM" localSheetId="10">#REF!</definedName>
    <definedName name="SOM">#REF!</definedName>
    <definedName name="sort" localSheetId="10">#REF!</definedName>
    <definedName name="sort">#REF!</definedName>
    <definedName name="Source" localSheetId="10">#REF!</definedName>
    <definedName name="Source">#REF!</definedName>
    <definedName name="sp" localSheetId="10">#REF!</definedName>
    <definedName name="sp">#REF!</definedName>
    <definedName name="spr" localSheetId="10">#REF!</definedName>
    <definedName name="spr">#REF!</definedName>
    <definedName name="spre" localSheetId="10">#REF!</definedName>
    <definedName name="spre">#REF!</definedName>
    <definedName name="sq" localSheetId="10">#REF!</definedName>
    <definedName name="sq">#REF!</definedName>
    <definedName name="ss" localSheetId="9" hidden="1">{"Main Economic Indicators",#N/A,FALSE,"C"}</definedName>
    <definedName name="ss" localSheetId="8" hidden="1">{"Main Economic Indicators",#N/A,FALSE,"C"}</definedName>
    <definedName name="ss" hidden="1">{"Main Economic Indicators",#N/A,FALSE,"C"}</definedName>
    <definedName name="SSI" localSheetId="10">#REF!</definedName>
    <definedName name="SSI">#REF!</definedName>
    <definedName name="sss" localSheetId="10" hidden="1">#REF!</definedName>
    <definedName name="sss" hidden="1">#REF!</definedName>
    <definedName name="st" localSheetId="10">#REF!</definedName>
    <definedName name="st">#REF!</definedName>
    <definedName name="START" localSheetId="9">#REF!</definedName>
    <definedName name="START" localSheetId="10">#REF!</definedName>
    <definedName name="START">#REF!</definedName>
    <definedName name="STOP" localSheetId="9">#REF!</definedName>
    <definedName name="STOP" localSheetId="10">#REF!</definedName>
    <definedName name="STOP">#REF!</definedName>
    <definedName name="SUBI" localSheetId="10">#REF!</definedName>
    <definedName name="SUBI">#REF!</definedName>
    <definedName name="suku" localSheetId="10">#REF!</definedName>
    <definedName name="suku">#REF!</definedName>
    <definedName name="SUM">[19]Sheet3!$B$1:$B$32</definedName>
    <definedName name="SUMExtraCredit" localSheetId="10">#REF!</definedName>
    <definedName name="SUMExtraCredit">#REF!</definedName>
    <definedName name="SUMIF" localSheetId="10">#REF!</definedName>
    <definedName name="SUMIF">#REF!</definedName>
    <definedName name="SUMIFExtraCredit" localSheetId="10">#REF!</definedName>
    <definedName name="SUMIFExtraCredit">#REF!</definedName>
    <definedName name="SUMMARY" localSheetId="9">#REF!</definedName>
    <definedName name="SUMMARY" localSheetId="10">#REF!</definedName>
    <definedName name="SUMMARY">#REF!</definedName>
    <definedName name="summary2" localSheetId="10">#REF!</definedName>
    <definedName name="summary2">#REF!</definedName>
    <definedName name="sure" localSheetId="10">#REF!</definedName>
    <definedName name="sure">#REF!</definedName>
    <definedName name="sw" localSheetId="10">#REF!</definedName>
    <definedName name="sw">#REF!</definedName>
    <definedName name="swe" localSheetId="10">#REF!</definedName>
    <definedName name="swe">#REF!</definedName>
    <definedName name="swee" localSheetId="10">#REF!</definedName>
    <definedName name="swee">#REF!</definedName>
    <definedName name="sws" localSheetId="10">#REF!</definedName>
    <definedName name="sws">#REF!</definedName>
    <definedName name="syoki" localSheetId="10">#REF!</definedName>
    <definedName name="syoki">#REF!</definedName>
    <definedName name="syu" localSheetId="10">#REF!</definedName>
    <definedName name="syu">#REF!</definedName>
    <definedName name="Table_1._Nigeria__Debt_Sustainability_Analysis__Adjustment_Scenario__2001_2012_1" localSheetId="10">#REF!</definedName>
    <definedName name="Table_1._Nigeria__Debt_Sustainability_Analysis__Adjustment_Scenario__2001_2012_1">#REF!</definedName>
    <definedName name="Table_2._Turkey__Exogenous_assumptions" localSheetId="10">#REF!</definedName>
    <definedName name="Table_2._Turkey__Exogenous_assumptions">#REF!</definedName>
    <definedName name="Table_3._Nigeria__Debt_Sustainability_Analysis__Debt_Service_Indicators__2000_2010" localSheetId="10">#REF!</definedName>
    <definedName name="Table_3._Nigeria__Debt_Sustainability_Analysis__Debt_Service_Indicators__2000_2010">#REF!</definedName>
    <definedName name="Table_4._Nigeria__Debt_Sustainability_Analysis__Sensitivity_to_Oil_Price_Developments__2000_2010_1" localSheetId="10">#REF!</definedName>
    <definedName name="Table_4._Nigeria__Debt_Sustainability_Analysis__Sensitivity_to_Oil_Price_Developments__2000_2010_1">#REF!</definedName>
    <definedName name="table1" localSheetId="9">#REF!</definedName>
    <definedName name="table1" localSheetId="10">#REF!</definedName>
    <definedName name="table1">#REF!</definedName>
    <definedName name="Table2" localSheetId="10">#REF!</definedName>
    <definedName name="Table2">#REF!</definedName>
    <definedName name="TableA" localSheetId="9">#REF!</definedName>
    <definedName name="TableA" localSheetId="10">#REF!</definedName>
    <definedName name="TableA">#REF!</definedName>
    <definedName name="TableB1" localSheetId="9">#REF!</definedName>
    <definedName name="TableB1" localSheetId="10">#REF!</definedName>
    <definedName name="TableB1">#REF!</definedName>
    <definedName name="TableB2" localSheetId="9">#REF!</definedName>
    <definedName name="TableB2" localSheetId="10">#REF!</definedName>
    <definedName name="TableB2">#REF!</definedName>
    <definedName name="TableB3" localSheetId="9">#REF!</definedName>
    <definedName name="TableB3" localSheetId="10">#REF!</definedName>
    <definedName name="TableB3">#REF!</definedName>
    <definedName name="TableC1" localSheetId="9">#REF!</definedName>
    <definedName name="TableC1" localSheetId="10">#REF!</definedName>
    <definedName name="TableC1">#REF!</definedName>
    <definedName name="TableC2" localSheetId="9">#REF!</definedName>
    <definedName name="TableC2" localSheetId="10">#REF!</definedName>
    <definedName name="TableC2">#REF!</definedName>
    <definedName name="TableC3" localSheetId="9">#REF!</definedName>
    <definedName name="TableC3" localSheetId="10">#REF!</definedName>
    <definedName name="TableC3">#REF!</definedName>
    <definedName name="tableD" localSheetId="10">#REF!</definedName>
    <definedName name="tableD">#REF!</definedName>
    <definedName name="TabQ_const" localSheetId="9">#REF!</definedName>
    <definedName name="TabQ_const" localSheetId="10">#REF!</definedName>
    <definedName name="TabQ_const">#REF!</definedName>
    <definedName name="tangu" localSheetId="10">#REF!</definedName>
    <definedName name="tangu">#REF!</definedName>
    <definedName name="tanu" localSheetId="10">#REF!</definedName>
    <definedName name="tanu">#REF!</definedName>
    <definedName name="TEE" localSheetId="10">#REF!</definedName>
    <definedName name="TEE">#REF!</definedName>
    <definedName name="TEK" localSheetId="10">#REF!</definedName>
    <definedName name="TEK">#REF!</definedName>
    <definedName name="tekk" localSheetId="10">#REF!</definedName>
    <definedName name="tekk">#REF!</definedName>
    <definedName name="TEN" localSheetId="10">#REF!</definedName>
    <definedName name="TEN">#REF!</definedName>
    <definedName name="TERR" localSheetId="10">#REF!</definedName>
    <definedName name="TERR">#REF!</definedName>
    <definedName name="Test" localSheetId="10">#REF!</definedName>
    <definedName name="Test">#REF!</definedName>
    <definedName name="Test1" localSheetId="10">#REF!</definedName>
    <definedName name="Test1">#REF!</definedName>
    <definedName name="TET" localSheetId="10">#REF!</definedName>
    <definedName name="TET">#REF!</definedName>
    <definedName name="tete" localSheetId="10">#REF!</definedName>
    <definedName name="tete">#REF!</definedName>
    <definedName name="tf" localSheetId="10">#REF!</definedName>
    <definedName name="tf">#REF!</definedName>
    <definedName name="th" localSheetId="10">#REF!</definedName>
    <definedName name="th">#REF!</definedName>
    <definedName name="thee" localSheetId="10">#REF!</definedName>
    <definedName name="thee">#REF!</definedName>
    <definedName name="ther" localSheetId="10">#REF!</definedName>
    <definedName name="ther">#REF!</definedName>
    <definedName name="thh" localSheetId="10">#REF!</definedName>
    <definedName name="thh">#REF!</definedName>
    <definedName name="tho" localSheetId="10">#REF!</definedName>
    <definedName name="tho">#REF!</definedName>
    <definedName name="thou" localSheetId="10">#REF!</definedName>
    <definedName name="thou">#REF!</definedName>
    <definedName name="thr" localSheetId="10">#REF!</definedName>
    <definedName name="thr">#REF!</definedName>
    <definedName name="THU" localSheetId="10">#REF!</definedName>
    <definedName name="THU">#REF!</definedName>
    <definedName name="ti" localSheetId="10">#REF!</definedName>
    <definedName name="ti">#REF!</definedName>
    <definedName name="tii" localSheetId="10">#REF!</definedName>
    <definedName name="tii">#REF!</definedName>
    <definedName name="TILL" localSheetId="10">#REF!</definedName>
    <definedName name="TILL">#REF!</definedName>
    <definedName name="tim" localSheetId="10">#REF!</definedName>
    <definedName name="tim">#REF!</definedName>
    <definedName name="TITLE" localSheetId="9">#REF!</definedName>
    <definedName name="TITLE" localSheetId="10">#REF!</definedName>
    <definedName name="TITLE">#REF!</definedName>
    <definedName name="TITLES" localSheetId="9">#REF!</definedName>
    <definedName name="TITLES" localSheetId="10">#REF!</definedName>
    <definedName name="TITLES">#REF!</definedName>
    <definedName name="titt" localSheetId="10">#REF!</definedName>
    <definedName name="titt">#REF!</definedName>
    <definedName name="tk" localSheetId="10">#REF!</definedName>
    <definedName name="tk">#REF!</definedName>
    <definedName name="TMG_D" localSheetId="9">'[12]WETA W2003'!#REF!</definedName>
    <definedName name="TMG_D" localSheetId="10">'[12]WETA W2003'!#REF!</definedName>
    <definedName name="TMG_D">'[12]WETA W2003'!#REF!</definedName>
    <definedName name="TO" localSheetId="10">#REF!</definedName>
    <definedName name="TO">#REF!</definedName>
    <definedName name="TOC" localSheetId="9">#REF!</definedName>
    <definedName name="TOC" localSheetId="10">#REF!</definedName>
    <definedName name="TOC">#REF!</definedName>
    <definedName name="TODAY" localSheetId="10">#REF!</definedName>
    <definedName name="TODAY">#REF!</definedName>
    <definedName name="tom" localSheetId="10">#REF!</definedName>
    <definedName name="tom">#REF!</definedName>
    <definedName name="too" localSheetId="10">#REF!</definedName>
    <definedName name="too">#REF!</definedName>
    <definedName name="took" localSheetId="10">#REF!</definedName>
    <definedName name="took">#REF!</definedName>
    <definedName name="tor" localSheetId="10">#REF!</definedName>
    <definedName name="tor">#REF!</definedName>
    <definedName name="tot" localSheetId="10">#REF!</definedName>
    <definedName name="tot">#REF!</definedName>
    <definedName name="Total" localSheetId="10">#REF!</definedName>
    <definedName name="Total">#REF!</definedName>
    <definedName name="Total_Interest" localSheetId="9">#REF!</definedName>
    <definedName name="Total_Interest" localSheetId="10">#REF!</definedName>
    <definedName name="Total_Interest">#REF!</definedName>
    <definedName name="Total_Pay" localSheetId="9">#REF!</definedName>
    <definedName name="Total_Pay" localSheetId="10">#REF!</definedName>
    <definedName name="Total_Pay">#REF!</definedName>
    <definedName name="Total_Payment" localSheetId="9">Scheduled_Payment+Extra_Payment</definedName>
    <definedName name="Total_Payment" localSheetId="8">Scheduled_Payment+Extra_Payment</definedName>
    <definedName name="Total_Payment" localSheetId="10">Scheduled_Payment+Extra_Payment</definedName>
    <definedName name="Total_Payment">Scheduled_Payment+Extra_Payment</definedName>
    <definedName name="TOTT" localSheetId="10">#REF!</definedName>
    <definedName name="TOTT">#REF!</definedName>
    <definedName name="TOY" localSheetId="10">#REF!</definedName>
    <definedName name="TOY">#REF!</definedName>
    <definedName name="tp" localSheetId="10">#REF!</definedName>
    <definedName name="tp">#REF!</definedName>
    <definedName name="tr" localSheetId="10">#REF!</definedName>
    <definedName name="tr">#REF!</definedName>
    <definedName name="TRANSFERTEST" localSheetId="10">#REF!</definedName>
    <definedName name="TRANSFERTEST">#REF!</definedName>
    <definedName name="ttf" localSheetId="10">#REF!</definedName>
    <definedName name="ttf">#REF!</definedName>
    <definedName name="ttg" localSheetId="10">#REF!</definedName>
    <definedName name="ttg">#REF!</definedName>
    <definedName name="TTR" localSheetId="10">#REF!</definedName>
    <definedName name="TTR">#REF!</definedName>
    <definedName name="TTT" localSheetId="10">#REF!</definedName>
    <definedName name="TTT">#REF!</definedName>
    <definedName name="tttt" localSheetId="10">#REF!</definedName>
    <definedName name="tttt">#REF!</definedName>
    <definedName name="tty" localSheetId="10">#REF!</definedName>
    <definedName name="tty">#REF!</definedName>
    <definedName name="tu" localSheetId="10">#REF!</definedName>
    <definedName name="tu">#REF!</definedName>
    <definedName name="tum" localSheetId="10">#REF!</definedName>
    <definedName name="tum">#REF!</definedName>
    <definedName name="tumm" localSheetId="10">#REF!</definedName>
    <definedName name="tumm">#REF!</definedName>
    <definedName name="tupe" localSheetId="10">#REF!</definedName>
    <definedName name="tupe">#REF!</definedName>
    <definedName name="TUT" localSheetId="10">#REF!</definedName>
    <definedName name="TUT">#REF!</definedName>
    <definedName name="TUTUT" localSheetId="10">#REF!</definedName>
    <definedName name="TUTUT">#REF!</definedName>
    <definedName name="tuu" localSheetId="10">#REF!</definedName>
    <definedName name="tuu">#REF!</definedName>
    <definedName name="tuuu" localSheetId="10">#REF!</definedName>
    <definedName name="tuuu">#REF!</definedName>
    <definedName name="tv" localSheetId="10">#REF!</definedName>
    <definedName name="tv">#REF!</definedName>
    <definedName name="ty" localSheetId="10">#REF!</definedName>
    <definedName name="ty">#REF!</definedName>
    <definedName name="tyo" localSheetId="10">#REF!</definedName>
    <definedName name="tyo">#REF!</definedName>
    <definedName name="typ" localSheetId="10">#REF!</definedName>
    <definedName name="typ">#REF!</definedName>
    <definedName name="tyt" localSheetId="10">#REF!</definedName>
    <definedName name="tyt">#REF!</definedName>
    <definedName name="TYTY" localSheetId="10">#REF!</definedName>
    <definedName name="TYTY">#REF!</definedName>
    <definedName name="tyu" localSheetId="10">#REF!</definedName>
    <definedName name="tyu">#REF!</definedName>
    <definedName name="UDHAIFU" localSheetId="10">#REF!</definedName>
    <definedName name="UDHAIFU">#REF!</definedName>
    <definedName name="uj">'[10]Imp:DSA output'!$F$9:$F$464</definedName>
    <definedName name="UJI" localSheetId="10">#REF!</definedName>
    <definedName name="UJI">#REF!</definedName>
    <definedName name="uju" localSheetId="10">#REF!</definedName>
    <definedName name="uju">#REF!</definedName>
    <definedName name="ul" localSheetId="10">#REF!</definedName>
    <definedName name="ul">#REF!</definedName>
    <definedName name="uli" localSheetId="10">#REF!</definedName>
    <definedName name="uli">#REF!</definedName>
    <definedName name="um" localSheetId="10">#REF!</definedName>
    <definedName name="um">#REF!</definedName>
    <definedName name="UN" localSheetId="10">#REF!</definedName>
    <definedName name="UN">#REF!</definedName>
    <definedName name="unan" localSheetId="10">#REF!</definedName>
    <definedName name="unan">#REF!</definedName>
    <definedName name="UNAP" localSheetId="10">#REF!</definedName>
    <definedName name="UNAP">#REF!</definedName>
    <definedName name="UNM" localSheetId="10">#REF!</definedName>
    <definedName name="UNM">#REF!</definedName>
    <definedName name="unni" localSheetId="10">#REF!</definedName>
    <definedName name="unni">#REF!</definedName>
    <definedName name="Uploaded_Currency" localSheetId="10">#REF!</definedName>
    <definedName name="Uploaded_Currency">#REF!</definedName>
    <definedName name="Uploaded_Scale" localSheetId="10">#REF!</definedName>
    <definedName name="Uploaded_Scale">#REF!</definedName>
    <definedName name="uscirr" localSheetId="9">#REF!</definedName>
    <definedName name="uscirr" localSheetId="10">#REF!</definedName>
    <definedName name="uscirr">#REF!</definedName>
    <definedName name="USDSR" localSheetId="9">#REF!</definedName>
    <definedName name="USDSR" localSheetId="10">#REF!</definedName>
    <definedName name="USDSR">#REF!</definedName>
    <definedName name="USi" localSheetId="9">#REF!</definedName>
    <definedName name="USi" localSheetId="10">#REF!</definedName>
    <definedName name="USi">#REF!</definedName>
    <definedName name="usrepay" localSheetId="9">#REF!</definedName>
    <definedName name="usrepay" localSheetId="10">#REF!</definedName>
    <definedName name="usrepay">#REF!</definedName>
    <definedName name="utu" localSheetId="10">#REF!</definedName>
    <definedName name="utu">#REF!</definedName>
    <definedName name="uu" localSheetId="9" hidden="1">{"CN",#N/A,FALSE,"SEFI"}</definedName>
    <definedName name="uu" localSheetId="8" hidden="1">{"CN",#N/A,FALSE,"SEFI"}</definedName>
    <definedName name="uu" hidden="1">{"CN",#N/A,FALSE,"SEFI"}</definedName>
    <definedName name="uus" localSheetId="10">#REF!</definedName>
    <definedName name="uus">#REF!</definedName>
    <definedName name="uy" localSheetId="9">[10]IN!#REF!</definedName>
    <definedName name="uy" localSheetId="10">[10]IN!#REF!</definedName>
    <definedName name="uy">[10]IN!#REF!</definedName>
    <definedName name="v" localSheetId="9" hidden="1">{"CN",#N/A,FALSE,"SEFI"}</definedName>
    <definedName name="v" localSheetId="8" hidden="1">{"CN",#N/A,FALSE,"SEFI"}</definedName>
    <definedName name="v" hidden="1">{"CN",#N/A,FALSE,"SEFI"}</definedName>
    <definedName name="vac" localSheetId="10">#REF!</definedName>
    <definedName name="vac">#REF!</definedName>
    <definedName name="Values_Entered" localSheetId="9">IF(Loan_Amount*Interest_Rate*Loan_Years*Loan_Start&gt;0,1,0)</definedName>
    <definedName name="Values_Entered" localSheetId="8">IF(Loan_Amount*Interest_Rate*Loan_Years*Loan_Start&gt;0,1,0)</definedName>
    <definedName name="Values_Entered" localSheetId="10">IF('treasury targets'!Loan_Amount*'treasury targets'!Interest_Rate*'treasury targets'!Loan_Years*'treasury targets'!Loan_Start&gt;0,1,0)</definedName>
    <definedName name="Values_Entered">IF(Loan_Amount*Interest_Rate*Loan_Years*Loan_Start&gt;0,1,0)</definedName>
    <definedName name="Vars" localSheetId="10">#REF!</definedName>
    <definedName name="Vars">#REF!</definedName>
    <definedName name="VAT97b" localSheetId="9">#REF!</definedName>
    <definedName name="VAT97b" localSheetId="10">#REF!</definedName>
    <definedName name="VAT97b">#REF!</definedName>
    <definedName name="vb" localSheetId="10">#REF!</definedName>
    <definedName name="vb">#REF!</definedName>
    <definedName name="vc" localSheetId="10">#REF!</definedName>
    <definedName name="vc">#REF!</definedName>
    <definedName name="vcc" localSheetId="10">#REF!</definedName>
    <definedName name="vcc">#REF!</definedName>
    <definedName name="vd" localSheetId="10">#REF!</definedName>
    <definedName name="vd">#REF!</definedName>
    <definedName name="VE" localSheetId="10">#REF!</definedName>
    <definedName name="VE">#REF!</definedName>
    <definedName name="vic" localSheetId="10">#REF!</definedName>
    <definedName name="vic">#REF!</definedName>
    <definedName name="vit" localSheetId="10">#REF!</definedName>
    <definedName name="vit">#REF!</definedName>
    <definedName name="vl" localSheetId="10">#REF!</definedName>
    <definedName name="vl">#REF!</definedName>
    <definedName name="vm" localSheetId="10">#REF!</definedName>
    <definedName name="vm">#REF!</definedName>
    <definedName name="vo" localSheetId="10">#REF!</definedName>
    <definedName name="vo">#REF!</definedName>
    <definedName name="VOP" localSheetId="10">#REF!</definedName>
    <definedName name="VOP">#REF!</definedName>
    <definedName name="VQ" localSheetId="10">#REF!</definedName>
    <definedName name="VQ">#REF!</definedName>
    <definedName name="vr" localSheetId="10">#REF!</definedName>
    <definedName name="vr">#REF!</definedName>
    <definedName name="vs">'[10]Imp:DSA output'!$A$1</definedName>
    <definedName name="vt" localSheetId="10">#REF!</definedName>
    <definedName name="vt">#REF!</definedName>
    <definedName name="VTITLES" localSheetId="9">#REF!</definedName>
    <definedName name="VTITLES" localSheetId="10">#REF!</definedName>
    <definedName name="VTITLES">#REF!</definedName>
    <definedName name="vv" localSheetId="9" hidden="1">{"Main Economic Indicators",#N/A,FALSE,"C"}</definedName>
    <definedName name="vv" localSheetId="8" hidden="1">{"Main Economic Indicators",#N/A,FALSE,"C"}</definedName>
    <definedName name="vv" hidden="1">{"Main Economic Indicators",#N/A,FALSE,"C"}</definedName>
    <definedName name="vve" localSheetId="10">#REF!</definedName>
    <definedName name="vve">#REF!</definedName>
    <definedName name="vvt" localSheetId="10">#REF!</definedName>
    <definedName name="vvt">#REF!</definedName>
    <definedName name="vvtt" localSheetId="10">#REF!</definedName>
    <definedName name="vvtt">#REF!</definedName>
    <definedName name="vvv" localSheetId="9" hidden="1">{"Main Economic Indicators",#N/A,FALSE,"C"}</definedName>
    <definedName name="vvv" localSheetId="8" hidden="1">{"Main Economic Indicators",#N/A,FALSE,"C"}</definedName>
    <definedName name="vvv" hidden="1">{"Main Economic Indicators",#N/A,FALSE,"C"}</definedName>
    <definedName name="vvvt" localSheetId="10">#REF!</definedName>
    <definedName name="vvvt">#REF!</definedName>
    <definedName name="VVVV" localSheetId="10">#REF!</definedName>
    <definedName name="VVVV">#REF!</definedName>
    <definedName name="vvy" localSheetId="10">#REF!</definedName>
    <definedName name="vvy">#REF!</definedName>
    <definedName name="vw" localSheetId="10">#REF!</definedName>
    <definedName name="vw">#REF!</definedName>
    <definedName name="vwv" localSheetId="10">#REF!</definedName>
    <definedName name="vwv">#REF!</definedName>
    <definedName name="vy" localSheetId="10">#REF!</definedName>
    <definedName name="vy">#REF!</definedName>
    <definedName name="vyt" localSheetId="10">#REF!</definedName>
    <definedName name="vyt">#REF!</definedName>
    <definedName name="w" localSheetId="9" hidden="1">{"Main Economic Indicators",#N/A,FALSE,"C"}</definedName>
    <definedName name="w" localSheetId="8" hidden="1">{"Main Economic Indicators",#N/A,FALSE,"C"}</definedName>
    <definedName name="w" hidden="1">{"Main Economic Indicators",#N/A,FALSE,"C"}</definedName>
    <definedName name="wa" localSheetId="10">#REF!</definedName>
    <definedName name="wa">#REF!</definedName>
    <definedName name="waa" localSheetId="10">#REF!</definedName>
    <definedName name="waa">#REF!</definedName>
    <definedName name="waaa" localSheetId="10">#REF!</definedName>
    <definedName name="waaa">#REF!</definedName>
    <definedName name="waas" localSheetId="10">#REF!</definedName>
    <definedName name="waas">#REF!</definedName>
    <definedName name="wad" localSheetId="10">#REF!</definedName>
    <definedName name="wad">#REF!</definedName>
    <definedName name="waff" localSheetId="10">#REF!</definedName>
    <definedName name="waff">#REF!</definedName>
    <definedName name="waft" localSheetId="10">#REF!</definedName>
    <definedName name="waft">#REF!</definedName>
    <definedName name="Wages96" localSheetId="9">#REF!</definedName>
    <definedName name="Wages96" localSheetId="10">#REF!</definedName>
    <definedName name="Wages96">#REF!</definedName>
    <definedName name="Wages97" localSheetId="9">#REF!</definedName>
    <definedName name="Wages97" localSheetId="10">#REF!</definedName>
    <definedName name="Wages97">#REF!</definedName>
    <definedName name="Wages97b" localSheetId="9">#REF!</definedName>
    <definedName name="Wages97b" localSheetId="10">#REF!</definedName>
    <definedName name="Wages97b">#REF!</definedName>
    <definedName name="WAIT" localSheetId="10">#REF!</definedName>
    <definedName name="WAIT">#REF!</definedName>
    <definedName name="wal" localSheetId="10">#REF!</definedName>
    <definedName name="wal">#REF!</definedName>
    <definedName name="WALI" localSheetId="10">#REF!</definedName>
    <definedName name="WALI">#REF!</definedName>
    <definedName name="wan" localSheetId="10">#REF!</definedName>
    <definedName name="wan">#REF!</definedName>
    <definedName name="wann" localSheetId="10">#REF!</definedName>
    <definedName name="wann">#REF!</definedName>
    <definedName name="wanty" localSheetId="10">#REF!</definedName>
    <definedName name="wanty">#REF!</definedName>
    <definedName name="war" localSheetId="10">#REF!</definedName>
    <definedName name="war">#REF!</definedName>
    <definedName name="WARE" localSheetId="10">#REF!</definedName>
    <definedName name="WARE">#REF!</definedName>
    <definedName name="wat" localSheetId="10">#REF!</definedName>
    <definedName name="wat">#REF!</definedName>
    <definedName name="watt" localSheetId="10">#REF!</definedName>
    <definedName name="watt">#REF!</definedName>
    <definedName name="watta" localSheetId="10">#REF!</definedName>
    <definedName name="watta">#REF!</definedName>
    <definedName name="WAW" localSheetId="10">#REF!</definedName>
    <definedName name="WAW">#REF!</definedName>
    <definedName name="wawa" localSheetId="10">#REF!</definedName>
    <definedName name="wawa">#REF!</definedName>
    <definedName name="WDA" localSheetId="10">#REF!</definedName>
    <definedName name="WDA">#REF!</definedName>
    <definedName name="we" localSheetId="10">#REF!</definedName>
    <definedName name="we">#REF!</definedName>
    <definedName name="WEA" localSheetId="10">#REF!</definedName>
    <definedName name="WEA">#REF!</definedName>
    <definedName name="WEASK" localSheetId="10">#REF!</definedName>
    <definedName name="WEASK">#REF!</definedName>
    <definedName name="wed" localSheetId="10">#REF!</definedName>
    <definedName name="wed">#REF!</definedName>
    <definedName name="wee" localSheetId="10">#REF!</definedName>
    <definedName name="wee">#REF!</definedName>
    <definedName name="WEEK_1" localSheetId="10">#REF!</definedName>
    <definedName name="WEEK_1">#REF!</definedName>
    <definedName name="WEEK_2" localSheetId="10">#REF!</definedName>
    <definedName name="WEEK_2">#REF!</definedName>
    <definedName name="WEEK_3" localSheetId="10">#REF!</definedName>
    <definedName name="WEEK_3">#REF!</definedName>
    <definedName name="WEEK_4" localSheetId="10">#REF!</definedName>
    <definedName name="WEEK_4">#REF!</definedName>
    <definedName name="WEEK_5" localSheetId="10">#REF!</definedName>
    <definedName name="WEEK_5">#REF!</definedName>
    <definedName name="wees" localSheetId="10">#REF!</definedName>
    <definedName name="wees">#REF!</definedName>
    <definedName name="weooutput" localSheetId="10">#REF!</definedName>
    <definedName name="weooutput">#REF!</definedName>
    <definedName name="wer" localSheetId="10">#REF!</definedName>
    <definedName name="wer">#REF!</definedName>
    <definedName name="wes" localSheetId="10">#REF!</definedName>
    <definedName name="wes">#REF!</definedName>
    <definedName name="weu" localSheetId="10">#REF!</definedName>
    <definedName name="weu">#REF!</definedName>
    <definedName name="wew" localSheetId="10">#REF!</definedName>
    <definedName name="wew">#REF!</definedName>
    <definedName name="wewe" localSheetId="10">#REF!</definedName>
    <definedName name="wewe">#REF!</definedName>
    <definedName name="wewew" localSheetId="10">#REF!</definedName>
    <definedName name="wewew">#REF!</definedName>
    <definedName name="WEWW" localSheetId="10">#REF!</definedName>
    <definedName name="WEWW">#REF!</definedName>
    <definedName name="WH" localSheetId="10">#REF!</definedName>
    <definedName name="WH">#REF!</definedName>
    <definedName name="whe" localSheetId="10">#REF!</definedName>
    <definedName name="whe">#REF!</definedName>
    <definedName name="when" localSheetId="10">#REF!</definedName>
    <definedName name="when">#REF!</definedName>
    <definedName name="whos" localSheetId="10">#REF!</definedName>
    <definedName name="whos">#REF!</definedName>
    <definedName name="WHYY" localSheetId="10">#REF!</definedName>
    <definedName name="WHYY">#REF!</definedName>
    <definedName name="WI" localSheetId="10">#REF!</definedName>
    <definedName name="WI">#REF!</definedName>
    <definedName name="wii" localSheetId="10">#REF!</definedName>
    <definedName name="wii">#REF!</definedName>
    <definedName name="wilp" localSheetId="10">#REF!</definedName>
    <definedName name="wilp">#REF!</definedName>
    <definedName name="WILSON_" localSheetId="10">#REF!</definedName>
    <definedName name="WILSON_">#REF!</definedName>
    <definedName name="WIM" localSheetId="10">#REF!</definedName>
    <definedName name="WIM">#REF!</definedName>
    <definedName name="wiy" localSheetId="10">#REF!</definedName>
    <definedName name="wiy">#REF!</definedName>
    <definedName name="wor" localSheetId="10">#REF!</definedName>
    <definedName name="wor">#REF!</definedName>
    <definedName name="wou" localSheetId="10">#REF!</definedName>
    <definedName name="wou">#REF!</definedName>
    <definedName name="WR" localSheetId="10">#REF!</definedName>
    <definedName name="WR">#REF!</definedName>
    <definedName name="wrn.cn" localSheetId="9" hidden="1">{"CN",#N/A,FALSE,"SEFI"}</definedName>
    <definedName name="wrn.cn" localSheetId="8" hidden="1">{"CN",#N/A,FALSE,"SEFI"}</definedName>
    <definedName name="wrn.cn" hidden="1">{"CN",#N/A,FALSE,"SEFI"}</definedName>
    <definedName name="wrn.cn." localSheetId="9" hidden="1">{"CN",#N/A,FALSE,"SEFI"}</definedName>
    <definedName name="wrn.cn." localSheetId="8" hidden="1">{"CN",#N/A,FALSE,"SEFI"}</definedName>
    <definedName name="wrn.cn." hidden="1">{"CN",#N/A,FALSE,"SEFI"}</definedName>
    <definedName name="wrn.INFLATION." localSheetId="9" hidden="1">{"AFR_ESAF",#N/A,TRUE,"TB2";"AFR_ESAF",#N/A,TRUE,"TB1"}</definedName>
    <definedName name="wrn.INFLATION." localSheetId="8" hidden="1">{"AFR_ESAF",#N/A,TRUE,"TB2";"AFR_ESAF",#N/A,TRUE,"TB1"}</definedName>
    <definedName name="wrn.INFLATION." hidden="1">{"AFR_ESAF",#N/A,TRUE,"TB2";"AFR_ESAF",#N/A,TRUE,"TB1"}</definedName>
    <definedName name="wrn.Main._.Economic._.Indicators." localSheetId="9" hidden="1">{"Main Economic Indicators",#N/A,FALSE,"C"}</definedName>
    <definedName name="wrn.Main._.Economic._.Indicators." localSheetId="8" hidden="1">{"Main Economic Indicators",#N/A,FALSE,"C"}</definedName>
    <definedName name="wrn.Main._.Economic._.Indicators." hidden="1">{"Main Economic Indicators",#N/A,FALSE,"C"}</definedName>
    <definedName name="wrn.red97." localSheetId="9" hidden="1">{"red33",#N/A,FALSE,"Sheet1"}</definedName>
    <definedName name="wrn.red97." localSheetId="8" hidden="1">{"red33",#N/A,FALSE,"Sheet1"}</definedName>
    <definedName name="wrn.red97." hidden="1">{"red33",#N/A,FALSE,"Sheet1"}</definedName>
    <definedName name="wrn.st1." localSheetId="9" hidden="1">{"ST1",#N/A,FALSE,"SOURCE"}</definedName>
    <definedName name="wrn.st1." localSheetId="8" hidden="1">{"ST1",#N/A,FALSE,"SOURCE"}</definedName>
    <definedName name="wrn.st1." hidden="1">{"ST1",#N/A,FALSE,"SOURCE"}</definedName>
    <definedName name="wrn.STAFF_REPORT_TABLES." localSheetId="9" hidden="1">{"SR_tbs",#N/A,FALSE,"MGSSEI";"SR_tbs",#N/A,FALSE,"MGSBOX";"SR_tbs",#N/A,FALSE,"MGSOCIND"}</definedName>
    <definedName name="wrn.STAFF_REPORT_TABLES." localSheetId="8" hidden="1">{"SR_tbs",#N/A,FALSE,"MGSSEI";"SR_tbs",#N/A,FALSE,"MGSBOX";"SR_tbs",#N/A,FALSE,"MGSOCIND"}</definedName>
    <definedName name="wrn.STAFF_REPORT_TABLES." hidden="1">{"SR_tbs",#N/A,FALSE,"MGSSEI";"SR_tbs",#N/A,FALSE,"MGSBOX";"SR_tbs",#N/A,FALSE,"MGSOCIND"}</definedName>
    <definedName name="ws">'[10]Imp:DSA output'!$B$9:$B$464</definedName>
    <definedName name="wsw" localSheetId="10">#REF!</definedName>
    <definedName name="wsw">#REF!</definedName>
    <definedName name="WT4A" localSheetId="10">#REF!</definedName>
    <definedName name="WT4A">#REF!</definedName>
    <definedName name="ww" localSheetId="9" hidden="1">{"CN",#N/A,FALSE,"SEFI"}</definedName>
    <definedName name="ww" localSheetId="8" hidden="1">{"CN",#N/A,FALSE,"SEFI"}</definedName>
    <definedName name="ww" hidden="1">{"CN",#N/A,FALSE,"SEFI"}</definedName>
    <definedName name="www" localSheetId="9" hidden="1">{"CN",#N/A,FALSE,"SEFI"}</definedName>
    <definedName name="www" localSheetId="8" hidden="1">{"CN",#N/A,FALSE,"SEFI"}</definedName>
    <definedName name="www" hidden="1">{"CN",#N/A,FALSE,"SEFI"}</definedName>
    <definedName name="wwwwwwww" localSheetId="9" hidden="1">{"Main Economic Indicators",#N/A,FALSE,"C"}</definedName>
    <definedName name="wwwwwwww" localSheetId="8" hidden="1">{"Main Economic Indicators",#N/A,FALSE,"C"}</definedName>
    <definedName name="wwwwwwww" hidden="1">{"Main Economic Indicators",#N/A,FALSE,"C"}</definedName>
    <definedName name="x" localSheetId="9" hidden="1">{"Main Economic Indicators",#N/A,FALSE,"C"}</definedName>
    <definedName name="x" localSheetId="8" hidden="1">{"Main Economic Indicators",#N/A,FALSE,"C"}</definedName>
    <definedName name="x" hidden="1">{"Main Economic Indicators",#N/A,FALSE,"C"}</definedName>
    <definedName name="XCons" localSheetId="9">#REF!</definedName>
    <definedName name="XCons" localSheetId="10">#REF!</definedName>
    <definedName name="XCons">#REF!</definedName>
    <definedName name="XGDP" localSheetId="9">#REF!</definedName>
    <definedName name="XGDP" localSheetId="10">#REF!</definedName>
    <definedName name="XGDP">#REF!</definedName>
    <definedName name="XGDPNom" localSheetId="9">#REF!</definedName>
    <definedName name="XGDPNom" localSheetId="10">#REF!</definedName>
    <definedName name="XGDPNom">#REF!</definedName>
    <definedName name="XGS" localSheetId="10">#REF!</definedName>
    <definedName name="XGS">#REF!</definedName>
    <definedName name="xi" localSheetId="10">#REF!</definedName>
    <definedName name="xi">#REF!</definedName>
    <definedName name="XImp" localSheetId="9">#REF!</definedName>
    <definedName name="XImp" localSheetId="10">#REF!</definedName>
    <definedName name="XImp">#REF!</definedName>
    <definedName name="XInfl" localSheetId="9">#REF!</definedName>
    <definedName name="XInfl" localSheetId="10">#REF!</definedName>
    <definedName name="XInfl">#REF!</definedName>
    <definedName name="xo" localSheetId="10">#REF!</definedName>
    <definedName name="xo">#REF!</definedName>
    <definedName name="xx" localSheetId="9" hidden="1">{"Main Economic Indicators",#N/A,FALSE,"C"}</definedName>
    <definedName name="xx" localSheetId="8" hidden="1">{"Main Economic Indicators",#N/A,FALSE,"C"}</definedName>
    <definedName name="xx" hidden="1">{"Main Economic Indicators",#N/A,FALSE,"C"}</definedName>
    <definedName name="xxx" localSheetId="10">#REF!</definedName>
    <definedName name="xxx">#REF!</definedName>
    <definedName name="ya" localSheetId="10">#REF!</definedName>
    <definedName name="ya">#REF!</definedName>
    <definedName name="yaaa" localSheetId="10">#REF!</definedName>
    <definedName name="yaaa">#REF!</definedName>
    <definedName name="YAJ" localSheetId="10">#REF!</definedName>
    <definedName name="YAJ">#REF!</definedName>
    <definedName name="yale" localSheetId="10">#REF!</definedName>
    <definedName name="yale">#REF!</definedName>
    <definedName name="yard">[15]InYard!$A$1:$G$3886</definedName>
    <definedName name="yaw" localSheetId="10">#REF!</definedName>
    <definedName name="yaw">#REF!</definedName>
    <definedName name="yaye" localSheetId="10">#REF!</definedName>
    <definedName name="yaye">#REF!</definedName>
    <definedName name="yc" localSheetId="10">#REF!</definedName>
    <definedName name="yc">#REF!</definedName>
    <definedName name="ycirr" localSheetId="9">#REF!</definedName>
    <definedName name="ycirr" localSheetId="10">#REF!</definedName>
    <definedName name="ycirr">#REF!</definedName>
    <definedName name="ye" localSheetId="10">#REF!</definedName>
    <definedName name="ye">#REF!</definedName>
    <definedName name="Year" localSheetId="10">#REF!</definedName>
    <definedName name="Year">#REF!</definedName>
    <definedName name="YEBO" localSheetId="10">#REF!</definedName>
    <definedName name="YEBO">#REF!</definedName>
    <definedName name="yencirr" localSheetId="9">#REF!</definedName>
    <definedName name="yencirr" localSheetId="10">#REF!</definedName>
    <definedName name="yencirr">#REF!</definedName>
    <definedName name="YENi" localSheetId="9">#REF!</definedName>
    <definedName name="YENi" localSheetId="10">#REF!</definedName>
    <definedName name="YENi">#REF!</definedName>
    <definedName name="yenr" localSheetId="9">#REF!</definedName>
    <definedName name="yenr" localSheetId="10">#REF!</definedName>
    <definedName name="yenr">#REF!</definedName>
    <definedName name="yenrepay" localSheetId="9">#REF!</definedName>
    <definedName name="yenrepay" localSheetId="10">#REF!</definedName>
    <definedName name="yenrepay">#REF!</definedName>
    <definedName name="yess" localSheetId="10">#REF!</definedName>
    <definedName name="yess">#REF!</definedName>
    <definedName name="yet" localSheetId="10">#REF!</definedName>
    <definedName name="yet">#REF!</definedName>
    <definedName name="yi" localSheetId="10">#REF!</definedName>
    <definedName name="yi">#REF!</definedName>
    <definedName name="yie" localSheetId="10">#REF!</definedName>
    <definedName name="yie">#REF!</definedName>
    <definedName name="yk" localSheetId="10">#REF!</definedName>
    <definedName name="yk">#REF!</definedName>
    <definedName name="YRB">'[4]Imp:DSA output'!$B$9:$B$464</definedName>
    <definedName name="YRHIDE">'[4]Imp:DSA output'!$C$9:$G$464</definedName>
    <definedName name="YRPOST">'[4]Imp:DSA output'!$M$9:$IH$9</definedName>
    <definedName name="YRPRE">'[4]Imp:DSA output'!$B$9:$F$464</definedName>
    <definedName name="YRTITLES">'[4]Imp:DSA output'!$A$1</definedName>
    <definedName name="YRX">'[4]Imp:DSA output'!$S$9:$IG$464</definedName>
    <definedName name="yt" localSheetId="10">#REF!</definedName>
    <definedName name="yt">#REF!</definedName>
    <definedName name="yty" localSheetId="10">#REF!</definedName>
    <definedName name="yty">#REF!</definedName>
    <definedName name="YUUU" localSheetId="10">#REF!</definedName>
    <definedName name="YUUU">#REF!</definedName>
    <definedName name="YUYU" localSheetId="10">#REF!</definedName>
    <definedName name="YUYU">#REF!</definedName>
    <definedName name="yy" localSheetId="10">#REF!</definedName>
    <definedName name="yy">#REF!</definedName>
    <definedName name="yyt" localSheetId="10">#REF!</definedName>
    <definedName name="yyt">#REF!</definedName>
    <definedName name="yyu" localSheetId="10">#REF!</definedName>
    <definedName name="yyu">#REF!</definedName>
    <definedName name="yyy" localSheetId="9" hidden="1">{"Main Economic Indicators",#N/A,FALSE,"C"}</definedName>
    <definedName name="yyy" localSheetId="8" hidden="1">{"Main Economic Indicators",#N/A,FALSE,"C"}</definedName>
    <definedName name="yyy" hidden="1">{"Main Economic Indicators",#N/A,FALSE,"C"}</definedName>
    <definedName name="Z" localSheetId="9">[4]Imp!#REF!</definedName>
    <definedName name="Z" localSheetId="10">[4]Imp!#REF!</definedName>
    <definedName name="Z">[4]Imp!#REF!</definedName>
    <definedName name="Z_1A8C061B_2301_11D3_BFD1_000039E37209_.wvu.Cols" hidden="1">'[20]IDA-tab7'!$K$1:$T$65536,'[20]IDA-tab7'!$V$1:$AE$65536,'[20]IDA-tab7'!$AG$1:$AP$65536</definedName>
    <definedName name="Z_1A8C061B_2301_11D3_BFD1_000039E37209_.wvu.Rows" hidden="1">'[20]IDA-tab7'!$A$10:$IV$11,'[20]IDA-tab7'!$A$14:$IV$14,'[20]IDA-tab7'!$A$18:$IV$18</definedName>
    <definedName name="Z_1A8C061C_2301_11D3_BFD1_000039E37209_.wvu.Cols" hidden="1">'[20]IDA-tab7'!$K$1:$T$65536,'[20]IDA-tab7'!$V$1:$AE$65536,'[20]IDA-tab7'!$AG$1:$AP$65536</definedName>
    <definedName name="Z_1A8C061C_2301_11D3_BFD1_000039E37209_.wvu.Rows" hidden="1">'[20]IDA-tab7'!$A$10:$IV$11,'[20]IDA-tab7'!$A$14:$IV$14,'[20]IDA-tab7'!$A$18:$IV$18</definedName>
    <definedName name="Z_1A8C061E_2301_11D3_BFD1_000039E37209_.wvu.Cols" hidden="1">'[20]IDA-tab7'!$K$1:$T$65536,'[20]IDA-tab7'!$V$1:$AE$65536,'[20]IDA-tab7'!$AG$1:$AP$65536</definedName>
    <definedName name="Z_1A8C061E_2301_11D3_BFD1_000039E37209_.wvu.Rows" hidden="1">'[20]IDA-tab7'!$A$10:$IV$11,'[20]IDA-tab7'!$A$14:$IV$14,'[20]IDA-tab7'!$A$18:$IV$18</definedName>
    <definedName name="Z_1A8C061F_2301_11D3_BFD1_000039E37209_.wvu.Cols" hidden="1">'[20]IDA-tab7'!$K$1:$T$65536,'[20]IDA-tab7'!$V$1:$AE$65536,'[20]IDA-tab7'!$AG$1:$AP$65536</definedName>
    <definedName name="Z_1A8C061F_2301_11D3_BFD1_000039E37209_.wvu.Rows" hidden="1">'[20]IDA-tab7'!$A$10:$IV$11,'[20]IDA-tab7'!$A$14:$IV$14,'[20]IDA-tab7'!$A$18:$IV$18</definedName>
    <definedName name="ZAAA" localSheetId="10">#REF!</definedName>
    <definedName name="ZAAA">#REF!</definedName>
    <definedName name="ze" localSheetId="10">#REF!</definedName>
    <definedName name="ze">#REF!</definedName>
    <definedName name="zi" localSheetId="10">#REF!</definedName>
    <definedName name="zi">#REF!</definedName>
    <definedName name="zz" localSheetId="9" hidden="1">{"CN",#N/A,FALSE,"SEFI"}</definedName>
    <definedName name="zz" localSheetId="8" hidden="1">{"CN",#N/A,FALSE,"SEFI"}</definedName>
    <definedName name="zz" hidden="1">{"CN",#N/A,FALSE,"SEFI"}</definedName>
  </definedNames>
  <calcPr calcId="162913"/>
  <pivotCaches>
    <pivotCache cacheId="0" r:id="rId3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91" i="4" l="1"/>
  <c r="G192" i="4"/>
  <c r="G190" i="4"/>
  <c r="F181" i="4"/>
  <c r="C181" i="4"/>
  <c r="D181" i="4"/>
  <c r="B181" i="4"/>
  <c r="B140" i="4"/>
  <c r="B139" i="4"/>
  <c r="B138" i="4"/>
  <c r="B137" i="4"/>
  <c r="B136" i="4"/>
  <c r="G14" i="18" l="1"/>
  <c r="G13" i="18"/>
  <c r="G12" i="18"/>
  <c r="G11" i="18"/>
  <c r="G10" i="18"/>
  <c r="G8" i="18"/>
  <c r="G7" i="18"/>
  <c r="G6" i="18"/>
  <c r="G5" i="18"/>
  <c r="R9" i="1" l="1"/>
  <c r="F3" i="16" l="1"/>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2" i="16"/>
  <c r="F3" i="19" l="1"/>
  <c r="F4" i="19"/>
  <c r="F5" i="19"/>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2" i="19"/>
  <c r="H49" i="15" l="1"/>
  <c r="V10" i="1" l="1"/>
  <c r="H41" i="15" l="1"/>
  <c r="H42" i="15"/>
  <c r="H43" i="15"/>
  <c r="H44" i="15"/>
  <c r="H45" i="15"/>
  <c r="H46" i="15"/>
  <c r="H47" i="15"/>
  <c r="H48" i="15"/>
  <c r="H60" i="15"/>
  <c r="H59" i="15"/>
  <c r="H58" i="15"/>
  <c r="H57" i="15"/>
  <c r="H56" i="15"/>
  <c r="H55" i="15"/>
  <c r="H54" i="15"/>
  <c r="H53" i="15"/>
  <c r="H52" i="15"/>
  <c r="H40" i="15"/>
  <c r="H39" i="15"/>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S8" i="1" l="1"/>
  <c r="S7" i="1"/>
  <c r="S6" i="1"/>
  <c r="Q5" i="1" l="1"/>
  <c r="J36" i="4"/>
  <c r="J37" i="4" s="1"/>
  <c r="E35" i="4"/>
  <c r="E36" i="4" s="1"/>
  <c r="R15" i="1" l="1"/>
  <c r="V7" i="1"/>
  <c r="V6" i="1"/>
  <c r="R16" i="1" l="1"/>
  <c r="Q8" i="1"/>
  <c r="Q7" i="1"/>
  <c r="Q6" i="1"/>
  <c r="P8" i="1"/>
  <c r="P7" i="1"/>
  <c r="P6" i="1"/>
  <c r="O16" i="1"/>
  <c r="O15" i="1"/>
  <c r="O9" i="1"/>
  <c r="E181" i="4" l="1"/>
  <c r="B159" i="4"/>
  <c r="B160" i="4"/>
  <c r="B161" i="4"/>
  <c r="B162" i="4"/>
  <c r="B163" i="4"/>
  <c r="B164" i="4"/>
  <c r="B165" i="4"/>
  <c r="B166" i="4"/>
  <c r="B167" i="4"/>
  <c r="B168" i="4"/>
  <c r="B169" i="4"/>
  <c r="B170" i="4"/>
  <c r="B171" i="4"/>
  <c r="B172" i="4"/>
  <c r="B173" i="4"/>
  <c r="B174" i="4"/>
  <c r="B175" i="4"/>
  <c r="B176" i="4"/>
  <c r="B177" i="4"/>
  <c r="B178" i="4"/>
  <c r="B158" i="4"/>
  <c r="D16" i="1" l="1"/>
  <c r="S16" i="1" s="1"/>
  <c r="D15" i="1"/>
  <c r="S15" i="1" s="1"/>
  <c r="J80" i="4"/>
  <c r="J81" i="4" s="1"/>
  <c r="D14" i="1"/>
  <c r="S14" i="1" s="1"/>
  <c r="D13" i="1"/>
  <c r="S13" i="1" s="1"/>
  <c r="D12" i="1"/>
  <c r="S12" i="1" s="1"/>
  <c r="D11" i="1"/>
  <c r="S11" i="1" s="1"/>
  <c r="E11" i="1"/>
  <c r="D10" i="1"/>
  <c r="S10" i="1" s="1"/>
  <c r="E10" i="1"/>
  <c r="D9" i="1"/>
  <c r="S9" i="1" s="1"/>
  <c r="D5" i="1"/>
  <c r="S5" i="1" s="1"/>
  <c r="E15" i="1" l="1"/>
  <c r="E5" i="1"/>
  <c r="L9" i="1"/>
  <c r="P9" i="1" l="1"/>
  <c r="Q9" i="1"/>
  <c r="E211" i="4"/>
  <c r="I15" i="13"/>
  <c r="D14" i="2"/>
  <c r="E212" i="4" l="1"/>
  <c r="E210" i="4"/>
  <c r="J15" i="13" l="1"/>
  <c r="L12" i="1"/>
  <c r="L14" i="1"/>
  <c r="P14" i="1" l="1"/>
  <c r="Q14" i="1"/>
  <c r="P12" i="1"/>
  <c r="Q12" i="1"/>
  <c r="D19" i="13"/>
  <c r="C19" i="13"/>
  <c r="D18" i="13"/>
  <c r="C18" i="13"/>
  <c r="AB15" i="13"/>
  <c r="Z15" i="13"/>
  <c r="D15" i="13"/>
  <c r="T15" i="13" s="1"/>
  <c r="C15" i="13"/>
  <c r="AD14" i="13"/>
  <c r="AC14" i="13"/>
  <c r="AB14" i="13"/>
  <c r="Z14" i="13"/>
  <c r="I14" i="13"/>
  <c r="D14" i="13" s="1"/>
  <c r="Z13" i="13"/>
  <c r="K13" i="13"/>
  <c r="AC13" i="13"/>
  <c r="I13" i="13"/>
  <c r="D13" i="13" s="1"/>
  <c r="C13" i="13"/>
  <c r="P13" i="13" s="1"/>
  <c r="Q13" i="13" s="1"/>
  <c r="Z12" i="13"/>
  <c r="K12" i="13"/>
  <c r="AC12" i="13"/>
  <c r="I12" i="13"/>
  <c r="D12" i="13" s="1"/>
  <c r="T12" i="13" s="1"/>
  <c r="C12" i="13"/>
  <c r="S12" i="13" s="1"/>
  <c r="Z11" i="13"/>
  <c r="K11" i="13"/>
  <c r="O11" i="13"/>
  <c r="I11" i="13"/>
  <c r="D11" i="13" s="1"/>
  <c r="T11" i="13" s="1"/>
  <c r="C11" i="13"/>
  <c r="S11" i="13" s="1"/>
  <c r="Z10" i="13"/>
  <c r="K10" i="13"/>
  <c r="I10" i="13"/>
  <c r="D10" i="13" s="1"/>
  <c r="T10" i="13" s="1"/>
  <c r="C10" i="13"/>
  <c r="G10" i="13" s="1"/>
  <c r="Z9" i="13"/>
  <c r="K9" i="13"/>
  <c r="I9" i="13"/>
  <c r="D9" i="13" s="1"/>
  <c r="T9" i="13" s="1"/>
  <c r="C9" i="13"/>
  <c r="H9" i="13" s="1"/>
  <c r="AD8" i="13"/>
  <c r="AC8" i="13"/>
  <c r="Z8" i="13"/>
  <c r="K8" i="13"/>
  <c r="I8" i="13"/>
  <c r="D8" i="13" s="1"/>
  <c r="T8" i="13" s="1"/>
  <c r="AD7" i="13"/>
  <c r="AC7" i="13"/>
  <c r="P7" i="13"/>
  <c r="Q7" i="13" s="1"/>
  <c r="N7" i="13"/>
  <c r="R7" i="13" s="1"/>
  <c r="K7" i="13"/>
  <c r="W7" i="13" s="1"/>
  <c r="I7" i="13"/>
  <c r="D7" i="13"/>
  <c r="T7" i="13" s="1"/>
  <c r="G7" i="13"/>
  <c r="AD6" i="13"/>
  <c r="AC6" i="13"/>
  <c r="N6" i="13"/>
  <c r="R6" i="13" s="1"/>
  <c r="M6" i="13"/>
  <c r="K6" i="13"/>
  <c r="W6" i="13" s="1"/>
  <c r="I6" i="13"/>
  <c r="D6" i="13"/>
  <c r="T6" i="13" s="1"/>
  <c r="AD5" i="13"/>
  <c r="AC5" i="13"/>
  <c r="Z5" i="13"/>
  <c r="R5" i="13"/>
  <c r="P5" i="13"/>
  <c r="Q5" i="13" s="1"/>
  <c r="O5" i="13"/>
  <c r="K5" i="13"/>
  <c r="W5" i="13" s="1"/>
  <c r="I5" i="13"/>
  <c r="D5" i="13"/>
  <c r="T5" i="13" s="1"/>
  <c r="AD4" i="13"/>
  <c r="AC4" i="13"/>
  <c r="K4" i="13"/>
  <c r="Z4" i="13"/>
  <c r="I4" i="13"/>
  <c r="D4" i="13" s="1"/>
  <c r="T4" i="13" s="1"/>
  <c r="L13" i="13" l="1"/>
  <c r="N13" i="13"/>
  <c r="R13" i="13" s="1"/>
  <c r="S13" i="13"/>
  <c r="Y13" i="13" s="1"/>
  <c r="AA13" i="13" s="1"/>
  <c r="L7" i="13"/>
  <c r="L6" i="13"/>
  <c r="H12" i="13"/>
  <c r="N12" i="13"/>
  <c r="R12" i="13" s="1"/>
  <c r="M10" i="13"/>
  <c r="L12" i="13"/>
  <c r="H11" i="13"/>
  <c r="L9" i="13"/>
  <c r="H10" i="13"/>
  <c r="L10" i="13"/>
  <c r="M9" i="13"/>
  <c r="L11" i="13"/>
  <c r="H13" i="13"/>
  <c r="M11" i="13"/>
  <c r="Y11" i="13" s="1"/>
  <c r="AA11" i="13" s="1"/>
  <c r="G13" i="13"/>
  <c r="E13" i="13"/>
  <c r="F13" i="13"/>
  <c r="O13" i="13"/>
  <c r="E12" i="13"/>
  <c r="F12" i="13"/>
  <c r="AC15" i="13"/>
  <c r="G12" i="13"/>
  <c r="G11" i="13"/>
  <c r="X11" i="13"/>
  <c r="T14" i="13"/>
  <c r="O7" i="13"/>
  <c r="O6" i="13"/>
  <c r="AC10" i="13"/>
  <c r="O10" i="13"/>
  <c r="R10" i="13"/>
  <c r="AD10" i="13"/>
  <c r="M5" i="13"/>
  <c r="G5" i="13"/>
  <c r="L5" i="13"/>
  <c r="H5" i="13"/>
  <c r="F5" i="13"/>
  <c r="S5" i="13"/>
  <c r="E5" i="13"/>
  <c r="R9" i="13"/>
  <c r="AC9" i="13"/>
  <c r="AD9" i="13"/>
  <c r="O9" i="13"/>
  <c r="V12" i="13"/>
  <c r="X12" i="13"/>
  <c r="Y12" i="13"/>
  <c r="AA12" i="13" s="1"/>
  <c r="U11" i="13"/>
  <c r="V11" i="13"/>
  <c r="U12" i="13"/>
  <c r="T13" i="13"/>
  <c r="P6" i="13"/>
  <c r="Q6" i="13" s="1"/>
  <c r="P15" i="13"/>
  <c r="Q15" i="13" s="1"/>
  <c r="E15" i="13"/>
  <c r="AD15" i="13"/>
  <c r="E6" i="13"/>
  <c r="F15" i="13"/>
  <c r="F6" i="13"/>
  <c r="E7" i="13"/>
  <c r="S15" i="13"/>
  <c r="F7" i="13"/>
  <c r="AC11" i="13"/>
  <c r="H6" i="13"/>
  <c r="E9" i="13"/>
  <c r="AD11" i="13"/>
  <c r="H7" i="13"/>
  <c r="F9" i="13"/>
  <c r="P12" i="13"/>
  <c r="Q12" i="13" s="1"/>
  <c r="AD12" i="13"/>
  <c r="G9" i="13"/>
  <c r="F10" i="13"/>
  <c r="S10" i="13"/>
  <c r="E11" i="13"/>
  <c r="R11" i="13"/>
  <c r="AD13" i="13"/>
  <c r="S6" i="13"/>
  <c r="S7" i="13"/>
  <c r="P9" i="13"/>
  <c r="Q9" i="13" s="1"/>
  <c r="G15" i="13"/>
  <c r="G6" i="13"/>
  <c r="P10" i="13"/>
  <c r="Q10" i="13" s="1"/>
  <c r="H15" i="13"/>
  <c r="P11" i="13"/>
  <c r="Q11" i="13" s="1"/>
  <c r="S9" i="13"/>
  <c r="E10" i="13"/>
  <c r="F11" i="13"/>
  <c r="X13" i="13" l="1"/>
  <c r="O12" i="13"/>
  <c r="U13" i="13"/>
  <c r="V13" i="13"/>
  <c r="X6" i="13"/>
  <c r="V6" i="13"/>
  <c r="U6" i="13"/>
  <c r="Y6" i="13"/>
  <c r="AA6" i="13" s="1"/>
  <c r="U9" i="13"/>
  <c r="V9" i="13"/>
  <c r="Y9" i="13"/>
  <c r="AA9" i="13" s="1"/>
  <c r="X9" i="13"/>
  <c r="X15" i="13"/>
  <c r="V15" i="13"/>
  <c r="U15" i="13"/>
  <c r="X7" i="13"/>
  <c r="V7" i="13"/>
  <c r="U7" i="13"/>
  <c r="Y7" i="13"/>
  <c r="AA7" i="13" s="1"/>
  <c r="V5" i="13"/>
  <c r="Y5" i="13"/>
  <c r="AA5" i="13" s="1"/>
  <c r="X5" i="13"/>
  <c r="U5" i="13"/>
  <c r="Y10" i="13"/>
  <c r="AA10" i="13" s="1"/>
  <c r="X10" i="13"/>
  <c r="V10" i="13"/>
  <c r="U10" i="13"/>
  <c r="I32" i="3" l="1"/>
  <c r="I26" i="3"/>
  <c r="E19" i="1" l="1"/>
  <c r="Y17" i="7" l="1"/>
  <c r="X17" i="7"/>
  <c r="Y16" i="7"/>
  <c r="X16" i="7"/>
  <c r="Y15" i="7"/>
  <c r="X15" i="7"/>
  <c r="F35" i="7"/>
  <c r="G35" i="7"/>
  <c r="H35" i="7"/>
  <c r="I35" i="7"/>
  <c r="J35" i="7"/>
  <c r="K35" i="7"/>
  <c r="L35" i="7"/>
  <c r="M35" i="7"/>
  <c r="N35" i="7"/>
  <c r="O35" i="7"/>
  <c r="P35" i="7"/>
  <c r="Q35" i="7"/>
  <c r="F36" i="7"/>
  <c r="G36" i="7"/>
  <c r="H36" i="7"/>
  <c r="I36" i="7"/>
  <c r="J36" i="7"/>
  <c r="K36" i="7"/>
  <c r="L36" i="7"/>
  <c r="M36" i="7"/>
  <c r="N36" i="7"/>
  <c r="O36" i="7"/>
  <c r="P36" i="7"/>
  <c r="Q36" i="7"/>
  <c r="G34" i="7"/>
  <c r="H34" i="7"/>
  <c r="I34" i="7"/>
  <c r="J34" i="7"/>
  <c r="K34" i="7"/>
  <c r="L34" i="7"/>
  <c r="M34" i="7"/>
  <c r="N34" i="7"/>
  <c r="O34" i="7"/>
  <c r="P34" i="7"/>
  <c r="Q34" i="7"/>
  <c r="F34" i="7"/>
  <c r="J23" i="7"/>
  <c r="J24" i="7"/>
  <c r="J22" i="7"/>
  <c r="K128" i="4" l="1"/>
  <c r="L128" i="4" s="1"/>
  <c r="B80" i="4" l="1"/>
  <c r="C4" i="11" l="1"/>
  <c r="B4" i="11"/>
  <c r="D11" i="2"/>
  <c r="D8" i="2"/>
  <c r="D24" i="2" l="1"/>
  <c r="I20" i="7" l="1"/>
  <c r="I19" i="7"/>
  <c r="K14" i="13" l="1"/>
  <c r="K15" i="13" s="1"/>
  <c r="L15" i="13" s="1"/>
  <c r="C4" i="13" l="1"/>
  <c r="C14" i="13"/>
  <c r="H14" i="13" s="1"/>
  <c r="G4" i="2"/>
  <c r="I80" i="4"/>
  <c r="S14" i="13" l="1"/>
  <c r="P14" i="13"/>
  <c r="Q14" i="13" s="1"/>
  <c r="G14" i="13"/>
  <c r="F14" i="13"/>
  <c r="L14" i="13"/>
  <c r="E14" i="13"/>
  <c r="P4" i="13"/>
  <c r="Q4" i="13" s="1"/>
  <c r="E4" i="13"/>
  <c r="L4" i="13"/>
  <c r="F4" i="13"/>
  <c r="H4" i="13"/>
  <c r="S4" i="13"/>
  <c r="N4" i="13"/>
  <c r="G4" i="13"/>
  <c r="K6" i="1"/>
  <c r="F6" i="1" l="1"/>
  <c r="R4" i="13"/>
  <c r="O4" i="13"/>
  <c r="V4" i="13"/>
  <c r="Y4" i="13"/>
  <c r="AA4" i="13" s="1"/>
  <c r="X4" i="13"/>
  <c r="U4" i="13"/>
  <c r="U14" i="13"/>
  <c r="X14" i="13"/>
  <c r="V14" i="13"/>
  <c r="Y13" i="7"/>
  <c r="X13" i="7"/>
  <c r="Y12" i="7"/>
  <c r="X12" i="7"/>
  <c r="Y11" i="7"/>
  <c r="Y10" i="7"/>
  <c r="Y9" i="7"/>
  <c r="X9" i="7"/>
  <c r="Y7" i="7"/>
  <c r="X7" i="7"/>
  <c r="Y6" i="7"/>
  <c r="X6" i="7"/>
  <c r="Y5" i="7"/>
  <c r="X5" i="7"/>
  <c r="Y4" i="7"/>
  <c r="X4" i="7"/>
  <c r="Y3" i="7"/>
  <c r="X3" i="7"/>
  <c r="F10" i="9" l="1"/>
  <c r="F5" i="9"/>
  <c r="F4" i="9"/>
  <c r="H21" i="8" l="1"/>
  <c r="D6" i="8" l="1"/>
  <c r="G80" i="4"/>
  <c r="J34" i="3" l="1"/>
  <c r="I36" i="3"/>
  <c r="J35" i="3"/>
  <c r="E192" i="4" l="1"/>
  <c r="E193" i="4"/>
  <c r="E194" i="4"/>
  <c r="E195" i="4"/>
  <c r="E196" i="4"/>
  <c r="E197" i="4"/>
  <c r="E198" i="4"/>
  <c r="E199" i="4"/>
  <c r="E200" i="4"/>
  <c r="E201" i="4"/>
  <c r="E202" i="4"/>
  <c r="H15" i="2" s="1"/>
  <c r="E203" i="4"/>
  <c r="H16" i="2" s="1"/>
  <c r="E204" i="4"/>
  <c r="H17" i="2" s="1"/>
  <c r="E205" i="4"/>
  <c r="E206" i="4"/>
  <c r="E207" i="4"/>
  <c r="E191" i="4"/>
  <c r="E80" i="4" l="1"/>
  <c r="E81" i="4" l="1"/>
  <c r="C8" i="13" s="1"/>
  <c r="F8" i="13" s="1"/>
  <c r="H5" i="2"/>
  <c r="H6" i="2"/>
  <c r="H7" i="2"/>
  <c r="H9" i="2"/>
  <c r="H10" i="2"/>
  <c r="H12" i="2"/>
  <c r="H13" i="2"/>
  <c r="I15" i="2"/>
  <c r="G8" i="13" l="1"/>
  <c r="E8" i="13"/>
  <c r="P8" i="13"/>
  <c r="Q8" i="13" s="1"/>
  <c r="S8" i="13"/>
  <c r="H8" i="13"/>
  <c r="N8" i="13" s="1"/>
  <c r="O8" i="13" s="1"/>
  <c r="L8" i="13"/>
  <c r="V8" i="13"/>
  <c r="U8" i="13"/>
  <c r="X8" i="13"/>
  <c r="M8" i="13"/>
  <c r="Y8" i="13" s="1"/>
  <c r="AA8" i="13" s="1"/>
  <c r="R8" i="13"/>
  <c r="N14" i="13"/>
  <c r="O14" i="13" l="1"/>
  <c r="M14" i="13"/>
  <c r="Y14" i="13" s="1"/>
  <c r="AA14" i="13" s="1"/>
  <c r="R14" i="13"/>
  <c r="N15" i="13"/>
  <c r="M7" i="1"/>
  <c r="N7" i="1" s="1"/>
  <c r="M8" i="1"/>
  <c r="N8" i="1" s="1"/>
  <c r="M6" i="1"/>
  <c r="N6" i="1" s="1"/>
  <c r="R15" i="13" l="1"/>
  <c r="O15" i="13"/>
  <c r="M15" i="13"/>
  <c r="Y15" i="13" s="1"/>
  <c r="AA15" i="13" s="1"/>
  <c r="M9" i="1"/>
  <c r="G18" i="6" l="1"/>
  <c r="D18" i="6"/>
  <c r="C18" i="6"/>
  <c r="H18" i="6" s="1"/>
  <c r="H17" i="6"/>
  <c r="F17" i="6"/>
  <c r="E17" i="6"/>
  <c r="H16" i="6"/>
  <c r="F16" i="6"/>
  <c r="E16" i="6"/>
  <c r="H15" i="6"/>
  <c r="F15" i="6"/>
  <c r="E15" i="6"/>
  <c r="G7" i="6"/>
  <c r="H7" i="6" s="1"/>
  <c r="D7" i="6"/>
  <c r="C7" i="6"/>
  <c r="H6" i="6"/>
  <c r="F6" i="6"/>
  <c r="E6" i="6"/>
  <c r="H5" i="6"/>
  <c r="F5" i="6"/>
  <c r="E5" i="6"/>
  <c r="H4" i="6"/>
  <c r="F4" i="6"/>
  <c r="E4" i="6"/>
  <c r="E18" i="6" l="1"/>
  <c r="E7" i="6"/>
  <c r="F7" i="6"/>
  <c r="F18" i="6"/>
  <c r="H4" i="2" l="1"/>
  <c r="H8" i="2" s="1"/>
  <c r="M15" i="1" l="1"/>
  <c r="M5" i="1"/>
  <c r="N5" i="1" s="1"/>
  <c r="M14" i="1"/>
  <c r="M13" i="1"/>
  <c r="M12" i="1"/>
  <c r="M11" i="1"/>
  <c r="N11" i="1" s="1"/>
  <c r="M10" i="1"/>
  <c r="N10" i="1" s="1"/>
  <c r="C211" i="4" l="1"/>
  <c r="N15" i="1"/>
  <c r="M16" i="1"/>
  <c r="C210" i="4" s="1"/>
  <c r="C212" i="4"/>
  <c r="E9" i="1" l="1"/>
  <c r="N9" i="1" s="1"/>
  <c r="I4" i="2" l="1"/>
  <c r="H10" i="3" l="1"/>
  <c r="H9" i="3"/>
  <c r="L16" i="1" l="1"/>
  <c r="L15" i="1"/>
  <c r="L13" i="1"/>
  <c r="L11" i="1"/>
  <c r="L10" i="1"/>
  <c r="L5" i="1"/>
  <c r="Q13" i="1" l="1"/>
  <c r="P13" i="1"/>
  <c r="P5" i="1"/>
  <c r="P10" i="1"/>
  <c r="Q10" i="1"/>
  <c r="Q15" i="1"/>
  <c r="P15" i="1"/>
  <c r="Q11" i="1"/>
  <c r="P11" i="1"/>
  <c r="Q16" i="1"/>
  <c r="P16" i="1"/>
  <c r="I6" i="1"/>
  <c r="J6" i="1"/>
  <c r="K5" i="1"/>
  <c r="F5" i="1" s="1"/>
  <c r="G5" i="1" s="1"/>
  <c r="K16" i="1"/>
  <c r="F16" i="1" s="1"/>
  <c r="K10" i="1"/>
  <c r="F10" i="1" s="1"/>
  <c r="E20" i="1"/>
  <c r="E16" i="1"/>
  <c r="N16" i="1" s="1"/>
  <c r="E14" i="1"/>
  <c r="N14" i="1" s="1"/>
  <c r="E13" i="1"/>
  <c r="N13" i="1" s="1"/>
  <c r="E12" i="1"/>
  <c r="N12" i="1" s="1"/>
  <c r="C80" i="4"/>
  <c r="D80" i="4"/>
  <c r="F80" i="4"/>
  <c r="H80" i="4"/>
  <c r="H5" i="1" l="1"/>
  <c r="H16" i="1"/>
  <c r="J16" i="1"/>
  <c r="I5" i="1"/>
  <c r="I16" i="1"/>
  <c r="C223" i="4"/>
  <c r="C215" i="4"/>
  <c r="J14" i="1"/>
  <c r="B210" i="4"/>
  <c r="B215" i="4"/>
  <c r="C225" i="4"/>
  <c r="E138" i="3"/>
  <c r="E137" i="3"/>
  <c r="E136" i="3"/>
  <c r="E135" i="3"/>
  <c r="E134" i="3"/>
  <c r="B115" i="3"/>
  <c r="C109" i="3"/>
  <c r="F91" i="3"/>
  <c r="F84" i="3"/>
  <c r="F82" i="3"/>
  <c r="F77" i="3"/>
  <c r="C70" i="3"/>
  <c r="J33" i="3"/>
  <c r="J32" i="3"/>
  <c r="J31" i="3"/>
  <c r="J30" i="3"/>
  <c r="J29" i="3"/>
  <c r="J28" i="3"/>
  <c r="J27" i="3"/>
  <c r="J26" i="3"/>
  <c r="J25" i="3"/>
  <c r="J22" i="3"/>
  <c r="J21" i="3"/>
  <c r="J16" i="3"/>
  <c r="I16" i="3"/>
  <c r="J14" i="3"/>
  <c r="I14" i="3"/>
  <c r="H14" i="3"/>
  <c r="J13" i="3"/>
  <c r="I13" i="3"/>
  <c r="H13" i="3"/>
  <c r="J12" i="3"/>
  <c r="H12" i="3"/>
  <c r="I10" i="3"/>
  <c r="J9" i="3"/>
  <c r="D5" i="3"/>
  <c r="I129" i="2"/>
  <c r="I128" i="2"/>
  <c r="I125" i="2"/>
  <c r="I123" i="2"/>
  <c r="I121" i="2"/>
  <c r="I112" i="2"/>
  <c r="H112" i="2"/>
  <c r="E112" i="2"/>
  <c r="F112" i="2" s="1"/>
  <c r="I110" i="2"/>
  <c r="F110" i="2"/>
  <c r="I109" i="2"/>
  <c r="E109" i="2"/>
  <c r="D109" i="2"/>
  <c r="D111" i="2" s="1"/>
  <c r="I108" i="2"/>
  <c r="E108" i="2"/>
  <c r="E107" i="2"/>
  <c r="D107" i="2"/>
  <c r="H106" i="2"/>
  <c r="F106" i="2"/>
  <c r="I105" i="2"/>
  <c r="I107" i="2" s="1"/>
  <c r="F105" i="2"/>
  <c r="D104" i="2"/>
  <c r="I103" i="2"/>
  <c r="I104" i="2" s="1"/>
  <c r="E103" i="2"/>
  <c r="F103" i="2" s="1"/>
  <c r="E102" i="2"/>
  <c r="I101" i="2"/>
  <c r="H101" i="2"/>
  <c r="D101" i="2"/>
  <c r="E100" i="2"/>
  <c r="F100" i="2" s="1"/>
  <c r="E99" i="2"/>
  <c r="F99" i="2" s="1"/>
  <c r="E98" i="2"/>
  <c r="F98" i="2" s="1"/>
  <c r="E97" i="2"/>
  <c r="H94" i="2"/>
  <c r="E94" i="2"/>
  <c r="D94" i="2"/>
  <c r="D89" i="2"/>
  <c r="E87" i="2"/>
  <c r="I86" i="2"/>
  <c r="E86" i="2"/>
  <c r="F86" i="2" s="1"/>
  <c r="E85" i="2"/>
  <c r="E84" i="2"/>
  <c r="E83" i="2"/>
  <c r="I82" i="2"/>
  <c r="D82" i="2"/>
  <c r="E82" i="2" s="1"/>
  <c r="F82" i="2" s="1"/>
  <c r="I81" i="2"/>
  <c r="E81" i="2"/>
  <c r="F81" i="2" s="1"/>
  <c r="E80" i="2"/>
  <c r="F80" i="2" s="1"/>
  <c r="E79" i="2"/>
  <c r="F79" i="2" s="1"/>
  <c r="I78" i="2"/>
  <c r="E78" i="2"/>
  <c r="F78" i="2" s="1"/>
  <c r="I77" i="2"/>
  <c r="E77" i="2"/>
  <c r="F77" i="2" s="1"/>
  <c r="I76" i="2"/>
  <c r="E76" i="2"/>
  <c r="F76" i="2" s="1"/>
  <c r="E75" i="2"/>
  <c r="F75" i="2" s="1"/>
  <c r="E70" i="2"/>
  <c r="E67" i="2"/>
  <c r="E68" i="2" s="1"/>
  <c r="E66" i="2"/>
  <c r="O55" i="2"/>
  <c r="N55" i="2"/>
  <c r="M55" i="2"/>
  <c r="I55" i="2"/>
  <c r="E55" i="2"/>
  <c r="E56" i="2" s="1"/>
  <c r="D55" i="2"/>
  <c r="D56" i="2" s="1"/>
  <c r="H54" i="2"/>
  <c r="F54" i="2"/>
  <c r="H53" i="2"/>
  <c r="F53" i="2"/>
  <c r="H52" i="2"/>
  <c r="F52" i="2"/>
  <c r="H51" i="2"/>
  <c r="F51" i="2"/>
  <c r="H50" i="2"/>
  <c r="F50" i="2"/>
  <c r="H49" i="2"/>
  <c r="F49" i="2"/>
  <c r="H48" i="2"/>
  <c r="F48" i="2"/>
  <c r="H47" i="2"/>
  <c r="F47" i="2"/>
  <c r="H46" i="2"/>
  <c r="F46" i="2"/>
  <c r="H45" i="2"/>
  <c r="F45" i="2"/>
  <c r="H44" i="2"/>
  <c r="F44" i="2"/>
  <c r="H43" i="2"/>
  <c r="F43" i="2"/>
  <c r="H42" i="2"/>
  <c r="F42" i="2"/>
  <c r="I39" i="2"/>
  <c r="G23" i="2"/>
  <c r="F23" i="2"/>
  <c r="G22" i="2"/>
  <c r="F22" i="2"/>
  <c r="G21" i="2"/>
  <c r="F21" i="2"/>
  <c r="G20" i="2"/>
  <c r="F20" i="2"/>
  <c r="G19" i="2"/>
  <c r="F19" i="2"/>
  <c r="G18" i="2"/>
  <c r="F18" i="2"/>
  <c r="L17" i="2"/>
  <c r="I17" i="2"/>
  <c r="G17" i="2"/>
  <c r="F17" i="2"/>
  <c r="L16" i="2"/>
  <c r="I16" i="2"/>
  <c r="O16" i="2" s="1"/>
  <c r="G16" i="2"/>
  <c r="F16" i="2"/>
  <c r="L15" i="2"/>
  <c r="O15" i="2"/>
  <c r="G15" i="2"/>
  <c r="F15" i="2"/>
  <c r="K14" i="2"/>
  <c r="J14" i="2"/>
  <c r="H14" i="2"/>
  <c r="E14" i="2"/>
  <c r="L13" i="2"/>
  <c r="I13" i="2"/>
  <c r="G13" i="2"/>
  <c r="F13" i="2"/>
  <c r="L12" i="2"/>
  <c r="I12" i="2"/>
  <c r="G12" i="2"/>
  <c r="F12" i="2"/>
  <c r="K11" i="2"/>
  <c r="J11" i="2"/>
  <c r="H11" i="2"/>
  <c r="E11" i="2"/>
  <c r="L10" i="2"/>
  <c r="I10" i="2"/>
  <c r="O10" i="2" s="1"/>
  <c r="G10" i="2"/>
  <c r="F10" i="2"/>
  <c r="L9" i="2"/>
  <c r="I9" i="2"/>
  <c r="O9" i="2" s="1"/>
  <c r="G9" i="2"/>
  <c r="F9" i="2"/>
  <c r="K8" i="2"/>
  <c r="J8" i="2"/>
  <c r="E8" i="2"/>
  <c r="L7" i="2"/>
  <c r="I7" i="2"/>
  <c r="O7" i="2" s="1"/>
  <c r="G7" i="2"/>
  <c r="F7" i="2"/>
  <c r="L6" i="2"/>
  <c r="I6" i="2"/>
  <c r="O6" i="2" s="1"/>
  <c r="G6" i="2"/>
  <c r="F6" i="2"/>
  <c r="L5" i="2"/>
  <c r="I5" i="2"/>
  <c r="O5" i="2" s="1"/>
  <c r="G5" i="2"/>
  <c r="F5" i="2"/>
  <c r="L4" i="2"/>
  <c r="O4" i="2"/>
  <c r="F4" i="2"/>
  <c r="K15" i="1"/>
  <c r="F15" i="1" s="1"/>
  <c r="K14" i="1"/>
  <c r="F14" i="1" s="1"/>
  <c r="K13" i="1"/>
  <c r="F13" i="1" s="1"/>
  <c r="K12" i="1"/>
  <c r="F12" i="1" s="1"/>
  <c r="K11" i="1"/>
  <c r="F11" i="1" s="1"/>
  <c r="K9" i="1"/>
  <c r="F9" i="1" s="1"/>
  <c r="K8" i="1"/>
  <c r="F8" i="1" s="1"/>
  <c r="J8" i="1"/>
  <c r="K7" i="1"/>
  <c r="F7" i="1" s="1"/>
  <c r="J7" i="1"/>
  <c r="G6" i="1"/>
  <c r="F210" i="4" l="1"/>
  <c r="D210" i="4"/>
  <c r="I7" i="1"/>
  <c r="I8" i="1"/>
  <c r="F41" i="3"/>
  <c r="J41" i="3" s="1"/>
  <c r="F40" i="3"/>
  <c r="J40" i="3" s="1"/>
  <c r="I15" i="1"/>
  <c r="I10" i="1"/>
  <c r="E24" i="2"/>
  <c r="I111" i="2"/>
  <c r="J36" i="3"/>
  <c r="J5" i="1"/>
  <c r="H12" i="1"/>
  <c r="H7" i="1"/>
  <c r="G8" i="1"/>
  <c r="B211" i="4"/>
  <c r="F211" i="4" s="1"/>
  <c r="B216" i="4"/>
  <c r="B217" i="4"/>
  <c r="C217" i="4"/>
  <c r="E215" i="4"/>
  <c r="D215" i="4"/>
  <c r="H15" i="1"/>
  <c r="C224" i="4"/>
  <c r="B212" i="4"/>
  <c r="F212" i="4" s="1"/>
  <c r="J23" i="3"/>
  <c r="F14" i="2"/>
  <c r="E101" i="2"/>
  <c r="H104" i="2"/>
  <c r="J24" i="2"/>
  <c r="F11" i="2"/>
  <c r="L11" i="2"/>
  <c r="K24" i="2"/>
  <c r="H107" i="2"/>
  <c r="F107" i="2"/>
  <c r="F109" i="2"/>
  <c r="I8" i="2"/>
  <c r="O8" i="2" s="1"/>
  <c r="L8" i="2"/>
  <c r="H24" i="2"/>
  <c r="I14" i="2"/>
  <c r="O14" i="2" s="1"/>
  <c r="F55" i="2"/>
  <c r="E111" i="2"/>
  <c r="F111" i="2" s="1"/>
  <c r="L14" i="2"/>
  <c r="H55" i="2"/>
  <c r="E104" i="2"/>
  <c r="F104" i="2" s="1"/>
  <c r="D113" i="2"/>
  <c r="H111" i="2"/>
  <c r="F8" i="2"/>
  <c r="G16" i="1"/>
  <c r="G7" i="1"/>
  <c r="H8" i="1"/>
  <c r="I113" i="2"/>
  <c r="F56" i="2"/>
  <c r="I11" i="2"/>
  <c r="O11" i="2" s="1"/>
  <c r="F97" i="2"/>
  <c r="F108" i="2"/>
  <c r="F101" i="2"/>
  <c r="F102" i="2"/>
  <c r="G10" i="1"/>
  <c r="H10" i="1"/>
  <c r="J11" i="1"/>
  <c r="J13" i="1"/>
  <c r="J15" i="1"/>
  <c r="J9" i="1"/>
  <c r="H6" i="1"/>
  <c r="J10" i="1"/>
  <c r="J12" i="1"/>
  <c r="B224" i="4" l="1"/>
  <c r="D224" i="4" s="1"/>
  <c r="B223" i="4"/>
  <c r="D223" i="4" s="1"/>
  <c r="B225" i="4"/>
  <c r="D225" i="4" s="1"/>
  <c r="I14" i="1"/>
  <c r="I11" i="1"/>
  <c r="I12" i="1"/>
  <c r="I13" i="1"/>
  <c r="I9" i="1"/>
  <c r="H14" i="1"/>
  <c r="H13" i="1"/>
  <c r="G9" i="1"/>
  <c r="H113" i="2"/>
  <c r="G14" i="1"/>
  <c r="G12" i="1"/>
  <c r="G13" i="1"/>
  <c r="H11" i="1"/>
  <c r="G11" i="1"/>
  <c r="H9" i="1"/>
  <c r="J37" i="3"/>
  <c r="G24" i="2"/>
  <c r="D211" i="4"/>
  <c r="G15" i="1"/>
  <c r="D217" i="4"/>
  <c r="E217" i="4"/>
  <c r="C216" i="4"/>
  <c r="D212" i="4"/>
  <c r="F39" i="3"/>
  <c r="J39" i="3" s="1"/>
  <c r="F43" i="3"/>
  <c r="J43" i="3" s="1"/>
  <c r="F42" i="3"/>
  <c r="J42" i="3" s="1"/>
  <c r="L24" i="2"/>
  <c r="I24" i="2"/>
  <c r="E113" i="2"/>
  <c r="F113" i="2" s="1"/>
  <c r="F24" i="2"/>
  <c r="E216" i="4" l="1"/>
  <c r="D216" i="4"/>
  <c r="J44" i="3"/>
  <c r="I45" i="3" s="1"/>
  <c r="F44" i="3" l="1"/>
  <c r="X10" i="7"/>
  <c r="X11" i="7"/>
</calcChain>
</file>

<file path=xl/comments1.xml><?xml version="1.0" encoding="utf-8"?>
<comments xmlns="http://schemas.openxmlformats.org/spreadsheetml/2006/main">
  <authors>
    <author>FARES JILO MICHAEL</author>
  </authors>
  <commentList>
    <comment ref="I77" authorId="0" shapeId="0">
      <text>
        <r>
          <rPr>
            <b/>
            <sz val="9"/>
            <color indexed="81"/>
            <rFont val="Tahoma"/>
            <family val="2"/>
          </rPr>
          <t>FARES JILO MICHAEL:</t>
        </r>
        <r>
          <rPr>
            <sz val="9"/>
            <color indexed="81"/>
            <rFont val="Tahoma"/>
            <family val="2"/>
          </rPr>
          <t xml:space="preserve">
</t>
        </r>
      </text>
    </comment>
  </commentList>
</comments>
</file>

<file path=xl/sharedStrings.xml><?xml version="1.0" encoding="utf-8"?>
<sst xmlns="http://schemas.openxmlformats.org/spreadsheetml/2006/main" count="1475" uniqueCount="690">
  <si>
    <t>REGIONS</t>
  </si>
  <si>
    <t>% Perf</t>
  </si>
  <si>
    <t>Variance</t>
  </si>
  <si>
    <t>Daily average</t>
  </si>
  <si>
    <t>Daily   targets</t>
  </si>
  <si>
    <t>% Growth Over Last Year</t>
  </si>
  <si>
    <t>Total Projections for the month</t>
  </si>
  <si>
    <t>Expected perfrmance of the month</t>
  </si>
  <si>
    <t>Responsibility-CM</t>
  </si>
  <si>
    <t>Responsibility-DC</t>
  </si>
  <si>
    <t>PMU</t>
  </si>
  <si>
    <t>Bernard Kibiti</t>
  </si>
  <si>
    <t>Kiprono C. Bullut</t>
  </si>
  <si>
    <t>CFS</t>
  </si>
  <si>
    <t>Evanson Mairura</t>
  </si>
  <si>
    <t>PORT</t>
  </si>
  <si>
    <t>Swalleh Faraj</t>
  </si>
  <si>
    <t>RHQ</t>
  </si>
  <si>
    <t>Njeri Kabura</t>
  </si>
  <si>
    <t>SOUTHERN DRY</t>
  </si>
  <si>
    <t>ICDN</t>
  </si>
  <si>
    <t>George Aduwi</t>
  </si>
  <si>
    <t>NCS</t>
  </si>
  <si>
    <t>Adan Ibrahim</t>
  </si>
  <si>
    <t xml:space="preserve">NORTHERN </t>
  </si>
  <si>
    <t>Dominic Kengara</t>
  </si>
  <si>
    <t>WESTERN</t>
  </si>
  <si>
    <t>RIFT VALLEY</t>
  </si>
  <si>
    <t>Totals</t>
  </si>
  <si>
    <t>Days gone</t>
  </si>
  <si>
    <t>Days remaining</t>
  </si>
  <si>
    <t>DIVISION</t>
  </si>
  <si>
    <t>SECTION/UNIT</t>
  </si>
  <si>
    <t>Targets</t>
  </si>
  <si>
    <t>YTD Actuals</t>
  </si>
  <si>
    <t>YTD Targets</t>
  </si>
  <si>
    <t>YTD Perf.</t>
  </si>
  <si>
    <t>Responsibility</t>
  </si>
  <si>
    <t>DC</t>
  </si>
  <si>
    <t>RISK MANAGEMENT DIVISION</t>
  </si>
  <si>
    <t>PCA</t>
  </si>
  <si>
    <t>Christine Ilahalwa</t>
  </si>
  <si>
    <t>Tabitha Mwangi</t>
  </si>
  <si>
    <t>DMU</t>
  </si>
  <si>
    <t>Phyllis Mutwol</t>
  </si>
  <si>
    <t>P&amp;T</t>
  </si>
  <si>
    <t>Lucy Ng'ang'a</t>
  </si>
  <si>
    <t>BIA</t>
  </si>
  <si>
    <t>SUBTOTALS</t>
  </si>
  <si>
    <t>TRADE FACILITATION</t>
  </si>
  <si>
    <t>EXEMPTIONS</t>
  </si>
  <si>
    <t>John Gathatwa</t>
  </si>
  <si>
    <t>Teresa Wanjagua</t>
  </si>
  <si>
    <t>BONDS</t>
  </si>
  <si>
    <t>Agatha Munyaka</t>
  </si>
  <si>
    <t>CSMD</t>
  </si>
  <si>
    <t>SCANNER</t>
  </si>
  <si>
    <t>Albert Atambo</t>
  </si>
  <si>
    <t>Josephine Manyasi</t>
  </si>
  <si>
    <t>CMU</t>
  </si>
  <si>
    <t>James Ndege</t>
  </si>
  <si>
    <t>REVENUE DIVISION</t>
  </si>
  <si>
    <t>AUCTIONS</t>
  </si>
  <si>
    <t xml:space="preserve">BCE </t>
  </si>
  <si>
    <t>ENFORCEMENT</t>
  </si>
  <si>
    <t>Daniel Wambua</t>
  </si>
  <si>
    <t>Chege Macharia</t>
  </si>
  <si>
    <t>POLICY</t>
  </si>
  <si>
    <t>LICENSING</t>
  </si>
  <si>
    <t>David Ontweka</t>
  </si>
  <si>
    <t>Western Region</t>
  </si>
  <si>
    <t>Brian Mwachiro</t>
  </si>
  <si>
    <t>Rift Valley Region</t>
  </si>
  <si>
    <t>John Kililu</t>
  </si>
  <si>
    <t>Sally Serem</t>
  </si>
  <si>
    <t>Northern Region</t>
  </si>
  <si>
    <t>BCE HQ</t>
  </si>
  <si>
    <t>TOTAL</t>
  </si>
  <si>
    <t xml:space="preserve">na tiles </t>
  </si>
  <si>
    <t>TOTALS</t>
  </si>
  <si>
    <t>SIRM FIGURES</t>
  </si>
  <si>
    <t>Actual Revenue 2020/21(Kshs.M)</t>
  </si>
  <si>
    <t>Proposed Revenue Expectation 2021/22 (Kshs.M)</t>
  </si>
  <si>
    <t xml:space="preserve"> % Growth over Actuals</t>
  </si>
  <si>
    <t xml:space="preserve"> % Perfomance</t>
  </si>
  <si>
    <t>NTC</t>
  </si>
  <si>
    <t>CARGO MONITORING UNIT</t>
  </si>
  <si>
    <t>DPC</t>
  </si>
  <si>
    <t>BCE</t>
  </si>
  <si>
    <t>q3</t>
  </si>
  <si>
    <t xml:space="preserve">*2,687 </t>
  </si>
  <si>
    <t xml:space="preserve">                       *2,444 </t>
  </si>
  <si>
    <t xml:space="preserve"> *2,444 </t>
  </si>
  <si>
    <t>Q1</t>
  </si>
  <si>
    <t>FRANKLIN OMBAKA</t>
  </si>
  <si>
    <t>STEPHEN KYANDE</t>
  </si>
  <si>
    <t>TABITHA WANYAMA</t>
  </si>
  <si>
    <t>MIKE NJERU</t>
  </si>
  <si>
    <t>JAMES NDEGE</t>
  </si>
  <si>
    <t>SALLY SEREM</t>
  </si>
  <si>
    <t>MARGARET MAGETO</t>
  </si>
  <si>
    <t>JANE OMBUI</t>
  </si>
  <si>
    <t>ALBERT ATAMBO</t>
  </si>
  <si>
    <t>SUSAN WANJOHI</t>
  </si>
  <si>
    <t>LAWRENCE SIELE</t>
  </si>
  <si>
    <t>GEORGE ADUWI</t>
  </si>
  <si>
    <t>JOSEPH KAGURU</t>
  </si>
  <si>
    <t>PMU REI</t>
  </si>
  <si>
    <t>TERESA WANJAGUA</t>
  </si>
  <si>
    <t>KAMAU NGANGA</t>
  </si>
  <si>
    <t>MR. MACHARIA</t>
  </si>
  <si>
    <t>KENYA REVENUE AUTHORITY</t>
  </si>
  <si>
    <t>CUSTOMS &amp; BORDER CONTROL DEPARTMENT</t>
  </si>
  <si>
    <t>STOCKS AND REVENUE EXPECTATIONS</t>
  </si>
  <si>
    <t>Stocks on Tarmac</t>
  </si>
  <si>
    <t>0-21 days (90%)</t>
  </si>
  <si>
    <t>22-120 days (70%)</t>
  </si>
  <si>
    <t>121-999 days (None)</t>
  </si>
  <si>
    <t>&gt;1000 days (None)</t>
  </si>
  <si>
    <t>SUM</t>
  </si>
  <si>
    <t>TEUs</t>
  </si>
  <si>
    <t>Revenue Projections - Kshs.M (70% Conversion)</t>
  </si>
  <si>
    <t>20</t>
  </si>
  <si>
    <t>40</t>
  </si>
  <si>
    <t>M/Vs</t>
  </si>
  <si>
    <t>PORT (Estimated to be entrered: 70%)</t>
  </si>
  <si>
    <t>Expected Stocks (Based on 14-day List( To End Month)</t>
  </si>
  <si>
    <t>14-day List</t>
  </si>
  <si>
    <t>Vessels</t>
  </si>
  <si>
    <t>Quantity</t>
  </si>
  <si>
    <t xml:space="preserve">M/Vs </t>
  </si>
  <si>
    <t>Sub-total(TEUs &amp; MVs)</t>
  </si>
  <si>
    <t>14-day List(BULK)</t>
  </si>
  <si>
    <t>Weight (MTs)</t>
  </si>
  <si>
    <t>CLINKER</t>
  </si>
  <si>
    <t>STEEL</t>
  </si>
  <si>
    <t>IRON ORE</t>
  </si>
  <si>
    <t>COAL</t>
  </si>
  <si>
    <t>FERTILIZER</t>
  </si>
  <si>
    <t>Vegetable oil</t>
  </si>
  <si>
    <t>Wheat</t>
  </si>
  <si>
    <t>Sugar</t>
  </si>
  <si>
    <t xml:space="preserve"> maize</t>
  </si>
  <si>
    <t>Sub-total (Bulk)</t>
  </si>
  <si>
    <t>Cummulative Expectations From stocks</t>
  </si>
  <si>
    <t>Projections From Other Stations</t>
  </si>
  <si>
    <t>Daily Average</t>
  </si>
  <si>
    <t>Projections for the remaining days</t>
  </si>
  <si>
    <t xml:space="preserve">NCS </t>
  </si>
  <si>
    <t>WESTERN REGION</t>
  </si>
  <si>
    <t>NORTHERN REGION</t>
  </si>
  <si>
    <t>Sub-Total From Other Stations</t>
  </si>
  <si>
    <t xml:space="preserve"> Total Dry Projections</t>
  </si>
  <si>
    <t>NOTES</t>
  </si>
  <si>
    <t xml:space="preserve">KPIs </t>
  </si>
  <si>
    <t>Yield Per TEU</t>
  </si>
  <si>
    <t>Yield Per Motor Vehicle</t>
  </si>
  <si>
    <t>Yield Per tonne:-          CLINKER</t>
  </si>
  <si>
    <t>WIRE RODS</t>
  </si>
  <si>
    <t>Fertilizer</t>
  </si>
  <si>
    <t>VEGETABLE OIL</t>
  </si>
  <si>
    <t>WHEAT</t>
  </si>
  <si>
    <t>SUGAR</t>
  </si>
  <si>
    <t>RICE</t>
  </si>
  <si>
    <t>YELLOW MAIZE</t>
  </si>
  <si>
    <t>COILS</t>
  </si>
  <si>
    <t>GBHL</t>
  </si>
  <si>
    <t>SOT</t>
  </si>
  <si>
    <r>
      <t xml:space="preserve">1. </t>
    </r>
    <r>
      <rPr>
        <b/>
        <sz val="11"/>
        <color theme="1"/>
        <rFont val="Calibri"/>
        <family val="2"/>
        <scheme val="minor"/>
      </rPr>
      <t>Source of Data</t>
    </r>
    <r>
      <rPr>
        <sz val="10"/>
        <color theme="1"/>
        <rFont val="Arial Narrow"/>
        <family val="2"/>
      </rPr>
      <t xml:space="preserve">: </t>
    </r>
    <r>
      <rPr>
        <i/>
        <sz val="11"/>
        <color theme="1"/>
        <rFont val="Calibri"/>
        <family val="2"/>
        <scheme val="minor"/>
      </rPr>
      <t>Simba Data Passed, 14-day List</t>
    </r>
  </si>
  <si>
    <t>2. Estimates 28.5% as local of the total TEUs on containers and M/Vs received</t>
  </si>
  <si>
    <t xml:space="preserve">BOARDING REPORT SUMMARY AS AT 20TH AUGUST, 2021 (CUMULATIVE) </t>
  </si>
  <si>
    <t>VESSEL TYPE</t>
  </si>
  <si>
    <t>NUMBER OF VESSELS BOARDED</t>
  </si>
  <si>
    <t>CARGO</t>
  </si>
  <si>
    <t>Quantity (Units/Mtns)</t>
  </si>
  <si>
    <t>Total</t>
  </si>
  <si>
    <t>Transit</t>
  </si>
  <si>
    <t>Transhipment</t>
  </si>
  <si>
    <t>Local</t>
  </si>
  <si>
    <t>CONTAINER</t>
  </si>
  <si>
    <t>20'</t>
  </si>
  <si>
    <t>40'</t>
  </si>
  <si>
    <t>RO-RO</t>
  </si>
  <si>
    <t>MOTOR VEHICLES</t>
  </si>
  <si>
    <t>BULK VESSELS</t>
  </si>
  <si>
    <t>STEEL PRODUCTS</t>
  </si>
  <si>
    <t xml:space="preserve">GENERAL CARGO </t>
  </si>
  <si>
    <t>SLAG</t>
  </si>
  <si>
    <t>CAUSTIC SODA</t>
  </si>
  <si>
    <t>TANKERS</t>
  </si>
  <si>
    <t>GAS OIL</t>
  </si>
  <si>
    <t>PALM OIL</t>
  </si>
  <si>
    <t>L. P. GAS</t>
  </si>
  <si>
    <t>JET A1</t>
  </si>
  <si>
    <t>FUEL OIL</t>
  </si>
  <si>
    <t>Vessels Expectations</t>
  </si>
  <si>
    <t>DISCHARGED</t>
  </si>
  <si>
    <t>EXPECTED</t>
  </si>
  <si>
    <t>No. Of Vessels</t>
  </si>
  <si>
    <t>TEUS/MTs</t>
  </si>
  <si>
    <r>
      <t> </t>
    </r>
    <r>
      <rPr>
        <b/>
        <sz val="14"/>
        <color rgb="FF000000"/>
        <rFont val="Arial"/>
        <family val="2"/>
      </rPr>
      <t>No. Of Vessels</t>
    </r>
  </si>
  <si>
    <t>TEUS</t>
  </si>
  <si>
    <t>CONTAINERS</t>
  </si>
  <si>
    <t>CONVENTIONAL</t>
  </si>
  <si>
    <t>COOKING OIL</t>
  </si>
  <si>
    <t>BITUMEN</t>
  </si>
  <si>
    <t>16-08-21</t>
  </si>
  <si>
    <t>D BLK WHEAT @ GBHL</t>
  </si>
  <si>
    <t>15-08-21</t>
  </si>
  <si>
    <t>D BLK CLINKER @ G.9/10</t>
  </si>
  <si>
    <t>17-08-21</t>
  </si>
  <si>
    <t>D STEEL COILS &amp; JUMBO BAGS</t>
  </si>
  <si>
    <t>ETA</t>
  </si>
  <si>
    <t xml:space="preserve">LOA </t>
  </si>
  <si>
    <t>DRAFT</t>
  </si>
  <si>
    <t>AGENT</t>
  </si>
  <si>
    <t xml:space="preserve">DISCH </t>
  </si>
  <si>
    <t xml:space="preserve">LOAD </t>
  </si>
  <si>
    <t xml:space="preserve">BOOKED </t>
  </si>
  <si>
    <t xml:space="preserve">REMARKS </t>
  </si>
  <si>
    <t>24/08/2021  0600</t>
  </si>
  <si>
    <t>NSM</t>
  </si>
  <si>
    <t>13-08-21</t>
  </si>
  <si>
    <t>D BUTANE @ SOT</t>
  </si>
  <si>
    <t>STR</t>
  </si>
  <si>
    <t>20-08-21</t>
  </si>
  <si>
    <t>D FUEL OIL @ SOT</t>
  </si>
  <si>
    <t>24/08/2021  1200</t>
  </si>
  <si>
    <t>22-08-21</t>
  </si>
  <si>
    <t>D FUEL OIL @MBK</t>
  </si>
  <si>
    <t>25/08/2021  0600</t>
  </si>
  <si>
    <t>D GAS OIL@KOT</t>
  </si>
  <si>
    <t>26/08/2021  0600</t>
  </si>
  <si>
    <t>21-08-21</t>
  </si>
  <si>
    <t>D MOGAS@KOT</t>
  </si>
  <si>
    <t>27/08/2021  0600</t>
  </si>
  <si>
    <t xml:space="preserve">D PALM OIL </t>
  </si>
  <si>
    <t>D BITUMEN @ MBK</t>
  </si>
  <si>
    <t>28/08/2021  0600</t>
  </si>
  <si>
    <t>18-08-21</t>
  </si>
  <si>
    <t>D FUEL OIL @MBK &amp; SOT</t>
  </si>
  <si>
    <t xml:space="preserve">ICDN Containerised Cargo As at 22nd </t>
  </si>
  <si>
    <t xml:space="preserve">AGE ANALYSIS
</t>
  </si>
  <si>
    <t>Growth</t>
  </si>
  <si>
    <t xml:space="preserve">  0 TO 21 DAYS</t>
  </si>
  <si>
    <t xml:space="preserve">  22 TO 120 DAYS</t>
  </si>
  <si>
    <t xml:space="preserve">  121 TO 999 DAYS</t>
  </si>
  <si>
    <t xml:space="preserve">  ABOVE 1000 DAYS</t>
  </si>
  <si>
    <t xml:space="preserve">  GRAND TOTAL</t>
  </si>
  <si>
    <t>CIF Value</t>
  </si>
  <si>
    <t>Taxes</t>
  </si>
  <si>
    <t>CHEMICAL</t>
  </si>
  <si>
    <t>SEA SALT</t>
  </si>
  <si>
    <t>HARD RED WHEAT</t>
  </si>
  <si>
    <t>GYPSUM</t>
  </si>
  <si>
    <t>MACHINERY</t>
  </si>
  <si>
    <t>84 &amp; 85</t>
  </si>
  <si>
    <t>SORGHUM</t>
  </si>
  <si>
    <t>OTHERS</t>
  </si>
  <si>
    <t>TOTAL BULK CARGO</t>
  </si>
  <si>
    <t>ITEM   /     COLLECTORATE</t>
  </si>
  <si>
    <t>ICDE KSHS.</t>
  </si>
  <si>
    <t>NAIROBI
KSHS.</t>
  </si>
  <si>
    <t>JKIA 
KSHS</t>
  </si>
  <si>
    <t>SOUTHERN REGION
KSHS</t>
  </si>
  <si>
    <t>WESTERN REGION
KSHS</t>
  </si>
  <si>
    <t>NORTH RIFT VALLEY REGION.
KSHS</t>
  </si>
  <si>
    <t>SOUTH RIFT VALLEY REGION.
KSHS</t>
  </si>
  <si>
    <t>NORTHERN REGION.
KSHS</t>
  </si>
  <si>
    <t>TOTAL
KSHS.</t>
  </si>
  <si>
    <t>EXCHEQUER TAXES</t>
  </si>
  <si>
    <t>IMPORT DUTY - ORDINARY IMPORTS</t>
  </si>
  <si>
    <t>IMPORT DUTY - OIL IMPORTS</t>
  </si>
  <si>
    <t>SUNDRY REVENUE</t>
  </si>
  <si>
    <t>GROSS IMPORT DUTY</t>
  </si>
  <si>
    <t>LESS: IMPORT DUTY REFUNDS</t>
  </si>
  <si>
    <t>NET IMPORT DUTY</t>
  </si>
  <si>
    <t>EXCISE DUTY - ORDINARY IMPORTS</t>
  </si>
  <si>
    <t>EXCISE DUTY - OIL IMPORTS</t>
  </si>
  <si>
    <t>GROSS EXCISE DUTY</t>
  </si>
  <si>
    <t>LESS: EXCISE DUTY REFUNDS</t>
  </si>
  <si>
    <t>NET EXCISE DUTY</t>
  </si>
  <si>
    <t>VALUE ADDED TAX - ORDINARY IMPORTS</t>
  </si>
  <si>
    <t>VALUE ADDED TAX - OIL IMPORTS</t>
  </si>
  <si>
    <t>GROSS V.A.T.</t>
  </si>
  <si>
    <t>IMPORT DECLARATION FEES (I.D.F./P.I.F.)</t>
  </si>
  <si>
    <t>IMPORT DECLARATION FEES (I.D.F./P.I.F.) OIL</t>
  </si>
  <si>
    <t>EXPORT DUTY</t>
  </si>
  <si>
    <t>RAILWAY DEVELOPMENT LEVY (R.D.L)</t>
  </si>
  <si>
    <t>RAILWAY DEVELOPMENT LEVY (R.D.L) OIL</t>
  </si>
  <si>
    <t>EIP LEVY</t>
  </si>
  <si>
    <t>ANTI ADULTERATION LEVY</t>
  </si>
  <si>
    <t>TOTAL EXCHEQUER TAXES</t>
  </si>
  <si>
    <t>AGENCY TAXES</t>
  </si>
  <si>
    <t>MERCHANT SHIPPING SUPERINTENDENT LEVY- MSS</t>
  </si>
  <si>
    <t>APSC</t>
  </si>
  <si>
    <t>PETROLEUM REGULATORY LEVY</t>
  </si>
  <si>
    <t>SOLATIUM CONTRIBUTION</t>
  </si>
  <si>
    <t>PETROLEUM DEVELOPMENT FUND (P.D.F.)</t>
  </si>
  <si>
    <t>TRANSIT ROAD TOLL (T.R.T)</t>
  </si>
  <si>
    <t>SUGAR LEVY</t>
  </si>
  <si>
    <t>K.A.A. CONCESSION FEES</t>
  </si>
  <si>
    <t>AVIATION REVENUE</t>
  </si>
  <si>
    <t>MISCELLENIOUS</t>
  </si>
  <si>
    <t>ROAD MAINTENANCE LEVY (R.M.L.)</t>
  </si>
  <si>
    <t>TOTAL AGENCY TAXES</t>
  </si>
  <si>
    <t>GRAND TOTAL</t>
  </si>
  <si>
    <t>OIL</t>
  </si>
  <si>
    <t>DRY</t>
  </si>
  <si>
    <t>SECTION</t>
  </si>
  <si>
    <t>TOTAL SR DRY</t>
  </si>
  <si>
    <t>MONTHLY CUMMULATIVE</t>
  </si>
  <si>
    <t xml:space="preserve">% PERF </t>
  </si>
  <si>
    <t>NAIROBI</t>
  </si>
  <si>
    <t>JKIA</t>
  </si>
  <si>
    <t>SOUTHERN</t>
  </si>
  <si>
    <t>NORTH RIFT</t>
  </si>
  <si>
    <t>SOUTH RIFT</t>
  </si>
  <si>
    <t>NORTHERN</t>
  </si>
  <si>
    <t>Exchequer Revenue</t>
  </si>
  <si>
    <t>VAT OIL AT  8%</t>
  </si>
  <si>
    <t>IMPORT DECLARATION FEES (I.D.F./P.I.F.) - ORDINARY</t>
  </si>
  <si>
    <t>IMPORT DECLARATION FEES (I.D.F./P.I.F.) - OIL</t>
  </si>
  <si>
    <t>Railway Development Levy - ORDINARY</t>
  </si>
  <si>
    <t>Railway Development Levy - OIL</t>
  </si>
  <si>
    <t>Sub Total of Exchequer Revenue</t>
  </si>
  <si>
    <t>Agency Revenue</t>
  </si>
  <si>
    <t>ANTI-ADULTERATION LEVY</t>
  </si>
  <si>
    <t>Sub Total of Agency Revenue</t>
  </si>
  <si>
    <t xml:space="preserve">Days gone corporate Target </t>
  </si>
  <si>
    <t>Years</t>
  </si>
  <si>
    <t>Date</t>
  </si>
  <si>
    <t>May</t>
  </si>
  <si>
    <t xml:space="preserve"> TOTAL</t>
  </si>
  <si>
    <t>PETROLEUM</t>
  </si>
  <si>
    <t>STATION NAME</t>
  </si>
  <si>
    <t>CFS TOTALS</t>
  </si>
  <si>
    <t>PORT Totals</t>
  </si>
  <si>
    <t>RHQ Totals</t>
  </si>
  <si>
    <t>RMD</t>
  </si>
  <si>
    <t>Sub-Total</t>
  </si>
  <si>
    <t>TF</t>
  </si>
  <si>
    <t>Exemptions</t>
  </si>
  <si>
    <t>Bonds</t>
  </si>
  <si>
    <t>Scanner</t>
  </si>
  <si>
    <t>RMU</t>
  </si>
  <si>
    <t>Auctions</t>
  </si>
  <si>
    <t>Enforcement</t>
  </si>
  <si>
    <t>Licensing-SAMR</t>
  </si>
  <si>
    <t>ACTUAL</t>
  </si>
  <si>
    <t>TARGET</t>
  </si>
  <si>
    <t xml:space="preserve">REVENUE </t>
  </si>
  <si>
    <t>WET</t>
  </si>
  <si>
    <t>% GROWTH</t>
  </si>
  <si>
    <t>Kshs.M</t>
  </si>
  <si>
    <t xml:space="preserve">Variance </t>
  </si>
  <si>
    <t>Growth Over May 2023</t>
  </si>
  <si>
    <t>Growth Over April 2024</t>
  </si>
  <si>
    <t>NOTES:</t>
  </si>
  <si>
    <t>Growth Over  May 2023</t>
  </si>
  <si>
    <t>Growth Over April  2024</t>
  </si>
  <si>
    <t>Number of Units</t>
  </si>
  <si>
    <t>Yield Per Unit</t>
  </si>
  <si>
    <t>NOTES:Analysis done on IM400/IM410 units</t>
  </si>
  <si>
    <t>Motor Vehicles (20 working days)</t>
  </si>
  <si>
    <t>COMPARISON OF STOCKS FOR MAY 2024 AGAINST MAY 2023 (IM400 CONTAINERS) FOR 20 WORKING DAYS</t>
  </si>
  <si>
    <r>
      <t xml:space="preserve">1. For IM400 Containers </t>
    </r>
    <r>
      <rPr>
        <b/>
        <i/>
        <sz val="14"/>
        <rFont val="Georgia"/>
        <family val="1"/>
      </rPr>
      <t>CIF Value</t>
    </r>
    <r>
      <rPr>
        <i/>
        <sz val="14"/>
        <rFont val="Georgia"/>
        <family val="1"/>
      </rPr>
      <t xml:space="preserve"> has registered a </t>
    </r>
    <r>
      <rPr>
        <b/>
        <i/>
        <sz val="14"/>
        <rFont val="Georgia"/>
        <family val="1"/>
      </rPr>
      <t xml:space="preserve">decline of 5.4% </t>
    </r>
    <r>
      <rPr>
        <i/>
        <sz val="14"/>
        <rFont val="Georgia"/>
        <family val="1"/>
      </rPr>
      <t xml:space="preserve">while the </t>
    </r>
    <r>
      <rPr>
        <b/>
        <i/>
        <sz val="14"/>
        <rFont val="Georgia"/>
        <family val="1"/>
      </rPr>
      <t>TEUs</t>
    </r>
    <r>
      <rPr>
        <i/>
        <sz val="14"/>
        <rFont val="Georgia"/>
        <family val="1"/>
      </rPr>
      <t xml:space="preserve"> have</t>
    </r>
    <r>
      <rPr>
        <b/>
        <i/>
        <sz val="14"/>
        <rFont val="Georgia"/>
        <family val="1"/>
      </rPr>
      <t xml:space="preserve"> grown by 2%, </t>
    </r>
    <r>
      <rPr>
        <i/>
        <sz val="14"/>
        <rFont val="Georgia"/>
        <family val="1"/>
      </rPr>
      <t>the</t>
    </r>
    <r>
      <rPr>
        <b/>
        <i/>
        <sz val="14"/>
        <rFont val="Georgia"/>
        <family val="1"/>
      </rPr>
      <t xml:space="preserve"> Taxes  </t>
    </r>
    <r>
      <rPr>
        <i/>
        <sz val="14"/>
        <rFont val="Georgia"/>
        <family val="1"/>
      </rPr>
      <t>have a</t>
    </r>
    <r>
      <rPr>
        <b/>
        <i/>
        <sz val="14"/>
        <rFont val="Georgia"/>
        <family val="1"/>
      </rPr>
      <t xml:space="preserve"> decline of  4.9%</t>
    </r>
    <r>
      <rPr>
        <i/>
        <sz val="14"/>
        <rFont val="Georgia"/>
        <family val="1"/>
      </rPr>
      <t xml:space="preserve"> in May 2024 as compared to May 2023</t>
    </r>
  </si>
  <si>
    <r>
      <t xml:space="preserve">2. </t>
    </r>
    <r>
      <rPr>
        <b/>
        <i/>
        <sz val="14"/>
        <rFont val="Georgia"/>
        <family val="1"/>
      </rPr>
      <t>Yield per TEU</t>
    </r>
    <r>
      <rPr>
        <i/>
        <sz val="14"/>
        <rFont val="Georgia"/>
        <family val="1"/>
      </rPr>
      <t xml:space="preserve"> for IM400/C400 Containers has </t>
    </r>
    <r>
      <rPr>
        <b/>
        <i/>
        <sz val="14"/>
        <rFont val="Georgia"/>
        <family val="1"/>
      </rPr>
      <t>declined  by 7%</t>
    </r>
    <r>
      <rPr>
        <i/>
        <sz val="14"/>
        <rFont val="Georgia"/>
        <family val="1"/>
      </rPr>
      <t xml:space="preserve"> from </t>
    </r>
    <r>
      <rPr>
        <b/>
        <i/>
        <sz val="14"/>
        <rFont val="Georgia"/>
        <family val="1"/>
      </rPr>
      <t xml:space="preserve">Kshs. 0.877 </t>
    </r>
    <r>
      <rPr>
        <i/>
        <sz val="14"/>
        <rFont val="Georgia"/>
        <family val="1"/>
      </rPr>
      <t xml:space="preserve">in  May 2023 to </t>
    </r>
    <r>
      <rPr>
        <b/>
        <i/>
        <sz val="14"/>
        <rFont val="Georgia"/>
        <family val="1"/>
      </rPr>
      <t xml:space="preserve">Kshs. 0.816 </t>
    </r>
    <r>
      <rPr>
        <i/>
        <sz val="14"/>
        <rFont val="Georgia"/>
        <family val="1"/>
      </rPr>
      <t>in  May 2024</t>
    </r>
  </si>
  <si>
    <r>
      <t xml:space="preserve">3. As compared to April 2024, TEUs </t>
    </r>
    <r>
      <rPr>
        <b/>
        <i/>
        <sz val="14"/>
        <rFont val="Georgia"/>
        <family val="1"/>
      </rPr>
      <t xml:space="preserve">have grown </t>
    </r>
    <r>
      <rPr>
        <i/>
        <sz val="14"/>
        <rFont val="Georgia"/>
        <family val="1"/>
      </rPr>
      <t xml:space="preserve">by 8%, </t>
    </r>
    <r>
      <rPr>
        <b/>
        <i/>
        <sz val="14"/>
        <rFont val="Georgia"/>
        <family val="1"/>
      </rPr>
      <t>Taxes</t>
    </r>
    <r>
      <rPr>
        <i/>
        <sz val="14"/>
        <rFont val="Georgia"/>
        <family val="1"/>
      </rPr>
      <t xml:space="preserve"> by </t>
    </r>
    <r>
      <rPr>
        <b/>
        <i/>
        <sz val="14"/>
        <rFont val="Georgia"/>
        <family val="1"/>
      </rPr>
      <t>9.5%</t>
    </r>
    <r>
      <rPr>
        <i/>
        <sz val="14"/>
        <rFont val="Georgia"/>
        <family val="1"/>
      </rPr>
      <t xml:space="preserve"> and </t>
    </r>
    <r>
      <rPr>
        <b/>
        <i/>
        <sz val="14"/>
        <rFont val="Georgia"/>
        <family val="1"/>
      </rPr>
      <t>CIF</t>
    </r>
    <r>
      <rPr>
        <i/>
        <sz val="14"/>
        <rFont val="Georgia"/>
        <family val="1"/>
      </rPr>
      <t xml:space="preserve"> Value by 11</t>
    </r>
    <r>
      <rPr>
        <b/>
        <i/>
        <sz val="14"/>
        <rFont val="Georgia"/>
        <family val="1"/>
      </rPr>
      <t>%</t>
    </r>
    <r>
      <rPr>
        <i/>
        <sz val="14"/>
        <rFont val="Georgia"/>
        <family val="1"/>
      </rPr>
      <t xml:space="preserve">. </t>
    </r>
    <r>
      <rPr>
        <b/>
        <i/>
        <sz val="14"/>
        <rFont val="Georgia"/>
        <family val="1"/>
      </rPr>
      <t>YPT</t>
    </r>
    <r>
      <rPr>
        <i/>
        <sz val="14"/>
        <rFont val="Georgia"/>
        <family val="1"/>
      </rPr>
      <t xml:space="preserve"> has also grown</t>
    </r>
    <r>
      <rPr>
        <b/>
        <i/>
        <sz val="14"/>
        <rFont val="Georgia"/>
        <family val="1"/>
      </rPr>
      <t xml:space="preserve"> by 1.5%</t>
    </r>
  </si>
  <si>
    <r>
      <t xml:space="preserve">1) The total </t>
    </r>
    <r>
      <rPr>
        <b/>
        <i/>
        <sz val="14"/>
        <color theme="1"/>
        <rFont val="Georgia"/>
        <family val="1"/>
      </rPr>
      <t>number of motor vehicles</t>
    </r>
    <r>
      <rPr>
        <i/>
        <sz val="14"/>
        <color theme="1"/>
        <rFont val="Georgia"/>
        <family val="1"/>
      </rPr>
      <t xml:space="preserve"> cleared in </t>
    </r>
    <r>
      <rPr>
        <b/>
        <i/>
        <sz val="14"/>
        <color theme="1"/>
        <rFont val="Georgia"/>
        <family val="1"/>
      </rPr>
      <t>May 2024 declined</t>
    </r>
    <r>
      <rPr>
        <i/>
        <sz val="14"/>
        <color theme="1"/>
        <rFont val="Georgia"/>
        <family val="1"/>
      </rPr>
      <t xml:space="preserve"> by </t>
    </r>
    <r>
      <rPr>
        <b/>
        <i/>
        <sz val="14"/>
        <color theme="1"/>
        <rFont val="Georgia"/>
        <family val="1"/>
      </rPr>
      <t xml:space="preserve">1.4% </t>
    </r>
    <r>
      <rPr>
        <i/>
        <sz val="14"/>
        <color theme="1"/>
        <rFont val="Georgia"/>
        <family val="1"/>
      </rPr>
      <t xml:space="preserve">compared to May 2023. Despite this, </t>
    </r>
    <r>
      <rPr>
        <b/>
        <i/>
        <sz val="14"/>
        <color theme="1"/>
        <rFont val="Georgia"/>
        <family val="1"/>
      </rPr>
      <t xml:space="preserve">CIF </t>
    </r>
    <r>
      <rPr>
        <i/>
        <sz val="14"/>
        <color theme="1"/>
        <rFont val="Georgia"/>
        <family val="1"/>
      </rPr>
      <t xml:space="preserve">value </t>
    </r>
    <r>
      <rPr>
        <b/>
        <i/>
        <sz val="14"/>
        <color theme="1"/>
        <rFont val="Georgia"/>
        <family val="1"/>
      </rPr>
      <t>grew</t>
    </r>
    <r>
      <rPr>
        <i/>
        <sz val="14"/>
        <color theme="1"/>
        <rFont val="Georgia"/>
        <family val="1"/>
      </rPr>
      <t xml:space="preserve"> by </t>
    </r>
    <r>
      <rPr>
        <b/>
        <i/>
        <sz val="14"/>
        <color theme="1"/>
        <rFont val="Georgia"/>
        <family val="1"/>
      </rPr>
      <t>10.1%</t>
    </r>
    <r>
      <rPr>
        <i/>
        <sz val="14"/>
        <color theme="1"/>
        <rFont val="Georgia"/>
        <family val="1"/>
      </rPr>
      <t xml:space="preserve"> while </t>
    </r>
    <r>
      <rPr>
        <b/>
        <i/>
        <sz val="14"/>
        <color theme="1"/>
        <rFont val="Georgia"/>
        <family val="1"/>
      </rPr>
      <t>revenue</t>
    </r>
    <r>
      <rPr>
        <i/>
        <sz val="14"/>
        <color theme="1"/>
        <rFont val="Georgia"/>
        <family val="1"/>
      </rPr>
      <t xml:space="preserve"> </t>
    </r>
    <r>
      <rPr>
        <b/>
        <i/>
        <sz val="14"/>
        <color theme="1"/>
        <rFont val="Georgia"/>
        <family val="1"/>
      </rPr>
      <t>grew</t>
    </r>
    <r>
      <rPr>
        <i/>
        <sz val="14"/>
        <color theme="1"/>
        <rFont val="Georgia"/>
        <family val="1"/>
      </rPr>
      <t xml:space="preserve"> significantly by </t>
    </r>
    <r>
      <rPr>
        <b/>
        <i/>
        <sz val="14"/>
        <color theme="1"/>
        <rFont val="Georgia"/>
        <family val="1"/>
      </rPr>
      <t>24.8%</t>
    </r>
  </si>
  <si>
    <r>
      <t xml:space="preserve">2) In addition, the Yield per Motor Vehicle </t>
    </r>
    <r>
      <rPr>
        <b/>
        <i/>
        <sz val="14"/>
        <rFont val="Georgia"/>
        <family val="1"/>
      </rPr>
      <t>(YPM)</t>
    </r>
    <r>
      <rPr>
        <i/>
        <sz val="14"/>
        <rFont val="Georgia"/>
        <family val="1"/>
      </rPr>
      <t xml:space="preserve"> </t>
    </r>
    <r>
      <rPr>
        <b/>
        <i/>
        <sz val="14"/>
        <rFont val="Georgia"/>
        <family val="1"/>
      </rPr>
      <t>grew</t>
    </r>
    <r>
      <rPr>
        <i/>
        <sz val="14"/>
        <rFont val="Georgia"/>
        <family val="1"/>
      </rPr>
      <t xml:space="preserve"> significantly by </t>
    </r>
    <r>
      <rPr>
        <b/>
        <i/>
        <sz val="14"/>
        <rFont val="Georgia"/>
        <family val="1"/>
      </rPr>
      <t>26.6%</t>
    </r>
    <r>
      <rPr>
        <i/>
        <sz val="14"/>
        <rFont val="Georgia"/>
        <family val="1"/>
      </rPr>
      <t xml:space="preserve"> compared to May 2023</t>
    </r>
  </si>
  <si>
    <r>
      <t xml:space="preserve">3) Compared to April 2024, the number of units cleared </t>
    </r>
    <r>
      <rPr>
        <b/>
        <i/>
        <sz val="14"/>
        <rFont val="Georgia"/>
        <family val="1"/>
      </rPr>
      <t>increased</t>
    </r>
    <r>
      <rPr>
        <i/>
        <sz val="14"/>
        <rFont val="Georgia"/>
        <family val="1"/>
      </rPr>
      <t xml:space="preserve"> by </t>
    </r>
    <r>
      <rPr>
        <b/>
        <i/>
        <sz val="14"/>
        <rFont val="Georgia"/>
        <family val="1"/>
      </rPr>
      <t>721</t>
    </r>
    <r>
      <rPr>
        <i/>
        <sz val="14"/>
        <rFont val="Georgia"/>
        <family val="1"/>
      </rPr>
      <t xml:space="preserve"> leading to a </t>
    </r>
    <r>
      <rPr>
        <b/>
        <i/>
        <sz val="14"/>
        <rFont val="Georgia"/>
        <family val="1"/>
      </rPr>
      <t>CIF</t>
    </r>
    <r>
      <rPr>
        <i/>
        <sz val="14"/>
        <rFont val="Georgia"/>
        <family val="1"/>
      </rPr>
      <t xml:space="preserve"> </t>
    </r>
    <r>
      <rPr>
        <b/>
        <i/>
        <sz val="14"/>
        <rFont val="Georgia"/>
        <family val="1"/>
      </rPr>
      <t>growth</t>
    </r>
    <r>
      <rPr>
        <i/>
        <sz val="14"/>
        <rFont val="Georgia"/>
        <family val="1"/>
      </rPr>
      <t xml:space="preserve"> of </t>
    </r>
    <r>
      <rPr>
        <b/>
        <i/>
        <sz val="14"/>
        <rFont val="Georgia"/>
        <family val="1"/>
      </rPr>
      <t>20.7%</t>
    </r>
    <r>
      <rPr>
        <i/>
        <sz val="14"/>
        <rFont val="Georgia"/>
        <family val="1"/>
      </rPr>
      <t xml:space="preserve"> and a revenue </t>
    </r>
    <r>
      <rPr>
        <b/>
        <i/>
        <sz val="14"/>
        <rFont val="Georgia"/>
        <family val="1"/>
      </rPr>
      <t>growth</t>
    </r>
    <r>
      <rPr>
        <i/>
        <sz val="14"/>
        <rFont val="Georgia"/>
        <family val="1"/>
      </rPr>
      <t xml:space="preserve"> of </t>
    </r>
    <r>
      <rPr>
        <b/>
        <i/>
        <sz val="14"/>
        <rFont val="Georgia"/>
        <family val="1"/>
      </rPr>
      <t>21.4%</t>
    </r>
  </si>
  <si>
    <r>
      <t xml:space="preserve">4) Further, the </t>
    </r>
    <r>
      <rPr>
        <b/>
        <i/>
        <sz val="14"/>
        <rFont val="Georgia"/>
        <family val="1"/>
      </rPr>
      <t>YPM</t>
    </r>
    <r>
      <rPr>
        <i/>
        <sz val="14"/>
        <rFont val="Georgia"/>
        <family val="1"/>
      </rPr>
      <t xml:space="preserve"> for May 2024 </t>
    </r>
    <r>
      <rPr>
        <b/>
        <i/>
        <sz val="14"/>
        <rFont val="Georgia"/>
        <family val="1"/>
      </rPr>
      <t>grew</t>
    </r>
    <r>
      <rPr>
        <i/>
        <sz val="14"/>
        <rFont val="Georgia"/>
        <family val="1"/>
      </rPr>
      <t xml:space="preserve"> by </t>
    </r>
    <r>
      <rPr>
        <b/>
        <i/>
        <sz val="14"/>
        <rFont val="Georgia"/>
        <family val="1"/>
      </rPr>
      <t>4.8%</t>
    </r>
    <r>
      <rPr>
        <i/>
        <sz val="14"/>
        <rFont val="Georgia"/>
        <family val="1"/>
      </rPr>
      <t xml:space="preserve"> compared to April 2024</t>
    </r>
  </si>
  <si>
    <t>Jun</t>
  </si>
  <si>
    <t>total</t>
  </si>
  <si>
    <t>daily average</t>
  </si>
  <si>
    <t>target</t>
  </si>
  <si>
    <t>actual</t>
  </si>
  <si>
    <t>dry</t>
  </si>
  <si>
    <t>wet</t>
  </si>
  <si>
    <t>Apr</t>
  </si>
  <si>
    <t>Projections to the end</t>
  </si>
  <si>
    <t xml:space="preserve">Expected  Performance </t>
  </si>
  <si>
    <t>YTD 
Actual</t>
  </si>
  <si>
    <t>YTD
Targets</t>
  </si>
  <si>
    <t>YTD
Variance</t>
  </si>
  <si>
    <t>Expceted end Year collection</t>
  </si>
  <si>
    <t>YTD
% Perf</t>
  </si>
  <si>
    <t>Expected %Perf</t>
  </si>
  <si>
    <t>FY Target</t>
  </si>
  <si>
    <t>Licensing -HQ</t>
  </si>
  <si>
    <t>Moving Departmental Targets</t>
  </si>
  <si>
    <t>Immaculate Njeru</t>
  </si>
  <si>
    <t>DEPARTMENTAL TARGET FOR FINANCIAL YEAR 2024/2025 (KSHS MILLION)</t>
  </si>
  <si>
    <t>% Growth over September 2023</t>
  </si>
  <si>
    <t>Rice</t>
  </si>
  <si>
    <t>Abdi Malik</t>
  </si>
  <si>
    <t>southern dry</t>
  </si>
  <si>
    <t>CLUSTERS</t>
  </si>
  <si>
    <t>Month</t>
  </si>
  <si>
    <t>CNT</t>
  </si>
  <si>
    <t>Overall YPT</t>
  </si>
  <si>
    <t>Original Corp Target FY TO DATE</t>
  </si>
  <si>
    <t>Actual Collection FY To Date</t>
  </si>
  <si>
    <t>Laura Chao</t>
  </si>
  <si>
    <t>Michael Watii</t>
  </si>
  <si>
    <t>DRY REVENUE</t>
  </si>
  <si>
    <t>% Variance</t>
  </si>
  <si>
    <t>Projections for  remaining days</t>
  </si>
  <si>
    <t>Cumm. deficit to the end of the Month</t>
  </si>
  <si>
    <t>Deficit against Month Targets</t>
  </si>
  <si>
    <t>Daily Collection to meet target</t>
  </si>
  <si>
    <t>collcetions as at 13 days gone</t>
  </si>
  <si>
    <t>Moving target</t>
  </si>
  <si>
    <t>Regions</t>
  </si>
  <si>
    <t>above 30 days</t>
  </si>
  <si>
    <t>26-30 days</t>
  </si>
  <si>
    <t>21-25 days</t>
  </si>
  <si>
    <t>16-20 days</t>
  </si>
  <si>
    <t>11-15 days</t>
  </si>
  <si>
    <t>6-10 days</t>
  </si>
  <si>
    <t>Less than 5 days</t>
  </si>
  <si>
    <t>Grand Total</t>
  </si>
  <si>
    <t>January
2025
coll'ns</t>
  </si>
  <si>
    <t>Customs and Border Control JAN 2024 Targets per Region Per Tax Head</t>
  </si>
  <si>
    <t>FOR THE MONTH OF JANUARY 2025</t>
  </si>
  <si>
    <t>C&amp;BC REVENUE PERFOMANCE FOR THE MONTH  OF JANUARY 2025</t>
  </si>
  <si>
    <t>REGION</t>
  </si>
  <si>
    <t>MONTH</t>
  </si>
  <si>
    <t>Cluster</t>
  </si>
  <si>
    <t>AMOUNT</t>
  </si>
  <si>
    <t>CORPORATE TARGET</t>
  </si>
  <si>
    <t>ACTUAL COLLECTION</t>
  </si>
  <si>
    <t>Jul</t>
  </si>
  <si>
    <t>Aug</t>
  </si>
  <si>
    <t>Sep</t>
  </si>
  <si>
    <t>Oct</t>
  </si>
  <si>
    <t>Nov</t>
  </si>
  <si>
    <t>Dec</t>
  </si>
  <si>
    <t>Sum of AMOUNT</t>
  </si>
  <si>
    <t>LAST FY COMPARISON</t>
  </si>
  <si>
    <t>% Growth Over Last FY</t>
  </si>
  <si>
    <t>(All)</t>
  </si>
  <si>
    <t xml:space="preserve"> C&amp;BC REVENUE PERFOMANCE FOR THE  MONTH OF JANUARY 2025</t>
  </si>
  <si>
    <t xml:space="preserve">JKIA </t>
  </si>
  <si>
    <t xml:space="preserve"> January 2024 collection</t>
  </si>
  <si>
    <t>Total Number of lots offered</t>
  </si>
  <si>
    <t>No of lots sold</t>
  </si>
  <si>
    <t>Amount realised(Ksh)</t>
  </si>
  <si>
    <t>Main/Re-offer</t>
  </si>
  <si>
    <t>Lots not sold(Pending)</t>
  </si>
  <si>
    <t>Location</t>
  </si>
  <si>
    <r>
      <t>27</t>
    </r>
    <r>
      <rPr>
        <vertAlign val="superscript"/>
        <sz val="12"/>
        <color theme="1"/>
        <rFont val="Georgia"/>
        <family val="1"/>
      </rPr>
      <t xml:space="preserve">th </t>
    </r>
    <r>
      <rPr>
        <sz val="12"/>
        <color theme="1"/>
        <rFont val="Georgia"/>
        <family val="1"/>
      </rPr>
      <t>-2</t>
    </r>
    <r>
      <rPr>
        <vertAlign val="superscript"/>
        <sz val="12"/>
        <color theme="1"/>
        <rFont val="Georgia"/>
        <family val="1"/>
      </rPr>
      <t>nd</t>
    </r>
    <r>
      <rPr>
        <sz val="12"/>
        <color theme="1"/>
        <rFont val="Georgia"/>
        <family val="1"/>
      </rPr>
      <t xml:space="preserve">  July 2024</t>
    </r>
  </si>
  <si>
    <t>Main</t>
  </si>
  <si>
    <t>Kilindini</t>
  </si>
  <si>
    <r>
      <t>11</t>
    </r>
    <r>
      <rPr>
        <vertAlign val="superscript"/>
        <sz val="12"/>
        <color theme="1"/>
        <rFont val="Georgia"/>
        <family val="1"/>
      </rPr>
      <t>th</t>
    </r>
    <r>
      <rPr>
        <sz val="12"/>
        <color theme="1"/>
        <rFont val="Georgia"/>
        <family val="1"/>
      </rPr>
      <t xml:space="preserve"> -16</t>
    </r>
    <r>
      <rPr>
        <vertAlign val="superscript"/>
        <sz val="12"/>
        <color theme="1"/>
        <rFont val="Georgia"/>
        <family val="1"/>
      </rPr>
      <t>th</t>
    </r>
    <r>
      <rPr>
        <sz val="12"/>
        <color theme="1"/>
        <rFont val="Georgia"/>
        <family val="1"/>
      </rPr>
      <t xml:space="preserve">   July 2024</t>
    </r>
  </si>
  <si>
    <t>Re-offer</t>
  </si>
  <si>
    <t>Kilindini/Western Region</t>
  </si>
  <si>
    <r>
      <t>2</t>
    </r>
    <r>
      <rPr>
        <vertAlign val="superscript"/>
        <sz val="12"/>
        <color theme="1"/>
        <rFont val="Georgia"/>
        <family val="1"/>
      </rPr>
      <t>nd</t>
    </r>
    <r>
      <rPr>
        <sz val="12"/>
        <color theme="1"/>
        <rFont val="Georgia"/>
        <family val="1"/>
      </rPr>
      <t xml:space="preserve"> - 6</t>
    </r>
    <r>
      <rPr>
        <vertAlign val="superscript"/>
        <sz val="12"/>
        <color theme="1"/>
        <rFont val="Georgia"/>
        <family val="1"/>
      </rPr>
      <t>th</t>
    </r>
    <r>
      <rPr>
        <sz val="12"/>
        <color theme="1"/>
        <rFont val="Georgia"/>
        <family val="1"/>
      </rPr>
      <t xml:space="preserve"> August 2024</t>
    </r>
  </si>
  <si>
    <r>
      <t>7</t>
    </r>
    <r>
      <rPr>
        <vertAlign val="superscript"/>
        <sz val="12"/>
        <color theme="1"/>
        <rFont val="Georgia"/>
        <family val="1"/>
      </rPr>
      <t xml:space="preserve">th </t>
    </r>
    <r>
      <rPr>
        <sz val="12"/>
        <color theme="1"/>
        <rFont val="Georgia"/>
        <family val="1"/>
      </rPr>
      <t>- 9</t>
    </r>
    <r>
      <rPr>
        <vertAlign val="superscript"/>
        <sz val="12"/>
        <color theme="1"/>
        <rFont val="Georgia"/>
        <family val="1"/>
      </rPr>
      <t>th</t>
    </r>
    <r>
      <rPr>
        <sz val="12"/>
        <color theme="1"/>
        <rFont val="Georgia"/>
        <family val="1"/>
      </rPr>
      <t xml:space="preserve">   August 2024</t>
    </r>
  </si>
  <si>
    <r>
      <t>14</t>
    </r>
    <r>
      <rPr>
        <vertAlign val="superscript"/>
        <sz val="12"/>
        <color theme="1"/>
        <rFont val="Georgia"/>
        <family val="1"/>
      </rPr>
      <t>th</t>
    </r>
    <r>
      <rPr>
        <sz val="12"/>
        <color theme="1"/>
        <rFont val="Georgia"/>
        <family val="1"/>
      </rPr>
      <t xml:space="preserve"> - 16</t>
    </r>
    <r>
      <rPr>
        <vertAlign val="superscript"/>
        <sz val="12"/>
        <color theme="1"/>
        <rFont val="Georgia"/>
        <family val="1"/>
      </rPr>
      <t>th</t>
    </r>
    <r>
      <rPr>
        <sz val="12"/>
        <color theme="1"/>
        <rFont val="Georgia"/>
        <family val="1"/>
      </rPr>
      <t xml:space="preserve"> August 2024</t>
    </r>
  </si>
  <si>
    <t>ICDN/JKIA &amp; Kilindini</t>
  </si>
  <si>
    <r>
      <t>22</t>
    </r>
    <r>
      <rPr>
        <vertAlign val="superscript"/>
        <sz val="12"/>
        <color theme="1"/>
        <rFont val="Georgia"/>
        <family val="1"/>
      </rPr>
      <t xml:space="preserve">nd </t>
    </r>
    <r>
      <rPr>
        <sz val="12"/>
        <color theme="1"/>
        <rFont val="Georgia"/>
        <family val="1"/>
      </rPr>
      <t>-26</t>
    </r>
    <r>
      <rPr>
        <vertAlign val="superscript"/>
        <sz val="12"/>
        <color theme="1"/>
        <rFont val="Georgia"/>
        <family val="1"/>
      </rPr>
      <t>th</t>
    </r>
    <r>
      <rPr>
        <sz val="12"/>
        <color theme="1"/>
        <rFont val="Georgia"/>
        <family val="1"/>
      </rPr>
      <t xml:space="preserve"> August 2024</t>
    </r>
  </si>
  <si>
    <r>
      <t>5</t>
    </r>
    <r>
      <rPr>
        <vertAlign val="superscript"/>
        <sz val="12"/>
        <color theme="1"/>
        <rFont val="Georgia"/>
        <family val="1"/>
      </rPr>
      <t>th</t>
    </r>
    <r>
      <rPr>
        <sz val="12"/>
        <color theme="1"/>
        <rFont val="Georgia"/>
        <family val="1"/>
      </rPr>
      <t>-9</t>
    </r>
    <r>
      <rPr>
        <vertAlign val="superscript"/>
        <sz val="12"/>
        <color theme="1"/>
        <rFont val="Georgia"/>
        <family val="1"/>
      </rPr>
      <t>th</t>
    </r>
    <r>
      <rPr>
        <sz val="12"/>
        <color theme="1"/>
        <rFont val="Georgia"/>
        <family val="1"/>
      </rPr>
      <t xml:space="preserve"> September 2024</t>
    </r>
  </si>
  <si>
    <r>
      <t>17</t>
    </r>
    <r>
      <rPr>
        <vertAlign val="superscript"/>
        <sz val="12"/>
        <color theme="1"/>
        <rFont val="Georgia"/>
        <family val="1"/>
      </rPr>
      <t>th</t>
    </r>
    <r>
      <rPr>
        <sz val="12"/>
        <color theme="1"/>
        <rFont val="Georgia"/>
        <family val="1"/>
      </rPr>
      <t>-20</t>
    </r>
    <r>
      <rPr>
        <vertAlign val="superscript"/>
        <sz val="12"/>
        <color theme="1"/>
        <rFont val="Georgia"/>
        <family val="1"/>
      </rPr>
      <t>th</t>
    </r>
    <r>
      <rPr>
        <sz val="12"/>
        <color theme="1"/>
        <rFont val="Georgia"/>
        <family val="1"/>
      </rPr>
      <t xml:space="preserve"> September 2024</t>
    </r>
  </si>
  <si>
    <t>Re-Offer</t>
  </si>
  <si>
    <r>
      <t>27</t>
    </r>
    <r>
      <rPr>
        <vertAlign val="superscript"/>
        <sz val="12"/>
        <color theme="1"/>
        <rFont val="Georgia"/>
        <family val="1"/>
      </rPr>
      <t>th</t>
    </r>
    <r>
      <rPr>
        <sz val="12"/>
        <color theme="1"/>
        <rFont val="Georgia"/>
        <family val="1"/>
      </rPr>
      <t>-30</t>
    </r>
    <r>
      <rPr>
        <vertAlign val="superscript"/>
        <sz val="12"/>
        <color theme="1"/>
        <rFont val="Georgia"/>
        <family val="1"/>
      </rPr>
      <t>th</t>
    </r>
    <r>
      <rPr>
        <sz val="12"/>
        <color theme="1"/>
        <rFont val="Georgia"/>
        <family val="1"/>
      </rPr>
      <t xml:space="preserve"> September 2024</t>
    </r>
  </si>
  <si>
    <t>Main/Re-Offer</t>
  </si>
  <si>
    <t>ICDN/JKIA</t>
  </si>
  <si>
    <r>
      <t>23</t>
    </r>
    <r>
      <rPr>
        <vertAlign val="superscript"/>
        <sz val="12"/>
        <color theme="1"/>
        <rFont val="Georgia"/>
        <family val="1"/>
      </rPr>
      <t>rd</t>
    </r>
    <r>
      <rPr>
        <sz val="12"/>
        <color theme="1"/>
        <rFont val="Georgia"/>
        <family val="1"/>
      </rPr>
      <t>-25</t>
    </r>
    <r>
      <rPr>
        <vertAlign val="superscript"/>
        <sz val="12"/>
        <color theme="1"/>
        <rFont val="Georgia"/>
        <family val="1"/>
      </rPr>
      <t>th</t>
    </r>
    <r>
      <rPr>
        <sz val="12"/>
        <color theme="1"/>
        <rFont val="Georgia"/>
        <family val="1"/>
      </rPr>
      <t xml:space="preserve"> October 2024</t>
    </r>
  </si>
  <si>
    <r>
      <t>29</t>
    </r>
    <r>
      <rPr>
        <vertAlign val="superscript"/>
        <sz val="12"/>
        <color theme="1"/>
        <rFont val="Georgia"/>
        <family val="1"/>
      </rPr>
      <t>th</t>
    </r>
    <r>
      <rPr>
        <sz val="12"/>
        <color theme="1"/>
        <rFont val="Georgia"/>
        <family val="1"/>
      </rPr>
      <t>-</t>
    </r>
  </si>
  <si>
    <r>
      <t>31</t>
    </r>
    <r>
      <rPr>
        <vertAlign val="superscript"/>
        <sz val="12"/>
        <color theme="1"/>
        <rFont val="Georgia"/>
        <family val="1"/>
      </rPr>
      <t>st</t>
    </r>
    <r>
      <rPr>
        <sz val="12"/>
        <color theme="1"/>
        <rFont val="Georgia"/>
        <family val="1"/>
      </rPr>
      <t xml:space="preserve"> October 2024</t>
    </r>
  </si>
  <si>
    <t>CFS Mombasa</t>
  </si>
  <si>
    <r>
      <t>19</t>
    </r>
    <r>
      <rPr>
        <vertAlign val="superscript"/>
        <sz val="12"/>
        <color theme="1"/>
        <rFont val="Georgia"/>
        <family val="1"/>
      </rPr>
      <t>th</t>
    </r>
    <r>
      <rPr>
        <sz val="12"/>
        <color theme="1"/>
        <rFont val="Georgia"/>
        <family val="1"/>
      </rPr>
      <t>-22</t>
    </r>
    <r>
      <rPr>
        <vertAlign val="superscript"/>
        <sz val="12"/>
        <color theme="1"/>
        <rFont val="Georgia"/>
        <family val="1"/>
      </rPr>
      <t>nd</t>
    </r>
    <r>
      <rPr>
        <sz val="12"/>
        <color theme="1"/>
        <rFont val="Georgia"/>
        <family val="1"/>
      </rPr>
      <t xml:space="preserve"> November 2024</t>
    </r>
  </si>
  <si>
    <t>JKA, MBA &amp; ICDN</t>
  </si>
  <si>
    <t>17th Dec - 19th Dec 2024</t>
  </si>
  <si>
    <r>
      <t>6</t>
    </r>
    <r>
      <rPr>
        <vertAlign val="superscript"/>
        <sz val="12"/>
        <color theme="1"/>
        <rFont val="Georgia"/>
        <family val="1"/>
      </rPr>
      <t>th</t>
    </r>
    <r>
      <rPr>
        <sz val="12"/>
        <color theme="1"/>
        <rFont val="Georgia"/>
        <family val="1"/>
      </rPr>
      <t xml:space="preserve"> Jan-8</t>
    </r>
    <r>
      <rPr>
        <vertAlign val="superscript"/>
        <sz val="12"/>
        <color theme="1"/>
        <rFont val="Georgia"/>
        <family val="1"/>
      </rPr>
      <t>th</t>
    </r>
    <r>
      <rPr>
        <sz val="12"/>
        <color theme="1"/>
        <rFont val="Georgia"/>
        <family val="1"/>
      </rPr>
      <t xml:space="preserve"> Jan 2025</t>
    </r>
  </si>
  <si>
    <r>
      <t>14</t>
    </r>
    <r>
      <rPr>
        <vertAlign val="superscript"/>
        <sz val="12"/>
        <color theme="1"/>
        <rFont val="Georgia"/>
        <family val="1"/>
      </rPr>
      <t>th</t>
    </r>
    <r>
      <rPr>
        <sz val="12"/>
        <color theme="1"/>
        <rFont val="Georgia"/>
        <family val="1"/>
      </rPr>
      <t xml:space="preserve"> Jan-16</t>
    </r>
    <r>
      <rPr>
        <vertAlign val="superscript"/>
        <sz val="12"/>
        <color theme="1"/>
        <rFont val="Georgia"/>
        <family val="1"/>
      </rPr>
      <t>th</t>
    </r>
    <r>
      <rPr>
        <sz val="12"/>
        <color theme="1"/>
        <rFont val="Georgia"/>
        <family val="1"/>
      </rPr>
      <t xml:space="preserve"> Jan 2025</t>
    </r>
  </si>
  <si>
    <t xml:space="preserve"> January 2025Treasury. Targets</t>
  </si>
  <si>
    <t>C&amp;BC REVENUE PERFOMANCE FOR THE MONTH  OF FEBRUARY 2025</t>
  </si>
  <si>
    <t>Responsible CM</t>
  </si>
  <si>
    <t>DAY</t>
  </si>
  <si>
    <t>Moving Corporate Targets</t>
  </si>
  <si>
    <t>Total Expected collections</t>
  </si>
  <si>
    <t>Balance expected</t>
  </si>
  <si>
    <t>Projected Performance( Corporate)</t>
  </si>
  <si>
    <t>oil</t>
  </si>
  <si>
    <t>DAILY COLLECTION</t>
  </si>
  <si>
    <t>Daily Target</t>
  </si>
  <si>
    <t>Daily Collection from 3rd Feb 2025</t>
  </si>
  <si>
    <t>% PERF</t>
  </si>
  <si>
    <t>Cumulative TOTAL  Collection upto 3rd Feb 2025</t>
  </si>
  <si>
    <t>February 2025 Corp Targets</t>
  </si>
  <si>
    <t>MONTHLY PERFORMANCE</t>
  </si>
  <si>
    <t>Sum of TOTAL
KSHS.</t>
  </si>
  <si>
    <t>Sum of NORTHERN REGION.</t>
  </si>
  <si>
    <t>Sum of ICDE KSHS.</t>
  </si>
  <si>
    <t>Sum of NAIROBI</t>
  </si>
  <si>
    <t>Sum of SOUTH RIFT VALLEY REGION.</t>
  </si>
  <si>
    <t>Sum of NORTH RIFT VALLEY REGION.</t>
  </si>
  <si>
    <t>Sum of WESTERN REGION</t>
  </si>
  <si>
    <t xml:space="preserve">Sum of JKIA </t>
  </si>
  <si>
    <t>Sum of SOUTHERN REGION</t>
  </si>
  <si>
    <t>01-Feb</t>
  </si>
  <si>
    <t>02-Feb</t>
  </si>
  <si>
    <t>05-Feb</t>
  </si>
  <si>
    <t>06-Feb</t>
  </si>
  <si>
    <t>07-Feb</t>
  </si>
  <si>
    <t>08-Feb</t>
  </si>
  <si>
    <t>09-Feb</t>
  </si>
  <si>
    <t>12-Feb</t>
  </si>
  <si>
    <t>13-Feb</t>
  </si>
  <si>
    <t>14-Feb</t>
  </si>
  <si>
    <t>15-Feb</t>
  </si>
  <si>
    <t>16-Feb</t>
  </si>
  <si>
    <t>19-Feb</t>
  </si>
  <si>
    <t>20-Feb</t>
  </si>
  <si>
    <t>21-Feb</t>
  </si>
  <si>
    <t>22-Feb</t>
  </si>
  <si>
    <t>23-Feb</t>
  </si>
  <si>
    <t>26-Feb</t>
  </si>
  <si>
    <t>27-Feb</t>
  </si>
  <si>
    <t>28-Feb</t>
  </si>
  <si>
    <t>29-Feb</t>
  </si>
  <si>
    <t xml:space="preserve">feb </t>
  </si>
  <si>
    <t>1st Feb 2024</t>
  </si>
  <si>
    <t>4th Feb 2024</t>
  </si>
  <si>
    <t>5th Feb 2024</t>
  </si>
  <si>
    <t>6th Feb 2024</t>
  </si>
  <si>
    <t>7th Feb 2024</t>
  </si>
  <si>
    <t>8th Feb 2024</t>
  </si>
  <si>
    <t>11th Feb 2024</t>
  </si>
  <si>
    <t>12th Feb 2024</t>
  </si>
  <si>
    <t>13th Feb 2024</t>
  </si>
  <si>
    <t>14th Feb 2024</t>
  </si>
  <si>
    <t>15th Feb 2024</t>
  </si>
  <si>
    <t>18th Feb 2024</t>
  </si>
  <si>
    <t>19th Feb 2024</t>
  </si>
  <si>
    <t>20th Feb 2024</t>
  </si>
  <si>
    <t>21st Feb 2024</t>
  </si>
  <si>
    <t>22nd Feb 2024</t>
  </si>
  <si>
    <t>25th Feb 2024</t>
  </si>
  <si>
    <t>26th Feb 2024</t>
  </si>
  <si>
    <t>27th Feb 2024</t>
  </si>
  <si>
    <t>28th Feb 2024</t>
  </si>
  <si>
    <t>29th Feb 2024</t>
  </si>
  <si>
    <t xml:space="preserve">Actual
Feb 2024 </t>
  </si>
  <si>
    <t>February
2025 cumulative
coll'ns</t>
  </si>
  <si>
    <t>CUSTOMS TAXES</t>
  </si>
  <si>
    <t>IMPORT DUTY ORD.</t>
  </si>
  <si>
    <t>IMPORT DUTY OIL.</t>
  </si>
  <si>
    <t>EXCISE DUTY ORD.</t>
  </si>
  <si>
    <t>EXCISE DUTY DOM.</t>
  </si>
  <si>
    <t>EXCISE DUTY OIL</t>
  </si>
  <si>
    <t>VAT ORD.</t>
  </si>
  <si>
    <t>VAT OIL.</t>
  </si>
  <si>
    <t xml:space="preserve"> APSC </t>
  </si>
  <si>
    <t>SUB-TOTAL</t>
  </si>
  <si>
    <t>RAILWAY DEV LEVY (R.D.L)</t>
  </si>
  <si>
    <t>RDL OIL</t>
  </si>
  <si>
    <t>M.S.S LEVY</t>
  </si>
  <si>
    <t>P.I.F/I.D.F</t>
  </si>
  <si>
    <t>P.I.F/I.D.F OIL</t>
  </si>
  <si>
    <t>PETROLEUM REG. LEVY</t>
  </si>
  <si>
    <t>P.D.F</t>
  </si>
  <si>
    <t>T.R.TOLL</t>
  </si>
  <si>
    <t>K.A.A CONCESSION FEES</t>
  </si>
  <si>
    <t>R.M.L</t>
  </si>
  <si>
    <t>YPT Target</t>
  </si>
  <si>
    <t>YPT Actual</t>
  </si>
  <si>
    <t>YPT Performance</t>
  </si>
  <si>
    <t>ATN</t>
  </si>
  <si>
    <t>CTS</t>
  </si>
  <si>
    <t>CLC</t>
  </si>
  <si>
    <t>GBN</t>
  </si>
  <si>
    <t>ICD</t>
  </si>
  <si>
    <t>NCT</t>
  </si>
  <si>
    <t>KRTS</t>
  </si>
  <si>
    <t>SICD</t>
  </si>
  <si>
    <t>INITIAL</t>
  </si>
  <si>
    <t xml:space="preserve">% Perf </t>
  </si>
  <si>
    <t>Makupa Transit Shed</t>
  </si>
  <si>
    <t>MTS</t>
  </si>
  <si>
    <t>Msa Island Cont. Terminal</t>
  </si>
  <si>
    <t>MTC</t>
  </si>
  <si>
    <t>Boss Freight</t>
  </si>
  <si>
    <t>BFT</t>
  </si>
  <si>
    <t>Kencont</t>
  </si>
  <si>
    <t>KEN</t>
  </si>
  <si>
    <t xml:space="preserve">Multiple Inland Cont. Depot </t>
  </si>
  <si>
    <t>MCD</t>
  </si>
  <si>
    <t>Mitchell Cotts I</t>
  </si>
  <si>
    <t>MIT</t>
  </si>
  <si>
    <t>Mitchell Cotts Kibarani</t>
  </si>
  <si>
    <t>MCF</t>
  </si>
  <si>
    <t>Autoport</t>
  </si>
  <si>
    <t>AUT</t>
  </si>
  <si>
    <t xml:space="preserve">Portside </t>
  </si>
  <si>
    <t>POR</t>
  </si>
  <si>
    <t>Unifreight</t>
  </si>
  <si>
    <t>UNI</t>
  </si>
  <si>
    <t>Consolbase 1</t>
  </si>
  <si>
    <t>FFK</t>
  </si>
  <si>
    <t>Regional logistics</t>
  </si>
  <si>
    <t>RLC</t>
  </si>
  <si>
    <t>Signon Freight Ltd.</t>
  </si>
  <si>
    <t>SGN</t>
  </si>
  <si>
    <t>Compact</t>
  </si>
  <si>
    <t>CCF</t>
  </si>
  <si>
    <t>African Line</t>
  </si>
  <si>
    <t>ALT</t>
  </si>
  <si>
    <t>Awanad</t>
  </si>
  <si>
    <t>AWD</t>
  </si>
  <si>
    <t>Focus</t>
  </si>
  <si>
    <t>FOC</t>
  </si>
  <si>
    <t>Interpel</t>
  </si>
  <si>
    <t>IIL</t>
  </si>
  <si>
    <t>Transami</t>
  </si>
  <si>
    <t>MCT</t>
  </si>
  <si>
    <t>Consolbase II</t>
  </si>
  <si>
    <t>CB2</t>
  </si>
  <si>
    <t>LPC Global</t>
  </si>
  <si>
    <t>LGL</t>
  </si>
  <si>
    <t>Container Terminal</t>
  </si>
  <si>
    <t>Mitchell Cotts BP2</t>
  </si>
  <si>
    <t>MT2</t>
  </si>
  <si>
    <t>Portside shed 7/8</t>
  </si>
  <si>
    <t>PO2</t>
  </si>
  <si>
    <t>Regional Logistics</t>
  </si>
  <si>
    <t>RGL</t>
  </si>
  <si>
    <t>Global logistics</t>
  </si>
  <si>
    <t>LPC</t>
  </si>
  <si>
    <t>MSA</t>
  </si>
  <si>
    <t>Grain Bulk</t>
  </si>
  <si>
    <t>GBH</t>
  </si>
  <si>
    <t>Shimanzi Vegetable Terminal</t>
  </si>
  <si>
    <t>SVT</t>
  </si>
  <si>
    <t>Manifest</t>
  </si>
  <si>
    <t>MAN</t>
  </si>
  <si>
    <t>Exports</t>
  </si>
  <si>
    <t>KLD</t>
  </si>
  <si>
    <t>Warehouse</t>
  </si>
  <si>
    <t>CWSE</t>
  </si>
  <si>
    <t>Mombasa Export</t>
  </si>
  <si>
    <t>MEX</t>
  </si>
  <si>
    <t>Moi International Airport</t>
  </si>
  <si>
    <t>MIA</t>
  </si>
  <si>
    <t>LungaLunga</t>
  </si>
  <si>
    <t>LLA</t>
  </si>
  <si>
    <t>Taveta</t>
  </si>
  <si>
    <t>TVT</t>
  </si>
  <si>
    <t>Malindi</t>
  </si>
  <si>
    <t>MLD</t>
  </si>
  <si>
    <t>Lamu</t>
  </si>
  <si>
    <t>LAU</t>
  </si>
  <si>
    <t>Post Parcel Mombasa</t>
  </si>
  <si>
    <t>PPM</t>
  </si>
  <si>
    <t>Shimoni</t>
  </si>
  <si>
    <t>SHI</t>
  </si>
  <si>
    <t>Ukunda</t>
  </si>
  <si>
    <t>UKA</t>
  </si>
  <si>
    <t>Kilifi</t>
  </si>
  <si>
    <t>KLI</t>
  </si>
  <si>
    <t>EXEMP</t>
  </si>
  <si>
    <t>Valuation</t>
  </si>
  <si>
    <t>VAL</t>
  </si>
  <si>
    <t xml:space="preserve">Moving Corporate Targetst </t>
  </si>
  <si>
    <t>ICDN TOTALS</t>
  </si>
  <si>
    <t xml:space="preserve">CFS </t>
  </si>
  <si>
    <t>AUTOPORT FREIGHT TERMINAL NAIROBI</t>
  </si>
  <si>
    <t>COMPACT FTZ</t>
  </si>
  <si>
    <t>CHAI LOGISTICS CENTRE</t>
  </si>
  <si>
    <t>ICD EMBAKASI</t>
  </si>
  <si>
    <t>NAIROBI INLAND CARGO TERMINAL</t>
  </si>
  <si>
    <t>KENYA RAILWAYS CORPORATION TRANSIT SHED</t>
  </si>
  <si>
    <t>SYOKIMAU ICD</t>
  </si>
  <si>
    <t>GRAIN BULK</t>
  </si>
  <si>
    <t>SOUTHERN DRY GRAND TOTAL</t>
  </si>
  <si>
    <t>Region</t>
  </si>
  <si>
    <t>PROJECTIONS</t>
  </si>
  <si>
    <t>Dry</t>
  </si>
  <si>
    <t>TOTAL PROJECTIONS</t>
  </si>
  <si>
    <t>DRY PROJECTIONS</t>
  </si>
  <si>
    <t>Dry Projections</t>
  </si>
  <si>
    <t xml:space="preserve"> Grand Totals</t>
  </si>
  <si>
    <t>10th</t>
  </si>
  <si>
    <t>cumm</t>
  </si>
  <si>
    <t>13th  February
2025 coll'ns</t>
  </si>
  <si>
    <t>Conversion for 13th February</t>
  </si>
  <si>
    <t>13th February
2025
projections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</si>
</sst>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41" formatCode="_-* #,##0_-;\-* #,##0_-;_-* &quot;-&quot;_-;_-@_-"/>
    <numFmt numFmtId="43" formatCode="_-* #,##0.00_-;\-* #,##0.00_-;_-* &quot;-&quot;??_-;_-@_-"/>
    <numFmt numFmtId="164" formatCode="#,##0_ ;\-#,##0\ "/>
    <numFmt numFmtId="165" formatCode="_-* #,##0_-;\-* #,##0_-;_-* &quot;-&quot;??_-;_-@_-"/>
    <numFmt numFmtId="166" formatCode="_-* #,##0.0_-;\-* #,##0.0_-;_-* &quot;-&quot;??_-;_-@_-"/>
    <numFmt numFmtId="167" formatCode="#,##0.0"/>
    <numFmt numFmtId="168" formatCode="0.0"/>
    <numFmt numFmtId="169" formatCode="_-* #,##0.00000_-;\-* #,##0.00000_-;_-* &quot;-&quot;??_-;_-@_-"/>
    <numFmt numFmtId="170" formatCode="_-* #,##0.000_-;\-* #,##0.000_-;_-* &quot;-&quot;??_-;_-@_-"/>
    <numFmt numFmtId="171" formatCode="_-* #,##0.000000_-;\-* #,##0.000000_-;_-* &quot;-&quot;??_-;_-@_-"/>
    <numFmt numFmtId="172" formatCode="_-* #,##0.0000_-;\-* #,##0.0000_-;_-* &quot;-&quot;??_-;_-@_-"/>
    <numFmt numFmtId="173" formatCode="_(* #,##0.00_);_(* \(#,##0.00\);_(* &quot;-&quot;??_);_(@_)"/>
    <numFmt numFmtId="174" formatCode="_(* #,##0_);_(* \(#,##0\);_(* &quot;-&quot;??_);_(@_)"/>
    <numFmt numFmtId="175" formatCode="yyyy/mm/dd\ h:mm"/>
    <numFmt numFmtId="176" formatCode="0.0%"/>
    <numFmt numFmtId="177" formatCode="_-* #,##0_-;\ \(#,##0_-\);_-* &quot;-&quot;??_-;_-@_-"/>
    <numFmt numFmtId="178" formatCode="[Color10]\ \▲* 0.0%;[Red]\ \▼* 0.0%"/>
    <numFmt numFmtId="179" formatCode="[Color10]\ \▲* 0%;[Red]\ \▼* 0%"/>
    <numFmt numFmtId="180" formatCode="&quot;As at 22nd Feb 2021&quot;\ 0"/>
    <numFmt numFmtId="181" formatCode="0.000"/>
    <numFmt numFmtId="182" formatCode="0.0000000000000"/>
    <numFmt numFmtId="183" formatCode="_(&quot;$&quot;* #,##0.00_);_(&quot;$&quot;* \(#,##0.00\);_(&quot;$&quot;* &quot;-&quot;??_);_(@_)"/>
  </numFmts>
  <fonts count="183" x14ac:knownFonts="1">
    <font>
      <sz val="10"/>
      <color theme="1"/>
      <name val="Arial Narrow"/>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Narrow"/>
      <family val="2"/>
    </font>
    <font>
      <sz val="12"/>
      <color theme="1"/>
      <name val="Arial Narrow"/>
      <family val="2"/>
    </font>
    <font>
      <sz val="12"/>
      <color theme="0"/>
      <name val="Arial Narrow"/>
      <family val="2"/>
    </font>
    <font>
      <b/>
      <sz val="12"/>
      <color theme="1"/>
      <name val="Arial Narrow"/>
      <family val="2"/>
    </font>
    <font>
      <sz val="12"/>
      <name val="Arial Narrow"/>
      <family val="2"/>
    </font>
    <font>
      <b/>
      <sz val="12"/>
      <name val="Arial Narrow"/>
      <family val="2"/>
    </font>
    <font>
      <b/>
      <sz val="12"/>
      <color theme="1"/>
      <name val="Calibri"/>
      <family val="2"/>
    </font>
    <font>
      <b/>
      <sz val="12"/>
      <color rgb="FF000000"/>
      <name val="Arial Narrow"/>
      <family val="2"/>
    </font>
    <font>
      <b/>
      <sz val="12"/>
      <color rgb="FFFF0000"/>
      <name val="Arial Narrow"/>
      <family val="2"/>
    </font>
    <font>
      <i/>
      <sz val="12"/>
      <color theme="1"/>
      <name val="Arial Narrow"/>
      <family val="2"/>
    </font>
    <font>
      <i/>
      <sz val="12"/>
      <name val="Arial Narrow"/>
      <family val="2"/>
    </font>
    <font>
      <b/>
      <i/>
      <sz val="12"/>
      <name val="Arial Narrow"/>
      <family val="2"/>
    </font>
    <font>
      <i/>
      <sz val="12"/>
      <color rgb="FFFF0000"/>
      <name val="Arial Narrow"/>
      <family val="2"/>
    </font>
    <font>
      <b/>
      <sz val="11"/>
      <color theme="1"/>
      <name val="Arial Narrow"/>
      <family val="2"/>
    </font>
    <font>
      <b/>
      <sz val="12"/>
      <color theme="0"/>
      <name val="Arial Narrow"/>
      <family val="2"/>
    </font>
    <font>
      <sz val="12"/>
      <color rgb="FFFF0000"/>
      <name val="Arial Narrow"/>
      <family val="2"/>
    </font>
    <font>
      <sz val="12"/>
      <color theme="2"/>
      <name val="Arial Narrow"/>
      <family val="2"/>
    </font>
    <font>
      <b/>
      <sz val="12"/>
      <color rgb="FF2B1CEC"/>
      <name val="Arial Narrow"/>
      <family val="2"/>
    </font>
    <font>
      <b/>
      <sz val="10"/>
      <color theme="1"/>
      <name val="Arial Narrow"/>
      <family val="2"/>
    </font>
    <font>
      <b/>
      <sz val="12"/>
      <color rgb="FF000000"/>
      <name val="Calibri"/>
      <family val="2"/>
    </font>
    <font>
      <b/>
      <sz val="12"/>
      <color rgb="FF0000FF"/>
      <name val="Arial Narrow"/>
      <family val="2"/>
    </font>
    <font>
      <b/>
      <sz val="8"/>
      <color rgb="FF000000"/>
      <name val="Arial Narrow"/>
      <family val="2"/>
    </font>
    <font>
      <b/>
      <sz val="8"/>
      <color rgb="FF0000FF"/>
      <name val="Arial Narrow"/>
      <family val="2"/>
    </font>
    <font>
      <b/>
      <sz val="12"/>
      <color theme="0"/>
      <name val="Calibri"/>
      <family val="2"/>
    </font>
    <font>
      <b/>
      <u/>
      <sz val="11"/>
      <color theme="1"/>
      <name val="Calibri"/>
      <family val="2"/>
      <scheme val="minor"/>
    </font>
    <font>
      <sz val="11"/>
      <name val="Calibri"/>
      <family val="2"/>
      <scheme val="minor"/>
    </font>
    <font>
      <b/>
      <i/>
      <sz val="11"/>
      <color theme="1"/>
      <name val="Calibri"/>
      <family val="2"/>
      <scheme val="minor"/>
    </font>
    <font>
      <b/>
      <sz val="11"/>
      <name val="Calibri"/>
      <family val="2"/>
      <scheme val="minor"/>
    </font>
    <font>
      <i/>
      <sz val="11"/>
      <color theme="1"/>
      <name val="Calibri"/>
      <family val="2"/>
      <scheme val="minor"/>
    </font>
    <font>
      <b/>
      <sz val="12"/>
      <name val="Calibri"/>
      <family val="2"/>
      <scheme val="minor"/>
    </font>
    <font>
      <b/>
      <i/>
      <sz val="11"/>
      <name val="Calibri"/>
      <family val="2"/>
      <scheme val="minor"/>
    </font>
    <font>
      <i/>
      <sz val="11"/>
      <name val="Calibri"/>
      <family val="2"/>
      <scheme val="minor"/>
    </font>
    <font>
      <sz val="44"/>
      <color rgb="FF000000"/>
      <name val="Georgia"/>
      <family val="1"/>
    </font>
    <font>
      <b/>
      <sz val="18"/>
      <color rgb="FF000000"/>
      <name val="Arial"/>
      <family val="2"/>
    </font>
    <font>
      <b/>
      <sz val="14"/>
      <color rgb="FF000000"/>
      <name val="Arial"/>
      <family val="2"/>
    </font>
    <font>
      <b/>
      <sz val="18"/>
      <color rgb="FF000000"/>
      <name val="Calibri"/>
      <family val="2"/>
    </font>
    <font>
      <sz val="18"/>
      <color rgb="FF000000"/>
      <name val="Arial"/>
      <family val="2"/>
    </font>
    <font>
      <sz val="18"/>
      <color rgb="FF000000"/>
      <name val="Calibri"/>
      <family val="2"/>
    </font>
    <font>
      <b/>
      <sz val="18"/>
      <color rgb="FFFF0000"/>
      <name val="Calibri"/>
      <family val="2"/>
    </font>
    <font>
      <b/>
      <sz val="18"/>
      <color rgb="FF00B050"/>
      <name val="Calibri"/>
      <family val="2"/>
    </font>
    <font>
      <b/>
      <sz val="12"/>
      <name val="Times New Roman"/>
      <family val="1"/>
    </font>
    <font>
      <b/>
      <sz val="12"/>
      <color theme="0"/>
      <name val="Times New Roman"/>
      <family val="1"/>
    </font>
    <font>
      <b/>
      <sz val="12"/>
      <color rgb="FFFF0000"/>
      <name val="Times New Roman"/>
      <family val="1"/>
    </font>
    <font>
      <b/>
      <sz val="16"/>
      <color theme="1"/>
      <name val="Calibri"/>
      <family val="2"/>
      <scheme val="minor"/>
    </font>
    <font>
      <b/>
      <sz val="12"/>
      <color theme="1"/>
      <name val="Calibri"/>
      <family val="2"/>
      <scheme val="minor"/>
    </font>
    <font>
      <sz val="12"/>
      <color theme="1"/>
      <name val="Calibri"/>
      <family val="2"/>
      <scheme val="minor"/>
    </font>
    <font>
      <b/>
      <i/>
      <sz val="14"/>
      <color theme="1"/>
      <name val="Calibri"/>
      <family val="2"/>
      <scheme val="minor"/>
    </font>
    <font>
      <b/>
      <sz val="14"/>
      <color theme="1"/>
      <name val="Calibri"/>
      <family val="2"/>
      <scheme val="minor"/>
    </font>
    <font>
      <sz val="11"/>
      <color rgb="FF000000"/>
      <name val="Calibri"/>
      <family val="2"/>
    </font>
    <font>
      <b/>
      <sz val="9"/>
      <color indexed="81"/>
      <name val="Tahoma"/>
      <family val="2"/>
    </font>
    <font>
      <sz val="9"/>
      <color indexed="81"/>
      <name val="Tahoma"/>
      <family val="2"/>
    </font>
    <font>
      <sz val="10"/>
      <name val="Arial"/>
      <family val="2"/>
    </font>
    <font>
      <sz val="10"/>
      <name val="MS Sans Serif"/>
      <family val="2"/>
    </font>
    <font>
      <b/>
      <u/>
      <sz val="12"/>
      <name val="Arial Narrow"/>
      <family val="2"/>
    </font>
    <font>
      <sz val="12"/>
      <color indexed="16"/>
      <name val="Arial Narrow"/>
      <family val="2"/>
    </font>
    <font>
      <sz val="12"/>
      <color indexed="12"/>
      <name val="Arial Narrow"/>
      <family val="2"/>
    </font>
    <font>
      <b/>
      <sz val="12"/>
      <color indexed="10"/>
      <name val="Arial Narrow"/>
      <family val="2"/>
    </font>
    <font>
      <b/>
      <sz val="12"/>
      <color indexed="12"/>
      <name val="Arial Narrow"/>
      <family val="2"/>
    </font>
    <font>
      <b/>
      <i/>
      <u/>
      <sz val="12"/>
      <color theme="1"/>
      <name val="Arial Narrow"/>
      <family val="2"/>
    </font>
    <font>
      <b/>
      <i/>
      <u/>
      <sz val="12"/>
      <name val="Arial Narrow"/>
      <family val="2"/>
    </font>
    <font>
      <b/>
      <sz val="9"/>
      <color theme="1"/>
      <name val="Calibri"/>
      <family val="2"/>
      <scheme val="minor"/>
    </font>
    <font>
      <b/>
      <sz val="12"/>
      <color rgb="FFC00000"/>
      <name val="Algerian"/>
      <family val="5"/>
    </font>
    <font>
      <sz val="11"/>
      <color theme="1"/>
      <name val="Arial Narrow"/>
      <family val="2"/>
    </font>
    <font>
      <b/>
      <sz val="11"/>
      <color rgb="FF000000"/>
      <name val="Arial Narrow"/>
      <family val="2"/>
    </font>
    <font>
      <b/>
      <sz val="11"/>
      <color theme="1"/>
      <name val="Calibri Light"/>
      <family val="2"/>
      <scheme val="major"/>
    </font>
    <font>
      <sz val="10"/>
      <color rgb="FFFF0000"/>
      <name val="Arial Narrow"/>
      <family val="2"/>
    </font>
    <font>
      <sz val="11"/>
      <color theme="1"/>
      <name val="Georgia"/>
      <family val="1"/>
    </font>
    <font>
      <b/>
      <u/>
      <sz val="12"/>
      <color theme="1"/>
      <name val="Georgia"/>
      <family val="1"/>
    </font>
    <font>
      <sz val="12"/>
      <color theme="1"/>
      <name val="Georgia"/>
      <family val="1"/>
    </font>
    <font>
      <b/>
      <sz val="12"/>
      <color rgb="FF000000"/>
      <name val="Georgia"/>
      <family val="1"/>
    </font>
    <font>
      <sz val="12"/>
      <name val="Georgia"/>
      <family val="1"/>
    </font>
    <font>
      <sz val="12"/>
      <color rgb="FFFF0000"/>
      <name val="Georgia"/>
      <family val="1"/>
    </font>
    <font>
      <b/>
      <sz val="12"/>
      <color theme="1"/>
      <name val="Georgia"/>
      <family val="1"/>
    </font>
    <font>
      <b/>
      <sz val="12"/>
      <name val="Georgia"/>
      <family val="1"/>
    </font>
    <font>
      <b/>
      <sz val="12"/>
      <color rgb="FFFF0000"/>
      <name val="Georgia"/>
      <family val="1"/>
    </font>
    <font>
      <b/>
      <u/>
      <sz val="12"/>
      <name val="Georgia"/>
      <family val="1"/>
    </font>
    <font>
      <sz val="12"/>
      <color theme="0"/>
      <name val="Georgia"/>
      <family val="1"/>
    </font>
    <font>
      <i/>
      <sz val="14"/>
      <name val="Georgia"/>
      <family val="1"/>
    </font>
    <font>
      <b/>
      <i/>
      <sz val="14"/>
      <name val="Georgia"/>
      <family val="1"/>
    </font>
    <font>
      <i/>
      <sz val="12"/>
      <name val="Georgia"/>
      <family val="1"/>
    </font>
    <font>
      <b/>
      <u/>
      <sz val="12"/>
      <color rgb="FF000000"/>
      <name val="Georgia"/>
      <family val="1"/>
    </font>
    <font>
      <sz val="18"/>
      <name val="Georgia"/>
      <family val="1"/>
    </font>
    <font>
      <sz val="12"/>
      <color rgb="FF000000"/>
      <name val="Georgia"/>
      <family val="1"/>
    </font>
    <font>
      <b/>
      <sz val="12"/>
      <color rgb="FF007E39"/>
      <name val="Georgia"/>
      <family val="1"/>
    </font>
    <font>
      <b/>
      <i/>
      <sz val="14"/>
      <color theme="1"/>
      <name val="Georgia"/>
      <family val="1"/>
    </font>
    <font>
      <i/>
      <sz val="14"/>
      <color theme="1"/>
      <name val="Georgia"/>
      <family val="1"/>
    </font>
    <font>
      <b/>
      <sz val="16"/>
      <color theme="1"/>
      <name val="Arial Narrow"/>
      <family val="2"/>
    </font>
    <font>
      <sz val="18"/>
      <color theme="1"/>
      <name val="Arial Narrow"/>
      <family val="2"/>
    </font>
    <font>
      <b/>
      <sz val="18"/>
      <color theme="1"/>
      <name val="Arial Narrow"/>
      <family val="2"/>
    </font>
    <font>
      <sz val="20"/>
      <color theme="1"/>
      <name val="Arial Narrow"/>
      <family val="2"/>
    </font>
    <font>
      <sz val="22"/>
      <color theme="1"/>
      <name val="Arial Narrow"/>
      <family val="2"/>
    </font>
    <font>
      <b/>
      <sz val="10"/>
      <color theme="1"/>
      <name val="Arial"/>
      <family val="2"/>
    </font>
    <font>
      <b/>
      <sz val="18"/>
      <name val="Calibri"/>
      <family val="2"/>
      <scheme val="minor"/>
    </font>
    <font>
      <b/>
      <sz val="10"/>
      <name val="Calibri"/>
      <family val="2"/>
      <scheme val="minor"/>
    </font>
    <font>
      <sz val="14"/>
      <color indexed="8"/>
      <name val="Arial Narrow"/>
      <family val="2"/>
    </font>
    <font>
      <b/>
      <sz val="14"/>
      <color indexed="8"/>
      <name val="Arial Narrow"/>
      <family val="2"/>
    </font>
    <font>
      <sz val="14"/>
      <color theme="1"/>
      <name val="Calibri"/>
      <family val="2"/>
      <scheme val="minor"/>
    </font>
    <font>
      <sz val="14"/>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indexed="8"/>
      <name val="Calibri"/>
      <family val="2"/>
    </font>
    <font>
      <sz val="11"/>
      <color indexed="8"/>
      <name val="Calibri"/>
      <family val="2"/>
      <charset val="1"/>
    </font>
    <font>
      <sz val="11"/>
      <color theme="1"/>
      <name val="Calibri"/>
      <family val="2"/>
      <charset val="1"/>
      <scheme val="minor"/>
    </font>
    <font>
      <sz val="11"/>
      <name val="Calibri"/>
      <family val="2"/>
    </font>
    <font>
      <sz val="11"/>
      <color theme="1"/>
      <name val="Calibri"/>
      <family val="2"/>
    </font>
    <font>
      <sz val="11"/>
      <color indexed="8"/>
      <name val="Calibri"/>
      <family val="1"/>
    </font>
    <font>
      <sz val="11"/>
      <color indexed="8"/>
      <name val="Calibri"/>
      <family val="1"/>
      <charset val="1"/>
    </font>
    <font>
      <sz val="11"/>
      <color indexed="62"/>
      <name val="Calibri"/>
      <family val="1"/>
    </font>
    <font>
      <sz val="11"/>
      <color indexed="8"/>
      <name val="Calibri"/>
      <family val="2"/>
      <scheme val="minor"/>
    </font>
    <font>
      <u/>
      <sz val="11"/>
      <color theme="10"/>
      <name val="Calibri"/>
      <family val="2"/>
      <scheme val="minor"/>
    </font>
    <font>
      <sz val="11"/>
      <color theme="1"/>
      <name val="Arial"/>
      <family val="2"/>
    </font>
    <font>
      <u/>
      <sz val="11"/>
      <color theme="10"/>
      <name val="Calibri"/>
      <family val="2"/>
    </font>
    <font>
      <b/>
      <sz val="11"/>
      <color indexed="8"/>
      <name val="Calibri"/>
      <family val="2"/>
    </font>
    <font>
      <sz val="11"/>
      <color indexed="9"/>
      <name val="Calibri"/>
      <family val="2"/>
    </font>
    <font>
      <b/>
      <sz val="11"/>
      <color indexed="9"/>
      <name val="Calibri"/>
      <family val="2"/>
    </font>
    <font>
      <i/>
      <sz val="11"/>
      <color indexed="23"/>
      <name val="Calibri"/>
      <family val="2"/>
    </font>
    <font>
      <sz val="11"/>
      <color indexed="10"/>
      <name val="Calibri"/>
      <family val="2"/>
    </font>
    <font>
      <sz val="11"/>
      <color rgb="FF9C0006"/>
      <name val="Calibri"/>
      <family val="2"/>
    </font>
    <font>
      <b/>
      <sz val="11"/>
      <color rgb="FFFA7D00"/>
      <name val="Calibri"/>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sz val="11"/>
      <color rgb="FF3F3F76"/>
      <name val="Calibri"/>
      <family val="2"/>
    </font>
    <font>
      <sz val="11"/>
      <color rgb="FFFA7D00"/>
      <name val="Calibri"/>
      <family val="2"/>
    </font>
    <font>
      <sz val="11"/>
      <color rgb="FF9C6500"/>
      <name val="Calibri"/>
      <family val="2"/>
    </font>
    <font>
      <b/>
      <sz val="11"/>
      <color rgb="FF3F3F3F"/>
      <name val="Calibri"/>
      <family val="2"/>
    </font>
    <font>
      <b/>
      <sz val="18"/>
      <color rgb="FF1F4A7E"/>
      <name val="Cambria"/>
      <family val="2"/>
    </font>
    <font>
      <u/>
      <sz val="11"/>
      <color indexed="12"/>
      <name val="Calibri"/>
      <family val="2"/>
    </font>
    <font>
      <sz val="12"/>
      <color rgb="FF000000"/>
      <name val="Calibri"/>
      <family val="2"/>
    </font>
    <font>
      <b/>
      <sz val="14"/>
      <color rgb="FF000000"/>
      <name val="Calibri"/>
      <family val="2"/>
    </font>
    <font>
      <b/>
      <sz val="14"/>
      <color theme="1"/>
      <name val="Arial Narrow"/>
      <family val="2"/>
    </font>
    <font>
      <b/>
      <sz val="22"/>
      <color theme="1"/>
      <name val="Arial Narrow"/>
      <family val="2"/>
    </font>
    <font>
      <sz val="14"/>
      <color theme="1"/>
      <name val="Arial Narrow"/>
      <family val="2"/>
    </font>
    <font>
      <sz val="16"/>
      <color theme="1"/>
      <name val="Arial Narrow"/>
      <family val="2"/>
    </font>
    <font>
      <b/>
      <sz val="16"/>
      <color rgb="FFFF0000"/>
      <name val="Arial Narrow"/>
      <family val="2"/>
    </font>
    <font>
      <b/>
      <sz val="16"/>
      <name val="Calibri"/>
      <family val="2"/>
      <scheme val="minor"/>
    </font>
    <font>
      <b/>
      <sz val="10"/>
      <name val="Arial Narrow"/>
      <family val="2"/>
    </font>
    <font>
      <sz val="10"/>
      <color theme="0"/>
      <name val="Arial Narrow"/>
      <family val="2"/>
    </font>
    <font>
      <sz val="12"/>
      <color theme="1"/>
      <name val="Times New Roman"/>
      <family val="1"/>
    </font>
    <font>
      <vertAlign val="superscript"/>
      <sz val="12"/>
      <color theme="1"/>
      <name val="Georgia"/>
      <family val="1"/>
    </font>
    <font>
      <sz val="10"/>
      <name val="Arial Narrow"/>
      <family val="2"/>
    </font>
    <font>
      <sz val="26"/>
      <color theme="1"/>
      <name val="Arial Narrow"/>
      <family val="2"/>
    </font>
    <font>
      <sz val="28"/>
      <name val="Arial Narrow"/>
      <family val="2"/>
    </font>
    <font>
      <b/>
      <sz val="10"/>
      <name val="MS Sans Serif"/>
    </font>
    <font>
      <sz val="10"/>
      <name val="Calibri"/>
      <family val="2"/>
      <scheme val="minor"/>
    </font>
    <font>
      <b/>
      <u/>
      <sz val="12"/>
      <name val="Arial"/>
      <family val="2"/>
    </font>
    <font>
      <b/>
      <i/>
      <sz val="12"/>
      <color indexed="10"/>
      <name val="Arial"/>
      <family val="2"/>
    </font>
    <font>
      <b/>
      <sz val="12"/>
      <name val="Arial"/>
      <family val="2"/>
    </font>
    <font>
      <sz val="12"/>
      <name val="Arial"/>
      <family val="2"/>
    </font>
    <font>
      <sz val="12"/>
      <color indexed="12"/>
      <name val="Arial"/>
      <family val="2"/>
    </font>
    <font>
      <b/>
      <sz val="10"/>
      <color theme="1"/>
      <name val="Calibri"/>
      <family val="2"/>
      <scheme val="minor"/>
    </font>
    <font>
      <sz val="10"/>
      <color theme="1"/>
      <name val="Calibri"/>
      <family val="2"/>
      <scheme val="minor"/>
    </font>
    <font>
      <b/>
      <i/>
      <sz val="10"/>
      <color theme="1"/>
      <name val="Calibri"/>
      <family val="2"/>
      <scheme val="minor"/>
    </font>
    <font>
      <b/>
      <sz val="10"/>
      <name val="Calibri"/>
      <family val="2"/>
    </font>
    <font>
      <b/>
      <i/>
      <sz val="10"/>
      <name val="Calibri"/>
      <family val="2"/>
      <scheme val="minor"/>
    </font>
    <font>
      <sz val="10"/>
      <color rgb="FF000000"/>
      <name val="Calibri"/>
      <family val="2"/>
      <scheme val="minor"/>
    </font>
    <font>
      <b/>
      <sz val="12"/>
      <color theme="1" tint="4.9989318521683403E-2"/>
      <name val="Calibri"/>
      <family val="2"/>
      <scheme val="minor"/>
    </font>
    <font>
      <b/>
      <i/>
      <sz val="12"/>
      <color theme="1" tint="4.9989318521683403E-2"/>
      <name val="Calibri"/>
      <family val="2"/>
      <scheme val="minor"/>
    </font>
    <font>
      <sz val="10"/>
      <name val="Calibri"/>
      <family val="2"/>
    </font>
  </fonts>
  <fills count="9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D9D9D9"/>
        <bgColor indexed="64"/>
      </patternFill>
    </fill>
    <fill>
      <patternFill patternType="solid">
        <fgColor rgb="FFBFBFBF"/>
        <bgColor indexed="64"/>
      </patternFill>
    </fill>
    <fill>
      <patternFill patternType="solid">
        <fgColor theme="4" tint="0.79998168889431442"/>
        <bgColor indexed="64"/>
      </patternFill>
    </fill>
    <fill>
      <patternFill patternType="solid">
        <fgColor rgb="FF9BC2E6"/>
        <bgColor indexed="64"/>
      </patternFill>
    </fill>
    <fill>
      <patternFill patternType="solid">
        <fgColor rgb="FFDDEBF7"/>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5"/>
        <bgColor indexed="64"/>
      </patternFill>
    </fill>
    <fill>
      <patternFill patternType="solid">
        <fgColor indexed="41"/>
        <bgColor indexed="64"/>
      </patternFill>
    </fill>
    <fill>
      <patternFill patternType="solid">
        <fgColor indexed="22"/>
        <bgColor indexed="64"/>
      </patternFill>
    </fill>
    <fill>
      <patternFill patternType="solid">
        <fgColor indexed="44"/>
        <bgColor indexed="64"/>
      </patternFill>
    </fill>
    <fill>
      <patternFill patternType="solid">
        <fgColor indexed="42"/>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9" tint="-0.249977111117893"/>
        <bgColor indexed="64"/>
      </patternFill>
    </fill>
    <fill>
      <patternFill patternType="solid">
        <fgColor theme="4" tint="-0.49998474074526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8CBAD"/>
        <bgColor indexed="64"/>
      </patternFill>
    </fill>
    <fill>
      <patternFill patternType="solid">
        <fgColor theme="0"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FF"/>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9CCE4"/>
      </patternFill>
    </fill>
    <fill>
      <patternFill patternType="solid">
        <fgColor rgb="FFE6B9B8"/>
      </patternFill>
    </fill>
    <fill>
      <patternFill patternType="solid">
        <fgColor rgb="FFD6E3BC"/>
      </patternFill>
    </fill>
    <fill>
      <patternFill patternType="solid">
        <fgColor rgb="FFCBC0D9"/>
      </patternFill>
    </fill>
    <fill>
      <patternFill patternType="solid">
        <fgColor rgb="FFB7DDE8"/>
      </patternFill>
    </fill>
    <fill>
      <patternFill patternType="solid">
        <fgColor rgb="FFFBD4B4"/>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rgb="FFFFEB9C"/>
        <bgColor indexed="64"/>
      </patternFill>
    </fill>
    <fill>
      <patternFill patternType="solid">
        <fgColor rgb="FFFFBF00"/>
        <bgColor indexed="64"/>
      </patternFill>
    </fill>
    <fill>
      <patternFill patternType="solid">
        <fgColor theme="8" tint="0.39997558519241921"/>
        <bgColor indexed="64"/>
      </patternFill>
    </fill>
    <fill>
      <patternFill patternType="solid">
        <fgColor rgb="FF00B050"/>
        <bgColor indexed="64"/>
      </patternFill>
    </fill>
    <fill>
      <patternFill patternType="solid">
        <fgColor theme="8" tint="0.79998168889431442"/>
        <bgColor indexed="64"/>
      </patternFill>
    </fill>
    <fill>
      <patternFill patternType="solid">
        <fgColor theme="9" tint="0.79998168889431442"/>
        <bgColor indexed="64"/>
      </patternFill>
    </fill>
  </fills>
  <borders count="312">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rgb="FF000000"/>
      </left>
      <right style="hair">
        <color rgb="FF000000"/>
      </right>
      <top style="medium">
        <color indexed="64"/>
      </top>
      <bottom style="medium">
        <color indexed="64"/>
      </bottom>
      <diagonal/>
    </border>
    <border>
      <left style="thin">
        <color indexed="64"/>
      </left>
      <right style="thin">
        <color indexed="64"/>
      </right>
      <top style="medium">
        <color auto="1"/>
      </top>
      <bottom/>
      <diagonal/>
    </border>
    <border>
      <left/>
      <right style="thin">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hair">
        <color rgb="FF000000"/>
      </left>
      <right style="hair">
        <color rgb="FF000000"/>
      </right>
      <top style="medium">
        <color indexed="64"/>
      </top>
      <bottom style="hair">
        <color rgb="FF000000"/>
      </bottom>
      <diagonal/>
    </border>
    <border>
      <left/>
      <right style="medium">
        <color indexed="64"/>
      </right>
      <top/>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rgb="FF000000"/>
      </left>
      <right style="hair">
        <color rgb="FF000000"/>
      </right>
      <top/>
      <bottom style="medium">
        <color indexed="64"/>
      </bottom>
      <diagonal/>
    </border>
    <border>
      <left style="hair">
        <color indexed="64"/>
      </left>
      <right style="hair">
        <color indexed="64"/>
      </right>
      <top style="hair">
        <color indexed="64"/>
      </top>
      <bottom/>
      <diagonal/>
    </border>
    <border>
      <left style="medium">
        <color indexed="64"/>
      </left>
      <right/>
      <top style="hair">
        <color rgb="FF000000"/>
      </top>
      <bottom style="hair">
        <color rgb="FF000000"/>
      </bottom>
      <diagonal/>
    </border>
    <border>
      <left style="hair">
        <color rgb="FF000000"/>
      </left>
      <right style="hair">
        <color rgb="FF000000"/>
      </right>
      <top/>
      <bottom/>
      <diagonal/>
    </border>
    <border>
      <left style="medium">
        <color indexed="64"/>
      </left>
      <right/>
      <top style="hair">
        <color rgb="FF000000"/>
      </top>
      <bottom/>
      <diagonal/>
    </border>
    <border>
      <left style="medium">
        <color indexed="64"/>
      </left>
      <right/>
      <top style="medium">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000000"/>
      </right>
      <top style="medium">
        <color indexed="64"/>
      </top>
      <bottom style="medium">
        <color indexed="64"/>
      </bottom>
      <diagonal/>
    </border>
    <border>
      <left style="medium">
        <color rgb="FF000000"/>
      </left>
      <right/>
      <top style="medium">
        <color indexed="64"/>
      </top>
      <bottom style="hair">
        <color rgb="FF000000"/>
      </bottom>
      <diagonal/>
    </border>
    <border>
      <left style="thin">
        <color indexed="64"/>
      </left>
      <right style="thin">
        <color indexed="64"/>
      </right>
      <top/>
      <bottom style="thin">
        <color indexed="64"/>
      </bottom>
      <diagonal/>
    </border>
    <border>
      <left style="medium">
        <color indexed="64"/>
      </left>
      <right style="medium">
        <color rgb="FF000000"/>
      </right>
      <top/>
      <bottom/>
      <diagonal/>
    </border>
    <border>
      <left style="medium">
        <color rgb="FF000000"/>
      </left>
      <right/>
      <top style="hair">
        <color rgb="FF000000"/>
      </top>
      <bottom style="hair">
        <color rgb="FF000000"/>
      </bottom>
      <diagonal/>
    </border>
    <border>
      <left style="medium">
        <color indexed="64"/>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right/>
      <top style="hair">
        <color rgb="FF000000"/>
      </top>
      <bottom style="hair">
        <color rgb="FF000000"/>
      </bottom>
      <diagonal/>
    </border>
    <border>
      <left style="medium">
        <color indexed="64"/>
      </left>
      <right style="medium">
        <color indexed="64"/>
      </right>
      <top style="hair">
        <color rgb="FF000000"/>
      </top>
      <bottom style="hair">
        <color rgb="FF000000"/>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rgb="FF000000"/>
      </left>
      <right/>
      <top style="hair">
        <color rgb="FF000000"/>
      </top>
      <bottom style="medium">
        <color indexed="64"/>
      </bottom>
      <diagonal/>
    </border>
    <border>
      <left/>
      <right/>
      <top style="hair">
        <color rgb="FF000000"/>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style="hair">
        <color rgb="FF000000"/>
      </bottom>
      <diagonal/>
    </border>
    <border>
      <left style="medium">
        <color indexed="64"/>
      </left>
      <right style="medium">
        <color indexed="64"/>
      </right>
      <top style="medium">
        <color indexed="64"/>
      </top>
      <bottom style="hair">
        <color rgb="FF000000"/>
      </bottom>
      <diagonal/>
    </border>
    <border>
      <left style="medium">
        <color indexed="64"/>
      </left>
      <right/>
      <top style="hair">
        <color rgb="FF000000"/>
      </top>
      <bottom style="medium">
        <color indexed="64"/>
      </bottom>
      <diagonal/>
    </border>
    <border>
      <left style="medium">
        <color indexed="64"/>
      </left>
      <right style="medium">
        <color indexed="64"/>
      </right>
      <top style="hair">
        <color rgb="FF000000"/>
      </top>
      <bottom style="medium">
        <color indexed="64"/>
      </bottom>
      <diagonal/>
    </border>
    <border>
      <left/>
      <right/>
      <top style="medium">
        <color indexed="64"/>
      </top>
      <bottom style="hair">
        <color rgb="FF000000"/>
      </bottom>
      <diagonal/>
    </border>
    <border>
      <left style="hair">
        <color rgb="FF000000"/>
      </left>
      <right style="hair">
        <color rgb="FF000000"/>
      </right>
      <top style="hair">
        <color rgb="FF000000"/>
      </top>
      <bottom style="medium">
        <color indexed="64"/>
      </bottom>
      <diagonal/>
    </border>
    <border>
      <left style="medium">
        <color rgb="FF000000"/>
      </left>
      <right/>
      <top/>
      <bottom/>
      <diagonal/>
    </border>
    <border>
      <left style="medium">
        <color indexed="64"/>
      </left>
      <right style="hair">
        <color rgb="FF000000"/>
      </right>
      <top/>
      <bottom style="medium">
        <color indexed="64"/>
      </bottom>
      <diagonal/>
    </border>
    <border>
      <left style="medium">
        <color indexed="64"/>
      </left>
      <right style="hair">
        <color rgb="FF000000"/>
      </right>
      <top style="medium">
        <color indexed="64"/>
      </top>
      <bottom/>
      <diagonal/>
    </border>
    <border>
      <left style="hair">
        <color rgb="FF000000"/>
      </left>
      <right style="hair">
        <color rgb="FF000000"/>
      </right>
      <top style="medium">
        <color indexed="64"/>
      </top>
      <bottom/>
      <diagonal/>
    </border>
    <border>
      <left/>
      <right style="medium">
        <color indexed="64"/>
      </right>
      <top/>
      <bottom style="medium">
        <color indexed="64"/>
      </bottom>
      <diagonal/>
    </border>
    <border>
      <left style="thin">
        <color indexed="64"/>
      </left>
      <right/>
      <top style="medium">
        <color indexed="64"/>
      </top>
      <bottom style="medium">
        <color indexed="64"/>
      </bottom>
      <diagonal/>
    </border>
    <border>
      <left style="medium">
        <color rgb="FF000000"/>
      </left>
      <right/>
      <top/>
      <bottom style="medium">
        <color indexed="64"/>
      </bottom>
      <diagonal/>
    </border>
    <border>
      <left/>
      <right style="medium">
        <color rgb="FF000000"/>
      </right>
      <top/>
      <bottom style="medium">
        <color indexed="64"/>
      </bottom>
      <diagonal/>
    </border>
    <border>
      <left style="medium">
        <color indexed="64"/>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rgb="FF000000"/>
      </left>
      <right style="thin">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rgb="FF000000"/>
      </left>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dotted">
        <color rgb="FF000000"/>
      </right>
      <top style="medium">
        <color rgb="FF000000"/>
      </top>
      <bottom style="dotted">
        <color rgb="FF000000"/>
      </bottom>
      <diagonal/>
    </border>
    <border>
      <left style="medium">
        <color rgb="FF000000"/>
      </left>
      <right style="medium">
        <color indexed="64"/>
      </right>
      <top style="medium">
        <color rgb="FF000000"/>
      </top>
      <bottom style="dotted">
        <color rgb="FF000000"/>
      </bottom>
      <diagonal/>
    </border>
    <border>
      <left style="medium">
        <color indexed="64"/>
      </left>
      <right/>
      <top style="medium">
        <color indexed="64"/>
      </top>
      <bottom/>
      <diagonal/>
    </border>
    <border>
      <left/>
      <right style="dotted">
        <color rgb="FF000000"/>
      </right>
      <top style="medium">
        <color rgb="FF000000"/>
      </top>
      <bottom style="dotted">
        <color rgb="FF000000"/>
      </bottom>
      <diagonal/>
    </border>
    <border>
      <left style="medium">
        <color rgb="FF000000"/>
      </left>
      <right style="dotted">
        <color rgb="FF000000"/>
      </right>
      <top style="dotted">
        <color rgb="FF000000"/>
      </top>
      <bottom style="dotted">
        <color rgb="FF000000"/>
      </bottom>
      <diagonal/>
    </border>
    <border>
      <left style="medium">
        <color rgb="FF000000"/>
      </left>
      <right style="medium">
        <color indexed="64"/>
      </right>
      <top style="dotted">
        <color rgb="FF000000"/>
      </top>
      <bottom style="dotted">
        <color rgb="FF000000"/>
      </bottom>
      <diagonal/>
    </border>
    <border>
      <left/>
      <right style="dotted">
        <color rgb="FF000000"/>
      </right>
      <top style="dotted">
        <color rgb="FF000000"/>
      </top>
      <bottom style="dotted">
        <color rgb="FF000000"/>
      </bottom>
      <diagonal/>
    </border>
    <border>
      <left style="medium">
        <color indexed="64"/>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style="dotted">
        <color rgb="FF000000"/>
      </right>
      <top style="dotted">
        <color rgb="FF000000"/>
      </top>
      <bottom/>
      <diagonal/>
    </border>
    <border>
      <left style="medium">
        <color rgb="FF000000"/>
      </left>
      <right style="medium">
        <color indexed="64"/>
      </right>
      <top style="dotted">
        <color rgb="FF000000"/>
      </top>
      <bottom/>
      <diagonal/>
    </border>
    <border>
      <left style="medium">
        <color indexed="64"/>
      </left>
      <right/>
      <top/>
      <bottom style="medium">
        <color indexed="64"/>
      </bottom>
      <diagonal/>
    </border>
    <border>
      <left/>
      <right style="dotted">
        <color rgb="FF000000"/>
      </right>
      <top style="dotted">
        <color rgb="FF000000"/>
      </top>
      <bottom/>
      <diagonal/>
    </border>
    <border>
      <left style="medium">
        <color indexed="64"/>
      </left>
      <right/>
      <top style="medium">
        <color rgb="FF000000"/>
      </top>
      <bottom/>
      <diagonal/>
    </border>
    <border>
      <left style="medium">
        <color indexed="64"/>
      </left>
      <right style="medium">
        <color rgb="FF000000"/>
      </right>
      <top style="medium">
        <color indexed="64"/>
      </top>
      <bottom style="medium">
        <color rgb="FF000000"/>
      </bottom>
      <diagonal/>
    </border>
    <border>
      <left style="medium">
        <color rgb="FF000000"/>
      </left>
      <right style="dotted">
        <color rgb="FF000000"/>
      </right>
      <top style="medium">
        <color indexed="64"/>
      </top>
      <bottom style="dotted">
        <color rgb="FF000000"/>
      </bottom>
      <diagonal/>
    </border>
    <border>
      <left style="medium">
        <color rgb="FF000000"/>
      </left>
      <right style="medium">
        <color indexed="64"/>
      </right>
      <top style="medium">
        <color indexed="64"/>
      </top>
      <bottom style="dotted">
        <color rgb="FF000000"/>
      </bottom>
      <diagonal/>
    </border>
    <border>
      <left/>
      <right style="dotted">
        <color rgb="FF000000"/>
      </right>
      <top style="medium">
        <color indexed="64"/>
      </top>
      <bottom style="dotted">
        <color rgb="FF000000"/>
      </bottom>
      <diagonal/>
    </border>
    <border>
      <left style="medium">
        <color indexed="64"/>
      </left>
      <right/>
      <top/>
      <bottom style="medium">
        <color rgb="FF000000"/>
      </bottom>
      <diagonal/>
    </border>
    <border>
      <left style="medium">
        <color indexed="64"/>
      </left>
      <right style="medium">
        <color rgb="FF000000"/>
      </right>
      <top style="medium">
        <color rgb="FF000000"/>
      </top>
      <bottom style="medium">
        <color indexed="64"/>
      </bottom>
      <diagonal/>
    </border>
    <border>
      <left style="medium">
        <color rgb="FF000000"/>
      </left>
      <right style="dotted">
        <color rgb="FF000000"/>
      </right>
      <top style="dotted">
        <color rgb="FF000000"/>
      </top>
      <bottom style="medium">
        <color indexed="64"/>
      </bottom>
      <diagonal/>
    </border>
    <border>
      <left style="medium">
        <color rgb="FF000000"/>
      </left>
      <right style="medium">
        <color indexed="64"/>
      </right>
      <top style="dotted">
        <color rgb="FF000000"/>
      </top>
      <bottom style="medium">
        <color indexed="64"/>
      </bottom>
      <diagonal/>
    </border>
    <border>
      <left/>
      <right style="dotted">
        <color rgb="FF000000"/>
      </right>
      <top style="dotted">
        <color rgb="FF000000"/>
      </top>
      <bottom style="medium">
        <color indexed="64"/>
      </bottom>
      <diagonal/>
    </border>
    <border>
      <left style="medium">
        <color rgb="FF000000"/>
      </left>
      <right style="medium">
        <color rgb="FF000000"/>
      </right>
      <top/>
      <bottom style="medium">
        <color rgb="FF000000"/>
      </bottom>
      <diagonal/>
    </border>
    <border>
      <left style="medium">
        <color rgb="FF000000"/>
      </left>
      <right style="dotted">
        <color rgb="FF000000"/>
      </right>
      <top/>
      <bottom style="dotted">
        <color rgb="FF000000"/>
      </bottom>
      <diagonal/>
    </border>
    <border>
      <left style="medium">
        <color rgb="FF000000"/>
      </left>
      <right style="medium">
        <color indexed="64"/>
      </right>
      <top/>
      <bottom style="dotted">
        <color rgb="FF000000"/>
      </bottom>
      <diagonal/>
    </border>
    <border>
      <left/>
      <right style="dotted">
        <color rgb="FF000000"/>
      </right>
      <top/>
      <bottom style="dotted">
        <color rgb="FF000000"/>
      </bottom>
      <diagonal/>
    </border>
    <border>
      <left/>
      <right style="medium">
        <color rgb="FF000000"/>
      </right>
      <top style="medium">
        <color rgb="FF000000"/>
      </top>
      <bottom style="medium">
        <color rgb="FF000000"/>
      </bottom>
      <diagonal/>
    </border>
    <border>
      <left style="medium">
        <color rgb="FF000000"/>
      </left>
      <right style="dotted">
        <color rgb="FF000000"/>
      </right>
      <top style="dotted">
        <color rgb="FF000000"/>
      </top>
      <bottom style="medium">
        <color rgb="FF000000"/>
      </bottom>
      <diagonal/>
    </border>
    <border>
      <left style="medium">
        <color rgb="FF000000"/>
      </left>
      <right style="medium">
        <color indexed="64"/>
      </right>
      <top style="dotted">
        <color rgb="FF000000"/>
      </top>
      <bottom style="medium">
        <color rgb="FF000000"/>
      </bottom>
      <diagonal/>
    </border>
    <border>
      <left/>
      <right style="dotted">
        <color rgb="FF000000"/>
      </right>
      <top style="dotted">
        <color rgb="FF000000"/>
      </top>
      <bottom style="medium">
        <color rgb="FF000000"/>
      </bottom>
      <diagonal/>
    </border>
    <border>
      <left style="medium">
        <color indexed="64"/>
      </left>
      <right style="medium">
        <color rgb="FF000000"/>
      </right>
      <top style="medium">
        <color rgb="FF000000"/>
      </top>
      <bottom style="medium">
        <color rgb="FF000000"/>
      </bottom>
      <diagonal/>
    </border>
    <border>
      <left style="medium">
        <color rgb="FF000000"/>
      </left>
      <right style="dotted">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right style="dotted">
        <color rgb="FF000000"/>
      </right>
      <top style="medium">
        <color rgb="FF000000"/>
      </top>
      <bottom style="medium">
        <color rgb="FF000000"/>
      </bottom>
      <diagonal/>
    </border>
    <border>
      <left style="medium">
        <color rgb="FF000000"/>
      </left>
      <right style="dotted">
        <color rgb="FF000000"/>
      </right>
      <top style="medium">
        <color rgb="FF000000"/>
      </top>
      <bottom style="medium">
        <color indexed="64"/>
      </bottom>
      <diagonal/>
    </border>
    <border>
      <left style="medium">
        <color rgb="FF000000"/>
      </left>
      <right style="medium">
        <color indexed="64"/>
      </right>
      <top style="medium">
        <color rgb="FF000000"/>
      </top>
      <bottom style="medium">
        <color indexed="64"/>
      </bottom>
      <diagonal/>
    </border>
    <border>
      <left/>
      <right style="dotted">
        <color rgb="FF000000"/>
      </right>
      <top style="medium">
        <color rgb="FF000000"/>
      </top>
      <bottom style="medium">
        <color indexed="64"/>
      </bottom>
      <diagonal/>
    </border>
    <border>
      <left style="medium">
        <color rgb="FF000000"/>
      </left>
      <right/>
      <top style="medium">
        <color rgb="FF000000"/>
      </top>
      <bottom/>
      <diagonal/>
    </border>
    <border>
      <left/>
      <right/>
      <top style="medium">
        <color rgb="FF000000"/>
      </top>
      <bottom/>
      <diagonal/>
    </border>
    <border>
      <left style="medium">
        <color indexed="64"/>
      </left>
      <right style="medium">
        <color rgb="FF000000"/>
      </right>
      <top style="medium">
        <color indexed="64"/>
      </top>
      <bottom style="hair">
        <color rgb="FF000000"/>
      </bottom>
      <diagonal/>
    </border>
    <border>
      <left style="medium">
        <color indexed="64"/>
      </left>
      <right style="hair">
        <color rgb="FF000000"/>
      </right>
      <top style="medium">
        <color indexed="64"/>
      </top>
      <bottom style="hair">
        <color rgb="FF000000"/>
      </bottom>
      <diagonal/>
    </border>
    <border>
      <left style="medium">
        <color indexed="64"/>
      </left>
      <right style="medium">
        <color rgb="FF000000"/>
      </right>
      <top style="hair">
        <color rgb="FF000000"/>
      </top>
      <bottom style="hair">
        <color rgb="FF000000"/>
      </bottom>
      <diagonal/>
    </border>
    <border>
      <left style="medium">
        <color indexed="64"/>
      </left>
      <right style="medium">
        <color rgb="FF000000"/>
      </right>
      <top style="hair">
        <color rgb="FF000000"/>
      </top>
      <bottom style="medium">
        <color indexed="64"/>
      </bottom>
      <diagonal/>
    </border>
    <border>
      <left style="medium">
        <color indexed="64"/>
      </left>
      <right style="hair">
        <color rgb="FF000000"/>
      </right>
      <top style="hair">
        <color rgb="FF000000"/>
      </top>
      <bottom style="medium">
        <color indexed="64"/>
      </bottom>
      <diagonal/>
    </border>
    <border>
      <left style="medium">
        <color indexed="64"/>
      </left>
      <right style="hair">
        <color rgb="FF000000"/>
      </right>
      <top/>
      <bottom/>
      <diagonal/>
    </border>
    <border>
      <left style="medium">
        <color rgb="FF000000"/>
      </left>
      <right style="medium">
        <color rgb="FF000000"/>
      </right>
      <top/>
      <bottom/>
      <diagonal/>
    </border>
    <border>
      <left/>
      <right/>
      <top/>
      <bottom style="medium">
        <color rgb="FF000000"/>
      </bottom>
      <diagonal/>
    </border>
    <border>
      <left style="medium">
        <color auto="1"/>
      </left>
      <right style="thin">
        <color indexed="64"/>
      </right>
      <top style="medium">
        <color auto="1"/>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style="medium">
        <color rgb="FF000000"/>
      </left>
      <right style="medium">
        <color rgb="FF000000"/>
      </right>
      <top style="dotted">
        <color rgb="FF000000"/>
      </top>
      <bottom/>
      <diagonal/>
    </border>
    <border>
      <left style="dotted">
        <color rgb="FF000000"/>
      </left>
      <right style="medium">
        <color rgb="FF000000"/>
      </right>
      <top style="dotted">
        <color rgb="FF000000"/>
      </top>
      <bottom/>
      <diagonal/>
    </border>
    <border>
      <left style="dotted">
        <color rgb="FF000000"/>
      </left>
      <right style="dotted">
        <color rgb="FF000000"/>
      </right>
      <top style="dotted">
        <color rgb="FF000000"/>
      </top>
      <bottom/>
      <diagonal/>
    </border>
    <border>
      <left style="medium">
        <color rgb="FF000000"/>
      </left>
      <right style="medium">
        <color rgb="FF000000"/>
      </right>
      <top style="medium">
        <color rgb="FF000000"/>
      </top>
      <bottom style="dotted">
        <color rgb="FF000000"/>
      </bottom>
      <diagonal/>
    </border>
    <border>
      <left style="dotted">
        <color rgb="FF000000"/>
      </left>
      <right style="medium">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medium">
        <color rgb="FF000000"/>
      </left>
      <right style="medium">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right style="medium">
        <color rgb="FF000000"/>
      </right>
      <top style="dotted">
        <color rgb="FF000000"/>
      </top>
      <bottom style="dotted">
        <color rgb="FF000000"/>
      </bottom>
      <diagonal/>
    </border>
    <border>
      <left style="dotted">
        <color rgb="FF000000"/>
      </left>
      <right/>
      <top style="dotted">
        <color rgb="FF000000"/>
      </top>
      <bottom/>
      <diagonal/>
    </border>
    <border>
      <left/>
      <right/>
      <top style="dotted">
        <color rgb="FF000000"/>
      </top>
      <bottom/>
      <diagonal/>
    </border>
    <border>
      <left/>
      <right style="medium">
        <color rgb="FF000000"/>
      </right>
      <top style="dotted">
        <color rgb="FF000000"/>
      </top>
      <bottom/>
      <diagonal/>
    </border>
    <border>
      <left style="dotted">
        <color rgb="FF000000"/>
      </left>
      <right/>
      <top style="dotted">
        <color rgb="FF000000"/>
      </top>
      <bottom style="medium">
        <color rgb="FF000000"/>
      </bottom>
      <diagonal/>
    </border>
    <border>
      <left/>
      <right/>
      <top style="dotted">
        <color rgb="FF000000"/>
      </top>
      <bottom style="medium">
        <color rgb="FF000000"/>
      </bottom>
      <diagonal/>
    </border>
    <border>
      <left/>
      <right style="medium">
        <color rgb="FF000000"/>
      </right>
      <top style="dotted">
        <color rgb="FF000000"/>
      </top>
      <bottom style="medium">
        <color rgb="FF000000"/>
      </bottom>
      <diagonal/>
    </border>
    <border>
      <left/>
      <right style="dotted">
        <color rgb="FF000000"/>
      </right>
      <top/>
      <bottom style="medium">
        <color rgb="FF000000"/>
      </bottom>
      <diagonal/>
    </border>
    <border>
      <left style="dotted">
        <color rgb="FF000000"/>
      </left>
      <right/>
      <top/>
      <bottom style="medium">
        <color rgb="FF000000"/>
      </bottom>
      <diagonal/>
    </border>
    <border>
      <left/>
      <right style="medium">
        <color rgb="FF000000"/>
      </right>
      <top/>
      <bottom style="medium">
        <color rgb="FF000000"/>
      </bottom>
      <diagonal/>
    </border>
    <border>
      <left style="dotted">
        <color rgb="FF000000"/>
      </left>
      <right style="dotted">
        <color rgb="FF000000"/>
      </right>
      <top style="medium">
        <color rgb="FF000000"/>
      </top>
      <bottom style="medium">
        <color rgb="FF000000"/>
      </bottom>
      <diagonal/>
    </border>
    <border>
      <left style="dotted">
        <color rgb="FF000000"/>
      </left>
      <right/>
      <top style="medium">
        <color rgb="FF000000"/>
      </top>
      <bottom style="medium">
        <color rgb="FF000000"/>
      </bottom>
      <diagonal/>
    </border>
    <border>
      <left/>
      <right/>
      <top style="medium">
        <color rgb="FF000000"/>
      </top>
      <bottom style="medium">
        <color rgb="FF000000"/>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rgb="FFFF0000"/>
      </right>
      <top style="thin">
        <color indexed="64"/>
      </top>
      <bottom style="thin">
        <color indexed="64"/>
      </bottom>
      <diagonal/>
    </border>
    <border>
      <left style="medium">
        <color rgb="FFFF0000"/>
      </left>
      <right style="medium">
        <color indexed="64"/>
      </right>
      <top/>
      <bottom style="thin">
        <color indexed="64"/>
      </bottom>
      <diagonal/>
    </border>
    <border>
      <left style="medium">
        <color rgb="FFFF0000"/>
      </left>
      <right style="medium">
        <color indexed="64"/>
      </right>
      <top style="thin">
        <color indexed="64"/>
      </top>
      <bottom/>
      <diagonal/>
    </border>
    <border>
      <left style="medium">
        <color rgb="FFFF0000"/>
      </left>
      <right style="medium">
        <color indexed="64"/>
      </right>
      <top/>
      <bottom style="medium">
        <color indexed="64"/>
      </bottom>
      <diagonal/>
    </border>
    <border>
      <left/>
      <right style="thin">
        <color indexed="64"/>
      </right>
      <top/>
      <bottom style="medium">
        <color indexed="64"/>
      </bottom>
      <diagonal/>
    </border>
    <border>
      <left style="thin">
        <color indexed="64"/>
      </left>
      <right style="medium">
        <color rgb="FFFF0000"/>
      </right>
      <top/>
      <bottom style="medium">
        <color indexed="64"/>
      </bottom>
      <diagonal/>
    </border>
    <border>
      <left style="medium">
        <color rgb="FFFF0000"/>
      </left>
      <right style="medium">
        <color indexed="64"/>
      </right>
      <top style="medium">
        <color indexed="64"/>
      </top>
      <bottom style="medium">
        <color rgb="FFFF0000"/>
      </bottom>
      <diagonal/>
    </border>
    <border>
      <left style="medium">
        <color indexed="64"/>
      </left>
      <right style="medium">
        <color indexed="64"/>
      </right>
      <top style="medium">
        <color indexed="64"/>
      </top>
      <bottom style="medium">
        <color rgb="FFFF0000"/>
      </bottom>
      <diagonal/>
    </border>
    <border>
      <left style="medium">
        <color indexed="64"/>
      </left>
      <right style="medium">
        <color rgb="FFFF0000"/>
      </right>
      <top style="medium">
        <color indexed="64"/>
      </top>
      <bottom style="medium">
        <color rgb="FFFF0000"/>
      </bottom>
      <diagonal/>
    </border>
    <border>
      <left style="medium">
        <color rgb="FF00B0F0"/>
      </left>
      <right/>
      <top style="medium">
        <color rgb="FF00B0F0"/>
      </top>
      <bottom style="medium">
        <color rgb="FF00B0F0"/>
      </bottom>
      <diagonal/>
    </border>
    <border>
      <left/>
      <right/>
      <top style="medium">
        <color rgb="FF00B0F0"/>
      </top>
      <bottom style="medium">
        <color rgb="FF00B0F0"/>
      </bottom>
      <diagonal/>
    </border>
    <border>
      <left/>
      <right style="medium">
        <color rgb="FF00B0F0"/>
      </right>
      <top style="medium">
        <color rgb="FF00B0F0"/>
      </top>
      <bottom style="medium">
        <color rgb="FF00B0F0"/>
      </bottom>
      <diagonal/>
    </border>
    <border>
      <left style="medium">
        <color rgb="FF00B0F0"/>
      </left>
      <right style="medium">
        <color rgb="FF00B0F0"/>
      </right>
      <top style="medium">
        <color rgb="FF00B0F0"/>
      </top>
      <bottom style="medium">
        <color rgb="FF00B0F0"/>
      </bottom>
      <diagonal/>
    </border>
    <border>
      <left style="medium">
        <color rgb="FF00B0F0"/>
      </left>
      <right style="medium">
        <color rgb="FF00B0F0"/>
      </right>
      <top/>
      <bottom style="thin">
        <color indexed="64"/>
      </bottom>
      <diagonal/>
    </border>
    <border>
      <left style="medium">
        <color rgb="FF00B0F0"/>
      </left>
      <right style="thin">
        <color indexed="64"/>
      </right>
      <top/>
      <bottom style="thin">
        <color indexed="64"/>
      </bottom>
      <diagonal/>
    </border>
    <border>
      <left style="thin">
        <color indexed="64"/>
      </left>
      <right style="medium">
        <color rgb="FF00B0F0"/>
      </right>
      <top/>
      <bottom style="thin">
        <color indexed="64"/>
      </bottom>
      <diagonal/>
    </border>
    <border>
      <left/>
      <right style="medium">
        <color rgb="FF00B0F0"/>
      </right>
      <top/>
      <bottom style="thin">
        <color indexed="64"/>
      </bottom>
      <diagonal/>
    </border>
    <border>
      <left style="medium">
        <color rgb="FF00B0F0"/>
      </left>
      <right style="medium">
        <color rgb="FF00B0F0"/>
      </right>
      <top style="thin">
        <color indexed="64"/>
      </top>
      <bottom style="thin">
        <color indexed="64"/>
      </bottom>
      <diagonal/>
    </border>
    <border>
      <left style="medium">
        <color rgb="FF00B0F0"/>
      </left>
      <right style="thin">
        <color indexed="64"/>
      </right>
      <top style="thin">
        <color indexed="64"/>
      </top>
      <bottom style="thin">
        <color indexed="64"/>
      </bottom>
      <diagonal/>
    </border>
    <border>
      <left style="thin">
        <color indexed="64"/>
      </left>
      <right style="medium">
        <color rgb="FF00B0F0"/>
      </right>
      <top style="thin">
        <color indexed="64"/>
      </top>
      <bottom style="thin">
        <color indexed="64"/>
      </bottom>
      <diagonal/>
    </border>
    <border>
      <left/>
      <right style="medium">
        <color rgb="FF00B0F0"/>
      </right>
      <top style="thin">
        <color indexed="64"/>
      </top>
      <bottom style="thin">
        <color indexed="64"/>
      </bottom>
      <diagonal/>
    </border>
    <border>
      <left style="medium">
        <color rgb="FF00B0F0"/>
      </left>
      <right style="medium">
        <color rgb="FF00B0F0"/>
      </right>
      <top style="thin">
        <color indexed="64"/>
      </top>
      <bottom/>
      <diagonal/>
    </border>
    <border>
      <left style="medium">
        <color rgb="FF00B0F0"/>
      </left>
      <right style="thin">
        <color indexed="64"/>
      </right>
      <top style="thin">
        <color indexed="64"/>
      </top>
      <bottom/>
      <diagonal/>
    </border>
    <border>
      <left style="thin">
        <color indexed="64"/>
      </left>
      <right style="medium">
        <color rgb="FF00B0F0"/>
      </right>
      <top style="thin">
        <color indexed="64"/>
      </top>
      <bottom/>
      <diagonal/>
    </border>
    <border>
      <left/>
      <right style="medium">
        <color rgb="FF00B0F0"/>
      </right>
      <top style="thin">
        <color indexed="64"/>
      </top>
      <bottom/>
      <diagonal/>
    </border>
    <border>
      <left style="medium">
        <color rgb="FF00B0F0"/>
      </left>
      <right style="medium">
        <color rgb="FF00B0F0"/>
      </right>
      <top/>
      <bottom/>
      <diagonal/>
    </border>
    <border>
      <left style="medium">
        <color rgb="FF00B0F0"/>
      </left>
      <right/>
      <top/>
      <bottom/>
      <diagonal/>
    </border>
    <border>
      <left/>
      <right style="medium">
        <color rgb="FF00B0F0"/>
      </right>
      <top/>
      <bottom/>
      <diagonal/>
    </border>
    <border>
      <left/>
      <right style="thin">
        <color indexed="64"/>
      </right>
      <top/>
      <bottom/>
      <diagonal/>
    </border>
    <border>
      <left/>
      <right/>
      <top/>
      <bottom style="thin">
        <color theme="4" tint="0.39997558519241921"/>
      </bottom>
      <diagonal/>
    </border>
    <border>
      <left/>
      <right/>
      <top style="thin">
        <color theme="4" tint="0.39997558519241921"/>
      </top>
      <bottom/>
      <diagonal/>
    </border>
    <border>
      <left style="thin">
        <color auto="1"/>
      </left>
      <right/>
      <top/>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bottom style="hair">
        <color indexed="64"/>
      </bottom>
      <diagonal/>
    </border>
    <border>
      <left/>
      <right style="hair">
        <color indexed="64"/>
      </right>
      <top style="medium">
        <color indexed="64"/>
      </top>
      <bottom style="medium">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diagonal/>
    </border>
    <border>
      <left style="thin">
        <color indexed="64"/>
      </left>
      <right style="hair">
        <color indexed="64"/>
      </right>
      <top style="medium">
        <color indexed="64"/>
      </top>
      <bottom style="medium">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rgb="FF000000"/>
      </left>
      <right style="thin">
        <color rgb="FF000000"/>
      </right>
      <top style="medium">
        <color rgb="FF000000"/>
      </top>
      <bottom style="medium">
        <color rgb="FF000000"/>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ck">
        <color rgb="FFC00000"/>
      </left>
      <right style="thick">
        <color rgb="FFC00000"/>
      </right>
      <top style="thick">
        <color rgb="FFC00000"/>
      </top>
      <bottom style="thick">
        <color rgb="FFC00000"/>
      </bottom>
      <diagonal/>
    </border>
    <border>
      <left style="medium">
        <color rgb="FFC00000"/>
      </left>
      <right style="medium">
        <color indexed="64"/>
      </right>
      <top style="medium">
        <color rgb="FFC00000"/>
      </top>
      <bottom style="medium">
        <color rgb="FFC00000"/>
      </bottom>
      <diagonal/>
    </border>
    <border>
      <left style="medium">
        <color indexed="64"/>
      </left>
      <right style="medium">
        <color indexed="64"/>
      </right>
      <top style="medium">
        <color rgb="FFC00000"/>
      </top>
      <bottom style="medium">
        <color rgb="FFC00000"/>
      </bottom>
      <diagonal/>
    </border>
    <border>
      <left style="medium">
        <color rgb="FFC00000"/>
      </left>
      <right/>
      <top style="medium">
        <color rgb="FFC00000"/>
      </top>
      <bottom style="medium">
        <color rgb="FFC00000"/>
      </bottom>
      <diagonal/>
    </border>
    <border>
      <left style="medium">
        <color rgb="FFC00000"/>
      </left>
      <right style="medium">
        <color rgb="FFC00000"/>
      </right>
      <top style="medium">
        <color rgb="FFC00000"/>
      </top>
      <bottom style="medium">
        <color rgb="FFC00000"/>
      </bottom>
      <diagonal/>
    </border>
    <border>
      <left/>
      <right/>
      <top style="medium">
        <color rgb="FFC00000"/>
      </top>
      <bottom style="medium">
        <color rgb="FFC00000"/>
      </bottom>
      <diagonal/>
    </border>
    <border>
      <left style="hair">
        <color indexed="64"/>
      </left>
      <right/>
      <top style="hair">
        <color indexed="64"/>
      </top>
      <bottom style="hair">
        <color indexed="64"/>
      </bottom>
      <diagonal/>
    </border>
    <border>
      <left style="hair">
        <color indexed="64"/>
      </left>
      <right/>
      <top/>
      <bottom style="hair">
        <color indexed="64"/>
      </bottom>
      <diagonal/>
    </border>
    <border>
      <left style="hair">
        <color indexed="64"/>
      </left>
      <right/>
      <top style="medium">
        <color indexed="64"/>
      </top>
      <bottom style="medium">
        <color indexed="64"/>
      </bottom>
      <diagonal/>
    </border>
    <border>
      <left style="hair">
        <color indexed="64"/>
      </left>
      <right/>
      <top style="hair">
        <color indexed="64"/>
      </top>
      <bottom/>
      <diagonal/>
    </border>
    <border>
      <left/>
      <right style="dashed">
        <color indexed="64"/>
      </right>
      <top style="hair">
        <color indexed="64"/>
      </top>
      <bottom style="hair">
        <color indexed="64"/>
      </bottom>
      <diagonal/>
    </border>
    <border>
      <left/>
      <right/>
      <top style="hair">
        <color indexed="64"/>
      </top>
      <bottom style="hair">
        <color indexed="64"/>
      </bottom>
      <diagonal/>
    </border>
    <border>
      <left/>
      <right style="dashed">
        <color indexed="64"/>
      </right>
      <top style="hair">
        <color indexed="64"/>
      </top>
      <bottom/>
      <diagonal/>
    </border>
    <border>
      <left/>
      <right/>
      <top style="hair">
        <color indexed="64"/>
      </top>
      <bottom/>
      <diagonal/>
    </border>
    <border>
      <left/>
      <right style="dashed">
        <color indexed="64"/>
      </right>
      <top style="medium">
        <color indexed="64"/>
      </top>
      <bottom style="medium">
        <color indexed="64"/>
      </bottom>
      <diagonal/>
    </border>
    <border>
      <left/>
      <right style="dashed">
        <color indexed="64"/>
      </right>
      <top/>
      <bottom style="hair">
        <color indexed="64"/>
      </bottom>
      <diagonal/>
    </border>
    <border>
      <left/>
      <right/>
      <top/>
      <bottom style="hair">
        <color indexed="64"/>
      </bottom>
      <diagonal/>
    </border>
    <border>
      <left/>
      <right style="dashed">
        <color indexed="64"/>
      </right>
      <top style="hair">
        <color indexed="64"/>
      </top>
      <bottom style="medium">
        <color indexed="64"/>
      </bottom>
      <diagonal/>
    </border>
    <border>
      <left/>
      <right/>
      <top style="hair">
        <color indexed="64"/>
      </top>
      <bottom style="medium">
        <color indexed="64"/>
      </bottom>
      <diagonal/>
    </border>
    <border>
      <left/>
      <right/>
      <top style="thin">
        <color indexed="64"/>
      </top>
      <bottom/>
      <diagonal/>
    </border>
    <border>
      <left/>
      <right style="thin">
        <color indexed="64"/>
      </right>
      <top style="thin">
        <color indexed="64"/>
      </top>
      <bottom style="medium">
        <color indexed="64"/>
      </bottom>
      <diagonal/>
    </border>
    <border>
      <left style="medium">
        <color indexed="64"/>
      </left>
      <right/>
      <top style="thick">
        <color indexed="64"/>
      </top>
      <bottom style="thick">
        <color indexed="64"/>
      </bottom>
      <diagonal/>
    </border>
    <border>
      <left style="medium">
        <color indexed="64"/>
      </left>
      <right style="thick">
        <color indexed="64"/>
      </right>
      <top style="thick">
        <color indexed="64"/>
      </top>
      <bottom style="medium">
        <color theme="1"/>
      </bottom>
      <diagonal/>
    </border>
    <border>
      <left style="medium">
        <color indexed="64"/>
      </left>
      <right style="thick">
        <color indexed="64"/>
      </right>
      <top style="medium">
        <color theme="1"/>
      </top>
      <bottom style="thick">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FF"/>
      </left>
      <right style="thin">
        <color rgb="FF7F7FFF"/>
      </right>
      <top style="thin">
        <color rgb="FF7F7FFF"/>
      </top>
      <bottom style="thin">
        <color rgb="FF7F7FFF"/>
      </bottom>
      <diagonal/>
    </border>
    <border>
      <left/>
      <right/>
      <top/>
      <bottom style="thick">
        <color rgb="FF5181BD"/>
      </bottom>
      <diagonal/>
    </border>
    <border>
      <left/>
      <right/>
      <top/>
      <bottom style="thick">
        <color rgb="FFA8C0DE"/>
      </bottom>
      <diagonal/>
    </border>
    <border>
      <left/>
      <right/>
      <top/>
      <bottom style="medium">
        <color rgb="FF96B3D7"/>
      </bottom>
      <diagonal/>
    </border>
    <border>
      <left/>
      <right/>
      <top style="thin">
        <color rgb="FF5181BD"/>
      </top>
      <bottom style="double">
        <color rgb="FF5181BD"/>
      </bottom>
      <diagonal/>
    </border>
    <border>
      <left style="thin">
        <color indexed="64"/>
      </left>
      <right/>
      <top style="thin">
        <color indexed="64"/>
      </top>
      <bottom/>
      <diagonal/>
    </border>
    <border>
      <left style="medium">
        <color indexed="64"/>
      </left>
      <right/>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style="thin">
        <color indexed="64"/>
      </left>
      <right/>
      <top/>
      <bottom style="thin">
        <color indexed="64"/>
      </bottom>
      <diagonal/>
    </border>
    <border>
      <left style="medium">
        <color indexed="64"/>
      </left>
      <right style="thin">
        <color indexed="64"/>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style="thin">
        <color indexed="64"/>
      </left>
      <right style="medium">
        <color indexed="64"/>
      </right>
      <top style="hair">
        <color indexed="64"/>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diagonal/>
    </border>
    <border>
      <left style="hair">
        <color indexed="64"/>
      </left>
      <right style="medium">
        <color indexed="64"/>
      </right>
      <top style="medium">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medium">
        <color indexed="64"/>
      </bottom>
      <diagonal/>
    </border>
    <border>
      <left style="medium">
        <color indexed="64"/>
      </left>
      <right/>
      <top style="hair">
        <color indexed="64"/>
      </top>
      <bottom/>
      <diagonal/>
    </border>
    <border>
      <left style="medium">
        <color rgb="FFFF0000"/>
      </left>
      <right style="medium">
        <color indexed="64"/>
      </right>
      <top style="medium">
        <color rgb="FFFF0000"/>
      </top>
      <bottom style="medium">
        <color indexed="64"/>
      </bottom>
      <diagonal/>
    </border>
    <border>
      <left/>
      <right style="thin">
        <color indexed="64"/>
      </right>
      <top style="medium">
        <color rgb="FFFF0000"/>
      </top>
      <bottom style="medium">
        <color indexed="64"/>
      </bottom>
      <diagonal/>
    </border>
    <border>
      <left style="medium">
        <color indexed="64"/>
      </left>
      <right style="medium">
        <color indexed="64"/>
      </right>
      <top style="medium">
        <color rgb="FFFF0000"/>
      </top>
      <bottom style="medium">
        <color indexed="64"/>
      </bottom>
      <diagonal/>
    </border>
    <border>
      <left style="thin">
        <color indexed="64"/>
      </left>
      <right style="medium">
        <color rgb="FFFF0000"/>
      </right>
      <top style="medium">
        <color rgb="FFFF0000"/>
      </top>
      <bottom style="medium">
        <color indexed="64"/>
      </bottom>
      <diagonal/>
    </border>
    <border>
      <left style="medium">
        <color rgb="FFFF0000"/>
      </left>
      <right style="medium">
        <color indexed="64"/>
      </right>
      <top style="medium">
        <color indexed="64"/>
      </top>
      <bottom style="medium">
        <color indexed="64"/>
      </bottom>
      <diagonal/>
    </border>
    <border>
      <left style="medium">
        <color indexed="64"/>
      </left>
      <right style="medium">
        <color rgb="FFFF0000"/>
      </right>
      <top style="medium">
        <color indexed="64"/>
      </top>
      <bottom style="medium">
        <color indexed="64"/>
      </bottom>
      <diagonal/>
    </border>
    <border>
      <left style="medium">
        <color rgb="FFFF0000"/>
      </left>
      <right/>
      <top style="medium">
        <color indexed="64"/>
      </top>
      <bottom/>
      <diagonal/>
    </border>
    <border>
      <left/>
      <right style="medium">
        <color rgb="FFFF0000"/>
      </right>
      <top style="medium">
        <color indexed="64"/>
      </top>
      <bottom/>
      <diagonal/>
    </border>
    <border>
      <left style="thin">
        <color indexed="64"/>
      </left>
      <right style="medium">
        <color indexed="64"/>
      </right>
      <top style="medium">
        <color auto="1"/>
      </top>
      <bottom/>
      <diagonal/>
    </border>
    <border>
      <left style="medium">
        <color indexed="64"/>
      </left>
      <right style="dashed">
        <color indexed="64"/>
      </right>
      <top/>
      <bottom style="hair">
        <color indexed="64"/>
      </bottom>
      <diagonal/>
    </border>
    <border>
      <left/>
      <right style="medium">
        <color indexed="64"/>
      </right>
      <top/>
      <bottom style="hair">
        <color indexed="64"/>
      </bottom>
      <diagonal/>
    </border>
    <border>
      <left style="medium">
        <color indexed="64"/>
      </left>
      <right style="dashed">
        <color indexed="64"/>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dashed">
        <color indexed="64"/>
      </right>
      <top style="hair">
        <color indexed="64"/>
      </top>
      <bottom/>
      <diagonal/>
    </border>
    <border>
      <left/>
      <right style="medium">
        <color indexed="64"/>
      </right>
      <top style="hair">
        <color indexed="64"/>
      </top>
      <bottom/>
      <diagonal/>
    </border>
    <border>
      <left style="medium">
        <color indexed="64"/>
      </left>
      <right style="dashed">
        <color indexed="64"/>
      </right>
      <top style="medium">
        <color indexed="64"/>
      </top>
      <bottom style="medium">
        <color indexed="64"/>
      </bottom>
      <diagonal/>
    </border>
    <border>
      <left style="medium">
        <color indexed="64"/>
      </left>
      <right style="dashed">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rgb="FFC00000"/>
      </bottom>
      <diagonal/>
    </border>
  </borders>
  <cellStyleXfs count="13013">
    <xf numFmtId="0" fontId="0" fillId="0" borderId="0"/>
    <xf numFmtId="43" fontId="8" fillId="0" borderId="0" applyFont="0" applyFill="0" applyBorder="0" applyAlignment="0" applyProtection="0"/>
    <xf numFmtId="9" fontId="12"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173" fontId="8" fillId="0" borderId="0" applyFont="0" applyFill="0" applyBorder="0" applyAlignment="0" applyProtection="0"/>
    <xf numFmtId="0" fontId="8" fillId="0" borderId="0"/>
    <xf numFmtId="0" fontId="64" fillId="0" borderId="0"/>
    <xf numFmtId="0" fontId="63" fillId="0" borderId="0"/>
    <xf numFmtId="0" fontId="63" fillId="0" borderId="0"/>
    <xf numFmtId="43" fontId="64"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0" fontId="6" fillId="0" borderId="0"/>
    <xf numFmtId="0" fontId="12" fillId="0" borderId="0"/>
    <xf numFmtId="43" fontId="3" fillId="0" borderId="0" applyFont="0" applyFill="0" applyBorder="0" applyAlignment="0" applyProtection="0"/>
    <xf numFmtId="0" fontId="110" fillId="0" borderId="0" applyNumberFormat="0" applyFill="0" applyBorder="0" applyAlignment="0" applyProtection="0"/>
    <xf numFmtId="0" fontId="111" fillId="0" borderId="251" applyNumberFormat="0" applyFill="0" applyAlignment="0" applyProtection="0"/>
    <xf numFmtId="0" fontId="112" fillId="0" borderId="252" applyNumberFormat="0" applyFill="0" applyAlignment="0" applyProtection="0"/>
    <xf numFmtId="0" fontId="113" fillId="0" borderId="253" applyNumberFormat="0" applyFill="0" applyAlignment="0" applyProtection="0"/>
    <xf numFmtId="0" fontId="113" fillId="0" borderId="0" applyNumberFormat="0" applyFill="0" applyBorder="0" applyAlignment="0" applyProtection="0"/>
    <xf numFmtId="0" fontId="114" fillId="37" borderId="0" applyNumberFormat="0" applyBorder="0" applyAlignment="0" applyProtection="0"/>
    <xf numFmtId="0" fontId="115" fillId="38" borderId="0" applyNumberFormat="0" applyBorder="0" applyAlignment="0" applyProtection="0"/>
    <xf numFmtId="0" fontId="116" fillId="39" borderId="0" applyNumberFormat="0" applyBorder="0" applyAlignment="0" applyProtection="0"/>
    <xf numFmtId="0" fontId="117" fillId="40" borderId="254" applyNumberFormat="0" applyAlignment="0" applyProtection="0"/>
    <xf numFmtId="0" fontId="118" fillId="41" borderId="255" applyNumberFormat="0" applyAlignment="0" applyProtection="0"/>
    <xf numFmtId="0" fontId="119" fillId="41" borderId="254" applyNumberFormat="0" applyAlignment="0" applyProtection="0"/>
    <xf numFmtId="0" fontId="120" fillId="0" borderId="256" applyNumberFormat="0" applyFill="0" applyAlignment="0" applyProtection="0"/>
    <xf numFmtId="0" fontId="121" fillId="42" borderId="257" applyNumberFormat="0" applyAlignment="0" applyProtection="0"/>
    <xf numFmtId="0" fontId="9" fillId="0" borderId="0" applyNumberFormat="0" applyFill="0" applyBorder="0" applyAlignment="0" applyProtection="0"/>
    <xf numFmtId="0" fontId="122" fillId="0" borderId="0" applyNumberFormat="0" applyFill="0" applyBorder="0" applyAlignment="0" applyProtection="0"/>
    <xf numFmtId="0" fontId="10" fillId="0" borderId="259" applyNumberFormat="0" applyFill="0" applyAlignment="0" applyProtection="0"/>
    <xf numFmtId="0" fontId="11"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2" fillId="49" borderId="0" applyNumberFormat="0" applyBorder="0" applyAlignment="0" applyProtection="0"/>
    <xf numFmtId="0" fontId="2"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11" fillId="55" borderId="0" applyNumberFormat="0" applyBorder="0" applyAlignment="0" applyProtection="0"/>
    <xf numFmtId="0" fontId="11" fillId="56"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11" fillId="59" borderId="0" applyNumberFormat="0" applyBorder="0" applyAlignment="0" applyProtection="0"/>
    <xf numFmtId="0" fontId="11" fillId="60" borderId="0" applyNumberFormat="0" applyBorder="0" applyAlignment="0" applyProtection="0"/>
    <xf numFmtId="0" fontId="2" fillId="61" borderId="0" applyNumberFormat="0" applyBorder="0" applyAlignment="0" applyProtection="0"/>
    <xf numFmtId="0" fontId="2" fillId="62" borderId="0" applyNumberFormat="0" applyBorder="0" applyAlignment="0" applyProtection="0"/>
    <xf numFmtId="0" fontId="11" fillId="63" borderId="0" applyNumberFormat="0" applyBorder="0" applyAlignment="0" applyProtection="0"/>
    <xf numFmtId="0" fontId="11"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11" fillId="67" borderId="0" applyNumberFormat="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3" fillId="0" borderId="0" applyFont="0" applyFill="0" applyBorder="0" applyAlignment="0" applyProtection="0"/>
    <xf numFmtId="0" fontId="63" fillId="0" borderId="0" applyFont="0" applyFill="0" applyBorder="0" applyAlignment="0" applyProtection="0"/>
    <xf numFmtId="43"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64" fillId="0" borderId="0" applyFont="0" applyFill="0" applyBorder="0" applyAlignment="0" applyProtection="0"/>
    <xf numFmtId="0" fontId="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0" fontId="6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83" fontId="2" fillId="0" borderId="0" applyFont="0" applyFill="0" applyBorder="0" applyAlignment="0" applyProtection="0"/>
    <xf numFmtId="0" fontId="124" fillId="0" borderId="0"/>
    <xf numFmtId="0" fontId="63" fillId="0" borderId="0"/>
    <xf numFmtId="0" fontId="125" fillId="0" borderId="0"/>
    <xf numFmtId="0" fontId="2" fillId="0" borderId="0"/>
    <xf numFmtId="0" fontId="63" fillId="0" borderId="0"/>
    <xf numFmtId="0" fontId="63" fillId="0" borderId="0" applyNumberFormat="0" applyFont="0" applyFill="0" applyBorder="0" applyAlignment="0" applyProtection="0"/>
    <xf numFmtId="0" fontId="63" fillId="0" borderId="0"/>
    <xf numFmtId="0" fontId="63" fillId="0" borderId="0"/>
    <xf numFmtId="9" fontId="64" fillId="0" borderId="0" applyFont="0" applyFill="0" applyBorder="0" applyAlignment="0" applyProtection="0"/>
    <xf numFmtId="9" fontId="123" fillId="0" borderId="0" applyFont="0" applyFill="0" applyBorder="0" applyAlignment="0" applyProtection="0"/>
    <xf numFmtId="9" fontId="64" fillId="0" borderId="0" applyFont="0" applyFill="0" applyBorder="0" applyAlignment="0" applyProtection="0"/>
    <xf numFmtId="9" fontId="63"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2" fillId="0" borderId="0" applyFont="0" applyFill="0" applyBorder="0" applyAlignment="0" applyProtection="0"/>
    <xf numFmtId="0" fontId="108" fillId="0" borderId="0"/>
    <xf numFmtId="9" fontId="108" fillId="0" borderId="0" applyFont="0" applyFill="0" applyBorder="0" applyAlignment="0" applyProtection="0"/>
    <xf numFmtId="0" fontId="2" fillId="43" borderId="258" applyNumberFormat="0" applyFon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123" fillId="0" borderId="0" applyFont="0" applyFill="0" applyBorder="0" applyAlignment="0" applyProtection="0"/>
    <xf numFmtId="9" fontId="123" fillId="0" borderId="0" applyFont="0" applyFill="0" applyBorder="0" applyAlignment="0" applyProtection="0"/>
    <xf numFmtId="0" fontId="2" fillId="0" borderId="0"/>
    <xf numFmtId="43" fontId="2" fillId="0" borderId="0" applyFont="0" applyFill="0" applyBorder="0" applyAlignment="0" applyProtection="0"/>
    <xf numFmtId="43" fontId="64" fillId="0" borderId="0" applyFont="0" applyFill="0" applyBorder="0" applyAlignment="0" applyProtection="0"/>
    <xf numFmtId="41" fontId="125" fillId="0" borderId="0" applyFont="0" applyFill="0" applyBorder="0" applyAlignment="0" applyProtection="0"/>
    <xf numFmtId="9" fontId="125" fillId="0" borderId="0" applyFont="0" applyFill="0" applyBorder="0" applyAlignment="0" applyProtection="0"/>
    <xf numFmtId="43" fontId="2" fillId="0" borderId="0" applyFont="0" applyFill="0" applyBorder="0" applyAlignment="0" applyProtection="0"/>
    <xf numFmtId="0" fontId="63" fillId="0" borderId="0"/>
    <xf numFmtId="0" fontId="2" fillId="0" borderId="0"/>
    <xf numFmtId="43" fontId="125" fillId="0" borderId="0" applyFont="0" applyFill="0" applyBorder="0" applyAlignment="0" applyProtection="0"/>
    <xf numFmtId="43" fontId="125" fillId="0" borderId="0" applyFont="0" applyFill="0" applyBorder="0" applyAlignment="0" applyProtection="0"/>
    <xf numFmtId="0" fontId="127" fillId="0" borderId="0"/>
    <xf numFmtId="0" fontId="63" fillId="0" borderId="0" applyNumberFormat="0" applyFont="0" applyFill="0" applyBorder="0" applyAlignment="0" applyProtection="0"/>
    <xf numFmtId="43" fontId="2" fillId="0" borderId="0" applyFont="0" applyFill="0" applyBorder="0" applyAlignment="0" applyProtection="0"/>
    <xf numFmtId="0" fontId="128"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1" fontId="128" fillId="0" borderId="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8" fillId="0" borderId="0"/>
    <xf numFmtId="43" fontId="2" fillId="0" borderId="0" applyFont="0" applyFill="0" applyBorder="0" applyAlignment="0" applyProtection="0"/>
    <xf numFmtId="43" fontId="60" fillId="0" borderId="0">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0" fillId="0" borderId="0">
      <protection locked="0"/>
    </xf>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0" fillId="0" borderId="0">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0" fontId="132" fillId="0" borderId="0" applyNumberFormat="0" applyFill="0" applyBorder="0" applyAlignment="0" applyProtection="0"/>
    <xf numFmtId="0" fontId="130" fillId="68" borderId="260"/>
    <xf numFmtId="0" fontId="126" fillId="0" borderId="0">
      <alignment vertical="center"/>
    </xf>
    <xf numFmtId="0" fontId="2" fillId="0" borderId="0"/>
    <xf numFmtId="0" fontId="126" fillId="0" borderId="0"/>
    <xf numFmtId="0" fontId="2" fillId="0" borderId="0"/>
    <xf numFmtId="0" fontId="2" fillId="0" borderId="0"/>
    <xf numFmtId="0" fontId="129" fillId="0" borderId="0"/>
    <xf numFmtId="0" fontId="126" fillId="0" borderId="0">
      <alignment vertical="center"/>
    </xf>
    <xf numFmtId="0" fontId="126" fillId="0" borderId="0">
      <alignment vertical="center"/>
    </xf>
    <xf numFmtId="0" fontId="123" fillId="0" borderId="0"/>
    <xf numFmtId="0" fontId="127" fillId="0" borderId="0"/>
    <xf numFmtId="0" fontId="2" fillId="0" borderId="0"/>
    <xf numFmtId="9" fontId="123" fillId="0" borderId="0" applyFont="0" applyFill="0" applyBorder="0" applyAlignment="0" applyProtection="0"/>
    <xf numFmtId="9" fontId="60" fillId="0" borderId="0">
      <alignment vertical="top"/>
      <protection locked="0"/>
    </xf>
    <xf numFmtId="9" fontId="124" fillId="0" borderId="0" applyFont="0" applyFill="0" applyBorder="0" applyAlignment="0" applyProtection="0"/>
    <xf numFmtId="9" fontId="129" fillId="0" borderId="0"/>
    <xf numFmtId="9" fontId="125" fillId="0" borderId="0" applyFont="0" applyFill="0" applyBorder="0" applyAlignment="0" applyProtection="0"/>
    <xf numFmtId="9" fontId="13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16" fillId="3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133" fillId="0" borderId="0"/>
    <xf numFmtId="0" fontId="127"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0" fontId="126" fillId="0" borderId="0">
      <alignment vertical="center"/>
    </xf>
    <xf numFmtId="43" fontId="60" fillId="0" borderId="0">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34"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protection locked="0"/>
    </xf>
    <xf numFmtId="0" fontId="126" fillId="0" borderId="0">
      <alignment vertical="center"/>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0" fontId="126" fillId="0" borderId="0">
      <alignment vertical="center"/>
    </xf>
    <xf numFmtId="0" fontId="126" fillId="0" borderId="0">
      <alignment vertical="center"/>
    </xf>
    <xf numFmtId="9" fontId="123" fillId="0" borderId="0" applyFont="0" applyFill="0" applyBorder="0" applyAlignment="0" applyProtection="0"/>
    <xf numFmtId="43" fontId="60" fillId="0" borderId="0">
      <protection locked="0"/>
    </xf>
    <xf numFmtId="0" fontId="126" fillId="0" borderId="0">
      <alignment vertical="center"/>
    </xf>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protection locked="0"/>
    </xf>
    <xf numFmtId="0" fontId="126" fillId="0" borderId="0">
      <alignment vertical="center"/>
    </xf>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8" fillId="0" borderId="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0" fontId="2" fillId="0" borderId="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0" fontId="126" fillId="0" borderId="0">
      <alignment vertical="center"/>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136" fillId="89" borderId="0" applyNumberFormat="0" applyBorder="0" applyAlignment="0" applyProtection="0"/>
    <xf numFmtId="0" fontId="136" fillId="88" borderId="0" applyNumberFormat="0" applyBorder="0" applyAlignment="0" applyProtection="0"/>
    <xf numFmtId="0" fontId="136" fillId="87" borderId="0" applyNumberFormat="0" applyBorder="0" applyAlignment="0" applyProtection="0"/>
    <xf numFmtId="0" fontId="136" fillId="86" borderId="0" applyNumberFormat="0" applyBorder="0" applyAlignment="0" applyProtection="0"/>
    <xf numFmtId="0" fontId="136" fillId="85" borderId="0" applyNumberFormat="0" applyBorder="0" applyAlignment="0" applyProtection="0"/>
    <xf numFmtId="0" fontId="136" fillId="84" borderId="0" applyNumberFormat="0" applyBorder="0" applyAlignment="0" applyProtection="0"/>
    <xf numFmtId="0" fontId="136" fillId="83" borderId="0" applyNumberFormat="0" applyBorder="0" applyAlignment="0" applyProtection="0"/>
    <xf numFmtId="0" fontId="136" fillId="82" borderId="0" applyNumberFormat="0" applyBorder="0" applyAlignment="0" applyProtection="0"/>
    <xf numFmtId="0" fontId="136" fillId="81" borderId="0" applyNumberFormat="0" applyBorder="0" applyAlignment="0" applyProtection="0"/>
    <xf numFmtId="0" fontId="123" fillId="80" borderId="0" applyNumberFormat="0" applyBorder="0" applyAlignment="0" applyProtection="0"/>
    <xf numFmtId="0" fontId="123" fillId="79" borderId="0" applyNumberFormat="0" applyBorder="0" applyAlignment="0" applyProtection="0"/>
    <xf numFmtId="0" fontId="123" fillId="78" borderId="0" applyNumberFormat="0" applyBorder="0" applyAlignment="0" applyProtection="0"/>
    <xf numFmtId="0" fontId="123" fillId="77" borderId="0" applyNumberFormat="0" applyBorder="0" applyAlignment="0" applyProtection="0"/>
    <xf numFmtId="0" fontId="123" fillId="76" borderId="0" applyNumberFormat="0" applyBorder="0" applyAlignment="0" applyProtection="0"/>
    <xf numFmtId="0" fontId="123" fillId="75" borderId="0" applyNumberFormat="0" applyBorder="0" applyAlignment="0" applyProtection="0"/>
    <xf numFmtId="0" fontId="123" fillId="74" borderId="0" applyNumberFormat="0" applyBorder="0" applyAlignment="0" applyProtection="0"/>
    <xf numFmtId="0" fontId="123" fillId="73" borderId="0" applyNumberFormat="0" applyBorder="0" applyAlignment="0" applyProtection="0"/>
    <xf numFmtId="0" fontId="123" fillId="72" borderId="0" applyNumberFormat="0" applyBorder="0" applyAlignment="0" applyProtection="0"/>
    <xf numFmtId="0" fontId="123" fillId="71" borderId="0" applyNumberFormat="0" applyBorder="0" applyAlignment="0" applyProtection="0"/>
    <xf numFmtId="0" fontId="123" fillId="70" borderId="0" applyNumberFormat="0" applyBorder="0" applyAlignment="0" applyProtection="0"/>
    <xf numFmtId="0" fontId="123" fillId="69" borderId="0" applyNumberFormat="0" applyBorder="0" applyAlignment="0" applyProtection="0"/>
    <xf numFmtId="43" fontId="2" fillId="0" borderId="0" applyFont="0" applyFill="0" applyBorder="0" applyAlignment="0" applyProtection="0"/>
    <xf numFmtId="0" fontId="136" fillId="90" borderId="0" applyNumberFormat="0" applyBorder="0" applyAlignment="0" applyProtection="0"/>
    <xf numFmtId="0" fontId="136" fillId="91" borderId="0" applyNumberFormat="0" applyBorder="0" applyAlignment="0" applyProtection="0"/>
    <xf numFmtId="0" fontId="136" fillId="92" borderId="0" applyNumberFormat="0" applyBorder="0" applyAlignment="0" applyProtection="0"/>
    <xf numFmtId="0" fontId="140" fillId="38" borderId="0" applyNumberFormat="0" applyBorder="0" applyAlignment="0" applyProtection="0"/>
    <xf numFmtId="0" fontId="141" fillId="41" borderId="254" applyNumberFormat="0" applyAlignment="0" applyProtection="0"/>
    <xf numFmtId="0" fontId="137" fillId="42" borderId="257" applyNumberFormat="0" applyAlignment="0" applyProtection="0"/>
    <xf numFmtId="43" fontId="123" fillId="0" borderId="0" applyFont="0" applyFill="0" applyBorder="0" applyAlignment="0" applyProtection="0"/>
    <xf numFmtId="0" fontId="138" fillId="0" borderId="0" applyNumberFormat="0" applyFill="0" applyBorder="0" applyAlignment="0" applyProtection="0"/>
    <xf numFmtId="0" fontId="142" fillId="37" borderId="0" applyNumberFormat="0" applyBorder="0" applyAlignment="0" applyProtection="0"/>
    <xf numFmtId="0" fontId="143" fillId="0" borderId="261" applyNumberFormat="0" applyFill="0" applyAlignment="0" applyProtection="0"/>
    <xf numFmtId="0" fontId="144" fillId="0" borderId="262" applyNumberFormat="0" applyFill="0" applyAlignment="0" applyProtection="0"/>
    <xf numFmtId="0" fontId="145" fillId="0" borderId="263" applyNumberFormat="0" applyFill="0" applyAlignment="0" applyProtection="0"/>
    <xf numFmtId="0" fontId="145" fillId="0" borderId="0" applyNumberFormat="0" applyFill="0" applyBorder="0" applyAlignment="0" applyProtection="0"/>
    <xf numFmtId="0" fontId="146" fillId="40" borderId="254" applyNumberFormat="0" applyAlignment="0" applyProtection="0"/>
    <xf numFmtId="0" fontId="147" fillId="0" borderId="256" applyNumberFormat="0" applyFill="0" applyAlignment="0" applyProtection="0"/>
    <xf numFmtId="0" fontId="148" fillId="39" borderId="0" applyNumberFormat="0" applyBorder="0" applyAlignment="0" applyProtection="0"/>
    <xf numFmtId="0" fontId="124" fillId="0" borderId="0"/>
    <xf numFmtId="0" fontId="123" fillId="43" borderId="258" applyNumberFormat="0" applyFont="0" applyAlignment="0" applyProtection="0"/>
    <xf numFmtId="0" fontId="149" fillId="41" borderId="255" applyNumberFormat="0" applyAlignment="0" applyProtection="0"/>
    <xf numFmtId="43" fontId="2" fillId="0" borderId="0" applyFont="0" applyFill="0" applyBorder="0" applyAlignment="0" applyProtection="0"/>
    <xf numFmtId="0" fontId="150" fillId="0" borderId="0" applyNumberFormat="0" applyFill="0" applyBorder="0" applyAlignment="0" applyProtection="0"/>
    <xf numFmtId="0" fontId="135" fillId="0" borderId="264" applyNumberFormat="0" applyFill="0" applyAlignment="0" applyProtection="0"/>
    <xf numFmtId="0" fontId="139" fillId="0" borderId="0" applyNumberForma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43" fontId="2"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9" fontId="123"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126" fillId="0" borderId="0">
      <alignment vertical="center"/>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9" fontId="60" fillId="0" borderId="0">
      <alignment vertical="top"/>
      <protection locked="0"/>
    </xf>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127" fillId="0" borderId="0" applyFont="0" applyFill="0" applyBorder="0" applyAlignment="0" applyProtection="0"/>
    <xf numFmtId="9" fontId="60" fillId="0" borderId="0">
      <alignment vertical="top"/>
      <protection locked="0"/>
    </xf>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60" fillId="0" borderId="0">
      <alignment vertical="top"/>
      <protection locked="0"/>
    </xf>
    <xf numFmtId="0" fontId="126" fillId="0" borderId="0">
      <alignment vertical="center"/>
    </xf>
    <xf numFmtId="43" fontId="2" fillId="0" borderId="0" applyFont="0" applyFill="0" applyBorder="0" applyAlignment="0" applyProtection="0"/>
    <xf numFmtId="0" fontId="2" fillId="0" borderId="0"/>
    <xf numFmtId="43" fontId="60" fillId="0" borderId="0">
      <alignment vertical="top"/>
      <protection locked="0"/>
    </xf>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0" fontId="2" fillId="0" borderId="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9" fontId="60" fillId="0" borderId="0">
      <alignment vertical="top"/>
      <protection locked="0"/>
    </xf>
    <xf numFmtId="43" fontId="123"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0" borderId="0"/>
    <xf numFmtId="43" fontId="127"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60" fillId="0" borderId="0">
      <alignment vertical="top"/>
      <protection locked="0"/>
    </xf>
    <xf numFmtId="43" fontId="127" fillId="0" borderId="0" applyFont="0" applyFill="0" applyBorder="0" applyAlignment="0" applyProtection="0"/>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37" fillId="0" borderId="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0" fontId="37"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37"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0" fontId="126" fillId="0" borderId="0">
      <alignment vertical="center"/>
    </xf>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37"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0" fontId="2" fillId="0" borderId="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0" fontId="126" fillId="0" borderId="0">
      <alignment vertical="center"/>
    </xf>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37"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0" fontId="2" fillId="0" borderId="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37"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0" fontId="2" fillId="0" borderId="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151"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3" fillId="0" borderId="0" applyFont="0" applyFill="0" applyBorder="0" applyAlignment="0" applyProtection="0"/>
    <xf numFmtId="0" fontId="6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64" fillId="0" borderId="0" applyFont="0" applyFill="0" applyBorder="0" applyAlignment="0" applyProtection="0"/>
    <xf numFmtId="0" fontId="2"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0" fontId="6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3" fillId="0" borderId="0" applyFont="0" applyFill="0" applyBorder="0" applyAlignment="0" applyProtection="0"/>
    <xf numFmtId="43" fontId="2" fillId="0" borderId="0" applyFont="0" applyFill="0" applyBorder="0" applyAlignment="0" applyProtection="0"/>
    <xf numFmtId="0"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123" fillId="0" borderId="0" applyFont="0" applyFill="0" applyBorder="0" applyAlignment="0" applyProtection="0"/>
    <xf numFmtId="0" fontId="64" fillId="0" borderId="0"/>
    <xf numFmtId="0" fontId="63" fillId="0" borderId="0"/>
    <xf numFmtId="0" fontId="125" fillId="0" borderId="0"/>
    <xf numFmtId="0" fontId="63" fillId="0" borderId="0"/>
    <xf numFmtId="0" fontId="63" fillId="0" borderId="0" applyNumberFormat="0" applyFont="0" applyFill="0" applyBorder="0" applyAlignment="0" applyProtection="0"/>
    <xf numFmtId="0" fontId="63" fillId="0" borderId="0"/>
    <xf numFmtId="0" fontId="63" fillId="0" borderId="0"/>
    <xf numFmtId="9" fontId="64" fillId="0" borderId="0" applyFont="0" applyFill="0" applyBorder="0" applyAlignment="0" applyProtection="0"/>
    <xf numFmtId="9" fontId="6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0" fontId="108" fillId="0" borderId="0"/>
    <xf numFmtId="0" fontId="11" fillId="47" borderId="0" applyNumberFormat="0" applyBorder="0" applyAlignment="0" applyProtection="0"/>
    <xf numFmtId="0" fontId="11" fillId="51" borderId="0" applyNumberFormat="0" applyBorder="0" applyAlignment="0" applyProtection="0"/>
    <xf numFmtId="0" fontId="11" fillId="55" borderId="0" applyNumberFormat="0" applyBorder="0" applyAlignment="0" applyProtection="0"/>
    <xf numFmtId="0" fontId="11" fillId="59" borderId="0" applyNumberFormat="0" applyBorder="0" applyAlignment="0" applyProtection="0"/>
    <xf numFmtId="0" fontId="11" fillId="63" borderId="0" applyNumberFormat="0" applyBorder="0" applyAlignment="0" applyProtection="0"/>
    <xf numFmtId="0" fontId="11" fillId="67" borderId="0" applyNumberFormat="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0" fontId="126" fillId="0" borderId="0">
      <alignment vertical="center"/>
    </xf>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37"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0" fontId="2" fillId="0" borderId="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0" fontId="126" fillId="0" borderId="0">
      <alignment vertical="center"/>
    </xf>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60" fillId="0" borderId="0">
      <alignment vertical="top"/>
      <protection locked="0"/>
    </xf>
    <xf numFmtId="0" fontId="37" fillId="0" borderId="0"/>
    <xf numFmtId="0" fontId="126" fillId="0" borderId="0">
      <alignment vertical="center"/>
    </xf>
    <xf numFmtId="9"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126" fillId="0" borderId="0">
      <alignment vertical="center"/>
    </xf>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0" fontId="2" fillId="0" borderId="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127" fillId="0" borderId="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9" fontId="60" fillId="0" borderId="0">
      <protection locked="0"/>
    </xf>
    <xf numFmtId="43" fontId="60" fillId="0" borderId="0">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7"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2" fillId="0" borderId="0" applyFont="0" applyFill="0" applyBorder="0" applyAlignment="0" applyProtection="0"/>
    <xf numFmtId="43" fontId="60" fillId="0" borderId="0">
      <alignment vertical="top"/>
      <protection locked="0"/>
    </xf>
    <xf numFmtId="43" fontId="123"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34"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alignment vertical="top"/>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126" fillId="0" borderId="0">
      <alignment vertical="center"/>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34"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123" fillId="0" borderId="0" applyFont="0" applyFill="0" applyBorder="0" applyAlignment="0" applyProtection="0"/>
    <xf numFmtId="43" fontId="60" fillId="0" borderId="0">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27"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127" fillId="0" borderId="0" applyFont="0" applyFill="0" applyBorder="0" applyAlignment="0" applyProtection="0"/>
    <xf numFmtId="0" fontId="2" fillId="0" borderId="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60" fillId="0" borderId="0">
      <protection locked="0"/>
    </xf>
    <xf numFmtId="43" fontId="60" fillId="0" borderId="0">
      <protection locked="0"/>
    </xf>
    <xf numFmtId="43" fontId="60" fillId="0" borderId="0">
      <protection locked="0"/>
    </xf>
    <xf numFmtId="0" fontId="37" fillId="0" borderId="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34"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protection locked="0"/>
    </xf>
    <xf numFmtId="9"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9" fontId="60" fillId="0" borderId="0">
      <alignment vertical="top"/>
      <protection locked="0"/>
    </xf>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7"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9" fontId="60" fillId="0" borderId="0">
      <protection locked="0"/>
    </xf>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34"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alignment vertical="top"/>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16" fillId="93" borderId="0" applyNumberFormat="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protection locked="0"/>
    </xf>
    <xf numFmtId="9" fontId="60" fillId="0" borderId="0">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9"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0" fontId="134" fillId="0" borderId="0" applyNumberFormat="0" applyFill="0" applyBorder="0" applyAlignment="0" applyProtection="0">
      <alignment vertical="top"/>
      <protection locked="0"/>
    </xf>
    <xf numFmtId="43" fontId="2" fillId="0" borderId="0" applyFont="0" applyFill="0" applyBorder="0" applyAlignment="0" applyProtection="0"/>
    <xf numFmtId="43" fontId="60" fillId="0" borderId="0">
      <protection locked="0"/>
    </xf>
    <xf numFmtId="43" fontId="60" fillId="0" borderId="0">
      <protection locked="0"/>
    </xf>
    <xf numFmtId="43" fontId="2" fillId="0" borderId="0" applyFont="0" applyFill="0" applyBorder="0" applyAlignment="0" applyProtection="0"/>
    <xf numFmtId="43" fontId="60" fillId="0" borderId="0">
      <protection locked="0"/>
    </xf>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6" fillId="0" borderId="0">
      <alignment vertical="center"/>
    </xf>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0" fontId="2" fillId="0" borderId="0"/>
    <xf numFmtId="43" fontId="2" fillId="0" borderId="0" applyFont="0" applyFill="0" applyBorder="0" applyAlignment="0" applyProtection="0"/>
    <xf numFmtId="0" fontId="37"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9"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34" fillId="0" borderId="0" applyNumberFormat="0" applyFill="0" applyBorder="0" applyAlignment="0" applyProtection="0">
      <alignment vertical="top"/>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60" fillId="0" borderId="0">
      <protection locked="0"/>
    </xf>
    <xf numFmtId="0" fontId="126" fillId="0" borderId="0">
      <alignment vertical="center"/>
    </xf>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60" fillId="0" borderId="0">
      <protection locked="0"/>
    </xf>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60" fillId="0" borderId="0">
      <protection locked="0"/>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2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64" fillId="0" borderId="0" applyFont="0" applyFill="0" applyBorder="0" applyAlignment="0" applyProtection="0"/>
    <xf numFmtId="43" fontId="12"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0"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0" fontId="1" fillId="43" borderId="258"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64" fillId="0" borderId="0" applyFont="0" applyFill="0" applyBorder="0" applyAlignment="0" applyProtection="0"/>
    <xf numFmtId="41" fontId="125" fillId="0" borderId="0" applyFont="0" applyFill="0" applyBorder="0" applyAlignment="0" applyProtection="0"/>
    <xf numFmtId="43" fontId="1" fillId="0" borderId="0" applyFont="0" applyFill="0" applyBorder="0" applyAlignment="0" applyProtection="0"/>
    <xf numFmtId="0" fontId="1" fillId="0" borderId="0"/>
    <xf numFmtId="43" fontId="125"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1" fontId="128" fillId="0" borderId="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8" fillId="0" borderId="0"/>
    <xf numFmtId="43" fontId="1" fillId="0" borderId="0" applyFont="0" applyFill="0" applyBorder="0" applyAlignment="0" applyProtection="0"/>
    <xf numFmtId="43" fontId="60" fillId="0" borderId="0">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0" fillId="0" borderId="0">
      <protection locked="0"/>
    </xf>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4" fillId="0" borderId="0" applyFont="0" applyFill="0" applyBorder="0" applyAlignment="0" applyProtection="0"/>
    <xf numFmtId="43" fontId="123" fillId="0" borderId="0" applyFont="0" applyFill="0" applyBorder="0" applyAlignment="0" applyProtection="0"/>
    <xf numFmtId="43" fontId="129" fillId="0" borderId="0"/>
    <xf numFmtId="43" fontId="125" fillId="0" borderId="0" applyFont="0" applyFill="0" applyBorder="0" applyAlignment="0" applyProtection="0"/>
    <xf numFmtId="43" fontId="13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0" fillId="0" borderId="0">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0" fontId="1" fillId="0" borderId="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0" fontId="1" fillId="0" borderId="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23"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0" fontId="1" fillId="0" borderId="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0" fontId="1" fillId="0" borderId="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0" fontId="1" fillId="0" borderId="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0" fontId="1" fillId="0" borderId="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60" fillId="0" borderId="0">
      <alignment vertical="top"/>
      <protection locked="0"/>
    </xf>
    <xf numFmtId="43" fontId="1" fillId="0" borderId="0" applyFont="0" applyFill="0" applyBorder="0" applyAlignment="0" applyProtection="0"/>
    <xf numFmtId="0" fontId="1" fillId="0" borderId="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23"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alignment vertical="top"/>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123" fillId="0" borderId="0" applyFont="0" applyFill="0" applyBorder="0" applyAlignment="0" applyProtection="0"/>
    <xf numFmtId="43" fontId="60" fillId="0" borderId="0">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27"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27" fillId="0" borderId="0" applyFont="0" applyFill="0" applyBorder="0" applyAlignment="0" applyProtection="0"/>
    <xf numFmtId="0" fontId="1" fillId="0" borderId="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60" fillId="0" borderId="0">
      <protection locked="0"/>
    </xf>
    <xf numFmtId="43" fontId="60" fillId="0" borderId="0">
      <protection locked="0"/>
    </xf>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protection locked="0"/>
    </xf>
    <xf numFmtId="9"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alignment vertical="top"/>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60" fillId="0" borderId="0">
      <protection locked="0"/>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60" fillId="0" borderId="0">
      <protection locked="0"/>
    </xf>
    <xf numFmtId="43" fontId="1" fillId="0" borderId="0" applyFont="0" applyFill="0" applyBorder="0" applyAlignment="0" applyProtection="0"/>
    <xf numFmtId="43" fontId="60" fillId="0" borderId="0">
      <protection locked="0"/>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9"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60" fillId="0" borderId="0">
      <alignment vertical="top"/>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3"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alignment vertical="top"/>
      <protection locked="0"/>
    </xf>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60"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1544">
    <xf numFmtId="0" fontId="0" fillId="0" borderId="0" xfId="0"/>
    <xf numFmtId="0" fontId="13" fillId="0" borderId="0" xfId="0" applyFont="1" applyAlignment="1">
      <alignment vertical="top"/>
    </xf>
    <xf numFmtId="0" fontId="14" fillId="0" borderId="0" xfId="0" applyFont="1" applyAlignment="1">
      <alignment vertical="top"/>
    </xf>
    <xf numFmtId="3" fontId="14" fillId="0" borderId="0" xfId="0" applyNumberFormat="1" applyFont="1" applyAlignment="1">
      <alignment vertical="top"/>
    </xf>
    <xf numFmtId="0" fontId="14" fillId="2" borderId="0" xfId="0" applyFont="1" applyFill="1" applyAlignment="1">
      <alignment vertical="top"/>
    </xf>
    <xf numFmtId="0" fontId="14" fillId="2" borderId="0" xfId="0" applyFont="1" applyFill="1"/>
    <xf numFmtId="9" fontId="22" fillId="2" borderId="15" xfId="2" applyFont="1" applyFill="1" applyBorder="1" applyAlignment="1">
      <alignment horizontal="right" vertical="top" wrapText="1"/>
    </xf>
    <xf numFmtId="9" fontId="22" fillId="2" borderId="17" xfId="2" applyFont="1" applyFill="1" applyBorder="1" applyAlignment="1">
      <alignment horizontal="right" vertical="top" wrapText="1"/>
    </xf>
    <xf numFmtId="0" fontId="15" fillId="3" borderId="18" xfId="0" applyFont="1" applyFill="1" applyBorder="1" applyAlignment="1">
      <alignment vertical="top" wrapText="1"/>
    </xf>
    <xf numFmtId="9" fontId="15" fillId="0" borderId="15" xfId="2" applyFont="1" applyBorder="1" applyAlignment="1">
      <alignment horizontal="right" vertical="top" wrapText="1"/>
    </xf>
    <xf numFmtId="0" fontId="15" fillId="3" borderId="20" xfId="0" applyFont="1" applyFill="1" applyBorder="1" applyAlignment="1">
      <alignment vertical="top" wrapText="1"/>
    </xf>
    <xf numFmtId="0" fontId="0" fillId="0" borderId="0" xfId="0" applyAlignment="1">
      <alignment vertical="top"/>
    </xf>
    <xf numFmtId="165" fontId="0" fillId="0" borderId="0" xfId="0" applyNumberFormat="1"/>
    <xf numFmtId="43" fontId="0" fillId="0" borderId="0" xfId="0" applyNumberFormat="1"/>
    <xf numFmtId="0" fontId="28" fillId="0" borderId="0" xfId="0" applyFont="1" applyAlignment="1">
      <alignment vertical="top"/>
    </xf>
    <xf numFmtId="0" fontId="28" fillId="2" borderId="0" xfId="0" applyFont="1" applyFill="1" applyAlignment="1">
      <alignment vertical="top"/>
    </xf>
    <xf numFmtId="43" fontId="28" fillId="0" borderId="0" xfId="0" applyNumberFormat="1" applyFont="1" applyAlignment="1">
      <alignment vertical="top"/>
    </xf>
    <xf numFmtId="0" fontId="13" fillId="0" borderId="0" xfId="0" applyFont="1"/>
    <xf numFmtId="0" fontId="19" fillId="12" borderId="30" xfId="0" applyFont="1" applyFill="1" applyBorder="1" applyAlignment="1">
      <alignment horizontal="left" wrapText="1"/>
    </xf>
    <xf numFmtId="9" fontId="14" fillId="2" borderId="0" xfId="2" applyFont="1" applyFill="1" applyAlignment="1"/>
    <xf numFmtId="0" fontId="19" fillId="12" borderId="33" xfId="0" applyFont="1" applyFill="1" applyBorder="1" applyAlignment="1">
      <alignment horizontal="left" wrapText="1"/>
    </xf>
    <xf numFmtId="3" fontId="29" fillId="0" borderId="36" xfId="0" applyNumberFormat="1" applyFont="1" applyBorder="1" applyAlignment="1">
      <alignment horizontal="right" wrapText="1"/>
    </xf>
    <xf numFmtId="0" fontId="19" fillId="13" borderId="43" xfId="0" applyFont="1" applyFill="1" applyBorder="1" applyAlignment="1">
      <alignment horizontal="left" wrapText="1"/>
    </xf>
    <xf numFmtId="0" fontId="19" fillId="13" borderId="0" xfId="0" applyFont="1" applyFill="1" applyAlignment="1">
      <alignment horizontal="left" wrapText="1"/>
    </xf>
    <xf numFmtId="3" fontId="29" fillId="13" borderId="25" xfId="0" applyNumberFormat="1" applyFont="1" applyFill="1" applyBorder="1" applyAlignment="1">
      <alignment horizontal="right" wrapText="1"/>
    </xf>
    <xf numFmtId="0" fontId="19" fillId="12" borderId="44" xfId="0" applyFont="1" applyFill="1" applyBorder="1" applyAlignment="1">
      <alignment horizontal="left" wrapText="1"/>
    </xf>
    <xf numFmtId="0" fontId="19" fillId="12" borderId="46" xfId="0" applyFont="1" applyFill="1" applyBorder="1" applyAlignment="1">
      <alignment horizontal="left" wrapText="1"/>
    </xf>
    <xf numFmtId="0" fontId="19" fillId="12" borderId="41" xfId="0" applyFont="1" applyFill="1" applyBorder="1" applyAlignment="1">
      <alignment horizontal="left" wrapText="1"/>
    </xf>
    <xf numFmtId="0" fontId="19" fillId="13" borderId="32" xfId="0" applyFont="1" applyFill="1" applyBorder="1" applyAlignment="1">
      <alignment horizontal="left" wrapText="1"/>
    </xf>
    <xf numFmtId="0" fontId="19" fillId="13" borderId="27" xfId="0" applyFont="1" applyFill="1" applyBorder="1" applyAlignment="1">
      <alignment horizontal="left" wrapText="1"/>
    </xf>
    <xf numFmtId="0" fontId="19" fillId="13" borderId="25" xfId="0" applyFont="1" applyFill="1" applyBorder="1" applyAlignment="1">
      <alignment horizontal="left" wrapText="1"/>
    </xf>
    <xf numFmtId="0" fontId="19" fillId="12" borderId="50" xfId="0" applyFont="1" applyFill="1" applyBorder="1" applyAlignment="1">
      <alignment horizontal="left" wrapText="1"/>
    </xf>
    <xf numFmtId="3" fontId="29" fillId="0" borderId="24" xfId="0" applyNumberFormat="1" applyFont="1" applyBorder="1" applyAlignment="1">
      <alignment horizontal="right" wrapText="1"/>
    </xf>
    <xf numFmtId="9" fontId="27" fillId="2" borderId="0" xfId="2" applyFont="1" applyFill="1" applyAlignment="1"/>
    <xf numFmtId="3" fontId="13" fillId="0" borderId="0" xfId="0" applyNumberFormat="1" applyFont="1"/>
    <xf numFmtId="43" fontId="13" fillId="0" borderId="0" xfId="0" applyNumberFormat="1" applyFont="1"/>
    <xf numFmtId="0" fontId="14" fillId="0" borderId="0" xfId="0" applyFont="1"/>
    <xf numFmtId="0" fontId="19" fillId="8" borderId="58" xfId="0" applyFont="1" applyFill="1" applyBorder="1" applyAlignment="1">
      <alignment horizontal="left" wrapText="1"/>
    </xf>
    <xf numFmtId="0" fontId="19" fillId="8" borderId="59" xfId="0" applyFont="1" applyFill="1" applyBorder="1" applyAlignment="1">
      <alignment horizontal="left" wrapText="1"/>
    </xf>
    <xf numFmtId="17" fontId="19" fillId="9" borderId="60" xfId="0" applyNumberFormat="1" applyFont="1" applyFill="1" applyBorder="1" applyAlignment="1">
      <alignment horizontal="center" wrapText="1"/>
    </xf>
    <xf numFmtId="17" fontId="32" fillId="9" borderId="61" xfId="0" applyNumberFormat="1" applyFont="1" applyFill="1" applyBorder="1" applyAlignment="1">
      <alignment horizontal="center" wrapText="1"/>
    </xf>
    <xf numFmtId="17" fontId="32" fillId="9" borderId="62" xfId="0" applyNumberFormat="1" applyFont="1" applyFill="1" applyBorder="1" applyAlignment="1">
      <alignment horizontal="center" wrapText="1"/>
    </xf>
    <xf numFmtId="17" fontId="32" fillId="9" borderId="63" xfId="0" applyNumberFormat="1" applyFont="1" applyFill="1" applyBorder="1" applyAlignment="1">
      <alignment horizontal="center" wrapText="1"/>
    </xf>
    <xf numFmtId="0" fontId="19" fillId="12" borderId="65" xfId="0" applyFont="1" applyFill="1" applyBorder="1" applyAlignment="1">
      <alignment horizontal="left" wrapText="1"/>
    </xf>
    <xf numFmtId="3" fontId="19" fillId="0" borderId="66" xfId="0" applyNumberFormat="1" applyFont="1" applyBorder="1" applyAlignment="1">
      <alignment horizontal="right" wrapText="1"/>
    </xf>
    <xf numFmtId="165" fontId="19" fillId="3" borderId="66" xfId="1" applyNumberFormat="1" applyFont="1" applyFill="1" applyBorder="1" applyAlignment="1">
      <alignment horizontal="right" wrapText="1"/>
    </xf>
    <xf numFmtId="9" fontId="32" fillId="0" borderId="67" xfId="2" applyFont="1" applyBorder="1" applyAlignment="1">
      <alignment horizontal="right" wrapText="1"/>
    </xf>
    <xf numFmtId="43" fontId="32" fillId="0" borderId="68" xfId="1" applyFont="1" applyBorder="1" applyAlignment="1">
      <alignment horizontal="right" wrapText="1"/>
    </xf>
    <xf numFmtId="9" fontId="32" fillId="0" borderId="10" xfId="2" applyFont="1" applyBorder="1" applyAlignment="1">
      <alignment horizontal="right" wrapText="1"/>
    </xf>
    <xf numFmtId="3" fontId="19" fillId="0" borderId="69" xfId="0" applyNumberFormat="1" applyFont="1" applyBorder="1" applyAlignment="1">
      <alignment horizontal="right" wrapText="1"/>
    </xf>
    <xf numFmtId="3" fontId="19" fillId="0" borderId="70" xfId="0" applyNumberFormat="1" applyFont="1" applyBorder="1" applyAlignment="1">
      <alignment horizontal="right" wrapText="1"/>
    </xf>
    <xf numFmtId="165" fontId="19" fillId="3" borderId="70" xfId="1" applyNumberFormat="1" applyFont="1" applyFill="1" applyBorder="1" applyAlignment="1">
      <alignment horizontal="right" wrapText="1"/>
    </xf>
    <xf numFmtId="9" fontId="32" fillId="0" borderId="71" xfId="2" applyFont="1" applyBorder="1" applyAlignment="1">
      <alignment horizontal="right" wrapText="1"/>
    </xf>
    <xf numFmtId="43" fontId="32" fillId="0" borderId="43" xfId="1" applyFont="1" applyBorder="1" applyAlignment="1">
      <alignment horizontal="right" wrapText="1"/>
    </xf>
    <xf numFmtId="9" fontId="32" fillId="0" borderId="39" xfId="2" applyFont="1" applyBorder="1" applyAlignment="1">
      <alignment horizontal="right" wrapText="1"/>
    </xf>
    <xf numFmtId="3" fontId="19" fillId="0" borderId="72" xfId="0" applyNumberFormat="1" applyFont="1" applyBorder="1" applyAlignment="1">
      <alignment horizontal="right" wrapText="1"/>
    </xf>
    <xf numFmtId="0" fontId="19" fillId="12" borderId="74" xfId="0" applyFont="1" applyFill="1" applyBorder="1" applyAlignment="1">
      <alignment horizontal="left" wrapText="1"/>
    </xf>
    <xf numFmtId="3" fontId="19" fillId="0" borderId="75" xfId="0" applyNumberFormat="1" applyFont="1" applyBorder="1" applyAlignment="1">
      <alignment horizontal="right" wrapText="1"/>
    </xf>
    <xf numFmtId="165" fontId="19" fillId="3" borderId="75" xfId="1" applyNumberFormat="1" applyFont="1" applyFill="1" applyBorder="1" applyAlignment="1">
      <alignment horizontal="right" wrapText="1"/>
    </xf>
    <xf numFmtId="9" fontId="32" fillId="0" borderId="76" xfId="2" applyFont="1" applyBorder="1" applyAlignment="1">
      <alignment horizontal="right" wrapText="1"/>
    </xf>
    <xf numFmtId="43" fontId="32" fillId="0" borderId="77" xfId="1" applyFont="1" applyBorder="1" applyAlignment="1">
      <alignment horizontal="right" wrapText="1"/>
    </xf>
    <xf numFmtId="9" fontId="32" fillId="0" borderId="42" xfId="2" applyFont="1" applyBorder="1" applyAlignment="1">
      <alignment horizontal="right" wrapText="1"/>
    </xf>
    <xf numFmtId="3" fontId="19" fillId="0" borderId="78" xfId="0" applyNumberFormat="1" applyFont="1" applyBorder="1" applyAlignment="1">
      <alignment horizontal="right" wrapText="1"/>
    </xf>
    <xf numFmtId="0" fontId="19" fillId="12" borderId="80" xfId="0" applyFont="1" applyFill="1" applyBorder="1" applyAlignment="1">
      <alignment horizontal="left" wrapText="1"/>
    </xf>
    <xf numFmtId="3" fontId="19" fillId="0" borderId="81" xfId="0" applyNumberFormat="1" applyFont="1" applyBorder="1" applyAlignment="1">
      <alignment horizontal="right" wrapText="1"/>
    </xf>
    <xf numFmtId="165" fontId="19" fillId="3" borderId="81" xfId="1" applyNumberFormat="1" applyFont="1" applyFill="1" applyBorder="1" applyAlignment="1">
      <alignment horizontal="right" wrapText="1"/>
    </xf>
    <xf numFmtId="9" fontId="32" fillId="0" borderId="82" xfId="2" applyFont="1" applyBorder="1" applyAlignment="1">
      <alignment horizontal="right" wrapText="1"/>
    </xf>
    <xf numFmtId="3" fontId="19" fillId="0" borderId="83" xfId="0" applyNumberFormat="1" applyFont="1" applyBorder="1" applyAlignment="1">
      <alignment horizontal="right" wrapText="1"/>
    </xf>
    <xf numFmtId="0" fontId="19" fillId="12" borderId="85" xfId="0" applyFont="1" applyFill="1" applyBorder="1" applyAlignment="1">
      <alignment horizontal="left" wrapText="1"/>
    </xf>
    <xf numFmtId="3" fontId="19" fillId="0" borderId="86" xfId="0" applyNumberFormat="1" applyFont="1" applyBorder="1" applyAlignment="1">
      <alignment horizontal="right" wrapText="1"/>
    </xf>
    <xf numFmtId="165" fontId="19" fillId="3" borderId="86" xfId="1" applyNumberFormat="1" applyFont="1" applyFill="1" applyBorder="1" applyAlignment="1">
      <alignment horizontal="right" wrapText="1"/>
    </xf>
    <xf numFmtId="9" fontId="32" fillId="0" borderId="87" xfId="2" applyFont="1" applyBorder="1" applyAlignment="1">
      <alignment horizontal="right" wrapText="1"/>
    </xf>
    <xf numFmtId="3" fontId="19" fillId="0" borderId="88" xfId="0" applyNumberFormat="1" applyFont="1" applyBorder="1" applyAlignment="1">
      <alignment horizontal="right" wrapText="1"/>
    </xf>
    <xf numFmtId="0" fontId="19" fillId="12" borderId="89" xfId="0" applyFont="1" applyFill="1" applyBorder="1" applyAlignment="1">
      <alignment horizontal="left" wrapText="1"/>
    </xf>
    <xf numFmtId="3" fontId="19" fillId="0" borderId="90" xfId="0" applyNumberFormat="1" applyFont="1" applyBorder="1" applyAlignment="1">
      <alignment horizontal="right" wrapText="1"/>
    </xf>
    <xf numFmtId="165" fontId="19" fillId="3" borderId="90" xfId="1" applyNumberFormat="1" applyFont="1" applyFill="1" applyBorder="1" applyAlignment="1">
      <alignment horizontal="right" wrapText="1"/>
    </xf>
    <xf numFmtId="9" fontId="32" fillId="0" borderId="91" xfId="2" applyFont="1" applyBorder="1" applyAlignment="1">
      <alignment horizontal="right" wrapText="1"/>
    </xf>
    <xf numFmtId="43" fontId="32" fillId="0" borderId="0" xfId="1" applyFont="1" applyBorder="1" applyAlignment="1">
      <alignment horizontal="right" wrapText="1"/>
    </xf>
    <xf numFmtId="3" fontId="19" fillId="0" borderId="92" xfId="0" applyNumberFormat="1" applyFont="1" applyBorder="1" applyAlignment="1">
      <alignment horizontal="right" wrapText="1"/>
    </xf>
    <xf numFmtId="0" fontId="19" fillId="12" borderId="93" xfId="0" applyFont="1" applyFill="1" applyBorder="1" applyAlignment="1">
      <alignment horizontal="left" wrapText="1"/>
    </xf>
    <xf numFmtId="0" fontId="19" fillId="0" borderId="94" xfId="0" applyFont="1" applyBorder="1" applyAlignment="1">
      <alignment horizontal="right" wrapText="1"/>
    </xf>
    <xf numFmtId="165" fontId="19" fillId="3" borderId="94" xfId="1" applyNumberFormat="1" applyFont="1" applyFill="1" applyBorder="1" applyAlignment="1">
      <alignment horizontal="right" wrapText="1"/>
    </xf>
    <xf numFmtId="9" fontId="32" fillId="0" borderId="95" xfId="2" applyFont="1" applyBorder="1" applyAlignment="1">
      <alignment horizontal="right" wrapText="1"/>
    </xf>
    <xf numFmtId="0" fontId="19" fillId="0" borderId="96" xfId="0" applyFont="1" applyBorder="1" applyAlignment="1">
      <alignment horizontal="right" wrapText="1"/>
    </xf>
    <xf numFmtId="0" fontId="19" fillId="0" borderId="70" xfId="0" applyFont="1" applyBorder="1" applyAlignment="1">
      <alignment horizontal="right" wrapText="1"/>
    </xf>
    <xf numFmtId="0" fontId="19" fillId="0" borderId="72" xfId="0" applyFont="1" applyBorder="1" applyAlignment="1">
      <alignment horizontal="right" wrapText="1"/>
    </xf>
    <xf numFmtId="3" fontId="19" fillId="0" borderId="94" xfId="0" applyNumberFormat="1" applyFont="1" applyBorder="1" applyAlignment="1">
      <alignment horizontal="right" wrapText="1"/>
    </xf>
    <xf numFmtId="3" fontId="19" fillId="0" borderId="96" xfId="0" applyNumberFormat="1" applyFont="1" applyBorder="1" applyAlignment="1">
      <alignment horizontal="right" wrapText="1"/>
    </xf>
    <xf numFmtId="0" fontId="19" fillId="11" borderId="97" xfId="0" applyFont="1" applyFill="1" applyBorder="1" applyAlignment="1">
      <alignment horizontal="left" wrapText="1"/>
    </xf>
    <xf numFmtId="3" fontId="19" fillId="0" borderId="98" xfId="0" applyNumberFormat="1" applyFont="1" applyBorder="1" applyAlignment="1">
      <alignment horizontal="right" wrapText="1"/>
    </xf>
    <xf numFmtId="165" fontId="19" fillId="3" borderId="98" xfId="1" applyNumberFormat="1" applyFont="1" applyFill="1" applyBorder="1" applyAlignment="1">
      <alignment horizontal="right" wrapText="1"/>
    </xf>
    <xf numFmtId="9" fontId="32" fillId="0" borderId="99" xfId="2" applyFont="1" applyBorder="1" applyAlignment="1">
      <alignment horizontal="right" wrapText="1"/>
    </xf>
    <xf numFmtId="43" fontId="32" fillId="0" borderId="21" xfId="1" applyFont="1" applyBorder="1" applyAlignment="1">
      <alignment horizontal="right" wrapText="1"/>
    </xf>
    <xf numFmtId="9" fontId="32" fillId="0" borderId="27" xfId="2" applyFont="1" applyBorder="1" applyAlignment="1">
      <alignment horizontal="right" wrapText="1"/>
    </xf>
    <xf numFmtId="3" fontId="19" fillId="0" borderId="100" xfId="0" applyNumberFormat="1" applyFont="1" applyBorder="1" applyAlignment="1">
      <alignment horizontal="right" wrapText="1"/>
    </xf>
    <xf numFmtId="0" fontId="13" fillId="0" borderId="77" xfId="0" applyFont="1" applyBorder="1"/>
    <xf numFmtId="0" fontId="13" fillId="0" borderId="24" xfId="0" applyFont="1" applyBorder="1"/>
    <xf numFmtId="3" fontId="19" fillId="0" borderId="101" xfId="0" applyNumberFormat="1" applyFont="1" applyBorder="1" applyAlignment="1">
      <alignment horizontal="right" wrapText="1"/>
    </xf>
    <xf numFmtId="165" fontId="19" fillId="3" borderId="101" xfId="1" applyNumberFormat="1" applyFont="1" applyFill="1" applyBorder="1" applyAlignment="1">
      <alignment horizontal="right" wrapText="1"/>
    </xf>
    <xf numFmtId="9" fontId="32" fillId="0" borderId="102" xfId="2" applyFont="1" applyBorder="1" applyAlignment="1">
      <alignment horizontal="right" wrapText="1"/>
    </xf>
    <xf numFmtId="3" fontId="19" fillId="0" borderId="103" xfId="0" applyNumberFormat="1" applyFont="1" applyBorder="1" applyAlignment="1">
      <alignment horizontal="right" wrapText="1"/>
    </xf>
    <xf numFmtId="3" fontId="33" fillId="0" borderId="101" xfId="0" applyNumberFormat="1" applyFont="1" applyBorder="1" applyAlignment="1">
      <alignment horizontal="right" wrapText="1"/>
    </xf>
    <xf numFmtId="165" fontId="33" fillId="3" borderId="101" xfId="1" applyNumberFormat="1" applyFont="1" applyFill="1" applyBorder="1" applyAlignment="1">
      <alignment horizontal="right" wrapText="1"/>
    </xf>
    <xf numFmtId="9" fontId="34" fillId="0" borderId="102" xfId="2" applyFont="1" applyBorder="1" applyAlignment="1">
      <alignment horizontal="right" wrapText="1"/>
    </xf>
    <xf numFmtId="10" fontId="27" fillId="15" borderId="0" xfId="2" applyNumberFormat="1" applyFont="1" applyFill="1" applyAlignment="1"/>
    <xf numFmtId="17" fontId="26" fillId="9" borderId="60" xfId="0" applyNumberFormat="1" applyFont="1" applyFill="1" applyBorder="1" applyAlignment="1">
      <alignment horizontal="center" wrapText="1"/>
    </xf>
    <xf numFmtId="3" fontId="26" fillId="0" borderId="90" xfId="0" applyNumberFormat="1" applyFont="1" applyBorder="1" applyAlignment="1">
      <alignment horizontal="right" wrapText="1"/>
    </xf>
    <xf numFmtId="3" fontId="26" fillId="15" borderId="81" xfId="0" applyNumberFormat="1" applyFont="1" applyFill="1" applyBorder="1" applyAlignment="1">
      <alignment horizontal="right" vertical="top" wrapText="1"/>
    </xf>
    <xf numFmtId="3" fontId="26" fillId="0" borderId="70" xfId="0" applyNumberFormat="1" applyFont="1" applyBorder="1" applyAlignment="1">
      <alignment horizontal="right" wrapText="1"/>
    </xf>
    <xf numFmtId="3" fontId="26" fillId="3" borderId="70" xfId="0" applyNumberFormat="1" applyFont="1" applyFill="1" applyBorder="1" applyAlignment="1">
      <alignment horizontal="right" wrapText="1"/>
    </xf>
    <xf numFmtId="3" fontId="26" fillId="0" borderId="75" xfId="0" applyNumberFormat="1" applyFont="1" applyBorder="1" applyAlignment="1">
      <alignment horizontal="right" wrapText="1"/>
    </xf>
    <xf numFmtId="3" fontId="26" fillId="3" borderId="75" xfId="0" applyNumberFormat="1" applyFont="1" applyFill="1" applyBorder="1" applyAlignment="1">
      <alignment horizontal="right" wrapText="1"/>
    </xf>
    <xf numFmtId="3" fontId="26" fillId="0" borderId="81" xfId="0" applyNumberFormat="1" applyFont="1" applyBorder="1" applyAlignment="1">
      <alignment horizontal="right" wrapText="1"/>
    </xf>
    <xf numFmtId="3" fontId="26" fillId="15" borderId="81" xfId="0" applyNumberFormat="1" applyFont="1" applyFill="1" applyBorder="1" applyAlignment="1">
      <alignment horizontal="right" wrapText="1"/>
    </xf>
    <xf numFmtId="3" fontId="26" fillId="0" borderId="86" xfId="0" applyNumberFormat="1" applyFont="1" applyBorder="1" applyAlignment="1">
      <alignment horizontal="right" wrapText="1"/>
    </xf>
    <xf numFmtId="3" fontId="26" fillId="15" borderId="86" xfId="0" applyNumberFormat="1" applyFont="1" applyFill="1" applyBorder="1" applyAlignment="1">
      <alignment horizontal="right" wrapText="1"/>
    </xf>
    <xf numFmtId="3" fontId="26" fillId="3" borderId="90" xfId="0" applyNumberFormat="1" applyFont="1" applyFill="1" applyBorder="1" applyAlignment="1">
      <alignment horizontal="right" wrapText="1"/>
    </xf>
    <xf numFmtId="0" fontId="26" fillId="0" borderId="94" xfId="0" applyFont="1" applyBorder="1" applyAlignment="1">
      <alignment horizontal="right" wrapText="1"/>
    </xf>
    <xf numFmtId="0" fontId="26" fillId="3" borderId="94" xfId="0" applyFont="1" applyFill="1" applyBorder="1" applyAlignment="1">
      <alignment horizontal="right" wrapText="1"/>
    </xf>
    <xf numFmtId="3" fontId="26" fillId="0" borderId="66" xfId="0" applyNumberFormat="1" applyFont="1" applyBorder="1" applyAlignment="1">
      <alignment horizontal="right" wrapText="1"/>
    </xf>
    <xf numFmtId="3" fontId="26" fillId="3" borderId="66" xfId="0" applyNumberFormat="1" applyFont="1" applyFill="1" applyBorder="1" applyAlignment="1">
      <alignment horizontal="right" wrapText="1"/>
    </xf>
    <xf numFmtId="0" fontId="26" fillId="0" borderId="70" xfId="0" applyFont="1" applyBorder="1" applyAlignment="1">
      <alignment horizontal="right" wrapText="1"/>
    </xf>
    <xf numFmtId="0" fontId="26" fillId="3" borderId="70" xfId="0" applyFont="1" applyFill="1" applyBorder="1" applyAlignment="1">
      <alignment horizontal="right" wrapText="1"/>
    </xf>
    <xf numFmtId="3" fontId="26" fillId="0" borderId="94" xfId="0" applyNumberFormat="1" applyFont="1" applyBorder="1" applyAlignment="1">
      <alignment horizontal="right" wrapText="1"/>
    </xf>
    <xf numFmtId="3" fontId="26" fillId="3" borderId="94" xfId="0" applyNumberFormat="1" applyFont="1" applyFill="1" applyBorder="1" applyAlignment="1">
      <alignment horizontal="right" wrapText="1"/>
    </xf>
    <xf numFmtId="3" fontId="26" fillId="0" borderId="98" xfId="0" applyNumberFormat="1" applyFont="1" applyBorder="1" applyAlignment="1">
      <alignment horizontal="right" wrapText="1"/>
    </xf>
    <xf numFmtId="3" fontId="26" fillId="3" borderId="98" xfId="0" applyNumberFormat="1" applyFont="1" applyFill="1" applyBorder="1" applyAlignment="1">
      <alignment horizontal="right" wrapText="1"/>
    </xf>
    <xf numFmtId="3" fontId="26" fillId="0" borderId="101" xfId="0" applyNumberFormat="1" applyFont="1" applyBorder="1" applyAlignment="1">
      <alignment horizontal="right" wrapText="1"/>
    </xf>
    <xf numFmtId="3" fontId="26" fillId="3" borderId="101" xfId="0" applyNumberFormat="1" applyFont="1" applyFill="1" applyBorder="1" applyAlignment="1">
      <alignment horizontal="right" wrapText="1"/>
    </xf>
    <xf numFmtId="3" fontId="14" fillId="0" borderId="0" xfId="0" applyNumberFormat="1" applyFont="1"/>
    <xf numFmtId="0" fontId="19" fillId="8" borderId="104" xfId="0" applyFont="1" applyFill="1" applyBorder="1" applyAlignment="1">
      <alignment horizontal="left" wrapText="1"/>
    </xf>
    <xf numFmtId="0" fontId="19" fillId="8" borderId="105" xfId="0" applyFont="1" applyFill="1" applyBorder="1" applyAlignment="1">
      <alignment horizontal="left" wrapText="1"/>
    </xf>
    <xf numFmtId="17" fontId="26" fillId="9" borderId="52" xfId="0" applyNumberFormat="1" applyFont="1" applyFill="1" applyBorder="1" applyAlignment="1">
      <alignment horizontal="right" wrapText="1"/>
    </xf>
    <xf numFmtId="0" fontId="26" fillId="9" borderId="53" xfId="0" applyFont="1" applyFill="1" applyBorder="1" applyAlignment="1">
      <alignment horizontal="right" wrapText="1"/>
    </xf>
    <xf numFmtId="0" fontId="19" fillId="8" borderId="9" xfId="0" applyFont="1" applyFill="1" applyBorder="1" applyAlignment="1">
      <alignment horizontal="center" wrapText="1"/>
    </xf>
    <xf numFmtId="0" fontId="19" fillId="8" borderId="10" xfId="0" applyFont="1" applyFill="1" applyBorder="1" applyAlignment="1">
      <alignment horizontal="center" wrapText="1"/>
    </xf>
    <xf numFmtId="0" fontId="19" fillId="8" borderId="52" xfId="0" applyFont="1" applyFill="1" applyBorder="1" applyAlignment="1">
      <alignment horizontal="center" wrapText="1"/>
    </xf>
    <xf numFmtId="3" fontId="26" fillId="0" borderId="107" xfId="0" applyNumberFormat="1" applyFont="1" applyBorder="1" applyAlignment="1">
      <alignment horizontal="right" wrapText="1"/>
    </xf>
    <xf numFmtId="3" fontId="26" fillId="0" borderId="12" xfId="0" applyNumberFormat="1" applyFont="1" applyBorder="1" applyAlignment="1">
      <alignment horizontal="right" wrapText="1"/>
    </xf>
    <xf numFmtId="9" fontId="26" fillId="0" borderId="12" xfId="0" applyNumberFormat="1" applyFont="1" applyBorder="1" applyAlignment="1">
      <alignment horizontal="right" wrapText="1"/>
    </xf>
    <xf numFmtId="3" fontId="29" fillId="0" borderId="48" xfId="0" applyNumberFormat="1" applyFont="1" applyBorder="1" applyAlignment="1">
      <alignment horizontal="right" wrapText="1"/>
    </xf>
    <xf numFmtId="3" fontId="29" fillId="0" borderId="45" xfId="0" applyNumberFormat="1" applyFont="1" applyBorder="1" applyAlignment="1">
      <alignment horizontal="right" wrapText="1"/>
    </xf>
    <xf numFmtId="3" fontId="15" fillId="0" borderId="107" xfId="0" applyNumberFormat="1" applyFont="1" applyBorder="1" applyAlignment="1">
      <alignment horizontal="right" wrapText="1"/>
    </xf>
    <xf numFmtId="3" fontId="26" fillId="0" borderId="34" xfId="0" applyNumberFormat="1" applyFont="1" applyBorder="1" applyAlignment="1">
      <alignment horizontal="right" wrapText="1"/>
    </xf>
    <xf numFmtId="3" fontId="26" fillId="0" borderId="35" xfId="0" applyNumberFormat="1" applyFont="1" applyBorder="1" applyAlignment="1">
      <alignment horizontal="right" wrapText="1"/>
    </xf>
    <xf numFmtId="9" fontId="35" fillId="0" borderId="35" xfId="0" applyNumberFormat="1" applyFont="1" applyBorder="1" applyAlignment="1">
      <alignment horizontal="right" wrapText="1"/>
    </xf>
    <xf numFmtId="3" fontId="29" fillId="0" borderId="37" xfId="0" applyNumberFormat="1" applyFont="1" applyBorder="1" applyAlignment="1">
      <alignment horizontal="right" wrapText="1"/>
    </xf>
    <xf numFmtId="3" fontId="15" fillId="0" borderId="34" xfId="0" applyNumberFormat="1" applyFont="1" applyBorder="1" applyAlignment="1">
      <alignment horizontal="right" wrapText="1"/>
    </xf>
    <xf numFmtId="0" fontId="19" fillId="12" borderId="40" xfId="0" applyFont="1" applyFill="1" applyBorder="1" applyAlignment="1">
      <alignment horizontal="left" wrapText="1"/>
    </xf>
    <xf numFmtId="3" fontId="26" fillId="0" borderId="110" xfId="0" applyNumberFormat="1" applyFont="1" applyBorder="1" applyAlignment="1">
      <alignment horizontal="right" wrapText="1"/>
    </xf>
    <xf numFmtId="3" fontId="26" fillId="0" borderId="49" xfId="0" applyNumberFormat="1" applyFont="1" applyBorder="1" applyAlignment="1">
      <alignment horizontal="right" wrapText="1"/>
    </xf>
    <xf numFmtId="9" fontId="35" fillId="0" borderId="49" xfId="0" applyNumberFormat="1" applyFont="1" applyBorder="1" applyAlignment="1">
      <alignment horizontal="right" wrapText="1"/>
    </xf>
    <xf numFmtId="3" fontId="29" fillId="0" borderId="41" xfId="0" applyNumberFormat="1" applyFont="1" applyBorder="1" applyAlignment="1">
      <alignment horizontal="right" wrapText="1"/>
    </xf>
    <xf numFmtId="3" fontId="29" fillId="0" borderId="47" xfId="0" applyNumberFormat="1" applyFont="1" applyBorder="1" applyAlignment="1">
      <alignment horizontal="right" wrapText="1"/>
    </xf>
    <xf numFmtId="3" fontId="15" fillId="0" borderId="110" xfId="0" applyNumberFormat="1" applyFont="1" applyBorder="1" applyAlignment="1">
      <alignment horizontal="right" wrapText="1"/>
    </xf>
    <xf numFmtId="3" fontId="26" fillId="13" borderId="111" xfId="0" applyNumberFormat="1" applyFont="1" applyFill="1" applyBorder="1" applyAlignment="1">
      <alignment horizontal="right" wrapText="1"/>
    </xf>
    <xf numFmtId="3" fontId="26" fillId="13" borderId="19" xfId="0" applyNumberFormat="1" applyFont="1" applyFill="1" applyBorder="1" applyAlignment="1">
      <alignment horizontal="right" wrapText="1"/>
    </xf>
    <xf numFmtId="9" fontId="35" fillId="13" borderId="19" xfId="0" applyNumberFormat="1" applyFont="1" applyFill="1" applyBorder="1" applyAlignment="1">
      <alignment horizontal="right" wrapText="1"/>
    </xf>
    <xf numFmtId="3" fontId="29" fillId="13" borderId="0" xfId="0" applyNumberFormat="1" applyFont="1" applyFill="1" applyAlignment="1">
      <alignment horizontal="right" wrapText="1"/>
    </xf>
    <xf numFmtId="3" fontId="29" fillId="13" borderId="39" xfId="0" applyNumberFormat="1" applyFont="1" applyFill="1" applyBorder="1" applyAlignment="1">
      <alignment horizontal="right" wrapText="1"/>
    </xf>
    <xf numFmtId="3" fontId="15" fillId="13" borderId="111" xfId="0" applyNumberFormat="1" applyFont="1" applyFill="1" applyBorder="1" applyAlignment="1">
      <alignment horizontal="right" wrapText="1"/>
    </xf>
    <xf numFmtId="9" fontId="35" fillId="0" borderId="12" xfId="0" applyNumberFormat="1" applyFont="1" applyBorder="1" applyAlignment="1">
      <alignment horizontal="right" wrapText="1"/>
    </xf>
    <xf numFmtId="3" fontId="32" fillId="0" borderId="45" xfId="0" applyNumberFormat="1" applyFont="1" applyBorder="1" applyAlignment="1">
      <alignment horizontal="right" wrapText="1"/>
    </xf>
    <xf numFmtId="3" fontId="17" fillId="0" borderId="107" xfId="0" applyNumberFormat="1" applyFont="1" applyBorder="1" applyAlignment="1">
      <alignment horizontal="right" wrapText="1"/>
    </xf>
    <xf numFmtId="165" fontId="26" fillId="0" borderId="110" xfId="1" applyNumberFormat="1" applyFont="1" applyBorder="1" applyAlignment="1">
      <alignment horizontal="right" wrapText="1"/>
    </xf>
    <xf numFmtId="1" fontId="29" fillId="0" borderId="41" xfId="0" applyNumberFormat="1" applyFont="1" applyBorder="1" applyAlignment="1">
      <alignment horizontal="right" wrapText="1"/>
    </xf>
    <xf numFmtId="1" fontId="29" fillId="0" borderId="47" xfId="0" applyNumberFormat="1" applyFont="1" applyBorder="1" applyAlignment="1">
      <alignment horizontal="right" wrapText="1"/>
    </xf>
    <xf numFmtId="0" fontId="15" fillId="0" borderId="110" xfId="0" applyFont="1" applyBorder="1" applyAlignment="1">
      <alignment horizontal="right" wrapText="1"/>
    </xf>
    <xf numFmtId="1" fontId="29" fillId="13" borderId="0" xfId="0" applyNumberFormat="1" applyFont="1" applyFill="1" applyAlignment="1">
      <alignment horizontal="right" wrapText="1"/>
    </xf>
    <xf numFmtId="1" fontId="29" fillId="13" borderId="39" xfId="0" applyNumberFormat="1" applyFont="1" applyFill="1" applyBorder="1" applyAlignment="1">
      <alignment horizontal="right" wrapText="1"/>
    </xf>
    <xf numFmtId="168" fontId="29" fillId="0" borderId="41" xfId="0" applyNumberFormat="1" applyFont="1" applyBorder="1" applyAlignment="1">
      <alignment horizontal="right" wrapText="1"/>
    </xf>
    <xf numFmtId="168" fontId="32" fillId="0" borderId="47" xfId="0" applyNumberFormat="1" applyFont="1" applyBorder="1" applyAlignment="1">
      <alignment horizontal="right" wrapText="1"/>
    </xf>
    <xf numFmtId="168" fontId="17" fillId="0" borderId="110" xfId="0" applyNumberFormat="1" applyFont="1" applyBorder="1" applyAlignment="1">
      <alignment horizontal="right" wrapText="1"/>
    </xf>
    <xf numFmtId="168" fontId="29" fillId="13" borderId="0" xfId="0" applyNumberFormat="1" applyFont="1" applyFill="1" applyAlignment="1">
      <alignment horizontal="right" wrapText="1"/>
    </xf>
    <xf numFmtId="168" fontId="29" fillId="13" borderId="39" xfId="0" applyNumberFormat="1" applyFont="1" applyFill="1" applyBorder="1" applyAlignment="1">
      <alignment horizontal="right" wrapText="1"/>
    </xf>
    <xf numFmtId="168" fontId="15" fillId="13" borderId="111" xfId="0" applyNumberFormat="1" applyFont="1" applyFill="1" applyBorder="1" applyAlignment="1">
      <alignment horizontal="right" wrapText="1"/>
    </xf>
    <xf numFmtId="1" fontId="26" fillId="0" borderId="110" xfId="0" applyNumberFormat="1" applyFont="1" applyBorder="1" applyAlignment="1">
      <alignment horizontal="right" wrapText="1"/>
    </xf>
    <xf numFmtId="1" fontId="26" fillId="0" borderId="49" xfId="0" applyNumberFormat="1" applyFont="1" applyBorder="1" applyAlignment="1">
      <alignment horizontal="right" wrapText="1"/>
    </xf>
    <xf numFmtId="168" fontId="29" fillId="0" borderId="47" xfId="0" applyNumberFormat="1" applyFont="1" applyBorder="1" applyAlignment="1">
      <alignment horizontal="right" wrapText="1"/>
    </xf>
    <xf numFmtId="3" fontId="26" fillId="13" borderId="29" xfId="0" applyNumberFormat="1" applyFont="1" applyFill="1" applyBorder="1" applyAlignment="1">
      <alignment horizontal="right" wrapText="1"/>
    </xf>
    <xf numFmtId="3" fontId="26" fillId="13" borderId="6" xfId="0" applyNumberFormat="1" applyFont="1" applyFill="1" applyBorder="1" applyAlignment="1">
      <alignment horizontal="right" wrapText="1"/>
    </xf>
    <xf numFmtId="9" fontId="35" fillId="13" borderId="6" xfId="0" applyNumberFormat="1" applyFont="1" applyFill="1" applyBorder="1" applyAlignment="1">
      <alignment horizontal="right" wrapText="1"/>
    </xf>
    <xf numFmtId="3" fontId="29" fillId="13" borderId="27" xfId="0" applyNumberFormat="1" applyFont="1" applyFill="1" applyBorder="1" applyAlignment="1">
      <alignment horizontal="right" wrapText="1"/>
    </xf>
    <xf numFmtId="3" fontId="15" fillId="13" borderId="29" xfId="0" applyNumberFormat="1" applyFont="1" applyFill="1" applyBorder="1" applyAlignment="1">
      <alignment horizontal="right" wrapText="1"/>
    </xf>
    <xf numFmtId="0" fontId="19" fillId="11" borderId="112" xfId="0" applyFont="1" applyFill="1" applyBorder="1" applyAlignment="1">
      <alignment horizontal="left" wrapText="1"/>
    </xf>
    <xf numFmtId="3" fontId="26" fillId="0" borderId="51" xfId="0" applyNumberFormat="1" applyFont="1" applyBorder="1" applyAlignment="1">
      <alignment horizontal="right" wrapText="1"/>
    </xf>
    <xf numFmtId="3" fontId="26" fillId="0" borderId="16" xfId="0" applyNumberFormat="1" applyFont="1" applyBorder="1" applyAlignment="1">
      <alignment horizontal="right" wrapText="1"/>
    </xf>
    <xf numFmtId="9" fontId="35" fillId="0" borderId="16" xfId="0" applyNumberFormat="1" applyFont="1" applyBorder="1" applyAlignment="1">
      <alignment horizontal="right" wrapText="1"/>
    </xf>
    <xf numFmtId="3" fontId="17" fillId="0" borderId="42" xfId="0" applyNumberFormat="1" applyFont="1" applyBorder="1" applyAlignment="1">
      <alignment horizontal="right" wrapText="1"/>
    </xf>
    <xf numFmtId="3" fontId="17" fillId="0" borderId="51" xfId="0" applyNumberFormat="1" applyFont="1" applyBorder="1" applyAlignment="1">
      <alignment horizontal="right" wrapText="1"/>
    </xf>
    <xf numFmtId="3" fontId="26" fillId="0" borderId="29" xfId="0" applyNumberFormat="1" applyFont="1" applyBorder="1" applyAlignment="1">
      <alignment horizontal="right" wrapText="1"/>
    </xf>
    <xf numFmtId="3" fontId="26" fillId="0" borderId="6" xfId="0" applyNumberFormat="1" applyFont="1" applyBorder="1" applyAlignment="1">
      <alignment horizontal="right" wrapText="1"/>
    </xf>
    <xf numFmtId="9" fontId="35" fillId="0" borderId="6" xfId="0" applyNumberFormat="1" applyFont="1" applyBorder="1" applyAlignment="1">
      <alignment horizontal="right" wrapText="1"/>
    </xf>
    <xf numFmtId="3" fontId="29" fillId="0" borderId="42" xfId="0" applyNumberFormat="1" applyFont="1" applyBorder="1" applyAlignment="1">
      <alignment horizontal="right" wrapText="1"/>
    </xf>
    <xf numFmtId="3" fontId="15" fillId="0" borderId="51" xfId="0" applyNumberFormat="1" applyFont="1" applyBorder="1" applyAlignment="1">
      <alignment horizontal="right" wrapText="1"/>
    </xf>
    <xf numFmtId="3" fontId="8" fillId="0" borderId="0" xfId="3" applyNumberFormat="1"/>
    <xf numFmtId="165" fontId="8" fillId="0" borderId="0" xfId="4" applyNumberFormat="1" applyFont="1"/>
    <xf numFmtId="0" fontId="8" fillId="0" borderId="0" xfId="5"/>
    <xf numFmtId="0" fontId="10" fillId="0" borderId="24" xfId="5" applyFont="1" applyBorder="1"/>
    <xf numFmtId="14" fontId="10" fillId="0" borderId="24" xfId="5" applyNumberFormat="1" applyFont="1" applyBorder="1" applyAlignment="1">
      <alignment horizontal="right"/>
    </xf>
    <xf numFmtId="0" fontId="10" fillId="0" borderId="0" xfId="5" applyFont="1" applyAlignment="1">
      <alignment horizontal="left"/>
    </xf>
    <xf numFmtId="0" fontId="10" fillId="0" borderId="11" xfId="5" applyFont="1" applyBorder="1" applyAlignment="1">
      <alignment horizontal="left"/>
    </xf>
    <xf numFmtId="0" fontId="36" fillId="0" borderId="0" xfId="5" applyFont="1"/>
    <xf numFmtId="0" fontId="8" fillId="0" borderId="54" xfId="5" applyBorder="1"/>
    <xf numFmtId="0" fontId="10" fillId="13" borderId="21" xfId="5" applyFont="1" applyFill="1" applyBorder="1" applyAlignment="1">
      <alignment vertical="top"/>
    </xf>
    <xf numFmtId="0" fontId="10" fillId="17" borderId="5" xfId="5" applyFont="1" applyFill="1" applyBorder="1" applyAlignment="1">
      <alignment vertical="top"/>
    </xf>
    <xf numFmtId="0" fontId="10" fillId="17" borderId="5" xfId="5" applyFont="1" applyFill="1" applyBorder="1" applyAlignment="1">
      <alignment horizontal="center" vertical="top" wrapText="1"/>
    </xf>
    <xf numFmtId="0" fontId="10" fillId="18" borderId="5" xfId="5" applyFont="1" applyFill="1" applyBorder="1" applyAlignment="1">
      <alignment vertical="top"/>
    </xf>
    <xf numFmtId="0" fontId="10" fillId="18" borderId="28" xfId="5" applyFont="1" applyFill="1" applyBorder="1" applyAlignment="1">
      <alignment vertical="top" wrapText="1"/>
    </xf>
    <xf numFmtId="0" fontId="8" fillId="0" borderId="39" xfId="5" applyBorder="1"/>
    <xf numFmtId="0" fontId="8" fillId="0" borderId="43" xfId="5" quotePrefix="1" applyBorder="1"/>
    <xf numFmtId="0" fontId="37" fillId="0" borderId="0" xfId="5" applyFont="1"/>
    <xf numFmtId="43" fontId="37" fillId="19" borderId="10" xfId="5" applyNumberFormat="1" applyFont="1" applyFill="1" applyBorder="1"/>
    <xf numFmtId="0" fontId="8" fillId="0" borderId="42" xfId="5" applyBorder="1"/>
    <xf numFmtId="0" fontId="8" fillId="0" borderId="77" xfId="5" quotePrefix="1" applyBorder="1"/>
    <xf numFmtId="165" fontId="37" fillId="0" borderId="24" xfId="1" applyNumberFormat="1" applyFont="1" applyBorder="1" applyAlignment="1">
      <alignment horizontal="right"/>
    </xf>
    <xf numFmtId="0" fontId="8" fillId="0" borderId="10" xfId="5" applyBorder="1"/>
    <xf numFmtId="0" fontId="8" fillId="0" borderId="68" xfId="5" quotePrefix="1" applyBorder="1"/>
    <xf numFmtId="0" fontId="8" fillId="0" borderId="21" xfId="5" applyBorder="1"/>
    <xf numFmtId="165" fontId="37" fillId="0" borderId="21" xfId="1" applyNumberFormat="1" applyFont="1" applyBorder="1" applyAlignment="1">
      <alignment horizontal="right"/>
    </xf>
    <xf numFmtId="43" fontId="37" fillId="19" borderId="27" xfId="1" applyFont="1" applyFill="1" applyBorder="1"/>
    <xf numFmtId="0" fontId="8" fillId="0" borderId="43" xfId="5" applyBorder="1"/>
    <xf numFmtId="0" fontId="9" fillId="0" borderId="0" xfId="5" applyFont="1"/>
    <xf numFmtId="0" fontId="9" fillId="0" borderId="0" xfId="5" applyFont="1" applyAlignment="1">
      <alignment horizontal="right"/>
    </xf>
    <xf numFmtId="0" fontId="37" fillId="19" borderId="39" xfId="5" applyFont="1" applyFill="1" applyBorder="1"/>
    <xf numFmtId="0" fontId="8" fillId="0" borderId="68" xfId="5" applyBorder="1" applyAlignment="1">
      <alignment wrapText="1"/>
    </xf>
    <xf numFmtId="0" fontId="8" fillId="0" borderId="114" xfId="5" quotePrefix="1" applyBorder="1"/>
    <xf numFmtId="0" fontId="9" fillId="0" borderId="9" xfId="5" applyFont="1" applyBorder="1"/>
    <xf numFmtId="0" fontId="37" fillId="0" borderId="11" xfId="5" applyFont="1" applyBorder="1"/>
    <xf numFmtId="0" fontId="8" fillId="0" borderId="77" xfId="5" applyBorder="1"/>
    <xf numFmtId="0" fontId="8" fillId="0" borderId="115" xfId="5" quotePrefix="1" applyBorder="1"/>
    <xf numFmtId="0" fontId="9" fillId="0" borderId="24" xfId="5" applyFont="1" applyBorder="1"/>
    <xf numFmtId="0" fontId="37" fillId="0" borderId="54" xfId="5" applyFont="1" applyBorder="1"/>
    <xf numFmtId="0" fontId="8" fillId="0" borderId="0" xfId="5" applyAlignment="1">
      <alignment horizontal="right"/>
    </xf>
    <xf numFmtId="0" fontId="10" fillId="13" borderId="55" xfId="5" applyFont="1" applyFill="1" applyBorder="1" applyAlignment="1">
      <alignment horizontal="center" vertical="top" wrapText="1"/>
    </xf>
    <xf numFmtId="0" fontId="10" fillId="13" borderId="25" xfId="5" applyFont="1" applyFill="1" applyBorder="1" applyAlignment="1">
      <alignment horizontal="center" vertical="top" wrapText="1"/>
    </xf>
    <xf numFmtId="0" fontId="10" fillId="13" borderId="28" xfId="5" applyFont="1" applyFill="1" applyBorder="1" applyAlignment="1">
      <alignment horizontal="center" vertical="top" wrapText="1"/>
    </xf>
    <xf numFmtId="0" fontId="10" fillId="13" borderId="68" xfId="5" applyFont="1" applyFill="1" applyBorder="1"/>
    <xf numFmtId="0" fontId="8" fillId="0" borderId="68" xfId="5" applyBorder="1"/>
    <xf numFmtId="0" fontId="8" fillId="0" borderId="9" xfId="5" applyBorder="1"/>
    <xf numFmtId="3" fontId="8" fillId="0" borderId="68" xfId="5" applyNumberFormat="1" applyBorder="1" applyAlignment="1">
      <alignment horizontal="right"/>
    </xf>
    <xf numFmtId="43" fontId="37" fillId="19" borderId="10" xfId="1" applyFont="1" applyFill="1" applyBorder="1" applyAlignment="1">
      <alignment horizontal="center"/>
    </xf>
    <xf numFmtId="0" fontId="8" fillId="0" borderId="24" xfId="5" applyBorder="1"/>
    <xf numFmtId="3" fontId="8" fillId="0" borderId="77" xfId="5" applyNumberFormat="1" applyBorder="1" applyAlignment="1">
      <alignment horizontal="right"/>
    </xf>
    <xf numFmtId="43" fontId="37" fillId="19" borderId="42" xfId="1" applyFont="1" applyFill="1" applyBorder="1"/>
    <xf numFmtId="0" fontId="38" fillId="5" borderId="43" xfId="5" applyFont="1" applyFill="1" applyBorder="1"/>
    <xf numFmtId="0" fontId="8" fillId="5" borderId="0" xfId="5" applyFill="1"/>
    <xf numFmtId="0" fontId="8" fillId="5" borderId="0" xfId="5" applyFill="1" applyAlignment="1">
      <alignment horizontal="right"/>
    </xf>
    <xf numFmtId="43" fontId="37" fillId="5" borderId="39" xfId="5" applyNumberFormat="1" applyFont="1" applyFill="1" applyBorder="1"/>
    <xf numFmtId="0" fontId="10" fillId="17" borderId="55" xfId="5" applyFont="1" applyFill="1" applyBorder="1" applyAlignment="1">
      <alignment horizontal="center" vertical="top" wrapText="1"/>
    </xf>
    <xf numFmtId="0" fontId="10" fillId="17" borderId="25" xfId="5" applyFont="1" applyFill="1" applyBorder="1" applyAlignment="1">
      <alignment horizontal="center" vertical="top" wrapText="1"/>
    </xf>
    <xf numFmtId="165" fontId="0" fillId="0" borderId="9" xfId="1" applyNumberFormat="1" applyFont="1" applyBorder="1"/>
    <xf numFmtId="43" fontId="37" fillId="19" borderId="10" xfId="1" applyFont="1" applyFill="1" applyBorder="1"/>
    <xf numFmtId="165" fontId="0" fillId="0" borderId="0" xfId="1" applyNumberFormat="1" applyFont="1" applyBorder="1"/>
    <xf numFmtId="43" fontId="37" fillId="19" borderId="39" xfId="1" applyFont="1" applyFill="1" applyBorder="1"/>
    <xf numFmtId="0" fontId="8" fillId="0" borderId="27" xfId="5" applyBorder="1"/>
    <xf numFmtId="0" fontId="38" fillId="0" borderId="0" xfId="5" applyFont="1"/>
    <xf numFmtId="165" fontId="10" fillId="0" borderId="0" xfId="5" applyNumberFormat="1" applyFont="1"/>
    <xf numFmtId="43" fontId="39" fillId="19" borderId="39" xfId="5" applyNumberFormat="1" applyFont="1" applyFill="1" applyBorder="1"/>
    <xf numFmtId="0" fontId="8" fillId="20" borderId="25" xfId="5" applyFill="1" applyBorder="1"/>
    <xf numFmtId="43" fontId="39" fillId="19" borderId="27" xfId="5" applyNumberFormat="1" applyFont="1" applyFill="1" applyBorder="1"/>
    <xf numFmtId="0" fontId="38" fillId="0" borderId="21" xfId="5" applyFont="1" applyBorder="1"/>
    <xf numFmtId="0" fontId="8" fillId="0" borderId="25" xfId="5" applyBorder="1"/>
    <xf numFmtId="0" fontId="10" fillId="0" borderId="25" xfId="5" applyFont="1" applyBorder="1"/>
    <xf numFmtId="0" fontId="10" fillId="0" borderId="68" xfId="5" applyFont="1" applyBorder="1"/>
    <xf numFmtId="4" fontId="8" fillId="0" borderId="9" xfId="5" applyNumberFormat="1" applyBorder="1"/>
    <xf numFmtId="0" fontId="10" fillId="0" borderId="43" xfId="5" applyFont="1" applyBorder="1"/>
    <xf numFmtId="4" fontId="8" fillId="0" borderId="0" xfId="5" applyNumberFormat="1"/>
    <xf numFmtId="0" fontId="10" fillId="0" borderId="77" xfId="5" applyFont="1" applyBorder="1"/>
    <xf numFmtId="4" fontId="8" fillId="0" borderId="24" xfId="5" applyNumberFormat="1" applyBorder="1"/>
    <xf numFmtId="0" fontId="38" fillId="0" borderId="77" xfId="5" applyFont="1" applyBorder="1"/>
    <xf numFmtId="0" fontId="10" fillId="6" borderId="21" xfId="5" applyFont="1" applyFill="1" applyBorder="1"/>
    <xf numFmtId="0" fontId="10" fillId="6" borderId="25" xfId="5" applyFont="1" applyFill="1" applyBorder="1"/>
    <xf numFmtId="3" fontId="10" fillId="6" borderId="25" xfId="5" applyNumberFormat="1" applyFont="1" applyFill="1" applyBorder="1"/>
    <xf numFmtId="0" fontId="10" fillId="0" borderId="116" xfId="5" applyFont="1" applyBorder="1"/>
    <xf numFmtId="0" fontId="10" fillId="0" borderId="0" xfId="5" applyFont="1"/>
    <xf numFmtId="0" fontId="8" fillId="0" borderId="4" xfId="5" applyBorder="1"/>
    <xf numFmtId="170" fontId="0" fillId="0" borderId="117" xfId="1" applyNumberFormat="1" applyFont="1" applyBorder="1"/>
    <xf numFmtId="0" fontId="8" fillId="0" borderId="118" xfId="5" applyBorder="1"/>
    <xf numFmtId="170" fontId="0" fillId="0" borderId="119" xfId="1" applyNumberFormat="1" applyFont="1" applyBorder="1"/>
    <xf numFmtId="0" fontId="8" fillId="0" borderId="11" xfId="5" applyBorder="1"/>
    <xf numFmtId="0" fontId="8" fillId="0" borderId="43" xfId="5" applyBorder="1" applyAlignment="1">
      <alignment horizontal="right"/>
    </xf>
    <xf numFmtId="171" fontId="0" fillId="0" borderId="13" xfId="1" applyNumberFormat="1" applyFont="1" applyBorder="1"/>
    <xf numFmtId="0" fontId="8" fillId="0" borderId="13" xfId="5" applyBorder="1"/>
    <xf numFmtId="0" fontId="8" fillId="0" borderId="77" xfId="5" applyBorder="1" applyAlignment="1">
      <alignment horizontal="right"/>
    </xf>
    <xf numFmtId="172" fontId="0" fillId="0" borderId="13" xfId="1" applyNumberFormat="1" applyFont="1" applyFill="1" applyBorder="1"/>
    <xf numFmtId="0" fontId="8" fillId="0" borderId="0" xfId="5" applyAlignment="1">
      <alignment horizontal="left"/>
    </xf>
    <xf numFmtId="0" fontId="40" fillId="0" borderId="0" xfId="5" applyFont="1" applyAlignment="1">
      <alignment horizontal="left"/>
    </xf>
    <xf numFmtId="0" fontId="42" fillId="21" borderId="38" xfId="0" applyFont="1" applyFill="1" applyBorder="1" applyAlignment="1">
      <alignment horizontal="left" vertical="center" wrapText="1"/>
    </xf>
    <xf numFmtId="0" fontId="42" fillId="21" borderId="38" xfId="0" applyFont="1" applyFill="1" applyBorder="1" applyAlignment="1">
      <alignment horizontal="left" vertical="center"/>
    </xf>
    <xf numFmtId="0" fontId="42" fillId="21" borderId="38" xfId="0" applyFont="1" applyFill="1" applyBorder="1" applyAlignment="1">
      <alignment horizontal="center" vertical="center" wrapText="1"/>
    </xf>
    <xf numFmtId="0" fontId="42" fillId="21" borderId="38" xfId="0" applyFont="1" applyFill="1" applyBorder="1" applyAlignment="1">
      <alignment horizontal="center" vertical="center"/>
    </xf>
    <xf numFmtId="0" fontId="39" fillId="21" borderId="38" xfId="0" applyFont="1" applyFill="1" applyBorder="1" applyAlignment="1">
      <alignment horizontal="left" vertical="center" wrapText="1"/>
    </xf>
    <xf numFmtId="174" fontId="39" fillId="21" borderId="38" xfId="6" applyNumberFormat="1" applyFont="1" applyFill="1" applyBorder="1" applyAlignment="1">
      <alignment horizontal="right" vertical="center"/>
    </xf>
    <xf numFmtId="174" fontId="43" fillId="21" borderId="38" xfId="6" applyNumberFormat="1" applyFont="1" applyFill="1" applyBorder="1" applyAlignment="1">
      <alignment horizontal="center" vertical="center"/>
    </xf>
    <xf numFmtId="0" fontId="41" fillId="21" borderId="38" xfId="0" applyFont="1" applyFill="1" applyBorder="1" applyAlignment="1">
      <alignment horizontal="center" vertical="center" wrapText="1"/>
    </xf>
    <xf numFmtId="174" fontId="39" fillId="21" borderId="38" xfId="6" applyNumberFormat="1" applyFont="1" applyFill="1" applyBorder="1" applyAlignment="1">
      <alignment horizontal="right" vertical="center" wrapText="1"/>
    </xf>
    <xf numFmtId="174" fontId="39" fillId="21" borderId="38" xfId="6" applyNumberFormat="1" applyFont="1" applyFill="1" applyBorder="1" applyAlignment="1">
      <alignment horizontal="center" vertical="center"/>
    </xf>
    <xf numFmtId="174" fontId="39" fillId="21" borderId="38" xfId="6" applyNumberFormat="1" applyFont="1" applyFill="1" applyBorder="1" applyAlignment="1">
      <alignment horizontal="center" vertical="center" wrapText="1"/>
    </xf>
    <xf numFmtId="173" fontId="39" fillId="21" borderId="38" xfId="6" applyFont="1" applyFill="1" applyBorder="1" applyAlignment="1">
      <alignment horizontal="right" vertical="center"/>
    </xf>
    <xf numFmtId="173" fontId="39" fillId="21" borderId="38" xfId="6" applyFont="1" applyFill="1" applyBorder="1" applyAlignment="1">
      <alignment horizontal="center" vertical="center"/>
    </xf>
    <xf numFmtId="173" fontId="39" fillId="21" borderId="38" xfId="6" applyFont="1" applyFill="1" applyBorder="1" applyAlignment="1">
      <alignment horizontal="center" vertical="center" wrapText="1"/>
    </xf>
    <xf numFmtId="173" fontId="39" fillId="21" borderId="38" xfId="6" applyFont="1" applyFill="1" applyBorder="1" applyAlignment="1">
      <alignment vertical="center"/>
    </xf>
    <xf numFmtId="0" fontId="44" fillId="0" borderId="0" xfId="0" applyFont="1"/>
    <xf numFmtId="0" fontId="45" fillId="0" borderId="121" xfId="0" applyFont="1" applyBorder="1" applyAlignment="1">
      <alignment horizontal="left" vertical="top" wrapText="1" readingOrder="1"/>
    </xf>
    <xf numFmtId="0" fontId="46" fillId="0" borderId="75" xfId="0" applyFont="1" applyBorder="1" applyAlignment="1">
      <alignment horizontal="center" vertical="top" wrapText="1" readingOrder="1"/>
    </xf>
    <xf numFmtId="0" fontId="47" fillId="0" borderId="122" xfId="0" applyFont="1" applyBorder="1" applyAlignment="1">
      <alignment vertical="top" wrapText="1" readingOrder="1"/>
    </xf>
    <xf numFmtId="0" fontId="48" fillId="0" borderId="75" xfId="0" applyFont="1" applyBorder="1" applyAlignment="1">
      <alignment horizontal="center" vertical="top" wrapText="1" readingOrder="1"/>
    </xf>
    <xf numFmtId="0" fontId="47" fillId="0" borderId="123" xfId="0" applyFont="1" applyBorder="1" applyAlignment="1">
      <alignment horizontal="center" vertical="top" wrapText="1" readingOrder="1"/>
    </xf>
    <xf numFmtId="0" fontId="47" fillId="0" borderId="122" xfId="0" applyFont="1" applyBorder="1" applyAlignment="1">
      <alignment horizontal="center" vertical="top" wrapText="1" readingOrder="1"/>
    </xf>
    <xf numFmtId="0" fontId="49" fillId="0" borderId="124" xfId="0" applyFont="1" applyBorder="1" applyAlignment="1">
      <alignment horizontal="left" vertical="top" wrapText="1" readingOrder="1"/>
    </xf>
    <xf numFmtId="0" fontId="49" fillId="0" borderId="66" xfId="0" applyFont="1" applyBorder="1" applyAlignment="1">
      <alignment horizontal="center" vertical="top" wrapText="1" readingOrder="1"/>
    </xf>
    <xf numFmtId="3" fontId="47" fillId="0" borderId="125" xfId="0" applyNumberFormat="1" applyFont="1" applyBorder="1" applyAlignment="1">
      <alignment horizontal="right" vertical="top" wrapText="1" readingOrder="1"/>
    </xf>
    <xf numFmtId="0" fontId="49" fillId="0" borderId="126" xfId="0" applyFont="1" applyBorder="1" applyAlignment="1">
      <alignment horizontal="center" vertical="top" wrapText="1" readingOrder="1"/>
    </xf>
    <xf numFmtId="0" fontId="47" fillId="0" borderId="126" xfId="0" applyFont="1" applyBorder="1" applyAlignment="1">
      <alignment horizontal="center" vertical="top" wrapText="1" readingOrder="1"/>
    </xf>
    <xf numFmtId="3" fontId="49" fillId="0" borderId="125" xfId="0" applyNumberFormat="1" applyFont="1" applyBorder="1" applyAlignment="1">
      <alignment horizontal="center" vertical="top" wrapText="1" readingOrder="1"/>
    </xf>
    <xf numFmtId="0" fontId="49" fillId="0" borderId="127" xfId="0" applyFont="1" applyBorder="1" applyAlignment="1">
      <alignment horizontal="left" vertical="top" wrapText="1" readingOrder="1"/>
    </xf>
    <xf numFmtId="0" fontId="49" fillId="0" borderId="70" xfId="0" applyFont="1" applyBorder="1" applyAlignment="1">
      <alignment horizontal="center" vertical="top" wrapText="1" readingOrder="1"/>
    </xf>
    <xf numFmtId="3" fontId="47" fillId="0" borderId="128" xfId="0" applyNumberFormat="1" applyFont="1" applyBorder="1" applyAlignment="1">
      <alignment vertical="top" wrapText="1" readingOrder="1"/>
    </xf>
    <xf numFmtId="0" fontId="49" fillId="0" borderId="121" xfId="0" applyFont="1" applyBorder="1" applyAlignment="1">
      <alignment horizontal="left" vertical="top" wrapText="1" readingOrder="1"/>
    </xf>
    <xf numFmtId="0" fontId="49" fillId="0" borderId="75" xfId="0" applyFont="1" applyBorder="1" applyAlignment="1">
      <alignment horizontal="center" vertical="top" wrapText="1" readingOrder="1"/>
    </xf>
    <xf numFmtId="3" fontId="47" fillId="0" borderId="131" xfId="0" applyNumberFormat="1" applyFont="1" applyBorder="1" applyAlignment="1">
      <alignment vertical="top" wrapText="1" readingOrder="1"/>
    </xf>
    <xf numFmtId="3" fontId="47" fillId="0" borderId="131" xfId="0" applyNumberFormat="1" applyFont="1" applyBorder="1" applyAlignment="1">
      <alignment horizontal="center" vertical="top" wrapText="1" readingOrder="1"/>
    </xf>
    <xf numFmtId="3" fontId="47" fillId="0" borderId="132" xfId="0" applyNumberFormat="1" applyFont="1" applyBorder="1" applyAlignment="1">
      <alignment horizontal="center" vertical="top" wrapText="1" readingOrder="1"/>
    </xf>
    <xf numFmtId="3" fontId="47" fillId="0" borderId="133" xfId="0" applyNumberFormat="1" applyFont="1" applyBorder="1" applyAlignment="1">
      <alignment horizontal="center" vertical="top" wrapText="1" readingOrder="1"/>
    </xf>
    <xf numFmtId="0" fontId="49" fillId="0" borderId="94" xfId="0" applyFont="1" applyBorder="1" applyAlignment="1">
      <alignment horizontal="center" vertical="top" wrapText="1" readingOrder="1"/>
    </xf>
    <xf numFmtId="0" fontId="49" fillId="0" borderId="137" xfId="0" applyFont="1" applyBorder="1" applyAlignment="1">
      <alignment horizontal="center" vertical="top" wrapText="1" readingOrder="1"/>
    </xf>
    <xf numFmtId="3" fontId="47" fillId="0" borderId="138" xfId="0" applyNumberFormat="1" applyFont="1" applyBorder="1" applyAlignment="1">
      <alignment horizontal="center" vertical="top" wrapText="1" readingOrder="1"/>
    </xf>
    <xf numFmtId="3" fontId="47" fillId="0" borderId="113" xfId="0" applyNumberFormat="1" applyFont="1" applyBorder="1" applyAlignment="1">
      <alignment horizontal="center" vertical="top" wrapText="1" readingOrder="1"/>
    </xf>
    <xf numFmtId="3" fontId="47" fillId="0" borderId="139" xfId="0" applyNumberFormat="1" applyFont="1" applyBorder="1" applyAlignment="1">
      <alignment horizontal="center" vertical="top" wrapText="1" readingOrder="1"/>
    </xf>
    <xf numFmtId="0" fontId="50" fillId="0" borderId="98" xfId="0" applyFont="1" applyBorder="1" applyAlignment="1">
      <alignment horizontal="center" vertical="top" wrapText="1" readingOrder="1"/>
    </xf>
    <xf numFmtId="0" fontId="50" fillId="0" borderId="140" xfId="0" applyFont="1" applyBorder="1" applyAlignment="1">
      <alignment horizontal="center" vertical="top" wrapText="1" readingOrder="1"/>
    </xf>
    <xf numFmtId="0" fontId="50" fillId="0" borderId="100" xfId="0" applyFont="1" applyBorder="1" applyAlignment="1">
      <alignment vertical="top" wrapText="1" readingOrder="1"/>
    </xf>
    <xf numFmtId="0" fontId="52" fillId="0" borderId="143" xfId="0" applyFont="1" applyBorder="1" applyAlignment="1">
      <alignment horizontal="center"/>
    </xf>
    <xf numFmtId="0" fontId="52" fillId="0" borderId="143" xfId="0" applyFont="1" applyBorder="1" applyAlignment="1">
      <alignment horizontal="center" vertical="center"/>
    </xf>
    <xf numFmtId="14" fontId="52" fillId="0" borderId="38" xfId="0" quotePrefix="1" applyNumberFormat="1" applyFont="1" applyBorder="1" applyAlignment="1">
      <alignment vertical="center"/>
    </xf>
    <xf numFmtId="0" fontId="52" fillId="0" borderId="38" xfId="0" applyFont="1" applyBorder="1" applyAlignment="1">
      <alignment horizontal="left" vertical="center"/>
    </xf>
    <xf numFmtId="165" fontId="8" fillId="0" borderId="0" xfId="1" applyNumberFormat="1"/>
    <xf numFmtId="0" fontId="53" fillId="22" borderId="38" xfId="0" applyFont="1" applyFill="1" applyBorder="1" applyAlignment="1">
      <alignment horizontal="center" vertical="center"/>
    </xf>
    <xf numFmtId="14" fontId="53" fillId="22" borderId="38" xfId="0" applyNumberFormat="1" applyFont="1" applyFill="1" applyBorder="1" applyAlignment="1">
      <alignment horizontal="center" vertical="center"/>
    </xf>
    <xf numFmtId="0" fontId="53" fillId="22" borderId="38" xfId="0" applyFont="1" applyFill="1" applyBorder="1" applyAlignment="1">
      <alignment horizontal="left" vertical="center"/>
    </xf>
    <xf numFmtId="175" fontId="52" fillId="0" borderId="31" xfId="0" quotePrefix="1" applyNumberFormat="1" applyFont="1" applyBorder="1" applyAlignment="1">
      <alignment horizontal="left" vertical="center"/>
    </xf>
    <xf numFmtId="0" fontId="52" fillId="0" borderId="38" xfId="0" applyFont="1" applyBorder="1" applyAlignment="1">
      <alignment horizontal="center"/>
    </xf>
    <xf numFmtId="0" fontId="52" fillId="0" borderId="1" xfId="0" applyFont="1" applyBorder="1" applyAlignment="1">
      <alignment horizontal="center"/>
    </xf>
    <xf numFmtId="0" fontId="52" fillId="2" borderId="143" xfId="0" applyFont="1" applyFill="1" applyBorder="1" applyAlignment="1">
      <alignment horizontal="center"/>
    </xf>
    <xf numFmtId="0" fontId="54" fillId="0" borderId="143" xfId="0" applyFont="1" applyBorder="1" applyAlignment="1">
      <alignment horizontal="center"/>
    </xf>
    <xf numFmtId="0" fontId="54" fillId="0" borderId="143" xfId="0" applyFont="1" applyBorder="1" applyAlignment="1">
      <alignment horizontal="center" vertical="center"/>
    </xf>
    <xf numFmtId="14" fontId="54" fillId="0" borderId="38" xfId="0" quotePrefix="1" applyNumberFormat="1" applyFont="1" applyBorder="1" applyAlignment="1">
      <alignment vertical="center"/>
    </xf>
    <xf numFmtId="0" fontId="54" fillId="0" borderId="38" xfId="0" applyFont="1" applyBorder="1" applyAlignment="1">
      <alignment horizontal="left" vertical="center"/>
    </xf>
    <xf numFmtId="175" fontId="52" fillId="15" borderId="31" xfId="0" quotePrefix="1" applyNumberFormat="1" applyFont="1" applyFill="1" applyBorder="1" applyAlignment="1">
      <alignment horizontal="left" vertical="center"/>
    </xf>
    <xf numFmtId="0" fontId="52" fillId="15" borderId="38" xfId="0" applyFont="1" applyFill="1" applyBorder="1" applyAlignment="1">
      <alignment horizontal="center"/>
    </xf>
    <xf numFmtId="0" fontId="52" fillId="15" borderId="1" xfId="0" applyFont="1" applyFill="1" applyBorder="1" applyAlignment="1">
      <alignment horizontal="center"/>
    </xf>
    <xf numFmtId="0" fontId="52" fillId="15" borderId="143" xfId="0" applyFont="1" applyFill="1" applyBorder="1" applyAlignment="1">
      <alignment horizontal="center"/>
    </xf>
    <xf numFmtId="0" fontId="52" fillId="15" borderId="143" xfId="0" applyFont="1" applyFill="1" applyBorder="1" applyAlignment="1">
      <alignment horizontal="center" vertical="center"/>
    </xf>
    <xf numFmtId="14" fontId="52" fillId="15" borderId="38" xfId="0" quotePrefix="1" applyNumberFormat="1" applyFont="1" applyFill="1" applyBorder="1" applyAlignment="1">
      <alignment vertical="center"/>
    </xf>
    <xf numFmtId="0" fontId="52" fillId="15" borderId="38" xfId="0" applyFont="1" applyFill="1" applyBorder="1" applyAlignment="1">
      <alignment horizontal="left" vertical="center"/>
    </xf>
    <xf numFmtId="0" fontId="56" fillId="16" borderId="21" xfId="7" applyFont="1" applyFill="1" applyBorder="1" applyAlignment="1">
      <alignment horizontal="center" vertical="center" wrapText="1"/>
    </xf>
    <xf numFmtId="17" fontId="56" fillId="16" borderId="25" xfId="7" applyNumberFormat="1" applyFont="1" applyFill="1" applyBorder="1" applyAlignment="1">
      <alignment horizontal="center" vertical="center"/>
    </xf>
    <xf numFmtId="0" fontId="56" fillId="16" borderId="27" xfId="5" applyFont="1" applyFill="1" applyBorder="1" applyAlignment="1">
      <alignment horizontal="center" vertical="center"/>
    </xf>
    <xf numFmtId="17" fontId="56" fillId="0" borderId="43" xfId="7" applyNumberFormat="1" applyFont="1" applyBorder="1" applyAlignment="1">
      <alignment horizontal="center" vertical="center"/>
    </xf>
    <xf numFmtId="0" fontId="57" fillId="0" borderId="0" xfId="7" applyFont="1" applyAlignment="1">
      <alignment horizontal="center"/>
    </xf>
    <xf numFmtId="9" fontId="56" fillId="0" borderId="39" xfId="2" applyFont="1" applyFill="1" applyBorder="1" applyAlignment="1">
      <alignment horizontal="center"/>
    </xf>
    <xf numFmtId="0" fontId="56" fillId="13" borderId="21" xfId="7" applyFont="1" applyFill="1" applyBorder="1" applyAlignment="1">
      <alignment horizontal="center"/>
    </xf>
    <xf numFmtId="0" fontId="56" fillId="13" borderId="25" xfId="7" applyFont="1" applyFill="1" applyBorder="1" applyAlignment="1">
      <alignment horizontal="center"/>
    </xf>
    <xf numFmtId="9" fontId="56" fillId="13" borderId="27" xfId="2" applyFont="1" applyFill="1" applyBorder="1" applyAlignment="1">
      <alignment horizontal="center"/>
    </xf>
    <xf numFmtId="0" fontId="58" fillId="0" borderId="38" xfId="0" applyFont="1" applyBorder="1" applyAlignment="1">
      <alignment horizontal="left" vertical="top"/>
    </xf>
    <xf numFmtId="0" fontId="59" fillId="23" borderId="38" xfId="0" applyFont="1" applyFill="1" applyBorder="1" applyAlignment="1">
      <alignment horizontal="left" vertical="top"/>
    </xf>
    <xf numFmtId="0" fontId="60" fillId="0" borderId="144" xfId="0" applyFont="1" applyBorder="1" applyAlignment="1">
      <alignment horizontal="center" vertical="center" wrapText="1" readingOrder="1"/>
    </xf>
    <xf numFmtId="165" fontId="21" fillId="16" borderId="15" xfId="1" applyNumberFormat="1" applyFont="1" applyFill="1" applyBorder="1" applyAlignment="1">
      <alignment horizontal="right" vertical="top" wrapText="1"/>
    </xf>
    <xf numFmtId="165" fontId="21" fillId="16" borderId="17" xfId="1" applyNumberFormat="1" applyFont="1" applyFill="1" applyBorder="1" applyAlignment="1">
      <alignment horizontal="right" vertical="top" wrapText="1"/>
    </xf>
    <xf numFmtId="164" fontId="15" fillId="16" borderId="15" xfId="1" applyNumberFormat="1" applyFont="1" applyFill="1" applyBorder="1" applyAlignment="1">
      <alignment horizontal="right" vertical="top" wrapText="1"/>
    </xf>
    <xf numFmtId="165" fontId="15" fillId="16" borderId="15" xfId="1" applyNumberFormat="1" applyFont="1" applyFill="1" applyBorder="1" applyAlignment="1">
      <alignment horizontal="right" vertical="top" wrapText="1"/>
    </xf>
    <xf numFmtId="165" fontId="13" fillId="0" borderId="0" xfId="0" applyNumberFormat="1" applyFont="1"/>
    <xf numFmtId="0" fontId="17" fillId="24" borderId="0" xfId="0" applyFont="1" applyFill="1" applyAlignment="1"/>
    <xf numFmtId="0" fontId="16" fillId="24" borderId="0" xfId="0" applyFont="1" applyFill="1" applyAlignment="1"/>
    <xf numFmtId="0" fontId="16" fillId="0" borderId="0" xfId="0" applyFont="1" applyAlignment="1"/>
    <xf numFmtId="43" fontId="16" fillId="0" borderId="0" xfId="1" applyFont="1" applyFill="1" applyAlignment="1"/>
    <xf numFmtId="173" fontId="16" fillId="0" borderId="0" xfId="0" applyNumberFormat="1" applyFont="1" applyAlignment="1"/>
    <xf numFmtId="43" fontId="16" fillId="0" borderId="0" xfId="1" applyFont="1" applyAlignment="1"/>
    <xf numFmtId="0" fontId="17" fillId="24" borderId="27" xfId="0" applyFont="1" applyFill="1" applyBorder="1" applyAlignment="1">
      <alignment horizontal="center"/>
    </xf>
    <xf numFmtId="43" fontId="17" fillId="0" borderId="38" xfId="1" applyFont="1" applyBorder="1" applyAlignment="1">
      <alignment horizontal="center"/>
    </xf>
    <xf numFmtId="0" fontId="17" fillId="24" borderId="1" xfId="0" applyFont="1" applyFill="1" applyBorder="1" applyAlignment="1">
      <alignment horizontal="center"/>
    </xf>
    <xf numFmtId="0" fontId="17" fillId="24" borderId="38" xfId="0" applyFont="1" applyFill="1" applyBorder="1" applyAlignment="1">
      <alignment horizontal="center"/>
    </xf>
    <xf numFmtId="43" fontId="17" fillId="24" borderId="38" xfId="1" applyFont="1" applyFill="1" applyBorder="1" applyAlignment="1">
      <alignment horizontal="center"/>
    </xf>
    <xf numFmtId="0" fontId="17" fillId="24" borderId="143" xfId="0" applyFont="1" applyFill="1" applyBorder="1" applyAlignment="1">
      <alignment horizontal="center"/>
    </xf>
    <xf numFmtId="0" fontId="17" fillId="0" borderId="145" xfId="0" applyFont="1" applyBorder="1" applyAlignment="1">
      <alignment horizontal="center"/>
    </xf>
    <xf numFmtId="0" fontId="17" fillId="0" borderId="146" xfId="0" applyFont="1" applyBorder="1" applyAlignment="1">
      <alignment horizontal="center"/>
    </xf>
    <xf numFmtId="0" fontId="65" fillId="0" borderId="146" xfId="0" applyFont="1" applyBorder="1" applyAlignment="1">
      <alignment horizontal="center"/>
    </xf>
    <xf numFmtId="43" fontId="65" fillId="0" borderId="146" xfId="1" applyFont="1" applyBorder="1" applyAlignment="1">
      <alignment horizontal="center"/>
    </xf>
    <xf numFmtId="0" fontId="65" fillId="0" borderId="116" xfId="0" applyFont="1" applyBorder="1" applyAlignment="1">
      <alignment horizontal="center"/>
    </xf>
    <xf numFmtId="0" fontId="65" fillId="0" borderId="147" xfId="0" applyFont="1" applyBorder="1" applyAlignment="1"/>
    <xf numFmtId="0" fontId="65" fillId="0" borderId="148" xfId="0" applyFont="1" applyBorder="1" applyAlignment="1"/>
    <xf numFmtId="0" fontId="16" fillId="0" borderId="148" xfId="0" applyFont="1" applyBorder="1" applyAlignment="1"/>
    <xf numFmtId="43" fontId="16" fillId="0" borderId="148" xfId="0" applyNumberFormat="1" applyFont="1" applyBorder="1" applyAlignment="1"/>
    <xf numFmtId="43" fontId="16" fillId="0" borderId="148" xfId="1" applyFont="1" applyBorder="1" applyAlignment="1"/>
    <xf numFmtId="173" fontId="16" fillId="0" borderId="148" xfId="0" applyNumberFormat="1" applyFont="1" applyBorder="1" applyAlignment="1"/>
    <xf numFmtId="0" fontId="17" fillId="0" borderId="149" xfId="0" applyFont="1" applyBorder="1" applyAlignment="1"/>
    <xf numFmtId="0" fontId="16" fillId="0" borderId="147" xfId="0" applyFont="1" applyBorder="1" applyAlignment="1"/>
    <xf numFmtId="43" fontId="17" fillId="0" borderId="148" xfId="1" applyFont="1" applyBorder="1" applyAlignment="1"/>
    <xf numFmtId="0" fontId="16" fillId="15" borderId="147" xfId="0" applyFont="1" applyFill="1" applyBorder="1" applyAlignment="1"/>
    <xf numFmtId="43" fontId="16" fillId="15" borderId="148" xfId="1" applyFont="1" applyFill="1" applyBorder="1" applyAlignment="1"/>
    <xf numFmtId="43" fontId="17" fillId="15" borderId="148" xfId="1" applyFont="1" applyFill="1" applyBorder="1" applyAlignment="1"/>
    <xf numFmtId="0" fontId="13" fillId="15" borderId="0" xfId="0" applyFont="1" applyFill="1"/>
    <xf numFmtId="0" fontId="17" fillId="0" borderId="147" xfId="0" applyFont="1" applyBorder="1" applyAlignment="1"/>
    <xf numFmtId="0" fontId="66" fillId="0" borderId="147" xfId="0" applyFont="1" applyBorder="1" applyAlignment="1"/>
    <xf numFmtId="43" fontId="66" fillId="0" borderId="148" xfId="1" applyFont="1" applyBorder="1" applyAlignment="1"/>
    <xf numFmtId="43" fontId="16" fillId="0" borderId="148" xfId="1" applyFont="1" applyFill="1" applyBorder="1" applyAlignment="1"/>
    <xf numFmtId="0" fontId="16" fillId="0" borderId="150" xfId="0" applyFont="1" applyBorder="1" applyAlignment="1"/>
    <xf numFmtId="0" fontId="67" fillId="0" borderId="145" xfId="0" applyFont="1" applyBorder="1" applyAlignment="1"/>
    <xf numFmtId="43" fontId="67" fillId="0" borderId="146" xfId="1" applyFont="1" applyBorder="1" applyAlignment="1"/>
    <xf numFmtId="0" fontId="67" fillId="15" borderId="145" xfId="0" applyFont="1" applyFill="1" applyBorder="1" applyAlignment="1"/>
    <xf numFmtId="43" fontId="67" fillId="15" borderId="146" xfId="1" applyFont="1" applyFill="1" applyBorder="1" applyAlignment="1"/>
    <xf numFmtId="0" fontId="16" fillId="22" borderId="120" xfId="0" applyFont="1" applyFill="1" applyBorder="1" applyAlignment="1"/>
    <xf numFmtId="43" fontId="67" fillId="0" borderId="13" xfId="1" applyFont="1" applyBorder="1" applyAlignment="1"/>
    <xf numFmtId="0" fontId="16" fillId="15" borderId="120" xfId="0" applyFont="1" applyFill="1" applyBorder="1" applyAlignment="1"/>
    <xf numFmtId="43" fontId="67" fillId="15" borderId="13" xfId="1" applyFont="1" applyFill="1" applyBorder="1" applyAlignment="1"/>
    <xf numFmtId="0" fontId="17" fillId="24" borderId="27" xfId="0" applyFont="1" applyFill="1" applyBorder="1" applyAlignment="1"/>
    <xf numFmtId="43" fontId="17" fillId="24" borderId="28" xfId="1" applyFont="1" applyFill="1" applyBorder="1" applyAlignment="1"/>
    <xf numFmtId="0" fontId="65" fillId="0" borderId="145" xfId="0" applyFont="1" applyBorder="1" applyAlignment="1"/>
    <xf numFmtId="0" fontId="65" fillId="0" borderId="146" xfId="0" applyFont="1" applyBorder="1" applyAlignment="1"/>
    <xf numFmtId="43" fontId="16" fillId="0" borderId="146" xfId="1" applyFont="1" applyBorder="1" applyAlignment="1"/>
    <xf numFmtId="0" fontId="67" fillId="0" borderId="38" xfId="0" applyFont="1" applyBorder="1" applyAlignment="1"/>
    <xf numFmtId="43" fontId="67" fillId="0" borderId="38" xfId="1" applyFont="1" applyBorder="1" applyAlignment="1"/>
    <xf numFmtId="0" fontId="16" fillId="0" borderId="38" xfId="0" applyFont="1" applyBorder="1" applyAlignment="1"/>
    <xf numFmtId="43" fontId="16" fillId="0" borderId="38" xfId="1" applyFont="1" applyBorder="1" applyAlignment="1"/>
    <xf numFmtId="0" fontId="16" fillId="25" borderId="120" xfId="0" applyFont="1" applyFill="1" applyBorder="1" applyAlignment="1"/>
    <xf numFmtId="0" fontId="16" fillId="15" borderId="150" xfId="0" applyFont="1" applyFill="1" applyBorder="1" applyAlignment="1"/>
    <xf numFmtId="0" fontId="17" fillId="26" borderId="42" xfId="0" applyFont="1" applyFill="1" applyBorder="1" applyAlignment="1"/>
    <xf numFmtId="43" fontId="17" fillId="26" borderId="54" xfId="1" applyFont="1" applyFill="1" applyBorder="1" applyAlignment="1"/>
    <xf numFmtId="0" fontId="32" fillId="0" borderId="165" xfId="9" applyFont="1" applyBorder="1"/>
    <xf numFmtId="0" fontId="32" fillId="0" borderId="166" xfId="9" applyFont="1" applyBorder="1"/>
    <xf numFmtId="0" fontId="32" fillId="0" borderId="167" xfId="9" applyFont="1" applyBorder="1"/>
    <xf numFmtId="0" fontId="68" fillId="24" borderId="168" xfId="3" applyFont="1" applyFill="1" applyBorder="1"/>
    <xf numFmtId="17" fontId="69" fillId="27" borderId="168" xfId="10" applyNumberFormat="1" applyFont="1" applyFill="1" applyBorder="1"/>
    <xf numFmtId="17" fontId="69" fillId="27" borderId="168" xfId="10" applyNumberFormat="1" applyFont="1" applyFill="1" applyBorder="1" applyAlignment="1">
      <alignment horizontal="center"/>
    </xf>
    <xf numFmtId="0" fontId="70" fillId="0" borderId="165" xfId="3" applyFont="1" applyBorder="1"/>
    <xf numFmtId="0" fontId="70" fillId="0" borderId="166" xfId="3" applyFont="1" applyBorder="1"/>
    <xf numFmtId="0" fontId="70" fillId="0" borderId="167" xfId="3" applyFont="1" applyBorder="1"/>
    <xf numFmtId="0" fontId="13" fillId="0" borderId="169" xfId="3" applyFont="1" applyBorder="1"/>
    <xf numFmtId="165" fontId="13" fillId="0" borderId="170" xfId="6" applyNumberFormat="1" applyFont="1" applyBorder="1" applyAlignment="1">
      <alignment wrapText="1"/>
    </xf>
    <xf numFmtId="165" fontId="13" fillId="0" borderId="170" xfId="6" applyNumberFormat="1" applyFont="1" applyBorder="1"/>
    <xf numFmtId="165" fontId="13" fillId="0" borderId="31" xfId="6" applyNumberFormat="1" applyFont="1" applyBorder="1"/>
    <xf numFmtId="165" fontId="13" fillId="0" borderId="171" xfId="6" applyNumberFormat="1" applyFont="1" applyBorder="1"/>
    <xf numFmtId="165" fontId="13" fillId="0" borderId="172" xfId="6" applyNumberFormat="1" applyFont="1" applyBorder="1"/>
    <xf numFmtId="165" fontId="15" fillId="19" borderId="172" xfId="6" applyNumberFormat="1" applyFont="1" applyFill="1" applyBorder="1"/>
    <xf numFmtId="165" fontId="15" fillId="15" borderId="176" xfId="6" applyNumberFormat="1" applyFont="1" applyFill="1" applyBorder="1"/>
    <xf numFmtId="0" fontId="13" fillId="0" borderId="173" xfId="3" applyFont="1" applyBorder="1"/>
    <xf numFmtId="165" fontId="16" fillId="0" borderId="174" xfId="6" applyNumberFormat="1" applyFont="1" applyFill="1" applyBorder="1"/>
    <xf numFmtId="165" fontId="16" fillId="0" borderId="38" xfId="6" applyNumberFormat="1" applyFont="1" applyFill="1" applyBorder="1"/>
    <xf numFmtId="165" fontId="16" fillId="0" borderId="175" xfId="6" applyNumberFormat="1" applyFont="1" applyFill="1" applyBorder="1"/>
    <xf numFmtId="165" fontId="16" fillId="0" borderId="176" xfId="6" applyNumberFormat="1" applyFont="1" applyFill="1" applyBorder="1"/>
    <xf numFmtId="165" fontId="15" fillId="0" borderId="176" xfId="6" applyNumberFormat="1" applyFont="1" applyFill="1" applyBorder="1"/>
    <xf numFmtId="165" fontId="13" fillId="0" borderId="174" xfId="6" applyNumberFormat="1" applyFont="1" applyFill="1" applyBorder="1"/>
    <xf numFmtId="165" fontId="13" fillId="0" borderId="38" xfId="6" applyNumberFormat="1" applyFont="1" applyFill="1" applyBorder="1"/>
    <xf numFmtId="165" fontId="13" fillId="0" borderId="175" xfId="6" applyNumberFormat="1" applyFont="1" applyFill="1" applyBorder="1"/>
    <xf numFmtId="165" fontId="13" fillId="0" borderId="176" xfId="6" applyNumberFormat="1" applyFont="1" applyFill="1" applyBorder="1"/>
    <xf numFmtId="0" fontId="13" fillId="0" borderId="177" xfId="3" applyFont="1" applyBorder="1"/>
    <xf numFmtId="165" fontId="13" fillId="0" borderId="178" xfId="6" applyNumberFormat="1" applyFont="1" applyFill="1" applyBorder="1"/>
    <xf numFmtId="165" fontId="13" fillId="0" borderId="2" xfId="6" applyNumberFormat="1" applyFont="1" applyFill="1" applyBorder="1"/>
    <xf numFmtId="165" fontId="13" fillId="0" borderId="179" xfId="6" applyNumberFormat="1" applyFont="1" applyFill="1" applyBorder="1"/>
    <xf numFmtId="165" fontId="13" fillId="0" borderId="180" xfId="6" applyNumberFormat="1" applyFont="1" applyFill="1" applyBorder="1"/>
    <xf numFmtId="165" fontId="15" fillId="0" borderId="180" xfId="6" applyNumberFormat="1" applyFont="1" applyFill="1" applyBorder="1"/>
    <xf numFmtId="0" fontId="23" fillId="0" borderId="168" xfId="9" applyFont="1" applyBorder="1" applyAlignment="1">
      <alignment horizontal="right"/>
    </xf>
    <xf numFmtId="165" fontId="15" fillId="0" borderId="168" xfId="6" applyNumberFormat="1" applyFont="1" applyFill="1" applyBorder="1"/>
    <xf numFmtId="0" fontId="71" fillId="0" borderId="165" xfId="9" applyFont="1" applyBorder="1"/>
    <xf numFmtId="0" fontId="71" fillId="0" borderId="166" xfId="9" applyFont="1" applyBorder="1"/>
    <xf numFmtId="0" fontId="71" fillId="0" borderId="167" xfId="9" applyFont="1" applyBorder="1"/>
    <xf numFmtId="165" fontId="13" fillId="0" borderId="170" xfId="6" applyNumberFormat="1" applyFont="1" applyFill="1" applyBorder="1"/>
    <xf numFmtId="165" fontId="13" fillId="0" borderId="31" xfId="6" applyNumberFormat="1" applyFont="1" applyFill="1" applyBorder="1"/>
    <xf numFmtId="165" fontId="13" fillId="0" borderId="171" xfId="6" applyNumberFormat="1" applyFont="1" applyFill="1" applyBorder="1"/>
    <xf numFmtId="165" fontId="13" fillId="0" borderId="172" xfId="6" applyNumberFormat="1" applyFont="1" applyFill="1" applyBorder="1"/>
    <xf numFmtId="165" fontId="15" fillId="0" borderId="172" xfId="6" applyNumberFormat="1" applyFont="1" applyFill="1" applyBorder="1"/>
    <xf numFmtId="0" fontId="67" fillId="0" borderId="177" xfId="3" applyFont="1" applyBorder="1"/>
    <xf numFmtId="165" fontId="13" fillId="0" borderId="178" xfId="6" applyNumberFormat="1" applyFont="1" applyBorder="1"/>
    <xf numFmtId="165" fontId="13" fillId="0" borderId="2" xfId="6" applyNumberFormat="1" applyFont="1" applyBorder="1"/>
    <xf numFmtId="165" fontId="13" fillId="0" borderId="179" xfId="6" applyNumberFormat="1" applyFont="1" applyBorder="1"/>
    <xf numFmtId="165" fontId="13" fillId="0" borderId="180" xfId="6" applyNumberFormat="1" applyFont="1" applyBorder="1"/>
    <xf numFmtId="165" fontId="15" fillId="19" borderId="180" xfId="6" applyNumberFormat="1" applyFont="1" applyFill="1" applyBorder="1"/>
    <xf numFmtId="165" fontId="15" fillId="0" borderId="168" xfId="6" applyNumberFormat="1" applyFont="1" applyBorder="1"/>
    <xf numFmtId="165" fontId="15" fillId="19" borderId="168" xfId="6" applyNumberFormat="1" applyFont="1" applyFill="1" applyBorder="1"/>
    <xf numFmtId="0" fontId="15" fillId="0" borderId="168" xfId="3" applyFont="1" applyBorder="1"/>
    <xf numFmtId="0" fontId="15" fillId="28" borderId="185" xfId="0" applyFont="1" applyFill="1" applyBorder="1"/>
    <xf numFmtId="0" fontId="15" fillId="0" borderId="0" xfId="0" applyFont="1"/>
    <xf numFmtId="14" fontId="13" fillId="0" borderId="0" xfId="0" applyNumberFormat="1" applyFont="1"/>
    <xf numFmtId="0" fontId="15" fillId="28" borderId="186" xfId="0" applyFont="1" applyFill="1" applyBorder="1"/>
    <xf numFmtId="0" fontId="20" fillId="29" borderId="0" xfId="0" applyFont="1" applyFill="1"/>
    <xf numFmtId="0" fontId="72" fillId="30" borderId="38" xfId="8" applyFont="1" applyFill="1" applyBorder="1" applyAlignment="1">
      <alignment horizontal="center" vertical="center" wrapText="1"/>
    </xf>
    <xf numFmtId="43" fontId="13" fillId="0" borderId="0" xfId="1" applyFont="1"/>
    <xf numFmtId="3" fontId="15" fillId="0" borderId="15" xfId="0" applyNumberFormat="1" applyFont="1" applyBorder="1" applyAlignment="1">
      <alignment horizontal="right" vertical="top" wrapText="1"/>
    </xf>
    <xf numFmtId="3" fontId="21" fillId="2" borderId="15" xfId="0" applyNumberFormat="1" applyFont="1" applyFill="1" applyBorder="1" applyAlignment="1">
      <alignment horizontal="right" vertical="top" wrapText="1"/>
    </xf>
    <xf numFmtId="3" fontId="15" fillId="0" borderId="190" xfId="0" applyNumberFormat="1" applyFont="1" applyBorder="1" applyAlignment="1">
      <alignment horizontal="right" vertical="top" wrapText="1"/>
    </xf>
    <xf numFmtId="9" fontId="15" fillId="0" borderId="190" xfId="2" applyFont="1" applyBorder="1" applyAlignment="1">
      <alignment horizontal="right" vertical="top" wrapText="1"/>
    </xf>
    <xf numFmtId="3" fontId="21" fillId="2" borderId="190" xfId="0" applyNumberFormat="1" applyFont="1" applyFill="1" applyBorder="1" applyAlignment="1">
      <alignment horizontal="right" vertical="top" wrapText="1"/>
    </xf>
    <xf numFmtId="165" fontId="21" fillId="16" borderId="190" xfId="1" applyNumberFormat="1" applyFont="1" applyFill="1" applyBorder="1" applyAlignment="1">
      <alignment horizontal="right" vertical="top" wrapText="1"/>
    </xf>
    <xf numFmtId="9" fontId="22" fillId="2" borderId="190" xfId="2" applyFont="1" applyFill="1" applyBorder="1" applyAlignment="1">
      <alignment horizontal="right" vertical="top" wrapText="1"/>
    </xf>
    <xf numFmtId="3" fontId="15" fillId="0" borderId="23" xfId="0" applyNumberFormat="1" applyFont="1" applyBorder="1" applyAlignment="1">
      <alignment horizontal="right" vertical="top" wrapText="1"/>
    </xf>
    <xf numFmtId="164" fontId="15" fillId="16" borderId="23" xfId="0" applyNumberFormat="1" applyFont="1" applyFill="1" applyBorder="1" applyAlignment="1">
      <alignment horizontal="right" vertical="top" wrapText="1"/>
    </xf>
    <xf numFmtId="9" fontId="15" fillId="0" borderId="23" xfId="2" applyFont="1" applyBorder="1" applyAlignment="1">
      <alignment horizontal="right" vertical="top" wrapText="1"/>
    </xf>
    <xf numFmtId="3" fontId="21" fillId="2" borderId="17" xfId="0" applyNumberFormat="1" applyFont="1" applyFill="1" applyBorder="1" applyAlignment="1">
      <alignment horizontal="right" vertical="top" wrapText="1"/>
    </xf>
    <xf numFmtId="164" fontId="15" fillId="16" borderId="190" xfId="1" applyNumberFormat="1" applyFont="1" applyFill="1" applyBorder="1" applyAlignment="1">
      <alignment horizontal="right" vertical="top" wrapText="1"/>
    </xf>
    <xf numFmtId="165" fontId="15" fillId="16" borderId="23" xfId="1" applyNumberFormat="1" applyFont="1" applyFill="1" applyBorder="1" applyAlignment="1">
      <alignment horizontal="right" vertical="top" wrapText="1"/>
    </xf>
    <xf numFmtId="0" fontId="15" fillId="3" borderId="27" xfId="0" applyFont="1" applyFill="1" applyBorder="1" applyAlignment="1">
      <alignment vertical="top" wrapText="1"/>
    </xf>
    <xf numFmtId="0" fontId="21" fillId="3" borderId="192" xfId="0" applyFont="1" applyFill="1" applyBorder="1" applyAlignment="1">
      <alignment horizontal="left" vertical="top" wrapText="1" indent="2"/>
    </xf>
    <xf numFmtId="0" fontId="21" fillId="3" borderId="193" xfId="0" applyFont="1" applyFill="1" applyBorder="1" applyAlignment="1">
      <alignment horizontal="left" vertical="top" wrapText="1" indent="2"/>
    </xf>
    <xf numFmtId="0" fontId="21" fillId="3" borderId="194" xfId="0" applyFont="1" applyFill="1" applyBorder="1" applyAlignment="1">
      <alignment horizontal="left" vertical="top" wrapText="1" indent="2"/>
    </xf>
    <xf numFmtId="17" fontId="19" fillId="9" borderId="60" xfId="0" applyNumberFormat="1" applyFont="1" applyFill="1" applyBorder="1" applyAlignment="1">
      <alignment horizontal="center" vertical="top" wrapText="1"/>
    </xf>
    <xf numFmtId="3" fontId="19" fillId="0" borderId="66" xfId="0" applyNumberFormat="1" applyFont="1" applyBorder="1" applyAlignment="1">
      <alignment horizontal="right" vertical="top" wrapText="1"/>
    </xf>
    <xf numFmtId="3" fontId="19" fillId="0" borderId="70" xfId="0" applyNumberFormat="1" applyFont="1" applyBorder="1" applyAlignment="1">
      <alignment horizontal="right" vertical="top" wrapText="1"/>
    </xf>
    <xf numFmtId="3" fontId="19" fillId="0" borderId="75" xfId="0" applyNumberFormat="1" applyFont="1" applyBorder="1" applyAlignment="1">
      <alignment horizontal="right" vertical="top" wrapText="1"/>
    </xf>
    <xf numFmtId="3" fontId="19" fillId="0" borderId="81" xfId="0" applyNumberFormat="1" applyFont="1" applyBorder="1" applyAlignment="1">
      <alignment horizontal="right" vertical="top" wrapText="1"/>
    </xf>
    <xf numFmtId="3" fontId="19" fillId="0" borderId="86" xfId="0" applyNumberFormat="1" applyFont="1" applyBorder="1" applyAlignment="1">
      <alignment horizontal="right" vertical="top" wrapText="1"/>
    </xf>
    <xf numFmtId="3" fontId="19" fillId="0" borderId="90" xfId="0" applyNumberFormat="1" applyFont="1" applyBorder="1" applyAlignment="1">
      <alignment horizontal="right" vertical="top" wrapText="1"/>
    </xf>
    <xf numFmtId="0" fontId="19" fillId="0" borderId="94" xfId="0" applyFont="1" applyBorder="1" applyAlignment="1">
      <alignment horizontal="right" vertical="top" wrapText="1"/>
    </xf>
    <xf numFmtId="0" fontId="19" fillId="0" borderId="70" xfId="0" applyFont="1" applyBorder="1" applyAlignment="1">
      <alignment horizontal="right" vertical="top" wrapText="1"/>
    </xf>
    <xf numFmtId="3" fontId="19" fillId="0" borderId="94" xfId="0" applyNumberFormat="1" applyFont="1" applyBorder="1" applyAlignment="1">
      <alignment horizontal="right" vertical="top" wrapText="1"/>
    </xf>
    <xf numFmtId="3" fontId="19" fillId="0" borderId="98" xfId="0" applyNumberFormat="1" applyFont="1" applyBorder="1" applyAlignment="1">
      <alignment horizontal="right" vertical="top" wrapText="1"/>
    </xf>
    <xf numFmtId="3" fontId="19" fillId="0" borderId="101" xfId="0" applyNumberFormat="1" applyFont="1" applyBorder="1" applyAlignment="1">
      <alignment horizontal="right" vertical="top" wrapText="1"/>
    </xf>
    <xf numFmtId="0" fontId="19" fillId="8" borderId="105" xfId="0" applyFont="1" applyFill="1" applyBorder="1" applyAlignment="1">
      <alignment horizontal="left" vertical="top" wrapText="1"/>
    </xf>
    <xf numFmtId="0" fontId="19" fillId="8" borderId="10" xfId="0" applyFont="1" applyFill="1" applyBorder="1" applyAlignment="1">
      <alignment horizontal="left" vertical="top" wrapText="1"/>
    </xf>
    <xf numFmtId="0" fontId="19" fillId="0" borderId="48" xfId="0" applyFont="1" applyBorder="1" applyAlignment="1">
      <alignment horizontal="left" vertical="top" wrapText="1"/>
    </xf>
    <xf numFmtId="0" fontId="19" fillId="0" borderId="45" xfId="0" applyFont="1" applyBorder="1" applyAlignment="1">
      <alignment horizontal="left" vertical="top" wrapText="1"/>
    </xf>
    <xf numFmtId="0" fontId="19" fillId="0" borderId="36" xfId="0" applyFont="1" applyBorder="1" applyAlignment="1">
      <alignment horizontal="left" vertical="top" wrapText="1"/>
    </xf>
    <xf numFmtId="0" fontId="19" fillId="0" borderId="37" xfId="0" applyFont="1" applyBorder="1" applyAlignment="1">
      <alignment horizontal="left" vertical="top" wrapText="1"/>
    </xf>
    <xf numFmtId="0" fontId="19" fillId="0" borderId="41" xfId="0" applyFont="1" applyBorder="1" applyAlignment="1">
      <alignment horizontal="left" vertical="top" wrapText="1"/>
    </xf>
    <xf numFmtId="0" fontId="19" fillId="0" borderId="47" xfId="0" applyFont="1" applyBorder="1" applyAlignment="1">
      <alignment horizontal="left" vertical="top" wrapText="1"/>
    </xf>
    <xf numFmtId="0" fontId="19" fillId="13" borderId="0" xfId="0" applyFont="1" applyFill="1" applyAlignment="1">
      <alignment horizontal="left" vertical="top" wrapText="1"/>
    </xf>
    <xf numFmtId="0" fontId="19" fillId="13" borderId="39" xfId="0" applyFont="1" applyFill="1" applyBorder="1" applyAlignment="1">
      <alignment horizontal="left" vertical="top" wrapText="1"/>
    </xf>
    <xf numFmtId="0" fontId="19" fillId="0" borderId="39" xfId="0" applyFont="1" applyBorder="1" applyAlignment="1">
      <alignment horizontal="left" vertical="top" wrapText="1"/>
    </xf>
    <xf numFmtId="0" fontId="19" fillId="13" borderId="25" xfId="0" applyFont="1" applyFill="1" applyBorder="1" applyAlignment="1">
      <alignment horizontal="left" vertical="top" wrapText="1"/>
    </xf>
    <xf numFmtId="0" fontId="19" fillId="13" borderId="27" xfId="0" applyFont="1" applyFill="1" applyBorder="1" applyAlignment="1">
      <alignment horizontal="left" vertical="top" wrapText="1"/>
    </xf>
    <xf numFmtId="0" fontId="19" fillId="0" borderId="113" xfId="0" applyFont="1" applyBorder="1" applyAlignment="1">
      <alignment horizontal="left" vertical="top" wrapText="1"/>
    </xf>
    <xf numFmtId="0" fontId="19" fillId="0" borderId="42" xfId="0" applyFont="1" applyBorder="1" applyAlignment="1">
      <alignment horizontal="left" vertical="top" wrapText="1"/>
    </xf>
    <xf numFmtId="0" fontId="19" fillId="8" borderId="199" xfId="0" applyFont="1" applyFill="1" applyBorder="1" applyAlignment="1">
      <alignment horizontal="left" vertical="center" wrapText="1"/>
    </xf>
    <xf numFmtId="0" fontId="15" fillId="10" borderId="9" xfId="0" applyFont="1" applyFill="1" applyBorder="1" applyAlignment="1">
      <alignment vertical="center"/>
    </xf>
    <xf numFmtId="0" fontId="19" fillId="8" borderId="11" xfId="0" applyFont="1" applyFill="1" applyBorder="1" applyAlignment="1">
      <alignment horizontal="center" vertical="center" wrapText="1"/>
    </xf>
    <xf numFmtId="0" fontId="73" fillId="31" borderId="0" xfId="0" applyFont="1" applyFill="1"/>
    <xf numFmtId="0" fontId="10" fillId="13" borderId="27" xfId="5" applyFont="1" applyFill="1" applyBorder="1"/>
    <xf numFmtId="0" fontId="10" fillId="13" borderId="25" xfId="5" applyFont="1" applyFill="1" applyBorder="1"/>
    <xf numFmtId="0" fontId="37" fillId="13" borderId="27" xfId="5" applyFont="1" applyFill="1" applyBorder="1"/>
    <xf numFmtId="165" fontId="37" fillId="0" borderId="0" xfId="1" applyNumberFormat="1" applyFont="1" applyBorder="1" applyAlignment="1">
      <alignment horizontal="right"/>
    </xf>
    <xf numFmtId="43" fontId="37" fillId="19" borderId="39" xfId="1" applyFont="1" applyFill="1" applyBorder="1" applyAlignment="1"/>
    <xf numFmtId="0" fontId="9" fillId="0" borderId="0" xfId="5" applyFont="1" applyBorder="1" applyAlignment="1">
      <alignment horizontal="right"/>
    </xf>
    <xf numFmtId="0" fontId="9" fillId="13" borderId="21" xfId="5" applyFont="1" applyFill="1" applyBorder="1"/>
    <xf numFmtId="0" fontId="9" fillId="13" borderId="25" xfId="5" applyFont="1" applyFill="1" applyBorder="1" applyAlignment="1">
      <alignment horizontal="right"/>
    </xf>
    <xf numFmtId="0" fontId="37" fillId="13" borderId="28" xfId="5" applyFont="1" applyFill="1" applyBorder="1"/>
    <xf numFmtId="0" fontId="74" fillId="2" borderId="0" xfId="0" applyFont="1" applyFill="1" applyAlignment="1">
      <alignment horizontal="left" vertical="top"/>
    </xf>
    <xf numFmtId="165" fontId="75" fillId="11" borderId="43" xfId="12" applyNumberFormat="1" applyFont="1" applyFill="1" applyBorder="1" applyAlignment="1">
      <alignment vertical="top"/>
    </xf>
    <xf numFmtId="165" fontId="75" fillId="11" borderId="77" xfId="12" applyNumberFormat="1" applyFont="1" applyFill="1" applyBorder="1" applyAlignment="1">
      <alignment vertical="top"/>
    </xf>
    <xf numFmtId="165" fontId="75" fillId="13" borderId="201" xfId="12" applyNumberFormat="1" applyFont="1" applyFill="1" applyBorder="1" applyAlignment="1">
      <alignment horizontal="left" vertical="top"/>
    </xf>
    <xf numFmtId="165" fontId="75" fillId="11" borderId="68" xfId="12" applyNumberFormat="1" applyFont="1" applyFill="1" applyBorder="1" applyAlignment="1">
      <alignment vertical="top"/>
    </xf>
    <xf numFmtId="165" fontId="75" fillId="11" borderId="10" xfId="12" applyNumberFormat="1" applyFont="1" applyFill="1" applyBorder="1" applyAlignment="1">
      <alignment vertical="top"/>
    </xf>
    <xf numFmtId="165" fontId="75" fillId="11" borderId="39" xfId="12" applyNumberFormat="1" applyFont="1" applyFill="1" applyBorder="1" applyAlignment="1">
      <alignment vertical="top"/>
    </xf>
    <xf numFmtId="0" fontId="74" fillId="4" borderId="42" xfId="0" applyFont="1" applyFill="1" applyBorder="1" applyAlignment="1">
      <alignment horizontal="left" vertical="top"/>
    </xf>
    <xf numFmtId="0" fontId="25" fillId="13" borderId="201" xfId="0" applyFont="1" applyFill="1" applyBorder="1" applyAlignment="1">
      <alignment horizontal="left" vertical="top"/>
    </xf>
    <xf numFmtId="0" fontId="74" fillId="4" borderId="77" xfId="0" applyFont="1" applyFill="1" applyBorder="1" applyAlignment="1">
      <alignment horizontal="left" vertical="top"/>
    </xf>
    <xf numFmtId="165" fontId="25" fillId="4" borderId="27" xfId="12" applyNumberFormat="1" applyFont="1" applyFill="1" applyBorder="1" applyAlignment="1">
      <alignment horizontal="left" vertical="top"/>
    </xf>
    <xf numFmtId="0" fontId="76" fillId="3" borderId="77" xfId="0" applyFont="1" applyFill="1" applyBorder="1" applyAlignment="1">
      <alignment horizontal="left" vertical="top"/>
    </xf>
    <xf numFmtId="0" fontId="76" fillId="2" borderId="24" xfId="0" applyFont="1" applyFill="1" applyBorder="1" applyAlignment="1">
      <alignment horizontal="left" vertical="top"/>
    </xf>
    <xf numFmtId="165" fontId="37" fillId="32" borderId="43" xfId="12" applyNumberFormat="1" applyFont="1" applyFill="1" applyBorder="1" applyAlignment="1">
      <alignment horizontal="left" vertical="top"/>
    </xf>
    <xf numFmtId="165" fontId="10" fillId="13" borderId="202" xfId="12" applyNumberFormat="1" applyFont="1" applyFill="1" applyBorder="1" applyAlignment="1">
      <alignment horizontal="left" vertical="top"/>
    </xf>
    <xf numFmtId="165" fontId="37" fillId="32" borderId="68" xfId="12" applyNumberFormat="1" applyFont="1" applyFill="1" applyBorder="1" applyAlignment="1">
      <alignment horizontal="left" vertical="top"/>
    </xf>
    <xf numFmtId="165" fontId="39" fillId="32" borderId="43" xfId="12" applyNumberFormat="1" applyFont="1" applyFill="1" applyBorder="1" applyAlignment="1">
      <alignment horizontal="left" vertical="top"/>
    </xf>
    <xf numFmtId="165" fontId="10" fillId="13" borderId="21" xfId="12" applyNumberFormat="1" applyFont="1" applyFill="1" applyBorder="1" applyAlignment="1">
      <alignment horizontal="left" vertical="top"/>
    </xf>
    <xf numFmtId="17" fontId="19" fillId="8" borderId="68" xfId="0" applyNumberFormat="1" applyFont="1" applyFill="1" applyBorder="1" applyAlignment="1">
      <alignment horizontal="center" vertical="center" wrapText="1"/>
    </xf>
    <xf numFmtId="0" fontId="19" fillId="5" borderId="11" xfId="0" applyFont="1" applyFill="1" applyBorder="1" applyAlignment="1">
      <alignment horizontal="center" vertical="center" wrapText="1"/>
    </xf>
    <xf numFmtId="0" fontId="27" fillId="2" borderId="0" xfId="0" applyFont="1" applyFill="1" applyAlignment="1">
      <alignment vertical="top"/>
    </xf>
    <xf numFmtId="0" fontId="10" fillId="28" borderId="185" xfId="0" applyFont="1" applyFill="1" applyBorder="1"/>
    <xf numFmtId="0" fontId="10" fillId="0" borderId="0" xfId="0" applyFont="1"/>
    <xf numFmtId="0" fontId="11" fillId="2" borderId="0" xfId="5" applyFont="1" applyFill="1"/>
    <xf numFmtId="0" fontId="17" fillId="7" borderId="27" xfId="0" applyFont="1" applyFill="1" applyBorder="1" applyAlignment="1">
      <alignment vertical="top" wrapText="1"/>
    </xf>
    <xf numFmtId="0" fontId="77" fillId="0" borderId="0" xfId="0" applyFont="1"/>
    <xf numFmtId="0" fontId="9" fillId="2" borderId="0" xfId="5" applyFont="1" applyFill="1"/>
    <xf numFmtId="169" fontId="9" fillId="2" borderId="0" xfId="5" applyNumberFormat="1" applyFont="1" applyFill="1"/>
    <xf numFmtId="43" fontId="9" fillId="2" borderId="0" xfId="5" applyNumberFormat="1" applyFont="1" applyFill="1"/>
    <xf numFmtId="0" fontId="17" fillId="3" borderId="192" xfId="0" applyFont="1" applyFill="1" applyBorder="1" applyAlignment="1">
      <alignment vertical="top" wrapText="1"/>
    </xf>
    <xf numFmtId="0" fontId="17" fillId="3" borderId="193" xfId="0" applyFont="1" applyFill="1" applyBorder="1" applyAlignment="1">
      <alignment vertical="top" wrapText="1"/>
    </xf>
    <xf numFmtId="0" fontId="78" fillId="2" borderId="0" xfId="13" applyFont="1" applyFill="1"/>
    <xf numFmtId="0" fontId="79" fillId="2" borderId="0" xfId="14" applyFont="1" applyFill="1"/>
    <xf numFmtId="0" fontId="80" fillId="2" borderId="0" xfId="14" applyFont="1" applyFill="1"/>
    <xf numFmtId="0" fontId="81" fillId="35" borderId="65" xfId="13" applyFont="1" applyFill="1" applyBorder="1" applyAlignment="1">
      <alignment horizontal="center" vertical="center" wrapText="1" readingOrder="1"/>
    </xf>
    <xf numFmtId="17" fontId="81" fillId="35" borderId="65" xfId="13" applyNumberFormat="1" applyFont="1" applyFill="1" applyBorder="1" applyAlignment="1">
      <alignment horizontal="center" vertical="center" wrapText="1" readingOrder="1"/>
    </xf>
    <xf numFmtId="17" fontId="81" fillId="35" borderId="203" xfId="13" applyNumberFormat="1" applyFont="1" applyFill="1" applyBorder="1" applyAlignment="1">
      <alignment horizontal="center" vertical="center" wrapText="1" readingOrder="1"/>
    </xf>
    <xf numFmtId="0" fontId="81" fillId="35" borderId="203" xfId="13" applyFont="1" applyFill="1" applyBorder="1" applyAlignment="1">
      <alignment horizontal="center" vertical="center" wrapText="1" readingOrder="1"/>
    </xf>
    <xf numFmtId="0" fontId="78" fillId="0" borderId="0" xfId="13" applyFont="1"/>
    <xf numFmtId="0" fontId="80" fillId="0" borderId="204" xfId="14" applyFont="1" applyFill="1" applyBorder="1"/>
    <xf numFmtId="165" fontId="80" fillId="0" borderId="145" xfId="15" applyNumberFormat="1" applyFont="1" applyFill="1" applyBorder="1"/>
    <xf numFmtId="177" fontId="80" fillId="0" borderId="205" xfId="14" applyNumberFormat="1" applyFont="1" applyFill="1" applyBorder="1"/>
    <xf numFmtId="178" fontId="80" fillId="0" borderId="206" xfId="14" applyNumberFormat="1" applyFont="1" applyFill="1" applyBorder="1"/>
    <xf numFmtId="165" fontId="82" fillId="0" borderId="207" xfId="14" applyNumberFormat="1" applyFont="1" applyFill="1" applyBorder="1"/>
    <xf numFmtId="179" fontId="83" fillId="0" borderId="206" xfId="14" applyNumberFormat="1" applyFont="1" applyFill="1" applyBorder="1"/>
    <xf numFmtId="0" fontId="80" fillId="0" borderId="208" xfId="14" applyFont="1" applyFill="1" applyBorder="1"/>
    <xf numFmtId="165" fontId="80" fillId="0" borderId="147" xfId="15" applyNumberFormat="1" applyFont="1" applyFill="1" applyBorder="1"/>
    <xf numFmtId="177" fontId="80" fillId="0" borderId="1" xfId="14" applyNumberFormat="1" applyFont="1" applyFill="1" applyBorder="1"/>
    <xf numFmtId="178" fontId="80" fillId="0" borderId="209" xfId="14" applyNumberFormat="1" applyFont="1" applyFill="1" applyBorder="1"/>
    <xf numFmtId="165" fontId="82" fillId="0" borderId="200" xfId="14" applyNumberFormat="1" applyFont="1" applyFill="1" applyBorder="1"/>
    <xf numFmtId="178" fontId="83" fillId="0" borderId="209" xfId="14" applyNumberFormat="1" applyFont="1" applyFill="1" applyBorder="1"/>
    <xf numFmtId="0" fontId="80" fillId="0" borderId="210" xfId="14" applyFont="1" applyFill="1" applyBorder="1"/>
    <xf numFmtId="165" fontId="82" fillId="0" borderId="150" xfId="15" applyNumberFormat="1" applyFont="1" applyFill="1" applyBorder="1"/>
    <xf numFmtId="179" fontId="80" fillId="0" borderId="211" xfId="14" applyNumberFormat="1" applyFont="1" applyFill="1" applyBorder="1"/>
    <xf numFmtId="165" fontId="82" fillId="0" borderId="212" xfId="15" applyNumberFormat="1" applyFont="1" applyFill="1" applyBorder="1"/>
    <xf numFmtId="179" fontId="83" fillId="0" borderId="211" xfId="14" applyNumberFormat="1" applyFont="1" applyFill="1" applyBorder="1"/>
    <xf numFmtId="180" fontId="84" fillId="14" borderId="21" xfId="14" applyNumberFormat="1" applyFont="1" applyFill="1" applyBorder="1"/>
    <xf numFmtId="170" fontId="85" fillId="14" borderId="27" xfId="14" applyNumberFormat="1" applyFont="1" applyFill="1" applyBorder="1"/>
    <xf numFmtId="170" fontId="84" fillId="14" borderId="26" xfId="14" applyNumberFormat="1" applyFont="1" applyFill="1" applyBorder="1"/>
    <xf numFmtId="43" fontId="84" fillId="14" borderId="26" xfId="14" applyNumberFormat="1" applyFont="1" applyFill="1" applyBorder="1"/>
    <xf numFmtId="179" fontId="84" fillId="14" borderId="117" xfId="14" applyNumberFormat="1" applyFont="1" applyFill="1" applyBorder="1"/>
    <xf numFmtId="170" fontId="85" fillId="14" borderId="4" xfId="14" applyNumberFormat="1" applyFont="1" applyFill="1" applyBorder="1"/>
    <xf numFmtId="178" fontId="86" fillId="14" borderId="117" xfId="14" applyNumberFormat="1" applyFont="1" applyFill="1" applyBorder="1"/>
    <xf numFmtId="0" fontId="87" fillId="2" borderId="0" xfId="14" applyFont="1" applyFill="1"/>
    <xf numFmtId="0" fontId="88" fillId="2" borderId="0" xfId="14" applyFont="1" applyFill="1"/>
    <xf numFmtId="0" fontId="91" fillId="2" borderId="0" xfId="14" applyFont="1" applyFill="1" applyAlignment="1">
      <alignment horizontal="left"/>
    </xf>
    <xf numFmtId="0" fontId="83" fillId="2" borderId="0" xfId="14" applyFont="1" applyFill="1" applyAlignment="1">
      <alignment horizontal="left"/>
    </xf>
    <xf numFmtId="0" fontId="93" fillId="2" borderId="113" xfId="13" applyFont="1" applyFill="1" applyBorder="1" applyAlignment="1">
      <alignment wrapText="1"/>
    </xf>
    <xf numFmtId="0" fontId="81" fillId="0" borderId="213" xfId="13" applyFont="1" applyFill="1" applyBorder="1" applyAlignment="1">
      <alignment horizontal="left" wrapText="1" readingOrder="1"/>
    </xf>
    <xf numFmtId="3" fontId="94" fillId="0" borderId="214" xfId="13" applyNumberFormat="1" applyFont="1" applyFill="1" applyBorder="1" applyAlignment="1">
      <alignment horizontal="right" wrapText="1" readingOrder="1"/>
    </xf>
    <xf numFmtId="3" fontId="94" fillId="0" borderId="215" xfId="13" applyNumberFormat="1" applyFont="1" applyFill="1" applyBorder="1" applyAlignment="1">
      <alignment horizontal="right" wrapText="1" readingOrder="1"/>
    </xf>
    <xf numFmtId="43" fontId="94" fillId="0" borderId="214" xfId="15" applyFont="1" applyFill="1" applyBorder="1" applyAlignment="1">
      <alignment horizontal="right" wrapText="1" readingOrder="1"/>
    </xf>
    <xf numFmtId="178" fontId="83" fillId="0" borderId="206" xfId="14" applyNumberFormat="1" applyFont="1" applyFill="1" applyBorder="1"/>
    <xf numFmtId="0" fontId="81" fillId="0" borderId="216" xfId="13" applyFont="1" applyFill="1" applyBorder="1" applyAlignment="1">
      <alignment horizontal="left" wrapText="1" readingOrder="1"/>
    </xf>
    <xf numFmtId="3" fontId="94" fillId="0" borderId="217" xfId="13" applyNumberFormat="1" applyFont="1" applyFill="1" applyBorder="1" applyAlignment="1">
      <alignment horizontal="right" wrapText="1" readingOrder="1"/>
    </xf>
    <xf numFmtId="3" fontId="94" fillId="0" borderId="218" xfId="13" applyNumberFormat="1" applyFont="1" applyFill="1" applyBorder="1" applyAlignment="1">
      <alignment horizontal="right" wrapText="1" readingOrder="1"/>
    </xf>
    <xf numFmtId="43" fontId="94" fillId="0" borderId="217" xfId="15" applyFont="1" applyFill="1" applyBorder="1" applyAlignment="1">
      <alignment horizontal="right" wrapText="1" readingOrder="1"/>
    </xf>
    <xf numFmtId="0" fontId="81" fillId="0" borderId="219" xfId="13" applyFont="1" applyFill="1" applyBorder="1" applyAlignment="1">
      <alignment horizontal="left" wrapText="1" readingOrder="1"/>
    </xf>
    <xf numFmtId="3" fontId="94" fillId="0" borderId="220" xfId="13" applyNumberFormat="1" applyFont="1" applyFill="1" applyBorder="1" applyAlignment="1">
      <alignment horizontal="right" wrapText="1" readingOrder="1"/>
    </xf>
    <xf numFmtId="3" fontId="94" fillId="0" borderId="221" xfId="13" applyNumberFormat="1" applyFont="1" applyFill="1" applyBorder="1" applyAlignment="1">
      <alignment horizontal="right" wrapText="1" readingOrder="1"/>
    </xf>
    <xf numFmtId="43" fontId="94" fillId="0" borderId="220" xfId="15" applyFont="1" applyFill="1" applyBorder="1" applyAlignment="1">
      <alignment horizontal="right" wrapText="1" readingOrder="1"/>
    </xf>
    <xf numFmtId="0" fontId="81" fillId="14" borderId="65" xfId="13" applyFont="1" applyFill="1" applyBorder="1" applyAlignment="1">
      <alignment horizontal="left" wrapText="1" readingOrder="1"/>
    </xf>
    <xf numFmtId="181" fontId="81" fillId="14" borderId="203" xfId="13" applyNumberFormat="1" applyFont="1" applyFill="1" applyBorder="1" applyAlignment="1">
      <alignment horizontal="right" wrapText="1" readingOrder="1"/>
    </xf>
    <xf numFmtId="181" fontId="81" fillId="14" borderId="222" xfId="13" applyNumberFormat="1" applyFont="1" applyFill="1" applyBorder="1" applyAlignment="1">
      <alignment horizontal="right" wrapText="1" readingOrder="1"/>
    </xf>
    <xf numFmtId="170" fontId="81" fillId="14" borderId="203" xfId="15" applyNumberFormat="1" applyFont="1" applyFill="1" applyBorder="1" applyAlignment="1">
      <alignment horizontal="right" wrapText="1" readingOrder="1"/>
    </xf>
    <xf numFmtId="178" fontId="80" fillId="14" borderId="206" xfId="14" applyNumberFormat="1" applyFont="1" applyFill="1" applyBorder="1"/>
    <xf numFmtId="181" fontId="95" fillId="14" borderId="203" xfId="13" applyNumberFormat="1" applyFont="1" applyFill="1" applyBorder="1" applyAlignment="1">
      <alignment horizontal="right" wrapText="1" readingOrder="1"/>
    </xf>
    <xf numFmtId="178" fontId="83" fillId="14" borderId="206" xfId="14" applyNumberFormat="1" applyFont="1" applyFill="1" applyBorder="1"/>
    <xf numFmtId="0" fontId="94" fillId="2" borderId="105" xfId="13" applyFont="1" applyFill="1" applyBorder="1" applyAlignment="1">
      <alignment horizontal="left" wrapText="1" readingOrder="1"/>
    </xf>
    <xf numFmtId="0" fontId="91" fillId="2" borderId="0" xfId="14" applyFont="1" applyFill="1" applyBorder="1" applyAlignment="1">
      <alignment horizontal="left" vertical="top" wrapText="1"/>
    </xf>
    <xf numFmtId="0" fontId="91" fillId="2" borderId="0" xfId="14" applyFont="1" applyFill="1" applyAlignment="1">
      <alignment horizontal="left" vertical="top" wrapText="1"/>
    </xf>
    <xf numFmtId="0" fontId="10" fillId="0" borderId="185" xfId="0" applyFont="1" applyBorder="1"/>
    <xf numFmtId="0" fontId="15" fillId="0" borderId="0" xfId="0" applyFont="1" applyFill="1"/>
    <xf numFmtId="0" fontId="13" fillId="0" borderId="0" xfId="0" applyFont="1" applyFill="1"/>
    <xf numFmtId="0" fontId="15" fillId="0" borderId="185" xfId="0" applyFont="1" applyFill="1" applyBorder="1"/>
    <xf numFmtId="3" fontId="39" fillId="3" borderId="223" xfId="11" applyNumberFormat="1" applyFont="1" applyFill="1" applyBorder="1"/>
    <xf numFmtId="3" fontId="39" fillId="3" borderId="224" xfId="8" applyNumberFormat="1" applyFont="1" applyFill="1" applyBorder="1"/>
    <xf numFmtId="3" fontId="39" fillId="3" borderId="225" xfId="8" applyNumberFormat="1" applyFont="1" applyFill="1" applyBorder="1"/>
    <xf numFmtId="3" fontId="39" fillId="3" borderId="226" xfId="8" applyNumberFormat="1" applyFont="1" applyFill="1" applyBorder="1"/>
    <xf numFmtId="3" fontId="39" fillId="3" borderId="227" xfId="8" applyNumberFormat="1" applyFont="1" applyFill="1" applyBorder="1"/>
    <xf numFmtId="3" fontId="39" fillId="3" borderId="228" xfId="8" applyNumberFormat="1" applyFont="1" applyFill="1" applyBorder="1"/>
    <xf numFmtId="0" fontId="98" fillId="0" borderId="0" xfId="0" applyFont="1"/>
    <xf numFmtId="43" fontId="98" fillId="0" borderId="0" xfId="0" applyNumberFormat="1" applyFont="1"/>
    <xf numFmtId="0" fontId="99" fillId="0" borderId="0" xfId="0" applyFont="1"/>
    <xf numFmtId="43" fontId="99" fillId="0" borderId="43" xfId="0" applyNumberFormat="1" applyFont="1" applyBorder="1"/>
    <xf numFmtId="43" fontId="99" fillId="0" borderId="0" xfId="1" applyFont="1" applyBorder="1"/>
    <xf numFmtId="176" fontId="99" fillId="0" borderId="13" xfId="2" applyNumberFormat="1" applyFont="1" applyBorder="1"/>
    <xf numFmtId="43" fontId="99" fillId="0" borderId="77" xfId="0" applyNumberFormat="1" applyFont="1" applyBorder="1"/>
    <xf numFmtId="43" fontId="99" fillId="0" borderId="24" xfId="1" applyFont="1" applyBorder="1"/>
    <xf numFmtId="176" fontId="99" fillId="0" borderId="54" xfId="2" applyNumberFormat="1" applyFont="1" applyBorder="1"/>
    <xf numFmtId="0" fontId="99" fillId="0" borderId="27" xfId="0" applyFont="1" applyBorder="1"/>
    <xf numFmtId="0" fontId="100" fillId="0" borderId="39" xfId="0" applyFont="1" applyBorder="1"/>
    <xf numFmtId="0" fontId="100" fillId="0" borderId="42" xfId="0" applyFont="1" applyBorder="1"/>
    <xf numFmtId="17" fontId="100" fillId="0" borderId="21" xfId="0" applyNumberFormat="1" applyFont="1" applyBorder="1"/>
    <xf numFmtId="17" fontId="100" fillId="0" borderId="25" xfId="0" applyNumberFormat="1" applyFont="1" applyBorder="1"/>
    <xf numFmtId="0" fontId="100" fillId="0" borderId="28" xfId="0" applyFont="1" applyBorder="1"/>
    <xf numFmtId="0" fontId="102" fillId="0" borderId="0" xfId="0" applyFont="1"/>
    <xf numFmtId="43" fontId="102" fillId="0" borderId="0" xfId="1" applyFont="1"/>
    <xf numFmtId="0" fontId="102" fillId="0" borderId="28" xfId="0" applyFont="1" applyBorder="1"/>
    <xf numFmtId="17" fontId="102" fillId="0" borderId="21" xfId="0" applyNumberFormat="1" applyFont="1" applyBorder="1"/>
    <xf numFmtId="43" fontId="102" fillId="0" borderId="0" xfId="0" applyNumberFormat="1" applyFont="1"/>
    <xf numFmtId="9" fontId="102" fillId="0" borderId="0" xfId="2" applyFont="1"/>
    <xf numFmtId="9" fontId="101" fillId="0" borderId="0" xfId="2" applyFont="1"/>
    <xf numFmtId="0" fontId="103" fillId="0" borderId="0" xfId="0" applyFont="1"/>
    <xf numFmtId="17" fontId="0" fillId="0" borderId="0" xfId="0" applyNumberFormat="1"/>
    <xf numFmtId="0" fontId="103" fillId="0" borderId="185" xfId="0" applyFont="1" applyBorder="1"/>
    <xf numFmtId="43" fontId="0" fillId="0" borderId="0" xfId="1" applyFont="1"/>
    <xf numFmtId="0" fontId="0" fillId="15" borderId="0" xfId="0" applyFill="1"/>
    <xf numFmtId="0" fontId="0" fillId="22" borderId="0" xfId="0" applyFill="1"/>
    <xf numFmtId="0" fontId="14" fillId="0" borderId="0" xfId="0" applyFont="1" applyFill="1" applyAlignment="1">
      <alignment vertical="top"/>
    </xf>
    <xf numFmtId="0" fontId="104" fillId="22" borderId="224" xfId="8" applyFont="1" applyFill="1" applyBorder="1" applyAlignment="1">
      <alignment horizontal="center"/>
    </xf>
    <xf numFmtId="3" fontId="104" fillId="22" borderId="225" xfId="8" applyNumberFormat="1" applyFont="1" applyFill="1" applyBorder="1" applyAlignment="1">
      <alignment horizontal="right"/>
    </xf>
    <xf numFmtId="0" fontId="15" fillId="0" borderId="27" xfId="0" applyFont="1" applyBorder="1" applyAlignment="1">
      <alignment horizontal="center" vertical="top" wrapText="1"/>
    </xf>
    <xf numFmtId="0" fontId="15" fillId="7" borderId="27" xfId="0" applyFont="1" applyFill="1" applyBorder="1" applyAlignment="1">
      <alignment horizontal="left" vertical="top" wrapText="1"/>
    </xf>
    <xf numFmtId="0" fontId="26" fillId="7" borderId="27" xfId="0" applyFont="1" applyFill="1" applyBorder="1" applyAlignment="1">
      <alignment vertical="top"/>
    </xf>
    <xf numFmtId="0" fontId="15" fillId="0" borderId="192" xfId="0" applyFont="1" applyBorder="1" applyAlignment="1">
      <alignment horizontal="center" vertical="top" wrapText="1"/>
    </xf>
    <xf numFmtId="0" fontId="15" fillId="2" borderId="193" xfId="0" applyFont="1" applyFill="1" applyBorder="1" applyAlignment="1">
      <alignment horizontal="center" vertical="top" wrapText="1"/>
    </xf>
    <xf numFmtId="0" fontId="15" fillId="0" borderId="193" xfId="0" applyFont="1" applyBorder="1" applyAlignment="1">
      <alignment horizontal="center" vertical="top" wrapText="1"/>
    </xf>
    <xf numFmtId="165" fontId="24" fillId="3" borderId="197" xfId="1" applyNumberFormat="1" applyFont="1" applyFill="1" applyBorder="1" applyAlignment="1">
      <alignment horizontal="right" vertical="top" wrapText="1"/>
    </xf>
    <xf numFmtId="165" fontId="17" fillId="2" borderId="197" xfId="1" applyNumberFormat="1" applyFont="1" applyFill="1" applyBorder="1" applyAlignment="1">
      <alignment horizontal="right" vertical="top" wrapText="1"/>
    </xf>
    <xf numFmtId="165" fontId="24" fillId="3" borderId="196" xfId="1" applyNumberFormat="1" applyFont="1" applyFill="1" applyBorder="1" applyAlignment="1">
      <alignment horizontal="right" vertical="top" wrapText="1"/>
    </xf>
    <xf numFmtId="0" fontId="15" fillId="2" borderId="192" xfId="0" applyFont="1" applyFill="1" applyBorder="1" applyAlignment="1">
      <alignment horizontal="center" vertical="top"/>
    </xf>
    <xf numFmtId="165" fontId="15" fillId="0" borderId="191" xfId="1" applyNumberFormat="1" applyFont="1" applyBorder="1" applyAlignment="1">
      <alignment horizontal="right" vertical="top" wrapText="1"/>
    </xf>
    <xf numFmtId="165" fontId="24" fillId="3" borderId="198" xfId="1" applyNumberFormat="1" applyFont="1" applyFill="1" applyBorder="1" applyAlignment="1">
      <alignment horizontal="right" vertical="top" wrapText="1"/>
    </xf>
    <xf numFmtId="0" fontId="15" fillId="2" borderId="194" xfId="0" applyFont="1" applyFill="1" applyBorder="1" applyAlignment="1">
      <alignment horizontal="center" vertical="top" wrapText="1"/>
    </xf>
    <xf numFmtId="165" fontId="17" fillId="2" borderId="196" xfId="1" applyNumberFormat="1" applyFont="1" applyFill="1" applyBorder="1" applyAlignment="1">
      <alignment horizontal="right" vertical="top" wrapText="1"/>
    </xf>
    <xf numFmtId="165" fontId="17" fillId="2" borderId="195" xfId="1" applyNumberFormat="1" applyFont="1" applyFill="1" applyBorder="1" applyAlignment="1">
      <alignment horizontal="right" vertical="top" wrapText="1"/>
    </xf>
    <xf numFmtId="0" fontId="17" fillId="3" borderId="194" xfId="0" applyFont="1" applyFill="1" applyBorder="1" applyAlignment="1">
      <alignment vertical="top" wrapText="1"/>
    </xf>
    <xf numFmtId="165" fontId="15" fillId="16" borderId="17" xfId="1" applyNumberFormat="1" applyFont="1" applyFill="1" applyBorder="1" applyAlignment="1">
      <alignment horizontal="right" vertical="top" wrapText="1"/>
    </xf>
    <xf numFmtId="165" fontId="15" fillId="2" borderId="198" xfId="1" applyNumberFormat="1" applyFont="1" applyFill="1" applyBorder="1" applyAlignment="1">
      <alignment horizontal="right" vertical="top" wrapText="1"/>
    </xf>
    <xf numFmtId="3" fontId="15" fillId="0" borderId="17" xfId="0" applyNumberFormat="1" applyFont="1" applyBorder="1" applyAlignment="1">
      <alignment horizontal="right" vertical="top" wrapText="1"/>
    </xf>
    <xf numFmtId="9" fontId="15" fillId="0" borderId="17" xfId="2" applyFont="1" applyBorder="1" applyAlignment="1">
      <alignment horizontal="right" vertical="top" wrapText="1"/>
    </xf>
    <xf numFmtId="0" fontId="15" fillId="0" borderId="194" xfId="0" applyFont="1" applyBorder="1" applyAlignment="1">
      <alignment horizontal="center" vertical="top" wrapText="1"/>
    </xf>
    <xf numFmtId="165" fontId="15" fillId="7" borderId="191" xfId="1" applyNumberFormat="1" applyFont="1" applyFill="1" applyBorder="1" applyAlignment="1">
      <alignment horizontal="right" vertical="top" wrapText="1"/>
    </xf>
    <xf numFmtId="165" fontId="15" fillId="16" borderId="23" xfId="0" applyNumberFormat="1" applyFont="1" applyFill="1" applyBorder="1" applyAlignment="1">
      <alignment horizontal="right" vertical="top" wrapText="1"/>
    </xf>
    <xf numFmtId="3" fontId="15" fillId="7" borderId="23" xfId="0" applyNumberFormat="1" applyFont="1" applyFill="1" applyBorder="1" applyAlignment="1">
      <alignment horizontal="right" vertical="top" wrapText="1"/>
    </xf>
    <xf numFmtId="9" fontId="15" fillId="7" borderId="23" xfId="2" applyFont="1" applyFill="1" applyBorder="1" applyAlignment="1">
      <alignment horizontal="right" vertical="top" wrapText="1"/>
    </xf>
    <xf numFmtId="9" fontId="17" fillId="7" borderId="23" xfId="2" applyFont="1" applyFill="1" applyBorder="1" applyAlignment="1">
      <alignment horizontal="right" vertical="top" wrapText="1"/>
    </xf>
    <xf numFmtId="165" fontId="21" fillId="2" borderId="233" xfId="1" applyNumberFormat="1" applyFont="1" applyFill="1" applyBorder="1" applyAlignment="1">
      <alignment horizontal="right" vertical="top" wrapText="1"/>
    </xf>
    <xf numFmtId="165" fontId="21" fillId="2" borderId="235" xfId="1" applyNumberFormat="1" applyFont="1" applyFill="1" applyBorder="1" applyAlignment="1">
      <alignment horizontal="right" vertical="top" wrapText="1"/>
    </xf>
    <xf numFmtId="165" fontId="15" fillId="2" borderId="237" xfId="1" applyNumberFormat="1" applyFont="1" applyFill="1" applyBorder="1" applyAlignment="1">
      <alignment horizontal="right" vertical="top" wrapText="1"/>
    </xf>
    <xf numFmtId="165" fontId="15" fillId="0" borderId="25" xfId="1" applyNumberFormat="1" applyFont="1" applyBorder="1" applyAlignment="1">
      <alignment horizontal="right" vertical="top" wrapText="1"/>
    </xf>
    <xf numFmtId="165" fontId="15" fillId="2" borderId="238" xfId="1" applyNumberFormat="1" applyFont="1" applyFill="1" applyBorder="1" applyAlignment="1">
      <alignment horizontal="right" vertical="top" wrapText="1"/>
    </xf>
    <xf numFmtId="165" fontId="15" fillId="2" borderId="233" xfId="1" applyNumberFormat="1" applyFont="1" applyFill="1" applyBorder="1" applyAlignment="1">
      <alignment horizontal="right" vertical="top" wrapText="1"/>
    </xf>
    <xf numFmtId="165" fontId="15" fillId="2" borderId="240" xfId="1" applyNumberFormat="1" applyFont="1" applyFill="1" applyBorder="1" applyAlignment="1">
      <alignment horizontal="right" vertical="top" wrapText="1"/>
    </xf>
    <xf numFmtId="165" fontId="15" fillId="7" borderId="237" xfId="1" applyNumberFormat="1" applyFont="1" applyFill="1" applyBorder="1" applyAlignment="1">
      <alignment horizontal="right" vertical="top" wrapText="1"/>
    </xf>
    <xf numFmtId="165" fontId="15" fillId="7" borderId="25" xfId="1" applyNumberFormat="1" applyFont="1" applyFill="1" applyBorder="1" applyAlignment="1">
      <alignment horizontal="right" vertical="top" wrapText="1"/>
    </xf>
    <xf numFmtId="0" fontId="27" fillId="0" borderId="0" xfId="0" applyFont="1" applyAlignment="1">
      <alignment vertical="top"/>
    </xf>
    <xf numFmtId="0" fontId="13" fillId="0" borderId="0" xfId="0" applyFont="1" applyAlignment="1">
      <alignment horizontal="left"/>
    </xf>
    <xf numFmtId="0" fontId="8" fillId="0" borderId="43" xfId="5" applyBorder="1" applyAlignment="1">
      <alignment horizontal="left"/>
    </xf>
    <xf numFmtId="166" fontId="15" fillId="2" borderId="25" xfId="1" applyNumberFormat="1" applyFont="1" applyFill="1" applyBorder="1" applyAlignment="1">
      <alignment horizontal="right" vertical="top" wrapText="1"/>
    </xf>
    <xf numFmtId="165" fontId="24" fillId="3" borderId="239" xfId="1" applyNumberFormat="1" applyFont="1" applyFill="1" applyBorder="1" applyAlignment="1">
      <alignment horizontal="right" vertical="top" wrapText="1"/>
    </xf>
    <xf numFmtId="165" fontId="24" fillId="3" borderId="234" xfId="1" applyNumberFormat="1" applyFont="1" applyFill="1" applyBorder="1" applyAlignment="1">
      <alignment horizontal="right" vertical="top" wrapText="1"/>
    </xf>
    <xf numFmtId="165" fontId="24" fillId="3" borderId="236" xfId="1" applyNumberFormat="1" applyFont="1" applyFill="1" applyBorder="1" applyAlignment="1">
      <alignment horizontal="right" vertical="top" wrapText="1"/>
    </xf>
    <xf numFmtId="165" fontId="17" fillId="2" borderId="25" xfId="1" applyNumberFormat="1" applyFont="1" applyFill="1" applyBorder="1" applyAlignment="1">
      <alignment horizontal="right" vertical="top" wrapText="1"/>
    </xf>
    <xf numFmtId="165" fontId="17" fillId="2" borderId="239" xfId="1" applyNumberFormat="1" applyFont="1" applyFill="1" applyBorder="1" applyAlignment="1">
      <alignment horizontal="right" vertical="top" wrapText="1"/>
    </xf>
    <xf numFmtId="165" fontId="17" fillId="2" borderId="234" xfId="1" applyNumberFormat="1" applyFont="1" applyFill="1" applyBorder="1" applyAlignment="1">
      <alignment horizontal="right" vertical="top" wrapText="1"/>
    </xf>
    <xf numFmtId="165" fontId="15" fillId="2" borderId="236" xfId="1" applyNumberFormat="1" applyFont="1" applyFill="1" applyBorder="1" applyAlignment="1">
      <alignment horizontal="right" vertical="top" wrapText="1"/>
    </xf>
    <xf numFmtId="9" fontId="19" fillId="0" borderId="25" xfId="0" applyNumberFormat="1" applyFont="1" applyBorder="1" applyAlignment="1">
      <alignment horizontal="right" vertical="top" wrapText="1"/>
    </xf>
    <xf numFmtId="9" fontId="19" fillId="3" borderId="239" xfId="0" applyNumberFormat="1" applyFont="1" applyFill="1" applyBorder="1" applyAlignment="1">
      <alignment horizontal="right" vertical="top" wrapText="1"/>
    </xf>
    <xf numFmtId="9" fontId="19" fillId="3" borderId="234" xfId="0" applyNumberFormat="1" applyFont="1" applyFill="1" applyBorder="1" applyAlignment="1">
      <alignment horizontal="right" vertical="top" wrapText="1"/>
    </xf>
    <xf numFmtId="9" fontId="19" fillId="3" borderId="236" xfId="0" applyNumberFormat="1" applyFont="1" applyFill="1" applyBorder="1" applyAlignment="1">
      <alignment horizontal="right" vertical="top" wrapText="1"/>
    </xf>
    <xf numFmtId="9" fontId="19" fillId="0" borderId="239" xfId="0" applyNumberFormat="1" applyFont="1" applyBorder="1" applyAlignment="1">
      <alignment horizontal="right" vertical="top" wrapText="1"/>
    </xf>
    <xf numFmtId="9" fontId="19" fillId="0" borderId="234" xfId="0" applyNumberFormat="1" applyFont="1" applyBorder="1" applyAlignment="1">
      <alignment horizontal="right" vertical="top" wrapText="1"/>
    </xf>
    <xf numFmtId="9" fontId="19" fillId="0" borderId="236" xfId="0" applyNumberFormat="1" applyFont="1" applyBorder="1" applyAlignment="1">
      <alignment horizontal="right" vertical="top" wrapText="1"/>
    </xf>
    <xf numFmtId="0" fontId="17" fillId="3" borderId="0" xfId="0" applyFont="1" applyFill="1" applyBorder="1" applyAlignment="1">
      <alignment vertical="top" wrapText="1"/>
    </xf>
    <xf numFmtId="43" fontId="19" fillId="0" borderId="25" xfId="0" applyNumberFormat="1" applyFont="1" applyBorder="1" applyAlignment="1">
      <alignment horizontal="right" vertical="top" wrapText="1"/>
    </xf>
    <xf numFmtId="165" fontId="15" fillId="2" borderId="25" xfId="1" applyNumberFormat="1" applyFont="1" applyFill="1" applyBorder="1" applyAlignment="1">
      <alignment horizontal="right" vertical="top" wrapText="1"/>
    </xf>
    <xf numFmtId="9" fontId="19" fillId="0" borderId="25" xfId="2" applyFont="1" applyBorder="1" applyAlignment="1">
      <alignment horizontal="right" vertical="top" wrapText="1"/>
    </xf>
    <xf numFmtId="17" fontId="76" fillId="2" borderId="68" xfId="0" applyNumberFormat="1" applyFont="1" applyFill="1" applyBorder="1" applyAlignment="1">
      <alignment horizontal="left" vertical="top"/>
    </xf>
    <xf numFmtId="165" fontId="30" fillId="19" borderId="168" xfId="6" applyNumberFormat="1" applyFont="1" applyFill="1" applyBorder="1"/>
    <xf numFmtId="0" fontId="63" fillId="0" borderId="0" xfId="9" applyFont="1"/>
    <xf numFmtId="43" fontId="0" fillId="0" borderId="0" xfId="0" applyNumberFormat="1" applyFill="1"/>
    <xf numFmtId="0" fontId="76" fillId="2" borderId="9" xfId="0" applyFont="1" applyFill="1" applyBorder="1" applyAlignment="1">
      <alignment horizontal="left" vertical="top"/>
    </xf>
    <xf numFmtId="165" fontId="75" fillId="0" borderId="10" xfId="12" applyNumberFormat="1" applyFont="1" applyFill="1" applyBorder="1" applyAlignment="1">
      <alignment horizontal="left" vertical="top"/>
    </xf>
    <xf numFmtId="165" fontId="75" fillId="0" borderId="39" xfId="12" applyNumberFormat="1" applyFont="1" applyFill="1" applyBorder="1" applyAlignment="1">
      <alignment horizontal="left" vertical="top"/>
    </xf>
    <xf numFmtId="165" fontId="10" fillId="13" borderId="243" xfId="12" applyNumberFormat="1" applyFont="1" applyFill="1" applyBorder="1" applyAlignment="1">
      <alignment horizontal="left" vertical="top"/>
    </xf>
    <xf numFmtId="165" fontId="75" fillId="0" borderId="13" xfId="12" applyNumberFormat="1" applyFont="1" applyFill="1" applyBorder="1" applyAlignment="1">
      <alignment horizontal="left" vertical="top"/>
    </xf>
    <xf numFmtId="165" fontId="10" fillId="2" borderId="184" xfId="12" applyNumberFormat="1" applyFont="1" applyFill="1" applyBorder="1" applyAlignment="1">
      <alignment horizontal="left" vertical="top"/>
    </xf>
    <xf numFmtId="43" fontId="39" fillId="32" borderId="43" xfId="12" applyNumberFormat="1" applyFont="1" applyFill="1" applyBorder="1" applyAlignment="1">
      <alignment horizontal="left" vertical="top"/>
    </xf>
    <xf numFmtId="43" fontId="10" fillId="2" borderId="184" xfId="12" applyNumberFormat="1" applyFont="1" applyFill="1" applyBorder="1" applyAlignment="1">
      <alignment horizontal="left" vertical="top"/>
    </xf>
    <xf numFmtId="165" fontId="10" fillId="0" borderId="26" xfId="12" applyNumberFormat="1" applyFont="1" applyFill="1" applyBorder="1" applyAlignment="1">
      <alignment horizontal="left" vertical="top"/>
    </xf>
    <xf numFmtId="165" fontId="37" fillId="0" borderId="9" xfId="1" applyNumberFormat="1" applyFont="1" applyBorder="1"/>
    <xf numFmtId="165" fontId="37" fillId="0" borderId="0" xfId="1" applyNumberFormat="1" applyFont="1"/>
    <xf numFmtId="165" fontId="37" fillId="0" borderId="24" xfId="1" applyNumberFormat="1" applyFont="1" applyBorder="1"/>
    <xf numFmtId="165" fontId="37" fillId="0" borderId="25" xfId="1" applyNumberFormat="1" applyFont="1" applyBorder="1"/>
    <xf numFmtId="165" fontId="37" fillId="0" borderId="39" xfId="1" applyNumberFormat="1" applyFont="1" applyBorder="1"/>
    <xf numFmtId="165" fontId="37" fillId="0" borderId="42" xfId="1" applyNumberFormat="1" applyFont="1" applyBorder="1"/>
    <xf numFmtId="165" fontId="37" fillId="0" borderId="21" xfId="1" applyNumberFormat="1" applyFont="1" applyBorder="1"/>
    <xf numFmtId="0" fontId="13" fillId="15" borderId="0" xfId="0" applyFont="1" applyFill="1" applyAlignment="1">
      <alignment horizontal="left"/>
    </xf>
    <xf numFmtId="0" fontId="13" fillId="0" borderId="0" xfId="0" applyFont="1" applyFill="1" applyAlignment="1">
      <alignment horizontal="left"/>
    </xf>
    <xf numFmtId="0" fontId="98" fillId="0" borderId="0" xfId="0" applyFont="1" applyAlignment="1">
      <alignment horizontal="left"/>
    </xf>
    <xf numFmtId="3" fontId="39" fillId="3" borderId="223" xfId="11" applyNumberFormat="1" applyFont="1" applyFill="1" applyBorder="1" applyAlignment="1">
      <alignment horizontal="left"/>
    </xf>
    <xf numFmtId="3" fontId="39" fillId="3" borderId="225" xfId="8" applyNumberFormat="1" applyFont="1" applyFill="1" applyBorder="1" applyAlignment="1">
      <alignment horizontal="left"/>
    </xf>
    <xf numFmtId="3" fontId="39" fillId="3" borderId="228" xfId="8" applyNumberFormat="1" applyFont="1" applyFill="1" applyBorder="1" applyAlignment="1">
      <alignment horizontal="left"/>
    </xf>
    <xf numFmtId="0" fontId="99" fillId="0" borderId="0" xfId="0" applyFont="1" applyAlignment="1">
      <alignment horizontal="left"/>
    </xf>
    <xf numFmtId="0" fontId="102" fillId="0" borderId="0" xfId="0" applyFont="1" applyAlignment="1">
      <alignment horizontal="left"/>
    </xf>
    <xf numFmtId="0" fontId="0" fillId="0" borderId="0" xfId="0" applyFill="1"/>
    <xf numFmtId="0" fontId="10" fillId="0" borderId="0" xfId="0" applyFont="1" applyFill="1"/>
    <xf numFmtId="165" fontId="5" fillId="2" borderId="184" xfId="12" applyNumberFormat="1" applyFont="1" applyFill="1" applyBorder="1" applyAlignment="1">
      <alignment horizontal="left" vertical="top"/>
    </xf>
    <xf numFmtId="165" fontId="5" fillId="32" borderId="43" xfId="12" applyNumberFormat="1" applyFont="1" applyFill="1" applyBorder="1" applyAlignment="1">
      <alignment horizontal="left" vertical="top"/>
    </xf>
    <xf numFmtId="165" fontId="5" fillId="2" borderId="8" xfId="12" applyNumberFormat="1" applyFont="1" applyFill="1" applyBorder="1" applyAlignment="1">
      <alignment horizontal="left" vertical="top"/>
    </xf>
    <xf numFmtId="10" fontId="102" fillId="0" borderId="0" xfId="2" applyNumberFormat="1" applyFont="1"/>
    <xf numFmtId="0" fontId="4" fillId="0" borderId="43" xfId="5" applyFont="1" applyBorder="1"/>
    <xf numFmtId="182" fontId="0" fillId="0" borderId="0" xfId="0" applyNumberFormat="1"/>
    <xf numFmtId="0" fontId="19" fillId="8" borderId="11" xfId="0" applyFont="1" applyFill="1" applyBorder="1" applyAlignment="1">
      <alignment horizontal="left" vertical="center" wrapText="1"/>
    </xf>
    <xf numFmtId="0" fontId="19" fillId="8" borderId="10" xfId="0" applyFont="1" applyFill="1" applyBorder="1" applyAlignment="1">
      <alignment horizontal="left" vertical="center" wrapText="1"/>
    </xf>
    <xf numFmtId="0" fontId="105" fillId="22" borderId="43" xfId="8" applyFont="1" applyFill="1" applyBorder="1" applyAlignment="1">
      <alignment horizontal="center" vertical="center" wrapText="1"/>
    </xf>
    <xf numFmtId="0" fontId="105" fillId="17" borderId="244" xfId="0" applyFont="1" applyFill="1" applyBorder="1" applyAlignment="1">
      <alignment horizontal="center" vertical="center" wrapText="1"/>
    </xf>
    <xf numFmtId="0" fontId="105" fillId="17" borderId="43" xfId="0" applyFont="1" applyFill="1" applyBorder="1" applyAlignment="1">
      <alignment horizontal="center" vertical="center" wrapText="1"/>
    </xf>
    <xf numFmtId="0" fontId="105" fillId="17" borderId="245" xfId="0" applyFont="1" applyFill="1" applyBorder="1" applyAlignment="1">
      <alignment horizontal="center" vertical="center" wrapText="1"/>
    </xf>
    <xf numFmtId="0" fontId="105" fillId="36" borderId="246" xfId="0" applyFont="1" applyFill="1" applyBorder="1" applyAlignment="1">
      <alignment horizontal="center" vertical="center" wrapText="1"/>
    </xf>
    <xf numFmtId="0" fontId="19" fillId="12" borderId="247" xfId="0" applyFont="1" applyFill="1" applyBorder="1" applyAlignment="1">
      <alignment horizontal="left" vertical="center" wrapText="1"/>
    </xf>
    <xf numFmtId="3" fontId="19" fillId="2" borderId="247" xfId="0" applyNumberFormat="1" applyFont="1" applyFill="1" applyBorder="1" applyAlignment="1">
      <alignment horizontal="right" vertical="center" wrapText="1"/>
    </xf>
    <xf numFmtId="3" fontId="17" fillId="0" borderId="247" xfId="0" applyNumberFormat="1" applyFont="1" applyBorder="1" applyAlignment="1">
      <alignment horizontal="center" vertical="center" wrapText="1"/>
    </xf>
    <xf numFmtId="3" fontId="17" fillId="0" borderId="247" xfId="0" applyNumberFormat="1" applyFont="1" applyBorder="1" applyAlignment="1">
      <alignment horizontal="right" vertical="center" wrapText="1"/>
    </xf>
    <xf numFmtId="9" fontId="15" fillId="5" borderId="247" xfId="2" applyFont="1" applyFill="1" applyBorder="1" applyAlignment="1">
      <alignment horizontal="right" vertical="center" wrapText="1"/>
    </xf>
    <xf numFmtId="165" fontId="30" fillId="10" borderId="247" xfId="1" applyNumberFormat="1" applyFont="1" applyFill="1" applyBorder="1" applyAlignment="1">
      <alignment vertical="center"/>
    </xf>
    <xf numFmtId="9" fontId="30" fillId="10" borderId="247" xfId="2" applyFont="1" applyFill="1" applyBorder="1" applyAlignment="1">
      <alignment vertical="center"/>
    </xf>
    <xf numFmtId="0" fontId="19" fillId="0" borderId="247" xfId="0" applyFont="1" applyBorder="1" applyAlignment="1">
      <alignment horizontal="left" vertical="center" wrapText="1"/>
    </xf>
    <xf numFmtId="0" fontId="19" fillId="12" borderId="38" xfId="0" applyFont="1" applyFill="1" applyBorder="1" applyAlignment="1">
      <alignment horizontal="left" vertical="center" wrapText="1"/>
    </xf>
    <xf numFmtId="3" fontId="19" fillId="2" borderId="38" xfId="0" applyNumberFormat="1" applyFont="1" applyFill="1" applyBorder="1" applyAlignment="1">
      <alignment horizontal="right" vertical="center" wrapText="1"/>
    </xf>
    <xf numFmtId="3" fontId="17" fillId="0" borderId="38" xfId="0" applyNumberFormat="1" applyFont="1" applyBorder="1" applyAlignment="1">
      <alignment horizontal="center" vertical="center" wrapText="1"/>
    </xf>
    <xf numFmtId="3" fontId="17" fillId="0" borderId="38" xfId="0" applyNumberFormat="1" applyFont="1" applyBorder="1" applyAlignment="1">
      <alignment horizontal="right" vertical="center" wrapText="1"/>
    </xf>
    <xf numFmtId="9" fontId="15" fillId="5" borderId="38" xfId="2" applyFont="1" applyFill="1" applyBorder="1" applyAlignment="1">
      <alignment horizontal="right" vertical="center" wrapText="1"/>
    </xf>
    <xf numFmtId="165" fontId="30" fillId="10" borderId="38" xfId="1" applyNumberFormat="1" applyFont="1" applyFill="1" applyBorder="1" applyAlignment="1">
      <alignment vertical="center"/>
    </xf>
    <xf numFmtId="9" fontId="30" fillId="10" borderId="38" xfId="2" applyFont="1" applyFill="1" applyBorder="1" applyAlignment="1">
      <alignment vertical="center"/>
    </xf>
    <xf numFmtId="0" fontId="19" fillId="0" borderId="38" xfId="0" applyFont="1" applyBorder="1" applyAlignment="1">
      <alignment horizontal="left" vertical="center" wrapText="1"/>
    </xf>
    <xf numFmtId="0" fontId="15" fillId="12" borderId="38" xfId="0" applyFont="1" applyFill="1" applyBorder="1" applyAlignment="1">
      <alignment horizontal="left" vertical="center" wrapText="1"/>
    </xf>
    <xf numFmtId="3" fontId="15" fillId="2" borderId="38" xfId="0" applyNumberFormat="1" applyFont="1" applyFill="1" applyBorder="1" applyAlignment="1">
      <alignment horizontal="right" vertical="center" wrapText="1"/>
    </xf>
    <xf numFmtId="0" fontId="15" fillId="0" borderId="38" xfId="0" applyFont="1" applyBorder="1" applyAlignment="1">
      <alignment horizontal="left" vertical="center" wrapText="1"/>
    </xf>
    <xf numFmtId="0" fontId="19" fillId="13" borderId="115" xfId="0" applyFont="1" applyFill="1" applyBorder="1" applyAlignment="1">
      <alignment horizontal="left" vertical="center" wrapText="1"/>
    </xf>
    <xf numFmtId="0" fontId="19" fillId="13" borderId="249" xfId="0" applyFont="1" applyFill="1" applyBorder="1" applyAlignment="1">
      <alignment horizontal="left" vertical="center" wrapText="1"/>
    </xf>
    <xf numFmtId="3" fontId="19" fillId="13" borderId="249" xfId="0" applyNumberFormat="1" applyFont="1" applyFill="1" applyBorder="1" applyAlignment="1">
      <alignment horizontal="right" vertical="center" wrapText="1"/>
    </xf>
    <xf numFmtId="3" fontId="17" fillId="13" borderId="249" xfId="0" applyNumberFormat="1" applyFont="1" applyFill="1" applyBorder="1" applyAlignment="1">
      <alignment horizontal="center" vertical="center" wrapText="1"/>
    </xf>
    <xf numFmtId="3" fontId="17" fillId="13" borderId="249" xfId="0" applyNumberFormat="1" applyFont="1" applyFill="1" applyBorder="1" applyAlignment="1">
      <alignment horizontal="right" vertical="center" wrapText="1"/>
    </xf>
    <xf numFmtId="9" fontId="15" fillId="5" borderId="249" xfId="2" applyFont="1" applyFill="1" applyBorder="1" applyAlignment="1">
      <alignment horizontal="right" vertical="center" wrapText="1"/>
    </xf>
    <xf numFmtId="3" fontId="19" fillId="10" borderId="249" xfId="0" applyNumberFormat="1" applyFont="1" applyFill="1" applyBorder="1" applyAlignment="1">
      <alignment horizontal="right" vertical="center" wrapText="1"/>
    </xf>
    <xf numFmtId="9" fontId="30" fillId="10" borderId="249" xfId="2" applyFont="1" applyFill="1" applyBorder="1" applyAlignment="1">
      <alignment vertical="center"/>
    </xf>
    <xf numFmtId="0" fontId="19" fillId="13" borderId="250" xfId="0" applyFont="1" applyFill="1" applyBorder="1" applyAlignment="1">
      <alignment horizontal="left" vertical="center" wrapText="1"/>
    </xf>
    <xf numFmtId="0" fontId="19" fillId="0" borderId="248" xfId="0" applyFont="1" applyBorder="1" applyAlignment="1">
      <alignment horizontal="left" vertical="center" wrapText="1"/>
    </xf>
    <xf numFmtId="0" fontId="19" fillId="0" borderId="209" xfId="0" applyFont="1" applyBorder="1" applyAlignment="1">
      <alignment horizontal="left" vertical="center" wrapText="1"/>
    </xf>
    <xf numFmtId="1" fontId="17" fillId="13" borderId="249" xfId="0" applyNumberFormat="1" applyFont="1" applyFill="1" applyBorder="1" applyAlignment="1">
      <alignment horizontal="center" vertical="center" wrapText="1"/>
    </xf>
    <xf numFmtId="1" fontId="17" fillId="13" borderId="249" xfId="0" applyNumberFormat="1" applyFont="1" applyFill="1" applyBorder="1" applyAlignment="1">
      <alignment horizontal="right" vertical="center" wrapText="1"/>
    </xf>
    <xf numFmtId="166" fontId="19" fillId="2" borderId="247" xfId="1" applyNumberFormat="1" applyFont="1" applyFill="1" applyBorder="1" applyAlignment="1">
      <alignment horizontal="right" vertical="center" wrapText="1"/>
    </xf>
    <xf numFmtId="166" fontId="15" fillId="2" borderId="38" xfId="1" applyNumberFormat="1" applyFont="1" applyFill="1" applyBorder="1" applyAlignment="1">
      <alignment horizontal="right" vertical="center" wrapText="1"/>
    </xf>
    <xf numFmtId="168" fontId="17" fillId="0" borderId="38" xfId="0" applyNumberFormat="1" applyFont="1" applyBorder="1" applyAlignment="1">
      <alignment horizontal="right" vertical="center" wrapText="1"/>
    </xf>
    <xf numFmtId="168" fontId="17" fillId="13" borderId="249" xfId="0" applyNumberFormat="1" applyFont="1" applyFill="1" applyBorder="1" applyAlignment="1">
      <alignment horizontal="center" vertical="center" wrapText="1"/>
    </xf>
    <xf numFmtId="168" fontId="17" fillId="13" borderId="249" xfId="0" applyNumberFormat="1" applyFont="1" applyFill="1" applyBorder="1" applyAlignment="1">
      <alignment horizontal="right" vertical="center" wrapText="1"/>
    </xf>
    <xf numFmtId="0" fontId="19" fillId="11" borderId="114" xfId="0" applyFont="1" applyFill="1" applyBorder="1" applyAlignment="1">
      <alignment horizontal="left" vertical="center" wrapText="1"/>
    </xf>
    <xf numFmtId="168" fontId="17" fillId="0" borderId="247" xfId="0" applyNumberFormat="1" applyFont="1" applyBorder="1" applyAlignment="1">
      <alignment horizontal="center" vertical="center" wrapText="1"/>
    </xf>
    <xf numFmtId="168" fontId="17" fillId="0" borderId="247" xfId="0" applyNumberFormat="1" applyFont="1" applyBorder="1" applyAlignment="1">
      <alignment horizontal="right" vertical="center" wrapText="1"/>
    </xf>
    <xf numFmtId="0" fontId="19" fillId="11" borderId="200" xfId="0" applyFont="1" applyFill="1" applyBorder="1" applyAlignment="1">
      <alignment horizontal="left" vertical="center" wrapText="1"/>
    </xf>
    <xf numFmtId="0" fontId="19" fillId="11" borderId="115" xfId="0" applyFont="1" applyFill="1" applyBorder="1" applyAlignment="1">
      <alignment horizontal="left" vertical="center" wrapText="1"/>
    </xf>
    <xf numFmtId="0" fontId="19" fillId="12" borderId="249" xfId="0" applyFont="1" applyFill="1" applyBorder="1" applyAlignment="1">
      <alignment horizontal="left" vertical="center" wrapText="1"/>
    </xf>
    <xf numFmtId="3" fontId="19" fillId="0" borderId="249" xfId="0" applyNumberFormat="1" applyFont="1" applyBorder="1" applyAlignment="1">
      <alignment horizontal="right" vertical="center" wrapText="1"/>
    </xf>
    <xf numFmtId="3" fontId="17" fillId="0" borderId="249" xfId="0" applyNumberFormat="1" applyFont="1" applyBorder="1" applyAlignment="1">
      <alignment horizontal="center" vertical="center" wrapText="1"/>
    </xf>
    <xf numFmtId="3" fontId="17" fillId="0" borderId="249" xfId="0" applyNumberFormat="1" applyFont="1" applyBorder="1" applyAlignment="1">
      <alignment horizontal="right" vertical="center" wrapText="1"/>
    </xf>
    <xf numFmtId="165" fontId="30" fillId="10" borderId="249" xfId="1" applyNumberFormat="1" applyFont="1" applyFill="1" applyBorder="1" applyAlignment="1">
      <alignment vertical="center"/>
    </xf>
    <xf numFmtId="0" fontId="19" fillId="0" borderId="249" xfId="0" applyFont="1" applyBorder="1" applyAlignment="1">
      <alignment horizontal="left" vertical="center" wrapText="1"/>
    </xf>
    <xf numFmtId="0" fontId="19" fillId="0" borderId="250" xfId="0" applyFont="1" applyBorder="1" applyAlignment="1">
      <alignment horizontal="left" vertical="center" wrapText="1"/>
    </xf>
    <xf numFmtId="0" fontId="19" fillId="11" borderId="31" xfId="0" applyFont="1" applyFill="1" applyBorder="1" applyAlignment="1">
      <alignment horizontal="left" vertical="center" wrapText="1"/>
    </xf>
    <xf numFmtId="0" fontId="19" fillId="12" borderId="31" xfId="0" applyFont="1" applyFill="1" applyBorder="1" applyAlignment="1">
      <alignment horizontal="left" vertical="center" wrapText="1"/>
    </xf>
    <xf numFmtId="167" fontId="19" fillId="0" borderId="31" xfId="0" applyNumberFormat="1" applyFont="1" applyBorder="1" applyAlignment="1">
      <alignment horizontal="right" vertical="center" wrapText="1"/>
    </xf>
    <xf numFmtId="3" fontId="17" fillId="0" borderId="31" xfId="0" applyNumberFormat="1" applyFont="1" applyBorder="1" applyAlignment="1">
      <alignment horizontal="center" vertical="center" wrapText="1"/>
    </xf>
    <xf numFmtId="3" fontId="17" fillId="0" borderId="31" xfId="0" applyNumberFormat="1" applyFont="1" applyBorder="1" applyAlignment="1">
      <alignment horizontal="right" vertical="center" wrapText="1"/>
    </xf>
    <xf numFmtId="9" fontId="15" fillId="5" borderId="31" xfId="2" applyFont="1" applyFill="1" applyBorder="1" applyAlignment="1">
      <alignment horizontal="right" vertical="center" wrapText="1"/>
    </xf>
    <xf numFmtId="165" fontId="30" fillId="10" borderId="31" xfId="1" applyNumberFormat="1" applyFont="1" applyFill="1" applyBorder="1" applyAlignment="1">
      <alignment vertical="center"/>
    </xf>
    <xf numFmtId="9" fontId="30" fillId="10" borderId="31" xfId="2" applyFont="1" applyFill="1" applyBorder="1" applyAlignment="1">
      <alignment vertical="center"/>
    </xf>
    <xf numFmtId="0" fontId="19" fillId="0" borderId="31" xfId="0" applyFont="1" applyBorder="1" applyAlignment="1">
      <alignment horizontal="left" vertical="center" wrapText="1"/>
    </xf>
    <xf numFmtId="0" fontId="19" fillId="11" borderId="38" xfId="0" applyFont="1" applyFill="1" applyBorder="1" applyAlignment="1">
      <alignment horizontal="left" vertical="center" wrapText="1"/>
    </xf>
    <xf numFmtId="167" fontId="19" fillId="0" borderId="38" xfId="0" applyNumberFormat="1" applyFont="1" applyBorder="1" applyAlignment="1">
      <alignment horizontal="right" vertical="center" wrapText="1"/>
    </xf>
    <xf numFmtId="0" fontId="19" fillId="11" borderId="2" xfId="0" applyFont="1" applyFill="1" applyBorder="1" applyAlignment="1">
      <alignment horizontal="left" vertical="center" wrapText="1"/>
    </xf>
    <xf numFmtId="0" fontId="19" fillId="12" borderId="2" xfId="0" applyFont="1" applyFill="1" applyBorder="1" applyAlignment="1">
      <alignment horizontal="left" vertical="center" wrapText="1"/>
    </xf>
    <xf numFmtId="3" fontId="19" fillId="0" borderId="2" xfId="0" applyNumberFormat="1" applyFont="1" applyBorder="1" applyAlignment="1">
      <alignment horizontal="right" vertical="center" wrapText="1"/>
    </xf>
    <xf numFmtId="3" fontId="17" fillId="0" borderId="2" xfId="0" applyNumberFormat="1" applyFont="1" applyBorder="1" applyAlignment="1">
      <alignment horizontal="center" vertical="center" wrapText="1"/>
    </xf>
    <xf numFmtId="3" fontId="17" fillId="0" borderId="2" xfId="0" applyNumberFormat="1" applyFont="1" applyBorder="1" applyAlignment="1">
      <alignment horizontal="right" vertical="center" wrapText="1"/>
    </xf>
    <xf numFmtId="9" fontId="15" fillId="5" borderId="2" xfId="2" applyFont="1" applyFill="1" applyBorder="1" applyAlignment="1">
      <alignment horizontal="right" vertical="center" wrapText="1"/>
    </xf>
    <xf numFmtId="165" fontId="30" fillId="10" borderId="2" xfId="1" applyNumberFormat="1" applyFont="1" applyFill="1" applyBorder="1" applyAlignment="1">
      <alignment vertical="center"/>
    </xf>
    <xf numFmtId="9" fontId="30" fillId="10" borderId="2" xfId="2" applyFont="1" applyFill="1" applyBorder="1" applyAlignment="1">
      <alignment vertical="center"/>
    </xf>
    <xf numFmtId="0" fontId="19" fillId="0" borderId="2" xfId="0" applyFont="1" applyBorder="1" applyAlignment="1">
      <alignment horizontal="left" vertical="center" wrapText="1"/>
    </xf>
    <xf numFmtId="3" fontId="19" fillId="0" borderId="5" xfId="0" applyNumberFormat="1" applyFont="1" applyBorder="1" applyAlignment="1">
      <alignment horizontal="right" vertical="center" wrapText="1"/>
    </xf>
    <xf numFmtId="3" fontId="17" fillId="0" borderId="5" xfId="0" applyNumberFormat="1" applyFont="1" applyBorder="1" applyAlignment="1">
      <alignment horizontal="center" vertical="center" wrapText="1"/>
    </xf>
    <xf numFmtId="3" fontId="17" fillId="0" borderId="5" xfId="0" applyNumberFormat="1" applyFont="1" applyBorder="1" applyAlignment="1">
      <alignment horizontal="right" vertical="center" wrapText="1"/>
    </xf>
    <xf numFmtId="9" fontId="15" fillId="5" borderId="5" xfId="2" applyFont="1" applyFill="1" applyBorder="1" applyAlignment="1">
      <alignment horizontal="right" vertical="center" wrapText="1"/>
    </xf>
    <xf numFmtId="165" fontId="30" fillId="10" borderId="5" xfId="1" applyNumberFormat="1" applyFont="1" applyFill="1" applyBorder="1" applyAlignment="1">
      <alignment vertical="center"/>
    </xf>
    <xf numFmtId="9" fontId="30" fillId="10" borderId="5" xfId="2" applyFont="1" applyFill="1" applyBorder="1" applyAlignment="1">
      <alignment vertical="center"/>
    </xf>
    <xf numFmtId="0" fontId="13" fillId="0" borderId="5" xfId="0" applyFont="1" applyBorder="1" applyAlignment="1">
      <alignment vertical="center"/>
    </xf>
    <xf numFmtId="0" fontId="13" fillId="0" borderId="117" xfId="0" applyFont="1" applyBorder="1" applyAlignment="1">
      <alignment vertical="center"/>
    </xf>
    <xf numFmtId="0" fontId="30" fillId="0" borderId="0" xfId="0" applyFont="1"/>
    <xf numFmtId="0" fontId="106" fillId="0" borderId="38" xfId="0" applyFont="1" applyBorder="1" applyAlignment="1">
      <alignment vertical="top"/>
    </xf>
    <xf numFmtId="0" fontId="107" fillId="0" borderId="38" xfId="0" applyFont="1" applyBorder="1" applyAlignment="1">
      <alignment vertical="top"/>
    </xf>
    <xf numFmtId="17" fontId="106" fillId="0" borderId="38" xfId="0" applyNumberFormat="1" applyFont="1" applyBorder="1" applyAlignment="1">
      <alignment vertical="top"/>
    </xf>
    <xf numFmtId="170" fontId="108" fillId="0" borderId="38" xfId="1" applyNumberFormat="1" applyFont="1" applyBorder="1"/>
    <xf numFmtId="170" fontId="59" fillId="0" borderId="38" xfId="1" applyNumberFormat="1" applyFont="1" applyFill="1" applyBorder="1"/>
    <xf numFmtId="0" fontId="108" fillId="0" borderId="38" xfId="0" applyFont="1" applyBorder="1"/>
    <xf numFmtId="181" fontId="108" fillId="0" borderId="38" xfId="0" applyNumberFormat="1" applyFont="1" applyBorder="1"/>
    <xf numFmtId="170" fontId="109" fillId="0" borderId="0" xfId="1" applyNumberFormat="1" applyFont="1" applyFill="1"/>
    <xf numFmtId="170" fontId="108" fillId="0" borderId="0" xfId="1" applyNumberFormat="1" applyFont="1"/>
    <xf numFmtId="170" fontId="59" fillId="0" borderId="0" xfId="1" applyNumberFormat="1" applyFont="1"/>
    <xf numFmtId="17" fontId="108" fillId="0" borderId="0" xfId="0" applyNumberFormat="1" applyFont="1"/>
    <xf numFmtId="181" fontId="108" fillId="0" borderId="0" xfId="0" applyNumberFormat="1" applyFont="1"/>
    <xf numFmtId="0" fontId="108" fillId="0" borderId="0" xfId="0" applyFont="1"/>
    <xf numFmtId="0" fontId="59" fillId="0" borderId="0" xfId="0" applyFont="1"/>
    <xf numFmtId="0" fontId="27" fillId="0" borderId="0" xfId="0" applyFont="1" applyFill="1" applyAlignment="1">
      <alignment vertical="top"/>
    </xf>
    <xf numFmtId="0" fontId="17" fillId="3" borderId="266" xfId="0" applyFont="1" applyFill="1" applyBorder="1" applyAlignment="1">
      <alignment vertical="top" wrapText="1"/>
    </xf>
    <xf numFmtId="0" fontId="19" fillId="0" borderId="0" xfId="0" applyFont="1" applyAlignment="1">
      <alignment horizontal="center" vertical="top" readingOrder="1"/>
    </xf>
    <xf numFmtId="0" fontId="17" fillId="3" borderId="267" xfId="0" applyFont="1" applyFill="1" applyBorder="1" applyAlignment="1">
      <alignment vertical="top" wrapText="1"/>
    </xf>
    <xf numFmtId="0" fontId="17" fillId="3" borderId="268" xfId="0" applyFont="1" applyFill="1" applyBorder="1" applyAlignment="1">
      <alignment vertical="top" wrapText="1"/>
    </xf>
    <xf numFmtId="165" fontId="0" fillId="3" borderId="205" xfId="1" applyNumberFormat="1" applyFont="1" applyFill="1" applyBorder="1"/>
    <xf numFmtId="0" fontId="30" fillId="3" borderId="205" xfId="0" applyFont="1" applyFill="1" applyBorder="1"/>
    <xf numFmtId="165" fontId="0" fillId="0" borderId="269" xfId="1" applyNumberFormat="1" applyFont="1" applyBorder="1"/>
    <xf numFmtId="17" fontId="30" fillId="0" borderId="269" xfId="0" applyNumberFormat="1" applyFont="1" applyBorder="1"/>
    <xf numFmtId="165" fontId="0" fillId="3" borderId="184" xfId="1" applyNumberFormat="1" applyFont="1" applyFill="1" applyBorder="1"/>
    <xf numFmtId="0" fontId="30" fillId="3" borderId="3" xfId="0" applyFont="1" applyFill="1" applyBorder="1"/>
    <xf numFmtId="165" fontId="0" fillId="0" borderId="187" xfId="1" applyNumberFormat="1" applyFont="1" applyBorder="1"/>
    <xf numFmtId="0" fontId="30" fillId="0" borderId="265" xfId="0" applyFont="1" applyBorder="1"/>
    <xf numFmtId="0" fontId="105" fillId="30" borderId="42" xfId="8" applyFont="1" applyFill="1" applyBorder="1" applyAlignment="1">
      <alignment horizontal="center" vertical="center" wrapText="1"/>
    </xf>
    <xf numFmtId="14" fontId="0" fillId="0" borderId="0" xfId="0" applyNumberFormat="1"/>
    <xf numFmtId="165" fontId="24" fillId="3" borderId="230" xfId="1" applyNumberFormat="1" applyFont="1" applyFill="1" applyBorder="1" applyAlignment="1">
      <alignment horizontal="right" vertical="top" wrapText="1"/>
    </xf>
    <xf numFmtId="165" fontId="24" fillId="3" borderId="229" xfId="1" applyNumberFormat="1" applyFont="1" applyFill="1" applyBorder="1" applyAlignment="1">
      <alignment horizontal="right" vertical="top" wrapText="1"/>
    </xf>
    <xf numFmtId="165" fontId="24" fillId="3" borderId="232" xfId="1" applyNumberFormat="1" applyFont="1" applyFill="1" applyBorder="1" applyAlignment="1">
      <alignment horizontal="right" vertical="top" wrapText="1"/>
    </xf>
    <xf numFmtId="165" fontId="17" fillId="2" borderId="231" xfId="1" applyNumberFormat="1" applyFont="1" applyFill="1" applyBorder="1" applyAlignment="1">
      <alignment horizontal="right" vertical="top" wrapText="1"/>
    </xf>
    <xf numFmtId="165" fontId="17" fillId="2" borderId="230" xfId="1" applyNumberFormat="1" applyFont="1" applyFill="1" applyBorder="1" applyAlignment="1">
      <alignment horizontal="right" vertical="top" wrapText="1"/>
    </xf>
    <xf numFmtId="165" fontId="17" fillId="2" borderId="229" xfId="1" applyNumberFormat="1" applyFont="1" applyFill="1" applyBorder="1" applyAlignment="1">
      <alignment horizontal="right" vertical="top" wrapText="1"/>
    </xf>
    <xf numFmtId="165" fontId="15" fillId="2" borderId="232" xfId="1" applyNumberFormat="1" applyFont="1" applyFill="1" applyBorder="1" applyAlignment="1">
      <alignment horizontal="right" vertical="top" wrapText="1"/>
    </xf>
    <xf numFmtId="166" fontId="15" fillId="2" borderId="4" xfId="1" applyNumberFormat="1" applyFont="1" applyFill="1" applyBorder="1" applyAlignment="1">
      <alignment horizontal="right" vertical="top" wrapText="1"/>
    </xf>
    <xf numFmtId="165" fontId="24" fillId="3" borderId="270" xfId="1" applyNumberFormat="1" applyFont="1" applyFill="1" applyBorder="1" applyAlignment="1">
      <alignment horizontal="right" vertical="top" wrapText="1"/>
    </xf>
    <xf numFmtId="165" fontId="24" fillId="3" borderId="272" xfId="1" applyNumberFormat="1" applyFont="1" applyFill="1" applyBorder="1" applyAlignment="1">
      <alignment horizontal="right" vertical="top" wrapText="1"/>
    </xf>
    <xf numFmtId="165" fontId="24" fillId="3" borderId="274" xfId="1" applyNumberFormat="1" applyFont="1" applyFill="1" applyBorder="1" applyAlignment="1">
      <alignment horizontal="right" vertical="top" wrapText="1"/>
    </xf>
    <xf numFmtId="165" fontId="17" fillId="2" borderId="4" xfId="1" applyNumberFormat="1" applyFont="1" applyFill="1" applyBorder="1" applyAlignment="1">
      <alignment horizontal="right" vertical="top" wrapText="1"/>
    </xf>
    <xf numFmtId="165" fontId="17" fillId="2" borderId="270" xfId="1" applyNumberFormat="1" applyFont="1" applyFill="1" applyBorder="1" applyAlignment="1">
      <alignment horizontal="right" vertical="top" wrapText="1"/>
    </xf>
    <xf numFmtId="165" fontId="17" fillId="2" borderId="272" xfId="1" applyNumberFormat="1" applyFont="1" applyFill="1" applyBorder="1" applyAlignment="1">
      <alignment horizontal="right" vertical="top" wrapText="1"/>
    </xf>
    <xf numFmtId="165" fontId="15" fillId="2" borderId="274" xfId="1" applyNumberFormat="1" applyFont="1" applyFill="1" applyBorder="1" applyAlignment="1">
      <alignment horizontal="right" vertical="top" wrapText="1"/>
    </xf>
    <xf numFmtId="165" fontId="15" fillId="2" borderId="195" xfId="1" applyNumberFormat="1" applyFont="1" applyFill="1" applyBorder="1" applyAlignment="1">
      <alignment horizontal="right" vertical="top" wrapText="1"/>
    </xf>
    <xf numFmtId="165" fontId="15" fillId="2" borderId="231" xfId="1" applyNumberFormat="1" applyFont="1" applyFill="1" applyBorder="1" applyAlignment="1">
      <alignment horizontal="right" vertical="top" wrapText="1"/>
    </xf>
    <xf numFmtId="43" fontId="15" fillId="0" borderId="279" xfId="1" applyNumberFormat="1" applyFont="1" applyBorder="1" applyAlignment="1">
      <alignment horizontal="right" vertical="top" wrapText="1"/>
    </xf>
    <xf numFmtId="43" fontId="21" fillId="2" borderId="281" xfId="1" applyNumberFormat="1" applyFont="1" applyFill="1" applyBorder="1" applyAlignment="1">
      <alignment horizontal="right" vertical="top" wrapText="1"/>
    </xf>
    <xf numFmtId="165" fontId="21" fillId="2" borderId="282" xfId="1" applyNumberFormat="1" applyFont="1" applyFill="1" applyBorder="1" applyAlignment="1">
      <alignment horizontal="right" vertical="top" wrapText="1"/>
    </xf>
    <xf numFmtId="165" fontId="21" fillId="2" borderId="283" xfId="1" applyNumberFormat="1" applyFont="1" applyFill="1" applyBorder="1" applyAlignment="1">
      <alignment horizontal="right" vertical="top" wrapText="1"/>
    </xf>
    <xf numFmtId="165" fontId="21" fillId="2" borderId="284" xfId="1" applyNumberFormat="1" applyFont="1" applyFill="1" applyBorder="1" applyAlignment="1">
      <alignment horizontal="right" vertical="top" wrapText="1"/>
    </xf>
    <xf numFmtId="165" fontId="21" fillId="2" borderId="285" xfId="1" applyNumberFormat="1" applyFont="1" applyFill="1" applyBorder="1" applyAlignment="1">
      <alignment horizontal="right" vertical="top" wrapText="1"/>
    </xf>
    <xf numFmtId="165" fontId="15" fillId="0" borderId="22" xfId="1" applyNumberFormat="1" applyFont="1" applyBorder="1" applyAlignment="1">
      <alignment horizontal="right" vertical="top" wrapText="1"/>
    </xf>
    <xf numFmtId="165" fontId="15" fillId="0" borderId="279" xfId="1" applyNumberFormat="1" applyFont="1" applyBorder="1" applyAlignment="1">
      <alignment horizontal="right" vertical="top" wrapText="1"/>
    </xf>
    <xf numFmtId="165" fontId="15" fillId="0" borderId="280" xfId="1" applyNumberFormat="1" applyFont="1" applyBorder="1" applyAlignment="1">
      <alignment horizontal="right" vertical="top" wrapText="1"/>
    </xf>
    <xf numFmtId="165" fontId="15" fillId="0" borderId="281" xfId="1" applyNumberFormat="1" applyFont="1" applyBorder="1" applyAlignment="1">
      <alignment horizontal="right" vertical="top" wrapText="1"/>
    </xf>
    <xf numFmtId="165" fontId="15" fillId="0" borderId="282" xfId="1" applyNumberFormat="1" applyFont="1" applyBorder="1" applyAlignment="1">
      <alignment horizontal="right" vertical="top" wrapText="1"/>
    </xf>
    <xf numFmtId="165" fontId="15" fillId="0" borderId="283" xfId="1" applyNumberFormat="1" applyFont="1" applyBorder="1" applyAlignment="1">
      <alignment horizontal="right" vertical="top" wrapText="1"/>
    </xf>
    <xf numFmtId="165" fontId="15" fillId="0" borderId="284" xfId="1" applyNumberFormat="1" applyFont="1" applyBorder="1" applyAlignment="1">
      <alignment horizontal="right" vertical="top" wrapText="1"/>
    </xf>
    <xf numFmtId="165" fontId="15" fillId="0" borderId="285" xfId="1" applyNumberFormat="1" applyFont="1" applyBorder="1" applyAlignment="1">
      <alignment horizontal="right" vertical="top" wrapText="1"/>
    </xf>
    <xf numFmtId="165" fontId="15" fillId="7" borderId="22" xfId="1" applyNumberFormat="1" applyFont="1" applyFill="1" applyBorder="1" applyAlignment="1">
      <alignment horizontal="right" vertical="top" wrapText="1"/>
    </xf>
    <xf numFmtId="165" fontId="15" fillId="7" borderId="279" xfId="1" applyNumberFormat="1" applyFont="1" applyFill="1" applyBorder="1" applyAlignment="1">
      <alignment horizontal="right" vertical="top" wrapText="1"/>
    </xf>
    <xf numFmtId="165" fontId="17" fillId="7" borderId="279" xfId="1" applyNumberFormat="1" applyFont="1" applyFill="1" applyBorder="1" applyAlignment="1">
      <alignment horizontal="right" vertical="top" wrapText="1"/>
    </xf>
    <xf numFmtId="9" fontId="19" fillId="0" borderId="117" xfId="0" applyNumberFormat="1" applyFont="1" applyBorder="1" applyAlignment="1">
      <alignment horizontal="right" vertical="top" wrapText="1"/>
    </xf>
    <xf numFmtId="9" fontId="19" fillId="3" borderId="271" xfId="0" applyNumberFormat="1" applyFont="1" applyFill="1" applyBorder="1" applyAlignment="1">
      <alignment horizontal="right" vertical="top" wrapText="1"/>
    </xf>
    <xf numFmtId="9" fontId="19" fillId="3" borderId="273" xfId="0" applyNumberFormat="1" applyFont="1" applyFill="1" applyBorder="1" applyAlignment="1">
      <alignment horizontal="right" vertical="top" wrapText="1"/>
    </xf>
    <xf numFmtId="9" fontId="19" fillId="3" borderId="275" xfId="0" applyNumberFormat="1" applyFont="1" applyFill="1" applyBorder="1" applyAlignment="1">
      <alignment horizontal="right" vertical="top" wrapText="1"/>
    </xf>
    <xf numFmtId="9" fontId="19" fillId="0" borderId="271" xfId="0" applyNumberFormat="1" applyFont="1" applyBorder="1" applyAlignment="1">
      <alignment horizontal="right" vertical="top" wrapText="1"/>
    </xf>
    <xf numFmtId="9" fontId="19" fillId="0" borderId="273" xfId="0" applyNumberFormat="1" applyFont="1" applyBorder="1" applyAlignment="1">
      <alignment horizontal="right" vertical="top" wrapText="1"/>
    </xf>
    <xf numFmtId="9" fontId="19" fillId="0" borderId="275" xfId="0" applyNumberFormat="1" applyFont="1" applyBorder="1" applyAlignment="1">
      <alignment horizontal="right" vertical="top" wrapText="1"/>
    </xf>
    <xf numFmtId="9" fontId="19" fillId="7" borderId="117" xfId="0" applyNumberFormat="1" applyFont="1" applyFill="1" applyBorder="1" applyAlignment="1">
      <alignment horizontal="right" vertical="top" wrapText="1"/>
    </xf>
    <xf numFmtId="0" fontId="152" fillId="0" borderId="144" xfId="0" applyFont="1" applyBorder="1" applyAlignment="1">
      <alignment horizontal="center" wrapText="1" readingOrder="1"/>
    </xf>
    <xf numFmtId="0" fontId="31" fillId="0" borderId="144" xfId="0" applyFont="1" applyBorder="1" applyAlignment="1">
      <alignment horizontal="center" wrapText="1" readingOrder="1"/>
    </xf>
    <xf numFmtId="165" fontId="21" fillId="0" borderId="189" xfId="1" applyNumberFormat="1" applyFont="1" applyFill="1" applyBorder="1" applyAlignment="1">
      <alignment horizontal="right" vertical="top" wrapText="1"/>
    </xf>
    <xf numFmtId="165" fontId="22" fillId="0" borderId="14" xfId="1" applyNumberFormat="1" applyFont="1" applyFill="1" applyBorder="1" applyAlignment="1">
      <alignment horizontal="right" vertical="top" wrapText="1"/>
    </xf>
    <xf numFmtId="165" fontId="22" fillId="0" borderId="188" xfId="1" applyNumberFormat="1" applyFont="1" applyFill="1" applyBorder="1" applyAlignment="1">
      <alignment horizontal="right" vertical="top" wrapText="1"/>
    </xf>
    <xf numFmtId="43" fontId="21" fillId="0" borderId="286" xfId="1" applyNumberFormat="1" applyFont="1" applyFill="1" applyBorder="1" applyAlignment="1">
      <alignment horizontal="right" vertical="top" wrapText="1"/>
    </xf>
    <xf numFmtId="43" fontId="21" fillId="0" borderId="287" xfId="1" applyNumberFormat="1" applyFont="1" applyFill="1" applyBorder="1" applyAlignment="1">
      <alignment horizontal="right" vertical="top" wrapText="1"/>
    </xf>
    <xf numFmtId="165" fontId="15" fillId="0" borderId="5" xfId="1" applyNumberFormat="1" applyFont="1" applyBorder="1" applyAlignment="1">
      <alignment horizontal="right" vertical="top" wrapText="1"/>
    </xf>
    <xf numFmtId="43" fontId="15" fillId="0" borderId="288" xfId="1" applyNumberFormat="1" applyFont="1" applyBorder="1" applyAlignment="1">
      <alignment horizontal="right" vertical="top" wrapText="1"/>
    </xf>
    <xf numFmtId="43" fontId="15" fillId="0" borderId="286" xfId="1" applyNumberFormat="1" applyFont="1" applyBorder="1" applyAlignment="1">
      <alignment horizontal="right" vertical="top" wrapText="1"/>
    </xf>
    <xf numFmtId="43" fontId="15" fillId="0" borderId="289" xfId="1" applyNumberFormat="1" applyFont="1" applyBorder="1" applyAlignment="1">
      <alignment horizontal="right" vertical="top" wrapText="1"/>
    </xf>
    <xf numFmtId="165" fontId="15" fillId="7" borderId="5" xfId="1" applyNumberFormat="1" applyFont="1" applyFill="1" applyBorder="1" applyAlignment="1">
      <alignment horizontal="right" vertical="top" wrapText="1"/>
    </xf>
    <xf numFmtId="165" fontId="15" fillId="0" borderId="239" xfId="1" applyNumberFormat="1" applyFont="1" applyBorder="1" applyAlignment="1">
      <alignment horizontal="right" vertical="top" wrapText="1"/>
    </xf>
    <xf numFmtId="165" fontId="15" fillId="0" borderId="234" xfId="1" applyNumberFormat="1" applyFont="1" applyBorder="1" applyAlignment="1">
      <alignment horizontal="right" vertical="top" wrapText="1"/>
    </xf>
    <xf numFmtId="165" fontId="15" fillId="0" borderId="241" xfId="1" applyNumberFormat="1" applyFont="1" applyBorder="1" applyAlignment="1">
      <alignment horizontal="right" vertical="top" wrapText="1"/>
    </xf>
    <xf numFmtId="165" fontId="15" fillId="7" borderId="23" xfId="1" applyNumberFormat="1" applyFont="1" applyFill="1" applyBorder="1" applyAlignment="1">
      <alignment horizontal="right" vertical="top" wrapText="1"/>
    </xf>
    <xf numFmtId="165" fontId="15" fillId="7" borderId="23" xfId="1" applyNumberFormat="1" applyFont="1" applyFill="1" applyBorder="1" applyAlignment="1">
      <alignment vertical="top" wrapText="1"/>
    </xf>
    <xf numFmtId="165" fontId="15" fillId="0" borderId="23" xfId="1" applyNumberFormat="1" applyFont="1" applyBorder="1" applyAlignment="1">
      <alignment horizontal="right" vertical="top" wrapText="1"/>
    </xf>
    <xf numFmtId="165" fontId="22" fillId="0" borderId="190" xfId="1" applyNumberFormat="1" applyFont="1" applyFill="1" applyBorder="1" applyAlignment="1">
      <alignment horizontal="right" vertical="top" wrapText="1"/>
    </xf>
    <xf numFmtId="165" fontId="22" fillId="0" borderId="15" xfId="1" applyNumberFormat="1" applyFont="1" applyFill="1" applyBorder="1" applyAlignment="1">
      <alignment horizontal="right" vertical="top" wrapText="1"/>
    </xf>
    <xf numFmtId="165" fontId="22" fillId="0" borderId="17" xfId="1" applyNumberFormat="1" applyFont="1" applyFill="1" applyBorder="1" applyAlignment="1">
      <alignment horizontal="right" vertical="top" wrapText="1"/>
    </xf>
    <xf numFmtId="165" fontId="15" fillId="0" borderId="117" xfId="1" applyNumberFormat="1" applyFont="1" applyBorder="1" applyAlignment="1">
      <alignment horizontal="right" vertical="top" wrapText="1"/>
    </xf>
    <xf numFmtId="165" fontId="21" fillId="2" borderId="271" xfId="1" applyNumberFormat="1" applyFont="1" applyFill="1" applyBorder="1" applyAlignment="1">
      <alignment horizontal="right" vertical="top" wrapText="1"/>
    </xf>
    <xf numFmtId="165" fontId="21" fillId="2" borderId="273" xfId="1" applyNumberFormat="1" applyFont="1" applyFill="1" applyBorder="1" applyAlignment="1">
      <alignment horizontal="right" vertical="top" wrapText="1"/>
    </xf>
    <xf numFmtId="165" fontId="21" fillId="2" borderId="275" xfId="1" applyNumberFormat="1" applyFont="1" applyFill="1" applyBorder="1" applyAlignment="1">
      <alignment horizontal="right" vertical="top" wrapText="1"/>
    </xf>
    <xf numFmtId="165" fontId="15" fillId="0" borderId="271" xfId="1" applyNumberFormat="1" applyFont="1" applyBorder="1" applyAlignment="1">
      <alignment horizontal="right" vertical="top" wrapText="1"/>
    </xf>
    <xf numFmtId="165" fontId="15" fillId="0" borderId="273" xfId="1" applyNumberFormat="1" applyFont="1" applyBorder="1" applyAlignment="1">
      <alignment horizontal="right" vertical="top" wrapText="1"/>
    </xf>
    <xf numFmtId="165" fontId="15" fillId="0" borderId="275" xfId="1" applyNumberFormat="1" applyFont="1" applyBorder="1" applyAlignment="1">
      <alignment horizontal="right" vertical="top" wrapText="1"/>
    </xf>
    <xf numFmtId="165" fontId="15" fillId="7" borderId="117" xfId="1" applyNumberFormat="1" applyFont="1" applyFill="1" applyBorder="1" applyAlignment="1">
      <alignment horizontal="right" vertical="top" wrapText="1"/>
    </xf>
    <xf numFmtId="43" fontId="0" fillId="0" borderId="187" xfId="1" applyFont="1" applyBorder="1"/>
    <xf numFmtId="43" fontId="0" fillId="0" borderId="269" xfId="1" applyFont="1" applyBorder="1"/>
    <xf numFmtId="43" fontId="0" fillId="0" borderId="184" xfId="1" applyFont="1" applyBorder="1"/>
    <xf numFmtId="43" fontId="0" fillId="0" borderId="205" xfId="1" applyFont="1" applyBorder="1"/>
    <xf numFmtId="165" fontId="0" fillId="0" borderId="0" xfId="1" applyNumberFormat="1" applyFont="1"/>
    <xf numFmtId="43" fontId="27" fillId="2" borderId="0" xfId="0" applyNumberFormat="1" applyFont="1" applyFill="1" applyAlignment="1">
      <alignment vertical="top"/>
    </xf>
    <xf numFmtId="165" fontId="77" fillId="0" borderId="0" xfId="0" applyNumberFormat="1" applyFont="1"/>
    <xf numFmtId="43" fontId="27" fillId="0" borderId="0" xfId="0" applyNumberFormat="1" applyFont="1" applyAlignment="1">
      <alignment vertical="top"/>
    </xf>
    <xf numFmtId="165" fontId="27" fillId="2" borderId="0" xfId="0" applyNumberFormat="1" applyFont="1" applyFill="1" applyAlignment="1">
      <alignment vertical="top"/>
    </xf>
    <xf numFmtId="43" fontId="77" fillId="2" borderId="0" xfId="0" applyNumberFormat="1" applyFont="1" applyFill="1"/>
    <xf numFmtId="0" fontId="77" fillId="0" borderId="0" xfId="0" applyFont="1" applyAlignment="1">
      <alignment vertical="top"/>
    </xf>
    <xf numFmtId="14" fontId="0" fillId="0" borderId="0" xfId="0" applyNumberFormat="1" applyFill="1"/>
    <xf numFmtId="0" fontId="153" fillId="0" borderId="0" xfId="0" applyFont="1" applyBorder="1" applyAlignment="1">
      <alignment horizontal="center" wrapText="1" readingOrder="1"/>
    </xf>
    <xf numFmtId="0" fontId="152" fillId="0" borderId="0" xfId="0" applyFont="1" applyBorder="1" applyAlignment="1">
      <alignment horizontal="center" wrapText="1" readingOrder="1"/>
    </xf>
    <xf numFmtId="0" fontId="8" fillId="0" borderId="0" xfId="5" applyBorder="1"/>
    <xf numFmtId="0" fontId="31" fillId="0" borderId="0" xfId="0" applyFont="1" applyBorder="1" applyAlignment="1">
      <alignment horizontal="center" wrapText="1" readingOrder="1"/>
    </xf>
    <xf numFmtId="0" fontId="0" fillId="0" borderId="0" xfId="0" applyBorder="1"/>
    <xf numFmtId="0" fontId="77" fillId="0" borderId="0" xfId="0" applyFont="1" applyBorder="1"/>
    <xf numFmtId="43" fontId="21" fillId="0" borderId="276" xfId="1" applyNumberFormat="1" applyFont="1" applyFill="1" applyBorder="1" applyAlignment="1">
      <alignment horizontal="right" vertical="top" wrapText="1"/>
    </xf>
    <xf numFmtId="43" fontId="21" fillId="0" borderId="277" xfId="1" applyNumberFormat="1" applyFont="1" applyFill="1" applyBorder="1" applyAlignment="1">
      <alignment horizontal="right" vertical="top" wrapText="1"/>
    </xf>
    <xf numFmtId="43" fontId="21" fillId="0" borderId="278" xfId="1" applyNumberFormat="1" applyFont="1" applyFill="1" applyBorder="1" applyAlignment="1">
      <alignment horizontal="right" vertical="top" wrapText="1"/>
    </xf>
    <xf numFmtId="165" fontId="15" fillId="0" borderId="26" xfId="1" applyNumberFormat="1" applyFont="1" applyBorder="1" applyAlignment="1">
      <alignment horizontal="right" vertical="top" wrapText="1"/>
    </xf>
    <xf numFmtId="43" fontId="15" fillId="0" borderId="276" xfId="1" applyNumberFormat="1" applyFont="1" applyBorder="1" applyAlignment="1">
      <alignment horizontal="right" vertical="top" wrapText="1"/>
    </xf>
    <xf numFmtId="43" fontId="15" fillId="0" borderId="277" xfId="1" applyNumberFormat="1" applyFont="1" applyBorder="1" applyAlignment="1">
      <alignment horizontal="right" vertical="top" wrapText="1"/>
    </xf>
    <xf numFmtId="43" fontId="15" fillId="0" borderId="278" xfId="1" applyNumberFormat="1" applyFont="1" applyBorder="1" applyAlignment="1">
      <alignment horizontal="right" vertical="top" wrapText="1"/>
    </xf>
    <xf numFmtId="165" fontId="15" fillId="7" borderId="26" xfId="1" applyNumberFormat="1" applyFont="1" applyFill="1" applyBorder="1" applyAlignment="1">
      <alignment horizontal="right" vertical="top" wrapText="1"/>
    </xf>
    <xf numFmtId="165" fontId="21" fillId="2" borderId="238" xfId="1" applyNumberFormat="1" applyFont="1" applyFill="1" applyBorder="1" applyAlignment="1">
      <alignment horizontal="right" vertical="top" wrapText="1"/>
    </xf>
    <xf numFmtId="43" fontId="21" fillId="0" borderId="288" xfId="1" applyNumberFormat="1" applyFont="1" applyFill="1" applyBorder="1" applyAlignment="1">
      <alignment horizontal="right" vertical="top" wrapText="1"/>
    </xf>
    <xf numFmtId="43" fontId="15" fillId="0" borderId="26" xfId="1" applyNumberFormat="1" applyFont="1" applyBorder="1" applyAlignment="1">
      <alignment horizontal="right" vertical="top" wrapText="1"/>
    </xf>
    <xf numFmtId="165" fontId="21" fillId="2" borderId="276" xfId="1" applyNumberFormat="1" applyFont="1" applyFill="1" applyBorder="1" applyAlignment="1">
      <alignment horizontal="right" vertical="top" wrapText="1"/>
    </xf>
    <xf numFmtId="165" fontId="21" fillId="2" borderId="277" xfId="1" applyNumberFormat="1" applyFont="1" applyFill="1" applyBorder="1" applyAlignment="1">
      <alignment horizontal="right" vertical="top" wrapText="1"/>
    </xf>
    <xf numFmtId="165" fontId="21" fillId="2" borderId="278" xfId="1" applyNumberFormat="1" applyFont="1" applyFill="1" applyBorder="1" applyAlignment="1">
      <alignment horizontal="right" vertical="top" wrapText="1"/>
    </xf>
    <xf numFmtId="165" fontId="15" fillId="0" borderId="276" xfId="1" applyNumberFormat="1" applyFont="1" applyFill="1" applyBorder="1" applyAlignment="1">
      <alignment horizontal="right" vertical="top" wrapText="1"/>
    </xf>
    <xf numFmtId="165" fontId="15" fillId="0" borderId="277" xfId="1" applyNumberFormat="1" applyFont="1" applyFill="1" applyBorder="1" applyAlignment="1">
      <alignment horizontal="right" vertical="top" wrapText="1"/>
    </xf>
    <xf numFmtId="165" fontId="15" fillId="0" borderId="278" xfId="1" applyNumberFormat="1" applyFont="1" applyFill="1" applyBorder="1" applyAlignment="1">
      <alignment horizontal="right" vertical="top" wrapText="1"/>
    </xf>
    <xf numFmtId="165" fontId="17" fillId="7" borderId="26" xfId="1" applyNumberFormat="1" applyFont="1" applyFill="1" applyBorder="1" applyAlignment="1">
      <alignment horizontal="right" vertical="top" wrapText="1"/>
    </xf>
    <xf numFmtId="165" fontId="17" fillId="5" borderId="4" xfId="1" applyNumberFormat="1" applyFont="1" applyFill="1" applyBorder="1" applyAlignment="1">
      <alignment horizontal="right" vertical="top" wrapText="1"/>
    </xf>
    <xf numFmtId="165" fontId="23" fillId="5" borderId="270" xfId="1" applyNumberFormat="1" applyFont="1" applyFill="1" applyBorder="1" applyAlignment="1">
      <alignment horizontal="right" vertical="top" wrapText="1"/>
    </xf>
    <xf numFmtId="165" fontId="23" fillId="5" borderId="272" xfId="1" applyNumberFormat="1" applyFont="1" applyFill="1" applyBorder="1" applyAlignment="1">
      <alignment horizontal="right" vertical="top" wrapText="1"/>
    </xf>
    <xf numFmtId="165" fontId="23" fillId="5" borderId="274" xfId="1" applyNumberFormat="1" applyFont="1" applyFill="1" applyBorder="1" applyAlignment="1">
      <alignment horizontal="right" vertical="top" wrapText="1"/>
    </xf>
    <xf numFmtId="165" fontId="17" fillId="5" borderId="270" xfId="1" applyNumberFormat="1" applyFont="1" applyFill="1" applyBorder="1" applyAlignment="1">
      <alignment horizontal="right" vertical="top" wrapText="1"/>
    </xf>
    <xf numFmtId="165" fontId="17" fillId="5" borderId="272" xfId="1" applyNumberFormat="1" applyFont="1" applyFill="1" applyBorder="1" applyAlignment="1">
      <alignment horizontal="right" vertical="top" wrapText="1"/>
    </xf>
    <xf numFmtId="165" fontId="17" fillId="5" borderId="274" xfId="1" applyNumberFormat="1" applyFont="1" applyFill="1" applyBorder="1" applyAlignment="1">
      <alignment horizontal="right" vertical="top" wrapText="1"/>
    </xf>
    <xf numFmtId="0" fontId="0" fillId="13" borderId="0" xfId="0" applyFill="1"/>
    <xf numFmtId="43" fontId="0" fillId="13" borderId="0" xfId="0" applyNumberFormat="1" applyFill="1"/>
    <xf numFmtId="0" fontId="13" fillId="13" borderId="0" xfId="0" applyFont="1" applyFill="1" applyAlignment="1">
      <alignment horizontal="left"/>
    </xf>
    <xf numFmtId="0" fontId="13" fillId="13" borderId="0" xfId="0" applyFont="1" applyFill="1"/>
    <xf numFmtId="0" fontId="10" fillId="13" borderId="0" xfId="0" applyFont="1" applyFill="1"/>
    <xf numFmtId="14" fontId="0" fillId="13" borderId="0" xfId="0" applyNumberFormat="1" applyFill="1"/>
    <xf numFmtId="165" fontId="15" fillId="0" borderId="191" xfId="1" applyNumberFormat="1" applyFont="1" applyFill="1" applyBorder="1" applyAlignment="1">
      <alignment horizontal="right" vertical="top" wrapText="1"/>
    </xf>
    <xf numFmtId="165" fontId="15" fillId="0" borderId="189" xfId="1" applyNumberFormat="1" applyFont="1" applyFill="1" applyBorder="1" applyAlignment="1">
      <alignment horizontal="right" vertical="top" wrapText="1"/>
    </xf>
    <xf numFmtId="165" fontId="15" fillId="0" borderId="14" xfId="1" applyNumberFormat="1" applyFont="1" applyFill="1" applyBorder="1" applyAlignment="1">
      <alignment horizontal="right" vertical="top" wrapText="1"/>
    </xf>
    <xf numFmtId="165" fontId="15" fillId="0" borderId="15" xfId="1" applyNumberFormat="1" applyFont="1" applyFill="1" applyBorder="1" applyAlignment="1">
      <alignment horizontal="right" vertical="top" wrapText="1"/>
    </xf>
    <xf numFmtId="165" fontId="15" fillId="0" borderId="188" xfId="1" applyNumberFormat="1" applyFont="1" applyFill="1" applyBorder="1" applyAlignment="1">
      <alignment horizontal="right" vertical="top" wrapText="1"/>
    </xf>
    <xf numFmtId="165" fontId="15" fillId="0" borderId="17" xfId="1" applyNumberFormat="1" applyFont="1" applyFill="1" applyBorder="1" applyAlignment="1">
      <alignment horizontal="right" vertical="top" wrapText="1"/>
    </xf>
    <xf numFmtId="165" fontId="19" fillId="2" borderId="247" xfId="1" applyNumberFormat="1" applyFont="1" applyFill="1" applyBorder="1" applyAlignment="1">
      <alignment horizontal="right" vertical="center" wrapText="1"/>
    </xf>
    <xf numFmtId="9" fontId="19" fillId="0" borderId="270" xfId="0" applyNumberFormat="1" applyFont="1" applyFill="1" applyBorder="1" applyAlignment="1">
      <alignment horizontal="right" vertical="top" wrapText="1"/>
    </xf>
    <xf numFmtId="9" fontId="19" fillId="0" borderId="272" xfId="0" applyNumberFormat="1" applyFont="1" applyFill="1" applyBorder="1" applyAlignment="1">
      <alignment horizontal="right" vertical="top" wrapText="1"/>
    </xf>
    <xf numFmtId="9" fontId="19" fillId="0" borderId="274" xfId="0" applyNumberFormat="1" applyFont="1" applyFill="1" applyBorder="1" applyAlignment="1">
      <alignment horizontal="right" vertical="top" wrapText="1"/>
    </xf>
    <xf numFmtId="9" fontId="20" fillId="0" borderId="270" xfId="0" applyNumberFormat="1" applyFont="1" applyFill="1" applyBorder="1" applyAlignment="1">
      <alignment horizontal="right" vertical="top" wrapText="1"/>
    </xf>
    <xf numFmtId="9" fontId="20" fillId="0" borderId="272" xfId="0" applyNumberFormat="1" applyFont="1" applyFill="1" applyBorder="1" applyAlignment="1">
      <alignment horizontal="right" vertical="top" wrapText="1"/>
    </xf>
    <xf numFmtId="9" fontId="20" fillId="0" borderId="274" xfId="0" applyNumberFormat="1" applyFont="1" applyFill="1" applyBorder="1" applyAlignment="1">
      <alignment horizontal="right" vertical="top" wrapText="1"/>
    </xf>
    <xf numFmtId="9" fontId="19" fillId="0" borderId="4" xfId="0" applyNumberFormat="1" applyFont="1" applyFill="1" applyBorder="1" applyAlignment="1">
      <alignment horizontal="right" vertical="top" wrapText="1"/>
    </xf>
    <xf numFmtId="9" fontId="19" fillId="0" borderId="272" xfId="0" applyNumberFormat="1" applyFont="1" applyFill="1" applyBorder="1" applyAlignment="1">
      <alignment horizontal="right" vertical="top"/>
    </xf>
    <xf numFmtId="9" fontId="19" fillId="0" borderId="26" xfId="0" applyNumberFormat="1" applyFont="1" applyFill="1" applyBorder="1" applyAlignment="1">
      <alignment horizontal="right" vertical="top" wrapText="1"/>
    </xf>
    <xf numFmtId="9" fontId="19" fillId="0" borderId="276" xfId="0" applyNumberFormat="1" applyFont="1" applyFill="1" applyBorder="1" applyAlignment="1">
      <alignment horizontal="right" vertical="top" wrapText="1"/>
    </xf>
    <xf numFmtId="9" fontId="19" fillId="0" borderId="277" xfId="0" applyNumberFormat="1" applyFont="1" applyFill="1" applyBorder="1" applyAlignment="1">
      <alignment horizontal="right" vertical="top" wrapText="1"/>
    </xf>
    <xf numFmtId="9" fontId="19" fillId="0" borderId="278" xfId="0" applyNumberFormat="1" applyFont="1" applyFill="1" applyBorder="1" applyAlignment="1">
      <alignment horizontal="right" vertical="top" wrapText="1"/>
    </xf>
    <xf numFmtId="0" fontId="10" fillId="28" borderId="186" xfId="0" applyFont="1" applyFill="1" applyBorder="1"/>
    <xf numFmtId="165" fontId="10" fillId="28" borderId="186" xfId="0" applyNumberFormat="1" applyFont="1" applyFill="1" applyBorder="1"/>
    <xf numFmtId="0" fontId="63" fillId="0" borderId="0" xfId="5" applyFont="1" applyFill="1" applyAlignment="1">
      <alignment horizontal="left"/>
    </xf>
    <xf numFmtId="43" fontId="27" fillId="2" borderId="0" xfId="1" applyFont="1" applyFill="1" applyAlignment="1"/>
    <xf numFmtId="165" fontId="100" fillId="19" borderId="168" xfId="6" applyNumberFormat="1" applyFont="1" applyFill="1" applyBorder="1"/>
    <xf numFmtId="165" fontId="155" fillId="19" borderId="168" xfId="6" applyNumberFormat="1" applyFont="1" applyFill="1" applyBorder="1"/>
    <xf numFmtId="0" fontId="13" fillId="94" borderId="173" xfId="3" applyFont="1" applyFill="1" applyBorder="1"/>
    <xf numFmtId="165" fontId="13" fillId="94" borderId="174" xfId="6" applyNumberFormat="1" applyFont="1" applyFill="1" applyBorder="1"/>
    <xf numFmtId="165" fontId="13" fillId="94" borderId="38" xfId="6" applyNumberFormat="1" applyFont="1" applyFill="1" applyBorder="1"/>
    <xf numFmtId="165" fontId="13" fillId="94" borderId="175" xfId="6" applyNumberFormat="1" applyFont="1" applyFill="1" applyBorder="1"/>
    <xf numFmtId="165" fontId="13" fillId="94" borderId="176" xfId="6" applyNumberFormat="1" applyFont="1" applyFill="1" applyBorder="1"/>
    <xf numFmtId="165" fontId="15" fillId="94" borderId="176" xfId="6" applyNumberFormat="1" applyFont="1" applyFill="1" applyBorder="1"/>
    <xf numFmtId="0" fontId="13" fillId="94" borderId="0" xfId="0" applyFont="1" applyFill="1"/>
    <xf numFmtId="0" fontId="13" fillId="94" borderId="0" xfId="0" applyFont="1" applyFill="1" applyAlignment="1">
      <alignment horizontal="left"/>
    </xf>
    <xf numFmtId="0" fontId="13" fillId="94" borderId="177" xfId="3" applyFont="1" applyFill="1" applyBorder="1"/>
    <xf numFmtId="165" fontId="13" fillId="94" borderId="178" xfId="6" applyNumberFormat="1" applyFont="1" applyFill="1" applyBorder="1"/>
    <xf numFmtId="165" fontId="13" fillId="94" borderId="2" xfId="6" applyNumberFormat="1" applyFont="1" applyFill="1" applyBorder="1"/>
    <xf numFmtId="165" fontId="13" fillId="94" borderId="179" xfId="6" applyNumberFormat="1" applyFont="1" applyFill="1" applyBorder="1"/>
    <xf numFmtId="165" fontId="13" fillId="94" borderId="180" xfId="6" applyNumberFormat="1" applyFont="1" applyFill="1" applyBorder="1"/>
    <xf numFmtId="165" fontId="15" fillId="94" borderId="180" xfId="6" applyNumberFormat="1" applyFont="1" applyFill="1" applyBorder="1"/>
    <xf numFmtId="0" fontId="13" fillId="94" borderId="181" xfId="3" applyFont="1" applyFill="1" applyBorder="1"/>
    <xf numFmtId="165" fontId="13" fillId="94" borderId="182" xfId="6" applyNumberFormat="1" applyFont="1" applyFill="1" applyBorder="1"/>
    <xf numFmtId="165" fontId="13" fillId="94" borderId="0" xfId="6" applyNumberFormat="1" applyFont="1" applyFill="1" applyBorder="1"/>
    <xf numFmtId="165" fontId="13" fillId="94" borderId="183" xfId="6" applyNumberFormat="1" applyFont="1" applyFill="1" applyBorder="1"/>
    <xf numFmtId="165" fontId="15" fillId="94" borderId="183" xfId="6" applyNumberFormat="1" applyFont="1" applyFill="1" applyBorder="1"/>
    <xf numFmtId="165" fontId="156" fillId="13" borderId="0" xfId="1" applyNumberFormat="1" applyFont="1" applyFill="1"/>
    <xf numFmtId="165" fontId="156" fillId="0" borderId="0" xfId="1" applyNumberFormat="1" applyFont="1" applyFill="1"/>
    <xf numFmtId="165" fontId="156" fillId="0" borderId="0" xfId="1" applyNumberFormat="1" applyFont="1"/>
    <xf numFmtId="0" fontId="157" fillId="0" borderId="0" xfId="0" applyFont="1"/>
    <xf numFmtId="0" fontId="157" fillId="15" borderId="0" xfId="0" applyFont="1" applyFill="1"/>
    <xf numFmtId="0" fontId="157" fillId="94" borderId="0" xfId="0" applyFont="1" applyFill="1"/>
    <xf numFmtId="43" fontId="157" fillId="0" borderId="0" xfId="0" applyNumberFormat="1" applyFont="1"/>
    <xf numFmtId="43" fontId="157" fillId="13" borderId="0" xfId="0" applyNumberFormat="1" applyFont="1" applyFill="1"/>
    <xf numFmtId="43" fontId="157" fillId="0" borderId="0" xfId="0" applyNumberFormat="1" applyFont="1" applyFill="1"/>
    <xf numFmtId="0" fontId="158" fillId="29" borderId="0" xfId="0" applyFont="1" applyFill="1"/>
    <xf numFmtId="165" fontId="157" fillId="13" borderId="0" xfId="1" applyNumberFormat="1" applyFont="1" applyFill="1"/>
    <xf numFmtId="165" fontId="157" fillId="0" borderId="0" xfId="1" applyNumberFormat="1" applyFont="1" applyFill="1"/>
    <xf numFmtId="165" fontId="157" fillId="0" borderId="0" xfId="1" applyNumberFormat="1" applyFont="1"/>
    <xf numFmtId="165" fontId="157" fillId="0" borderId="0" xfId="0" applyNumberFormat="1" applyFont="1"/>
    <xf numFmtId="3" fontId="159" fillId="3" borderId="223" xfId="11" applyNumberFormat="1" applyFont="1" applyFill="1" applyBorder="1"/>
    <xf numFmtId="3" fontId="159" fillId="3" borderId="225" xfId="8" applyNumberFormat="1" applyFont="1" applyFill="1" applyBorder="1"/>
    <xf numFmtId="3" fontId="159" fillId="3" borderId="228" xfId="8" applyNumberFormat="1" applyFont="1" applyFill="1" applyBorder="1"/>
    <xf numFmtId="165" fontId="21" fillId="0" borderId="239" xfId="1" applyNumberFormat="1" applyFont="1" applyFill="1" applyBorder="1" applyAlignment="1">
      <alignment horizontal="right" vertical="top" wrapText="1"/>
    </xf>
    <xf numFmtId="165" fontId="21" fillId="0" borderId="234" xfId="1" applyNumberFormat="1" applyFont="1" applyFill="1" applyBorder="1" applyAlignment="1">
      <alignment horizontal="right" vertical="top" wrapText="1"/>
    </xf>
    <xf numFmtId="43" fontId="15" fillId="0" borderId="25" xfId="1" applyNumberFormat="1" applyFont="1" applyBorder="1" applyAlignment="1">
      <alignment horizontal="right" vertical="top" wrapText="1"/>
    </xf>
    <xf numFmtId="165" fontId="154" fillId="28" borderId="186" xfId="1" applyNumberFormat="1" applyFont="1" applyFill="1" applyBorder="1"/>
    <xf numFmtId="17" fontId="15" fillId="28" borderId="185" xfId="0" applyNumberFormat="1" applyFont="1" applyFill="1" applyBorder="1"/>
    <xf numFmtId="165" fontId="21" fillId="0" borderId="236" xfId="1" applyNumberFormat="1" applyFont="1" applyFill="1" applyBorder="1" applyAlignment="1">
      <alignment horizontal="right" vertical="top" wrapText="1"/>
    </xf>
    <xf numFmtId="15" fontId="0" fillId="0" borderId="0" xfId="0" applyNumberFormat="1"/>
    <xf numFmtId="0" fontId="0" fillId="0" borderId="0" xfId="0" pivotButton="1"/>
    <xf numFmtId="165" fontId="30" fillId="28" borderId="186" xfId="0" applyNumberFormat="1" applyFont="1" applyFill="1" applyBorder="1"/>
    <xf numFmtId="165" fontId="0" fillId="0" borderId="265" xfId="1" applyNumberFormat="1" applyFont="1" applyBorder="1"/>
    <xf numFmtId="165" fontId="0" fillId="3" borderId="3" xfId="1" applyNumberFormat="1" applyFont="1" applyFill="1" applyBorder="1"/>
    <xf numFmtId="165" fontId="0" fillId="0" borderId="2" xfId="1" applyNumberFormat="1" applyFont="1" applyBorder="1"/>
    <xf numFmtId="165" fontId="0" fillId="0" borderId="120" xfId="1" applyNumberFormat="1" applyFont="1" applyBorder="1"/>
    <xf numFmtId="165" fontId="0" fillId="0" borderId="31" xfId="1" applyNumberFormat="1" applyFont="1" applyBorder="1"/>
    <xf numFmtId="165" fontId="0" fillId="0" borderId="184" xfId="1" applyNumberFormat="1" applyFont="1" applyBorder="1"/>
    <xf numFmtId="165" fontId="0" fillId="0" borderId="205" xfId="1" applyNumberFormat="1" applyFont="1" applyBorder="1"/>
    <xf numFmtId="165" fontId="17" fillId="3" borderId="242" xfId="1" applyNumberFormat="1" applyFont="1" applyFill="1" applyBorder="1" applyAlignment="1">
      <alignment vertical="top" wrapText="1"/>
    </xf>
    <xf numFmtId="165" fontId="0" fillId="0" borderId="3" xfId="1" applyNumberFormat="1" applyFont="1" applyBorder="1"/>
    <xf numFmtId="165" fontId="17" fillId="3" borderId="116" xfId="1" applyNumberFormat="1" applyFont="1" applyFill="1" applyBorder="1" applyAlignment="1">
      <alignment vertical="top" wrapText="1"/>
    </xf>
    <xf numFmtId="165" fontId="0" fillId="0" borderId="10" xfId="1" applyNumberFormat="1" applyFont="1" applyBorder="1"/>
    <xf numFmtId="165" fontId="0" fillId="0" borderId="39" xfId="1" applyNumberFormat="1" applyFont="1" applyBorder="1"/>
    <xf numFmtId="165" fontId="0" fillId="0" borderId="42" xfId="1" applyNumberFormat="1" applyFont="1" applyBorder="1"/>
    <xf numFmtId="0" fontId="10" fillId="95" borderId="0" xfId="0" applyFont="1" applyFill="1"/>
    <xf numFmtId="0" fontId="0" fillId="95" borderId="0" xfId="0" applyFill="1"/>
    <xf numFmtId="14" fontId="0" fillId="95" borderId="0" xfId="0" applyNumberFormat="1" applyFill="1"/>
    <xf numFmtId="165" fontId="157" fillId="95" borderId="0" xfId="1" applyNumberFormat="1" applyFont="1" applyFill="1"/>
    <xf numFmtId="43" fontId="157" fillId="95" borderId="0" xfId="0" applyNumberFormat="1" applyFont="1" applyFill="1"/>
    <xf numFmtId="0" fontId="13" fillId="95" borderId="0" xfId="0" applyFont="1" applyFill="1" applyAlignment="1">
      <alignment horizontal="left"/>
    </xf>
    <xf numFmtId="43" fontId="0" fillId="95" borderId="0" xfId="0" applyNumberFormat="1" applyFill="1"/>
    <xf numFmtId="0" fontId="14" fillId="3" borderId="155" xfId="0" applyFont="1" applyFill="1" applyBorder="1" applyAlignment="1">
      <alignment vertical="top"/>
    </xf>
    <xf numFmtId="0" fontId="15" fillId="7" borderId="27" xfId="0" applyFont="1" applyFill="1" applyBorder="1" applyAlignment="1">
      <alignment vertical="top"/>
    </xf>
    <xf numFmtId="0" fontId="27" fillId="0" borderId="0" xfId="0" applyFont="1"/>
    <xf numFmtId="17" fontId="19" fillId="9" borderId="7" xfId="0" applyNumberFormat="1" applyFont="1" applyFill="1" applyBorder="1" applyAlignment="1">
      <alignment horizontal="center" vertical="center" wrapText="1"/>
    </xf>
    <xf numFmtId="0" fontId="19" fillId="9" borderId="7" xfId="0" applyFont="1" applyFill="1" applyBorder="1" applyAlignment="1">
      <alignment horizontal="center" vertical="center" wrapText="1"/>
    </xf>
    <xf numFmtId="0" fontId="19" fillId="9" borderId="8" xfId="0" applyFont="1" applyFill="1" applyBorder="1" applyAlignment="1">
      <alignment horizontal="center" vertical="center" wrapText="1"/>
    </xf>
    <xf numFmtId="3" fontId="19" fillId="0" borderId="247" xfId="0" applyNumberFormat="1" applyFont="1" applyBorder="1" applyAlignment="1">
      <alignment horizontal="center" vertical="center" wrapText="1"/>
    </xf>
    <xf numFmtId="9" fontId="19" fillId="0" borderId="247" xfId="0" applyNumberFormat="1" applyFont="1" applyBorder="1" applyAlignment="1">
      <alignment horizontal="center" vertical="center" wrapText="1"/>
    </xf>
    <xf numFmtId="3" fontId="19" fillId="0" borderId="38" xfId="0" applyNumberFormat="1" applyFont="1" applyBorder="1" applyAlignment="1">
      <alignment horizontal="center" vertical="center" wrapText="1"/>
    </xf>
    <xf numFmtId="9" fontId="31" fillId="0" borderId="38" xfId="0" applyNumberFormat="1" applyFont="1" applyBorder="1" applyAlignment="1">
      <alignment horizontal="center" vertical="center" wrapText="1"/>
    </xf>
    <xf numFmtId="3" fontId="15" fillId="0" borderId="38" xfId="0" applyNumberFormat="1" applyFont="1" applyBorder="1" applyAlignment="1">
      <alignment horizontal="center" vertical="center" wrapText="1"/>
    </xf>
    <xf numFmtId="9" fontId="18" fillId="0" borderId="38" xfId="0" applyNumberFormat="1" applyFont="1" applyBorder="1" applyAlignment="1">
      <alignment horizontal="center" vertical="center" wrapText="1"/>
    </xf>
    <xf numFmtId="3" fontId="19" fillId="13" borderId="249" xfId="0" applyNumberFormat="1" applyFont="1" applyFill="1" applyBorder="1" applyAlignment="1">
      <alignment horizontal="center" vertical="center" wrapText="1"/>
    </xf>
    <xf numFmtId="9" fontId="31" fillId="13" borderId="249" xfId="0" applyNumberFormat="1" applyFont="1" applyFill="1" applyBorder="1" applyAlignment="1">
      <alignment horizontal="center" vertical="center" wrapText="1"/>
    </xf>
    <xf numFmtId="9" fontId="31" fillId="0" borderId="247" xfId="0" applyNumberFormat="1" applyFont="1" applyBorder="1" applyAlignment="1">
      <alignment horizontal="center" vertical="center" wrapText="1"/>
    </xf>
    <xf numFmtId="1" fontId="19" fillId="0" borderId="247" xfId="0" applyNumberFormat="1" applyFont="1" applyBorder="1" applyAlignment="1">
      <alignment horizontal="center" vertical="center" wrapText="1"/>
    </xf>
    <xf numFmtId="3" fontId="19" fillId="0" borderId="249" xfId="0" applyNumberFormat="1" applyFont="1" applyBorder="1" applyAlignment="1">
      <alignment horizontal="center" vertical="center" wrapText="1"/>
    </xf>
    <xf numFmtId="9" fontId="31" fillId="0" borderId="249" xfId="0" applyNumberFormat="1" applyFont="1" applyBorder="1" applyAlignment="1">
      <alignment horizontal="center" vertical="center" wrapText="1"/>
    </xf>
    <xf numFmtId="3" fontId="19" fillId="0" borderId="31" xfId="0" applyNumberFormat="1" applyFont="1" applyBorder="1" applyAlignment="1">
      <alignment horizontal="center" vertical="center" wrapText="1"/>
    </xf>
    <xf numFmtId="9" fontId="31" fillId="0" borderId="31" xfId="0" applyNumberFormat="1" applyFont="1" applyBorder="1" applyAlignment="1">
      <alignment horizontal="center" vertical="center" wrapText="1"/>
    </xf>
    <xf numFmtId="3" fontId="19" fillId="0" borderId="2" xfId="0" applyNumberFormat="1" applyFont="1" applyBorder="1" applyAlignment="1">
      <alignment horizontal="center" vertical="center" wrapText="1"/>
    </xf>
    <xf numFmtId="9" fontId="31" fillId="2" borderId="2" xfId="0" applyNumberFormat="1" applyFont="1" applyFill="1" applyBorder="1" applyAlignment="1">
      <alignment horizontal="center" vertical="center" wrapText="1"/>
    </xf>
    <xf numFmtId="3" fontId="19" fillId="0" borderId="5" xfId="0" applyNumberFormat="1" applyFont="1" applyBorder="1" applyAlignment="1">
      <alignment horizontal="center" vertical="center" wrapText="1"/>
    </xf>
    <xf numFmtId="9" fontId="31" fillId="0" borderId="5" xfId="0" applyNumberFormat="1" applyFont="1" applyBorder="1" applyAlignment="1">
      <alignment horizontal="center" vertical="center" wrapText="1"/>
    </xf>
    <xf numFmtId="165" fontId="15" fillId="0" borderId="190" xfId="1" applyNumberFormat="1" applyFont="1" applyFill="1" applyBorder="1" applyAlignment="1">
      <alignment horizontal="right" vertical="top" wrapText="1"/>
    </xf>
    <xf numFmtId="165" fontId="15" fillId="0" borderId="23" xfId="1" applyNumberFormat="1" applyFont="1" applyFill="1" applyBorder="1" applyAlignment="1">
      <alignment horizontal="right" vertical="top" wrapText="1"/>
    </xf>
    <xf numFmtId="0" fontId="0" fillId="4" borderId="0" xfId="0" applyFill="1"/>
    <xf numFmtId="165" fontId="156" fillId="4" borderId="0" xfId="1" applyNumberFormat="1" applyFont="1" applyFill="1"/>
    <xf numFmtId="0" fontId="13" fillId="4" borderId="0" xfId="0" applyFont="1" applyFill="1" applyAlignment="1">
      <alignment horizontal="left"/>
    </xf>
    <xf numFmtId="165" fontId="13" fillId="4" borderId="0" xfId="1" applyNumberFormat="1" applyFont="1" applyFill="1"/>
    <xf numFmtId="43" fontId="0" fillId="4" borderId="0" xfId="0" applyNumberFormat="1" applyFill="1"/>
    <xf numFmtId="0" fontId="13" fillId="4" borderId="0" xfId="0" applyFont="1" applyFill="1"/>
    <xf numFmtId="0" fontId="161" fillId="2" borderId="0" xfId="0" applyFont="1" applyFill="1" applyAlignment="1">
      <alignment vertical="top"/>
    </xf>
    <xf numFmtId="0" fontId="161" fillId="0" borderId="0" xfId="0" applyFont="1"/>
    <xf numFmtId="43" fontId="161" fillId="0" borderId="0" xfId="0" applyNumberFormat="1" applyFont="1"/>
    <xf numFmtId="165" fontId="15" fillId="0" borderId="286" xfId="1" applyNumberFormat="1" applyFont="1" applyBorder="1" applyAlignment="1">
      <alignment horizontal="right" vertical="top" wrapText="1"/>
    </xf>
    <xf numFmtId="0" fontId="17" fillId="4" borderId="28" xfId="0" applyFont="1" applyFill="1" applyBorder="1" applyAlignment="1">
      <alignment horizontal="center" vertical="top" wrapText="1"/>
    </xf>
    <xf numFmtId="0" fontId="17" fillId="4" borderId="26" xfId="0" applyFont="1" applyFill="1" applyBorder="1" applyAlignment="1">
      <alignment horizontal="center" vertical="top" wrapText="1"/>
    </xf>
    <xf numFmtId="0" fontId="17" fillId="4" borderId="3" xfId="0" applyFont="1" applyFill="1" applyBorder="1" applyAlignment="1">
      <alignment horizontal="center" vertical="top" wrapText="1"/>
    </xf>
    <xf numFmtId="0" fontId="17" fillId="4" borderId="242" xfId="0" applyFont="1" applyFill="1" applyBorder="1" applyAlignment="1">
      <alignment horizontal="center" vertical="top" wrapText="1"/>
    </xf>
    <xf numFmtId="0" fontId="17" fillId="4" borderId="7" xfId="0" applyFont="1" applyFill="1" applyBorder="1" applyAlignment="1">
      <alignment horizontal="center" vertical="top" wrapText="1"/>
    </xf>
    <xf numFmtId="0" fontId="17" fillId="4" borderId="195" xfId="0" applyFont="1" applyFill="1" applyBorder="1" applyAlignment="1">
      <alignment horizontal="center" vertical="top" wrapText="1"/>
    </xf>
    <xf numFmtId="0" fontId="17" fillId="4" borderId="231" xfId="0" applyFont="1" applyFill="1" applyBorder="1" applyAlignment="1">
      <alignment horizontal="center" vertical="top" wrapText="1"/>
    </xf>
    <xf numFmtId="0" fontId="17" fillId="4" borderId="4" xfId="0" applyFont="1" applyFill="1" applyBorder="1" applyAlignment="1">
      <alignment horizontal="center" vertical="top" wrapText="1"/>
    </xf>
    <xf numFmtId="0" fontId="160" fillId="4" borderId="4" xfId="0" applyFont="1" applyFill="1" applyBorder="1" applyAlignment="1">
      <alignment horizontal="center" vertical="top" wrapText="1"/>
    </xf>
    <xf numFmtId="0" fontId="17" fillId="4" borderId="25" xfId="0" applyFont="1" applyFill="1" applyBorder="1" applyAlignment="1">
      <alignment horizontal="center" vertical="top" wrapText="1"/>
    </xf>
    <xf numFmtId="0" fontId="17" fillId="16" borderId="25" xfId="0" applyFont="1" applyFill="1" applyBorder="1" applyAlignment="1">
      <alignment horizontal="center" vertical="top" wrapText="1"/>
    </xf>
    <xf numFmtId="0" fontId="16" fillId="0" borderId="0" xfId="0" applyFont="1" applyAlignment="1">
      <alignment horizontal="center" vertical="top" wrapText="1"/>
    </xf>
    <xf numFmtId="0" fontId="17" fillId="4" borderId="42" xfId="0" applyFont="1" applyFill="1" applyBorder="1" applyAlignment="1">
      <alignment horizontal="center" vertical="top" wrapText="1"/>
    </xf>
    <xf numFmtId="17" fontId="17" fillId="4" borderId="22" xfId="0" applyNumberFormat="1" applyFont="1" applyFill="1" applyBorder="1" applyAlignment="1">
      <alignment horizontal="center" vertical="top" wrapText="1"/>
    </xf>
    <xf numFmtId="17" fontId="17" fillId="4" borderId="25" xfId="0" applyNumberFormat="1" applyFont="1" applyFill="1" applyBorder="1" applyAlignment="1">
      <alignment horizontal="center" vertical="top" wrapText="1"/>
    </xf>
    <xf numFmtId="0" fontId="17" fillId="4" borderId="117" xfId="0" applyFont="1" applyFill="1" applyBorder="1" applyAlignment="1">
      <alignment horizontal="center" vertical="top" wrapText="1"/>
    </xf>
    <xf numFmtId="0" fontId="18" fillId="4" borderId="22" xfId="0" applyFont="1" applyFill="1" applyBorder="1" applyAlignment="1">
      <alignment horizontal="center" vertical="top" wrapText="1"/>
    </xf>
    <xf numFmtId="0" fontId="18" fillId="5" borderId="4" xfId="0" applyFont="1" applyFill="1" applyBorder="1" applyAlignment="1">
      <alignment horizontal="center" vertical="top" wrapText="1"/>
    </xf>
    <xf numFmtId="0" fontId="17" fillId="4" borderId="27" xfId="0" applyFont="1" applyFill="1" applyBorder="1" applyAlignment="1">
      <alignment horizontal="center" vertical="top" wrapText="1"/>
    </xf>
    <xf numFmtId="0" fontId="17" fillId="4" borderId="150" xfId="0" applyFont="1" applyFill="1" applyBorder="1" applyAlignment="1">
      <alignment horizontal="center" vertical="top" wrapText="1"/>
    </xf>
    <xf numFmtId="0" fontId="14" fillId="0" borderId="0" xfId="0" applyFont="1" applyFill="1" applyAlignment="1">
      <alignment horizontal="center" vertical="top" wrapText="1"/>
    </xf>
    <xf numFmtId="0" fontId="0" fillId="33" borderId="0" xfId="0" applyFill="1"/>
    <xf numFmtId="165" fontId="156" fillId="33" borderId="0" xfId="1" applyNumberFormat="1" applyFont="1" applyFill="1"/>
    <xf numFmtId="0" fontId="13" fillId="33" borderId="0" xfId="0" applyFont="1" applyFill="1" applyAlignment="1">
      <alignment horizontal="left"/>
    </xf>
    <xf numFmtId="0" fontId="10" fillId="33" borderId="0" xfId="0" applyFont="1" applyFill="1"/>
    <xf numFmtId="14" fontId="0" fillId="33" borderId="0" xfId="0" applyNumberFormat="1" applyFill="1"/>
    <xf numFmtId="165" fontId="157" fillId="33" borderId="0" xfId="1" applyNumberFormat="1" applyFont="1" applyFill="1"/>
    <xf numFmtId="43" fontId="157" fillId="33" borderId="0" xfId="0" applyNumberFormat="1" applyFont="1" applyFill="1"/>
    <xf numFmtId="43" fontId="0" fillId="33" borderId="0" xfId="0" applyNumberFormat="1" applyFill="1"/>
    <xf numFmtId="0" fontId="13" fillId="33" borderId="0" xfId="0" applyFont="1" applyFill="1"/>
    <xf numFmtId="0" fontId="84" fillId="0" borderId="27" xfId="0" applyFont="1" applyBorder="1" applyAlignment="1">
      <alignment vertical="center"/>
    </xf>
    <xf numFmtId="0" fontId="84" fillId="0" borderId="28" xfId="0" applyFont="1" applyBorder="1" applyAlignment="1">
      <alignment vertical="center"/>
    </xf>
    <xf numFmtId="0" fontId="80" fillId="0" borderId="42" xfId="0" applyFont="1" applyBorder="1" applyAlignment="1">
      <alignment vertical="center"/>
    </xf>
    <xf numFmtId="0" fontId="80" fillId="0" borderId="54" xfId="0" applyFont="1" applyBorder="1" applyAlignment="1">
      <alignment vertical="center"/>
    </xf>
    <xf numFmtId="3" fontId="94" fillId="0" borderId="54" xfId="0" applyNumberFormat="1" applyFont="1" applyBorder="1" applyAlignment="1">
      <alignment vertical="center"/>
    </xf>
    <xf numFmtId="3" fontId="80" fillId="0" borderId="54" xfId="0" applyNumberFormat="1" applyFont="1" applyBorder="1" applyAlignment="1">
      <alignment vertical="center"/>
    </xf>
    <xf numFmtId="0" fontId="94" fillId="0" borderId="54" xfId="0" applyFont="1" applyBorder="1" applyAlignment="1">
      <alignment vertical="center"/>
    </xf>
    <xf numFmtId="0" fontId="94" fillId="0" borderId="24" xfId="0" applyFont="1" applyBorder="1" applyAlignment="1">
      <alignment vertical="center"/>
    </xf>
    <xf numFmtId="0" fontId="94" fillId="0" borderId="42" xfId="0" applyFont="1" applyBorder="1" applyAlignment="1">
      <alignment vertical="center"/>
    </xf>
    <xf numFmtId="4" fontId="94" fillId="0" borderId="24" xfId="0" applyNumberFormat="1" applyFont="1" applyBorder="1" applyAlignment="1">
      <alignment vertical="center"/>
    </xf>
    <xf numFmtId="0" fontId="94" fillId="0" borderId="0" xfId="0" applyFont="1" applyAlignment="1">
      <alignment vertical="center"/>
    </xf>
    <xf numFmtId="4" fontId="94" fillId="0" borderId="0" xfId="0" applyNumberFormat="1" applyFont="1" applyAlignment="1">
      <alignment vertical="center"/>
    </xf>
    <xf numFmtId="0" fontId="81" fillId="0" borderId="24" xfId="0" applyFont="1" applyBorder="1" applyAlignment="1">
      <alignment vertical="center"/>
    </xf>
    <xf numFmtId="0" fontId="162" fillId="0" borderId="54" xfId="0" applyFont="1" applyBorder="1" applyAlignment="1">
      <alignment vertical="center"/>
    </xf>
    <xf numFmtId="0" fontId="84" fillId="0" borderId="42" xfId="0" applyFont="1" applyBorder="1" applyAlignment="1">
      <alignment horizontal="center" vertical="center"/>
    </xf>
    <xf numFmtId="0" fontId="81" fillId="0" borderId="54" xfId="0" applyFont="1" applyBorder="1" applyAlignment="1">
      <alignment vertical="center"/>
    </xf>
    <xf numFmtId="3" fontId="81" fillId="0" borderId="54" xfId="0" applyNumberFormat="1" applyFont="1" applyBorder="1" applyAlignment="1">
      <alignment vertical="center"/>
    </xf>
    <xf numFmtId="0" fontId="84" fillId="0" borderId="54" xfId="0" applyFont="1" applyBorder="1" applyAlignment="1">
      <alignment vertical="center"/>
    </xf>
    <xf numFmtId="0" fontId="80" fillId="0" borderId="54" xfId="0" applyFont="1" applyBorder="1" applyAlignment="1">
      <alignment horizontal="center" vertical="center"/>
    </xf>
    <xf numFmtId="0" fontId="80" fillId="33" borderId="42" xfId="0" applyFont="1" applyFill="1" applyBorder="1" applyAlignment="1">
      <alignment vertical="center"/>
    </xf>
    <xf numFmtId="0" fontId="94" fillId="33" borderId="54" xfId="0" applyFont="1" applyFill="1" applyBorder="1" applyAlignment="1">
      <alignment vertical="center"/>
    </xf>
    <xf numFmtId="4" fontId="94" fillId="33" borderId="24" xfId="0" applyNumberFormat="1" applyFont="1" applyFill="1" applyBorder="1" applyAlignment="1">
      <alignment vertical="center"/>
    </xf>
    <xf numFmtId="0" fontId="94" fillId="33" borderId="42" xfId="0" applyFont="1" applyFill="1" applyBorder="1" applyAlignment="1">
      <alignment vertical="center"/>
    </xf>
    <xf numFmtId="0" fontId="162" fillId="33" borderId="54" xfId="0" applyFont="1" applyFill="1" applyBorder="1" applyAlignment="1">
      <alignment vertical="center"/>
    </xf>
    <xf numFmtId="3" fontId="94" fillId="33" borderId="24" xfId="0" applyNumberFormat="1" applyFont="1" applyFill="1" applyBorder="1" applyAlignment="1">
      <alignment vertical="center"/>
    </xf>
    <xf numFmtId="0" fontId="80" fillId="33" borderId="54" xfId="0" applyFont="1" applyFill="1" applyBorder="1" applyAlignment="1">
      <alignment vertical="center"/>
    </xf>
    <xf numFmtId="0" fontId="80" fillId="33" borderId="39" xfId="0" applyFont="1" applyFill="1" applyBorder="1" applyAlignment="1">
      <alignment vertical="center"/>
    </xf>
    <xf numFmtId="3" fontId="80" fillId="33" borderId="54" xfId="0" applyNumberFormat="1" applyFont="1" applyFill="1" applyBorder="1" applyAlignment="1">
      <alignment vertical="center"/>
    </xf>
    <xf numFmtId="3" fontId="26" fillId="0" borderId="0" xfId="0" applyNumberFormat="1" applyFont="1" applyFill="1" applyAlignment="1">
      <alignment vertical="top" wrapText="1"/>
    </xf>
    <xf numFmtId="0" fontId="161" fillId="0" borderId="0" xfId="0" applyFont="1" applyFill="1" applyAlignment="1">
      <alignment vertical="top"/>
    </xf>
    <xf numFmtId="0" fontId="161" fillId="0" borderId="0" xfId="0" applyFont="1" applyFill="1"/>
    <xf numFmtId="165" fontId="161" fillId="0" borderId="0" xfId="0" applyNumberFormat="1" applyFont="1" applyFill="1"/>
    <xf numFmtId="43" fontId="161" fillId="0" borderId="0" xfId="0" applyNumberFormat="1" applyFont="1" applyFill="1"/>
    <xf numFmtId="164" fontId="161" fillId="0" borderId="0" xfId="0" applyNumberFormat="1" applyFont="1" applyFill="1"/>
    <xf numFmtId="9" fontId="161" fillId="0" borderId="0" xfId="0" applyNumberFormat="1" applyFont="1" applyFill="1"/>
    <xf numFmtId="9" fontId="26" fillId="0" borderId="0" xfId="2" applyFont="1" applyFill="1" applyBorder="1" applyAlignment="1">
      <alignment vertical="top" wrapText="1"/>
    </xf>
    <xf numFmtId="43" fontId="161" fillId="0" borderId="0" xfId="1" applyFont="1" applyFill="1"/>
    <xf numFmtId="165" fontId="21" fillId="0" borderId="288" xfId="1" applyNumberFormat="1" applyFont="1" applyFill="1" applyBorder="1" applyAlignment="1">
      <alignment horizontal="right" vertical="top" wrapText="1"/>
    </xf>
    <xf numFmtId="165" fontId="21" fillId="0" borderId="286" xfId="1" applyNumberFormat="1" applyFont="1" applyFill="1" applyBorder="1" applyAlignment="1">
      <alignment horizontal="right" vertical="top" wrapText="1"/>
    </xf>
    <xf numFmtId="165" fontId="21" fillId="0" borderId="287" xfId="1" applyNumberFormat="1" applyFont="1" applyFill="1" applyBorder="1" applyAlignment="1">
      <alignment horizontal="right" vertical="top" wrapText="1"/>
    </xf>
    <xf numFmtId="165" fontId="15" fillId="0" borderId="288" xfId="1" applyNumberFormat="1" applyFont="1" applyBorder="1" applyAlignment="1">
      <alignment horizontal="right" vertical="top" wrapText="1"/>
    </xf>
    <xf numFmtId="165" fontId="15" fillId="0" borderId="287" xfId="1" applyNumberFormat="1" applyFont="1" applyBorder="1" applyAlignment="1">
      <alignment horizontal="right" vertical="top" wrapText="1"/>
    </xf>
    <xf numFmtId="165" fontId="21" fillId="2" borderId="280" xfId="1" applyNumberFormat="1" applyFont="1" applyFill="1" applyBorder="1" applyAlignment="1">
      <alignment horizontal="right" vertical="top" wrapText="1"/>
    </xf>
    <xf numFmtId="165" fontId="25" fillId="7" borderId="22" xfId="1" applyNumberFormat="1" applyFont="1" applyFill="1" applyBorder="1" applyAlignment="1">
      <alignment horizontal="right" vertical="top" wrapText="1"/>
    </xf>
    <xf numFmtId="165" fontId="15" fillId="2" borderId="26" xfId="1" applyNumberFormat="1" applyFont="1" applyFill="1" applyBorder="1" applyAlignment="1">
      <alignment horizontal="right" vertical="top" wrapText="1"/>
    </xf>
    <xf numFmtId="0" fontId="17" fillId="0" borderId="0" xfId="0" applyFont="1" applyFill="1" applyAlignment="1">
      <alignment vertical="top" wrapText="1"/>
    </xf>
    <xf numFmtId="3" fontId="17" fillId="0" borderId="0" xfId="0" applyNumberFormat="1" applyFont="1" applyFill="1" applyAlignment="1">
      <alignment vertical="top" wrapText="1"/>
    </xf>
    <xf numFmtId="9" fontId="17" fillId="0" borderId="0" xfId="2" applyFont="1" applyFill="1" applyBorder="1" applyAlignment="1">
      <alignment vertical="top" wrapText="1"/>
    </xf>
    <xf numFmtId="0" fontId="16" fillId="0" borderId="0" xfId="0" applyFont="1" applyFill="1" applyAlignment="1">
      <alignment vertical="top"/>
    </xf>
    <xf numFmtId="0" fontId="16" fillId="2" borderId="0" xfId="0" applyFont="1" applyFill="1" applyAlignment="1">
      <alignment vertical="top"/>
    </xf>
    <xf numFmtId="0" fontId="16" fillId="2" borderId="0" xfId="0" applyFont="1" applyFill="1"/>
    <xf numFmtId="43" fontId="15" fillId="0" borderId="17" xfId="1" applyNumberFormat="1" applyFont="1" applyFill="1" applyBorder="1" applyAlignment="1">
      <alignment horizontal="right" vertical="top" wrapText="1"/>
    </xf>
    <xf numFmtId="164" fontId="15" fillId="0" borderId="15" xfId="1" applyNumberFormat="1" applyFont="1" applyFill="1" applyBorder="1" applyAlignment="1">
      <alignment horizontal="right" vertical="top" wrapText="1"/>
    </xf>
    <xf numFmtId="0" fontId="16" fillId="2" borderId="0" xfId="0" applyFont="1" applyFill="1" applyAlignment="1">
      <alignment vertical="top" wrapText="1"/>
    </xf>
    <xf numFmtId="43" fontId="16" fillId="2" borderId="0" xfId="1" applyFont="1" applyFill="1" applyAlignment="1">
      <alignment vertical="top"/>
    </xf>
    <xf numFmtId="3" fontId="16" fillId="2" borderId="0" xfId="0" applyNumberFormat="1" applyFont="1" applyFill="1" applyAlignment="1">
      <alignment vertical="top"/>
    </xf>
    <xf numFmtId="0" fontId="164" fillId="0" borderId="0" xfId="0" applyFont="1" applyFill="1" applyAlignment="1">
      <alignment vertical="top"/>
    </xf>
    <xf numFmtId="0" fontId="164" fillId="2" borderId="0" xfId="0" applyFont="1" applyFill="1" applyAlignment="1">
      <alignment vertical="top"/>
    </xf>
    <xf numFmtId="0" fontId="17" fillId="4" borderId="77" xfId="0" applyFont="1" applyFill="1" applyBorder="1" applyAlignment="1">
      <alignment horizontal="center" vertical="top" wrapText="1"/>
    </xf>
    <xf numFmtId="0" fontId="15" fillId="7" borderId="25" xfId="0" applyFont="1" applyFill="1" applyBorder="1" applyAlignment="1">
      <alignment horizontal="left" vertical="top" wrapText="1"/>
    </xf>
    <xf numFmtId="0" fontId="17" fillId="7" borderId="25" xfId="0" applyFont="1" applyFill="1" applyBorder="1" applyAlignment="1">
      <alignment vertical="top" wrapText="1"/>
    </xf>
    <xf numFmtId="0" fontId="15" fillId="0" borderId="21" xfId="0" applyFont="1" applyBorder="1" applyAlignment="1">
      <alignment horizontal="center" vertical="top" wrapText="1"/>
    </xf>
    <xf numFmtId="0" fontId="15" fillId="2" borderId="266" xfId="0" applyFont="1" applyFill="1" applyBorder="1" applyAlignment="1">
      <alignment horizontal="center" vertical="top"/>
    </xf>
    <xf numFmtId="0" fontId="15" fillId="2" borderId="267" xfId="0" applyFont="1" applyFill="1" applyBorder="1" applyAlignment="1">
      <alignment horizontal="center" vertical="top" wrapText="1"/>
    </xf>
    <xf numFmtId="0" fontId="15" fillId="2" borderId="290" xfId="0" applyFont="1" applyFill="1" applyBorder="1" applyAlignment="1">
      <alignment horizontal="center" vertical="top" wrapText="1"/>
    </xf>
    <xf numFmtId="0" fontId="15" fillId="0" borderId="266" xfId="0" applyFont="1" applyBorder="1" applyAlignment="1">
      <alignment horizontal="center" vertical="top" wrapText="1"/>
    </xf>
    <xf numFmtId="0" fontId="15" fillId="0" borderId="267" xfId="0" applyFont="1" applyBorder="1" applyAlignment="1">
      <alignment horizontal="center" vertical="top" wrapText="1"/>
    </xf>
    <xf numFmtId="0" fontId="15" fillId="0" borderId="290" xfId="0" applyFont="1" applyBorder="1" applyAlignment="1">
      <alignment horizontal="center" vertical="top" wrapText="1"/>
    </xf>
    <xf numFmtId="0" fontId="165" fillId="34" borderId="0" xfId="0" applyFont="1" applyFill="1"/>
    <xf numFmtId="0" fontId="166" fillId="34" borderId="0" xfId="0" applyFont="1" applyFill="1" applyAlignment="1"/>
    <xf numFmtId="43" fontId="16" fillId="0" borderId="0" xfId="0" applyNumberFormat="1" applyFont="1" applyAlignment="1"/>
    <xf numFmtId="165" fontId="15" fillId="0" borderId="27" xfId="1" applyNumberFormat="1" applyFont="1" applyBorder="1" applyAlignment="1">
      <alignment horizontal="center" vertical="top" wrapText="1"/>
    </xf>
    <xf numFmtId="165" fontId="15" fillId="2" borderId="192" xfId="1" applyNumberFormat="1" applyFont="1" applyFill="1" applyBorder="1" applyAlignment="1">
      <alignment horizontal="center" vertical="top"/>
    </xf>
    <xf numFmtId="165" fontId="15" fillId="2" borderId="193" xfId="1" applyNumberFormat="1" applyFont="1" applyFill="1" applyBorder="1" applyAlignment="1">
      <alignment horizontal="center" vertical="top" wrapText="1"/>
    </xf>
    <xf numFmtId="165" fontId="15" fillId="2" borderId="194" xfId="1" applyNumberFormat="1" applyFont="1" applyFill="1" applyBorder="1" applyAlignment="1">
      <alignment horizontal="center" vertical="top" wrapText="1"/>
    </xf>
    <xf numFmtId="165" fontId="15" fillId="0" borderId="192" xfId="1" applyNumberFormat="1" applyFont="1" applyBorder="1" applyAlignment="1">
      <alignment horizontal="center" vertical="top" wrapText="1"/>
    </xf>
    <xf numFmtId="165" fontId="19" fillId="0" borderId="39" xfId="1" applyNumberFormat="1" applyFont="1" applyBorder="1" applyAlignment="1">
      <alignment horizontal="center" vertical="top" readingOrder="1"/>
    </xf>
    <xf numFmtId="165" fontId="15" fillId="0" borderId="193" xfId="1" applyNumberFormat="1" applyFont="1" applyBorder="1" applyAlignment="1">
      <alignment horizontal="center" vertical="top" wrapText="1"/>
    </xf>
    <xf numFmtId="165" fontId="15" fillId="7" borderId="27" xfId="1" applyNumberFormat="1" applyFont="1" applyFill="1" applyBorder="1" applyAlignment="1">
      <alignment horizontal="left" vertical="top" wrapText="1"/>
    </xf>
    <xf numFmtId="165" fontId="17" fillId="7" borderId="27" xfId="1" applyNumberFormat="1" applyFont="1" applyFill="1" applyBorder="1" applyAlignment="1">
      <alignment vertical="top" wrapText="1"/>
    </xf>
    <xf numFmtId="0" fontId="15" fillId="3" borderId="77" xfId="0" applyFont="1" applyFill="1" applyBorder="1" applyAlignment="1">
      <alignment horizontal="center" vertical="top"/>
    </xf>
    <xf numFmtId="0" fontId="15" fillId="3" borderId="24" xfId="0" applyFont="1" applyFill="1" applyBorder="1" applyAlignment="1">
      <alignment horizontal="center" vertical="top"/>
    </xf>
    <xf numFmtId="0" fontId="15" fillId="3" borderId="25" xfId="0" applyFont="1" applyFill="1" applyBorder="1" applyAlignment="1">
      <alignment horizontal="center" vertical="top"/>
    </xf>
    <xf numFmtId="0" fontId="15" fillId="3" borderId="28" xfId="0" applyFont="1" applyFill="1" applyBorder="1" applyAlignment="1">
      <alignment horizontal="center" vertical="top"/>
    </xf>
    <xf numFmtId="43" fontId="15" fillId="0" borderId="194" xfId="1" applyNumberFormat="1" applyFont="1" applyBorder="1" applyAlignment="1">
      <alignment horizontal="center" vertical="top" wrapText="1"/>
    </xf>
    <xf numFmtId="43" fontId="15" fillId="0" borderId="193" xfId="1" applyNumberFormat="1" applyFont="1" applyBorder="1" applyAlignment="1">
      <alignment horizontal="center" vertical="top" wrapText="1"/>
    </xf>
    <xf numFmtId="43" fontId="15" fillId="0" borderId="14" xfId="1" applyNumberFormat="1" applyFont="1" applyFill="1" applyBorder="1" applyAlignment="1">
      <alignment horizontal="right" vertical="top" wrapText="1"/>
    </xf>
    <xf numFmtId="43" fontId="15" fillId="0" borderId="188" xfId="1" applyNumberFormat="1" applyFont="1" applyFill="1" applyBorder="1" applyAlignment="1">
      <alignment horizontal="right" vertical="top" wrapText="1"/>
    </xf>
    <xf numFmtId="0" fontId="167" fillId="0" borderId="151" xfId="8" applyFont="1" applyBorder="1"/>
    <xf numFmtId="0" fontId="167" fillId="0" borderId="152" xfId="8" applyFont="1" applyBorder="1"/>
    <xf numFmtId="0" fontId="167" fillId="0" borderId="153" xfId="8" applyFont="1" applyBorder="1"/>
    <xf numFmtId="0" fontId="105" fillId="22" borderId="291" xfId="8" applyFont="1" applyFill="1" applyBorder="1" applyAlignment="1">
      <alignment horizontal="center" vertical="center" wrapText="1"/>
    </xf>
    <xf numFmtId="0" fontId="105" fillId="22" borderId="292" xfId="8" applyFont="1" applyFill="1" applyBorder="1" applyAlignment="1">
      <alignment horizontal="center" vertical="center" wrapText="1"/>
    </xf>
    <xf numFmtId="0" fontId="105" fillId="22" borderId="293" xfId="8" applyFont="1" applyFill="1" applyBorder="1" applyAlignment="1">
      <alignment horizontal="center" vertical="center" wrapText="1"/>
    </xf>
    <xf numFmtId="0" fontId="105" fillId="22" borderId="294" xfId="8" applyFont="1" applyFill="1" applyBorder="1" applyAlignment="1">
      <alignment horizontal="center" vertical="center" wrapText="1"/>
    </xf>
    <xf numFmtId="0" fontId="105" fillId="0" borderId="154" xfId="0" applyFont="1" applyBorder="1" applyAlignment="1">
      <alignment horizontal="center" vertical="center" wrapText="1"/>
    </xf>
    <xf numFmtId="3" fontId="168" fillId="2" borderId="155" xfId="0" applyNumberFormat="1" applyFont="1" applyFill="1" applyBorder="1" applyAlignment="1">
      <alignment horizontal="right" vertical="center" wrapText="1"/>
    </xf>
    <xf numFmtId="9" fontId="105" fillId="2" borderId="156" xfId="129" applyFont="1" applyFill="1" applyBorder="1" applyAlignment="1">
      <alignment horizontal="right" vertical="center" wrapText="1"/>
    </xf>
    <xf numFmtId="0" fontId="105" fillId="0" borderId="157" xfId="0" applyFont="1" applyBorder="1" applyAlignment="1">
      <alignment horizontal="center" vertical="center" wrapText="1"/>
    </xf>
    <xf numFmtId="3" fontId="168" fillId="2" borderId="145" xfId="0" applyNumberFormat="1" applyFont="1" applyFill="1" applyBorder="1" applyAlignment="1">
      <alignment horizontal="right" vertical="center" wrapText="1"/>
    </xf>
    <xf numFmtId="0" fontId="105" fillId="0" borderId="158" xfId="0" applyFont="1" applyBorder="1" applyAlignment="1">
      <alignment horizontal="center" vertical="center" wrapText="1"/>
    </xf>
    <xf numFmtId="3" fontId="168" fillId="2" borderId="150" xfId="0" applyNumberFormat="1" applyFont="1" applyFill="1" applyBorder="1" applyAlignment="1">
      <alignment horizontal="right" vertical="center" wrapText="1"/>
    </xf>
    <xf numFmtId="0" fontId="105" fillId="7" borderId="295" xfId="0" applyFont="1" applyFill="1" applyBorder="1" applyAlignment="1">
      <alignment horizontal="center" vertical="center" wrapText="1"/>
    </xf>
    <xf numFmtId="3" fontId="105" fillId="7" borderId="27" xfId="0" applyNumberFormat="1" applyFont="1" applyFill="1" applyBorder="1" applyAlignment="1">
      <alignment horizontal="right" vertical="center" wrapText="1"/>
    </xf>
    <xf numFmtId="9" fontId="105" fillId="7" borderId="296" xfId="129" applyFont="1" applyFill="1" applyBorder="1" applyAlignment="1">
      <alignment horizontal="right" vertical="center" wrapText="1"/>
    </xf>
    <xf numFmtId="0" fontId="64" fillId="0" borderId="297" xfId="8" applyBorder="1" applyAlignment="1">
      <alignment horizontal="center"/>
    </xf>
    <xf numFmtId="0" fontId="64" fillId="0" borderId="9" xfId="8" applyBorder="1" applyAlignment="1">
      <alignment horizontal="center"/>
    </xf>
    <xf numFmtId="0" fontId="64" fillId="0" borderId="298" xfId="8" applyBorder="1" applyAlignment="1">
      <alignment horizontal="center"/>
    </xf>
    <xf numFmtId="0" fontId="105" fillId="22" borderId="159" xfId="8" applyFont="1" applyFill="1" applyBorder="1" applyAlignment="1">
      <alignment horizontal="center" vertical="center" wrapText="1"/>
    </xf>
    <xf numFmtId="0" fontId="105" fillId="22" borderId="160" xfId="8" applyFont="1" applyFill="1" applyBorder="1" applyAlignment="1">
      <alignment horizontal="center" vertical="center" wrapText="1"/>
    </xf>
    <xf numFmtId="0" fontId="105" fillId="22" borderId="42" xfId="8" applyFont="1" applyFill="1" applyBorder="1" applyAlignment="1">
      <alignment horizontal="center" vertical="center" wrapText="1"/>
    </xf>
    <xf numFmtId="0" fontId="105" fillId="22" borderId="161" xfId="8" applyFont="1" applyFill="1" applyBorder="1" applyAlignment="1">
      <alignment horizontal="center" vertical="center" wrapText="1"/>
    </xf>
    <xf numFmtId="0" fontId="105" fillId="7" borderId="162" xfId="0" applyFont="1" applyFill="1" applyBorder="1" applyAlignment="1">
      <alignment horizontal="center" vertical="center" wrapText="1"/>
    </xf>
    <xf numFmtId="3" fontId="105" fillId="7" borderId="163" xfId="0" applyNumberFormat="1" applyFont="1" applyFill="1" applyBorder="1" applyAlignment="1">
      <alignment horizontal="right" vertical="center" wrapText="1"/>
    </xf>
    <xf numFmtId="9" fontId="105" fillId="7" borderId="164" xfId="129" applyFont="1" applyFill="1" applyBorder="1" applyAlignment="1">
      <alignment horizontal="right" vertical="center" wrapText="1"/>
    </xf>
    <xf numFmtId="0" fontId="105" fillId="7" borderId="0" xfId="0" applyFont="1" applyFill="1" applyBorder="1" applyAlignment="1">
      <alignment horizontal="center" vertical="center" wrapText="1"/>
    </xf>
    <xf numFmtId="3" fontId="105" fillId="7" borderId="0" xfId="0" applyNumberFormat="1" applyFont="1" applyFill="1" applyBorder="1" applyAlignment="1">
      <alignment horizontal="right" vertical="center" wrapText="1"/>
    </xf>
    <xf numFmtId="9" fontId="105" fillId="7" borderId="0" xfId="129" applyFont="1" applyFill="1" applyBorder="1" applyAlignment="1">
      <alignment horizontal="right" vertical="center" wrapText="1"/>
    </xf>
    <xf numFmtId="0" fontId="13" fillId="0" borderId="0" xfId="0" applyFont="1" applyFill="1" applyBorder="1"/>
    <xf numFmtId="43" fontId="13" fillId="0" borderId="0" xfId="0" applyNumberFormat="1" applyFont="1" applyFill="1" applyBorder="1"/>
    <xf numFmtId="0" fontId="17" fillId="0" borderId="0" xfId="0" applyFont="1" applyFill="1" applyBorder="1" applyAlignment="1">
      <alignment horizontal="center" vertical="center" wrapText="1"/>
    </xf>
    <xf numFmtId="9" fontId="17" fillId="0" borderId="0" xfId="2" applyFont="1" applyFill="1" applyBorder="1" applyAlignment="1">
      <alignment horizontal="right" vertical="center" wrapText="1"/>
    </xf>
    <xf numFmtId="3" fontId="17" fillId="0" borderId="0" xfId="0" applyNumberFormat="1" applyFont="1" applyFill="1" applyBorder="1" applyAlignment="1">
      <alignment horizontal="right" vertical="center" wrapText="1"/>
    </xf>
    <xf numFmtId="3" fontId="168" fillId="6" borderId="147" xfId="0" applyNumberFormat="1" applyFont="1" applyFill="1" applyBorder="1" applyAlignment="1">
      <alignment horizontal="right" vertical="center" wrapText="1"/>
    </xf>
    <xf numFmtId="3" fontId="168" fillId="6" borderId="145" xfId="0" applyNumberFormat="1" applyFont="1" applyFill="1" applyBorder="1" applyAlignment="1">
      <alignment horizontal="right" vertical="center" wrapText="1"/>
    </xf>
    <xf numFmtId="3" fontId="168" fillId="6" borderId="150" xfId="0" applyNumberFormat="1" applyFont="1" applyFill="1" applyBorder="1" applyAlignment="1">
      <alignment horizontal="right" vertical="center" wrapText="1"/>
    </xf>
    <xf numFmtId="3" fontId="105" fillId="6" borderId="27" xfId="0" applyNumberFormat="1" applyFont="1" applyFill="1" applyBorder="1" applyAlignment="1">
      <alignment horizontal="right" vertical="center" wrapText="1"/>
    </xf>
    <xf numFmtId="3" fontId="105" fillId="6" borderId="163" xfId="0" applyNumberFormat="1" applyFont="1" applyFill="1" applyBorder="1" applyAlignment="1">
      <alignment horizontal="right" vertical="center" wrapText="1"/>
    </xf>
    <xf numFmtId="0" fontId="17" fillId="4" borderId="212" xfId="0" applyFont="1" applyFill="1" applyBorder="1" applyAlignment="1">
      <alignment horizontal="center" vertical="top" wrapText="1"/>
    </xf>
    <xf numFmtId="0" fontId="17" fillId="4" borderId="299" xfId="0" applyFont="1" applyFill="1" applyBorder="1" applyAlignment="1">
      <alignment horizontal="center" vertical="top" wrapText="1"/>
    </xf>
    <xf numFmtId="165" fontId="15" fillId="2" borderId="4" xfId="1" applyNumberFormat="1" applyFont="1" applyFill="1" applyBorder="1" applyAlignment="1">
      <alignment horizontal="right" vertical="top" wrapText="1"/>
    </xf>
    <xf numFmtId="165" fontId="21" fillId="2" borderId="300" xfId="1" applyNumberFormat="1" applyFont="1" applyFill="1" applyBorder="1" applyAlignment="1">
      <alignment horizontal="right" vertical="top" wrapText="1"/>
    </xf>
    <xf numFmtId="165" fontId="21" fillId="2" borderId="302" xfId="1" applyNumberFormat="1" applyFont="1" applyFill="1" applyBorder="1" applyAlignment="1">
      <alignment horizontal="right" vertical="top" wrapText="1"/>
    </xf>
    <xf numFmtId="165" fontId="21" fillId="2" borderId="304" xfId="1" applyNumberFormat="1" applyFont="1" applyFill="1" applyBorder="1" applyAlignment="1">
      <alignment horizontal="right" vertical="top" wrapText="1"/>
    </xf>
    <xf numFmtId="165" fontId="15" fillId="2" borderId="306" xfId="1" applyNumberFormat="1" applyFont="1" applyFill="1" applyBorder="1" applyAlignment="1">
      <alignment horizontal="right" vertical="top" wrapText="1"/>
    </xf>
    <xf numFmtId="165" fontId="15" fillId="2" borderId="300" xfId="1" applyNumberFormat="1" applyFont="1" applyFill="1" applyBorder="1" applyAlignment="1">
      <alignment horizontal="right" vertical="top" wrapText="1"/>
    </xf>
    <xf numFmtId="165" fontId="15" fillId="2" borderId="302" xfId="1" applyNumberFormat="1" applyFont="1" applyFill="1" applyBorder="1" applyAlignment="1">
      <alignment horizontal="right" vertical="top" wrapText="1"/>
    </xf>
    <xf numFmtId="165" fontId="15" fillId="2" borderId="307" xfId="1" applyNumberFormat="1" applyFont="1" applyFill="1" applyBorder="1" applyAlignment="1">
      <alignment horizontal="right" vertical="top" wrapText="1"/>
    </xf>
    <xf numFmtId="165" fontId="15" fillId="7" borderId="306" xfId="1" applyNumberFormat="1" applyFont="1" applyFill="1" applyBorder="1" applyAlignment="1">
      <alignment horizontal="right" vertical="top" wrapText="1"/>
    </xf>
    <xf numFmtId="0" fontId="156" fillId="0" borderId="0" xfId="0" applyFont="1"/>
    <xf numFmtId="0" fontId="156" fillId="6" borderId="0" xfId="0" applyFont="1" applyFill="1"/>
    <xf numFmtId="165" fontId="156" fillId="6" borderId="0" xfId="1" applyNumberFormat="1" applyFont="1" applyFill="1"/>
    <xf numFmtId="0" fontId="156" fillId="6" borderId="0" xfId="0" applyFont="1" applyFill="1" applyAlignment="1">
      <alignment horizontal="left"/>
    </xf>
    <xf numFmtId="0" fontId="72" fillId="96" borderId="27" xfId="8" applyFont="1" applyFill="1" applyBorder="1" applyAlignment="1">
      <alignment horizontal="center" vertical="center" wrapText="1"/>
    </xf>
    <xf numFmtId="0" fontId="72" fillId="96" borderId="25" xfId="8" applyFont="1" applyFill="1" applyBorder="1" applyAlignment="1">
      <alignment horizontal="center" vertical="center" wrapText="1"/>
    </xf>
    <xf numFmtId="0" fontId="72" fillId="96" borderId="21" xfId="8" applyFont="1" applyFill="1" applyBorder="1" applyAlignment="1">
      <alignment horizontal="center" vertical="center" wrapText="1"/>
    </xf>
    <xf numFmtId="0" fontId="15" fillId="3" borderId="68" xfId="0" applyFont="1" applyFill="1" applyBorder="1" applyAlignment="1">
      <alignment horizontal="center" vertical="top"/>
    </xf>
    <xf numFmtId="9" fontId="15" fillId="0" borderId="5" xfId="2" applyFont="1" applyBorder="1" applyAlignment="1">
      <alignment horizontal="right" vertical="top" wrapText="1"/>
    </xf>
    <xf numFmtId="9" fontId="21" fillId="0" borderId="288" xfId="2" applyFont="1" applyFill="1" applyBorder="1" applyAlignment="1">
      <alignment horizontal="right" vertical="top" wrapText="1"/>
    </xf>
    <xf numFmtId="9" fontId="21" fillId="0" borderId="286" xfId="2" applyFont="1" applyFill="1" applyBorder="1" applyAlignment="1">
      <alignment horizontal="right" vertical="top" wrapText="1"/>
    </xf>
    <xf numFmtId="9" fontId="21" fillId="0" borderId="287" xfId="2" applyFont="1" applyFill="1" applyBorder="1" applyAlignment="1">
      <alignment horizontal="right" vertical="top" wrapText="1"/>
    </xf>
    <xf numFmtId="9" fontId="15" fillId="0" borderId="288" xfId="2" applyFont="1" applyBorder="1" applyAlignment="1">
      <alignment horizontal="right" vertical="top" wrapText="1"/>
    </xf>
    <xf numFmtId="9" fontId="15" fillId="0" borderId="286" xfId="2" applyFont="1" applyBorder="1" applyAlignment="1">
      <alignment horizontal="right" vertical="top" wrapText="1"/>
    </xf>
    <xf numFmtId="9" fontId="15" fillId="0" borderId="289" xfId="2" applyFont="1" applyBorder="1" applyAlignment="1">
      <alignment horizontal="right" vertical="top" wrapText="1"/>
    </xf>
    <xf numFmtId="9" fontId="15" fillId="7" borderId="5" xfId="2" applyFont="1" applyFill="1" applyBorder="1" applyAlignment="1">
      <alignment horizontal="right" vertical="top" wrapText="1"/>
    </xf>
    <xf numFmtId="0" fontId="17" fillId="4" borderId="199" xfId="0" applyFont="1" applyFill="1" applyBorder="1" applyAlignment="1">
      <alignment horizontal="center" vertical="top" wrapText="1"/>
    </xf>
    <xf numFmtId="170" fontId="15" fillId="0" borderId="288" xfId="1" applyNumberFormat="1" applyFont="1" applyBorder="1" applyAlignment="1">
      <alignment horizontal="right" vertical="top" wrapText="1"/>
    </xf>
    <xf numFmtId="170" fontId="15" fillId="0" borderId="5" xfId="1" applyNumberFormat="1" applyFont="1" applyBorder="1" applyAlignment="1">
      <alignment horizontal="right" vertical="top" wrapText="1"/>
    </xf>
    <xf numFmtId="170" fontId="21" fillId="0" borderId="288" xfId="1" applyNumberFormat="1" applyFont="1" applyFill="1" applyBorder="1" applyAlignment="1">
      <alignment horizontal="right" vertical="top" wrapText="1"/>
    </xf>
    <xf numFmtId="170" fontId="21" fillId="0" borderId="286" xfId="1" applyNumberFormat="1" applyFont="1" applyFill="1" applyBorder="1" applyAlignment="1">
      <alignment horizontal="right" vertical="top" wrapText="1"/>
    </xf>
    <xf numFmtId="170" fontId="21" fillId="0" borderId="287" xfId="1" applyNumberFormat="1" applyFont="1" applyFill="1" applyBorder="1" applyAlignment="1">
      <alignment horizontal="right" vertical="top" wrapText="1"/>
    </xf>
    <xf numFmtId="170" fontId="15" fillId="0" borderId="286" xfId="1" applyNumberFormat="1" applyFont="1" applyBorder="1" applyAlignment="1">
      <alignment horizontal="right" vertical="top" wrapText="1"/>
    </xf>
    <xf numFmtId="170" fontId="15" fillId="0" borderId="289" xfId="1" applyNumberFormat="1" applyFont="1" applyBorder="1" applyAlignment="1">
      <alignment horizontal="right" vertical="top" wrapText="1"/>
    </xf>
    <xf numFmtId="170" fontId="15" fillId="7" borderId="5" xfId="1" applyNumberFormat="1" applyFont="1" applyFill="1" applyBorder="1" applyAlignment="1">
      <alignment horizontal="right" vertical="top" wrapText="1"/>
    </xf>
    <xf numFmtId="0" fontId="77" fillId="0" borderId="0" xfId="0" applyFont="1" applyFill="1"/>
    <xf numFmtId="0" fontId="169" fillId="0" borderId="2" xfId="0" applyFont="1" applyBorder="1"/>
    <xf numFmtId="43" fontId="170" fillId="0" borderId="38" xfId="1" applyFont="1" applyBorder="1"/>
    <xf numFmtId="43" fontId="171" fillId="0" borderId="38" xfId="1" applyFont="1" applyBorder="1"/>
    <xf numFmtId="43" fontId="171" fillId="22" borderId="38" xfId="1" applyFont="1" applyFill="1" applyBorder="1"/>
    <xf numFmtId="0" fontId="172" fillId="0" borderId="120" xfId="0" applyFont="1" applyBorder="1"/>
    <xf numFmtId="43" fontId="172" fillId="0" borderId="38" xfId="1" applyFont="1" applyBorder="1"/>
    <xf numFmtId="43" fontId="172" fillId="22" borderId="38" xfId="1" applyFont="1" applyFill="1" applyBorder="1"/>
    <xf numFmtId="43" fontId="172" fillId="0" borderId="38" xfId="1" applyFont="1" applyFill="1" applyBorder="1"/>
    <xf numFmtId="43" fontId="172" fillId="27" borderId="38" xfId="1" applyFont="1" applyFill="1" applyBorder="1"/>
    <xf numFmtId="0" fontId="172" fillId="22" borderId="120" xfId="0" applyFont="1" applyFill="1" applyBorder="1"/>
    <xf numFmtId="43" fontId="172" fillId="0" borderId="2" xfId="1" applyFont="1" applyBorder="1"/>
    <xf numFmtId="0" fontId="171" fillId="0" borderId="38" xfId="0" applyFont="1" applyBorder="1"/>
    <xf numFmtId="43" fontId="171" fillId="0" borderId="5" xfId="1" applyFont="1" applyBorder="1"/>
    <xf numFmtId="0" fontId="169" fillId="0" borderId="120" xfId="0" applyFont="1" applyBorder="1"/>
    <xf numFmtId="43" fontId="172" fillId="0" borderId="31" xfId="1" applyFont="1" applyBorder="1"/>
    <xf numFmtId="0" fontId="173" fillId="0" borderId="120" xfId="0" applyFont="1" applyBorder="1"/>
    <xf numFmtId="43" fontId="173" fillId="0" borderId="31" xfId="1" applyFont="1" applyBorder="1"/>
    <xf numFmtId="0" fontId="172" fillId="24" borderId="120" xfId="0" applyFont="1" applyFill="1" applyBorder="1"/>
    <xf numFmtId="43" fontId="172" fillId="24" borderId="38" xfId="1" applyFont="1" applyFill="1" applyBorder="1"/>
    <xf numFmtId="0" fontId="172" fillId="25" borderId="120" xfId="0" applyFont="1" applyFill="1" applyBorder="1"/>
    <xf numFmtId="43" fontId="172" fillId="25" borderId="38" xfId="1" applyFont="1" applyFill="1" applyBorder="1"/>
    <xf numFmtId="170" fontId="15" fillId="0" borderId="117" xfId="1" applyNumberFormat="1" applyFont="1" applyBorder="1" applyAlignment="1">
      <alignment horizontal="right" vertical="top" wrapText="1"/>
    </xf>
    <xf numFmtId="9" fontId="21" fillId="0" borderId="271" xfId="2" applyFont="1" applyFill="1" applyBorder="1" applyAlignment="1">
      <alignment horizontal="right" vertical="top" wrapText="1"/>
    </xf>
    <xf numFmtId="9" fontId="21" fillId="0" borderId="273" xfId="2" applyFont="1" applyFill="1" applyBorder="1" applyAlignment="1">
      <alignment horizontal="right" vertical="top" wrapText="1"/>
    </xf>
    <xf numFmtId="9" fontId="21" fillId="0" borderId="275" xfId="2" applyFont="1" applyFill="1" applyBorder="1" applyAlignment="1">
      <alignment horizontal="right" vertical="top" wrapText="1"/>
    </xf>
    <xf numFmtId="9" fontId="15" fillId="0" borderId="117" xfId="2" applyFont="1" applyBorder="1" applyAlignment="1">
      <alignment horizontal="right" vertical="top" wrapText="1"/>
    </xf>
    <xf numFmtId="9" fontId="15" fillId="0" borderId="271" xfId="2" applyFont="1" applyBorder="1" applyAlignment="1">
      <alignment horizontal="right" vertical="top" wrapText="1"/>
    </xf>
    <xf numFmtId="0" fontId="19" fillId="0" borderId="0" xfId="0" applyFont="1" applyBorder="1" applyAlignment="1">
      <alignment horizontal="center" vertical="top" readingOrder="1"/>
    </xf>
    <xf numFmtId="170" fontId="15" fillId="0" borderId="273" xfId="1" applyNumberFormat="1" applyFont="1" applyBorder="1" applyAlignment="1">
      <alignment horizontal="right" vertical="top" wrapText="1"/>
    </xf>
    <xf numFmtId="170" fontId="15" fillId="0" borderId="308" xfId="1" applyNumberFormat="1" applyFont="1" applyBorder="1" applyAlignment="1">
      <alignment horizontal="right" vertical="top" wrapText="1"/>
    </xf>
    <xf numFmtId="170" fontId="15" fillId="7" borderId="117" xfId="1" applyNumberFormat="1" applyFont="1" applyFill="1" applyBorder="1" applyAlignment="1">
      <alignment horizontal="right" vertical="top" wrapText="1"/>
    </xf>
    <xf numFmtId="9" fontId="15" fillId="0" borderId="28" xfId="2" applyFont="1" applyBorder="1" applyAlignment="1">
      <alignment horizontal="right" vertical="top" wrapText="1"/>
    </xf>
    <xf numFmtId="9" fontId="21" fillId="0" borderId="301" xfId="2" applyFont="1" applyFill="1" applyBorder="1" applyAlignment="1">
      <alignment horizontal="right" vertical="top" wrapText="1"/>
    </xf>
    <xf numFmtId="9" fontId="21" fillId="0" borderId="303" xfId="2" applyFont="1" applyFill="1" applyBorder="1" applyAlignment="1">
      <alignment horizontal="right" vertical="top" wrapText="1"/>
    </xf>
    <xf numFmtId="9" fontId="21" fillId="0" borderId="305" xfId="2" applyFont="1" applyFill="1" applyBorder="1" applyAlignment="1">
      <alignment horizontal="right" vertical="top" wrapText="1"/>
    </xf>
    <xf numFmtId="9" fontId="15" fillId="0" borderId="301" xfId="2" applyFont="1" applyBorder="1" applyAlignment="1">
      <alignment horizontal="right" vertical="top" wrapText="1"/>
    </xf>
    <xf numFmtId="9" fontId="15" fillId="0" borderId="303" xfId="2" applyFont="1" applyBorder="1" applyAlignment="1">
      <alignment horizontal="right" vertical="top" wrapText="1"/>
    </xf>
    <xf numFmtId="9" fontId="15" fillId="0" borderId="305" xfId="2" applyFont="1" applyBorder="1" applyAlignment="1">
      <alignment horizontal="right" vertical="top" wrapText="1"/>
    </xf>
    <xf numFmtId="9" fontId="15" fillId="7" borderId="28" xfId="2" applyFont="1" applyFill="1" applyBorder="1" applyAlignment="1">
      <alignment horizontal="right" vertical="top" wrapText="1"/>
    </xf>
    <xf numFmtId="0" fontId="26" fillId="0" borderId="0" xfId="0" applyFont="1" applyFill="1" applyAlignment="1">
      <alignment vertical="top" wrapText="1"/>
    </xf>
    <xf numFmtId="0" fontId="13" fillId="2" borderId="0" xfId="0" applyFont="1" applyFill="1" applyAlignment="1">
      <alignment vertical="top"/>
    </xf>
    <xf numFmtId="0" fontId="0" fillId="0" borderId="0" xfId="0" applyFont="1"/>
    <xf numFmtId="0" fontId="0" fillId="0" borderId="0" xfId="0" applyFont="1" applyFill="1" applyAlignment="1">
      <alignment vertical="top"/>
    </xf>
    <xf numFmtId="0" fontId="0" fillId="2" borderId="0" xfId="0" applyFont="1" applyFill="1" applyAlignment="1">
      <alignment vertical="top"/>
    </xf>
    <xf numFmtId="0" fontId="14" fillId="15" borderId="0" xfId="0" applyFont="1" applyFill="1" applyAlignment="1">
      <alignment vertical="top"/>
    </xf>
    <xf numFmtId="0" fontId="17" fillId="15" borderId="7" xfId="0" applyFont="1" applyFill="1" applyBorder="1" applyAlignment="1">
      <alignment horizontal="center" vertical="top" wrapText="1"/>
    </xf>
    <xf numFmtId="165" fontId="15" fillId="15" borderId="5" xfId="1" applyNumberFormat="1" applyFont="1" applyFill="1" applyBorder="1" applyAlignment="1">
      <alignment horizontal="right" vertical="top" wrapText="1"/>
    </xf>
    <xf numFmtId="43" fontId="21" fillId="15" borderId="288" xfId="1" applyNumberFormat="1" applyFont="1" applyFill="1" applyBorder="1" applyAlignment="1">
      <alignment horizontal="right" vertical="top" wrapText="1"/>
    </xf>
    <xf numFmtId="43" fontId="21" fillId="15" borderId="286" xfId="1" applyNumberFormat="1" applyFont="1" applyFill="1" applyBorder="1" applyAlignment="1">
      <alignment horizontal="right" vertical="top" wrapText="1"/>
    </xf>
    <xf numFmtId="43" fontId="21" fillId="15" borderId="287" xfId="1" applyNumberFormat="1" applyFont="1" applyFill="1" applyBorder="1" applyAlignment="1">
      <alignment horizontal="right" vertical="top" wrapText="1"/>
    </xf>
    <xf numFmtId="43" fontId="15" fillId="15" borderId="288" xfId="1" applyNumberFormat="1" applyFont="1" applyFill="1" applyBorder="1" applyAlignment="1">
      <alignment horizontal="right" vertical="top" wrapText="1"/>
    </xf>
    <xf numFmtId="43" fontId="15" fillId="15" borderId="286" xfId="1" applyNumberFormat="1" applyFont="1" applyFill="1" applyBorder="1" applyAlignment="1">
      <alignment horizontal="right" vertical="top" wrapText="1"/>
    </xf>
    <xf numFmtId="43" fontId="15" fillId="15" borderId="289" xfId="1" applyNumberFormat="1" applyFont="1" applyFill="1" applyBorder="1" applyAlignment="1">
      <alignment horizontal="right" vertical="top" wrapText="1"/>
    </xf>
    <xf numFmtId="0" fontId="77" fillId="15" borderId="0" xfId="0" applyFont="1" applyFill="1"/>
    <xf numFmtId="0" fontId="161" fillId="15" borderId="0" xfId="0" applyFont="1" applyFill="1"/>
    <xf numFmtId="43" fontId="161" fillId="15" borderId="0" xfId="0" applyNumberFormat="1" applyFont="1" applyFill="1"/>
    <xf numFmtId="0" fontId="27" fillId="15" borderId="0" xfId="0" applyFont="1" applyFill="1" applyAlignment="1">
      <alignment vertical="top"/>
    </xf>
    <xf numFmtId="0" fontId="28" fillId="15" borderId="0" xfId="0" applyFont="1" applyFill="1" applyAlignment="1">
      <alignment vertical="top"/>
    </xf>
    <xf numFmtId="0" fontId="175" fillId="2" borderId="38" xfId="8" applyFont="1" applyFill="1" applyBorder="1" applyAlignment="1">
      <alignment vertical="top" wrapText="1"/>
    </xf>
    <xf numFmtId="0" fontId="176" fillId="2" borderId="38" xfId="8" applyFont="1" applyFill="1" applyBorder="1" applyAlignment="1">
      <alignment horizontal="center" vertical="top" wrapText="1"/>
    </xf>
    <xf numFmtId="3" fontId="176" fillId="2" borderId="38" xfId="8" applyNumberFormat="1" applyFont="1" applyFill="1" applyBorder="1" applyAlignment="1">
      <alignment horizontal="center" vertical="top" wrapText="1"/>
    </xf>
    <xf numFmtId="3" fontId="177" fillId="2" borderId="38" xfId="8" applyNumberFormat="1" applyFont="1" applyFill="1" applyBorder="1"/>
    <xf numFmtId="3" fontId="168" fillId="2" borderId="38" xfId="11" applyNumberFormat="1" applyFont="1" applyFill="1" applyBorder="1" applyAlignment="1"/>
    <xf numFmtId="9" fontId="105" fillId="2" borderId="209" xfId="129" applyFont="1" applyFill="1" applyBorder="1" applyAlignment="1">
      <alignment horizontal="center"/>
    </xf>
    <xf numFmtId="0" fontId="175" fillId="2" borderId="38" xfId="8" applyFont="1" applyFill="1" applyBorder="1" applyAlignment="1">
      <alignment vertical="top"/>
    </xf>
    <xf numFmtId="3" fontId="168" fillId="2" borderId="38" xfId="11" applyNumberFormat="1" applyFont="1" applyFill="1" applyBorder="1"/>
    <xf numFmtId="0" fontId="178" fillId="2" borderId="38" xfId="8" applyFont="1" applyFill="1" applyBorder="1" applyAlignment="1">
      <alignment horizontal="center" wrapText="1"/>
    </xf>
    <xf numFmtId="3" fontId="178" fillId="2" borderId="38" xfId="8" applyNumberFormat="1" applyFont="1" applyFill="1" applyBorder="1" applyAlignment="1">
      <alignment horizontal="center" wrapText="1"/>
    </xf>
    <xf numFmtId="0" fontId="179" fillId="2" borderId="38" xfId="8" applyFont="1" applyFill="1" applyBorder="1"/>
    <xf numFmtId="0" fontId="176" fillId="0" borderId="38" xfId="0" applyFont="1" applyBorder="1" applyAlignment="1">
      <alignment horizontal="center"/>
    </xf>
    <xf numFmtId="3" fontId="176" fillId="0" borderId="38" xfId="0" applyNumberFormat="1" applyFont="1" applyBorder="1" applyAlignment="1">
      <alignment horizontal="center"/>
    </xf>
    <xf numFmtId="3" fontId="168" fillId="2" borderId="38" xfId="8" applyNumberFormat="1" applyFont="1" applyFill="1" applyBorder="1"/>
    <xf numFmtId="0" fontId="178" fillId="2" borderId="38" xfId="8" applyFont="1" applyFill="1" applyBorder="1" applyAlignment="1">
      <alignment horizontal="center"/>
    </xf>
    <xf numFmtId="3" fontId="178" fillId="2" borderId="38" xfId="8" applyNumberFormat="1" applyFont="1" applyFill="1" applyBorder="1" applyAlignment="1">
      <alignment horizontal="center"/>
    </xf>
    <xf numFmtId="0" fontId="105" fillId="20" borderId="200" xfId="8" applyFont="1" applyFill="1" applyBorder="1" applyAlignment="1">
      <alignment horizontal="center" vertical="center" wrapText="1"/>
    </xf>
    <xf numFmtId="0" fontId="178" fillId="20" borderId="38" xfId="8" applyFont="1" applyFill="1" applyBorder="1" applyAlignment="1">
      <alignment horizontal="center"/>
    </xf>
    <xf numFmtId="3" fontId="178" fillId="20" borderId="38" xfId="8" applyNumberFormat="1" applyFont="1" applyFill="1" applyBorder="1" applyAlignment="1">
      <alignment horizontal="center"/>
    </xf>
    <xf numFmtId="3" fontId="105" fillId="20" borderId="38" xfId="8" applyNumberFormat="1" applyFont="1" applyFill="1" applyBorder="1"/>
    <xf numFmtId="9" fontId="105" fillId="20" borderId="209" xfId="129" applyFont="1" applyFill="1" applyBorder="1" applyAlignment="1">
      <alignment horizontal="center"/>
    </xf>
    <xf numFmtId="0" fontId="180" fillId="5" borderId="115" xfId="8" applyFont="1" applyFill="1" applyBorder="1" applyAlignment="1">
      <alignment horizontal="center"/>
    </xf>
    <xf numFmtId="0" fontId="181" fillId="5" borderId="249" xfId="8" applyFont="1" applyFill="1" applyBorder="1" applyAlignment="1">
      <alignment horizontal="center"/>
    </xf>
    <xf numFmtId="0" fontId="180" fillId="5" borderId="249" xfId="8" applyFont="1" applyFill="1" applyBorder="1" applyAlignment="1">
      <alignment horizontal="center"/>
    </xf>
    <xf numFmtId="3" fontId="180" fillId="5" borderId="249" xfId="8" applyNumberFormat="1" applyFont="1" applyFill="1" applyBorder="1" applyAlignment="1">
      <alignment horizontal="center"/>
    </xf>
    <xf numFmtId="3" fontId="180" fillId="5" borderId="249" xfId="8" applyNumberFormat="1" applyFont="1" applyFill="1" applyBorder="1"/>
    <xf numFmtId="9" fontId="180" fillId="5" borderId="250" xfId="129" applyFont="1" applyFill="1" applyBorder="1" applyAlignment="1">
      <alignment horizontal="center"/>
    </xf>
    <xf numFmtId="0" fontId="105" fillId="97" borderId="114" xfId="8" applyFont="1" applyFill="1" applyBorder="1" applyAlignment="1">
      <alignment horizontal="center" vertical="center" wrapText="1"/>
    </xf>
    <xf numFmtId="0" fontId="174" fillId="97" borderId="247" xfId="8" applyFont="1" applyFill="1" applyBorder="1" applyAlignment="1">
      <alignment horizontal="center" vertical="center" wrapText="1"/>
    </xf>
    <xf numFmtId="0" fontId="105" fillId="97" borderId="247" xfId="8" applyFont="1" applyFill="1" applyBorder="1" applyAlignment="1">
      <alignment horizontal="center" vertical="center" wrapText="1"/>
    </xf>
    <xf numFmtId="0" fontId="174" fillId="97" borderId="248" xfId="8" applyFont="1" applyFill="1" applyBorder="1" applyAlignment="1">
      <alignment horizontal="center" vertical="center" wrapText="1"/>
    </xf>
    <xf numFmtId="0" fontId="174" fillId="30" borderId="21" xfId="8" applyFont="1" applyFill="1" applyBorder="1" applyAlignment="1">
      <alignment horizontal="center" vertical="center" wrapText="1"/>
    </xf>
    <xf numFmtId="0" fontId="175" fillId="2" borderId="310" xfId="8" applyFont="1" applyFill="1" applyBorder="1" applyAlignment="1">
      <alignment vertical="top" wrapText="1"/>
    </xf>
    <xf numFmtId="0" fontId="175" fillId="2" borderId="208" xfId="8" applyFont="1" applyFill="1" applyBorder="1" applyAlignment="1">
      <alignment vertical="top"/>
    </xf>
    <xf numFmtId="0" fontId="175" fillId="2" borderId="208" xfId="8" applyFont="1" applyFill="1" applyBorder="1" applyAlignment="1">
      <alignment vertical="top" wrapText="1"/>
    </xf>
    <xf numFmtId="0" fontId="175" fillId="2" borderId="147" xfId="8" applyFont="1" applyFill="1" applyBorder="1" applyAlignment="1">
      <alignment vertical="top" wrapText="1"/>
    </xf>
    <xf numFmtId="0" fontId="175" fillId="2" borderId="43" xfId="8" applyFont="1" applyFill="1" applyBorder="1" applyAlignment="1">
      <alignment vertical="top"/>
    </xf>
    <xf numFmtId="0" fontId="175" fillId="2" borderId="43" xfId="8" applyFont="1" applyFill="1" applyBorder="1" applyAlignment="1">
      <alignment vertical="top" wrapText="1"/>
    </xf>
    <xf numFmtId="0" fontId="175" fillId="2" borderId="143" xfId="8" applyFont="1" applyFill="1" applyBorder="1" applyAlignment="1">
      <alignment vertical="top" wrapText="1"/>
    </xf>
    <xf numFmtId="0" fontId="175" fillId="2" borderId="265" xfId="8" applyFont="1" applyFill="1" applyBorder="1" applyAlignment="1">
      <alignment vertical="top" wrapText="1"/>
    </xf>
    <xf numFmtId="0" fontId="175" fillId="2" borderId="116" xfId="8" applyFont="1" applyFill="1" applyBorder="1" applyAlignment="1">
      <alignment vertical="top" wrapText="1"/>
    </xf>
    <xf numFmtId="0" fontId="175" fillId="2" borderId="149" xfId="8" applyFont="1" applyFill="1" applyBorder="1" applyAlignment="1">
      <alignment vertical="top"/>
    </xf>
    <xf numFmtId="0" fontId="175" fillId="2" borderId="149" xfId="8" applyFont="1" applyFill="1" applyBorder="1" applyAlignment="1">
      <alignment vertical="top" wrapText="1"/>
    </xf>
    <xf numFmtId="0" fontId="175" fillId="2" borderId="242" xfId="8" applyFont="1" applyFill="1" applyBorder="1" applyAlignment="1">
      <alignment vertical="top"/>
    </xf>
    <xf numFmtId="3" fontId="177" fillId="7" borderId="227" xfId="8" applyNumberFormat="1" applyFont="1" applyFill="1" applyBorder="1"/>
    <xf numFmtId="3" fontId="182" fillId="2" borderId="116" xfId="8" applyNumberFormat="1" applyFont="1" applyFill="1" applyBorder="1"/>
    <xf numFmtId="3" fontId="182" fillId="2" borderId="149" xfId="8" applyNumberFormat="1" applyFont="1" applyFill="1" applyBorder="1"/>
    <xf numFmtId="3" fontId="182" fillId="2" borderId="242" xfId="8" applyNumberFormat="1" applyFont="1" applyFill="1" applyBorder="1"/>
    <xf numFmtId="3" fontId="105" fillId="3" borderId="226" xfId="8" applyNumberFormat="1" applyFont="1" applyFill="1" applyBorder="1"/>
    <xf numFmtId="3" fontId="182" fillId="2" borderId="311" xfId="8" applyNumberFormat="1" applyFont="1" applyFill="1" applyBorder="1"/>
    <xf numFmtId="0" fontId="178" fillId="2" borderId="226" xfId="8" applyFont="1" applyFill="1" applyBorder="1" applyAlignment="1">
      <alignment horizontal="center"/>
    </xf>
    <xf numFmtId="43" fontId="16" fillId="2" borderId="0" xfId="0" applyNumberFormat="1" applyFont="1" applyFill="1" applyAlignment="1">
      <alignment vertical="top"/>
    </xf>
    <xf numFmtId="0" fontId="164" fillId="0" borderId="0" xfId="0" applyFont="1"/>
    <xf numFmtId="4" fontId="13" fillId="0" borderId="0" xfId="0" applyNumberFormat="1" applyFont="1"/>
    <xf numFmtId="0" fontId="13" fillId="0" borderId="0" xfId="0" applyFont="1" applyAlignment="1">
      <alignment horizontal="right"/>
    </xf>
    <xf numFmtId="4" fontId="0" fillId="0" borderId="0" xfId="0" applyNumberFormat="1"/>
    <xf numFmtId="0" fontId="16" fillId="0" borderId="0" xfId="0" applyFont="1" applyAlignment="1">
      <alignment vertical="top"/>
    </xf>
    <xf numFmtId="176" fontId="19" fillId="7" borderId="117" xfId="0" applyNumberFormat="1" applyFont="1" applyFill="1" applyBorder="1" applyAlignment="1">
      <alignment horizontal="right" vertical="top" wrapText="1"/>
    </xf>
    <xf numFmtId="0" fontId="14" fillId="2" borderId="0" xfId="0" applyFont="1" applyFill="1" applyAlignment="1">
      <alignment vertical="top" wrapText="1"/>
    </xf>
    <xf numFmtId="43" fontId="14" fillId="2" borderId="0" xfId="1" applyFont="1" applyFill="1" applyAlignment="1">
      <alignment vertical="top"/>
    </xf>
    <xf numFmtId="3" fontId="14" fillId="2" borderId="0" xfId="0" applyNumberFormat="1" applyFont="1" applyFill="1" applyAlignment="1">
      <alignment vertical="top"/>
    </xf>
    <xf numFmtId="0" fontId="15" fillId="3" borderId="21" xfId="0" applyFont="1" applyFill="1" applyBorder="1" applyAlignment="1">
      <alignment horizontal="center" vertical="top"/>
    </xf>
    <xf numFmtId="0" fontId="15" fillId="3" borderId="25" xfId="0" applyFont="1" applyFill="1" applyBorder="1" applyAlignment="1">
      <alignment horizontal="center" vertical="top"/>
    </xf>
    <xf numFmtId="0" fontId="15" fillId="3" borderId="28" xfId="0" applyFont="1" applyFill="1" applyBorder="1" applyAlignment="1">
      <alignment horizontal="center" vertical="top"/>
    </xf>
    <xf numFmtId="0" fontId="15" fillId="3" borderId="68" xfId="0" applyFont="1" applyFill="1" applyBorder="1" applyAlignment="1">
      <alignment horizontal="center" vertical="top"/>
    </xf>
    <xf numFmtId="0" fontId="15" fillId="3" borderId="9" xfId="0" applyFont="1" applyFill="1" applyBorder="1" applyAlignment="1">
      <alignment horizontal="center" vertical="top"/>
    </xf>
    <xf numFmtId="0" fontId="15" fillId="3" borderId="11" xfId="0" applyFont="1" applyFill="1" applyBorder="1" applyAlignment="1">
      <alignment horizontal="center" vertical="top"/>
    </xf>
    <xf numFmtId="0" fontId="174" fillId="98" borderId="200" xfId="8" applyFont="1" applyFill="1" applyBorder="1" applyAlignment="1">
      <alignment horizontal="center" vertical="center" wrapText="1"/>
    </xf>
    <xf numFmtId="0" fontId="174" fillId="98" borderId="212" xfId="8" applyFont="1" applyFill="1" applyBorder="1" applyAlignment="1">
      <alignment horizontal="center" vertical="center" wrapText="1"/>
    </xf>
    <xf numFmtId="0" fontId="174" fillId="98" borderId="309" xfId="8" applyFont="1" applyFill="1" applyBorder="1" applyAlignment="1">
      <alignment horizontal="center" vertical="center" wrapText="1"/>
    </xf>
    <xf numFmtId="165" fontId="75" fillId="11" borderId="10" xfId="12" applyNumberFormat="1" applyFont="1" applyFill="1" applyBorder="1" applyAlignment="1">
      <alignment vertical="top" wrapText="1"/>
    </xf>
    <xf numFmtId="165" fontId="75" fillId="11" borderId="39" xfId="12" applyNumberFormat="1" applyFont="1" applyFill="1" applyBorder="1" applyAlignment="1">
      <alignment vertical="top" wrapText="1"/>
    </xf>
    <xf numFmtId="0" fontId="19" fillId="11" borderId="64" xfId="0" applyFont="1" applyFill="1" applyBorder="1" applyAlignment="1">
      <alignment horizontal="left" wrapText="1"/>
    </xf>
    <xf numFmtId="0" fontId="19" fillId="11" borderId="32" xfId="0" applyFont="1" applyFill="1" applyBorder="1" applyAlignment="1">
      <alignment horizontal="left" wrapText="1"/>
    </xf>
    <xf numFmtId="0" fontId="19" fillId="11" borderId="73" xfId="0" applyFont="1" applyFill="1" applyBorder="1" applyAlignment="1">
      <alignment horizontal="left" wrapText="1"/>
    </xf>
    <xf numFmtId="17" fontId="19" fillId="9" borderId="56" xfId="0" applyNumberFormat="1" applyFont="1" applyFill="1" applyBorder="1" applyAlignment="1">
      <alignment horizontal="center" wrapText="1"/>
    </xf>
    <xf numFmtId="17" fontId="19" fillId="9" borderId="24" xfId="0" applyNumberFormat="1" applyFont="1" applyFill="1" applyBorder="1" applyAlignment="1">
      <alignment horizontal="center" wrapText="1"/>
    </xf>
    <xf numFmtId="17" fontId="19" fillId="9" borderId="57" xfId="0" applyNumberFormat="1" applyFont="1" applyFill="1" applyBorder="1" applyAlignment="1">
      <alignment horizontal="center" wrapText="1"/>
    </xf>
    <xf numFmtId="0" fontId="19" fillId="11" borderId="114" xfId="0" applyFont="1" applyFill="1" applyBorder="1" applyAlignment="1">
      <alignment horizontal="left" vertical="center" wrapText="1"/>
    </xf>
    <xf numFmtId="0" fontId="19" fillId="11" borderId="200" xfId="0" applyFont="1" applyFill="1" applyBorder="1" applyAlignment="1">
      <alignment horizontal="left" vertical="center" wrapText="1"/>
    </xf>
    <xf numFmtId="0" fontId="19" fillId="0" borderId="248" xfId="0" applyFont="1" applyBorder="1" applyAlignment="1">
      <alignment horizontal="left" vertical="center" wrapText="1"/>
    </xf>
    <xf numFmtId="0" fontId="19" fillId="0" borderId="209" xfId="0" applyFont="1" applyBorder="1" applyAlignment="1">
      <alignment horizontal="left" vertical="center" wrapText="1"/>
    </xf>
    <xf numFmtId="0" fontId="15" fillId="14" borderId="4" xfId="0" applyFont="1" applyFill="1" applyBorder="1" applyAlignment="1">
      <alignment horizontal="center" vertical="center"/>
    </xf>
    <xf numFmtId="0" fontId="15" fillId="14" borderId="5" xfId="0" applyFont="1" applyFill="1" applyBorder="1" applyAlignment="1">
      <alignment horizontal="center" vertical="center"/>
    </xf>
    <xf numFmtId="17" fontId="26" fillId="2" borderId="56" xfId="0" applyNumberFormat="1" applyFont="1" applyFill="1" applyBorder="1" applyAlignment="1">
      <alignment horizontal="center" wrapText="1"/>
    </xf>
    <xf numFmtId="17" fontId="26" fillId="2" borderId="24" xfId="0" applyNumberFormat="1" applyFont="1" applyFill="1" applyBorder="1" applyAlignment="1">
      <alignment horizontal="center" wrapText="1"/>
    </xf>
    <xf numFmtId="17" fontId="26" fillId="2" borderId="57" xfId="0" applyNumberFormat="1" applyFont="1" applyFill="1" applyBorder="1" applyAlignment="1">
      <alignment horizontal="center" wrapText="1"/>
    </xf>
    <xf numFmtId="0" fontId="19" fillId="11" borderId="79" xfId="0" applyFont="1" applyFill="1" applyBorder="1" applyAlignment="1">
      <alignment horizontal="left" wrapText="1"/>
    </xf>
    <xf numFmtId="0" fontId="19" fillId="11" borderId="84" xfId="0" applyFont="1" applyFill="1" applyBorder="1" applyAlignment="1">
      <alignment horizontal="left" wrapText="1"/>
    </xf>
    <xf numFmtId="0" fontId="19" fillId="11" borderId="44" xfId="0" applyFont="1" applyFill="1" applyBorder="1" applyAlignment="1">
      <alignment horizontal="left" wrapText="1"/>
    </xf>
    <xf numFmtId="0" fontId="19" fillId="11" borderId="46" xfId="0" applyFont="1" applyFill="1" applyBorder="1" applyAlignment="1">
      <alignment horizontal="left" wrapText="1"/>
    </xf>
    <xf numFmtId="0" fontId="19" fillId="11" borderId="106" xfId="0" applyFont="1" applyFill="1" applyBorder="1" applyAlignment="1">
      <alignment horizontal="left" wrapText="1"/>
    </xf>
    <xf numFmtId="0" fontId="19" fillId="11" borderId="109" xfId="0" applyFont="1" applyFill="1" applyBorder="1" applyAlignment="1">
      <alignment horizontal="left" wrapText="1"/>
    </xf>
    <xf numFmtId="0" fontId="15" fillId="14" borderId="21" xfId="0" applyFont="1" applyFill="1" applyBorder="1" applyAlignment="1">
      <alignment horizontal="center"/>
    </xf>
    <xf numFmtId="0" fontId="15" fillId="14" borderId="28" xfId="0" applyFont="1" applyFill="1" applyBorder="1" applyAlignment="1">
      <alignment horizontal="center"/>
    </xf>
    <xf numFmtId="17" fontId="26" fillId="16" borderId="24" xfId="0" applyNumberFormat="1" applyFont="1" applyFill="1" applyBorder="1" applyAlignment="1">
      <alignment horizontal="center" wrapText="1"/>
    </xf>
    <xf numFmtId="0" fontId="19" fillId="11" borderId="108" xfId="0" applyFont="1" applyFill="1" applyBorder="1" applyAlignment="1">
      <alignment horizontal="left" wrapText="1"/>
    </xf>
    <xf numFmtId="0" fontId="36" fillId="0" borderId="77" xfId="5" applyFont="1" applyBorder="1" applyAlignment="1">
      <alignment horizontal="center"/>
    </xf>
    <xf numFmtId="0" fontId="36" fillId="0" borderId="24" xfId="5" applyFont="1" applyBorder="1" applyAlignment="1">
      <alignment horizontal="center"/>
    </xf>
    <xf numFmtId="0" fontId="36" fillId="0" borderId="54" xfId="5" applyFont="1" applyBorder="1" applyAlignment="1">
      <alignment horizontal="center"/>
    </xf>
    <xf numFmtId="0" fontId="36" fillId="0" borderId="0" xfId="5" applyFont="1" applyAlignment="1">
      <alignment horizontal="left"/>
    </xf>
    <xf numFmtId="43" fontId="37" fillId="19" borderId="39" xfId="1" applyFont="1" applyFill="1" applyBorder="1" applyAlignment="1">
      <alignment horizontal="center"/>
    </xf>
    <xf numFmtId="43" fontId="37" fillId="19" borderId="42" xfId="1" applyFont="1" applyFill="1" applyBorder="1" applyAlignment="1">
      <alignment horizontal="center"/>
    </xf>
    <xf numFmtId="1" fontId="37" fillId="0" borderId="68" xfId="5" applyNumberFormat="1" applyFont="1" applyBorder="1" applyAlignment="1">
      <alignment horizontal="right"/>
    </xf>
    <xf numFmtId="1" fontId="37" fillId="0" borderId="77" xfId="5" applyNumberFormat="1" applyFont="1" applyBorder="1" applyAlignment="1">
      <alignment horizontal="right"/>
    </xf>
    <xf numFmtId="43" fontId="37" fillId="19" borderId="10" xfId="1" applyFont="1" applyFill="1" applyBorder="1" applyAlignment="1">
      <alignment horizontal="center"/>
    </xf>
    <xf numFmtId="0" fontId="39" fillId="21" borderId="38" xfId="0" applyFont="1" applyFill="1" applyBorder="1" applyAlignment="1">
      <alignment horizontal="center" vertical="center" wrapText="1"/>
    </xf>
    <xf numFmtId="0" fontId="10" fillId="20" borderId="21" xfId="5" applyFont="1" applyFill="1" applyBorder="1" applyAlignment="1">
      <alignment wrapText="1"/>
    </xf>
    <xf numFmtId="0" fontId="10" fillId="20" borderId="25" xfId="5" applyFont="1" applyFill="1" applyBorder="1" applyAlignment="1">
      <alignment wrapText="1"/>
    </xf>
    <xf numFmtId="0" fontId="10" fillId="0" borderId="25" xfId="5" applyFont="1" applyBorder="1" applyAlignment="1">
      <alignment horizontal="center"/>
    </xf>
    <xf numFmtId="0" fontId="10" fillId="0" borderId="28" xfId="5" applyFont="1" applyBorder="1" applyAlignment="1">
      <alignment horizontal="center"/>
    </xf>
    <xf numFmtId="43" fontId="10" fillId="6" borderId="25" xfId="5" applyNumberFormat="1" applyFont="1" applyFill="1" applyBorder="1" applyAlignment="1">
      <alignment horizontal="center"/>
    </xf>
    <xf numFmtId="43" fontId="10" fillId="6" borderId="28" xfId="5" applyNumberFormat="1" applyFont="1" applyFill="1" applyBorder="1" applyAlignment="1">
      <alignment horizontal="center"/>
    </xf>
    <xf numFmtId="0" fontId="41" fillId="21" borderId="38" xfId="0" applyFont="1" applyFill="1" applyBorder="1" applyAlignment="1">
      <alignment horizontal="center" vertical="center" wrapText="1"/>
    </xf>
    <xf numFmtId="0" fontId="39" fillId="21" borderId="38" xfId="0" applyFont="1" applyFill="1" applyBorder="1" applyAlignment="1">
      <alignment horizontal="left" vertical="center" wrapText="1"/>
    </xf>
    <xf numFmtId="174" fontId="39" fillId="21" borderId="38" xfId="6" applyNumberFormat="1" applyFont="1" applyFill="1" applyBorder="1" applyAlignment="1">
      <alignment horizontal="right" vertical="center" wrapText="1"/>
    </xf>
    <xf numFmtId="174" fontId="39" fillId="21" borderId="38" xfId="6" applyNumberFormat="1" applyFont="1" applyFill="1" applyBorder="1" applyAlignment="1">
      <alignment horizontal="center" vertical="center"/>
    </xf>
    <xf numFmtId="174" fontId="43" fillId="21" borderId="38" xfId="6" applyNumberFormat="1" applyFont="1" applyFill="1" applyBorder="1" applyAlignment="1">
      <alignment horizontal="center" vertical="center"/>
    </xf>
    <xf numFmtId="0" fontId="39" fillId="21" borderId="2" xfId="0" applyFont="1" applyFill="1" applyBorder="1" applyAlignment="1">
      <alignment horizontal="left" vertical="center" wrapText="1"/>
    </xf>
    <xf numFmtId="0" fontId="39" fillId="21" borderId="120" xfId="0" applyFont="1" applyFill="1" applyBorder="1" applyAlignment="1">
      <alignment horizontal="left" vertical="center" wrapText="1"/>
    </xf>
    <xf numFmtId="0" fontId="41" fillId="21" borderId="2" xfId="0" applyFont="1" applyFill="1" applyBorder="1" applyAlignment="1">
      <alignment horizontal="center" vertical="center" wrapText="1"/>
    </xf>
    <xf numFmtId="0" fontId="41" fillId="21" borderId="120" xfId="0" applyFont="1" applyFill="1" applyBorder="1" applyAlignment="1">
      <alignment horizontal="center" vertical="center" wrapText="1"/>
    </xf>
    <xf numFmtId="0" fontId="41" fillId="21" borderId="31" xfId="0" applyFont="1" applyFill="1" applyBorder="1" applyAlignment="1">
      <alignment horizontal="center" vertical="center" wrapText="1"/>
    </xf>
    <xf numFmtId="2" fontId="39" fillId="21" borderId="2" xfId="6" applyNumberFormat="1" applyFont="1" applyFill="1" applyBorder="1" applyAlignment="1">
      <alignment horizontal="right" vertical="center" wrapText="1"/>
    </xf>
    <xf numFmtId="2" fontId="39" fillId="21" borderId="120" xfId="6" applyNumberFormat="1" applyFont="1" applyFill="1" applyBorder="1" applyAlignment="1">
      <alignment horizontal="right" vertical="center" wrapText="1"/>
    </xf>
    <xf numFmtId="2" fontId="39" fillId="21" borderId="31" xfId="6" applyNumberFormat="1" applyFont="1" applyFill="1" applyBorder="1" applyAlignment="1">
      <alignment horizontal="right" vertical="center" wrapText="1"/>
    </xf>
    <xf numFmtId="173" fontId="39" fillId="21" borderId="38" xfId="6" applyFont="1" applyFill="1" applyBorder="1" applyAlignment="1">
      <alignment horizontal="right" vertical="center" wrapText="1"/>
    </xf>
    <xf numFmtId="3" fontId="47" fillId="0" borderId="128" xfId="0" applyNumberFormat="1" applyFont="1" applyBorder="1" applyAlignment="1">
      <alignment horizontal="center" vertical="top" wrapText="1" readingOrder="1"/>
    </xf>
    <xf numFmtId="3" fontId="47" fillId="0" borderId="129" xfId="0" applyNumberFormat="1" applyFont="1" applyBorder="1" applyAlignment="1">
      <alignment horizontal="center" vertical="top" wrapText="1" readingOrder="1"/>
    </xf>
    <xf numFmtId="3" fontId="47" fillId="0" borderId="130" xfId="0" applyNumberFormat="1" applyFont="1" applyBorder="1" applyAlignment="1">
      <alignment horizontal="center" vertical="top" wrapText="1" readingOrder="1"/>
    </xf>
    <xf numFmtId="3" fontId="47" fillId="0" borderId="134" xfId="0" applyNumberFormat="1" applyFont="1" applyBorder="1" applyAlignment="1">
      <alignment horizontal="center" vertical="top" wrapText="1" readingOrder="1"/>
    </xf>
    <xf numFmtId="3" fontId="47" fillId="0" borderId="135" xfId="0" applyNumberFormat="1" applyFont="1" applyBorder="1" applyAlignment="1">
      <alignment horizontal="center" vertical="top" wrapText="1" readingOrder="1"/>
    </xf>
    <xf numFmtId="3" fontId="47" fillId="0" borderId="136" xfId="0" applyNumberFormat="1" applyFont="1" applyBorder="1" applyAlignment="1">
      <alignment horizontal="center" vertical="top" wrapText="1" readingOrder="1"/>
    </xf>
    <xf numFmtId="0" fontId="51" fillId="0" borderId="141" xfId="0" applyFont="1" applyBorder="1" applyAlignment="1">
      <alignment horizontal="center" vertical="top" wrapText="1" readingOrder="1"/>
    </xf>
    <xf numFmtId="0" fontId="51" fillId="0" borderId="142" xfId="0" applyFont="1" applyBorder="1" applyAlignment="1">
      <alignment horizontal="center" vertical="top" wrapText="1" readingOrder="1"/>
    </xf>
    <xf numFmtId="0" fontId="51" fillId="0" borderId="93" xfId="0" applyFont="1" applyBorder="1" applyAlignment="1">
      <alignment horizontal="center" vertical="top" wrapText="1" readingOrder="1"/>
    </xf>
    <xf numFmtId="0" fontId="55" fillId="18" borderId="21" xfId="5" applyFont="1" applyFill="1" applyBorder="1" applyAlignment="1">
      <alignment horizontal="center"/>
    </xf>
    <xf numFmtId="0" fontId="55" fillId="18" borderId="25" xfId="5" applyFont="1" applyFill="1" applyBorder="1" applyAlignment="1">
      <alignment horizontal="center"/>
    </xf>
    <xf numFmtId="0" fontId="55" fillId="18" borderId="28" xfId="5" applyFont="1" applyFill="1" applyBorder="1" applyAlignment="1">
      <alignment horizontal="center"/>
    </xf>
    <xf numFmtId="0" fontId="15" fillId="0" borderId="10" xfId="0" applyFont="1" applyBorder="1" applyAlignment="1">
      <alignment horizontal="left" vertical="center" wrapText="1"/>
    </xf>
    <xf numFmtId="0" fontId="15" fillId="0" borderId="39" xfId="0" applyFont="1" applyBorder="1" applyAlignment="1">
      <alignment horizontal="left" vertical="center" wrapText="1"/>
    </xf>
    <xf numFmtId="0" fontId="15" fillId="0" borderId="42" xfId="0" applyFont="1" applyBorder="1" applyAlignment="1">
      <alignment horizontal="left" vertical="center" wrapText="1"/>
    </xf>
    <xf numFmtId="0" fontId="94" fillId="0" borderId="10" xfId="0" applyFont="1" applyBorder="1" applyAlignment="1">
      <alignment vertical="center"/>
    </xf>
    <xf numFmtId="0" fontId="94" fillId="0" borderId="39" xfId="0" applyFont="1" applyBorder="1" applyAlignment="1">
      <alignment vertical="center"/>
    </xf>
    <xf numFmtId="0" fontId="94" fillId="0" borderId="42" xfId="0" applyFont="1" applyBorder="1" applyAlignment="1">
      <alignment vertical="center"/>
    </xf>
    <xf numFmtId="0" fontId="94" fillId="33" borderId="10" xfId="0" applyFont="1" applyFill="1" applyBorder="1" applyAlignment="1">
      <alignment vertical="center"/>
    </xf>
    <xf numFmtId="0" fontId="94" fillId="33" borderId="42" xfId="0" applyFont="1" applyFill="1" applyBorder="1" applyAlignment="1">
      <alignment vertical="center"/>
    </xf>
    <xf numFmtId="0" fontId="80" fillId="33" borderId="10" xfId="0" applyFont="1" applyFill="1" applyBorder="1" applyAlignment="1">
      <alignment vertical="center"/>
    </xf>
    <xf numFmtId="0" fontId="80" fillId="33" borderId="42" xfId="0" applyFont="1" applyFill="1" applyBorder="1" applyAlignment="1">
      <alignment vertical="center"/>
    </xf>
    <xf numFmtId="0" fontId="80" fillId="0" borderId="10" xfId="0" applyFont="1" applyBorder="1" applyAlignment="1">
      <alignment vertical="center"/>
    </xf>
    <xf numFmtId="0" fontId="80" fillId="0" borderId="39" xfId="0" applyFont="1" applyBorder="1" applyAlignment="1">
      <alignment vertical="center"/>
    </xf>
    <xf numFmtId="0" fontId="80" fillId="0" borderId="42" xfId="0" applyFont="1" applyBorder="1" applyAlignment="1">
      <alignment vertical="center"/>
    </xf>
    <xf numFmtId="4" fontId="94" fillId="33" borderId="10" xfId="0" applyNumberFormat="1" applyFont="1" applyFill="1" applyBorder="1" applyAlignment="1">
      <alignment vertical="center"/>
    </xf>
    <xf numFmtId="4" fontId="94" fillId="33" borderId="42" xfId="0" applyNumberFormat="1" applyFont="1" applyFill="1" applyBorder="1" applyAlignment="1">
      <alignment vertical="center"/>
    </xf>
    <xf numFmtId="3" fontId="94" fillId="33" borderId="10" xfId="0" applyNumberFormat="1" applyFont="1" applyFill="1" applyBorder="1" applyAlignment="1">
      <alignment vertical="center"/>
    </xf>
    <xf numFmtId="3" fontId="94" fillId="33" borderId="42" xfId="0" applyNumberFormat="1" applyFont="1" applyFill="1" applyBorder="1" applyAlignment="1">
      <alignment vertical="center"/>
    </xf>
    <xf numFmtId="0" fontId="89" fillId="2" borderId="0" xfId="14" applyFont="1" applyFill="1" applyBorder="1" applyAlignment="1">
      <alignment horizontal="left" vertical="top" wrapText="1"/>
    </xf>
    <xf numFmtId="0" fontId="91" fillId="2" borderId="0" xfId="14" applyFont="1" applyFill="1" applyAlignment="1">
      <alignment horizontal="left" vertical="top" wrapText="1"/>
    </xf>
    <xf numFmtId="0" fontId="89" fillId="2" borderId="0" xfId="14" applyFont="1" applyFill="1" applyAlignment="1">
      <alignment horizontal="left" vertical="top" wrapText="1"/>
    </xf>
    <xf numFmtId="0" fontId="92" fillId="2" borderId="113" xfId="13" applyFont="1" applyFill="1" applyBorder="1" applyAlignment="1">
      <alignment horizontal="left" wrapText="1" readingOrder="1"/>
    </xf>
    <xf numFmtId="0" fontId="92" fillId="2" borderId="105" xfId="13" applyFont="1" applyFill="1" applyBorder="1" applyAlignment="1">
      <alignment horizontal="left" wrapText="1" readingOrder="1"/>
    </xf>
  </cellXfs>
  <cellStyles count="13013">
    <cellStyle name="20% - Accent1" xfId="36" builtinId="30" customBuiltin="1"/>
    <cellStyle name="20% - Accent1 2" xfId="2043"/>
    <cellStyle name="20% - Accent1 3" xfId="6648"/>
    <cellStyle name="20% - Accent2" xfId="40" builtinId="34" customBuiltin="1"/>
    <cellStyle name="20% - Accent2 2" xfId="2042"/>
    <cellStyle name="20% - Accent2 3" xfId="6650"/>
    <cellStyle name="20% - Accent3" xfId="44" builtinId="38" customBuiltin="1"/>
    <cellStyle name="20% - Accent3 2" xfId="2041"/>
    <cellStyle name="20% - Accent3 3" xfId="6652"/>
    <cellStyle name="20% - Accent4" xfId="48" builtinId="42" customBuiltin="1"/>
    <cellStyle name="20% - Accent4 2" xfId="2040"/>
    <cellStyle name="20% - Accent4 3" xfId="6654"/>
    <cellStyle name="20% - Accent5" xfId="52" builtinId="46" customBuiltin="1"/>
    <cellStyle name="20% - Accent5 2" xfId="2039"/>
    <cellStyle name="20% - Accent5 3" xfId="6656"/>
    <cellStyle name="20% - Accent6" xfId="56" builtinId="50" customBuiltin="1"/>
    <cellStyle name="20% - Accent6 2" xfId="2038"/>
    <cellStyle name="20% - Accent6 3" xfId="6658"/>
    <cellStyle name="40% - Accent1" xfId="37" builtinId="31" customBuiltin="1"/>
    <cellStyle name="40% - Accent1 2" xfId="2037"/>
    <cellStyle name="40% - Accent1 3" xfId="6649"/>
    <cellStyle name="40% - Accent2" xfId="41" builtinId="35" customBuiltin="1"/>
    <cellStyle name="40% - Accent2 2" xfId="2036"/>
    <cellStyle name="40% - Accent2 3" xfId="6651"/>
    <cellStyle name="40% - Accent3" xfId="45" builtinId="39" customBuiltin="1"/>
    <cellStyle name="40% - Accent3 2" xfId="2035"/>
    <cellStyle name="40% - Accent3 3" xfId="6653"/>
    <cellStyle name="40% - Accent4" xfId="49" builtinId="43" customBuiltin="1"/>
    <cellStyle name="40% - Accent4 2" xfId="2034"/>
    <cellStyle name="40% - Accent4 3" xfId="6655"/>
    <cellStyle name="40% - Accent5" xfId="53" builtinId="47" customBuiltin="1"/>
    <cellStyle name="40% - Accent5 2" xfId="2033"/>
    <cellStyle name="40% - Accent5 3" xfId="6657"/>
    <cellStyle name="40% - Accent6" xfId="57" builtinId="51" customBuiltin="1"/>
    <cellStyle name="40% - Accent6 2" xfId="2032"/>
    <cellStyle name="40% - Accent6 3" xfId="6659"/>
    <cellStyle name="60% - Accent1" xfId="38" builtinId="32" customBuiltin="1"/>
    <cellStyle name="60% - Accent1 2" xfId="2031"/>
    <cellStyle name="60% - Accent1 3" xfId="4147"/>
    <cellStyle name="60% - Accent2" xfId="42" builtinId="36" customBuiltin="1"/>
    <cellStyle name="60% - Accent2 2" xfId="2030"/>
    <cellStyle name="60% - Accent2 3" xfId="4148"/>
    <cellStyle name="60% - Accent3" xfId="46" builtinId="40" customBuiltin="1"/>
    <cellStyle name="60% - Accent3 2" xfId="2029"/>
    <cellStyle name="60% - Accent3 3" xfId="4149"/>
    <cellStyle name="60% - Accent4" xfId="50" builtinId="44" customBuiltin="1"/>
    <cellStyle name="60% - Accent4 2" xfId="2028"/>
    <cellStyle name="60% - Accent4 3" xfId="4150"/>
    <cellStyle name="60% - Accent5" xfId="54" builtinId="48" customBuiltin="1"/>
    <cellStyle name="60% - Accent5 2" xfId="2027"/>
    <cellStyle name="60% - Accent5 3" xfId="4151"/>
    <cellStyle name="60% - Accent6" xfId="58" builtinId="52" customBuiltin="1"/>
    <cellStyle name="60% - Accent6 2" xfId="2026"/>
    <cellStyle name="60% - Accent6 3" xfId="4152"/>
    <cellStyle name="Accent1" xfId="35" builtinId="29" customBuiltin="1"/>
    <cellStyle name="Accent1 2" xfId="2025"/>
    <cellStyle name="Accent2" xfId="39" builtinId="33" customBuiltin="1"/>
    <cellStyle name="Accent2 2" xfId="2024"/>
    <cellStyle name="Accent3" xfId="43" builtinId="37" customBuiltin="1"/>
    <cellStyle name="Accent3 2" xfId="2023"/>
    <cellStyle name="Accent4" xfId="47" builtinId="41" customBuiltin="1"/>
    <cellStyle name="Accent4 2" xfId="2045"/>
    <cellStyle name="Accent5" xfId="51" builtinId="45" customBuiltin="1"/>
    <cellStyle name="Accent5 2" xfId="2046"/>
    <cellStyle name="Accent6" xfId="55" builtinId="49" customBuiltin="1"/>
    <cellStyle name="Accent6 2" xfId="2047"/>
    <cellStyle name="Bad" xfId="25" builtinId="27" customBuiltin="1"/>
    <cellStyle name="Bad 2" xfId="2048"/>
    <cellStyle name="Calculation" xfId="29" builtinId="22" customBuiltin="1"/>
    <cellStyle name="Calculation 2" xfId="2049"/>
    <cellStyle name="Check Cell" xfId="31" builtinId="23" customBuiltin="1"/>
    <cellStyle name="Check Cell 2" xfId="2050"/>
    <cellStyle name="Comma" xfId="1" builtinId="3"/>
    <cellStyle name="Comma [0] 2" xfId="233"/>
    <cellStyle name="Comma [0] 2 2" xfId="249"/>
    <cellStyle name="Comma [0] 2 2 2" xfId="6826"/>
    <cellStyle name="Comma [0] 2 3" xfId="6815"/>
    <cellStyle name="Comma 10" xfId="61"/>
    <cellStyle name="Comma 10 10" xfId="4715"/>
    <cellStyle name="Comma 10 10 2" xfId="4920"/>
    <cellStyle name="Comma 10 10 2 2" xfId="11317"/>
    <cellStyle name="Comma 10 10 3" xfId="5597"/>
    <cellStyle name="Comma 10 10 3 2" xfId="11986"/>
    <cellStyle name="Comma 10 10 4" xfId="11115"/>
    <cellStyle name="Comma 10 11" xfId="5108"/>
    <cellStyle name="Comma 10 11 2" xfId="6055"/>
    <cellStyle name="Comma 10 11 2 2" xfId="12440"/>
    <cellStyle name="Comma 10 11 3" xfId="11502"/>
    <cellStyle name="Comma 10 12" xfId="5331"/>
    <cellStyle name="Comma 10 12 2" xfId="5992"/>
    <cellStyle name="Comma 10 12 2 2" xfId="12378"/>
    <cellStyle name="Comma 10 12 3" xfId="11725"/>
    <cellStyle name="Comma 10 13" xfId="6500"/>
    <cellStyle name="Comma 10 13 2" xfId="12880"/>
    <cellStyle name="Comma 10 14" xfId="250"/>
    <cellStyle name="Comma 10 14 2" xfId="6827"/>
    <cellStyle name="Comma 10 15" xfId="6662"/>
    <cellStyle name="Comma 10 2" xfId="251"/>
    <cellStyle name="Comma 10 2 10" xfId="62"/>
    <cellStyle name="Comma 10 2 10 2" xfId="201"/>
    <cellStyle name="Comma 10 2 10 2 2" xfId="4142"/>
    <cellStyle name="Comma 10 2 10 2 2 2" xfId="10574"/>
    <cellStyle name="Comma 10 2 10 2 3" xfId="6787"/>
    <cellStyle name="Comma 10 2 10 3" xfId="4035"/>
    <cellStyle name="Comma 10 2 10 3 2" xfId="10480"/>
    <cellStyle name="Comma 10 2 10 4" xfId="6663"/>
    <cellStyle name="Comma 10 2 2" xfId="1288"/>
    <cellStyle name="Comma 10 2 2 2" xfId="63"/>
    <cellStyle name="Comma 10 2 2 2 2" xfId="202"/>
    <cellStyle name="Comma 10 2 2 2 2 2" xfId="4143"/>
    <cellStyle name="Comma 10 2 2 2 2 2 2" xfId="10575"/>
    <cellStyle name="Comma 10 2 2 2 2 3" xfId="6788"/>
    <cellStyle name="Comma 10 2 2 2 3" xfId="4036"/>
    <cellStyle name="Comma 10 2 2 2 3 2" xfId="10481"/>
    <cellStyle name="Comma 10 2 2 2 4" xfId="6664"/>
    <cellStyle name="Comma 10 2 2 3" xfId="7844"/>
    <cellStyle name="Comma 10 2 3" xfId="1648"/>
    <cellStyle name="Comma 10 2 3 2" xfId="8198"/>
    <cellStyle name="Comma 10 2 4" xfId="2996"/>
    <cellStyle name="Comma 10 2 4 2" xfId="9489"/>
    <cellStyle name="Comma 10 2 5" xfId="6828"/>
    <cellStyle name="Comma 10 3" xfId="252"/>
    <cellStyle name="Comma 10 3 2" xfId="1649"/>
    <cellStyle name="Comma 10 3 2 2" xfId="8199"/>
    <cellStyle name="Comma 10 3 3" xfId="2997"/>
    <cellStyle name="Comma 10 3 3 2" xfId="9490"/>
    <cellStyle name="Comma 10 3 4" xfId="6829"/>
    <cellStyle name="Comma 10 4" xfId="253"/>
    <cellStyle name="Comma 10 4 2" xfId="6830"/>
    <cellStyle name="Comma 10 5" xfId="244"/>
    <cellStyle name="Comma 10 5 2" xfId="6821"/>
    <cellStyle name="Comma 10 6" xfId="254"/>
    <cellStyle name="Comma 10 6 2" xfId="6831"/>
    <cellStyle name="Comma 10 7" xfId="1608"/>
    <cellStyle name="Comma 10 7 2" xfId="8159"/>
    <cellStyle name="Comma 10 8" xfId="2748"/>
    <cellStyle name="Comma 10 8 2" xfId="2654"/>
    <cellStyle name="Comma 10 8 2 2" xfId="9156"/>
    <cellStyle name="Comma 10 8 3" xfId="2887"/>
    <cellStyle name="Comma 10 8 3 2" xfId="9384"/>
    <cellStyle name="Comma 10 8 4" xfId="3136"/>
    <cellStyle name="Comma 10 8 4 2" xfId="3291"/>
    <cellStyle name="Comma 10 8 4 2 2" xfId="9776"/>
    <cellStyle name="Comma 10 8 4 3" xfId="3451"/>
    <cellStyle name="Comma 10 8 4 3 2" xfId="9929"/>
    <cellStyle name="Comma 10 8 4 4" xfId="3675"/>
    <cellStyle name="Comma 10 8 4 4 2" xfId="3839"/>
    <cellStyle name="Comma 10 8 4 4 2 2" xfId="4258"/>
    <cellStyle name="Comma 10 8 4 4 2 2 2" xfId="10675"/>
    <cellStyle name="Comma 10 8 4 4 2 3" xfId="4418"/>
    <cellStyle name="Comma 10 8 4 4 2 3 2" xfId="10825"/>
    <cellStyle name="Comma 10 8 4 4 2 4" xfId="10296"/>
    <cellStyle name="Comma 10 8 4 4 3" xfId="3976"/>
    <cellStyle name="Comma 10 8 4 4 3 2" xfId="10424"/>
    <cellStyle name="Comma 10 8 4 4 4" xfId="10143"/>
    <cellStyle name="Comma 10 8 4 5" xfId="9626"/>
    <cellStyle name="Comma 10 8 5" xfId="3614"/>
    <cellStyle name="Comma 10 8 5 2" xfId="3778"/>
    <cellStyle name="Comma 10 8 5 2 2" xfId="4197"/>
    <cellStyle name="Comma 10 8 5 2 2 2" xfId="10619"/>
    <cellStyle name="Comma 10 8 5 2 3" xfId="4357"/>
    <cellStyle name="Comma 10 8 5 2 3 2" xfId="10769"/>
    <cellStyle name="Comma 10 8 5 2 4" xfId="10240"/>
    <cellStyle name="Comma 10 8 5 3" xfId="3915"/>
    <cellStyle name="Comma 10 8 5 3 2" xfId="10368"/>
    <cellStyle name="Comma 10 8 5 4" xfId="10087"/>
    <cellStyle name="Comma 10 8 6" xfId="9248"/>
    <cellStyle name="Comma 10 9" xfId="4542"/>
    <cellStyle name="Comma 10 9 2" xfId="4625"/>
    <cellStyle name="Comma 10 9 2 2" xfId="11026"/>
    <cellStyle name="Comma 10 9 3" xfId="5499"/>
    <cellStyle name="Comma 10 9 3 2" xfId="11891"/>
    <cellStyle name="Comma 10 9 4" xfId="10946"/>
    <cellStyle name="Comma 100" xfId="255"/>
    <cellStyle name="Comma 100 2" xfId="1289"/>
    <cellStyle name="Comma 100 2 2" xfId="7845"/>
    <cellStyle name="Comma 100 3" xfId="6832"/>
    <cellStyle name="Comma 1000" xfId="1566"/>
    <cellStyle name="Comma 1000 2" xfId="8117"/>
    <cellStyle name="Comma 1001" xfId="1568"/>
    <cellStyle name="Comma 1001 2" xfId="8119"/>
    <cellStyle name="Comma 1002" xfId="1569"/>
    <cellStyle name="Comma 1002 2" xfId="8120"/>
    <cellStyle name="Comma 1003" xfId="1570"/>
    <cellStyle name="Comma 1003 2" xfId="8121"/>
    <cellStyle name="Comma 1004" xfId="1571"/>
    <cellStyle name="Comma 1004 2" xfId="8122"/>
    <cellStyle name="Comma 1005" xfId="1572"/>
    <cellStyle name="Comma 1005 2" xfId="8123"/>
    <cellStyle name="Comma 1006" xfId="1574"/>
    <cellStyle name="Comma 1006 2" xfId="8125"/>
    <cellStyle name="Comma 1007" xfId="1573"/>
    <cellStyle name="Comma 1007 2" xfId="8124"/>
    <cellStyle name="Comma 1008" xfId="1575"/>
    <cellStyle name="Comma 1008 2" xfId="8126"/>
    <cellStyle name="Comma 1009" xfId="1576"/>
    <cellStyle name="Comma 1009 2" xfId="8127"/>
    <cellStyle name="Comma 101" xfId="256"/>
    <cellStyle name="Comma 101 2" xfId="1290"/>
    <cellStyle name="Comma 101 2 2" xfId="7846"/>
    <cellStyle name="Comma 101 3" xfId="6833"/>
    <cellStyle name="Comma 1010" xfId="1577"/>
    <cellStyle name="Comma 1010 2" xfId="8128"/>
    <cellStyle name="Comma 1011" xfId="1578"/>
    <cellStyle name="Comma 1011 2" xfId="8129"/>
    <cellStyle name="Comma 1012" xfId="1579"/>
    <cellStyle name="Comma 1012 2" xfId="8130"/>
    <cellStyle name="Comma 1013" xfId="1580"/>
    <cellStyle name="Comma 1013 2" xfId="8131"/>
    <cellStyle name="Comma 1014" xfId="1581"/>
    <cellStyle name="Comma 1014 2" xfId="8132"/>
    <cellStyle name="Comma 1015" xfId="1583"/>
    <cellStyle name="Comma 1015 2" xfId="8134"/>
    <cellStyle name="Comma 1016" xfId="1624"/>
    <cellStyle name="Comma 1016 2" xfId="8175"/>
    <cellStyle name="Comma 1017" xfId="1584"/>
    <cellStyle name="Comma 1017 2" xfId="8135"/>
    <cellStyle name="Comma 1018" xfId="1626"/>
    <cellStyle name="Comma 1018 2" xfId="8177"/>
    <cellStyle name="Comma 1019" xfId="1627"/>
    <cellStyle name="Comma 1019 2" xfId="8178"/>
    <cellStyle name="Comma 102" xfId="257"/>
    <cellStyle name="Comma 102 2" xfId="1291"/>
    <cellStyle name="Comma 102 2 2" xfId="7847"/>
    <cellStyle name="Comma 102 3" xfId="6834"/>
    <cellStyle name="Comma 1020" xfId="1628"/>
    <cellStyle name="Comma 1020 2" xfId="8179"/>
    <cellStyle name="Comma 1021" xfId="1631"/>
    <cellStyle name="Comma 1021 2" xfId="8182"/>
    <cellStyle name="Comma 1022" xfId="1629"/>
    <cellStyle name="Comma 1022 2" xfId="8180"/>
    <cellStyle name="Comma 1023" xfId="1632"/>
    <cellStyle name="Comma 1023 2" xfId="8183"/>
    <cellStyle name="Comma 1024" xfId="1630"/>
    <cellStyle name="Comma 1024 2" xfId="8181"/>
    <cellStyle name="Comma 1025" xfId="1633"/>
    <cellStyle name="Comma 1025 2" xfId="8184"/>
    <cellStyle name="Comma 1026" xfId="1635"/>
    <cellStyle name="Comma 1026 2" xfId="8186"/>
    <cellStyle name="Comma 1027" xfId="1634"/>
    <cellStyle name="Comma 1027 2" xfId="8185"/>
    <cellStyle name="Comma 1028" xfId="1636"/>
    <cellStyle name="Comma 1028 2" xfId="8187"/>
    <cellStyle name="Comma 1029" xfId="1637"/>
    <cellStyle name="Comma 1029 2" xfId="8188"/>
    <cellStyle name="Comma 103" xfId="258"/>
    <cellStyle name="Comma 103 2" xfId="1292"/>
    <cellStyle name="Comma 103 2 2" xfId="7848"/>
    <cellStyle name="Comma 103 3" xfId="6835"/>
    <cellStyle name="Comma 1030" xfId="1638"/>
    <cellStyle name="Comma 1030 2" xfId="8189"/>
    <cellStyle name="Comma 1031" xfId="1639"/>
    <cellStyle name="Comma 1031 2" xfId="8190"/>
    <cellStyle name="Comma 1032" xfId="1641"/>
    <cellStyle name="Comma 1032 2" xfId="8191"/>
    <cellStyle name="Comma 1033" xfId="1723"/>
    <cellStyle name="Comma 1033 2" xfId="8273"/>
    <cellStyle name="Comma 1034" xfId="1724"/>
    <cellStyle name="Comma 1034 2" xfId="8274"/>
    <cellStyle name="Comma 1035" xfId="1725"/>
    <cellStyle name="Comma 1035 2" xfId="8275"/>
    <cellStyle name="Comma 1036" xfId="1726"/>
    <cellStyle name="Comma 1036 2" xfId="8276"/>
    <cellStyle name="Comma 1037" xfId="1727"/>
    <cellStyle name="Comma 1037 2" xfId="8277"/>
    <cellStyle name="Comma 1038" xfId="1728"/>
    <cellStyle name="Comma 1038 2" xfId="8278"/>
    <cellStyle name="Comma 1039" xfId="1731"/>
    <cellStyle name="Comma 1039 2" xfId="1847"/>
    <cellStyle name="Comma 1039 2 2" xfId="1920"/>
    <cellStyle name="Comma 1039 2 2 2" xfId="8469"/>
    <cellStyle name="Comma 1039 2 3" xfId="8396"/>
    <cellStyle name="Comma 1039 3" xfId="1804"/>
    <cellStyle name="Comma 1039 3 2" xfId="8354"/>
    <cellStyle name="Comma 1039 4" xfId="1751"/>
    <cellStyle name="Comma 1039 4 2" xfId="8301"/>
    <cellStyle name="Comma 1039 5" xfId="8281"/>
    <cellStyle name="Comma 104" xfId="259"/>
    <cellStyle name="Comma 104 2" xfId="1293"/>
    <cellStyle name="Comma 104 2 2" xfId="7849"/>
    <cellStyle name="Comma 104 3" xfId="6836"/>
    <cellStyle name="Comma 1040" xfId="1730"/>
    <cellStyle name="Comma 1040 2" xfId="1846"/>
    <cellStyle name="Comma 1040 2 2" xfId="8395"/>
    <cellStyle name="Comma 1040 3" xfId="1817"/>
    <cellStyle name="Comma 1040 3 2" xfId="8367"/>
    <cellStyle name="Comma 1040 4" xfId="8280"/>
    <cellStyle name="Comma 1041" xfId="1732"/>
    <cellStyle name="Comma 1041 2" xfId="1848"/>
    <cellStyle name="Comma 1041 2 2" xfId="8397"/>
    <cellStyle name="Comma 1041 3" xfId="1811"/>
    <cellStyle name="Comma 1041 3 2" xfId="8361"/>
    <cellStyle name="Comma 1041 4" xfId="8282"/>
    <cellStyle name="Comma 1042" xfId="1729"/>
    <cellStyle name="Comma 1042 2" xfId="1809"/>
    <cellStyle name="Comma 1042 2 2" xfId="8359"/>
    <cellStyle name="Comma 1042 3" xfId="1814"/>
    <cellStyle name="Comma 1042 3 2" xfId="8364"/>
    <cellStyle name="Comma 1042 4" xfId="8279"/>
    <cellStyle name="Comma 1043" xfId="1733"/>
    <cellStyle name="Comma 1043 2" xfId="1849"/>
    <cellStyle name="Comma 1043 2 2" xfId="8398"/>
    <cellStyle name="Comma 1043 3" xfId="1808"/>
    <cellStyle name="Comma 1043 3 2" xfId="8358"/>
    <cellStyle name="Comma 1043 4" xfId="8283"/>
    <cellStyle name="Comma 1044" xfId="1734"/>
    <cellStyle name="Comma 1044 2" xfId="1850"/>
    <cellStyle name="Comma 1044 2 2" xfId="8399"/>
    <cellStyle name="Comma 1044 3" xfId="1813"/>
    <cellStyle name="Comma 1044 3 2" xfId="8363"/>
    <cellStyle name="Comma 1044 4" xfId="8284"/>
    <cellStyle name="Comma 1045" xfId="1737"/>
    <cellStyle name="Comma 1045 2" xfId="1853"/>
    <cellStyle name="Comma 1045 2 2" xfId="8402"/>
    <cellStyle name="Comma 1045 3" xfId="1845"/>
    <cellStyle name="Comma 1045 3 2" xfId="8394"/>
    <cellStyle name="Comma 1045 4" xfId="8287"/>
    <cellStyle name="Comma 1046" xfId="1736"/>
    <cellStyle name="Comma 1046 2" xfId="1852"/>
    <cellStyle name="Comma 1046 2 2" xfId="8401"/>
    <cellStyle name="Comma 1046 3" xfId="1841"/>
    <cellStyle name="Comma 1046 3 2" xfId="8390"/>
    <cellStyle name="Comma 1046 4" xfId="8286"/>
    <cellStyle name="Comma 1047" xfId="1735"/>
    <cellStyle name="Comma 1047 2" xfId="1851"/>
    <cellStyle name="Comma 1047 2 2" xfId="8400"/>
    <cellStyle name="Comma 1047 3" xfId="1815"/>
    <cellStyle name="Comma 1047 3 2" xfId="8365"/>
    <cellStyle name="Comma 1047 4" xfId="8285"/>
    <cellStyle name="Comma 1048" xfId="1739"/>
    <cellStyle name="Comma 1048 2" xfId="1854"/>
    <cellStyle name="Comma 1048 2 2" xfId="8403"/>
    <cellStyle name="Comma 1048 3" xfId="1837"/>
    <cellStyle name="Comma 1048 3 2" xfId="8386"/>
    <cellStyle name="Comma 1048 4" xfId="8289"/>
    <cellStyle name="Comma 1049" xfId="1738"/>
    <cellStyle name="Comma 1049 2" xfId="1855"/>
    <cellStyle name="Comma 1049 2 2" xfId="8404"/>
    <cellStyle name="Comma 1049 3" xfId="1805"/>
    <cellStyle name="Comma 1049 3 2" xfId="8355"/>
    <cellStyle name="Comma 1049 4" xfId="8288"/>
    <cellStyle name="Comma 105" xfId="260"/>
    <cellStyle name="Comma 105 2" xfId="6837"/>
    <cellStyle name="Comma 1050" xfId="1740"/>
    <cellStyle name="Comma 1050 2" xfId="1856"/>
    <cellStyle name="Comma 1050 2 2" xfId="8405"/>
    <cellStyle name="Comma 1050 3" xfId="1836"/>
    <cellStyle name="Comma 1050 3 2" xfId="8385"/>
    <cellStyle name="Comma 1050 4" xfId="8290"/>
    <cellStyle name="Comma 1051" xfId="1158"/>
    <cellStyle name="Comma 1051 2" xfId="1843"/>
    <cellStyle name="Comma 1051 2 2" xfId="8392"/>
    <cellStyle name="Comma 1051 3" xfId="1924"/>
    <cellStyle name="Comma 1051 3 2" xfId="8473"/>
    <cellStyle name="Comma 1051 4" xfId="1752"/>
    <cellStyle name="Comma 1051 4 2" xfId="8302"/>
    <cellStyle name="Comma 1051 5" xfId="7715"/>
    <cellStyle name="Comma 1052" xfId="1161"/>
    <cellStyle name="Comma 1052 2" xfId="7718"/>
    <cellStyle name="Comma 1053" xfId="1741"/>
    <cellStyle name="Comma 1053 2" xfId="8291"/>
    <cellStyle name="Comma 1054" xfId="1160"/>
    <cellStyle name="Comma 1054 2" xfId="7717"/>
    <cellStyle name="Comma 1055" xfId="1159"/>
    <cellStyle name="Comma 1055 2" xfId="7716"/>
    <cellStyle name="Comma 1056" xfId="1812"/>
    <cellStyle name="Comma 1056 2" xfId="8362"/>
    <cellStyle name="Comma 1057" xfId="1844"/>
    <cellStyle name="Comma 1057 2" xfId="8393"/>
    <cellStyle name="Comma 1058" xfId="1810"/>
    <cellStyle name="Comma 1058 2" xfId="8360"/>
    <cellStyle name="Comma 1059" xfId="1807"/>
    <cellStyle name="Comma 1059 2" xfId="8357"/>
    <cellStyle name="Comma 106" xfId="261"/>
    <cellStyle name="Comma 106 2" xfId="6838"/>
    <cellStyle name="Comma 1060" xfId="1840"/>
    <cellStyle name="Comma 1060 2" xfId="8389"/>
    <cellStyle name="Comma 1061" xfId="1821"/>
    <cellStyle name="Comma 1061 2" xfId="8371"/>
    <cellStyle name="Comma 1062" xfId="1839"/>
    <cellStyle name="Comma 1062 2" xfId="8388"/>
    <cellStyle name="Comma 1063" xfId="1842"/>
    <cellStyle name="Comma 1063 2" xfId="8391"/>
    <cellStyle name="Comma 1064" xfId="1816"/>
    <cellStyle name="Comma 1064 2" xfId="8366"/>
    <cellStyle name="Comma 1065" xfId="1838"/>
    <cellStyle name="Comma 1065 2" xfId="8387"/>
    <cellStyle name="Comma 1066" xfId="1806"/>
    <cellStyle name="Comma 1066 2" xfId="8356"/>
    <cellStyle name="Comma 1067" xfId="1754"/>
    <cellStyle name="Comma 1067 2" xfId="8304"/>
    <cellStyle name="Comma 1068" xfId="1757"/>
    <cellStyle name="Comma 1068 2" xfId="1921"/>
    <cellStyle name="Comma 1068 2 2" xfId="8470"/>
    <cellStyle name="Comma 1068 3" xfId="8307"/>
    <cellStyle name="Comma 1069" xfId="1832"/>
    <cellStyle name="Comma 1069 2" xfId="1922"/>
    <cellStyle name="Comma 1069 2 2" xfId="8471"/>
    <cellStyle name="Comma 1069 3" xfId="8381"/>
    <cellStyle name="Comma 107" xfId="262"/>
    <cellStyle name="Comma 107 2" xfId="6839"/>
    <cellStyle name="Comma 1070" xfId="1857"/>
    <cellStyle name="Comma 1070 2" xfId="1923"/>
    <cellStyle name="Comma 1070 2 2" xfId="8472"/>
    <cellStyle name="Comma 1070 3" xfId="2117"/>
    <cellStyle name="Comma 1070 3 2" xfId="8622"/>
    <cellStyle name="Comma 1070 4" xfId="8406"/>
    <cellStyle name="Comma 1071" xfId="1858"/>
    <cellStyle name="Comma 1071 2" xfId="1925"/>
    <cellStyle name="Comma 1071 2 2" xfId="8474"/>
    <cellStyle name="Comma 1071 3" xfId="8407"/>
    <cellStyle name="Comma 1072" xfId="1859"/>
    <cellStyle name="Comma 1072 2" xfId="1926"/>
    <cellStyle name="Comma 1072 2 2" xfId="8475"/>
    <cellStyle name="Comma 1072 3" xfId="8408"/>
    <cellStyle name="Comma 1073" xfId="1860"/>
    <cellStyle name="Comma 1073 2" xfId="8409"/>
    <cellStyle name="Comma 1074" xfId="1861"/>
    <cellStyle name="Comma 1074 2" xfId="8410"/>
    <cellStyle name="Comma 1075" xfId="1864"/>
    <cellStyle name="Comma 1075 2" xfId="8413"/>
    <cellStyle name="Comma 1076" xfId="1862"/>
    <cellStyle name="Comma 1076 2" xfId="8411"/>
    <cellStyle name="Comma 1077" xfId="1865"/>
    <cellStyle name="Comma 1077 2" xfId="8414"/>
    <cellStyle name="Comma 1078" xfId="1866"/>
    <cellStyle name="Comma 1078 2" xfId="8415"/>
    <cellStyle name="Comma 1079" xfId="1863"/>
    <cellStyle name="Comma 1079 2" xfId="8412"/>
    <cellStyle name="Comma 108" xfId="263"/>
    <cellStyle name="Comma 108 2" xfId="6840"/>
    <cellStyle name="Comma 1080" xfId="1868"/>
    <cellStyle name="Comma 1080 2" xfId="8417"/>
    <cellStyle name="Comma 1081" xfId="1867"/>
    <cellStyle name="Comma 1081 2" xfId="8416"/>
    <cellStyle name="Comma 1082" xfId="1869"/>
    <cellStyle name="Comma 1082 2" xfId="8418"/>
    <cellStyle name="Comma 1083" xfId="1870"/>
    <cellStyle name="Comma 1083 2" xfId="8419"/>
    <cellStyle name="Comma 1084" xfId="1871"/>
    <cellStyle name="Comma 1084 2" xfId="8420"/>
    <cellStyle name="Comma 1085" xfId="1872"/>
    <cellStyle name="Comma 1085 2" xfId="8421"/>
    <cellStyle name="Comma 1086" xfId="1873"/>
    <cellStyle name="Comma 1086 2" xfId="8422"/>
    <cellStyle name="Comma 1087" xfId="1874"/>
    <cellStyle name="Comma 1087 2" xfId="8423"/>
    <cellStyle name="Comma 1088" xfId="1876"/>
    <cellStyle name="Comma 1088 2" xfId="8425"/>
    <cellStyle name="Comma 1089" xfId="1875"/>
    <cellStyle name="Comma 1089 2" xfId="8424"/>
    <cellStyle name="Comma 109" xfId="264"/>
    <cellStyle name="Comma 109 2" xfId="6841"/>
    <cellStyle name="Comma 1090" xfId="1878"/>
    <cellStyle name="Comma 1090 2" xfId="8427"/>
    <cellStyle name="Comma 1091" xfId="1879"/>
    <cellStyle name="Comma 1091 2" xfId="8428"/>
    <cellStyle name="Comma 1092" xfId="1877"/>
    <cellStyle name="Comma 1092 2" xfId="8426"/>
    <cellStyle name="Comma 1093" xfId="1880"/>
    <cellStyle name="Comma 1093 2" xfId="8429"/>
    <cellStyle name="Comma 1094" xfId="1881"/>
    <cellStyle name="Comma 1094 2" xfId="8430"/>
    <cellStyle name="Comma 1095" xfId="1883"/>
    <cellStyle name="Comma 1095 2" xfId="8432"/>
    <cellStyle name="Comma 1096" xfId="1882"/>
    <cellStyle name="Comma 1096 2" xfId="8431"/>
    <cellStyle name="Comma 1097" xfId="1884"/>
    <cellStyle name="Comma 1097 2" xfId="8433"/>
    <cellStyle name="Comma 1098" xfId="1885"/>
    <cellStyle name="Comma 1098 2" xfId="8434"/>
    <cellStyle name="Comma 1099" xfId="1744"/>
    <cellStyle name="Comma 1099 2" xfId="8294"/>
    <cellStyle name="Comma 11" xfId="64"/>
    <cellStyle name="Comma 11 10" xfId="5101"/>
    <cellStyle name="Comma 11 10 2" xfId="6079"/>
    <cellStyle name="Comma 11 10 2 2" xfId="12464"/>
    <cellStyle name="Comma 11 10 3" xfId="11495"/>
    <cellStyle name="Comma 11 11" xfId="5338"/>
    <cellStyle name="Comma 11 11 2" xfId="6050"/>
    <cellStyle name="Comma 11 11 2 2" xfId="12435"/>
    <cellStyle name="Comma 11 11 3" xfId="11732"/>
    <cellStyle name="Comma 11 12" xfId="6493"/>
    <cellStyle name="Comma 11 12 2" xfId="12873"/>
    <cellStyle name="Comma 11 13" xfId="265"/>
    <cellStyle name="Comma 11 13 2" xfId="6842"/>
    <cellStyle name="Comma 11 14" xfId="6665"/>
    <cellStyle name="Comma 11 2" xfId="266"/>
    <cellStyle name="Comma 11 2 2" xfId="1294"/>
    <cellStyle name="Comma 11 2 2 2" xfId="7850"/>
    <cellStyle name="Comma 11 2 3" xfId="1650"/>
    <cellStyle name="Comma 11 2 3 2" xfId="8200"/>
    <cellStyle name="Comma 11 2 4" xfId="2998"/>
    <cellStyle name="Comma 11 2 4 2" xfId="9491"/>
    <cellStyle name="Comma 11 2 5" xfId="6843"/>
    <cellStyle name="Comma 11 3" xfId="267"/>
    <cellStyle name="Comma 11 3 2" xfId="1651"/>
    <cellStyle name="Comma 11 3 2 2" xfId="8201"/>
    <cellStyle name="Comma 11 3 3" xfId="2999"/>
    <cellStyle name="Comma 11 3 3 2" xfId="9492"/>
    <cellStyle name="Comma 11 3 4" xfId="6844"/>
    <cellStyle name="Comma 11 4" xfId="268"/>
    <cellStyle name="Comma 11 4 2" xfId="6845"/>
    <cellStyle name="Comma 11 5" xfId="269"/>
    <cellStyle name="Comma 11 5 2" xfId="6846"/>
    <cellStyle name="Comma 11 6" xfId="1615"/>
    <cellStyle name="Comma 11 6 2" xfId="8166"/>
    <cellStyle name="Comma 11 7" xfId="2741"/>
    <cellStyle name="Comma 11 7 2" xfId="2651"/>
    <cellStyle name="Comma 11 7 2 2" xfId="9153"/>
    <cellStyle name="Comma 11 7 3" xfId="2880"/>
    <cellStyle name="Comma 11 7 3 2" xfId="9377"/>
    <cellStyle name="Comma 11 7 4" xfId="3129"/>
    <cellStyle name="Comma 11 7 4 2" xfId="3284"/>
    <cellStyle name="Comma 11 7 4 2 2" xfId="9769"/>
    <cellStyle name="Comma 11 7 4 3" xfId="3444"/>
    <cellStyle name="Comma 11 7 4 3 2" xfId="9922"/>
    <cellStyle name="Comma 11 7 4 4" xfId="3668"/>
    <cellStyle name="Comma 11 7 4 4 2" xfId="3832"/>
    <cellStyle name="Comma 11 7 4 4 2 2" xfId="4251"/>
    <cellStyle name="Comma 11 7 4 4 2 2 2" xfId="10668"/>
    <cellStyle name="Comma 11 7 4 4 2 3" xfId="4411"/>
    <cellStyle name="Comma 11 7 4 4 2 3 2" xfId="10818"/>
    <cellStyle name="Comma 11 7 4 4 2 4" xfId="10289"/>
    <cellStyle name="Comma 11 7 4 4 3" xfId="3969"/>
    <cellStyle name="Comma 11 7 4 4 3 2" xfId="10417"/>
    <cellStyle name="Comma 11 7 4 4 4" xfId="10136"/>
    <cellStyle name="Comma 11 7 4 5" xfId="9619"/>
    <cellStyle name="Comma 11 7 5" xfId="3607"/>
    <cellStyle name="Comma 11 7 5 2" xfId="3771"/>
    <cellStyle name="Comma 11 7 5 2 2" xfId="4190"/>
    <cellStyle name="Comma 11 7 5 2 2 2" xfId="10612"/>
    <cellStyle name="Comma 11 7 5 2 3" xfId="4350"/>
    <cellStyle name="Comma 11 7 5 2 3 2" xfId="10762"/>
    <cellStyle name="Comma 11 7 5 2 4" xfId="10233"/>
    <cellStyle name="Comma 11 7 5 3" xfId="3908"/>
    <cellStyle name="Comma 11 7 5 3 2" xfId="10361"/>
    <cellStyle name="Comma 11 7 5 4" xfId="10080"/>
    <cellStyle name="Comma 11 7 6" xfId="9241"/>
    <cellStyle name="Comma 11 8" xfId="4535"/>
    <cellStyle name="Comma 11 8 2" xfId="4618"/>
    <cellStyle name="Comma 11 8 2 2" xfId="11019"/>
    <cellStyle name="Comma 11 8 3" xfId="5492"/>
    <cellStyle name="Comma 11 8 3 2" xfId="11884"/>
    <cellStyle name="Comma 11 8 4" xfId="10939"/>
    <cellStyle name="Comma 11 9" xfId="4722"/>
    <cellStyle name="Comma 11 9 2" xfId="4927"/>
    <cellStyle name="Comma 11 9 2 2" xfId="11324"/>
    <cellStyle name="Comma 11 9 3" xfId="5604"/>
    <cellStyle name="Comma 11 9 3 2" xfId="11993"/>
    <cellStyle name="Comma 11 9 4" xfId="11122"/>
    <cellStyle name="Comma 110" xfId="270"/>
    <cellStyle name="Comma 110 2" xfId="6847"/>
    <cellStyle name="Comma 1100" xfId="1886"/>
    <cellStyle name="Comma 1100 2" xfId="8435"/>
    <cellStyle name="Comma 1101" xfId="1887"/>
    <cellStyle name="Comma 1101 2" xfId="8436"/>
    <cellStyle name="Comma 1102" xfId="1888"/>
    <cellStyle name="Comma 1102 2" xfId="8437"/>
    <cellStyle name="Comma 1103" xfId="1889"/>
    <cellStyle name="Comma 1103 2" xfId="8438"/>
    <cellStyle name="Comma 1104" xfId="1890"/>
    <cellStyle name="Comma 1104 2" xfId="8439"/>
    <cellStyle name="Comma 1105" xfId="1891"/>
    <cellStyle name="Comma 1105 2" xfId="8440"/>
    <cellStyle name="Comma 1106" xfId="1892"/>
    <cellStyle name="Comma 1106 2" xfId="8441"/>
    <cellStyle name="Comma 1107" xfId="1893"/>
    <cellStyle name="Comma 1107 2" xfId="8442"/>
    <cellStyle name="Comma 1108" xfId="1894"/>
    <cellStyle name="Comma 1108 2" xfId="8443"/>
    <cellStyle name="Comma 1109" xfId="1895"/>
    <cellStyle name="Comma 1109 2" xfId="8444"/>
    <cellStyle name="Comma 111" xfId="271"/>
    <cellStyle name="Comma 111 2" xfId="6848"/>
    <cellStyle name="Comma 1110" xfId="1897"/>
    <cellStyle name="Comma 1110 2" xfId="8446"/>
    <cellStyle name="Comma 1111" xfId="1896"/>
    <cellStyle name="Comma 1111 2" xfId="8445"/>
    <cellStyle name="Comma 1112" xfId="1898"/>
    <cellStyle name="Comma 1112 2" xfId="8447"/>
    <cellStyle name="Comma 1113" xfId="1899"/>
    <cellStyle name="Comma 1113 2" xfId="8448"/>
    <cellStyle name="Comma 1114" xfId="1900"/>
    <cellStyle name="Comma 1114 2" xfId="8449"/>
    <cellStyle name="Comma 1115" xfId="1902"/>
    <cellStyle name="Comma 1115 2" xfId="8451"/>
    <cellStyle name="Comma 1116" xfId="1901"/>
    <cellStyle name="Comma 1116 2" xfId="8450"/>
    <cellStyle name="Comma 1117" xfId="1903"/>
    <cellStyle name="Comma 1117 2" xfId="8452"/>
    <cellStyle name="Comma 1118" xfId="1904"/>
    <cellStyle name="Comma 1118 2" xfId="8453"/>
    <cellStyle name="Comma 1119" xfId="1906"/>
    <cellStyle name="Comma 1119 2" xfId="8455"/>
    <cellStyle name="Comma 112" xfId="272"/>
    <cellStyle name="Comma 112 2" xfId="6849"/>
    <cellStyle name="Comma 1120" xfId="1905"/>
    <cellStyle name="Comma 1120 2" xfId="8454"/>
    <cellStyle name="Comma 1121" xfId="1907"/>
    <cellStyle name="Comma 1121 2" xfId="8456"/>
    <cellStyle name="Comma 1122" xfId="1908"/>
    <cellStyle name="Comma 1122 2" xfId="8457"/>
    <cellStyle name="Comma 1123" xfId="1909"/>
    <cellStyle name="Comma 1123 2" xfId="8458"/>
    <cellStyle name="Comma 1124" xfId="1910"/>
    <cellStyle name="Comma 1124 2" xfId="8459"/>
    <cellStyle name="Comma 1125" xfId="1911"/>
    <cellStyle name="Comma 1125 2" xfId="8460"/>
    <cellStyle name="Comma 1126" xfId="1913"/>
    <cellStyle name="Comma 1126 2" xfId="8462"/>
    <cellStyle name="Comma 1127" xfId="1914"/>
    <cellStyle name="Comma 1127 2" xfId="8463"/>
    <cellStyle name="Comma 1128" xfId="1912"/>
    <cellStyle name="Comma 1128 2" xfId="8461"/>
    <cellStyle name="Comma 1129" xfId="1928"/>
    <cellStyle name="Comma 1129 2" xfId="8477"/>
    <cellStyle name="Comma 113" xfId="273"/>
    <cellStyle name="Comma 113 2" xfId="6850"/>
    <cellStyle name="Comma 1130" xfId="1927"/>
    <cellStyle name="Comma 1130 2" xfId="8476"/>
    <cellStyle name="Comma 1131" xfId="1929"/>
    <cellStyle name="Comma 1131 2" xfId="8478"/>
    <cellStyle name="Comma 1132" xfId="1931"/>
    <cellStyle name="Comma 1132 2" xfId="8480"/>
    <cellStyle name="Comma 1133" xfId="1930"/>
    <cellStyle name="Comma 1133 2" xfId="8479"/>
    <cellStyle name="Comma 1134" xfId="1933"/>
    <cellStyle name="Comma 1134 2" xfId="8482"/>
    <cellStyle name="Comma 1135" xfId="1932"/>
    <cellStyle name="Comma 1135 2" xfId="8481"/>
    <cellStyle name="Comma 1136" xfId="1934"/>
    <cellStyle name="Comma 1136 2" xfId="8483"/>
    <cellStyle name="Comma 1137" xfId="1935"/>
    <cellStyle name="Comma 1137 2" xfId="8484"/>
    <cellStyle name="Comma 1138" xfId="1936"/>
    <cellStyle name="Comma 1138 2" xfId="8485"/>
    <cellStyle name="Comma 1139" xfId="1937"/>
    <cellStyle name="Comma 1139 2" xfId="8486"/>
    <cellStyle name="Comma 114" xfId="274"/>
    <cellStyle name="Comma 114 2" xfId="6851"/>
    <cellStyle name="Comma 1140" xfId="1938"/>
    <cellStyle name="Comma 1140 2" xfId="8487"/>
    <cellStyle name="Comma 1141" xfId="1939"/>
    <cellStyle name="Comma 1141 2" xfId="8488"/>
    <cellStyle name="Comma 1142" xfId="1940"/>
    <cellStyle name="Comma 1142 2" xfId="8489"/>
    <cellStyle name="Comma 1143" xfId="1941"/>
    <cellStyle name="Comma 1143 2" xfId="8490"/>
    <cellStyle name="Comma 1144" xfId="1943"/>
    <cellStyle name="Comma 1144 2" xfId="8492"/>
    <cellStyle name="Comma 1145" xfId="1942"/>
    <cellStyle name="Comma 1145 2" xfId="8491"/>
    <cellStyle name="Comma 1146" xfId="1944"/>
    <cellStyle name="Comma 1146 2" xfId="8493"/>
    <cellStyle name="Comma 1147" xfId="1945"/>
    <cellStyle name="Comma 1147 2" xfId="8494"/>
    <cellStyle name="Comma 1148" xfId="1946"/>
    <cellStyle name="Comma 1148 2" xfId="8495"/>
    <cellStyle name="Comma 1149" xfId="1947"/>
    <cellStyle name="Comma 1149 2" xfId="8496"/>
    <cellStyle name="Comma 115" xfId="275"/>
    <cellStyle name="Comma 115 2" xfId="6852"/>
    <cellStyle name="Comma 1150" xfId="1948"/>
    <cellStyle name="Comma 1150 2" xfId="8497"/>
    <cellStyle name="Comma 1151" xfId="1949"/>
    <cellStyle name="Comma 1151 2" xfId="8498"/>
    <cellStyle name="Comma 1152" xfId="1950"/>
    <cellStyle name="Comma 1152 2" xfId="8499"/>
    <cellStyle name="Comma 1153" xfId="1951"/>
    <cellStyle name="Comma 1153 2" xfId="8500"/>
    <cellStyle name="Comma 1154" xfId="1952"/>
    <cellStyle name="Comma 1154 2" xfId="8501"/>
    <cellStyle name="Comma 1155" xfId="1953"/>
    <cellStyle name="Comma 1155 2" xfId="8502"/>
    <cellStyle name="Comma 1156" xfId="1954"/>
    <cellStyle name="Comma 1156 2" xfId="8503"/>
    <cellStyle name="Comma 1157" xfId="1955"/>
    <cellStyle name="Comma 1157 2" xfId="8504"/>
    <cellStyle name="Comma 1158" xfId="1956"/>
    <cellStyle name="Comma 1158 2" xfId="8505"/>
    <cellStyle name="Comma 1159" xfId="1957"/>
    <cellStyle name="Comma 1159 2" xfId="8506"/>
    <cellStyle name="Comma 116" xfId="276"/>
    <cellStyle name="Comma 116 2" xfId="6853"/>
    <cellStyle name="Comma 1160" xfId="1958"/>
    <cellStyle name="Comma 1160 2" xfId="8507"/>
    <cellStyle name="Comma 1161" xfId="1959"/>
    <cellStyle name="Comma 1161 2" xfId="8508"/>
    <cellStyle name="Comma 1162" xfId="1960"/>
    <cellStyle name="Comma 1162 2" xfId="8509"/>
    <cellStyle name="Comma 1163" xfId="1961"/>
    <cellStyle name="Comma 1163 2" xfId="8510"/>
    <cellStyle name="Comma 1164" xfId="1962"/>
    <cellStyle name="Comma 1164 2" xfId="8511"/>
    <cellStyle name="Comma 1165" xfId="1963"/>
    <cellStyle name="Comma 1165 2" xfId="8512"/>
    <cellStyle name="Comma 1166" xfId="1964"/>
    <cellStyle name="Comma 1166 2" xfId="8513"/>
    <cellStyle name="Comma 1167" xfId="1965"/>
    <cellStyle name="Comma 1167 2" xfId="8514"/>
    <cellStyle name="Comma 1168" xfId="1966"/>
    <cellStyle name="Comma 1168 2" xfId="8515"/>
    <cellStyle name="Comma 1169" xfId="1968"/>
    <cellStyle name="Comma 1169 2" xfId="8517"/>
    <cellStyle name="Comma 117" xfId="277"/>
    <cellStyle name="Comma 117 2" xfId="6854"/>
    <cellStyle name="Comma 1170" xfId="1967"/>
    <cellStyle name="Comma 1170 2" xfId="8516"/>
    <cellStyle name="Comma 1171" xfId="1969"/>
    <cellStyle name="Comma 1171 2" xfId="8518"/>
    <cellStyle name="Comma 1172" xfId="1970"/>
    <cellStyle name="Comma 1172 2" xfId="8519"/>
    <cellStyle name="Comma 1173" xfId="1971"/>
    <cellStyle name="Comma 1173 2" xfId="8520"/>
    <cellStyle name="Comma 1174" xfId="1742"/>
    <cellStyle name="Comma 1174 2" xfId="8292"/>
    <cellStyle name="Comma 1175" xfId="1972"/>
    <cellStyle name="Comma 1175 2" xfId="8521"/>
    <cellStyle name="Comma 1176" xfId="1973"/>
    <cellStyle name="Comma 1176 2" xfId="8522"/>
    <cellStyle name="Comma 1177" xfId="1974"/>
    <cellStyle name="Comma 1177 2" xfId="8523"/>
    <cellStyle name="Comma 1178" xfId="1975"/>
    <cellStyle name="Comma 1178 2" xfId="8524"/>
    <cellStyle name="Comma 1179" xfId="1976"/>
    <cellStyle name="Comma 1179 2" xfId="8525"/>
    <cellStyle name="Comma 118" xfId="278"/>
    <cellStyle name="Comma 118 2" xfId="6855"/>
    <cellStyle name="Comma 1180" xfId="1977"/>
    <cellStyle name="Comma 1180 2" xfId="8526"/>
    <cellStyle name="Comma 1181" xfId="1979"/>
    <cellStyle name="Comma 1181 2" xfId="8528"/>
    <cellStyle name="Comma 1182" xfId="1978"/>
    <cellStyle name="Comma 1182 2" xfId="8527"/>
    <cellStyle name="Comma 1183" xfId="1981"/>
    <cellStyle name="Comma 1183 2" xfId="8530"/>
    <cellStyle name="Comma 1184" xfId="1980"/>
    <cellStyle name="Comma 1184 2" xfId="8529"/>
    <cellStyle name="Comma 1185" xfId="1982"/>
    <cellStyle name="Comma 1185 2" xfId="8531"/>
    <cellStyle name="Comma 1186" xfId="1983"/>
    <cellStyle name="Comma 1186 2" xfId="8532"/>
    <cellStyle name="Comma 1187" xfId="1985"/>
    <cellStyle name="Comma 1187 2" xfId="8534"/>
    <cellStyle name="Comma 1188" xfId="1984"/>
    <cellStyle name="Comma 1188 2" xfId="8533"/>
    <cellStyle name="Comma 1189" xfId="1986"/>
    <cellStyle name="Comma 1189 2" xfId="8535"/>
    <cellStyle name="Comma 119" xfId="279"/>
    <cellStyle name="Comma 119 2" xfId="6856"/>
    <cellStyle name="Comma 1190" xfId="1988"/>
    <cellStyle name="Comma 1190 2" xfId="8537"/>
    <cellStyle name="Comma 1191" xfId="1989"/>
    <cellStyle name="Comma 1191 2" xfId="2514"/>
    <cellStyle name="Comma 1191 2 2" xfId="9019"/>
    <cellStyle name="Comma 1191 3" xfId="2786"/>
    <cellStyle name="Comma 1191 3 2" xfId="9286"/>
    <cellStyle name="Comma 1191 4" xfId="8538"/>
    <cellStyle name="Comma 1192" xfId="1990"/>
    <cellStyle name="Comma 1192 2" xfId="8539"/>
    <cellStyle name="Comma 1193" xfId="1994"/>
    <cellStyle name="Comma 1193 2" xfId="8543"/>
    <cellStyle name="Comma 1194" xfId="1991"/>
    <cellStyle name="Comma 1194 2" xfId="8540"/>
    <cellStyle name="Comma 1195" xfId="1993"/>
    <cellStyle name="Comma 1195 2" xfId="8542"/>
    <cellStyle name="Comma 1196" xfId="1992"/>
    <cellStyle name="Comma 1196 2" xfId="8541"/>
    <cellStyle name="Comma 1197" xfId="1995"/>
    <cellStyle name="Comma 1197 2" xfId="8544"/>
    <cellStyle name="Comma 1198" xfId="1997"/>
    <cellStyle name="Comma 1198 2" xfId="8546"/>
    <cellStyle name="Comma 1199" xfId="1998"/>
    <cellStyle name="Comma 1199 2" xfId="8547"/>
    <cellStyle name="Comma 12" xfId="65"/>
    <cellStyle name="Comma 12 10" xfId="5102"/>
    <cellStyle name="Comma 12 10 2" xfId="6101"/>
    <cellStyle name="Comma 12 10 2 2" xfId="12485"/>
    <cellStyle name="Comma 12 10 3" xfId="11496"/>
    <cellStyle name="Comma 12 11" xfId="5337"/>
    <cellStyle name="Comma 12 11 2" xfId="6184"/>
    <cellStyle name="Comma 12 11 2 2" xfId="12566"/>
    <cellStyle name="Comma 12 11 3" xfId="11731"/>
    <cellStyle name="Comma 12 12" xfId="6494"/>
    <cellStyle name="Comma 12 12 2" xfId="12874"/>
    <cellStyle name="Comma 12 13" xfId="280"/>
    <cellStyle name="Comma 12 13 2" xfId="6857"/>
    <cellStyle name="Comma 12 14" xfId="6666"/>
    <cellStyle name="Comma 12 2" xfId="281"/>
    <cellStyle name="Comma 12 2 2" xfId="1295"/>
    <cellStyle name="Comma 12 2 2 2" xfId="7851"/>
    <cellStyle name="Comma 12 2 3" xfId="1643"/>
    <cellStyle name="Comma 12 2 3 2" xfId="8193"/>
    <cellStyle name="Comma 12 2 4" xfId="3000"/>
    <cellStyle name="Comma 12 2 4 2" xfId="9493"/>
    <cellStyle name="Comma 12 2 5" xfId="6858"/>
    <cellStyle name="Comma 12 3" xfId="282"/>
    <cellStyle name="Comma 12 3 2" xfId="1646"/>
    <cellStyle name="Comma 12 3 2 2" xfId="8196"/>
    <cellStyle name="Comma 12 3 3" xfId="3001"/>
    <cellStyle name="Comma 12 3 3 2" xfId="9494"/>
    <cellStyle name="Comma 12 3 4" xfId="6859"/>
    <cellStyle name="Comma 12 4" xfId="283"/>
    <cellStyle name="Comma 12 4 2" xfId="6860"/>
    <cellStyle name="Comma 12 5" xfId="284"/>
    <cellStyle name="Comma 12 5 2" xfId="6861"/>
    <cellStyle name="Comma 12 6" xfId="1614"/>
    <cellStyle name="Comma 12 6 2" xfId="8165"/>
    <cellStyle name="Comma 12 7" xfId="2742"/>
    <cellStyle name="Comma 12 7 2" xfId="2652"/>
    <cellStyle name="Comma 12 7 2 2" xfId="9154"/>
    <cellStyle name="Comma 12 7 3" xfId="2881"/>
    <cellStyle name="Comma 12 7 3 2" xfId="9378"/>
    <cellStyle name="Comma 12 7 4" xfId="3130"/>
    <cellStyle name="Comma 12 7 4 2" xfId="3285"/>
    <cellStyle name="Comma 12 7 4 2 2" xfId="9770"/>
    <cellStyle name="Comma 12 7 4 3" xfId="3445"/>
    <cellStyle name="Comma 12 7 4 3 2" xfId="9923"/>
    <cellStyle name="Comma 12 7 4 4" xfId="3669"/>
    <cellStyle name="Comma 12 7 4 4 2" xfId="3833"/>
    <cellStyle name="Comma 12 7 4 4 2 2" xfId="4252"/>
    <cellStyle name="Comma 12 7 4 4 2 2 2" xfId="10669"/>
    <cellStyle name="Comma 12 7 4 4 2 3" xfId="4412"/>
    <cellStyle name="Comma 12 7 4 4 2 3 2" xfId="10819"/>
    <cellStyle name="Comma 12 7 4 4 2 4" xfId="10290"/>
    <cellStyle name="Comma 12 7 4 4 3" xfId="3970"/>
    <cellStyle name="Comma 12 7 4 4 3 2" xfId="10418"/>
    <cellStyle name="Comma 12 7 4 4 4" xfId="10137"/>
    <cellStyle name="Comma 12 7 4 5" xfId="9620"/>
    <cellStyle name="Comma 12 7 5" xfId="3608"/>
    <cellStyle name="Comma 12 7 5 2" xfId="3772"/>
    <cellStyle name="Comma 12 7 5 2 2" xfId="4191"/>
    <cellStyle name="Comma 12 7 5 2 2 2" xfId="10613"/>
    <cellStyle name="Comma 12 7 5 2 3" xfId="4351"/>
    <cellStyle name="Comma 12 7 5 2 3 2" xfId="10763"/>
    <cellStyle name="Comma 12 7 5 2 4" xfId="10234"/>
    <cellStyle name="Comma 12 7 5 3" xfId="3909"/>
    <cellStyle name="Comma 12 7 5 3 2" xfId="10362"/>
    <cellStyle name="Comma 12 7 5 4" xfId="10081"/>
    <cellStyle name="Comma 12 7 6" xfId="9242"/>
    <cellStyle name="Comma 12 8" xfId="4536"/>
    <cellStyle name="Comma 12 8 2" xfId="4619"/>
    <cellStyle name="Comma 12 8 2 2" xfId="11020"/>
    <cellStyle name="Comma 12 8 3" xfId="5493"/>
    <cellStyle name="Comma 12 8 3 2" xfId="11885"/>
    <cellStyle name="Comma 12 8 4" xfId="10940"/>
    <cellStyle name="Comma 12 9" xfId="4721"/>
    <cellStyle name="Comma 12 9 2" xfId="4926"/>
    <cellStyle name="Comma 12 9 2 2" xfId="11323"/>
    <cellStyle name="Comma 12 9 3" xfId="5603"/>
    <cellStyle name="Comma 12 9 3 2" xfId="11992"/>
    <cellStyle name="Comma 12 9 4" xfId="11121"/>
    <cellStyle name="Comma 120" xfId="285"/>
    <cellStyle name="Comma 120 2" xfId="6862"/>
    <cellStyle name="Comma 1200" xfId="1999"/>
    <cellStyle name="Comma 1200 2" xfId="8548"/>
    <cellStyle name="Comma 1201" xfId="1996"/>
    <cellStyle name="Comma 1201 2" xfId="8545"/>
    <cellStyle name="Comma 1202" xfId="2000"/>
    <cellStyle name="Comma 1202 2" xfId="8549"/>
    <cellStyle name="Comma 1203" xfId="2002"/>
    <cellStyle name="Comma 1203 2" xfId="8551"/>
    <cellStyle name="Comma 1204" xfId="2001"/>
    <cellStyle name="Comma 1204 2" xfId="8550"/>
    <cellStyle name="Comma 1205" xfId="2004"/>
    <cellStyle name="Comma 1205 2" xfId="8553"/>
    <cellStyle name="Comma 1206" xfId="2005"/>
    <cellStyle name="Comma 1206 2" xfId="8554"/>
    <cellStyle name="Comma 1207" xfId="2006"/>
    <cellStyle name="Comma 1207 2" xfId="8555"/>
    <cellStyle name="Comma 1208" xfId="2007"/>
    <cellStyle name="Comma 1208 2" xfId="8556"/>
    <cellStyle name="Comma 1209" xfId="2008"/>
    <cellStyle name="Comma 1209 2" xfId="8557"/>
    <cellStyle name="Comma 121" xfId="286"/>
    <cellStyle name="Comma 121 2" xfId="6863"/>
    <cellStyle name="Comma 1210" xfId="2009"/>
    <cellStyle name="Comma 1210 2" xfId="8558"/>
    <cellStyle name="Comma 1211" xfId="2010"/>
    <cellStyle name="Comma 1211 2" xfId="8559"/>
    <cellStyle name="Comma 1212" xfId="2012"/>
    <cellStyle name="Comma 1212 2" xfId="8561"/>
    <cellStyle name="Comma 1213" xfId="2013"/>
    <cellStyle name="Comma 1213 2" xfId="8562"/>
    <cellStyle name="Comma 1214" xfId="2014"/>
    <cellStyle name="Comma 1214 2" xfId="8563"/>
    <cellStyle name="Comma 1215" xfId="2011"/>
    <cellStyle name="Comma 1215 2" xfId="2516"/>
    <cellStyle name="Comma 1215 2 2" xfId="9021"/>
    <cellStyle name="Comma 1215 3" xfId="2788"/>
    <cellStyle name="Comma 1215 3 2" xfId="9288"/>
    <cellStyle name="Comma 1215 4" xfId="8560"/>
    <cellStyle name="Comma 1216" xfId="2017"/>
    <cellStyle name="Comma 1216 2" xfId="8565"/>
    <cellStyle name="Comma 1217" xfId="2016"/>
    <cellStyle name="Comma 1217 2" xfId="8564"/>
    <cellStyle name="Comma 1218" xfId="2018"/>
    <cellStyle name="Comma 1218 2" xfId="8566"/>
    <cellStyle name="Comma 1219" xfId="2019"/>
    <cellStyle name="Comma 1219 2" xfId="8567"/>
    <cellStyle name="Comma 122" xfId="287"/>
    <cellStyle name="Comma 122 2" xfId="6864"/>
    <cellStyle name="Comma 1220" xfId="2020"/>
    <cellStyle name="Comma 1220 2" xfId="2518"/>
    <cellStyle name="Comma 1220 2 2" xfId="9022"/>
    <cellStyle name="Comma 1220 3" xfId="2790"/>
    <cellStyle name="Comma 1220 3 2" xfId="9289"/>
    <cellStyle name="Comma 1220 4" xfId="8568"/>
    <cellStyle name="Comma 1221" xfId="2021"/>
    <cellStyle name="Comma 1221 2" xfId="8569"/>
    <cellStyle name="Comma 1222" xfId="2022"/>
    <cellStyle name="Comma 1222 2" xfId="8570"/>
    <cellStyle name="Comma 1223" xfId="2044"/>
    <cellStyle name="Comma 1223 2" xfId="8571"/>
    <cellStyle name="Comma 1224" xfId="2051"/>
    <cellStyle name="Comma 1224 2" xfId="8572"/>
    <cellStyle name="Comma 1225" xfId="2064"/>
    <cellStyle name="Comma 1225 2" xfId="8573"/>
    <cellStyle name="Comma 1226" xfId="2068"/>
    <cellStyle name="Comma 1226 2" xfId="8574"/>
    <cellStyle name="Comma 1227" xfId="2069"/>
    <cellStyle name="Comma 1227 2" xfId="8575"/>
    <cellStyle name="Comma 1228" xfId="2074"/>
    <cellStyle name="Comma 1228 2" xfId="8580"/>
    <cellStyle name="Comma 1229" xfId="2070"/>
    <cellStyle name="Comma 1229 2" xfId="8576"/>
    <cellStyle name="Comma 123" xfId="288"/>
    <cellStyle name="Comma 123 2" xfId="6865"/>
    <cellStyle name="Comma 1230" xfId="2073"/>
    <cellStyle name="Comma 1230 2" xfId="8579"/>
    <cellStyle name="Comma 1231" xfId="2071"/>
    <cellStyle name="Comma 1231 2" xfId="8577"/>
    <cellStyle name="Comma 1232" xfId="2072"/>
    <cellStyle name="Comma 1232 2" xfId="8578"/>
    <cellStyle name="Comma 1233" xfId="2075"/>
    <cellStyle name="Comma 1233 2" xfId="8581"/>
    <cellStyle name="Comma 1234" xfId="2076"/>
    <cellStyle name="Comma 1234 2" xfId="8582"/>
    <cellStyle name="Comma 1235" xfId="2077"/>
    <cellStyle name="Comma 1235 2" xfId="8583"/>
    <cellStyle name="Comma 1236" xfId="2078"/>
    <cellStyle name="Comma 1236 2" xfId="8584"/>
    <cellStyle name="Comma 1237" xfId="2079"/>
    <cellStyle name="Comma 1237 2" xfId="8585"/>
    <cellStyle name="Comma 1238" xfId="2080"/>
    <cellStyle name="Comma 1238 2" xfId="8586"/>
    <cellStyle name="Comma 1239" xfId="2081"/>
    <cellStyle name="Comma 1239 2" xfId="8587"/>
    <cellStyle name="Comma 124" xfId="289"/>
    <cellStyle name="Comma 124 2" xfId="6866"/>
    <cellStyle name="Comma 1240" xfId="2083"/>
    <cellStyle name="Comma 1240 2" xfId="2522"/>
    <cellStyle name="Comma 1240 2 2" xfId="9026"/>
    <cellStyle name="Comma 1240 3" xfId="2792"/>
    <cellStyle name="Comma 1240 3 2" xfId="9291"/>
    <cellStyle name="Comma 1240 4" xfId="8589"/>
    <cellStyle name="Comma 1241" xfId="2084"/>
    <cellStyle name="Comma 1241 2" xfId="2523"/>
    <cellStyle name="Comma 1241 2 2" xfId="9027"/>
    <cellStyle name="Comma 1241 3" xfId="2793"/>
    <cellStyle name="Comma 1241 3 2" xfId="9292"/>
    <cellStyle name="Comma 1241 4" xfId="8590"/>
    <cellStyle name="Comma 1242" xfId="2085"/>
    <cellStyle name="Comma 1242 2" xfId="2524"/>
    <cellStyle name="Comma 1242 2 2" xfId="9028"/>
    <cellStyle name="Comma 1242 3" xfId="2794"/>
    <cellStyle name="Comma 1242 3 2" xfId="9293"/>
    <cellStyle name="Comma 1242 4" xfId="8591"/>
    <cellStyle name="Comma 1243" xfId="2086"/>
    <cellStyle name="Comma 1243 2" xfId="8592"/>
    <cellStyle name="Comma 1244" xfId="2087"/>
    <cellStyle name="Comma 1244 2" xfId="8593"/>
    <cellStyle name="Comma 1245" xfId="2089"/>
    <cellStyle name="Comma 1245 2" xfId="8595"/>
    <cellStyle name="Comma 1246" xfId="2090"/>
    <cellStyle name="Comma 1246 2" xfId="8596"/>
    <cellStyle name="Comma 1247" xfId="2088"/>
    <cellStyle name="Comma 1247 2" xfId="8594"/>
    <cellStyle name="Comma 1248" xfId="2091"/>
    <cellStyle name="Comma 1248 2" xfId="8597"/>
    <cellStyle name="Comma 1249" xfId="2092"/>
    <cellStyle name="Comma 1249 2" xfId="8598"/>
    <cellStyle name="Comma 125" xfId="290"/>
    <cellStyle name="Comma 125 2" xfId="6867"/>
    <cellStyle name="Comma 1250" xfId="2093"/>
    <cellStyle name="Comma 1250 2" xfId="8599"/>
    <cellStyle name="Comma 1251" xfId="2094"/>
    <cellStyle name="Comma 1251 2" xfId="8600"/>
    <cellStyle name="Comma 1252" xfId="2096"/>
    <cellStyle name="Comma 1252 2" xfId="8602"/>
    <cellStyle name="Comma 1253" xfId="2095"/>
    <cellStyle name="Comma 1253 2" xfId="8601"/>
    <cellStyle name="Comma 1254" xfId="2097"/>
    <cellStyle name="Comma 1254 2" xfId="8603"/>
    <cellStyle name="Comma 1255" xfId="2100"/>
    <cellStyle name="Comma 1255 2" xfId="8606"/>
    <cellStyle name="Comma 1256" xfId="2099"/>
    <cellStyle name="Comma 1256 2" xfId="8605"/>
    <cellStyle name="Comma 1257" xfId="2101"/>
    <cellStyle name="Comma 1257 2" xfId="8607"/>
    <cellStyle name="Comma 1258" xfId="2098"/>
    <cellStyle name="Comma 1258 2" xfId="2504"/>
    <cellStyle name="Comma 1258 2 2" xfId="9009"/>
    <cellStyle name="Comma 1258 3" xfId="2795"/>
    <cellStyle name="Comma 1258 3 2" xfId="9294"/>
    <cellStyle name="Comma 1258 4" xfId="8604"/>
    <cellStyle name="Comma 1259" xfId="2102"/>
    <cellStyle name="Comma 1259 2" xfId="2505"/>
    <cellStyle name="Comma 1259 2 2" xfId="9010"/>
    <cellStyle name="Comma 1259 3" xfId="2796"/>
    <cellStyle name="Comma 1259 3 2" xfId="9295"/>
    <cellStyle name="Comma 1259 4" xfId="8608"/>
    <cellStyle name="Comma 126" xfId="291"/>
    <cellStyle name="Comma 126 2" xfId="6868"/>
    <cellStyle name="Comma 1260" xfId="2103"/>
    <cellStyle name="Comma 1260 2" xfId="2112"/>
    <cellStyle name="Comma 1260 2 2" xfId="8618"/>
    <cellStyle name="Comma 1260 3" xfId="2797"/>
    <cellStyle name="Comma 1260 3 2" xfId="9296"/>
    <cellStyle name="Comma 1260 4" xfId="8609"/>
    <cellStyle name="Comma 1261" xfId="2104"/>
    <cellStyle name="Comma 1261 2" xfId="2120"/>
    <cellStyle name="Comma 1261 2 2" xfId="8625"/>
    <cellStyle name="Comma 1261 3" xfId="2798"/>
    <cellStyle name="Comma 1261 3 2" xfId="9297"/>
    <cellStyle name="Comma 1261 4" xfId="8610"/>
    <cellStyle name="Comma 1262" xfId="2105"/>
    <cellStyle name="Comma 1262 2" xfId="2123"/>
    <cellStyle name="Comma 1262 2 2" xfId="8628"/>
    <cellStyle name="Comma 1262 3" xfId="2799"/>
    <cellStyle name="Comma 1262 3 2" xfId="9298"/>
    <cellStyle name="Comma 1262 4" xfId="8611"/>
    <cellStyle name="Comma 1263" xfId="2107"/>
    <cellStyle name="Comma 1263 2" xfId="8613"/>
    <cellStyle name="Comma 1264" xfId="2106"/>
    <cellStyle name="Comma 1264 2" xfId="8612"/>
    <cellStyle name="Comma 1265" xfId="2108"/>
    <cellStyle name="Comma 1265 2" xfId="8614"/>
    <cellStyle name="Comma 1266" xfId="2109"/>
    <cellStyle name="Comma 1266 2" xfId="8615"/>
    <cellStyle name="Comma 1267" xfId="2110"/>
    <cellStyle name="Comma 1267 2" xfId="2526"/>
    <cellStyle name="Comma 1267 2 2" xfId="9030"/>
    <cellStyle name="Comma 1267 3" xfId="2800"/>
    <cellStyle name="Comma 1267 3 2" xfId="9299"/>
    <cellStyle name="Comma 1267 4" xfId="8616"/>
    <cellStyle name="Comma 1268" xfId="2111"/>
    <cellStyle name="Comma 1268 2" xfId="2527"/>
    <cellStyle name="Comma 1268 2 2" xfId="9031"/>
    <cellStyle name="Comma 1268 3" xfId="2801"/>
    <cellStyle name="Comma 1268 3 2" xfId="9300"/>
    <cellStyle name="Comma 1268 4" xfId="8617"/>
    <cellStyle name="Comma 1269" xfId="2118"/>
    <cellStyle name="Comma 1269 2" xfId="2528"/>
    <cellStyle name="Comma 1269 2 2" xfId="9032"/>
    <cellStyle name="Comma 1269 3" xfId="2805"/>
    <cellStyle name="Comma 1269 3 2" xfId="9304"/>
    <cellStyle name="Comma 1269 4" xfId="8623"/>
    <cellStyle name="Comma 127" xfId="292"/>
    <cellStyle name="Comma 127 2" xfId="6869"/>
    <cellStyle name="Comma 1270" xfId="2119"/>
    <cellStyle name="Comma 1270 2" xfId="2529"/>
    <cellStyle name="Comma 1270 2 2" xfId="9033"/>
    <cellStyle name="Comma 1270 3" xfId="2806"/>
    <cellStyle name="Comma 1270 3 2" xfId="9305"/>
    <cellStyle name="Comma 1270 4" xfId="8624"/>
    <cellStyle name="Comma 1271" xfId="2115"/>
    <cellStyle name="Comma 1271 2" xfId="2530"/>
    <cellStyle name="Comma 1271 2 2" xfId="9034"/>
    <cellStyle name="Comma 1271 3" xfId="2803"/>
    <cellStyle name="Comma 1271 3 2" xfId="9302"/>
    <cellStyle name="Comma 1271 4" xfId="8620"/>
    <cellStyle name="Comma 1272" xfId="2113"/>
    <cellStyle name="Comma 1272 2" xfId="2531"/>
    <cellStyle name="Comma 1272 2 2" xfId="9035"/>
    <cellStyle name="Comma 1272 3" xfId="2802"/>
    <cellStyle name="Comma 1272 3 2" xfId="9301"/>
    <cellStyle name="Comma 1272 4" xfId="8619"/>
    <cellStyle name="Comma 1273" xfId="2121"/>
    <cellStyle name="Comma 1273 2" xfId="8626"/>
    <cellStyle name="Comma 1274" xfId="2116"/>
    <cellStyle name="Comma 1274 2" xfId="2532"/>
    <cellStyle name="Comma 1274 2 2" xfId="9036"/>
    <cellStyle name="Comma 1274 3" xfId="2804"/>
    <cellStyle name="Comma 1274 3 2" xfId="9303"/>
    <cellStyle name="Comma 1274 4" xfId="8621"/>
    <cellStyle name="Comma 1275" xfId="2122"/>
    <cellStyle name="Comma 1275 2" xfId="8627"/>
    <cellStyle name="Comma 1276" xfId="2124"/>
    <cellStyle name="Comma 1276 2" xfId="2533"/>
    <cellStyle name="Comma 1276 2 2" xfId="9037"/>
    <cellStyle name="Comma 1276 3" xfId="8629"/>
    <cellStyle name="Comma 1277" xfId="2125"/>
    <cellStyle name="Comma 1277 2" xfId="2534"/>
    <cellStyle name="Comma 1277 2 2" xfId="9038"/>
    <cellStyle name="Comma 1277 3" xfId="2807"/>
    <cellStyle name="Comma 1277 3 2" xfId="9306"/>
    <cellStyle name="Comma 1277 4" xfId="8630"/>
    <cellStyle name="Comma 1278" xfId="2126"/>
    <cellStyle name="Comma 1278 2" xfId="2535"/>
    <cellStyle name="Comma 1278 2 2" xfId="9039"/>
    <cellStyle name="Comma 1278 3" xfId="2808"/>
    <cellStyle name="Comma 1278 3 2" xfId="9307"/>
    <cellStyle name="Comma 1278 4" xfId="8631"/>
    <cellStyle name="Comma 1279" xfId="2127"/>
    <cellStyle name="Comma 1279 2" xfId="8632"/>
    <cellStyle name="Comma 128" xfId="293"/>
    <cellStyle name="Comma 128 2" xfId="6870"/>
    <cellStyle name="Comma 1280" xfId="2128"/>
    <cellStyle name="Comma 1280 2" xfId="8633"/>
    <cellStyle name="Comma 1281" xfId="2129"/>
    <cellStyle name="Comma 1281 2" xfId="8634"/>
    <cellStyle name="Comma 1282" xfId="2130"/>
    <cellStyle name="Comma 1282 2" xfId="2694"/>
    <cellStyle name="Comma 1282 2 2" xfId="9196"/>
    <cellStyle name="Comma 1282 3" xfId="2809"/>
    <cellStyle name="Comma 1282 3 2" xfId="9308"/>
    <cellStyle name="Comma 1282 4" xfId="8635"/>
    <cellStyle name="Comma 1283" xfId="2132"/>
    <cellStyle name="Comma 1283 2" xfId="8637"/>
    <cellStyle name="Comma 1284" xfId="2131"/>
    <cellStyle name="Comma 1284 2" xfId="2695"/>
    <cellStyle name="Comma 1284 2 2" xfId="9197"/>
    <cellStyle name="Comma 1284 3" xfId="2810"/>
    <cellStyle name="Comma 1284 3 2" xfId="9309"/>
    <cellStyle name="Comma 1284 4" xfId="8636"/>
    <cellStyle name="Comma 1285" xfId="2133"/>
    <cellStyle name="Comma 1285 2" xfId="2696"/>
    <cellStyle name="Comma 1285 2 2" xfId="9198"/>
    <cellStyle name="Comma 1285 3" xfId="2811"/>
    <cellStyle name="Comma 1285 3 2" xfId="9310"/>
    <cellStyle name="Comma 1285 4" xfId="8638"/>
    <cellStyle name="Comma 1286" xfId="2134"/>
    <cellStyle name="Comma 1286 2" xfId="2697"/>
    <cellStyle name="Comma 1286 2 2" xfId="9199"/>
    <cellStyle name="Comma 1286 3" xfId="2812"/>
    <cellStyle name="Comma 1286 3 2" xfId="9311"/>
    <cellStyle name="Comma 1286 4" xfId="8639"/>
    <cellStyle name="Comma 1287" xfId="2135"/>
    <cellStyle name="Comma 1287 2" xfId="2698"/>
    <cellStyle name="Comma 1287 2 2" xfId="9200"/>
    <cellStyle name="Comma 1287 3" xfId="2813"/>
    <cellStyle name="Comma 1287 3 2" xfId="9312"/>
    <cellStyle name="Comma 1287 4" xfId="8640"/>
    <cellStyle name="Comma 1288" xfId="2136"/>
    <cellStyle name="Comma 1288 2" xfId="2699"/>
    <cellStyle name="Comma 1288 2 2" xfId="9201"/>
    <cellStyle name="Comma 1288 3" xfId="2814"/>
    <cellStyle name="Comma 1288 3 2" xfId="9313"/>
    <cellStyle name="Comma 1288 4" xfId="8641"/>
    <cellStyle name="Comma 1289" xfId="2137"/>
    <cellStyle name="Comma 1289 2" xfId="2700"/>
    <cellStyle name="Comma 1289 2 2" xfId="9202"/>
    <cellStyle name="Comma 1289 3" xfId="2815"/>
    <cellStyle name="Comma 1289 3 2" xfId="9314"/>
    <cellStyle name="Comma 1289 4" xfId="8642"/>
    <cellStyle name="Comma 129" xfId="294"/>
    <cellStyle name="Comma 129 2" xfId="6871"/>
    <cellStyle name="Comma 1290" xfId="2138"/>
    <cellStyle name="Comma 1290 2" xfId="2816"/>
    <cellStyle name="Comma 1290 2 2" xfId="9315"/>
    <cellStyle name="Comma 1290 3" xfId="8643"/>
    <cellStyle name="Comma 1291" xfId="2139"/>
    <cellStyle name="Comma 1291 2" xfId="2817"/>
    <cellStyle name="Comma 1291 2 2" xfId="9316"/>
    <cellStyle name="Comma 1291 3" xfId="8644"/>
    <cellStyle name="Comma 1292" xfId="2140"/>
    <cellStyle name="Comma 1292 2" xfId="2702"/>
    <cellStyle name="Comma 1292 2 2" xfId="9204"/>
    <cellStyle name="Comma 1292 3" xfId="2818"/>
    <cellStyle name="Comma 1292 3 2" xfId="9317"/>
    <cellStyle name="Comma 1292 4" xfId="8645"/>
    <cellStyle name="Comma 1293" xfId="2141"/>
    <cellStyle name="Comma 1293 2" xfId="2703"/>
    <cellStyle name="Comma 1293 2 2" xfId="9205"/>
    <cellStyle name="Comma 1293 3" xfId="2819"/>
    <cellStyle name="Comma 1293 3 2" xfId="9318"/>
    <cellStyle name="Comma 1293 4" xfId="8646"/>
    <cellStyle name="Comma 1294" xfId="2143"/>
    <cellStyle name="Comma 1294 2" xfId="2704"/>
    <cellStyle name="Comma 1294 2 2" xfId="9206"/>
    <cellStyle name="Comma 1294 3" xfId="2821"/>
    <cellStyle name="Comma 1294 3 2" xfId="9320"/>
    <cellStyle name="Comma 1294 4" xfId="8648"/>
    <cellStyle name="Comma 1295" xfId="2142"/>
    <cellStyle name="Comma 1295 2" xfId="2705"/>
    <cellStyle name="Comma 1295 2 2" xfId="9207"/>
    <cellStyle name="Comma 1295 3" xfId="2820"/>
    <cellStyle name="Comma 1295 3 2" xfId="9319"/>
    <cellStyle name="Comma 1295 4" xfId="8647"/>
    <cellStyle name="Comma 1296" xfId="2144"/>
    <cellStyle name="Comma 1296 2" xfId="2706"/>
    <cellStyle name="Comma 1296 2 2" xfId="9208"/>
    <cellStyle name="Comma 1296 3" xfId="2822"/>
    <cellStyle name="Comma 1296 3 2" xfId="9321"/>
    <cellStyle name="Comma 1296 4" xfId="8649"/>
    <cellStyle name="Comma 1297" xfId="2145"/>
    <cellStyle name="Comma 1297 2" xfId="2707"/>
    <cellStyle name="Comma 1297 2 2" xfId="9209"/>
    <cellStyle name="Comma 1297 3" xfId="2823"/>
    <cellStyle name="Comma 1297 3 2" xfId="9322"/>
    <cellStyle name="Comma 1297 4" xfId="8650"/>
    <cellStyle name="Comma 1298" xfId="2146"/>
    <cellStyle name="Comma 1298 2" xfId="2708"/>
    <cellStyle name="Comma 1298 2 2" xfId="9210"/>
    <cellStyle name="Comma 1298 3" xfId="2824"/>
    <cellStyle name="Comma 1298 3 2" xfId="9323"/>
    <cellStyle name="Comma 1298 4" xfId="8651"/>
    <cellStyle name="Comma 1299" xfId="2147"/>
    <cellStyle name="Comma 1299 2" xfId="2709"/>
    <cellStyle name="Comma 1299 2 2" xfId="9211"/>
    <cellStyle name="Comma 1299 3" xfId="2825"/>
    <cellStyle name="Comma 1299 3 2" xfId="9324"/>
    <cellStyle name="Comma 1299 4" xfId="8652"/>
    <cellStyle name="Comma 13" xfId="66"/>
    <cellStyle name="Comma 13 10" xfId="5103"/>
    <cellStyle name="Comma 13 10 2" xfId="6053"/>
    <cellStyle name="Comma 13 10 2 2" xfId="12438"/>
    <cellStyle name="Comma 13 10 3" xfId="11497"/>
    <cellStyle name="Comma 13 11" xfId="5336"/>
    <cellStyle name="Comma 13 11 2" xfId="6008"/>
    <cellStyle name="Comma 13 11 2 2" xfId="12394"/>
    <cellStyle name="Comma 13 11 3" xfId="11730"/>
    <cellStyle name="Comma 13 12" xfId="6495"/>
    <cellStyle name="Comma 13 12 2" xfId="12875"/>
    <cellStyle name="Comma 13 13" xfId="295"/>
    <cellStyle name="Comma 13 13 2" xfId="6872"/>
    <cellStyle name="Comma 13 14" xfId="6667"/>
    <cellStyle name="Comma 13 2" xfId="296"/>
    <cellStyle name="Comma 13 2 2" xfId="1296"/>
    <cellStyle name="Comma 13 2 2 2" xfId="7852"/>
    <cellStyle name="Comma 13 2 3" xfId="1644"/>
    <cellStyle name="Comma 13 2 3 2" xfId="8194"/>
    <cellStyle name="Comma 13 2 4" xfId="3002"/>
    <cellStyle name="Comma 13 2 4 2" xfId="9495"/>
    <cellStyle name="Comma 13 2 5" xfId="6873"/>
    <cellStyle name="Comma 13 3" xfId="297"/>
    <cellStyle name="Comma 13 3 2" xfId="1645"/>
    <cellStyle name="Comma 13 3 2 2" xfId="8195"/>
    <cellStyle name="Comma 13 3 3" xfId="3003"/>
    <cellStyle name="Comma 13 3 3 2" xfId="9496"/>
    <cellStyle name="Comma 13 3 4" xfId="6874"/>
    <cellStyle name="Comma 13 4" xfId="298"/>
    <cellStyle name="Comma 13 4 2" xfId="6875"/>
    <cellStyle name="Comma 13 5" xfId="299"/>
    <cellStyle name="Comma 13 5 2" xfId="6876"/>
    <cellStyle name="Comma 13 6" xfId="1613"/>
    <cellStyle name="Comma 13 6 2" xfId="8164"/>
    <cellStyle name="Comma 13 7" xfId="2743"/>
    <cellStyle name="Comma 13 7 2" xfId="2640"/>
    <cellStyle name="Comma 13 7 2 2" xfId="9144"/>
    <cellStyle name="Comma 13 7 3" xfId="2882"/>
    <cellStyle name="Comma 13 7 3 2" xfId="9379"/>
    <cellStyle name="Comma 13 7 4" xfId="3131"/>
    <cellStyle name="Comma 13 7 4 2" xfId="3286"/>
    <cellStyle name="Comma 13 7 4 2 2" xfId="9771"/>
    <cellStyle name="Comma 13 7 4 3" xfId="3446"/>
    <cellStyle name="Comma 13 7 4 3 2" xfId="9924"/>
    <cellStyle name="Comma 13 7 4 4" xfId="3670"/>
    <cellStyle name="Comma 13 7 4 4 2" xfId="3834"/>
    <cellStyle name="Comma 13 7 4 4 2 2" xfId="4253"/>
    <cellStyle name="Comma 13 7 4 4 2 2 2" xfId="10670"/>
    <cellStyle name="Comma 13 7 4 4 2 3" xfId="4413"/>
    <cellStyle name="Comma 13 7 4 4 2 3 2" xfId="10820"/>
    <cellStyle name="Comma 13 7 4 4 2 4" xfId="10291"/>
    <cellStyle name="Comma 13 7 4 4 3" xfId="3971"/>
    <cellStyle name="Comma 13 7 4 4 3 2" xfId="10419"/>
    <cellStyle name="Comma 13 7 4 4 4" xfId="10138"/>
    <cellStyle name="Comma 13 7 4 5" xfId="9621"/>
    <cellStyle name="Comma 13 7 5" xfId="3609"/>
    <cellStyle name="Comma 13 7 5 2" xfId="3773"/>
    <cellStyle name="Comma 13 7 5 2 2" xfId="4192"/>
    <cellStyle name="Comma 13 7 5 2 2 2" xfId="10614"/>
    <cellStyle name="Comma 13 7 5 2 3" xfId="4352"/>
    <cellStyle name="Comma 13 7 5 2 3 2" xfId="10764"/>
    <cellStyle name="Comma 13 7 5 2 4" xfId="10235"/>
    <cellStyle name="Comma 13 7 5 3" xfId="3910"/>
    <cellStyle name="Comma 13 7 5 3 2" xfId="10363"/>
    <cellStyle name="Comma 13 7 5 4" xfId="10082"/>
    <cellStyle name="Comma 13 7 6" xfId="9243"/>
    <cellStyle name="Comma 13 8" xfId="4537"/>
    <cellStyle name="Comma 13 8 2" xfId="4620"/>
    <cellStyle name="Comma 13 8 2 2" xfId="11021"/>
    <cellStyle name="Comma 13 8 3" xfId="5494"/>
    <cellStyle name="Comma 13 8 3 2" xfId="11886"/>
    <cellStyle name="Comma 13 8 4" xfId="10941"/>
    <cellStyle name="Comma 13 9" xfId="4720"/>
    <cellStyle name="Comma 13 9 2" xfId="4925"/>
    <cellStyle name="Comma 13 9 2 2" xfId="11322"/>
    <cellStyle name="Comma 13 9 3" xfId="5602"/>
    <cellStyle name="Comma 13 9 3 2" xfId="11991"/>
    <cellStyle name="Comma 13 9 4" xfId="11120"/>
    <cellStyle name="Comma 130" xfId="300"/>
    <cellStyle name="Comma 130 2" xfId="6877"/>
    <cellStyle name="Comma 1300" xfId="2148"/>
    <cellStyle name="Comma 1300 2" xfId="2710"/>
    <cellStyle name="Comma 1300 2 2" xfId="9212"/>
    <cellStyle name="Comma 1300 3" xfId="2826"/>
    <cellStyle name="Comma 1300 3 2" xfId="9325"/>
    <cellStyle name="Comma 1300 4" xfId="8653"/>
    <cellStyle name="Comma 1301" xfId="2150"/>
    <cellStyle name="Comma 1301 2" xfId="2711"/>
    <cellStyle name="Comma 1301 2 2" xfId="9213"/>
    <cellStyle name="Comma 1301 3" xfId="2827"/>
    <cellStyle name="Comma 1301 3 2" xfId="9326"/>
    <cellStyle name="Comma 1301 4" xfId="8655"/>
    <cellStyle name="Comma 1302" xfId="2149"/>
    <cellStyle name="Comma 1302 2" xfId="8654"/>
    <cellStyle name="Comma 1303" xfId="2151"/>
    <cellStyle name="Comma 1303 2" xfId="2712"/>
    <cellStyle name="Comma 1303 2 2" xfId="9214"/>
    <cellStyle name="Comma 1303 3" xfId="2828"/>
    <cellStyle name="Comma 1303 3 2" xfId="9327"/>
    <cellStyle name="Comma 1303 4" xfId="8656"/>
    <cellStyle name="Comma 1304" xfId="2153"/>
    <cellStyle name="Comma 1304 2" xfId="2713"/>
    <cellStyle name="Comma 1304 2 2" xfId="9215"/>
    <cellStyle name="Comma 1304 3" xfId="2830"/>
    <cellStyle name="Comma 1304 3 2" xfId="9329"/>
    <cellStyle name="Comma 1304 4" xfId="8658"/>
    <cellStyle name="Comma 1305" xfId="2154"/>
    <cellStyle name="Comma 1305 2" xfId="8659"/>
    <cellStyle name="Comma 1306" xfId="2152"/>
    <cellStyle name="Comma 1306 2" xfId="2716"/>
    <cellStyle name="Comma 1306 2 2" xfId="9217"/>
    <cellStyle name="Comma 1306 3" xfId="2829"/>
    <cellStyle name="Comma 1306 3 2" xfId="9328"/>
    <cellStyle name="Comma 1306 4" xfId="8657"/>
    <cellStyle name="Comma 1307" xfId="2155"/>
    <cellStyle name="Comma 1307 2" xfId="2718"/>
    <cellStyle name="Comma 1307 2 2" xfId="2867"/>
    <cellStyle name="Comma 1307 2 2 2" xfId="9364"/>
    <cellStyle name="Comma 1307 2 3" xfId="2938"/>
    <cellStyle name="Comma 1307 2 3 2" xfId="2976"/>
    <cellStyle name="Comma 1307 2 3 2 2" xfId="9469"/>
    <cellStyle name="Comma 1307 2 3 3" xfId="3176"/>
    <cellStyle name="Comma 1307 2 3 3 2" xfId="3323"/>
    <cellStyle name="Comma 1307 2 3 3 2 2" xfId="9807"/>
    <cellStyle name="Comma 1307 2 3 3 3" xfId="3483"/>
    <cellStyle name="Comma 1307 2 3 3 3 2" xfId="9960"/>
    <cellStyle name="Comma 1307 2 3 3 4" xfId="3707"/>
    <cellStyle name="Comma 1307 2 3 3 4 2" xfId="3871"/>
    <cellStyle name="Comma 1307 2 3 3 4 2 2" xfId="4290"/>
    <cellStyle name="Comma 1307 2 3 3 4 2 2 2" xfId="10706"/>
    <cellStyle name="Comma 1307 2 3 3 4 2 3" xfId="4450"/>
    <cellStyle name="Comma 1307 2 3 3 4 2 3 2" xfId="10856"/>
    <cellStyle name="Comma 1307 2 3 3 4 2 4" xfId="10327"/>
    <cellStyle name="Comma 1307 2 3 3 4 3" xfId="4008"/>
    <cellStyle name="Comma 1307 2 3 3 4 3 2" xfId="10455"/>
    <cellStyle name="Comma 1307 2 3 3 4 4" xfId="10174"/>
    <cellStyle name="Comma 1307 2 3 3 5" xfId="9665"/>
    <cellStyle name="Comma 1307 2 3 4" xfId="3646"/>
    <cellStyle name="Comma 1307 2 3 4 2" xfId="3810"/>
    <cellStyle name="Comma 1307 2 3 4 2 2" xfId="4229"/>
    <cellStyle name="Comma 1307 2 3 4 2 2 2" xfId="10650"/>
    <cellStyle name="Comma 1307 2 3 4 2 3" xfId="4389"/>
    <cellStyle name="Comma 1307 2 3 4 2 3 2" xfId="10800"/>
    <cellStyle name="Comma 1307 2 3 4 2 4" xfId="10271"/>
    <cellStyle name="Comma 1307 2 3 4 3" xfId="3947"/>
    <cellStyle name="Comma 1307 2 3 4 3 2" xfId="10399"/>
    <cellStyle name="Comma 1307 2 3 4 4" xfId="10118"/>
    <cellStyle name="Comma 1307 2 3 5" xfId="9434"/>
    <cellStyle name="Comma 1307 2 4" xfId="3116"/>
    <cellStyle name="Comma 1307 2 4 2" xfId="3271"/>
    <cellStyle name="Comma 1307 2 4 2 2" xfId="9756"/>
    <cellStyle name="Comma 1307 2 4 3" xfId="3431"/>
    <cellStyle name="Comma 1307 2 4 3 2" xfId="9909"/>
    <cellStyle name="Comma 1307 2 4 4" xfId="3655"/>
    <cellStyle name="Comma 1307 2 4 4 2" xfId="3819"/>
    <cellStyle name="Comma 1307 2 4 4 2 2" xfId="4238"/>
    <cellStyle name="Comma 1307 2 4 4 2 2 2" xfId="10655"/>
    <cellStyle name="Comma 1307 2 4 4 2 3" xfId="4398"/>
    <cellStyle name="Comma 1307 2 4 4 2 3 2" xfId="10805"/>
    <cellStyle name="Comma 1307 2 4 4 2 4" xfId="10276"/>
    <cellStyle name="Comma 1307 2 4 4 3" xfId="3956"/>
    <cellStyle name="Comma 1307 2 4 4 3 2" xfId="10404"/>
    <cellStyle name="Comma 1307 2 4 4 4" xfId="10123"/>
    <cellStyle name="Comma 1307 2 4 5" xfId="9606"/>
    <cellStyle name="Comma 1307 2 5" xfId="3594"/>
    <cellStyle name="Comma 1307 2 5 2" xfId="3758"/>
    <cellStyle name="Comma 1307 2 5 2 2" xfId="4177"/>
    <cellStyle name="Comma 1307 2 5 2 2 2" xfId="10599"/>
    <cellStyle name="Comma 1307 2 5 2 3" xfId="4337"/>
    <cellStyle name="Comma 1307 2 5 2 3 2" xfId="10749"/>
    <cellStyle name="Comma 1307 2 5 2 4" xfId="10220"/>
    <cellStyle name="Comma 1307 2 5 3" xfId="3895"/>
    <cellStyle name="Comma 1307 2 5 3 2" xfId="10348"/>
    <cellStyle name="Comma 1307 2 5 4" xfId="10067"/>
    <cellStyle name="Comma 1307 2 6" xfId="9218"/>
    <cellStyle name="Comma 1307 3" xfId="2645"/>
    <cellStyle name="Comma 1307 3 2" xfId="9147"/>
    <cellStyle name="Comma 1307 4" xfId="2831"/>
    <cellStyle name="Comma 1307 4 2" xfId="9330"/>
    <cellStyle name="Comma 1307 5" xfId="8660"/>
    <cellStyle name="Comma 1308" xfId="2156"/>
    <cellStyle name="Comma 1308 2" xfId="2719"/>
    <cellStyle name="Comma 1308 2 2" xfId="9219"/>
    <cellStyle name="Comma 1308 3" xfId="2832"/>
    <cellStyle name="Comma 1308 3 2" xfId="9331"/>
    <cellStyle name="Comma 1308 4" xfId="8661"/>
    <cellStyle name="Comma 1309" xfId="2157"/>
    <cellStyle name="Comma 1309 2" xfId="2720"/>
    <cellStyle name="Comma 1309 2 2" xfId="9220"/>
    <cellStyle name="Comma 1309 3" xfId="2833"/>
    <cellStyle name="Comma 1309 3 2" xfId="9332"/>
    <cellStyle name="Comma 1309 4" xfId="8662"/>
    <cellStyle name="Comma 131" xfId="301"/>
    <cellStyle name="Comma 131 2" xfId="6878"/>
    <cellStyle name="Comma 1310" xfId="2158"/>
    <cellStyle name="Comma 1310 2" xfId="2721"/>
    <cellStyle name="Comma 1310 2 2" xfId="9221"/>
    <cellStyle name="Comma 1310 3" xfId="2834"/>
    <cellStyle name="Comma 1310 3 2" xfId="9333"/>
    <cellStyle name="Comma 1310 4" xfId="8663"/>
    <cellStyle name="Comma 1311" xfId="2159"/>
    <cellStyle name="Comma 1311 2" xfId="2723"/>
    <cellStyle name="Comma 1311 2 2" xfId="9223"/>
    <cellStyle name="Comma 1311 3" xfId="2835"/>
    <cellStyle name="Comma 1311 3 2" xfId="9334"/>
    <cellStyle name="Comma 1311 4" xfId="8664"/>
    <cellStyle name="Comma 1312" xfId="2162"/>
    <cellStyle name="Comma 1312 2" xfId="2722"/>
    <cellStyle name="Comma 1312 2 2" xfId="9222"/>
    <cellStyle name="Comma 1312 3" xfId="2838"/>
    <cellStyle name="Comma 1312 3 2" xfId="9337"/>
    <cellStyle name="Comma 1312 4" xfId="8667"/>
    <cellStyle name="Comma 1313" xfId="2163"/>
    <cellStyle name="Comma 1313 2" xfId="2724"/>
    <cellStyle name="Comma 1313 2 2" xfId="9224"/>
    <cellStyle name="Comma 1313 3" xfId="2839"/>
    <cellStyle name="Comma 1313 3 2" xfId="9338"/>
    <cellStyle name="Comma 1313 4" xfId="8668"/>
    <cellStyle name="Comma 1314" xfId="2164"/>
    <cellStyle name="Comma 1314 2" xfId="2725"/>
    <cellStyle name="Comma 1314 2 2" xfId="9225"/>
    <cellStyle name="Comma 1314 3" xfId="2840"/>
    <cellStyle name="Comma 1314 3 2" xfId="9339"/>
    <cellStyle name="Comma 1314 4" xfId="8669"/>
    <cellStyle name="Comma 1315" xfId="2160"/>
    <cellStyle name="Comma 1315 2" xfId="2726"/>
    <cellStyle name="Comma 1315 2 2" xfId="9226"/>
    <cellStyle name="Comma 1315 3" xfId="2836"/>
    <cellStyle name="Comma 1315 3 2" xfId="9335"/>
    <cellStyle name="Comma 1315 4" xfId="8665"/>
    <cellStyle name="Comma 1316" xfId="2161"/>
    <cellStyle name="Comma 1316 2" xfId="2728"/>
    <cellStyle name="Comma 1316 2 2" xfId="9228"/>
    <cellStyle name="Comma 1316 3" xfId="2837"/>
    <cellStyle name="Comma 1316 3 2" xfId="9336"/>
    <cellStyle name="Comma 1316 4" xfId="8666"/>
    <cellStyle name="Comma 1317" xfId="2165"/>
    <cellStyle name="Comma 1317 2" xfId="2727"/>
    <cellStyle name="Comma 1317 2 2" xfId="9227"/>
    <cellStyle name="Comma 1317 3" xfId="2841"/>
    <cellStyle name="Comma 1317 3 2" xfId="9340"/>
    <cellStyle name="Comma 1317 4" xfId="8670"/>
    <cellStyle name="Comma 1318" xfId="2166"/>
    <cellStyle name="Comma 1318 2" xfId="2729"/>
    <cellStyle name="Comma 1318 2 2" xfId="2868"/>
    <cellStyle name="Comma 1318 2 2 2" xfId="9365"/>
    <cellStyle name="Comma 1318 2 3" xfId="2925"/>
    <cellStyle name="Comma 1318 2 3 2" xfId="2977"/>
    <cellStyle name="Comma 1318 2 3 2 2" xfId="9470"/>
    <cellStyle name="Comma 1318 2 3 3" xfId="3168"/>
    <cellStyle name="Comma 1318 2 3 3 2" xfId="3320"/>
    <cellStyle name="Comma 1318 2 3 3 2 2" xfId="9805"/>
    <cellStyle name="Comma 1318 2 3 3 3" xfId="3480"/>
    <cellStyle name="Comma 1318 2 3 3 3 2" xfId="9958"/>
    <cellStyle name="Comma 1318 2 3 3 4" xfId="3704"/>
    <cellStyle name="Comma 1318 2 3 3 4 2" xfId="3868"/>
    <cellStyle name="Comma 1318 2 3 3 4 2 2" xfId="4287"/>
    <cellStyle name="Comma 1318 2 3 3 4 2 2 2" xfId="10704"/>
    <cellStyle name="Comma 1318 2 3 3 4 2 3" xfId="4447"/>
    <cellStyle name="Comma 1318 2 3 3 4 2 3 2" xfId="10854"/>
    <cellStyle name="Comma 1318 2 3 3 4 2 4" xfId="10325"/>
    <cellStyle name="Comma 1318 2 3 3 4 3" xfId="4005"/>
    <cellStyle name="Comma 1318 2 3 3 4 3 2" xfId="10453"/>
    <cellStyle name="Comma 1318 2 3 3 4 4" xfId="10172"/>
    <cellStyle name="Comma 1318 2 3 3 5" xfId="9658"/>
    <cellStyle name="Comma 1318 2 3 4" xfId="3643"/>
    <cellStyle name="Comma 1318 2 3 4 2" xfId="3807"/>
    <cellStyle name="Comma 1318 2 3 4 2 2" xfId="4226"/>
    <cellStyle name="Comma 1318 2 3 4 2 2 2" xfId="10648"/>
    <cellStyle name="Comma 1318 2 3 4 2 3" xfId="4386"/>
    <cellStyle name="Comma 1318 2 3 4 2 3 2" xfId="10798"/>
    <cellStyle name="Comma 1318 2 3 4 2 4" xfId="10269"/>
    <cellStyle name="Comma 1318 2 3 4 3" xfId="3944"/>
    <cellStyle name="Comma 1318 2 3 4 3 2" xfId="10397"/>
    <cellStyle name="Comma 1318 2 3 4 4" xfId="10116"/>
    <cellStyle name="Comma 1318 2 3 5" xfId="9422"/>
    <cellStyle name="Comma 1318 2 4" xfId="3117"/>
    <cellStyle name="Comma 1318 2 4 2" xfId="3272"/>
    <cellStyle name="Comma 1318 2 4 2 2" xfId="9757"/>
    <cellStyle name="Comma 1318 2 4 3" xfId="3432"/>
    <cellStyle name="Comma 1318 2 4 3 2" xfId="9910"/>
    <cellStyle name="Comma 1318 2 4 4" xfId="3656"/>
    <cellStyle name="Comma 1318 2 4 4 2" xfId="3820"/>
    <cellStyle name="Comma 1318 2 4 4 2 2" xfId="4239"/>
    <cellStyle name="Comma 1318 2 4 4 2 2 2" xfId="10656"/>
    <cellStyle name="Comma 1318 2 4 4 2 3" xfId="4399"/>
    <cellStyle name="Comma 1318 2 4 4 2 3 2" xfId="10806"/>
    <cellStyle name="Comma 1318 2 4 4 2 4" xfId="10277"/>
    <cellStyle name="Comma 1318 2 4 4 3" xfId="3957"/>
    <cellStyle name="Comma 1318 2 4 4 3 2" xfId="10405"/>
    <cellStyle name="Comma 1318 2 4 4 4" xfId="10124"/>
    <cellStyle name="Comma 1318 2 4 5" xfId="9607"/>
    <cellStyle name="Comma 1318 2 5" xfId="3595"/>
    <cellStyle name="Comma 1318 2 5 2" xfId="3759"/>
    <cellStyle name="Comma 1318 2 5 2 2" xfId="4178"/>
    <cellStyle name="Comma 1318 2 5 2 2 2" xfId="10600"/>
    <cellStyle name="Comma 1318 2 5 2 3" xfId="4338"/>
    <cellStyle name="Comma 1318 2 5 2 3 2" xfId="10750"/>
    <cellStyle name="Comma 1318 2 5 2 4" xfId="10221"/>
    <cellStyle name="Comma 1318 2 5 3" xfId="3896"/>
    <cellStyle name="Comma 1318 2 5 3 2" xfId="10349"/>
    <cellStyle name="Comma 1318 2 5 4" xfId="10068"/>
    <cellStyle name="Comma 1318 2 6" xfId="9229"/>
    <cellStyle name="Comma 1318 3" xfId="2646"/>
    <cellStyle name="Comma 1318 3 2" xfId="9148"/>
    <cellStyle name="Comma 1318 4" xfId="2842"/>
    <cellStyle name="Comma 1318 4 2" xfId="9341"/>
    <cellStyle name="Comma 1318 5" xfId="8671"/>
    <cellStyle name="Comma 1319" xfId="2167"/>
    <cellStyle name="Comma 1319 2" xfId="2776"/>
    <cellStyle name="Comma 1319 2 2" xfId="9276"/>
    <cellStyle name="Comma 1319 3" xfId="2843"/>
    <cellStyle name="Comma 1319 3 2" xfId="9342"/>
    <cellStyle name="Comma 1319 4" xfId="8672"/>
    <cellStyle name="Comma 132" xfId="302"/>
    <cellStyle name="Comma 132 2" xfId="6879"/>
    <cellStyle name="Comma 1320" xfId="2168"/>
    <cellStyle name="Comma 1320 2" xfId="2775"/>
    <cellStyle name="Comma 1320 2 2" xfId="9275"/>
    <cellStyle name="Comma 1320 3" xfId="2844"/>
    <cellStyle name="Comma 1320 3 2" xfId="9343"/>
    <cellStyle name="Comma 1320 4" xfId="8673"/>
    <cellStyle name="Comma 1321" xfId="2169"/>
    <cellStyle name="Comma 1321 2" xfId="8674"/>
    <cellStyle name="Comma 1322" xfId="2170"/>
    <cellStyle name="Comma 1322 2" xfId="8675"/>
    <cellStyle name="Comma 1323" xfId="2171"/>
    <cellStyle name="Comma 1323 2" xfId="8676"/>
    <cellStyle name="Comma 1324" xfId="2172"/>
    <cellStyle name="Comma 1324 2" xfId="2777"/>
    <cellStyle name="Comma 1324 2 2" xfId="9277"/>
    <cellStyle name="Comma 1324 3" xfId="2845"/>
    <cellStyle name="Comma 1324 3 2" xfId="9344"/>
    <cellStyle name="Comma 1324 4" xfId="8677"/>
    <cellStyle name="Comma 1325" xfId="2176"/>
    <cellStyle name="Comma 1325 2" xfId="2778"/>
    <cellStyle name="Comma 1325 2 2" xfId="9278"/>
    <cellStyle name="Comma 1325 3" xfId="2847"/>
    <cellStyle name="Comma 1325 3 2" xfId="9346"/>
    <cellStyle name="Comma 1325 4" xfId="8681"/>
    <cellStyle name="Comma 1326" xfId="2174"/>
    <cellStyle name="Comma 1326 2" xfId="2779"/>
    <cellStyle name="Comma 1326 2 2" xfId="9279"/>
    <cellStyle name="Comma 1326 3" xfId="2846"/>
    <cellStyle name="Comma 1326 3 2" xfId="9345"/>
    <cellStyle name="Comma 1326 4" xfId="8679"/>
    <cellStyle name="Comma 1327" xfId="2173"/>
    <cellStyle name="Comma 1327 2" xfId="8678"/>
    <cellStyle name="Comma 1328" xfId="2175"/>
    <cellStyle name="Comma 1328 2" xfId="8680"/>
    <cellStyle name="Comma 1329" xfId="2177"/>
    <cellStyle name="Comma 1329 2" xfId="2780"/>
    <cellStyle name="Comma 1329 2 2" xfId="9280"/>
    <cellStyle name="Comma 1329 3" xfId="2848"/>
    <cellStyle name="Comma 1329 3 2" xfId="9347"/>
    <cellStyle name="Comma 1329 4" xfId="8682"/>
    <cellStyle name="Comma 133" xfId="303"/>
    <cellStyle name="Comma 133 2" xfId="6880"/>
    <cellStyle name="Comma 1330" xfId="2178"/>
    <cellStyle name="Comma 1330 2" xfId="8683"/>
    <cellStyle name="Comma 1331" xfId="2179"/>
    <cellStyle name="Comma 1331 2" xfId="8684"/>
    <cellStyle name="Comma 1332" xfId="2181"/>
    <cellStyle name="Comma 1332 2" xfId="8686"/>
    <cellStyle name="Comma 1333" xfId="2180"/>
    <cellStyle name="Comma 1333 2" xfId="8685"/>
    <cellStyle name="Comma 1334" xfId="2182"/>
    <cellStyle name="Comma 1334 2" xfId="8687"/>
    <cellStyle name="Comma 1335" xfId="2184"/>
    <cellStyle name="Comma 1335 2" xfId="2849"/>
    <cellStyle name="Comma 1335 2 2" xfId="9348"/>
    <cellStyle name="Comma 1335 3" xfId="8689"/>
    <cellStyle name="Comma 1336" xfId="2183"/>
    <cellStyle name="Comma 1336 2" xfId="8688"/>
    <cellStyle name="Comma 1337" xfId="2187"/>
    <cellStyle name="Comma 1337 2" xfId="8692"/>
    <cellStyle name="Comma 1338" xfId="2186"/>
    <cellStyle name="Comma 1338 2" xfId="8691"/>
    <cellStyle name="Comma 1339" xfId="2188"/>
    <cellStyle name="Comma 1339 2" xfId="8693"/>
    <cellStyle name="Comma 134" xfId="304"/>
    <cellStyle name="Comma 134 2" xfId="6881"/>
    <cellStyle name="Comma 1340" xfId="2189"/>
    <cellStyle name="Comma 1340 2" xfId="8694"/>
    <cellStyle name="Comma 1341" xfId="2190"/>
    <cellStyle name="Comma 1341 2" xfId="8695"/>
    <cellStyle name="Comma 1342" xfId="2191"/>
    <cellStyle name="Comma 1342 2" xfId="8696"/>
    <cellStyle name="Comma 1343" xfId="2192"/>
    <cellStyle name="Comma 1343 2" xfId="8697"/>
    <cellStyle name="Comma 1344" xfId="2193"/>
    <cellStyle name="Comma 1344 2" xfId="8698"/>
    <cellStyle name="Comma 1345" xfId="2195"/>
    <cellStyle name="Comma 1345 2" xfId="8700"/>
    <cellStyle name="Comma 1346" xfId="2194"/>
    <cellStyle name="Comma 1346 2" xfId="8699"/>
    <cellStyle name="Comma 1347" xfId="2196"/>
    <cellStyle name="Comma 1347 2" xfId="8701"/>
    <cellStyle name="Comma 1348" xfId="2197"/>
    <cellStyle name="Comma 1348 2" xfId="8702"/>
    <cellStyle name="Comma 1349" xfId="2198"/>
    <cellStyle name="Comma 1349 2" xfId="8703"/>
    <cellStyle name="Comma 135" xfId="305"/>
    <cellStyle name="Comma 135 2" xfId="6882"/>
    <cellStyle name="Comma 1350" xfId="2199"/>
    <cellStyle name="Comma 1350 2" xfId="8704"/>
    <cellStyle name="Comma 1351" xfId="2200"/>
    <cellStyle name="Comma 1351 2" xfId="2851"/>
    <cellStyle name="Comma 1351 2 2" xfId="9350"/>
    <cellStyle name="Comma 1351 3" xfId="8705"/>
    <cellStyle name="Comma 1352" xfId="2201"/>
    <cellStyle name="Comma 1352 2" xfId="8706"/>
    <cellStyle name="Comma 1353" xfId="2202"/>
    <cellStyle name="Comma 1353 2" xfId="8707"/>
    <cellStyle name="Comma 1354" xfId="2203"/>
    <cellStyle name="Comma 1354 2" xfId="8708"/>
    <cellStyle name="Comma 1355" xfId="2204"/>
    <cellStyle name="Comma 1355 2" xfId="8709"/>
    <cellStyle name="Comma 1356" xfId="2205"/>
    <cellStyle name="Comma 1356 2" xfId="8710"/>
    <cellStyle name="Comma 1357" xfId="2206"/>
    <cellStyle name="Comma 1357 2" xfId="8711"/>
    <cellStyle name="Comma 1358" xfId="2208"/>
    <cellStyle name="Comma 1358 2" xfId="8713"/>
    <cellStyle name="Comma 1359" xfId="2207"/>
    <cellStyle name="Comma 1359 2" xfId="8712"/>
    <cellStyle name="Comma 136" xfId="306"/>
    <cellStyle name="Comma 136 2" xfId="6883"/>
    <cellStyle name="Comma 1360" xfId="2209"/>
    <cellStyle name="Comma 1360 2" xfId="8714"/>
    <cellStyle name="Comma 1361" xfId="2211"/>
    <cellStyle name="Comma 1361 2" xfId="8716"/>
    <cellStyle name="Comma 1362" xfId="2210"/>
    <cellStyle name="Comma 1362 2" xfId="8715"/>
    <cellStyle name="Comma 1363" xfId="2212"/>
    <cellStyle name="Comma 1363 2" xfId="8717"/>
    <cellStyle name="Comma 1364" xfId="2213"/>
    <cellStyle name="Comma 1364 2" xfId="8718"/>
    <cellStyle name="Comma 1365" xfId="2214"/>
    <cellStyle name="Comma 1365 2" xfId="8719"/>
    <cellStyle name="Comma 1366" xfId="2218"/>
    <cellStyle name="Comma 1366 2" xfId="8723"/>
    <cellStyle name="Comma 1367" xfId="2220"/>
    <cellStyle name="Comma 1367 2" xfId="8725"/>
    <cellStyle name="Comma 1368" xfId="2221"/>
    <cellStyle name="Comma 1368 2" xfId="8726"/>
    <cellStyle name="Comma 1369" xfId="2219"/>
    <cellStyle name="Comma 1369 2" xfId="8724"/>
    <cellStyle name="Comma 137" xfId="307"/>
    <cellStyle name="Comma 137 2" xfId="6884"/>
    <cellStyle name="Comma 1370" xfId="2217"/>
    <cellStyle name="Comma 1370 2" xfId="8722"/>
    <cellStyle name="Comma 1371" xfId="2215"/>
    <cellStyle name="Comma 1371 2" xfId="8720"/>
    <cellStyle name="Comma 1372" xfId="2224"/>
    <cellStyle name="Comma 1372 2" xfId="8729"/>
    <cellStyle name="Comma 1373" xfId="2216"/>
    <cellStyle name="Comma 1373 2" xfId="8721"/>
    <cellStyle name="Comma 1374" xfId="2223"/>
    <cellStyle name="Comma 1374 2" xfId="8728"/>
    <cellStyle name="Comma 1375" xfId="2225"/>
    <cellStyle name="Comma 1375 2" xfId="8730"/>
    <cellStyle name="Comma 1376" xfId="2222"/>
    <cellStyle name="Comma 1376 2" xfId="8727"/>
    <cellStyle name="Comma 1377" xfId="2226"/>
    <cellStyle name="Comma 1377 2" xfId="8731"/>
    <cellStyle name="Comma 1378" xfId="2227"/>
    <cellStyle name="Comma 1378 2" xfId="8732"/>
    <cellStyle name="Comma 1379" xfId="2228"/>
    <cellStyle name="Comma 1379 2" xfId="8733"/>
    <cellStyle name="Comma 138" xfId="308"/>
    <cellStyle name="Comma 138 2" xfId="6885"/>
    <cellStyle name="Comma 1380" xfId="2229"/>
    <cellStyle name="Comma 1380 2" xfId="8734"/>
    <cellStyle name="Comma 1381" xfId="2230"/>
    <cellStyle name="Comma 1381 2" xfId="8735"/>
    <cellStyle name="Comma 1382" xfId="2231"/>
    <cellStyle name="Comma 1382 2" xfId="8736"/>
    <cellStyle name="Comma 1383" xfId="2232"/>
    <cellStyle name="Comma 1383 2" xfId="8737"/>
    <cellStyle name="Comma 1384" xfId="2233"/>
    <cellStyle name="Comma 1384 2" xfId="8738"/>
    <cellStyle name="Comma 1385" xfId="2234"/>
    <cellStyle name="Comma 1385 2" xfId="8739"/>
    <cellStyle name="Comma 1386" xfId="2235"/>
    <cellStyle name="Comma 1386 2" xfId="8740"/>
    <cellStyle name="Comma 1387" xfId="2236"/>
    <cellStyle name="Comma 1387 2" xfId="8741"/>
    <cellStyle name="Comma 1388" xfId="2237"/>
    <cellStyle name="Comma 1388 2" xfId="8742"/>
    <cellStyle name="Comma 1389" xfId="2238"/>
    <cellStyle name="Comma 1389 2" xfId="8743"/>
    <cellStyle name="Comma 139" xfId="309"/>
    <cellStyle name="Comma 139 2" xfId="6886"/>
    <cellStyle name="Comma 1390" xfId="1743"/>
    <cellStyle name="Comma 1390 2" xfId="8293"/>
    <cellStyle name="Comma 1391" xfId="2239"/>
    <cellStyle name="Comma 1391 2" xfId="8744"/>
    <cellStyle name="Comma 1392" xfId="2240"/>
    <cellStyle name="Comma 1392 2" xfId="8745"/>
    <cellStyle name="Comma 1393" xfId="2241"/>
    <cellStyle name="Comma 1393 2" xfId="8746"/>
    <cellStyle name="Comma 1394" xfId="2242"/>
    <cellStyle name="Comma 1394 2" xfId="8747"/>
    <cellStyle name="Comma 1395" xfId="2243"/>
    <cellStyle name="Comma 1395 2" xfId="8748"/>
    <cellStyle name="Comma 1396" xfId="2244"/>
    <cellStyle name="Comma 1396 2" xfId="8749"/>
    <cellStyle name="Comma 1397" xfId="2245"/>
    <cellStyle name="Comma 1397 2" xfId="8750"/>
    <cellStyle name="Comma 1398" xfId="2246"/>
    <cellStyle name="Comma 1398 2" xfId="8751"/>
    <cellStyle name="Comma 1399" xfId="2247"/>
    <cellStyle name="Comma 1399 2" xfId="8752"/>
    <cellStyle name="Comma 14" xfId="67"/>
    <cellStyle name="Comma 14 10" xfId="5104"/>
    <cellStyle name="Comma 14 10 2" xfId="6071"/>
    <cellStyle name="Comma 14 10 2 2" xfId="12456"/>
    <cellStyle name="Comma 14 10 3" xfId="11498"/>
    <cellStyle name="Comma 14 11" xfId="5335"/>
    <cellStyle name="Comma 14 11 2" xfId="6162"/>
    <cellStyle name="Comma 14 11 2 2" xfId="12544"/>
    <cellStyle name="Comma 14 11 3" xfId="11729"/>
    <cellStyle name="Comma 14 12" xfId="6496"/>
    <cellStyle name="Comma 14 12 2" xfId="12876"/>
    <cellStyle name="Comma 14 13" xfId="310"/>
    <cellStyle name="Comma 14 13 2" xfId="6887"/>
    <cellStyle name="Comma 14 14" xfId="6668"/>
    <cellStyle name="Comma 14 2" xfId="311"/>
    <cellStyle name="Comma 14 2 2" xfId="1297"/>
    <cellStyle name="Comma 14 2 2 2" xfId="7853"/>
    <cellStyle name="Comma 14 2 3" xfId="1647"/>
    <cellStyle name="Comma 14 2 3 2" xfId="8197"/>
    <cellStyle name="Comma 14 2 4" xfId="3004"/>
    <cellStyle name="Comma 14 2 4 2" xfId="9497"/>
    <cellStyle name="Comma 14 2 5" xfId="6888"/>
    <cellStyle name="Comma 14 3" xfId="312"/>
    <cellStyle name="Comma 14 3 2" xfId="1642"/>
    <cellStyle name="Comma 14 3 2 2" xfId="8192"/>
    <cellStyle name="Comma 14 3 3" xfId="3005"/>
    <cellStyle name="Comma 14 3 3 2" xfId="9498"/>
    <cellStyle name="Comma 14 3 4" xfId="6889"/>
    <cellStyle name="Comma 14 4" xfId="313"/>
    <cellStyle name="Comma 14 4 2" xfId="6890"/>
    <cellStyle name="Comma 14 5" xfId="314"/>
    <cellStyle name="Comma 14 5 2" xfId="6891"/>
    <cellStyle name="Comma 14 6" xfId="1612"/>
    <cellStyle name="Comma 14 6 2" xfId="8163"/>
    <cellStyle name="Comma 14 7" xfId="2744"/>
    <cellStyle name="Comma 14 7 2" xfId="2653"/>
    <cellStyle name="Comma 14 7 2 2" xfId="9155"/>
    <cellStyle name="Comma 14 7 3" xfId="2883"/>
    <cellStyle name="Comma 14 7 3 2" xfId="9380"/>
    <cellStyle name="Comma 14 7 4" xfId="3132"/>
    <cellStyle name="Comma 14 7 4 2" xfId="3287"/>
    <cellStyle name="Comma 14 7 4 2 2" xfId="9772"/>
    <cellStyle name="Comma 14 7 4 3" xfId="3447"/>
    <cellStyle name="Comma 14 7 4 3 2" xfId="9925"/>
    <cellStyle name="Comma 14 7 4 4" xfId="3671"/>
    <cellStyle name="Comma 14 7 4 4 2" xfId="3835"/>
    <cellStyle name="Comma 14 7 4 4 2 2" xfId="4254"/>
    <cellStyle name="Comma 14 7 4 4 2 2 2" xfId="10671"/>
    <cellStyle name="Comma 14 7 4 4 2 3" xfId="4414"/>
    <cellStyle name="Comma 14 7 4 4 2 3 2" xfId="10821"/>
    <cellStyle name="Comma 14 7 4 4 2 4" xfId="10292"/>
    <cellStyle name="Comma 14 7 4 4 3" xfId="3972"/>
    <cellStyle name="Comma 14 7 4 4 3 2" xfId="10420"/>
    <cellStyle name="Comma 14 7 4 4 4" xfId="10139"/>
    <cellStyle name="Comma 14 7 4 5" xfId="9622"/>
    <cellStyle name="Comma 14 7 5" xfId="3610"/>
    <cellStyle name="Comma 14 7 5 2" xfId="3774"/>
    <cellStyle name="Comma 14 7 5 2 2" xfId="4193"/>
    <cellStyle name="Comma 14 7 5 2 2 2" xfId="10615"/>
    <cellStyle name="Comma 14 7 5 2 3" xfId="4353"/>
    <cellStyle name="Comma 14 7 5 2 3 2" xfId="10765"/>
    <cellStyle name="Comma 14 7 5 2 4" xfId="10236"/>
    <cellStyle name="Comma 14 7 5 3" xfId="3911"/>
    <cellStyle name="Comma 14 7 5 3 2" xfId="10364"/>
    <cellStyle name="Comma 14 7 5 4" xfId="10083"/>
    <cellStyle name="Comma 14 7 6" xfId="9244"/>
    <cellStyle name="Comma 14 8" xfId="4538"/>
    <cellStyle name="Comma 14 8 2" xfId="4621"/>
    <cellStyle name="Comma 14 8 2 2" xfId="11022"/>
    <cellStyle name="Comma 14 8 3" xfId="5495"/>
    <cellStyle name="Comma 14 8 3 2" xfId="11887"/>
    <cellStyle name="Comma 14 8 4" xfId="10942"/>
    <cellStyle name="Comma 14 9" xfId="4719"/>
    <cellStyle name="Comma 14 9 2" xfId="4924"/>
    <cellStyle name="Comma 14 9 2 2" xfId="11321"/>
    <cellStyle name="Comma 14 9 3" xfId="5601"/>
    <cellStyle name="Comma 14 9 3 2" xfId="11990"/>
    <cellStyle name="Comma 14 9 4" xfId="11119"/>
    <cellStyle name="Comma 140" xfId="315"/>
    <cellStyle name="Comma 140 2" xfId="6892"/>
    <cellStyle name="Comma 1400" xfId="2249"/>
    <cellStyle name="Comma 1400 2" xfId="8754"/>
    <cellStyle name="Comma 1401" xfId="2248"/>
    <cellStyle name="Comma 1401 2" xfId="8753"/>
    <cellStyle name="Comma 1402" xfId="2250"/>
    <cellStyle name="Comma 1402 2" xfId="8755"/>
    <cellStyle name="Comma 1403" xfId="2251"/>
    <cellStyle name="Comma 1403 2" xfId="8756"/>
    <cellStyle name="Comma 1404" xfId="2252"/>
    <cellStyle name="Comma 1404 2" xfId="8757"/>
    <cellStyle name="Comma 1405" xfId="2253"/>
    <cellStyle name="Comma 1405 2" xfId="8758"/>
    <cellStyle name="Comma 1406" xfId="2254"/>
    <cellStyle name="Comma 1406 2" xfId="8759"/>
    <cellStyle name="Comma 1407" xfId="2255"/>
    <cellStyle name="Comma 1407 2" xfId="8760"/>
    <cellStyle name="Comma 1408" xfId="2256"/>
    <cellStyle name="Comma 1408 2" xfId="8761"/>
    <cellStyle name="Comma 1409" xfId="2257"/>
    <cellStyle name="Comma 1409 2" xfId="8762"/>
    <cellStyle name="Comma 141" xfId="316"/>
    <cellStyle name="Comma 141 2" xfId="6893"/>
    <cellStyle name="Comma 1410" xfId="2258"/>
    <cellStyle name="Comma 1410 2" xfId="8763"/>
    <cellStyle name="Comma 1411" xfId="1745"/>
    <cellStyle name="Comma 1411 2" xfId="2264"/>
    <cellStyle name="Comma 1411 2 2" xfId="8769"/>
    <cellStyle name="Comma 1411 3" xfId="8295"/>
    <cellStyle name="Comma 1412" xfId="2259"/>
    <cellStyle name="Comma 1412 2" xfId="2263"/>
    <cellStyle name="Comma 1412 2 2" xfId="8768"/>
    <cellStyle name="Comma 1412 3" xfId="8764"/>
    <cellStyle name="Comma 1413" xfId="2266"/>
    <cellStyle name="Comma 1413 2" xfId="8771"/>
    <cellStyle name="Comma 1414" xfId="2265"/>
    <cellStyle name="Comma 1414 2" xfId="8770"/>
    <cellStyle name="Comma 1415" xfId="2267"/>
    <cellStyle name="Comma 1415 2" xfId="8772"/>
    <cellStyle name="Comma 1416" xfId="2268"/>
    <cellStyle name="Comma 1416 2" xfId="8773"/>
    <cellStyle name="Comma 1417" xfId="2269"/>
    <cellStyle name="Comma 1417 2" xfId="8774"/>
    <cellStyle name="Comma 1418" xfId="2270"/>
    <cellStyle name="Comma 1418 2" xfId="8775"/>
    <cellStyle name="Comma 1419" xfId="2272"/>
    <cellStyle name="Comma 1419 2" xfId="8777"/>
    <cellStyle name="Comma 142" xfId="317"/>
    <cellStyle name="Comma 142 2" xfId="6894"/>
    <cellStyle name="Comma 1420" xfId="2271"/>
    <cellStyle name="Comma 1420 2" xfId="8776"/>
    <cellStyle name="Comma 1421" xfId="2273"/>
    <cellStyle name="Comma 1421 2" xfId="8778"/>
    <cellStyle name="Comma 1422" xfId="2274"/>
    <cellStyle name="Comma 1422 2" xfId="8779"/>
    <cellStyle name="Comma 1423" xfId="2276"/>
    <cellStyle name="Comma 1423 2" xfId="8781"/>
    <cellStyle name="Comma 1424" xfId="2275"/>
    <cellStyle name="Comma 1424 2" xfId="8780"/>
    <cellStyle name="Comma 1425" xfId="2277"/>
    <cellStyle name="Comma 1425 2" xfId="8782"/>
    <cellStyle name="Comma 1426" xfId="2278"/>
    <cellStyle name="Comma 1426 2" xfId="8783"/>
    <cellStyle name="Comma 1427" xfId="2279"/>
    <cellStyle name="Comma 1427 2" xfId="8784"/>
    <cellStyle name="Comma 1428" xfId="2281"/>
    <cellStyle name="Comma 1428 2" xfId="8786"/>
    <cellStyle name="Comma 1429" xfId="2280"/>
    <cellStyle name="Comma 1429 2" xfId="8785"/>
    <cellStyle name="Comma 143" xfId="318"/>
    <cellStyle name="Comma 143 2" xfId="6895"/>
    <cellStyle name="Comma 1430" xfId="2282"/>
    <cellStyle name="Comma 1430 2" xfId="8787"/>
    <cellStyle name="Comma 1431" xfId="2283"/>
    <cellStyle name="Comma 1431 2" xfId="8788"/>
    <cellStyle name="Comma 1432" xfId="2284"/>
    <cellStyle name="Comma 1432 2" xfId="8789"/>
    <cellStyle name="Comma 1433" xfId="2285"/>
    <cellStyle name="Comma 1433 2" xfId="8790"/>
    <cellStyle name="Comma 1434" xfId="2286"/>
    <cellStyle name="Comma 1434 2" xfId="8791"/>
    <cellStyle name="Comma 1435" xfId="2287"/>
    <cellStyle name="Comma 1435 2" xfId="8792"/>
    <cellStyle name="Comma 1436" xfId="2260"/>
    <cellStyle name="Comma 1436 2" xfId="8765"/>
    <cellStyle name="Comma 1437" xfId="2288"/>
    <cellStyle name="Comma 1437 2" xfId="8793"/>
    <cellStyle name="Comma 1438" xfId="2289"/>
    <cellStyle name="Comma 1438 2" xfId="8794"/>
    <cellStyle name="Comma 1439" xfId="2291"/>
    <cellStyle name="Comma 1439 2" xfId="8796"/>
    <cellStyle name="Comma 144" xfId="319"/>
    <cellStyle name="Comma 144 2" xfId="6896"/>
    <cellStyle name="Comma 1440" xfId="2290"/>
    <cellStyle name="Comma 1440 2" xfId="8795"/>
    <cellStyle name="Comma 1441" xfId="2292"/>
    <cellStyle name="Comma 1441 2" xfId="8797"/>
    <cellStyle name="Comma 1442" xfId="2293"/>
    <cellStyle name="Comma 1442 2" xfId="8798"/>
    <cellStyle name="Comma 1443" xfId="2294"/>
    <cellStyle name="Comma 1443 2" xfId="8799"/>
    <cellStyle name="Comma 1444" xfId="2295"/>
    <cellStyle name="Comma 1444 2" xfId="8800"/>
    <cellStyle name="Comma 1445" xfId="2296"/>
    <cellStyle name="Comma 1445 2" xfId="8801"/>
    <cellStyle name="Comma 1446" xfId="2297"/>
    <cellStyle name="Comma 1446 2" xfId="8802"/>
    <cellStyle name="Comma 1447" xfId="2298"/>
    <cellStyle name="Comma 1447 2" xfId="8803"/>
    <cellStyle name="Comma 1448" xfId="2299"/>
    <cellStyle name="Comma 1448 2" xfId="8804"/>
    <cellStyle name="Comma 1449" xfId="2300"/>
    <cellStyle name="Comma 1449 2" xfId="8805"/>
    <cellStyle name="Comma 145" xfId="320"/>
    <cellStyle name="Comma 145 2" xfId="6897"/>
    <cellStyle name="Comma 1450" xfId="2301"/>
    <cellStyle name="Comma 1450 2" xfId="8806"/>
    <cellStyle name="Comma 1451" xfId="2304"/>
    <cellStyle name="Comma 1451 2" xfId="8809"/>
    <cellStyle name="Comma 1452" xfId="2302"/>
    <cellStyle name="Comma 1452 2" xfId="8807"/>
    <cellStyle name="Comma 1453" xfId="2303"/>
    <cellStyle name="Comma 1453 2" xfId="8808"/>
    <cellStyle name="Comma 1454" xfId="2305"/>
    <cellStyle name="Comma 1454 2" xfId="8810"/>
    <cellStyle name="Comma 1455" xfId="2306"/>
    <cellStyle name="Comma 1455 2" xfId="8811"/>
    <cellStyle name="Comma 1456" xfId="2307"/>
    <cellStyle name="Comma 1456 2" xfId="8812"/>
    <cellStyle name="Comma 1457" xfId="2308"/>
    <cellStyle name="Comma 1457 2" xfId="8813"/>
    <cellStyle name="Comma 1458" xfId="2309"/>
    <cellStyle name="Comma 1458 2" xfId="8814"/>
    <cellStyle name="Comma 1459" xfId="2310"/>
    <cellStyle name="Comma 1459 2" xfId="8815"/>
    <cellStyle name="Comma 146" xfId="321"/>
    <cellStyle name="Comma 146 2" xfId="6898"/>
    <cellStyle name="Comma 1460" xfId="2311"/>
    <cellStyle name="Comma 1460 2" xfId="8816"/>
    <cellStyle name="Comma 1461" xfId="2312"/>
    <cellStyle name="Comma 1461 2" xfId="8817"/>
    <cellStyle name="Comma 1462" xfId="2313"/>
    <cellStyle name="Comma 1462 2" xfId="8818"/>
    <cellStyle name="Comma 1463" xfId="2314"/>
    <cellStyle name="Comma 1463 2" xfId="8819"/>
    <cellStyle name="Comma 1464" xfId="2318"/>
    <cellStyle name="Comma 1464 2" xfId="8823"/>
    <cellStyle name="Comma 1465" xfId="2315"/>
    <cellStyle name="Comma 1465 2" xfId="8820"/>
    <cellStyle name="Comma 1466" xfId="2316"/>
    <cellStyle name="Comma 1466 2" xfId="8821"/>
    <cellStyle name="Comma 1467" xfId="2317"/>
    <cellStyle name="Comma 1467 2" xfId="8822"/>
    <cellStyle name="Comma 1468" xfId="2320"/>
    <cellStyle name="Comma 1468 2" xfId="8825"/>
    <cellStyle name="Comma 1469" xfId="2319"/>
    <cellStyle name="Comma 1469 2" xfId="8824"/>
    <cellStyle name="Comma 147" xfId="322"/>
    <cellStyle name="Comma 147 2" xfId="6899"/>
    <cellStyle name="Comma 1470" xfId="2321"/>
    <cellStyle name="Comma 1470 2" xfId="8826"/>
    <cellStyle name="Comma 1471" xfId="2322"/>
    <cellStyle name="Comma 1471 2" xfId="8827"/>
    <cellStyle name="Comma 1472" xfId="2323"/>
    <cellStyle name="Comma 1472 2" xfId="8828"/>
    <cellStyle name="Comma 1473" xfId="2324"/>
    <cellStyle name="Comma 1473 2" xfId="8829"/>
    <cellStyle name="Comma 1474" xfId="2328"/>
    <cellStyle name="Comma 1474 2" xfId="8833"/>
    <cellStyle name="Comma 1475" xfId="2329"/>
    <cellStyle name="Comma 1475 2" xfId="8834"/>
    <cellStyle name="Comma 1476" xfId="2325"/>
    <cellStyle name="Comma 1476 2" xfId="8830"/>
    <cellStyle name="Comma 1477" xfId="2330"/>
    <cellStyle name="Comma 1477 2" xfId="8835"/>
    <cellStyle name="Comma 1478" xfId="2331"/>
    <cellStyle name="Comma 1478 2" xfId="8836"/>
    <cellStyle name="Comma 1479" xfId="2326"/>
    <cellStyle name="Comma 1479 2" xfId="8831"/>
    <cellStyle name="Comma 148" xfId="323"/>
    <cellStyle name="Comma 148 2" xfId="6900"/>
    <cellStyle name="Comma 1480" xfId="2327"/>
    <cellStyle name="Comma 1480 2" xfId="8832"/>
    <cellStyle name="Comma 1481" xfId="2333"/>
    <cellStyle name="Comma 1481 2" xfId="8838"/>
    <cellStyle name="Comma 1482" xfId="2332"/>
    <cellStyle name="Comma 1482 2" xfId="8837"/>
    <cellStyle name="Comma 1483" xfId="2334"/>
    <cellStyle name="Comma 1483 2" xfId="8839"/>
    <cellStyle name="Comma 1484" xfId="2336"/>
    <cellStyle name="Comma 1484 2" xfId="8841"/>
    <cellStyle name="Comma 1485" xfId="2335"/>
    <cellStyle name="Comma 1485 2" xfId="8840"/>
    <cellStyle name="Comma 1486" xfId="2337"/>
    <cellStyle name="Comma 1486 2" xfId="8842"/>
    <cellStyle name="Comma 1487" xfId="2338"/>
    <cellStyle name="Comma 1487 2" xfId="8843"/>
    <cellStyle name="Comma 1488" xfId="2339"/>
    <cellStyle name="Comma 1488 2" xfId="8844"/>
    <cellStyle name="Comma 1489" xfId="2340"/>
    <cellStyle name="Comma 1489 2" xfId="8845"/>
    <cellStyle name="Comma 149" xfId="324"/>
    <cellStyle name="Comma 149 2" xfId="6901"/>
    <cellStyle name="Comma 1490" xfId="2341"/>
    <cellStyle name="Comma 1490 2" xfId="8846"/>
    <cellStyle name="Comma 1491" xfId="2342"/>
    <cellStyle name="Comma 1491 2" xfId="8847"/>
    <cellStyle name="Comma 1492" xfId="2343"/>
    <cellStyle name="Comma 1492 2" xfId="8848"/>
    <cellStyle name="Comma 1493" xfId="2344"/>
    <cellStyle name="Comma 1493 2" xfId="8849"/>
    <cellStyle name="Comma 1494" xfId="2345"/>
    <cellStyle name="Comma 1494 2" xfId="8850"/>
    <cellStyle name="Comma 1495" xfId="2346"/>
    <cellStyle name="Comma 1495 2" xfId="8851"/>
    <cellStyle name="Comma 1496" xfId="2347"/>
    <cellStyle name="Comma 1496 2" xfId="8852"/>
    <cellStyle name="Comma 1497" xfId="2348"/>
    <cellStyle name="Comma 1497 2" xfId="8853"/>
    <cellStyle name="Comma 1498" xfId="2349"/>
    <cellStyle name="Comma 1498 2" xfId="8854"/>
    <cellStyle name="Comma 1499" xfId="2350"/>
    <cellStyle name="Comma 1499 2" xfId="8855"/>
    <cellStyle name="Comma 15" xfId="18"/>
    <cellStyle name="Comma 15 10" xfId="5105"/>
    <cellStyle name="Comma 15 10 2" xfId="6075"/>
    <cellStyle name="Comma 15 10 2 2" xfId="12460"/>
    <cellStyle name="Comma 15 10 3" xfId="11499"/>
    <cellStyle name="Comma 15 11" xfId="5334"/>
    <cellStyle name="Comma 15 11 2" xfId="6135"/>
    <cellStyle name="Comma 15 11 2 2" xfId="12518"/>
    <cellStyle name="Comma 15 11 3" xfId="11728"/>
    <cellStyle name="Comma 15 12" xfId="6497"/>
    <cellStyle name="Comma 15 12 2" xfId="12877"/>
    <cellStyle name="Comma 15 13" xfId="325"/>
    <cellStyle name="Comma 15 13 2" xfId="6902"/>
    <cellStyle name="Comma 15 14" xfId="68"/>
    <cellStyle name="Comma 15 14 2" xfId="6669"/>
    <cellStyle name="Comma 15 15" xfId="6647"/>
    <cellStyle name="Comma 15 2" xfId="326"/>
    <cellStyle name="Comma 15 2 2" xfId="1298"/>
    <cellStyle name="Comma 15 2 2 2" xfId="7854"/>
    <cellStyle name="Comma 15 2 3" xfId="1652"/>
    <cellStyle name="Comma 15 2 3 2" xfId="8202"/>
    <cellStyle name="Comma 15 2 4" xfId="3006"/>
    <cellStyle name="Comma 15 2 4 2" xfId="9499"/>
    <cellStyle name="Comma 15 2 5" xfId="6903"/>
    <cellStyle name="Comma 15 3" xfId="327"/>
    <cellStyle name="Comma 15 3 2" xfId="1653"/>
    <cellStyle name="Comma 15 3 2 2" xfId="8203"/>
    <cellStyle name="Comma 15 3 3" xfId="3007"/>
    <cellStyle name="Comma 15 3 3 2" xfId="9500"/>
    <cellStyle name="Comma 15 3 4" xfId="6904"/>
    <cellStyle name="Comma 15 4" xfId="328"/>
    <cellStyle name="Comma 15 4 2" xfId="6905"/>
    <cellStyle name="Comma 15 5" xfId="329"/>
    <cellStyle name="Comma 15 5 2" xfId="6906"/>
    <cellStyle name="Comma 15 6" xfId="1611"/>
    <cellStyle name="Comma 15 6 2" xfId="8162"/>
    <cellStyle name="Comma 15 7" xfId="2745"/>
    <cellStyle name="Comma 15 7 2" xfId="2641"/>
    <cellStyle name="Comma 15 7 2 2" xfId="9145"/>
    <cellStyle name="Comma 15 7 3" xfId="2884"/>
    <cellStyle name="Comma 15 7 3 2" xfId="9381"/>
    <cellStyle name="Comma 15 7 4" xfId="3133"/>
    <cellStyle name="Comma 15 7 4 2" xfId="3288"/>
    <cellStyle name="Comma 15 7 4 2 2" xfId="9773"/>
    <cellStyle name="Comma 15 7 4 3" xfId="3448"/>
    <cellStyle name="Comma 15 7 4 3 2" xfId="9926"/>
    <cellStyle name="Comma 15 7 4 4" xfId="3672"/>
    <cellStyle name="Comma 15 7 4 4 2" xfId="3836"/>
    <cellStyle name="Comma 15 7 4 4 2 2" xfId="4255"/>
    <cellStyle name="Comma 15 7 4 4 2 2 2" xfId="10672"/>
    <cellStyle name="Comma 15 7 4 4 2 3" xfId="4415"/>
    <cellStyle name="Comma 15 7 4 4 2 3 2" xfId="10822"/>
    <cellStyle name="Comma 15 7 4 4 2 4" xfId="10293"/>
    <cellStyle name="Comma 15 7 4 4 3" xfId="3973"/>
    <cellStyle name="Comma 15 7 4 4 3 2" xfId="10421"/>
    <cellStyle name="Comma 15 7 4 4 4" xfId="10140"/>
    <cellStyle name="Comma 15 7 4 5" xfId="9623"/>
    <cellStyle name="Comma 15 7 5" xfId="3611"/>
    <cellStyle name="Comma 15 7 5 2" xfId="3775"/>
    <cellStyle name="Comma 15 7 5 2 2" xfId="4194"/>
    <cellStyle name="Comma 15 7 5 2 2 2" xfId="10616"/>
    <cellStyle name="Comma 15 7 5 2 3" xfId="4354"/>
    <cellStyle name="Comma 15 7 5 2 3 2" xfId="10766"/>
    <cellStyle name="Comma 15 7 5 2 4" xfId="10237"/>
    <cellStyle name="Comma 15 7 5 3" xfId="3912"/>
    <cellStyle name="Comma 15 7 5 3 2" xfId="10365"/>
    <cellStyle name="Comma 15 7 5 4" xfId="10084"/>
    <cellStyle name="Comma 15 7 6" xfId="9245"/>
    <cellStyle name="Comma 15 8" xfId="4539"/>
    <cellStyle name="Comma 15 8 2" xfId="4622"/>
    <cellStyle name="Comma 15 8 2 2" xfId="11023"/>
    <cellStyle name="Comma 15 8 3" xfId="5496"/>
    <cellStyle name="Comma 15 8 3 2" xfId="11888"/>
    <cellStyle name="Comma 15 8 4" xfId="10943"/>
    <cellStyle name="Comma 15 9" xfId="4718"/>
    <cellStyle name="Comma 15 9 2" xfId="4923"/>
    <cellStyle name="Comma 15 9 2 2" xfId="11320"/>
    <cellStyle name="Comma 15 9 3" xfId="5600"/>
    <cellStyle name="Comma 15 9 3 2" xfId="11989"/>
    <cellStyle name="Comma 15 9 4" xfId="11118"/>
    <cellStyle name="Comma 150" xfId="330"/>
    <cellStyle name="Comma 150 2" xfId="6907"/>
    <cellStyle name="Comma 1500" xfId="2351"/>
    <cellStyle name="Comma 1500 2" xfId="8856"/>
    <cellStyle name="Comma 1501" xfId="2352"/>
    <cellStyle name="Comma 1501 2" xfId="8857"/>
    <cellStyle name="Comma 1502" xfId="2354"/>
    <cellStyle name="Comma 1502 2" xfId="8859"/>
    <cellStyle name="Comma 1503" xfId="2353"/>
    <cellStyle name="Comma 1503 2" xfId="8858"/>
    <cellStyle name="Comma 1504" xfId="2355"/>
    <cellStyle name="Comma 1504 2" xfId="8860"/>
    <cellStyle name="Comma 1505" xfId="2356"/>
    <cellStyle name="Comma 1505 2" xfId="8861"/>
    <cellStyle name="Comma 1506" xfId="2357"/>
    <cellStyle name="Comma 1506 2" xfId="8862"/>
    <cellStyle name="Comma 1507" xfId="2358"/>
    <cellStyle name="Comma 1507 2" xfId="8863"/>
    <cellStyle name="Comma 1508" xfId="2359"/>
    <cellStyle name="Comma 1508 2" xfId="8864"/>
    <cellStyle name="Comma 1509" xfId="2360"/>
    <cellStyle name="Comma 1509 2" xfId="8865"/>
    <cellStyle name="Comma 151" xfId="331"/>
    <cellStyle name="Comma 151 2" xfId="6908"/>
    <cellStyle name="Comma 1510" xfId="2361"/>
    <cellStyle name="Comma 1510 2" xfId="8866"/>
    <cellStyle name="Comma 1511" xfId="2362"/>
    <cellStyle name="Comma 1511 2" xfId="8867"/>
    <cellStyle name="Comma 1512" xfId="2364"/>
    <cellStyle name="Comma 1512 2" xfId="8869"/>
    <cellStyle name="Comma 1513" xfId="2363"/>
    <cellStyle name="Comma 1513 2" xfId="8868"/>
    <cellStyle name="Comma 1514" xfId="2365"/>
    <cellStyle name="Comma 1514 2" xfId="8870"/>
    <cellStyle name="Comma 1515" xfId="2366"/>
    <cellStyle name="Comma 1515 2" xfId="8871"/>
    <cellStyle name="Comma 1516" xfId="2367"/>
    <cellStyle name="Comma 1516 2" xfId="8872"/>
    <cellStyle name="Comma 1517" xfId="2368"/>
    <cellStyle name="Comma 1517 2" xfId="8873"/>
    <cellStyle name="Comma 1518" xfId="2369"/>
    <cellStyle name="Comma 1518 2" xfId="8874"/>
    <cellStyle name="Comma 1519" xfId="2371"/>
    <cellStyle name="Comma 1519 2" xfId="8876"/>
    <cellStyle name="Comma 152" xfId="332"/>
    <cellStyle name="Comma 152 2" xfId="6909"/>
    <cellStyle name="Comma 1520" xfId="2370"/>
    <cellStyle name="Comma 1520 2" xfId="8875"/>
    <cellStyle name="Comma 1521" xfId="2372"/>
    <cellStyle name="Comma 1521 2" xfId="8877"/>
    <cellStyle name="Comma 1522" xfId="2373"/>
    <cellStyle name="Comma 1522 2" xfId="8878"/>
    <cellStyle name="Comma 1523" xfId="2374"/>
    <cellStyle name="Comma 1523 2" xfId="8879"/>
    <cellStyle name="Comma 1524" xfId="2375"/>
    <cellStyle name="Comma 1524 2" xfId="8880"/>
    <cellStyle name="Comma 1525" xfId="2376"/>
    <cellStyle name="Comma 1525 2" xfId="8881"/>
    <cellStyle name="Comma 1526" xfId="2377"/>
    <cellStyle name="Comma 1526 2" xfId="8882"/>
    <cellStyle name="Comma 1527" xfId="2378"/>
    <cellStyle name="Comma 1527 2" xfId="8883"/>
    <cellStyle name="Comma 1528" xfId="2383"/>
    <cellStyle name="Comma 1528 2" xfId="8888"/>
    <cellStyle name="Comma 1529" xfId="2379"/>
    <cellStyle name="Comma 1529 2" xfId="8884"/>
    <cellStyle name="Comma 153" xfId="333"/>
    <cellStyle name="Comma 153 2" xfId="6910"/>
    <cellStyle name="Comma 1530" xfId="2382"/>
    <cellStyle name="Comma 1530 2" xfId="8887"/>
    <cellStyle name="Comma 1531" xfId="2381"/>
    <cellStyle name="Comma 1531 2" xfId="8886"/>
    <cellStyle name="Comma 1532" xfId="2380"/>
    <cellStyle name="Comma 1532 2" xfId="8885"/>
    <cellStyle name="Comma 1533" xfId="2384"/>
    <cellStyle name="Comma 1533 2" xfId="8889"/>
    <cellStyle name="Comma 1534" xfId="2385"/>
    <cellStyle name="Comma 1534 2" xfId="8890"/>
    <cellStyle name="Comma 1535" xfId="2386"/>
    <cellStyle name="Comma 1535 2" xfId="8891"/>
    <cellStyle name="Comma 1536" xfId="2387"/>
    <cellStyle name="Comma 1536 2" xfId="8892"/>
    <cellStyle name="Comma 1537" xfId="2388"/>
    <cellStyle name="Comma 1537 2" xfId="8893"/>
    <cellStyle name="Comma 1538" xfId="2389"/>
    <cellStyle name="Comma 1538 2" xfId="8894"/>
    <cellStyle name="Comma 1539" xfId="2390"/>
    <cellStyle name="Comma 1539 2" xfId="8895"/>
    <cellStyle name="Comma 154" xfId="334"/>
    <cellStyle name="Comma 154 2" xfId="6911"/>
    <cellStyle name="Comma 1540" xfId="2391"/>
    <cellStyle name="Comma 1540 2" xfId="8896"/>
    <cellStyle name="Comma 1541" xfId="2392"/>
    <cellStyle name="Comma 1541 2" xfId="8897"/>
    <cellStyle name="Comma 1542" xfId="2393"/>
    <cellStyle name="Comma 1542 2" xfId="8898"/>
    <cellStyle name="Comma 1543" xfId="2394"/>
    <cellStyle name="Comma 1543 2" xfId="8899"/>
    <cellStyle name="Comma 1544" xfId="2395"/>
    <cellStyle name="Comma 1544 2" xfId="8900"/>
    <cellStyle name="Comma 1545" xfId="2396"/>
    <cellStyle name="Comma 1545 2" xfId="8901"/>
    <cellStyle name="Comma 1546" xfId="2397"/>
    <cellStyle name="Comma 1546 2" xfId="8902"/>
    <cellStyle name="Comma 1547" xfId="2398"/>
    <cellStyle name="Comma 1547 2" xfId="8903"/>
    <cellStyle name="Comma 1548" xfId="2399"/>
    <cellStyle name="Comma 1548 2" xfId="8904"/>
    <cellStyle name="Comma 1549" xfId="2400"/>
    <cellStyle name="Comma 1549 2" xfId="8905"/>
    <cellStyle name="Comma 155" xfId="335"/>
    <cellStyle name="Comma 155 2" xfId="6912"/>
    <cellStyle name="Comma 1550" xfId="2405"/>
    <cellStyle name="Comma 1550 2" xfId="8910"/>
    <cellStyle name="Comma 1551" xfId="2404"/>
    <cellStyle name="Comma 1551 2" xfId="8909"/>
    <cellStyle name="Comma 1552" xfId="2407"/>
    <cellStyle name="Comma 1552 2" xfId="8912"/>
    <cellStyle name="Comma 1553" xfId="2403"/>
    <cellStyle name="Comma 1553 2" xfId="8908"/>
    <cellStyle name="Comma 1554" xfId="2406"/>
    <cellStyle name="Comma 1554 2" xfId="8911"/>
    <cellStyle name="Comma 1555" xfId="2409"/>
    <cellStyle name="Comma 1555 2" xfId="8914"/>
    <cellStyle name="Comma 1556" xfId="2408"/>
    <cellStyle name="Comma 1556 2" xfId="8913"/>
    <cellStyle name="Comma 1557" xfId="2401"/>
    <cellStyle name="Comma 1557 2" xfId="8906"/>
    <cellStyle name="Comma 1558" xfId="2410"/>
    <cellStyle name="Comma 1558 2" xfId="8915"/>
    <cellStyle name="Comma 1559" xfId="2411"/>
    <cellStyle name="Comma 1559 2" xfId="8916"/>
    <cellStyle name="Comma 156" xfId="336"/>
    <cellStyle name="Comma 156 2" xfId="6913"/>
    <cellStyle name="Comma 1560" xfId="2402"/>
    <cellStyle name="Comma 1560 2" xfId="8907"/>
    <cellStyle name="Comma 1561" xfId="2412"/>
    <cellStyle name="Comma 1561 2" xfId="8917"/>
    <cellStyle name="Comma 1562" xfId="2413"/>
    <cellStyle name="Comma 1562 2" xfId="8918"/>
    <cellStyle name="Comma 1563" xfId="2414"/>
    <cellStyle name="Comma 1563 2" xfId="8919"/>
    <cellStyle name="Comma 1564" xfId="2415"/>
    <cellStyle name="Comma 1564 2" xfId="8920"/>
    <cellStyle name="Comma 1565" xfId="2416"/>
    <cellStyle name="Comma 1565 2" xfId="8921"/>
    <cellStyle name="Comma 1566" xfId="2417"/>
    <cellStyle name="Comma 1566 2" xfId="8922"/>
    <cellStyle name="Comma 1567" xfId="2418"/>
    <cellStyle name="Comma 1567 2" xfId="8923"/>
    <cellStyle name="Comma 1568" xfId="2419"/>
    <cellStyle name="Comma 1568 2" xfId="8924"/>
    <cellStyle name="Comma 1569" xfId="2420"/>
    <cellStyle name="Comma 1569 2" xfId="8925"/>
    <cellStyle name="Comma 157" xfId="337"/>
    <cellStyle name="Comma 157 2" xfId="6914"/>
    <cellStyle name="Comma 1570" xfId="2421"/>
    <cellStyle name="Comma 1570 2" xfId="8926"/>
    <cellStyle name="Comma 1571" xfId="2422"/>
    <cellStyle name="Comma 1571 2" xfId="8927"/>
    <cellStyle name="Comma 1572" xfId="2423"/>
    <cellStyle name="Comma 1572 2" xfId="8928"/>
    <cellStyle name="Comma 1573" xfId="2424"/>
    <cellStyle name="Comma 1573 2" xfId="8929"/>
    <cellStyle name="Comma 1574" xfId="2426"/>
    <cellStyle name="Comma 1574 2" xfId="8931"/>
    <cellStyle name="Comma 1575" xfId="2425"/>
    <cellStyle name="Comma 1575 2" xfId="8930"/>
    <cellStyle name="Comma 1576" xfId="2428"/>
    <cellStyle name="Comma 1576 2" xfId="8933"/>
    <cellStyle name="Comma 1577" xfId="2427"/>
    <cellStyle name="Comma 1577 2" xfId="8932"/>
    <cellStyle name="Comma 1578" xfId="2429"/>
    <cellStyle name="Comma 1578 2" xfId="8934"/>
    <cellStyle name="Comma 1579" xfId="2431"/>
    <cellStyle name="Comma 1579 2" xfId="8936"/>
    <cellStyle name="Comma 158" xfId="338"/>
    <cellStyle name="Comma 158 2" xfId="6915"/>
    <cellStyle name="Comma 1580" xfId="2430"/>
    <cellStyle name="Comma 1580 2" xfId="8935"/>
    <cellStyle name="Comma 1581" xfId="2433"/>
    <cellStyle name="Comma 1581 2" xfId="8938"/>
    <cellStyle name="Comma 1582" xfId="2434"/>
    <cellStyle name="Comma 1582 2" xfId="8939"/>
    <cellStyle name="Comma 1583" xfId="2432"/>
    <cellStyle name="Comma 1583 2" xfId="8937"/>
    <cellStyle name="Comma 1584" xfId="2435"/>
    <cellStyle name="Comma 1584 2" xfId="8940"/>
    <cellStyle name="Comma 1585" xfId="2437"/>
    <cellStyle name="Comma 1585 2" xfId="8942"/>
    <cellStyle name="Comma 1586" xfId="2436"/>
    <cellStyle name="Comma 1586 2" xfId="8941"/>
    <cellStyle name="Comma 1587" xfId="2438"/>
    <cellStyle name="Comma 1587 2" xfId="8943"/>
    <cellStyle name="Comma 1588" xfId="2439"/>
    <cellStyle name="Comma 1588 2" xfId="8944"/>
    <cellStyle name="Comma 1589" xfId="2440"/>
    <cellStyle name="Comma 1589 2" xfId="8945"/>
    <cellStyle name="Comma 159" xfId="339"/>
    <cellStyle name="Comma 159 2" xfId="6916"/>
    <cellStyle name="Comma 1590" xfId="2441"/>
    <cellStyle name="Comma 1590 2" xfId="8946"/>
    <cellStyle name="Comma 1591" xfId="2442"/>
    <cellStyle name="Comma 1591 2" xfId="8947"/>
    <cellStyle name="Comma 1592" xfId="2444"/>
    <cellStyle name="Comma 1592 2" xfId="8949"/>
    <cellStyle name="Comma 1593" xfId="2445"/>
    <cellStyle name="Comma 1593 2" xfId="8950"/>
    <cellStyle name="Comma 1594" xfId="2443"/>
    <cellStyle name="Comma 1594 2" xfId="8948"/>
    <cellStyle name="Comma 1595" xfId="2446"/>
    <cellStyle name="Comma 1595 2" xfId="8951"/>
    <cellStyle name="Comma 1596" xfId="2447"/>
    <cellStyle name="Comma 1596 2" xfId="8952"/>
    <cellStyle name="Comma 1597" xfId="2448"/>
    <cellStyle name="Comma 1597 2" xfId="8953"/>
    <cellStyle name="Comma 1598" xfId="2449"/>
    <cellStyle name="Comma 1598 2" xfId="8954"/>
    <cellStyle name="Comma 1599" xfId="2450"/>
    <cellStyle name="Comma 1599 2" xfId="8955"/>
    <cellStyle name="Comma 16" xfId="69"/>
    <cellStyle name="Comma 16 10" xfId="5106"/>
    <cellStyle name="Comma 16 10 2" xfId="6027"/>
    <cellStyle name="Comma 16 10 2 2" xfId="12412"/>
    <cellStyle name="Comma 16 10 3" xfId="11500"/>
    <cellStyle name="Comma 16 11" xfId="5333"/>
    <cellStyle name="Comma 16 11 2" xfId="6131"/>
    <cellStyle name="Comma 16 11 2 2" xfId="12514"/>
    <cellStyle name="Comma 16 11 3" xfId="11727"/>
    <cellStyle name="Comma 16 12" xfId="6498"/>
    <cellStyle name="Comma 16 12 2" xfId="12878"/>
    <cellStyle name="Comma 16 13" xfId="340"/>
    <cellStyle name="Comma 16 13 2" xfId="6917"/>
    <cellStyle name="Comma 16 14" xfId="6670"/>
    <cellStyle name="Comma 16 2" xfId="341"/>
    <cellStyle name="Comma 16 2 2" xfId="1299"/>
    <cellStyle name="Comma 16 2 2 2" xfId="7855"/>
    <cellStyle name="Comma 16 2 3" xfId="1655"/>
    <cellStyle name="Comma 16 2 3 2" xfId="8205"/>
    <cellStyle name="Comma 16 2 4" xfId="3008"/>
    <cellStyle name="Comma 16 2 4 2" xfId="9501"/>
    <cellStyle name="Comma 16 2 5" xfId="6918"/>
    <cellStyle name="Comma 16 3" xfId="342"/>
    <cellStyle name="Comma 16 3 2" xfId="1657"/>
    <cellStyle name="Comma 16 3 2 2" xfId="8207"/>
    <cellStyle name="Comma 16 3 3" xfId="3009"/>
    <cellStyle name="Comma 16 3 3 2" xfId="9502"/>
    <cellStyle name="Comma 16 3 4" xfId="6919"/>
    <cellStyle name="Comma 16 4" xfId="343"/>
    <cellStyle name="Comma 16 4 2" xfId="6920"/>
    <cellStyle name="Comma 16 5" xfId="344"/>
    <cellStyle name="Comma 16 5 2" xfId="6921"/>
    <cellStyle name="Comma 16 6" xfId="1609"/>
    <cellStyle name="Comma 16 6 2" xfId="8160"/>
    <cellStyle name="Comma 16 7" xfId="2746"/>
    <cellStyle name="Comma 16 7 2" xfId="2649"/>
    <cellStyle name="Comma 16 7 2 2" xfId="9151"/>
    <cellStyle name="Comma 16 7 3" xfId="2885"/>
    <cellStyle name="Comma 16 7 3 2" xfId="9382"/>
    <cellStyle name="Comma 16 7 4" xfId="3134"/>
    <cellStyle name="Comma 16 7 4 2" xfId="3289"/>
    <cellStyle name="Comma 16 7 4 2 2" xfId="9774"/>
    <cellStyle name="Comma 16 7 4 3" xfId="3449"/>
    <cellStyle name="Comma 16 7 4 3 2" xfId="9927"/>
    <cellStyle name="Comma 16 7 4 4" xfId="3673"/>
    <cellStyle name="Comma 16 7 4 4 2" xfId="3837"/>
    <cellStyle name="Comma 16 7 4 4 2 2" xfId="4256"/>
    <cellStyle name="Comma 16 7 4 4 2 2 2" xfId="10673"/>
    <cellStyle name="Comma 16 7 4 4 2 3" xfId="4416"/>
    <cellStyle name="Comma 16 7 4 4 2 3 2" xfId="10823"/>
    <cellStyle name="Comma 16 7 4 4 2 4" xfId="10294"/>
    <cellStyle name="Comma 16 7 4 4 3" xfId="3974"/>
    <cellStyle name="Comma 16 7 4 4 3 2" xfId="10422"/>
    <cellStyle name="Comma 16 7 4 4 4" xfId="10141"/>
    <cellStyle name="Comma 16 7 4 5" xfId="9624"/>
    <cellStyle name="Comma 16 7 5" xfId="3612"/>
    <cellStyle name="Comma 16 7 5 2" xfId="3776"/>
    <cellStyle name="Comma 16 7 5 2 2" xfId="4195"/>
    <cellStyle name="Comma 16 7 5 2 2 2" xfId="10617"/>
    <cellStyle name="Comma 16 7 5 2 3" xfId="4355"/>
    <cellStyle name="Comma 16 7 5 2 3 2" xfId="10767"/>
    <cellStyle name="Comma 16 7 5 2 4" xfId="10238"/>
    <cellStyle name="Comma 16 7 5 3" xfId="3913"/>
    <cellStyle name="Comma 16 7 5 3 2" xfId="10366"/>
    <cellStyle name="Comma 16 7 5 4" xfId="10085"/>
    <cellStyle name="Comma 16 7 6" xfId="9246"/>
    <cellStyle name="Comma 16 8" xfId="4540"/>
    <cellStyle name="Comma 16 8 2" xfId="4623"/>
    <cellStyle name="Comma 16 8 2 2" xfId="11024"/>
    <cellStyle name="Comma 16 8 3" xfId="5497"/>
    <cellStyle name="Comma 16 8 3 2" xfId="11889"/>
    <cellStyle name="Comma 16 8 4" xfId="10944"/>
    <cellStyle name="Comma 16 9" xfId="4717"/>
    <cellStyle name="Comma 16 9 2" xfId="4922"/>
    <cellStyle name="Comma 16 9 2 2" xfId="11319"/>
    <cellStyle name="Comma 16 9 3" xfId="5599"/>
    <cellStyle name="Comma 16 9 3 2" xfId="11988"/>
    <cellStyle name="Comma 16 9 4" xfId="11117"/>
    <cellStyle name="Comma 160" xfId="345"/>
    <cellStyle name="Comma 160 2" xfId="6922"/>
    <cellStyle name="Comma 1600" xfId="2451"/>
    <cellStyle name="Comma 1600 2" xfId="8956"/>
    <cellStyle name="Comma 1601" xfId="2452"/>
    <cellStyle name="Comma 1601 2" xfId="8957"/>
    <cellStyle name="Comma 1602" xfId="2453"/>
    <cellStyle name="Comma 1602 2" xfId="8958"/>
    <cellStyle name="Comma 1603" xfId="2455"/>
    <cellStyle name="Comma 1603 2" xfId="8960"/>
    <cellStyle name="Comma 1604" xfId="2454"/>
    <cellStyle name="Comma 1604 2" xfId="8959"/>
    <cellStyle name="Comma 1605" xfId="2456"/>
    <cellStyle name="Comma 1605 2" xfId="8961"/>
    <cellStyle name="Comma 1606" xfId="2457"/>
    <cellStyle name="Comma 1606 2" xfId="8962"/>
    <cellStyle name="Comma 1607" xfId="2458"/>
    <cellStyle name="Comma 1607 2" xfId="8963"/>
    <cellStyle name="Comma 1608" xfId="2466"/>
    <cellStyle name="Comma 1608 2" xfId="8971"/>
    <cellStyle name="Comma 1609" xfId="2468"/>
    <cellStyle name="Comma 1609 2" xfId="8973"/>
    <cellStyle name="Comma 161" xfId="346"/>
    <cellStyle name="Comma 161 2" xfId="6923"/>
    <cellStyle name="Comma 1610" xfId="2465"/>
    <cellStyle name="Comma 1610 2" xfId="8970"/>
    <cellStyle name="Comma 1611" xfId="2460"/>
    <cellStyle name="Comma 1611 2" xfId="8965"/>
    <cellStyle name="Comma 1612" xfId="2459"/>
    <cellStyle name="Comma 1612 2" xfId="8964"/>
    <cellStyle name="Comma 1613" xfId="2467"/>
    <cellStyle name="Comma 1613 2" xfId="8972"/>
    <cellStyle name="Comma 1614" xfId="2469"/>
    <cellStyle name="Comma 1614 2" xfId="8974"/>
    <cellStyle name="Comma 1615" xfId="2461"/>
    <cellStyle name="Comma 1615 2" xfId="8966"/>
    <cellStyle name="Comma 1616" xfId="2471"/>
    <cellStyle name="Comma 1616 2" xfId="8976"/>
    <cellStyle name="Comma 1617" xfId="2463"/>
    <cellStyle name="Comma 1617 2" xfId="8968"/>
    <cellStyle name="Comma 1618" xfId="2473"/>
    <cellStyle name="Comma 1618 2" xfId="8978"/>
    <cellStyle name="Comma 1619" xfId="2472"/>
    <cellStyle name="Comma 1619 2" xfId="8977"/>
    <cellStyle name="Comma 162" xfId="347"/>
    <cellStyle name="Comma 162 2" xfId="6924"/>
    <cellStyle name="Comma 1620" xfId="2470"/>
    <cellStyle name="Comma 1620 2" xfId="8975"/>
    <cellStyle name="Comma 1621" xfId="2464"/>
    <cellStyle name="Comma 1621 2" xfId="8969"/>
    <cellStyle name="Comma 1622" xfId="2462"/>
    <cellStyle name="Comma 1622 2" xfId="8967"/>
    <cellStyle name="Comma 1623" xfId="2474"/>
    <cellStyle name="Comma 1623 2" xfId="8979"/>
    <cellStyle name="Comma 1624" xfId="2475"/>
    <cellStyle name="Comma 1624 2" xfId="8980"/>
    <cellStyle name="Comma 1625" xfId="2476"/>
    <cellStyle name="Comma 1625 2" xfId="8981"/>
    <cellStyle name="Comma 1626" xfId="2477"/>
    <cellStyle name="Comma 1626 2" xfId="8982"/>
    <cellStyle name="Comma 1627" xfId="2478"/>
    <cellStyle name="Comma 1627 2" xfId="8983"/>
    <cellStyle name="Comma 1628" xfId="2480"/>
    <cellStyle name="Comma 1628 2" xfId="8985"/>
    <cellStyle name="Comma 1629" xfId="2479"/>
    <cellStyle name="Comma 1629 2" xfId="8984"/>
    <cellStyle name="Comma 163" xfId="348"/>
    <cellStyle name="Comma 163 2" xfId="6925"/>
    <cellStyle name="Comma 1630" xfId="2482"/>
    <cellStyle name="Comma 1630 2" xfId="8987"/>
    <cellStyle name="Comma 1631" xfId="2481"/>
    <cellStyle name="Comma 1631 2" xfId="8986"/>
    <cellStyle name="Comma 1632" xfId="2485"/>
    <cellStyle name="Comma 1632 2" xfId="8990"/>
    <cellStyle name="Comma 1633" xfId="2483"/>
    <cellStyle name="Comma 1633 2" xfId="8988"/>
    <cellStyle name="Comma 1634" xfId="2484"/>
    <cellStyle name="Comma 1634 2" xfId="8989"/>
    <cellStyle name="Comma 1635" xfId="2486"/>
    <cellStyle name="Comma 1635 2" xfId="8991"/>
    <cellStyle name="Comma 1636" xfId="2487"/>
    <cellStyle name="Comma 1636 2" xfId="8992"/>
    <cellStyle name="Comma 1637" xfId="2488"/>
    <cellStyle name="Comma 1637 2" xfId="8993"/>
    <cellStyle name="Comma 1638" xfId="2261"/>
    <cellStyle name="Comma 1638 2" xfId="8766"/>
    <cellStyle name="Comma 1639" xfId="2490"/>
    <cellStyle name="Comma 1639 2" xfId="8995"/>
    <cellStyle name="Comma 164" xfId="349"/>
    <cellStyle name="Comma 164 2" xfId="6926"/>
    <cellStyle name="Comma 1640" xfId="2489"/>
    <cellStyle name="Comma 1640 2" xfId="8994"/>
    <cellStyle name="Comma 1641" xfId="2492"/>
    <cellStyle name="Comma 1641 2" xfId="2854"/>
    <cellStyle name="Comma 1641 2 2" xfId="9353"/>
    <cellStyle name="Comma 1641 3" xfId="2541"/>
    <cellStyle name="Comma 1641 3 2" xfId="9045"/>
    <cellStyle name="Comma 1641 4" xfId="8997"/>
    <cellStyle name="Comma 1642" xfId="2494"/>
    <cellStyle name="Comma 1642 2" xfId="8999"/>
    <cellStyle name="Comma 1643" xfId="2493"/>
    <cellStyle name="Comma 1643 2" xfId="8998"/>
    <cellStyle name="Comma 1644" xfId="2495"/>
    <cellStyle name="Comma 1644 2" xfId="9000"/>
    <cellStyle name="Comma 1645" xfId="2497"/>
    <cellStyle name="Comma 1645 2" xfId="9002"/>
    <cellStyle name="Comma 1646" xfId="2496"/>
    <cellStyle name="Comma 1646 2" xfId="9001"/>
    <cellStyle name="Comma 1647" xfId="2498"/>
    <cellStyle name="Comma 1647 2" xfId="9003"/>
    <cellStyle name="Comma 1648" xfId="2500"/>
    <cellStyle name="Comma 1648 2" xfId="9005"/>
    <cellStyle name="Comma 1649" xfId="2499"/>
    <cellStyle name="Comma 1649 2" xfId="9004"/>
    <cellStyle name="Comma 165" xfId="350"/>
    <cellStyle name="Comma 165 2" xfId="6927"/>
    <cellStyle name="Comma 1650" xfId="2501"/>
    <cellStyle name="Comma 1650 2" xfId="2855"/>
    <cellStyle name="Comma 1650 2 2" xfId="9354"/>
    <cellStyle name="Comma 1650 3" xfId="2542"/>
    <cellStyle name="Comma 1650 3 2" xfId="9046"/>
    <cellStyle name="Comma 1650 4" xfId="9006"/>
    <cellStyle name="Comma 1651" xfId="2502"/>
    <cellStyle name="Comma 1651 2" xfId="9007"/>
    <cellStyle name="Comma 1652" xfId="2525"/>
    <cellStyle name="Comma 1652 2" xfId="9029"/>
    <cellStyle name="Comma 1653" xfId="2519"/>
    <cellStyle name="Comma 1653 2" xfId="9023"/>
    <cellStyle name="Comma 1654" xfId="2520"/>
    <cellStyle name="Comma 1654 2" xfId="9024"/>
    <cellStyle name="Comma 1655" xfId="2507"/>
    <cellStyle name="Comma 1655 2" xfId="9012"/>
    <cellStyle name="Comma 1656" xfId="2512"/>
    <cellStyle name="Comma 1656 2" xfId="2859"/>
    <cellStyle name="Comma 1656 2 2" xfId="9358"/>
    <cellStyle name="Comma 1656 3" xfId="2546"/>
    <cellStyle name="Comma 1656 3 2" xfId="9050"/>
    <cellStyle name="Comma 1656 4" xfId="9017"/>
    <cellStyle name="Comma 1657" xfId="2538"/>
    <cellStyle name="Comma 1657 2" xfId="9042"/>
    <cellStyle name="Comma 1658" xfId="2509"/>
    <cellStyle name="Comma 1658 2" xfId="9014"/>
    <cellStyle name="Comma 1659" xfId="2536"/>
    <cellStyle name="Comma 1659 2" xfId="9040"/>
    <cellStyle name="Comma 166" xfId="351"/>
    <cellStyle name="Comma 166 2" xfId="6928"/>
    <cellStyle name="Comma 1660" xfId="2510"/>
    <cellStyle name="Comma 1660 2" xfId="9015"/>
    <cellStyle name="Comma 1661" xfId="2513"/>
    <cellStyle name="Comma 1661 2" xfId="9018"/>
    <cellStyle name="Comma 1662" xfId="2537"/>
    <cellStyle name="Comma 1662 2" xfId="9041"/>
    <cellStyle name="Comma 1663" xfId="2262"/>
    <cellStyle name="Comma 1663 2" xfId="2547"/>
    <cellStyle name="Comma 1663 2 2" xfId="9051"/>
    <cellStyle name="Comma 1663 3" xfId="8767"/>
    <cellStyle name="Comma 1664" xfId="2548"/>
    <cellStyle name="Comma 1664 2" xfId="2860"/>
    <cellStyle name="Comma 1664 2 2" xfId="9359"/>
    <cellStyle name="Comma 1664 3" xfId="9052"/>
    <cellStyle name="Comma 1665" xfId="2549"/>
    <cellStyle name="Comma 1665 2" xfId="2861"/>
    <cellStyle name="Comma 1665 2 2" xfId="9360"/>
    <cellStyle name="Comma 1665 3" xfId="9053"/>
    <cellStyle name="Comma 1666" xfId="2550"/>
    <cellStyle name="Comma 1666 2" xfId="2862"/>
    <cellStyle name="Comma 1666 2 2" xfId="9361"/>
    <cellStyle name="Comma 1666 3" xfId="9054"/>
    <cellStyle name="Comma 1667" xfId="2551"/>
    <cellStyle name="Comma 1667 2" xfId="9055"/>
    <cellStyle name="Comma 1668" xfId="2553"/>
    <cellStyle name="Comma 1668 2" xfId="9057"/>
    <cellStyle name="Comma 1669" xfId="2552"/>
    <cellStyle name="Comma 1669 2" xfId="9056"/>
    <cellStyle name="Comma 167" xfId="352"/>
    <cellStyle name="Comma 167 2" xfId="6929"/>
    <cellStyle name="Comma 1670" xfId="2555"/>
    <cellStyle name="Comma 1670 2" xfId="9059"/>
    <cellStyle name="Comma 1671" xfId="2554"/>
    <cellStyle name="Comma 1671 2" xfId="9058"/>
    <cellStyle name="Comma 1672" xfId="2556"/>
    <cellStyle name="Comma 1672 2" xfId="9060"/>
    <cellStyle name="Comma 1673" xfId="2558"/>
    <cellStyle name="Comma 1673 2" xfId="9062"/>
    <cellStyle name="Comma 1674" xfId="2561"/>
    <cellStyle name="Comma 1674 2" xfId="9065"/>
    <cellStyle name="Comma 1675" xfId="2559"/>
    <cellStyle name="Comma 1675 2" xfId="9063"/>
    <cellStyle name="Comma 1676" xfId="2560"/>
    <cellStyle name="Comma 1676 2" xfId="9064"/>
    <cellStyle name="Comma 1677" xfId="2563"/>
    <cellStyle name="Comma 1677 2" xfId="9067"/>
    <cellStyle name="Comma 1678" xfId="2562"/>
    <cellStyle name="Comma 1678 2" xfId="9066"/>
    <cellStyle name="Comma 1679" xfId="2557"/>
    <cellStyle name="Comma 1679 2" xfId="9061"/>
    <cellStyle name="Comma 168" xfId="353"/>
    <cellStyle name="Comma 168 2" xfId="6930"/>
    <cellStyle name="Comma 1680" xfId="2564"/>
    <cellStyle name="Comma 1680 2" xfId="9068"/>
    <cellStyle name="Comma 1681" xfId="2565"/>
    <cellStyle name="Comma 1681 2" xfId="2863"/>
    <cellStyle name="Comma 1681 2 2" xfId="9362"/>
    <cellStyle name="Comma 1681 3" xfId="9069"/>
    <cellStyle name="Comma 1682" xfId="2567"/>
    <cellStyle name="Comma 1682 2" xfId="9071"/>
    <cellStyle name="Comma 1683" xfId="2569"/>
    <cellStyle name="Comma 1683 2" xfId="9073"/>
    <cellStyle name="Comma 1684" xfId="2570"/>
    <cellStyle name="Comma 1684 2" xfId="9074"/>
    <cellStyle name="Comma 1685" xfId="2568"/>
    <cellStyle name="Comma 1685 2" xfId="9072"/>
    <cellStyle name="Comma 1686" xfId="2571"/>
    <cellStyle name="Comma 1686 2" xfId="9075"/>
    <cellStyle name="Comma 1687" xfId="2572"/>
    <cellStyle name="Comma 1687 2" xfId="9076"/>
    <cellStyle name="Comma 1688" xfId="2573"/>
    <cellStyle name="Comma 1688 2" xfId="9077"/>
    <cellStyle name="Comma 1689" xfId="2574"/>
    <cellStyle name="Comma 1689 2" xfId="9078"/>
    <cellStyle name="Comma 169" xfId="354"/>
    <cellStyle name="Comma 169 2" xfId="6931"/>
    <cellStyle name="Comma 1690" xfId="2575"/>
    <cellStyle name="Comma 1690 2" xfId="9079"/>
    <cellStyle name="Comma 1691" xfId="2577"/>
    <cellStyle name="Comma 1691 2" xfId="9081"/>
    <cellStyle name="Comma 1692" xfId="2578"/>
    <cellStyle name="Comma 1692 2" xfId="9082"/>
    <cellStyle name="Comma 1693" xfId="2576"/>
    <cellStyle name="Comma 1693 2" xfId="9080"/>
    <cellStyle name="Comma 1694" xfId="2579"/>
    <cellStyle name="Comma 1694 2" xfId="9083"/>
    <cellStyle name="Comma 1695" xfId="2580"/>
    <cellStyle name="Comma 1695 2" xfId="9084"/>
    <cellStyle name="Comma 1696" xfId="2581"/>
    <cellStyle name="Comma 1696 2" xfId="9085"/>
    <cellStyle name="Comma 1697" xfId="2583"/>
    <cellStyle name="Comma 1697 2" xfId="9087"/>
    <cellStyle name="Comma 1698" xfId="2582"/>
    <cellStyle name="Comma 1698 2" xfId="9086"/>
    <cellStyle name="Comma 1699" xfId="2584"/>
    <cellStyle name="Comma 1699 2" xfId="9088"/>
    <cellStyle name="Comma 17" xfId="70"/>
    <cellStyle name="Comma 17 10" xfId="5090"/>
    <cellStyle name="Comma 17 10 2" xfId="6059"/>
    <cellStyle name="Comma 17 10 2 2" xfId="12444"/>
    <cellStyle name="Comma 17 10 3" xfId="11485"/>
    <cellStyle name="Comma 17 11" xfId="5346"/>
    <cellStyle name="Comma 17 11 2" xfId="6182"/>
    <cellStyle name="Comma 17 11 2 2" xfId="12564"/>
    <cellStyle name="Comma 17 11 3" xfId="11740"/>
    <cellStyle name="Comma 17 12" xfId="6482"/>
    <cellStyle name="Comma 17 12 2" xfId="12863"/>
    <cellStyle name="Comma 17 13" xfId="355"/>
    <cellStyle name="Comma 17 13 2" xfId="6932"/>
    <cellStyle name="Comma 17 14" xfId="6671"/>
    <cellStyle name="Comma 17 2" xfId="356"/>
    <cellStyle name="Comma 17 2 2" xfId="1300"/>
    <cellStyle name="Comma 17 2 2 2" xfId="7856"/>
    <cellStyle name="Comma 17 2 3" xfId="1659"/>
    <cellStyle name="Comma 17 2 3 2" xfId="8209"/>
    <cellStyle name="Comma 17 2 4" xfId="3010"/>
    <cellStyle name="Comma 17 2 4 2" xfId="9503"/>
    <cellStyle name="Comma 17 2 5" xfId="6933"/>
    <cellStyle name="Comma 17 3" xfId="357"/>
    <cellStyle name="Comma 17 3 2" xfId="1661"/>
    <cellStyle name="Comma 17 3 2 2" xfId="8211"/>
    <cellStyle name="Comma 17 3 3" xfId="3011"/>
    <cellStyle name="Comma 17 3 3 2" xfId="9504"/>
    <cellStyle name="Comma 17 3 4" xfId="6934"/>
    <cellStyle name="Comma 17 4" xfId="358"/>
    <cellStyle name="Comma 17 4 2" xfId="6935"/>
    <cellStyle name="Comma 17 5" xfId="359"/>
    <cellStyle name="Comma 17 5 2" xfId="6936"/>
    <cellStyle name="Comma 17 6" xfId="1623"/>
    <cellStyle name="Comma 17 6 2" xfId="8174"/>
    <cellStyle name="Comma 17 7" xfId="2730"/>
    <cellStyle name="Comma 17 7 2" xfId="2656"/>
    <cellStyle name="Comma 17 7 2 2" xfId="9158"/>
    <cellStyle name="Comma 17 7 3" xfId="2869"/>
    <cellStyle name="Comma 17 7 3 2" xfId="9366"/>
    <cellStyle name="Comma 17 7 4" xfId="3118"/>
    <cellStyle name="Comma 17 7 4 2" xfId="3273"/>
    <cellStyle name="Comma 17 7 4 2 2" xfId="9758"/>
    <cellStyle name="Comma 17 7 4 3" xfId="3433"/>
    <cellStyle name="Comma 17 7 4 3 2" xfId="9911"/>
    <cellStyle name="Comma 17 7 4 4" xfId="3657"/>
    <cellStyle name="Comma 17 7 4 4 2" xfId="3821"/>
    <cellStyle name="Comma 17 7 4 4 2 2" xfId="4240"/>
    <cellStyle name="Comma 17 7 4 4 2 2 2" xfId="10657"/>
    <cellStyle name="Comma 17 7 4 4 2 3" xfId="4400"/>
    <cellStyle name="Comma 17 7 4 4 2 3 2" xfId="10807"/>
    <cellStyle name="Comma 17 7 4 4 2 4" xfId="10278"/>
    <cellStyle name="Comma 17 7 4 4 3" xfId="3958"/>
    <cellStyle name="Comma 17 7 4 4 3 2" xfId="10406"/>
    <cellStyle name="Comma 17 7 4 4 4" xfId="10125"/>
    <cellStyle name="Comma 17 7 4 5" xfId="9608"/>
    <cellStyle name="Comma 17 7 5" xfId="3596"/>
    <cellStyle name="Comma 17 7 5 2" xfId="3760"/>
    <cellStyle name="Comma 17 7 5 2 2" xfId="4179"/>
    <cellStyle name="Comma 17 7 5 2 2 2" xfId="10601"/>
    <cellStyle name="Comma 17 7 5 2 3" xfId="4339"/>
    <cellStyle name="Comma 17 7 5 2 3 2" xfId="10751"/>
    <cellStyle name="Comma 17 7 5 2 4" xfId="10222"/>
    <cellStyle name="Comma 17 7 5 3" xfId="3897"/>
    <cellStyle name="Comma 17 7 5 3 2" xfId="10350"/>
    <cellStyle name="Comma 17 7 5 4" xfId="10069"/>
    <cellStyle name="Comma 17 7 6" xfId="9230"/>
    <cellStyle name="Comma 17 8" xfId="4525"/>
    <cellStyle name="Comma 17 8 2" xfId="4608"/>
    <cellStyle name="Comma 17 8 2 2" xfId="11009"/>
    <cellStyle name="Comma 17 8 3" xfId="5482"/>
    <cellStyle name="Comma 17 8 3 2" xfId="11874"/>
    <cellStyle name="Comma 17 8 4" xfId="10929"/>
    <cellStyle name="Comma 17 9" xfId="4732"/>
    <cellStyle name="Comma 17 9 2" xfId="4937"/>
    <cellStyle name="Comma 17 9 2 2" xfId="11333"/>
    <cellStyle name="Comma 17 9 3" xfId="5614"/>
    <cellStyle name="Comma 17 9 3 2" xfId="12002"/>
    <cellStyle name="Comma 17 9 4" xfId="11131"/>
    <cellStyle name="Comma 170" xfId="360"/>
    <cellStyle name="Comma 170 2" xfId="6937"/>
    <cellStyle name="Comma 1700" xfId="2585"/>
    <cellStyle name="Comma 1700 2" xfId="9089"/>
    <cellStyle name="Comma 1701" xfId="2586"/>
    <cellStyle name="Comma 1701 2" xfId="9090"/>
    <cellStyle name="Comma 1702" xfId="2588"/>
    <cellStyle name="Comma 1702 2" xfId="9092"/>
    <cellStyle name="Comma 1703" xfId="2589"/>
    <cellStyle name="Comma 1703 2" xfId="9093"/>
    <cellStyle name="Comma 1704" xfId="2590"/>
    <cellStyle name="Comma 1704 2" xfId="9094"/>
    <cellStyle name="Comma 1705" xfId="2591"/>
    <cellStyle name="Comma 1705 2" xfId="9095"/>
    <cellStyle name="Comma 1706" xfId="2592"/>
    <cellStyle name="Comma 1706 2" xfId="9096"/>
    <cellStyle name="Comma 1707" xfId="2587"/>
    <cellStyle name="Comma 1707 2" xfId="9091"/>
    <cellStyle name="Comma 1708" xfId="2593"/>
    <cellStyle name="Comma 1708 2" xfId="9097"/>
    <cellStyle name="Comma 1709" xfId="2594"/>
    <cellStyle name="Comma 1709 2" xfId="9098"/>
    <cellStyle name="Comma 171" xfId="361"/>
    <cellStyle name="Comma 171 2" xfId="6938"/>
    <cellStyle name="Comma 1710" xfId="2595"/>
    <cellStyle name="Comma 1710 2" xfId="9099"/>
    <cellStyle name="Comma 1711" xfId="2596"/>
    <cellStyle name="Comma 1711 2" xfId="9100"/>
    <cellStyle name="Comma 1712" xfId="2597"/>
    <cellStyle name="Comma 1712 2" xfId="9101"/>
    <cellStyle name="Comma 1713" xfId="2598"/>
    <cellStyle name="Comma 1713 2" xfId="9102"/>
    <cellStyle name="Comma 1714" xfId="2599"/>
    <cellStyle name="Comma 1714 2" xfId="9103"/>
    <cellStyle name="Comma 1715" xfId="2600"/>
    <cellStyle name="Comma 1715 2" xfId="9104"/>
    <cellStyle name="Comma 1716" xfId="2604"/>
    <cellStyle name="Comma 1716 2" xfId="9108"/>
    <cellStyle name="Comma 1717" xfId="2603"/>
    <cellStyle name="Comma 1717 2" xfId="9107"/>
    <cellStyle name="Comma 1718" xfId="2605"/>
    <cellStyle name="Comma 1718 2" xfId="9109"/>
    <cellStyle name="Comma 1719" xfId="2602"/>
    <cellStyle name="Comma 1719 2" xfId="9106"/>
    <cellStyle name="Comma 172" xfId="362"/>
    <cellStyle name="Comma 172 2" xfId="6939"/>
    <cellStyle name="Comma 1720" xfId="2601"/>
    <cellStyle name="Comma 1720 2" xfId="9105"/>
    <cellStyle name="Comma 1721" xfId="2606"/>
    <cellStyle name="Comma 1721 2" xfId="9110"/>
    <cellStyle name="Comma 1722" xfId="2607"/>
    <cellStyle name="Comma 1722 2" xfId="9111"/>
    <cellStyle name="Comma 1723" xfId="2608"/>
    <cellStyle name="Comma 1723 2" xfId="9112"/>
    <cellStyle name="Comma 1724" xfId="2609"/>
    <cellStyle name="Comma 1724 2" xfId="9113"/>
    <cellStyle name="Comma 1725" xfId="2610"/>
    <cellStyle name="Comma 1725 2" xfId="9114"/>
    <cellStyle name="Comma 1726" xfId="2611"/>
    <cellStyle name="Comma 1726 2" xfId="9115"/>
    <cellStyle name="Comma 1727" xfId="2615"/>
    <cellStyle name="Comma 1727 2" xfId="9119"/>
    <cellStyle name="Comma 1728" xfId="2613"/>
    <cellStyle name="Comma 1728 2" xfId="9117"/>
    <cellStyle name="Comma 1729" xfId="2612"/>
    <cellStyle name="Comma 1729 2" xfId="9116"/>
    <cellStyle name="Comma 173" xfId="363"/>
    <cellStyle name="Comma 173 2" xfId="6940"/>
    <cellStyle name="Comma 1730" xfId="2614"/>
    <cellStyle name="Comma 1730 2" xfId="9118"/>
    <cellStyle name="Comma 1731" xfId="2616"/>
    <cellStyle name="Comma 1731 2" xfId="9120"/>
    <cellStyle name="Comma 1732" xfId="2617"/>
    <cellStyle name="Comma 1732 2" xfId="9121"/>
    <cellStyle name="Comma 1733" xfId="2618"/>
    <cellStyle name="Comma 1733 2" xfId="9122"/>
    <cellStyle name="Comma 1734" xfId="2619"/>
    <cellStyle name="Comma 1734 2" xfId="9123"/>
    <cellStyle name="Comma 1735" xfId="2620"/>
    <cellStyle name="Comma 1735 2" xfId="9124"/>
    <cellStyle name="Comma 1736" xfId="2621"/>
    <cellStyle name="Comma 1736 2" xfId="9125"/>
    <cellStyle name="Comma 1737" xfId="2623"/>
    <cellStyle name="Comma 1737 2" xfId="9127"/>
    <cellStyle name="Comma 1738" xfId="2624"/>
    <cellStyle name="Comma 1738 2" xfId="9128"/>
    <cellStyle name="Comma 1739" xfId="2622"/>
    <cellStyle name="Comma 1739 2" xfId="9126"/>
    <cellStyle name="Comma 174" xfId="364"/>
    <cellStyle name="Comma 174 2" xfId="6941"/>
    <cellStyle name="Comma 1740" xfId="2625"/>
    <cellStyle name="Comma 1740 2" xfId="9129"/>
    <cellStyle name="Comma 1741" xfId="2626"/>
    <cellStyle name="Comma 1741 2" xfId="9130"/>
    <cellStyle name="Comma 1742" xfId="2627"/>
    <cellStyle name="Comma 1742 2" xfId="9131"/>
    <cellStyle name="Comma 1743" xfId="2628"/>
    <cellStyle name="Comma 1743 2" xfId="9132"/>
    <cellStyle name="Comma 1744" xfId="2629"/>
    <cellStyle name="Comma 1744 2" xfId="9133"/>
    <cellStyle name="Comma 1745" xfId="2631"/>
    <cellStyle name="Comma 1745 2" xfId="9135"/>
    <cellStyle name="Comma 1746" xfId="2630"/>
    <cellStyle name="Comma 1746 2" xfId="9134"/>
    <cellStyle name="Comma 1747" xfId="2632"/>
    <cellStyle name="Comma 1747 2" xfId="9136"/>
    <cellStyle name="Comma 1748" xfId="2633"/>
    <cellStyle name="Comma 1748 2" xfId="9137"/>
    <cellStyle name="Comma 1749" xfId="2634"/>
    <cellStyle name="Comma 1749 2" xfId="9138"/>
    <cellStyle name="Comma 175" xfId="365"/>
    <cellStyle name="Comma 175 2" xfId="6942"/>
    <cellStyle name="Comma 1750" xfId="2635"/>
    <cellStyle name="Comma 1750 2" xfId="9139"/>
    <cellStyle name="Comma 1751" xfId="2693"/>
    <cellStyle name="Comma 1751 2" xfId="9195"/>
    <cellStyle name="Comma 1752" xfId="2665"/>
    <cellStyle name="Comma 1752 2" xfId="9167"/>
    <cellStyle name="Comma 1753" xfId="2692"/>
    <cellStyle name="Comma 1753 2" xfId="9194"/>
    <cellStyle name="Comma 1754" xfId="2664"/>
    <cellStyle name="Comma 1754 2" xfId="9166"/>
    <cellStyle name="Comma 1755" xfId="2637"/>
    <cellStyle name="Comma 1755 2" xfId="9141"/>
    <cellStyle name="Comma 1756" xfId="2639"/>
    <cellStyle name="Comma 1756 2" xfId="9143"/>
    <cellStyle name="Comma 1757" xfId="2650"/>
    <cellStyle name="Comma 1757 2" xfId="9152"/>
    <cellStyle name="Comma 1758" xfId="2781"/>
    <cellStyle name="Comma 1758 2" xfId="9281"/>
    <cellStyle name="Comma 1759" xfId="2663"/>
    <cellStyle name="Comma 1759 2" xfId="9165"/>
    <cellStyle name="Comma 176" xfId="366"/>
    <cellStyle name="Comma 176 2" xfId="6943"/>
    <cellStyle name="Comma 1760" xfId="2657"/>
    <cellStyle name="Comma 1760 2" xfId="9159"/>
    <cellStyle name="Comma 1761" xfId="2638"/>
    <cellStyle name="Comma 1761 2" xfId="9142"/>
    <cellStyle name="Comma 1762" xfId="2689"/>
    <cellStyle name="Comma 1762 2" xfId="2784"/>
    <cellStyle name="Comma 1762 2 2" xfId="9284"/>
    <cellStyle name="Comma 1762 3" xfId="2922"/>
    <cellStyle name="Comma 1762 3 2" xfId="9419"/>
    <cellStyle name="Comma 1762 4" xfId="9191"/>
    <cellStyle name="Comma 1763" xfId="2783"/>
    <cellStyle name="Comma 1763 2" xfId="2945"/>
    <cellStyle name="Comma 1763 2 2" xfId="2981"/>
    <cellStyle name="Comma 1763 2 2 2" xfId="9474"/>
    <cellStyle name="Comma 1763 2 3" xfId="3180"/>
    <cellStyle name="Comma 1763 2 3 2" xfId="3325"/>
    <cellStyle name="Comma 1763 2 3 2 2" xfId="9808"/>
    <cellStyle name="Comma 1763 2 3 3" xfId="3485"/>
    <cellStyle name="Comma 1763 2 3 3 2" xfId="9961"/>
    <cellStyle name="Comma 1763 2 3 4" xfId="3709"/>
    <cellStyle name="Comma 1763 2 3 4 2" xfId="3873"/>
    <cellStyle name="Comma 1763 2 3 4 2 2" xfId="4292"/>
    <cellStyle name="Comma 1763 2 3 4 2 2 2" xfId="10707"/>
    <cellStyle name="Comma 1763 2 3 4 2 3" xfId="4452"/>
    <cellStyle name="Comma 1763 2 3 4 2 3 2" xfId="10857"/>
    <cellStyle name="Comma 1763 2 3 4 2 4" xfId="10328"/>
    <cellStyle name="Comma 1763 2 3 4 3" xfId="4010"/>
    <cellStyle name="Comma 1763 2 3 4 3 2" xfId="10456"/>
    <cellStyle name="Comma 1763 2 3 4 4" xfId="10175"/>
    <cellStyle name="Comma 1763 2 3 5" xfId="9668"/>
    <cellStyle name="Comma 1763 2 4" xfId="3648"/>
    <cellStyle name="Comma 1763 2 4 2" xfId="3812"/>
    <cellStyle name="Comma 1763 2 4 2 2" xfId="4231"/>
    <cellStyle name="Comma 1763 2 4 2 2 2" xfId="10651"/>
    <cellStyle name="Comma 1763 2 4 2 3" xfId="4391"/>
    <cellStyle name="Comma 1763 2 4 2 3 2" xfId="10801"/>
    <cellStyle name="Comma 1763 2 4 2 4" xfId="10272"/>
    <cellStyle name="Comma 1763 2 4 3" xfId="3949"/>
    <cellStyle name="Comma 1763 2 4 3 2" xfId="10400"/>
    <cellStyle name="Comma 1763 2 4 4" xfId="10119"/>
    <cellStyle name="Comma 1763 2 5" xfId="9440"/>
    <cellStyle name="Comma 1763 3" xfId="2941"/>
    <cellStyle name="Comma 1763 3 2" xfId="9437"/>
    <cellStyle name="Comma 1763 4" xfId="2972"/>
    <cellStyle name="Comma 1763 4 2" xfId="9467"/>
    <cellStyle name="Comma 1763 5" xfId="9283"/>
    <cellStyle name="Comma 1764" xfId="2852"/>
    <cellStyle name="Comma 1764 2" xfId="9351"/>
    <cellStyle name="Comma 1765" xfId="2931"/>
    <cellStyle name="Comma 1765 2" xfId="9428"/>
    <cellStyle name="Comma 1766" xfId="2936"/>
    <cellStyle name="Comma 1766 2" xfId="9433"/>
    <cellStyle name="Comma 1767" xfId="2933"/>
    <cellStyle name="Comma 1767 2" xfId="9430"/>
    <cellStyle name="Comma 1768" xfId="2932"/>
    <cellStyle name="Comma 1768 2" xfId="9429"/>
    <cellStyle name="Comma 1769" xfId="2914"/>
    <cellStyle name="Comma 1769 2" xfId="9411"/>
    <cellStyle name="Comma 177" xfId="367"/>
    <cellStyle name="Comma 177 2" xfId="6944"/>
    <cellStyle name="Comma 1770" xfId="2920"/>
    <cellStyle name="Comma 1770 2" xfId="2952"/>
    <cellStyle name="Comma 1770 2 2" xfId="9447"/>
    <cellStyle name="Comma 1770 3" xfId="2944"/>
    <cellStyle name="Comma 1770 3 2" xfId="9439"/>
    <cellStyle name="Comma 1770 4" xfId="9417"/>
    <cellStyle name="Comma 1771" xfId="2921"/>
    <cellStyle name="Comma 1771 2" xfId="2951"/>
    <cellStyle name="Comma 1771 2 2" xfId="9446"/>
    <cellStyle name="Comma 1771 3" xfId="2915"/>
    <cellStyle name="Comma 1771 3 2" xfId="9412"/>
    <cellStyle name="Comma 1771 4" xfId="9418"/>
    <cellStyle name="Comma 1772" xfId="2949"/>
    <cellStyle name="Comma 1772 2" xfId="9444"/>
    <cellStyle name="Comma 1773" xfId="2954"/>
    <cellStyle name="Comma 1773 2" xfId="9449"/>
    <cellStyle name="Comma 1774" xfId="2950"/>
    <cellStyle name="Comma 1774 2" xfId="9445"/>
    <cellStyle name="Comma 1775" xfId="2953"/>
    <cellStyle name="Comma 1775 2" xfId="9448"/>
    <cellStyle name="Comma 1776" xfId="2956"/>
    <cellStyle name="Comma 1776 2" xfId="9451"/>
    <cellStyle name="Comma 1777" xfId="2948"/>
    <cellStyle name="Comma 1777 2" xfId="9443"/>
    <cellStyle name="Comma 1778" xfId="2946"/>
    <cellStyle name="Comma 1778 2" xfId="9441"/>
    <cellStyle name="Comma 1779" xfId="2955"/>
    <cellStyle name="Comma 1779 2" xfId="9450"/>
    <cellStyle name="Comma 178" xfId="368"/>
    <cellStyle name="Comma 178 2" xfId="6945"/>
    <cellStyle name="Comma 1780" xfId="2947"/>
    <cellStyle name="Comma 1780 2" xfId="9442"/>
    <cellStyle name="Comma 1781" xfId="2927"/>
    <cellStyle name="Comma 1781 2" xfId="9424"/>
    <cellStyle name="Comma 1782" xfId="2935"/>
    <cellStyle name="Comma 1782 2" xfId="2973"/>
    <cellStyle name="Comma 1782 2 2" xfId="9468"/>
    <cellStyle name="Comma 1782 3" xfId="3174"/>
    <cellStyle name="Comma 1782 3 2" xfId="9664"/>
    <cellStyle name="Comma 1782 4" xfId="9432"/>
    <cellStyle name="Comma 1783" xfId="2916"/>
    <cellStyle name="Comma 1783 2" xfId="2982"/>
    <cellStyle name="Comma 1783 2 2" xfId="9475"/>
    <cellStyle name="Comma 1783 3" xfId="3163"/>
    <cellStyle name="Comma 1783 3 2" xfId="9653"/>
    <cellStyle name="Comma 1783 4" xfId="9413"/>
    <cellStyle name="Comma 1784" xfId="2919"/>
    <cellStyle name="Comma 1784 2" xfId="2983"/>
    <cellStyle name="Comma 1784 2 2" xfId="9476"/>
    <cellStyle name="Comma 1784 3" xfId="3166"/>
    <cellStyle name="Comma 1784 3 2" xfId="9656"/>
    <cellStyle name="Comma 1784 4" xfId="9416"/>
    <cellStyle name="Comma 1785" xfId="2923"/>
    <cellStyle name="Comma 1785 2" xfId="9420"/>
    <cellStyle name="Comma 1786" xfId="2929"/>
    <cellStyle name="Comma 1786 2" xfId="2984"/>
    <cellStyle name="Comma 1786 2 2" xfId="9477"/>
    <cellStyle name="Comma 1786 3" xfId="3171"/>
    <cellStyle name="Comma 1786 3 2" xfId="9661"/>
    <cellStyle name="Comma 1786 4" xfId="9426"/>
    <cellStyle name="Comma 1787" xfId="2934"/>
    <cellStyle name="Comma 1787 2" xfId="2985"/>
    <cellStyle name="Comma 1787 2 2" xfId="9478"/>
    <cellStyle name="Comma 1787 3" xfId="3173"/>
    <cellStyle name="Comma 1787 3 2" xfId="9663"/>
    <cellStyle name="Comma 1787 4" xfId="9431"/>
    <cellStyle name="Comma 1788" xfId="2939"/>
    <cellStyle name="Comma 1788 2" xfId="2986"/>
    <cellStyle name="Comma 1788 2 2" xfId="9479"/>
    <cellStyle name="Comma 1788 3" xfId="3177"/>
    <cellStyle name="Comma 1788 3 2" xfId="9666"/>
    <cellStyle name="Comma 1788 4" xfId="9435"/>
    <cellStyle name="Comma 1789" xfId="2942"/>
    <cellStyle name="Comma 1789 2" xfId="2988"/>
    <cellStyle name="Comma 1789 2 2" xfId="9481"/>
    <cellStyle name="Comma 1789 3" xfId="3178"/>
    <cellStyle name="Comma 1789 3 2" xfId="9667"/>
    <cellStyle name="Comma 1789 4" xfId="9438"/>
    <cellStyle name="Comma 179" xfId="369"/>
    <cellStyle name="Comma 179 2" xfId="6946"/>
    <cellStyle name="Comma 1790" xfId="2930"/>
    <cellStyle name="Comma 1790 2" xfId="2987"/>
    <cellStyle name="Comma 1790 2 2" xfId="9480"/>
    <cellStyle name="Comma 1790 3" xfId="3172"/>
    <cellStyle name="Comma 1790 3 2" xfId="9662"/>
    <cellStyle name="Comma 1790 4" xfId="9427"/>
    <cellStyle name="Comma 1791" xfId="2940"/>
    <cellStyle name="Comma 1791 2" xfId="9436"/>
    <cellStyle name="Comma 1792" xfId="2926"/>
    <cellStyle name="Comma 1792 2" xfId="2989"/>
    <cellStyle name="Comma 1792 2 2" xfId="9482"/>
    <cellStyle name="Comma 1792 3" xfId="3169"/>
    <cellStyle name="Comma 1792 3 2" xfId="9659"/>
    <cellStyle name="Comma 1792 4" xfId="9423"/>
    <cellStyle name="Comma 1793" xfId="2918"/>
    <cellStyle name="Comma 1793 2" xfId="3076"/>
    <cellStyle name="Comma 1793 2 2" xfId="9569"/>
    <cellStyle name="Comma 1793 3" xfId="3165"/>
    <cellStyle name="Comma 1793 3 2" xfId="9655"/>
    <cellStyle name="Comma 1793 4" xfId="9415"/>
    <cellStyle name="Comma 1794" xfId="2957"/>
    <cellStyle name="Comma 1794 2" xfId="3101"/>
    <cellStyle name="Comma 1794 2 2" xfId="9593"/>
    <cellStyle name="Comma 1794 3" xfId="3181"/>
    <cellStyle name="Comma 1794 3 2" xfId="9669"/>
    <cellStyle name="Comma 1794 4" xfId="9452"/>
    <cellStyle name="Comma 1795" xfId="2958"/>
    <cellStyle name="Comma 1795 2" xfId="2991"/>
    <cellStyle name="Comma 1795 2 2" xfId="3326"/>
    <cellStyle name="Comma 1795 2 2 2" xfId="9809"/>
    <cellStyle name="Comma 1795 2 3" xfId="3425"/>
    <cellStyle name="Comma 1795 2 3 2" xfId="9906"/>
    <cellStyle name="Comma 1795 2 4" xfId="3649"/>
    <cellStyle name="Comma 1795 2 4 2" xfId="3813"/>
    <cellStyle name="Comma 1795 2 4 2 2" xfId="4232"/>
    <cellStyle name="Comma 1795 2 4 2 2 2" xfId="10652"/>
    <cellStyle name="Comma 1795 2 4 2 3" xfId="4392"/>
    <cellStyle name="Comma 1795 2 4 2 3 2" xfId="10802"/>
    <cellStyle name="Comma 1795 2 4 2 4" xfId="10273"/>
    <cellStyle name="Comma 1795 2 4 3" xfId="3950"/>
    <cellStyle name="Comma 1795 2 4 3 2" xfId="10401"/>
    <cellStyle name="Comma 1795 2 4 4" xfId="10120"/>
    <cellStyle name="Comma 1795 2 5" xfId="9484"/>
    <cellStyle name="Comma 1795 3" xfId="3100"/>
    <cellStyle name="Comma 1795 3 2" xfId="9592"/>
    <cellStyle name="Comma 1795 4" xfId="3182"/>
    <cellStyle name="Comma 1795 4 2" xfId="9670"/>
    <cellStyle name="Comma 1795 5" xfId="9453"/>
    <cellStyle name="Comma 1796" xfId="2959"/>
    <cellStyle name="Comma 1796 2" xfId="3099"/>
    <cellStyle name="Comma 1796 2 2" xfId="9591"/>
    <cellStyle name="Comma 1796 3" xfId="3183"/>
    <cellStyle name="Comma 1796 3 2" xfId="9671"/>
    <cellStyle name="Comma 1796 4" xfId="9454"/>
    <cellStyle name="Comma 1797" xfId="2960"/>
    <cellStyle name="Comma 1797 2" xfId="9455"/>
    <cellStyle name="Comma 1798" xfId="2961"/>
    <cellStyle name="Comma 1798 2" xfId="9456"/>
    <cellStyle name="Comma 1799" xfId="2962"/>
    <cellStyle name="Comma 1799 2" xfId="9457"/>
    <cellStyle name="Comma 18" xfId="71"/>
    <cellStyle name="Comma 18 10" xfId="5095"/>
    <cellStyle name="Comma 18 10 2" xfId="6072"/>
    <cellStyle name="Comma 18 10 2 2" xfId="12457"/>
    <cellStyle name="Comma 18 10 3" xfId="11490"/>
    <cellStyle name="Comma 18 11" xfId="5343"/>
    <cellStyle name="Comma 18 11 2" xfId="6025"/>
    <cellStyle name="Comma 18 11 2 2" xfId="12410"/>
    <cellStyle name="Comma 18 11 3" xfId="11737"/>
    <cellStyle name="Comma 18 12" xfId="6487"/>
    <cellStyle name="Comma 18 12 2" xfId="12868"/>
    <cellStyle name="Comma 18 13" xfId="370"/>
    <cellStyle name="Comma 18 13 2" xfId="6947"/>
    <cellStyle name="Comma 18 14" xfId="6672"/>
    <cellStyle name="Comma 18 2" xfId="371"/>
    <cellStyle name="Comma 18 2 2" xfId="1301"/>
    <cellStyle name="Comma 18 2 2 2" xfId="7857"/>
    <cellStyle name="Comma 18 2 3" xfId="1663"/>
    <cellStyle name="Comma 18 2 3 2" xfId="8213"/>
    <cellStyle name="Comma 18 2 4" xfId="3012"/>
    <cellStyle name="Comma 18 2 4 2" xfId="9505"/>
    <cellStyle name="Comma 18 2 5" xfId="6948"/>
    <cellStyle name="Comma 18 3" xfId="372"/>
    <cellStyle name="Comma 18 3 2" xfId="1665"/>
    <cellStyle name="Comma 18 3 2 2" xfId="8215"/>
    <cellStyle name="Comma 18 3 3" xfId="3013"/>
    <cellStyle name="Comma 18 3 3 2" xfId="9506"/>
    <cellStyle name="Comma 18 3 4" xfId="6949"/>
    <cellStyle name="Comma 18 4" xfId="373"/>
    <cellStyle name="Comma 18 4 2" xfId="6950"/>
    <cellStyle name="Comma 18 5" xfId="374"/>
    <cellStyle name="Comma 18 5 2" xfId="6951"/>
    <cellStyle name="Comma 18 6" xfId="1620"/>
    <cellStyle name="Comma 18 6 2" xfId="8171"/>
    <cellStyle name="Comma 18 7" xfId="2736"/>
    <cellStyle name="Comma 18 7 2" xfId="2648"/>
    <cellStyle name="Comma 18 7 2 2" xfId="9150"/>
    <cellStyle name="Comma 18 7 3" xfId="2875"/>
    <cellStyle name="Comma 18 7 3 2" xfId="9372"/>
    <cellStyle name="Comma 18 7 4" xfId="3124"/>
    <cellStyle name="Comma 18 7 4 2" xfId="3279"/>
    <cellStyle name="Comma 18 7 4 2 2" xfId="9764"/>
    <cellStyle name="Comma 18 7 4 3" xfId="3439"/>
    <cellStyle name="Comma 18 7 4 3 2" xfId="9917"/>
    <cellStyle name="Comma 18 7 4 4" xfId="3663"/>
    <cellStyle name="Comma 18 7 4 4 2" xfId="3827"/>
    <cellStyle name="Comma 18 7 4 4 2 2" xfId="4246"/>
    <cellStyle name="Comma 18 7 4 4 2 2 2" xfId="10663"/>
    <cellStyle name="Comma 18 7 4 4 2 3" xfId="4406"/>
    <cellStyle name="Comma 18 7 4 4 2 3 2" xfId="10813"/>
    <cellStyle name="Comma 18 7 4 4 2 4" xfId="10284"/>
    <cellStyle name="Comma 18 7 4 4 3" xfId="3964"/>
    <cellStyle name="Comma 18 7 4 4 3 2" xfId="10412"/>
    <cellStyle name="Comma 18 7 4 4 4" xfId="10131"/>
    <cellStyle name="Comma 18 7 4 5" xfId="9614"/>
    <cellStyle name="Comma 18 7 5" xfId="3602"/>
    <cellStyle name="Comma 18 7 5 2" xfId="3766"/>
    <cellStyle name="Comma 18 7 5 2 2" xfId="4185"/>
    <cellStyle name="Comma 18 7 5 2 2 2" xfId="10607"/>
    <cellStyle name="Comma 18 7 5 2 3" xfId="4345"/>
    <cellStyle name="Comma 18 7 5 2 3 2" xfId="10757"/>
    <cellStyle name="Comma 18 7 5 2 4" xfId="10228"/>
    <cellStyle name="Comma 18 7 5 3" xfId="3903"/>
    <cellStyle name="Comma 18 7 5 3 2" xfId="10356"/>
    <cellStyle name="Comma 18 7 5 4" xfId="10075"/>
    <cellStyle name="Comma 18 7 6" xfId="9236"/>
    <cellStyle name="Comma 18 8" xfId="4530"/>
    <cellStyle name="Comma 18 8 2" xfId="4613"/>
    <cellStyle name="Comma 18 8 2 2" xfId="11014"/>
    <cellStyle name="Comma 18 8 3" xfId="5487"/>
    <cellStyle name="Comma 18 8 3 2" xfId="11879"/>
    <cellStyle name="Comma 18 8 4" xfId="10934"/>
    <cellStyle name="Comma 18 9" xfId="4728"/>
    <cellStyle name="Comma 18 9 2" xfId="4933"/>
    <cellStyle name="Comma 18 9 2 2" xfId="11329"/>
    <cellStyle name="Comma 18 9 3" xfId="5610"/>
    <cellStyle name="Comma 18 9 3 2" xfId="11998"/>
    <cellStyle name="Comma 18 9 4" xfId="11127"/>
    <cellStyle name="Comma 180" xfId="375"/>
    <cellStyle name="Comma 180 2" xfId="6952"/>
    <cellStyle name="Comma 1800" xfId="2963"/>
    <cellStyle name="Comma 1800 2" xfId="9458"/>
    <cellStyle name="Comma 1801" xfId="2965"/>
    <cellStyle name="Comma 1801 2" xfId="9460"/>
    <cellStyle name="Comma 1802" xfId="2964"/>
    <cellStyle name="Comma 1802 2" xfId="9459"/>
    <cellStyle name="Comma 1803" xfId="2966"/>
    <cellStyle name="Comma 1803 2" xfId="9461"/>
    <cellStyle name="Comma 1804" xfId="2967"/>
    <cellStyle name="Comma 1804 2" xfId="9462"/>
    <cellStyle name="Comma 1805" xfId="2969"/>
    <cellStyle name="Comma 1805 2" xfId="9464"/>
    <cellStyle name="Comma 1806" xfId="2971"/>
    <cellStyle name="Comma 1806 2" xfId="9466"/>
    <cellStyle name="Comma 1807" xfId="2970"/>
    <cellStyle name="Comma 1807 2" xfId="9465"/>
    <cellStyle name="Comma 1808" xfId="2968"/>
    <cellStyle name="Comma 1808 2" xfId="9463"/>
    <cellStyle name="Comma 1809" xfId="2990"/>
    <cellStyle name="Comma 1809 2" xfId="9483"/>
    <cellStyle name="Comma 181" xfId="376"/>
    <cellStyle name="Comma 181 2" xfId="6953"/>
    <cellStyle name="Comma 1810" xfId="2992"/>
    <cellStyle name="Comma 1810 2" xfId="9485"/>
    <cellStyle name="Comma 1811" xfId="2994"/>
    <cellStyle name="Comma 1811 2" xfId="9487"/>
    <cellStyle name="Comma 1812" xfId="2995"/>
    <cellStyle name="Comma 1812 2" xfId="9488"/>
    <cellStyle name="Comma 1813" xfId="2993"/>
    <cellStyle name="Comma 1813 2" xfId="9486"/>
    <cellStyle name="Comma 1814" xfId="3079"/>
    <cellStyle name="Comma 1814 2" xfId="9572"/>
    <cellStyle name="Comma 1815" xfId="3078"/>
    <cellStyle name="Comma 1815 2" xfId="9571"/>
    <cellStyle name="Comma 1816" xfId="3080"/>
    <cellStyle name="Comma 1816 2" xfId="9573"/>
    <cellStyle name="Comma 1817" xfId="3081"/>
    <cellStyle name="Comma 1817 2" xfId="9574"/>
    <cellStyle name="Comma 1818" xfId="3083"/>
    <cellStyle name="Comma 1818 2" xfId="9576"/>
    <cellStyle name="Comma 1819" xfId="3082"/>
    <cellStyle name="Comma 1819 2" xfId="9575"/>
    <cellStyle name="Comma 182" xfId="377"/>
    <cellStyle name="Comma 182 2" xfId="6954"/>
    <cellStyle name="Comma 1820" xfId="3084"/>
    <cellStyle name="Comma 1820 2" xfId="9577"/>
    <cellStyle name="Comma 1821" xfId="3085"/>
    <cellStyle name="Comma 1821 2" xfId="9578"/>
    <cellStyle name="Comma 1822" xfId="3086"/>
    <cellStyle name="Comma 1822 2" xfId="3328"/>
    <cellStyle name="Comma 1822 2 2" xfId="9811"/>
    <cellStyle name="Comma 1822 3" xfId="3427"/>
    <cellStyle name="Comma 1822 3 2" xfId="9908"/>
    <cellStyle name="Comma 1822 4" xfId="3651"/>
    <cellStyle name="Comma 1822 4 2" xfId="3815"/>
    <cellStyle name="Comma 1822 4 2 2" xfId="4234"/>
    <cellStyle name="Comma 1822 4 2 2 2" xfId="10654"/>
    <cellStyle name="Comma 1822 4 2 3" xfId="4394"/>
    <cellStyle name="Comma 1822 4 2 3 2" xfId="10804"/>
    <cellStyle name="Comma 1822 4 2 4" xfId="10275"/>
    <cellStyle name="Comma 1822 4 3" xfId="3952"/>
    <cellStyle name="Comma 1822 4 3 2" xfId="10403"/>
    <cellStyle name="Comma 1822 4 4" xfId="10122"/>
    <cellStyle name="Comma 1822 5" xfId="9579"/>
    <cellStyle name="Comma 1823" xfId="3093"/>
    <cellStyle name="Comma 1823 2" xfId="9586"/>
    <cellStyle name="Comma 1824" xfId="3094"/>
    <cellStyle name="Comma 1824 2" xfId="9587"/>
    <cellStyle name="Comma 1825" xfId="3097"/>
    <cellStyle name="Comma 1825 2" xfId="9590"/>
    <cellStyle name="Comma 1826" xfId="3089"/>
    <cellStyle name="Comma 1826 2" xfId="9582"/>
    <cellStyle name="Comma 1827" xfId="3087"/>
    <cellStyle name="Comma 1827 2" xfId="9580"/>
    <cellStyle name="Comma 1828" xfId="3088"/>
    <cellStyle name="Comma 1828 2" xfId="9581"/>
    <cellStyle name="Comma 1829" xfId="3095"/>
    <cellStyle name="Comma 1829 2" xfId="9588"/>
    <cellStyle name="Comma 183" xfId="378"/>
    <cellStyle name="Comma 183 2" xfId="6955"/>
    <cellStyle name="Comma 1830" xfId="3096"/>
    <cellStyle name="Comma 1830 2" xfId="9589"/>
    <cellStyle name="Comma 1831" xfId="3090"/>
    <cellStyle name="Comma 1831 2" xfId="3112"/>
    <cellStyle name="Comma 1831 2 2" xfId="9604"/>
    <cellStyle name="Comma 1831 3" xfId="3221"/>
    <cellStyle name="Comma 1831 3 2" xfId="9709"/>
    <cellStyle name="Comma 1831 4" xfId="9583"/>
    <cellStyle name="Comma 1832" xfId="3091"/>
    <cellStyle name="Comma 1832 2" xfId="3113"/>
    <cellStyle name="Comma 1832 2 2" xfId="9605"/>
    <cellStyle name="Comma 1832 3" xfId="3222"/>
    <cellStyle name="Comma 1832 3 2" xfId="9710"/>
    <cellStyle name="Comma 1832 4" xfId="9584"/>
    <cellStyle name="Comma 1833" xfId="3092"/>
    <cellStyle name="Comma 1833 2" xfId="3111"/>
    <cellStyle name="Comma 1833 2 2" xfId="9603"/>
    <cellStyle name="Comma 1833 3" xfId="3223"/>
    <cellStyle name="Comma 1833 3 2" xfId="9711"/>
    <cellStyle name="Comma 1833 4" xfId="9585"/>
    <cellStyle name="Comma 1834" xfId="3105"/>
    <cellStyle name="Comma 1834 2" xfId="9597"/>
    <cellStyle name="Comma 1835" xfId="3109"/>
    <cellStyle name="Comma 1835 2" xfId="9601"/>
    <cellStyle name="Comma 1836" xfId="3102"/>
    <cellStyle name="Comma 1836 2" xfId="9594"/>
    <cellStyle name="Comma 1837" xfId="3103"/>
    <cellStyle name="Comma 1837 2" xfId="9595"/>
    <cellStyle name="Comma 1838" xfId="3107"/>
    <cellStyle name="Comma 1838 2" xfId="9599"/>
    <cellStyle name="Comma 1839" xfId="3106"/>
    <cellStyle name="Comma 1839 2" xfId="9598"/>
    <cellStyle name="Comma 184" xfId="379"/>
    <cellStyle name="Comma 184 2" xfId="6956"/>
    <cellStyle name="Comma 1840" xfId="3110"/>
    <cellStyle name="Comma 1840 2" xfId="9602"/>
    <cellStyle name="Comma 1841" xfId="3108"/>
    <cellStyle name="Comma 1841 2" xfId="9600"/>
    <cellStyle name="Comma 1842" xfId="3104"/>
    <cellStyle name="Comma 1842 2" xfId="9596"/>
    <cellStyle name="Comma 1843" xfId="3185"/>
    <cellStyle name="Comma 1843 2" xfId="3220"/>
    <cellStyle name="Comma 1843 2 2" xfId="9708"/>
    <cellStyle name="Comma 1843 3" xfId="3487"/>
    <cellStyle name="Comma 1843 3 2" xfId="9963"/>
    <cellStyle name="Comma 1843 4" xfId="9673"/>
    <cellStyle name="Comma 1844" xfId="3186"/>
    <cellStyle name="Comma 1844 2" xfId="3225"/>
    <cellStyle name="Comma 1844 2 2" xfId="9713"/>
    <cellStyle name="Comma 1844 3" xfId="3488"/>
    <cellStyle name="Comma 1844 3 2" xfId="9964"/>
    <cellStyle name="Comma 1844 4" xfId="9674"/>
    <cellStyle name="Comma 1845" xfId="3188"/>
    <cellStyle name="Comma 1845 2" xfId="3226"/>
    <cellStyle name="Comma 1845 2 2" xfId="9714"/>
    <cellStyle name="Comma 1845 3" xfId="3490"/>
    <cellStyle name="Comma 1845 3 2" xfId="9966"/>
    <cellStyle name="Comma 1845 4" xfId="9676"/>
    <cellStyle name="Comma 1846" xfId="3187"/>
    <cellStyle name="Comma 1846 2" xfId="3227"/>
    <cellStyle name="Comma 1846 2 2" xfId="9715"/>
    <cellStyle name="Comma 1846 3" xfId="3489"/>
    <cellStyle name="Comma 1846 3 2" xfId="9965"/>
    <cellStyle name="Comma 1846 4" xfId="9675"/>
    <cellStyle name="Comma 1847" xfId="3190"/>
    <cellStyle name="Comma 1847 2" xfId="3228"/>
    <cellStyle name="Comma 1847 2 2" xfId="9716"/>
    <cellStyle name="Comma 1847 3" xfId="3492"/>
    <cellStyle name="Comma 1847 3 2" xfId="9968"/>
    <cellStyle name="Comma 1847 4" xfId="9678"/>
    <cellStyle name="Comma 1848" xfId="3189"/>
    <cellStyle name="Comma 1848 2" xfId="3229"/>
    <cellStyle name="Comma 1848 2 2" xfId="9717"/>
    <cellStyle name="Comma 1848 3" xfId="3491"/>
    <cellStyle name="Comma 1848 3 2" xfId="9967"/>
    <cellStyle name="Comma 1848 4" xfId="9677"/>
    <cellStyle name="Comma 1849" xfId="3191"/>
    <cellStyle name="Comma 1849 2" xfId="3230"/>
    <cellStyle name="Comma 1849 2 2" xfId="9718"/>
    <cellStyle name="Comma 1849 3" xfId="3493"/>
    <cellStyle name="Comma 1849 3 2" xfId="9969"/>
    <cellStyle name="Comma 1849 4" xfId="9679"/>
    <cellStyle name="Comma 185" xfId="380"/>
    <cellStyle name="Comma 185 2" xfId="6957"/>
    <cellStyle name="Comma 1850" xfId="3192"/>
    <cellStyle name="Comma 1850 2" xfId="3231"/>
    <cellStyle name="Comma 1850 2 2" xfId="9719"/>
    <cellStyle name="Comma 1850 3" xfId="3494"/>
    <cellStyle name="Comma 1850 3 2" xfId="9970"/>
    <cellStyle name="Comma 1850 4" xfId="9680"/>
    <cellStyle name="Comma 1851" xfId="3193"/>
    <cellStyle name="Comma 1851 2" xfId="3232"/>
    <cellStyle name="Comma 1851 2 2" xfId="3522"/>
    <cellStyle name="Comma 1851 2 2 2" xfId="9998"/>
    <cellStyle name="Comma 1851 2 3" xfId="3712"/>
    <cellStyle name="Comma 1851 2 3 2" xfId="3876"/>
    <cellStyle name="Comma 1851 2 3 2 2" xfId="4295"/>
    <cellStyle name="Comma 1851 2 3 2 2 2" xfId="10710"/>
    <cellStyle name="Comma 1851 2 3 2 3" xfId="4455"/>
    <cellStyle name="Comma 1851 2 3 2 3 2" xfId="10860"/>
    <cellStyle name="Comma 1851 2 3 2 4" xfId="10331"/>
    <cellStyle name="Comma 1851 2 3 3" xfId="4013"/>
    <cellStyle name="Comma 1851 2 3 3 2" xfId="10459"/>
    <cellStyle name="Comma 1851 2 3 4" xfId="10178"/>
    <cellStyle name="Comma 1851 2 4" xfId="9720"/>
    <cellStyle name="Comma 1851 3" xfId="3330"/>
    <cellStyle name="Comma 1851 3 2" xfId="9812"/>
    <cellStyle name="Comma 1851 4" xfId="3495"/>
    <cellStyle name="Comma 1851 4 2" xfId="9971"/>
    <cellStyle name="Comma 1851 5" xfId="9681"/>
    <cellStyle name="Comma 1852" xfId="3194"/>
    <cellStyle name="Comma 1852 2" xfId="3233"/>
    <cellStyle name="Comma 1852 2 2" xfId="9721"/>
    <cellStyle name="Comma 1852 3" xfId="3496"/>
    <cellStyle name="Comma 1852 3 2" xfId="9972"/>
    <cellStyle name="Comma 1852 4" xfId="3711"/>
    <cellStyle name="Comma 1852 4 2" xfId="3875"/>
    <cellStyle name="Comma 1852 4 2 2" xfId="4294"/>
    <cellStyle name="Comma 1852 4 2 2 2" xfId="10709"/>
    <cellStyle name="Comma 1852 4 2 3" xfId="4454"/>
    <cellStyle name="Comma 1852 4 2 3 2" xfId="10859"/>
    <cellStyle name="Comma 1852 4 2 4" xfId="10330"/>
    <cellStyle name="Comma 1852 4 3" xfId="4012"/>
    <cellStyle name="Comma 1852 4 3 2" xfId="10458"/>
    <cellStyle name="Comma 1852 4 4" xfId="10177"/>
    <cellStyle name="Comma 1852 5" xfId="9682"/>
    <cellStyle name="Comma 1853" xfId="3196"/>
    <cellStyle name="Comma 1853 2" xfId="3234"/>
    <cellStyle name="Comma 1853 2 2" xfId="9722"/>
    <cellStyle name="Comma 1853 3" xfId="3497"/>
    <cellStyle name="Comma 1853 3 2" xfId="9973"/>
    <cellStyle name="Comma 1853 4" xfId="9684"/>
    <cellStyle name="Comma 1854" xfId="3195"/>
    <cellStyle name="Comma 1854 2" xfId="9683"/>
    <cellStyle name="Comma 1855" xfId="3198"/>
    <cellStyle name="Comma 1855 2" xfId="3235"/>
    <cellStyle name="Comma 1855 2 2" xfId="9723"/>
    <cellStyle name="Comma 1855 3" xfId="3499"/>
    <cellStyle name="Comma 1855 3 2" xfId="9975"/>
    <cellStyle name="Comma 1855 4" xfId="9686"/>
    <cellStyle name="Comma 1856" xfId="3197"/>
    <cellStyle name="Comma 1856 2" xfId="3236"/>
    <cellStyle name="Comma 1856 2 2" xfId="9724"/>
    <cellStyle name="Comma 1856 3" xfId="3498"/>
    <cellStyle name="Comma 1856 3 2" xfId="9974"/>
    <cellStyle name="Comma 1856 4" xfId="9685"/>
    <cellStyle name="Comma 1857" xfId="3199"/>
    <cellStyle name="Comma 1857 2" xfId="3238"/>
    <cellStyle name="Comma 1857 2 2" xfId="9726"/>
    <cellStyle name="Comma 1857 3" xfId="3500"/>
    <cellStyle name="Comma 1857 3 2" xfId="9976"/>
    <cellStyle name="Comma 1857 4" xfId="9687"/>
    <cellStyle name="Comma 1858" xfId="3209"/>
    <cellStyle name="Comma 1858 2" xfId="3239"/>
    <cellStyle name="Comma 1858 2 2" xfId="9727"/>
    <cellStyle name="Comma 1858 3" xfId="3510"/>
    <cellStyle name="Comma 1858 3 2" xfId="9986"/>
    <cellStyle name="Comma 1858 4" xfId="9697"/>
    <cellStyle name="Comma 1859" xfId="3211"/>
    <cellStyle name="Comma 1859 2" xfId="3331"/>
    <cellStyle name="Comma 1859 2 2" xfId="9813"/>
    <cellStyle name="Comma 1859 3" xfId="3512"/>
    <cellStyle name="Comma 1859 3 2" xfId="9988"/>
    <cellStyle name="Comma 1859 4" xfId="9699"/>
    <cellStyle name="Comma 186" xfId="381"/>
    <cellStyle name="Comma 186 2" xfId="6958"/>
    <cellStyle name="Comma 1860" xfId="3218"/>
    <cellStyle name="Comma 1860 2" xfId="3332"/>
    <cellStyle name="Comma 1860 2 2" xfId="9814"/>
    <cellStyle name="Comma 1860 3" xfId="3519"/>
    <cellStyle name="Comma 1860 3 2" xfId="9995"/>
    <cellStyle name="Comma 1860 4" xfId="9706"/>
    <cellStyle name="Comma 1861" xfId="3215"/>
    <cellStyle name="Comma 1861 2" xfId="3333"/>
    <cellStyle name="Comma 1861 2 2" xfId="9815"/>
    <cellStyle name="Comma 1861 3" xfId="3516"/>
    <cellStyle name="Comma 1861 3 2" xfId="9992"/>
    <cellStyle name="Comma 1861 4" xfId="9703"/>
    <cellStyle name="Comma 1862" xfId="3212"/>
    <cellStyle name="Comma 1862 2" xfId="3334"/>
    <cellStyle name="Comma 1862 2 2" xfId="9816"/>
    <cellStyle name="Comma 1862 3" xfId="3513"/>
    <cellStyle name="Comma 1862 3 2" xfId="9989"/>
    <cellStyle name="Comma 1862 4" xfId="9700"/>
    <cellStyle name="Comma 1863" xfId="3213"/>
    <cellStyle name="Comma 1863 2" xfId="3335"/>
    <cellStyle name="Comma 1863 2 2" xfId="9817"/>
    <cellStyle name="Comma 1863 3" xfId="3514"/>
    <cellStyle name="Comma 1863 3 2" xfId="9990"/>
    <cellStyle name="Comma 1863 4" xfId="9701"/>
    <cellStyle name="Comma 1864" xfId="3201"/>
    <cellStyle name="Comma 1864 2" xfId="3336"/>
    <cellStyle name="Comma 1864 2 2" xfId="9818"/>
    <cellStyle name="Comma 1864 3" xfId="3502"/>
    <cellStyle name="Comma 1864 3 2" xfId="9978"/>
    <cellStyle name="Comma 1864 4" xfId="9689"/>
    <cellStyle name="Comma 1865" xfId="3224"/>
    <cellStyle name="Comma 1865 2" xfId="3338"/>
    <cellStyle name="Comma 1865 2 2" xfId="9820"/>
    <cellStyle name="Comma 1865 3" xfId="3521"/>
    <cellStyle name="Comma 1865 3 2" xfId="9997"/>
    <cellStyle name="Comma 1865 4" xfId="9712"/>
    <cellStyle name="Comma 1866" xfId="3208"/>
    <cellStyle name="Comma 1866 2" xfId="3339"/>
    <cellStyle name="Comma 1866 2 2" xfId="9821"/>
    <cellStyle name="Comma 1866 3" xfId="3509"/>
    <cellStyle name="Comma 1866 3 2" xfId="9985"/>
    <cellStyle name="Comma 1866 4" xfId="9696"/>
    <cellStyle name="Comma 1867" xfId="3207"/>
    <cellStyle name="Comma 1867 2" xfId="3337"/>
    <cellStyle name="Comma 1867 2 2" xfId="9819"/>
    <cellStyle name="Comma 1867 3" xfId="3508"/>
    <cellStyle name="Comma 1867 3 2" xfId="9984"/>
    <cellStyle name="Comma 1867 4" xfId="9695"/>
    <cellStyle name="Comma 1868" xfId="3210"/>
    <cellStyle name="Comma 1868 2" xfId="3341"/>
    <cellStyle name="Comma 1868 2 2" xfId="9823"/>
    <cellStyle name="Comma 1868 3" xfId="3511"/>
    <cellStyle name="Comma 1868 3 2" xfId="9987"/>
    <cellStyle name="Comma 1868 4" xfId="9698"/>
    <cellStyle name="Comma 1869" xfId="3216"/>
    <cellStyle name="Comma 1869 2" xfId="3340"/>
    <cellStyle name="Comma 1869 2 2" xfId="9822"/>
    <cellStyle name="Comma 1869 3" xfId="3517"/>
    <cellStyle name="Comma 1869 3 2" xfId="9993"/>
    <cellStyle name="Comma 1869 4" xfId="9704"/>
    <cellStyle name="Comma 187" xfId="382"/>
    <cellStyle name="Comma 187 2" xfId="6959"/>
    <cellStyle name="Comma 1870" xfId="3206"/>
    <cellStyle name="Comma 1870 2" xfId="3343"/>
    <cellStyle name="Comma 1870 2 2" xfId="9825"/>
    <cellStyle name="Comma 1870 3" xfId="3507"/>
    <cellStyle name="Comma 1870 3 2" xfId="9983"/>
    <cellStyle name="Comma 1870 4" xfId="9694"/>
    <cellStyle name="Comma 1871" xfId="3214"/>
    <cellStyle name="Comma 1871 2" xfId="3342"/>
    <cellStyle name="Comma 1871 2 2" xfId="9824"/>
    <cellStyle name="Comma 1871 3" xfId="3515"/>
    <cellStyle name="Comma 1871 3 2" xfId="9991"/>
    <cellStyle name="Comma 1871 4" xfId="9702"/>
    <cellStyle name="Comma 1872" xfId="3205"/>
    <cellStyle name="Comma 1872 2" xfId="3344"/>
    <cellStyle name="Comma 1872 2 2" xfId="9826"/>
    <cellStyle name="Comma 1872 3" xfId="3506"/>
    <cellStyle name="Comma 1872 3 2" xfId="9982"/>
    <cellStyle name="Comma 1872 4" xfId="9693"/>
    <cellStyle name="Comma 1873" xfId="3200"/>
    <cellStyle name="Comma 1873 2" xfId="3345"/>
    <cellStyle name="Comma 1873 2 2" xfId="9827"/>
    <cellStyle name="Comma 1873 3" xfId="3501"/>
    <cellStyle name="Comma 1873 3 2" xfId="9977"/>
    <cellStyle name="Comma 1873 4" xfId="9688"/>
    <cellStyle name="Comma 1874" xfId="3240"/>
    <cellStyle name="Comma 1874 2" xfId="3346"/>
    <cellStyle name="Comma 1874 2 2" xfId="9828"/>
    <cellStyle name="Comma 1874 3" xfId="3524"/>
    <cellStyle name="Comma 1874 3 2" xfId="10000"/>
    <cellStyle name="Comma 1874 4" xfId="9728"/>
    <cellStyle name="Comma 1875" xfId="3217"/>
    <cellStyle name="Comma 1875 2" xfId="3399"/>
    <cellStyle name="Comma 1875 2 2" xfId="9881"/>
    <cellStyle name="Comma 1875 3" xfId="3518"/>
    <cellStyle name="Comma 1875 3 2" xfId="9994"/>
    <cellStyle name="Comma 1875 4" xfId="9705"/>
    <cellStyle name="Comma 1876" xfId="3202"/>
    <cellStyle name="Comma 1876 2" xfId="3400"/>
    <cellStyle name="Comma 1876 2 2" xfId="9882"/>
    <cellStyle name="Comma 1876 3" xfId="3503"/>
    <cellStyle name="Comma 1876 3 2" xfId="9979"/>
    <cellStyle name="Comma 1876 4" xfId="9690"/>
    <cellStyle name="Comma 1877" xfId="3204"/>
    <cellStyle name="Comma 1877 2" xfId="3401"/>
    <cellStyle name="Comma 1877 2 2" xfId="9883"/>
    <cellStyle name="Comma 1877 3" xfId="3505"/>
    <cellStyle name="Comma 1877 3 2" xfId="9981"/>
    <cellStyle name="Comma 1877 4" xfId="9692"/>
    <cellStyle name="Comma 1878" xfId="3237"/>
    <cellStyle name="Comma 1878 2" xfId="3402"/>
    <cellStyle name="Comma 1878 2 2" xfId="9884"/>
    <cellStyle name="Comma 1878 3" xfId="3523"/>
    <cellStyle name="Comma 1878 3 2" xfId="9999"/>
    <cellStyle name="Comma 1878 4" xfId="9725"/>
    <cellStyle name="Comma 1879" xfId="3219"/>
    <cellStyle name="Comma 1879 2" xfId="3403"/>
    <cellStyle name="Comma 1879 2 2" xfId="9885"/>
    <cellStyle name="Comma 1879 3" xfId="3520"/>
    <cellStyle name="Comma 1879 3 2" xfId="9996"/>
    <cellStyle name="Comma 1879 4" xfId="9707"/>
    <cellStyle name="Comma 188" xfId="383"/>
    <cellStyle name="Comma 188 2" xfId="6960"/>
    <cellStyle name="Comma 1880" xfId="3203"/>
    <cellStyle name="Comma 1880 2" xfId="3404"/>
    <cellStyle name="Comma 1880 2 2" xfId="9886"/>
    <cellStyle name="Comma 1880 3" xfId="3504"/>
    <cellStyle name="Comma 1880 3 2" xfId="9980"/>
    <cellStyle name="Comma 1880 4" xfId="9691"/>
    <cellStyle name="Comma 1881" xfId="3241"/>
    <cellStyle name="Comma 1881 2" xfId="9729"/>
    <cellStyle name="Comma 1882" xfId="3242"/>
    <cellStyle name="Comma 1882 2" xfId="9730"/>
    <cellStyle name="Comma 1883" xfId="3243"/>
    <cellStyle name="Comma 1883 2" xfId="3405"/>
    <cellStyle name="Comma 1883 2 2" xfId="9887"/>
    <cellStyle name="Comma 1883 3" xfId="3525"/>
    <cellStyle name="Comma 1883 3 2" xfId="10001"/>
    <cellStyle name="Comma 1883 4" xfId="9731"/>
    <cellStyle name="Comma 1884" xfId="3244"/>
    <cellStyle name="Comma 1884 2" xfId="3406"/>
    <cellStyle name="Comma 1884 2 2" xfId="9888"/>
    <cellStyle name="Comma 1884 3" xfId="3526"/>
    <cellStyle name="Comma 1884 3 2" xfId="10002"/>
    <cellStyle name="Comma 1884 4" xfId="9732"/>
    <cellStyle name="Comma 1885" xfId="3245"/>
    <cellStyle name="Comma 1885 2" xfId="9733"/>
    <cellStyle name="Comma 1886" xfId="3246"/>
    <cellStyle name="Comma 1886 2" xfId="9734"/>
    <cellStyle name="Comma 1887" xfId="3248"/>
    <cellStyle name="Comma 1887 2" xfId="9736"/>
    <cellStyle name="Comma 1888" xfId="3249"/>
    <cellStyle name="Comma 1888 2" xfId="3408"/>
    <cellStyle name="Comma 1888 2 2" xfId="9889"/>
    <cellStyle name="Comma 1888 3" xfId="3528"/>
    <cellStyle name="Comma 1888 3 2" xfId="10004"/>
    <cellStyle name="Comma 1888 4" xfId="9737"/>
    <cellStyle name="Comma 1889" xfId="3247"/>
    <cellStyle name="Comma 1889 2" xfId="3409"/>
    <cellStyle name="Comma 1889 2 2" xfId="9890"/>
    <cellStyle name="Comma 1889 3" xfId="3527"/>
    <cellStyle name="Comma 1889 3 2" xfId="10003"/>
    <cellStyle name="Comma 1889 4" xfId="9735"/>
    <cellStyle name="Comma 189" xfId="384"/>
    <cellStyle name="Comma 189 2" xfId="6961"/>
    <cellStyle name="Comma 1890" xfId="3250"/>
    <cellStyle name="Comma 1890 2" xfId="9738"/>
    <cellStyle name="Comma 1891" xfId="3251"/>
    <cellStyle name="Comma 1891 2" xfId="3410"/>
    <cellStyle name="Comma 1891 2 2" xfId="9891"/>
    <cellStyle name="Comma 1891 3" xfId="3529"/>
    <cellStyle name="Comma 1891 3 2" xfId="10005"/>
    <cellStyle name="Comma 1891 4" xfId="9739"/>
    <cellStyle name="Comma 1892" xfId="3252"/>
    <cellStyle name="Comma 1892 2" xfId="9740"/>
    <cellStyle name="Comma 1893" xfId="3253"/>
    <cellStyle name="Comma 1893 2" xfId="3411"/>
    <cellStyle name="Comma 1893 2 2" xfId="9892"/>
    <cellStyle name="Comma 1893 3" xfId="3530"/>
    <cellStyle name="Comma 1893 3 2" xfId="10006"/>
    <cellStyle name="Comma 1893 4" xfId="3713"/>
    <cellStyle name="Comma 1893 4 2" xfId="3877"/>
    <cellStyle name="Comma 1893 4 2 2" xfId="4296"/>
    <cellStyle name="Comma 1893 4 2 2 2" xfId="10711"/>
    <cellStyle name="Comma 1893 4 2 3" xfId="4456"/>
    <cellStyle name="Comma 1893 4 2 3 2" xfId="10861"/>
    <cellStyle name="Comma 1893 4 2 4" xfId="10332"/>
    <cellStyle name="Comma 1893 4 3" xfId="4014"/>
    <cellStyle name="Comma 1893 4 3 2" xfId="10460"/>
    <cellStyle name="Comma 1893 4 4" xfId="10179"/>
    <cellStyle name="Comma 1893 5" xfId="9741"/>
    <cellStyle name="Comma 1894" xfId="3254"/>
    <cellStyle name="Comma 1894 2" xfId="3413"/>
    <cellStyle name="Comma 1894 2 2" xfId="9894"/>
    <cellStyle name="Comma 1894 3" xfId="3531"/>
    <cellStyle name="Comma 1894 3 2" xfId="10007"/>
    <cellStyle name="Comma 1894 4" xfId="9742"/>
    <cellStyle name="Comma 1895" xfId="3261"/>
    <cellStyle name="Comma 1895 2" xfId="3412"/>
    <cellStyle name="Comma 1895 2 2" xfId="9893"/>
    <cellStyle name="Comma 1895 3" xfId="3535"/>
    <cellStyle name="Comma 1895 3 2" xfId="10011"/>
    <cellStyle name="Comma 1895 4" xfId="9749"/>
    <cellStyle name="Comma 1896" xfId="3267"/>
    <cellStyle name="Comma 1896 2" xfId="3414"/>
    <cellStyle name="Comma 1896 2 2" xfId="9895"/>
    <cellStyle name="Comma 1896 3" xfId="3539"/>
    <cellStyle name="Comma 1896 3 2" xfId="10015"/>
    <cellStyle name="Comma 1896 4" xfId="9755"/>
    <cellStyle name="Comma 1897" xfId="3258"/>
    <cellStyle name="Comma 1897 2" xfId="3415"/>
    <cellStyle name="Comma 1897 2 2" xfId="9896"/>
    <cellStyle name="Comma 1897 3" xfId="3534"/>
    <cellStyle name="Comma 1897 3 2" xfId="10010"/>
    <cellStyle name="Comma 1897 4" xfId="9746"/>
    <cellStyle name="Comma 1898" xfId="3257"/>
    <cellStyle name="Comma 1898 2" xfId="3418"/>
    <cellStyle name="Comma 1898 2 2" xfId="3545"/>
    <cellStyle name="Comma 1898 2 2 2" xfId="10021"/>
    <cellStyle name="Comma 1898 2 3" xfId="3720"/>
    <cellStyle name="Comma 1898 2 3 2" xfId="3880"/>
    <cellStyle name="Comma 1898 2 3 2 2" xfId="4298"/>
    <cellStyle name="Comma 1898 2 3 2 2 2" xfId="10713"/>
    <cellStyle name="Comma 1898 2 3 2 3" xfId="4458"/>
    <cellStyle name="Comma 1898 2 3 2 3 2" xfId="10863"/>
    <cellStyle name="Comma 1898 2 3 2 4" xfId="10335"/>
    <cellStyle name="Comma 1898 2 3 3" xfId="4016"/>
    <cellStyle name="Comma 1898 2 3 3 2" xfId="10462"/>
    <cellStyle name="Comma 1898 2 3 4" xfId="10186"/>
    <cellStyle name="Comma 1898 2 4" xfId="9899"/>
    <cellStyle name="Comma 1898 3" xfId="3533"/>
    <cellStyle name="Comma 1898 3 2" xfId="10009"/>
    <cellStyle name="Comma 1898 4" xfId="9745"/>
    <cellStyle name="Comma 1899" xfId="3263"/>
    <cellStyle name="Comma 1899 2" xfId="3419"/>
    <cellStyle name="Comma 1899 2 2" xfId="9900"/>
    <cellStyle name="Comma 1899 3" xfId="3536"/>
    <cellStyle name="Comma 1899 3 2" xfId="10012"/>
    <cellStyle name="Comma 1899 4" xfId="9751"/>
    <cellStyle name="Comma 19" xfId="72"/>
    <cellStyle name="Comma 19 10" xfId="5092"/>
    <cellStyle name="Comma 19 10 2" xfId="6058"/>
    <cellStyle name="Comma 19 10 2 2" xfId="12443"/>
    <cellStyle name="Comma 19 10 3" xfId="11487"/>
    <cellStyle name="Comma 19 11" xfId="5345"/>
    <cellStyle name="Comma 19 11 2" xfId="6192"/>
    <cellStyle name="Comma 19 11 2 2" xfId="12574"/>
    <cellStyle name="Comma 19 11 3" xfId="11739"/>
    <cellStyle name="Comma 19 12" xfId="6484"/>
    <cellStyle name="Comma 19 12 2" xfId="12865"/>
    <cellStyle name="Comma 19 13" xfId="385"/>
    <cellStyle name="Comma 19 13 2" xfId="6962"/>
    <cellStyle name="Comma 19 14" xfId="6673"/>
    <cellStyle name="Comma 19 2" xfId="386"/>
    <cellStyle name="Comma 19 2 2" xfId="1302"/>
    <cellStyle name="Comma 19 2 2 2" xfId="7858"/>
    <cellStyle name="Comma 19 2 3" xfId="1667"/>
    <cellStyle name="Comma 19 2 3 2" xfId="8217"/>
    <cellStyle name="Comma 19 2 4" xfId="3014"/>
    <cellStyle name="Comma 19 2 4 2" xfId="9507"/>
    <cellStyle name="Comma 19 2 5" xfId="6963"/>
    <cellStyle name="Comma 19 3" xfId="387"/>
    <cellStyle name="Comma 19 3 2" xfId="1669"/>
    <cellStyle name="Comma 19 3 2 2" xfId="8219"/>
    <cellStyle name="Comma 19 3 3" xfId="3015"/>
    <cellStyle name="Comma 19 3 3 2" xfId="9508"/>
    <cellStyle name="Comma 19 3 4" xfId="6964"/>
    <cellStyle name="Comma 19 4" xfId="388"/>
    <cellStyle name="Comma 19 4 2" xfId="6965"/>
    <cellStyle name="Comma 19 5" xfId="389"/>
    <cellStyle name="Comma 19 5 2" xfId="6966"/>
    <cellStyle name="Comma 19 6" xfId="1622"/>
    <cellStyle name="Comma 19 6 2" xfId="8173"/>
    <cellStyle name="Comma 19 7" xfId="2733"/>
    <cellStyle name="Comma 19 7 2" xfId="2662"/>
    <cellStyle name="Comma 19 7 2 2" xfId="9164"/>
    <cellStyle name="Comma 19 7 3" xfId="2872"/>
    <cellStyle name="Comma 19 7 3 2" xfId="9369"/>
    <cellStyle name="Comma 19 7 4" xfId="3121"/>
    <cellStyle name="Comma 19 7 4 2" xfId="3276"/>
    <cellStyle name="Comma 19 7 4 2 2" xfId="9761"/>
    <cellStyle name="Comma 19 7 4 3" xfId="3436"/>
    <cellStyle name="Comma 19 7 4 3 2" xfId="9914"/>
    <cellStyle name="Comma 19 7 4 4" xfId="3660"/>
    <cellStyle name="Comma 19 7 4 4 2" xfId="3824"/>
    <cellStyle name="Comma 19 7 4 4 2 2" xfId="4243"/>
    <cellStyle name="Comma 19 7 4 4 2 2 2" xfId="10660"/>
    <cellStyle name="Comma 19 7 4 4 2 3" xfId="4403"/>
    <cellStyle name="Comma 19 7 4 4 2 3 2" xfId="10810"/>
    <cellStyle name="Comma 19 7 4 4 2 4" xfId="10281"/>
    <cellStyle name="Comma 19 7 4 4 3" xfId="3961"/>
    <cellStyle name="Comma 19 7 4 4 3 2" xfId="10409"/>
    <cellStyle name="Comma 19 7 4 4 4" xfId="10128"/>
    <cellStyle name="Comma 19 7 4 5" xfId="9611"/>
    <cellStyle name="Comma 19 7 5" xfId="3599"/>
    <cellStyle name="Comma 19 7 5 2" xfId="3763"/>
    <cellStyle name="Comma 19 7 5 2 2" xfId="4182"/>
    <cellStyle name="Comma 19 7 5 2 2 2" xfId="10604"/>
    <cellStyle name="Comma 19 7 5 2 3" xfId="4342"/>
    <cellStyle name="Comma 19 7 5 2 3 2" xfId="10754"/>
    <cellStyle name="Comma 19 7 5 2 4" xfId="10225"/>
    <cellStyle name="Comma 19 7 5 3" xfId="3900"/>
    <cellStyle name="Comma 19 7 5 3 2" xfId="10353"/>
    <cellStyle name="Comma 19 7 5 4" xfId="10072"/>
    <cellStyle name="Comma 19 7 6" xfId="9233"/>
    <cellStyle name="Comma 19 8" xfId="4527"/>
    <cellStyle name="Comma 19 8 2" xfId="4610"/>
    <cellStyle name="Comma 19 8 2 2" xfId="11011"/>
    <cellStyle name="Comma 19 8 3" xfId="5484"/>
    <cellStyle name="Comma 19 8 3 2" xfId="11876"/>
    <cellStyle name="Comma 19 8 4" xfId="10931"/>
    <cellStyle name="Comma 19 9" xfId="4731"/>
    <cellStyle name="Comma 19 9 2" xfId="4936"/>
    <cellStyle name="Comma 19 9 2 2" xfId="11332"/>
    <cellStyle name="Comma 19 9 3" xfId="5613"/>
    <cellStyle name="Comma 19 9 3 2" xfId="12001"/>
    <cellStyle name="Comma 19 9 4" xfId="11130"/>
    <cellStyle name="Comma 190" xfId="390"/>
    <cellStyle name="Comma 190 2" xfId="6967"/>
    <cellStyle name="Comma 1900" xfId="3255"/>
    <cellStyle name="Comma 1900 2" xfId="9743"/>
    <cellStyle name="Comma 1901" xfId="3256"/>
    <cellStyle name="Comma 1901 2" xfId="3421"/>
    <cellStyle name="Comma 1901 2 2" xfId="9902"/>
    <cellStyle name="Comma 1901 3" xfId="3532"/>
    <cellStyle name="Comma 1901 3 2" xfId="10008"/>
    <cellStyle name="Comma 1901 4" xfId="9744"/>
    <cellStyle name="Comma 1902" xfId="3264"/>
    <cellStyle name="Comma 1902 2" xfId="3422"/>
    <cellStyle name="Comma 1902 2 2" xfId="9903"/>
    <cellStyle name="Comma 1902 3" xfId="3537"/>
    <cellStyle name="Comma 1902 3 2" xfId="10013"/>
    <cellStyle name="Comma 1902 4" xfId="9752"/>
    <cellStyle name="Comma 1903" xfId="3265"/>
    <cellStyle name="Comma 1903 2" xfId="3423"/>
    <cellStyle name="Comma 1903 2 2" xfId="9904"/>
    <cellStyle name="Comma 1903 3" xfId="3538"/>
    <cellStyle name="Comma 1903 3 2" xfId="10014"/>
    <cellStyle name="Comma 1903 4" xfId="9753"/>
    <cellStyle name="Comma 1904" xfId="3266"/>
    <cellStyle name="Comma 1904 2" xfId="9754"/>
    <cellStyle name="Comma 1905" xfId="3262"/>
    <cellStyle name="Comma 1905 2" xfId="9750"/>
    <cellStyle name="Comma 1906" xfId="3260"/>
    <cellStyle name="Comma 1906 2" xfId="9748"/>
    <cellStyle name="Comma 1907" xfId="3259"/>
    <cellStyle name="Comma 1907 2" xfId="9747"/>
    <cellStyle name="Comma 1908" xfId="3347"/>
    <cellStyle name="Comma 1908 2" xfId="9829"/>
    <cellStyle name="Comma 1909" xfId="3348"/>
    <cellStyle name="Comma 1909 2" xfId="9830"/>
    <cellStyle name="Comma 191" xfId="391"/>
    <cellStyle name="Comma 191 2" xfId="6968"/>
    <cellStyle name="Comma 1910" xfId="3350"/>
    <cellStyle name="Comma 1910 2" xfId="9832"/>
    <cellStyle name="Comma 1911" xfId="3349"/>
    <cellStyle name="Comma 1911 2" xfId="9831"/>
    <cellStyle name="Comma 1912" xfId="3351"/>
    <cellStyle name="Comma 1912 2" xfId="9833"/>
    <cellStyle name="Comma 1913" xfId="3352"/>
    <cellStyle name="Comma 1913 2" xfId="9834"/>
    <cellStyle name="Comma 1914" xfId="3354"/>
    <cellStyle name="Comma 1914 2" xfId="9836"/>
    <cellStyle name="Comma 1915" xfId="3353"/>
    <cellStyle name="Comma 1915 2" xfId="9835"/>
    <cellStyle name="Comma 1916" xfId="3355"/>
    <cellStyle name="Comma 1916 2" xfId="9837"/>
    <cellStyle name="Comma 1917" xfId="3360"/>
    <cellStyle name="Comma 1917 2" xfId="9842"/>
    <cellStyle name="Comma 1918" xfId="3356"/>
    <cellStyle name="Comma 1918 2" xfId="9838"/>
    <cellStyle name="Comma 1919" xfId="3359"/>
    <cellStyle name="Comma 1919 2" xfId="9841"/>
    <cellStyle name="Comma 192" xfId="392"/>
    <cellStyle name="Comma 192 2" xfId="6969"/>
    <cellStyle name="Comma 1920" xfId="3357"/>
    <cellStyle name="Comma 1920 2" xfId="9839"/>
    <cellStyle name="Comma 1921" xfId="3358"/>
    <cellStyle name="Comma 1921 2" xfId="9840"/>
    <cellStyle name="Comma 1922" xfId="3361"/>
    <cellStyle name="Comma 1922 2" xfId="9843"/>
    <cellStyle name="Comma 1923" xfId="3362"/>
    <cellStyle name="Comma 1923 2" xfId="9844"/>
    <cellStyle name="Comma 1924" xfId="3363"/>
    <cellStyle name="Comma 1924 2" xfId="9845"/>
    <cellStyle name="Comma 1925" xfId="3385"/>
    <cellStyle name="Comma 1925 2" xfId="9867"/>
    <cellStyle name="Comma 1926" xfId="3390"/>
    <cellStyle name="Comma 1926 2" xfId="9872"/>
    <cellStyle name="Comma 1927" xfId="3365"/>
    <cellStyle name="Comma 1927 2" xfId="9847"/>
    <cellStyle name="Comma 1928" xfId="3392"/>
    <cellStyle name="Comma 1928 2" xfId="9874"/>
    <cellStyle name="Comma 1929" xfId="3393"/>
    <cellStyle name="Comma 1929 2" xfId="9875"/>
    <cellStyle name="Comma 193" xfId="393"/>
    <cellStyle name="Comma 193 2" xfId="6970"/>
    <cellStyle name="Comma 1930" xfId="3364"/>
    <cellStyle name="Comma 1930 2" xfId="9846"/>
    <cellStyle name="Comma 1931" xfId="3374"/>
    <cellStyle name="Comma 1931 2" xfId="9856"/>
    <cellStyle name="Comma 1932" xfId="3369"/>
    <cellStyle name="Comma 1932 2" xfId="9851"/>
    <cellStyle name="Comma 1933" xfId="3372"/>
    <cellStyle name="Comma 1933 2" xfId="3542"/>
    <cellStyle name="Comma 1933 2 2" xfId="10018"/>
    <cellStyle name="Comma 1933 3" xfId="3715"/>
    <cellStyle name="Comma 1933 3 2" xfId="3878"/>
    <cellStyle name="Comma 1933 3 2 2" xfId="4297"/>
    <cellStyle name="Comma 1933 3 2 2 2" xfId="10712"/>
    <cellStyle name="Comma 1933 3 2 3" xfId="4457"/>
    <cellStyle name="Comma 1933 3 2 3 2" xfId="10862"/>
    <cellStyle name="Comma 1933 3 2 4" xfId="10333"/>
    <cellStyle name="Comma 1933 3 3" xfId="4015"/>
    <cellStyle name="Comma 1933 3 3 2" xfId="10461"/>
    <cellStyle name="Comma 1933 3 4" xfId="10181"/>
    <cellStyle name="Comma 1933 4" xfId="9854"/>
    <cellStyle name="Comma 1934" xfId="3371"/>
    <cellStyle name="Comma 1934 2" xfId="9853"/>
    <cellStyle name="Comma 1935" xfId="3398"/>
    <cellStyle name="Comma 1935 2" xfId="9880"/>
    <cellStyle name="Comma 1936" xfId="3389"/>
    <cellStyle name="Comma 1936 2" xfId="9871"/>
    <cellStyle name="Comma 1937" xfId="3377"/>
    <cellStyle name="Comma 1937 2" xfId="9859"/>
    <cellStyle name="Comma 1938" xfId="3388"/>
    <cellStyle name="Comma 1938 2" xfId="9870"/>
    <cellStyle name="Comma 1939" xfId="3382"/>
    <cellStyle name="Comma 1939 2" xfId="9864"/>
    <cellStyle name="Comma 194" xfId="394"/>
    <cellStyle name="Comma 194 2" xfId="6971"/>
    <cellStyle name="Comma 1940" xfId="3397"/>
    <cellStyle name="Comma 1940 2" xfId="9879"/>
    <cellStyle name="Comma 1941" xfId="3387"/>
    <cellStyle name="Comma 1941 2" xfId="9869"/>
    <cellStyle name="Comma 1942" xfId="3376"/>
    <cellStyle name="Comma 1942 2" xfId="9858"/>
    <cellStyle name="Comma 1943" xfId="3379"/>
    <cellStyle name="Comma 1943 2" xfId="9861"/>
    <cellStyle name="Comma 1944" xfId="3391"/>
    <cellStyle name="Comma 1944 2" xfId="9873"/>
    <cellStyle name="Comma 1945" xfId="3381"/>
    <cellStyle name="Comma 1945 2" xfId="9863"/>
    <cellStyle name="Comma 1946" xfId="3370"/>
    <cellStyle name="Comma 1946 2" xfId="9852"/>
    <cellStyle name="Comma 1947" xfId="3378"/>
    <cellStyle name="Comma 1947 2" xfId="9860"/>
    <cellStyle name="Comma 1948" xfId="3380"/>
    <cellStyle name="Comma 1948 2" xfId="9862"/>
    <cellStyle name="Comma 1949" xfId="3420"/>
    <cellStyle name="Comma 1949 2" xfId="9901"/>
    <cellStyle name="Comma 195" xfId="395"/>
    <cellStyle name="Comma 195 2" xfId="6972"/>
    <cellStyle name="Comma 1950" xfId="3366"/>
    <cellStyle name="Comma 1950 2" xfId="9848"/>
    <cellStyle name="Comma 1951" xfId="3384"/>
    <cellStyle name="Comma 1951 2" xfId="9866"/>
    <cellStyle name="Comma 1952" xfId="3396"/>
    <cellStyle name="Comma 1952 2" xfId="9878"/>
    <cellStyle name="Comma 1953" xfId="3386"/>
    <cellStyle name="Comma 1953 2" xfId="9868"/>
    <cellStyle name="Comma 1954" xfId="3395"/>
    <cellStyle name="Comma 1954 2" xfId="9877"/>
    <cellStyle name="Comma 1955" xfId="3373"/>
    <cellStyle name="Comma 1955 2" xfId="9855"/>
    <cellStyle name="Comma 1956" xfId="3424"/>
    <cellStyle name="Comma 1956 2" xfId="9905"/>
    <cellStyle name="Comma 1957" xfId="3368"/>
    <cellStyle name="Comma 1957 2" xfId="3549"/>
    <cellStyle name="Comma 1957 2 2" xfId="10025"/>
    <cellStyle name="Comma 1957 3" xfId="3714"/>
    <cellStyle name="Comma 1957 3 2" xfId="10180"/>
    <cellStyle name="Comma 1957 4" xfId="9850"/>
    <cellStyle name="Comma 1958" xfId="3383"/>
    <cellStyle name="Comma 1958 2" xfId="3548"/>
    <cellStyle name="Comma 1958 2 2" xfId="10024"/>
    <cellStyle name="Comma 1958 3" xfId="3717"/>
    <cellStyle name="Comma 1958 3 2" xfId="10183"/>
    <cellStyle name="Comma 1958 4" xfId="9865"/>
    <cellStyle name="Comma 1959" xfId="3546"/>
    <cellStyle name="Comma 1959 2" xfId="3547"/>
    <cellStyle name="Comma 1959 2 2" xfId="10023"/>
    <cellStyle name="Comma 1959 3" xfId="3724"/>
    <cellStyle name="Comma 1959 3 2" xfId="10190"/>
    <cellStyle name="Comma 1959 4" xfId="10022"/>
    <cellStyle name="Comma 196" xfId="396"/>
    <cellStyle name="Comma 196 2" xfId="6973"/>
    <cellStyle name="Comma 1960" xfId="3416"/>
    <cellStyle name="Comma 1960 2" xfId="3573"/>
    <cellStyle name="Comma 1960 2 2" xfId="10049"/>
    <cellStyle name="Comma 1960 3" xfId="3719"/>
    <cellStyle name="Comma 1960 3 2" xfId="10185"/>
    <cellStyle name="Comma 1960 4" xfId="9897"/>
    <cellStyle name="Comma 1961" xfId="3367"/>
    <cellStyle name="Comma 1961 2" xfId="9849"/>
    <cellStyle name="Comma 1962" xfId="3540"/>
    <cellStyle name="Comma 1962 2" xfId="3574"/>
    <cellStyle name="Comma 1962 2 2" xfId="10050"/>
    <cellStyle name="Comma 1962 3" xfId="3721"/>
    <cellStyle name="Comma 1962 3 2" xfId="10187"/>
    <cellStyle name="Comma 1962 4" xfId="10016"/>
    <cellStyle name="Comma 1963" xfId="3541"/>
    <cellStyle name="Comma 1963 2" xfId="3576"/>
    <cellStyle name="Comma 1963 2 2" xfId="10052"/>
    <cellStyle name="Comma 1963 3" xfId="3722"/>
    <cellStyle name="Comma 1963 3 2" xfId="10188"/>
    <cellStyle name="Comma 1963 4" xfId="10017"/>
    <cellStyle name="Comma 1964" xfId="3543"/>
    <cellStyle name="Comma 1964 2" xfId="3575"/>
    <cellStyle name="Comma 1964 2 2" xfId="10051"/>
    <cellStyle name="Comma 1964 3" xfId="3723"/>
    <cellStyle name="Comma 1964 3 2" xfId="10189"/>
    <cellStyle name="Comma 1964 4" xfId="10019"/>
    <cellStyle name="Comma 1965" xfId="3394"/>
    <cellStyle name="Comma 1965 2" xfId="3577"/>
    <cellStyle name="Comma 1965 2 2" xfId="10053"/>
    <cellStyle name="Comma 1965 3" xfId="3718"/>
    <cellStyle name="Comma 1965 3 2" xfId="10184"/>
    <cellStyle name="Comma 1965 4" xfId="9876"/>
    <cellStyle name="Comma 1966" xfId="3375"/>
    <cellStyle name="Comma 1966 2" xfId="3584"/>
    <cellStyle name="Comma 1966 2 2" xfId="10060"/>
    <cellStyle name="Comma 1966 3" xfId="3716"/>
    <cellStyle name="Comma 1966 3 2" xfId="10182"/>
    <cellStyle name="Comma 1966 4" xfId="3754"/>
    <cellStyle name="Comma 1966 4 2" xfId="4173"/>
    <cellStyle name="Comma 1966 4 2 2" xfId="10598"/>
    <cellStyle name="Comma 1966 4 3" xfId="4333"/>
    <cellStyle name="Comma 1966 4 3 2" xfId="10748"/>
    <cellStyle name="Comma 1966 4 4" xfId="10219"/>
    <cellStyle name="Comma 1966 5" xfId="9857"/>
    <cellStyle name="Comma 1967" xfId="2539"/>
    <cellStyle name="Comma 1967 2" xfId="3551"/>
    <cellStyle name="Comma 1967 2 2" xfId="10027"/>
    <cellStyle name="Comma 1967 3" xfId="9043"/>
    <cellStyle name="Comma 1968" xfId="3552"/>
    <cellStyle name="Comma 1968 2" xfId="10028"/>
    <cellStyle name="Comma 1969" xfId="3553"/>
    <cellStyle name="Comma 1969 2" xfId="3590"/>
    <cellStyle name="Comma 1969 2 2" xfId="10065"/>
    <cellStyle name="Comma 1969 3" xfId="3725"/>
    <cellStyle name="Comma 1969 3 2" xfId="10191"/>
    <cellStyle name="Comma 1969 4" xfId="10029"/>
    <cellStyle name="Comma 197" xfId="397"/>
    <cellStyle name="Comma 197 2" xfId="6974"/>
    <cellStyle name="Comma 1970" xfId="3554"/>
    <cellStyle name="Comma 1970 2" xfId="3591"/>
    <cellStyle name="Comma 1970 2 2" xfId="10066"/>
    <cellStyle name="Comma 1970 3" xfId="3726"/>
    <cellStyle name="Comma 1970 3 2" xfId="10192"/>
    <cellStyle name="Comma 1970 4" xfId="10030"/>
    <cellStyle name="Comma 1971" xfId="3565"/>
    <cellStyle name="Comma 1971 2" xfId="10041"/>
    <cellStyle name="Comma 1972" xfId="3572"/>
    <cellStyle name="Comma 1972 2" xfId="10048"/>
    <cellStyle name="Comma 1973" xfId="3556"/>
    <cellStyle name="Comma 1973 2" xfId="10032"/>
    <cellStyle name="Comma 1974" xfId="3555"/>
    <cellStyle name="Comma 1974 2" xfId="10031"/>
    <cellStyle name="Comma 1975" xfId="3571"/>
    <cellStyle name="Comma 1975 2" xfId="10047"/>
    <cellStyle name="Comma 1976" xfId="3580"/>
    <cellStyle name="Comma 1976 2" xfId="10056"/>
    <cellStyle name="Comma 1977" xfId="3581"/>
    <cellStyle name="Comma 1977 2" xfId="10057"/>
    <cellStyle name="Comma 1978" xfId="3562"/>
    <cellStyle name="Comma 1978 2" xfId="10038"/>
    <cellStyle name="Comma 1979" xfId="3579"/>
    <cellStyle name="Comma 1979 2" xfId="10055"/>
    <cellStyle name="Comma 198" xfId="398"/>
    <cellStyle name="Comma 198 2" xfId="6975"/>
    <cellStyle name="Comma 1980" xfId="3583"/>
    <cellStyle name="Comma 1980 2" xfId="10059"/>
    <cellStyle name="Comma 1981" xfId="3567"/>
    <cellStyle name="Comma 1981 2" xfId="10043"/>
    <cellStyle name="Comma 1982" xfId="3559"/>
    <cellStyle name="Comma 1982 2" xfId="10035"/>
    <cellStyle name="Comma 1983" xfId="3570"/>
    <cellStyle name="Comma 1983 2" xfId="10046"/>
    <cellStyle name="Comma 1984" xfId="3557"/>
    <cellStyle name="Comma 1984 2" xfId="10033"/>
    <cellStyle name="Comma 1985" xfId="3568"/>
    <cellStyle name="Comma 1985 2" xfId="10044"/>
    <cellStyle name="Comma 1986" xfId="3563"/>
    <cellStyle name="Comma 1986 2" xfId="10039"/>
    <cellStyle name="Comma 1987" xfId="3582"/>
    <cellStyle name="Comma 1987 2" xfId="10058"/>
    <cellStyle name="Comma 1988" xfId="3569"/>
    <cellStyle name="Comma 1988 2" xfId="10045"/>
    <cellStyle name="Comma 1989" xfId="3578"/>
    <cellStyle name="Comma 1989 2" xfId="10054"/>
    <cellStyle name="Comma 199" xfId="399"/>
    <cellStyle name="Comma 199 2" xfId="6976"/>
    <cellStyle name="Comma 1990" xfId="3561"/>
    <cellStyle name="Comma 1990 2" xfId="10037"/>
    <cellStyle name="Comma 1991" xfId="3560"/>
    <cellStyle name="Comma 1991 2" xfId="10036"/>
    <cellStyle name="Comma 1992" xfId="3558"/>
    <cellStyle name="Comma 1992 2" xfId="10034"/>
    <cellStyle name="Comma 1993" xfId="3564"/>
    <cellStyle name="Comma 1993 2" xfId="10040"/>
    <cellStyle name="Comma 1994" xfId="3587"/>
    <cellStyle name="Comma 1994 2" xfId="10062"/>
    <cellStyle name="Comma 1995" xfId="3588"/>
    <cellStyle name="Comma 1995 2" xfId="10063"/>
    <cellStyle name="Comma 1996" xfId="3589"/>
    <cellStyle name="Comma 1996 2" xfId="10064"/>
    <cellStyle name="Comma 1997" xfId="3566"/>
    <cellStyle name="Comma 1997 2" xfId="3879"/>
    <cellStyle name="Comma 1997 2 2" xfId="10334"/>
    <cellStyle name="Comma 1997 3" xfId="3891"/>
    <cellStyle name="Comma 1997 3 2" xfId="10346"/>
    <cellStyle name="Comma 1997 4" xfId="10042"/>
    <cellStyle name="Comma 1998" xfId="3586"/>
    <cellStyle name="Comma 1998 2" xfId="3882"/>
    <cellStyle name="Comma 1998 2 2" xfId="10337"/>
    <cellStyle name="Comma 1998 3" xfId="3892"/>
    <cellStyle name="Comma 1998 3 2" xfId="10347"/>
    <cellStyle name="Comma 1998 4" xfId="10061"/>
    <cellStyle name="Comma 1999" xfId="3729"/>
    <cellStyle name="Comma 1999 2" xfId="3883"/>
    <cellStyle name="Comma 1999 2 2" xfId="10338"/>
    <cellStyle name="Comma 1999 3" xfId="4018"/>
    <cellStyle name="Comma 1999 3 2" xfId="10464"/>
    <cellStyle name="Comma 1999 4" xfId="10194"/>
    <cellStyle name="Comma 2" xfId="15"/>
    <cellStyle name="Comma 2 10" xfId="145"/>
    <cellStyle name="Comma 2 10 10" xfId="74"/>
    <cellStyle name="Comma 2 10 10 2" xfId="203"/>
    <cellStyle name="Comma 2 10 10 2 2" xfId="4144"/>
    <cellStyle name="Comma 2 10 10 2 2 2" xfId="10576"/>
    <cellStyle name="Comma 2 10 10 2 3" xfId="6789"/>
    <cellStyle name="Comma 2 10 10 3" xfId="4037"/>
    <cellStyle name="Comma 2 10 10 3 2" xfId="10482"/>
    <cellStyle name="Comma 2 10 10 4" xfId="6675"/>
    <cellStyle name="Comma 2 10 2" xfId="179"/>
    <cellStyle name="Comma 2 10 2 2" xfId="4121"/>
    <cellStyle name="Comma 2 10 2 2 2" xfId="10553"/>
    <cellStyle name="Comma 2 10 2 3" xfId="6765"/>
    <cellStyle name="Comma 2 10 3" xfId="4088"/>
    <cellStyle name="Comma 2 10 3 2" xfId="10520"/>
    <cellStyle name="Comma 2 10 4" xfId="6731"/>
    <cellStyle name="Comma 2 11" xfId="146"/>
    <cellStyle name="Comma 2 11 2" xfId="180"/>
    <cellStyle name="Comma 2 11 2 2" xfId="4122"/>
    <cellStyle name="Comma 2 11 2 2 2" xfId="10554"/>
    <cellStyle name="Comma 2 11 2 3" xfId="6766"/>
    <cellStyle name="Comma 2 11 3" xfId="4089"/>
    <cellStyle name="Comma 2 11 3 2" xfId="10521"/>
    <cellStyle name="Comma 2 11 4" xfId="6732"/>
    <cellStyle name="Comma 2 12" xfId="147"/>
    <cellStyle name="Comma 2 12 2" xfId="181"/>
    <cellStyle name="Comma 2 12 2 2" xfId="4123"/>
    <cellStyle name="Comma 2 12 2 2 2" xfId="10555"/>
    <cellStyle name="Comma 2 12 2 3" xfId="6767"/>
    <cellStyle name="Comma 2 12 3" xfId="4090"/>
    <cellStyle name="Comma 2 12 3 2" xfId="10522"/>
    <cellStyle name="Comma 2 12 4" xfId="6733"/>
    <cellStyle name="Comma 2 13" xfId="148"/>
    <cellStyle name="Comma 2 13 2" xfId="182"/>
    <cellStyle name="Comma 2 13 2 2" xfId="4124"/>
    <cellStyle name="Comma 2 13 2 2 2" xfId="10556"/>
    <cellStyle name="Comma 2 13 2 3" xfId="6768"/>
    <cellStyle name="Comma 2 13 3" xfId="4091"/>
    <cellStyle name="Comma 2 13 3 2" xfId="10523"/>
    <cellStyle name="Comma 2 13 4" xfId="6734"/>
    <cellStyle name="Comma 2 14" xfId="149"/>
    <cellStyle name="Comma 2 14 2" xfId="183"/>
    <cellStyle name="Comma 2 14 2 2" xfId="4125"/>
    <cellStyle name="Comma 2 14 2 2 2" xfId="10557"/>
    <cellStyle name="Comma 2 14 2 3" xfId="6769"/>
    <cellStyle name="Comma 2 14 3" xfId="4092"/>
    <cellStyle name="Comma 2 14 3 2" xfId="10524"/>
    <cellStyle name="Comma 2 14 4" xfId="6735"/>
    <cellStyle name="Comma 2 15" xfId="150"/>
    <cellStyle name="Comma 2 15 2" xfId="184"/>
    <cellStyle name="Comma 2 15 2 2" xfId="4126"/>
    <cellStyle name="Comma 2 15 2 2 2" xfId="10558"/>
    <cellStyle name="Comma 2 15 2 3" xfId="6770"/>
    <cellStyle name="Comma 2 15 3" xfId="4093"/>
    <cellStyle name="Comma 2 15 3 2" xfId="10525"/>
    <cellStyle name="Comma 2 15 4" xfId="6736"/>
    <cellStyle name="Comma 2 16" xfId="151"/>
    <cellStyle name="Comma 2 16 2" xfId="185"/>
    <cellStyle name="Comma 2 16 2 2" xfId="4127"/>
    <cellStyle name="Comma 2 16 2 2 2" xfId="10559"/>
    <cellStyle name="Comma 2 16 2 3" xfId="6771"/>
    <cellStyle name="Comma 2 16 3" xfId="4094"/>
    <cellStyle name="Comma 2 16 3 2" xfId="10526"/>
    <cellStyle name="Comma 2 16 4" xfId="6737"/>
    <cellStyle name="Comma 2 17" xfId="152"/>
    <cellStyle name="Comma 2 17 2" xfId="186"/>
    <cellStyle name="Comma 2 17 2 2" xfId="4128"/>
    <cellStyle name="Comma 2 17 2 2 2" xfId="10560"/>
    <cellStyle name="Comma 2 17 2 3" xfId="6772"/>
    <cellStyle name="Comma 2 17 3" xfId="4095"/>
    <cellStyle name="Comma 2 17 3 2" xfId="10527"/>
    <cellStyle name="Comma 2 17 4" xfId="6738"/>
    <cellStyle name="Comma 2 18" xfId="154"/>
    <cellStyle name="Comma 2 18 2" xfId="188"/>
    <cellStyle name="Comma 2 18 2 2" xfId="4129"/>
    <cellStyle name="Comma 2 18 2 2 2" xfId="10561"/>
    <cellStyle name="Comma 2 18 2 3" xfId="6774"/>
    <cellStyle name="Comma 2 18 3" xfId="4097"/>
    <cellStyle name="Comma 2 18 3 2" xfId="10529"/>
    <cellStyle name="Comma 2 18 4" xfId="6740"/>
    <cellStyle name="Comma 2 19" xfId="155"/>
    <cellStyle name="Comma 2 19 2" xfId="189"/>
    <cellStyle name="Comma 2 19 2 2" xfId="4130"/>
    <cellStyle name="Comma 2 19 2 2 2" xfId="10562"/>
    <cellStyle name="Comma 2 19 2 3" xfId="6775"/>
    <cellStyle name="Comma 2 19 3" xfId="4098"/>
    <cellStyle name="Comma 2 19 3 2" xfId="10530"/>
    <cellStyle name="Comma 2 19 4" xfId="6741"/>
    <cellStyle name="Comma 2 2" xfId="75"/>
    <cellStyle name="Comma 2 2 2" xfId="76"/>
    <cellStyle name="Comma 2 2 2 2" xfId="163"/>
    <cellStyle name="Comma 2 2 2 2 2" xfId="197"/>
    <cellStyle name="Comma 2 2 2 2 2 2" xfId="4138"/>
    <cellStyle name="Comma 2 2 2 2 2 2 2" xfId="10570"/>
    <cellStyle name="Comma 2 2 2 2 2 3" xfId="6783"/>
    <cellStyle name="Comma 2 2 2 2 3" xfId="4105"/>
    <cellStyle name="Comma 2 2 2 2 3 2" xfId="10537"/>
    <cellStyle name="Comma 2 2 2 2 4" xfId="6749"/>
    <cellStyle name="Comma 2 2 2 3" xfId="4039"/>
    <cellStyle name="Comma 2 2 2 3 2" xfId="10483"/>
    <cellStyle name="Comma 2 2 2 4" xfId="6676"/>
    <cellStyle name="Comma 2 2 3" xfId="137"/>
    <cellStyle name="Comma 2 2 3 2" xfId="4080"/>
    <cellStyle name="Comma 2 2 3 2 2" xfId="10512"/>
    <cellStyle name="Comma 2 2 3 3" xfId="6723"/>
    <cellStyle name="Comma 2 2 4" xfId="171"/>
    <cellStyle name="Comma 2 2 4 2" xfId="4113"/>
    <cellStyle name="Comma 2 2 4 2 2" xfId="10545"/>
    <cellStyle name="Comma 2 2 4 3" xfId="6757"/>
    <cellStyle name="Comma 2 2 5" xfId="217"/>
    <cellStyle name="Comma 2 2 5 2" xfId="4038"/>
    <cellStyle name="Comma 2 2 5 3" xfId="6801"/>
    <cellStyle name="Comma 2 2 6" xfId="1303"/>
    <cellStyle name="Comma 2 2 6 2" xfId="7859"/>
    <cellStyle name="Comma 2 20" xfId="156"/>
    <cellStyle name="Comma 2 20 2" xfId="190"/>
    <cellStyle name="Comma 2 20 2 2" xfId="4131"/>
    <cellStyle name="Comma 2 20 2 2 2" xfId="10563"/>
    <cellStyle name="Comma 2 20 2 3" xfId="6776"/>
    <cellStyle name="Comma 2 20 3" xfId="4099"/>
    <cellStyle name="Comma 2 20 3 2" xfId="10531"/>
    <cellStyle name="Comma 2 20 4" xfId="6742"/>
    <cellStyle name="Comma 2 21" xfId="157"/>
    <cellStyle name="Comma 2 21 2" xfId="191"/>
    <cellStyle name="Comma 2 21 2 2" xfId="4132"/>
    <cellStyle name="Comma 2 21 2 2 2" xfId="10564"/>
    <cellStyle name="Comma 2 21 2 3" xfId="6777"/>
    <cellStyle name="Comma 2 21 3" xfId="4100"/>
    <cellStyle name="Comma 2 21 3 2" xfId="10532"/>
    <cellStyle name="Comma 2 21 4" xfId="6743"/>
    <cellStyle name="Comma 2 22" xfId="158"/>
    <cellStyle name="Comma 2 22 2" xfId="192"/>
    <cellStyle name="Comma 2 22 2 2" xfId="4133"/>
    <cellStyle name="Comma 2 22 2 2 2" xfId="10565"/>
    <cellStyle name="Comma 2 22 2 3" xfId="6778"/>
    <cellStyle name="Comma 2 22 3" xfId="4101"/>
    <cellStyle name="Comma 2 22 3 2" xfId="10533"/>
    <cellStyle name="Comma 2 22 4" xfId="6744"/>
    <cellStyle name="Comma 2 23" xfId="159"/>
    <cellStyle name="Comma 2 23 2" xfId="193"/>
    <cellStyle name="Comma 2 23 2 2" xfId="4134"/>
    <cellStyle name="Comma 2 23 2 2 2" xfId="10566"/>
    <cellStyle name="Comma 2 23 2 3" xfId="6779"/>
    <cellStyle name="Comma 2 23 3" xfId="4102"/>
    <cellStyle name="Comma 2 23 3 2" xfId="10534"/>
    <cellStyle name="Comma 2 23 4" xfId="6745"/>
    <cellStyle name="Comma 2 24" xfId="136"/>
    <cellStyle name="Comma 2 24 2" xfId="170"/>
    <cellStyle name="Comma 2 24 2 2" xfId="4112"/>
    <cellStyle name="Comma 2 24 2 2 2" xfId="10544"/>
    <cellStyle name="Comma 2 24 2 3" xfId="6756"/>
    <cellStyle name="Comma 2 24 3" xfId="4079"/>
    <cellStyle name="Comma 2 24 3 2" xfId="10511"/>
    <cellStyle name="Comma 2 24 4" xfId="6722"/>
    <cellStyle name="Comma 2 25" xfId="161"/>
    <cellStyle name="Comma 2 25 2" xfId="195"/>
    <cellStyle name="Comma 2 25 2 2" xfId="4136"/>
    <cellStyle name="Comma 2 25 2 2 2" xfId="10568"/>
    <cellStyle name="Comma 2 25 2 3" xfId="6781"/>
    <cellStyle name="Comma 2 25 3" xfId="4103"/>
    <cellStyle name="Comma 2 25 3 2" xfId="10535"/>
    <cellStyle name="Comma 2 25 4" xfId="6747"/>
    <cellStyle name="Comma 2 26" xfId="165"/>
    <cellStyle name="Comma 2 26 2" xfId="199"/>
    <cellStyle name="Comma 2 26 2 2" xfId="4140"/>
    <cellStyle name="Comma 2 26 2 2 2" xfId="10572"/>
    <cellStyle name="Comma 2 26 2 3" xfId="6785"/>
    <cellStyle name="Comma 2 26 3" xfId="4107"/>
    <cellStyle name="Comma 2 26 3 2" xfId="10539"/>
    <cellStyle name="Comma 2 26 4" xfId="6751"/>
    <cellStyle name="Comma 2 27" xfId="134"/>
    <cellStyle name="Comma 2 27 2" xfId="4078"/>
    <cellStyle name="Comma 2 27 2 2" xfId="10510"/>
    <cellStyle name="Comma 2 27 3" xfId="6720"/>
    <cellStyle name="Comma 2 28" xfId="168"/>
    <cellStyle name="Comma 2 28 2" xfId="4110"/>
    <cellStyle name="Comma 2 28 2 2" xfId="10542"/>
    <cellStyle name="Comma 2 28 3" xfId="6754"/>
    <cellStyle name="Comma 2 29" xfId="210"/>
    <cellStyle name="Comma 2 29 2" xfId="4153"/>
    <cellStyle name="Comma 2 29 2 2" xfId="10578"/>
    <cellStyle name="Comma 2 29 3" xfId="6794"/>
    <cellStyle name="Comma 2 3" xfId="77"/>
    <cellStyle name="Comma 2 3 2" xfId="138"/>
    <cellStyle name="Comma 2 3 2 2" xfId="4081"/>
    <cellStyle name="Comma 2 3 2 2 2" xfId="10513"/>
    <cellStyle name="Comma 2 3 2 3" xfId="6724"/>
    <cellStyle name="Comma 2 3 3" xfId="172"/>
    <cellStyle name="Comma 2 3 3 2" xfId="4114"/>
    <cellStyle name="Comma 2 3 3 2 2" xfId="10546"/>
    <cellStyle name="Comma 2 3 3 3" xfId="6758"/>
    <cellStyle name="Comma 2 3 4" xfId="6677"/>
    <cellStyle name="Comma 2 30" xfId="213"/>
    <cellStyle name="Comma 2 30 2" xfId="6634"/>
    <cellStyle name="Comma 2 30 2 2" xfId="13012"/>
    <cellStyle name="Comma 2 30 3" xfId="6797"/>
    <cellStyle name="Comma 2 31" xfId="216"/>
    <cellStyle name="Comma 2 31 2" xfId="6800"/>
    <cellStyle name="Comma 2 32" xfId="400"/>
    <cellStyle name="Comma 2 32 2" xfId="6977"/>
    <cellStyle name="Comma 2 33" xfId="73"/>
    <cellStyle name="Comma 2 33 2" xfId="6674"/>
    <cellStyle name="Comma 2 34" xfId="6645"/>
    <cellStyle name="Comma 2 4" xfId="78"/>
    <cellStyle name="Comma 2 4 2" xfId="79"/>
    <cellStyle name="Comma 2 4 2 2" xfId="4041"/>
    <cellStyle name="Comma 2 4 2 2 2" xfId="10485"/>
    <cellStyle name="Comma 2 4 2 3" xfId="6679"/>
    <cellStyle name="Comma 2 4 3" xfId="139"/>
    <cellStyle name="Comma 2 4 3 2" xfId="4082"/>
    <cellStyle name="Comma 2 4 3 2 2" xfId="10514"/>
    <cellStyle name="Comma 2 4 3 3" xfId="6725"/>
    <cellStyle name="Comma 2 4 4" xfId="173"/>
    <cellStyle name="Comma 2 4 4 2" xfId="4115"/>
    <cellStyle name="Comma 2 4 4 2 2" xfId="10547"/>
    <cellStyle name="Comma 2 4 4 3" xfId="6759"/>
    <cellStyle name="Comma 2 4 5" xfId="4040"/>
    <cellStyle name="Comma 2 4 5 2" xfId="10484"/>
    <cellStyle name="Comma 2 4 6" xfId="6678"/>
    <cellStyle name="Comma 2 5" xfId="80"/>
    <cellStyle name="Comma 2 5 2" xfId="81"/>
    <cellStyle name="Comma 2 5 2 2" xfId="4043"/>
    <cellStyle name="Comma 2 5 2 2 2" xfId="10487"/>
    <cellStyle name="Comma 2 5 2 3" xfId="6681"/>
    <cellStyle name="Comma 2 5 3" xfId="140"/>
    <cellStyle name="Comma 2 5 3 2" xfId="4083"/>
    <cellStyle name="Comma 2 5 3 2 2" xfId="10515"/>
    <cellStyle name="Comma 2 5 3 3" xfId="6726"/>
    <cellStyle name="Comma 2 5 4" xfId="174"/>
    <cellStyle name="Comma 2 5 4 2" xfId="4116"/>
    <cellStyle name="Comma 2 5 4 2 2" xfId="10548"/>
    <cellStyle name="Comma 2 5 4 3" xfId="6760"/>
    <cellStyle name="Comma 2 5 5" xfId="4042"/>
    <cellStyle name="Comma 2 5 5 2" xfId="10486"/>
    <cellStyle name="Comma 2 5 6" xfId="6680"/>
    <cellStyle name="Comma 2 6" xfId="82"/>
    <cellStyle name="Comma 2 6 2" xfId="141"/>
    <cellStyle name="Comma 2 6 2 2" xfId="4084"/>
    <cellStyle name="Comma 2 6 2 2 2" xfId="10516"/>
    <cellStyle name="Comma 2 6 2 3" xfId="6727"/>
    <cellStyle name="Comma 2 6 3" xfId="175"/>
    <cellStyle name="Comma 2 6 3 2" xfId="4117"/>
    <cellStyle name="Comma 2 6 3 2 2" xfId="10549"/>
    <cellStyle name="Comma 2 6 3 3" xfId="6761"/>
    <cellStyle name="Comma 2 6 4" xfId="4044"/>
    <cellStyle name="Comma 2 6 4 2" xfId="10488"/>
    <cellStyle name="Comma 2 6 5" xfId="6682"/>
    <cellStyle name="Comma 2 7" xfId="83"/>
    <cellStyle name="Comma 2 7 2" xfId="142"/>
    <cellStyle name="Comma 2 7 2 2" xfId="4085"/>
    <cellStyle name="Comma 2 7 2 2 2" xfId="10517"/>
    <cellStyle name="Comma 2 7 2 3" xfId="6728"/>
    <cellStyle name="Comma 2 7 3" xfId="176"/>
    <cellStyle name="Comma 2 7 3 2" xfId="4118"/>
    <cellStyle name="Comma 2 7 3 2 2" xfId="10550"/>
    <cellStyle name="Comma 2 7 3 3" xfId="6762"/>
    <cellStyle name="Comma 2 7 4" xfId="4045"/>
    <cellStyle name="Comma 2 7 4 2" xfId="10489"/>
    <cellStyle name="Comma 2 7 5" xfId="6683"/>
    <cellStyle name="Comma 2 8" xfId="143"/>
    <cellStyle name="Comma 2 8 2" xfId="177"/>
    <cellStyle name="Comma 2 8 2 2" xfId="4119"/>
    <cellStyle name="Comma 2 8 2 2 2" xfId="10551"/>
    <cellStyle name="Comma 2 8 2 3" xfId="6763"/>
    <cellStyle name="Comma 2 8 3" xfId="4086"/>
    <cellStyle name="Comma 2 8 3 2" xfId="10518"/>
    <cellStyle name="Comma 2 8 4" xfId="6729"/>
    <cellStyle name="Comma 2 9" xfId="144"/>
    <cellStyle name="Comma 2 9 2" xfId="178"/>
    <cellStyle name="Comma 2 9 2 2" xfId="4120"/>
    <cellStyle name="Comma 2 9 2 2 2" xfId="10552"/>
    <cellStyle name="Comma 2 9 2 3" xfId="6764"/>
    <cellStyle name="Comma 2 9 3" xfId="4087"/>
    <cellStyle name="Comma 2 9 3 2" xfId="10519"/>
    <cellStyle name="Comma 2 9 4" xfId="6730"/>
    <cellStyle name="Comma 2 92" xfId="401"/>
    <cellStyle name="Comma 2 92 10" xfId="4714"/>
    <cellStyle name="Comma 2 92 10 2" xfId="4919"/>
    <cellStyle name="Comma 2 92 10 2 2" xfId="11316"/>
    <cellStyle name="Comma 2 92 10 3" xfId="5596"/>
    <cellStyle name="Comma 2 92 10 3 2" xfId="11985"/>
    <cellStyle name="Comma 2 92 10 4" xfId="11114"/>
    <cellStyle name="Comma 2 92 11" xfId="5067"/>
    <cellStyle name="Comma 2 92 11 2" xfId="6086"/>
    <cellStyle name="Comma 2 92 11 2 2" xfId="12470"/>
    <cellStyle name="Comma 2 92 11 3" xfId="11463"/>
    <cellStyle name="Comma 2 92 12" xfId="5109"/>
    <cellStyle name="Comma 2 92 12 2" xfId="6067"/>
    <cellStyle name="Comma 2 92 12 2 2" xfId="12452"/>
    <cellStyle name="Comma 2 92 12 3" xfId="11503"/>
    <cellStyle name="Comma 2 92 13" xfId="5279"/>
    <cellStyle name="Comma 2 92 13 2" xfId="5995"/>
    <cellStyle name="Comma 2 92 13 2 2" xfId="12381"/>
    <cellStyle name="Comma 2 92 13 3" xfId="11673"/>
    <cellStyle name="Comma 2 92 14" xfId="6430"/>
    <cellStyle name="Comma 2 92 14 2" xfId="12811"/>
    <cellStyle name="Comma 2 92 15" xfId="6978"/>
    <cellStyle name="Comma 2 92 2" xfId="402"/>
    <cellStyle name="Comma 2 92 2 2" xfId="1670"/>
    <cellStyle name="Comma 2 92 2 2 2" xfId="8220"/>
    <cellStyle name="Comma 2 92 2 3" xfId="6979"/>
    <cellStyle name="Comma 2 92 3" xfId="403"/>
    <cellStyle name="Comma 2 92 3 2" xfId="6980"/>
    <cellStyle name="Comma 2 92 4" xfId="404"/>
    <cellStyle name="Comma 2 92 4 2" xfId="6981"/>
    <cellStyle name="Comma 2 92 5" xfId="1031"/>
    <cellStyle name="Comma 2 92 5 2" xfId="1383"/>
    <cellStyle name="Comma 2 92 5 2 2" xfId="7935"/>
    <cellStyle name="Comma 2 92 5 3" xfId="7589"/>
    <cellStyle name="Comma 2 92 6" xfId="1209"/>
    <cellStyle name="Comma 2 92 6 2" xfId="1391"/>
    <cellStyle name="Comma 2 92 6 2 2" xfId="7943"/>
    <cellStyle name="Comma 2 92 6 3" xfId="7766"/>
    <cellStyle name="Comma 2 92 7" xfId="1304"/>
    <cellStyle name="Comma 2 92 7 2" xfId="7860"/>
    <cellStyle name="Comma 2 92 8" xfId="2511"/>
    <cellStyle name="Comma 2 92 8 2" xfId="2749"/>
    <cellStyle name="Comma 2 92 8 2 2" xfId="2888"/>
    <cellStyle name="Comma 2 92 8 2 2 2" xfId="9385"/>
    <cellStyle name="Comma 2 92 8 2 3" xfId="2924"/>
    <cellStyle name="Comma 2 92 8 2 3 2" xfId="2979"/>
    <cellStyle name="Comma 2 92 8 2 3 2 2" xfId="9472"/>
    <cellStyle name="Comma 2 92 8 2 3 3" xfId="3167"/>
    <cellStyle name="Comma 2 92 8 2 3 3 2" xfId="3319"/>
    <cellStyle name="Comma 2 92 8 2 3 3 2 2" xfId="9804"/>
    <cellStyle name="Comma 2 92 8 2 3 3 3" xfId="3479"/>
    <cellStyle name="Comma 2 92 8 2 3 3 3 2" xfId="9957"/>
    <cellStyle name="Comma 2 92 8 2 3 3 4" xfId="3703"/>
    <cellStyle name="Comma 2 92 8 2 3 3 4 2" xfId="3867"/>
    <cellStyle name="Comma 2 92 8 2 3 3 4 2 2" xfId="4286"/>
    <cellStyle name="Comma 2 92 8 2 3 3 4 2 2 2" xfId="10703"/>
    <cellStyle name="Comma 2 92 8 2 3 3 4 2 3" xfId="4446"/>
    <cellStyle name="Comma 2 92 8 2 3 3 4 2 3 2" xfId="10853"/>
    <cellStyle name="Comma 2 92 8 2 3 3 4 2 4" xfId="10324"/>
    <cellStyle name="Comma 2 92 8 2 3 3 4 3" xfId="4004"/>
    <cellStyle name="Comma 2 92 8 2 3 3 4 3 2" xfId="10452"/>
    <cellStyle name="Comma 2 92 8 2 3 3 4 4" xfId="10171"/>
    <cellStyle name="Comma 2 92 8 2 3 3 5" xfId="9657"/>
    <cellStyle name="Comma 2 92 8 2 3 4" xfId="3642"/>
    <cellStyle name="Comma 2 92 8 2 3 4 2" xfId="3806"/>
    <cellStyle name="Comma 2 92 8 2 3 4 2 2" xfId="4225"/>
    <cellStyle name="Comma 2 92 8 2 3 4 2 2 2" xfId="10647"/>
    <cellStyle name="Comma 2 92 8 2 3 4 2 3" xfId="4385"/>
    <cellStyle name="Comma 2 92 8 2 3 4 2 3 2" xfId="10797"/>
    <cellStyle name="Comma 2 92 8 2 3 4 2 4" xfId="10268"/>
    <cellStyle name="Comma 2 92 8 2 3 4 3" xfId="3943"/>
    <cellStyle name="Comma 2 92 8 2 3 4 3 2" xfId="10396"/>
    <cellStyle name="Comma 2 92 8 2 3 4 4" xfId="10115"/>
    <cellStyle name="Comma 2 92 8 2 3 5" xfId="9421"/>
    <cellStyle name="Comma 2 92 8 2 4" xfId="3137"/>
    <cellStyle name="Comma 2 92 8 2 4 2" xfId="3292"/>
    <cellStyle name="Comma 2 92 8 2 4 2 2" xfId="9777"/>
    <cellStyle name="Comma 2 92 8 2 4 3" xfId="3452"/>
    <cellStyle name="Comma 2 92 8 2 4 3 2" xfId="9930"/>
    <cellStyle name="Comma 2 92 8 2 4 4" xfId="3676"/>
    <cellStyle name="Comma 2 92 8 2 4 4 2" xfId="3840"/>
    <cellStyle name="Comma 2 92 8 2 4 4 2 2" xfId="4259"/>
    <cellStyle name="Comma 2 92 8 2 4 4 2 2 2" xfId="10676"/>
    <cellStyle name="Comma 2 92 8 2 4 4 2 3" xfId="4419"/>
    <cellStyle name="Comma 2 92 8 2 4 4 2 3 2" xfId="10826"/>
    <cellStyle name="Comma 2 92 8 2 4 4 2 4" xfId="10297"/>
    <cellStyle name="Comma 2 92 8 2 4 4 3" xfId="3977"/>
    <cellStyle name="Comma 2 92 8 2 4 4 3 2" xfId="10425"/>
    <cellStyle name="Comma 2 92 8 2 4 4 4" xfId="10144"/>
    <cellStyle name="Comma 2 92 8 2 4 5" xfId="9627"/>
    <cellStyle name="Comma 2 92 8 2 5" xfId="3615"/>
    <cellStyle name="Comma 2 92 8 2 5 2" xfId="3779"/>
    <cellStyle name="Comma 2 92 8 2 5 2 2" xfId="4198"/>
    <cellStyle name="Comma 2 92 8 2 5 2 2 2" xfId="10620"/>
    <cellStyle name="Comma 2 92 8 2 5 2 3" xfId="4358"/>
    <cellStyle name="Comma 2 92 8 2 5 2 3 2" xfId="10770"/>
    <cellStyle name="Comma 2 92 8 2 5 2 4" xfId="10241"/>
    <cellStyle name="Comma 2 92 8 2 5 3" xfId="3916"/>
    <cellStyle name="Comma 2 92 8 2 5 3 2" xfId="10369"/>
    <cellStyle name="Comma 2 92 8 2 5 4" xfId="10088"/>
    <cellStyle name="Comma 2 92 8 2 6" xfId="9249"/>
    <cellStyle name="Comma 2 92 8 3" xfId="2655"/>
    <cellStyle name="Comma 2 92 8 3 2" xfId="9157"/>
    <cellStyle name="Comma 2 92 8 4" xfId="2858"/>
    <cellStyle name="Comma 2 92 8 4 2" xfId="9357"/>
    <cellStyle name="Comma 2 92 8 5" xfId="2545"/>
    <cellStyle name="Comma 2 92 8 5 2" xfId="9049"/>
    <cellStyle name="Comma 2 92 8 6" xfId="9016"/>
    <cellStyle name="Comma 2 92 9" xfId="4543"/>
    <cellStyle name="Comma 2 92 9 2" xfId="4626"/>
    <cellStyle name="Comma 2 92 9 2 2" xfId="11027"/>
    <cellStyle name="Comma 2 92 9 3" xfId="5500"/>
    <cellStyle name="Comma 2 92 9 3 2" xfId="11892"/>
    <cellStyle name="Comma 2 92 9 4" xfId="10947"/>
    <cellStyle name="Comma 20" xfId="167"/>
    <cellStyle name="Comma 20 2" xfId="4109"/>
    <cellStyle name="Comma 20 2 2" xfId="10541"/>
    <cellStyle name="Comma 20 3" xfId="405"/>
    <cellStyle name="Comma 20 3 2" xfId="6982"/>
    <cellStyle name="Comma 20 4" xfId="6753"/>
    <cellStyle name="Comma 200" xfId="406"/>
    <cellStyle name="Comma 200 2" xfId="6983"/>
    <cellStyle name="Comma 2000" xfId="3732"/>
    <cellStyle name="Comma 2000 2" xfId="3884"/>
    <cellStyle name="Comma 2000 2 2" xfId="10339"/>
    <cellStyle name="Comma 2000 3" xfId="4021"/>
    <cellStyle name="Comma 2000 3 2" xfId="10467"/>
    <cellStyle name="Comma 2000 4" xfId="10197"/>
    <cellStyle name="Comma 2001" xfId="3730"/>
    <cellStyle name="Comma 2001 2" xfId="3885"/>
    <cellStyle name="Comma 2001 2 2" xfId="10340"/>
    <cellStyle name="Comma 2001 3" xfId="4019"/>
    <cellStyle name="Comma 2001 3 2" xfId="10465"/>
    <cellStyle name="Comma 2001 4" xfId="10195"/>
    <cellStyle name="Comma 2002" xfId="3728"/>
    <cellStyle name="Comma 2002 2" xfId="3886"/>
    <cellStyle name="Comma 2002 2 2" xfId="10341"/>
    <cellStyle name="Comma 2002 3" xfId="4017"/>
    <cellStyle name="Comma 2002 3 2" xfId="10463"/>
    <cellStyle name="Comma 2002 4" xfId="10193"/>
    <cellStyle name="Comma 2003" xfId="3731"/>
    <cellStyle name="Comma 2003 2" xfId="3887"/>
    <cellStyle name="Comma 2003 2 2" xfId="10342"/>
    <cellStyle name="Comma 2003 3" xfId="4020"/>
    <cellStyle name="Comma 2003 3 2" xfId="10466"/>
    <cellStyle name="Comma 2003 4" xfId="10196"/>
    <cellStyle name="Comma 2004" xfId="3733"/>
    <cellStyle name="Comma 2004 2" xfId="10198"/>
    <cellStyle name="Comma 2005" xfId="3734"/>
    <cellStyle name="Comma 2005 2" xfId="10199"/>
    <cellStyle name="Comma 2006" xfId="3746"/>
    <cellStyle name="Comma 2006 2" xfId="10211"/>
    <cellStyle name="Comma 2007" xfId="3751"/>
    <cellStyle name="Comma 2007 2" xfId="10216"/>
    <cellStyle name="Comma 2008" xfId="3889"/>
    <cellStyle name="Comma 2008 2" xfId="10344"/>
    <cellStyle name="Comma 2009" xfId="3735"/>
    <cellStyle name="Comma 2009 2" xfId="4172"/>
    <cellStyle name="Comma 2009 2 2" xfId="10597"/>
    <cellStyle name="Comma 2009 3" xfId="4320"/>
    <cellStyle name="Comma 2009 3 2" xfId="10735"/>
    <cellStyle name="Comma 2009 4" xfId="10200"/>
    <cellStyle name="Comma 201" xfId="407"/>
    <cellStyle name="Comma 201 2" xfId="6984"/>
    <cellStyle name="Comma 2010" xfId="3890"/>
    <cellStyle name="Comma 2010 2" xfId="10345"/>
    <cellStyle name="Comma 2011" xfId="3881"/>
    <cellStyle name="Comma 2011 2" xfId="3748"/>
    <cellStyle name="Comma 2011 2 2" xfId="10213"/>
    <cellStyle name="Comma 2011 3" xfId="4459"/>
    <cellStyle name="Comma 2011 3 2" xfId="10864"/>
    <cellStyle name="Comma 2011 4" xfId="10336"/>
    <cellStyle name="Comma 2012" xfId="3740"/>
    <cellStyle name="Comma 2012 2" xfId="3753"/>
    <cellStyle name="Comma 2012 2 2" xfId="10218"/>
    <cellStyle name="Comma 2012 3" xfId="4325"/>
    <cellStyle name="Comma 2012 3 2" xfId="10740"/>
    <cellStyle name="Comma 2012 4" xfId="10205"/>
    <cellStyle name="Comma 2013" xfId="3888"/>
    <cellStyle name="Comma 2013 2" xfId="4299"/>
    <cellStyle name="Comma 2013 2 2" xfId="10714"/>
    <cellStyle name="Comma 2013 3" xfId="4460"/>
    <cellStyle name="Comma 2013 3 2" xfId="10865"/>
    <cellStyle name="Comma 2013 4" xfId="10343"/>
    <cellStyle name="Comma 2014" xfId="3736"/>
    <cellStyle name="Comma 2014 2" xfId="4300"/>
    <cellStyle name="Comma 2014 2 2" xfId="10715"/>
    <cellStyle name="Comma 2014 3" xfId="4321"/>
    <cellStyle name="Comma 2014 3 2" xfId="10736"/>
    <cellStyle name="Comma 2014 4" xfId="10201"/>
    <cellStyle name="Comma 2015" xfId="3741"/>
    <cellStyle name="Comma 2015 2" xfId="4302"/>
    <cellStyle name="Comma 2015 2 2" xfId="10717"/>
    <cellStyle name="Comma 2015 3" xfId="10206"/>
    <cellStyle name="Comma 2016" xfId="3739"/>
    <cellStyle name="Comma 2016 2" xfId="4301"/>
    <cellStyle name="Comma 2016 2 2" xfId="10716"/>
    <cellStyle name="Comma 2016 3" xfId="4324"/>
    <cellStyle name="Comma 2016 3 2" xfId="10739"/>
    <cellStyle name="Comma 2016 4" xfId="10204"/>
    <cellStyle name="Comma 2017" xfId="3742"/>
    <cellStyle name="Comma 2017 2" xfId="4303"/>
    <cellStyle name="Comma 2017 2 2" xfId="10718"/>
    <cellStyle name="Comma 2017 3" xfId="4326"/>
    <cellStyle name="Comma 2017 3 2" xfId="10741"/>
    <cellStyle name="Comma 2017 4" xfId="10207"/>
    <cellStyle name="Comma 2018" xfId="3744"/>
    <cellStyle name="Comma 2018 2" xfId="4304"/>
    <cellStyle name="Comma 2018 2 2" xfId="10719"/>
    <cellStyle name="Comma 2018 3" xfId="4328"/>
    <cellStyle name="Comma 2018 3 2" xfId="10743"/>
    <cellStyle name="Comma 2018 4" xfId="10209"/>
    <cellStyle name="Comma 2019" xfId="3743"/>
    <cellStyle name="Comma 2019 2" xfId="4305"/>
    <cellStyle name="Comma 2019 2 2" xfId="10720"/>
    <cellStyle name="Comma 2019 3" xfId="4327"/>
    <cellStyle name="Comma 2019 3 2" xfId="10742"/>
    <cellStyle name="Comma 2019 4" xfId="10208"/>
    <cellStyle name="Comma 202" xfId="408"/>
    <cellStyle name="Comma 202 2" xfId="6985"/>
    <cellStyle name="Comma 2020" xfId="3749"/>
    <cellStyle name="Comma 2020 2" xfId="4306"/>
    <cellStyle name="Comma 2020 2 2" xfId="4468"/>
    <cellStyle name="Comma 2020 2 2 2" xfId="10873"/>
    <cellStyle name="Comma 2020 2 3" xfId="10721"/>
    <cellStyle name="Comma 2020 3" xfId="4171"/>
    <cellStyle name="Comma 2020 3 2" xfId="10596"/>
    <cellStyle name="Comma 2020 4" xfId="4330"/>
    <cellStyle name="Comma 2020 4 2" xfId="10745"/>
    <cellStyle name="Comma 2020 5" xfId="10214"/>
    <cellStyle name="Comma 2021" xfId="3747"/>
    <cellStyle name="Comma 2021 2" xfId="10212"/>
    <cellStyle name="Comma 2022" xfId="3750"/>
    <cellStyle name="Comma 2022 2" xfId="4307"/>
    <cellStyle name="Comma 2022 2 2" xfId="10722"/>
    <cellStyle name="Comma 2022 3" xfId="4331"/>
    <cellStyle name="Comma 2022 3 2" xfId="10746"/>
    <cellStyle name="Comma 2022 4" xfId="10215"/>
    <cellStyle name="Comma 2023" xfId="3738"/>
    <cellStyle name="Comma 2023 2" xfId="4308"/>
    <cellStyle name="Comma 2023 2 2" xfId="10723"/>
    <cellStyle name="Comma 2023 3" xfId="4323"/>
    <cellStyle name="Comma 2023 3 2" xfId="10738"/>
    <cellStyle name="Comma 2023 4" xfId="10203"/>
    <cellStyle name="Comma 2024" xfId="3745"/>
    <cellStyle name="Comma 2024 2" xfId="4309"/>
    <cellStyle name="Comma 2024 2 2" xfId="10724"/>
    <cellStyle name="Comma 2024 3" xfId="4329"/>
    <cellStyle name="Comma 2024 3 2" xfId="10744"/>
    <cellStyle name="Comma 2024 4" xfId="10210"/>
    <cellStyle name="Comma 2025" xfId="3737"/>
    <cellStyle name="Comma 2025 2" xfId="4310"/>
    <cellStyle name="Comma 2025 2 2" xfId="10725"/>
    <cellStyle name="Comma 2025 3" xfId="4322"/>
    <cellStyle name="Comma 2025 3 2" xfId="10737"/>
    <cellStyle name="Comma 2025 4" xfId="10202"/>
    <cellStyle name="Comma 2026" xfId="3752"/>
    <cellStyle name="Comma 2026 2" xfId="4312"/>
    <cellStyle name="Comma 2026 2 2" xfId="10727"/>
    <cellStyle name="Comma 2026 3" xfId="4332"/>
    <cellStyle name="Comma 2026 3 2" xfId="10747"/>
    <cellStyle name="Comma 2026 4" xfId="10217"/>
    <cellStyle name="Comma 2027" xfId="4023"/>
    <cellStyle name="Comma 2027 2" xfId="4311"/>
    <cellStyle name="Comma 2027 2 2" xfId="10726"/>
    <cellStyle name="Comma 2027 3" xfId="4462"/>
    <cellStyle name="Comma 2027 3 2" xfId="10867"/>
    <cellStyle name="Comma 2027 4" xfId="10469"/>
    <cellStyle name="Comma 2028" xfId="4022"/>
    <cellStyle name="Comma 2028 2" xfId="4313"/>
    <cellStyle name="Comma 2028 2 2" xfId="10728"/>
    <cellStyle name="Comma 2028 3" xfId="4461"/>
    <cellStyle name="Comma 2028 3 2" xfId="10866"/>
    <cellStyle name="Comma 2028 4" xfId="10468"/>
    <cellStyle name="Comma 2029" xfId="4024"/>
    <cellStyle name="Comma 2029 2" xfId="4314"/>
    <cellStyle name="Comma 2029 2 2" xfId="10729"/>
    <cellStyle name="Comma 2029 3" xfId="4463"/>
    <cellStyle name="Comma 2029 3 2" xfId="10868"/>
    <cellStyle name="Comma 2029 4" xfId="10470"/>
    <cellStyle name="Comma 203" xfId="409"/>
    <cellStyle name="Comma 203 2" xfId="6986"/>
    <cellStyle name="Comma 2030" xfId="4025"/>
    <cellStyle name="Comma 2030 2" xfId="4315"/>
    <cellStyle name="Comma 2030 2 2" xfId="10730"/>
    <cellStyle name="Comma 2030 3" xfId="4464"/>
    <cellStyle name="Comma 2030 3 2" xfId="10869"/>
    <cellStyle name="Comma 2030 4" xfId="10471"/>
    <cellStyle name="Comma 2031" xfId="4026"/>
    <cellStyle name="Comma 2031 2" xfId="4316"/>
    <cellStyle name="Comma 2031 2 2" xfId="10731"/>
    <cellStyle name="Comma 2031 3" xfId="4465"/>
    <cellStyle name="Comma 2031 3 2" xfId="10870"/>
    <cellStyle name="Comma 2031 4" xfId="10472"/>
    <cellStyle name="Comma 2032" xfId="4027"/>
    <cellStyle name="Comma 2032 2" xfId="4317"/>
    <cellStyle name="Comma 2032 2 2" xfId="10732"/>
    <cellStyle name="Comma 2032 3" xfId="4466"/>
    <cellStyle name="Comma 2032 3 2" xfId="10871"/>
    <cellStyle name="Comma 2032 4" xfId="10473"/>
    <cellStyle name="Comma 2033" xfId="4028"/>
    <cellStyle name="Comma 2033 2" xfId="10474"/>
    <cellStyle name="Comma 2034" xfId="4029"/>
    <cellStyle name="Comma 2034 2" xfId="10475"/>
    <cellStyle name="Comma 2035" xfId="3550"/>
    <cellStyle name="Comma 2035 2" xfId="4155"/>
    <cellStyle name="Comma 2035 2 2" xfId="10580"/>
    <cellStyle name="Comma 2035 3" xfId="10026"/>
    <cellStyle name="Comma 2036" xfId="4031"/>
    <cellStyle name="Comma 2036 2" xfId="10476"/>
    <cellStyle name="Comma 2037" xfId="4032"/>
    <cellStyle name="Comma 2037 2" xfId="4157"/>
    <cellStyle name="Comma 2037 2 2" xfId="10582"/>
    <cellStyle name="Comma 2037 3" xfId="10477"/>
    <cellStyle name="Comma 2038" xfId="4033"/>
    <cellStyle name="Comma 2038 2" xfId="4156"/>
    <cellStyle name="Comma 2038 2 2" xfId="10581"/>
    <cellStyle name="Comma 2038 3" xfId="10478"/>
    <cellStyle name="Comma 2039" xfId="4034"/>
    <cellStyle name="Comma 2039 2" xfId="4158"/>
    <cellStyle name="Comma 2039 2 2" xfId="10583"/>
    <cellStyle name="Comma 2039 3" xfId="10479"/>
    <cellStyle name="Comma 204" xfId="410"/>
    <cellStyle name="Comma 204 2" xfId="6987"/>
    <cellStyle name="Comma 2040" xfId="4159"/>
    <cellStyle name="Comma 2040 2" xfId="10584"/>
    <cellStyle name="Comma 2041" xfId="4162"/>
    <cellStyle name="Comma 2041 2" xfId="10587"/>
    <cellStyle name="Comma 2042" xfId="4161"/>
    <cellStyle name="Comma 2042 2" xfId="10586"/>
    <cellStyle name="Comma 2043" xfId="4169"/>
    <cellStyle name="Comma 2043 2" xfId="10594"/>
    <cellStyle name="Comma 2044" xfId="4166"/>
    <cellStyle name="Comma 2044 2" xfId="10591"/>
    <cellStyle name="Comma 2045" xfId="4165"/>
    <cellStyle name="Comma 2045 2" xfId="10590"/>
    <cellStyle name="Comma 2046" xfId="4318"/>
    <cellStyle name="Comma 2046 2" xfId="10733"/>
    <cellStyle name="Comma 2047" xfId="4170"/>
    <cellStyle name="Comma 2047 2" xfId="10595"/>
    <cellStyle name="Comma 2048" xfId="4163"/>
    <cellStyle name="Comma 2048 2" xfId="10588"/>
    <cellStyle name="Comma 2049" xfId="4168"/>
    <cellStyle name="Comma 2049 2" xfId="4319"/>
    <cellStyle name="Comma 2049 2 2" xfId="10734"/>
    <cellStyle name="Comma 2049 3" xfId="5457"/>
    <cellStyle name="Comma 2049 3 2" xfId="11850"/>
    <cellStyle name="Comma 2049 4" xfId="10593"/>
    <cellStyle name="Comma 205" xfId="411"/>
    <cellStyle name="Comma 205 2" xfId="6988"/>
    <cellStyle name="Comma 2050" xfId="4167"/>
    <cellStyle name="Comma 2050 2" xfId="4495"/>
    <cellStyle name="Comma 2050 2 2" xfId="10900"/>
    <cellStyle name="Comma 2050 3" xfId="5456"/>
    <cellStyle name="Comma 2050 3 2" xfId="11849"/>
    <cellStyle name="Comma 2050 4" xfId="10592"/>
    <cellStyle name="Comma 2051" xfId="4469"/>
    <cellStyle name="Comma 2051 2" xfId="4496"/>
    <cellStyle name="Comma 2051 2 2" xfId="10901"/>
    <cellStyle name="Comma 2051 3" xfId="5458"/>
    <cellStyle name="Comma 2051 3 2" xfId="11851"/>
    <cellStyle name="Comma 2051 4" xfId="10874"/>
    <cellStyle name="Comma 2052" xfId="4470"/>
    <cellStyle name="Comma 2052 2" xfId="10875"/>
    <cellStyle name="Comma 2053" xfId="4471"/>
    <cellStyle name="Comma 2053 2" xfId="4497"/>
    <cellStyle name="Comma 2053 2 2" xfId="10902"/>
    <cellStyle name="Comma 2053 3" xfId="5459"/>
    <cellStyle name="Comma 2053 3 2" xfId="11852"/>
    <cellStyle name="Comma 2053 4" xfId="10876"/>
    <cellStyle name="Comma 2054" xfId="4472"/>
    <cellStyle name="Comma 2054 2" xfId="10877"/>
    <cellStyle name="Comma 2055" xfId="4474"/>
    <cellStyle name="Comma 2055 2" xfId="4498"/>
    <cellStyle name="Comma 2055 2 2" xfId="10903"/>
    <cellStyle name="Comma 2055 3" xfId="5461"/>
    <cellStyle name="Comma 2055 3 2" xfId="11854"/>
    <cellStyle name="Comma 2055 4" xfId="10879"/>
    <cellStyle name="Comma 2056" xfId="4475"/>
    <cellStyle name="Comma 2056 2" xfId="4499"/>
    <cellStyle name="Comma 2056 2 2" xfId="10904"/>
    <cellStyle name="Comma 2056 3" xfId="5462"/>
    <cellStyle name="Comma 2056 3 2" xfId="11855"/>
    <cellStyle name="Comma 2056 4" xfId="10880"/>
    <cellStyle name="Comma 2057" xfId="4476"/>
    <cellStyle name="Comma 2057 2" xfId="4500"/>
    <cellStyle name="Comma 2057 2 2" xfId="10905"/>
    <cellStyle name="Comma 2057 3" xfId="10881"/>
    <cellStyle name="Comma 2058" xfId="4477"/>
    <cellStyle name="Comma 2058 2" xfId="10882"/>
    <cellStyle name="Comma 2059" xfId="4478"/>
    <cellStyle name="Comma 2059 2" xfId="4501"/>
    <cellStyle name="Comma 2059 2 2" xfId="10906"/>
    <cellStyle name="Comma 2059 3" xfId="5463"/>
    <cellStyle name="Comma 2059 3 2" xfId="11856"/>
    <cellStyle name="Comma 2059 4" xfId="10883"/>
    <cellStyle name="Comma 206" xfId="412"/>
    <cellStyle name="Comma 206 2" xfId="6989"/>
    <cellStyle name="Comma 2060" xfId="4479"/>
    <cellStyle name="Comma 2060 2" xfId="4502"/>
    <cellStyle name="Comma 2060 2 2" xfId="10907"/>
    <cellStyle name="Comma 2060 3" xfId="5464"/>
    <cellStyle name="Comma 2060 3 2" xfId="11857"/>
    <cellStyle name="Comma 2060 4" xfId="10884"/>
    <cellStyle name="Comma 2061" xfId="4480"/>
    <cellStyle name="Comma 2061 2" xfId="4504"/>
    <cellStyle name="Comma 2061 2 2" xfId="10909"/>
    <cellStyle name="Comma 2061 3" xfId="5465"/>
    <cellStyle name="Comma 2061 3 2" xfId="11858"/>
    <cellStyle name="Comma 2061 4" xfId="10885"/>
    <cellStyle name="Comma 2062" xfId="4481"/>
    <cellStyle name="Comma 2062 2" xfId="4503"/>
    <cellStyle name="Comma 2062 2 2" xfId="10908"/>
    <cellStyle name="Comma 2062 3" xfId="5466"/>
    <cellStyle name="Comma 2062 3 2" xfId="11859"/>
    <cellStyle name="Comma 2062 4" xfId="10886"/>
    <cellStyle name="Comma 2063" xfId="4482"/>
    <cellStyle name="Comma 2063 2" xfId="4505"/>
    <cellStyle name="Comma 2063 2 2" xfId="10910"/>
    <cellStyle name="Comma 2063 3" xfId="5467"/>
    <cellStyle name="Comma 2063 3 2" xfId="11860"/>
    <cellStyle name="Comma 2063 4" xfId="10887"/>
    <cellStyle name="Comma 2064" xfId="4483"/>
    <cellStyle name="Comma 2064 2" xfId="10888"/>
    <cellStyle name="Comma 2065" xfId="4506"/>
    <cellStyle name="Comma 2065 2" xfId="10911"/>
    <cellStyle name="Comma 2066" xfId="4508"/>
    <cellStyle name="Comma 2066 2" xfId="10913"/>
    <cellStyle name="Comma 2067" xfId="4509"/>
    <cellStyle name="Comma 2067 2" xfId="10914"/>
    <cellStyle name="Comma 2068" xfId="4507"/>
    <cellStyle name="Comma 2068 2" xfId="10912"/>
    <cellStyle name="Comma 2069" xfId="4510"/>
    <cellStyle name="Comma 2069 2" xfId="10915"/>
    <cellStyle name="Comma 207" xfId="413"/>
    <cellStyle name="Comma 207 2" xfId="6990"/>
    <cellStyle name="Comma 2070" xfId="4511"/>
    <cellStyle name="Comma 2070 2" xfId="10916"/>
    <cellStyle name="Comma 2071" xfId="4512"/>
    <cellStyle name="Comma 2071 2" xfId="10917"/>
    <cellStyle name="Comma 2072" xfId="4514"/>
    <cellStyle name="Comma 2072 2" xfId="10918"/>
    <cellStyle name="Comma 2073" xfId="4515"/>
    <cellStyle name="Comma 2073 2" xfId="10919"/>
    <cellStyle name="Comma 2074" xfId="4517"/>
    <cellStyle name="Comma 2074 2" xfId="10921"/>
    <cellStyle name="Comma 2075" xfId="4516"/>
    <cellStyle name="Comma 2075 2" xfId="10920"/>
    <cellStyle name="Comma 2076" xfId="4518"/>
    <cellStyle name="Comma 2076 2" xfId="10922"/>
    <cellStyle name="Comma 2077" xfId="4519"/>
    <cellStyle name="Comma 2077 2" xfId="10923"/>
    <cellStyle name="Comma 2078" xfId="4520"/>
    <cellStyle name="Comma 2078 2" xfId="10924"/>
    <cellStyle name="Comma 2079" xfId="4522"/>
    <cellStyle name="Comma 2079 2" xfId="10926"/>
    <cellStyle name="Comma 208" xfId="414"/>
    <cellStyle name="Comma 208 2" xfId="6991"/>
    <cellStyle name="Comma 2080" xfId="4521"/>
    <cellStyle name="Comma 2080 2" xfId="10925"/>
    <cellStyle name="Comma 2081" xfId="4488"/>
    <cellStyle name="Comma 2081 2" xfId="4524"/>
    <cellStyle name="Comma 2081 2 2" xfId="5481"/>
    <cellStyle name="Comma 2081 2 2 2" xfId="11873"/>
    <cellStyle name="Comma 2081 2 3" xfId="10928"/>
    <cellStyle name="Comma 2081 3" xfId="5472"/>
    <cellStyle name="Comma 2081 3 2" xfId="11865"/>
    <cellStyle name="Comma 2081 4" xfId="10893"/>
    <cellStyle name="Comma 2082" xfId="4484"/>
    <cellStyle name="Comma 2082 2" xfId="4652"/>
    <cellStyle name="Comma 2082 2 2" xfId="11053"/>
    <cellStyle name="Comma 2082 3" xfId="5468"/>
    <cellStyle name="Comma 2082 3 2" xfId="11861"/>
    <cellStyle name="Comma 2082 4" xfId="10889"/>
    <cellStyle name="Comma 2083" xfId="4489"/>
    <cellStyle name="Comma 2083 2" xfId="4653"/>
    <cellStyle name="Comma 2083 2 2" xfId="11054"/>
    <cellStyle name="Comma 2083 3" xfId="5473"/>
    <cellStyle name="Comma 2083 3 2" xfId="11866"/>
    <cellStyle name="Comma 2083 4" xfId="10894"/>
    <cellStyle name="Comma 2084" xfId="4491"/>
    <cellStyle name="Comma 2084 2" xfId="4654"/>
    <cellStyle name="Comma 2084 2 2" xfId="11055"/>
    <cellStyle name="Comma 2084 3" xfId="5475"/>
    <cellStyle name="Comma 2084 3 2" xfId="11868"/>
    <cellStyle name="Comma 2084 4" xfId="10896"/>
    <cellStyle name="Comma 2085" xfId="4490"/>
    <cellStyle name="Comma 2085 2" xfId="4655"/>
    <cellStyle name="Comma 2085 2 2" xfId="11056"/>
    <cellStyle name="Comma 2085 3" xfId="5474"/>
    <cellStyle name="Comma 2085 3 2" xfId="11867"/>
    <cellStyle name="Comma 2085 4" xfId="10895"/>
    <cellStyle name="Comma 2086" xfId="4492"/>
    <cellStyle name="Comma 2086 2" xfId="4656"/>
    <cellStyle name="Comma 2086 2 2" xfId="11057"/>
    <cellStyle name="Comma 2086 3" xfId="5476"/>
    <cellStyle name="Comma 2086 3 2" xfId="11869"/>
    <cellStyle name="Comma 2086 4" xfId="10897"/>
    <cellStyle name="Comma 2087" xfId="4487"/>
    <cellStyle name="Comma 2087 2" xfId="4657"/>
    <cellStyle name="Comma 2087 2 2" xfId="11058"/>
    <cellStyle name="Comma 2087 3" xfId="5471"/>
    <cellStyle name="Comma 2087 3 2" xfId="11864"/>
    <cellStyle name="Comma 2087 4" xfId="10892"/>
    <cellStyle name="Comma 2088" xfId="4567"/>
    <cellStyle name="Comma 2088 2" xfId="4658"/>
    <cellStyle name="Comma 2088 2 2" xfId="11059"/>
    <cellStyle name="Comma 2088 3" xfId="5526"/>
    <cellStyle name="Comma 2088 3 2" xfId="11918"/>
    <cellStyle name="Comma 2088 4" xfId="10971"/>
    <cellStyle name="Comma 2089" xfId="4493"/>
    <cellStyle name="Comma 2089 2" xfId="4660"/>
    <cellStyle name="Comma 2089 2 2" xfId="5563"/>
    <cellStyle name="Comma 2089 2 2 2" xfId="11953"/>
    <cellStyle name="Comma 2089 2 3" xfId="11061"/>
    <cellStyle name="Comma 2089 3" xfId="4886"/>
    <cellStyle name="Comma 2089 3 2" xfId="11284"/>
    <cellStyle name="Comma 2089 4" xfId="5477"/>
    <cellStyle name="Comma 2089 4 2" xfId="11870"/>
    <cellStyle name="Comma 2089 5" xfId="10898"/>
    <cellStyle name="Comma 209" xfId="415"/>
    <cellStyle name="Comma 209 2" xfId="6992"/>
    <cellStyle name="Comma 2090" xfId="4485"/>
    <cellStyle name="Comma 2090 2" xfId="4661"/>
    <cellStyle name="Comma 2090 2 2" xfId="11062"/>
    <cellStyle name="Comma 2090 3" xfId="5469"/>
    <cellStyle name="Comma 2090 3 2" xfId="11862"/>
    <cellStyle name="Comma 2090 4" xfId="10890"/>
    <cellStyle name="Comma 2091" xfId="4486"/>
    <cellStyle name="Comma 2091 2" xfId="4662"/>
    <cellStyle name="Comma 2091 2 2" xfId="11063"/>
    <cellStyle name="Comma 2091 3" xfId="5470"/>
    <cellStyle name="Comma 2091 3 2" xfId="11863"/>
    <cellStyle name="Comma 2091 4" xfId="10891"/>
    <cellStyle name="Comma 2092" xfId="4494"/>
    <cellStyle name="Comma 2092 2" xfId="4663"/>
    <cellStyle name="Comma 2092 2 2" xfId="11064"/>
    <cellStyle name="Comma 2092 3" xfId="5478"/>
    <cellStyle name="Comma 2092 3 2" xfId="11871"/>
    <cellStyle name="Comma 2092 4" xfId="10899"/>
    <cellStyle name="Comma 2093" xfId="4568"/>
    <cellStyle name="Comma 2093 2" xfId="4664"/>
    <cellStyle name="Comma 2093 2 2" xfId="11065"/>
    <cellStyle name="Comma 2093 3" xfId="5527"/>
    <cellStyle name="Comma 2093 3 2" xfId="11919"/>
    <cellStyle name="Comma 2093 4" xfId="10972"/>
    <cellStyle name="Comma 2094" xfId="4569"/>
    <cellStyle name="Comma 2094 2" xfId="4667"/>
    <cellStyle name="Comma 2094 2 2" xfId="11068"/>
    <cellStyle name="Comma 2094 3" xfId="5528"/>
    <cellStyle name="Comma 2094 3 2" xfId="11920"/>
    <cellStyle name="Comma 2094 4" xfId="10973"/>
    <cellStyle name="Comma 2095" xfId="4570"/>
    <cellStyle name="Comma 2095 2" xfId="4668"/>
    <cellStyle name="Comma 2095 2 2" xfId="11069"/>
    <cellStyle name="Comma 2095 3" xfId="5529"/>
    <cellStyle name="Comma 2095 3 2" xfId="11921"/>
    <cellStyle name="Comma 2095 4" xfId="10974"/>
    <cellStyle name="Comma 2096" xfId="4571"/>
    <cellStyle name="Comma 2096 2" xfId="4666"/>
    <cellStyle name="Comma 2096 2 2" xfId="11067"/>
    <cellStyle name="Comma 2096 3" xfId="5530"/>
    <cellStyle name="Comma 2096 3 2" xfId="11922"/>
    <cellStyle name="Comma 2096 4" xfId="10975"/>
    <cellStyle name="Comma 2097" xfId="4572"/>
    <cellStyle name="Comma 2097 2" xfId="4669"/>
    <cellStyle name="Comma 2097 2 2" xfId="11070"/>
    <cellStyle name="Comma 2097 3" xfId="5531"/>
    <cellStyle name="Comma 2097 3 2" xfId="11923"/>
    <cellStyle name="Comma 2097 4" xfId="10976"/>
    <cellStyle name="Comma 2098" xfId="4574"/>
    <cellStyle name="Comma 2098 2" xfId="4665"/>
    <cellStyle name="Comma 2098 2 2" xfId="11066"/>
    <cellStyle name="Comma 2098 3" xfId="5532"/>
    <cellStyle name="Comma 2098 3 2" xfId="11924"/>
    <cellStyle name="Comma 2098 4" xfId="10978"/>
    <cellStyle name="Comma 2099" xfId="4575"/>
    <cellStyle name="Comma 2099 2" xfId="4670"/>
    <cellStyle name="Comma 2099 2 2" xfId="11071"/>
    <cellStyle name="Comma 2099 3" xfId="5533"/>
    <cellStyle name="Comma 2099 3 2" xfId="11925"/>
    <cellStyle name="Comma 2099 4" xfId="10979"/>
    <cellStyle name="Comma 21" xfId="205"/>
    <cellStyle name="Comma 21 10" xfId="5107"/>
    <cellStyle name="Comma 21 10 2" xfId="6090"/>
    <cellStyle name="Comma 21 10 2 2" xfId="12474"/>
    <cellStyle name="Comma 21 10 3" xfId="11501"/>
    <cellStyle name="Comma 21 11" xfId="5332"/>
    <cellStyle name="Comma 21 11 2" xfId="5993"/>
    <cellStyle name="Comma 21 11 2 2" xfId="12379"/>
    <cellStyle name="Comma 21 11 3" xfId="11726"/>
    <cellStyle name="Comma 21 12" xfId="6499"/>
    <cellStyle name="Comma 21 12 2" xfId="12879"/>
    <cellStyle name="Comma 21 13" xfId="416"/>
    <cellStyle name="Comma 21 13 2" xfId="6993"/>
    <cellStyle name="Comma 21 14" xfId="6791"/>
    <cellStyle name="Comma 21 2" xfId="211"/>
    <cellStyle name="Comma 21 2 2" xfId="84"/>
    <cellStyle name="Comma 21 2 2 2" xfId="85"/>
    <cellStyle name="Comma 21 2 2 2 2" xfId="4047"/>
    <cellStyle name="Comma 21 2 2 2 2 2" xfId="10491"/>
    <cellStyle name="Comma 21 2 2 2 3" xfId="6685"/>
    <cellStyle name="Comma 21 2 2 3" xfId="4046"/>
    <cellStyle name="Comma 21 2 2 3 2" xfId="10490"/>
    <cellStyle name="Comma 21 2 2 4" xfId="1305"/>
    <cellStyle name="Comma 21 2 2 4 2" xfId="7861"/>
    <cellStyle name="Comma 21 2 2 5" xfId="6684"/>
    <cellStyle name="Comma 21 2 3" xfId="1654"/>
    <cellStyle name="Comma 21 2 3 2" xfId="8204"/>
    <cellStyle name="Comma 21 2 4" xfId="3016"/>
    <cellStyle name="Comma 21 2 4 2" xfId="9509"/>
    <cellStyle name="Comma 21 2 5" xfId="417"/>
    <cellStyle name="Comma 21 2 5 2" xfId="6994"/>
    <cellStyle name="Comma 21 2 6" xfId="6795"/>
    <cellStyle name="Comma 21 3" xfId="214"/>
    <cellStyle name="Comma 21 3 2" xfId="1656"/>
    <cellStyle name="Comma 21 3 2 2" xfId="8206"/>
    <cellStyle name="Comma 21 3 3" xfId="3017"/>
    <cellStyle name="Comma 21 3 3 2" xfId="9510"/>
    <cellStyle name="Comma 21 3 4" xfId="418"/>
    <cellStyle name="Comma 21 3 4 2" xfId="6995"/>
    <cellStyle name="Comma 21 3 5" xfId="6798"/>
    <cellStyle name="Comma 21 4" xfId="419"/>
    <cellStyle name="Comma 21 4 2" xfId="6996"/>
    <cellStyle name="Comma 21 5" xfId="420"/>
    <cellStyle name="Comma 21 5 2" xfId="6997"/>
    <cellStyle name="Comma 21 6" xfId="1610"/>
    <cellStyle name="Comma 21 6 2" xfId="8161"/>
    <cellStyle name="Comma 21 7" xfId="2747"/>
    <cellStyle name="Comma 21 7 2" xfId="2660"/>
    <cellStyle name="Comma 21 7 2 2" xfId="9162"/>
    <cellStyle name="Comma 21 7 3" xfId="2886"/>
    <cellStyle name="Comma 21 7 3 2" xfId="9383"/>
    <cellStyle name="Comma 21 7 4" xfId="3135"/>
    <cellStyle name="Comma 21 7 4 2" xfId="3290"/>
    <cellStyle name="Comma 21 7 4 2 2" xfId="9775"/>
    <cellStyle name="Comma 21 7 4 3" xfId="3450"/>
    <cellStyle name="Comma 21 7 4 3 2" xfId="9928"/>
    <cellStyle name="Comma 21 7 4 4" xfId="3674"/>
    <cellStyle name="Comma 21 7 4 4 2" xfId="3838"/>
    <cellStyle name="Comma 21 7 4 4 2 2" xfId="4257"/>
    <cellStyle name="Comma 21 7 4 4 2 2 2" xfId="10674"/>
    <cellStyle name="Comma 21 7 4 4 2 3" xfId="4417"/>
    <cellStyle name="Comma 21 7 4 4 2 3 2" xfId="10824"/>
    <cellStyle name="Comma 21 7 4 4 2 4" xfId="10295"/>
    <cellStyle name="Comma 21 7 4 4 3" xfId="3975"/>
    <cellStyle name="Comma 21 7 4 4 3 2" xfId="10423"/>
    <cellStyle name="Comma 21 7 4 4 4" xfId="10142"/>
    <cellStyle name="Comma 21 7 4 5" xfId="9625"/>
    <cellStyle name="Comma 21 7 5" xfId="3613"/>
    <cellStyle name="Comma 21 7 5 2" xfId="3777"/>
    <cellStyle name="Comma 21 7 5 2 2" xfId="4196"/>
    <cellStyle name="Comma 21 7 5 2 2 2" xfId="10618"/>
    <cellStyle name="Comma 21 7 5 2 3" xfId="4356"/>
    <cellStyle name="Comma 21 7 5 2 3 2" xfId="10768"/>
    <cellStyle name="Comma 21 7 5 2 4" xfId="10239"/>
    <cellStyle name="Comma 21 7 5 3" xfId="3914"/>
    <cellStyle name="Comma 21 7 5 3 2" xfId="10367"/>
    <cellStyle name="Comma 21 7 5 4" xfId="10086"/>
    <cellStyle name="Comma 21 7 6" xfId="9247"/>
    <cellStyle name="Comma 21 8" xfId="4541"/>
    <cellStyle name="Comma 21 8 2" xfId="4624"/>
    <cellStyle name="Comma 21 8 2 2" xfId="11025"/>
    <cellStyle name="Comma 21 8 3" xfId="5498"/>
    <cellStyle name="Comma 21 8 3 2" xfId="11890"/>
    <cellStyle name="Comma 21 8 4" xfId="10945"/>
    <cellStyle name="Comma 21 9" xfId="4716"/>
    <cellStyle name="Comma 21 9 2" xfId="4921"/>
    <cellStyle name="Comma 21 9 2 2" xfId="11318"/>
    <cellStyle name="Comma 21 9 3" xfId="5598"/>
    <cellStyle name="Comma 21 9 3 2" xfId="11987"/>
    <cellStyle name="Comma 21 9 4" xfId="11116"/>
    <cellStyle name="Comma 210" xfId="421"/>
    <cellStyle name="Comma 210 2" xfId="6998"/>
    <cellStyle name="Comma 2100" xfId="4577"/>
    <cellStyle name="Comma 2100 2" xfId="4671"/>
    <cellStyle name="Comma 2100 2 2" xfId="5564"/>
    <cellStyle name="Comma 2100 2 2 2" xfId="11954"/>
    <cellStyle name="Comma 2100 2 3" xfId="11072"/>
    <cellStyle name="Comma 2100 3" xfId="5534"/>
    <cellStyle name="Comma 2100 3 2" xfId="11926"/>
    <cellStyle name="Comma 2100 4" xfId="10981"/>
    <cellStyle name="Comma 2101" xfId="4579"/>
    <cellStyle name="Comma 2101 2" xfId="4672"/>
    <cellStyle name="Comma 2101 2 2" xfId="5565"/>
    <cellStyle name="Comma 2101 2 2 2" xfId="11955"/>
    <cellStyle name="Comma 2101 2 3" xfId="11073"/>
    <cellStyle name="Comma 2101 3" xfId="4888"/>
    <cellStyle name="Comma 2101 3 2" xfId="11286"/>
    <cellStyle name="Comma 2101 4" xfId="5536"/>
    <cellStyle name="Comma 2101 4 2" xfId="11928"/>
    <cellStyle name="Comma 2101 5" xfId="10983"/>
    <cellStyle name="Comma 2102" xfId="4580"/>
    <cellStyle name="Comma 2102 2" xfId="4673"/>
    <cellStyle name="Comma 2102 2 2" xfId="11074"/>
    <cellStyle name="Comma 2102 3" xfId="5537"/>
    <cellStyle name="Comma 2102 3 2" xfId="11929"/>
    <cellStyle name="Comma 2102 4" xfId="10984"/>
    <cellStyle name="Comma 2103" xfId="4583"/>
    <cellStyle name="Comma 2103 2" xfId="4675"/>
    <cellStyle name="Comma 2103 2 2" xfId="11075"/>
    <cellStyle name="Comma 2103 3" xfId="5540"/>
    <cellStyle name="Comma 2103 3 2" xfId="11930"/>
    <cellStyle name="Comma 2103 4" xfId="10985"/>
    <cellStyle name="Comma 2104" xfId="4585"/>
    <cellStyle name="Comma 2104 2" xfId="4676"/>
    <cellStyle name="Comma 2104 2 2" xfId="5567"/>
    <cellStyle name="Comma 2104 2 2 2" xfId="11956"/>
    <cellStyle name="Comma 2104 2 3" xfId="11076"/>
    <cellStyle name="Comma 2104 3" xfId="4890"/>
    <cellStyle name="Comma 2104 3 2" xfId="11287"/>
    <cellStyle name="Comma 2104 4" xfId="5541"/>
    <cellStyle name="Comma 2104 4 2" xfId="11931"/>
    <cellStyle name="Comma 2104 5" xfId="10987"/>
    <cellStyle name="Comma 2105" xfId="4677"/>
    <cellStyle name="Comma 2105 2" xfId="11077"/>
    <cellStyle name="Comma 2106" xfId="4681"/>
    <cellStyle name="Comma 2106 2" xfId="4892"/>
    <cellStyle name="Comma 2106 2 2" xfId="11289"/>
    <cellStyle name="Comma 2106 3" xfId="5569"/>
    <cellStyle name="Comma 2106 3 2" xfId="11958"/>
    <cellStyle name="Comma 2106 4" xfId="11081"/>
    <cellStyle name="Comma 2107" xfId="4679"/>
    <cellStyle name="Comma 2107 2" xfId="11079"/>
    <cellStyle name="Comma 2108" xfId="4678"/>
    <cellStyle name="Comma 2108 2" xfId="11078"/>
    <cellStyle name="Comma 2109" xfId="4680"/>
    <cellStyle name="Comma 2109 2" xfId="4891"/>
    <cellStyle name="Comma 2109 2 2" xfId="11288"/>
    <cellStyle name="Comma 2109 3" xfId="5568"/>
    <cellStyle name="Comma 2109 3 2" xfId="11957"/>
    <cellStyle name="Comma 2109 4" xfId="11080"/>
    <cellStyle name="Comma 211" xfId="422"/>
    <cellStyle name="Comma 211 2" xfId="6999"/>
    <cellStyle name="Comma 2110" xfId="4682"/>
    <cellStyle name="Comma 2110 2" xfId="11082"/>
    <cellStyle name="Comma 2111" xfId="4683"/>
    <cellStyle name="Comma 2111 2" xfId="11083"/>
    <cellStyle name="Comma 2112" xfId="4685"/>
    <cellStyle name="Comma 2112 2" xfId="11085"/>
    <cellStyle name="Comma 2113" xfId="4684"/>
    <cellStyle name="Comma 2113 2" xfId="11084"/>
    <cellStyle name="Comma 2114" xfId="4686"/>
    <cellStyle name="Comma 2114 2" xfId="11086"/>
    <cellStyle name="Comma 2115" xfId="4687"/>
    <cellStyle name="Comma 2115 2" xfId="11087"/>
    <cellStyle name="Comma 2116" xfId="4733"/>
    <cellStyle name="Comma 2116 2" xfId="4938"/>
    <cellStyle name="Comma 2116 2 2" xfId="11334"/>
    <cellStyle name="Comma 2116 3" xfId="5615"/>
    <cellStyle name="Comma 2116 3 2" xfId="12003"/>
    <cellStyle name="Comma 2116 4" xfId="11132"/>
    <cellStyle name="Comma 2117" xfId="4734"/>
    <cellStyle name="Comma 2117 2" xfId="4939"/>
    <cellStyle name="Comma 2117 2 2" xfId="11335"/>
    <cellStyle name="Comma 2117 3" xfId="5616"/>
    <cellStyle name="Comma 2117 3 2" xfId="12004"/>
    <cellStyle name="Comma 2117 4" xfId="11133"/>
    <cellStyle name="Comma 2118" xfId="4735"/>
    <cellStyle name="Comma 2118 2" xfId="11134"/>
    <cellStyle name="Comma 2119" xfId="4737"/>
    <cellStyle name="Comma 2119 2" xfId="11136"/>
    <cellStyle name="Comma 212" xfId="423"/>
    <cellStyle name="Comma 212 2" xfId="7000"/>
    <cellStyle name="Comma 2120" xfId="4736"/>
    <cellStyle name="Comma 2120 2" xfId="11135"/>
    <cellStyle name="Comma 2121" xfId="4739"/>
    <cellStyle name="Comma 2121 2" xfId="11138"/>
    <cellStyle name="Comma 2122" xfId="4740"/>
    <cellStyle name="Comma 2122 2" xfId="11139"/>
    <cellStyle name="Comma 2123" xfId="4741"/>
    <cellStyle name="Comma 2123 2" xfId="11140"/>
    <cellStyle name="Comma 2124" xfId="4743"/>
    <cellStyle name="Comma 2124 2" xfId="11142"/>
    <cellStyle name="Comma 2125" xfId="4742"/>
    <cellStyle name="Comma 2125 2" xfId="11141"/>
    <cellStyle name="Comma 2126" xfId="4744"/>
    <cellStyle name="Comma 2126 2" xfId="11143"/>
    <cellStyle name="Comma 2127" xfId="4745"/>
    <cellStyle name="Comma 2127 2" xfId="11144"/>
    <cellStyle name="Comma 2128" xfId="4746"/>
    <cellStyle name="Comma 2128 2" xfId="11145"/>
    <cellStyle name="Comma 2129" xfId="4748"/>
    <cellStyle name="Comma 2129 2" xfId="11147"/>
    <cellStyle name="Comma 213" xfId="424"/>
    <cellStyle name="Comma 213 2" xfId="7001"/>
    <cellStyle name="Comma 2130" xfId="4573"/>
    <cellStyle name="Comma 2130 2" xfId="10977"/>
    <cellStyle name="Comma 2131" xfId="4747"/>
    <cellStyle name="Comma 2131 2" xfId="11146"/>
    <cellStyle name="Comma 2132" xfId="4749"/>
    <cellStyle name="Comma 2132 2" xfId="11148"/>
    <cellStyle name="Comma 2133" xfId="4750"/>
    <cellStyle name="Comma 2133 2" xfId="11149"/>
    <cellStyle name="Comma 2134" xfId="4751"/>
    <cellStyle name="Comma 2134 2" xfId="11150"/>
    <cellStyle name="Comma 2135" xfId="4752"/>
    <cellStyle name="Comma 2135 2" xfId="4941"/>
    <cellStyle name="Comma 2135 2 2" xfId="11337"/>
    <cellStyle name="Comma 2135 3" xfId="5618"/>
    <cellStyle name="Comma 2135 3 2" xfId="12006"/>
    <cellStyle name="Comma 2135 4" xfId="11151"/>
    <cellStyle name="Comma 2136" xfId="4753"/>
    <cellStyle name="Comma 2136 2" xfId="11152"/>
    <cellStyle name="Comma 2137" xfId="4754"/>
    <cellStyle name="Comma 2137 2" xfId="11153"/>
    <cellStyle name="Comma 2138" xfId="4755"/>
    <cellStyle name="Comma 2138 2" xfId="11154"/>
    <cellStyle name="Comma 2139" xfId="4756"/>
    <cellStyle name="Comma 2139 2" xfId="4942"/>
    <cellStyle name="Comma 2139 2 2" xfId="11338"/>
    <cellStyle name="Comma 2139 3" xfId="5619"/>
    <cellStyle name="Comma 2139 3 2" xfId="12007"/>
    <cellStyle name="Comma 2139 4" xfId="11155"/>
    <cellStyle name="Comma 214" xfId="425"/>
    <cellStyle name="Comma 214 2" xfId="7002"/>
    <cellStyle name="Comma 2140" xfId="4757"/>
    <cellStyle name="Comma 2140 2" xfId="11156"/>
    <cellStyle name="Comma 2141" xfId="4758"/>
    <cellStyle name="Comma 2141 2" xfId="11157"/>
    <cellStyle name="Comma 2142" xfId="4760"/>
    <cellStyle name="Comma 2142 2" xfId="11159"/>
    <cellStyle name="Comma 2143" xfId="4759"/>
    <cellStyle name="Comma 2143 2" xfId="11158"/>
    <cellStyle name="Comma 2144" xfId="4761"/>
    <cellStyle name="Comma 2144 2" xfId="4943"/>
    <cellStyle name="Comma 2144 2 2" xfId="11339"/>
    <cellStyle name="Comma 2144 3" xfId="5620"/>
    <cellStyle name="Comma 2144 3 2" xfId="12008"/>
    <cellStyle name="Comma 2144 4" xfId="11160"/>
    <cellStyle name="Comma 2145" xfId="4762"/>
    <cellStyle name="Comma 2145 2" xfId="4944"/>
    <cellStyle name="Comma 2145 2 2" xfId="11340"/>
    <cellStyle name="Comma 2145 3" xfId="5621"/>
    <cellStyle name="Comma 2145 3 2" xfId="12009"/>
    <cellStyle name="Comma 2145 4" xfId="11161"/>
    <cellStyle name="Comma 2146" xfId="4576"/>
    <cellStyle name="Comma 2146 2" xfId="10980"/>
    <cellStyle name="Comma 2147" xfId="4763"/>
    <cellStyle name="Comma 2147 2" xfId="11162"/>
    <cellStyle name="Comma 2148" xfId="4764"/>
    <cellStyle name="Comma 2148 2" xfId="11163"/>
    <cellStyle name="Comma 2149" xfId="4765"/>
    <cellStyle name="Comma 2149 2" xfId="11164"/>
    <cellStyle name="Comma 215" xfId="426"/>
    <cellStyle name="Comma 215 2" xfId="7003"/>
    <cellStyle name="Comma 2150" xfId="4767"/>
    <cellStyle name="Comma 2150 2" xfId="4945"/>
    <cellStyle name="Comma 2150 2 2" xfId="11341"/>
    <cellStyle name="Comma 2150 3" xfId="5622"/>
    <cellStyle name="Comma 2150 3 2" xfId="12010"/>
    <cellStyle name="Comma 2150 4" xfId="11166"/>
    <cellStyle name="Comma 2151" xfId="4766"/>
    <cellStyle name="Comma 2151 2" xfId="11165"/>
    <cellStyle name="Comma 2152" xfId="4768"/>
    <cellStyle name="Comma 2152 2" xfId="11167"/>
    <cellStyle name="Comma 2153" xfId="4770"/>
    <cellStyle name="Comma 2153 2" xfId="11169"/>
    <cellStyle name="Comma 2154" xfId="4769"/>
    <cellStyle name="Comma 2154 2" xfId="11168"/>
    <cellStyle name="Comma 2155" xfId="4771"/>
    <cellStyle name="Comma 2155 2" xfId="11170"/>
    <cellStyle name="Comma 2156" xfId="4773"/>
    <cellStyle name="Comma 2156 2" xfId="11172"/>
    <cellStyle name="Comma 2157" xfId="4772"/>
    <cellStyle name="Comma 2157 2" xfId="4946"/>
    <cellStyle name="Comma 2157 2 2" xfId="11342"/>
    <cellStyle name="Comma 2157 3" xfId="5623"/>
    <cellStyle name="Comma 2157 3 2" xfId="12011"/>
    <cellStyle name="Comma 2157 4" xfId="11171"/>
    <cellStyle name="Comma 2158" xfId="4774"/>
    <cellStyle name="Comma 2158 2" xfId="11173"/>
    <cellStyle name="Comma 2159" xfId="4777"/>
    <cellStyle name="Comma 2159 2" xfId="4947"/>
    <cellStyle name="Comma 2159 2 2" xfId="11343"/>
    <cellStyle name="Comma 2159 3" xfId="5624"/>
    <cellStyle name="Comma 2159 3 2" xfId="12012"/>
    <cellStyle name="Comma 2159 4" xfId="11176"/>
    <cellStyle name="Comma 216" xfId="427"/>
    <cellStyle name="Comma 216 2" xfId="7004"/>
    <cellStyle name="Comma 2160" xfId="4776"/>
    <cellStyle name="Comma 2160 2" xfId="11175"/>
    <cellStyle name="Comma 2161" xfId="4781"/>
    <cellStyle name="Comma 2161 2" xfId="4949"/>
    <cellStyle name="Comma 2161 2 2" xfId="11345"/>
    <cellStyle name="Comma 2161 3" xfId="5625"/>
    <cellStyle name="Comma 2161 3 2" xfId="12013"/>
    <cellStyle name="Comma 2161 4" xfId="11180"/>
    <cellStyle name="Comma 2162" xfId="4780"/>
    <cellStyle name="Comma 2162 2" xfId="11179"/>
    <cellStyle name="Comma 2163" xfId="4778"/>
    <cellStyle name="Comma 2163 2" xfId="11177"/>
    <cellStyle name="Comma 2164" xfId="4775"/>
    <cellStyle name="Comma 2164 2" xfId="11174"/>
    <cellStyle name="Comma 2165" xfId="4779"/>
    <cellStyle name="Comma 2165 2" xfId="11178"/>
    <cellStyle name="Comma 2166" xfId="4782"/>
    <cellStyle name="Comma 2166 2" xfId="4950"/>
    <cellStyle name="Comma 2166 2 2" xfId="11346"/>
    <cellStyle name="Comma 2166 3" xfId="5626"/>
    <cellStyle name="Comma 2166 3 2" xfId="12014"/>
    <cellStyle name="Comma 2166 4" xfId="11181"/>
    <cellStyle name="Comma 2167" xfId="4783"/>
    <cellStyle name="Comma 2167 2" xfId="11182"/>
    <cellStyle name="Comma 2168" xfId="4784"/>
    <cellStyle name="Comma 2168 2" xfId="11183"/>
    <cellStyle name="Comma 2169" xfId="4785"/>
    <cellStyle name="Comma 2169 2" xfId="4951"/>
    <cellStyle name="Comma 2169 2 2" xfId="11347"/>
    <cellStyle name="Comma 2169 3" xfId="5627"/>
    <cellStyle name="Comma 2169 3 2" xfId="12015"/>
    <cellStyle name="Comma 2169 4" xfId="11184"/>
    <cellStyle name="Comma 217" xfId="428"/>
    <cellStyle name="Comma 217 2" xfId="1761"/>
    <cellStyle name="Comma 217 2 2" xfId="8311"/>
    <cellStyle name="Comma 217 3" xfId="1753"/>
    <cellStyle name="Comma 217 3 2" xfId="8303"/>
    <cellStyle name="Comma 217 4" xfId="7005"/>
    <cellStyle name="Comma 2170" xfId="4786"/>
    <cellStyle name="Comma 2170 2" xfId="11185"/>
    <cellStyle name="Comma 2171" xfId="4787"/>
    <cellStyle name="Comma 2171 2" xfId="4952"/>
    <cellStyle name="Comma 2171 2 2" xfId="11348"/>
    <cellStyle name="Comma 2171 3" xfId="5628"/>
    <cellStyle name="Comma 2171 3 2" xfId="12016"/>
    <cellStyle name="Comma 2171 4" xfId="11186"/>
    <cellStyle name="Comma 2172" xfId="4788"/>
    <cellStyle name="Comma 2172 2" xfId="11187"/>
    <cellStyle name="Comma 2173" xfId="4789"/>
    <cellStyle name="Comma 2173 2" xfId="4953"/>
    <cellStyle name="Comma 2173 2 2" xfId="11349"/>
    <cellStyle name="Comma 2173 3" xfId="5629"/>
    <cellStyle name="Comma 2173 3 2" xfId="12017"/>
    <cellStyle name="Comma 2173 4" xfId="11188"/>
    <cellStyle name="Comma 2174" xfId="4790"/>
    <cellStyle name="Comma 2174 2" xfId="11189"/>
    <cellStyle name="Comma 2175" xfId="4791"/>
    <cellStyle name="Comma 2175 2" xfId="4954"/>
    <cellStyle name="Comma 2175 2 2" xfId="11350"/>
    <cellStyle name="Comma 2175 3" xfId="5630"/>
    <cellStyle name="Comma 2175 3 2" xfId="12018"/>
    <cellStyle name="Comma 2175 4" xfId="11190"/>
    <cellStyle name="Comma 2176" xfId="4793"/>
    <cellStyle name="Comma 2176 2" xfId="11192"/>
    <cellStyle name="Comma 2177" xfId="4792"/>
    <cellStyle name="Comma 2177 2" xfId="11191"/>
    <cellStyle name="Comma 2178" xfId="4794"/>
    <cellStyle name="Comma 2178 2" xfId="11193"/>
    <cellStyle name="Comma 2179" xfId="4795"/>
    <cellStyle name="Comma 2179 2" xfId="11194"/>
    <cellStyle name="Comma 218" xfId="429"/>
    <cellStyle name="Comma 218 2" xfId="1766"/>
    <cellStyle name="Comma 218 2 2" xfId="8316"/>
    <cellStyle name="Comma 218 3" xfId="1756"/>
    <cellStyle name="Comma 218 3 2" xfId="8306"/>
    <cellStyle name="Comma 218 4" xfId="7006"/>
    <cellStyle name="Comma 2180" xfId="4796"/>
    <cellStyle name="Comma 2180 2" xfId="11195"/>
    <cellStyle name="Comma 2181" xfId="4797"/>
    <cellStyle name="Comma 2181 2" xfId="11196"/>
    <cellStyle name="Comma 2182" xfId="4798"/>
    <cellStyle name="Comma 2182 2" xfId="11197"/>
    <cellStyle name="Comma 2183" xfId="4584"/>
    <cellStyle name="Comma 2183 2" xfId="10986"/>
    <cellStyle name="Comma 2184" xfId="4799"/>
    <cellStyle name="Comma 2184 2" xfId="11198"/>
    <cellStyle name="Comma 2185" xfId="4800"/>
    <cellStyle name="Comma 2185 2" xfId="11199"/>
    <cellStyle name="Comma 2186" xfId="4801"/>
    <cellStyle name="Comma 2186 2" xfId="11200"/>
    <cellStyle name="Comma 2187" xfId="4804"/>
    <cellStyle name="Comma 2187 2" xfId="11203"/>
    <cellStyle name="Comma 2188" xfId="4803"/>
    <cellStyle name="Comma 2188 2" xfId="4955"/>
    <cellStyle name="Comma 2188 2 2" xfId="11351"/>
    <cellStyle name="Comma 2188 3" xfId="5631"/>
    <cellStyle name="Comma 2188 3 2" xfId="12019"/>
    <cellStyle name="Comma 2188 4" xfId="11202"/>
    <cellStyle name="Comma 2189" xfId="4802"/>
    <cellStyle name="Comma 2189 2" xfId="11201"/>
    <cellStyle name="Comma 219" xfId="430"/>
    <cellStyle name="Comma 219 2" xfId="1767"/>
    <cellStyle name="Comma 219 2 2" xfId="8317"/>
    <cellStyle name="Comma 219 3" xfId="1760"/>
    <cellStyle name="Comma 219 3 2" xfId="8310"/>
    <cellStyle name="Comma 219 4" xfId="7007"/>
    <cellStyle name="Comma 2190" xfId="4598"/>
    <cellStyle name="Comma 2190 2" xfId="4807"/>
    <cellStyle name="Comma 2190 2 2" xfId="11206"/>
    <cellStyle name="Comma 2190 3" xfId="5554"/>
    <cellStyle name="Comma 2190 3 2" xfId="11944"/>
    <cellStyle name="Comma 2190 4" xfId="11000"/>
    <cellStyle name="Comma 2191" xfId="4590"/>
    <cellStyle name="Comma 2191 2" xfId="4808"/>
    <cellStyle name="Comma 2191 2 2" xfId="11207"/>
    <cellStyle name="Comma 2191 3" xfId="5546"/>
    <cellStyle name="Comma 2191 3 2" xfId="11936"/>
    <cellStyle name="Comma 2191 4" xfId="10992"/>
    <cellStyle name="Comma 2192" xfId="4602"/>
    <cellStyle name="Comma 2192 2" xfId="4809"/>
    <cellStyle name="Comma 2192 2 2" xfId="11208"/>
    <cellStyle name="Comma 2192 3" xfId="5558"/>
    <cellStyle name="Comma 2192 3 2" xfId="11948"/>
    <cellStyle name="Comma 2192 4" xfId="11004"/>
    <cellStyle name="Comma 2193" xfId="4604"/>
    <cellStyle name="Comma 2193 2" xfId="4810"/>
    <cellStyle name="Comma 2193 2 2" xfId="11209"/>
    <cellStyle name="Comma 2193 3" xfId="5560"/>
    <cellStyle name="Comma 2193 3 2" xfId="11950"/>
    <cellStyle name="Comma 2193 4" xfId="11006"/>
    <cellStyle name="Comma 2194" xfId="4592"/>
    <cellStyle name="Comma 2194 2" xfId="4811"/>
    <cellStyle name="Comma 2194 2 2" xfId="11210"/>
    <cellStyle name="Comma 2194 3" xfId="5548"/>
    <cellStyle name="Comma 2194 3 2" xfId="11938"/>
    <cellStyle name="Comma 2194 4" xfId="10994"/>
    <cellStyle name="Comma 2195" xfId="4591"/>
    <cellStyle name="Comma 2195 2" xfId="4812"/>
    <cellStyle name="Comma 2195 2 2" xfId="11211"/>
    <cellStyle name="Comma 2195 3" xfId="5547"/>
    <cellStyle name="Comma 2195 3 2" xfId="11937"/>
    <cellStyle name="Comma 2195 4" xfId="10993"/>
    <cellStyle name="Comma 2196" xfId="4587"/>
    <cellStyle name="Comma 2196 2" xfId="4956"/>
    <cellStyle name="Comma 2196 2 2" xfId="11352"/>
    <cellStyle name="Comma 2196 3" xfId="5543"/>
    <cellStyle name="Comma 2196 3 2" xfId="11933"/>
    <cellStyle name="Comma 2196 4" xfId="10989"/>
    <cellStyle name="Comma 2197" xfId="4600"/>
    <cellStyle name="Comma 2197 2" xfId="4957"/>
    <cellStyle name="Comma 2197 2 2" xfId="11353"/>
    <cellStyle name="Comma 2197 3" xfId="5556"/>
    <cellStyle name="Comma 2197 3 2" xfId="11946"/>
    <cellStyle name="Comma 2197 4" xfId="11002"/>
    <cellStyle name="Comma 2198" xfId="4601"/>
    <cellStyle name="Comma 2198 2" xfId="4958"/>
    <cellStyle name="Comma 2198 2 2" xfId="11354"/>
    <cellStyle name="Comma 2198 3" xfId="5557"/>
    <cellStyle name="Comma 2198 3 2" xfId="11947"/>
    <cellStyle name="Comma 2198 4" xfId="11003"/>
    <cellStyle name="Comma 2199" xfId="4805"/>
    <cellStyle name="Comma 2199 2" xfId="11204"/>
    <cellStyle name="Comma 22" xfId="209"/>
    <cellStyle name="Comma 22 10" xfId="5091"/>
    <cellStyle name="Comma 22 10 2" xfId="6069"/>
    <cellStyle name="Comma 22 10 2 2" xfId="12454"/>
    <cellStyle name="Comma 22 10 3" xfId="11486"/>
    <cellStyle name="Comma 22 11" xfId="5305"/>
    <cellStyle name="Comma 22 11 2" xfId="6154"/>
    <cellStyle name="Comma 22 11 2 2" xfId="12536"/>
    <cellStyle name="Comma 22 11 3" xfId="11699"/>
    <cellStyle name="Comma 22 12" xfId="6483"/>
    <cellStyle name="Comma 22 12 2" xfId="12864"/>
    <cellStyle name="Comma 22 13" xfId="431"/>
    <cellStyle name="Comma 22 13 2" xfId="7008"/>
    <cellStyle name="Comma 22 14" xfId="6793"/>
    <cellStyle name="Comma 22 2" xfId="432"/>
    <cellStyle name="Comma 22 2 2" xfId="1306"/>
    <cellStyle name="Comma 22 2 2 2" xfId="7862"/>
    <cellStyle name="Comma 22 2 3" xfId="1658"/>
    <cellStyle name="Comma 22 2 3 2" xfId="8208"/>
    <cellStyle name="Comma 22 2 4" xfId="3018"/>
    <cellStyle name="Comma 22 2 4 2" xfId="9511"/>
    <cellStyle name="Comma 22 2 5" xfId="7009"/>
    <cellStyle name="Comma 22 3" xfId="433"/>
    <cellStyle name="Comma 22 3 2" xfId="1660"/>
    <cellStyle name="Comma 22 3 2 2" xfId="8210"/>
    <cellStyle name="Comma 22 3 3" xfId="3019"/>
    <cellStyle name="Comma 22 3 3 2" xfId="9512"/>
    <cellStyle name="Comma 22 3 4" xfId="7010"/>
    <cellStyle name="Comma 22 4" xfId="434"/>
    <cellStyle name="Comma 22 4 2" xfId="7011"/>
    <cellStyle name="Comma 22 5" xfId="435"/>
    <cellStyle name="Comma 22 5 2" xfId="7012"/>
    <cellStyle name="Comma 22 6" xfId="1582"/>
    <cellStyle name="Comma 22 6 2" xfId="8133"/>
    <cellStyle name="Comma 22 7" xfId="2732"/>
    <cellStyle name="Comma 22 7 2" xfId="2658"/>
    <cellStyle name="Comma 22 7 2 2" xfId="9160"/>
    <cellStyle name="Comma 22 7 3" xfId="2871"/>
    <cellStyle name="Comma 22 7 3 2" xfId="9368"/>
    <cellStyle name="Comma 22 7 4" xfId="3120"/>
    <cellStyle name="Comma 22 7 4 2" xfId="3275"/>
    <cellStyle name="Comma 22 7 4 2 2" xfId="9760"/>
    <cellStyle name="Comma 22 7 4 3" xfId="3435"/>
    <cellStyle name="Comma 22 7 4 3 2" xfId="9913"/>
    <cellStyle name="Comma 22 7 4 4" xfId="3659"/>
    <cellStyle name="Comma 22 7 4 4 2" xfId="3823"/>
    <cellStyle name="Comma 22 7 4 4 2 2" xfId="4242"/>
    <cellStyle name="Comma 22 7 4 4 2 2 2" xfId="10659"/>
    <cellStyle name="Comma 22 7 4 4 2 3" xfId="4402"/>
    <cellStyle name="Comma 22 7 4 4 2 3 2" xfId="10809"/>
    <cellStyle name="Comma 22 7 4 4 2 4" xfId="10280"/>
    <cellStyle name="Comma 22 7 4 4 3" xfId="3960"/>
    <cellStyle name="Comma 22 7 4 4 3 2" xfId="10408"/>
    <cellStyle name="Comma 22 7 4 4 4" xfId="10127"/>
    <cellStyle name="Comma 22 7 4 5" xfId="9610"/>
    <cellStyle name="Comma 22 7 5" xfId="3598"/>
    <cellStyle name="Comma 22 7 5 2" xfId="3762"/>
    <cellStyle name="Comma 22 7 5 2 2" xfId="4181"/>
    <cellStyle name="Comma 22 7 5 2 2 2" xfId="10603"/>
    <cellStyle name="Comma 22 7 5 2 3" xfId="4341"/>
    <cellStyle name="Comma 22 7 5 2 3 2" xfId="10753"/>
    <cellStyle name="Comma 22 7 5 2 4" xfId="10224"/>
    <cellStyle name="Comma 22 7 5 3" xfId="3899"/>
    <cellStyle name="Comma 22 7 5 3 2" xfId="10352"/>
    <cellStyle name="Comma 22 7 5 4" xfId="10071"/>
    <cellStyle name="Comma 22 7 6" xfId="9232"/>
    <cellStyle name="Comma 22 8" xfId="4526"/>
    <cellStyle name="Comma 22 8 2" xfId="4609"/>
    <cellStyle name="Comma 22 8 2 2" xfId="11010"/>
    <cellStyle name="Comma 22 8 3" xfId="5483"/>
    <cellStyle name="Comma 22 8 3 2" xfId="11875"/>
    <cellStyle name="Comma 22 8 4" xfId="10930"/>
    <cellStyle name="Comma 22 9" xfId="4688"/>
    <cellStyle name="Comma 22 9 2" xfId="4893"/>
    <cellStyle name="Comma 22 9 2 2" xfId="11290"/>
    <cellStyle name="Comma 22 9 3" xfId="5570"/>
    <cellStyle name="Comma 22 9 3 2" xfId="11959"/>
    <cellStyle name="Comma 22 9 4" xfId="11088"/>
    <cellStyle name="Comma 220" xfId="246"/>
    <cellStyle name="Comma 220 2" xfId="1768"/>
    <cellStyle name="Comma 220 2 2" xfId="8318"/>
    <cellStyle name="Comma 220 3" xfId="1755"/>
    <cellStyle name="Comma 220 3 2" xfId="8305"/>
    <cellStyle name="Comma 220 4" xfId="6823"/>
    <cellStyle name="Comma 2200" xfId="4586"/>
    <cellStyle name="Comma 2200 2" xfId="4959"/>
    <cellStyle name="Comma 2200 2 2" xfId="11355"/>
    <cellStyle name="Comma 2200 3" xfId="5542"/>
    <cellStyle name="Comma 2200 3 2" xfId="11932"/>
    <cellStyle name="Comma 2200 4" xfId="10988"/>
    <cellStyle name="Comma 2201" xfId="4806"/>
    <cellStyle name="Comma 2201 2" xfId="5632"/>
    <cellStyle name="Comma 2201 2 2" xfId="12020"/>
    <cellStyle name="Comma 2201 3" xfId="11205"/>
    <cellStyle name="Comma 2202" xfId="4603"/>
    <cellStyle name="Comma 2202 2" xfId="4960"/>
    <cellStyle name="Comma 2202 2 2" xfId="11356"/>
    <cellStyle name="Comma 2202 3" xfId="5559"/>
    <cellStyle name="Comma 2202 3 2" xfId="11949"/>
    <cellStyle name="Comma 2202 4" xfId="11005"/>
    <cellStyle name="Comma 2203" xfId="4593"/>
    <cellStyle name="Comma 2203 2" xfId="4961"/>
    <cellStyle name="Comma 2203 2 2" xfId="11357"/>
    <cellStyle name="Comma 2203 3" xfId="5549"/>
    <cellStyle name="Comma 2203 3 2" xfId="11939"/>
    <cellStyle name="Comma 2203 4" xfId="10995"/>
    <cellStyle name="Comma 2204" xfId="4588"/>
    <cellStyle name="Comma 2204 2" xfId="4962"/>
    <cellStyle name="Comma 2204 2 2" xfId="11358"/>
    <cellStyle name="Comma 2204 3" xfId="5544"/>
    <cellStyle name="Comma 2204 3 2" xfId="11934"/>
    <cellStyle name="Comma 2204 4" xfId="10990"/>
    <cellStyle name="Comma 2205" xfId="4597"/>
    <cellStyle name="Comma 2205 2" xfId="4963"/>
    <cellStyle name="Comma 2205 2 2" xfId="11359"/>
    <cellStyle name="Comma 2205 3" xfId="5553"/>
    <cellStyle name="Comma 2205 3 2" xfId="11943"/>
    <cellStyle name="Comma 2205 4" xfId="10999"/>
    <cellStyle name="Comma 2206" xfId="4596"/>
    <cellStyle name="Comma 2206 2" xfId="4964"/>
    <cellStyle name="Comma 2206 2 2" xfId="11360"/>
    <cellStyle name="Comma 2206 3" xfId="5552"/>
    <cellStyle name="Comma 2206 3 2" xfId="11942"/>
    <cellStyle name="Comma 2206 4" xfId="10998"/>
    <cellStyle name="Comma 2207" xfId="4599"/>
    <cellStyle name="Comma 2207 2" xfId="4965"/>
    <cellStyle name="Comma 2207 2 2" xfId="11361"/>
    <cellStyle name="Comma 2207 3" xfId="5555"/>
    <cellStyle name="Comma 2207 3 2" xfId="11945"/>
    <cellStyle name="Comma 2207 4" xfId="11001"/>
    <cellStyle name="Comma 2208" xfId="4605"/>
    <cellStyle name="Comma 2208 2" xfId="4966"/>
    <cellStyle name="Comma 2208 2 2" xfId="11362"/>
    <cellStyle name="Comma 2208 3" xfId="5561"/>
    <cellStyle name="Comma 2208 3 2" xfId="11951"/>
    <cellStyle name="Comma 2208 4" xfId="11007"/>
    <cellStyle name="Comma 2209" xfId="4589"/>
    <cellStyle name="Comma 2209 2" xfId="4967"/>
    <cellStyle name="Comma 2209 2 2" xfId="11363"/>
    <cellStyle name="Comma 2209 3" xfId="5545"/>
    <cellStyle name="Comma 2209 3 2" xfId="11935"/>
    <cellStyle name="Comma 2209 4" xfId="10991"/>
    <cellStyle name="Comma 221" xfId="436"/>
    <cellStyle name="Comma 221 2" xfId="1769"/>
    <cellStyle name="Comma 221 2 2" xfId="8319"/>
    <cellStyle name="Comma 221 3" xfId="1759"/>
    <cellStyle name="Comma 221 3 2" xfId="8309"/>
    <cellStyle name="Comma 221 4" xfId="7013"/>
    <cellStyle name="Comma 2210" xfId="4595"/>
    <cellStyle name="Comma 2210 2" xfId="4968"/>
    <cellStyle name="Comma 2210 2 2" xfId="11364"/>
    <cellStyle name="Comma 2210 3" xfId="5551"/>
    <cellStyle name="Comma 2210 3 2" xfId="11941"/>
    <cellStyle name="Comma 2210 4" xfId="10997"/>
    <cellStyle name="Comma 2211" xfId="4594"/>
    <cellStyle name="Comma 2211 2" xfId="4969"/>
    <cellStyle name="Comma 2211 2 2" xfId="11365"/>
    <cellStyle name="Comma 2211 3" xfId="5550"/>
    <cellStyle name="Comma 2211 3 2" xfId="11940"/>
    <cellStyle name="Comma 2211 4" xfId="10996"/>
    <cellStyle name="Comma 2212" xfId="4814"/>
    <cellStyle name="Comma 2212 2" xfId="4970"/>
    <cellStyle name="Comma 2212 2 2" xfId="11366"/>
    <cellStyle name="Comma 2212 3" xfId="5634"/>
    <cellStyle name="Comma 2212 3 2" xfId="12022"/>
    <cellStyle name="Comma 2212 4" xfId="11213"/>
    <cellStyle name="Comma 2213" xfId="4813"/>
    <cellStyle name="Comma 2213 2" xfId="4971"/>
    <cellStyle name="Comma 2213 2 2" xfId="11367"/>
    <cellStyle name="Comma 2213 3" xfId="5633"/>
    <cellStyle name="Comma 2213 3 2" xfId="12021"/>
    <cellStyle name="Comma 2213 4" xfId="11212"/>
    <cellStyle name="Comma 2214" xfId="4815"/>
    <cellStyle name="Comma 2214 2" xfId="4972"/>
    <cellStyle name="Comma 2214 2 2" xfId="11368"/>
    <cellStyle name="Comma 2214 3" xfId="5635"/>
    <cellStyle name="Comma 2214 3 2" xfId="12023"/>
    <cellStyle name="Comma 2214 4" xfId="11214"/>
    <cellStyle name="Comma 2215" xfId="4816"/>
    <cellStyle name="Comma 2215 2" xfId="4973"/>
    <cellStyle name="Comma 2215 2 2" xfId="11369"/>
    <cellStyle name="Comma 2215 3" xfId="5636"/>
    <cellStyle name="Comma 2215 3 2" xfId="12024"/>
    <cellStyle name="Comma 2215 4" xfId="11215"/>
    <cellStyle name="Comma 2216" xfId="4817"/>
    <cellStyle name="Comma 2216 2" xfId="4974"/>
    <cellStyle name="Comma 2216 2 2" xfId="11370"/>
    <cellStyle name="Comma 2216 3" xfId="5637"/>
    <cellStyle name="Comma 2216 3 2" xfId="12025"/>
    <cellStyle name="Comma 2216 4" xfId="11216"/>
    <cellStyle name="Comma 2217" xfId="4818"/>
    <cellStyle name="Comma 2217 2" xfId="4975"/>
    <cellStyle name="Comma 2217 2 2" xfId="11371"/>
    <cellStyle name="Comma 2217 3" xfId="5638"/>
    <cellStyle name="Comma 2217 3 2" xfId="12026"/>
    <cellStyle name="Comma 2217 4" xfId="11217"/>
    <cellStyle name="Comma 2218" xfId="4819"/>
    <cellStyle name="Comma 2218 2" xfId="4976"/>
    <cellStyle name="Comma 2218 2 2" xfId="11372"/>
    <cellStyle name="Comma 2218 3" xfId="5639"/>
    <cellStyle name="Comma 2218 3 2" xfId="12027"/>
    <cellStyle name="Comma 2218 4" xfId="11218"/>
    <cellStyle name="Comma 2219" xfId="4822"/>
    <cellStyle name="Comma 2219 2" xfId="4977"/>
    <cellStyle name="Comma 2219 2 2" xfId="11373"/>
    <cellStyle name="Comma 2219 3" xfId="5642"/>
    <cellStyle name="Comma 2219 3 2" xfId="12030"/>
    <cellStyle name="Comma 2219 4" xfId="11221"/>
    <cellStyle name="Comma 222" xfId="437"/>
    <cellStyle name="Comma 222 2" xfId="1770"/>
    <cellStyle name="Comma 222 2 2" xfId="8320"/>
    <cellStyle name="Comma 222 3" xfId="1758"/>
    <cellStyle name="Comma 222 3 2" xfId="8308"/>
    <cellStyle name="Comma 222 4" xfId="7014"/>
    <cellStyle name="Comma 2220" xfId="4823"/>
    <cellStyle name="Comma 2220 2" xfId="4978"/>
    <cellStyle name="Comma 2220 2 2" xfId="11374"/>
    <cellStyle name="Comma 2220 3" xfId="5643"/>
    <cellStyle name="Comma 2220 3 2" xfId="12031"/>
    <cellStyle name="Comma 2220 4" xfId="11222"/>
    <cellStyle name="Comma 2221" xfId="4824"/>
    <cellStyle name="Comma 2221 2" xfId="4979"/>
    <cellStyle name="Comma 2221 2 2" xfId="11375"/>
    <cellStyle name="Comma 2221 3" xfId="5644"/>
    <cellStyle name="Comma 2221 3 2" xfId="12032"/>
    <cellStyle name="Comma 2221 4" xfId="11223"/>
    <cellStyle name="Comma 2222" xfId="4825"/>
    <cellStyle name="Comma 2222 2" xfId="4980"/>
    <cellStyle name="Comma 2222 2 2" xfId="11376"/>
    <cellStyle name="Comma 2222 3" xfId="5645"/>
    <cellStyle name="Comma 2222 3 2" xfId="12033"/>
    <cellStyle name="Comma 2222 4" xfId="11224"/>
    <cellStyle name="Comma 2223" xfId="4826"/>
    <cellStyle name="Comma 2223 2" xfId="5646"/>
    <cellStyle name="Comma 2223 2 2" xfId="12034"/>
    <cellStyle name="Comma 2223 3" xfId="11225"/>
    <cellStyle name="Comma 2224" xfId="4827"/>
    <cellStyle name="Comma 2224 2" xfId="4981"/>
    <cellStyle name="Comma 2224 2 2" xfId="11377"/>
    <cellStyle name="Comma 2224 3" xfId="5647"/>
    <cellStyle name="Comma 2224 3 2" xfId="12035"/>
    <cellStyle name="Comma 2224 4" xfId="11226"/>
    <cellStyle name="Comma 2225" xfId="4830"/>
    <cellStyle name="Comma 2225 2" xfId="4982"/>
    <cellStyle name="Comma 2225 2 2" xfId="11378"/>
    <cellStyle name="Comma 2225 3" xfId="5648"/>
    <cellStyle name="Comma 2225 3 2" xfId="12036"/>
    <cellStyle name="Comma 2225 4" xfId="11229"/>
    <cellStyle name="Comma 2226" xfId="4831"/>
    <cellStyle name="Comma 2226 2" xfId="4986"/>
    <cellStyle name="Comma 2226 2 2" xfId="11382"/>
    <cellStyle name="Comma 2226 3" xfId="5649"/>
    <cellStyle name="Comma 2226 3 2" xfId="12037"/>
    <cellStyle name="Comma 2226 4" xfId="11230"/>
    <cellStyle name="Comma 2227" xfId="4832"/>
    <cellStyle name="Comma 2227 2" xfId="4984"/>
    <cellStyle name="Comma 2227 2 2" xfId="11380"/>
    <cellStyle name="Comma 2227 3" xfId="5650"/>
    <cellStyle name="Comma 2227 3 2" xfId="12038"/>
    <cellStyle name="Comma 2227 4" xfId="11231"/>
    <cellStyle name="Comma 2228" xfId="4833"/>
    <cellStyle name="Comma 2228 2" xfId="4985"/>
    <cellStyle name="Comma 2228 2 2" xfId="11381"/>
    <cellStyle name="Comma 2228 3" xfId="5651"/>
    <cellStyle name="Comma 2228 3 2" xfId="12039"/>
    <cellStyle name="Comma 2228 4" xfId="11232"/>
    <cellStyle name="Comma 2229" xfId="4834"/>
    <cellStyle name="Comma 2229 2" xfId="4983"/>
    <cellStyle name="Comma 2229 2 2" xfId="11379"/>
    <cellStyle name="Comma 2229 3" xfId="5652"/>
    <cellStyle name="Comma 2229 3 2" xfId="12040"/>
    <cellStyle name="Comma 2229 4" xfId="11233"/>
    <cellStyle name="Comma 223" xfId="438"/>
    <cellStyle name="Comma 223 2" xfId="7015"/>
    <cellStyle name="Comma 2230" xfId="4835"/>
    <cellStyle name="Comma 2230 2" xfId="4987"/>
    <cellStyle name="Comma 2230 2 2" xfId="11383"/>
    <cellStyle name="Comma 2230 3" xfId="5653"/>
    <cellStyle name="Comma 2230 3 2" xfId="12041"/>
    <cellStyle name="Comma 2230 4" xfId="11234"/>
    <cellStyle name="Comma 2231" xfId="4838"/>
    <cellStyle name="Comma 2231 2" xfId="4988"/>
    <cellStyle name="Comma 2231 2 2" xfId="11384"/>
    <cellStyle name="Comma 2231 3" xfId="5654"/>
    <cellStyle name="Comma 2231 3 2" xfId="12042"/>
    <cellStyle name="Comma 2231 4" xfId="11237"/>
    <cellStyle name="Comma 2232" xfId="4839"/>
    <cellStyle name="Comma 2232 2" xfId="11238"/>
    <cellStyle name="Comma 2233" xfId="4840"/>
    <cellStyle name="Comma 2233 2" xfId="11239"/>
    <cellStyle name="Comma 2234" xfId="4841"/>
    <cellStyle name="Comma 2234 2" xfId="11240"/>
    <cellStyle name="Comma 2235" xfId="4843"/>
    <cellStyle name="Comma 2235 2" xfId="4989"/>
    <cellStyle name="Comma 2235 2 2" xfId="11385"/>
    <cellStyle name="Comma 2235 3" xfId="5656"/>
    <cellStyle name="Comma 2235 3 2" xfId="12044"/>
    <cellStyle name="Comma 2235 4" xfId="11242"/>
    <cellStyle name="Comma 2236" xfId="4844"/>
    <cellStyle name="Comma 2236 2" xfId="4990"/>
    <cellStyle name="Comma 2236 2 2" xfId="11386"/>
    <cellStyle name="Comma 2236 3" xfId="5657"/>
    <cellStyle name="Comma 2236 3 2" xfId="12045"/>
    <cellStyle name="Comma 2236 4" xfId="11243"/>
    <cellStyle name="Comma 2237" xfId="4842"/>
    <cellStyle name="Comma 2237 2" xfId="4991"/>
    <cellStyle name="Comma 2237 2 2" xfId="11387"/>
    <cellStyle name="Comma 2237 3" xfId="5655"/>
    <cellStyle name="Comma 2237 3 2" xfId="12043"/>
    <cellStyle name="Comma 2237 4" xfId="11241"/>
    <cellStyle name="Comma 2238" xfId="4845"/>
    <cellStyle name="Comma 2238 2" xfId="4992"/>
    <cellStyle name="Comma 2238 2 2" xfId="11388"/>
    <cellStyle name="Comma 2238 3" xfId="5658"/>
    <cellStyle name="Comma 2238 3 2" xfId="12046"/>
    <cellStyle name="Comma 2238 4" xfId="11244"/>
    <cellStyle name="Comma 2239" xfId="4846"/>
    <cellStyle name="Comma 2239 2" xfId="11245"/>
    <cellStyle name="Comma 224" xfId="439"/>
    <cellStyle name="Comma 224 2" xfId="1771"/>
    <cellStyle name="Comma 224 2 2" xfId="8321"/>
    <cellStyle name="Comma 224 3" xfId="1789"/>
    <cellStyle name="Comma 224 3 2" xfId="8339"/>
    <cellStyle name="Comma 224 4" xfId="1762"/>
    <cellStyle name="Comma 224 4 2" xfId="8312"/>
    <cellStyle name="Comma 224 5" xfId="7016"/>
    <cellStyle name="Comma 2240" xfId="4847"/>
    <cellStyle name="Comma 2240 2" xfId="4994"/>
    <cellStyle name="Comma 2240 2 2" xfId="11390"/>
    <cellStyle name="Comma 2240 3" xfId="5659"/>
    <cellStyle name="Comma 2240 3 2" xfId="12047"/>
    <cellStyle name="Comma 2240 4" xfId="11246"/>
    <cellStyle name="Comma 2241" xfId="4848"/>
    <cellStyle name="Comma 2241 2" xfId="4993"/>
    <cellStyle name="Comma 2241 2 2" xfId="11389"/>
    <cellStyle name="Comma 2241 3" xfId="5660"/>
    <cellStyle name="Comma 2241 3 2" xfId="12048"/>
    <cellStyle name="Comma 2241 4" xfId="11247"/>
    <cellStyle name="Comma 2242" xfId="4851"/>
    <cellStyle name="Comma 2242 2" xfId="4995"/>
    <cellStyle name="Comma 2242 2 2" xfId="11391"/>
    <cellStyle name="Comma 2242 3" xfId="5662"/>
    <cellStyle name="Comma 2242 3 2" xfId="12050"/>
    <cellStyle name="Comma 2242 4" xfId="11250"/>
    <cellStyle name="Comma 2243" xfId="4849"/>
    <cellStyle name="Comma 2243 2" xfId="4996"/>
    <cellStyle name="Comma 2243 2 2" xfId="11392"/>
    <cellStyle name="Comma 2243 3" xfId="5661"/>
    <cellStyle name="Comma 2243 3 2" xfId="12049"/>
    <cellStyle name="Comma 2243 4" xfId="11248"/>
    <cellStyle name="Comma 2244" xfId="4850"/>
    <cellStyle name="Comma 2244 2" xfId="11249"/>
    <cellStyle name="Comma 2245" xfId="4853"/>
    <cellStyle name="Comma 2245 2" xfId="4997"/>
    <cellStyle name="Comma 2245 2 2" xfId="11393"/>
    <cellStyle name="Comma 2245 3" xfId="5663"/>
    <cellStyle name="Comma 2245 3 2" xfId="12051"/>
    <cellStyle name="Comma 2245 4" xfId="11252"/>
    <cellStyle name="Comma 2246" xfId="4852"/>
    <cellStyle name="Comma 2246 2" xfId="11251"/>
    <cellStyle name="Comma 2247" xfId="4854"/>
    <cellStyle name="Comma 2247 2" xfId="4999"/>
    <cellStyle name="Comma 2247 2 2" xfId="11395"/>
    <cellStyle name="Comma 2247 3" xfId="5664"/>
    <cellStyle name="Comma 2247 3 2" xfId="12052"/>
    <cellStyle name="Comma 2247 4" xfId="11253"/>
    <cellStyle name="Comma 2248" xfId="4855"/>
    <cellStyle name="Comma 2248 2" xfId="4998"/>
    <cellStyle name="Comma 2248 2 2" xfId="11394"/>
    <cellStyle name="Comma 2248 3" xfId="5665"/>
    <cellStyle name="Comma 2248 3 2" xfId="12053"/>
    <cellStyle name="Comma 2248 4" xfId="11254"/>
    <cellStyle name="Comma 2249" xfId="4820"/>
    <cellStyle name="Comma 2249 2" xfId="5000"/>
    <cellStyle name="Comma 2249 2 2" xfId="11396"/>
    <cellStyle name="Comma 2249 3" xfId="5640"/>
    <cellStyle name="Comma 2249 3 2" xfId="12028"/>
    <cellStyle name="Comma 2249 4" xfId="11219"/>
    <cellStyle name="Comma 225" xfId="440"/>
    <cellStyle name="Comma 225 2" xfId="1772"/>
    <cellStyle name="Comma 225 2 2" xfId="8322"/>
    <cellStyle name="Comma 225 3" xfId="1763"/>
    <cellStyle name="Comma 225 3 2" xfId="8313"/>
    <cellStyle name="Comma 225 4" xfId="7017"/>
    <cellStyle name="Comma 2250" xfId="4821"/>
    <cellStyle name="Comma 2250 2" xfId="5001"/>
    <cellStyle name="Comma 2250 2 2" xfId="11397"/>
    <cellStyle name="Comma 2250 3" xfId="5641"/>
    <cellStyle name="Comma 2250 3 2" xfId="12029"/>
    <cellStyle name="Comma 2250 4" xfId="11220"/>
    <cellStyle name="Comma 2251" xfId="4859"/>
    <cellStyle name="Comma 2251 2" xfId="5666"/>
    <cellStyle name="Comma 2251 2 2" xfId="12054"/>
    <cellStyle name="Comma 2251 3" xfId="11258"/>
    <cellStyle name="Comma 2252" xfId="4860"/>
    <cellStyle name="Comma 2252 2" xfId="5002"/>
    <cellStyle name="Comma 2252 2 2" xfId="11398"/>
    <cellStyle name="Comma 2252 3" xfId="5667"/>
    <cellStyle name="Comma 2252 3 2" xfId="12055"/>
    <cellStyle name="Comma 2252 4" xfId="11259"/>
    <cellStyle name="Comma 2253" xfId="4861"/>
    <cellStyle name="Comma 2253 2" xfId="5003"/>
    <cellStyle name="Comma 2253 2 2" xfId="11399"/>
    <cellStyle name="Comma 2253 3" xfId="5668"/>
    <cellStyle name="Comma 2253 3 2" xfId="12056"/>
    <cellStyle name="Comma 2253 4" xfId="11260"/>
    <cellStyle name="Comma 2254" xfId="4864"/>
    <cellStyle name="Comma 2254 2" xfId="5004"/>
    <cellStyle name="Comma 2254 2 2" xfId="11400"/>
    <cellStyle name="Comma 2254 3" xfId="5669"/>
    <cellStyle name="Comma 2254 3 2" xfId="12057"/>
    <cellStyle name="Comma 2254 4" xfId="11262"/>
    <cellStyle name="Comma 2255" xfId="4865"/>
    <cellStyle name="Comma 2255 2" xfId="11263"/>
    <cellStyle name="Comma 2256" xfId="5005"/>
    <cellStyle name="Comma 2256 2" xfId="11401"/>
    <cellStyle name="Comma 2257" xfId="5006"/>
    <cellStyle name="Comma 2257 2" xfId="11402"/>
    <cellStyle name="Comma 2258" xfId="5007"/>
    <cellStyle name="Comma 2258 2" xfId="11403"/>
    <cellStyle name="Comma 2259" xfId="5008"/>
    <cellStyle name="Comma 2259 2" xfId="11404"/>
    <cellStyle name="Comma 226" xfId="441"/>
    <cellStyle name="Comma 226 2" xfId="7018"/>
    <cellStyle name="Comma 2260" xfId="5009"/>
    <cellStyle name="Comma 2260 2" xfId="5690"/>
    <cellStyle name="Comma 2260 2 2" xfId="12078"/>
    <cellStyle name="Comma 2260 3" xfId="11405"/>
    <cellStyle name="Comma 2261" xfId="5010"/>
    <cellStyle name="Comma 2261 2" xfId="11406"/>
    <cellStyle name="Comma 2262" xfId="5011"/>
    <cellStyle name="Comma 2262 2" xfId="11407"/>
    <cellStyle name="Comma 2263" xfId="5012"/>
    <cellStyle name="Comma 2263 2" xfId="11408"/>
    <cellStyle name="Comma 2264" xfId="5013"/>
    <cellStyle name="Comma 2264 2" xfId="11409"/>
    <cellStyle name="Comma 2265" xfId="5014"/>
    <cellStyle name="Comma 2265 2" xfId="11410"/>
    <cellStyle name="Comma 2266" xfId="5015"/>
    <cellStyle name="Comma 2266 2" xfId="11411"/>
    <cellStyle name="Comma 2267" xfId="5016"/>
    <cellStyle name="Comma 2267 2" xfId="11412"/>
    <cellStyle name="Comma 2268" xfId="4829"/>
    <cellStyle name="Comma 2268 2" xfId="11228"/>
    <cellStyle name="Comma 2269" xfId="5017"/>
    <cellStyle name="Comma 2269 2" xfId="11413"/>
    <cellStyle name="Comma 227" xfId="442"/>
    <cellStyle name="Comma 227 2" xfId="7019"/>
    <cellStyle name="Comma 2270" xfId="4828"/>
    <cellStyle name="Comma 2270 2" xfId="11227"/>
    <cellStyle name="Comma 2271" xfId="5018"/>
    <cellStyle name="Comma 2271 2" xfId="5691"/>
    <cellStyle name="Comma 2271 2 2" xfId="12079"/>
    <cellStyle name="Comma 2271 3" xfId="11414"/>
    <cellStyle name="Comma 2272" xfId="5019"/>
    <cellStyle name="Comma 2272 2" xfId="5692"/>
    <cellStyle name="Comma 2272 2 2" xfId="12080"/>
    <cellStyle name="Comma 2272 3" xfId="11415"/>
    <cellStyle name="Comma 2273" xfId="4837"/>
    <cellStyle name="Comma 2273 2" xfId="11236"/>
    <cellStyle name="Comma 2274" xfId="4836"/>
    <cellStyle name="Comma 2274 2" xfId="11235"/>
    <cellStyle name="Comma 2275" xfId="5020"/>
    <cellStyle name="Comma 2275 2" xfId="11416"/>
    <cellStyle name="Comma 2276" xfId="5022"/>
    <cellStyle name="Comma 2276 2" xfId="11418"/>
    <cellStyle name="Comma 2277" xfId="5021"/>
    <cellStyle name="Comma 2277 2" xfId="11417"/>
    <cellStyle name="Comma 2278" xfId="5023"/>
    <cellStyle name="Comma 2278 2" xfId="11419"/>
    <cellStyle name="Comma 2279" xfId="5024"/>
    <cellStyle name="Comma 2279 2" xfId="11420"/>
    <cellStyle name="Comma 228" xfId="443"/>
    <cellStyle name="Comma 228 2" xfId="7020"/>
    <cellStyle name="Comma 2280" xfId="5025"/>
    <cellStyle name="Comma 2280 2" xfId="11421"/>
    <cellStyle name="Comma 2281" xfId="5027"/>
    <cellStyle name="Comma 2281 2" xfId="11423"/>
    <cellStyle name="Comma 2282" xfId="5026"/>
    <cellStyle name="Comma 2282 2" xfId="11422"/>
    <cellStyle name="Comma 2283" xfId="5028"/>
    <cellStyle name="Comma 2283 2" xfId="5693"/>
    <cellStyle name="Comma 2283 2 2" xfId="12081"/>
    <cellStyle name="Comma 2283 3" xfId="11424"/>
    <cellStyle name="Comma 2284" xfId="5029"/>
    <cellStyle name="Comma 2284 2" xfId="11425"/>
    <cellStyle name="Comma 2285" xfId="5030"/>
    <cellStyle name="Comma 2285 2" xfId="11426"/>
    <cellStyle name="Comma 2286" xfId="5031"/>
    <cellStyle name="Comma 2286 2" xfId="11427"/>
    <cellStyle name="Comma 2287" xfId="5032"/>
    <cellStyle name="Comma 2287 2" xfId="5694"/>
    <cellStyle name="Comma 2287 2 2" xfId="12082"/>
    <cellStyle name="Comma 2287 3" xfId="11428"/>
    <cellStyle name="Comma 2288" xfId="5033"/>
    <cellStyle name="Comma 2288 2" xfId="11429"/>
    <cellStyle name="Comma 2289" xfId="5034"/>
    <cellStyle name="Comma 2289 2" xfId="11430"/>
    <cellStyle name="Comma 229" xfId="444"/>
    <cellStyle name="Comma 229 2" xfId="7021"/>
    <cellStyle name="Comma 2290" xfId="5035"/>
    <cellStyle name="Comma 2290 2" xfId="11431"/>
    <cellStyle name="Comma 2291" xfId="5036"/>
    <cellStyle name="Comma 2291 2" xfId="11432"/>
    <cellStyle name="Comma 2292" xfId="5037"/>
    <cellStyle name="Comma 2292 2" xfId="11433"/>
    <cellStyle name="Comma 2293" xfId="5038"/>
    <cellStyle name="Comma 2293 2" xfId="11434"/>
    <cellStyle name="Comma 2294" xfId="5039"/>
    <cellStyle name="Comma 2294 2" xfId="11435"/>
    <cellStyle name="Comma 2295" xfId="5040"/>
    <cellStyle name="Comma 2295 2" xfId="11436"/>
    <cellStyle name="Comma 2296" xfId="5041"/>
    <cellStyle name="Comma 2296 2" xfId="11437"/>
    <cellStyle name="Comma 2297" xfId="5042"/>
    <cellStyle name="Comma 2297 2" xfId="11438"/>
    <cellStyle name="Comma 2298" xfId="5043"/>
    <cellStyle name="Comma 2298 2" xfId="11439"/>
    <cellStyle name="Comma 2299" xfId="5044"/>
    <cellStyle name="Comma 2299 2" xfId="11440"/>
    <cellStyle name="Comma 23" xfId="86"/>
    <cellStyle name="Comma 23 10" xfId="5096"/>
    <cellStyle name="Comma 23 10 2" xfId="6054"/>
    <cellStyle name="Comma 23 10 2 2" xfId="12439"/>
    <cellStyle name="Comma 23 10 3" xfId="11491"/>
    <cellStyle name="Comma 23 11" xfId="5342"/>
    <cellStyle name="Comma 23 11 2" xfId="5990"/>
    <cellStyle name="Comma 23 11 2 2" xfId="12376"/>
    <cellStyle name="Comma 23 11 3" xfId="11736"/>
    <cellStyle name="Comma 23 12" xfId="6488"/>
    <cellStyle name="Comma 23 12 2" xfId="12869"/>
    <cellStyle name="Comma 23 13" xfId="445"/>
    <cellStyle name="Comma 23 13 2" xfId="7022"/>
    <cellStyle name="Comma 23 14" xfId="6686"/>
    <cellStyle name="Comma 23 2" xfId="6"/>
    <cellStyle name="Comma 23 2 2" xfId="88"/>
    <cellStyle name="Comma 23 2 2 2" xfId="89"/>
    <cellStyle name="Comma 23 2 2 2 2" xfId="4051"/>
    <cellStyle name="Comma 23 2 2 2 2 2" xfId="10495"/>
    <cellStyle name="Comma 23 2 2 2 3" xfId="6689"/>
    <cellStyle name="Comma 23 2 2 3" xfId="4050"/>
    <cellStyle name="Comma 23 2 2 3 2" xfId="10494"/>
    <cellStyle name="Comma 23 2 2 4" xfId="1307"/>
    <cellStyle name="Comma 23 2 2 4 2" xfId="7863"/>
    <cellStyle name="Comma 23 2 2 5" xfId="6688"/>
    <cellStyle name="Comma 23 2 3" xfId="1662"/>
    <cellStyle name="Comma 23 2 3 2" xfId="8212"/>
    <cellStyle name="Comma 23 2 4" xfId="3020"/>
    <cellStyle name="Comma 23 2 4 2" xfId="9513"/>
    <cellStyle name="Comma 23 2 5" xfId="4049"/>
    <cellStyle name="Comma 23 2 5 2" xfId="10493"/>
    <cellStyle name="Comma 23 2 6" xfId="446"/>
    <cellStyle name="Comma 23 2 6 2" xfId="7023"/>
    <cellStyle name="Comma 23 2 7" xfId="87"/>
    <cellStyle name="Comma 23 2 7 2" xfId="6687"/>
    <cellStyle name="Comma 23 2 8" xfId="6639"/>
    <cellStyle name="Comma 23 3" xfId="90"/>
    <cellStyle name="Comma 23 3 2" xfId="91"/>
    <cellStyle name="Comma 23 3 2 2" xfId="1664"/>
    <cellStyle name="Comma 23 3 2 2 2" xfId="8214"/>
    <cellStyle name="Comma 23 3 2 3" xfId="6691"/>
    <cellStyle name="Comma 23 3 3" xfId="3021"/>
    <cellStyle name="Comma 23 3 3 2" xfId="9514"/>
    <cellStyle name="Comma 23 3 4" xfId="447"/>
    <cellStyle name="Comma 23 3 4 2" xfId="7024"/>
    <cellStyle name="Comma 23 3 5" xfId="6690"/>
    <cellStyle name="Comma 23 4" xfId="448"/>
    <cellStyle name="Comma 23 4 2" xfId="7025"/>
    <cellStyle name="Comma 23 5" xfId="449"/>
    <cellStyle name="Comma 23 5 2" xfId="7026"/>
    <cellStyle name="Comma 23 6" xfId="1619"/>
    <cellStyle name="Comma 23 6 2" xfId="8170"/>
    <cellStyle name="Comma 23 7" xfId="2737"/>
    <cellStyle name="Comma 23 7 2" xfId="2691"/>
    <cellStyle name="Comma 23 7 2 2" xfId="9193"/>
    <cellStyle name="Comma 23 7 3" xfId="2876"/>
    <cellStyle name="Comma 23 7 3 2" xfId="9373"/>
    <cellStyle name="Comma 23 7 4" xfId="3125"/>
    <cellStyle name="Comma 23 7 4 2" xfId="3280"/>
    <cellStyle name="Comma 23 7 4 2 2" xfId="9765"/>
    <cellStyle name="Comma 23 7 4 3" xfId="3440"/>
    <cellStyle name="Comma 23 7 4 3 2" xfId="9918"/>
    <cellStyle name="Comma 23 7 4 4" xfId="3664"/>
    <cellStyle name="Comma 23 7 4 4 2" xfId="3828"/>
    <cellStyle name="Comma 23 7 4 4 2 2" xfId="4247"/>
    <cellStyle name="Comma 23 7 4 4 2 2 2" xfId="10664"/>
    <cellStyle name="Comma 23 7 4 4 2 3" xfId="4407"/>
    <cellStyle name="Comma 23 7 4 4 2 3 2" xfId="10814"/>
    <cellStyle name="Comma 23 7 4 4 2 4" xfId="10285"/>
    <cellStyle name="Comma 23 7 4 4 3" xfId="3965"/>
    <cellStyle name="Comma 23 7 4 4 3 2" xfId="10413"/>
    <cellStyle name="Comma 23 7 4 4 4" xfId="10132"/>
    <cellStyle name="Comma 23 7 4 5" xfId="9615"/>
    <cellStyle name="Comma 23 7 5" xfId="3603"/>
    <cellStyle name="Comma 23 7 5 2" xfId="3767"/>
    <cellStyle name="Comma 23 7 5 2 2" xfId="4186"/>
    <cellStyle name="Comma 23 7 5 2 2 2" xfId="10608"/>
    <cellStyle name="Comma 23 7 5 2 3" xfId="4346"/>
    <cellStyle name="Comma 23 7 5 2 3 2" xfId="10758"/>
    <cellStyle name="Comma 23 7 5 2 4" xfId="10229"/>
    <cellStyle name="Comma 23 7 5 3" xfId="3904"/>
    <cellStyle name="Comma 23 7 5 3 2" xfId="10357"/>
    <cellStyle name="Comma 23 7 5 4" xfId="10076"/>
    <cellStyle name="Comma 23 7 6" xfId="9237"/>
    <cellStyle name="Comma 23 8" xfId="4048"/>
    <cellStyle name="Comma 23 8 2" xfId="4614"/>
    <cellStyle name="Comma 23 8 2 2" xfId="11015"/>
    <cellStyle name="Comma 23 8 3" xfId="5488"/>
    <cellStyle name="Comma 23 8 3 2" xfId="11880"/>
    <cellStyle name="Comma 23 8 4" xfId="4531"/>
    <cellStyle name="Comma 23 8 4 2" xfId="10935"/>
    <cellStyle name="Comma 23 8 5" xfId="10492"/>
    <cellStyle name="Comma 23 9" xfId="4727"/>
    <cellStyle name="Comma 23 9 2" xfId="4932"/>
    <cellStyle name="Comma 23 9 2 2" xfId="11328"/>
    <cellStyle name="Comma 23 9 3" xfId="5609"/>
    <cellStyle name="Comma 23 9 3 2" xfId="11997"/>
    <cellStyle name="Comma 23 9 4" xfId="11126"/>
    <cellStyle name="Comma 230" xfId="450"/>
    <cellStyle name="Comma 230 2" xfId="7027"/>
    <cellStyle name="Comma 2300" xfId="5046"/>
    <cellStyle name="Comma 2300 2" xfId="11442"/>
    <cellStyle name="Comma 2301" xfId="5045"/>
    <cellStyle name="Comma 2301 2" xfId="11441"/>
    <cellStyle name="Comma 2302" xfId="5047"/>
    <cellStyle name="Comma 2302 2" xfId="11443"/>
    <cellStyle name="Comma 2303" xfId="5048"/>
    <cellStyle name="Comma 2303 2" xfId="6001"/>
    <cellStyle name="Comma 2303 2 2" xfId="12387"/>
    <cellStyle name="Comma 2303 3" xfId="11444"/>
    <cellStyle name="Comma 2304" xfId="5049"/>
    <cellStyle name="Comma 2304 2" xfId="11445"/>
    <cellStyle name="Comma 2305" xfId="5050"/>
    <cellStyle name="Comma 2305 2" xfId="11446"/>
    <cellStyle name="Comma 2306" xfId="5052"/>
    <cellStyle name="Comma 2306 2" xfId="11448"/>
    <cellStyle name="Comma 2307" xfId="5053"/>
    <cellStyle name="Comma 2307 2" xfId="11449"/>
    <cellStyle name="Comma 2308" xfId="5054"/>
    <cellStyle name="Comma 2308 2" xfId="11450"/>
    <cellStyle name="Comma 2309" xfId="5055"/>
    <cellStyle name="Comma 2309 2" xfId="11451"/>
    <cellStyle name="Comma 231" xfId="451"/>
    <cellStyle name="Comma 231 2" xfId="7028"/>
    <cellStyle name="Comma 2310" xfId="5056"/>
    <cellStyle name="Comma 2310 2" xfId="11452"/>
    <cellStyle name="Comma 2311" xfId="5057"/>
    <cellStyle name="Comma 2311 2" xfId="11453"/>
    <cellStyle name="Comma 2312" xfId="5059"/>
    <cellStyle name="Comma 2312 2" xfId="11455"/>
    <cellStyle name="Comma 2313" xfId="5058"/>
    <cellStyle name="Comma 2313 2" xfId="11454"/>
    <cellStyle name="Comma 2314" xfId="5060"/>
    <cellStyle name="Comma 2314 2" xfId="6073"/>
    <cellStyle name="Comma 2314 2 2" xfId="12458"/>
    <cellStyle name="Comma 2314 3" xfId="11456"/>
    <cellStyle name="Comma 2315" xfId="5061"/>
    <cellStyle name="Comma 2315 2" xfId="11457"/>
    <cellStyle name="Comma 2316" xfId="5062"/>
    <cellStyle name="Comma 2316 2" xfId="6076"/>
    <cellStyle name="Comma 2316 2 2" xfId="12461"/>
    <cellStyle name="Comma 2316 3" xfId="11458"/>
    <cellStyle name="Comma 2317" xfId="5063"/>
    <cellStyle name="Comma 2317 2" xfId="5998"/>
    <cellStyle name="Comma 2317 2 2" xfId="12384"/>
    <cellStyle name="Comma 2317 3" xfId="11459"/>
    <cellStyle name="Comma 2318" xfId="5064"/>
    <cellStyle name="Comma 2318 2" xfId="6102"/>
    <cellStyle name="Comma 2318 2 2" xfId="12486"/>
    <cellStyle name="Comma 2318 3" xfId="11460"/>
    <cellStyle name="Comma 2319" xfId="5065"/>
    <cellStyle name="Comma 2319 2" xfId="6062"/>
    <cellStyle name="Comma 2319 2 2" xfId="12447"/>
    <cellStyle name="Comma 2319 3" xfId="11461"/>
    <cellStyle name="Comma 232" xfId="452"/>
    <cellStyle name="Comma 232 2" xfId="7029"/>
    <cellStyle name="Comma 2320" xfId="5066"/>
    <cellStyle name="Comma 2320 2" xfId="6068"/>
    <cellStyle name="Comma 2320 2 2" xfId="12453"/>
    <cellStyle name="Comma 2320 3" xfId="11462"/>
    <cellStyle name="Comma 2321" xfId="5069"/>
    <cellStyle name="Comma 2321 2" xfId="6077"/>
    <cellStyle name="Comma 2321 2 2" xfId="12462"/>
    <cellStyle name="Comma 2321 3" xfId="11464"/>
    <cellStyle name="Comma 2322" xfId="5070"/>
    <cellStyle name="Comma 2322 2" xfId="6085"/>
    <cellStyle name="Comma 2322 2 2" xfId="12469"/>
    <cellStyle name="Comma 2322 3" xfId="11465"/>
    <cellStyle name="Comma 2323" xfId="5071"/>
    <cellStyle name="Comma 2323 2" xfId="6084"/>
    <cellStyle name="Comma 2323 2 2" xfId="12468"/>
    <cellStyle name="Comma 2323 3" xfId="11466"/>
    <cellStyle name="Comma 2324" xfId="5072"/>
    <cellStyle name="Comma 2324 2" xfId="6061"/>
    <cellStyle name="Comma 2324 2 2" xfId="12446"/>
    <cellStyle name="Comma 2324 3" xfId="11467"/>
    <cellStyle name="Comma 2325" xfId="5073"/>
    <cellStyle name="Comma 2325 2" xfId="6074"/>
    <cellStyle name="Comma 2325 2 2" xfId="12459"/>
    <cellStyle name="Comma 2325 3" xfId="11468"/>
    <cellStyle name="Comma 2326" xfId="5074"/>
    <cellStyle name="Comma 2326 2" xfId="11469"/>
    <cellStyle name="Comma 2327" xfId="5075"/>
    <cellStyle name="Comma 2327 2" xfId="11470"/>
    <cellStyle name="Comma 2328" xfId="5076"/>
    <cellStyle name="Comma 2328 2" xfId="6091"/>
    <cellStyle name="Comma 2328 2 2" xfId="12475"/>
    <cellStyle name="Comma 2328 3" xfId="11471"/>
    <cellStyle name="Comma 2329" xfId="5077"/>
    <cellStyle name="Comma 2329 2" xfId="11472"/>
    <cellStyle name="Comma 233" xfId="453"/>
    <cellStyle name="Comma 233 2" xfId="7030"/>
    <cellStyle name="Comma 2330" xfId="5079"/>
    <cellStyle name="Comma 2330 2" xfId="11474"/>
    <cellStyle name="Comma 2331" xfId="5080"/>
    <cellStyle name="Comma 2331 2" xfId="11475"/>
    <cellStyle name="Comma 2332" xfId="5078"/>
    <cellStyle name="Comma 2332 2" xfId="11473"/>
    <cellStyle name="Comma 2333" xfId="5081"/>
    <cellStyle name="Comma 2333 2" xfId="6000"/>
    <cellStyle name="Comma 2333 2 2" xfId="12386"/>
    <cellStyle name="Comma 2333 3" xfId="11476"/>
    <cellStyle name="Comma 2334" xfId="5082"/>
    <cellStyle name="Comma 2334 2" xfId="11477"/>
    <cellStyle name="Comma 2335" xfId="5083"/>
    <cellStyle name="Comma 2335 2" xfId="11478"/>
    <cellStyle name="Comma 2336" xfId="5084"/>
    <cellStyle name="Comma 2336 2" xfId="6078"/>
    <cellStyle name="Comma 2336 2 2" xfId="12463"/>
    <cellStyle name="Comma 2336 3" xfId="11479"/>
    <cellStyle name="Comma 2337" xfId="5086"/>
    <cellStyle name="Comma 2337 2" xfId="11481"/>
    <cellStyle name="Comma 2338" xfId="5085"/>
    <cellStyle name="Comma 2338 2" xfId="6060"/>
    <cellStyle name="Comma 2338 2 2" xfId="12445"/>
    <cellStyle name="Comma 2338 3" xfId="11480"/>
    <cellStyle name="Comma 2339" xfId="5087"/>
    <cellStyle name="Comma 2339 2" xfId="6083"/>
    <cellStyle name="Comma 2339 2 2" xfId="12467"/>
    <cellStyle name="Comma 2339 3" xfId="11482"/>
    <cellStyle name="Comma 234" xfId="454"/>
    <cellStyle name="Comma 234 2" xfId="7031"/>
    <cellStyle name="Comma 2340" xfId="5088"/>
    <cellStyle name="Comma 2340 2" xfId="11483"/>
    <cellStyle name="Comma 2341" xfId="5089"/>
    <cellStyle name="Comma 2341 2" xfId="6156"/>
    <cellStyle name="Comma 2341 2 2" xfId="12538"/>
    <cellStyle name="Comma 2341 3" xfId="11484"/>
    <cellStyle name="Comma 2342" xfId="5134"/>
    <cellStyle name="Comma 2342 2" xfId="11528"/>
    <cellStyle name="Comma 2343" xfId="5135"/>
    <cellStyle name="Comma 2343 2" xfId="11529"/>
    <cellStyle name="Comma 2344" xfId="5136"/>
    <cellStyle name="Comma 2344 2" xfId="11530"/>
    <cellStyle name="Comma 2345" xfId="5137"/>
    <cellStyle name="Comma 2345 2" xfId="11531"/>
    <cellStyle name="Comma 2346" xfId="5138"/>
    <cellStyle name="Comma 2346 2" xfId="11532"/>
    <cellStyle name="Comma 2347" xfId="5139"/>
    <cellStyle name="Comma 2347 2" xfId="11533"/>
    <cellStyle name="Comma 2348" xfId="5140"/>
    <cellStyle name="Comma 2348 2" xfId="11534"/>
    <cellStyle name="Comma 2349" xfId="5141"/>
    <cellStyle name="Comma 2349 2" xfId="11535"/>
    <cellStyle name="Comma 235" xfId="455"/>
    <cellStyle name="Comma 235 2" xfId="7032"/>
    <cellStyle name="Comma 2350" xfId="5142"/>
    <cellStyle name="Comma 2350 2" xfId="11536"/>
    <cellStyle name="Comma 2351" xfId="4857"/>
    <cellStyle name="Comma 2351 2" xfId="11256"/>
    <cellStyle name="Comma 2352" xfId="5143"/>
    <cellStyle name="Comma 2352 2" xfId="11537"/>
    <cellStyle name="Comma 2353" xfId="4862"/>
    <cellStyle name="Comma 2353 2" xfId="11261"/>
    <cellStyle name="Comma 2354" xfId="5144"/>
    <cellStyle name="Comma 2354 2" xfId="11538"/>
    <cellStyle name="Comma 2355" xfId="5145"/>
    <cellStyle name="Comma 2355 2" xfId="11539"/>
    <cellStyle name="Comma 2356" xfId="5146"/>
    <cellStyle name="Comma 2356 2" xfId="11540"/>
    <cellStyle name="Comma 2357" xfId="5147"/>
    <cellStyle name="Comma 2357 2" xfId="11541"/>
    <cellStyle name="Comma 2358" xfId="5148"/>
    <cellStyle name="Comma 2358 2" xfId="11542"/>
    <cellStyle name="Comma 2359" xfId="5150"/>
    <cellStyle name="Comma 2359 2" xfId="11544"/>
    <cellStyle name="Comma 236" xfId="456"/>
    <cellStyle name="Comma 236 2" xfId="7033"/>
    <cellStyle name="Comma 2360" xfId="5149"/>
    <cellStyle name="Comma 2360 2" xfId="11543"/>
    <cellStyle name="Comma 2361" xfId="5152"/>
    <cellStyle name="Comma 2361 2" xfId="11546"/>
    <cellStyle name="Comma 2362" xfId="5151"/>
    <cellStyle name="Comma 2362 2" xfId="11545"/>
    <cellStyle name="Comma 2363" xfId="5153"/>
    <cellStyle name="Comma 2363 2" xfId="6052"/>
    <cellStyle name="Comma 2363 2 2" xfId="12437"/>
    <cellStyle name="Comma 2363 3" xfId="11547"/>
    <cellStyle name="Comma 2364" xfId="5154"/>
    <cellStyle name="Comma 2364 2" xfId="11548"/>
    <cellStyle name="Comma 2365" xfId="5155"/>
    <cellStyle name="Comma 2365 2" xfId="11549"/>
    <cellStyle name="Comma 2366" xfId="4875"/>
    <cellStyle name="Comma 2366 2" xfId="5157"/>
    <cellStyle name="Comma 2366 2 2" xfId="11551"/>
    <cellStyle name="Comma 2366 3" xfId="5679"/>
    <cellStyle name="Comma 2366 3 2" xfId="12067"/>
    <cellStyle name="Comma 2366 4" xfId="11273"/>
    <cellStyle name="Comma 2367" xfId="5158"/>
    <cellStyle name="Comma 2367 2" xfId="11552"/>
    <cellStyle name="Comma 2368" xfId="4866"/>
    <cellStyle name="Comma 2368 2" xfId="5162"/>
    <cellStyle name="Comma 2368 2 2" xfId="11556"/>
    <cellStyle name="Comma 2368 3" xfId="5670"/>
    <cellStyle name="Comma 2368 3 2" xfId="12058"/>
    <cellStyle name="Comma 2368 4" xfId="11264"/>
    <cellStyle name="Comma 2369" xfId="4883"/>
    <cellStyle name="Comma 2369 2" xfId="5214"/>
    <cellStyle name="Comma 2369 2 2" xfId="11608"/>
    <cellStyle name="Comma 2369 3" xfId="5687"/>
    <cellStyle name="Comma 2369 3 2" xfId="12075"/>
    <cellStyle name="Comma 2369 4" xfId="11281"/>
    <cellStyle name="Comma 237" xfId="457"/>
    <cellStyle name="Comma 237 2" xfId="7034"/>
    <cellStyle name="Comma 2370" xfId="4873"/>
    <cellStyle name="Comma 2370 2" xfId="5213"/>
    <cellStyle name="Comma 2370 2 2" xfId="6132"/>
    <cellStyle name="Comma 2370 2 2 2" xfId="12515"/>
    <cellStyle name="Comma 2370 2 3" xfId="11607"/>
    <cellStyle name="Comma 2370 3" xfId="5677"/>
    <cellStyle name="Comma 2370 3 2" xfId="12065"/>
    <cellStyle name="Comma 2370 4" xfId="5996"/>
    <cellStyle name="Comma 2370 4 2" xfId="12382"/>
    <cellStyle name="Comma 2370 5" xfId="11271"/>
    <cellStyle name="Comma 2371" xfId="4948"/>
    <cellStyle name="Comma 2371 2" xfId="5212"/>
    <cellStyle name="Comma 2371 2 2" xfId="6202"/>
    <cellStyle name="Comma 2371 2 2 2" xfId="12583"/>
    <cellStyle name="Comma 2371 2 3" xfId="11606"/>
    <cellStyle name="Comma 2371 3" xfId="5689"/>
    <cellStyle name="Comma 2371 3 2" xfId="12077"/>
    <cellStyle name="Comma 2371 4" xfId="6028"/>
    <cellStyle name="Comma 2371 4 2" xfId="12413"/>
    <cellStyle name="Comma 2371 5" xfId="11344"/>
    <cellStyle name="Comma 2372" xfId="4870"/>
    <cellStyle name="Comma 2372 2" xfId="5216"/>
    <cellStyle name="Comma 2372 2 2" xfId="11610"/>
    <cellStyle name="Comma 2372 3" xfId="5674"/>
    <cellStyle name="Comma 2372 3 2" xfId="12062"/>
    <cellStyle name="Comma 2372 4" xfId="11268"/>
    <cellStyle name="Comma 2373" xfId="4868"/>
    <cellStyle name="Comma 2373 2" xfId="5215"/>
    <cellStyle name="Comma 2373 2 2" xfId="11609"/>
    <cellStyle name="Comma 2373 3" xfId="5672"/>
    <cellStyle name="Comma 2373 3 2" xfId="12060"/>
    <cellStyle name="Comma 2373 4" xfId="11266"/>
    <cellStyle name="Comma 2374" xfId="4881"/>
    <cellStyle name="Comma 2374 2" xfId="5217"/>
    <cellStyle name="Comma 2374 2 2" xfId="11611"/>
    <cellStyle name="Comma 2374 3" xfId="5685"/>
    <cellStyle name="Comma 2374 3 2" xfId="12073"/>
    <cellStyle name="Comma 2374 4" xfId="11279"/>
    <cellStyle name="Comma 2375" xfId="5156"/>
    <cellStyle name="Comma 2375 2" xfId="5220"/>
    <cellStyle name="Comma 2375 2 2" xfId="6100"/>
    <cellStyle name="Comma 2375 2 2 2" xfId="12484"/>
    <cellStyle name="Comma 2375 2 3" xfId="11614"/>
    <cellStyle name="Comma 2375 3" xfId="5695"/>
    <cellStyle name="Comma 2375 3 2" xfId="12083"/>
    <cellStyle name="Comma 2375 4" xfId="6209"/>
    <cellStyle name="Comma 2375 4 2" xfId="12590"/>
    <cellStyle name="Comma 2375 5" xfId="11550"/>
    <cellStyle name="Comma 2376" xfId="4874"/>
    <cellStyle name="Comma 2376 2" xfId="5218"/>
    <cellStyle name="Comma 2376 2 2" xfId="6160"/>
    <cellStyle name="Comma 2376 2 2 2" xfId="12542"/>
    <cellStyle name="Comma 2376 2 3" xfId="11612"/>
    <cellStyle name="Comma 2376 3" xfId="5678"/>
    <cellStyle name="Comma 2376 3 2" xfId="12066"/>
    <cellStyle name="Comma 2376 4" xfId="6013"/>
    <cellStyle name="Comma 2376 4 2" xfId="12399"/>
    <cellStyle name="Comma 2376 5" xfId="11272"/>
    <cellStyle name="Comma 2377" xfId="4876"/>
    <cellStyle name="Comma 2377 2" xfId="5221"/>
    <cellStyle name="Comma 2377 2 2" xfId="11615"/>
    <cellStyle name="Comma 2377 3" xfId="5680"/>
    <cellStyle name="Comma 2377 3 2" xfId="12068"/>
    <cellStyle name="Comma 2377 4" xfId="11274"/>
    <cellStyle name="Comma 2378" xfId="4878"/>
    <cellStyle name="Comma 2378 2" xfId="5222"/>
    <cellStyle name="Comma 2378 2 2" xfId="11616"/>
    <cellStyle name="Comma 2378 3" xfId="5682"/>
    <cellStyle name="Comma 2378 3 2" xfId="12070"/>
    <cellStyle name="Comma 2378 4" xfId="11276"/>
    <cellStyle name="Comma 2379" xfId="4867"/>
    <cellStyle name="Comma 2379 2" xfId="5223"/>
    <cellStyle name="Comma 2379 2 2" xfId="11617"/>
    <cellStyle name="Comma 2379 3" xfId="5671"/>
    <cellStyle name="Comma 2379 3 2" xfId="12059"/>
    <cellStyle name="Comma 2379 4" xfId="11265"/>
    <cellStyle name="Comma 238" xfId="458"/>
    <cellStyle name="Comma 238 2" xfId="7035"/>
    <cellStyle name="Comma 2380" xfId="4884"/>
    <cellStyle name="Comma 2380 2" xfId="5224"/>
    <cellStyle name="Comma 2380 2 2" xfId="11618"/>
    <cellStyle name="Comma 2380 3" xfId="5688"/>
    <cellStyle name="Comma 2380 3 2" xfId="12076"/>
    <cellStyle name="Comma 2380 4" xfId="11282"/>
    <cellStyle name="Comma 2381" xfId="4877"/>
    <cellStyle name="Comma 2381 2" xfId="5225"/>
    <cellStyle name="Comma 2381 2 2" xfId="11619"/>
    <cellStyle name="Comma 2381 3" xfId="5681"/>
    <cellStyle name="Comma 2381 3 2" xfId="12069"/>
    <cellStyle name="Comma 2381 4" xfId="11275"/>
    <cellStyle name="Comma 2382" xfId="4872"/>
    <cellStyle name="Comma 2382 2" xfId="5226"/>
    <cellStyle name="Comma 2382 2 2" xfId="11620"/>
    <cellStyle name="Comma 2382 3" xfId="5676"/>
    <cellStyle name="Comma 2382 3 2" xfId="12064"/>
    <cellStyle name="Comma 2382 4" xfId="11270"/>
    <cellStyle name="Comma 2383" xfId="5159"/>
    <cellStyle name="Comma 2383 2" xfId="5227"/>
    <cellStyle name="Comma 2383 2 2" xfId="6039"/>
    <cellStyle name="Comma 2383 2 2 2" xfId="12424"/>
    <cellStyle name="Comma 2383 2 3" xfId="11621"/>
    <cellStyle name="Comma 2383 3" xfId="5696"/>
    <cellStyle name="Comma 2383 3 2" xfId="12084"/>
    <cellStyle name="Comma 2383 4" xfId="6152"/>
    <cellStyle name="Comma 2383 4 2" xfId="12534"/>
    <cellStyle name="Comma 2383 5" xfId="11553"/>
    <cellStyle name="Comma 2384" xfId="4879"/>
    <cellStyle name="Comma 2384 2" xfId="5228"/>
    <cellStyle name="Comma 2384 2 2" xfId="6020"/>
    <cellStyle name="Comma 2384 2 2 2" xfId="12405"/>
    <cellStyle name="Comma 2384 2 3" xfId="11622"/>
    <cellStyle name="Comma 2384 3" xfId="5683"/>
    <cellStyle name="Comma 2384 3 2" xfId="12071"/>
    <cellStyle name="Comma 2384 4" xfId="6199"/>
    <cellStyle name="Comma 2384 4 2" xfId="12580"/>
    <cellStyle name="Comma 2384 5" xfId="11277"/>
    <cellStyle name="Comma 2385" xfId="4882"/>
    <cellStyle name="Comma 2385 2" xfId="5229"/>
    <cellStyle name="Comma 2385 2 2" xfId="11623"/>
    <cellStyle name="Comma 2385 3" xfId="5686"/>
    <cellStyle name="Comma 2385 3 2" xfId="12074"/>
    <cellStyle name="Comma 2385 4" xfId="11280"/>
    <cellStyle name="Comma 2386" xfId="5160"/>
    <cellStyle name="Comma 2386 2" xfId="5231"/>
    <cellStyle name="Comma 2386 2 2" xfId="11625"/>
    <cellStyle name="Comma 2386 3" xfId="5697"/>
    <cellStyle name="Comma 2386 3 2" xfId="12085"/>
    <cellStyle name="Comma 2386 4" xfId="11554"/>
    <cellStyle name="Comma 2387" xfId="4871"/>
    <cellStyle name="Comma 2387 2" xfId="5230"/>
    <cellStyle name="Comma 2387 2 2" xfId="11624"/>
    <cellStyle name="Comma 2387 3" xfId="5675"/>
    <cellStyle name="Comma 2387 3 2" xfId="12063"/>
    <cellStyle name="Comma 2387 4" xfId="11269"/>
    <cellStyle name="Comma 2388" xfId="4880"/>
    <cellStyle name="Comma 2388 2" xfId="5232"/>
    <cellStyle name="Comma 2388 2 2" xfId="6038"/>
    <cellStyle name="Comma 2388 2 2 2" xfId="12423"/>
    <cellStyle name="Comma 2388 2 3" xfId="11626"/>
    <cellStyle name="Comma 2388 3" xfId="5684"/>
    <cellStyle name="Comma 2388 3 2" xfId="12072"/>
    <cellStyle name="Comma 2388 4" xfId="6116"/>
    <cellStyle name="Comma 2388 4 2" xfId="12500"/>
    <cellStyle name="Comma 2388 5" xfId="11278"/>
    <cellStyle name="Comma 2389" xfId="5161"/>
    <cellStyle name="Comma 2389 2" xfId="5233"/>
    <cellStyle name="Comma 2389 2 2" xfId="11627"/>
    <cellStyle name="Comma 2389 3" xfId="5698"/>
    <cellStyle name="Comma 2389 3 2" xfId="12086"/>
    <cellStyle name="Comma 2389 4" xfId="11555"/>
    <cellStyle name="Comma 239" xfId="459"/>
    <cellStyle name="Comma 239 2" xfId="7036"/>
    <cellStyle name="Comma 2390" xfId="4869"/>
    <cellStyle name="Comma 2390 2" xfId="5234"/>
    <cellStyle name="Comma 2390 2 2" xfId="11628"/>
    <cellStyle name="Comma 2390 3" xfId="5673"/>
    <cellStyle name="Comma 2390 3 2" xfId="12061"/>
    <cellStyle name="Comma 2390 4" xfId="11267"/>
    <cellStyle name="Comma 2391" xfId="5163"/>
    <cellStyle name="Comma 2391 2" xfId="5235"/>
    <cellStyle name="Comma 2391 2 2" xfId="11629"/>
    <cellStyle name="Comma 2391 3" xfId="5699"/>
    <cellStyle name="Comma 2391 3 2" xfId="12087"/>
    <cellStyle name="Comma 2391 4" xfId="11557"/>
    <cellStyle name="Comma 2392" xfId="5164"/>
    <cellStyle name="Comma 2392 2" xfId="11558"/>
    <cellStyle name="Comma 2393" xfId="5165"/>
    <cellStyle name="Comma 2393 2" xfId="5236"/>
    <cellStyle name="Comma 2393 2 2" xfId="11630"/>
    <cellStyle name="Comma 2393 3" xfId="5700"/>
    <cellStyle name="Comma 2393 3 2" xfId="12088"/>
    <cellStyle name="Comma 2393 4" xfId="11559"/>
    <cellStyle name="Comma 2394" xfId="5166"/>
    <cellStyle name="Comma 2394 2" xfId="5237"/>
    <cellStyle name="Comma 2394 2 2" xfId="11631"/>
    <cellStyle name="Comma 2394 3" xfId="5701"/>
    <cellStyle name="Comma 2394 3 2" xfId="12089"/>
    <cellStyle name="Comma 2394 4" xfId="11560"/>
    <cellStyle name="Comma 2395" xfId="5167"/>
    <cellStyle name="Comma 2395 2" xfId="5238"/>
    <cellStyle name="Comma 2395 2 2" xfId="11632"/>
    <cellStyle name="Comma 2395 3" xfId="5702"/>
    <cellStyle name="Comma 2395 3 2" xfId="12090"/>
    <cellStyle name="Comma 2395 4" xfId="11561"/>
    <cellStyle name="Comma 2396" xfId="5168"/>
    <cellStyle name="Comma 2396 2" xfId="11562"/>
    <cellStyle name="Comma 2397" xfId="5169"/>
    <cellStyle name="Comma 2397 2" xfId="5239"/>
    <cellStyle name="Comma 2397 2 2" xfId="11633"/>
    <cellStyle name="Comma 2397 3" xfId="5703"/>
    <cellStyle name="Comma 2397 3 2" xfId="12091"/>
    <cellStyle name="Comma 2397 4" xfId="11563"/>
    <cellStyle name="Comma 2398" xfId="5170"/>
    <cellStyle name="Comma 2398 2" xfId="5240"/>
    <cellStyle name="Comma 2398 2 2" xfId="11634"/>
    <cellStyle name="Comma 2398 3" xfId="5704"/>
    <cellStyle name="Comma 2398 3 2" xfId="12092"/>
    <cellStyle name="Comma 2398 4" xfId="11564"/>
    <cellStyle name="Comma 2399" xfId="5171"/>
    <cellStyle name="Comma 2399 2" xfId="5242"/>
    <cellStyle name="Comma 2399 2 2" xfId="6019"/>
    <cellStyle name="Comma 2399 2 2 2" xfId="12404"/>
    <cellStyle name="Comma 2399 2 3" xfId="11636"/>
    <cellStyle name="Comma 2399 3" xfId="5705"/>
    <cellStyle name="Comma 2399 3 2" xfId="12093"/>
    <cellStyle name="Comma 2399 4" xfId="6113"/>
    <cellStyle name="Comma 2399 4 2" xfId="12497"/>
    <cellStyle name="Comma 2399 5" xfId="11565"/>
    <cellStyle name="Comma 24" xfId="212"/>
    <cellStyle name="Comma 24 10" xfId="5093"/>
    <cellStyle name="Comma 24 10 2" xfId="6082"/>
    <cellStyle name="Comma 24 10 2 2" xfId="12466"/>
    <cellStyle name="Comma 24 10 3" xfId="11488"/>
    <cellStyle name="Comma 24 11" xfId="5344"/>
    <cellStyle name="Comma 24 11 2" xfId="6205"/>
    <cellStyle name="Comma 24 11 2 2" xfId="12586"/>
    <cellStyle name="Comma 24 11 3" xfId="11738"/>
    <cellStyle name="Comma 24 12" xfId="6485"/>
    <cellStyle name="Comma 24 12 2" xfId="12866"/>
    <cellStyle name="Comma 24 13" xfId="460"/>
    <cellStyle name="Comma 24 13 2" xfId="7037"/>
    <cellStyle name="Comma 24 14" xfId="6796"/>
    <cellStyle name="Comma 24 2" xfId="461"/>
    <cellStyle name="Comma 24 2 2" xfId="1308"/>
    <cellStyle name="Comma 24 2 2 2" xfId="7864"/>
    <cellStyle name="Comma 24 2 3" xfId="1666"/>
    <cellStyle name="Comma 24 2 3 2" xfId="8216"/>
    <cellStyle name="Comma 24 2 4" xfId="3022"/>
    <cellStyle name="Comma 24 2 4 2" xfId="9515"/>
    <cellStyle name="Comma 24 2 5" xfId="7038"/>
    <cellStyle name="Comma 24 3" xfId="462"/>
    <cellStyle name="Comma 24 3 2" xfId="1668"/>
    <cellStyle name="Comma 24 3 2 2" xfId="8218"/>
    <cellStyle name="Comma 24 3 3" xfId="3023"/>
    <cellStyle name="Comma 24 3 3 2" xfId="9516"/>
    <cellStyle name="Comma 24 3 4" xfId="7039"/>
    <cellStyle name="Comma 24 4" xfId="463"/>
    <cellStyle name="Comma 24 4 2" xfId="7040"/>
    <cellStyle name="Comma 24 5" xfId="464"/>
    <cellStyle name="Comma 24 5 2" xfId="7041"/>
    <cellStyle name="Comma 24 6" xfId="1621"/>
    <cellStyle name="Comma 24 6 2" xfId="8172"/>
    <cellStyle name="Comma 24 7" xfId="2734"/>
    <cellStyle name="Comma 24 7 2" xfId="2659"/>
    <cellStyle name="Comma 24 7 2 2" xfId="9161"/>
    <cellStyle name="Comma 24 7 3" xfId="2873"/>
    <cellStyle name="Comma 24 7 3 2" xfId="9370"/>
    <cellStyle name="Comma 24 7 4" xfId="3122"/>
    <cellStyle name="Comma 24 7 4 2" xfId="3277"/>
    <cellStyle name="Comma 24 7 4 2 2" xfId="9762"/>
    <cellStyle name="Comma 24 7 4 3" xfId="3437"/>
    <cellStyle name="Comma 24 7 4 3 2" xfId="9915"/>
    <cellStyle name="Comma 24 7 4 4" xfId="3661"/>
    <cellStyle name="Comma 24 7 4 4 2" xfId="3825"/>
    <cellStyle name="Comma 24 7 4 4 2 2" xfId="4244"/>
    <cellStyle name="Comma 24 7 4 4 2 2 2" xfId="10661"/>
    <cellStyle name="Comma 24 7 4 4 2 3" xfId="4404"/>
    <cellStyle name="Comma 24 7 4 4 2 3 2" xfId="10811"/>
    <cellStyle name="Comma 24 7 4 4 2 4" xfId="10282"/>
    <cellStyle name="Comma 24 7 4 4 3" xfId="3962"/>
    <cellStyle name="Comma 24 7 4 4 3 2" xfId="10410"/>
    <cellStyle name="Comma 24 7 4 4 4" xfId="10129"/>
    <cellStyle name="Comma 24 7 4 5" xfId="9612"/>
    <cellStyle name="Comma 24 7 5" xfId="3600"/>
    <cellStyle name="Comma 24 7 5 2" xfId="3764"/>
    <cellStyle name="Comma 24 7 5 2 2" xfId="4183"/>
    <cellStyle name="Comma 24 7 5 2 2 2" xfId="10605"/>
    <cellStyle name="Comma 24 7 5 2 3" xfId="4343"/>
    <cellStyle name="Comma 24 7 5 2 3 2" xfId="10755"/>
    <cellStyle name="Comma 24 7 5 2 4" xfId="10226"/>
    <cellStyle name="Comma 24 7 5 3" xfId="3901"/>
    <cellStyle name="Comma 24 7 5 3 2" xfId="10354"/>
    <cellStyle name="Comma 24 7 5 4" xfId="10073"/>
    <cellStyle name="Comma 24 7 6" xfId="9234"/>
    <cellStyle name="Comma 24 8" xfId="4528"/>
    <cellStyle name="Comma 24 8 2" xfId="4611"/>
    <cellStyle name="Comma 24 8 2 2" xfId="11012"/>
    <cellStyle name="Comma 24 8 3" xfId="5485"/>
    <cellStyle name="Comma 24 8 3 2" xfId="11877"/>
    <cellStyle name="Comma 24 8 4" xfId="10932"/>
    <cellStyle name="Comma 24 9" xfId="4730"/>
    <cellStyle name="Comma 24 9 2" xfId="4935"/>
    <cellStyle name="Comma 24 9 2 2" xfId="11331"/>
    <cellStyle name="Comma 24 9 3" xfId="5612"/>
    <cellStyle name="Comma 24 9 3 2" xfId="12000"/>
    <cellStyle name="Comma 24 9 4" xfId="11129"/>
    <cellStyle name="Comma 240" xfId="465"/>
    <cellStyle name="Comma 240 2" xfId="7042"/>
    <cellStyle name="Comma 2400" xfId="5172"/>
    <cellStyle name="Comma 2400 2" xfId="5241"/>
    <cellStyle name="Comma 2400 2 2" xfId="6037"/>
    <cellStyle name="Comma 2400 2 2 2" xfId="12422"/>
    <cellStyle name="Comma 2400 2 3" xfId="11635"/>
    <cellStyle name="Comma 2400 3" xfId="5706"/>
    <cellStyle name="Comma 2400 3 2" xfId="12094"/>
    <cellStyle name="Comma 2400 4" xfId="11566"/>
    <cellStyle name="Comma 2401" xfId="5173"/>
    <cellStyle name="Comma 2401 2" xfId="5243"/>
    <cellStyle name="Comma 2401 2 2" xfId="11637"/>
    <cellStyle name="Comma 2401 3" xfId="5707"/>
    <cellStyle name="Comma 2401 3 2" xfId="12095"/>
    <cellStyle name="Comma 2401 4" xfId="11567"/>
    <cellStyle name="Comma 2402" xfId="5175"/>
    <cellStyle name="Comma 2402 2" xfId="5244"/>
    <cellStyle name="Comma 2402 2 2" xfId="6036"/>
    <cellStyle name="Comma 2402 2 2 2" xfId="12421"/>
    <cellStyle name="Comma 2402 2 3" xfId="11638"/>
    <cellStyle name="Comma 2402 3" xfId="5709"/>
    <cellStyle name="Comma 2402 3 2" xfId="12097"/>
    <cellStyle name="Comma 2402 4" xfId="6197"/>
    <cellStyle name="Comma 2402 4 2" xfId="12578"/>
    <cellStyle name="Comma 2402 5" xfId="11569"/>
    <cellStyle name="Comma 2403" xfId="5174"/>
    <cellStyle name="Comma 2403 2" xfId="5245"/>
    <cellStyle name="Comma 2403 2 2" xfId="6035"/>
    <cellStyle name="Comma 2403 2 2 2" xfId="12420"/>
    <cellStyle name="Comma 2403 2 3" xfId="11639"/>
    <cellStyle name="Comma 2403 3" xfId="5708"/>
    <cellStyle name="Comma 2403 3 2" xfId="12096"/>
    <cellStyle name="Comma 2403 4" xfId="6097"/>
    <cellStyle name="Comma 2403 4 2" xfId="12481"/>
    <cellStyle name="Comma 2403 5" xfId="11568"/>
    <cellStyle name="Comma 2404" xfId="5176"/>
    <cellStyle name="Comma 2404 2" xfId="5246"/>
    <cellStyle name="Comma 2404 2 2" xfId="11640"/>
    <cellStyle name="Comma 2404 3" xfId="5710"/>
    <cellStyle name="Comma 2404 3 2" xfId="12098"/>
    <cellStyle name="Comma 2404 4" xfId="11570"/>
    <cellStyle name="Comma 2405" xfId="5177"/>
    <cellStyle name="Comma 2405 2" xfId="5247"/>
    <cellStyle name="Comma 2405 2 2" xfId="11641"/>
    <cellStyle name="Comma 2405 3" xfId="5711"/>
    <cellStyle name="Comma 2405 3 2" xfId="12099"/>
    <cellStyle name="Comma 2405 4" xfId="11571"/>
    <cellStyle name="Comma 2406" xfId="5178"/>
    <cellStyle name="Comma 2406 2" xfId="5248"/>
    <cellStyle name="Comma 2406 2 2" xfId="11642"/>
    <cellStyle name="Comma 2406 3" xfId="5712"/>
    <cellStyle name="Comma 2406 3 2" xfId="12100"/>
    <cellStyle name="Comma 2406 4" xfId="11572"/>
    <cellStyle name="Comma 2407" xfId="5180"/>
    <cellStyle name="Comma 2407 2" xfId="5249"/>
    <cellStyle name="Comma 2407 2 2" xfId="6034"/>
    <cellStyle name="Comma 2407 2 2 2" xfId="12419"/>
    <cellStyle name="Comma 2407 2 3" xfId="11643"/>
    <cellStyle name="Comma 2407 3" xfId="5714"/>
    <cellStyle name="Comma 2407 3 2" xfId="12102"/>
    <cellStyle name="Comma 2407 4" xfId="6047"/>
    <cellStyle name="Comma 2407 4 2" xfId="12432"/>
    <cellStyle name="Comma 2407 5" xfId="11574"/>
    <cellStyle name="Comma 2408" xfId="5179"/>
    <cellStyle name="Comma 2408 2" xfId="5250"/>
    <cellStyle name="Comma 2408 2 2" xfId="11644"/>
    <cellStyle name="Comma 2408 3" xfId="5713"/>
    <cellStyle name="Comma 2408 3 2" xfId="6143"/>
    <cellStyle name="Comma 2408 3 2 2" xfId="12525"/>
    <cellStyle name="Comma 2408 3 3" xfId="12101"/>
    <cellStyle name="Comma 2408 4" xfId="11573"/>
    <cellStyle name="Comma 2409" xfId="5181"/>
    <cellStyle name="Comma 2409 2" xfId="5251"/>
    <cellStyle name="Comma 2409 2 2" xfId="6033"/>
    <cellStyle name="Comma 2409 2 2 2" xfId="12418"/>
    <cellStyle name="Comma 2409 2 3" xfId="11645"/>
    <cellStyle name="Comma 2409 3" xfId="5715"/>
    <cellStyle name="Comma 2409 3 2" xfId="12103"/>
    <cellStyle name="Comma 2409 4" xfId="6012"/>
    <cellStyle name="Comma 2409 4 2" xfId="12398"/>
    <cellStyle name="Comma 2409 5" xfId="11575"/>
    <cellStyle name="Comma 241" xfId="466"/>
    <cellStyle name="Comma 241 2" xfId="7043"/>
    <cellStyle name="Comma 2410" xfId="5183"/>
    <cellStyle name="Comma 2410 2" xfId="5252"/>
    <cellStyle name="Comma 2410 2 2" xfId="11646"/>
    <cellStyle name="Comma 2410 3" xfId="5716"/>
    <cellStyle name="Comma 2410 3 2" xfId="12104"/>
    <cellStyle name="Comma 2410 4" xfId="11577"/>
    <cellStyle name="Comma 2411" xfId="5184"/>
    <cellStyle name="Comma 2411 2" xfId="5253"/>
    <cellStyle name="Comma 2411 2 2" xfId="11647"/>
    <cellStyle name="Comma 2411 3" xfId="5717"/>
    <cellStyle name="Comma 2411 3 2" xfId="12105"/>
    <cellStyle name="Comma 2411 4" xfId="11578"/>
    <cellStyle name="Comma 2412" xfId="5254"/>
    <cellStyle name="Comma 2412 2" xfId="11648"/>
    <cellStyle name="Comma 2413" xfId="5255"/>
    <cellStyle name="Comma 2413 2" xfId="11649"/>
    <cellStyle name="Comma 2414" xfId="5257"/>
    <cellStyle name="Comma 2414 2" xfId="11651"/>
    <cellStyle name="Comma 2415" xfId="5256"/>
    <cellStyle name="Comma 2415 2" xfId="6046"/>
    <cellStyle name="Comma 2415 2 2" xfId="12431"/>
    <cellStyle name="Comma 2415 3" xfId="11650"/>
    <cellStyle name="Comma 2416" xfId="5259"/>
    <cellStyle name="Comma 2416 2" xfId="11653"/>
    <cellStyle name="Comma 2417" xfId="5258"/>
    <cellStyle name="Comma 2417 2" xfId="11652"/>
    <cellStyle name="Comma 2418" xfId="5260"/>
    <cellStyle name="Comma 2418 2" xfId="11654"/>
    <cellStyle name="Comma 2419" xfId="5261"/>
    <cellStyle name="Comma 2419 2" xfId="11655"/>
    <cellStyle name="Comma 242" xfId="467"/>
    <cellStyle name="Comma 242 2" xfId="7044"/>
    <cellStyle name="Comma 2420" xfId="5262"/>
    <cellStyle name="Comma 2420 2" xfId="6188"/>
    <cellStyle name="Comma 2420 2 2" xfId="12570"/>
    <cellStyle name="Comma 2420 3" xfId="11656"/>
    <cellStyle name="Comma 2421" xfId="5264"/>
    <cellStyle name="Comma 2421 2" xfId="11658"/>
    <cellStyle name="Comma 2422" xfId="5263"/>
    <cellStyle name="Comma 2422 2" xfId="11657"/>
    <cellStyle name="Comma 2423" xfId="5265"/>
    <cellStyle name="Comma 2423 2" xfId="11659"/>
    <cellStyle name="Comma 2424" xfId="5266"/>
    <cellStyle name="Comma 2424 2" xfId="11660"/>
    <cellStyle name="Comma 2425" xfId="5267"/>
    <cellStyle name="Comma 2425 2" xfId="11661"/>
    <cellStyle name="Comma 2426" xfId="5268"/>
    <cellStyle name="Comma 2426 2" xfId="11662"/>
    <cellStyle name="Comma 2427" xfId="5269"/>
    <cellStyle name="Comma 2427 2" xfId="11663"/>
    <cellStyle name="Comma 2428" xfId="5270"/>
    <cellStyle name="Comma 2428 2" xfId="11664"/>
    <cellStyle name="Comma 2429" xfId="5272"/>
    <cellStyle name="Comma 2429 2" xfId="6044"/>
    <cellStyle name="Comma 2429 2 2" xfId="12429"/>
    <cellStyle name="Comma 2429 3" xfId="11666"/>
    <cellStyle name="Comma 243" xfId="468"/>
    <cellStyle name="Comma 243 2" xfId="7045"/>
    <cellStyle name="Comma 2430" xfId="5271"/>
    <cellStyle name="Comma 2430 2" xfId="6024"/>
    <cellStyle name="Comma 2430 2 2" xfId="12409"/>
    <cellStyle name="Comma 2430 3" xfId="11665"/>
    <cellStyle name="Comma 2431" xfId="5273"/>
    <cellStyle name="Comma 2431 2" xfId="11667"/>
    <cellStyle name="Comma 2432" xfId="5274"/>
    <cellStyle name="Comma 2432 2" xfId="11668"/>
    <cellStyle name="Comma 2433" xfId="5275"/>
    <cellStyle name="Comma 2433 2" xfId="6043"/>
    <cellStyle name="Comma 2433 2 2" xfId="12428"/>
    <cellStyle name="Comma 2433 3" xfId="11669"/>
    <cellStyle name="Comma 2434" xfId="5276"/>
    <cellStyle name="Comma 2434 2" xfId="11670"/>
    <cellStyle name="Comma 2435" xfId="5277"/>
    <cellStyle name="Comma 2435 2" xfId="11671"/>
    <cellStyle name="Comma 2436" xfId="5278"/>
    <cellStyle name="Comma 2436 2" xfId="6042"/>
    <cellStyle name="Comma 2436 2 2" xfId="12427"/>
    <cellStyle name="Comma 2436 3" xfId="11672"/>
    <cellStyle name="Comma 2437" xfId="5282"/>
    <cellStyle name="Comma 2437 2" xfId="11676"/>
    <cellStyle name="Comma 2438" xfId="5281"/>
    <cellStyle name="Comma 2438 2" xfId="11675"/>
    <cellStyle name="Comma 2439" xfId="5280"/>
    <cellStyle name="Comma 2439 2" xfId="11674"/>
    <cellStyle name="Comma 244" xfId="469"/>
    <cellStyle name="Comma 244 2" xfId="7046"/>
    <cellStyle name="Comma 2440" xfId="5283"/>
    <cellStyle name="Comma 2440 2" xfId="11677"/>
    <cellStyle name="Comma 2441" xfId="5284"/>
    <cellStyle name="Comma 2441 2" xfId="6041"/>
    <cellStyle name="Comma 2441 2 2" xfId="12426"/>
    <cellStyle name="Comma 2441 3" xfId="11678"/>
    <cellStyle name="Comma 2442" xfId="5287"/>
    <cellStyle name="Comma 2442 2" xfId="6040"/>
    <cellStyle name="Comma 2442 2 2" xfId="12425"/>
    <cellStyle name="Comma 2442 3" xfId="11681"/>
    <cellStyle name="Comma 2443" xfId="5286"/>
    <cellStyle name="Comma 2443 2" xfId="11680"/>
    <cellStyle name="Comma 2444" xfId="5285"/>
    <cellStyle name="Comma 2444 2" xfId="11679"/>
    <cellStyle name="Comma 2445" xfId="5288"/>
    <cellStyle name="Comma 2445 2" xfId="11682"/>
    <cellStyle name="Comma 2446" xfId="5289"/>
    <cellStyle name="Comma 2446 2" xfId="11683"/>
    <cellStyle name="Comma 2447" xfId="5290"/>
    <cellStyle name="Comma 2447 2" xfId="11684"/>
    <cellStyle name="Comma 2448" xfId="5291"/>
    <cellStyle name="Comma 2448 2" xfId="11685"/>
    <cellStyle name="Comma 2449" xfId="5292"/>
    <cellStyle name="Comma 2449 2" xfId="11686"/>
    <cellStyle name="Comma 245" xfId="470"/>
    <cellStyle name="Comma 245 2" xfId="7047"/>
    <cellStyle name="Comma 2450" xfId="5293"/>
    <cellStyle name="Comma 2450 2" xfId="6026"/>
    <cellStyle name="Comma 2450 2 2" xfId="12411"/>
    <cellStyle name="Comma 2450 3" xfId="11687"/>
    <cellStyle name="Comma 2451" xfId="5294"/>
    <cellStyle name="Comma 2451 2" xfId="11688"/>
    <cellStyle name="Comma 2452" xfId="5295"/>
    <cellStyle name="Comma 2452 2" xfId="11689"/>
    <cellStyle name="Comma 2453" xfId="5296"/>
    <cellStyle name="Comma 2453 2" xfId="11690"/>
    <cellStyle name="Comma 2454" xfId="5297"/>
    <cellStyle name="Comma 2454 2" xfId="11691"/>
    <cellStyle name="Comma 2455" xfId="5301"/>
    <cellStyle name="Comma 2455 2" xfId="11695"/>
    <cellStyle name="Comma 2456" xfId="5300"/>
    <cellStyle name="Comma 2456 2" xfId="6165"/>
    <cellStyle name="Comma 2456 2 2" xfId="12547"/>
    <cellStyle name="Comma 2456 3" xfId="11694"/>
    <cellStyle name="Comma 2457" xfId="5299"/>
    <cellStyle name="Comma 2457 2" xfId="6175"/>
    <cellStyle name="Comma 2457 2 2" xfId="12557"/>
    <cellStyle name="Comma 2457 3" xfId="11693"/>
    <cellStyle name="Comma 2458" xfId="5298"/>
    <cellStyle name="Comma 2458 2" xfId="11692"/>
    <cellStyle name="Comma 2459" xfId="5193"/>
    <cellStyle name="Comma 2459 2" xfId="5306"/>
    <cellStyle name="Comma 2459 2 2" xfId="11700"/>
    <cellStyle name="Comma 2459 3" xfId="5726"/>
    <cellStyle name="Comma 2459 3 2" xfId="12114"/>
    <cellStyle name="Comma 2459 4" xfId="11587"/>
    <cellStyle name="Comma 246" xfId="471"/>
    <cellStyle name="Comma 246 2" xfId="7048"/>
    <cellStyle name="Comma 2460" xfId="5207"/>
    <cellStyle name="Comma 2460 2" xfId="5303"/>
    <cellStyle name="Comma 2460 2 2" xfId="11697"/>
    <cellStyle name="Comma 2460 3" xfId="5740"/>
    <cellStyle name="Comma 2460 3 2" xfId="12128"/>
    <cellStyle name="Comma 2460 4" xfId="11601"/>
    <cellStyle name="Comma 2461" xfId="5202"/>
    <cellStyle name="Comma 2461 2" xfId="5347"/>
    <cellStyle name="Comma 2461 2 2" xfId="6031"/>
    <cellStyle name="Comma 2461 2 2 2" xfId="12416"/>
    <cellStyle name="Comma 2461 2 3" xfId="11741"/>
    <cellStyle name="Comma 2461 3" xfId="5735"/>
    <cellStyle name="Comma 2461 3 2" xfId="12123"/>
    <cellStyle name="Comma 2461 4" xfId="11596"/>
    <cellStyle name="Comma 2462" xfId="5206"/>
    <cellStyle name="Comma 2462 2" xfId="5348"/>
    <cellStyle name="Comma 2462 2 2" xfId="11742"/>
    <cellStyle name="Comma 2462 3" xfId="5739"/>
    <cellStyle name="Comma 2462 3 2" xfId="12127"/>
    <cellStyle name="Comma 2462 4" xfId="11600"/>
    <cellStyle name="Comma 2463" xfId="5203"/>
    <cellStyle name="Comma 2463 2" xfId="5349"/>
    <cellStyle name="Comma 2463 2 2" xfId="11743"/>
    <cellStyle name="Comma 2463 3" xfId="5736"/>
    <cellStyle name="Comma 2463 3 2" xfId="12124"/>
    <cellStyle name="Comma 2463 4" xfId="11597"/>
    <cellStyle name="Comma 2464" xfId="5205"/>
    <cellStyle name="Comma 2464 2" xfId="5350"/>
    <cellStyle name="Comma 2464 2 2" xfId="11744"/>
    <cellStyle name="Comma 2464 3" xfId="5738"/>
    <cellStyle name="Comma 2464 3 2" xfId="12126"/>
    <cellStyle name="Comma 2464 4" xfId="11599"/>
    <cellStyle name="Comma 2465" xfId="5204"/>
    <cellStyle name="Comma 2465 2" xfId="5351"/>
    <cellStyle name="Comma 2465 2 2" xfId="11745"/>
    <cellStyle name="Comma 2465 3" xfId="5737"/>
    <cellStyle name="Comma 2465 3 2" xfId="12125"/>
    <cellStyle name="Comma 2465 4" xfId="11598"/>
    <cellStyle name="Comma 2466" xfId="5186"/>
    <cellStyle name="Comma 2466 2" xfId="5352"/>
    <cellStyle name="Comma 2466 2 2" xfId="11746"/>
    <cellStyle name="Comma 2466 3" xfId="5719"/>
    <cellStyle name="Comma 2466 3 2" xfId="12107"/>
    <cellStyle name="Comma 2466 4" xfId="11580"/>
    <cellStyle name="Comma 2467" xfId="5209"/>
    <cellStyle name="Comma 2467 2" xfId="5302"/>
    <cellStyle name="Comma 2467 2 2" xfId="6032"/>
    <cellStyle name="Comma 2467 2 2 2" xfId="12417"/>
    <cellStyle name="Comma 2467 2 3" xfId="11696"/>
    <cellStyle name="Comma 2467 3" xfId="5742"/>
    <cellStyle name="Comma 2467 3 2" xfId="12130"/>
    <cellStyle name="Comma 2467 4" xfId="6203"/>
    <cellStyle name="Comma 2467 4 2" xfId="12584"/>
    <cellStyle name="Comma 2467 5" xfId="11603"/>
    <cellStyle name="Comma 2468" xfId="5197"/>
    <cellStyle name="Comma 2468 2" xfId="5363"/>
    <cellStyle name="Comma 2468 2 2" xfId="11757"/>
    <cellStyle name="Comma 2468 3" xfId="5730"/>
    <cellStyle name="Comma 2468 3 2" xfId="12118"/>
    <cellStyle name="Comma 2468 4" xfId="11591"/>
    <cellStyle name="Comma 2469" xfId="5187"/>
    <cellStyle name="Comma 2469 2" xfId="5365"/>
    <cellStyle name="Comma 2469 2 2" xfId="11759"/>
    <cellStyle name="Comma 2469 3" xfId="5720"/>
    <cellStyle name="Comma 2469 3 2" xfId="12108"/>
    <cellStyle name="Comma 2469 4" xfId="11581"/>
    <cellStyle name="Comma 247" xfId="472"/>
    <cellStyle name="Comma 247 2" xfId="7049"/>
    <cellStyle name="Comma 2470" xfId="5185"/>
    <cellStyle name="Comma 2470 2" xfId="5366"/>
    <cellStyle name="Comma 2470 2 2" xfId="11760"/>
    <cellStyle name="Comma 2470 3" xfId="5718"/>
    <cellStyle name="Comma 2470 3 2" xfId="12106"/>
    <cellStyle name="Comma 2470 4" xfId="11579"/>
    <cellStyle name="Comma 2471" xfId="5188"/>
    <cellStyle name="Comma 2471 2" xfId="5364"/>
    <cellStyle name="Comma 2471 2 2" xfId="11758"/>
    <cellStyle name="Comma 2471 3" xfId="5721"/>
    <cellStyle name="Comma 2471 3 2" xfId="12109"/>
    <cellStyle name="Comma 2471 4" xfId="11582"/>
    <cellStyle name="Comma 2472" xfId="5191"/>
    <cellStyle name="Comma 2472 2" xfId="5367"/>
    <cellStyle name="Comma 2472 2 2" xfId="11761"/>
    <cellStyle name="Comma 2472 3" xfId="5724"/>
    <cellStyle name="Comma 2472 3 2" xfId="12112"/>
    <cellStyle name="Comma 2472 4" xfId="11585"/>
    <cellStyle name="Comma 2473" xfId="5199"/>
    <cellStyle name="Comma 2473 2" xfId="5391"/>
    <cellStyle name="Comma 2473 2 2" xfId="11785"/>
    <cellStyle name="Comma 2473 3" xfId="5732"/>
    <cellStyle name="Comma 2473 3 2" xfId="12120"/>
    <cellStyle name="Comma 2473 4" xfId="11593"/>
    <cellStyle name="Comma 2474" xfId="5198"/>
    <cellStyle name="Comma 2474 2" xfId="5392"/>
    <cellStyle name="Comma 2474 2 2" xfId="11786"/>
    <cellStyle name="Comma 2474 3" xfId="5731"/>
    <cellStyle name="Comma 2474 3 2" xfId="12119"/>
    <cellStyle name="Comma 2474 4" xfId="11592"/>
    <cellStyle name="Comma 2475" xfId="5190"/>
    <cellStyle name="Comma 2475 2" xfId="5393"/>
    <cellStyle name="Comma 2475 2 2" xfId="6140"/>
    <cellStyle name="Comma 2475 2 2 2" xfId="12522"/>
    <cellStyle name="Comma 2475 2 3" xfId="11787"/>
    <cellStyle name="Comma 2475 3" xfId="5723"/>
    <cellStyle name="Comma 2475 3 2" xfId="12111"/>
    <cellStyle name="Comma 2475 4" xfId="6193"/>
    <cellStyle name="Comma 2475 4 2" xfId="12575"/>
    <cellStyle name="Comma 2475 5" xfId="11584"/>
    <cellStyle name="Comma 2476" xfId="5196"/>
    <cellStyle name="Comma 2476 2" xfId="5428"/>
    <cellStyle name="Comma 2476 2 2" xfId="11822"/>
    <cellStyle name="Comma 2476 3" xfId="5729"/>
    <cellStyle name="Comma 2476 3 2" xfId="12117"/>
    <cellStyle name="Comma 2476 4" xfId="11590"/>
    <cellStyle name="Comma 2477" xfId="5201"/>
    <cellStyle name="Comma 2477 2" xfId="5429"/>
    <cellStyle name="Comma 2477 2 2" xfId="11823"/>
    <cellStyle name="Comma 2477 3" xfId="5734"/>
    <cellStyle name="Comma 2477 3 2" xfId="12122"/>
    <cellStyle name="Comma 2477 4" xfId="11595"/>
    <cellStyle name="Comma 2478" xfId="5200"/>
    <cellStyle name="Comma 2478 2" xfId="5430"/>
    <cellStyle name="Comma 2478 2 2" xfId="6120"/>
    <cellStyle name="Comma 2478 2 2 2" xfId="12504"/>
    <cellStyle name="Comma 2478 2 3" xfId="11824"/>
    <cellStyle name="Comma 2478 3" xfId="5733"/>
    <cellStyle name="Comma 2478 3 2" xfId="12121"/>
    <cellStyle name="Comma 2478 4" xfId="6186"/>
    <cellStyle name="Comma 2478 4 2" xfId="12568"/>
    <cellStyle name="Comma 2478 5" xfId="11594"/>
    <cellStyle name="Comma 2479" xfId="5189"/>
    <cellStyle name="Comma 2479 2" xfId="5431"/>
    <cellStyle name="Comma 2479 2 2" xfId="6136"/>
    <cellStyle name="Comma 2479 2 2 2" xfId="12519"/>
    <cellStyle name="Comma 2479 2 3" xfId="11825"/>
    <cellStyle name="Comma 2479 3" xfId="5722"/>
    <cellStyle name="Comma 2479 3 2" xfId="12110"/>
    <cellStyle name="Comma 2479 4" xfId="6129"/>
    <cellStyle name="Comma 2479 4 2" xfId="12512"/>
    <cellStyle name="Comma 2479 5" xfId="11583"/>
    <cellStyle name="Comma 248" xfId="473"/>
    <cellStyle name="Comma 248 2" xfId="7050"/>
    <cellStyle name="Comma 2480" xfId="5195"/>
    <cellStyle name="Comma 2480 2" xfId="5432"/>
    <cellStyle name="Comma 2480 2 2" xfId="6112"/>
    <cellStyle name="Comma 2480 2 2 2" xfId="12496"/>
    <cellStyle name="Comma 2480 2 3" xfId="11826"/>
    <cellStyle name="Comma 2480 3" xfId="5728"/>
    <cellStyle name="Comma 2480 3 2" xfId="12116"/>
    <cellStyle name="Comma 2480 4" xfId="6009"/>
    <cellStyle name="Comma 2480 4 2" xfId="12395"/>
    <cellStyle name="Comma 2480 5" xfId="11589"/>
    <cellStyle name="Comma 2481" xfId="5194"/>
    <cellStyle name="Comma 2481 2" xfId="5433"/>
    <cellStyle name="Comma 2481 2 2" xfId="6177"/>
    <cellStyle name="Comma 2481 2 2 2" xfId="12559"/>
    <cellStyle name="Comma 2481 2 3" xfId="11827"/>
    <cellStyle name="Comma 2481 3" xfId="5727"/>
    <cellStyle name="Comma 2481 3 2" xfId="12115"/>
    <cellStyle name="Comma 2481 4" xfId="6179"/>
    <cellStyle name="Comma 2481 4 2" xfId="12561"/>
    <cellStyle name="Comma 2481 5" xfId="11588"/>
    <cellStyle name="Comma 2482" xfId="5192"/>
    <cellStyle name="Comma 2482 2" xfId="5434"/>
    <cellStyle name="Comma 2482 2 2" xfId="6151"/>
    <cellStyle name="Comma 2482 2 2 2" xfId="12533"/>
    <cellStyle name="Comma 2482 2 3" xfId="11828"/>
    <cellStyle name="Comma 2482 3" xfId="5725"/>
    <cellStyle name="Comma 2482 3 2" xfId="12113"/>
    <cellStyle name="Comma 2482 4" xfId="6104"/>
    <cellStyle name="Comma 2482 4 2" xfId="12488"/>
    <cellStyle name="Comma 2482 5" xfId="11586"/>
    <cellStyle name="Comma 2483" xfId="5211"/>
    <cellStyle name="Comma 2483 2" xfId="5435"/>
    <cellStyle name="Comma 2483 2 2" xfId="11829"/>
    <cellStyle name="Comma 2483 3" xfId="5744"/>
    <cellStyle name="Comma 2483 3 2" xfId="12132"/>
    <cellStyle name="Comma 2483 4" xfId="11605"/>
    <cellStyle name="Comma 2484" xfId="5208"/>
    <cellStyle name="Comma 2484 2" xfId="5436"/>
    <cellStyle name="Comma 2484 2 2" xfId="11830"/>
    <cellStyle name="Comma 2484 3" xfId="5741"/>
    <cellStyle name="Comma 2484 3 2" xfId="12129"/>
    <cellStyle name="Comma 2484 4" xfId="11602"/>
    <cellStyle name="Comma 2485" xfId="5210"/>
    <cellStyle name="Comma 2485 2" xfId="5438"/>
    <cellStyle name="Comma 2485 2 2" xfId="6004"/>
    <cellStyle name="Comma 2485 2 2 2" xfId="12390"/>
    <cellStyle name="Comma 2485 2 3" xfId="11832"/>
    <cellStyle name="Comma 2485 3" xfId="5743"/>
    <cellStyle name="Comma 2485 3 2" xfId="12131"/>
    <cellStyle name="Comma 2485 4" xfId="6200"/>
    <cellStyle name="Comma 2485 4 2" xfId="12581"/>
    <cellStyle name="Comma 2485 5" xfId="11604"/>
    <cellStyle name="Comma 2486" xfId="5362"/>
    <cellStyle name="Comma 2486 2" xfId="5440"/>
    <cellStyle name="Comma 2486 2 2" xfId="6010"/>
    <cellStyle name="Comma 2486 2 2 2" xfId="12396"/>
    <cellStyle name="Comma 2486 2 3" xfId="11833"/>
    <cellStyle name="Comma 2486 3" xfId="5754"/>
    <cellStyle name="Comma 2486 3 2" xfId="12142"/>
    <cellStyle name="Comma 2486 4" xfId="6171"/>
    <cellStyle name="Comma 2486 4 2" xfId="12553"/>
    <cellStyle name="Comma 2486 5" xfId="11756"/>
    <cellStyle name="Comma 2487" xfId="5354"/>
    <cellStyle name="Comma 2487 2" xfId="5437"/>
    <cellStyle name="Comma 2487 2 2" xfId="11831"/>
    <cellStyle name="Comma 2487 3" xfId="5746"/>
    <cellStyle name="Comma 2487 3 2" xfId="12134"/>
    <cellStyle name="Comma 2487 4" xfId="11748"/>
    <cellStyle name="Comma 2488" xfId="5355"/>
    <cellStyle name="Comma 2488 2" xfId="5441"/>
    <cellStyle name="Comma 2488 2 2" xfId="11834"/>
    <cellStyle name="Comma 2488 3" xfId="5747"/>
    <cellStyle name="Comma 2488 3 2" xfId="12135"/>
    <cellStyle name="Comma 2488 4" xfId="11749"/>
    <cellStyle name="Comma 2489" xfId="5360"/>
    <cellStyle name="Comma 2489 2" xfId="5442"/>
    <cellStyle name="Comma 2489 2 2" xfId="6158"/>
    <cellStyle name="Comma 2489 2 2 2" xfId="12540"/>
    <cellStyle name="Comma 2489 2 3" xfId="11835"/>
    <cellStyle name="Comma 2489 3" xfId="5752"/>
    <cellStyle name="Comma 2489 3 2" xfId="12140"/>
    <cellStyle name="Comma 2489 4" xfId="6107"/>
    <cellStyle name="Comma 2489 4 2" xfId="12491"/>
    <cellStyle name="Comma 2489 5" xfId="11754"/>
    <cellStyle name="Comma 249" xfId="474"/>
    <cellStyle name="Comma 249 2" xfId="7051"/>
    <cellStyle name="Comma 2490" xfId="5357"/>
    <cellStyle name="Comma 2490 2" xfId="5443"/>
    <cellStyle name="Comma 2490 2 2" xfId="6030"/>
    <cellStyle name="Comma 2490 2 2 2" xfId="12415"/>
    <cellStyle name="Comma 2490 2 3" xfId="11836"/>
    <cellStyle name="Comma 2490 3" xfId="5749"/>
    <cellStyle name="Comma 2490 3 2" xfId="12137"/>
    <cellStyle name="Comma 2490 4" xfId="5999"/>
    <cellStyle name="Comma 2490 4 2" xfId="12385"/>
    <cellStyle name="Comma 2490 5" xfId="11751"/>
    <cellStyle name="Comma 2491" xfId="5358"/>
    <cellStyle name="Comma 2491 2" xfId="5444"/>
    <cellStyle name="Comma 2491 2 2" xfId="11837"/>
    <cellStyle name="Comma 2491 3" xfId="5750"/>
    <cellStyle name="Comma 2491 3 2" xfId="12138"/>
    <cellStyle name="Comma 2491 4" xfId="11752"/>
    <cellStyle name="Comma 2492" xfId="5353"/>
    <cellStyle name="Comma 2492 2" xfId="5445"/>
    <cellStyle name="Comma 2492 2 2" xfId="11838"/>
    <cellStyle name="Comma 2492 3" xfId="5745"/>
    <cellStyle name="Comma 2492 3 2" xfId="12133"/>
    <cellStyle name="Comma 2492 4" xfId="11747"/>
    <cellStyle name="Comma 2493" xfId="5356"/>
    <cellStyle name="Comma 2493 2" xfId="5447"/>
    <cellStyle name="Comma 2493 2 2" xfId="11840"/>
    <cellStyle name="Comma 2493 3" xfId="5748"/>
    <cellStyle name="Comma 2493 3 2" xfId="12136"/>
    <cellStyle name="Comma 2493 4" xfId="11750"/>
    <cellStyle name="Comma 2494" xfId="5361"/>
    <cellStyle name="Comma 2494 2" xfId="5446"/>
    <cellStyle name="Comma 2494 2 2" xfId="11839"/>
    <cellStyle name="Comma 2494 3" xfId="5753"/>
    <cellStyle name="Comma 2494 3 2" xfId="12141"/>
    <cellStyle name="Comma 2494 4" xfId="11755"/>
    <cellStyle name="Comma 2495" xfId="5359"/>
    <cellStyle name="Comma 2495 2" xfId="5450"/>
    <cellStyle name="Comma 2495 2 2" xfId="11843"/>
    <cellStyle name="Comma 2495 3" xfId="5751"/>
    <cellStyle name="Comma 2495 3 2" xfId="12139"/>
    <cellStyle name="Comma 2495 4" xfId="11753"/>
    <cellStyle name="Comma 2496" xfId="5381"/>
    <cellStyle name="Comma 2496 2" xfId="5449"/>
    <cellStyle name="Comma 2496 2 2" xfId="11842"/>
    <cellStyle name="Comma 2496 3" xfId="5760"/>
    <cellStyle name="Comma 2496 3 2" xfId="12148"/>
    <cellStyle name="Comma 2496 4" xfId="11775"/>
    <cellStyle name="Comma 2497" xfId="5370"/>
    <cellStyle name="Comma 2497 2" xfId="5448"/>
    <cellStyle name="Comma 2497 2 2" xfId="6029"/>
    <cellStyle name="Comma 2497 2 2 2" xfId="12414"/>
    <cellStyle name="Comma 2497 2 3" xfId="11841"/>
    <cellStyle name="Comma 2497 3" xfId="5755"/>
    <cellStyle name="Comma 2497 3 2" xfId="12143"/>
    <cellStyle name="Comma 2497 4" xfId="11764"/>
    <cellStyle name="Comma 2498" xfId="5371"/>
    <cellStyle name="Comma 2498 2" xfId="5451"/>
    <cellStyle name="Comma 2498 2 2" xfId="11844"/>
    <cellStyle name="Comma 2498 3" xfId="5756"/>
    <cellStyle name="Comma 2498 3 2" xfId="12144"/>
    <cellStyle name="Comma 2498 4" xfId="11765"/>
    <cellStyle name="Comma 2499" xfId="5379"/>
    <cellStyle name="Comma 2499 2" xfId="5452"/>
    <cellStyle name="Comma 2499 2 2" xfId="11845"/>
    <cellStyle name="Comma 2499 3" xfId="5759"/>
    <cellStyle name="Comma 2499 3 2" xfId="12147"/>
    <cellStyle name="Comma 2499 4" xfId="11773"/>
    <cellStyle name="Comma 25" xfId="238"/>
    <cellStyle name="Comma 25 10" xfId="5111"/>
    <cellStyle name="Comma 25 10 2" xfId="6092"/>
    <cellStyle name="Comma 25 10 2 2" xfId="12476"/>
    <cellStyle name="Comma 25 10 3" xfId="11505"/>
    <cellStyle name="Comma 25 11" xfId="5329"/>
    <cellStyle name="Comma 25 11 2" xfId="6045"/>
    <cellStyle name="Comma 25 11 2 2" xfId="12430"/>
    <cellStyle name="Comma 25 11 3" xfId="11723"/>
    <cellStyle name="Comma 25 12" xfId="6502"/>
    <cellStyle name="Comma 25 12 2" xfId="12882"/>
    <cellStyle name="Comma 25 13" xfId="475"/>
    <cellStyle name="Comma 25 13 2" xfId="7052"/>
    <cellStyle name="Comma 25 14" xfId="6818"/>
    <cellStyle name="Comma 25 2" xfId="476"/>
    <cellStyle name="Comma 25 2 2" xfId="1309"/>
    <cellStyle name="Comma 25 2 2 2" xfId="7865"/>
    <cellStyle name="Comma 25 2 3" xfId="1672"/>
    <cellStyle name="Comma 25 2 3 2" xfId="8222"/>
    <cellStyle name="Comma 25 2 4" xfId="3024"/>
    <cellStyle name="Comma 25 2 4 2" xfId="9517"/>
    <cellStyle name="Comma 25 2 5" xfId="7053"/>
    <cellStyle name="Comma 25 3" xfId="477"/>
    <cellStyle name="Comma 25 3 2" xfId="1674"/>
    <cellStyle name="Comma 25 3 2 2" xfId="8224"/>
    <cellStyle name="Comma 25 3 3" xfId="3025"/>
    <cellStyle name="Comma 25 3 3 2" xfId="9518"/>
    <cellStyle name="Comma 25 3 4" xfId="7054"/>
    <cellStyle name="Comma 25 4" xfId="478"/>
    <cellStyle name="Comma 25 4 2" xfId="7055"/>
    <cellStyle name="Comma 25 5" xfId="479"/>
    <cellStyle name="Comma 25 5 2" xfId="7056"/>
    <cellStyle name="Comma 25 6" xfId="1607"/>
    <cellStyle name="Comma 25 6 2" xfId="8158"/>
    <cellStyle name="Comma 25 7" xfId="2751"/>
    <cellStyle name="Comma 25 7 2" xfId="2687"/>
    <cellStyle name="Comma 25 7 2 2" xfId="9189"/>
    <cellStyle name="Comma 25 7 3" xfId="2890"/>
    <cellStyle name="Comma 25 7 3 2" xfId="9387"/>
    <cellStyle name="Comma 25 7 4" xfId="3139"/>
    <cellStyle name="Comma 25 7 4 2" xfId="3294"/>
    <cellStyle name="Comma 25 7 4 2 2" xfId="9779"/>
    <cellStyle name="Comma 25 7 4 3" xfId="3454"/>
    <cellStyle name="Comma 25 7 4 3 2" xfId="9932"/>
    <cellStyle name="Comma 25 7 4 4" xfId="3678"/>
    <cellStyle name="Comma 25 7 4 4 2" xfId="3842"/>
    <cellStyle name="Comma 25 7 4 4 2 2" xfId="4261"/>
    <cellStyle name="Comma 25 7 4 4 2 2 2" xfId="10678"/>
    <cellStyle name="Comma 25 7 4 4 2 3" xfId="4421"/>
    <cellStyle name="Comma 25 7 4 4 2 3 2" xfId="10828"/>
    <cellStyle name="Comma 25 7 4 4 2 4" xfId="10299"/>
    <cellStyle name="Comma 25 7 4 4 3" xfId="3979"/>
    <cellStyle name="Comma 25 7 4 4 3 2" xfId="10427"/>
    <cellStyle name="Comma 25 7 4 4 4" xfId="10146"/>
    <cellStyle name="Comma 25 7 4 5" xfId="9629"/>
    <cellStyle name="Comma 25 7 5" xfId="3617"/>
    <cellStyle name="Comma 25 7 5 2" xfId="3781"/>
    <cellStyle name="Comma 25 7 5 2 2" xfId="4200"/>
    <cellStyle name="Comma 25 7 5 2 2 2" xfId="10622"/>
    <cellStyle name="Comma 25 7 5 2 3" xfId="4360"/>
    <cellStyle name="Comma 25 7 5 2 3 2" xfId="10772"/>
    <cellStyle name="Comma 25 7 5 2 4" xfId="10243"/>
    <cellStyle name="Comma 25 7 5 3" xfId="3918"/>
    <cellStyle name="Comma 25 7 5 3 2" xfId="10371"/>
    <cellStyle name="Comma 25 7 5 4" xfId="10090"/>
    <cellStyle name="Comma 25 7 6" xfId="9251"/>
    <cellStyle name="Comma 25 8" xfId="4545"/>
    <cellStyle name="Comma 25 8 2" xfId="4628"/>
    <cellStyle name="Comma 25 8 2 2" xfId="11029"/>
    <cellStyle name="Comma 25 8 3" xfId="5502"/>
    <cellStyle name="Comma 25 8 3 2" xfId="11894"/>
    <cellStyle name="Comma 25 8 4" xfId="10949"/>
    <cellStyle name="Comma 25 9" xfId="4712"/>
    <cellStyle name="Comma 25 9 2" xfId="4917"/>
    <cellStyle name="Comma 25 9 2 2" xfId="11314"/>
    <cellStyle name="Comma 25 9 3" xfId="5594"/>
    <cellStyle name="Comma 25 9 3 2" xfId="11983"/>
    <cellStyle name="Comma 25 9 4" xfId="11112"/>
    <cellStyle name="Comma 250" xfId="480"/>
    <cellStyle name="Comma 250 2" xfId="7057"/>
    <cellStyle name="Comma 2500" xfId="5373"/>
    <cellStyle name="Comma 2500 2" xfId="5453"/>
    <cellStyle name="Comma 2500 2 2" xfId="11846"/>
    <cellStyle name="Comma 2500 3" xfId="5757"/>
    <cellStyle name="Comma 2500 3 2" xfId="12145"/>
    <cellStyle name="Comma 2500 4" xfId="11767"/>
    <cellStyle name="Comma 2501" xfId="5376"/>
    <cellStyle name="Comma 2501 2" xfId="5454"/>
    <cellStyle name="Comma 2501 2 2" xfId="11847"/>
    <cellStyle name="Comma 2501 3" xfId="5758"/>
    <cellStyle name="Comma 2501 3 2" xfId="12146"/>
    <cellStyle name="Comma 2501 4" xfId="11770"/>
    <cellStyle name="Comma 2502" xfId="5374"/>
    <cellStyle name="Comma 2502 2" xfId="11768"/>
    <cellStyle name="Comma 2503" xfId="5375"/>
    <cellStyle name="Comma 2503 2" xfId="11769"/>
    <cellStyle name="Comma 2504" xfId="5389"/>
    <cellStyle name="Comma 2504 2" xfId="11783"/>
    <cellStyle name="Comma 2505" xfId="5383"/>
    <cellStyle name="Comma 2505 2" xfId="11777"/>
    <cellStyle name="Comma 2506" xfId="5390"/>
    <cellStyle name="Comma 2506 2" xfId="11784"/>
    <cellStyle name="Comma 2507" xfId="5368"/>
    <cellStyle name="Comma 2507 2" xfId="11762"/>
    <cellStyle name="Comma 2508" xfId="5380"/>
    <cellStyle name="Comma 2508 2" xfId="11774"/>
    <cellStyle name="Comma 2509" xfId="5388"/>
    <cellStyle name="Comma 2509 2" xfId="11782"/>
    <cellStyle name="Comma 251" xfId="247"/>
    <cellStyle name="Comma 251 2" xfId="6824"/>
    <cellStyle name="Comma 2510" xfId="5386"/>
    <cellStyle name="Comma 2510 2" xfId="11780"/>
    <cellStyle name="Comma 2511" xfId="5384"/>
    <cellStyle name="Comma 2511 2" xfId="11778"/>
    <cellStyle name="Comma 2512" xfId="5372"/>
    <cellStyle name="Comma 2512 2" xfId="11766"/>
    <cellStyle name="Comma 2513" xfId="5369"/>
    <cellStyle name="Comma 2513 2" xfId="11763"/>
    <cellStyle name="Comma 2514" xfId="5382"/>
    <cellStyle name="Comma 2514 2" xfId="11776"/>
    <cellStyle name="Comma 2515" xfId="5377"/>
    <cellStyle name="Comma 2515 2" xfId="11771"/>
    <cellStyle name="Comma 2516" xfId="5385"/>
    <cellStyle name="Comma 2516 2" xfId="11779"/>
    <cellStyle name="Comma 2517" xfId="5387"/>
    <cellStyle name="Comma 2517 2" xfId="11781"/>
    <cellStyle name="Comma 2518" xfId="5378"/>
    <cellStyle name="Comma 2518 2" xfId="11772"/>
    <cellStyle name="Comma 2519" xfId="5394"/>
    <cellStyle name="Comma 2519 2" xfId="11788"/>
    <cellStyle name="Comma 252" xfId="481"/>
    <cellStyle name="Comma 252 2" xfId="7058"/>
    <cellStyle name="Comma 2520" xfId="5396"/>
    <cellStyle name="Comma 2520 2" xfId="11790"/>
    <cellStyle name="Comma 2521" xfId="5395"/>
    <cellStyle name="Comma 2521 2" xfId="11789"/>
    <cellStyle name="Comma 2522" xfId="5397"/>
    <cellStyle name="Comma 2522 2" xfId="11791"/>
    <cellStyle name="Comma 2523" xfId="5398"/>
    <cellStyle name="Comma 2523 2" xfId="11792"/>
    <cellStyle name="Comma 2524" xfId="5399"/>
    <cellStyle name="Comma 2524 2" xfId="11793"/>
    <cellStyle name="Comma 2525" xfId="5400"/>
    <cellStyle name="Comma 2525 2" xfId="11794"/>
    <cellStyle name="Comma 2526" xfId="5401"/>
    <cellStyle name="Comma 2526 2" xfId="11795"/>
    <cellStyle name="Comma 2527" xfId="5402"/>
    <cellStyle name="Comma 2527 2" xfId="11796"/>
    <cellStyle name="Comma 2528" xfId="5403"/>
    <cellStyle name="Comma 2528 2" xfId="11797"/>
    <cellStyle name="Comma 2529" xfId="5405"/>
    <cellStyle name="Comma 2529 2" xfId="11799"/>
    <cellStyle name="Comma 253" xfId="482"/>
    <cellStyle name="Comma 253 2" xfId="7059"/>
    <cellStyle name="Comma 2530" xfId="5404"/>
    <cellStyle name="Comma 2530 2" xfId="11798"/>
    <cellStyle name="Comma 2531" xfId="5406"/>
    <cellStyle name="Comma 2531 2" xfId="11800"/>
    <cellStyle name="Comma 2532" xfId="5407"/>
    <cellStyle name="Comma 2532 2" xfId="11801"/>
    <cellStyle name="Comma 2533" xfId="5421"/>
    <cellStyle name="Comma 2533 2" xfId="11815"/>
    <cellStyle name="Comma 2534" xfId="5410"/>
    <cellStyle name="Comma 2534 2" xfId="11804"/>
    <cellStyle name="Comma 2535" xfId="5420"/>
    <cellStyle name="Comma 2535 2" xfId="11814"/>
    <cellStyle name="Comma 2536" xfId="5415"/>
    <cellStyle name="Comma 2536 2" xfId="11809"/>
    <cellStyle name="Comma 2537" xfId="5416"/>
    <cellStyle name="Comma 2537 2" xfId="11810"/>
    <cellStyle name="Comma 2538" xfId="5414"/>
    <cellStyle name="Comma 2538 2" xfId="11808"/>
    <cellStyle name="Comma 2539" xfId="5412"/>
    <cellStyle name="Comma 2539 2" xfId="11806"/>
    <cellStyle name="Comma 254" xfId="483"/>
    <cellStyle name="Comma 254 2" xfId="7060"/>
    <cellStyle name="Comma 2540" xfId="5455"/>
    <cellStyle name="Comma 2540 2" xfId="11848"/>
    <cellStyle name="Comma 2541" xfId="5413"/>
    <cellStyle name="Comma 2541 2" xfId="5817"/>
    <cellStyle name="Comma 2541 2 2" xfId="12205"/>
    <cellStyle name="Comma 2541 3" xfId="6263"/>
    <cellStyle name="Comma 2541 3 2" xfId="12644"/>
    <cellStyle name="Comma 2541 4" xfId="11807"/>
    <cellStyle name="Comma 2542" xfId="5419"/>
    <cellStyle name="Comma 2542 2" xfId="5819"/>
    <cellStyle name="Comma 2542 2 2" xfId="12206"/>
    <cellStyle name="Comma 2542 3" xfId="6265"/>
    <cellStyle name="Comma 2542 3 2" xfId="12646"/>
    <cellStyle name="Comma 2542 4" xfId="11813"/>
    <cellStyle name="Comma 2543" xfId="5411"/>
    <cellStyle name="Comma 2543 2" xfId="5820"/>
    <cellStyle name="Comma 2543 2 2" xfId="12207"/>
    <cellStyle name="Comma 2543 3" xfId="6262"/>
    <cellStyle name="Comma 2543 3 2" xfId="12643"/>
    <cellStyle name="Comma 2543 4" xfId="11805"/>
    <cellStyle name="Comma 2544" xfId="5408"/>
    <cellStyle name="Comma 2544 2" xfId="5821"/>
    <cellStyle name="Comma 2544 2 2" xfId="12208"/>
    <cellStyle name="Comma 2544 3" xfId="6260"/>
    <cellStyle name="Comma 2544 3 2" xfId="12641"/>
    <cellStyle name="Comma 2544 4" xfId="11802"/>
    <cellStyle name="Comma 2545" xfId="5423"/>
    <cellStyle name="Comma 2545 2" xfId="5822"/>
    <cellStyle name="Comma 2545 2 2" xfId="12209"/>
    <cellStyle name="Comma 2545 3" xfId="6267"/>
    <cellStyle name="Comma 2545 3 2" xfId="12648"/>
    <cellStyle name="Comma 2545 4" xfId="11817"/>
    <cellStyle name="Comma 2546" xfId="5427"/>
    <cellStyle name="Comma 2546 2" xfId="5823"/>
    <cellStyle name="Comma 2546 2 2" xfId="12210"/>
    <cellStyle name="Comma 2546 3" xfId="6270"/>
    <cellStyle name="Comma 2546 3 2" xfId="12651"/>
    <cellStyle name="Comma 2546 4" xfId="11821"/>
    <cellStyle name="Comma 2547" xfId="5417"/>
    <cellStyle name="Comma 2547 2" xfId="5824"/>
    <cellStyle name="Comma 2547 2 2" xfId="12211"/>
    <cellStyle name="Comma 2547 3" xfId="6264"/>
    <cellStyle name="Comma 2547 3 2" xfId="12645"/>
    <cellStyle name="Comma 2547 4" xfId="11811"/>
    <cellStyle name="Comma 2548" xfId="5426"/>
    <cellStyle name="Comma 2548 2" xfId="11820"/>
    <cellStyle name="Comma 2549" xfId="5418"/>
    <cellStyle name="Comma 2549 2" xfId="11812"/>
    <cellStyle name="Comma 255" xfId="484"/>
    <cellStyle name="Comma 255 2" xfId="7061"/>
    <cellStyle name="Comma 2550" xfId="5409"/>
    <cellStyle name="Comma 2550 2" xfId="5825"/>
    <cellStyle name="Comma 2550 2 2" xfId="12212"/>
    <cellStyle name="Comma 2550 3" xfId="6261"/>
    <cellStyle name="Comma 2550 3 2" xfId="12642"/>
    <cellStyle name="Comma 2550 4" xfId="11803"/>
    <cellStyle name="Comma 2551" xfId="5422"/>
    <cellStyle name="Comma 2551 2" xfId="5826"/>
    <cellStyle name="Comma 2551 2 2" xfId="12213"/>
    <cellStyle name="Comma 2551 3" xfId="6266"/>
    <cellStyle name="Comma 2551 3 2" xfId="12647"/>
    <cellStyle name="Comma 2551 4" xfId="11816"/>
    <cellStyle name="Comma 2552" xfId="5425"/>
    <cellStyle name="Comma 2552 2" xfId="5827"/>
    <cellStyle name="Comma 2552 2 2" xfId="12214"/>
    <cellStyle name="Comma 2552 3" xfId="6269"/>
    <cellStyle name="Comma 2552 3 2" xfId="12650"/>
    <cellStyle name="Comma 2552 4" xfId="11819"/>
    <cellStyle name="Comma 2553" xfId="5424"/>
    <cellStyle name="Comma 2553 2" xfId="5828"/>
    <cellStyle name="Comma 2553 2 2" xfId="12215"/>
    <cellStyle name="Comma 2553 3" xfId="6268"/>
    <cellStyle name="Comma 2553 3 2" xfId="12649"/>
    <cellStyle name="Comma 2553 4" xfId="11818"/>
    <cellStyle name="Comma 2554" xfId="5761"/>
    <cellStyle name="Comma 2554 2" xfId="5829"/>
    <cellStyle name="Comma 2554 2 2" xfId="12216"/>
    <cellStyle name="Comma 2554 3" xfId="6271"/>
    <cellStyle name="Comma 2554 3 2" xfId="12652"/>
    <cellStyle name="Comma 2554 4" xfId="12149"/>
    <cellStyle name="Comma 2555" xfId="5763"/>
    <cellStyle name="Comma 2555 2" xfId="12151"/>
    <cellStyle name="Comma 2556" xfId="5762"/>
    <cellStyle name="Comma 2556 2" xfId="12150"/>
    <cellStyle name="Comma 2557" xfId="5764"/>
    <cellStyle name="Comma 2557 2" xfId="12152"/>
    <cellStyle name="Comma 2558" xfId="5765"/>
    <cellStyle name="Comma 2558 2" xfId="5830"/>
    <cellStyle name="Comma 2558 2 2" xfId="12217"/>
    <cellStyle name="Comma 2558 3" xfId="6272"/>
    <cellStyle name="Comma 2558 3 2" xfId="12653"/>
    <cellStyle name="Comma 2558 4" xfId="12153"/>
    <cellStyle name="Comma 2559" xfId="5767"/>
    <cellStyle name="Comma 2559 2" xfId="5831"/>
    <cellStyle name="Comma 2559 2 2" xfId="12218"/>
    <cellStyle name="Comma 2559 3" xfId="6274"/>
    <cellStyle name="Comma 2559 3 2" xfId="12655"/>
    <cellStyle name="Comma 2559 4" xfId="12155"/>
    <cellStyle name="Comma 256" xfId="485"/>
    <cellStyle name="Comma 256 2" xfId="7062"/>
    <cellStyle name="Comma 2560" xfId="5766"/>
    <cellStyle name="Comma 2560 2" xfId="5833"/>
    <cellStyle name="Comma 2560 2 2" xfId="6314"/>
    <cellStyle name="Comma 2560 2 2 2" xfId="12695"/>
    <cellStyle name="Comma 2560 2 3" xfId="12220"/>
    <cellStyle name="Comma 2560 3" xfId="6108"/>
    <cellStyle name="Comma 2560 3 2" xfId="12492"/>
    <cellStyle name="Comma 2560 4" xfId="6273"/>
    <cellStyle name="Comma 2560 4 2" xfId="12654"/>
    <cellStyle name="Comma 2560 5" xfId="12154"/>
    <cellStyle name="Comma 2561" xfId="5768"/>
    <cellStyle name="Comma 2561 2" xfId="5834"/>
    <cellStyle name="Comma 2561 2 2" xfId="12221"/>
    <cellStyle name="Comma 2561 3" xfId="6275"/>
    <cellStyle name="Comma 2561 3 2" xfId="6342"/>
    <cellStyle name="Comma 2561 3 2 2" xfId="12723"/>
    <cellStyle name="Comma 2561 3 3" xfId="6367"/>
    <cellStyle name="Comma 2561 3 3 2" xfId="12748"/>
    <cellStyle name="Comma 2561 3 4" xfId="12656"/>
    <cellStyle name="Comma 2561 4" xfId="12156"/>
    <cellStyle name="Comma 2562" xfId="5769"/>
    <cellStyle name="Comma 2562 2" xfId="12157"/>
    <cellStyle name="Comma 2563" xfId="5770"/>
    <cellStyle name="Comma 2563 2" xfId="5835"/>
    <cellStyle name="Comma 2563 2 2" xfId="12222"/>
    <cellStyle name="Comma 2563 3" xfId="6276"/>
    <cellStyle name="Comma 2563 3 2" xfId="12657"/>
    <cellStyle name="Comma 2563 4" xfId="12158"/>
    <cellStyle name="Comma 2564" xfId="5771"/>
    <cellStyle name="Comma 2564 2" xfId="5832"/>
    <cellStyle name="Comma 2564 2 2" xfId="12219"/>
    <cellStyle name="Comma 2564 3" xfId="6277"/>
    <cellStyle name="Comma 2564 3 2" xfId="12658"/>
    <cellStyle name="Comma 2564 4" xfId="12159"/>
    <cellStyle name="Comma 2565" xfId="5772"/>
    <cellStyle name="Comma 2565 2" xfId="5837"/>
    <cellStyle name="Comma 2565 2 2" xfId="12224"/>
    <cellStyle name="Comma 2565 3" xfId="6278"/>
    <cellStyle name="Comma 2565 3 2" xfId="12659"/>
    <cellStyle name="Comma 2565 4" xfId="12160"/>
    <cellStyle name="Comma 2566" xfId="5773"/>
    <cellStyle name="Comma 2566 2" xfId="5838"/>
    <cellStyle name="Comma 2566 2 2" xfId="12225"/>
    <cellStyle name="Comma 2566 3" xfId="6279"/>
    <cellStyle name="Comma 2566 3 2" xfId="12660"/>
    <cellStyle name="Comma 2566 4" xfId="12161"/>
    <cellStyle name="Comma 2567" xfId="5774"/>
    <cellStyle name="Comma 2567 2" xfId="5836"/>
    <cellStyle name="Comma 2567 2 2" xfId="12223"/>
    <cellStyle name="Comma 2567 3" xfId="6280"/>
    <cellStyle name="Comma 2567 3 2" xfId="12661"/>
    <cellStyle name="Comma 2567 4" xfId="12162"/>
    <cellStyle name="Comma 2568" xfId="5775"/>
    <cellStyle name="Comma 2568 2" xfId="5841"/>
    <cellStyle name="Comma 2568 2 2" xfId="6316"/>
    <cellStyle name="Comma 2568 2 2 2" xfId="12697"/>
    <cellStyle name="Comma 2568 2 3" xfId="12228"/>
    <cellStyle name="Comma 2568 3" xfId="6094"/>
    <cellStyle name="Comma 2568 3 2" xfId="12478"/>
    <cellStyle name="Comma 2568 4" xfId="6281"/>
    <cellStyle name="Comma 2568 4 2" xfId="12662"/>
    <cellStyle name="Comma 2568 5" xfId="12163"/>
    <cellStyle name="Comma 2569" xfId="5778"/>
    <cellStyle name="Comma 2569 2" xfId="5840"/>
    <cellStyle name="Comma 2569 2 2" xfId="12227"/>
    <cellStyle name="Comma 2569 3" xfId="6283"/>
    <cellStyle name="Comma 2569 3 2" xfId="12664"/>
    <cellStyle name="Comma 2569 4" xfId="12166"/>
    <cellStyle name="Comma 257" xfId="486"/>
    <cellStyle name="Comma 257 2" xfId="7063"/>
    <cellStyle name="Comma 2570" xfId="5777"/>
    <cellStyle name="Comma 2570 2" xfId="5839"/>
    <cellStyle name="Comma 2570 2 2" xfId="6315"/>
    <cellStyle name="Comma 2570 2 2 2" xfId="12696"/>
    <cellStyle name="Comma 2570 2 3" xfId="12226"/>
    <cellStyle name="Comma 2570 3" xfId="6134"/>
    <cellStyle name="Comma 2570 3 2" xfId="12517"/>
    <cellStyle name="Comma 2570 4" xfId="6282"/>
    <cellStyle name="Comma 2570 4 2" xfId="12663"/>
    <cellStyle name="Comma 2570 5" xfId="12165"/>
    <cellStyle name="Comma 2571" xfId="5779"/>
    <cellStyle name="Comma 2571 2" xfId="5842"/>
    <cellStyle name="Comma 2571 2 2" xfId="12229"/>
    <cellStyle name="Comma 2571 3" xfId="6284"/>
    <cellStyle name="Comma 2571 3 2" xfId="12665"/>
    <cellStyle name="Comma 2571 4" xfId="12167"/>
    <cellStyle name="Comma 2572" xfId="5780"/>
    <cellStyle name="Comma 2572 2" xfId="5843"/>
    <cellStyle name="Comma 2572 2 2" xfId="6317"/>
    <cellStyle name="Comma 2572 2 2 2" xfId="12698"/>
    <cellStyle name="Comma 2572 2 3" xfId="12230"/>
    <cellStyle name="Comma 2572 3" xfId="6167"/>
    <cellStyle name="Comma 2572 3 2" xfId="12549"/>
    <cellStyle name="Comma 2572 4" xfId="6285"/>
    <cellStyle name="Comma 2572 4 2" xfId="12666"/>
    <cellStyle name="Comma 2572 5" xfId="12168"/>
    <cellStyle name="Comma 2573" xfId="5781"/>
    <cellStyle name="Comma 2573 2" xfId="5844"/>
    <cellStyle name="Comma 2573 2 2" xfId="12231"/>
    <cellStyle name="Comma 2573 3" xfId="6286"/>
    <cellStyle name="Comma 2573 3 2" xfId="12667"/>
    <cellStyle name="Comma 2573 4" xfId="12169"/>
    <cellStyle name="Comma 2574" xfId="5782"/>
    <cellStyle name="Comma 2574 2" xfId="5845"/>
    <cellStyle name="Comma 2574 2 2" xfId="12232"/>
    <cellStyle name="Comma 2574 3" xfId="6287"/>
    <cellStyle name="Comma 2574 3 2" xfId="12668"/>
    <cellStyle name="Comma 2574 4" xfId="12170"/>
    <cellStyle name="Comma 2575" xfId="5783"/>
    <cellStyle name="Comma 2575 2" xfId="5846"/>
    <cellStyle name="Comma 2575 2 2" xfId="12233"/>
    <cellStyle name="Comma 2575 3" xfId="6288"/>
    <cellStyle name="Comma 2575 3 2" xfId="6343"/>
    <cellStyle name="Comma 2575 3 2 2" xfId="12724"/>
    <cellStyle name="Comma 2575 3 3" xfId="6368"/>
    <cellStyle name="Comma 2575 3 3 2" xfId="12749"/>
    <cellStyle name="Comma 2575 3 4" xfId="12669"/>
    <cellStyle name="Comma 2575 4" xfId="12171"/>
    <cellStyle name="Comma 2576" xfId="5784"/>
    <cellStyle name="Comma 2576 2" xfId="5847"/>
    <cellStyle name="Comma 2576 2 2" xfId="12234"/>
    <cellStyle name="Comma 2576 3" xfId="6289"/>
    <cellStyle name="Comma 2576 3 2" xfId="12670"/>
    <cellStyle name="Comma 2576 4" xfId="12172"/>
    <cellStyle name="Comma 2577" xfId="5786"/>
    <cellStyle name="Comma 2577 2" xfId="5848"/>
    <cellStyle name="Comma 2577 2 2" xfId="12235"/>
    <cellStyle name="Comma 2577 3" xfId="6291"/>
    <cellStyle name="Comma 2577 3 2" xfId="12672"/>
    <cellStyle name="Comma 2577 4" xfId="12174"/>
    <cellStyle name="Comma 2578" xfId="5785"/>
    <cellStyle name="Comma 2578 2" xfId="5849"/>
    <cellStyle name="Comma 2578 2 2" xfId="12236"/>
    <cellStyle name="Comma 2578 3" xfId="6290"/>
    <cellStyle name="Comma 2578 3 2" xfId="12671"/>
    <cellStyle name="Comma 2578 4" xfId="12173"/>
    <cellStyle name="Comma 2579" xfId="5787"/>
    <cellStyle name="Comma 2579 2" xfId="12175"/>
    <cellStyle name="Comma 258" xfId="245"/>
    <cellStyle name="Comma 258 2" xfId="6822"/>
    <cellStyle name="Comma 2580" xfId="5788"/>
    <cellStyle name="Comma 2580 2" xfId="5850"/>
    <cellStyle name="Comma 2580 2 2" xfId="12237"/>
    <cellStyle name="Comma 2580 3" xfId="6292"/>
    <cellStyle name="Comma 2580 3 2" xfId="12673"/>
    <cellStyle name="Comma 2580 4" xfId="12176"/>
    <cellStyle name="Comma 2581" xfId="5789"/>
    <cellStyle name="Comma 2581 2" xfId="5851"/>
    <cellStyle name="Comma 2581 2 2" xfId="12238"/>
    <cellStyle name="Comma 2581 3" xfId="6293"/>
    <cellStyle name="Comma 2581 3 2" xfId="12674"/>
    <cellStyle name="Comma 2581 4" xfId="12177"/>
    <cellStyle name="Comma 2582" xfId="5790"/>
    <cellStyle name="Comma 2582 2" xfId="5852"/>
    <cellStyle name="Comma 2582 2 2" xfId="12239"/>
    <cellStyle name="Comma 2582 3" xfId="6294"/>
    <cellStyle name="Comma 2582 3 2" xfId="12675"/>
    <cellStyle name="Comma 2582 4" xfId="12178"/>
    <cellStyle name="Comma 2583" xfId="5776"/>
    <cellStyle name="Comma 2583 2" xfId="6201"/>
    <cellStyle name="Comma 2583 2 2" xfId="12582"/>
    <cellStyle name="Comma 2583 3" xfId="12164"/>
    <cellStyle name="Comma 2584" xfId="5793"/>
    <cellStyle name="Comma 2584 2" xfId="5854"/>
    <cellStyle name="Comma 2584 2 2" xfId="12241"/>
    <cellStyle name="Comma 2584 3" xfId="6295"/>
    <cellStyle name="Comma 2584 3 2" xfId="12676"/>
    <cellStyle name="Comma 2584 4" xfId="12181"/>
    <cellStyle name="Comma 2585" xfId="5796"/>
    <cellStyle name="Comma 2585 2" xfId="5853"/>
    <cellStyle name="Comma 2585 2 2" xfId="6318"/>
    <cellStyle name="Comma 2585 2 2 2" xfId="12699"/>
    <cellStyle name="Comma 2585 2 3" xfId="12240"/>
    <cellStyle name="Comma 2585 3" xfId="6185"/>
    <cellStyle name="Comma 2585 3 2" xfId="12567"/>
    <cellStyle name="Comma 2585 4" xfId="6296"/>
    <cellStyle name="Comma 2585 4 2" xfId="12677"/>
    <cellStyle name="Comma 2585 5" xfId="12184"/>
    <cellStyle name="Comma 2586" xfId="5797"/>
    <cellStyle name="Comma 2586 2" xfId="5855"/>
    <cellStyle name="Comma 2586 2 2" xfId="12242"/>
    <cellStyle name="Comma 2586 3" xfId="6297"/>
    <cellStyle name="Comma 2586 3 2" xfId="6344"/>
    <cellStyle name="Comma 2586 3 2 2" xfId="12725"/>
    <cellStyle name="Comma 2586 3 3" xfId="6369"/>
    <cellStyle name="Comma 2586 3 3 2" xfId="12750"/>
    <cellStyle name="Comma 2586 3 4" xfId="12678"/>
    <cellStyle name="Comma 2586 4" xfId="12185"/>
    <cellStyle name="Comma 2587" xfId="5799"/>
    <cellStyle name="Comma 2587 2" xfId="5857"/>
    <cellStyle name="Comma 2587 2 2" xfId="6319"/>
    <cellStyle name="Comma 2587 2 2 2" xfId="12700"/>
    <cellStyle name="Comma 2587 2 3" xfId="12244"/>
    <cellStyle name="Comma 2587 3" xfId="6122"/>
    <cellStyle name="Comma 2587 3 2" xfId="12506"/>
    <cellStyle name="Comma 2587 4" xfId="6298"/>
    <cellStyle name="Comma 2587 4 2" xfId="12679"/>
    <cellStyle name="Comma 2587 5" xfId="12187"/>
    <cellStyle name="Comma 2588" xfId="5800"/>
    <cellStyle name="Comma 2588 2" xfId="5858"/>
    <cellStyle name="Comma 2588 2 2" xfId="12245"/>
    <cellStyle name="Comma 2588 3" xfId="6299"/>
    <cellStyle name="Comma 2588 3 2" xfId="12680"/>
    <cellStyle name="Comma 2588 4" xfId="12188"/>
    <cellStyle name="Comma 2589" xfId="5801"/>
    <cellStyle name="Comma 2589 2" xfId="5860"/>
    <cellStyle name="Comma 2589 2 2" xfId="12247"/>
    <cellStyle name="Comma 2589 3" xfId="6300"/>
    <cellStyle name="Comma 2589 3 2" xfId="12681"/>
    <cellStyle name="Comma 2589 4" xfId="12189"/>
    <cellStyle name="Comma 259" xfId="488"/>
    <cellStyle name="Comma 259 2" xfId="7065"/>
    <cellStyle name="Comma 2590" xfId="5802"/>
    <cellStyle name="Comma 2590 2" xfId="5859"/>
    <cellStyle name="Comma 2590 2 2" xfId="12246"/>
    <cellStyle name="Comma 2590 3" xfId="6301"/>
    <cellStyle name="Comma 2590 3 2" xfId="12682"/>
    <cellStyle name="Comma 2590 4" xfId="12190"/>
    <cellStyle name="Comma 2591" xfId="5803"/>
    <cellStyle name="Comma 2591 2" xfId="5856"/>
    <cellStyle name="Comma 2591 2 2" xfId="12243"/>
    <cellStyle name="Comma 2591 3" xfId="6302"/>
    <cellStyle name="Comma 2591 3 2" xfId="12683"/>
    <cellStyle name="Comma 2591 4" xfId="12191"/>
    <cellStyle name="Comma 2592" xfId="5804"/>
    <cellStyle name="Comma 2592 2" xfId="5861"/>
    <cellStyle name="Comma 2592 2 2" xfId="6320"/>
    <cellStyle name="Comma 2592 2 2 2" xfId="12701"/>
    <cellStyle name="Comma 2592 2 3" xfId="12248"/>
    <cellStyle name="Comma 2592 3" xfId="6206"/>
    <cellStyle name="Comma 2592 3 2" xfId="12587"/>
    <cellStyle name="Comma 2592 4" xfId="6303"/>
    <cellStyle name="Comma 2592 4 2" xfId="12684"/>
    <cellStyle name="Comma 2592 5" xfId="12192"/>
    <cellStyle name="Comma 2593" xfId="5806"/>
    <cellStyle name="Comma 2593 2" xfId="5862"/>
    <cellStyle name="Comma 2593 2 2" xfId="12249"/>
    <cellStyle name="Comma 2593 3" xfId="6304"/>
    <cellStyle name="Comma 2593 3 2" xfId="12685"/>
    <cellStyle name="Comma 2593 4" xfId="12194"/>
    <cellStyle name="Comma 2594" xfId="5863"/>
    <cellStyle name="Comma 2594 2" xfId="12250"/>
    <cellStyle name="Comma 2595" xfId="5864"/>
    <cellStyle name="Comma 2595 2" xfId="12251"/>
    <cellStyle name="Comma 2596" xfId="5865"/>
    <cellStyle name="Comma 2596 2" xfId="6121"/>
    <cellStyle name="Comma 2596 2 2" xfId="12505"/>
    <cellStyle name="Comma 2596 3" xfId="12252"/>
    <cellStyle name="Comma 2597" xfId="5866"/>
    <cellStyle name="Comma 2597 2" xfId="6187"/>
    <cellStyle name="Comma 2597 2 2" xfId="12569"/>
    <cellStyle name="Comma 2597 3" xfId="12253"/>
    <cellStyle name="Comma 2598" xfId="5868"/>
    <cellStyle name="Comma 2598 2" xfId="12255"/>
    <cellStyle name="Comma 2599" xfId="5867"/>
    <cellStyle name="Comma 2599 2" xfId="12254"/>
    <cellStyle name="Comma 26" xfId="239"/>
    <cellStyle name="Comma 26 10" xfId="5113"/>
    <cellStyle name="Comma 26 10 2" xfId="6118"/>
    <cellStyle name="Comma 26 10 2 2" xfId="12502"/>
    <cellStyle name="Comma 26 10 3" xfId="11507"/>
    <cellStyle name="Comma 26 11" xfId="5327"/>
    <cellStyle name="Comma 26 11 2" xfId="6126"/>
    <cellStyle name="Comma 26 11 2 2" xfId="12509"/>
    <cellStyle name="Comma 26 11 3" xfId="11721"/>
    <cellStyle name="Comma 26 12" xfId="6504"/>
    <cellStyle name="Comma 26 12 2" xfId="12884"/>
    <cellStyle name="Comma 26 13" xfId="489"/>
    <cellStyle name="Comma 26 13 2" xfId="7066"/>
    <cellStyle name="Comma 26 14" xfId="6819"/>
    <cellStyle name="Comma 26 2" xfId="490"/>
    <cellStyle name="Comma 26 2 2" xfId="1310"/>
    <cellStyle name="Comma 26 2 2 2" xfId="7866"/>
    <cellStyle name="Comma 26 2 3" xfId="1676"/>
    <cellStyle name="Comma 26 2 3 2" xfId="8226"/>
    <cellStyle name="Comma 26 2 4" xfId="3026"/>
    <cellStyle name="Comma 26 2 4 2" xfId="9519"/>
    <cellStyle name="Comma 26 2 5" xfId="7067"/>
    <cellStyle name="Comma 26 3" xfId="491"/>
    <cellStyle name="Comma 26 3 2" xfId="1678"/>
    <cellStyle name="Comma 26 3 2 2" xfId="8228"/>
    <cellStyle name="Comma 26 3 3" xfId="3027"/>
    <cellStyle name="Comma 26 3 3 2" xfId="9520"/>
    <cellStyle name="Comma 26 3 4" xfId="7068"/>
    <cellStyle name="Comma 26 4" xfId="492"/>
    <cellStyle name="Comma 26 4 2" xfId="7069"/>
    <cellStyle name="Comma 26 5" xfId="493"/>
    <cellStyle name="Comma 26 5 2" xfId="7070"/>
    <cellStyle name="Comma 26 6" xfId="1605"/>
    <cellStyle name="Comma 26 6 2" xfId="8156"/>
    <cellStyle name="Comma 26 7" xfId="2753"/>
    <cellStyle name="Comma 26 7 2" xfId="2666"/>
    <cellStyle name="Comma 26 7 2 2" xfId="9168"/>
    <cellStyle name="Comma 26 7 3" xfId="2892"/>
    <cellStyle name="Comma 26 7 3 2" xfId="9389"/>
    <cellStyle name="Comma 26 7 4" xfId="3141"/>
    <cellStyle name="Comma 26 7 4 2" xfId="3296"/>
    <cellStyle name="Comma 26 7 4 2 2" xfId="9781"/>
    <cellStyle name="Comma 26 7 4 3" xfId="3456"/>
    <cellStyle name="Comma 26 7 4 3 2" xfId="9934"/>
    <cellStyle name="Comma 26 7 4 4" xfId="3680"/>
    <cellStyle name="Comma 26 7 4 4 2" xfId="3844"/>
    <cellStyle name="Comma 26 7 4 4 2 2" xfId="4263"/>
    <cellStyle name="Comma 26 7 4 4 2 2 2" xfId="10680"/>
    <cellStyle name="Comma 26 7 4 4 2 3" xfId="4423"/>
    <cellStyle name="Comma 26 7 4 4 2 3 2" xfId="10830"/>
    <cellStyle name="Comma 26 7 4 4 2 4" xfId="10301"/>
    <cellStyle name="Comma 26 7 4 4 3" xfId="3981"/>
    <cellStyle name="Comma 26 7 4 4 3 2" xfId="10429"/>
    <cellStyle name="Comma 26 7 4 4 4" xfId="10148"/>
    <cellStyle name="Comma 26 7 4 5" xfId="9631"/>
    <cellStyle name="Comma 26 7 5" xfId="3619"/>
    <cellStyle name="Comma 26 7 5 2" xfId="3783"/>
    <cellStyle name="Comma 26 7 5 2 2" xfId="4202"/>
    <cellStyle name="Comma 26 7 5 2 2 2" xfId="10624"/>
    <cellStyle name="Comma 26 7 5 2 3" xfId="4362"/>
    <cellStyle name="Comma 26 7 5 2 3 2" xfId="10774"/>
    <cellStyle name="Comma 26 7 5 2 4" xfId="10245"/>
    <cellStyle name="Comma 26 7 5 3" xfId="3920"/>
    <cellStyle name="Comma 26 7 5 3 2" xfId="10373"/>
    <cellStyle name="Comma 26 7 5 4" xfId="10092"/>
    <cellStyle name="Comma 26 7 6" xfId="9253"/>
    <cellStyle name="Comma 26 8" xfId="4547"/>
    <cellStyle name="Comma 26 8 2" xfId="4630"/>
    <cellStyle name="Comma 26 8 2 2" xfId="11031"/>
    <cellStyle name="Comma 26 8 3" xfId="5504"/>
    <cellStyle name="Comma 26 8 3 2" xfId="11896"/>
    <cellStyle name="Comma 26 8 4" xfId="10951"/>
    <cellStyle name="Comma 26 9" xfId="4710"/>
    <cellStyle name="Comma 26 9 2" xfId="4915"/>
    <cellStyle name="Comma 26 9 2 2" xfId="11312"/>
    <cellStyle name="Comma 26 9 3" xfId="5592"/>
    <cellStyle name="Comma 26 9 3 2" xfId="11981"/>
    <cellStyle name="Comma 26 9 4" xfId="11110"/>
    <cellStyle name="Comma 260" xfId="494"/>
    <cellStyle name="Comma 260 2" xfId="7071"/>
    <cellStyle name="Comma 2600" xfId="5869"/>
    <cellStyle name="Comma 2600 2" xfId="12256"/>
    <cellStyle name="Comma 2601" xfId="5870"/>
    <cellStyle name="Comma 2601 2" xfId="12257"/>
    <cellStyle name="Comma 2602" xfId="5874"/>
    <cellStyle name="Comma 2602 2" xfId="12261"/>
    <cellStyle name="Comma 2603" xfId="5873"/>
    <cellStyle name="Comma 2603 2" xfId="12260"/>
    <cellStyle name="Comma 2604" xfId="5872"/>
    <cellStyle name="Comma 2604 2" xfId="12259"/>
    <cellStyle name="Comma 2605" xfId="5871"/>
    <cellStyle name="Comma 2605 2" xfId="12258"/>
    <cellStyle name="Comma 2606" xfId="5875"/>
    <cellStyle name="Comma 2606 2" xfId="12262"/>
    <cellStyle name="Comma 2607" xfId="5876"/>
    <cellStyle name="Comma 2607 2" xfId="12263"/>
    <cellStyle name="Comma 2608" xfId="5877"/>
    <cellStyle name="Comma 2608 2" xfId="12264"/>
    <cellStyle name="Comma 2609" xfId="5878"/>
    <cellStyle name="Comma 2609 2" xfId="12265"/>
    <cellStyle name="Comma 261" xfId="495"/>
    <cellStyle name="Comma 261 2" xfId="7072"/>
    <cellStyle name="Comma 2610" xfId="5879"/>
    <cellStyle name="Comma 2610 2" xfId="6018"/>
    <cellStyle name="Comma 2610 2 2" xfId="12403"/>
    <cellStyle name="Comma 2610 3" xfId="12266"/>
    <cellStyle name="Comma 2611" xfId="5881"/>
    <cellStyle name="Comma 2611 2" xfId="12268"/>
    <cellStyle name="Comma 2612" xfId="5882"/>
    <cellStyle name="Comma 2612 2" xfId="12269"/>
    <cellStyle name="Comma 2613" xfId="5880"/>
    <cellStyle name="Comma 2613 2" xfId="12267"/>
    <cellStyle name="Comma 2614" xfId="5883"/>
    <cellStyle name="Comma 2614 2" xfId="12270"/>
    <cellStyle name="Comma 2615" xfId="5885"/>
    <cellStyle name="Comma 2615 2" xfId="12272"/>
    <cellStyle name="Comma 2616" xfId="5884"/>
    <cellStyle name="Comma 2616 2" xfId="12271"/>
    <cellStyle name="Comma 2617" xfId="5886"/>
    <cellStyle name="Comma 2617 2" xfId="12273"/>
    <cellStyle name="Comma 2618" xfId="5888"/>
    <cellStyle name="Comma 2618 2" xfId="12275"/>
    <cellStyle name="Comma 2619" xfId="5889"/>
    <cellStyle name="Comma 2619 2" xfId="12276"/>
    <cellStyle name="Comma 262" xfId="496"/>
    <cellStyle name="Comma 262 2" xfId="7073"/>
    <cellStyle name="Comma 2620" xfId="5887"/>
    <cellStyle name="Comma 2620 2" xfId="12274"/>
    <cellStyle name="Comma 2621" xfId="5890"/>
    <cellStyle name="Comma 2621 2" xfId="12277"/>
    <cellStyle name="Comma 2622" xfId="5891"/>
    <cellStyle name="Comma 2622 2" xfId="12278"/>
    <cellStyle name="Comma 2623" xfId="5892"/>
    <cellStyle name="Comma 2623 2" xfId="12279"/>
    <cellStyle name="Comma 2624" xfId="5893"/>
    <cellStyle name="Comma 2624 2" xfId="12280"/>
    <cellStyle name="Comma 2625" xfId="5894"/>
    <cellStyle name="Comma 2625 2" xfId="12281"/>
    <cellStyle name="Comma 2626" xfId="5895"/>
    <cellStyle name="Comma 2626 2" xfId="12282"/>
    <cellStyle name="Comma 2627" xfId="5896"/>
    <cellStyle name="Comma 2627 2" xfId="12283"/>
    <cellStyle name="Comma 2628" xfId="5897"/>
    <cellStyle name="Comma 2628 2" xfId="12284"/>
    <cellStyle name="Comma 2629" xfId="5898"/>
    <cellStyle name="Comma 2629 2" xfId="12285"/>
    <cellStyle name="Comma 263" xfId="497"/>
    <cellStyle name="Comma 263 2" xfId="7074"/>
    <cellStyle name="Comma 2630" xfId="5899"/>
    <cellStyle name="Comma 2630 2" xfId="12286"/>
    <cellStyle name="Comma 2631" xfId="5900"/>
    <cellStyle name="Comma 2631 2" xfId="12287"/>
    <cellStyle name="Comma 2632" xfId="5903"/>
    <cellStyle name="Comma 2632 2" xfId="12290"/>
    <cellStyle name="Comma 2633" xfId="5902"/>
    <cellStyle name="Comma 2633 2" xfId="12289"/>
    <cellStyle name="Comma 2634" xfId="5904"/>
    <cellStyle name="Comma 2634 2" xfId="12291"/>
    <cellStyle name="Comma 2635" xfId="5901"/>
    <cellStyle name="Comma 2635 2" xfId="12288"/>
    <cellStyle name="Comma 2636" xfId="5905"/>
    <cellStyle name="Comma 2636 2" xfId="12292"/>
    <cellStyle name="Comma 2637" xfId="5907"/>
    <cellStyle name="Comma 2637 2" xfId="12294"/>
    <cellStyle name="Comma 2638" xfId="5906"/>
    <cellStyle name="Comma 2638 2" xfId="12293"/>
    <cellStyle name="Comma 2639" xfId="5908"/>
    <cellStyle name="Comma 2639 2" xfId="12295"/>
    <cellStyle name="Comma 264" xfId="498"/>
    <cellStyle name="Comma 264 2" xfId="7075"/>
    <cellStyle name="Comma 2640" xfId="5909"/>
    <cellStyle name="Comma 2640 2" xfId="12296"/>
    <cellStyle name="Comma 2641" xfId="5910"/>
    <cellStyle name="Comma 2641 2" xfId="12297"/>
    <cellStyle name="Comma 2642" xfId="5911"/>
    <cellStyle name="Comma 2642 2" xfId="12298"/>
    <cellStyle name="Comma 2643" xfId="5912"/>
    <cellStyle name="Comma 2643 2" xfId="6093"/>
    <cellStyle name="Comma 2643 2 2" xfId="12477"/>
    <cellStyle name="Comma 2643 3" xfId="12299"/>
    <cellStyle name="Comma 2644" xfId="5913"/>
    <cellStyle name="Comma 2644 2" xfId="12300"/>
    <cellStyle name="Comma 2645" xfId="5915"/>
    <cellStyle name="Comma 2645 2" xfId="6015"/>
    <cellStyle name="Comma 2645 2 2" xfId="12400"/>
    <cellStyle name="Comma 2645 3" xfId="12302"/>
    <cellStyle name="Comma 2646" xfId="5914"/>
    <cellStyle name="Comma 2646 2" xfId="12301"/>
    <cellStyle name="Comma 2647" xfId="5916"/>
    <cellStyle name="Comma 2647 2" xfId="12303"/>
    <cellStyle name="Comma 2648" xfId="5917"/>
    <cellStyle name="Comma 2648 2" xfId="12304"/>
    <cellStyle name="Comma 2649" xfId="5918"/>
    <cellStyle name="Comma 2649 2" xfId="12305"/>
    <cellStyle name="Comma 265" xfId="499"/>
    <cellStyle name="Comma 265 2" xfId="7076"/>
    <cellStyle name="Comma 2650" xfId="5920"/>
    <cellStyle name="Comma 2650 2" xfId="12307"/>
    <cellStyle name="Comma 2651" xfId="5919"/>
    <cellStyle name="Comma 2651 2" xfId="12306"/>
    <cellStyle name="Comma 2652" xfId="5922"/>
    <cellStyle name="Comma 2652 2" xfId="12309"/>
    <cellStyle name="Comma 2653" xfId="5921"/>
    <cellStyle name="Comma 2653 2" xfId="6183"/>
    <cellStyle name="Comma 2653 2 2" xfId="12565"/>
    <cellStyle name="Comma 2653 3" xfId="12308"/>
    <cellStyle name="Comma 2654" xfId="5923"/>
    <cellStyle name="Comma 2654 2" xfId="12310"/>
    <cellStyle name="Comma 2655" xfId="5924"/>
    <cellStyle name="Comma 2655 2" xfId="12311"/>
    <cellStyle name="Comma 2656" xfId="5791"/>
    <cellStyle name="Comma 2656 2" xfId="12179"/>
    <cellStyle name="Comma 2657" xfId="5925"/>
    <cellStyle name="Comma 2657 2" xfId="12312"/>
    <cellStyle name="Comma 2658" xfId="5792"/>
    <cellStyle name="Comma 2658 2" xfId="12180"/>
    <cellStyle name="Comma 2659" xfId="5926"/>
    <cellStyle name="Comma 2659 2" xfId="12313"/>
    <cellStyle name="Comma 266" xfId="500"/>
    <cellStyle name="Comma 266 2" xfId="7077"/>
    <cellStyle name="Comma 2660" xfId="5927"/>
    <cellStyle name="Comma 2660 2" xfId="12314"/>
    <cellStyle name="Comma 2661" xfId="5928"/>
    <cellStyle name="Comma 2661 2" xfId="12315"/>
    <cellStyle name="Comma 2662" xfId="5929"/>
    <cellStyle name="Comma 2662 2" xfId="12316"/>
    <cellStyle name="Comma 2663" xfId="5931"/>
    <cellStyle name="Comma 2663 2" xfId="6133"/>
    <cellStyle name="Comma 2663 2 2" xfId="12516"/>
    <cellStyle name="Comma 2663 3" xfId="12318"/>
    <cellStyle name="Comma 2664" xfId="5930"/>
    <cellStyle name="Comma 2664 2" xfId="12317"/>
    <cellStyle name="Comma 2665" xfId="5932"/>
    <cellStyle name="Comma 2665 2" xfId="6163"/>
    <cellStyle name="Comma 2665 2 2" xfId="12545"/>
    <cellStyle name="Comma 2665 3" xfId="12319"/>
    <cellStyle name="Comma 2666" xfId="5933"/>
    <cellStyle name="Comma 2666 2" xfId="12320"/>
    <cellStyle name="Comma 2667" xfId="5934"/>
    <cellStyle name="Comma 2667 2" xfId="12321"/>
    <cellStyle name="Comma 2668" xfId="5935"/>
    <cellStyle name="Comma 2668 2" xfId="12322"/>
    <cellStyle name="Comma 2669" xfId="5936"/>
    <cellStyle name="Comma 2669 2" xfId="12323"/>
    <cellStyle name="Comma 267" xfId="501"/>
    <cellStyle name="Comma 267 2" xfId="7078"/>
    <cellStyle name="Comma 2670" xfId="5937"/>
    <cellStyle name="Comma 2670 2" xfId="12324"/>
    <cellStyle name="Comma 2671" xfId="5938"/>
    <cellStyle name="Comma 2671 2" xfId="12325"/>
    <cellStyle name="Comma 2672" xfId="5939"/>
    <cellStyle name="Comma 2672 2" xfId="12326"/>
    <cellStyle name="Comma 2673" xfId="5794"/>
    <cellStyle name="Comma 2673 2" xfId="12182"/>
    <cellStyle name="Comma 2674" xfId="5795"/>
    <cellStyle name="Comma 2674 2" xfId="12183"/>
    <cellStyle name="Comma 2675" xfId="5940"/>
    <cellStyle name="Comma 2675 2" xfId="12327"/>
    <cellStyle name="Comma 2676" xfId="5941"/>
    <cellStyle name="Comma 2676 2" xfId="12328"/>
    <cellStyle name="Comma 2677" xfId="5943"/>
    <cellStyle name="Comma 2677 2" xfId="12330"/>
    <cellStyle name="Comma 2678" xfId="5942"/>
    <cellStyle name="Comma 2678 2" xfId="12329"/>
    <cellStyle name="Comma 2679" xfId="5944"/>
    <cellStyle name="Comma 2679 2" xfId="12331"/>
    <cellStyle name="Comma 268" xfId="502"/>
    <cellStyle name="Comma 268 2" xfId="7079"/>
    <cellStyle name="Comma 2680" xfId="5945"/>
    <cellStyle name="Comma 2680 2" xfId="12332"/>
    <cellStyle name="Comma 2681" xfId="5946"/>
    <cellStyle name="Comma 2681 2" xfId="12333"/>
    <cellStyle name="Comma 2682" xfId="5798"/>
    <cellStyle name="Comma 2682 2" xfId="12186"/>
    <cellStyle name="Comma 2683" xfId="5947"/>
    <cellStyle name="Comma 2683 2" xfId="12334"/>
    <cellStyle name="Comma 2684" xfId="5948"/>
    <cellStyle name="Comma 2684 2" xfId="12335"/>
    <cellStyle name="Comma 2685" xfId="5949"/>
    <cellStyle name="Comma 2685 2" xfId="6178"/>
    <cellStyle name="Comma 2685 2 2" xfId="12560"/>
    <cellStyle name="Comma 2685 3" xfId="12336"/>
    <cellStyle name="Comma 2686" xfId="5953"/>
    <cellStyle name="Comma 2686 2" xfId="12340"/>
    <cellStyle name="Comma 2687" xfId="5950"/>
    <cellStyle name="Comma 2687 2" xfId="12337"/>
    <cellStyle name="Comma 2688" xfId="5951"/>
    <cellStyle name="Comma 2688 2" xfId="12338"/>
    <cellStyle name="Comma 2689" xfId="5952"/>
    <cellStyle name="Comma 2689 2" xfId="12339"/>
    <cellStyle name="Comma 269" xfId="503"/>
    <cellStyle name="Comma 269 2" xfId="7080"/>
    <cellStyle name="Comma 2690" xfId="5955"/>
    <cellStyle name="Comma 2690 2" xfId="6098"/>
    <cellStyle name="Comma 2690 2 2" xfId="12482"/>
    <cellStyle name="Comma 2690 3" xfId="12342"/>
    <cellStyle name="Comma 2691" xfId="5954"/>
    <cellStyle name="Comma 2691 2" xfId="6117"/>
    <cellStyle name="Comma 2691 2 2" xfId="12501"/>
    <cellStyle name="Comma 2691 3" xfId="12341"/>
    <cellStyle name="Comma 2692" xfId="5956"/>
    <cellStyle name="Comma 2692 2" xfId="12343"/>
    <cellStyle name="Comma 2693" xfId="5957"/>
    <cellStyle name="Comma 2693 2" xfId="12344"/>
    <cellStyle name="Comma 2694" xfId="5958"/>
    <cellStyle name="Comma 2694 2" xfId="6022"/>
    <cellStyle name="Comma 2694 2 2" xfId="12407"/>
    <cellStyle name="Comma 2694 3" xfId="12345"/>
    <cellStyle name="Comma 2695" xfId="5960"/>
    <cellStyle name="Comma 2695 2" xfId="12346"/>
    <cellStyle name="Comma 2696" xfId="5805"/>
    <cellStyle name="Comma 2696 2" xfId="12193"/>
    <cellStyle name="Comma 2697" xfId="5961"/>
    <cellStyle name="Comma 2697 2" xfId="12347"/>
    <cellStyle name="Comma 2698" xfId="5962"/>
    <cellStyle name="Comma 2698 2" xfId="12348"/>
    <cellStyle name="Comma 2699" xfId="5963"/>
    <cellStyle name="Comma 2699 2" xfId="12349"/>
    <cellStyle name="Comma 27" xfId="504"/>
    <cellStyle name="Comma 27 10" xfId="5115"/>
    <cellStyle name="Comma 27 10 2" xfId="6105"/>
    <cellStyle name="Comma 27 10 2 2" xfId="12489"/>
    <cellStyle name="Comma 27 10 3" xfId="11509"/>
    <cellStyle name="Comma 27 11" xfId="5325"/>
    <cellStyle name="Comma 27 11 2" xfId="6189"/>
    <cellStyle name="Comma 27 11 2 2" xfId="12571"/>
    <cellStyle name="Comma 27 11 3" xfId="11719"/>
    <cellStyle name="Comma 27 12" xfId="6506"/>
    <cellStyle name="Comma 27 12 2" xfId="12886"/>
    <cellStyle name="Comma 27 13" xfId="7081"/>
    <cellStyle name="Comma 27 2" xfId="505"/>
    <cellStyle name="Comma 27 2 2" xfId="1311"/>
    <cellStyle name="Comma 27 2 2 2" xfId="7867"/>
    <cellStyle name="Comma 27 2 3" xfId="1680"/>
    <cellStyle name="Comma 27 2 3 2" xfId="8230"/>
    <cellStyle name="Comma 27 2 4" xfId="3028"/>
    <cellStyle name="Comma 27 2 4 2" xfId="9521"/>
    <cellStyle name="Comma 27 2 5" xfId="7082"/>
    <cellStyle name="Comma 27 3" xfId="506"/>
    <cellStyle name="Comma 27 3 2" xfId="1682"/>
    <cellStyle name="Comma 27 3 2 2" xfId="8232"/>
    <cellStyle name="Comma 27 3 3" xfId="3029"/>
    <cellStyle name="Comma 27 3 3 2" xfId="9522"/>
    <cellStyle name="Comma 27 3 4" xfId="7083"/>
    <cellStyle name="Comma 27 4" xfId="507"/>
    <cellStyle name="Comma 27 4 2" xfId="7084"/>
    <cellStyle name="Comma 27 5" xfId="508"/>
    <cellStyle name="Comma 27 5 2" xfId="7085"/>
    <cellStyle name="Comma 27 6" xfId="1603"/>
    <cellStyle name="Comma 27 6 2" xfId="8154"/>
    <cellStyle name="Comma 27 7" xfId="2755"/>
    <cellStyle name="Comma 27 7 2" xfId="2669"/>
    <cellStyle name="Comma 27 7 2 2" xfId="9171"/>
    <cellStyle name="Comma 27 7 3" xfId="2894"/>
    <cellStyle name="Comma 27 7 3 2" xfId="9391"/>
    <cellStyle name="Comma 27 7 4" xfId="3143"/>
    <cellStyle name="Comma 27 7 4 2" xfId="3298"/>
    <cellStyle name="Comma 27 7 4 2 2" xfId="9783"/>
    <cellStyle name="Comma 27 7 4 3" xfId="3458"/>
    <cellStyle name="Comma 27 7 4 3 2" xfId="9936"/>
    <cellStyle name="Comma 27 7 4 4" xfId="3682"/>
    <cellStyle name="Comma 27 7 4 4 2" xfId="3846"/>
    <cellStyle name="Comma 27 7 4 4 2 2" xfId="4265"/>
    <cellStyle name="Comma 27 7 4 4 2 2 2" xfId="10682"/>
    <cellStyle name="Comma 27 7 4 4 2 3" xfId="4425"/>
    <cellStyle name="Comma 27 7 4 4 2 3 2" xfId="10832"/>
    <cellStyle name="Comma 27 7 4 4 2 4" xfId="10303"/>
    <cellStyle name="Comma 27 7 4 4 3" xfId="3983"/>
    <cellStyle name="Comma 27 7 4 4 3 2" xfId="10431"/>
    <cellStyle name="Comma 27 7 4 4 4" xfId="10150"/>
    <cellStyle name="Comma 27 7 4 5" xfId="9633"/>
    <cellStyle name="Comma 27 7 5" xfId="3621"/>
    <cellStyle name="Comma 27 7 5 2" xfId="3785"/>
    <cellStyle name="Comma 27 7 5 2 2" xfId="4204"/>
    <cellStyle name="Comma 27 7 5 2 2 2" xfId="10626"/>
    <cellStyle name="Comma 27 7 5 2 3" xfId="4364"/>
    <cellStyle name="Comma 27 7 5 2 3 2" xfId="10776"/>
    <cellStyle name="Comma 27 7 5 2 4" xfId="10247"/>
    <cellStyle name="Comma 27 7 5 3" xfId="3922"/>
    <cellStyle name="Comma 27 7 5 3 2" xfId="10375"/>
    <cellStyle name="Comma 27 7 5 4" xfId="10094"/>
    <cellStyle name="Comma 27 7 6" xfId="9255"/>
    <cellStyle name="Comma 27 8" xfId="4549"/>
    <cellStyle name="Comma 27 8 2" xfId="4632"/>
    <cellStyle name="Comma 27 8 2 2" xfId="11033"/>
    <cellStyle name="Comma 27 8 3" xfId="5506"/>
    <cellStyle name="Comma 27 8 3 2" xfId="11898"/>
    <cellStyle name="Comma 27 8 4" xfId="10953"/>
    <cellStyle name="Comma 27 9" xfId="4708"/>
    <cellStyle name="Comma 27 9 2" xfId="4913"/>
    <cellStyle name="Comma 27 9 2 2" xfId="11310"/>
    <cellStyle name="Comma 27 9 3" xfId="5590"/>
    <cellStyle name="Comma 27 9 3 2" xfId="11979"/>
    <cellStyle name="Comma 27 9 4" xfId="11108"/>
    <cellStyle name="Comma 270" xfId="509"/>
    <cellStyle name="Comma 270 2" xfId="7086"/>
    <cellStyle name="Comma 2700" xfId="5965"/>
    <cellStyle name="Comma 2700 2" xfId="6111"/>
    <cellStyle name="Comma 2700 2 2" xfId="12495"/>
    <cellStyle name="Comma 2700 3" xfId="12351"/>
    <cellStyle name="Comma 2701" xfId="5964"/>
    <cellStyle name="Comma 2701 2" xfId="12350"/>
    <cellStyle name="Comma 2702" xfId="5807"/>
    <cellStyle name="Comma 2702 2" xfId="12195"/>
    <cellStyle name="Comma 2703" xfId="5811"/>
    <cellStyle name="Comma 2703 2" xfId="5971"/>
    <cellStyle name="Comma 2703 2 2" xfId="12357"/>
    <cellStyle name="Comma 2703 3" xfId="6308"/>
    <cellStyle name="Comma 2703 3 2" xfId="12689"/>
    <cellStyle name="Comma 2703 4" xfId="12199"/>
    <cellStyle name="Comma 2704" xfId="5813"/>
    <cellStyle name="Comma 2704 2" xfId="5970"/>
    <cellStyle name="Comma 2704 2 2" xfId="12356"/>
    <cellStyle name="Comma 2704 3" xfId="6310"/>
    <cellStyle name="Comma 2704 3 2" xfId="12691"/>
    <cellStyle name="Comma 2704 4" xfId="12201"/>
    <cellStyle name="Comma 2705" xfId="5814"/>
    <cellStyle name="Comma 2705 2" xfId="6210"/>
    <cellStyle name="Comma 2705 2 2" xfId="12591"/>
    <cellStyle name="Comma 2705 3" xfId="6311"/>
    <cellStyle name="Comma 2705 3 2" xfId="12692"/>
    <cellStyle name="Comma 2705 4" xfId="12202"/>
    <cellStyle name="Comma 2706" xfId="5812"/>
    <cellStyle name="Comma 2706 2" xfId="6211"/>
    <cellStyle name="Comma 2706 2 2" xfId="12592"/>
    <cellStyle name="Comma 2706 3" xfId="6309"/>
    <cellStyle name="Comma 2706 3 2" xfId="12690"/>
    <cellStyle name="Comma 2706 4" xfId="12200"/>
    <cellStyle name="Comma 2707" xfId="5966"/>
    <cellStyle name="Comma 2707 2" xfId="6212"/>
    <cellStyle name="Comma 2707 2 2" xfId="12593"/>
    <cellStyle name="Comma 2707 3" xfId="6321"/>
    <cellStyle name="Comma 2707 3 2" xfId="12702"/>
    <cellStyle name="Comma 2707 4" xfId="12352"/>
    <cellStyle name="Comma 2708" xfId="5967"/>
    <cellStyle name="Comma 2708 2" xfId="6213"/>
    <cellStyle name="Comma 2708 2 2" xfId="12594"/>
    <cellStyle name="Comma 2708 3" xfId="6322"/>
    <cellStyle name="Comma 2708 3 2" xfId="12703"/>
    <cellStyle name="Comma 2708 4" xfId="12353"/>
    <cellStyle name="Comma 2709" xfId="5968"/>
    <cellStyle name="Comma 2709 2" xfId="6214"/>
    <cellStyle name="Comma 2709 2 2" xfId="12595"/>
    <cellStyle name="Comma 2709 3" xfId="6323"/>
    <cellStyle name="Comma 2709 3 2" xfId="12704"/>
    <cellStyle name="Comma 2709 4" xfId="12354"/>
    <cellStyle name="Comma 271" xfId="510"/>
    <cellStyle name="Comma 271 2" xfId="7087"/>
    <cellStyle name="Comma 2710" xfId="5969"/>
    <cellStyle name="Comma 2710 2" xfId="6215"/>
    <cellStyle name="Comma 2710 2 2" xfId="12596"/>
    <cellStyle name="Comma 2710 3" xfId="6324"/>
    <cellStyle name="Comma 2710 3 2" xfId="12705"/>
    <cellStyle name="Comma 2710 4" xfId="12355"/>
    <cellStyle name="Comma 2711" xfId="5810"/>
    <cellStyle name="Comma 2711 2" xfId="6216"/>
    <cellStyle name="Comma 2711 2 2" xfId="12597"/>
    <cellStyle name="Comma 2711 3" xfId="6307"/>
    <cellStyle name="Comma 2711 3 2" xfId="12688"/>
    <cellStyle name="Comma 2711 4" xfId="12198"/>
    <cellStyle name="Comma 2712" xfId="5816"/>
    <cellStyle name="Comma 2712 2" xfId="6217"/>
    <cellStyle name="Comma 2712 2 2" xfId="12598"/>
    <cellStyle name="Comma 2712 3" xfId="6313"/>
    <cellStyle name="Comma 2712 3 2" xfId="12694"/>
    <cellStyle name="Comma 2712 4" xfId="12204"/>
    <cellStyle name="Comma 2713" xfId="5815"/>
    <cellStyle name="Comma 2713 2" xfId="6218"/>
    <cellStyle name="Comma 2713 2 2" xfId="12599"/>
    <cellStyle name="Comma 2713 3" xfId="6312"/>
    <cellStyle name="Comma 2713 3 2" xfId="12693"/>
    <cellStyle name="Comma 2713 4" xfId="12203"/>
    <cellStyle name="Comma 2714" xfId="5808"/>
    <cellStyle name="Comma 2714 2" xfId="6222"/>
    <cellStyle name="Comma 2714 2 2" xfId="12603"/>
    <cellStyle name="Comma 2714 3" xfId="6305"/>
    <cellStyle name="Comma 2714 3 2" xfId="12686"/>
    <cellStyle name="Comma 2714 4" xfId="12196"/>
    <cellStyle name="Comma 2715" xfId="5809"/>
    <cellStyle name="Comma 2715 2" xfId="6221"/>
    <cellStyle name="Comma 2715 2 2" xfId="12602"/>
    <cellStyle name="Comma 2715 3" xfId="6306"/>
    <cellStyle name="Comma 2715 3 2" xfId="12687"/>
    <cellStyle name="Comma 2715 4" xfId="12197"/>
    <cellStyle name="Comma 2716" xfId="5972"/>
    <cellStyle name="Comma 2716 2" xfId="6219"/>
    <cellStyle name="Comma 2716 2 2" xfId="12600"/>
    <cellStyle name="Comma 2716 3" xfId="6325"/>
    <cellStyle name="Comma 2716 3 2" xfId="12706"/>
    <cellStyle name="Comma 2716 4" xfId="12358"/>
    <cellStyle name="Comma 2717" xfId="5973"/>
    <cellStyle name="Comma 2717 2" xfId="6220"/>
    <cellStyle name="Comma 2717 2 2" xfId="6339"/>
    <cellStyle name="Comma 2717 2 2 2" xfId="12720"/>
    <cellStyle name="Comma 2717 2 3" xfId="12601"/>
    <cellStyle name="Comma 2717 3" xfId="6106"/>
    <cellStyle name="Comma 2717 3 2" xfId="12490"/>
    <cellStyle name="Comma 2717 4" xfId="6326"/>
    <cellStyle name="Comma 2717 4 2" xfId="12707"/>
    <cellStyle name="Comma 2717 5" xfId="12359"/>
    <cellStyle name="Comma 2718" xfId="5975"/>
    <cellStyle name="Comma 2718 2" xfId="6223"/>
    <cellStyle name="Comma 2718 2 2" xfId="12604"/>
    <cellStyle name="Comma 2718 3" xfId="6328"/>
    <cellStyle name="Comma 2718 3 2" xfId="12709"/>
    <cellStyle name="Comma 2718 4" xfId="12361"/>
    <cellStyle name="Comma 2719" xfId="5974"/>
    <cellStyle name="Comma 2719 2" xfId="6225"/>
    <cellStyle name="Comma 2719 2 2" xfId="12606"/>
    <cellStyle name="Comma 2719 3" xfId="6327"/>
    <cellStyle name="Comma 2719 3 2" xfId="12708"/>
    <cellStyle name="Comma 2719 4" xfId="12360"/>
    <cellStyle name="Comma 272" xfId="511"/>
    <cellStyle name="Comma 272 2" xfId="7088"/>
    <cellStyle name="Comma 2720" xfId="5977"/>
    <cellStyle name="Comma 2720 2" xfId="6224"/>
    <cellStyle name="Comma 2720 2 2" xfId="12605"/>
    <cellStyle name="Comma 2720 3" xfId="6329"/>
    <cellStyle name="Comma 2720 3 2" xfId="12710"/>
    <cellStyle name="Comma 2720 4" xfId="12363"/>
    <cellStyle name="Comma 2721" xfId="5976"/>
    <cellStyle name="Comma 2721 2" xfId="12362"/>
    <cellStyle name="Comma 2722" xfId="5978"/>
    <cellStyle name="Comma 2722 2" xfId="6226"/>
    <cellStyle name="Comma 2722 2 2" xfId="12607"/>
    <cellStyle name="Comma 2722 3" xfId="6330"/>
    <cellStyle name="Comma 2722 3 2" xfId="6345"/>
    <cellStyle name="Comma 2722 3 2 2" xfId="12726"/>
    <cellStyle name="Comma 2722 3 3" xfId="6370"/>
    <cellStyle name="Comma 2722 3 3 2" xfId="12751"/>
    <cellStyle name="Comma 2722 3 4" xfId="12711"/>
    <cellStyle name="Comma 2722 4" xfId="12364"/>
    <cellStyle name="Comma 2723" xfId="5980"/>
    <cellStyle name="Comma 2723 2" xfId="12366"/>
    <cellStyle name="Comma 2724" xfId="5979"/>
    <cellStyle name="Comma 2724 2" xfId="6227"/>
    <cellStyle name="Comma 2724 2 2" xfId="12608"/>
    <cellStyle name="Comma 2724 3" xfId="6331"/>
    <cellStyle name="Comma 2724 3 2" xfId="12712"/>
    <cellStyle name="Comma 2724 4" xfId="12365"/>
    <cellStyle name="Comma 2725" xfId="5983"/>
    <cellStyle name="Comma 2725 2" xfId="12369"/>
    <cellStyle name="Comma 2726" xfId="5984"/>
    <cellStyle name="Comma 2726 2" xfId="6228"/>
    <cellStyle name="Comma 2726 2 2" xfId="12609"/>
    <cellStyle name="Comma 2726 3" xfId="6332"/>
    <cellStyle name="Comma 2726 3 2" xfId="12713"/>
    <cellStyle name="Comma 2726 4" xfId="12370"/>
    <cellStyle name="Comma 2727" xfId="5985"/>
    <cellStyle name="Comma 2727 2" xfId="6229"/>
    <cellStyle name="Comma 2727 2 2" xfId="12610"/>
    <cellStyle name="Comma 2727 3" xfId="6333"/>
    <cellStyle name="Comma 2727 3 2" xfId="12714"/>
    <cellStyle name="Comma 2727 4" xfId="12371"/>
    <cellStyle name="Comma 2728" xfId="5986"/>
    <cellStyle name="Comma 2728 2" xfId="6230"/>
    <cellStyle name="Comma 2728 2 2" xfId="12611"/>
    <cellStyle name="Comma 2728 3" xfId="6334"/>
    <cellStyle name="Comma 2728 3 2" xfId="12715"/>
    <cellStyle name="Comma 2728 4" xfId="12372"/>
    <cellStyle name="Comma 2729" xfId="5987"/>
    <cellStyle name="Comma 2729 2" xfId="6231"/>
    <cellStyle name="Comma 2729 2 2" xfId="12612"/>
    <cellStyle name="Comma 2729 3" xfId="6335"/>
    <cellStyle name="Comma 2729 3 2" xfId="12716"/>
    <cellStyle name="Comma 2729 4" xfId="12373"/>
    <cellStyle name="Comma 273" xfId="512"/>
    <cellStyle name="Comma 273 2" xfId="7089"/>
    <cellStyle name="Comma 2730" xfId="5988"/>
    <cellStyle name="Comma 2730 2" xfId="12374"/>
    <cellStyle name="Comma 2731" xfId="6232"/>
    <cellStyle name="Comma 2731 2" xfId="12613"/>
    <cellStyle name="Comma 2732" xfId="6233"/>
    <cellStyle name="Comma 2732 2" xfId="12614"/>
    <cellStyle name="Comma 2733" xfId="6234"/>
    <cellStyle name="Comma 2733 2" xfId="12615"/>
    <cellStyle name="Comma 2734" xfId="6238"/>
    <cellStyle name="Comma 2734 2" xfId="12619"/>
    <cellStyle name="Comma 2735" xfId="6235"/>
    <cellStyle name="Comma 2735 2" xfId="12616"/>
    <cellStyle name="Comma 2736" xfId="6236"/>
    <cellStyle name="Comma 2736 2" xfId="12617"/>
    <cellStyle name="Comma 2737" xfId="6239"/>
    <cellStyle name="Comma 2737 2" xfId="12620"/>
    <cellStyle name="Comma 2738" xfId="6237"/>
    <cellStyle name="Comma 2738 2" xfId="12618"/>
    <cellStyle name="Comma 2739" xfId="5982"/>
    <cellStyle name="Comma 2739 2" xfId="6249"/>
    <cellStyle name="Comma 2739 2 2" xfId="12630"/>
    <cellStyle name="Comma 2739 3" xfId="12368"/>
    <cellStyle name="Comma 274" xfId="513"/>
    <cellStyle name="Comma 274 2" xfId="7090"/>
    <cellStyle name="Comma 2740" xfId="6240"/>
    <cellStyle name="Comma 2740 2" xfId="12621"/>
    <cellStyle name="Comma 2741" xfId="6242"/>
    <cellStyle name="Comma 2741 2" xfId="12623"/>
    <cellStyle name="Comma 2742" xfId="6241"/>
    <cellStyle name="Comma 2742 2" xfId="12622"/>
    <cellStyle name="Comma 2743" xfId="6243"/>
    <cellStyle name="Comma 2743 2" xfId="12624"/>
    <cellStyle name="Comma 2744" xfId="6244"/>
    <cellStyle name="Comma 2744 2" xfId="12625"/>
    <cellStyle name="Comma 2745" xfId="6245"/>
    <cellStyle name="Comma 2745 2" xfId="12626"/>
    <cellStyle name="Comma 2746" xfId="6247"/>
    <cellStyle name="Comma 2746 2" xfId="6251"/>
    <cellStyle name="Comma 2746 2 2" xfId="12632"/>
    <cellStyle name="Comma 2746 3" xfId="12628"/>
    <cellStyle name="Comma 2747" xfId="6248"/>
    <cellStyle name="Comma 2747 2" xfId="6252"/>
    <cellStyle name="Comma 2747 2 2" xfId="12633"/>
    <cellStyle name="Comma 2747 3" xfId="12629"/>
    <cellStyle name="Comma 2748" xfId="6246"/>
    <cellStyle name="Comma 2748 2" xfId="6250"/>
    <cellStyle name="Comma 2748 2 2" xfId="12631"/>
    <cellStyle name="Comma 2748 3" xfId="12627"/>
    <cellStyle name="Comma 2749" xfId="6096"/>
    <cellStyle name="Comma 2749 2" xfId="6257"/>
    <cellStyle name="Comma 2749 2 2" xfId="12638"/>
    <cellStyle name="Comma 2749 3" xfId="6336"/>
    <cellStyle name="Comma 2749 3 2" xfId="12717"/>
    <cellStyle name="Comma 2749 4" xfId="12480"/>
    <cellStyle name="Comma 275" xfId="514"/>
    <cellStyle name="Comma 275 2" xfId="7091"/>
    <cellStyle name="Comma 2750" xfId="6172"/>
    <cellStyle name="Comma 2750 2" xfId="6338"/>
    <cellStyle name="Comma 2750 2 2" xfId="12719"/>
    <cellStyle name="Comma 2750 3" xfId="6365"/>
    <cellStyle name="Comma 2750 3 2" xfId="12746"/>
    <cellStyle name="Comma 2750 4" xfId="12554"/>
    <cellStyle name="Comma 2751" xfId="6159"/>
    <cellStyle name="Comma 2751 2" xfId="12541"/>
    <cellStyle name="Comma 2752" xfId="6007"/>
    <cellStyle name="Comma 2752 2" xfId="12393"/>
    <cellStyle name="Comma 2753" xfId="6115"/>
    <cellStyle name="Comma 2753 2" xfId="12499"/>
    <cellStyle name="Comma 2754" xfId="6164"/>
    <cellStyle name="Comma 2754 2" xfId="12546"/>
    <cellStyle name="Comma 2755" xfId="6258"/>
    <cellStyle name="Comma 2755 2" xfId="12639"/>
    <cellStyle name="Comma 2756" xfId="6259"/>
    <cellStyle name="Comma 2756 2" xfId="12640"/>
    <cellStyle name="Comma 2757" xfId="6088"/>
    <cellStyle name="Comma 2757 2" xfId="6127"/>
    <cellStyle name="Comma 2757 2 2" xfId="12510"/>
    <cellStyle name="Comma 2757 3" xfId="6341"/>
    <cellStyle name="Comma 2757 3 2" xfId="12722"/>
    <cellStyle name="Comma 2757 4" xfId="6366"/>
    <cellStyle name="Comma 2757 4 2" xfId="12747"/>
    <cellStyle name="Comma 2757 5" xfId="12472"/>
    <cellStyle name="Comma 2758" xfId="6002"/>
    <cellStyle name="Comma 2758 2" xfId="12388"/>
    <cellStyle name="Comma 2759" xfId="6254"/>
    <cellStyle name="Comma 2759 2" xfId="12635"/>
    <cellStyle name="Comma 276" xfId="515"/>
    <cellStyle name="Comma 276 2" xfId="7092"/>
    <cellStyle name="Comma 2760" xfId="6176"/>
    <cellStyle name="Comma 2760 2" xfId="12558"/>
    <cellStyle name="Comma 2761" xfId="6255"/>
    <cellStyle name="Comma 2761 2" xfId="12636"/>
    <cellStyle name="Comma 2762" xfId="6155"/>
    <cellStyle name="Comma 2762 2" xfId="12537"/>
    <cellStyle name="Comma 2763" xfId="6173"/>
    <cellStyle name="Comma 2763 2" xfId="12555"/>
    <cellStyle name="Comma 2764" xfId="6095"/>
    <cellStyle name="Comma 2764 2" xfId="12479"/>
    <cellStyle name="Comma 2765" xfId="6005"/>
    <cellStyle name="Comma 2765 2" xfId="12391"/>
    <cellStyle name="Comma 2766" xfId="6253"/>
    <cellStyle name="Comma 2766 2" xfId="12634"/>
    <cellStyle name="Comma 2767" xfId="6208"/>
    <cellStyle name="Comma 2767 2" xfId="12589"/>
    <cellStyle name="Comma 2768" xfId="6337"/>
    <cellStyle name="Comma 2768 2" xfId="12718"/>
    <cellStyle name="Comma 2769" xfId="6340"/>
    <cellStyle name="Comma 2769 2" xfId="6144"/>
    <cellStyle name="Comma 2769 2 2" xfId="12526"/>
    <cellStyle name="Comma 2769 3" xfId="12721"/>
    <cellStyle name="Comma 277" xfId="516"/>
    <cellStyle name="Comma 277 2" xfId="7093"/>
    <cellStyle name="Comma 2770" xfId="6166"/>
    <cellStyle name="Comma 2770 2" xfId="6256"/>
    <cellStyle name="Comma 2770 2 2" xfId="12637"/>
    <cellStyle name="Comma 2770 3" xfId="12548"/>
    <cellStyle name="Comma 2771" xfId="6051"/>
    <cellStyle name="Comma 2771 2" xfId="6372"/>
    <cellStyle name="Comma 2771 2 2" xfId="12753"/>
    <cellStyle name="Comma 2771 3" xfId="6457"/>
    <cellStyle name="Comma 2771 3 2" xfId="12838"/>
    <cellStyle name="Comma 2771 4" xfId="12436"/>
    <cellStyle name="Comma 2772" xfId="6119"/>
    <cellStyle name="Comma 2772 2" xfId="6371"/>
    <cellStyle name="Comma 2772 2 2" xfId="12752"/>
    <cellStyle name="Comma 2772 3" xfId="12503"/>
    <cellStyle name="Comma 2773" xfId="6174"/>
    <cellStyle name="Comma 2773 2" xfId="6374"/>
    <cellStyle name="Comma 2773 2 2" xfId="12755"/>
    <cellStyle name="Comma 2773 3" xfId="12556"/>
    <cellStyle name="Comma 2774" xfId="6125"/>
    <cellStyle name="Comma 2774 2" xfId="6375"/>
    <cellStyle name="Comma 2774 2 2" xfId="12756"/>
    <cellStyle name="Comma 2774 3" xfId="12508"/>
    <cellStyle name="Comma 2775" xfId="6346"/>
    <cellStyle name="Comma 2775 2" xfId="6373"/>
    <cellStyle name="Comma 2775 2 2" xfId="12754"/>
    <cellStyle name="Comma 2775 3" xfId="12727"/>
    <cellStyle name="Comma 2776" xfId="6021"/>
    <cellStyle name="Comma 2776 2" xfId="6376"/>
    <cellStyle name="Comma 2776 2 2" xfId="12757"/>
    <cellStyle name="Comma 2776 3" xfId="12406"/>
    <cellStyle name="Comma 2777" xfId="6348"/>
    <cellStyle name="Comma 2777 2" xfId="6377"/>
    <cellStyle name="Comma 2777 2 2" xfId="12758"/>
    <cellStyle name="Comma 2777 3" xfId="12729"/>
    <cellStyle name="Comma 2778" xfId="6378"/>
    <cellStyle name="Comma 2778 2" xfId="12759"/>
    <cellStyle name="Comma 2779" xfId="6379"/>
    <cellStyle name="Comma 2779 2" xfId="12760"/>
    <cellStyle name="Comma 278" xfId="517"/>
    <cellStyle name="Comma 278 2" xfId="7094"/>
    <cellStyle name="Comma 2780" xfId="6380"/>
    <cellStyle name="Comma 2780 2" xfId="12761"/>
    <cellStyle name="Comma 2781" xfId="6381"/>
    <cellStyle name="Comma 2781 2" xfId="12762"/>
    <cellStyle name="Comma 2782" xfId="6382"/>
    <cellStyle name="Comma 2782 2" xfId="12763"/>
    <cellStyle name="Comma 2783" xfId="6383"/>
    <cellStyle name="Comma 2783 2" xfId="12764"/>
    <cellStyle name="Comma 2784" xfId="6384"/>
    <cellStyle name="Comma 2784 2" xfId="12765"/>
    <cellStyle name="Comma 2785" xfId="6387"/>
    <cellStyle name="Comma 2785 2" xfId="6459"/>
    <cellStyle name="Comma 2785 2 2" xfId="12840"/>
    <cellStyle name="Comma 2785 3" xfId="12768"/>
    <cellStyle name="Comma 2786" xfId="6386"/>
    <cellStyle name="Comma 2786 2" xfId="6458"/>
    <cellStyle name="Comma 2786 2 2" xfId="12839"/>
    <cellStyle name="Comma 2786 3" xfId="12767"/>
    <cellStyle name="Comma 2787" xfId="6385"/>
    <cellStyle name="Comma 2787 2" xfId="12766"/>
    <cellStyle name="Comma 2788" xfId="6388"/>
    <cellStyle name="Comma 2788 2" xfId="12769"/>
    <cellStyle name="Comma 2789" xfId="6389"/>
    <cellStyle name="Comma 2789 2" xfId="12770"/>
    <cellStyle name="Comma 279" xfId="518"/>
    <cellStyle name="Comma 279 2" xfId="7095"/>
    <cellStyle name="Comma 2790" xfId="6390"/>
    <cellStyle name="Comma 2790 2" xfId="12771"/>
    <cellStyle name="Comma 2791" xfId="6392"/>
    <cellStyle name="Comma 2791 2" xfId="12773"/>
    <cellStyle name="Comma 2792" xfId="6391"/>
    <cellStyle name="Comma 2792 2" xfId="12772"/>
    <cellStyle name="Comma 2793" xfId="6393"/>
    <cellStyle name="Comma 2793 2" xfId="12774"/>
    <cellStyle name="Comma 2794" xfId="6394"/>
    <cellStyle name="Comma 2794 2" xfId="12775"/>
    <cellStyle name="Comma 2795" xfId="6395"/>
    <cellStyle name="Comma 2795 2" xfId="12776"/>
    <cellStyle name="Comma 2796" xfId="6396"/>
    <cellStyle name="Comma 2796 2" xfId="12777"/>
    <cellStyle name="Comma 2797" xfId="6400"/>
    <cellStyle name="Comma 2797 2" xfId="6461"/>
    <cellStyle name="Comma 2797 2 2" xfId="12842"/>
    <cellStyle name="Comma 2797 3" xfId="12781"/>
    <cellStyle name="Comma 2798" xfId="6399"/>
    <cellStyle name="Comma 2798 2" xfId="6460"/>
    <cellStyle name="Comma 2798 2 2" xfId="12841"/>
    <cellStyle name="Comma 2798 3" xfId="12780"/>
    <cellStyle name="Comma 2799" xfId="6398"/>
    <cellStyle name="Comma 2799 2" xfId="12779"/>
    <cellStyle name="Comma 28" xfId="519"/>
    <cellStyle name="Comma 28 10" xfId="5117"/>
    <cellStyle name="Comma 28 10 2" xfId="6023"/>
    <cellStyle name="Comma 28 10 2 2" xfId="12408"/>
    <cellStyle name="Comma 28 10 3" xfId="11511"/>
    <cellStyle name="Comma 28 11" xfId="5323"/>
    <cellStyle name="Comma 28 11 2" xfId="6128"/>
    <cellStyle name="Comma 28 11 2 2" xfId="12511"/>
    <cellStyle name="Comma 28 11 3" xfId="11717"/>
    <cellStyle name="Comma 28 12" xfId="6508"/>
    <cellStyle name="Comma 28 12 2" xfId="12888"/>
    <cellStyle name="Comma 28 13" xfId="7096"/>
    <cellStyle name="Comma 28 2" xfId="520"/>
    <cellStyle name="Comma 28 2 2" xfId="1312"/>
    <cellStyle name="Comma 28 2 2 2" xfId="7868"/>
    <cellStyle name="Comma 28 2 3" xfId="1684"/>
    <cellStyle name="Comma 28 2 3 2" xfId="8234"/>
    <cellStyle name="Comma 28 2 4" xfId="3030"/>
    <cellStyle name="Comma 28 2 4 2" xfId="9523"/>
    <cellStyle name="Comma 28 2 5" xfId="7097"/>
    <cellStyle name="Comma 28 3" xfId="521"/>
    <cellStyle name="Comma 28 3 2" xfId="1686"/>
    <cellStyle name="Comma 28 3 2 2" xfId="8236"/>
    <cellStyle name="Comma 28 3 3" xfId="3031"/>
    <cellStyle name="Comma 28 3 3 2" xfId="9524"/>
    <cellStyle name="Comma 28 3 4" xfId="7098"/>
    <cellStyle name="Comma 28 4" xfId="522"/>
    <cellStyle name="Comma 28 4 2" xfId="7099"/>
    <cellStyle name="Comma 28 5" xfId="523"/>
    <cellStyle name="Comma 28 5 2" xfId="7100"/>
    <cellStyle name="Comma 28 6" xfId="1601"/>
    <cellStyle name="Comma 28 6 2" xfId="8152"/>
    <cellStyle name="Comma 28 7" xfId="2757"/>
    <cellStyle name="Comma 28 7 2" xfId="2675"/>
    <cellStyle name="Comma 28 7 2 2" xfId="9177"/>
    <cellStyle name="Comma 28 7 3" xfId="2896"/>
    <cellStyle name="Comma 28 7 3 2" xfId="9393"/>
    <cellStyle name="Comma 28 7 4" xfId="3145"/>
    <cellStyle name="Comma 28 7 4 2" xfId="3300"/>
    <cellStyle name="Comma 28 7 4 2 2" xfId="9785"/>
    <cellStyle name="Comma 28 7 4 3" xfId="3460"/>
    <cellStyle name="Comma 28 7 4 3 2" xfId="9938"/>
    <cellStyle name="Comma 28 7 4 4" xfId="3684"/>
    <cellStyle name="Comma 28 7 4 4 2" xfId="3848"/>
    <cellStyle name="Comma 28 7 4 4 2 2" xfId="4267"/>
    <cellStyle name="Comma 28 7 4 4 2 2 2" xfId="10684"/>
    <cellStyle name="Comma 28 7 4 4 2 3" xfId="4427"/>
    <cellStyle name="Comma 28 7 4 4 2 3 2" xfId="10834"/>
    <cellStyle name="Comma 28 7 4 4 2 4" xfId="10305"/>
    <cellStyle name="Comma 28 7 4 4 3" xfId="3985"/>
    <cellStyle name="Comma 28 7 4 4 3 2" xfId="10433"/>
    <cellStyle name="Comma 28 7 4 4 4" xfId="10152"/>
    <cellStyle name="Comma 28 7 4 5" xfId="9635"/>
    <cellStyle name="Comma 28 7 5" xfId="3623"/>
    <cellStyle name="Comma 28 7 5 2" xfId="3787"/>
    <cellStyle name="Comma 28 7 5 2 2" xfId="4206"/>
    <cellStyle name="Comma 28 7 5 2 2 2" xfId="10628"/>
    <cellStyle name="Comma 28 7 5 2 3" xfId="4366"/>
    <cellStyle name="Comma 28 7 5 2 3 2" xfId="10778"/>
    <cellStyle name="Comma 28 7 5 2 4" xfId="10249"/>
    <cellStyle name="Comma 28 7 5 3" xfId="3924"/>
    <cellStyle name="Comma 28 7 5 3 2" xfId="10377"/>
    <cellStyle name="Comma 28 7 5 4" xfId="10096"/>
    <cellStyle name="Comma 28 7 6" xfId="9257"/>
    <cellStyle name="Comma 28 8" xfId="4551"/>
    <cellStyle name="Comma 28 8 2" xfId="4634"/>
    <cellStyle name="Comma 28 8 2 2" xfId="11035"/>
    <cellStyle name="Comma 28 8 3" xfId="5508"/>
    <cellStyle name="Comma 28 8 3 2" xfId="11900"/>
    <cellStyle name="Comma 28 8 4" xfId="10955"/>
    <cellStyle name="Comma 28 9" xfId="4706"/>
    <cellStyle name="Comma 28 9 2" xfId="4911"/>
    <cellStyle name="Comma 28 9 2 2" xfId="11308"/>
    <cellStyle name="Comma 28 9 3" xfId="5588"/>
    <cellStyle name="Comma 28 9 3 2" xfId="11977"/>
    <cellStyle name="Comma 28 9 4" xfId="11106"/>
    <cellStyle name="Comma 280" xfId="524"/>
    <cellStyle name="Comma 280 2" xfId="7101"/>
    <cellStyle name="Comma 2800" xfId="6347"/>
    <cellStyle name="Comma 2800 2" xfId="12728"/>
    <cellStyle name="Comma 2801" xfId="6397"/>
    <cellStyle name="Comma 2801 2" xfId="12778"/>
    <cellStyle name="Comma 2802" xfId="6401"/>
    <cellStyle name="Comma 2802 2" xfId="12782"/>
    <cellStyle name="Comma 2803" xfId="6402"/>
    <cellStyle name="Comma 2803 2" xfId="12783"/>
    <cellStyle name="Comma 2804" xfId="6350"/>
    <cellStyle name="Comma 2804 2" xfId="6403"/>
    <cellStyle name="Comma 2804 2 2" xfId="12784"/>
    <cellStyle name="Comma 2804 3" xfId="12731"/>
    <cellStyle name="Comma 2805" xfId="6349"/>
    <cellStyle name="Comma 2805 2" xfId="6404"/>
    <cellStyle name="Comma 2805 2 2" xfId="12785"/>
    <cellStyle name="Comma 2805 3" xfId="6462"/>
    <cellStyle name="Comma 2805 3 2" xfId="12843"/>
    <cellStyle name="Comma 2805 4" xfId="12730"/>
    <cellStyle name="Comma 2806" xfId="6358"/>
    <cellStyle name="Comma 2806 2" xfId="6405"/>
    <cellStyle name="Comma 2806 2 2" xfId="12786"/>
    <cellStyle name="Comma 2806 3" xfId="12739"/>
    <cellStyle name="Comma 2807" xfId="6354"/>
    <cellStyle name="Comma 2807 2" xfId="6406"/>
    <cellStyle name="Comma 2807 2 2" xfId="12787"/>
    <cellStyle name="Comma 2807 3" xfId="6463"/>
    <cellStyle name="Comma 2807 3 2" xfId="12844"/>
    <cellStyle name="Comma 2807 4" xfId="12735"/>
    <cellStyle name="Comma 2808" xfId="6360"/>
    <cellStyle name="Comma 2808 2" xfId="6407"/>
    <cellStyle name="Comma 2808 2 2" xfId="12788"/>
    <cellStyle name="Comma 2808 3" xfId="12741"/>
    <cellStyle name="Comma 2809" xfId="6356"/>
    <cellStyle name="Comma 2809 2" xfId="6408"/>
    <cellStyle name="Comma 2809 2 2" xfId="12789"/>
    <cellStyle name="Comma 2809 3" xfId="12737"/>
    <cellStyle name="Comma 281" xfId="525"/>
    <cellStyle name="Comma 281 2" xfId="7102"/>
    <cellStyle name="Comma 2810" xfId="6359"/>
    <cellStyle name="Comma 2810 2" xfId="6409"/>
    <cellStyle name="Comma 2810 2 2" xfId="12790"/>
    <cellStyle name="Comma 2810 3" xfId="12740"/>
    <cellStyle name="Comma 2811" xfId="6353"/>
    <cellStyle name="Comma 2811 2" xfId="6410"/>
    <cellStyle name="Comma 2811 2 2" xfId="12791"/>
    <cellStyle name="Comma 2811 3" xfId="12734"/>
    <cellStyle name="Comma 2812" xfId="6361"/>
    <cellStyle name="Comma 2812 2" xfId="6464"/>
    <cellStyle name="Comma 2812 2 2" xfId="12845"/>
    <cellStyle name="Comma 2812 3" xfId="12742"/>
    <cellStyle name="Comma 2813" xfId="6362"/>
    <cellStyle name="Comma 2813 2" xfId="6465"/>
    <cellStyle name="Comma 2813 2 2" xfId="12846"/>
    <cellStyle name="Comma 2813 3" xfId="12743"/>
    <cellStyle name="Comma 2814" xfId="6363"/>
    <cellStyle name="Comma 2814 2" xfId="6466"/>
    <cellStyle name="Comma 2814 2 2" xfId="12847"/>
    <cellStyle name="Comma 2814 3" xfId="12744"/>
    <cellStyle name="Comma 2815" xfId="6352"/>
    <cellStyle name="Comma 2815 2" xfId="12733"/>
    <cellStyle name="Comma 2816" xfId="6364"/>
    <cellStyle name="Comma 2816 2" xfId="6468"/>
    <cellStyle name="Comma 2816 2 2" xfId="12849"/>
    <cellStyle name="Comma 2816 3" xfId="12745"/>
    <cellStyle name="Comma 2817" xfId="6355"/>
    <cellStyle name="Comma 2817 2" xfId="6469"/>
    <cellStyle name="Comma 2817 2 2" xfId="12850"/>
    <cellStyle name="Comma 2817 3" xfId="12736"/>
    <cellStyle name="Comma 2818" xfId="6351"/>
    <cellStyle name="Comma 2818 2" xfId="6467"/>
    <cellStyle name="Comma 2818 2 2" xfId="12848"/>
    <cellStyle name="Comma 2818 3" xfId="12732"/>
    <cellStyle name="Comma 2819" xfId="6357"/>
    <cellStyle name="Comma 2819 2" xfId="6470"/>
    <cellStyle name="Comma 2819 2 2" xfId="12851"/>
    <cellStyle name="Comma 2819 3" xfId="12738"/>
    <cellStyle name="Comma 282" xfId="526"/>
    <cellStyle name="Comma 282 2" xfId="7103"/>
    <cellStyle name="Comma 2820" xfId="6411"/>
    <cellStyle name="Comma 2820 2" xfId="6471"/>
    <cellStyle name="Comma 2820 2 2" xfId="12852"/>
    <cellStyle name="Comma 2820 3" xfId="12792"/>
    <cellStyle name="Comma 2821" xfId="6413"/>
    <cellStyle name="Comma 2821 2" xfId="6472"/>
    <cellStyle name="Comma 2821 2 2" xfId="12853"/>
    <cellStyle name="Comma 2821 3" xfId="12794"/>
    <cellStyle name="Comma 2822" xfId="6412"/>
    <cellStyle name="Comma 2822 2" xfId="6473"/>
    <cellStyle name="Comma 2822 2 2" xfId="12854"/>
    <cellStyle name="Comma 2822 3" xfId="12793"/>
    <cellStyle name="Comma 2823" xfId="6415"/>
    <cellStyle name="Comma 2823 2" xfId="6474"/>
    <cellStyle name="Comma 2823 2 2" xfId="12855"/>
    <cellStyle name="Comma 2823 3" xfId="12796"/>
    <cellStyle name="Comma 2824" xfId="6414"/>
    <cellStyle name="Comma 2824 2" xfId="6475"/>
    <cellStyle name="Comma 2824 2 2" xfId="12856"/>
    <cellStyle name="Comma 2824 3" xfId="12795"/>
    <cellStyle name="Comma 2825" xfId="6416"/>
    <cellStyle name="Comma 2825 2" xfId="6476"/>
    <cellStyle name="Comma 2825 2 2" xfId="12857"/>
    <cellStyle name="Comma 2825 3" xfId="12797"/>
    <cellStyle name="Comma 2826" xfId="6417"/>
    <cellStyle name="Comma 2826 2" xfId="6477"/>
    <cellStyle name="Comma 2826 2 2" xfId="12858"/>
    <cellStyle name="Comma 2826 3" xfId="12798"/>
    <cellStyle name="Comma 2827" xfId="6418"/>
    <cellStyle name="Comma 2827 2" xfId="12799"/>
    <cellStyle name="Comma 2828" xfId="6419"/>
    <cellStyle name="Comma 2828 2" xfId="6478"/>
    <cellStyle name="Comma 2828 2 2" xfId="12859"/>
    <cellStyle name="Comma 2828 3" xfId="12800"/>
    <cellStyle name="Comma 2829" xfId="6420"/>
    <cellStyle name="Comma 2829 2" xfId="12801"/>
    <cellStyle name="Comma 283" xfId="527"/>
    <cellStyle name="Comma 283 2" xfId="7104"/>
    <cellStyle name="Comma 2830" xfId="6421"/>
    <cellStyle name="Comma 2830 2" xfId="12802"/>
    <cellStyle name="Comma 2831" xfId="6422"/>
    <cellStyle name="Comma 2831 2" xfId="6480"/>
    <cellStyle name="Comma 2831 2 2" xfId="12861"/>
    <cellStyle name="Comma 2831 3" xfId="12803"/>
    <cellStyle name="Comma 2832" xfId="6423"/>
    <cellStyle name="Comma 2832 2" xfId="6479"/>
    <cellStyle name="Comma 2832 2 2" xfId="12860"/>
    <cellStyle name="Comma 2832 3" xfId="12804"/>
    <cellStyle name="Comma 2833" xfId="6424"/>
    <cellStyle name="Comma 2833 2" xfId="12805"/>
    <cellStyle name="Comma 2834" xfId="6425"/>
    <cellStyle name="Comma 2834 2" xfId="6481"/>
    <cellStyle name="Comma 2834 2 2" xfId="12862"/>
    <cellStyle name="Comma 2834 3" xfId="12806"/>
    <cellStyle name="Comma 2835" xfId="6427"/>
    <cellStyle name="Comma 2835 2" xfId="12808"/>
    <cellStyle name="Comma 2836" xfId="6431"/>
    <cellStyle name="Comma 2836 2" xfId="12812"/>
    <cellStyle name="Comma 2837" xfId="6429"/>
    <cellStyle name="Comma 2837 2" xfId="12810"/>
    <cellStyle name="Comma 2838" xfId="6433"/>
    <cellStyle name="Comma 2838 2" xfId="6526"/>
    <cellStyle name="Comma 2838 2 2" xfId="12906"/>
    <cellStyle name="Comma 2838 3" xfId="12814"/>
    <cellStyle name="Comma 2839" xfId="6432"/>
    <cellStyle name="Comma 2839 2" xfId="12813"/>
    <cellStyle name="Comma 284" xfId="528"/>
    <cellStyle name="Comma 284 2" xfId="7105"/>
    <cellStyle name="Comma 2840" xfId="6435"/>
    <cellStyle name="Comma 2840 2" xfId="6527"/>
    <cellStyle name="Comma 2840 2 2" xfId="12907"/>
    <cellStyle name="Comma 2840 3" xfId="12816"/>
    <cellStyle name="Comma 2841" xfId="6434"/>
    <cellStyle name="Comma 2841 2" xfId="6528"/>
    <cellStyle name="Comma 2841 2 2" xfId="12908"/>
    <cellStyle name="Comma 2841 3" xfId="12815"/>
    <cellStyle name="Comma 2842" xfId="6436"/>
    <cellStyle name="Comma 2842 2" xfId="6529"/>
    <cellStyle name="Comma 2842 2 2" xfId="12909"/>
    <cellStyle name="Comma 2842 3" xfId="12817"/>
    <cellStyle name="Comma 2843" xfId="6437"/>
    <cellStyle name="Comma 2843 2" xfId="6530"/>
    <cellStyle name="Comma 2843 2 2" xfId="12910"/>
    <cellStyle name="Comma 2843 3" xfId="12818"/>
    <cellStyle name="Comma 2844" xfId="6438"/>
    <cellStyle name="Comma 2844 2" xfId="6531"/>
    <cellStyle name="Comma 2844 2 2" xfId="12911"/>
    <cellStyle name="Comma 2844 3" xfId="12819"/>
    <cellStyle name="Comma 2845" xfId="6439"/>
    <cellStyle name="Comma 2845 2" xfId="6534"/>
    <cellStyle name="Comma 2845 2 2" xfId="12914"/>
    <cellStyle name="Comma 2845 3" xfId="12820"/>
    <cellStyle name="Comma 2846" xfId="6440"/>
    <cellStyle name="Comma 2846 2" xfId="6532"/>
    <cellStyle name="Comma 2846 2 2" xfId="12912"/>
    <cellStyle name="Comma 2846 3" xfId="12821"/>
    <cellStyle name="Comma 2847" xfId="6442"/>
    <cellStyle name="Comma 2847 2" xfId="6533"/>
    <cellStyle name="Comma 2847 2 2" xfId="12913"/>
    <cellStyle name="Comma 2847 3" xfId="12823"/>
    <cellStyle name="Comma 2848" xfId="6443"/>
    <cellStyle name="Comma 2848 2" xfId="12824"/>
    <cellStyle name="Comma 2849" xfId="6441"/>
    <cellStyle name="Comma 2849 2" xfId="12822"/>
    <cellStyle name="Comma 285" xfId="529"/>
    <cellStyle name="Comma 285 2" xfId="7106"/>
    <cellStyle name="Comma 2850" xfId="6444"/>
    <cellStyle name="Comma 2850 2" xfId="6535"/>
    <cellStyle name="Comma 2850 2 2" xfId="12915"/>
    <cellStyle name="Comma 2850 3" xfId="12825"/>
    <cellStyle name="Comma 2851" xfId="6446"/>
    <cellStyle name="Comma 2851 2" xfId="6536"/>
    <cellStyle name="Comma 2851 2 2" xfId="12916"/>
    <cellStyle name="Comma 2851 3" xfId="12827"/>
    <cellStyle name="Comma 2852" xfId="6445"/>
    <cellStyle name="Comma 2852 2" xfId="6537"/>
    <cellStyle name="Comma 2852 2 2" xfId="12917"/>
    <cellStyle name="Comma 2852 3" xfId="12826"/>
    <cellStyle name="Comma 2853" xfId="6449"/>
    <cellStyle name="Comma 2853 2" xfId="6538"/>
    <cellStyle name="Comma 2853 2 2" xfId="12918"/>
    <cellStyle name="Comma 2853 3" xfId="12830"/>
    <cellStyle name="Comma 2854" xfId="6539"/>
    <cellStyle name="Comma 2854 2" xfId="12919"/>
    <cellStyle name="Comma 2855" xfId="6541"/>
    <cellStyle name="Comma 2855 2" xfId="12921"/>
    <cellStyle name="Comma 2856" xfId="6540"/>
    <cellStyle name="Comma 2856 2" xfId="12920"/>
    <cellStyle name="Comma 2857" xfId="6542"/>
    <cellStyle name="Comma 2857 2" xfId="12922"/>
    <cellStyle name="Comma 2858" xfId="6543"/>
    <cellStyle name="Comma 2858 2" xfId="12923"/>
    <cellStyle name="Comma 2859" xfId="6544"/>
    <cellStyle name="Comma 2859 2" xfId="12924"/>
    <cellStyle name="Comma 286" xfId="530"/>
    <cellStyle name="Comma 286 2" xfId="7107"/>
    <cellStyle name="Comma 2860" xfId="6546"/>
    <cellStyle name="Comma 2860 2" xfId="12925"/>
    <cellStyle name="Comma 2861" xfId="6547"/>
    <cellStyle name="Comma 2861 2" xfId="12926"/>
    <cellStyle name="Comma 2862" xfId="6548"/>
    <cellStyle name="Comma 2862 2" xfId="12927"/>
    <cellStyle name="Comma 2863" xfId="6550"/>
    <cellStyle name="Comma 2863 2" xfId="12928"/>
    <cellStyle name="Comma 2864" xfId="6551"/>
    <cellStyle name="Comma 2864 2" xfId="12929"/>
    <cellStyle name="Comma 2865" xfId="6552"/>
    <cellStyle name="Comma 2865 2" xfId="12930"/>
    <cellStyle name="Comma 2866" xfId="6553"/>
    <cellStyle name="Comma 2866 2" xfId="12931"/>
    <cellStyle name="Comma 2867" xfId="6554"/>
    <cellStyle name="Comma 2867 2" xfId="12932"/>
    <cellStyle name="Comma 2868" xfId="6555"/>
    <cellStyle name="Comma 2868 2" xfId="12933"/>
    <cellStyle name="Comma 2869" xfId="6556"/>
    <cellStyle name="Comma 2869 2" xfId="12934"/>
    <cellStyle name="Comma 287" xfId="531"/>
    <cellStyle name="Comma 287 2" xfId="7108"/>
    <cellStyle name="Comma 2870" xfId="6557"/>
    <cellStyle name="Comma 2870 2" xfId="12935"/>
    <cellStyle name="Comma 2871" xfId="6558"/>
    <cellStyle name="Comma 2871 2" xfId="12936"/>
    <cellStyle name="Comma 2872" xfId="6559"/>
    <cellStyle name="Comma 2872 2" xfId="12937"/>
    <cellStyle name="Comma 2873" xfId="6560"/>
    <cellStyle name="Comma 2873 2" xfId="12938"/>
    <cellStyle name="Comma 2874" xfId="6561"/>
    <cellStyle name="Comma 2874 2" xfId="12939"/>
    <cellStyle name="Comma 2875" xfId="6562"/>
    <cellStyle name="Comma 2875 2" xfId="12940"/>
    <cellStyle name="Comma 2876" xfId="6447"/>
    <cellStyle name="Comma 2876 2" xfId="12828"/>
    <cellStyle name="Comma 2877" xfId="6448"/>
    <cellStyle name="Comma 2877 2" xfId="12829"/>
    <cellStyle name="Comma 2878" xfId="6563"/>
    <cellStyle name="Comma 2878 2" xfId="12941"/>
    <cellStyle name="Comma 2879" xfId="6564"/>
    <cellStyle name="Comma 2879 2" xfId="12942"/>
    <cellStyle name="Comma 288" xfId="532"/>
    <cellStyle name="Comma 288 2" xfId="7109"/>
    <cellStyle name="Comma 2880" xfId="6566"/>
    <cellStyle name="Comma 2880 2" xfId="12944"/>
    <cellStyle name="Comma 2881" xfId="6565"/>
    <cellStyle name="Comma 2881 2" xfId="12943"/>
    <cellStyle name="Comma 2882" xfId="6453"/>
    <cellStyle name="Comma 2882 2" xfId="6585"/>
    <cellStyle name="Comma 2882 2 2" xfId="12963"/>
    <cellStyle name="Comma 2882 3" xfId="12834"/>
    <cellStyle name="Comma 2883" xfId="6450"/>
    <cellStyle name="Comma 2883 2" xfId="6586"/>
    <cellStyle name="Comma 2883 2 2" xfId="12964"/>
    <cellStyle name="Comma 2883 3" xfId="12831"/>
    <cellStyle name="Comma 2884" xfId="6456"/>
    <cellStyle name="Comma 2884 2" xfId="6587"/>
    <cellStyle name="Comma 2884 2 2" xfId="12965"/>
    <cellStyle name="Comma 2884 3" xfId="12837"/>
    <cellStyle name="Comma 2885" xfId="6454"/>
    <cellStyle name="Comma 2885 2" xfId="6588"/>
    <cellStyle name="Comma 2885 2 2" xfId="12966"/>
    <cellStyle name="Comma 2885 3" xfId="12835"/>
    <cellStyle name="Comma 2886" xfId="6451"/>
    <cellStyle name="Comma 2886 2" xfId="6589"/>
    <cellStyle name="Comma 2886 2 2" xfId="12967"/>
    <cellStyle name="Comma 2886 3" xfId="12832"/>
    <cellStyle name="Comma 2887" xfId="6452"/>
    <cellStyle name="Comma 2887 2" xfId="6590"/>
    <cellStyle name="Comma 2887 2 2" xfId="12968"/>
    <cellStyle name="Comma 2887 3" xfId="12833"/>
    <cellStyle name="Comma 2888" xfId="6455"/>
    <cellStyle name="Comma 2888 2" xfId="6592"/>
    <cellStyle name="Comma 2888 2 2" xfId="12970"/>
    <cellStyle name="Comma 2888 3" xfId="12836"/>
    <cellStyle name="Comma 2889" xfId="6567"/>
    <cellStyle name="Comma 2889 2" xfId="6591"/>
    <cellStyle name="Comma 2889 2 2" xfId="12969"/>
    <cellStyle name="Comma 2889 3" xfId="12945"/>
    <cellStyle name="Comma 289" xfId="533"/>
    <cellStyle name="Comma 289 2" xfId="7110"/>
    <cellStyle name="Comma 2890" xfId="6575"/>
    <cellStyle name="Comma 2890 2" xfId="6576"/>
    <cellStyle name="Comma 2890 2 2" xfId="12954"/>
    <cellStyle name="Comma 2890 3" xfId="12953"/>
    <cellStyle name="Comma 2891" xfId="6578"/>
    <cellStyle name="Comma 2891 2" xfId="6610"/>
    <cellStyle name="Comma 2891 2 2" xfId="12988"/>
    <cellStyle name="Comma 2891 3" xfId="12956"/>
    <cellStyle name="Comma 2892" xfId="6584"/>
    <cellStyle name="Comma 2892 2" xfId="6609"/>
    <cellStyle name="Comma 2892 2 2" xfId="12987"/>
    <cellStyle name="Comma 2892 3" xfId="12962"/>
    <cellStyle name="Comma 2893" xfId="6573"/>
    <cellStyle name="Comma 2893 2" xfId="6611"/>
    <cellStyle name="Comma 2893 2 2" xfId="12989"/>
    <cellStyle name="Comma 2893 3" xfId="12951"/>
    <cellStyle name="Comma 2894" xfId="6581"/>
    <cellStyle name="Comma 2894 2" xfId="6612"/>
    <cellStyle name="Comma 2894 2 2" xfId="12990"/>
    <cellStyle name="Comma 2894 3" xfId="12959"/>
    <cellStyle name="Comma 2895" xfId="6577"/>
    <cellStyle name="Comma 2895 2" xfId="6613"/>
    <cellStyle name="Comma 2895 2 2" xfId="12991"/>
    <cellStyle name="Comma 2895 3" xfId="12955"/>
    <cellStyle name="Comma 2896" xfId="6580"/>
    <cellStyle name="Comma 2896 2" xfId="6615"/>
    <cellStyle name="Comma 2896 2 2" xfId="12993"/>
    <cellStyle name="Comma 2896 3" xfId="12958"/>
    <cellStyle name="Comma 2897" xfId="6582"/>
    <cellStyle name="Comma 2897 2" xfId="6614"/>
    <cellStyle name="Comma 2897 2 2" xfId="12992"/>
    <cellStyle name="Comma 2897 3" xfId="12960"/>
    <cellStyle name="Comma 2898" xfId="6579"/>
    <cellStyle name="Comma 2898 2" xfId="6616"/>
    <cellStyle name="Comma 2898 2 2" xfId="12994"/>
    <cellStyle name="Comma 2898 3" xfId="12957"/>
    <cellStyle name="Comma 2899" xfId="6568"/>
    <cellStyle name="Comma 2899 2" xfId="6617"/>
    <cellStyle name="Comma 2899 2 2" xfId="12995"/>
    <cellStyle name="Comma 2899 3" xfId="12946"/>
    <cellStyle name="Comma 29" xfId="534"/>
    <cellStyle name="Comma 29 2" xfId="7111"/>
    <cellStyle name="Comma 290" xfId="535"/>
    <cellStyle name="Comma 290 2" xfId="7112"/>
    <cellStyle name="Comma 2900" xfId="6569"/>
    <cellStyle name="Comma 2900 2" xfId="6618"/>
    <cellStyle name="Comma 2900 2 2" xfId="12996"/>
    <cellStyle name="Comma 2900 3" xfId="12947"/>
    <cellStyle name="Comma 2901" xfId="6583"/>
    <cellStyle name="Comma 2901 2" xfId="6619"/>
    <cellStyle name="Comma 2901 2 2" xfId="12997"/>
    <cellStyle name="Comma 2901 3" xfId="12961"/>
    <cellStyle name="Comma 2902" xfId="6570"/>
    <cellStyle name="Comma 2902 2" xfId="6621"/>
    <cellStyle name="Comma 2902 2 2" xfId="12999"/>
    <cellStyle name="Comma 2902 3" xfId="12948"/>
    <cellStyle name="Comma 2903" xfId="6572"/>
    <cellStyle name="Comma 2903 2" xfId="6620"/>
    <cellStyle name="Comma 2903 2 2" xfId="12998"/>
    <cellStyle name="Comma 2903 3" xfId="12950"/>
    <cellStyle name="Comma 2904" xfId="6574"/>
    <cellStyle name="Comma 2904 2" xfId="6622"/>
    <cellStyle name="Comma 2904 2 2" xfId="13000"/>
    <cellStyle name="Comma 2904 3" xfId="12952"/>
    <cellStyle name="Comma 2905" xfId="6571"/>
    <cellStyle name="Comma 2905 2" xfId="6623"/>
    <cellStyle name="Comma 2905 2 2" xfId="13001"/>
    <cellStyle name="Comma 2905 3" xfId="12949"/>
    <cellStyle name="Comma 2906" xfId="6594"/>
    <cellStyle name="Comma 2906 2" xfId="6624"/>
    <cellStyle name="Comma 2906 2 2" xfId="13002"/>
    <cellStyle name="Comma 2906 3" xfId="12972"/>
    <cellStyle name="Comma 2907" xfId="6593"/>
    <cellStyle name="Comma 2907 2" xfId="6625"/>
    <cellStyle name="Comma 2907 2 2" xfId="13003"/>
    <cellStyle name="Comma 2907 3" xfId="12971"/>
    <cellStyle name="Comma 2908" xfId="6595"/>
    <cellStyle name="Comma 2908 2" xfId="6626"/>
    <cellStyle name="Comma 2908 2 2" xfId="13004"/>
    <cellStyle name="Comma 2908 3" xfId="12973"/>
    <cellStyle name="Comma 2909" xfId="6597"/>
    <cellStyle name="Comma 2909 2" xfId="6627"/>
    <cellStyle name="Comma 2909 2 2" xfId="13005"/>
    <cellStyle name="Comma 2909 3" xfId="12975"/>
    <cellStyle name="Comma 291" xfId="536"/>
    <cellStyle name="Comma 291 2" xfId="7113"/>
    <cellStyle name="Comma 2910" xfId="6598"/>
    <cellStyle name="Comma 2910 2" xfId="12976"/>
    <cellStyle name="Comma 2911" xfId="6596"/>
    <cellStyle name="Comma 2911 2" xfId="12974"/>
    <cellStyle name="Comma 2912" xfId="6599"/>
    <cellStyle name="Comma 2912 2" xfId="12977"/>
    <cellStyle name="Comma 2913" xfId="6600"/>
    <cellStyle name="Comma 2913 2" xfId="6630"/>
    <cellStyle name="Comma 2913 2 2" xfId="13008"/>
    <cellStyle name="Comma 2913 3" xfId="12978"/>
    <cellStyle name="Comma 2914" xfId="6601"/>
    <cellStyle name="Comma 2914 2" xfId="6629"/>
    <cellStyle name="Comma 2914 2 2" xfId="13007"/>
    <cellStyle name="Comma 2914 3" xfId="12979"/>
    <cellStyle name="Comma 2915" xfId="6628"/>
    <cellStyle name="Comma 2915 2" xfId="13006"/>
    <cellStyle name="Comma 2916" xfId="6631"/>
    <cellStyle name="Comma 2916 2" xfId="13009"/>
    <cellStyle name="Comma 2917" xfId="6632"/>
    <cellStyle name="Comma 2917 2" xfId="13010"/>
    <cellStyle name="Comma 2918" xfId="6603"/>
    <cellStyle name="Comma 2918 2" xfId="6633"/>
    <cellStyle name="Comma 2918 2 2" xfId="13011"/>
    <cellStyle name="Comma 2918 3" xfId="12981"/>
    <cellStyle name="Comma 2919" xfId="6605"/>
    <cellStyle name="Comma 2919 2" xfId="12983"/>
    <cellStyle name="Comma 292" xfId="537"/>
    <cellStyle name="Comma 292 2" xfId="7114"/>
    <cellStyle name="Comma 2920" xfId="6602"/>
    <cellStyle name="Comma 2920 2" xfId="12980"/>
    <cellStyle name="Comma 2921" xfId="6607"/>
    <cellStyle name="Comma 2921 2" xfId="12985"/>
    <cellStyle name="Comma 2922" xfId="6608"/>
    <cellStyle name="Comma 2922 2" xfId="12986"/>
    <cellStyle name="Comma 2923" xfId="6604"/>
    <cellStyle name="Comma 2923 2" xfId="12982"/>
    <cellStyle name="Comma 2924" xfId="6606"/>
    <cellStyle name="Comma 2924 2" xfId="12984"/>
    <cellStyle name="Comma 2925" xfId="4154"/>
    <cellStyle name="Comma 2925 2" xfId="10579"/>
    <cellStyle name="Comma 2926" xfId="242"/>
    <cellStyle name="Comma 2926 2" xfId="6820"/>
    <cellStyle name="Comma 2927" xfId="60"/>
    <cellStyle name="Comma 2927 2" xfId="6661"/>
    <cellStyle name="Comma 2928" xfId="6635"/>
    <cellStyle name="Comma 293" xfId="538"/>
    <cellStyle name="Comma 293 2" xfId="7115"/>
    <cellStyle name="Comma 294" xfId="539"/>
    <cellStyle name="Comma 294 2" xfId="7116"/>
    <cellStyle name="Comma 295" xfId="540"/>
    <cellStyle name="Comma 295 2" xfId="7117"/>
    <cellStyle name="Comma 296" xfId="541"/>
    <cellStyle name="Comma 296 2" xfId="7118"/>
    <cellStyle name="Comma 297" xfId="542"/>
    <cellStyle name="Comma 297 2" xfId="7119"/>
    <cellStyle name="Comma 298" xfId="543"/>
    <cellStyle name="Comma 298 2" xfId="7120"/>
    <cellStyle name="Comma 299" xfId="544"/>
    <cellStyle name="Comma 299 2" xfId="7121"/>
    <cellStyle name="Comma 3" xfId="12"/>
    <cellStyle name="Comma 3 10" xfId="5118"/>
    <cellStyle name="Comma 3 10 2" xfId="6017"/>
    <cellStyle name="Comma 3 10 2 2" xfId="12402"/>
    <cellStyle name="Comma 3 10 3" xfId="11512"/>
    <cellStyle name="Comma 3 11" xfId="5322"/>
    <cellStyle name="Comma 3 11 2" xfId="6142"/>
    <cellStyle name="Comma 3 11 2 2" xfId="12524"/>
    <cellStyle name="Comma 3 11 3" xfId="11716"/>
    <cellStyle name="Comma 3 12" xfId="6509"/>
    <cellStyle name="Comma 3 12 2" xfId="12889"/>
    <cellStyle name="Comma 3 13" xfId="545"/>
    <cellStyle name="Comma 3 13 2" xfId="7122"/>
    <cellStyle name="Comma 3 14" xfId="92"/>
    <cellStyle name="Comma 3 15" xfId="6642"/>
    <cellStyle name="Comma 3 2" xfId="93"/>
    <cellStyle name="Comma 3 2 2" xfId="153"/>
    <cellStyle name="Comma 3 2 2 2" xfId="4096"/>
    <cellStyle name="Comma 3 2 2 2 2" xfId="10528"/>
    <cellStyle name="Comma 3 2 2 3" xfId="1313"/>
    <cellStyle name="Comma 3 2 2 3 2" xfId="7869"/>
    <cellStyle name="Comma 3 2 2 4" xfId="6739"/>
    <cellStyle name="Comma 3 2 3" xfId="187"/>
    <cellStyle name="Comma 3 2 3 2" xfId="1687"/>
    <cellStyle name="Comma 3 2 3 2 2" xfId="8237"/>
    <cellStyle name="Comma 3 2 3 3" xfId="6773"/>
    <cellStyle name="Comma 3 2 4" xfId="231"/>
    <cellStyle name="Comma 3 2 4 2" xfId="3032"/>
    <cellStyle name="Comma 3 2 4 2 2" xfId="9525"/>
    <cellStyle name="Comma 3 2 4 3" xfId="6813"/>
    <cellStyle name="Comma 3 2 5" xfId="4053"/>
    <cellStyle name="Comma 3 2 5 2" xfId="10496"/>
    <cellStyle name="Comma 3 2 6" xfId="546"/>
    <cellStyle name="Comma 3 2 6 2" xfId="7123"/>
    <cellStyle name="Comma 3 2 7" xfId="6692"/>
    <cellStyle name="Comma 3 3" xfId="94"/>
    <cellStyle name="Comma 3 3 2" xfId="95"/>
    <cellStyle name="Comma 3 3 2 2" xfId="4054"/>
    <cellStyle name="Comma 3 3 2 2 2" xfId="10497"/>
    <cellStyle name="Comma 3 3 2 3" xfId="1688"/>
    <cellStyle name="Comma 3 3 2 3 2" xfId="8238"/>
    <cellStyle name="Comma 3 3 2 4" xfId="6694"/>
    <cellStyle name="Comma 3 3 3" xfId="162"/>
    <cellStyle name="Comma 3 3 3 2" xfId="4104"/>
    <cellStyle name="Comma 3 3 3 2 2" xfId="10536"/>
    <cellStyle name="Comma 3 3 3 3" xfId="3033"/>
    <cellStyle name="Comma 3 3 3 3 2" xfId="9526"/>
    <cellStyle name="Comma 3 3 3 4" xfId="6748"/>
    <cellStyle name="Comma 3 3 4" xfId="196"/>
    <cellStyle name="Comma 3 3 4 2" xfId="4137"/>
    <cellStyle name="Comma 3 3 4 2 2" xfId="10569"/>
    <cellStyle name="Comma 3 3 4 3" xfId="6782"/>
    <cellStyle name="Comma 3 3 5" xfId="547"/>
    <cellStyle name="Comma 3 3 5 2" xfId="7124"/>
    <cellStyle name="Comma 3 3 6" xfId="6693"/>
    <cellStyle name="Comma 3 4" xfId="96"/>
    <cellStyle name="Comma 3 4 2" xfId="166"/>
    <cellStyle name="Comma 3 4 2 2" xfId="4108"/>
    <cellStyle name="Comma 3 4 2 2 2" xfId="10540"/>
    <cellStyle name="Comma 3 4 2 3" xfId="6752"/>
    <cellStyle name="Comma 3 4 3" xfId="200"/>
    <cellStyle name="Comma 3 4 3 2" xfId="4141"/>
    <cellStyle name="Comma 3 4 3 2 2" xfId="10573"/>
    <cellStyle name="Comma 3 4 3 3" xfId="6786"/>
    <cellStyle name="Comma 3 4 4" xfId="4055"/>
    <cellStyle name="Comma 3 4 4 2" xfId="10498"/>
    <cellStyle name="Comma 3 4 5" xfId="548"/>
    <cellStyle name="Comma 3 4 5 2" xfId="7125"/>
    <cellStyle name="Comma 3 4 6" xfId="6695"/>
    <cellStyle name="Comma 3 5" xfId="97"/>
    <cellStyle name="Comma 3 5 2" xfId="4056"/>
    <cellStyle name="Comma 3 5 2 2" xfId="10499"/>
    <cellStyle name="Comma 3 5 3" xfId="549"/>
    <cellStyle name="Comma 3 5 3 2" xfId="7126"/>
    <cellStyle name="Comma 3 5 4" xfId="6696"/>
    <cellStyle name="Comma 3 6" xfId="98"/>
    <cellStyle name="Comma 3 6 2" xfId="4057"/>
    <cellStyle name="Comma 3 6 2 2" xfId="10500"/>
    <cellStyle name="Comma 3 6 3" xfId="1599"/>
    <cellStyle name="Comma 3 6 3 2" xfId="8150"/>
    <cellStyle name="Comma 3 6 4" xfId="6697"/>
    <cellStyle name="Comma 3 7" xfId="135"/>
    <cellStyle name="Comma 3 7 2" xfId="2683"/>
    <cellStyle name="Comma 3 7 2 2" xfId="9185"/>
    <cellStyle name="Comma 3 7 3" xfId="2897"/>
    <cellStyle name="Comma 3 7 3 2" xfId="9394"/>
    <cellStyle name="Comma 3 7 4" xfId="3146"/>
    <cellStyle name="Comma 3 7 4 2" xfId="3301"/>
    <cellStyle name="Comma 3 7 4 2 2" xfId="9786"/>
    <cellStyle name="Comma 3 7 4 3" xfId="3461"/>
    <cellStyle name="Comma 3 7 4 3 2" xfId="9939"/>
    <cellStyle name="Comma 3 7 4 4" xfId="3685"/>
    <cellStyle name="Comma 3 7 4 4 2" xfId="3849"/>
    <cellStyle name="Comma 3 7 4 4 2 2" xfId="4268"/>
    <cellStyle name="Comma 3 7 4 4 2 2 2" xfId="10685"/>
    <cellStyle name="Comma 3 7 4 4 2 3" xfId="4428"/>
    <cellStyle name="Comma 3 7 4 4 2 3 2" xfId="10835"/>
    <cellStyle name="Comma 3 7 4 4 2 4" xfId="10306"/>
    <cellStyle name="Comma 3 7 4 4 3" xfId="3986"/>
    <cellStyle name="Comma 3 7 4 4 3 2" xfId="10434"/>
    <cellStyle name="Comma 3 7 4 4 4" xfId="10153"/>
    <cellStyle name="Comma 3 7 4 5" xfId="9636"/>
    <cellStyle name="Comma 3 7 5" xfId="3624"/>
    <cellStyle name="Comma 3 7 5 2" xfId="3788"/>
    <cellStyle name="Comma 3 7 5 2 2" xfId="4207"/>
    <cellStyle name="Comma 3 7 5 2 2 2" xfId="10629"/>
    <cellStyle name="Comma 3 7 5 2 3" xfId="4367"/>
    <cellStyle name="Comma 3 7 5 2 3 2" xfId="10779"/>
    <cellStyle name="Comma 3 7 5 2 4" xfId="10250"/>
    <cellStyle name="Comma 3 7 5 3" xfId="3925"/>
    <cellStyle name="Comma 3 7 5 3 2" xfId="10378"/>
    <cellStyle name="Comma 3 7 5 4" xfId="10097"/>
    <cellStyle name="Comma 3 7 6" xfId="2758"/>
    <cellStyle name="Comma 3 7 6 2" xfId="9258"/>
    <cellStyle name="Comma 3 7 7" xfId="6721"/>
    <cellStyle name="Comma 3 8" xfId="169"/>
    <cellStyle name="Comma 3 8 2" xfId="4635"/>
    <cellStyle name="Comma 3 8 2 2" xfId="11036"/>
    <cellStyle name="Comma 3 8 3" xfId="5509"/>
    <cellStyle name="Comma 3 8 3 2" xfId="11901"/>
    <cellStyle name="Comma 3 8 4" xfId="4111"/>
    <cellStyle name="Comma 3 8 4 2" xfId="10543"/>
    <cellStyle name="Comma 3 8 5" xfId="6755"/>
    <cellStyle name="Comma 3 9" xfId="218"/>
    <cellStyle name="Comma 3 9 2" xfId="4910"/>
    <cellStyle name="Comma 3 9 2 2" xfId="11307"/>
    <cellStyle name="Comma 3 9 3" xfId="5587"/>
    <cellStyle name="Comma 3 9 3 2" xfId="11976"/>
    <cellStyle name="Comma 3 9 4" xfId="4705"/>
    <cellStyle name="Comma 3 9 4 2" xfId="11105"/>
    <cellStyle name="Comma 3 9 5" xfId="4052"/>
    <cellStyle name="Comma 3 9 6" xfId="6802"/>
    <cellStyle name="Comma 30" xfId="235"/>
    <cellStyle name="Comma 30 10" xfId="5110"/>
    <cellStyle name="Comma 30 10 2" xfId="5997"/>
    <cellStyle name="Comma 30 10 2 2" xfId="12383"/>
    <cellStyle name="Comma 30 10 3" xfId="11504"/>
    <cellStyle name="Comma 30 11" xfId="5330"/>
    <cellStyle name="Comma 30 11 2" xfId="5994"/>
    <cellStyle name="Comma 30 11 2 2" xfId="12380"/>
    <cellStyle name="Comma 30 11 3" xfId="11724"/>
    <cellStyle name="Comma 30 12" xfId="6501"/>
    <cellStyle name="Comma 30 12 2" xfId="12881"/>
    <cellStyle name="Comma 30 13" xfId="550"/>
    <cellStyle name="Comma 30 13 2" xfId="7127"/>
    <cellStyle name="Comma 30 14" xfId="6816"/>
    <cellStyle name="Comma 30 2" xfId="551"/>
    <cellStyle name="Comma 30 2 2" xfId="1314"/>
    <cellStyle name="Comma 30 2 2 2" xfId="7870"/>
    <cellStyle name="Comma 30 2 3" xfId="1671"/>
    <cellStyle name="Comma 30 2 3 2" xfId="8221"/>
    <cellStyle name="Comma 30 2 4" xfId="3034"/>
    <cellStyle name="Comma 30 2 4 2" xfId="9527"/>
    <cellStyle name="Comma 30 2 5" xfId="7128"/>
    <cellStyle name="Comma 30 3" xfId="552"/>
    <cellStyle name="Comma 30 3 2" xfId="1673"/>
    <cellStyle name="Comma 30 3 2 2" xfId="8223"/>
    <cellStyle name="Comma 30 3 3" xfId="3035"/>
    <cellStyle name="Comma 30 3 3 2" xfId="9528"/>
    <cellStyle name="Comma 30 3 4" xfId="7129"/>
    <cellStyle name="Comma 30 4" xfId="553"/>
    <cellStyle name="Comma 30 4 2" xfId="7130"/>
    <cellStyle name="Comma 30 5" xfId="554"/>
    <cellStyle name="Comma 30 5 2" xfId="7131"/>
    <cellStyle name="Comma 30 6" xfId="1606"/>
    <cellStyle name="Comma 30 6 2" xfId="8157"/>
    <cellStyle name="Comma 30 7" xfId="2750"/>
    <cellStyle name="Comma 30 7 2" xfId="2667"/>
    <cellStyle name="Comma 30 7 2 2" xfId="9169"/>
    <cellStyle name="Comma 30 7 3" xfId="2889"/>
    <cellStyle name="Comma 30 7 3 2" xfId="9386"/>
    <cellStyle name="Comma 30 7 4" xfId="3138"/>
    <cellStyle name="Comma 30 7 4 2" xfId="3293"/>
    <cellStyle name="Comma 30 7 4 2 2" xfId="9778"/>
    <cellStyle name="Comma 30 7 4 3" xfId="3453"/>
    <cellStyle name="Comma 30 7 4 3 2" xfId="9931"/>
    <cellStyle name="Comma 30 7 4 4" xfId="3677"/>
    <cellStyle name="Comma 30 7 4 4 2" xfId="3841"/>
    <cellStyle name="Comma 30 7 4 4 2 2" xfId="4260"/>
    <cellStyle name="Comma 30 7 4 4 2 2 2" xfId="10677"/>
    <cellStyle name="Comma 30 7 4 4 2 3" xfId="4420"/>
    <cellStyle name="Comma 30 7 4 4 2 3 2" xfId="10827"/>
    <cellStyle name="Comma 30 7 4 4 2 4" xfId="10298"/>
    <cellStyle name="Comma 30 7 4 4 3" xfId="3978"/>
    <cellStyle name="Comma 30 7 4 4 3 2" xfId="10426"/>
    <cellStyle name="Comma 30 7 4 4 4" xfId="10145"/>
    <cellStyle name="Comma 30 7 4 5" xfId="9628"/>
    <cellStyle name="Comma 30 7 5" xfId="3616"/>
    <cellStyle name="Comma 30 7 5 2" xfId="3780"/>
    <cellStyle name="Comma 30 7 5 2 2" xfId="4199"/>
    <cellStyle name="Comma 30 7 5 2 2 2" xfId="10621"/>
    <cellStyle name="Comma 30 7 5 2 3" xfId="4359"/>
    <cellStyle name="Comma 30 7 5 2 3 2" xfId="10771"/>
    <cellStyle name="Comma 30 7 5 2 4" xfId="10242"/>
    <cellStyle name="Comma 30 7 5 3" xfId="3917"/>
    <cellStyle name="Comma 30 7 5 3 2" xfId="10370"/>
    <cellStyle name="Comma 30 7 5 4" xfId="10089"/>
    <cellStyle name="Comma 30 7 6" xfId="9250"/>
    <cellStyle name="Comma 30 8" xfId="4544"/>
    <cellStyle name="Comma 30 8 2" xfId="4627"/>
    <cellStyle name="Comma 30 8 2 2" xfId="11028"/>
    <cellStyle name="Comma 30 8 3" xfId="5501"/>
    <cellStyle name="Comma 30 8 3 2" xfId="11893"/>
    <cellStyle name="Comma 30 8 4" xfId="10948"/>
    <cellStyle name="Comma 30 9" xfId="4713"/>
    <cellStyle name="Comma 30 9 2" xfId="4918"/>
    <cellStyle name="Comma 30 9 2 2" xfId="11315"/>
    <cellStyle name="Comma 30 9 3" xfId="5595"/>
    <cellStyle name="Comma 30 9 3 2" xfId="11984"/>
    <cellStyle name="Comma 30 9 4" xfId="11113"/>
    <cellStyle name="Comma 300" xfId="555"/>
    <cellStyle name="Comma 300 2" xfId="7132"/>
    <cellStyle name="Comma 301" xfId="556"/>
    <cellStyle name="Comma 301 2" xfId="7133"/>
    <cellStyle name="Comma 302" xfId="557"/>
    <cellStyle name="Comma 302 2" xfId="7134"/>
    <cellStyle name="Comma 303" xfId="558"/>
    <cellStyle name="Comma 303 2" xfId="7135"/>
    <cellStyle name="Comma 304" xfId="559"/>
    <cellStyle name="Comma 304 2" xfId="7136"/>
    <cellStyle name="Comma 305" xfId="560"/>
    <cellStyle name="Comma 305 2" xfId="7137"/>
    <cellStyle name="Comma 306" xfId="561"/>
    <cellStyle name="Comma 306 2" xfId="7138"/>
    <cellStyle name="Comma 307" xfId="562"/>
    <cellStyle name="Comma 307 2" xfId="7139"/>
    <cellStyle name="Comma 308" xfId="563"/>
    <cellStyle name="Comma 308 2" xfId="7140"/>
    <cellStyle name="Comma 309" xfId="564"/>
    <cellStyle name="Comma 309 2" xfId="7141"/>
    <cellStyle name="Comma 31" xfId="565"/>
    <cellStyle name="Comma 31 10" xfId="5112"/>
    <cellStyle name="Comma 31 10 2" xfId="6056"/>
    <cellStyle name="Comma 31 10 2 2" xfId="12441"/>
    <cellStyle name="Comma 31 10 3" xfId="11506"/>
    <cellStyle name="Comma 31 11" xfId="5328"/>
    <cellStyle name="Comma 31 11 2" xfId="6124"/>
    <cellStyle name="Comma 31 11 2 2" xfId="12507"/>
    <cellStyle name="Comma 31 11 3" xfId="11722"/>
    <cellStyle name="Comma 31 12" xfId="6503"/>
    <cellStyle name="Comma 31 12 2" xfId="12883"/>
    <cellStyle name="Comma 31 13" xfId="7142"/>
    <cellStyle name="Comma 31 2" xfId="566"/>
    <cellStyle name="Comma 31 2 2" xfId="1315"/>
    <cellStyle name="Comma 31 2 2 2" xfId="7871"/>
    <cellStyle name="Comma 31 2 3" xfId="1675"/>
    <cellStyle name="Comma 31 2 3 2" xfId="8225"/>
    <cellStyle name="Comma 31 2 4" xfId="3036"/>
    <cellStyle name="Comma 31 2 4 2" xfId="9529"/>
    <cellStyle name="Comma 31 2 5" xfId="7143"/>
    <cellStyle name="Comma 31 3" xfId="567"/>
    <cellStyle name="Comma 31 3 2" xfId="1677"/>
    <cellStyle name="Comma 31 3 2 2" xfId="8227"/>
    <cellStyle name="Comma 31 3 3" xfId="3037"/>
    <cellStyle name="Comma 31 3 3 2" xfId="9530"/>
    <cellStyle name="Comma 31 3 4" xfId="7144"/>
    <cellStyle name="Comma 31 4" xfId="568"/>
    <cellStyle name="Comma 31 4 2" xfId="7145"/>
    <cellStyle name="Comma 31 5" xfId="569"/>
    <cellStyle name="Comma 31 5 2" xfId="7146"/>
    <cellStyle name="Comma 31 6" xfId="1604"/>
    <cellStyle name="Comma 31 6 2" xfId="8155"/>
    <cellStyle name="Comma 31 7" xfId="2752"/>
    <cellStyle name="Comma 31 7 2" xfId="2679"/>
    <cellStyle name="Comma 31 7 2 2" xfId="9181"/>
    <cellStyle name="Comma 31 7 3" xfId="2891"/>
    <cellStyle name="Comma 31 7 3 2" xfId="9388"/>
    <cellStyle name="Comma 31 7 4" xfId="3140"/>
    <cellStyle name="Comma 31 7 4 2" xfId="3295"/>
    <cellStyle name="Comma 31 7 4 2 2" xfId="9780"/>
    <cellStyle name="Comma 31 7 4 3" xfId="3455"/>
    <cellStyle name="Comma 31 7 4 3 2" xfId="9933"/>
    <cellStyle name="Comma 31 7 4 4" xfId="3679"/>
    <cellStyle name="Comma 31 7 4 4 2" xfId="3843"/>
    <cellStyle name="Comma 31 7 4 4 2 2" xfId="4262"/>
    <cellStyle name="Comma 31 7 4 4 2 2 2" xfId="10679"/>
    <cellStyle name="Comma 31 7 4 4 2 3" xfId="4422"/>
    <cellStyle name="Comma 31 7 4 4 2 3 2" xfId="10829"/>
    <cellStyle name="Comma 31 7 4 4 2 4" xfId="10300"/>
    <cellStyle name="Comma 31 7 4 4 3" xfId="3980"/>
    <cellStyle name="Comma 31 7 4 4 3 2" xfId="10428"/>
    <cellStyle name="Comma 31 7 4 4 4" xfId="10147"/>
    <cellStyle name="Comma 31 7 4 5" xfId="9630"/>
    <cellStyle name="Comma 31 7 5" xfId="3618"/>
    <cellStyle name="Comma 31 7 5 2" xfId="3782"/>
    <cellStyle name="Comma 31 7 5 2 2" xfId="4201"/>
    <cellStyle name="Comma 31 7 5 2 2 2" xfId="10623"/>
    <cellStyle name="Comma 31 7 5 2 3" xfId="4361"/>
    <cellStyle name="Comma 31 7 5 2 3 2" xfId="10773"/>
    <cellStyle name="Comma 31 7 5 2 4" xfId="10244"/>
    <cellStyle name="Comma 31 7 5 3" xfId="3919"/>
    <cellStyle name="Comma 31 7 5 3 2" xfId="10372"/>
    <cellStyle name="Comma 31 7 5 4" xfId="10091"/>
    <cellStyle name="Comma 31 7 6" xfId="9252"/>
    <cellStyle name="Comma 31 8" xfId="4546"/>
    <cellStyle name="Comma 31 8 2" xfId="4629"/>
    <cellStyle name="Comma 31 8 2 2" xfId="11030"/>
    <cellStyle name="Comma 31 8 3" xfId="5503"/>
    <cellStyle name="Comma 31 8 3 2" xfId="11895"/>
    <cellStyle name="Comma 31 8 4" xfId="10950"/>
    <cellStyle name="Comma 31 9" xfId="4711"/>
    <cellStyle name="Comma 31 9 2" xfId="4916"/>
    <cellStyle name="Comma 31 9 2 2" xfId="11313"/>
    <cellStyle name="Comma 31 9 3" xfId="5593"/>
    <cellStyle name="Comma 31 9 3 2" xfId="11982"/>
    <cellStyle name="Comma 31 9 4" xfId="11111"/>
    <cellStyle name="Comma 310" xfId="570"/>
    <cellStyle name="Comma 310 2" xfId="7147"/>
    <cellStyle name="Comma 311" xfId="571"/>
    <cellStyle name="Comma 311 2" xfId="7148"/>
    <cellStyle name="Comma 312" xfId="572"/>
    <cellStyle name="Comma 312 2" xfId="7149"/>
    <cellStyle name="Comma 313" xfId="573"/>
    <cellStyle name="Comma 313 2" xfId="7150"/>
    <cellStyle name="Comma 314" xfId="574"/>
    <cellStyle name="Comma 314 2" xfId="7151"/>
    <cellStyle name="Comma 315" xfId="575"/>
    <cellStyle name="Comma 315 2" xfId="7152"/>
    <cellStyle name="Comma 316" xfId="576"/>
    <cellStyle name="Comma 316 2" xfId="7153"/>
    <cellStyle name="Comma 317" xfId="577"/>
    <cellStyle name="Comma 317 2" xfId="7154"/>
    <cellStyle name="Comma 318" xfId="578"/>
    <cellStyle name="Comma 318 2" xfId="7155"/>
    <cellStyle name="Comma 319" xfId="579"/>
    <cellStyle name="Comma 319 2" xfId="7156"/>
    <cellStyle name="Comma 32" xfId="580"/>
    <cellStyle name="Comma 32 10" xfId="5114"/>
    <cellStyle name="Comma 32 10 2" xfId="6109"/>
    <cellStyle name="Comma 32 10 2 2" xfId="12493"/>
    <cellStyle name="Comma 32 10 3" xfId="11508"/>
    <cellStyle name="Comma 32 11" xfId="5326"/>
    <cellStyle name="Comma 32 11 2" xfId="6099"/>
    <cellStyle name="Comma 32 11 2 2" xfId="12483"/>
    <cellStyle name="Comma 32 11 3" xfId="11720"/>
    <cellStyle name="Comma 32 12" xfId="6505"/>
    <cellStyle name="Comma 32 12 2" xfId="12885"/>
    <cellStyle name="Comma 32 13" xfId="7157"/>
    <cellStyle name="Comma 32 2" xfId="581"/>
    <cellStyle name="Comma 32 2 2" xfId="1316"/>
    <cellStyle name="Comma 32 2 2 2" xfId="7872"/>
    <cellStyle name="Comma 32 2 3" xfId="1679"/>
    <cellStyle name="Comma 32 2 3 2" xfId="8229"/>
    <cellStyle name="Comma 32 2 4" xfId="3038"/>
    <cellStyle name="Comma 32 2 4 2" xfId="9531"/>
    <cellStyle name="Comma 32 2 5" xfId="7158"/>
    <cellStyle name="Comma 32 3" xfId="582"/>
    <cellStyle name="Comma 32 3 2" xfId="1681"/>
    <cellStyle name="Comma 32 3 2 2" xfId="8231"/>
    <cellStyle name="Comma 32 3 3" xfId="3039"/>
    <cellStyle name="Comma 32 3 3 2" xfId="9532"/>
    <cellStyle name="Comma 32 3 4" xfId="7159"/>
    <cellStyle name="Comma 32 4" xfId="583"/>
    <cellStyle name="Comma 32 4 2" xfId="7160"/>
    <cellStyle name="Comma 32 5" xfId="584"/>
    <cellStyle name="Comma 32 5 2" xfId="7161"/>
    <cellStyle name="Comma 32 6" xfId="1602"/>
    <cellStyle name="Comma 32 6 2" xfId="8153"/>
    <cellStyle name="Comma 32 7" xfId="2754"/>
    <cellStyle name="Comma 32 7 2" xfId="2688"/>
    <cellStyle name="Comma 32 7 2 2" xfId="9190"/>
    <cellStyle name="Comma 32 7 3" xfId="2893"/>
    <cellStyle name="Comma 32 7 3 2" xfId="9390"/>
    <cellStyle name="Comma 32 7 4" xfId="3142"/>
    <cellStyle name="Comma 32 7 4 2" xfId="3297"/>
    <cellStyle name="Comma 32 7 4 2 2" xfId="9782"/>
    <cellStyle name="Comma 32 7 4 3" xfId="3457"/>
    <cellStyle name="Comma 32 7 4 3 2" xfId="9935"/>
    <cellStyle name="Comma 32 7 4 4" xfId="3681"/>
    <cellStyle name="Comma 32 7 4 4 2" xfId="3845"/>
    <cellStyle name="Comma 32 7 4 4 2 2" xfId="4264"/>
    <cellStyle name="Comma 32 7 4 4 2 2 2" xfId="10681"/>
    <cellStyle name="Comma 32 7 4 4 2 3" xfId="4424"/>
    <cellStyle name="Comma 32 7 4 4 2 3 2" xfId="10831"/>
    <cellStyle name="Comma 32 7 4 4 2 4" xfId="10302"/>
    <cellStyle name="Comma 32 7 4 4 3" xfId="3982"/>
    <cellStyle name="Comma 32 7 4 4 3 2" xfId="10430"/>
    <cellStyle name="Comma 32 7 4 4 4" xfId="10149"/>
    <cellStyle name="Comma 32 7 4 5" xfId="9632"/>
    <cellStyle name="Comma 32 7 5" xfId="3620"/>
    <cellStyle name="Comma 32 7 5 2" xfId="3784"/>
    <cellStyle name="Comma 32 7 5 2 2" xfId="4203"/>
    <cellStyle name="Comma 32 7 5 2 2 2" xfId="10625"/>
    <cellStyle name="Comma 32 7 5 2 3" xfId="4363"/>
    <cellStyle name="Comma 32 7 5 2 3 2" xfId="10775"/>
    <cellStyle name="Comma 32 7 5 2 4" xfId="10246"/>
    <cellStyle name="Comma 32 7 5 3" xfId="3921"/>
    <cellStyle name="Comma 32 7 5 3 2" xfId="10374"/>
    <cellStyle name="Comma 32 7 5 4" xfId="10093"/>
    <cellStyle name="Comma 32 7 6" xfId="9254"/>
    <cellStyle name="Comma 32 8" xfId="4548"/>
    <cellStyle name="Comma 32 8 2" xfId="4631"/>
    <cellStyle name="Comma 32 8 2 2" xfId="11032"/>
    <cellStyle name="Comma 32 8 3" xfId="5505"/>
    <cellStyle name="Comma 32 8 3 2" xfId="11897"/>
    <cellStyle name="Comma 32 8 4" xfId="10952"/>
    <cellStyle name="Comma 32 9" xfId="4709"/>
    <cellStyle name="Comma 32 9 2" xfId="4914"/>
    <cellStyle name="Comma 32 9 2 2" xfId="11311"/>
    <cellStyle name="Comma 32 9 3" xfId="5591"/>
    <cellStyle name="Comma 32 9 3 2" xfId="11980"/>
    <cellStyle name="Comma 32 9 4" xfId="11109"/>
    <cellStyle name="Comma 320" xfId="585"/>
    <cellStyle name="Comma 320 2" xfId="7162"/>
    <cellStyle name="Comma 321" xfId="586"/>
    <cellStyle name="Comma 321 2" xfId="7163"/>
    <cellStyle name="Comma 322" xfId="587"/>
    <cellStyle name="Comma 322 2" xfId="7164"/>
    <cellStyle name="Comma 323" xfId="588"/>
    <cellStyle name="Comma 323 2" xfId="7165"/>
    <cellStyle name="Comma 324" xfId="589"/>
    <cellStyle name="Comma 324 2" xfId="7166"/>
    <cellStyle name="Comma 325" xfId="590"/>
    <cellStyle name="Comma 325 2" xfId="7167"/>
    <cellStyle name="Comma 326" xfId="591"/>
    <cellStyle name="Comma 326 2" xfId="7168"/>
    <cellStyle name="Comma 327" xfId="592"/>
    <cellStyle name="Comma 327 2" xfId="7169"/>
    <cellStyle name="Comma 328" xfId="593"/>
    <cellStyle name="Comma 328 2" xfId="7170"/>
    <cellStyle name="Comma 329" xfId="594"/>
    <cellStyle name="Comma 329 2" xfId="7171"/>
    <cellStyle name="Comma 33" xfId="595"/>
    <cellStyle name="Comma 33 10" xfId="5116"/>
    <cellStyle name="Comma 33 10 2" xfId="5989"/>
    <cellStyle name="Comma 33 10 2 2" xfId="12375"/>
    <cellStyle name="Comma 33 10 3" xfId="11510"/>
    <cellStyle name="Comma 33 11" xfId="5324"/>
    <cellStyle name="Comma 33 11 2" xfId="6198"/>
    <cellStyle name="Comma 33 11 2 2" xfId="12579"/>
    <cellStyle name="Comma 33 11 3" xfId="11718"/>
    <cellStyle name="Comma 33 12" xfId="6507"/>
    <cellStyle name="Comma 33 12 2" xfId="12887"/>
    <cellStyle name="Comma 33 13" xfId="7172"/>
    <cellStyle name="Comma 33 2" xfId="596"/>
    <cellStyle name="Comma 33 2 2" xfId="1317"/>
    <cellStyle name="Comma 33 2 2 2" xfId="7873"/>
    <cellStyle name="Comma 33 2 3" xfId="1683"/>
    <cellStyle name="Comma 33 2 3 2" xfId="8233"/>
    <cellStyle name="Comma 33 2 4" xfId="3040"/>
    <cellStyle name="Comma 33 2 4 2" xfId="9533"/>
    <cellStyle name="Comma 33 2 5" xfId="7173"/>
    <cellStyle name="Comma 33 3" xfId="597"/>
    <cellStyle name="Comma 33 3 2" xfId="1685"/>
    <cellStyle name="Comma 33 3 2 2" xfId="8235"/>
    <cellStyle name="Comma 33 3 3" xfId="3041"/>
    <cellStyle name="Comma 33 3 3 2" xfId="9534"/>
    <cellStyle name="Comma 33 3 4" xfId="7174"/>
    <cellStyle name="Comma 33 4" xfId="598"/>
    <cellStyle name="Comma 33 4 2" xfId="7175"/>
    <cellStyle name="Comma 33 5" xfId="599"/>
    <cellStyle name="Comma 33 5 2" xfId="7176"/>
    <cellStyle name="Comma 33 6" xfId="1600"/>
    <cellStyle name="Comma 33 6 2" xfId="8151"/>
    <cellStyle name="Comma 33 7" xfId="2756"/>
    <cellStyle name="Comma 33 7 2" xfId="2680"/>
    <cellStyle name="Comma 33 7 2 2" xfId="9182"/>
    <cellStyle name="Comma 33 7 3" xfId="2895"/>
    <cellStyle name="Comma 33 7 3 2" xfId="9392"/>
    <cellStyle name="Comma 33 7 4" xfId="3144"/>
    <cellStyle name="Comma 33 7 4 2" xfId="3299"/>
    <cellStyle name="Comma 33 7 4 2 2" xfId="9784"/>
    <cellStyle name="Comma 33 7 4 3" xfId="3459"/>
    <cellStyle name="Comma 33 7 4 3 2" xfId="9937"/>
    <cellStyle name="Comma 33 7 4 4" xfId="3683"/>
    <cellStyle name="Comma 33 7 4 4 2" xfId="3847"/>
    <cellStyle name="Comma 33 7 4 4 2 2" xfId="4266"/>
    <cellStyle name="Comma 33 7 4 4 2 2 2" xfId="10683"/>
    <cellStyle name="Comma 33 7 4 4 2 3" xfId="4426"/>
    <cellStyle name="Comma 33 7 4 4 2 3 2" xfId="10833"/>
    <cellStyle name="Comma 33 7 4 4 2 4" xfId="10304"/>
    <cellStyle name="Comma 33 7 4 4 3" xfId="3984"/>
    <cellStyle name="Comma 33 7 4 4 3 2" xfId="10432"/>
    <cellStyle name="Comma 33 7 4 4 4" xfId="10151"/>
    <cellStyle name="Comma 33 7 4 5" xfId="9634"/>
    <cellStyle name="Comma 33 7 5" xfId="3622"/>
    <cellStyle name="Comma 33 7 5 2" xfId="3786"/>
    <cellStyle name="Comma 33 7 5 2 2" xfId="4205"/>
    <cellStyle name="Comma 33 7 5 2 2 2" xfId="10627"/>
    <cellStyle name="Comma 33 7 5 2 3" xfId="4365"/>
    <cellStyle name="Comma 33 7 5 2 3 2" xfId="10777"/>
    <cellStyle name="Comma 33 7 5 2 4" xfId="10248"/>
    <cellStyle name="Comma 33 7 5 3" xfId="3923"/>
    <cellStyle name="Comma 33 7 5 3 2" xfId="10376"/>
    <cellStyle name="Comma 33 7 5 4" xfId="10095"/>
    <cellStyle name="Comma 33 7 6" xfId="9256"/>
    <cellStyle name="Comma 33 8" xfId="4550"/>
    <cellStyle name="Comma 33 8 2" xfId="4633"/>
    <cellStyle name="Comma 33 8 2 2" xfId="11034"/>
    <cellStyle name="Comma 33 8 3" xfId="5507"/>
    <cellStyle name="Comma 33 8 3 2" xfId="11899"/>
    <cellStyle name="Comma 33 8 4" xfId="10954"/>
    <cellStyle name="Comma 33 9" xfId="4707"/>
    <cellStyle name="Comma 33 9 2" xfId="4912"/>
    <cellStyle name="Comma 33 9 2 2" xfId="11309"/>
    <cellStyle name="Comma 33 9 3" xfId="5589"/>
    <cellStyle name="Comma 33 9 3 2" xfId="11978"/>
    <cellStyle name="Comma 33 9 4" xfId="11107"/>
    <cellStyle name="Comma 330" xfId="600"/>
    <cellStyle name="Comma 330 2" xfId="7177"/>
    <cellStyle name="Comma 331" xfId="601"/>
    <cellStyle name="Comma 331 2" xfId="7178"/>
    <cellStyle name="Comma 332" xfId="602"/>
    <cellStyle name="Comma 332 2" xfId="7179"/>
    <cellStyle name="Comma 333" xfId="603"/>
    <cellStyle name="Comma 333 2" xfId="7180"/>
    <cellStyle name="Comma 334" xfId="604"/>
    <cellStyle name="Comma 334 2" xfId="7181"/>
    <cellStyle name="Comma 335" xfId="605"/>
    <cellStyle name="Comma 335 2" xfId="7182"/>
    <cellStyle name="Comma 336" xfId="606"/>
    <cellStyle name="Comma 336 2" xfId="7183"/>
    <cellStyle name="Comma 337" xfId="607"/>
    <cellStyle name="Comma 337 2" xfId="7184"/>
    <cellStyle name="Comma 338" xfId="608"/>
    <cellStyle name="Comma 338 2" xfId="7185"/>
    <cellStyle name="Comma 339" xfId="609"/>
    <cellStyle name="Comma 339 2" xfId="7186"/>
    <cellStyle name="Comma 34" xfId="610"/>
    <cellStyle name="Comma 34 10" xfId="5119"/>
    <cellStyle name="Comma 34 10 2" xfId="6181"/>
    <cellStyle name="Comma 34 10 2 2" xfId="12563"/>
    <cellStyle name="Comma 34 10 3" xfId="11513"/>
    <cellStyle name="Comma 34 11" xfId="5321"/>
    <cellStyle name="Comma 34 11 2" xfId="6139"/>
    <cellStyle name="Comma 34 11 2 2" xfId="12521"/>
    <cellStyle name="Comma 34 11 3" xfId="11715"/>
    <cellStyle name="Comma 34 12" xfId="6510"/>
    <cellStyle name="Comma 34 12 2" xfId="12890"/>
    <cellStyle name="Comma 34 13" xfId="7187"/>
    <cellStyle name="Comma 34 2" xfId="611"/>
    <cellStyle name="Comma 34 2 2" xfId="1318"/>
    <cellStyle name="Comma 34 2 2 2" xfId="7874"/>
    <cellStyle name="Comma 34 2 3" xfId="1689"/>
    <cellStyle name="Comma 34 2 3 2" xfId="8239"/>
    <cellStyle name="Comma 34 2 4" xfId="3042"/>
    <cellStyle name="Comma 34 2 4 2" xfId="9535"/>
    <cellStyle name="Comma 34 2 5" xfId="7188"/>
    <cellStyle name="Comma 34 3" xfId="612"/>
    <cellStyle name="Comma 34 3 2" xfId="1690"/>
    <cellStyle name="Comma 34 3 2 2" xfId="8240"/>
    <cellStyle name="Comma 34 3 3" xfId="3043"/>
    <cellStyle name="Comma 34 3 3 2" xfId="9536"/>
    <cellStyle name="Comma 34 3 4" xfId="7189"/>
    <cellStyle name="Comma 34 4" xfId="613"/>
    <cellStyle name="Comma 34 4 2" xfId="7190"/>
    <cellStyle name="Comma 34 5" xfId="614"/>
    <cellStyle name="Comma 34 5 2" xfId="7191"/>
    <cellStyle name="Comma 34 6" xfId="1598"/>
    <cellStyle name="Comma 34 6 2" xfId="8149"/>
    <cellStyle name="Comma 34 7" xfId="2759"/>
    <cellStyle name="Comma 34 7 2" xfId="2681"/>
    <cellStyle name="Comma 34 7 2 2" xfId="9183"/>
    <cellStyle name="Comma 34 7 3" xfId="2898"/>
    <cellStyle name="Comma 34 7 3 2" xfId="9395"/>
    <cellStyle name="Comma 34 7 4" xfId="3147"/>
    <cellStyle name="Comma 34 7 4 2" xfId="3302"/>
    <cellStyle name="Comma 34 7 4 2 2" xfId="9787"/>
    <cellStyle name="Comma 34 7 4 3" xfId="3462"/>
    <cellStyle name="Comma 34 7 4 3 2" xfId="9940"/>
    <cellStyle name="Comma 34 7 4 4" xfId="3686"/>
    <cellStyle name="Comma 34 7 4 4 2" xfId="3850"/>
    <cellStyle name="Comma 34 7 4 4 2 2" xfId="4269"/>
    <cellStyle name="Comma 34 7 4 4 2 2 2" xfId="10686"/>
    <cellStyle name="Comma 34 7 4 4 2 3" xfId="4429"/>
    <cellStyle name="Comma 34 7 4 4 2 3 2" xfId="10836"/>
    <cellStyle name="Comma 34 7 4 4 2 4" xfId="10307"/>
    <cellStyle name="Comma 34 7 4 4 3" xfId="3987"/>
    <cellStyle name="Comma 34 7 4 4 3 2" xfId="10435"/>
    <cellStyle name="Comma 34 7 4 4 4" xfId="10154"/>
    <cellStyle name="Comma 34 7 4 5" xfId="9637"/>
    <cellStyle name="Comma 34 7 5" xfId="3625"/>
    <cellStyle name="Comma 34 7 5 2" xfId="3789"/>
    <cellStyle name="Comma 34 7 5 2 2" xfId="4208"/>
    <cellStyle name="Comma 34 7 5 2 2 2" xfId="10630"/>
    <cellStyle name="Comma 34 7 5 2 3" xfId="4368"/>
    <cellStyle name="Comma 34 7 5 2 3 2" xfId="10780"/>
    <cellStyle name="Comma 34 7 5 2 4" xfId="10251"/>
    <cellStyle name="Comma 34 7 5 3" xfId="3926"/>
    <cellStyle name="Comma 34 7 5 3 2" xfId="10379"/>
    <cellStyle name="Comma 34 7 5 4" xfId="10098"/>
    <cellStyle name="Comma 34 7 6" xfId="9259"/>
    <cellStyle name="Comma 34 8" xfId="4552"/>
    <cellStyle name="Comma 34 8 2" xfId="4636"/>
    <cellStyle name="Comma 34 8 2 2" xfId="11037"/>
    <cellStyle name="Comma 34 8 3" xfId="5510"/>
    <cellStyle name="Comma 34 8 3 2" xfId="11902"/>
    <cellStyle name="Comma 34 8 4" xfId="10956"/>
    <cellStyle name="Comma 34 9" xfId="4704"/>
    <cellStyle name="Comma 34 9 2" xfId="4909"/>
    <cellStyle name="Comma 34 9 2 2" xfId="11306"/>
    <cellStyle name="Comma 34 9 3" xfId="5586"/>
    <cellStyle name="Comma 34 9 3 2" xfId="11975"/>
    <cellStyle name="Comma 34 9 4" xfId="11104"/>
    <cellStyle name="Comma 340" xfId="615"/>
    <cellStyle name="Comma 340 2" xfId="7192"/>
    <cellStyle name="Comma 341" xfId="616"/>
    <cellStyle name="Comma 341 2" xfId="7193"/>
    <cellStyle name="Comma 342" xfId="617"/>
    <cellStyle name="Comma 342 2" xfId="7194"/>
    <cellStyle name="Comma 343" xfId="618"/>
    <cellStyle name="Comma 343 2" xfId="7195"/>
    <cellStyle name="Comma 344" xfId="619"/>
    <cellStyle name="Comma 344 2" xfId="7196"/>
    <cellStyle name="Comma 345" xfId="620"/>
    <cellStyle name="Comma 345 2" xfId="7197"/>
    <cellStyle name="Comma 346" xfId="621"/>
    <cellStyle name="Comma 346 2" xfId="7198"/>
    <cellStyle name="Comma 347" xfId="622"/>
    <cellStyle name="Comma 347 2" xfId="7199"/>
    <cellStyle name="Comma 348" xfId="623"/>
    <cellStyle name="Comma 348 2" xfId="7200"/>
    <cellStyle name="Comma 349" xfId="624"/>
    <cellStyle name="Comma 349 2" xfId="7201"/>
    <cellStyle name="Comma 35" xfId="625"/>
    <cellStyle name="Comma 35 2" xfId="1319"/>
    <cellStyle name="Comma 35 2 2" xfId="7875"/>
    <cellStyle name="Comma 35 3" xfId="7202"/>
    <cellStyle name="Comma 350" xfId="626"/>
    <cellStyle name="Comma 350 2" xfId="7203"/>
    <cellStyle name="Comma 351" xfId="627"/>
    <cellStyle name="Comma 351 2" xfId="7204"/>
    <cellStyle name="Comma 352" xfId="628"/>
    <cellStyle name="Comma 352 2" xfId="7205"/>
    <cellStyle name="Comma 353" xfId="629"/>
    <cellStyle name="Comma 353 2" xfId="7206"/>
    <cellStyle name="Comma 354" xfId="630"/>
    <cellStyle name="Comma 354 2" xfId="7207"/>
    <cellStyle name="Comma 355" xfId="631"/>
    <cellStyle name="Comma 355 2" xfId="7208"/>
    <cellStyle name="Comma 356" xfId="632"/>
    <cellStyle name="Comma 356 2" xfId="7209"/>
    <cellStyle name="Comma 357" xfId="633"/>
    <cellStyle name="Comma 357 2" xfId="7210"/>
    <cellStyle name="Comma 358" xfId="634"/>
    <cellStyle name="Comma 358 2" xfId="7211"/>
    <cellStyle name="Comma 359" xfId="635"/>
    <cellStyle name="Comma 359 2" xfId="7212"/>
    <cellStyle name="Comma 36" xfId="636"/>
    <cellStyle name="Comma 36 2" xfId="7213"/>
    <cellStyle name="Comma 360" xfId="637"/>
    <cellStyle name="Comma 360 2" xfId="7214"/>
    <cellStyle name="Comma 361" xfId="638"/>
    <cellStyle name="Comma 361 2" xfId="7215"/>
    <cellStyle name="Comma 362" xfId="639"/>
    <cellStyle name="Comma 362 2" xfId="7216"/>
    <cellStyle name="Comma 363" xfId="640"/>
    <cellStyle name="Comma 363 2" xfId="7217"/>
    <cellStyle name="Comma 364" xfId="641"/>
    <cellStyle name="Comma 364 2" xfId="7218"/>
    <cellStyle name="Comma 365" xfId="642"/>
    <cellStyle name="Comma 365 2" xfId="7219"/>
    <cellStyle name="Comma 366" xfId="643"/>
    <cellStyle name="Comma 366 2" xfId="7220"/>
    <cellStyle name="Comma 367" xfId="644"/>
    <cellStyle name="Comma 367 2" xfId="7221"/>
    <cellStyle name="Comma 368" xfId="645"/>
    <cellStyle name="Comma 368 2" xfId="7222"/>
    <cellStyle name="Comma 369" xfId="646"/>
    <cellStyle name="Comma 369 2" xfId="7223"/>
    <cellStyle name="Comma 37" xfId="647"/>
    <cellStyle name="Comma 37 2" xfId="1320"/>
    <cellStyle name="Comma 37 2 2" xfId="7876"/>
    <cellStyle name="Comma 37 3" xfId="7224"/>
    <cellStyle name="Comma 370" xfId="648"/>
    <cellStyle name="Comma 370 2" xfId="7225"/>
    <cellStyle name="Comma 371" xfId="649"/>
    <cellStyle name="Comma 371 2" xfId="7226"/>
    <cellStyle name="Comma 372" xfId="650"/>
    <cellStyle name="Comma 372 2" xfId="7227"/>
    <cellStyle name="Comma 373" xfId="651"/>
    <cellStyle name="Comma 373 2" xfId="7228"/>
    <cellStyle name="Comma 374" xfId="652"/>
    <cellStyle name="Comma 374 2" xfId="7229"/>
    <cellStyle name="Comma 375" xfId="653"/>
    <cellStyle name="Comma 375 2" xfId="7230"/>
    <cellStyle name="Comma 376" xfId="654"/>
    <cellStyle name="Comma 376 2" xfId="7231"/>
    <cellStyle name="Comma 377" xfId="655"/>
    <cellStyle name="Comma 377 2" xfId="7232"/>
    <cellStyle name="Comma 378" xfId="656"/>
    <cellStyle name="Comma 378 2" xfId="7233"/>
    <cellStyle name="Comma 379" xfId="657"/>
    <cellStyle name="Comma 379 2" xfId="7234"/>
    <cellStyle name="Comma 38" xfId="658"/>
    <cellStyle name="Comma 38 10" xfId="5120"/>
    <cellStyle name="Comma 38 10 2" xfId="6048"/>
    <cellStyle name="Comma 38 10 2 2" xfId="12433"/>
    <cellStyle name="Comma 38 10 3" xfId="11514"/>
    <cellStyle name="Comma 38 11" xfId="5320"/>
    <cellStyle name="Comma 38 11 2" xfId="6191"/>
    <cellStyle name="Comma 38 11 2 2" xfId="12573"/>
    <cellStyle name="Comma 38 11 3" xfId="11714"/>
    <cellStyle name="Comma 38 12" xfId="6511"/>
    <cellStyle name="Comma 38 12 2" xfId="12891"/>
    <cellStyle name="Comma 38 13" xfId="7235"/>
    <cellStyle name="Comma 38 2" xfId="659"/>
    <cellStyle name="Comma 38 2 2" xfId="1321"/>
    <cellStyle name="Comma 38 2 2 2" xfId="7877"/>
    <cellStyle name="Comma 38 2 3" xfId="1691"/>
    <cellStyle name="Comma 38 2 3 2" xfId="8241"/>
    <cellStyle name="Comma 38 2 4" xfId="3044"/>
    <cellStyle name="Comma 38 2 4 2" xfId="9537"/>
    <cellStyle name="Comma 38 2 5" xfId="7236"/>
    <cellStyle name="Comma 38 3" xfId="660"/>
    <cellStyle name="Comma 38 3 2" xfId="1692"/>
    <cellStyle name="Comma 38 3 2 2" xfId="8242"/>
    <cellStyle name="Comma 38 3 3" xfId="3045"/>
    <cellStyle name="Comma 38 3 3 2" xfId="9538"/>
    <cellStyle name="Comma 38 3 4" xfId="7237"/>
    <cellStyle name="Comma 38 4" xfId="661"/>
    <cellStyle name="Comma 38 4 2" xfId="7238"/>
    <cellStyle name="Comma 38 5" xfId="662"/>
    <cellStyle name="Comma 38 5 2" xfId="7239"/>
    <cellStyle name="Comma 38 6" xfId="1597"/>
    <cellStyle name="Comma 38 6 2" xfId="8148"/>
    <cellStyle name="Comma 38 7" xfId="2760"/>
    <cellStyle name="Comma 38 7 2" xfId="2677"/>
    <cellStyle name="Comma 38 7 2 2" xfId="9179"/>
    <cellStyle name="Comma 38 7 3" xfId="2899"/>
    <cellStyle name="Comma 38 7 3 2" xfId="9396"/>
    <cellStyle name="Comma 38 7 4" xfId="3148"/>
    <cellStyle name="Comma 38 7 4 2" xfId="3303"/>
    <cellStyle name="Comma 38 7 4 2 2" xfId="9788"/>
    <cellStyle name="Comma 38 7 4 3" xfId="3463"/>
    <cellStyle name="Comma 38 7 4 3 2" xfId="9941"/>
    <cellStyle name="Comma 38 7 4 4" xfId="3687"/>
    <cellStyle name="Comma 38 7 4 4 2" xfId="3851"/>
    <cellStyle name="Comma 38 7 4 4 2 2" xfId="4270"/>
    <cellStyle name="Comma 38 7 4 4 2 2 2" xfId="10687"/>
    <cellStyle name="Comma 38 7 4 4 2 3" xfId="4430"/>
    <cellStyle name="Comma 38 7 4 4 2 3 2" xfId="10837"/>
    <cellStyle name="Comma 38 7 4 4 2 4" xfId="10308"/>
    <cellStyle name="Comma 38 7 4 4 3" xfId="3988"/>
    <cellStyle name="Comma 38 7 4 4 3 2" xfId="10436"/>
    <cellStyle name="Comma 38 7 4 4 4" xfId="10155"/>
    <cellStyle name="Comma 38 7 4 5" xfId="9638"/>
    <cellStyle name="Comma 38 7 5" xfId="3626"/>
    <cellStyle name="Comma 38 7 5 2" xfId="3790"/>
    <cellStyle name="Comma 38 7 5 2 2" xfId="4209"/>
    <cellStyle name="Comma 38 7 5 2 2 2" xfId="10631"/>
    <cellStyle name="Comma 38 7 5 2 3" xfId="4369"/>
    <cellStyle name="Comma 38 7 5 2 3 2" xfId="10781"/>
    <cellStyle name="Comma 38 7 5 2 4" xfId="10252"/>
    <cellStyle name="Comma 38 7 5 3" xfId="3927"/>
    <cellStyle name="Comma 38 7 5 3 2" xfId="10380"/>
    <cellStyle name="Comma 38 7 5 4" xfId="10099"/>
    <cellStyle name="Comma 38 7 6" xfId="9260"/>
    <cellStyle name="Comma 38 8" xfId="4553"/>
    <cellStyle name="Comma 38 8 2" xfId="4637"/>
    <cellStyle name="Comma 38 8 2 2" xfId="11038"/>
    <cellStyle name="Comma 38 8 3" xfId="5511"/>
    <cellStyle name="Comma 38 8 3 2" xfId="11903"/>
    <cellStyle name="Comma 38 8 4" xfId="10957"/>
    <cellStyle name="Comma 38 9" xfId="4703"/>
    <cellStyle name="Comma 38 9 2" xfId="4908"/>
    <cellStyle name="Comma 38 9 2 2" xfId="11305"/>
    <cellStyle name="Comma 38 9 3" xfId="5585"/>
    <cellStyle name="Comma 38 9 3 2" xfId="11974"/>
    <cellStyle name="Comma 38 9 4" xfId="11103"/>
    <cellStyle name="Comma 380" xfId="663"/>
    <cellStyle name="Comma 380 2" xfId="7240"/>
    <cellStyle name="Comma 381" xfId="664"/>
    <cellStyle name="Comma 381 2" xfId="7241"/>
    <cellStyle name="Comma 382" xfId="665"/>
    <cellStyle name="Comma 382 2" xfId="7242"/>
    <cellStyle name="Comma 383" xfId="666"/>
    <cellStyle name="Comma 383 2" xfId="7243"/>
    <cellStyle name="Comma 384" xfId="667"/>
    <cellStyle name="Comma 384 2" xfId="7244"/>
    <cellStyle name="Comma 385" xfId="668"/>
    <cellStyle name="Comma 385 2" xfId="7245"/>
    <cellStyle name="Comma 386" xfId="669"/>
    <cellStyle name="Comma 386 2" xfId="7246"/>
    <cellStyle name="Comma 387" xfId="670"/>
    <cellStyle name="Comma 387 2" xfId="7247"/>
    <cellStyle name="Comma 388" xfId="671"/>
    <cellStyle name="Comma 388 2" xfId="7248"/>
    <cellStyle name="Comma 389" xfId="672"/>
    <cellStyle name="Comma 389 2" xfId="7249"/>
    <cellStyle name="Comma 39" xfId="673"/>
    <cellStyle name="Comma 39 2" xfId="1322"/>
    <cellStyle name="Comma 39 2 2" xfId="7878"/>
    <cellStyle name="Comma 39 3" xfId="7250"/>
    <cellStyle name="Comma 390" xfId="674"/>
    <cellStyle name="Comma 390 2" xfId="7251"/>
    <cellStyle name="Comma 391" xfId="675"/>
    <cellStyle name="Comma 391 2" xfId="7252"/>
    <cellStyle name="Comma 392" xfId="676"/>
    <cellStyle name="Comma 392 2" xfId="7253"/>
    <cellStyle name="Comma 393" xfId="677"/>
    <cellStyle name="Comma 393 2" xfId="7254"/>
    <cellStyle name="Comma 394" xfId="678"/>
    <cellStyle name="Comma 394 2" xfId="7255"/>
    <cellStyle name="Comma 395" xfId="679"/>
    <cellStyle name="Comma 395 2" xfId="7256"/>
    <cellStyle name="Comma 396" xfId="680"/>
    <cellStyle name="Comma 396 2" xfId="7257"/>
    <cellStyle name="Comma 397" xfId="681"/>
    <cellStyle name="Comma 397 2" xfId="7258"/>
    <cellStyle name="Comma 398" xfId="682"/>
    <cellStyle name="Comma 398 2" xfId="7259"/>
    <cellStyle name="Comma 399" xfId="683"/>
    <cellStyle name="Comma 399 2" xfId="7260"/>
    <cellStyle name="Comma 4" xfId="4"/>
    <cellStyle name="Comma 4 10" xfId="215"/>
    <cellStyle name="Comma 4 10 2" xfId="6016"/>
    <cellStyle name="Comma 4 10 2 2" xfId="12401"/>
    <cellStyle name="Comma 4 10 3" xfId="5121"/>
    <cellStyle name="Comma 4 10 3 2" xfId="11515"/>
    <cellStyle name="Comma 4 10 4" xfId="4058"/>
    <cellStyle name="Comma 4 10 5" xfId="6799"/>
    <cellStyle name="Comma 4 11" xfId="5319"/>
    <cellStyle name="Comma 4 11 2" xfId="6003"/>
    <cellStyle name="Comma 4 11 2 2" xfId="12389"/>
    <cellStyle name="Comma 4 11 3" xfId="11713"/>
    <cellStyle name="Comma 4 12" xfId="6512"/>
    <cellStyle name="Comma 4 12 2" xfId="12892"/>
    <cellStyle name="Comma 4 13" xfId="684"/>
    <cellStyle name="Comma 4 13 2" xfId="7261"/>
    <cellStyle name="Comma 4 14" xfId="99"/>
    <cellStyle name="Comma 4 15" xfId="6637"/>
    <cellStyle name="Comma 4 2" xfId="100"/>
    <cellStyle name="Comma 4 2 2" xfId="101"/>
    <cellStyle name="Comma 4 2 2 2" xfId="102"/>
    <cellStyle name="Comma 4 2 2 2 2" xfId="4060"/>
    <cellStyle name="Comma 4 2 2 2 2 2" xfId="10502"/>
    <cellStyle name="Comma 4 2 2 2 3" xfId="6700"/>
    <cellStyle name="Comma 4 2 2 3" xfId="4059"/>
    <cellStyle name="Comma 4 2 2 3 2" xfId="10501"/>
    <cellStyle name="Comma 4 2 2 4" xfId="1323"/>
    <cellStyle name="Comma 4 2 2 4 2" xfId="7879"/>
    <cellStyle name="Comma 4 2 2 5" xfId="6699"/>
    <cellStyle name="Comma 4 2 3" xfId="103"/>
    <cellStyle name="Comma 4 2 3 2" xfId="1693"/>
    <cellStyle name="Comma 4 2 3 2 2" xfId="8243"/>
    <cellStyle name="Comma 4 2 3 3" xfId="6701"/>
    <cellStyle name="Comma 4 2 4" xfId="104"/>
    <cellStyle name="Comma 4 2 4 2" xfId="4061"/>
    <cellStyle name="Comma 4 2 4 2 2" xfId="10503"/>
    <cellStyle name="Comma 4 2 4 3" xfId="3046"/>
    <cellStyle name="Comma 4 2 4 3 2" xfId="9539"/>
    <cellStyle name="Comma 4 2 4 4" xfId="6702"/>
    <cellStyle name="Comma 4 2 5" xfId="105"/>
    <cellStyle name="Comma 4 2 5 2" xfId="4062"/>
    <cellStyle name="Comma 4 2 5 2 2" xfId="10504"/>
    <cellStyle name="Comma 4 2 5 3" xfId="6703"/>
    <cellStyle name="Comma 4 2 6" xfId="164"/>
    <cellStyle name="Comma 4 2 6 2" xfId="4106"/>
    <cellStyle name="Comma 4 2 6 2 2" xfId="10538"/>
    <cellStyle name="Comma 4 2 6 3" xfId="6750"/>
    <cellStyle name="Comma 4 2 7" xfId="198"/>
    <cellStyle name="Comma 4 2 7 2" xfId="4139"/>
    <cellStyle name="Comma 4 2 7 2 2" xfId="10571"/>
    <cellStyle name="Comma 4 2 7 3" xfId="6784"/>
    <cellStyle name="Comma 4 2 8" xfId="685"/>
    <cellStyle name="Comma 4 2 8 2" xfId="7262"/>
    <cellStyle name="Comma 4 2 9" xfId="6698"/>
    <cellStyle name="Comma 4 3" xfId="106"/>
    <cellStyle name="Comma 4 3 2" xfId="107"/>
    <cellStyle name="Comma 4 3 2 2" xfId="1694"/>
    <cellStyle name="Comma 4 3 2 2 2" xfId="8244"/>
    <cellStyle name="Comma 4 3 2 3" xfId="6705"/>
    <cellStyle name="Comma 4 3 3" xfId="3047"/>
    <cellStyle name="Comma 4 3 3 2" xfId="9540"/>
    <cellStyle name="Comma 4 3 4" xfId="686"/>
    <cellStyle name="Comma 4 3 4 2" xfId="7263"/>
    <cellStyle name="Comma 4 3 5" xfId="6704"/>
    <cellStyle name="Comma 4 4" xfId="108"/>
    <cellStyle name="Comma 4 4 2" xfId="4063"/>
    <cellStyle name="Comma 4 4 2 2" xfId="10505"/>
    <cellStyle name="Comma 4 4 3" xfId="687"/>
    <cellStyle name="Comma 4 4 3 2" xfId="7264"/>
    <cellStyle name="Comma 4 4 4" xfId="6706"/>
    <cellStyle name="Comma 4 5" xfId="109"/>
    <cellStyle name="Comma 4 5 2" xfId="4064"/>
    <cellStyle name="Comma 4 5 2 2" xfId="10506"/>
    <cellStyle name="Comma 4 5 3" xfId="688"/>
    <cellStyle name="Comma 4 5 3 2" xfId="7265"/>
    <cellStyle name="Comma 4 5 4" xfId="6707"/>
    <cellStyle name="Comma 4 6" xfId="110"/>
    <cellStyle name="Comma 4 6 2" xfId="1596"/>
    <cellStyle name="Comma 4 6 2 2" xfId="8147"/>
    <cellStyle name="Comma 4 6 3" xfId="6708"/>
    <cellStyle name="Comma 4 7" xfId="160"/>
    <cellStyle name="Comma 4 7 2" xfId="2682"/>
    <cellStyle name="Comma 4 7 2 2" xfId="9184"/>
    <cellStyle name="Comma 4 7 3" xfId="2900"/>
    <cellStyle name="Comma 4 7 3 2" xfId="9397"/>
    <cellStyle name="Comma 4 7 4" xfId="3149"/>
    <cellStyle name="Comma 4 7 4 2" xfId="3304"/>
    <cellStyle name="Comma 4 7 4 2 2" xfId="9789"/>
    <cellStyle name="Comma 4 7 4 3" xfId="3464"/>
    <cellStyle name="Comma 4 7 4 3 2" xfId="9942"/>
    <cellStyle name="Comma 4 7 4 4" xfId="3688"/>
    <cellStyle name="Comma 4 7 4 4 2" xfId="3852"/>
    <cellStyle name="Comma 4 7 4 4 2 2" xfId="4271"/>
    <cellStyle name="Comma 4 7 4 4 2 2 2" xfId="10688"/>
    <cellStyle name="Comma 4 7 4 4 2 3" xfId="4431"/>
    <cellStyle name="Comma 4 7 4 4 2 3 2" xfId="10838"/>
    <cellStyle name="Comma 4 7 4 4 2 4" xfId="10309"/>
    <cellStyle name="Comma 4 7 4 4 3" xfId="3989"/>
    <cellStyle name="Comma 4 7 4 4 3 2" xfId="10437"/>
    <cellStyle name="Comma 4 7 4 4 4" xfId="10156"/>
    <cellStyle name="Comma 4 7 4 5" xfId="9639"/>
    <cellStyle name="Comma 4 7 5" xfId="3627"/>
    <cellStyle name="Comma 4 7 5 2" xfId="3791"/>
    <cellStyle name="Comma 4 7 5 2 2" xfId="4210"/>
    <cellStyle name="Comma 4 7 5 2 2 2" xfId="10632"/>
    <cellStyle name="Comma 4 7 5 2 3" xfId="4370"/>
    <cellStyle name="Comma 4 7 5 2 3 2" xfId="10782"/>
    <cellStyle name="Comma 4 7 5 2 4" xfId="10253"/>
    <cellStyle name="Comma 4 7 5 3" xfId="3928"/>
    <cellStyle name="Comma 4 7 5 3 2" xfId="10381"/>
    <cellStyle name="Comma 4 7 5 4" xfId="10100"/>
    <cellStyle name="Comma 4 7 6" xfId="2761"/>
    <cellStyle name="Comma 4 7 6 2" xfId="9261"/>
    <cellStyle name="Comma 4 7 7" xfId="6746"/>
    <cellStyle name="Comma 4 8" xfId="194"/>
    <cellStyle name="Comma 4 8 2" xfId="4638"/>
    <cellStyle name="Comma 4 8 2 2" xfId="11039"/>
    <cellStyle name="Comma 4 8 3" xfId="5512"/>
    <cellStyle name="Comma 4 8 3 2" xfId="11904"/>
    <cellStyle name="Comma 4 8 4" xfId="4135"/>
    <cellStyle name="Comma 4 8 4 2" xfId="10567"/>
    <cellStyle name="Comma 4 8 5" xfId="6780"/>
    <cellStyle name="Comma 4 9" xfId="204"/>
    <cellStyle name="Comma 4 9 2" xfId="4907"/>
    <cellStyle name="Comma 4 9 2 2" xfId="11304"/>
    <cellStyle name="Comma 4 9 3" xfId="5584"/>
    <cellStyle name="Comma 4 9 3 2" xfId="11973"/>
    <cellStyle name="Comma 4 9 4" xfId="4702"/>
    <cellStyle name="Comma 4 9 4 2" xfId="11102"/>
    <cellStyle name="Comma 4 9 5" xfId="4145"/>
    <cellStyle name="Comma 4 9 5 2" xfId="10577"/>
    <cellStyle name="Comma 4 9 6" xfId="6790"/>
    <cellStyle name="Comma 40" xfId="689"/>
    <cellStyle name="Comma 40 10" xfId="5122"/>
    <cellStyle name="Comma 40 10 2" xfId="6153"/>
    <cellStyle name="Comma 40 10 2 2" xfId="12535"/>
    <cellStyle name="Comma 40 10 3" xfId="11516"/>
    <cellStyle name="Comma 40 11" xfId="5318"/>
    <cellStyle name="Comma 40 11 2" xfId="6150"/>
    <cellStyle name="Comma 40 11 2 2" xfId="12532"/>
    <cellStyle name="Comma 40 11 3" xfId="11712"/>
    <cellStyle name="Comma 40 12" xfId="6513"/>
    <cellStyle name="Comma 40 12 2" xfId="12893"/>
    <cellStyle name="Comma 40 13" xfId="7266"/>
    <cellStyle name="Comma 40 2" xfId="690"/>
    <cellStyle name="Comma 40 2 2" xfId="1324"/>
    <cellStyle name="Comma 40 2 2 2" xfId="7880"/>
    <cellStyle name="Comma 40 2 3" xfId="1695"/>
    <cellStyle name="Comma 40 2 3 2" xfId="8245"/>
    <cellStyle name="Comma 40 2 4" xfId="3048"/>
    <cellStyle name="Comma 40 2 4 2" xfId="9541"/>
    <cellStyle name="Comma 40 2 5" xfId="7267"/>
    <cellStyle name="Comma 40 3" xfId="691"/>
    <cellStyle name="Comma 40 3 2" xfId="1696"/>
    <cellStyle name="Comma 40 3 2 2" xfId="8246"/>
    <cellStyle name="Comma 40 3 3" xfId="3049"/>
    <cellStyle name="Comma 40 3 3 2" xfId="9542"/>
    <cellStyle name="Comma 40 3 4" xfId="7268"/>
    <cellStyle name="Comma 40 4" xfId="692"/>
    <cellStyle name="Comma 40 4 2" xfId="7269"/>
    <cellStyle name="Comma 40 5" xfId="693"/>
    <cellStyle name="Comma 40 5 2" xfId="7270"/>
    <cellStyle name="Comma 40 6" xfId="1595"/>
    <cellStyle name="Comma 40 6 2" xfId="8146"/>
    <cellStyle name="Comma 40 7" xfId="2762"/>
    <cellStyle name="Comma 40 7 2" xfId="2636"/>
    <cellStyle name="Comma 40 7 2 2" xfId="9140"/>
    <cellStyle name="Comma 40 7 3" xfId="2901"/>
    <cellStyle name="Comma 40 7 3 2" xfId="9398"/>
    <cellStyle name="Comma 40 7 4" xfId="3150"/>
    <cellStyle name="Comma 40 7 4 2" xfId="3305"/>
    <cellStyle name="Comma 40 7 4 2 2" xfId="9790"/>
    <cellStyle name="Comma 40 7 4 3" xfId="3465"/>
    <cellStyle name="Comma 40 7 4 3 2" xfId="9943"/>
    <cellStyle name="Comma 40 7 4 4" xfId="3689"/>
    <cellStyle name="Comma 40 7 4 4 2" xfId="3853"/>
    <cellStyle name="Comma 40 7 4 4 2 2" xfId="4272"/>
    <cellStyle name="Comma 40 7 4 4 2 2 2" xfId="10689"/>
    <cellStyle name="Comma 40 7 4 4 2 3" xfId="4432"/>
    <cellStyle name="Comma 40 7 4 4 2 3 2" xfId="10839"/>
    <cellStyle name="Comma 40 7 4 4 2 4" xfId="10310"/>
    <cellStyle name="Comma 40 7 4 4 3" xfId="3990"/>
    <cellStyle name="Comma 40 7 4 4 3 2" xfId="10438"/>
    <cellStyle name="Comma 40 7 4 4 4" xfId="10157"/>
    <cellStyle name="Comma 40 7 4 5" xfId="9640"/>
    <cellStyle name="Comma 40 7 5" xfId="3628"/>
    <cellStyle name="Comma 40 7 5 2" xfId="3792"/>
    <cellStyle name="Comma 40 7 5 2 2" xfId="4211"/>
    <cellStyle name="Comma 40 7 5 2 2 2" xfId="10633"/>
    <cellStyle name="Comma 40 7 5 2 3" xfId="4371"/>
    <cellStyle name="Comma 40 7 5 2 3 2" xfId="10783"/>
    <cellStyle name="Comma 40 7 5 2 4" xfId="10254"/>
    <cellStyle name="Comma 40 7 5 3" xfId="3929"/>
    <cellStyle name="Comma 40 7 5 3 2" xfId="10382"/>
    <cellStyle name="Comma 40 7 5 4" xfId="10101"/>
    <cellStyle name="Comma 40 7 6" xfId="9262"/>
    <cellStyle name="Comma 40 8" xfId="4554"/>
    <cellStyle name="Comma 40 8 2" xfId="4639"/>
    <cellStyle name="Comma 40 8 2 2" xfId="11040"/>
    <cellStyle name="Comma 40 8 3" xfId="5513"/>
    <cellStyle name="Comma 40 8 3 2" xfId="11905"/>
    <cellStyle name="Comma 40 8 4" xfId="10958"/>
    <cellStyle name="Comma 40 9" xfId="4701"/>
    <cellStyle name="Comma 40 9 2" xfId="4906"/>
    <cellStyle name="Comma 40 9 2 2" xfId="11303"/>
    <cellStyle name="Comma 40 9 3" xfId="5583"/>
    <cellStyle name="Comma 40 9 3 2" xfId="11972"/>
    <cellStyle name="Comma 40 9 4" xfId="11101"/>
    <cellStyle name="Comma 400" xfId="694"/>
    <cellStyle name="Comma 400 2" xfId="7271"/>
    <cellStyle name="Comma 401" xfId="695"/>
    <cellStyle name="Comma 401 2" xfId="7272"/>
    <cellStyle name="Comma 402" xfId="696"/>
    <cellStyle name="Comma 402 2" xfId="7273"/>
    <cellStyle name="Comma 403" xfId="697"/>
    <cellStyle name="Comma 403 2" xfId="7274"/>
    <cellStyle name="Comma 404" xfId="698"/>
    <cellStyle name="Comma 404 2" xfId="7275"/>
    <cellStyle name="Comma 405" xfId="699"/>
    <cellStyle name="Comma 405 2" xfId="7276"/>
    <cellStyle name="Comma 406" xfId="700"/>
    <cellStyle name="Comma 406 2" xfId="7277"/>
    <cellStyle name="Comma 407" xfId="701"/>
    <cellStyle name="Comma 407 2" xfId="7278"/>
    <cellStyle name="Comma 408" xfId="702"/>
    <cellStyle name="Comma 408 2" xfId="7279"/>
    <cellStyle name="Comma 409" xfId="703"/>
    <cellStyle name="Comma 409 2" xfId="7280"/>
    <cellStyle name="Comma 41" xfId="704"/>
    <cellStyle name="Comma 41 2" xfId="1325"/>
    <cellStyle name="Comma 41 2 2" xfId="7881"/>
    <cellStyle name="Comma 41 3" xfId="7281"/>
    <cellStyle name="Comma 410" xfId="705"/>
    <cellStyle name="Comma 410 2" xfId="7282"/>
    <cellStyle name="Comma 411" xfId="706"/>
    <cellStyle name="Comma 411 2" xfId="7283"/>
    <cellStyle name="Comma 412" xfId="707"/>
    <cellStyle name="Comma 412 2" xfId="7284"/>
    <cellStyle name="Comma 413" xfId="708"/>
    <cellStyle name="Comma 413 2" xfId="7285"/>
    <cellStyle name="Comma 414" xfId="709"/>
    <cellStyle name="Comma 414 2" xfId="7286"/>
    <cellStyle name="Comma 415" xfId="710"/>
    <cellStyle name="Comma 415 2" xfId="7287"/>
    <cellStyle name="Comma 416" xfId="711"/>
    <cellStyle name="Comma 416 2" xfId="7288"/>
    <cellStyle name="Comma 417" xfId="712"/>
    <cellStyle name="Comma 417 2" xfId="7289"/>
    <cellStyle name="Comma 418" xfId="713"/>
    <cellStyle name="Comma 418 2" xfId="7290"/>
    <cellStyle name="Comma 419" xfId="714"/>
    <cellStyle name="Comma 419 2" xfId="7291"/>
    <cellStyle name="Comma 42" xfId="715"/>
    <cellStyle name="Comma 42 10" xfId="5123"/>
    <cellStyle name="Comma 42 10 2" xfId="6180"/>
    <cellStyle name="Comma 42 10 2 2" xfId="12562"/>
    <cellStyle name="Comma 42 10 3" xfId="11517"/>
    <cellStyle name="Comma 42 11" xfId="5317"/>
    <cellStyle name="Comma 42 11 2" xfId="6137"/>
    <cellStyle name="Comma 42 11 2 2" xfId="12520"/>
    <cellStyle name="Comma 42 11 3" xfId="11711"/>
    <cellStyle name="Comma 42 12" xfId="6514"/>
    <cellStyle name="Comma 42 12 2" xfId="12894"/>
    <cellStyle name="Comma 42 13" xfId="7292"/>
    <cellStyle name="Comma 42 2" xfId="716"/>
    <cellStyle name="Comma 42 2 2" xfId="1326"/>
    <cellStyle name="Comma 42 2 2 2" xfId="7882"/>
    <cellStyle name="Comma 42 2 3" xfId="1697"/>
    <cellStyle name="Comma 42 2 3 2" xfId="8247"/>
    <cellStyle name="Comma 42 2 4" xfId="3050"/>
    <cellStyle name="Comma 42 2 4 2" xfId="9543"/>
    <cellStyle name="Comma 42 2 5" xfId="7293"/>
    <cellStyle name="Comma 42 3" xfId="717"/>
    <cellStyle name="Comma 42 3 2" xfId="1698"/>
    <cellStyle name="Comma 42 3 2 2" xfId="8248"/>
    <cellStyle name="Comma 42 3 3" xfId="3051"/>
    <cellStyle name="Comma 42 3 3 2" xfId="9544"/>
    <cellStyle name="Comma 42 3 4" xfId="7294"/>
    <cellStyle name="Comma 42 4" xfId="718"/>
    <cellStyle name="Comma 42 4 2" xfId="7295"/>
    <cellStyle name="Comma 42 5" xfId="719"/>
    <cellStyle name="Comma 42 5 2" xfId="7296"/>
    <cellStyle name="Comma 42 6" xfId="1594"/>
    <cellStyle name="Comma 42 6 2" xfId="8145"/>
    <cellStyle name="Comma 42 7" xfId="2763"/>
    <cellStyle name="Comma 42 7 2" xfId="2670"/>
    <cellStyle name="Comma 42 7 2 2" xfId="9172"/>
    <cellStyle name="Comma 42 7 3" xfId="2902"/>
    <cellStyle name="Comma 42 7 3 2" xfId="9399"/>
    <cellStyle name="Comma 42 7 4" xfId="3151"/>
    <cellStyle name="Comma 42 7 4 2" xfId="3306"/>
    <cellStyle name="Comma 42 7 4 2 2" xfId="9791"/>
    <cellStyle name="Comma 42 7 4 3" xfId="3466"/>
    <cellStyle name="Comma 42 7 4 3 2" xfId="9944"/>
    <cellStyle name="Comma 42 7 4 4" xfId="3690"/>
    <cellStyle name="Comma 42 7 4 4 2" xfId="3854"/>
    <cellStyle name="Comma 42 7 4 4 2 2" xfId="4273"/>
    <cellStyle name="Comma 42 7 4 4 2 2 2" xfId="10690"/>
    <cellStyle name="Comma 42 7 4 4 2 3" xfId="4433"/>
    <cellStyle name="Comma 42 7 4 4 2 3 2" xfId="10840"/>
    <cellStyle name="Comma 42 7 4 4 2 4" xfId="10311"/>
    <cellStyle name="Comma 42 7 4 4 3" xfId="3991"/>
    <cellStyle name="Comma 42 7 4 4 3 2" xfId="10439"/>
    <cellStyle name="Comma 42 7 4 4 4" xfId="10158"/>
    <cellStyle name="Comma 42 7 4 5" xfId="9641"/>
    <cellStyle name="Comma 42 7 5" xfId="3629"/>
    <cellStyle name="Comma 42 7 5 2" xfId="3793"/>
    <cellStyle name="Comma 42 7 5 2 2" xfId="4212"/>
    <cellStyle name="Comma 42 7 5 2 2 2" xfId="10634"/>
    <cellStyle name="Comma 42 7 5 2 3" xfId="4372"/>
    <cellStyle name="Comma 42 7 5 2 3 2" xfId="10784"/>
    <cellStyle name="Comma 42 7 5 2 4" xfId="10255"/>
    <cellStyle name="Comma 42 7 5 3" xfId="3930"/>
    <cellStyle name="Comma 42 7 5 3 2" xfId="10383"/>
    <cellStyle name="Comma 42 7 5 4" xfId="10102"/>
    <cellStyle name="Comma 42 7 6" xfId="9263"/>
    <cellStyle name="Comma 42 8" xfId="4555"/>
    <cellStyle name="Comma 42 8 2" xfId="4640"/>
    <cellStyle name="Comma 42 8 2 2" xfId="11041"/>
    <cellStyle name="Comma 42 8 3" xfId="5514"/>
    <cellStyle name="Comma 42 8 3 2" xfId="11906"/>
    <cellStyle name="Comma 42 8 4" xfId="10959"/>
    <cellStyle name="Comma 42 9" xfId="4700"/>
    <cellStyle name="Comma 42 9 2" xfId="4905"/>
    <cellStyle name="Comma 42 9 2 2" xfId="11302"/>
    <cellStyle name="Comma 42 9 3" xfId="5582"/>
    <cellStyle name="Comma 42 9 3 2" xfId="11971"/>
    <cellStyle name="Comma 42 9 4" xfId="11100"/>
    <cellStyle name="Comma 420" xfId="720"/>
    <cellStyle name="Comma 420 2" xfId="7297"/>
    <cellStyle name="Comma 421" xfId="721"/>
    <cellStyle name="Comma 421 2" xfId="7298"/>
    <cellStyle name="Comma 422" xfId="722"/>
    <cellStyle name="Comma 422 2" xfId="7299"/>
    <cellStyle name="Comma 423" xfId="723"/>
    <cellStyle name="Comma 423 2" xfId="7300"/>
    <cellStyle name="Comma 424" xfId="724"/>
    <cellStyle name="Comma 424 2" xfId="7301"/>
    <cellStyle name="Comma 425" xfId="725"/>
    <cellStyle name="Comma 425 2" xfId="7302"/>
    <cellStyle name="Comma 426" xfId="726"/>
    <cellStyle name="Comma 426 2" xfId="7303"/>
    <cellStyle name="Comma 427" xfId="727"/>
    <cellStyle name="Comma 427 2" xfId="7304"/>
    <cellStyle name="Comma 428" xfId="728"/>
    <cellStyle name="Comma 428 2" xfId="7305"/>
    <cellStyle name="Comma 429" xfId="729"/>
    <cellStyle name="Comma 429 2" xfId="7306"/>
    <cellStyle name="Comma 43" xfId="730"/>
    <cellStyle name="Comma 43 2" xfId="1327"/>
    <cellStyle name="Comma 43 2 2" xfId="7883"/>
    <cellStyle name="Comma 43 3" xfId="7307"/>
    <cellStyle name="Comma 430" xfId="731"/>
    <cellStyle name="Comma 430 2" xfId="7308"/>
    <cellStyle name="Comma 431" xfId="732"/>
    <cellStyle name="Comma 431 2" xfId="7309"/>
    <cellStyle name="Comma 432" xfId="733"/>
    <cellStyle name="Comma 432 2" xfId="7310"/>
    <cellStyle name="Comma 433" xfId="734"/>
    <cellStyle name="Comma 433 2" xfId="7311"/>
    <cellStyle name="Comma 434" xfId="735"/>
    <cellStyle name="Comma 434 2" xfId="7312"/>
    <cellStyle name="Comma 435" xfId="736"/>
    <cellStyle name="Comma 435 2" xfId="7313"/>
    <cellStyle name="Comma 436" xfId="737"/>
    <cellStyle name="Comma 436 2" xfId="7314"/>
    <cellStyle name="Comma 437" xfId="738"/>
    <cellStyle name="Comma 437 2" xfId="7315"/>
    <cellStyle name="Comma 438" xfId="739"/>
    <cellStyle name="Comma 438 2" xfId="7316"/>
    <cellStyle name="Comma 439" xfId="740"/>
    <cellStyle name="Comma 439 2" xfId="7317"/>
    <cellStyle name="Comma 44" xfId="741"/>
    <cellStyle name="Comma 44 10" xfId="5100"/>
    <cellStyle name="Comma 44 10 2" xfId="6103"/>
    <cellStyle name="Comma 44 10 2 2" xfId="12487"/>
    <cellStyle name="Comma 44 10 3" xfId="11494"/>
    <cellStyle name="Comma 44 11" xfId="5339"/>
    <cellStyle name="Comma 44 11 2" xfId="5991"/>
    <cellStyle name="Comma 44 11 2 2" xfId="12377"/>
    <cellStyle name="Comma 44 11 3" xfId="11733"/>
    <cellStyle name="Comma 44 12" xfId="6492"/>
    <cellStyle name="Comma 44 12 2" xfId="12872"/>
    <cellStyle name="Comma 44 13" xfId="7318"/>
    <cellStyle name="Comma 44 2" xfId="742"/>
    <cellStyle name="Comma 44 2 2" xfId="1328"/>
    <cellStyle name="Comma 44 2 2 2" xfId="7884"/>
    <cellStyle name="Comma 44 2 3" xfId="1699"/>
    <cellStyle name="Comma 44 2 3 2" xfId="8249"/>
    <cellStyle name="Comma 44 2 4" xfId="3052"/>
    <cellStyle name="Comma 44 2 4 2" xfId="9545"/>
    <cellStyle name="Comma 44 2 5" xfId="7319"/>
    <cellStyle name="Comma 44 3" xfId="743"/>
    <cellStyle name="Comma 44 3 2" xfId="1700"/>
    <cellStyle name="Comma 44 3 2 2" xfId="8250"/>
    <cellStyle name="Comma 44 3 3" xfId="3053"/>
    <cellStyle name="Comma 44 3 3 2" xfId="9546"/>
    <cellStyle name="Comma 44 3 4" xfId="7320"/>
    <cellStyle name="Comma 44 4" xfId="744"/>
    <cellStyle name="Comma 44 4 2" xfId="7321"/>
    <cellStyle name="Comma 44 5" xfId="745"/>
    <cellStyle name="Comma 44 5 2" xfId="7322"/>
    <cellStyle name="Comma 44 6" xfId="1616"/>
    <cellStyle name="Comma 44 6 2" xfId="8167"/>
    <cellStyle name="Comma 44 7" xfId="2740"/>
    <cellStyle name="Comma 44 7 2" xfId="2714"/>
    <cellStyle name="Comma 44 7 2 2" xfId="9216"/>
    <cellStyle name="Comma 44 7 3" xfId="2879"/>
    <cellStyle name="Comma 44 7 3 2" xfId="9376"/>
    <cellStyle name="Comma 44 7 4" xfId="3128"/>
    <cellStyle name="Comma 44 7 4 2" xfId="3283"/>
    <cellStyle name="Comma 44 7 4 2 2" xfId="9768"/>
    <cellStyle name="Comma 44 7 4 3" xfId="3443"/>
    <cellStyle name="Comma 44 7 4 3 2" xfId="9921"/>
    <cellStyle name="Comma 44 7 4 4" xfId="3667"/>
    <cellStyle name="Comma 44 7 4 4 2" xfId="3831"/>
    <cellStyle name="Comma 44 7 4 4 2 2" xfId="4250"/>
    <cellStyle name="Comma 44 7 4 4 2 2 2" xfId="10667"/>
    <cellStyle name="Comma 44 7 4 4 2 3" xfId="4410"/>
    <cellStyle name="Comma 44 7 4 4 2 3 2" xfId="10817"/>
    <cellStyle name="Comma 44 7 4 4 2 4" xfId="10288"/>
    <cellStyle name="Comma 44 7 4 4 3" xfId="3968"/>
    <cellStyle name="Comma 44 7 4 4 3 2" xfId="10416"/>
    <cellStyle name="Comma 44 7 4 4 4" xfId="10135"/>
    <cellStyle name="Comma 44 7 4 5" xfId="9618"/>
    <cellStyle name="Comma 44 7 5" xfId="3606"/>
    <cellStyle name="Comma 44 7 5 2" xfId="3770"/>
    <cellStyle name="Comma 44 7 5 2 2" xfId="4189"/>
    <cellStyle name="Comma 44 7 5 2 2 2" xfId="10611"/>
    <cellStyle name="Comma 44 7 5 2 3" xfId="4349"/>
    <cellStyle name="Comma 44 7 5 2 3 2" xfId="10761"/>
    <cellStyle name="Comma 44 7 5 2 4" xfId="10232"/>
    <cellStyle name="Comma 44 7 5 3" xfId="3907"/>
    <cellStyle name="Comma 44 7 5 3 2" xfId="10360"/>
    <cellStyle name="Comma 44 7 5 4" xfId="10079"/>
    <cellStyle name="Comma 44 7 6" xfId="9240"/>
    <cellStyle name="Comma 44 8" xfId="4534"/>
    <cellStyle name="Comma 44 8 2" xfId="4617"/>
    <cellStyle name="Comma 44 8 2 2" xfId="11018"/>
    <cellStyle name="Comma 44 8 3" xfId="5491"/>
    <cellStyle name="Comma 44 8 3 2" xfId="11883"/>
    <cellStyle name="Comma 44 8 4" xfId="10938"/>
    <cellStyle name="Comma 44 9" xfId="4723"/>
    <cellStyle name="Comma 44 9 2" xfId="4928"/>
    <cellStyle name="Comma 44 9 2 2" xfId="11325"/>
    <cellStyle name="Comma 44 9 3" xfId="5605"/>
    <cellStyle name="Comma 44 9 3 2" xfId="11994"/>
    <cellStyle name="Comma 44 9 4" xfId="11123"/>
    <cellStyle name="Comma 440" xfId="746"/>
    <cellStyle name="Comma 440 2" xfId="7323"/>
    <cellStyle name="Comma 441" xfId="747"/>
    <cellStyle name="Comma 441 2" xfId="7324"/>
    <cellStyle name="Comma 442" xfId="748"/>
    <cellStyle name="Comma 442 2" xfId="7325"/>
    <cellStyle name="Comma 443" xfId="749"/>
    <cellStyle name="Comma 443 2" xfId="7326"/>
    <cellStyle name="Comma 444" xfId="750"/>
    <cellStyle name="Comma 444 2" xfId="7327"/>
    <cellStyle name="Comma 445" xfId="751"/>
    <cellStyle name="Comma 445 2" xfId="7328"/>
    <cellStyle name="Comma 446" xfId="752"/>
    <cellStyle name="Comma 446 2" xfId="7329"/>
    <cellStyle name="Comma 447" xfId="877"/>
    <cellStyle name="Comma 447 2" xfId="7439"/>
    <cellStyle name="Comma 448" xfId="878"/>
    <cellStyle name="Comma 448 2" xfId="7440"/>
    <cellStyle name="Comma 449" xfId="879"/>
    <cellStyle name="Comma 449 2" xfId="1784"/>
    <cellStyle name="Comma 449 2 2" xfId="8334"/>
    <cellStyle name="Comma 449 3" xfId="1765"/>
    <cellStyle name="Comma 449 3 2" xfId="8315"/>
    <cellStyle name="Comma 449 4" xfId="7441"/>
    <cellStyle name="Comma 45" xfId="753"/>
    <cellStyle name="Comma 45 10" xfId="5098"/>
    <cellStyle name="Comma 45 10 2" xfId="6057"/>
    <cellStyle name="Comma 45 10 2 2" xfId="12442"/>
    <cellStyle name="Comma 45 10 3" xfId="11492"/>
    <cellStyle name="Comma 45 11" xfId="5341"/>
    <cellStyle name="Comma 45 11 2" xfId="6049"/>
    <cellStyle name="Comma 45 11 2 2" xfId="12434"/>
    <cellStyle name="Comma 45 11 3" xfId="11735"/>
    <cellStyle name="Comma 45 12" xfId="6490"/>
    <cellStyle name="Comma 45 12 2" xfId="12870"/>
    <cellStyle name="Comma 45 13" xfId="7330"/>
    <cellStyle name="Comma 45 2" xfId="754"/>
    <cellStyle name="Comma 45 2 2" xfId="1329"/>
    <cellStyle name="Comma 45 2 2 2" xfId="7885"/>
    <cellStyle name="Comma 45 2 3" xfId="1701"/>
    <cellStyle name="Comma 45 2 3 2" xfId="8251"/>
    <cellStyle name="Comma 45 2 4" xfId="3054"/>
    <cellStyle name="Comma 45 2 4 2" xfId="9547"/>
    <cellStyle name="Comma 45 2 5" xfId="7331"/>
    <cellStyle name="Comma 45 3" xfId="755"/>
    <cellStyle name="Comma 45 3 2" xfId="1702"/>
    <cellStyle name="Comma 45 3 2 2" xfId="8252"/>
    <cellStyle name="Comma 45 3 3" xfId="3055"/>
    <cellStyle name="Comma 45 3 3 2" xfId="9548"/>
    <cellStyle name="Comma 45 3 4" xfId="7332"/>
    <cellStyle name="Comma 45 4" xfId="756"/>
    <cellStyle name="Comma 45 4 2" xfId="7333"/>
    <cellStyle name="Comma 45 5" xfId="757"/>
    <cellStyle name="Comma 45 5 2" xfId="7334"/>
    <cellStyle name="Comma 45 6" xfId="1618"/>
    <cellStyle name="Comma 45 6 2" xfId="8169"/>
    <cellStyle name="Comma 45 7" xfId="2738"/>
    <cellStyle name="Comma 45 7 2" xfId="2782"/>
    <cellStyle name="Comma 45 7 2 2" xfId="9282"/>
    <cellStyle name="Comma 45 7 3" xfId="2877"/>
    <cellStyle name="Comma 45 7 3 2" xfId="9374"/>
    <cellStyle name="Comma 45 7 4" xfId="3126"/>
    <cellStyle name="Comma 45 7 4 2" xfId="3281"/>
    <cellStyle name="Comma 45 7 4 2 2" xfId="9766"/>
    <cellStyle name="Comma 45 7 4 3" xfId="3441"/>
    <cellStyle name="Comma 45 7 4 3 2" xfId="9919"/>
    <cellStyle name="Comma 45 7 4 4" xfId="3665"/>
    <cellStyle name="Comma 45 7 4 4 2" xfId="3829"/>
    <cellStyle name="Comma 45 7 4 4 2 2" xfId="4248"/>
    <cellStyle name="Comma 45 7 4 4 2 2 2" xfId="10665"/>
    <cellStyle name="Comma 45 7 4 4 2 3" xfId="4408"/>
    <cellStyle name="Comma 45 7 4 4 2 3 2" xfId="10815"/>
    <cellStyle name="Comma 45 7 4 4 2 4" xfId="10286"/>
    <cellStyle name="Comma 45 7 4 4 3" xfId="3966"/>
    <cellStyle name="Comma 45 7 4 4 3 2" xfId="10414"/>
    <cellStyle name="Comma 45 7 4 4 4" xfId="10133"/>
    <cellStyle name="Comma 45 7 4 5" xfId="9616"/>
    <cellStyle name="Comma 45 7 5" xfId="3604"/>
    <cellStyle name="Comma 45 7 5 2" xfId="3768"/>
    <cellStyle name="Comma 45 7 5 2 2" xfId="4187"/>
    <cellStyle name="Comma 45 7 5 2 2 2" xfId="10609"/>
    <cellStyle name="Comma 45 7 5 2 3" xfId="4347"/>
    <cellStyle name="Comma 45 7 5 2 3 2" xfId="10759"/>
    <cellStyle name="Comma 45 7 5 2 4" xfId="10230"/>
    <cellStyle name="Comma 45 7 5 3" xfId="3905"/>
    <cellStyle name="Comma 45 7 5 3 2" xfId="10358"/>
    <cellStyle name="Comma 45 7 5 4" xfId="10077"/>
    <cellStyle name="Comma 45 7 6" xfId="9238"/>
    <cellStyle name="Comma 45 8" xfId="4532"/>
    <cellStyle name="Comma 45 8 2" xfId="4615"/>
    <cellStyle name="Comma 45 8 2 2" xfId="11016"/>
    <cellStyle name="Comma 45 8 3" xfId="5489"/>
    <cellStyle name="Comma 45 8 3 2" xfId="11881"/>
    <cellStyle name="Comma 45 8 4" xfId="10936"/>
    <cellStyle name="Comma 45 9" xfId="4725"/>
    <cellStyle name="Comma 45 9 2" xfId="4930"/>
    <cellStyle name="Comma 45 9 2 2" xfId="11327"/>
    <cellStyle name="Comma 45 9 3" xfId="5607"/>
    <cellStyle name="Comma 45 9 3 2" xfId="11996"/>
    <cellStyle name="Comma 45 9 4" xfId="11125"/>
    <cellStyle name="Comma 450" xfId="880"/>
    <cellStyle name="Comma 450 2" xfId="1785"/>
    <cellStyle name="Comma 450 2 2" xfId="8335"/>
    <cellStyle name="Comma 450 3" xfId="1779"/>
    <cellStyle name="Comma 450 3 2" xfId="8329"/>
    <cellStyle name="Comma 450 4" xfId="7442"/>
    <cellStyle name="Comma 451" xfId="881"/>
    <cellStyle name="Comma 451 2" xfId="7443"/>
    <cellStyle name="Comma 452" xfId="882"/>
    <cellStyle name="Comma 452 2" xfId="1786"/>
    <cellStyle name="Comma 452 2 2" xfId="8336"/>
    <cellStyle name="Comma 452 3" xfId="1783"/>
    <cellStyle name="Comma 452 3 2" xfId="8333"/>
    <cellStyle name="Comma 452 4" xfId="7444"/>
    <cellStyle name="Comma 453" xfId="883"/>
    <cellStyle name="Comma 453 2" xfId="1787"/>
    <cellStyle name="Comma 453 2 2" xfId="8337"/>
    <cellStyle name="Comma 453 3" xfId="1777"/>
    <cellStyle name="Comma 453 3 2" xfId="8327"/>
    <cellStyle name="Comma 453 4" xfId="7445"/>
    <cellStyle name="Comma 454" xfId="884"/>
    <cellStyle name="Comma 454 2" xfId="1788"/>
    <cellStyle name="Comma 454 2 2" xfId="8338"/>
    <cellStyle name="Comma 454 3" xfId="1782"/>
    <cellStyle name="Comma 454 3 2" xfId="8332"/>
    <cellStyle name="Comma 454 4" xfId="7446"/>
    <cellStyle name="Comma 455" xfId="248"/>
    <cellStyle name="Comma 455 2" xfId="888"/>
    <cellStyle name="Comma 455 2 2" xfId="7450"/>
    <cellStyle name="Comma 455 3" xfId="1776"/>
    <cellStyle name="Comma 455 3 2" xfId="8326"/>
    <cellStyle name="Comma 455 4" xfId="6825"/>
    <cellStyle name="Comma 456" xfId="487"/>
    <cellStyle name="Comma 456 2" xfId="889"/>
    <cellStyle name="Comma 456 2 2" xfId="7451"/>
    <cellStyle name="Comma 456 3" xfId="1781"/>
    <cellStyle name="Comma 456 3 2" xfId="8331"/>
    <cellStyle name="Comma 456 4" xfId="7064"/>
    <cellStyle name="Comma 457" xfId="890"/>
    <cellStyle name="Comma 457 2" xfId="1021"/>
    <cellStyle name="Comma 457 2 2" xfId="1833"/>
    <cellStyle name="Comma 457 2 2 2" xfId="8382"/>
    <cellStyle name="Comma 457 2 3" xfId="7580"/>
    <cellStyle name="Comma 457 3" xfId="1818"/>
    <cellStyle name="Comma 457 3 2" xfId="8368"/>
    <cellStyle name="Comma 457 4" xfId="1775"/>
    <cellStyle name="Comma 457 4 2" xfId="8325"/>
    <cellStyle name="Comma 457 5" xfId="7452"/>
    <cellStyle name="Comma 458" xfId="891"/>
    <cellStyle name="Comma 458 2" xfId="1792"/>
    <cellStyle name="Comma 458 2 2" xfId="8342"/>
    <cellStyle name="Comma 458 3" xfId="1780"/>
    <cellStyle name="Comma 458 3 2" xfId="8330"/>
    <cellStyle name="Comma 458 4" xfId="7453"/>
    <cellStyle name="Comma 459" xfId="892"/>
    <cellStyle name="Comma 459 2" xfId="1793"/>
    <cellStyle name="Comma 459 2 2" xfId="8343"/>
    <cellStyle name="Comma 459 3" xfId="1764"/>
    <cellStyle name="Comma 459 3 2" xfId="8314"/>
    <cellStyle name="Comma 459 4" xfId="7454"/>
    <cellStyle name="Comma 46" xfId="758"/>
    <cellStyle name="Comma 46 10" xfId="5124"/>
    <cellStyle name="Comma 46 10 2" xfId="6066"/>
    <cellStyle name="Comma 46 10 2 2" xfId="12451"/>
    <cellStyle name="Comma 46 10 3" xfId="11518"/>
    <cellStyle name="Comma 46 11" xfId="5316"/>
    <cellStyle name="Comma 46 11 2" xfId="6157"/>
    <cellStyle name="Comma 46 11 2 2" xfId="12539"/>
    <cellStyle name="Comma 46 11 3" xfId="11710"/>
    <cellStyle name="Comma 46 12" xfId="6515"/>
    <cellStyle name="Comma 46 12 2" xfId="12895"/>
    <cellStyle name="Comma 46 13" xfId="7335"/>
    <cellStyle name="Comma 46 2" xfId="759"/>
    <cellStyle name="Comma 46 2 2" xfId="1330"/>
    <cellStyle name="Comma 46 2 2 2" xfId="7886"/>
    <cellStyle name="Comma 46 2 3" xfId="1703"/>
    <cellStyle name="Comma 46 2 3 2" xfId="8253"/>
    <cellStyle name="Comma 46 2 4" xfId="3056"/>
    <cellStyle name="Comma 46 2 4 2" xfId="9549"/>
    <cellStyle name="Comma 46 2 5" xfId="7336"/>
    <cellStyle name="Comma 46 3" xfId="760"/>
    <cellStyle name="Comma 46 3 2" xfId="1704"/>
    <cellStyle name="Comma 46 3 2 2" xfId="8254"/>
    <cellStyle name="Comma 46 3 3" xfId="3057"/>
    <cellStyle name="Comma 46 3 3 2" xfId="9550"/>
    <cellStyle name="Comma 46 3 4" xfId="7337"/>
    <cellStyle name="Comma 46 4" xfId="761"/>
    <cellStyle name="Comma 46 4 2" xfId="7338"/>
    <cellStyle name="Comma 46 5" xfId="762"/>
    <cellStyle name="Comma 46 5 2" xfId="7339"/>
    <cellStyle name="Comma 46 6" xfId="1593"/>
    <cellStyle name="Comma 46 6 2" xfId="8144"/>
    <cellStyle name="Comma 46 7" xfId="2764"/>
    <cellStyle name="Comma 46 7 2" xfId="2671"/>
    <cellStyle name="Comma 46 7 2 2" xfId="9173"/>
    <cellStyle name="Comma 46 7 3" xfId="2903"/>
    <cellStyle name="Comma 46 7 3 2" xfId="9400"/>
    <cellStyle name="Comma 46 7 4" xfId="3152"/>
    <cellStyle name="Comma 46 7 4 2" xfId="3307"/>
    <cellStyle name="Comma 46 7 4 2 2" xfId="9792"/>
    <cellStyle name="Comma 46 7 4 3" xfId="3467"/>
    <cellStyle name="Comma 46 7 4 3 2" xfId="9945"/>
    <cellStyle name="Comma 46 7 4 4" xfId="3691"/>
    <cellStyle name="Comma 46 7 4 4 2" xfId="3855"/>
    <cellStyle name="Comma 46 7 4 4 2 2" xfId="4274"/>
    <cellStyle name="Comma 46 7 4 4 2 2 2" xfId="10691"/>
    <cellStyle name="Comma 46 7 4 4 2 3" xfId="4434"/>
    <cellStyle name="Comma 46 7 4 4 2 3 2" xfId="10841"/>
    <cellStyle name="Comma 46 7 4 4 2 4" xfId="10312"/>
    <cellStyle name="Comma 46 7 4 4 3" xfId="3992"/>
    <cellStyle name="Comma 46 7 4 4 3 2" xfId="10440"/>
    <cellStyle name="Comma 46 7 4 4 4" xfId="10159"/>
    <cellStyle name="Comma 46 7 4 5" xfId="9642"/>
    <cellStyle name="Comma 46 7 5" xfId="3630"/>
    <cellStyle name="Comma 46 7 5 2" xfId="3794"/>
    <cellStyle name="Comma 46 7 5 2 2" xfId="4213"/>
    <cellStyle name="Comma 46 7 5 2 2 2" xfId="10635"/>
    <cellStyle name="Comma 46 7 5 2 3" xfId="4373"/>
    <cellStyle name="Comma 46 7 5 2 3 2" xfId="10785"/>
    <cellStyle name="Comma 46 7 5 2 4" xfId="10256"/>
    <cellStyle name="Comma 46 7 5 3" xfId="3931"/>
    <cellStyle name="Comma 46 7 5 3 2" xfId="10384"/>
    <cellStyle name="Comma 46 7 5 4" xfId="10103"/>
    <cellStyle name="Comma 46 7 6" xfId="9264"/>
    <cellStyle name="Comma 46 8" xfId="4556"/>
    <cellStyle name="Comma 46 8 2" xfId="4641"/>
    <cellStyle name="Comma 46 8 2 2" xfId="11042"/>
    <cellStyle name="Comma 46 8 3" xfId="5515"/>
    <cellStyle name="Comma 46 8 3 2" xfId="11907"/>
    <cellStyle name="Comma 46 8 4" xfId="10960"/>
    <cellStyle name="Comma 46 9" xfId="4699"/>
    <cellStyle name="Comma 46 9 2" xfId="4904"/>
    <cellStyle name="Comma 46 9 2 2" xfId="11301"/>
    <cellStyle name="Comma 46 9 3" xfId="5581"/>
    <cellStyle name="Comma 46 9 3 2" xfId="11970"/>
    <cellStyle name="Comma 46 9 4" xfId="11099"/>
    <cellStyle name="Comma 460" xfId="894"/>
    <cellStyle name="Comma 460 2" xfId="1794"/>
    <cellStyle name="Comma 460 2 2" xfId="8344"/>
    <cellStyle name="Comma 460 3" xfId="1778"/>
    <cellStyle name="Comma 460 3 2" xfId="8328"/>
    <cellStyle name="Comma 460 4" xfId="7456"/>
    <cellStyle name="Comma 461" xfId="895"/>
    <cellStyle name="Comma 461 2" xfId="1795"/>
    <cellStyle name="Comma 461 2 2" xfId="8345"/>
    <cellStyle name="Comma 461 3" xfId="1773"/>
    <cellStyle name="Comma 461 3 2" xfId="8323"/>
    <cellStyle name="Comma 461 4" xfId="7457"/>
    <cellStyle name="Comma 462" xfId="896"/>
    <cellStyle name="Comma 462 2" xfId="7458"/>
    <cellStyle name="Comma 463" xfId="897"/>
    <cellStyle name="Comma 463 2" xfId="7459"/>
    <cellStyle name="Comma 464" xfId="898"/>
    <cellStyle name="Comma 464 2" xfId="7460"/>
    <cellStyle name="Comma 465" xfId="899"/>
    <cellStyle name="Comma 465 2" xfId="7461"/>
    <cellStyle name="Comma 466" xfId="901"/>
    <cellStyle name="Comma 466 2" xfId="7463"/>
    <cellStyle name="Comma 467" xfId="900"/>
    <cellStyle name="Comma 467 2" xfId="7462"/>
    <cellStyle name="Comma 468" xfId="902"/>
    <cellStyle name="Comma 468 2" xfId="7464"/>
    <cellStyle name="Comma 469" xfId="903"/>
    <cellStyle name="Comma 469 2" xfId="7465"/>
    <cellStyle name="Comma 47" xfId="763"/>
    <cellStyle name="Comma 47 10" xfId="5125"/>
    <cellStyle name="Comma 47 10 2" xfId="6089"/>
    <cellStyle name="Comma 47 10 2 2" xfId="12473"/>
    <cellStyle name="Comma 47 10 3" xfId="11519"/>
    <cellStyle name="Comma 47 11" xfId="5315"/>
    <cellStyle name="Comma 47 11 2" xfId="6141"/>
    <cellStyle name="Comma 47 11 2 2" xfId="12523"/>
    <cellStyle name="Comma 47 11 3" xfId="11709"/>
    <cellStyle name="Comma 47 12" xfId="6516"/>
    <cellStyle name="Comma 47 12 2" xfId="12896"/>
    <cellStyle name="Comma 47 13" xfId="7340"/>
    <cellStyle name="Comma 47 2" xfId="764"/>
    <cellStyle name="Comma 47 2 2" xfId="1331"/>
    <cellStyle name="Comma 47 2 2 2" xfId="7887"/>
    <cellStyle name="Comma 47 2 3" xfId="1705"/>
    <cellStyle name="Comma 47 2 3 2" xfId="8255"/>
    <cellStyle name="Comma 47 2 4" xfId="3058"/>
    <cellStyle name="Comma 47 2 4 2" xfId="9551"/>
    <cellStyle name="Comma 47 2 5" xfId="7341"/>
    <cellStyle name="Comma 47 3" xfId="765"/>
    <cellStyle name="Comma 47 3 2" xfId="1706"/>
    <cellStyle name="Comma 47 3 2 2" xfId="8256"/>
    <cellStyle name="Comma 47 3 3" xfId="3059"/>
    <cellStyle name="Comma 47 3 3 2" xfId="9552"/>
    <cellStyle name="Comma 47 3 4" xfId="7342"/>
    <cellStyle name="Comma 47 4" xfId="766"/>
    <cellStyle name="Comma 47 4 2" xfId="7343"/>
    <cellStyle name="Comma 47 5" xfId="767"/>
    <cellStyle name="Comma 47 5 2" xfId="7344"/>
    <cellStyle name="Comma 47 6" xfId="1592"/>
    <cellStyle name="Comma 47 6 2" xfId="8143"/>
    <cellStyle name="Comma 47 7" xfId="2765"/>
    <cellStyle name="Comma 47 7 2" xfId="2686"/>
    <cellStyle name="Comma 47 7 2 2" xfId="9188"/>
    <cellStyle name="Comma 47 7 3" xfId="2904"/>
    <cellStyle name="Comma 47 7 3 2" xfId="9401"/>
    <cellStyle name="Comma 47 7 4" xfId="3153"/>
    <cellStyle name="Comma 47 7 4 2" xfId="3308"/>
    <cellStyle name="Comma 47 7 4 2 2" xfId="9793"/>
    <cellStyle name="Comma 47 7 4 3" xfId="3468"/>
    <cellStyle name="Comma 47 7 4 3 2" xfId="9946"/>
    <cellStyle name="Comma 47 7 4 4" xfId="3692"/>
    <cellStyle name="Comma 47 7 4 4 2" xfId="3856"/>
    <cellStyle name="Comma 47 7 4 4 2 2" xfId="4275"/>
    <cellStyle name="Comma 47 7 4 4 2 2 2" xfId="10692"/>
    <cellStyle name="Comma 47 7 4 4 2 3" xfId="4435"/>
    <cellStyle name="Comma 47 7 4 4 2 3 2" xfId="10842"/>
    <cellStyle name="Comma 47 7 4 4 2 4" xfId="10313"/>
    <cellStyle name="Comma 47 7 4 4 3" xfId="3993"/>
    <cellStyle name="Comma 47 7 4 4 3 2" xfId="10441"/>
    <cellStyle name="Comma 47 7 4 4 4" xfId="10160"/>
    <cellStyle name="Comma 47 7 4 5" xfId="9643"/>
    <cellStyle name="Comma 47 7 5" xfId="3631"/>
    <cellStyle name="Comma 47 7 5 2" xfId="3795"/>
    <cellStyle name="Comma 47 7 5 2 2" xfId="4214"/>
    <cellStyle name="Comma 47 7 5 2 2 2" xfId="10636"/>
    <cellStyle name="Comma 47 7 5 2 3" xfId="4374"/>
    <cellStyle name="Comma 47 7 5 2 3 2" xfId="10786"/>
    <cellStyle name="Comma 47 7 5 2 4" xfId="10257"/>
    <cellStyle name="Comma 47 7 5 3" xfId="3932"/>
    <cellStyle name="Comma 47 7 5 3 2" xfId="10385"/>
    <cellStyle name="Comma 47 7 5 4" xfId="10104"/>
    <cellStyle name="Comma 47 7 6" xfId="9265"/>
    <cellStyle name="Comma 47 8" xfId="4557"/>
    <cellStyle name="Comma 47 8 2" xfId="4642"/>
    <cellStyle name="Comma 47 8 2 2" xfId="11043"/>
    <cellStyle name="Comma 47 8 3" xfId="5516"/>
    <cellStyle name="Comma 47 8 3 2" xfId="11908"/>
    <cellStyle name="Comma 47 8 4" xfId="10961"/>
    <cellStyle name="Comma 47 9" xfId="4698"/>
    <cellStyle name="Comma 47 9 2" xfId="4903"/>
    <cellStyle name="Comma 47 9 2 2" xfId="11300"/>
    <cellStyle name="Comma 47 9 3" xfId="5580"/>
    <cellStyle name="Comma 47 9 3 2" xfId="11969"/>
    <cellStyle name="Comma 47 9 4" xfId="11098"/>
    <cellStyle name="Comma 470" xfId="904"/>
    <cellStyle name="Comma 470 2" xfId="7466"/>
    <cellStyle name="Comma 471" xfId="905"/>
    <cellStyle name="Comma 471 2" xfId="7467"/>
    <cellStyle name="Comma 472" xfId="906"/>
    <cellStyle name="Comma 472 2" xfId="7468"/>
    <cellStyle name="Comma 473" xfId="907"/>
    <cellStyle name="Comma 473 2" xfId="7469"/>
    <cellStyle name="Comma 474" xfId="908"/>
    <cellStyle name="Comma 474 2" xfId="7470"/>
    <cellStyle name="Comma 475" xfId="909"/>
    <cellStyle name="Comma 475 2" xfId="7471"/>
    <cellStyle name="Comma 476" xfId="910"/>
    <cellStyle name="Comma 476 2" xfId="7472"/>
    <cellStyle name="Comma 477" xfId="911"/>
    <cellStyle name="Comma 477 2" xfId="7473"/>
    <cellStyle name="Comma 478" xfId="912"/>
    <cellStyle name="Comma 478 2" xfId="7474"/>
    <cellStyle name="Comma 479" xfId="913"/>
    <cellStyle name="Comma 479 2" xfId="7475"/>
    <cellStyle name="Comma 48" xfId="768"/>
    <cellStyle name="Comma 48 10" xfId="5126"/>
    <cellStyle name="Comma 48 10 2" xfId="6065"/>
    <cellStyle name="Comma 48 10 2 2" xfId="12450"/>
    <cellStyle name="Comma 48 10 3" xfId="11520"/>
    <cellStyle name="Comma 48 11" xfId="5314"/>
    <cellStyle name="Comma 48 11 2" xfId="6204"/>
    <cellStyle name="Comma 48 11 2 2" xfId="12585"/>
    <cellStyle name="Comma 48 11 3" xfId="11708"/>
    <cellStyle name="Comma 48 12" xfId="6517"/>
    <cellStyle name="Comma 48 12 2" xfId="12897"/>
    <cellStyle name="Comma 48 13" xfId="7345"/>
    <cellStyle name="Comma 48 2" xfId="769"/>
    <cellStyle name="Comma 48 2 2" xfId="1332"/>
    <cellStyle name="Comma 48 2 2 2" xfId="7888"/>
    <cellStyle name="Comma 48 2 3" xfId="1707"/>
    <cellStyle name="Comma 48 2 3 2" xfId="8257"/>
    <cellStyle name="Comma 48 2 4" xfId="3060"/>
    <cellStyle name="Comma 48 2 4 2" xfId="9553"/>
    <cellStyle name="Comma 48 2 5" xfId="7346"/>
    <cellStyle name="Comma 48 3" xfId="770"/>
    <cellStyle name="Comma 48 3 2" xfId="1708"/>
    <cellStyle name="Comma 48 3 2 2" xfId="8258"/>
    <cellStyle name="Comma 48 3 3" xfId="3061"/>
    <cellStyle name="Comma 48 3 3 2" xfId="9554"/>
    <cellStyle name="Comma 48 3 4" xfId="7347"/>
    <cellStyle name="Comma 48 4" xfId="771"/>
    <cellStyle name="Comma 48 4 2" xfId="7348"/>
    <cellStyle name="Comma 48 5" xfId="772"/>
    <cellStyle name="Comma 48 5 2" xfId="7349"/>
    <cellStyle name="Comma 48 6" xfId="1591"/>
    <cellStyle name="Comma 48 6 2" xfId="8142"/>
    <cellStyle name="Comma 48 7" xfId="2766"/>
    <cellStyle name="Comma 48 7 2" xfId="2672"/>
    <cellStyle name="Comma 48 7 2 2" xfId="9174"/>
    <cellStyle name="Comma 48 7 3" xfId="2905"/>
    <cellStyle name="Comma 48 7 3 2" xfId="9402"/>
    <cellStyle name="Comma 48 7 4" xfId="3154"/>
    <cellStyle name="Comma 48 7 4 2" xfId="3309"/>
    <cellStyle name="Comma 48 7 4 2 2" xfId="9794"/>
    <cellStyle name="Comma 48 7 4 3" xfId="3469"/>
    <cellStyle name="Comma 48 7 4 3 2" xfId="9947"/>
    <cellStyle name="Comma 48 7 4 4" xfId="3693"/>
    <cellStyle name="Comma 48 7 4 4 2" xfId="3857"/>
    <cellStyle name="Comma 48 7 4 4 2 2" xfId="4276"/>
    <cellStyle name="Comma 48 7 4 4 2 2 2" xfId="10693"/>
    <cellStyle name="Comma 48 7 4 4 2 3" xfId="4436"/>
    <cellStyle name="Comma 48 7 4 4 2 3 2" xfId="10843"/>
    <cellStyle name="Comma 48 7 4 4 2 4" xfId="10314"/>
    <cellStyle name="Comma 48 7 4 4 3" xfId="3994"/>
    <cellStyle name="Comma 48 7 4 4 3 2" xfId="10442"/>
    <cellStyle name="Comma 48 7 4 4 4" xfId="10161"/>
    <cellStyle name="Comma 48 7 4 5" xfId="9644"/>
    <cellStyle name="Comma 48 7 5" xfId="3632"/>
    <cellStyle name="Comma 48 7 5 2" xfId="3796"/>
    <cellStyle name="Comma 48 7 5 2 2" xfId="4215"/>
    <cellStyle name="Comma 48 7 5 2 2 2" xfId="10637"/>
    <cellStyle name="Comma 48 7 5 2 3" xfId="4375"/>
    <cellStyle name="Comma 48 7 5 2 3 2" xfId="10787"/>
    <cellStyle name="Comma 48 7 5 2 4" xfId="10258"/>
    <cellStyle name="Comma 48 7 5 3" xfId="3933"/>
    <cellStyle name="Comma 48 7 5 3 2" xfId="10386"/>
    <cellStyle name="Comma 48 7 5 4" xfId="10105"/>
    <cellStyle name="Comma 48 7 6" xfId="9266"/>
    <cellStyle name="Comma 48 8" xfId="4558"/>
    <cellStyle name="Comma 48 8 2" xfId="4643"/>
    <cellStyle name="Comma 48 8 2 2" xfId="11044"/>
    <cellStyle name="Comma 48 8 3" xfId="5517"/>
    <cellStyle name="Comma 48 8 3 2" xfId="11909"/>
    <cellStyle name="Comma 48 8 4" xfId="10962"/>
    <cellStyle name="Comma 48 9" xfId="4697"/>
    <cellStyle name="Comma 48 9 2" xfId="4902"/>
    <cellStyle name="Comma 48 9 2 2" xfId="11299"/>
    <cellStyle name="Comma 48 9 3" xfId="5579"/>
    <cellStyle name="Comma 48 9 3 2" xfId="11968"/>
    <cellStyle name="Comma 48 9 4" xfId="11097"/>
    <cellStyle name="Comma 480" xfId="914"/>
    <cellStyle name="Comma 480 2" xfId="7476"/>
    <cellStyle name="Comma 481" xfId="915"/>
    <cellStyle name="Comma 481 2" xfId="7477"/>
    <cellStyle name="Comma 482" xfId="916"/>
    <cellStyle name="Comma 482 2" xfId="7478"/>
    <cellStyle name="Comma 483" xfId="917"/>
    <cellStyle name="Comma 483 2" xfId="7479"/>
    <cellStyle name="Comma 484" xfId="918"/>
    <cellStyle name="Comma 484 2" xfId="7480"/>
    <cellStyle name="Comma 485" xfId="919"/>
    <cellStyle name="Comma 485 2" xfId="7481"/>
    <cellStyle name="Comma 486" xfId="920"/>
    <cellStyle name="Comma 486 2" xfId="7482"/>
    <cellStyle name="Comma 487" xfId="921"/>
    <cellStyle name="Comma 487 2" xfId="7483"/>
    <cellStyle name="Comma 488" xfId="922"/>
    <cellStyle name="Comma 488 2" xfId="7484"/>
    <cellStyle name="Comma 489" xfId="923"/>
    <cellStyle name="Comma 489 2" xfId="7485"/>
    <cellStyle name="Comma 49" xfId="773"/>
    <cellStyle name="Comma 49 10" xfId="5099"/>
    <cellStyle name="Comma 49 10 2" xfId="6080"/>
    <cellStyle name="Comma 49 10 2 2" xfId="12465"/>
    <cellStyle name="Comma 49 10 3" xfId="11493"/>
    <cellStyle name="Comma 49 11" xfId="5340"/>
    <cellStyle name="Comma 49 11 2" xfId="6130"/>
    <cellStyle name="Comma 49 11 2 2" xfId="12513"/>
    <cellStyle name="Comma 49 11 3" xfId="11734"/>
    <cellStyle name="Comma 49 12" xfId="6491"/>
    <cellStyle name="Comma 49 12 2" xfId="12871"/>
    <cellStyle name="Comma 49 13" xfId="7350"/>
    <cellStyle name="Comma 49 2" xfId="774"/>
    <cellStyle name="Comma 49 2 2" xfId="1333"/>
    <cellStyle name="Comma 49 2 2 2" xfId="7889"/>
    <cellStyle name="Comma 49 2 3" xfId="1709"/>
    <cellStyle name="Comma 49 2 3 2" xfId="8259"/>
    <cellStyle name="Comma 49 2 4" xfId="3062"/>
    <cellStyle name="Comma 49 2 4 2" xfId="9555"/>
    <cellStyle name="Comma 49 2 5" xfId="7351"/>
    <cellStyle name="Comma 49 3" xfId="775"/>
    <cellStyle name="Comma 49 3 2" xfId="1710"/>
    <cellStyle name="Comma 49 3 2 2" xfId="8260"/>
    <cellStyle name="Comma 49 3 3" xfId="3063"/>
    <cellStyle name="Comma 49 3 3 2" xfId="9556"/>
    <cellStyle name="Comma 49 3 4" xfId="7352"/>
    <cellStyle name="Comma 49 4" xfId="776"/>
    <cellStyle name="Comma 49 4 2" xfId="7353"/>
    <cellStyle name="Comma 49 5" xfId="777"/>
    <cellStyle name="Comma 49 5 2" xfId="7354"/>
    <cellStyle name="Comma 49 6" xfId="1617"/>
    <cellStyle name="Comma 49 6 2" xfId="8168"/>
    <cellStyle name="Comma 49 7" xfId="2739"/>
    <cellStyle name="Comma 49 7 2" xfId="2644"/>
    <cellStyle name="Comma 49 7 2 2" xfId="9146"/>
    <cellStyle name="Comma 49 7 3" xfId="2878"/>
    <cellStyle name="Comma 49 7 3 2" xfId="9375"/>
    <cellStyle name="Comma 49 7 4" xfId="3127"/>
    <cellStyle name="Comma 49 7 4 2" xfId="3282"/>
    <cellStyle name="Comma 49 7 4 2 2" xfId="9767"/>
    <cellStyle name="Comma 49 7 4 3" xfId="3442"/>
    <cellStyle name="Comma 49 7 4 3 2" xfId="9920"/>
    <cellStyle name="Comma 49 7 4 4" xfId="3666"/>
    <cellStyle name="Comma 49 7 4 4 2" xfId="3830"/>
    <cellStyle name="Comma 49 7 4 4 2 2" xfId="4249"/>
    <cellStyle name="Comma 49 7 4 4 2 2 2" xfId="10666"/>
    <cellStyle name="Comma 49 7 4 4 2 3" xfId="4409"/>
    <cellStyle name="Comma 49 7 4 4 2 3 2" xfId="10816"/>
    <cellStyle name="Comma 49 7 4 4 2 4" xfId="10287"/>
    <cellStyle name="Comma 49 7 4 4 3" xfId="3967"/>
    <cellStyle name="Comma 49 7 4 4 3 2" xfId="10415"/>
    <cellStyle name="Comma 49 7 4 4 4" xfId="10134"/>
    <cellStyle name="Comma 49 7 4 5" xfId="9617"/>
    <cellStyle name="Comma 49 7 5" xfId="3605"/>
    <cellStyle name="Comma 49 7 5 2" xfId="3769"/>
    <cellStyle name="Comma 49 7 5 2 2" xfId="4188"/>
    <cellStyle name="Comma 49 7 5 2 2 2" xfId="10610"/>
    <cellStyle name="Comma 49 7 5 2 3" xfId="4348"/>
    <cellStyle name="Comma 49 7 5 2 3 2" xfId="10760"/>
    <cellStyle name="Comma 49 7 5 2 4" xfId="10231"/>
    <cellStyle name="Comma 49 7 5 3" xfId="3906"/>
    <cellStyle name="Comma 49 7 5 3 2" xfId="10359"/>
    <cellStyle name="Comma 49 7 5 4" xfId="10078"/>
    <cellStyle name="Comma 49 7 6" xfId="9239"/>
    <cellStyle name="Comma 49 8" xfId="4533"/>
    <cellStyle name="Comma 49 8 2" xfId="4616"/>
    <cellStyle name="Comma 49 8 2 2" xfId="11017"/>
    <cellStyle name="Comma 49 8 3" xfId="5490"/>
    <cellStyle name="Comma 49 8 3 2" xfId="11882"/>
    <cellStyle name="Comma 49 8 4" xfId="10937"/>
    <cellStyle name="Comma 49 9" xfId="4724"/>
    <cellStyle name="Comma 49 9 2" xfId="4929"/>
    <cellStyle name="Comma 49 9 2 2" xfId="11326"/>
    <cellStyle name="Comma 49 9 3" xfId="5606"/>
    <cellStyle name="Comma 49 9 3 2" xfId="11995"/>
    <cellStyle name="Comma 49 9 4" xfId="11124"/>
    <cellStyle name="Comma 490" xfId="924"/>
    <cellStyle name="Comma 490 2" xfId="7486"/>
    <cellStyle name="Comma 491" xfId="925"/>
    <cellStyle name="Comma 491 2" xfId="7487"/>
    <cellStyle name="Comma 492" xfId="926"/>
    <cellStyle name="Comma 492 2" xfId="7488"/>
    <cellStyle name="Comma 493" xfId="927"/>
    <cellStyle name="Comma 493 2" xfId="7489"/>
    <cellStyle name="Comma 494" xfId="928"/>
    <cellStyle name="Comma 494 2" xfId="7490"/>
    <cellStyle name="Comma 495" xfId="929"/>
    <cellStyle name="Comma 495 2" xfId="7491"/>
    <cellStyle name="Comma 496" xfId="930"/>
    <cellStyle name="Comma 496 2" xfId="7492"/>
    <cellStyle name="Comma 497" xfId="931"/>
    <cellStyle name="Comma 497 2" xfId="7493"/>
    <cellStyle name="Comma 498" xfId="932"/>
    <cellStyle name="Comma 498 2" xfId="7494"/>
    <cellStyle name="Comma 499" xfId="933"/>
    <cellStyle name="Comma 499 2" xfId="7495"/>
    <cellStyle name="Comma 5" xfId="111"/>
    <cellStyle name="Comma 5 10" xfId="5127"/>
    <cellStyle name="Comma 5 10 2" xfId="6011"/>
    <cellStyle name="Comma 5 10 2 2" xfId="12397"/>
    <cellStyle name="Comma 5 10 3" xfId="11521"/>
    <cellStyle name="Comma 5 11" xfId="5313"/>
    <cellStyle name="Comma 5 11 2" xfId="6195"/>
    <cellStyle name="Comma 5 11 2 2" xfId="12577"/>
    <cellStyle name="Comma 5 11 3" xfId="11707"/>
    <cellStyle name="Comma 5 12" xfId="6518"/>
    <cellStyle name="Comma 5 12 2" xfId="12898"/>
    <cellStyle name="Comma 5 13" xfId="778"/>
    <cellStyle name="Comma 5 13 2" xfId="7355"/>
    <cellStyle name="Comma 5 2" xfId="779"/>
    <cellStyle name="Comma 5 2 2" xfId="1334"/>
    <cellStyle name="Comma 5 2 2 2" xfId="7890"/>
    <cellStyle name="Comma 5 2 3" xfId="1711"/>
    <cellStyle name="Comma 5 2 3 2" xfId="8261"/>
    <cellStyle name="Comma 5 2 4" xfId="3064"/>
    <cellStyle name="Comma 5 2 4 2" xfId="9557"/>
    <cellStyle name="Comma 5 2 5" xfId="7356"/>
    <cellStyle name="Comma 5 3" xfId="780"/>
    <cellStyle name="Comma 5 3 2" xfId="1712"/>
    <cellStyle name="Comma 5 3 2 2" xfId="8262"/>
    <cellStyle name="Comma 5 3 3" xfId="3065"/>
    <cellStyle name="Comma 5 3 3 2" xfId="9558"/>
    <cellStyle name="Comma 5 3 4" xfId="7357"/>
    <cellStyle name="Comma 5 4" xfId="781"/>
    <cellStyle name="Comma 5 4 2" xfId="7358"/>
    <cellStyle name="Comma 5 5" xfId="782"/>
    <cellStyle name="Comma 5 5 2" xfId="7359"/>
    <cellStyle name="Comma 5 6" xfId="1590"/>
    <cellStyle name="Comma 5 6 2" xfId="8141"/>
    <cellStyle name="Comma 5 7" xfId="2767"/>
    <cellStyle name="Comma 5 7 2" xfId="2673"/>
    <cellStyle name="Comma 5 7 2 2" xfId="9175"/>
    <cellStyle name="Comma 5 7 3" xfId="2906"/>
    <cellStyle name="Comma 5 7 3 2" xfId="9403"/>
    <cellStyle name="Comma 5 7 4" xfId="3155"/>
    <cellStyle name="Comma 5 7 4 2" xfId="3310"/>
    <cellStyle name="Comma 5 7 4 2 2" xfId="9795"/>
    <cellStyle name="Comma 5 7 4 3" xfId="3470"/>
    <cellStyle name="Comma 5 7 4 3 2" xfId="9948"/>
    <cellStyle name="Comma 5 7 4 4" xfId="3694"/>
    <cellStyle name="Comma 5 7 4 4 2" xfId="3858"/>
    <cellStyle name="Comma 5 7 4 4 2 2" xfId="4277"/>
    <cellStyle name="Comma 5 7 4 4 2 2 2" xfId="10694"/>
    <cellStyle name="Comma 5 7 4 4 2 3" xfId="4437"/>
    <cellStyle name="Comma 5 7 4 4 2 3 2" xfId="10844"/>
    <cellStyle name="Comma 5 7 4 4 2 4" xfId="10315"/>
    <cellStyle name="Comma 5 7 4 4 3" xfId="3995"/>
    <cellStyle name="Comma 5 7 4 4 3 2" xfId="10443"/>
    <cellStyle name="Comma 5 7 4 4 4" xfId="10162"/>
    <cellStyle name="Comma 5 7 4 5" xfId="9645"/>
    <cellStyle name="Comma 5 7 5" xfId="3633"/>
    <cellStyle name="Comma 5 7 5 2" xfId="3797"/>
    <cellStyle name="Comma 5 7 5 2 2" xfId="4216"/>
    <cellStyle name="Comma 5 7 5 2 2 2" xfId="10638"/>
    <cellStyle name="Comma 5 7 5 2 3" xfId="4376"/>
    <cellStyle name="Comma 5 7 5 2 3 2" xfId="10788"/>
    <cellStyle name="Comma 5 7 5 2 4" xfId="10259"/>
    <cellStyle name="Comma 5 7 5 3" xfId="3934"/>
    <cellStyle name="Comma 5 7 5 3 2" xfId="10387"/>
    <cellStyle name="Comma 5 7 5 4" xfId="10106"/>
    <cellStyle name="Comma 5 7 6" xfId="9267"/>
    <cellStyle name="Comma 5 8" xfId="4065"/>
    <cellStyle name="Comma 5 8 2" xfId="4644"/>
    <cellStyle name="Comma 5 8 2 2" xfId="11045"/>
    <cellStyle name="Comma 5 8 3" xfId="5518"/>
    <cellStyle name="Comma 5 8 3 2" xfId="11910"/>
    <cellStyle name="Comma 5 8 4" xfId="4559"/>
    <cellStyle name="Comma 5 8 4 2" xfId="10963"/>
    <cellStyle name="Comma 5 9" xfId="4696"/>
    <cellStyle name="Comma 5 9 2" xfId="4901"/>
    <cellStyle name="Comma 5 9 2 2" xfId="11298"/>
    <cellStyle name="Comma 5 9 3" xfId="5578"/>
    <cellStyle name="Comma 5 9 3 2" xfId="11967"/>
    <cellStyle name="Comma 5 9 4" xfId="11096"/>
    <cellStyle name="Comma 50" xfId="783"/>
    <cellStyle name="Comma 50 2" xfId="1335"/>
    <cellStyle name="Comma 50 2 2" xfId="7891"/>
    <cellStyle name="Comma 50 3" xfId="7360"/>
    <cellStyle name="Comma 500" xfId="934"/>
    <cellStyle name="Comma 500 2" xfId="7496"/>
    <cellStyle name="Comma 501" xfId="935"/>
    <cellStyle name="Comma 501 2" xfId="7497"/>
    <cellStyle name="Comma 502" xfId="936"/>
    <cellStyle name="Comma 502 2" xfId="7498"/>
    <cellStyle name="Comma 503" xfId="937"/>
    <cellStyle name="Comma 503 2" xfId="7499"/>
    <cellStyle name="Comma 504" xfId="938"/>
    <cellStyle name="Comma 504 2" xfId="7500"/>
    <cellStyle name="Comma 505" xfId="939"/>
    <cellStyle name="Comma 505 2" xfId="7501"/>
    <cellStyle name="Comma 506" xfId="940"/>
    <cellStyle name="Comma 506 2" xfId="7502"/>
    <cellStyle name="Comma 507" xfId="941"/>
    <cellStyle name="Comma 507 2" xfId="7503"/>
    <cellStyle name="Comma 508" xfId="943"/>
    <cellStyle name="Comma 508 2" xfId="7505"/>
    <cellStyle name="Comma 509" xfId="942"/>
    <cellStyle name="Comma 509 2" xfId="7504"/>
    <cellStyle name="Comma 51" xfId="784"/>
    <cellStyle name="Comma 51 2" xfId="1336"/>
    <cellStyle name="Comma 51 2 2" xfId="7892"/>
    <cellStyle name="Comma 51 3" xfId="7361"/>
    <cellStyle name="Comma 510" xfId="944"/>
    <cellStyle name="Comma 510 2" xfId="7506"/>
    <cellStyle name="Comma 511" xfId="946"/>
    <cellStyle name="Comma 511 2" xfId="7508"/>
    <cellStyle name="Comma 512" xfId="945"/>
    <cellStyle name="Comma 512 2" xfId="7507"/>
    <cellStyle name="Comma 513" xfId="947"/>
    <cellStyle name="Comma 513 2" xfId="7509"/>
    <cellStyle name="Comma 514" xfId="948"/>
    <cellStyle name="Comma 514 2" xfId="7510"/>
    <cellStyle name="Comma 515" xfId="949"/>
    <cellStyle name="Comma 515 2" xfId="7511"/>
    <cellStyle name="Comma 516" xfId="950"/>
    <cellStyle name="Comma 516 2" xfId="1024"/>
    <cellStyle name="Comma 516 2 2" xfId="7583"/>
    <cellStyle name="Comma 516 3" xfId="1820"/>
    <cellStyle name="Comma 516 3 2" xfId="8370"/>
    <cellStyle name="Comma 516 4" xfId="7512"/>
    <cellStyle name="Comma 517" xfId="951"/>
    <cellStyle name="Comma 517 2" xfId="7513"/>
    <cellStyle name="Comma 518" xfId="953"/>
    <cellStyle name="Comma 518 2" xfId="7515"/>
    <cellStyle name="Comma 519" xfId="954"/>
    <cellStyle name="Comma 519 2" xfId="7516"/>
    <cellStyle name="Comma 52" xfId="785"/>
    <cellStyle name="Comma 52 2" xfId="1337"/>
    <cellStyle name="Comma 52 2 2" xfId="7893"/>
    <cellStyle name="Comma 52 3" xfId="7362"/>
    <cellStyle name="Comma 520" xfId="952"/>
    <cellStyle name="Comma 520 2" xfId="7514"/>
    <cellStyle name="Comma 521" xfId="955"/>
    <cellStyle name="Comma 521 2" xfId="7517"/>
    <cellStyle name="Comma 522" xfId="956"/>
    <cellStyle name="Comma 522 2" xfId="7518"/>
    <cellStyle name="Comma 523" xfId="957"/>
    <cellStyle name="Comma 523 2" xfId="7519"/>
    <cellStyle name="Comma 524" xfId="958"/>
    <cellStyle name="Comma 524 2" xfId="7520"/>
    <cellStyle name="Comma 525" xfId="959"/>
    <cellStyle name="Comma 525 2" xfId="7521"/>
    <cellStyle name="Comma 526" xfId="960"/>
    <cellStyle name="Comma 526 2" xfId="7522"/>
    <cellStyle name="Comma 527" xfId="961"/>
    <cellStyle name="Comma 527 2" xfId="7523"/>
    <cellStyle name="Comma 528" xfId="963"/>
    <cellStyle name="Comma 528 2" xfId="7524"/>
    <cellStyle name="Comma 529" xfId="964"/>
    <cellStyle name="Comma 529 2" xfId="7525"/>
    <cellStyle name="Comma 53" xfId="786"/>
    <cellStyle name="Comma 53 2" xfId="1338"/>
    <cellStyle name="Comma 53 2 2" xfId="7894"/>
    <cellStyle name="Comma 53 3" xfId="7363"/>
    <cellStyle name="Comma 530" xfId="966"/>
    <cellStyle name="Comma 530 2" xfId="7527"/>
    <cellStyle name="Comma 531" xfId="965"/>
    <cellStyle name="Comma 531 2" xfId="7526"/>
    <cellStyle name="Comma 532" xfId="885"/>
    <cellStyle name="Comma 532 2" xfId="7447"/>
    <cellStyle name="Comma 533" xfId="967"/>
    <cellStyle name="Comma 533 2" xfId="7528"/>
    <cellStyle name="Comma 534" xfId="968"/>
    <cellStyle name="Comma 534 2" xfId="7529"/>
    <cellStyle name="Comma 535" xfId="970"/>
    <cellStyle name="Comma 535 2" xfId="7531"/>
    <cellStyle name="Comma 536" xfId="971"/>
    <cellStyle name="Comma 536 2" xfId="7532"/>
    <cellStyle name="Comma 537" xfId="969"/>
    <cellStyle name="Comma 537 2" xfId="7530"/>
    <cellStyle name="Comma 538" xfId="973"/>
    <cellStyle name="Comma 538 2" xfId="7534"/>
    <cellStyle name="Comma 539" xfId="972"/>
    <cellStyle name="Comma 539 2" xfId="7533"/>
    <cellStyle name="Comma 54" xfId="787"/>
    <cellStyle name="Comma 54 2" xfId="1339"/>
    <cellStyle name="Comma 54 2 2" xfId="7895"/>
    <cellStyle name="Comma 54 3" xfId="7364"/>
    <cellStyle name="Comma 540" xfId="974"/>
    <cellStyle name="Comma 540 2" xfId="7535"/>
    <cellStyle name="Comma 541" xfId="975"/>
    <cellStyle name="Comma 541 2" xfId="7536"/>
    <cellStyle name="Comma 542" xfId="976"/>
    <cellStyle name="Comma 542 2" xfId="7537"/>
    <cellStyle name="Comma 543" xfId="977"/>
    <cellStyle name="Comma 543 2" xfId="7538"/>
    <cellStyle name="Comma 544" xfId="978"/>
    <cellStyle name="Comma 544 2" xfId="7539"/>
    <cellStyle name="Comma 545" xfId="979"/>
    <cellStyle name="Comma 545 2" xfId="7540"/>
    <cellStyle name="Comma 546" xfId="981"/>
    <cellStyle name="Comma 546 2" xfId="7542"/>
    <cellStyle name="Comma 547" xfId="980"/>
    <cellStyle name="Comma 547 2" xfId="7541"/>
    <cellStyle name="Comma 548" xfId="982"/>
    <cellStyle name="Comma 548 2" xfId="7543"/>
    <cellStyle name="Comma 549" xfId="983"/>
    <cellStyle name="Comma 549 2" xfId="7544"/>
    <cellStyle name="Comma 55" xfId="788"/>
    <cellStyle name="Comma 55 2" xfId="1340"/>
    <cellStyle name="Comma 55 2 2" xfId="7896"/>
    <cellStyle name="Comma 55 3" xfId="7365"/>
    <cellStyle name="Comma 550" xfId="984"/>
    <cellStyle name="Comma 550 2" xfId="7545"/>
    <cellStyle name="Comma 551" xfId="985"/>
    <cellStyle name="Comma 551 2" xfId="7546"/>
    <cellStyle name="Comma 552" xfId="986"/>
    <cellStyle name="Comma 552 2" xfId="7547"/>
    <cellStyle name="Comma 553" xfId="988"/>
    <cellStyle name="Comma 553 2" xfId="7549"/>
    <cellStyle name="Comma 554" xfId="990"/>
    <cellStyle name="Comma 554 2" xfId="7551"/>
    <cellStyle name="Comma 555" xfId="989"/>
    <cellStyle name="Comma 555 2" xfId="7550"/>
    <cellStyle name="Comma 556" xfId="987"/>
    <cellStyle name="Comma 556 2" xfId="7548"/>
    <cellStyle name="Comma 557" xfId="991"/>
    <cellStyle name="Comma 557 2" xfId="7552"/>
    <cellStyle name="Comma 558" xfId="992"/>
    <cellStyle name="Comma 558 2" xfId="7553"/>
    <cellStyle name="Comma 559" xfId="993"/>
    <cellStyle name="Comma 559 2" xfId="7554"/>
    <cellStyle name="Comma 56" xfId="789"/>
    <cellStyle name="Comma 56 2" xfId="1341"/>
    <cellStyle name="Comma 56 2 2" xfId="7897"/>
    <cellStyle name="Comma 56 3" xfId="7366"/>
    <cellStyle name="Comma 560" xfId="994"/>
    <cellStyle name="Comma 560 2" xfId="7555"/>
    <cellStyle name="Comma 561" xfId="996"/>
    <cellStyle name="Comma 561 2" xfId="7557"/>
    <cellStyle name="Comma 562" xfId="997"/>
    <cellStyle name="Comma 562 2" xfId="7558"/>
    <cellStyle name="Comma 563" xfId="995"/>
    <cellStyle name="Comma 563 2" xfId="7556"/>
    <cellStyle name="Comma 564" xfId="998"/>
    <cellStyle name="Comma 564 2" xfId="7559"/>
    <cellStyle name="Comma 565" xfId="999"/>
    <cellStyle name="Comma 565 2" xfId="7560"/>
    <cellStyle name="Comma 566" xfId="1000"/>
    <cellStyle name="Comma 566 2" xfId="7561"/>
    <cellStyle name="Comma 567" xfId="1002"/>
    <cellStyle name="Comma 567 2" xfId="7563"/>
    <cellStyle name="Comma 568" xfId="1001"/>
    <cellStyle name="Comma 568 2" xfId="7562"/>
    <cellStyle name="Comma 569" xfId="1003"/>
    <cellStyle name="Comma 569 2" xfId="7564"/>
    <cellStyle name="Comma 57" xfId="790"/>
    <cellStyle name="Comma 57 2" xfId="1342"/>
    <cellStyle name="Comma 57 2 2" xfId="7898"/>
    <cellStyle name="Comma 57 3" xfId="7367"/>
    <cellStyle name="Comma 570" xfId="1008"/>
    <cellStyle name="Comma 570 2" xfId="7569"/>
    <cellStyle name="Comma 571" xfId="1004"/>
    <cellStyle name="Comma 571 2" xfId="7565"/>
    <cellStyle name="Comma 572" xfId="1009"/>
    <cellStyle name="Comma 572 2" xfId="7570"/>
    <cellStyle name="Comma 573" xfId="1007"/>
    <cellStyle name="Comma 573 2" xfId="7568"/>
    <cellStyle name="Comma 574" xfId="1006"/>
    <cellStyle name="Comma 574 2" xfId="7567"/>
    <cellStyle name="Comma 575" xfId="1005"/>
    <cellStyle name="Comma 575 2" xfId="1025"/>
    <cellStyle name="Comma 575 2 2" xfId="7584"/>
    <cellStyle name="Comma 575 3" xfId="1822"/>
    <cellStyle name="Comma 575 3 2" xfId="8372"/>
    <cellStyle name="Comma 575 4" xfId="7566"/>
    <cellStyle name="Comma 576" xfId="1010"/>
    <cellStyle name="Comma 576 2" xfId="7571"/>
    <cellStyle name="Comma 577" xfId="1013"/>
    <cellStyle name="Comma 577 2" xfId="7572"/>
    <cellStyle name="Comma 578" xfId="1014"/>
    <cellStyle name="Comma 578 2" xfId="7573"/>
    <cellStyle name="Comma 579" xfId="1015"/>
    <cellStyle name="Comma 579 2" xfId="7574"/>
    <cellStyle name="Comma 58" xfId="791"/>
    <cellStyle name="Comma 58 2" xfId="1343"/>
    <cellStyle name="Comma 58 2 2" xfId="7899"/>
    <cellStyle name="Comma 58 3" xfId="7368"/>
    <cellStyle name="Comma 580" xfId="1016"/>
    <cellStyle name="Comma 580 2" xfId="7575"/>
    <cellStyle name="Comma 581" xfId="1017"/>
    <cellStyle name="Comma 581 2" xfId="7576"/>
    <cellStyle name="Comma 582" xfId="1019"/>
    <cellStyle name="Comma 582 2" xfId="7578"/>
    <cellStyle name="Comma 583" xfId="1018"/>
    <cellStyle name="Comma 583 2" xfId="1026"/>
    <cellStyle name="Comma 583 2 2" xfId="7585"/>
    <cellStyle name="Comma 583 3" xfId="1823"/>
    <cellStyle name="Comma 583 3 2" xfId="8373"/>
    <cellStyle name="Comma 583 4" xfId="7577"/>
    <cellStyle name="Comma 584" xfId="886"/>
    <cellStyle name="Comma 584 2" xfId="1027"/>
    <cellStyle name="Comma 584 2 2" xfId="7586"/>
    <cellStyle name="Comma 584 3" xfId="1790"/>
    <cellStyle name="Comma 584 3 2" xfId="8340"/>
    <cellStyle name="Comma 584 4" xfId="7448"/>
    <cellStyle name="Comma 585" xfId="887"/>
    <cellStyle name="Comma 585 2" xfId="1029"/>
    <cellStyle name="Comma 585 2 2" xfId="7588"/>
    <cellStyle name="Comma 585 3" xfId="1791"/>
    <cellStyle name="Comma 585 3 2" xfId="8341"/>
    <cellStyle name="Comma 585 4" xfId="7449"/>
    <cellStyle name="Comma 586" xfId="1028"/>
    <cellStyle name="Comma 586 2" xfId="1381"/>
    <cellStyle name="Comma 586 2 2" xfId="7934"/>
    <cellStyle name="Comma 586 3" xfId="1824"/>
    <cellStyle name="Comma 586 3 2" xfId="8374"/>
    <cellStyle name="Comma 586 4" xfId="1796"/>
    <cellStyle name="Comma 586 4 2" xfId="8346"/>
    <cellStyle name="Comma 586 5" xfId="7587"/>
    <cellStyle name="Comma 587" xfId="1033"/>
    <cellStyle name="Comma 587 2" xfId="1827"/>
    <cellStyle name="Comma 587 2 2" xfId="8376"/>
    <cellStyle name="Comma 587 3" xfId="1797"/>
    <cellStyle name="Comma 587 3 2" xfId="8347"/>
    <cellStyle name="Comma 587 4" xfId="7591"/>
    <cellStyle name="Comma 588" xfId="1034"/>
    <cellStyle name="Comma 588 2" xfId="1828"/>
    <cellStyle name="Comma 588 2 2" xfId="8377"/>
    <cellStyle name="Comma 588 3" xfId="1798"/>
    <cellStyle name="Comma 588 3 2" xfId="8348"/>
    <cellStyle name="Comma 588 4" xfId="7592"/>
    <cellStyle name="Comma 589" xfId="1035"/>
    <cellStyle name="Comma 589 2" xfId="1829"/>
    <cellStyle name="Comma 589 2 2" xfId="8378"/>
    <cellStyle name="Comma 589 3" xfId="1799"/>
    <cellStyle name="Comma 589 3 2" xfId="8349"/>
    <cellStyle name="Comma 589 4" xfId="7593"/>
    <cellStyle name="Comma 59" xfId="792"/>
    <cellStyle name="Comma 59 2" xfId="1344"/>
    <cellStyle name="Comma 59 2 2" xfId="7900"/>
    <cellStyle name="Comma 59 3" xfId="7369"/>
    <cellStyle name="Comma 590" xfId="1032"/>
    <cellStyle name="Comma 590 2" xfId="1826"/>
    <cellStyle name="Comma 590 2 2" xfId="8375"/>
    <cellStyle name="Comma 590 3" xfId="1800"/>
    <cellStyle name="Comma 590 3 2" xfId="8350"/>
    <cellStyle name="Comma 590 4" xfId="7590"/>
    <cellStyle name="Comma 591" xfId="1036"/>
    <cellStyle name="Comma 591 2" xfId="1830"/>
    <cellStyle name="Comma 591 2 2" xfId="8379"/>
    <cellStyle name="Comma 591 3" xfId="1802"/>
    <cellStyle name="Comma 591 3 2" xfId="8352"/>
    <cellStyle name="Comma 591 4" xfId="7594"/>
    <cellStyle name="Comma 592" xfId="1037"/>
    <cellStyle name="Comma 592 2" xfId="1831"/>
    <cellStyle name="Comma 592 2 2" xfId="8380"/>
    <cellStyle name="Comma 592 3" xfId="1803"/>
    <cellStyle name="Comma 592 3 2" xfId="8353"/>
    <cellStyle name="Comma 592 4" xfId="7595"/>
    <cellStyle name="Comma 593" xfId="1038"/>
    <cellStyle name="Comma 593 2" xfId="7596"/>
    <cellStyle name="Comma 594" xfId="1039"/>
    <cellStyle name="Comma 594 2" xfId="7597"/>
    <cellStyle name="Comma 595" xfId="1041"/>
    <cellStyle name="Comma 595 2" xfId="7599"/>
    <cellStyle name="Comma 596" xfId="1040"/>
    <cellStyle name="Comma 596 2" xfId="7598"/>
    <cellStyle name="Comma 597" xfId="1042"/>
    <cellStyle name="Comma 597 2" xfId="7600"/>
    <cellStyle name="Comma 598" xfId="1043"/>
    <cellStyle name="Comma 598 2" xfId="7601"/>
    <cellStyle name="Comma 599" xfId="1044"/>
    <cellStyle name="Comma 599 2" xfId="7602"/>
    <cellStyle name="Comma 6" xfId="11"/>
    <cellStyle name="Comma 6 10" xfId="5128"/>
    <cellStyle name="Comma 6 10 2" xfId="6190"/>
    <cellStyle name="Comma 6 10 2 2" xfId="12572"/>
    <cellStyle name="Comma 6 10 3" xfId="11522"/>
    <cellStyle name="Comma 6 11" xfId="5312"/>
    <cellStyle name="Comma 6 11 2" xfId="6145"/>
    <cellStyle name="Comma 6 11 2 2" xfId="12527"/>
    <cellStyle name="Comma 6 11 3" xfId="11706"/>
    <cellStyle name="Comma 6 12" xfId="6519"/>
    <cellStyle name="Comma 6 12 2" xfId="12899"/>
    <cellStyle name="Comma 6 13" xfId="793"/>
    <cellStyle name="Comma 6 13 2" xfId="7370"/>
    <cellStyle name="Comma 6 14" xfId="112"/>
    <cellStyle name="Comma 6 14 2" xfId="6709"/>
    <cellStyle name="Comma 6 15" xfId="6641"/>
    <cellStyle name="Comma 6 2" xfId="113"/>
    <cellStyle name="Comma 6 2 2" xfId="1345"/>
    <cellStyle name="Comma 6 2 2 2" xfId="7901"/>
    <cellStyle name="Comma 6 2 3" xfId="1713"/>
    <cellStyle name="Comma 6 2 3 2" xfId="8263"/>
    <cellStyle name="Comma 6 2 4" xfId="3066"/>
    <cellStyle name="Comma 6 2 4 2" xfId="9559"/>
    <cellStyle name="Comma 6 2 5" xfId="4067"/>
    <cellStyle name="Comma 6 2 5 2" xfId="10508"/>
    <cellStyle name="Comma 6 2 6" xfId="794"/>
    <cellStyle name="Comma 6 2 6 2" xfId="7371"/>
    <cellStyle name="Comma 6 2 7" xfId="6710"/>
    <cellStyle name="Comma 6 3" xfId="232"/>
    <cellStyle name="Comma 6 3 2" xfId="1714"/>
    <cellStyle name="Comma 6 3 2 2" xfId="8264"/>
    <cellStyle name="Comma 6 3 3" xfId="3067"/>
    <cellStyle name="Comma 6 3 3 2" xfId="9560"/>
    <cellStyle name="Comma 6 3 4" xfId="795"/>
    <cellStyle name="Comma 6 3 4 2" xfId="7372"/>
    <cellStyle name="Comma 6 3 5" xfId="6814"/>
    <cellStyle name="Comma 6 4" xfId="796"/>
    <cellStyle name="Comma 6 4 2" xfId="7373"/>
    <cellStyle name="Comma 6 5" xfId="797"/>
    <cellStyle name="Comma 6 5 2" xfId="7374"/>
    <cellStyle name="Comma 6 6" xfId="1589"/>
    <cellStyle name="Comma 6 6 2" xfId="8140"/>
    <cellStyle name="Comma 6 7" xfId="2768"/>
    <cellStyle name="Comma 6 7 2" xfId="2684"/>
    <cellStyle name="Comma 6 7 2 2" xfId="9186"/>
    <cellStyle name="Comma 6 7 3" xfId="2907"/>
    <cellStyle name="Comma 6 7 3 2" xfId="9404"/>
    <cellStyle name="Comma 6 7 4" xfId="3156"/>
    <cellStyle name="Comma 6 7 4 2" xfId="3311"/>
    <cellStyle name="Comma 6 7 4 2 2" xfId="9796"/>
    <cellStyle name="Comma 6 7 4 3" xfId="3471"/>
    <cellStyle name="Comma 6 7 4 3 2" xfId="9949"/>
    <cellStyle name="Comma 6 7 4 4" xfId="3695"/>
    <cellStyle name="Comma 6 7 4 4 2" xfId="3859"/>
    <cellStyle name="Comma 6 7 4 4 2 2" xfId="4278"/>
    <cellStyle name="Comma 6 7 4 4 2 2 2" xfId="10695"/>
    <cellStyle name="Comma 6 7 4 4 2 3" xfId="4438"/>
    <cellStyle name="Comma 6 7 4 4 2 3 2" xfId="10845"/>
    <cellStyle name="Comma 6 7 4 4 2 4" xfId="10316"/>
    <cellStyle name="Comma 6 7 4 4 3" xfId="3996"/>
    <cellStyle name="Comma 6 7 4 4 3 2" xfId="10444"/>
    <cellStyle name="Comma 6 7 4 4 4" xfId="10163"/>
    <cellStyle name="Comma 6 7 4 5" xfId="9646"/>
    <cellStyle name="Comma 6 7 5" xfId="3634"/>
    <cellStyle name="Comma 6 7 5 2" xfId="3798"/>
    <cellStyle name="Comma 6 7 5 2 2" xfId="4217"/>
    <cellStyle name="Comma 6 7 5 2 2 2" xfId="10639"/>
    <cellStyle name="Comma 6 7 5 2 3" xfId="4377"/>
    <cellStyle name="Comma 6 7 5 2 3 2" xfId="10789"/>
    <cellStyle name="Comma 6 7 5 2 4" xfId="10260"/>
    <cellStyle name="Comma 6 7 5 3" xfId="3935"/>
    <cellStyle name="Comma 6 7 5 3 2" xfId="10388"/>
    <cellStyle name="Comma 6 7 5 4" xfId="10107"/>
    <cellStyle name="Comma 6 7 6" xfId="9268"/>
    <cellStyle name="Comma 6 8" xfId="4066"/>
    <cellStyle name="Comma 6 8 2" xfId="4645"/>
    <cellStyle name="Comma 6 8 2 2" xfId="11046"/>
    <cellStyle name="Comma 6 8 3" xfId="5519"/>
    <cellStyle name="Comma 6 8 3 2" xfId="11911"/>
    <cellStyle name="Comma 6 8 4" xfId="4560"/>
    <cellStyle name="Comma 6 8 4 2" xfId="10964"/>
    <cellStyle name="Comma 6 8 5" xfId="10507"/>
    <cellStyle name="Comma 6 9" xfId="4695"/>
    <cellStyle name="Comma 6 9 2" xfId="4900"/>
    <cellStyle name="Comma 6 9 2 2" xfId="11297"/>
    <cellStyle name="Comma 6 9 3" xfId="5577"/>
    <cellStyle name="Comma 6 9 3 2" xfId="11966"/>
    <cellStyle name="Comma 6 9 4" xfId="11095"/>
    <cellStyle name="Comma 60" xfId="798"/>
    <cellStyle name="Comma 60 2" xfId="1346"/>
    <cellStyle name="Comma 60 2 2" xfId="7902"/>
    <cellStyle name="Comma 60 3" xfId="7375"/>
    <cellStyle name="Comma 600" xfId="1045"/>
    <cellStyle name="Comma 600 2" xfId="7603"/>
    <cellStyle name="Comma 601" xfId="1046"/>
    <cellStyle name="Comma 601 2" xfId="7604"/>
    <cellStyle name="Comma 602" xfId="1047"/>
    <cellStyle name="Comma 602 2" xfId="7605"/>
    <cellStyle name="Comma 603" xfId="1048"/>
    <cellStyle name="Comma 603 2" xfId="7606"/>
    <cellStyle name="Comma 604" xfId="1049"/>
    <cellStyle name="Comma 604 2" xfId="7607"/>
    <cellStyle name="Comma 605" xfId="1050"/>
    <cellStyle name="Comma 605 2" xfId="7608"/>
    <cellStyle name="Comma 606" xfId="1052"/>
    <cellStyle name="Comma 606 2" xfId="7610"/>
    <cellStyle name="Comma 607" xfId="1051"/>
    <cellStyle name="Comma 607 2" xfId="7609"/>
    <cellStyle name="Comma 608" xfId="1053"/>
    <cellStyle name="Comma 608 2" xfId="7611"/>
    <cellStyle name="Comma 609" xfId="1054"/>
    <cellStyle name="Comma 609 2" xfId="7612"/>
    <cellStyle name="Comma 61" xfId="799"/>
    <cellStyle name="Comma 61 2" xfId="1347"/>
    <cellStyle name="Comma 61 2 2" xfId="7903"/>
    <cellStyle name="Comma 61 3" xfId="7376"/>
    <cellStyle name="Comma 610" xfId="1056"/>
    <cellStyle name="Comma 610 2" xfId="7614"/>
    <cellStyle name="Comma 611" xfId="1055"/>
    <cellStyle name="Comma 611 2" xfId="7613"/>
    <cellStyle name="Comma 612" xfId="1057"/>
    <cellStyle name="Comma 612 2" xfId="7615"/>
    <cellStyle name="Comma 613" xfId="1058"/>
    <cellStyle name="Comma 613 2" xfId="7616"/>
    <cellStyle name="Comma 614" xfId="1059"/>
    <cellStyle name="Comma 614 2" xfId="7617"/>
    <cellStyle name="Comma 615" xfId="1060"/>
    <cellStyle name="Comma 615 2" xfId="7618"/>
    <cellStyle name="Comma 616" xfId="1061"/>
    <cellStyle name="Comma 616 2" xfId="7619"/>
    <cellStyle name="Comma 617" xfId="1063"/>
    <cellStyle name="Comma 617 2" xfId="7621"/>
    <cellStyle name="Comma 618" xfId="1064"/>
    <cellStyle name="Comma 618 2" xfId="7622"/>
    <cellStyle name="Comma 619" xfId="1065"/>
    <cellStyle name="Comma 619 2" xfId="7623"/>
    <cellStyle name="Comma 62" xfId="800"/>
    <cellStyle name="Comma 62 10" xfId="5129"/>
    <cellStyle name="Comma 62 10 2" xfId="6147"/>
    <cellStyle name="Comma 62 10 2 2" xfId="12529"/>
    <cellStyle name="Comma 62 10 3" xfId="11523"/>
    <cellStyle name="Comma 62 11" xfId="5311"/>
    <cellStyle name="Comma 62 11 2" xfId="6170"/>
    <cellStyle name="Comma 62 11 2 2" xfId="12552"/>
    <cellStyle name="Comma 62 11 3" xfId="11705"/>
    <cellStyle name="Comma 62 12" xfId="6520"/>
    <cellStyle name="Comma 62 12 2" xfId="12900"/>
    <cellStyle name="Comma 62 13" xfId="7377"/>
    <cellStyle name="Comma 62 2" xfId="801"/>
    <cellStyle name="Comma 62 2 2" xfId="1348"/>
    <cellStyle name="Comma 62 2 2 2" xfId="7904"/>
    <cellStyle name="Comma 62 2 3" xfId="1715"/>
    <cellStyle name="Comma 62 2 3 2" xfId="8265"/>
    <cellStyle name="Comma 62 2 4" xfId="3068"/>
    <cellStyle name="Comma 62 2 4 2" xfId="9561"/>
    <cellStyle name="Comma 62 2 5" xfId="7378"/>
    <cellStyle name="Comma 62 3" xfId="802"/>
    <cellStyle name="Comma 62 3 2" xfId="1716"/>
    <cellStyle name="Comma 62 3 2 2" xfId="8266"/>
    <cellStyle name="Comma 62 3 3" xfId="3069"/>
    <cellStyle name="Comma 62 3 3 2" xfId="9562"/>
    <cellStyle name="Comma 62 3 4" xfId="7379"/>
    <cellStyle name="Comma 62 4" xfId="803"/>
    <cellStyle name="Comma 62 4 2" xfId="7380"/>
    <cellStyle name="Comma 62 5" xfId="804"/>
    <cellStyle name="Comma 62 5 2" xfId="7381"/>
    <cellStyle name="Comma 62 6" xfId="1588"/>
    <cellStyle name="Comma 62 6 2" xfId="8139"/>
    <cellStyle name="Comma 62 7" xfId="2769"/>
    <cellStyle name="Comma 62 7 2" xfId="2676"/>
    <cellStyle name="Comma 62 7 2 2" xfId="9178"/>
    <cellStyle name="Comma 62 7 3" xfId="2908"/>
    <cellStyle name="Comma 62 7 3 2" xfId="9405"/>
    <cellStyle name="Comma 62 7 4" xfId="3157"/>
    <cellStyle name="Comma 62 7 4 2" xfId="3312"/>
    <cellStyle name="Comma 62 7 4 2 2" xfId="9797"/>
    <cellStyle name="Comma 62 7 4 3" xfId="3472"/>
    <cellStyle name="Comma 62 7 4 3 2" xfId="9950"/>
    <cellStyle name="Comma 62 7 4 4" xfId="3696"/>
    <cellStyle name="Comma 62 7 4 4 2" xfId="3860"/>
    <cellStyle name="Comma 62 7 4 4 2 2" xfId="4279"/>
    <cellStyle name="Comma 62 7 4 4 2 2 2" xfId="10696"/>
    <cellStyle name="Comma 62 7 4 4 2 3" xfId="4439"/>
    <cellStyle name="Comma 62 7 4 4 2 3 2" xfId="10846"/>
    <cellStyle name="Comma 62 7 4 4 2 4" xfId="10317"/>
    <cellStyle name="Comma 62 7 4 4 3" xfId="3997"/>
    <cellStyle name="Comma 62 7 4 4 3 2" xfId="10445"/>
    <cellStyle name="Comma 62 7 4 4 4" xfId="10164"/>
    <cellStyle name="Comma 62 7 4 5" xfId="9647"/>
    <cellStyle name="Comma 62 7 5" xfId="3635"/>
    <cellStyle name="Comma 62 7 5 2" xfId="3799"/>
    <cellStyle name="Comma 62 7 5 2 2" xfId="4218"/>
    <cellStyle name="Comma 62 7 5 2 2 2" xfId="10640"/>
    <cellStyle name="Comma 62 7 5 2 3" xfId="4378"/>
    <cellStyle name="Comma 62 7 5 2 3 2" xfId="10790"/>
    <cellStyle name="Comma 62 7 5 2 4" xfId="10261"/>
    <cellStyle name="Comma 62 7 5 3" xfId="3936"/>
    <cellStyle name="Comma 62 7 5 3 2" xfId="10389"/>
    <cellStyle name="Comma 62 7 5 4" xfId="10108"/>
    <cellStyle name="Comma 62 7 6" xfId="9269"/>
    <cellStyle name="Comma 62 8" xfId="4561"/>
    <cellStyle name="Comma 62 8 2" xfId="4646"/>
    <cellStyle name="Comma 62 8 2 2" xfId="11047"/>
    <cellStyle name="Comma 62 8 3" xfId="5520"/>
    <cellStyle name="Comma 62 8 3 2" xfId="11912"/>
    <cellStyle name="Comma 62 8 4" xfId="10965"/>
    <cellStyle name="Comma 62 9" xfId="4694"/>
    <cellStyle name="Comma 62 9 2" xfId="4899"/>
    <cellStyle name="Comma 62 9 2 2" xfId="11296"/>
    <cellStyle name="Comma 62 9 3" xfId="5576"/>
    <cellStyle name="Comma 62 9 3 2" xfId="11965"/>
    <cellStyle name="Comma 62 9 4" xfId="11094"/>
    <cellStyle name="Comma 620" xfId="1066"/>
    <cellStyle name="Comma 620 2" xfId="7624"/>
    <cellStyle name="Comma 621" xfId="1062"/>
    <cellStyle name="Comma 621 2" xfId="7620"/>
    <cellStyle name="Comma 622" xfId="1067"/>
    <cellStyle name="Comma 622 2" xfId="1384"/>
    <cellStyle name="Comma 622 2 2" xfId="7936"/>
    <cellStyle name="Comma 622 3" xfId="7625"/>
    <cellStyle name="Comma 623" xfId="1069"/>
    <cellStyle name="Comma 623 2" xfId="7627"/>
    <cellStyle name="Comma 624" xfId="1068"/>
    <cellStyle name="Comma 624 2" xfId="7626"/>
    <cellStyle name="Comma 625" xfId="1070"/>
    <cellStyle name="Comma 625 2" xfId="7628"/>
    <cellStyle name="Comma 626" xfId="1071"/>
    <cellStyle name="Comma 626 2" xfId="7629"/>
    <cellStyle name="Comma 627" xfId="1073"/>
    <cellStyle name="Comma 627 2" xfId="7631"/>
    <cellStyle name="Comma 628" xfId="1072"/>
    <cellStyle name="Comma 628 2" xfId="7630"/>
    <cellStyle name="Comma 629" xfId="1075"/>
    <cellStyle name="Comma 629 2" xfId="7633"/>
    <cellStyle name="Comma 63" xfId="805"/>
    <cellStyle name="Comma 63 2" xfId="7382"/>
    <cellStyle name="Comma 630" xfId="1076"/>
    <cellStyle name="Comma 630 2" xfId="7634"/>
    <cellStyle name="Comma 631" xfId="1074"/>
    <cellStyle name="Comma 631 2" xfId="7632"/>
    <cellStyle name="Comma 632" xfId="1077"/>
    <cellStyle name="Comma 632 2" xfId="7635"/>
    <cellStyle name="Comma 633" xfId="1078"/>
    <cellStyle name="Comma 633 2" xfId="1385"/>
    <cellStyle name="Comma 633 2 2" xfId="7937"/>
    <cellStyle name="Comma 633 3" xfId="7636"/>
    <cellStyle name="Comma 634" xfId="1079"/>
    <cellStyle name="Comma 634 2" xfId="7637"/>
    <cellStyle name="Comma 635" xfId="1080"/>
    <cellStyle name="Comma 635 2" xfId="7638"/>
    <cellStyle name="Comma 636" xfId="1082"/>
    <cellStyle name="Comma 636 2" xfId="7640"/>
    <cellStyle name="Comma 637" xfId="1081"/>
    <cellStyle name="Comma 637 2" xfId="7639"/>
    <cellStyle name="Comma 638" xfId="1083"/>
    <cellStyle name="Comma 638 2" xfId="7641"/>
    <cellStyle name="Comma 639" xfId="1084"/>
    <cellStyle name="Comma 639 2" xfId="7642"/>
    <cellStyle name="Comma 64" xfId="806"/>
    <cellStyle name="Comma 64 2" xfId="7383"/>
    <cellStyle name="Comma 640" xfId="1086"/>
    <cellStyle name="Comma 640 2" xfId="7644"/>
    <cellStyle name="Comma 641" xfId="1085"/>
    <cellStyle name="Comma 641 2" xfId="7643"/>
    <cellStyle name="Comma 642" xfId="1088"/>
    <cellStyle name="Comma 642 2" xfId="7646"/>
    <cellStyle name="Comma 643" xfId="1087"/>
    <cellStyle name="Comma 643 2" xfId="7645"/>
    <cellStyle name="Comma 644" xfId="1089"/>
    <cellStyle name="Comma 644 2" xfId="7647"/>
    <cellStyle name="Comma 645" xfId="1091"/>
    <cellStyle name="Comma 645 2" xfId="7649"/>
    <cellStyle name="Comma 646" xfId="1090"/>
    <cellStyle name="Comma 646 2" xfId="7648"/>
    <cellStyle name="Comma 647" xfId="1092"/>
    <cellStyle name="Comma 647 2" xfId="7650"/>
    <cellStyle name="Comma 648" xfId="1093"/>
    <cellStyle name="Comma 648 2" xfId="7651"/>
    <cellStyle name="Comma 649" xfId="1096"/>
    <cellStyle name="Comma 649 2" xfId="7654"/>
    <cellStyle name="Comma 65" xfId="807"/>
    <cellStyle name="Comma 65 2" xfId="7384"/>
    <cellStyle name="Comma 650" xfId="1097"/>
    <cellStyle name="Comma 650 2" xfId="7655"/>
    <cellStyle name="Comma 651" xfId="1094"/>
    <cellStyle name="Comma 651 2" xfId="7652"/>
    <cellStyle name="Comma 652" xfId="1098"/>
    <cellStyle name="Comma 652 2" xfId="7656"/>
    <cellStyle name="Comma 653" xfId="1095"/>
    <cellStyle name="Comma 653 2" xfId="7653"/>
    <cellStyle name="Comma 654" xfId="1100"/>
    <cellStyle name="Comma 654 2" xfId="7658"/>
    <cellStyle name="Comma 655" xfId="1099"/>
    <cellStyle name="Comma 655 2" xfId="7657"/>
    <cellStyle name="Comma 656" xfId="1101"/>
    <cellStyle name="Comma 656 2" xfId="7659"/>
    <cellStyle name="Comma 657" xfId="1102"/>
    <cellStyle name="Comma 657 2" xfId="7660"/>
    <cellStyle name="Comma 658" xfId="1103"/>
    <cellStyle name="Comma 658 2" xfId="7661"/>
    <cellStyle name="Comma 659" xfId="1104"/>
    <cellStyle name="Comma 659 2" xfId="7662"/>
    <cellStyle name="Comma 66" xfId="808"/>
    <cellStyle name="Comma 66 2" xfId="1349"/>
    <cellStyle name="Comma 66 2 2" xfId="7905"/>
    <cellStyle name="Comma 66 3" xfId="7385"/>
    <cellStyle name="Comma 660" xfId="1105"/>
    <cellStyle name="Comma 660 2" xfId="7663"/>
    <cellStyle name="Comma 661" xfId="1106"/>
    <cellStyle name="Comma 661 2" xfId="7664"/>
    <cellStyle name="Comma 662" xfId="1107"/>
    <cellStyle name="Comma 662 2" xfId="7665"/>
    <cellStyle name="Comma 663" xfId="1108"/>
    <cellStyle name="Comma 663 2" xfId="7666"/>
    <cellStyle name="Comma 664" xfId="1111"/>
    <cellStyle name="Comma 664 2" xfId="7668"/>
    <cellStyle name="Comma 665" xfId="1112"/>
    <cellStyle name="Comma 665 2" xfId="7669"/>
    <cellStyle name="Comma 666" xfId="1110"/>
    <cellStyle name="Comma 666 2" xfId="7667"/>
    <cellStyle name="Comma 667" xfId="1113"/>
    <cellStyle name="Comma 667 2" xfId="7670"/>
    <cellStyle name="Comma 668" xfId="1114"/>
    <cellStyle name="Comma 668 2" xfId="7671"/>
    <cellStyle name="Comma 669" xfId="1115"/>
    <cellStyle name="Comma 669 2" xfId="7672"/>
    <cellStyle name="Comma 67" xfId="809"/>
    <cellStyle name="Comma 67 2" xfId="1350"/>
    <cellStyle name="Comma 67 2 2" xfId="7906"/>
    <cellStyle name="Comma 67 3" xfId="7386"/>
    <cellStyle name="Comma 670" xfId="1116"/>
    <cellStyle name="Comma 670 2" xfId="7673"/>
    <cellStyle name="Comma 671" xfId="1117"/>
    <cellStyle name="Comma 671 2" xfId="7674"/>
    <cellStyle name="Comma 672" xfId="1118"/>
    <cellStyle name="Comma 672 2" xfId="7675"/>
    <cellStyle name="Comma 673" xfId="1119"/>
    <cellStyle name="Comma 673 2" xfId="7676"/>
    <cellStyle name="Comma 674" xfId="1121"/>
    <cellStyle name="Comma 674 2" xfId="7678"/>
    <cellStyle name="Comma 675" xfId="1120"/>
    <cellStyle name="Comma 675 2" xfId="7677"/>
    <cellStyle name="Comma 676" xfId="1122"/>
    <cellStyle name="Comma 676 2" xfId="7679"/>
    <cellStyle name="Comma 677" xfId="1123"/>
    <cellStyle name="Comma 677 2" xfId="7680"/>
    <cellStyle name="Comma 678" xfId="1124"/>
    <cellStyle name="Comma 678 2" xfId="7681"/>
    <cellStyle name="Comma 679" xfId="1125"/>
    <cellStyle name="Comma 679 2" xfId="7682"/>
    <cellStyle name="Comma 68" xfId="810"/>
    <cellStyle name="Comma 68 2" xfId="1351"/>
    <cellStyle name="Comma 68 2 2" xfId="7907"/>
    <cellStyle name="Comma 68 3" xfId="7387"/>
    <cellStyle name="Comma 680" xfId="1126"/>
    <cellStyle name="Comma 680 2" xfId="7683"/>
    <cellStyle name="Comma 681" xfId="1128"/>
    <cellStyle name="Comma 681 2" xfId="1387"/>
    <cellStyle name="Comma 681 2 2" xfId="7939"/>
    <cellStyle name="Comma 681 3" xfId="1163"/>
    <cellStyle name="Comma 681 3 2" xfId="7720"/>
    <cellStyle name="Comma 681 4" xfId="7685"/>
    <cellStyle name="Comma 682" xfId="1129"/>
    <cellStyle name="Comma 682 2" xfId="7686"/>
    <cellStyle name="Comma 683" xfId="1130"/>
    <cellStyle name="Comma 683 2" xfId="7687"/>
    <cellStyle name="Comma 684" xfId="1131"/>
    <cellStyle name="Comma 684 2" xfId="7688"/>
    <cellStyle name="Comma 685" xfId="1132"/>
    <cellStyle name="Comma 685 2" xfId="1388"/>
    <cellStyle name="Comma 685 2 2" xfId="7940"/>
    <cellStyle name="Comma 685 3" xfId="1164"/>
    <cellStyle name="Comma 685 3 2" xfId="7721"/>
    <cellStyle name="Comma 685 4" xfId="7689"/>
    <cellStyle name="Comma 686" xfId="1133"/>
    <cellStyle name="Comma 686 2" xfId="1389"/>
    <cellStyle name="Comma 686 2 2" xfId="7941"/>
    <cellStyle name="Comma 686 3" xfId="1165"/>
    <cellStyle name="Comma 686 3 2" xfId="7722"/>
    <cellStyle name="Comma 686 4" xfId="7690"/>
    <cellStyle name="Comma 687" xfId="1134"/>
    <cellStyle name="Comma 687 2" xfId="7691"/>
    <cellStyle name="Comma 688" xfId="1135"/>
    <cellStyle name="Comma 688 2" xfId="7692"/>
    <cellStyle name="Comma 689" xfId="1136"/>
    <cellStyle name="Comma 689 2" xfId="7693"/>
    <cellStyle name="Comma 69" xfId="811"/>
    <cellStyle name="Comma 69 2" xfId="1352"/>
    <cellStyle name="Comma 69 2 2" xfId="7908"/>
    <cellStyle name="Comma 69 3" xfId="7388"/>
    <cellStyle name="Comma 690" xfId="1137"/>
    <cellStyle name="Comma 690 2" xfId="7694"/>
    <cellStyle name="Comma 691" xfId="1138"/>
    <cellStyle name="Comma 691 2" xfId="7695"/>
    <cellStyle name="Comma 692" xfId="1139"/>
    <cellStyle name="Comma 692 2" xfId="7696"/>
    <cellStyle name="Comma 693" xfId="1140"/>
    <cellStyle name="Comma 693 2" xfId="7697"/>
    <cellStyle name="Comma 694" xfId="1141"/>
    <cellStyle name="Comma 694 2" xfId="7698"/>
    <cellStyle name="Comma 695" xfId="1143"/>
    <cellStyle name="Comma 695 2" xfId="7700"/>
    <cellStyle name="Comma 696" xfId="1142"/>
    <cellStyle name="Comma 696 2" xfId="7699"/>
    <cellStyle name="Comma 697" xfId="1144"/>
    <cellStyle name="Comma 697 2" xfId="7701"/>
    <cellStyle name="Comma 698" xfId="1145"/>
    <cellStyle name="Comma 698 2" xfId="7702"/>
    <cellStyle name="Comma 699" xfId="1146"/>
    <cellStyle name="Comma 699 2" xfId="7703"/>
    <cellStyle name="Comma 7" xfId="114"/>
    <cellStyle name="Comma 7 10" xfId="5130"/>
    <cellStyle name="Comma 7 10 2" xfId="6169"/>
    <cellStyle name="Comma 7 10 2 2" xfId="12551"/>
    <cellStyle name="Comma 7 10 3" xfId="11524"/>
    <cellStyle name="Comma 7 11" xfId="5310"/>
    <cellStyle name="Comma 7 11 2" xfId="6149"/>
    <cellStyle name="Comma 7 11 2 2" xfId="12531"/>
    <cellStyle name="Comma 7 11 3" xfId="11704"/>
    <cellStyle name="Comma 7 12" xfId="6521"/>
    <cellStyle name="Comma 7 12 2" xfId="12901"/>
    <cellStyle name="Comma 7 13" xfId="812"/>
    <cellStyle name="Comma 7 13 2" xfId="7389"/>
    <cellStyle name="Comma 7 14" xfId="6711"/>
    <cellStyle name="Comma 7 2" xfId="115"/>
    <cellStyle name="Comma 7 2 2" xfId="116"/>
    <cellStyle name="Comma 7 2 2 2" xfId="1353"/>
    <cellStyle name="Comma 7 2 2 2 2" xfId="7909"/>
    <cellStyle name="Comma 7 2 2 3" xfId="6713"/>
    <cellStyle name="Comma 7 2 3" xfId="1717"/>
    <cellStyle name="Comma 7 2 3 2" xfId="8267"/>
    <cellStyle name="Comma 7 2 4" xfId="3070"/>
    <cellStyle name="Comma 7 2 4 2" xfId="9563"/>
    <cellStyle name="Comma 7 2 5" xfId="813"/>
    <cellStyle name="Comma 7 2 5 2" xfId="7390"/>
    <cellStyle name="Comma 7 2 6" xfId="6712"/>
    <cellStyle name="Comma 7 3" xfId="219"/>
    <cellStyle name="Comma 7 3 2" xfId="1718"/>
    <cellStyle name="Comma 7 3 2 2" xfId="8268"/>
    <cellStyle name="Comma 7 3 3" xfId="3071"/>
    <cellStyle name="Comma 7 3 3 2" xfId="9564"/>
    <cellStyle name="Comma 7 3 4" xfId="814"/>
    <cellStyle name="Comma 7 3 4 2" xfId="7391"/>
    <cellStyle name="Comma 7 3 5" xfId="6803"/>
    <cellStyle name="Comma 7 4" xfId="815"/>
    <cellStyle name="Comma 7 4 2" xfId="7392"/>
    <cellStyle name="Comma 7 5" xfId="816"/>
    <cellStyle name="Comma 7 5 2" xfId="7393"/>
    <cellStyle name="Comma 7 6" xfId="1587"/>
    <cellStyle name="Comma 7 6 2" xfId="8138"/>
    <cellStyle name="Comma 7 7" xfId="2770"/>
    <cellStyle name="Comma 7 7 2" xfId="2674"/>
    <cellStyle name="Comma 7 7 2 2" xfId="9176"/>
    <cellStyle name="Comma 7 7 3" xfId="2909"/>
    <cellStyle name="Comma 7 7 3 2" xfId="9406"/>
    <cellStyle name="Comma 7 7 4" xfId="3158"/>
    <cellStyle name="Comma 7 7 4 2" xfId="3313"/>
    <cellStyle name="Comma 7 7 4 2 2" xfId="9798"/>
    <cellStyle name="Comma 7 7 4 3" xfId="3473"/>
    <cellStyle name="Comma 7 7 4 3 2" xfId="9951"/>
    <cellStyle name="Comma 7 7 4 4" xfId="3697"/>
    <cellStyle name="Comma 7 7 4 4 2" xfId="3861"/>
    <cellStyle name="Comma 7 7 4 4 2 2" xfId="4280"/>
    <cellStyle name="Comma 7 7 4 4 2 2 2" xfId="10697"/>
    <cellStyle name="Comma 7 7 4 4 2 3" xfId="4440"/>
    <cellStyle name="Comma 7 7 4 4 2 3 2" xfId="10847"/>
    <cellStyle name="Comma 7 7 4 4 2 4" xfId="10318"/>
    <cellStyle name="Comma 7 7 4 4 3" xfId="3998"/>
    <cellStyle name="Comma 7 7 4 4 3 2" xfId="10446"/>
    <cellStyle name="Comma 7 7 4 4 4" xfId="10165"/>
    <cellStyle name="Comma 7 7 4 5" xfId="9648"/>
    <cellStyle name="Comma 7 7 5" xfId="3636"/>
    <cellStyle name="Comma 7 7 5 2" xfId="3800"/>
    <cellStyle name="Comma 7 7 5 2 2" xfId="4219"/>
    <cellStyle name="Comma 7 7 5 2 2 2" xfId="10641"/>
    <cellStyle name="Comma 7 7 5 2 3" xfId="4379"/>
    <cellStyle name="Comma 7 7 5 2 3 2" xfId="10791"/>
    <cellStyle name="Comma 7 7 5 2 4" xfId="10262"/>
    <cellStyle name="Comma 7 7 5 3" xfId="3937"/>
    <cellStyle name="Comma 7 7 5 3 2" xfId="10390"/>
    <cellStyle name="Comma 7 7 5 4" xfId="10109"/>
    <cellStyle name="Comma 7 7 6" xfId="9270"/>
    <cellStyle name="Comma 7 8" xfId="4068"/>
    <cellStyle name="Comma 7 8 2" xfId="4647"/>
    <cellStyle name="Comma 7 8 2 2" xfId="11048"/>
    <cellStyle name="Comma 7 8 3" xfId="5521"/>
    <cellStyle name="Comma 7 8 3 2" xfId="11913"/>
    <cellStyle name="Comma 7 8 4" xfId="4562"/>
    <cellStyle name="Comma 7 8 4 2" xfId="10966"/>
    <cellStyle name="Comma 7 8 5" xfId="10509"/>
    <cellStyle name="Comma 7 9" xfId="4693"/>
    <cellStyle name="Comma 7 9 2" xfId="4898"/>
    <cellStyle name="Comma 7 9 2 2" xfId="11295"/>
    <cellStyle name="Comma 7 9 3" xfId="5575"/>
    <cellStyle name="Comma 7 9 3 2" xfId="11964"/>
    <cellStyle name="Comma 7 9 4" xfId="11093"/>
    <cellStyle name="Comma 70" xfId="817"/>
    <cellStyle name="Comma 70 2" xfId="1354"/>
    <cellStyle name="Comma 70 2 2" xfId="7910"/>
    <cellStyle name="Comma 70 3" xfId="7394"/>
    <cellStyle name="Comma 700" xfId="1147"/>
    <cellStyle name="Comma 700 2" xfId="7704"/>
    <cellStyle name="Comma 701" xfId="1149"/>
    <cellStyle name="Comma 701 2" xfId="7706"/>
    <cellStyle name="Comma 702" xfId="1148"/>
    <cellStyle name="Comma 702 2" xfId="7705"/>
    <cellStyle name="Comma 703" xfId="1150"/>
    <cellStyle name="Comma 703 2" xfId="7707"/>
    <cellStyle name="Comma 704" xfId="1151"/>
    <cellStyle name="Comma 704 2" xfId="7708"/>
    <cellStyle name="Comma 705" xfId="1152"/>
    <cellStyle name="Comma 705 2" xfId="7709"/>
    <cellStyle name="Comma 706" xfId="1020"/>
    <cellStyle name="Comma 706 2" xfId="1166"/>
    <cellStyle name="Comma 706 2 2" xfId="7723"/>
    <cellStyle name="Comma 706 3" xfId="7579"/>
    <cellStyle name="Comma 707" xfId="1167"/>
    <cellStyle name="Comma 707 2" xfId="7724"/>
    <cellStyle name="Comma 708" xfId="1168"/>
    <cellStyle name="Comma 708 2" xfId="7725"/>
    <cellStyle name="Comma 709" xfId="1169"/>
    <cellStyle name="Comma 709 2" xfId="7726"/>
    <cellStyle name="Comma 71" xfId="818"/>
    <cellStyle name="Comma 71 2" xfId="1355"/>
    <cellStyle name="Comma 71 2 2" xfId="7911"/>
    <cellStyle name="Comma 71 3" xfId="7395"/>
    <cellStyle name="Comma 710" xfId="1170"/>
    <cellStyle name="Comma 710 2" xfId="7727"/>
    <cellStyle name="Comma 711" xfId="1171"/>
    <cellStyle name="Comma 711 2" xfId="7728"/>
    <cellStyle name="Comma 712" xfId="1173"/>
    <cellStyle name="Comma 712 2" xfId="7730"/>
    <cellStyle name="Comma 713" xfId="1172"/>
    <cellStyle name="Comma 713 2" xfId="7729"/>
    <cellStyle name="Comma 714" xfId="1174"/>
    <cellStyle name="Comma 714 2" xfId="7731"/>
    <cellStyle name="Comma 715" xfId="1153"/>
    <cellStyle name="Comma 715 2" xfId="7710"/>
    <cellStyle name="Comma 716" xfId="1175"/>
    <cellStyle name="Comma 716 2" xfId="7732"/>
    <cellStyle name="Comma 717" xfId="1177"/>
    <cellStyle name="Comma 717 2" xfId="7734"/>
    <cellStyle name="Comma 718" xfId="1176"/>
    <cellStyle name="Comma 718 2" xfId="7733"/>
    <cellStyle name="Comma 719" xfId="1178"/>
    <cellStyle name="Comma 719 2" xfId="7735"/>
    <cellStyle name="Comma 72" xfId="819"/>
    <cellStyle name="Comma 72 2" xfId="1356"/>
    <cellStyle name="Comma 72 2 2" xfId="7912"/>
    <cellStyle name="Comma 72 3" xfId="7396"/>
    <cellStyle name="Comma 720" xfId="1179"/>
    <cellStyle name="Comma 720 2" xfId="7736"/>
    <cellStyle name="Comma 721" xfId="1181"/>
    <cellStyle name="Comma 721 2" xfId="7738"/>
    <cellStyle name="Comma 722" xfId="1180"/>
    <cellStyle name="Comma 722 2" xfId="7737"/>
    <cellStyle name="Comma 723" xfId="1182"/>
    <cellStyle name="Comma 723 2" xfId="7739"/>
    <cellStyle name="Comma 724" xfId="1183"/>
    <cellStyle name="Comma 724 2" xfId="7740"/>
    <cellStyle name="Comma 725" xfId="1184"/>
    <cellStyle name="Comma 725 2" xfId="7741"/>
    <cellStyle name="Comma 726" xfId="1185"/>
    <cellStyle name="Comma 726 2" xfId="7742"/>
    <cellStyle name="Comma 727" xfId="1186"/>
    <cellStyle name="Comma 727 2" xfId="7743"/>
    <cellStyle name="Comma 728" xfId="1187"/>
    <cellStyle name="Comma 728 2" xfId="7744"/>
    <cellStyle name="Comma 729" xfId="1188"/>
    <cellStyle name="Comma 729 2" xfId="7745"/>
    <cellStyle name="Comma 73" xfId="820"/>
    <cellStyle name="Comma 73 2" xfId="1357"/>
    <cellStyle name="Comma 73 2 2" xfId="7913"/>
    <cellStyle name="Comma 73 3" xfId="7397"/>
    <cellStyle name="Comma 730" xfId="1154"/>
    <cellStyle name="Comma 730 2" xfId="7711"/>
    <cellStyle name="Comma 731" xfId="1190"/>
    <cellStyle name="Comma 731 2" xfId="7747"/>
    <cellStyle name="Comma 732" xfId="1192"/>
    <cellStyle name="Comma 732 2" xfId="7749"/>
    <cellStyle name="Comma 733" xfId="1189"/>
    <cellStyle name="Comma 733 2" xfId="7746"/>
    <cellStyle name="Comma 734" xfId="1191"/>
    <cellStyle name="Comma 734 2" xfId="7748"/>
    <cellStyle name="Comma 735" xfId="1193"/>
    <cellStyle name="Comma 735 2" xfId="7750"/>
    <cellStyle name="Comma 736" xfId="1194"/>
    <cellStyle name="Comma 736 2" xfId="7751"/>
    <cellStyle name="Comma 737" xfId="1196"/>
    <cellStyle name="Comma 737 2" xfId="7753"/>
    <cellStyle name="Comma 738" xfId="1195"/>
    <cellStyle name="Comma 738 2" xfId="7752"/>
    <cellStyle name="Comma 739" xfId="1197"/>
    <cellStyle name="Comma 739 2" xfId="7754"/>
    <cellStyle name="Comma 74" xfId="821"/>
    <cellStyle name="Comma 74 2" xfId="1358"/>
    <cellStyle name="Comma 74 2 2" xfId="7914"/>
    <cellStyle name="Comma 74 3" xfId="7398"/>
    <cellStyle name="Comma 740" xfId="1198"/>
    <cellStyle name="Comma 740 2" xfId="7755"/>
    <cellStyle name="Comma 741" xfId="1199"/>
    <cellStyle name="Comma 741 2" xfId="7756"/>
    <cellStyle name="Comma 742" xfId="1200"/>
    <cellStyle name="Comma 742 2" xfId="7757"/>
    <cellStyle name="Comma 743" xfId="1202"/>
    <cellStyle name="Comma 743 2" xfId="7759"/>
    <cellStyle name="Comma 744" xfId="1201"/>
    <cellStyle name="Comma 744 2" xfId="7758"/>
    <cellStyle name="Comma 745" xfId="1203"/>
    <cellStyle name="Comma 745 2" xfId="7760"/>
    <cellStyle name="Comma 746" xfId="1204"/>
    <cellStyle name="Comma 746 2" xfId="7761"/>
    <cellStyle name="Comma 747" xfId="1205"/>
    <cellStyle name="Comma 747 2" xfId="7762"/>
    <cellStyle name="Comma 748" xfId="1208"/>
    <cellStyle name="Comma 748 2" xfId="7765"/>
    <cellStyle name="Comma 749" xfId="1206"/>
    <cellStyle name="Comma 749 2" xfId="1390"/>
    <cellStyle name="Comma 749 2 2" xfId="7942"/>
    <cellStyle name="Comma 749 3" xfId="7763"/>
    <cellStyle name="Comma 75" xfId="822"/>
    <cellStyle name="Comma 75 2" xfId="1359"/>
    <cellStyle name="Comma 75 2 2" xfId="7915"/>
    <cellStyle name="Comma 75 3" xfId="7399"/>
    <cellStyle name="Comma 750" xfId="1207"/>
    <cellStyle name="Comma 750 2" xfId="7764"/>
    <cellStyle name="Comma 751" xfId="1210"/>
    <cellStyle name="Comma 751 2" xfId="1392"/>
    <cellStyle name="Comma 751 2 2" xfId="7944"/>
    <cellStyle name="Comma 751 3" xfId="7767"/>
    <cellStyle name="Comma 752" xfId="1212"/>
    <cellStyle name="Comma 752 2" xfId="1394"/>
    <cellStyle name="Comma 752 2 2" xfId="7945"/>
    <cellStyle name="Comma 752 3" xfId="7768"/>
    <cellStyle name="Comma 753" xfId="1213"/>
    <cellStyle name="Comma 753 2" xfId="7769"/>
    <cellStyle name="Comma 754" xfId="1214"/>
    <cellStyle name="Comma 754 2" xfId="7770"/>
    <cellStyle name="Comma 755" xfId="1215"/>
    <cellStyle name="Comma 755 2" xfId="7771"/>
    <cellStyle name="Comma 756" xfId="1216"/>
    <cellStyle name="Comma 756 2" xfId="7772"/>
    <cellStyle name="Comma 757" xfId="1217"/>
    <cellStyle name="Comma 757 2" xfId="7773"/>
    <cellStyle name="Comma 758" xfId="1218"/>
    <cellStyle name="Comma 758 2" xfId="7774"/>
    <cellStyle name="Comma 759" xfId="1222"/>
    <cellStyle name="Comma 759 2" xfId="7778"/>
    <cellStyle name="Comma 76" xfId="823"/>
    <cellStyle name="Comma 76 2" xfId="1360"/>
    <cellStyle name="Comma 76 2 2" xfId="7916"/>
    <cellStyle name="Comma 76 3" xfId="7400"/>
    <cellStyle name="Comma 760" xfId="1219"/>
    <cellStyle name="Comma 760 2" xfId="7775"/>
    <cellStyle name="Comma 761" xfId="1221"/>
    <cellStyle name="Comma 761 2" xfId="7777"/>
    <cellStyle name="Comma 762" xfId="1220"/>
    <cellStyle name="Comma 762 2" xfId="7776"/>
    <cellStyle name="Comma 763" xfId="1223"/>
    <cellStyle name="Comma 763 2" xfId="7779"/>
    <cellStyle name="Comma 764" xfId="1224"/>
    <cellStyle name="Comma 764 2" xfId="7780"/>
    <cellStyle name="Comma 765" xfId="1225"/>
    <cellStyle name="Comma 765 2" xfId="7781"/>
    <cellStyle name="Comma 766" xfId="1226"/>
    <cellStyle name="Comma 766 2" xfId="7782"/>
    <cellStyle name="Comma 767" xfId="1227"/>
    <cellStyle name="Comma 767 2" xfId="7783"/>
    <cellStyle name="Comma 768" xfId="1228"/>
    <cellStyle name="Comma 768 2" xfId="7784"/>
    <cellStyle name="Comma 769" xfId="1229"/>
    <cellStyle name="Comma 769 2" xfId="7785"/>
    <cellStyle name="Comma 77" xfId="824"/>
    <cellStyle name="Comma 77 2" xfId="1361"/>
    <cellStyle name="Comma 77 2 2" xfId="7917"/>
    <cellStyle name="Comma 77 3" xfId="7401"/>
    <cellStyle name="Comma 770" xfId="1231"/>
    <cellStyle name="Comma 770 2" xfId="7787"/>
    <cellStyle name="Comma 771" xfId="1232"/>
    <cellStyle name="Comma 771 2" xfId="7788"/>
    <cellStyle name="Comma 772" xfId="1230"/>
    <cellStyle name="Comma 772 2" xfId="7786"/>
    <cellStyle name="Comma 773" xfId="1233"/>
    <cellStyle name="Comma 773 2" xfId="7789"/>
    <cellStyle name="Comma 774" xfId="1234"/>
    <cellStyle name="Comma 774 2" xfId="7790"/>
    <cellStyle name="Comma 775" xfId="1235"/>
    <cellStyle name="Comma 775 2" xfId="7791"/>
    <cellStyle name="Comma 776" xfId="1236"/>
    <cellStyle name="Comma 776 2" xfId="7792"/>
    <cellStyle name="Comma 777" xfId="1237"/>
    <cellStyle name="Comma 777 2" xfId="7793"/>
    <cellStyle name="Comma 778" xfId="1238"/>
    <cellStyle name="Comma 778 2" xfId="7794"/>
    <cellStyle name="Comma 779" xfId="1241"/>
    <cellStyle name="Comma 779 2" xfId="7797"/>
    <cellStyle name="Comma 78" xfId="825"/>
    <cellStyle name="Comma 78 2" xfId="1362"/>
    <cellStyle name="Comma 78 2 2" xfId="7918"/>
    <cellStyle name="Comma 78 3" xfId="7402"/>
    <cellStyle name="Comma 780" xfId="1239"/>
    <cellStyle name="Comma 780 2" xfId="7795"/>
    <cellStyle name="Comma 781" xfId="1240"/>
    <cellStyle name="Comma 781 2" xfId="7796"/>
    <cellStyle name="Comma 782" xfId="1242"/>
    <cellStyle name="Comma 782 2" xfId="7798"/>
    <cellStyle name="Comma 783" xfId="1243"/>
    <cellStyle name="Comma 783 2" xfId="7799"/>
    <cellStyle name="Comma 784" xfId="1244"/>
    <cellStyle name="Comma 784 2" xfId="7800"/>
    <cellStyle name="Comma 785" xfId="1246"/>
    <cellStyle name="Comma 785 2" xfId="7802"/>
    <cellStyle name="Comma 786" xfId="1245"/>
    <cellStyle name="Comma 786 2" xfId="7801"/>
    <cellStyle name="Comma 787" xfId="1247"/>
    <cellStyle name="Comma 787 2" xfId="7803"/>
    <cellStyle name="Comma 788" xfId="1248"/>
    <cellStyle name="Comma 788 2" xfId="7804"/>
    <cellStyle name="Comma 789" xfId="1249"/>
    <cellStyle name="Comma 789 2" xfId="7805"/>
    <cellStyle name="Comma 79" xfId="826"/>
    <cellStyle name="Comma 79 2" xfId="7403"/>
    <cellStyle name="Comma 790" xfId="1251"/>
    <cellStyle name="Comma 790 2" xfId="7807"/>
    <cellStyle name="Comma 791" xfId="1250"/>
    <cellStyle name="Comma 791 2" xfId="7806"/>
    <cellStyle name="Comma 792" xfId="1252"/>
    <cellStyle name="Comma 792 2" xfId="7808"/>
    <cellStyle name="Comma 793" xfId="1255"/>
    <cellStyle name="Comma 793 2" xfId="7811"/>
    <cellStyle name="Comma 794" xfId="1253"/>
    <cellStyle name="Comma 794 2" xfId="7809"/>
    <cellStyle name="Comma 795" xfId="1254"/>
    <cellStyle name="Comma 795 2" xfId="7810"/>
    <cellStyle name="Comma 796" xfId="1257"/>
    <cellStyle name="Comma 796 2" xfId="7813"/>
    <cellStyle name="Comma 797" xfId="1261"/>
    <cellStyle name="Comma 797 2" xfId="7817"/>
    <cellStyle name="Comma 798" xfId="1260"/>
    <cellStyle name="Comma 798 2" xfId="7816"/>
    <cellStyle name="Comma 799" xfId="1259"/>
    <cellStyle name="Comma 799 2" xfId="7815"/>
    <cellStyle name="Comma 8" xfId="117"/>
    <cellStyle name="Comma 8 10" xfId="5131"/>
    <cellStyle name="Comma 8 10 2" xfId="6006"/>
    <cellStyle name="Comma 8 10 2 2" xfId="12392"/>
    <cellStyle name="Comma 8 10 3" xfId="11525"/>
    <cellStyle name="Comma 8 11" xfId="5309"/>
    <cellStyle name="Comma 8 11 2" xfId="6168"/>
    <cellStyle name="Comma 8 11 2 2" xfId="12550"/>
    <cellStyle name="Comma 8 11 3" xfId="11703"/>
    <cellStyle name="Comma 8 12" xfId="6522"/>
    <cellStyle name="Comma 8 12 2" xfId="12902"/>
    <cellStyle name="Comma 8 13" xfId="827"/>
    <cellStyle name="Comma 8 13 2" xfId="7404"/>
    <cellStyle name="Comma 8 14" xfId="6714"/>
    <cellStyle name="Comma 8 2" xfId="118"/>
    <cellStyle name="Comma 8 2 2" xfId="1363"/>
    <cellStyle name="Comma 8 2 2 2" xfId="7919"/>
    <cellStyle name="Comma 8 2 3" xfId="1719"/>
    <cellStyle name="Comma 8 2 3 2" xfId="8269"/>
    <cellStyle name="Comma 8 2 4" xfId="3072"/>
    <cellStyle name="Comma 8 2 4 2" xfId="9565"/>
    <cellStyle name="Comma 8 2 5" xfId="828"/>
    <cellStyle name="Comma 8 2 5 2" xfId="7405"/>
    <cellStyle name="Comma 8 2 6" xfId="6715"/>
    <cellStyle name="Comma 8 3" xfId="829"/>
    <cellStyle name="Comma 8 3 2" xfId="1720"/>
    <cellStyle name="Comma 8 3 2 2" xfId="8270"/>
    <cellStyle name="Comma 8 3 3" xfId="3073"/>
    <cellStyle name="Comma 8 3 3 2" xfId="9566"/>
    <cellStyle name="Comma 8 3 4" xfId="7406"/>
    <cellStyle name="Comma 8 4" xfId="830"/>
    <cellStyle name="Comma 8 4 2" xfId="7407"/>
    <cellStyle name="Comma 8 5" xfId="831"/>
    <cellStyle name="Comma 8 5 2" xfId="7408"/>
    <cellStyle name="Comma 8 6" xfId="1586"/>
    <cellStyle name="Comma 8 6 2" xfId="8137"/>
    <cellStyle name="Comma 8 7" xfId="2771"/>
    <cellStyle name="Comma 8 7 2" xfId="2690"/>
    <cellStyle name="Comma 8 7 2 2" xfId="9192"/>
    <cellStyle name="Comma 8 7 3" xfId="2910"/>
    <cellStyle name="Comma 8 7 3 2" xfId="9407"/>
    <cellStyle name="Comma 8 7 4" xfId="3159"/>
    <cellStyle name="Comma 8 7 4 2" xfId="3314"/>
    <cellStyle name="Comma 8 7 4 2 2" xfId="9799"/>
    <cellStyle name="Comma 8 7 4 3" xfId="3474"/>
    <cellStyle name="Comma 8 7 4 3 2" xfId="9952"/>
    <cellStyle name="Comma 8 7 4 4" xfId="3698"/>
    <cellStyle name="Comma 8 7 4 4 2" xfId="3862"/>
    <cellStyle name="Comma 8 7 4 4 2 2" xfId="4281"/>
    <cellStyle name="Comma 8 7 4 4 2 2 2" xfId="10698"/>
    <cellStyle name="Comma 8 7 4 4 2 3" xfId="4441"/>
    <cellStyle name="Comma 8 7 4 4 2 3 2" xfId="10848"/>
    <cellStyle name="Comma 8 7 4 4 2 4" xfId="10319"/>
    <cellStyle name="Comma 8 7 4 4 3" xfId="3999"/>
    <cellStyle name="Comma 8 7 4 4 3 2" xfId="10447"/>
    <cellStyle name="Comma 8 7 4 4 4" xfId="10166"/>
    <cellStyle name="Comma 8 7 4 5" xfId="9649"/>
    <cellStyle name="Comma 8 7 5" xfId="3637"/>
    <cellStyle name="Comma 8 7 5 2" xfId="3801"/>
    <cellStyle name="Comma 8 7 5 2 2" xfId="4220"/>
    <cellStyle name="Comma 8 7 5 2 2 2" xfId="10642"/>
    <cellStyle name="Comma 8 7 5 2 3" xfId="4380"/>
    <cellStyle name="Comma 8 7 5 2 3 2" xfId="10792"/>
    <cellStyle name="Comma 8 7 5 2 4" xfId="10263"/>
    <cellStyle name="Comma 8 7 5 3" xfId="3938"/>
    <cellStyle name="Comma 8 7 5 3 2" xfId="10391"/>
    <cellStyle name="Comma 8 7 5 4" xfId="10110"/>
    <cellStyle name="Comma 8 7 6" xfId="9271"/>
    <cellStyle name="Comma 8 8" xfId="4563"/>
    <cellStyle name="Comma 8 8 2" xfId="4648"/>
    <cellStyle name="Comma 8 8 2 2" xfId="11049"/>
    <cellStyle name="Comma 8 8 3" xfId="5522"/>
    <cellStyle name="Comma 8 8 3 2" xfId="11914"/>
    <cellStyle name="Comma 8 8 4" xfId="10967"/>
    <cellStyle name="Comma 8 9" xfId="4692"/>
    <cellStyle name="Comma 8 9 2" xfId="4897"/>
    <cellStyle name="Comma 8 9 2 2" xfId="11294"/>
    <cellStyle name="Comma 8 9 3" xfId="5574"/>
    <cellStyle name="Comma 8 9 3 2" xfId="11963"/>
    <cellStyle name="Comma 8 9 4" xfId="11092"/>
    <cellStyle name="Comma 80" xfId="832"/>
    <cellStyle name="Comma 80 2" xfId="1364"/>
    <cellStyle name="Comma 80 2 2" xfId="7920"/>
    <cellStyle name="Comma 80 3" xfId="7409"/>
    <cellStyle name="Comma 800" xfId="1262"/>
    <cellStyle name="Comma 800 2" xfId="7818"/>
    <cellStyle name="Comma 801" xfId="1258"/>
    <cellStyle name="Comma 801 2" xfId="7814"/>
    <cellStyle name="Comma 802" xfId="1263"/>
    <cellStyle name="Comma 802 2" xfId="7819"/>
    <cellStyle name="Comma 803" xfId="1264"/>
    <cellStyle name="Comma 803 2" xfId="7820"/>
    <cellStyle name="Comma 804" xfId="1265"/>
    <cellStyle name="Comma 804 2" xfId="7821"/>
    <cellStyle name="Comma 805" xfId="1266"/>
    <cellStyle name="Comma 805 2" xfId="7822"/>
    <cellStyle name="Comma 806" xfId="1267"/>
    <cellStyle name="Comma 806 2" xfId="7823"/>
    <cellStyle name="Comma 807" xfId="1268"/>
    <cellStyle name="Comma 807 2" xfId="7824"/>
    <cellStyle name="Comma 808" xfId="1269"/>
    <cellStyle name="Comma 808 2" xfId="7825"/>
    <cellStyle name="Comma 809" xfId="1270"/>
    <cellStyle name="Comma 809 2" xfId="7826"/>
    <cellStyle name="Comma 81" xfId="833"/>
    <cellStyle name="Comma 81 2" xfId="1365"/>
    <cellStyle name="Comma 81 2 2" xfId="7921"/>
    <cellStyle name="Comma 81 3" xfId="7410"/>
    <cellStyle name="Comma 810" xfId="1271"/>
    <cellStyle name="Comma 810 2" xfId="7827"/>
    <cellStyle name="Comma 811" xfId="1272"/>
    <cellStyle name="Comma 811 2" xfId="7828"/>
    <cellStyle name="Comma 812" xfId="1273"/>
    <cellStyle name="Comma 812 2" xfId="7829"/>
    <cellStyle name="Comma 813" xfId="1275"/>
    <cellStyle name="Comma 813 2" xfId="7831"/>
    <cellStyle name="Comma 814" xfId="1276"/>
    <cellStyle name="Comma 814 2" xfId="7832"/>
    <cellStyle name="Comma 815" xfId="1274"/>
    <cellStyle name="Comma 815 2" xfId="7830"/>
    <cellStyle name="Comma 816" xfId="1277"/>
    <cellStyle name="Comma 816 2" xfId="7833"/>
    <cellStyle name="Comma 817" xfId="1278"/>
    <cellStyle name="Comma 817 2" xfId="7834"/>
    <cellStyle name="Comma 818" xfId="1279"/>
    <cellStyle name="Comma 818 2" xfId="7835"/>
    <cellStyle name="Comma 819" xfId="1280"/>
    <cellStyle name="Comma 819 2" xfId="7836"/>
    <cellStyle name="Comma 82" xfId="834"/>
    <cellStyle name="Comma 82 2" xfId="1366"/>
    <cellStyle name="Comma 82 2 2" xfId="7922"/>
    <cellStyle name="Comma 82 3" xfId="7411"/>
    <cellStyle name="Comma 820" xfId="1281"/>
    <cellStyle name="Comma 820 2" xfId="7837"/>
    <cellStyle name="Comma 821" xfId="1282"/>
    <cellStyle name="Comma 821 2" xfId="7838"/>
    <cellStyle name="Comma 822" xfId="1283"/>
    <cellStyle name="Comma 822 2" xfId="7839"/>
    <cellStyle name="Comma 823" xfId="1284"/>
    <cellStyle name="Comma 823 2" xfId="7840"/>
    <cellStyle name="Comma 824" xfId="1285"/>
    <cellStyle name="Comma 824 2" xfId="7841"/>
    <cellStyle name="Comma 825" xfId="1286"/>
    <cellStyle name="Comma 825 2" xfId="7842"/>
    <cellStyle name="Comma 826" xfId="1287"/>
    <cellStyle name="Comma 826 2" xfId="7843"/>
    <cellStyle name="Comma 827" xfId="1396"/>
    <cellStyle name="Comma 827 2" xfId="7947"/>
    <cellStyle name="Comma 828" xfId="1397"/>
    <cellStyle name="Comma 828 2" xfId="7948"/>
    <cellStyle name="Comma 829" xfId="1398"/>
    <cellStyle name="Comma 829 2" xfId="7949"/>
    <cellStyle name="Comma 83" xfId="835"/>
    <cellStyle name="Comma 83 2" xfId="1367"/>
    <cellStyle name="Comma 83 2 2" xfId="7923"/>
    <cellStyle name="Comma 83 3" xfId="7412"/>
    <cellStyle name="Comma 830" xfId="1399"/>
    <cellStyle name="Comma 830 2" xfId="7950"/>
    <cellStyle name="Comma 831" xfId="1400"/>
    <cellStyle name="Comma 831 2" xfId="7951"/>
    <cellStyle name="Comma 832" xfId="1401"/>
    <cellStyle name="Comma 832 2" xfId="7952"/>
    <cellStyle name="Comma 833" xfId="1402"/>
    <cellStyle name="Comma 833 2" xfId="7953"/>
    <cellStyle name="Comma 834" xfId="1403"/>
    <cellStyle name="Comma 834 2" xfId="7954"/>
    <cellStyle name="Comma 835" xfId="1405"/>
    <cellStyle name="Comma 835 2" xfId="7956"/>
    <cellStyle name="Comma 836" xfId="1404"/>
    <cellStyle name="Comma 836 2" xfId="7955"/>
    <cellStyle name="Comma 837" xfId="1406"/>
    <cellStyle name="Comma 837 2" xfId="7957"/>
    <cellStyle name="Comma 838" xfId="1407"/>
    <cellStyle name="Comma 838 2" xfId="7958"/>
    <cellStyle name="Comma 839" xfId="1408"/>
    <cellStyle name="Comma 839 2" xfId="7959"/>
    <cellStyle name="Comma 84" xfId="836"/>
    <cellStyle name="Comma 84 2" xfId="1368"/>
    <cellStyle name="Comma 84 2 2" xfId="7924"/>
    <cellStyle name="Comma 84 3" xfId="7413"/>
    <cellStyle name="Comma 840" xfId="1409"/>
    <cellStyle name="Comma 840 2" xfId="7960"/>
    <cellStyle name="Comma 841" xfId="1410"/>
    <cellStyle name="Comma 841 2" xfId="7961"/>
    <cellStyle name="Comma 842" xfId="1411"/>
    <cellStyle name="Comma 842 2" xfId="7962"/>
    <cellStyle name="Comma 843" xfId="1412"/>
    <cellStyle name="Comma 843 2" xfId="7963"/>
    <cellStyle name="Comma 844" xfId="1413"/>
    <cellStyle name="Comma 844 2" xfId="7964"/>
    <cellStyle name="Comma 845" xfId="1414"/>
    <cellStyle name="Comma 845 2" xfId="7965"/>
    <cellStyle name="Comma 846" xfId="1415"/>
    <cellStyle name="Comma 846 2" xfId="7966"/>
    <cellStyle name="Comma 847" xfId="1416"/>
    <cellStyle name="Comma 847 2" xfId="7967"/>
    <cellStyle name="Comma 848" xfId="1417"/>
    <cellStyle name="Comma 848 2" xfId="7968"/>
    <cellStyle name="Comma 849" xfId="1418"/>
    <cellStyle name="Comma 849 2" xfId="7969"/>
    <cellStyle name="Comma 85" xfId="837"/>
    <cellStyle name="Comma 85 2" xfId="1369"/>
    <cellStyle name="Comma 85 2 2" xfId="7925"/>
    <cellStyle name="Comma 85 3" xfId="7414"/>
    <cellStyle name="Comma 850" xfId="1419"/>
    <cellStyle name="Comma 850 2" xfId="7970"/>
    <cellStyle name="Comma 851" xfId="1420"/>
    <cellStyle name="Comma 851 2" xfId="7971"/>
    <cellStyle name="Comma 852" xfId="1421"/>
    <cellStyle name="Comma 852 2" xfId="7972"/>
    <cellStyle name="Comma 853" xfId="1422"/>
    <cellStyle name="Comma 853 2" xfId="7973"/>
    <cellStyle name="Comma 854" xfId="1423"/>
    <cellStyle name="Comma 854 2" xfId="7974"/>
    <cellStyle name="Comma 855" xfId="1424"/>
    <cellStyle name="Comma 855 2" xfId="7975"/>
    <cellStyle name="Comma 856" xfId="1425"/>
    <cellStyle name="Comma 856 2" xfId="7976"/>
    <cellStyle name="Comma 857" xfId="1427"/>
    <cellStyle name="Comma 857 2" xfId="7978"/>
    <cellStyle name="Comma 858" xfId="1428"/>
    <cellStyle name="Comma 858 2" xfId="7979"/>
    <cellStyle name="Comma 859" xfId="1426"/>
    <cellStyle name="Comma 859 2" xfId="7977"/>
    <cellStyle name="Comma 86" xfId="838"/>
    <cellStyle name="Comma 86 2" xfId="1370"/>
    <cellStyle name="Comma 86 2 2" xfId="7926"/>
    <cellStyle name="Comma 86 3" xfId="7415"/>
    <cellStyle name="Comma 860" xfId="1429"/>
    <cellStyle name="Comma 860 2" xfId="7980"/>
    <cellStyle name="Comma 861" xfId="1430"/>
    <cellStyle name="Comma 861 2" xfId="7981"/>
    <cellStyle name="Comma 862" xfId="1431"/>
    <cellStyle name="Comma 862 2" xfId="7982"/>
    <cellStyle name="Comma 863" xfId="1432"/>
    <cellStyle name="Comma 863 2" xfId="7983"/>
    <cellStyle name="Comma 864" xfId="1433"/>
    <cellStyle name="Comma 864 2" xfId="7984"/>
    <cellStyle name="Comma 865" xfId="1438"/>
    <cellStyle name="Comma 865 2" xfId="7989"/>
    <cellStyle name="Comma 866" xfId="1434"/>
    <cellStyle name="Comma 866 2" xfId="7985"/>
    <cellStyle name="Comma 867" xfId="1436"/>
    <cellStyle name="Comma 867 2" xfId="7987"/>
    <cellStyle name="Comma 868" xfId="1435"/>
    <cellStyle name="Comma 868 2" xfId="7986"/>
    <cellStyle name="Comma 869" xfId="1437"/>
    <cellStyle name="Comma 869 2" xfId="7988"/>
    <cellStyle name="Comma 87" xfId="839"/>
    <cellStyle name="Comma 87 2" xfId="1371"/>
    <cellStyle name="Comma 87 2 2" xfId="7927"/>
    <cellStyle name="Comma 87 3" xfId="7416"/>
    <cellStyle name="Comma 870" xfId="1439"/>
    <cellStyle name="Comma 870 2" xfId="7990"/>
    <cellStyle name="Comma 871" xfId="1440"/>
    <cellStyle name="Comma 871 2" xfId="7991"/>
    <cellStyle name="Comma 872" xfId="1441"/>
    <cellStyle name="Comma 872 2" xfId="7992"/>
    <cellStyle name="Comma 873" xfId="1442"/>
    <cellStyle name="Comma 873 2" xfId="7993"/>
    <cellStyle name="Comma 874" xfId="1443"/>
    <cellStyle name="Comma 874 2" xfId="7994"/>
    <cellStyle name="Comma 875" xfId="1444"/>
    <cellStyle name="Comma 875 2" xfId="7995"/>
    <cellStyle name="Comma 876" xfId="1445"/>
    <cellStyle name="Comma 876 2" xfId="7996"/>
    <cellStyle name="Comma 877" xfId="1446"/>
    <cellStyle name="Comma 877 2" xfId="7997"/>
    <cellStyle name="Comma 878" xfId="1447"/>
    <cellStyle name="Comma 878 2" xfId="7998"/>
    <cellStyle name="Comma 879" xfId="1448"/>
    <cellStyle name="Comma 879 2" xfId="7999"/>
    <cellStyle name="Comma 88" xfId="840"/>
    <cellStyle name="Comma 88 2" xfId="1372"/>
    <cellStyle name="Comma 88 2 2" xfId="7928"/>
    <cellStyle name="Comma 88 3" xfId="7417"/>
    <cellStyle name="Comma 880" xfId="1449"/>
    <cellStyle name="Comma 880 2" xfId="8000"/>
    <cellStyle name="Comma 881" xfId="1450"/>
    <cellStyle name="Comma 881 2" xfId="8001"/>
    <cellStyle name="Comma 882" xfId="1452"/>
    <cellStyle name="Comma 882 2" xfId="8003"/>
    <cellStyle name="Comma 883" xfId="1451"/>
    <cellStyle name="Comma 883 2" xfId="8002"/>
    <cellStyle name="Comma 884" xfId="1155"/>
    <cellStyle name="Comma 884 2" xfId="7712"/>
    <cellStyle name="Comma 885" xfId="1453"/>
    <cellStyle name="Comma 885 2" xfId="8004"/>
    <cellStyle name="Comma 886" xfId="1454"/>
    <cellStyle name="Comma 886 2" xfId="8005"/>
    <cellStyle name="Comma 887" xfId="1455"/>
    <cellStyle name="Comma 887 2" xfId="8006"/>
    <cellStyle name="Comma 888" xfId="1456"/>
    <cellStyle name="Comma 888 2" xfId="8007"/>
    <cellStyle name="Comma 889" xfId="1458"/>
    <cellStyle name="Comma 889 2" xfId="8009"/>
    <cellStyle name="Comma 89" xfId="841"/>
    <cellStyle name="Comma 89 2" xfId="1373"/>
    <cellStyle name="Comma 89 2 2" xfId="7929"/>
    <cellStyle name="Comma 89 3" xfId="7418"/>
    <cellStyle name="Comma 890" xfId="1457"/>
    <cellStyle name="Comma 890 2" xfId="8008"/>
    <cellStyle name="Comma 891" xfId="1459"/>
    <cellStyle name="Comma 891 2" xfId="8010"/>
    <cellStyle name="Comma 892" xfId="1460"/>
    <cellStyle name="Comma 892 2" xfId="8011"/>
    <cellStyle name="Comma 893" xfId="1156"/>
    <cellStyle name="Comma 893 2" xfId="7713"/>
    <cellStyle name="Comma 894" xfId="1461"/>
    <cellStyle name="Comma 894 2" xfId="8012"/>
    <cellStyle name="Comma 895" xfId="1462"/>
    <cellStyle name="Comma 895 2" xfId="8013"/>
    <cellStyle name="Comma 896" xfId="1463"/>
    <cellStyle name="Comma 896 2" xfId="8014"/>
    <cellStyle name="Comma 897" xfId="1464"/>
    <cellStyle name="Comma 897 2" xfId="8015"/>
    <cellStyle name="Comma 898" xfId="1465"/>
    <cellStyle name="Comma 898 2" xfId="8016"/>
    <cellStyle name="Comma 899" xfId="1466"/>
    <cellStyle name="Comma 899 2" xfId="8017"/>
    <cellStyle name="Comma 9" xfId="119"/>
    <cellStyle name="Comma 9 10" xfId="5132"/>
    <cellStyle name="Comma 9 10 2" xfId="6063"/>
    <cellStyle name="Comma 9 10 2 2" xfId="12448"/>
    <cellStyle name="Comma 9 10 3" xfId="11526"/>
    <cellStyle name="Comma 9 11" xfId="5308"/>
    <cellStyle name="Comma 9 11 2" xfId="6161"/>
    <cellStyle name="Comma 9 11 2 2" xfId="12543"/>
    <cellStyle name="Comma 9 11 3" xfId="11702"/>
    <cellStyle name="Comma 9 12" xfId="6523"/>
    <cellStyle name="Comma 9 12 2" xfId="12903"/>
    <cellStyle name="Comma 9 13" xfId="842"/>
    <cellStyle name="Comma 9 13 2" xfId="7419"/>
    <cellStyle name="Comma 9 14" xfId="6716"/>
    <cellStyle name="Comma 9 2" xfId="843"/>
    <cellStyle name="Comma 9 2 2" xfId="1374"/>
    <cellStyle name="Comma 9 2 2 2" xfId="7930"/>
    <cellStyle name="Comma 9 2 3" xfId="1721"/>
    <cellStyle name="Comma 9 2 3 2" xfId="8271"/>
    <cellStyle name="Comma 9 2 4" xfId="3074"/>
    <cellStyle name="Comma 9 2 4 2" xfId="9567"/>
    <cellStyle name="Comma 9 2 5" xfId="7420"/>
    <cellStyle name="Comma 9 3" xfId="844"/>
    <cellStyle name="Comma 9 3 2" xfId="1722"/>
    <cellStyle name="Comma 9 3 2 2" xfId="8272"/>
    <cellStyle name="Comma 9 3 3" xfId="3075"/>
    <cellStyle name="Comma 9 3 3 2" xfId="9568"/>
    <cellStyle name="Comma 9 3 4" xfId="7421"/>
    <cellStyle name="Comma 9 4" xfId="845"/>
    <cellStyle name="Comma 9 4 2" xfId="7422"/>
    <cellStyle name="Comma 9 5" xfId="846"/>
    <cellStyle name="Comma 9 5 2" xfId="7423"/>
    <cellStyle name="Comma 9 6" xfId="1585"/>
    <cellStyle name="Comma 9 6 2" xfId="8136"/>
    <cellStyle name="Comma 9 7" xfId="2772"/>
    <cellStyle name="Comma 9 7 2" xfId="2685"/>
    <cellStyle name="Comma 9 7 2 2" xfId="9187"/>
    <cellStyle name="Comma 9 7 3" xfId="2911"/>
    <cellStyle name="Comma 9 7 3 2" xfId="9408"/>
    <cellStyle name="Comma 9 7 4" xfId="3160"/>
    <cellStyle name="Comma 9 7 4 2" xfId="3315"/>
    <cellStyle name="Comma 9 7 4 2 2" xfId="9800"/>
    <cellStyle name="Comma 9 7 4 3" xfId="3475"/>
    <cellStyle name="Comma 9 7 4 3 2" xfId="9953"/>
    <cellStyle name="Comma 9 7 4 4" xfId="3699"/>
    <cellStyle name="Comma 9 7 4 4 2" xfId="3863"/>
    <cellStyle name="Comma 9 7 4 4 2 2" xfId="4282"/>
    <cellStyle name="Comma 9 7 4 4 2 2 2" xfId="10699"/>
    <cellStyle name="Comma 9 7 4 4 2 3" xfId="4442"/>
    <cellStyle name="Comma 9 7 4 4 2 3 2" xfId="10849"/>
    <cellStyle name="Comma 9 7 4 4 2 4" xfId="10320"/>
    <cellStyle name="Comma 9 7 4 4 3" xfId="4000"/>
    <cellStyle name="Comma 9 7 4 4 3 2" xfId="10448"/>
    <cellStyle name="Comma 9 7 4 4 4" xfId="10167"/>
    <cellStyle name="Comma 9 7 4 5" xfId="9650"/>
    <cellStyle name="Comma 9 7 5" xfId="3638"/>
    <cellStyle name="Comma 9 7 5 2" xfId="3802"/>
    <cellStyle name="Comma 9 7 5 2 2" xfId="4221"/>
    <cellStyle name="Comma 9 7 5 2 2 2" xfId="10643"/>
    <cellStyle name="Comma 9 7 5 2 3" xfId="4381"/>
    <cellStyle name="Comma 9 7 5 2 3 2" xfId="10793"/>
    <cellStyle name="Comma 9 7 5 2 4" xfId="10264"/>
    <cellStyle name="Comma 9 7 5 3" xfId="3939"/>
    <cellStyle name="Comma 9 7 5 3 2" xfId="10392"/>
    <cellStyle name="Comma 9 7 5 4" xfId="10111"/>
    <cellStyle name="Comma 9 7 6" xfId="9272"/>
    <cellStyle name="Comma 9 8" xfId="4564"/>
    <cellStyle name="Comma 9 8 2" xfId="4649"/>
    <cellStyle name="Comma 9 8 2 2" xfId="11050"/>
    <cellStyle name="Comma 9 8 3" xfId="5523"/>
    <cellStyle name="Comma 9 8 3 2" xfId="11915"/>
    <cellStyle name="Comma 9 8 4" xfId="10968"/>
    <cellStyle name="Comma 9 9" xfId="4691"/>
    <cellStyle name="Comma 9 9 2" xfId="4896"/>
    <cellStyle name="Comma 9 9 2 2" xfId="11293"/>
    <cellStyle name="Comma 9 9 3" xfId="5573"/>
    <cellStyle name="Comma 9 9 3 2" xfId="11962"/>
    <cellStyle name="Comma 9 9 4" xfId="11091"/>
    <cellStyle name="Comma 90" xfId="847"/>
    <cellStyle name="Comma 90 2" xfId="1375"/>
    <cellStyle name="Comma 90 2 2" xfId="7931"/>
    <cellStyle name="Comma 90 3" xfId="7424"/>
    <cellStyle name="Comma 900" xfId="1470"/>
    <cellStyle name="Comma 900 2" xfId="8021"/>
    <cellStyle name="Comma 901" xfId="1467"/>
    <cellStyle name="Comma 901 2" xfId="8018"/>
    <cellStyle name="Comma 902" xfId="1469"/>
    <cellStyle name="Comma 902 2" xfId="8020"/>
    <cellStyle name="Comma 903" xfId="1468"/>
    <cellStyle name="Comma 903 2" xfId="8019"/>
    <cellStyle name="Comma 904" xfId="1471"/>
    <cellStyle name="Comma 904 2" xfId="8022"/>
    <cellStyle name="Comma 905" xfId="1472"/>
    <cellStyle name="Comma 905 2" xfId="8023"/>
    <cellStyle name="Comma 906" xfId="1473"/>
    <cellStyle name="Comma 906 2" xfId="8024"/>
    <cellStyle name="Comma 907" xfId="1475"/>
    <cellStyle name="Comma 907 2" xfId="1916"/>
    <cellStyle name="Comma 907 2 2" xfId="8465"/>
    <cellStyle name="Comma 907 3" xfId="1747"/>
    <cellStyle name="Comma 907 3 2" xfId="8297"/>
    <cellStyle name="Comma 907 4" xfId="8026"/>
    <cellStyle name="Comma 908" xfId="1476"/>
    <cellStyle name="Comma 908 2" xfId="8027"/>
    <cellStyle name="Comma 909" xfId="1477"/>
    <cellStyle name="Comma 909 2" xfId="8028"/>
    <cellStyle name="Comma 91" xfId="848"/>
    <cellStyle name="Comma 91 2" xfId="1376"/>
    <cellStyle name="Comma 91 2 2" xfId="7932"/>
    <cellStyle name="Comma 91 3" xfId="7425"/>
    <cellStyle name="Comma 910" xfId="1478"/>
    <cellStyle name="Comma 910 2" xfId="8029"/>
    <cellStyle name="Comma 911" xfId="1479"/>
    <cellStyle name="Comma 911 2" xfId="8030"/>
    <cellStyle name="Comma 912" xfId="1480"/>
    <cellStyle name="Comma 912 2" xfId="8031"/>
    <cellStyle name="Comma 913" xfId="1481"/>
    <cellStyle name="Comma 913 2" xfId="8032"/>
    <cellStyle name="Comma 914" xfId="1482"/>
    <cellStyle name="Comma 914 2" xfId="8033"/>
    <cellStyle name="Comma 915" xfId="1483"/>
    <cellStyle name="Comma 915 2" xfId="8034"/>
    <cellStyle name="Comma 916" xfId="1484"/>
    <cellStyle name="Comma 916 2" xfId="8035"/>
    <cellStyle name="Comma 917" xfId="1485"/>
    <cellStyle name="Comma 917 2" xfId="8036"/>
    <cellStyle name="Comma 918" xfId="1486"/>
    <cellStyle name="Comma 918 2" xfId="8037"/>
    <cellStyle name="Comma 919" xfId="1487"/>
    <cellStyle name="Comma 919 2" xfId="8038"/>
    <cellStyle name="Comma 92" xfId="849"/>
    <cellStyle name="Comma 92 2" xfId="1377"/>
    <cellStyle name="Comma 92 2 2" xfId="7933"/>
    <cellStyle name="Comma 92 3" xfId="7426"/>
    <cellStyle name="Comma 920" xfId="1488"/>
    <cellStyle name="Comma 920 2" xfId="8039"/>
    <cellStyle name="Comma 921" xfId="1489"/>
    <cellStyle name="Comma 921 2" xfId="8040"/>
    <cellStyle name="Comma 922" xfId="1491"/>
    <cellStyle name="Comma 922 2" xfId="8042"/>
    <cellStyle name="Comma 923" xfId="1490"/>
    <cellStyle name="Comma 923 2" xfId="8041"/>
    <cellStyle name="Comma 924" xfId="1492"/>
    <cellStyle name="Comma 924 2" xfId="8043"/>
    <cellStyle name="Comma 925" xfId="1493"/>
    <cellStyle name="Comma 925 2" xfId="8044"/>
    <cellStyle name="Comma 926" xfId="1495"/>
    <cellStyle name="Comma 926 2" xfId="8046"/>
    <cellStyle name="Comma 927" xfId="1494"/>
    <cellStyle name="Comma 927 2" xfId="8045"/>
    <cellStyle name="Comma 928" xfId="1496"/>
    <cellStyle name="Comma 928 2" xfId="8047"/>
    <cellStyle name="Comma 929" xfId="1497"/>
    <cellStyle name="Comma 929 2" xfId="8048"/>
    <cellStyle name="Comma 93" xfId="850"/>
    <cellStyle name="Comma 93 2" xfId="7427"/>
    <cellStyle name="Comma 930" xfId="1499"/>
    <cellStyle name="Comma 930 2" xfId="8050"/>
    <cellStyle name="Comma 931" xfId="1500"/>
    <cellStyle name="Comma 931 2" xfId="8051"/>
    <cellStyle name="Comma 932" xfId="1498"/>
    <cellStyle name="Comma 932 2" xfId="8049"/>
    <cellStyle name="Comma 933" xfId="1501"/>
    <cellStyle name="Comma 933 2" xfId="8052"/>
    <cellStyle name="Comma 934" xfId="1502"/>
    <cellStyle name="Comma 934 2" xfId="8053"/>
    <cellStyle name="Comma 935" xfId="1503"/>
    <cellStyle name="Comma 935 2" xfId="8054"/>
    <cellStyle name="Comma 936" xfId="1504"/>
    <cellStyle name="Comma 936 2" xfId="8055"/>
    <cellStyle name="Comma 937" xfId="1505"/>
    <cellStyle name="Comma 937 2" xfId="8056"/>
    <cellStyle name="Comma 938" xfId="1508"/>
    <cellStyle name="Comma 938 2" xfId="8059"/>
    <cellStyle name="Comma 939" xfId="1506"/>
    <cellStyle name="Comma 939 2" xfId="8057"/>
    <cellStyle name="Comma 94" xfId="851"/>
    <cellStyle name="Comma 94 2" xfId="7428"/>
    <cellStyle name="Comma 940" xfId="1509"/>
    <cellStyle name="Comma 940 2" xfId="8060"/>
    <cellStyle name="Comma 941" xfId="1507"/>
    <cellStyle name="Comma 941 2" xfId="8058"/>
    <cellStyle name="Comma 942" xfId="1510"/>
    <cellStyle name="Comma 942 2" xfId="8061"/>
    <cellStyle name="Comma 943" xfId="1511"/>
    <cellStyle name="Comma 943 2" xfId="8062"/>
    <cellStyle name="Comma 944" xfId="1512"/>
    <cellStyle name="Comma 944 2" xfId="8063"/>
    <cellStyle name="Comma 945" xfId="1513"/>
    <cellStyle name="Comma 945 2" xfId="8064"/>
    <cellStyle name="Comma 946" xfId="1514"/>
    <cellStyle name="Comma 946 2" xfId="8065"/>
    <cellStyle name="Comma 947" xfId="1515"/>
    <cellStyle name="Comma 947 2" xfId="8066"/>
    <cellStyle name="Comma 948" xfId="1516"/>
    <cellStyle name="Comma 948 2" xfId="8067"/>
    <cellStyle name="Comma 949" xfId="1517"/>
    <cellStyle name="Comma 949 2" xfId="8068"/>
    <cellStyle name="Comma 95" xfId="852"/>
    <cellStyle name="Comma 95 2" xfId="7429"/>
    <cellStyle name="Comma 950" xfId="1518"/>
    <cellStyle name="Comma 950 2" xfId="8069"/>
    <cellStyle name="Comma 951" xfId="1519"/>
    <cellStyle name="Comma 951 2" xfId="8070"/>
    <cellStyle name="Comma 952" xfId="1520"/>
    <cellStyle name="Comma 952 2" xfId="8071"/>
    <cellStyle name="Comma 953" xfId="1521"/>
    <cellStyle name="Comma 953 2" xfId="8072"/>
    <cellStyle name="Comma 954" xfId="1524"/>
    <cellStyle name="Comma 954 2" xfId="8075"/>
    <cellStyle name="Comma 955" xfId="1522"/>
    <cellStyle name="Comma 955 2" xfId="8073"/>
    <cellStyle name="Comma 956" xfId="1523"/>
    <cellStyle name="Comma 956 2" xfId="8074"/>
    <cellStyle name="Comma 957" xfId="1525"/>
    <cellStyle name="Comma 957 2" xfId="8076"/>
    <cellStyle name="Comma 958" xfId="1526"/>
    <cellStyle name="Comma 958 2" xfId="8077"/>
    <cellStyle name="Comma 959" xfId="1527"/>
    <cellStyle name="Comma 959 2" xfId="8078"/>
    <cellStyle name="Comma 96" xfId="853"/>
    <cellStyle name="Comma 96 2" xfId="7430"/>
    <cellStyle name="Comma 960" xfId="1528"/>
    <cellStyle name="Comma 960 2" xfId="8079"/>
    <cellStyle name="Comma 961" xfId="1529"/>
    <cellStyle name="Comma 961 2" xfId="8080"/>
    <cellStyle name="Comma 962" xfId="1530"/>
    <cellStyle name="Comma 962 2" xfId="8081"/>
    <cellStyle name="Comma 963" xfId="1531"/>
    <cellStyle name="Comma 963 2" xfId="8082"/>
    <cellStyle name="Comma 964" xfId="1533"/>
    <cellStyle name="Comma 964 2" xfId="8084"/>
    <cellStyle name="Comma 965" xfId="1532"/>
    <cellStyle name="Comma 965 2" xfId="8083"/>
    <cellStyle name="Comma 966" xfId="1534"/>
    <cellStyle name="Comma 966 2" xfId="8085"/>
    <cellStyle name="Comma 967" xfId="1535"/>
    <cellStyle name="Comma 967 2" xfId="8086"/>
    <cellStyle name="Comma 968" xfId="1536"/>
    <cellStyle name="Comma 968 2" xfId="8087"/>
    <cellStyle name="Comma 969" xfId="1537"/>
    <cellStyle name="Comma 969 2" xfId="1917"/>
    <cellStyle name="Comma 969 2 2" xfId="8466"/>
    <cellStyle name="Comma 969 3" xfId="1748"/>
    <cellStyle name="Comma 969 3 2" xfId="8298"/>
    <cellStyle name="Comma 969 4" xfId="8088"/>
    <cellStyle name="Comma 97" xfId="854"/>
    <cellStyle name="Comma 97 2" xfId="7431"/>
    <cellStyle name="Comma 970" xfId="1538"/>
    <cellStyle name="Comma 970 2" xfId="8089"/>
    <cellStyle name="Comma 971" xfId="1539"/>
    <cellStyle name="Comma 971 2" xfId="1918"/>
    <cellStyle name="Comma 971 2 2" xfId="8467"/>
    <cellStyle name="Comma 971 3" xfId="1749"/>
    <cellStyle name="Comma 971 3 2" xfId="8299"/>
    <cellStyle name="Comma 971 4" xfId="8090"/>
    <cellStyle name="Comma 972" xfId="1541"/>
    <cellStyle name="Comma 972 2" xfId="8092"/>
    <cellStyle name="Comma 973" xfId="1540"/>
    <cellStyle name="Comma 973 2" xfId="8091"/>
    <cellStyle name="Comma 974" xfId="1542"/>
    <cellStyle name="Comma 974 2" xfId="8093"/>
    <cellStyle name="Comma 975" xfId="1544"/>
    <cellStyle name="Comma 975 2" xfId="8095"/>
    <cellStyle name="Comma 976" xfId="1543"/>
    <cellStyle name="Comma 976 2" xfId="8094"/>
    <cellStyle name="Comma 977" xfId="1545"/>
    <cellStyle name="Comma 977 2" xfId="1919"/>
    <cellStyle name="Comma 977 2 2" xfId="8468"/>
    <cellStyle name="Comma 977 3" xfId="1750"/>
    <cellStyle name="Comma 977 3 2" xfId="8300"/>
    <cellStyle name="Comma 977 4" xfId="8096"/>
    <cellStyle name="Comma 978" xfId="1546"/>
    <cellStyle name="Comma 978 2" xfId="8097"/>
    <cellStyle name="Comma 979" xfId="1547"/>
    <cellStyle name="Comma 979 2" xfId="8098"/>
    <cellStyle name="Comma 98" xfId="855"/>
    <cellStyle name="Comma 98 2" xfId="7432"/>
    <cellStyle name="Comma 980" xfId="1548"/>
    <cellStyle name="Comma 980 2" xfId="8099"/>
    <cellStyle name="Comma 981" xfId="1549"/>
    <cellStyle name="Comma 981 2" xfId="8100"/>
    <cellStyle name="Comma 982" xfId="1550"/>
    <cellStyle name="Comma 982 2" xfId="8101"/>
    <cellStyle name="Comma 983" xfId="1551"/>
    <cellStyle name="Comma 983 2" xfId="8102"/>
    <cellStyle name="Comma 984" xfId="1552"/>
    <cellStyle name="Comma 984 2" xfId="8103"/>
    <cellStyle name="Comma 985" xfId="1554"/>
    <cellStyle name="Comma 985 2" xfId="8105"/>
    <cellStyle name="Comma 986" xfId="1157"/>
    <cellStyle name="Comma 986 2" xfId="7714"/>
    <cellStyle name="Comma 987" xfId="1553"/>
    <cellStyle name="Comma 987 2" xfId="8104"/>
    <cellStyle name="Comma 988" xfId="1555"/>
    <cellStyle name="Comma 988 2" xfId="8106"/>
    <cellStyle name="Comma 989" xfId="1556"/>
    <cellStyle name="Comma 989 2" xfId="8107"/>
    <cellStyle name="Comma 99" xfId="856"/>
    <cellStyle name="Comma 99 2" xfId="5981"/>
    <cellStyle name="Comma 99 2 2" xfId="12367"/>
    <cellStyle name="Comma 99 3" xfId="7433"/>
    <cellStyle name="Comma 990" xfId="1558"/>
    <cellStyle name="Comma 990 2" xfId="8109"/>
    <cellStyle name="Comma 991" xfId="1557"/>
    <cellStyle name="Comma 991 2" xfId="8108"/>
    <cellStyle name="Comma 992" xfId="1559"/>
    <cellStyle name="Comma 992 2" xfId="8110"/>
    <cellStyle name="Comma 993" xfId="1560"/>
    <cellStyle name="Comma 993 2" xfId="8111"/>
    <cellStyle name="Comma 994" xfId="1561"/>
    <cellStyle name="Comma 994 2" xfId="8112"/>
    <cellStyle name="Comma 995" xfId="1562"/>
    <cellStyle name="Comma 995 2" xfId="8113"/>
    <cellStyle name="Comma 996" xfId="1563"/>
    <cellStyle name="Comma 996 2" xfId="8114"/>
    <cellStyle name="Comma 997" xfId="1564"/>
    <cellStyle name="Comma 997 2" xfId="8115"/>
    <cellStyle name="Comma 998" xfId="1565"/>
    <cellStyle name="Comma 998 2" xfId="8116"/>
    <cellStyle name="Comma 999" xfId="1567"/>
    <cellStyle name="Comma 999 2" xfId="8118"/>
    <cellStyle name="Currency 2" xfId="120"/>
    <cellStyle name="Currency 2 2" xfId="6717"/>
    <cellStyle name="Excel Built-in Normal" xfId="121"/>
    <cellStyle name="Explanatory Text" xfId="33" builtinId="53" customBuiltin="1"/>
    <cellStyle name="Explanatory Text 2" xfId="2052"/>
    <cellStyle name="Good" xfId="24" builtinId="26" customBuiltin="1"/>
    <cellStyle name="Good 2" xfId="2053"/>
    <cellStyle name="Heading 1" xfId="20" builtinId="16" customBuiltin="1"/>
    <cellStyle name="Heading 1 2" xfId="2054"/>
    <cellStyle name="Heading 2" xfId="21" builtinId="17" customBuiltin="1"/>
    <cellStyle name="Heading 2 2" xfId="2055"/>
    <cellStyle name="Heading 3" xfId="22" builtinId="18" customBuiltin="1"/>
    <cellStyle name="Heading 3 2" xfId="2056"/>
    <cellStyle name="Heading 4" xfId="23" builtinId="19" customBuiltin="1"/>
    <cellStyle name="Heading 4 2" xfId="2057"/>
    <cellStyle name="Hyperlink 2" xfId="857"/>
    <cellStyle name="Hyperlink 3" xfId="1109"/>
    <cellStyle name="Hyperlink 4" xfId="4030"/>
    <cellStyle name="Hyperlink 5" xfId="4726"/>
    <cellStyle name="Hyperlink 5 2" xfId="4931"/>
    <cellStyle name="Hyperlink 5 3" xfId="5608"/>
    <cellStyle name="Hyperlink 6" xfId="5097"/>
    <cellStyle name="Hyperlink 6 2" xfId="6081"/>
    <cellStyle name="Hyperlink 7" xfId="6489"/>
    <cellStyle name="Input" xfId="27" builtinId="20" customBuiltin="1"/>
    <cellStyle name="Input 2" xfId="858"/>
    <cellStyle name="Input 3" xfId="2058"/>
    <cellStyle name="Linked Cell" xfId="30" builtinId="24" customBuiltin="1"/>
    <cellStyle name="Linked Cell 2" xfId="2059"/>
    <cellStyle name="Neutral" xfId="26" builtinId="28" customBuiltin="1"/>
    <cellStyle name="Neutral 2" xfId="962"/>
    <cellStyle name="Neutral 3" xfId="2060"/>
    <cellStyle name="Neutral 4" xfId="5818"/>
    <cellStyle name="Normal" xfId="0" builtinId="0"/>
    <cellStyle name="Normal 10" xfId="220"/>
    <cellStyle name="Normal 10 2" xfId="9"/>
    <cellStyle name="Normal 10 2 2" xfId="1378"/>
    <cellStyle name="Normal 10 3" xfId="859"/>
    <cellStyle name="Normal 10 4" xfId="6804"/>
    <cellStyle name="Normal 11" xfId="221"/>
    <cellStyle name="Normal 11 2" xfId="6805"/>
    <cellStyle name="Normal 12" xfId="222"/>
    <cellStyle name="Normal 12 2" xfId="6806"/>
    <cellStyle name="Normal 13" xfId="241"/>
    <cellStyle name="Normal 13 2" xfId="1774"/>
    <cellStyle name="Normal 13 2 2" xfId="8324"/>
    <cellStyle name="Normal 13 3" xfId="860"/>
    <cellStyle name="Normal 13 3 2" xfId="7434"/>
    <cellStyle name="Normal 14" xfId="223"/>
    <cellStyle name="Normal 14 2" xfId="861"/>
    <cellStyle name="Normal 14 3" xfId="6807"/>
    <cellStyle name="Normal 15" xfId="862"/>
    <cellStyle name="Normal 15 2" xfId="7435"/>
    <cellStyle name="Normal 16" xfId="224"/>
    <cellStyle name="Normal 16 2" xfId="1022"/>
    <cellStyle name="Normal 16 2 2" xfId="1834"/>
    <cellStyle name="Normal 16 2 2 2" xfId="8383"/>
    <cellStyle name="Normal 16 2 3" xfId="7581"/>
    <cellStyle name="Normal 16 3" xfId="6808"/>
    <cellStyle name="Normal 17" xfId="893"/>
    <cellStyle name="Normal 17 2" xfId="1023"/>
    <cellStyle name="Normal 17 2 2" xfId="7582"/>
    <cellStyle name="Normal 17 3" xfId="1819"/>
    <cellStyle name="Normal 17 3 2" xfId="8369"/>
    <cellStyle name="Normal 17 4" xfId="7455"/>
    <cellStyle name="Normal 18" xfId="1030"/>
    <cellStyle name="Normal 18 2" xfId="1382"/>
    <cellStyle name="Normal 18 3" xfId="1825"/>
    <cellStyle name="Normal 19" xfId="1127"/>
    <cellStyle name="Normal 19 2" xfId="1386"/>
    <cellStyle name="Normal 19 2 2" xfId="7938"/>
    <cellStyle name="Normal 19 3" xfId="1162"/>
    <cellStyle name="Normal 19 3 2" xfId="7719"/>
    <cellStyle name="Normal 19 4" xfId="7684"/>
    <cellStyle name="Normal 2" xfId="8"/>
    <cellStyle name="Normal 2 10" xfId="6524"/>
    <cellStyle name="Normal 2 10 2" xfId="12904"/>
    <cellStyle name="Normal 2 2" xfId="16"/>
    <cellStyle name="Normal 2 2 2" xfId="10"/>
    <cellStyle name="Normal 2 2 2 2" xfId="863"/>
    <cellStyle name="Normal 2 2 2 2 2" xfId="7436"/>
    <cellStyle name="Normal 2 2 3" xfId="3"/>
    <cellStyle name="Normal 2 2 3 2" xfId="6636"/>
    <cellStyle name="Normal 2 2 4" xfId="6646"/>
    <cellStyle name="Normal 2 3" xfId="5"/>
    <cellStyle name="Normal 2 3 2" xfId="14"/>
    <cellStyle name="Normal 2 3 2 2" xfId="4070"/>
    <cellStyle name="Normal 2 3 2 3" xfId="6644"/>
    <cellStyle name="Normal 2 3 3" xfId="864"/>
    <cellStyle name="Normal 2 3 4" xfId="122"/>
    <cellStyle name="Normal 2 3 5" xfId="6638"/>
    <cellStyle name="Normal 2 4" xfId="123"/>
    <cellStyle name="Normal 2 4 2" xfId="4071"/>
    <cellStyle name="Normal 2 4 3" xfId="2061"/>
    <cellStyle name="Normal 2 5" xfId="206"/>
    <cellStyle name="Normal 2 5 2" xfId="2773"/>
    <cellStyle name="Normal 2 5 2 2" xfId="2912"/>
    <cellStyle name="Normal 2 5 2 2 2" xfId="9409"/>
    <cellStyle name="Normal 2 5 2 3" xfId="2917"/>
    <cellStyle name="Normal 2 5 2 3 2" xfId="2980"/>
    <cellStyle name="Normal 2 5 2 3 2 2" xfId="9473"/>
    <cellStyle name="Normal 2 5 2 3 3" xfId="3164"/>
    <cellStyle name="Normal 2 5 2 3 3 2" xfId="3318"/>
    <cellStyle name="Normal 2 5 2 3 3 2 2" xfId="9803"/>
    <cellStyle name="Normal 2 5 2 3 3 3" xfId="3478"/>
    <cellStyle name="Normal 2 5 2 3 3 3 2" xfId="9956"/>
    <cellStyle name="Normal 2 5 2 3 3 4" xfId="3702"/>
    <cellStyle name="Normal 2 5 2 3 3 4 2" xfId="3866"/>
    <cellStyle name="Normal 2 5 2 3 3 4 2 2" xfId="4285"/>
    <cellStyle name="Normal 2 5 2 3 3 4 2 2 2" xfId="10702"/>
    <cellStyle name="Normal 2 5 2 3 3 4 2 3" xfId="4445"/>
    <cellStyle name="Normal 2 5 2 3 3 4 2 3 2" xfId="10852"/>
    <cellStyle name="Normal 2 5 2 3 3 4 2 4" xfId="10323"/>
    <cellStyle name="Normal 2 5 2 3 3 4 3" xfId="4003"/>
    <cellStyle name="Normal 2 5 2 3 3 4 3 2" xfId="10451"/>
    <cellStyle name="Normal 2 5 2 3 3 4 4" xfId="10170"/>
    <cellStyle name="Normal 2 5 2 3 3 5" xfId="9654"/>
    <cellStyle name="Normal 2 5 2 3 4" xfId="3641"/>
    <cellStyle name="Normal 2 5 2 3 4 2" xfId="3805"/>
    <cellStyle name="Normal 2 5 2 3 4 2 2" xfId="4224"/>
    <cellStyle name="Normal 2 5 2 3 4 2 2 2" xfId="10646"/>
    <cellStyle name="Normal 2 5 2 3 4 2 3" xfId="4384"/>
    <cellStyle name="Normal 2 5 2 3 4 2 3 2" xfId="10796"/>
    <cellStyle name="Normal 2 5 2 3 4 2 4" xfId="10267"/>
    <cellStyle name="Normal 2 5 2 3 4 3" xfId="3942"/>
    <cellStyle name="Normal 2 5 2 3 4 3 2" xfId="10395"/>
    <cellStyle name="Normal 2 5 2 3 4 4" xfId="10114"/>
    <cellStyle name="Normal 2 5 2 3 5" xfId="9414"/>
    <cellStyle name="Normal 2 5 2 4" xfId="3161"/>
    <cellStyle name="Normal 2 5 2 4 2" xfId="3316"/>
    <cellStyle name="Normal 2 5 2 4 2 2" xfId="9801"/>
    <cellStyle name="Normal 2 5 2 4 3" xfId="3476"/>
    <cellStyle name="Normal 2 5 2 4 3 2" xfId="9954"/>
    <cellStyle name="Normal 2 5 2 4 4" xfId="3700"/>
    <cellStyle name="Normal 2 5 2 4 4 2" xfId="3864"/>
    <cellStyle name="Normal 2 5 2 4 4 2 2" xfId="4283"/>
    <cellStyle name="Normal 2 5 2 4 4 2 2 2" xfId="10700"/>
    <cellStyle name="Normal 2 5 2 4 4 2 3" xfId="4443"/>
    <cellStyle name="Normal 2 5 2 4 4 2 3 2" xfId="10850"/>
    <cellStyle name="Normal 2 5 2 4 4 2 4" xfId="10321"/>
    <cellStyle name="Normal 2 5 2 4 4 3" xfId="4001"/>
    <cellStyle name="Normal 2 5 2 4 4 3 2" xfId="10449"/>
    <cellStyle name="Normal 2 5 2 4 4 4" xfId="10168"/>
    <cellStyle name="Normal 2 5 2 4 5" xfId="9651"/>
    <cellStyle name="Normal 2 5 2 5" xfId="3639"/>
    <cellStyle name="Normal 2 5 2 5 2" xfId="3803"/>
    <cellStyle name="Normal 2 5 2 5 2 2" xfId="4222"/>
    <cellStyle name="Normal 2 5 2 5 2 2 2" xfId="10644"/>
    <cellStyle name="Normal 2 5 2 5 2 3" xfId="4382"/>
    <cellStyle name="Normal 2 5 2 5 2 3 2" xfId="10794"/>
    <cellStyle name="Normal 2 5 2 5 2 4" xfId="10265"/>
    <cellStyle name="Normal 2 5 2 5 3" xfId="3940"/>
    <cellStyle name="Normal 2 5 2 5 3 2" xfId="10393"/>
    <cellStyle name="Normal 2 5 2 5 4" xfId="10112"/>
    <cellStyle name="Normal 2 5 2 6" xfId="9273"/>
    <cellStyle name="Normal 2 5 3" xfId="2668"/>
    <cellStyle name="Normal 2 5 3 2" xfId="9170"/>
    <cellStyle name="Normal 2 5 4" xfId="2864"/>
    <cellStyle name="Normal 2 5 4 2" xfId="9363"/>
    <cellStyle name="Normal 2 5 5" xfId="4146"/>
    <cellStyle name="Normal 2 5 6" xfId="2566"/>
    <cellStyle name="Normal 2 5 6 2" xfId="9070"/>
    <cellStyle name="Normal 2 6" xfId="4069"/>
    <cellStyle name="Normal 2 6 2" xfId="4650"/>
    <cellStyle name="Normal 2 6 2 2" xfId="11051"/>
    <cellStyle name="Normal 2 6 3" xfId="5524"/>
    <cellStyle name="Normal 2 6 3 2" xfId="11916"/>
    <cellStyle name="Normal 2 6 4" xfId="4565"/>
    <cellStyle name="Normal 2 6 4 2" xfId="10969"/>
    <cellStyle name="Normal 2 7" xfId="4690"/>
    <cellStyle name="Normal 2 7 2" xfId="4895"/>
    <cellStyle name="Normal 2 7 2 2" xfId="11292"/>
    <cellStyle name="Normal 2 7 3" xfId="5572"/>
    <cellStyle name="Normal 2 7 3 2" xfId="11961"/>
    <cellStyle name="Normal 2 7 4" xfId="11090"/>
    <cellStyle name="Normal 2 8" xfId="4858"/>
    <cellStyle name="Normal 2 8 2" xfId="6110"/>
    <cellStyle name="Normal 2 8 2 2" xfId="12494"/>
    <cellStyle name="Normal 2 8 3" xfId="11257"/>
    <cellStyle name="Normal 2 9" xfId="5307"/>
    <cellStyle name="Normal 2 9 2" xfId="6064"/>
    <cellStyle name="Normal 2 9 2 2" xfId="12449"/>
    <cellStyle name="Normal 2 9 3" xfId="11701"/>
    <cellStyle name="Normal 20" xfId="1211"/>
    <cellStyle name="Normal 20 2" xfId="1393"/>
    <cellStyle name="Normal 21" xfId="1256"/>
    <cellStyle name="Normal 21 2" xfId="1395"/>
    <cellStyle name="Normal 21 2 2" xfId="7946"/>
    <cellStyle name="Normal 21 3" xfId="7812"/>
    <cellStyle name="Normal 22" xfId="1474"/>
    <cellStyle name="Normal 22 2" xfId="1835"/>
    <cellStyle name="Normal 22 2 2" xfId="1915"/>
    <cellStyle name="Normal 22 2 2 2" xfId="8464"/>
    <cellStyle name="Normal 22 2 3" xfId="8384"/>
    <cellStyle name="Normal 22 3" xfId="1801"/>
    <cellStyle name="Normal 22 3 2" xfId="8351"/>
    <cellStyle name="Normal 22 4" xfId="1746"/>
    <cellStyle name="Normal 22 4 2" xfId="8296"/>
    <cellStyle name="Normal 22 5" xfId="8025"/>
    <cellStyle name="Normal 23" xfId="1640"/>
    <cellStyle name="Normal 24" xfId="1987"/>
    <cellStyle name="Normal 24 2" xfId="2503"/>
    <cellStyle name="Normal 24 2 2" xfId="9008"/>
    <cellStyle name="Normal 24 3" xfId="2785"/>
    <cellStyle name="Normal 24 3 2" xfId="9285"/>
    <cellStyle name="Normal 24 4" xfId="8536"/>
    <cellStyle name="Normal 25" xfId="2003"/>
    <cellStyle name="Normal 25 2" xfId="2515"/>
    <cellStyle name="Normal 25 2 2" xfId="9020"/>
    <cellStyle name="Normal 25 3" xfId="2787"/>
    <cellStyle name="Normal 25 3 2" xfId="9287"/>
    <cellStyle name="Normal 25 4" xfId="8552"/>
    <cellStyle name="Normal 26" xfId="2015"/>
    <cellStyle name="Normal 26 2" xfId="2517"/>
    <cellStyle name="Normal 26 3" xfId="2789"/>
    <cellStyle name="Normal 27" xfId="2082"/>
    <cellStyle name="Normal 27 2" xfId="2521"/>
    <cellStyle name="Normal 27 2 2" xfId="9025"/>
    <cellStyle name="Normal 27 3" xfId="2791"/>
    <cellStyle name="Normal 27 3 2" xfId="9290"/>
    <cellStyle name="Normal 27 4" xfId="8588"/>
    <cellStyle name="Normal 28" xfId="2185"/>
    <cellStyle name="Normal 28 2" xfId="2701"/>
    <cellStyle name="Normal 28 2 2" xfId="9203"/>
    <cellStyle name="Normal 28 3" xfId="2850"/>
    <cellStyle name="Normal 28 3 2" xfId="9349"/>
    <cellStyle name="Normal 28 4" xfId="8690"/>
    <cellStyle name="Normal 29" xfId="2491"/>
    <cellStyle name="Normal 29 2" xfId="2715"/>
    <cellStyle name="Normal 29 2 2" xfId="2865"/>
    <cellStyle name="Normal 29 2 3" xfId="2937"/>
    <cellStyle name="Normal 29 2 3 2" xfId="2974"/>
    <cellStyle name="Normal 29 2 3 3" xfId="3175"/>
    <cellStyle name="Normal 29 2 3 3 2" xfId="3322"/>
    <cellStyle name="Normal 29 2 3 3 3" xfId="3482"/>
    <cellStyle name="Normal 29 2 3 3 4" xfId="3706"/>
    <cellStyle name="Normal 29 2 3 3 4 2" xfId="3870"/>
    <cellStyle name="Normal 29 2 3 3 4 2 2" xfId="4289"/>
    <cellStyle name="Normal 29 2 3 3 4 2 3" xfId="4449"/>
    <cellStyle name="Normal 29 2 3 3 4 3" xfId="4007"/>
    <cellStyle name="Normal 29 2 3 4" xfId="3645"/>
    <cellStyle name="Normal 29 2 3 4 2" xfId="3809"/>
    <cellStyle name="Normal 29 2 3 4 2 2" xfId="4228"/>
    <cellStyle name="Normal 29 2 3 4 2 3" xfId="4388"/>
    <cellStyle name="Normal 29 2 3 4 3" xfId="3946"/>
    <cellStyle name="Normal 29 2 4" xfId="3114"/>
    <cellStyle name="Normal 29 2 4 2" xfId="3269"/>
    <cellStyle name="Normal 29 2 4 3" xfId="3429"/>
    <cellStyle name="Normal 29 2 4 4" xfId="3653"/>
    <cellStyle name="Normal 29 2 4 4 2" xfId="3817"/>
    <cellStyle name="Normal 29 2 4 4 2 2" xfId="4236"/>
    <cellStyle name="Normal 29 2 4 4 2 3" xfId="4396"/>
    <cellStyle name="Normal 29 2 4 4 3" xfId="3954"/>
    <cellStyle name="Normal 29 2 5" xfId="3592"/>
    <cellStyle name="Normal 29 2 5 2" xfId="3756"/>
    <cellStyle name="Normal 29 2 5 2 2" xfId="4175"/>
    <cellStyle name="Normal 29 2 5 2 3" xfId="4335"/>
    <cellStyle name="Normal 29 2 5 3" xfId="3893"/>
    <cellStyle name="Normal 29 3" xfId="2642"/>
    <cellStyle name="Normal 29 4" xfId="2853"/>
    <cellStyle name="Normal 29 4 2" xfId="9352"/>
    <cellStyle name="Normal 29 5" xfId="2540"/>
    <cellStyle name="Normal 29 5 2" xfId="9044"/>
    <cellStyle name="Normal 29 6" xfId="8996"/>
    <cellStyle name="Normal 3" xfId="13"/>
    <cellStyle name="Normal 3 2" xfId="125"/>
    <cellStyle name="Normal 3 2 2" xfId="237"/>
    <cellStyle name="Normal 3 2 2 2" xfId="4072"/>
    <cellStyle name="Normal 3 2 2 3" xfId="6817"/>
    <cellStyle name="Normal 3 2 3" xfId="1011"/>
    <cellStyle name="Normal 3 3" xfId="124"/>
    <cellStyle name="Normal 3 3 2" xfId="6718"/>
    <cellStyle name="Normal 3 4" xfId="6643"/>
    <cellStyle name="Normal 30" xfId="2508"/>
    <cellStyle name="Normal 30 2" xfId="2731"/>
    <cellStyle name="Normal 30 2 2" xfId="2870"/>
    <cellStyle name="Normal 30 2 2 2" xfId="9367"/>
    <cellStyle name="Normal 30 2 3" xfId="2928"/>
    <cellStyle name="Normal 30 2 3 2" xfId="2978"/>
    <cellStyle name="Normal 30 2 3 2 2" xfId="9471"/>
    <cellStyle name="Normal 30 2 3 3" xfId="3170"/>
    <cellStyle name="Normal 30 2 3 3 2" xfId="3321"/>
    <cellStyle name="Normal 30 2 3 3 2 2" xfId="9806"/>
    <cellStyle name="Normal 30 2 3 3 3" xfId="3481"/>
    <cellStyle name="Normal 30 2 3 3 3 2" xfId="9959"/>
    <cellStyle name="Normal 30 2 3 3 4" xfId="3705"/>
    <cellStyle name="Normal 30 2 3 3 4 2" xfId="3869"/>
    <cellStyle name="Normal 30 2 3 3 4 2 2" xfId="4288"/>
    <cellStyle name="Normal 30 2 3 3 4 2 2 2" xfId="10705"/>
    <cellStyle name="Normal 30 2 3 3 4 2 3" xfId="4448"/>
    <cellStyle name="Normal 30 2 3 3 4 2 3 2" xfId="10855"/>
    <cellStyle name="Normal 30 2 3 3 4 2 4" xfId="10326"/>
    <cellStyle name="Normal 30 2 3 3 4 3" xfId="4006"/>
    <cellStyle name="Normal 30 2 3 3 4 3 2" xfId="10454"/>
    <cellStyle name="Normal 30 2 3 3 4 4" xfId="10173"/>
    <cellStyle name="Normal 30 2 3 3 5" xfId="9660"/>
    <cellStyle name="Normal 30 2 3 4" xfId="3644"/>
    <cellStyle name="Normal 30 2 3 4 2" xfId="3808"/>
    <cellStyle name="Normal 30 2 3 4 2 2" xfId="4227"/>
    <cellStyle name="Normal 30 2 3 4 2 2 2" xfId="10649"/>
    <cellStyle name="Normal 30 2 3 4 2 3" xfId="4387"/>
    <cellStyle name="Normal 30 2 3 4 2 3 2" xfId="10799"/>
    <cellStyle name="Normal 30 2 3 4 2 4" xfId="10270"/>
    <cellStyle name="Normal 30 2 3 4 3" xfId="3945"/>
    <cellStyle name="Normal 30 2 3 4 3 2" xfId="10398"/>
    <cellStyle name="Normal 30 2 3 4 4" xfId="10117"/>
    <cellStyle name="Normal 30 2 3 5" xfId="9425"/>
    <cellStyle name="Normal 30 2 4" xfId="3119"/>
    <cellStyle name="Normal 30 2 4 2" xfId="3274"/>
    <cellStyle name="Normal 30 2 4 2 2" xfId="9759"/>
    <cellStyle name="Normal 30 2 4 3" xfId="3434"/>
    <cellStyle name="Normal 30 2 4 3 2" xfId="9912"/>
    <cellStyle name="Normal 30 2 4 4" xfId="3658"/>
    <cellStyle name="Normal 30 2 4 4 2" xfId="3822"/>
    <cellStyle name="Normal 30 2 4 4 2 2" xfId="4241"/>
    <cellStyle name="Normal 30 2 4 4 2 2 2" xfId="10658"/>
    <cellStyle name="Normal 30 2 4 4 2 3" xfId="4401"/>
    <cellStyle name="Normal 30 2 4 4 2 3 2" xfId="10808"/>
    <cellStyle name="Normal 30 2 4 4 2 4" xfId="10279"/>
    <cellStyle name="Normal 30 2 4 4 3" xfId="3959"/>
    <cellStyle name="Normal 30 2 4 4 3 2" xfId="10407"/>
    <cellStyle name="Normal 30 2 4 4 4" xfId="10126"/>
    <cellStyle name="Normal 30 2 4 5" xfId="9609"/>
    <cellStyle name="Normal 30 2 5" xfId="3597"/>
    <cellStyle name="Normal 30 2 5 2" xfId="3761"/>
    <cellStyle name="Normal 30 2 5 2 2" xfId="4180"/>
    <cellStyle name="Normal 30 2 5 2 2 2" xfId="10602"/>
    <cellStyle name="Normal 30 2 5 2 3" xfId="4340"/>
    <cellStyle name="Normal 30 2 5 2 3 2" xfId="10752"/>
    <cellStyle name="Normal 30 2 5 2 4" xfId="10223"/>
    <cellStyle name="Normal 30 2 5 3" xfId="3898"/>
    <cellStyle name="Normal 30 2 5 3 2" xfId="10351"/>
    <cellStyle name="Normal 30 2 5 4" xfId="10070"/>
    <cellStyle name="Normal 30 2 6" xfId="9231"/>
    <cellStyle name="Normal 30 3" xfId="2661"/>
    <cellStyle name="Normal 30 3 2" xfId="9163"/>
    <cellStyle name="Normal 30 4" xfId="2857"/>
    <cellStyle name="Normal 30 4 2" xfId="9356"/>
    <cellStyle name="Normal 30 5" xfId="2544"/>
    <cellStyle name="Normal 30 5 2" xfId="9048"/>
    <cellStyle name="Normal 30 6" xfId="9013"/>
    <cellStyle name="Normal 31" xfId="3077"/>
    <cellStyle name="Normal 31 2" xfId="3098"/>
    <cellStyle name="Normal 31 2 2" xfId="3329"/>
    <cellStyle name="Normal 31 2 3" xfId="3428"/>
    <cellStyle name="Normal 31 2 4" xfId="3652"/>
    <cellStyle name="Normal 31 2 4 2" xfId="3816"/>
    <cellStyle name="Normal 31 2 4 2 2" xfId="4235"/>
    <cellStyle name="Normal 31 2 4 2 3" xfId="4395"/>
    <cellStyle name="Normal 31 2 4 3" xfId="3953"/>
    <cellStyle name="Normal 31 3" xfId="3184"/>
    <cellStyle name="Normal 31 3 2" xfId="3327"/>
    <cellStyle name="Normal 31 3 2 2" xfId="9810"/>
    <cellStyle name="Normal 31 3 3" xfId="3486"/>
    <cellStyle name="Normal 31 3 3 2" xfId="9962"/>
    <cellStyle name="Normal 31 3 4" xfId="3710"/>
    <cellStyle name="Normal 31 3 4 2" xfId="3874"/>
    <cellStyle name="Normal 31 3 4 2 2" xfId="4293"/>
    <cellStyle name="Normal 31 3 4 2 2 2" xfId="10708"/>
    <cellStyle name="Normal 31 3 4 2 3" xfId="4453"/>
    <cellStyle name="Normal 31 3 4 2 3 2" xfId="10858"/>
    <cellStyle name="Normal 31 3 4 2 4" xfId="10329"/>
    <cellStyle name="Normal 31 3 4 3" xfId="4011"/>
    <cellStyle name="Normal 31 3 4 3 2" xfId="10457"/>
    <cellStyle name="Normal 31 3 4 4" xfId="10176"/>
    <cellStyle name="Normal 31 3 5" xfId="9672"/>
    <cellStyle name="Normal 31 4" xfId="3268"/>
    <cellStyle name="Normal 31 5" xfId="3426"/>
    <cellStyle name="Normal 31 5 2" xfId="9907"/>
    <cellStyle name="Normal 31 6" xfId="3650"/>
    <cellStyle name="Normal 31 6 2" xfId="3814"/>
    <cellStyle name="Normal 31 6 2 2" xfId="4233"/>
    <cellStyle name="Normal 31 6 2 2 2" xfId="10653"/>
    <cellStyle name="Normal 31 6 2 3" xfId="4393"/>
    <cellStyle name="Normal 31 6 2 3 2" xfId="10803"/>
    <cellStyle name="Normal 31 6 2 4" xfId="10274"/>
    <cellStyle name="Normal 31 6 3" xfId="3951"/>
    <cellStyle name="Normal 31 6 3 2" xfId="10402"/>
    <cellStyle name="Normal 31 6 4" xfId="10121"/>
    <cellStyle name="Normal 31 7" xfId="9570"/>
    <cellStyle name="Normal 32" xfId="3407"/>
    <cellStyle name="Normal 33" xfId="3417"/>
    <cellStyle name="Normal 33 2" xfId="3544"/>
    <cellStyle name="Normal 33 2 2" xfId="10020"/>
    <cellStyle name="Normal 33 3" xfId="9898"/>
    <cellStyle name="Normal 34" xfId="3585"/>
    <cellStyle name="Normal 34 2" xfId="3727"/>
    <cellStyle name="Normal 34 3" xfId="3755"/>
    <cellStyle name="Normal 34 3 2" xfId="4174"/>
    <cellStyle name="Normal 34 3 3" xfId="4334"/>
    <cellStyle name="Normal 35" xfId="4160"/>
    <cellStyle name="Normal 35 2" xfId="4164"/>
    <cellStyle name="Normal 35 2 2" xfId="10589"/>
    <cellStyle name="Normal 35 3" xfId="4467"/>
    <cellStyle name="Normal 35 3 2" xfId="10872"/>
    <cellStyle name="Normal 35 4" xfId="10585"/>
    <cellStyle name="Normal 36" xfId="4473"/>
    <cellStyle name="Normal 36 2" xfId="4513"/>
    <cellStyle name="Normal 36 2 2" xfId="5479"/>
    <cellStyle name="Normal 36 3" xfId="4606"/>
    <cellStyle name="Normal 36 4" xfId="5460"/>
    <cellStyle name="Normal 36 4 2" xfId="11853"/>
    <cellStyle name="Normal 36 5" xfId="10878"/>
    <cellStyle name="Normal 37" xfId="4523"/>
    <cellStyle name="Normal 37 2" xfId="4607"/>
    <cellStyle name="Normal 37 2 2" xfId="11008"/>
    <cellStyle name="Normal 37 3" xfId="5480"/>
    <cellStyle name="Normal 37 3 2" xfId="11872"/>
    <cellStyle name="Normal 37 4" xfId="10927"/>
    <cellStyle name="Normal 38" xfId="4581"/>
    <cellStyle name="Normal 38 2" xfId="4659"/>
    <cellStyle name="Normal 38 2 2" xfId="5562"/>
    <cellStyle name="Normal 38 2 2 2" xfId="11952"/>
    <cellStyle name="Normal 38 2 3" xfId="11060"/>
    <cellStyle name="Normal 38 3" xfId="4885"/>
    <cellStyle name="Normal 38 3 2" xfId="11283"/>
    <cellStyle name="Normal 38 4" xfId="5538"/>
    <cellStyle name="Normal 39" xfId="4578"/>
    <cellStyle name="Normal 39 2" xfId="4887"/>
    <cellStyle name="Normal 39 2 2" xfId="11285"/>
    <cellStyle name="Normal 39 3" xfId="5535"/>
    <cellStyle name="Normal 39 3 2" xfId="11927"/>
    <cellStyle name="Normal 39 4" xfId="10982"/>
    <cellStyle name="Normal 4" xfId="126"/>
    <cellStyle name="Normal 4 2" xfId="127"/>
    <cellStyle name="Normal 4 2 2" xfId="4074"/>
    <cellStyle name="Normal 4 2 3" xfId="1012"/>
    <cellStyle name="Normal 4 3" xfId="230"/>
    <cellStyle name="Normal 4 3 2" xfId="1379"/>
    <cellStyle name="Normal 4 3 3" xfId="6812"/>
    <cellStyle name="Normal 4 4" xfId="4073"/>
    <cellStyle name="Normal 4 5" xfId="865"/>
    <cellStyle name="Normal 40" xfId="4674"/>
    <cellStyle name="Normal 40 2" xfId="4889"/>
    <cellStyle name="Normal 40 3" xfId="5566"/>
    <cellStyle name="Normal 41" xfId="4738"/>
    <cellStyle name="Normal 41 2" xfId="4940"/>
    <cellStyle name="Normal 41 2 2" xfId="11336"/>
    <cellStyle name="Normal 41 3" xfId="5617"/>
    <cellStyle name="Normal 41 3 2" xfId="12005"/>
    <cellStyle name="Normal 41 4" xfId="11137"/>
    <cellStyle name="Normal 42" xfId="4863"/>
    <cellStyle name="Normal 42 2" xfId="6138"/>
    <cellStyle name="Normal 43" xfId="5051"/>
    <cellStyle name="Normal 43 2" xfId="6114"/>
    <cellStyle name="Normal 43 2 2" xfId="12498"/>
    <cellStyle name="Normal 43 3" xfId="11447"/>
    <cellStyle name="Normal 44" xfId="5068"/>
    <cellStyle name="Normal 44 2" xfId="6196"/>
    <cellStyle name="Normal 45" xfId="4856"/>
    <cellStyle name="Normal 45 2" xfId="6087"/>
    <cellStyle name="Normal 45 2 2" xfId="12471"/>
    <cellStyle name="Normal 45 3" xfId="11255"/>
    <cellStyle name="Normal 46" xfId="5182"/>
    <cellStyle name="Normal 46 2" xfId="6194"/>
    <cellStyle name="Normal 46 2 2" xfId="12576"/>
    <cellStyle name="Normal 46 3" xfId="11576"/>
    <cellStyle name="Normal 47" xfId="6428"/>
    <cellStyle name="Normal 47 2" xfId="12809"/>
    <cellStyle name="Normal 48" xfId="17"/>
    <cellStyle name="Normal 48 2" xfId="6426"/>
    <cellStyle name="Normal 48 2 2" xfId="12807"/>
    <cellStyle name="Normal 49" xfId="6545"/>
    <cellStyle name="Normal 5" xfId="7"/>
    <cellStyle name="Normal 5 2" xfId="4075"/>
    <cellStyle name="Normal 5 3" xfId="236"/>
    <cellStyle name="Normal 5 4" xfId="866"/>
    <cellStyle name="Normal 5 5" xfId="128"/>
    <cellStyle name="Normal 5 6" xfId="6640"/>
    <cellStyle name="Normal 50" xfId="59"/>
    <cellStyle name="Normal 50 2" xfId="6660"/>
    <cellStyle name="Normal 6" xfId="225"/>
    <cellStyle name="Normal 6 2" xfId="6809"/>
    <cellStyle name="Normal 7" xfId="240"/>
    <cellStyle name="Normal 7 2" xfId="867"/>
    <cellStyle name="Normal 8" xfId="226"/>
    <cellStyle name="Normal 8 2" xfId="243"/>
    <cellStyle name="Normal 8 3" xfId="6810"/>
    <cellStyle name="Normal 9" xfId="227"/>
    <cellStyle name="Normal 9 2" xfId="869"/>
    <cellStyle name="Normal 9 2 2" xfId="7437"/>
    <cellStyle name="Normal 9 3" xfId="868"/>
    <cellStyle name="Normal 9 4" xfId="6811"/>
    <cellStyle name="Note 2" xfId="2062"/>
    <cellStyle name="Note 3" xfId="208"/>
    <cellStyle name="Note 3 2" xfId="6792"/>
    <cellStyle name="Output" xfId="28" builtinId="21" customBuiltin="1"/>
    <cellStyle name="Output 2" xfId="2063"/>
    <cellStyle name="Percent" xfId="2" builtinId="5"/>
    <cellStyle name="Percent 10" xfId="130"/>
    <cellStyle name="Percent 10 2" xfId="4729"/>
    <cellStyle name="Percent 10 2 2" xfId="5611"/>
    <cellStyle name="Percent 10 2 2 2" xfId="11999"/>
    <cellStyle name="Percent 10 2 3" xfId="11128"/>
    <cellStyle name="Percent 10 3" xfId="4934"/>
    <cellStyle name="Percent 10 3 2" xfId="11330"/>
    <cellStyle name="Percent 10 4" xfId="5539"/>
    <cellStyle name="Percent 10 5" xfId="4582"/>
    <cellStyle name="Percent 11" xfId="5094"/>
    <cellStyle name="Percent 11 2" xfId="6070"/>
    <cellStyle name="Percent 11 2 2" xfId="12455"/>
    <cellStyle name="Percent 11 3" xfId="11489"/>
    <cellStyle name="Percent 12" xfId="5219"/>
    <cellStyle name="Percent 12 2" xfId="6207"/>
    <cellStyle name="Percent 12 2 2" xfId="12588"/>
    <cellStyle name="Percent 12 3" xfId="11613"/>
    <cellStyle name="Percent 13" xfId="5439"/>
    <cellStyle name="Percent 13 2" xfId="6123"/>
    <cellStyle name="Percent 14" xfId="5959"/>
    <cellStyle name="Percent 14 2" xfId="6014"/>
    <cellStyle name="Percent 15" xfId="6486"/>
    <cellStyle name="Percent 15 2" xfId="12867"/>
    <cellStyle name="Percent 16" xfId="6549"/>
    <cellStyle name="Percent 17" xfId="129"/>
    <cellStyle name="Percent 2" xfId="131"/>
    <cellStyle name="Percent 2 10" xfId="132"/>
    <cellStyle name="Percent 2 2" xfId="207"/>
    <cellStyle name="Percent 2 3" xfId="229"/>
    <cellStyle name="Percent 2 3 2" xfId="4077"/>
    <cellStyle name="Percent 2 4" xfId="871"/>
    <cellStyle name="Percent 3" xfId="133"/>
    <cellStyle name="Percent 3 10" xfId="5133"/>
    <cellStyle name="Percent 3 10 2" xfId="6146"/>
    <cellStyle name="Percent 3 10 2 2" xfId="12528"/>
    <cellStyle name="Percent 3 10 3" xfId="11527"/>
    <cellStyle name="Percent 3 11" xfId="5304"/>
    <cellStyle name="Percent 3 11 2" xfId="6148"/>
    <cellStyle name="Percent 3 11 2 2" xfId="12530"/>
    <cellStyle name="Percent 3 11 3" xfId="11698"/>
    <cellStyle name="Percent 3 12" xfId="6525"/>
    <cellStyle name="Percent 3 12 2" xfId="12905"/>
    <cellStyle name="Percent 3 13" xfId="872"/>
    <cellStyle name="Percent 3 14" xfId="6719"/>
    <cellStyle name="Percent 3 2" xfId="228"/>
    <cellStyle name="Percent 3 2 2" xfId="1380"/>
    <cellStyle name="Percent 3 3" xfId="873"/>
    <cellStyle name="Percent 3 4" xfId="874"/>
    <cellStyle name="Percent 3 5" xfId="875"/>
    <cellStyle name="Percent 3 6" xfId="1625"/>
    <cellStyle name="Percent 3 6 2" xfId="8176"/>
    <cellStyle name="Percent 3 7" xfId="2774"/>
    <cellStyle name="Percent 3 7 2" xfId="2678"/>
    <cellStyle name="Percent 3 7 2 2" xfId="9180"/>
    <cellStyle name="Percent 3 7 3" xfId="2913"/>
    <cellStyle name="Percent 3 7 3 2" xfId="9410"/>
    <cellStyle name="Percent 3 7 4" xfId="3162"/>
    <cellStyle name="Percent 3 7 4 2" xfId="3317"/>
    <cellStyle name="Percent 3 7 4 2 2" xfId="9802"/>
    <cellStyle name="Percent 3 7 4 3" xfId="3477"/>
    <cellStyle name="Percent 3 7 4 3 2" xfId="9955"/>
    <cellStyle name="Percent 3 7 4 4" xfId="3701"/>
    <cellStyle name="Percent 3 7 4 4 2" xfId="3865"/>
    <cellStyle name="Percent 3 7 4 4 2 2" xfId="4284"/>
    <cellStyle name="Percent 3 7 4 4 2 2 2" xfId="10701"/>
    <cellStyle name="Percent 3 7 4 4 2 3" xfId="4444"/>
    <cellStyle name="Percent 3 7 4 4 2 3 2" xfId="10851"/>
    <cellStyle name="Percent 3 7 4 4 2 4" xfId="10322"/>
    <cellStyle name="Percent 3 7 4 4 3" xfId="4002"/>
    <cellStyle name="Percent 3 7 4 4 3 2" xfId="10450"/>
    <cellStyle name="Percent 3 7 4 4 4" xfId="10169"/>
    <cellStyle name="Percent 3 7 4 5" xfId="9652"/>
    <cellStyle name="Percent 3 7 5" xfId="3640"/>
    <cellStyle name="Percent 3 7 5 2" xfId="3804"/>
    <cellStyle name="Percent 3 7 5 2 2" xfId="4223"/>
    <cellStyle name="Percent 3 7 5 2 2 2" xfId="10645"/>
    <cellStyle name="Percent 3 7 5 2 3" xfId="4383"/>
    <cellStyle name="Percent 3 7 5 2 3 2" xfId="10795"/>
    <cellStyle name="Percent 3 7 5 2 4" xfId="10266"/>
    <cellStyle name="Percent 3 7 5 3" xfId="3941"/>
    <cellStyle name="Percent 3 7 5 3 2" xfId="10394"/>
    <cellStyle name="Percent 3 7 5 4" xfId="10113"/>
    <cellStyle name="Percent 3 7 6" xfId="9274"/>
    <cellStyle name="Percent 3 8" xfId="4566"/>
    <cellStyle name="Percent 3 8 2" xfId="4651"/>
    <cellStyle name="Percent 3 8 2 2" xfId="11052"/>
    <cellStyle name="Percent 3 8 3" xfId="5525"/>
    <cellStyle name="Percent 3 8 3 2" xfId="11917"/>
    <cellStyle name="Percent 3 8 4" xfId="10970"/>
    <cellStyle name="Percent 3 9" xfId="4689"/>
    <cellStyle name="Percent 3 9 2" xfId="4894"/>
    <cellStyle name="Percent 3 9 2 2" xfId="11291"/>
    <cellStyle name="Percent 3 9 3" xfId="5571"/>
    <cellStyle name="Percent 3 9 3 2" xfId="11960"/>
    <cellStyle name="Percent 3 9 4" xfId="11089"/>
    <cellStyle name="Percent 4" xfId="234"/>
    <cellStyle name="Percent 4 2" xfId="876"/>
    <cellStyle name="Percent 4 2 2" xfId="7438"/>
    <cellStyle name="Percent 5" xfId="870"/>
    <cellStyle name="Percent 6" xfId="2114"/>
    <cellStyle name="Percent 7" xfId="2506"/>
    <cellStyle name="Percent 7 2" xfId="2717"/>
    <cellStyle name="Percent 7 2 2" xfId="2866"/>
    <cellStyle name="Percent 7 2 3" xfId="2943"/>
    <cellStyle name="Percent 7 2 3 2" xfId="2975"/>
    <cellStyle name="Percent 7 2 3 3" xfId="3179"/>
    <cellStyle name="Percent 7 2 3 3 2" xfId="3324"/>
    <cellStyle name="Percent 7 2 3 3 3" xfId="3484"/>
    <cellStyle name="Percent 7 2 3 3 4" xfId="3708"/>
    <cellStyle name="Percent 7 2 3 3 4 2" xfId="3872"/>
    <cellStyle name="Percent 7 2 3 3 4 2 2" xfId="4291"/>
    <cellStyle name="Percent 7 2 3 3 4 2 3" xfId="4451"/>
    <cellStyle name="Percent 7 2 3 3 4 3" xfId="4009"/>
    <cellStyle name="Percent 7 2 3 4" xfId="3647"/>
    <cellStyle name="Percent 7 2 3 4 2" xfId="3811"/>
    <cellStyle name="Percent 7 2 3 4 2 2" xfId="4230"/>
    <cellStyle name="Percent 7 2 3 4 2 3" xfId="4390"/>
    <cellStyle name="Percent 7 2 3 4 3" xfId="3948"/>
    <cellStyle name="Percent 7 2 4" xfId="3115"/>
    <cellStyle name="Percent 7 2 4 2" xfId="3270"/>
    <cellStyle name="Percent 7 2 4 3" xfId="3430"/>
    <cellStyle name="Percent 7 2 4 4" xfId="3654"/>
    <cellStyle name="Percent 7 2 4 4 2" xfId="3818"/>
    <cellStyle name="Percent 7 2 4 4 2 2" xfId="4237"/>
    <cellStyle name="Percent 7 2 4 4 2 3" xfId="4397"/>
    <cellStyle name="Percent 7 2 4 4 3" xfId="3955"/>
    <cellStyle name="Percent 7 2 5" xfId="3593"/>
    <cellStyle name="Percent 7 2 5 2" xfId="3757"/>
    <cellStyle name="Percent 7 2 5 2 2" xfId="4176"/>
    <cellStyle name="Percent 7 2 5 2 3" xfId="4336"/>
    <cellStyle name="Percent 7 2 5 3" xfId="3894"/>
    <cellStyle name="Percent 7 3" xfId="2643"/>
    <cellStyle name="Percent 7 4" xfId="2856"/>
    <cellStyle name="Percent 7 4 2" xfId="9355"/>
    <cellStyle name="Percent 7 5" xfId="2543"/>
    <cellStyle name="Percent 7 5 2" xfId="9047"/>
    <cellStyle name="Percent 7 6" xfId="9011"/>
    <cellStyle name="Percent 8" xfId="2735"/>
    <cellStyle name="Percent 8 2" xfId="2647"/>
    <cellStyle name="Percent 8 2 2" xfId="9149"/>
    <cellStyle name="Percent 8 3" xfId="2874"/>
    <cellStyle name="Percent 8 3 2" xfId="9371"/>
    <cellStyle name="Percent 8 4" xfId="3123"/>
    <cellStyle name="Percent 8 4 2" xfId="3278"/>
    <cellStyle name="Percent 8 4 2 2" xfId="9763"/>
    <cellStyle name="Percent 8 4 3" xfId="3438"/>
    <cellStyle name="Percent 8 4 3 2" xfId="9916"/>
    <cellStyle name="Percent 8 4 4" xfId="3662"/>
    <cellStyle name="Percent 8 4 4 2" xfId="3826"/>
    <cellStyle name="Percent 8 4 4 2 2" xfId="4245"/>
    <cellStyle name="Percent 8 4 4 2 2 2" xfId="10662"/>
    <cellStyle name="Percent 8 4 4 2 3" xfId="4405"/>
    <cellStyle name="Percent 8 4 4 2 3 2" xfId="10812"/>
    <cellStyle name="Percent 8 4 4 2 4" xfId="10283"/>
    <cellStyle name="Percent 8 4 4 3" xfId="3963"/>
    <cellStyle name="Percent 8 4 4 3 2" xfId="10411"/>
    <cellStyle name="Percent 8 4 4 4" xfId="10130"/>
    <cellStyle name="Percent 8 4 5" xfId="9613"/>
    <cellStyle name="Percent 8 5" xfId="3601"/>
    <cellStyle name="Percent 8 5 2" xfId="3765"/>
    <cellStyle name="Percent 8 5 2 2" xfId="4184"/>
    <cellStyle name="Percent 8 5 2 2 2" xfId="10606"/>
    <cellStyle name="Percent 8 5 2 3" xfId="4344"/>
    <cellStyle name="Percent 8 5 2 3 2" xfId="10756"/>
    <cellStyle name="Percent 8 5 2 4" xfId="10227"/>
    <cellStyle name="Percent 8 5 3" xfId="3902"/>
    <cellStyle name="Percent 8 5 3 2" xfId="10355"/>
    <cellStyle name="Percent 8 5 4" xfId="10074"/>
    <cellStyle name="Percent 8 6" xfId="9235"/>
    <cellStyle name="Percent 9" xfId="4076"/>
    <cellStyle name="Percent 9 2" xfId="4612"/>
    <cellStyle name="Percent 9 2 2" xfId="11013"/>
    <cellStyle name="Percent 9 3" xfId="5486"/>
    <cellStyle name="Percent 9 3 2" xfId="11878"/>
    <cellStyle name="Percent 9 4" xfId="4529"/>
    <cellStyle name="Percent 9 4 2" xfId="10933"/>
    <cellStyle name="Title" xfId="19" builtinId="15" customBuiltin="1"/>
    <cellStyle name="Title 2" xfId="2065"/>
    <cellStyle name="Total" xfId="34" builtinId="25" customBuiltin="1"/>
    <cellStyle name="Total 2" xfId="2066"/>
    <cellStyle name="Warning Text" xfId="32" builtinId="11" customBuiltin="1"/>
    <cellStyle name="Warning Text 2" xfId="2067"/>
  </cellStyles>
  <dxfs count="72">
    <dxf>
      <numFmt numFmtId="165" formatCode="_-* #,##0_-;\-* #,##0_-;_-* &quot;-&quot;??_-;_-@_-"/>
    </dxf>
    <dxf>
      <numFmt numFmtId="166" formatCode="_-* #,##0.0_-;\-* #,##0.0_-;_-* &quot;-&quot;??_-;_-@_-"/>
    </dxf>
    <dxf>
      <numFmt numFmtId="35" formatCode="_-* #,##0.00_-;\-* #,##0.00_-;_-* &quot;-&quot;??_-;_-@_-"/>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FF0000"/>
      </font>
      <fill>
        <patternFill patternType="none">
          <bgColor auto="1"/>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ill>
        <patternFill>
          <bgColor rgb="FF00B050"/>
        </patternFill>
      </fill>
    </dxf>
    <dxf>
      <font>
        <color rgb="FFFF0000"/>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9" Type="http://schemas.openxmlformats.org/officeDocument/2006/relationships/styles" Target="styles.xml"/><Relationship Id="rId21" Type="http://schemas.openxmlformats.org/officeDocument/2006/relationships/externalLink" Target="externalLinks/externalLink5.xml"/><Relationship Id="rId34" Type="http://schemas.openxmlformats.org/officeDocument/2006/relationships/externalLink" Target="externalLinks/externalLink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externalLink" Target="externalLinks/externalLink13.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externalLink" Target="externalLinks/externalLink16.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36" Type="http://schemas.openxmlformats.org/officeDocument/2006/relationships/externalLink" Target="externalLinks/externalLink20.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externalLink" Target="externalLinks/externalLink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externalLink" Target="externalLinks/externalLink14.xml"/><Relationship Id="rId35" Type="http://schemas.openxmlformats.org/officeDocument/2006/relationships/externalLink" Target="externalLinks/externalLink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externalLink" Target="externalLinks/externalLink17.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OVERALL COLLECTIONS AGAINST TARGET</a:t>
            </a:r>
          </a:p>
        </c:rich>
      </c:tx>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Sheet3!$B$1</c:f>
              <c:strCache>
                <c:ptCount val="1"/>
                <c:pt idx="0">
                  <c:v>collcetions as at 13 days gone</c:v>
                </c:pt>
              </c:strCache>
            </c:strRef>
          </c:tx>
          <c:spPr>
            <a:solidFill>
              <a:schemeClr val="accent1"/>
            </a:solidFill>
            <a:ln>
              <a:noFill/>
            </a:ln>
            <a:effectLst/>
          </c:spPr>
          <c:invertIfNegative val="0"/>
          <c:dLbls>
            <c:numFmt formatCode="_-* #,##0.000_-;\-* #,##0.000_-;_-* &quot;-&quot;??_-;_-@_-"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Sheet3!$A$2:$A$4</c:f>
              <c:strCache>
                <c:ptCount val="3"/>
                <c:pt idx="0">
                  <c:v>PMU</c:v>
                </c:pt>
                <c:pt idx="1">
                  <c:v>DRY REVENUE</c:v>
                </c:pt>
                <c:pt idx="2">
                  <c:v>Total</c:v>
                </c:pt>
              </c:strCache>
            </c:strRef>
          </c:cat>
          <c:val>
            <c:numRef>
              <c:f>Sheet3!$B$2:$B$4</c:f>
              <c:numCache>
                <c:formatCode>General</c:formatCode>
                <c:ptCount val="3"/>
                <c:pt idx="0">
                  <c:v>15051.087755</c:v>
                </c:pt>
                <c:pt idx="1">
                  <c:v>31173.373074064271</c:v>
                </c:pt>
                <c:pt idx="2">
                  <c:v>46224.460829064272</c:v>
                </c:pt>
              </c:numCache>
            </c:numRef>
          </c:val>
          <c:extLst>
            <c:ext xmlns:c16="http://schemas.microsoft.com/office/drawing/2014/chart" uri="{C3380CC4-5D6E-409C-BE32-E72D297353CC}">
              <c16:uniqueId val="{00000000-802A-4DA9-AC51-9DEF9509989A}"/>
            </c:ext>
          </c:extLst>
        </c:ser>
        <c:ser>
          <c:idx val="1"/>
          <c:order val="1"/>
          <c:tx>
            <c:strRef>
              <c:f>Sheet3!$C$1</c:f>
              <c:strCache>
                <c:ptCount val="1"/>
                <c:pt idx="0">
                  <c:v>Moving target</c:v>
                </c:pt>
              </c:strCache>
            </c:strRef>
          </c:tx>
          <c:spPr>
            <a:solidFill>
              <a:schemeClr val="accent2"/>
            </a:solidFill>
            <a:ln>
              <a:noFill/>
            </a:ln>
            <a:effectLst/>
          </c:spPr>
          <c:invertIfNegative val="0"/>
          <c:dLbls>
            <c:numFmt formatCode="_-* #,##0.000_-;\-* #,##0.000_-;_-* &quot;-&quot;??_-;_-@_-"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Sheet3!$A$2:$A$4</c:f>
              <c:strCache>
                <c:ptCount val="3"/>
                <c:pt idx="0">
                  <c:v>PMU</c:v>
                </c:pt>
                <c:pt idx="1">
                  <c:v>DRY REVENUE</c:v>
                </c:pt>
                <c:pt idx="2">
                  <c:v>Total</c:v>
                </c:pt>
              </c:strCache>
            </c:strRef>
          </c:cat>
          <c:val>
            <c:numRef>
              <c:f>Sheet3!$C$2:$C$4</c:f>
              <c:numCache>
                <c:formatCode>General</c:formatCode>
                <c:ptCount val="3"/>
                <c:pt idx="0">
                  <c:v>18921.571397909371</c:v>
                </c:pt>
                <c:pt idx="1">
                  <c:v>34167.092239219586</c:v>
                </c:pt>
                <c:pt idx="2">
                  <c:v>53088.663637128957</c:v>
                </c:pt>
              </c:numCache>
            </c:numRef>
          </c:val>
          <c:extLst>
            <c:ext xmlns:c16="http://schemas.microsoft.com/office/drawing/2014/chart" uri="{C3380CC4-5D6E-409C-BE32-E72D297353CC}">
              <c16:uniqueId val="{00000001-802A-4DA9-AC51-9DEF9509989A}"/>
            </c:ext>
          </c:extLst>
        </c:ser>
        <c:dLbls>
          <c:showLegendKey val="0"/>
          <c:showVal val="0"/>
          <c:showCatName val="0"/>
          <c:showSerName val="0"/>
          <c:showPercent val="0"/>
          <c:showBubbleSize val="0"/>
        </c:dLbls>
        <c:gapWidth val="219"/>
        <c:overlap val="-27"/>
        <c:axId val="2028387407"/>
        <c:axId val="2028399471"/>
      </c:barChart>
      <c:catAx>
        <c:axId val="202838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28399471"/>
        <c:crosses val="autoZero"/>
        <c:auto val="1"/>
        <c:lblAlgn val="ctr"/>
        <c:lblOffset val="100"/>
        <c:noMultiLvlLbl val="0"/>
      </c:catAx>
      <c:valAx>
        <c:axId val="202839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28387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TREND IN YPT</a:t>
            </a:r>
          </a:p>
        </c:rich>
      </c:tx>
      <c:layout>
        <c:manualLayout>
          <c:xMode val="edge"/>
          <c:yMode val="edge"/>
          <c:x val="0.41504855643044625"/>
          <c:y val="2.7777777777777776E-2"/>
        </c:manualLayout>
      </c:layout>
      <c:overlay val="0"/>
      <c:spPr>
        <a:solidFill>
          <a:schemeClr val="lt1"/>
        </a:solidFill>
        <a:ln w="1270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ypt!$C$3</c:f>
              <c:strCache>
                <c:ptCount val="1"/>
                <c:pt idx="0">
                  <c:v>ICDN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solidFill>
                <a:schemeClr val="lt1"/>
              </a:solidFill>
              <a:ln w="1270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ypt!$B$4:$B$11</c:f>
              <c:numCache>
                <c:formatCode>mmm\-yy</c:formatCode>
                <c:ptCount val="8"/>
                <c:pt idx="0">
                  <c:v>45292</c:v>
                </c:pt>
                <c:pt idx="1">
                  <c:v>45323</c:v>
                </c:pt>
                <c:pt idx="2">
                  <c:v>45352</c:v>
                </c:pt>
                <c:pt idx="3">
                  <c:v>45383</c:v>
                </c:pt>
                <c:pt idx="4">
                  <c:v>45413</c:v>
                </c:pt>
                <c:pt idx="5">
                  <c:v>45444</c:v>
                </c:pt>
                <c:pt idx="6">
                  <c:v>45474</c:v>
                </c:pt>
                <c:pt idx="7">
                  <c:v>45505</c:v>
                </c:pt>
              </c:numCache>
            </c:numRef>
          </c:xVal>
          <c:yVal>
            <c:numRef>
              <c:f>ypt!$C$4:$C$11</c:f>
              <c:numCache>
                <c:formatCode>General</c:formatCode>
                <c:ptCount val="8"/>
                <c:pt idx="0" formatCode="_-* #,##0.000_-;\-* #,##0.000_-;_-* &quot;-&quot;??_-;_-@_-">
                  <c:v>0.95199323335769082</c:v>
                </c:pt>
                <c:pt idx="1">
                  <c:v>1.0069999999999999</c:v>
                </c:pt>
                <c:pt idx="2" formatCode="_-* #,##0.000_-;\-* #,##0.000_-;_-* &quot;-&quot;??_-;_-@_-">
                  <c:v>0.86556134812069874</c:v>
                </c:pt>
                <c:pt idx="3" formatCode="_-* #,##0.000_-;\-* #,##0.000_-;_-* &quot;-&quot;??_-;_-@_-">
                  <c:v>0.82287095405625399</c:v>
                </c:pt>
                <c:pt idx="4" formatCode="_-* #,##0.000_-;\-* #,##0.000_-;_-* &quot;-&quot;??_-;_-@_-">
                  <c:v>0.84780578760776726</c:v>
                </c:pt>
                <c:pt idx="5" formatCode="_-* #,##0.000_-;\-* #,##0.000_-;_-* &quot;-&quot;??_-;_-@_-">
                  <c:v>0.84780578760776726</c:v>
                </c:pt>
                <c:pt idx="6" formatCode="0.000">
                  <c:v>0.88410354204062358</c:v>
                </c:pt>
                <c:pt idx="7">
                  <c:v>0.83499999999999996</c:v>
                </c:pt>
              </c:numCache>
            </c:numRef>
          </c:yVal>
          <c:smooth val="0"/>
          <c:extLst>
            <c:ext xmlns:c16="http://schemas.microsoft.com/office/drawing/2014/chart" uri="{C3380CC4-5D6E-409C-BE32-E72D297353CC}">
              <c16:uniqueId val="{00000000-D65E-41B7-9116-7D30122E0F24}"/>
            </c:ext>
          </c:extLst>
        </c:ser>
        <c:ser>
          <c:idx val="1"/>
          <c:order val="1"/>
          <c:tx>
            <c:strRef>
              <c:f>ypt!$D$3</c:f>
              <c:strCache>
                <c:ptCount val="1"/>
                <c:pt idx="0">
                  <c:v>CNT</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spPr>
              <a:solidFill>
                <a:schemeClr val="lt1"/>
              </a:solidFill>
              <a:ln w="1270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ypt!$B$4:$B$11</c:f>
              <c:numCache>
                <c:formatCode>mmm\-yy</c:formatCode>
                <c:ptCount val="8"/>
                <c:pt idx="0">
                  <c:v>45292</c:v>
                </c:pt>
                <c:pt idx="1">
                  <c:v>45323</c:v>
                </c:pt>
                <c:pt idx="2">
                  <c:v>45352</c:v>
                </c:pt>
                <c:pt idx="3">
                  <c:v>45383</c:v>
                </c:pt>
                <c:pt idx="4">
                  <c:v>45413</c:v>
                </c:pt>
                <c:pt idx="5">
                  <c:v>45444</c:v>
                </c:pt>
                <c:pt idx="6">
                  <c:v>45474</c:v>
                </c:pt>
                <c:pt idx="7">
                  <c:v>45505</c:v>
                </c:pt>
              </c:numCache>
            </c:numRef>
          </c:xVal>
          <c:yVal>
            <c:numRef>
              <c:f>ypt!$D$4:$D$11</c:f>
              <c:numCache>
                <c:formatCode>General</c:formatCode>
                <c:ptCount val="8"/>
                <c:pt idx="0" formatCode="_-* #,##0.000_-;\-* #,##0.000_-;_-* &quot;-&quot;??_-;_-@_-">
                  <c:v>0.93274098695221253</c:v>
                </c:pt>
                <c:pt idx="1">
                  <c:v>0.99099999999999999</c:v>
                </c:pt>
                <c:pt idx="2" formatCode="_-* #,##0.000_-;\-* #,##0.000_-;_-* &quot;-&quot;??_-;_-@_-">
                  <c:v>0.77112427637474534</c:v>
                </c:pt>
                <c:pt idx="3" formatCode="_-* #,##0.000_-;\-* #,##0.000_-;_-* &quot;-&quot;??_-;_-@_-">
                  <c:v>0.8358025530161689</c:v>
                </c:pt>
                <c:pt idx="4" formatCode="_-* #,##0.000_-;\-* #,##0.000_-;_-* &quot;-&quot;??_-;_-@_-">
                  <c:v>0.78174649912363481</c:v>
                </c:pt>
                <c:pt idx="5" formatCode="_-* #,##0.000_-;\-* #,##0.000_-;_-* &quot;-&quot;??_-;_-@_-">
                  <c:v>0.78174649912363481</c:v>
                </c:pt>
                <c:pt idx="6" formatCode="0.000">
                  <c:v>0.93772939739059502</c:v>
                </c:pt>
                <c:pt idx="7">
                  <c:v>0.85199999999999998</c:v>
                </c:pt>
              </c:numCache>
            </c:numRef>
          </c:yVal>
          <c:smooth val="0"/>
          <c:extLst>
            <c:ext xmlns:c16="http://schemas.microsoft.com/office/drawing/2014/chart" uri="{C3380CC4-5D6E-409C-BE32-E72D297353CC}">
              <c16:uniqueId val="{00000001-D65E-41B7-9116-7D30122E0F24}"/>
            </c:ext>
          </c:extLst>
        </c:ser>
        <c:ser>
          <c:idx val="2"/>
          <c:order val="2"/>
          <c:tx>
            <c:strRef>
              <c:f>ypt!$E$3</c:f>
              <c:strCache>
                <c:ptCount val="1"/>
                <c:pt idx="0">
                  <c:v>CFS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lt1"/>
              </a:solidFill>
              <a:ln w="12700" cap="flat" cmpd="sng" algn="ctr">
                <a:solidFill>
                  <a:schemeClr val="accent4"/>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ypt!$B$4:$B$11</c:f>
              <c:numCache>
                <c:formatCode>mmm\-yy</c:formatCode>
                <c:ptCount val="8"/>
                <c:pt idx="0">
                  <c:v>45292</c:v>
                </c:pt>
                <c:pt idx="1">
                  <c:v>45323</c:v>
                </c:pt>
                <c:pt idx="2">
                  <c:v>45352</c:v>
                </c:pt>
                <c:pt idx="3">
                  <c:v>45383</c:v>
                </c:pt>
                <c:pt idx="4">
                  <c:v>45413</c:v>
                </c:pt>
                <c:pt idx="5">
                  <c:v>45444</c:v>
                </c:pt>
                <c:pt idx="6">
                  <c:v>45474</c:v>
                </c:pt>
                <c:pt idx="7">
                  <c:v>45505</c:v>
                </c:pt>
              </c:numCache>
            </c:numRef>
          </c:xVal>
          <c:yVal>
            <c:numRef>
              <c:f>ypt!$E$4:$E$11</c:f>
              <c:numCache>
                <c:formatCode>0.000</c:formatCode>
                <c:ptCount val="8"/>
                <c:pt idx="0" formatCode="_-* #,##0.000_-;\-* #,##0.000_-;_-* &quot;-&quot;??_-;_-@_-">
                  <c:v>0.91578585137916724</c:v>
                </c:pt>
                <c:pt idx="1">
                  <c:v>0.87</c:v>
                </c:pt>
                <c:pt idx="2" formatCode="_-* #,##0.000_-;\-* #,##0.000_-;_-* &quot;-&quot;??_-;_-@_-">
                  <c:v>0.85497891790021918</c:v>
                </c:pt>
                <c:pt idx="3" formatCode="_-* #,##0.000_-;\-* #,##0.000_-;_-* &quot;-&quot;??_-;_-@_-">
                  <c:v>0.82696506760236921</c:v>
                </c:pt>
                <c:pt idx="4" formatCode="_-* #,##0.000_-;\-* #,##0.000_-;_-* &quot;-&quot;??_-;_-@_-">
                  <c:v>0.80090483769322229</c:v>
                </c:pt>
                <c:pt idx="5" formatCode="_-* #,##0.000_-;\-* #,##0.000_-;_-* &quot;-&quot;??_-;_-@_-">
                  <c:v>0.80090483769322229</c:v>
                </c:pt>
                <c:pt idx="6">
                  <c:v>0.83780233123209191</c:v>
                </c:pt>
                <c:pt idx="7" formatCode="General">
                  <c:v>0.85899999999999999</c:v>
                </c:pt>
              </c:numCache>
            </c:numRef>
          </c:yVal>
          <c:smooth val="0"/>
          <c:extLst>
            <c:ext xmlns:c16="http://schemas.microsoft.com/office/drawing/2014/chart" uri="{C3380CC4-5D6E-409C-BE32-E72D297353CC}">
              <c16:uniqueId val="{00000002-D65E-41B7-9116-7D30122E0F24}"/>
            </c:ext>
          </c:extLst>
        </c:ser>
        <c:dLbls>
          <c:dLblPos val="t"/>
          <c:showLegendKey val="0"/>
          <c:showVal val="1"/>
          <c:showCatName val="0"/>
          <c:showSerName val="0"/>
          <c:showPercent val="0"/>
          <c:showBubbleSize val="0"/>
        </c:dLbls>
        <c:axId val="566787696"/>
        <c:axId val="566789360"/>
      </c:scatterChart>
      <c:valAx>
        <c:axId val="566787696"/>
        <c:scaling>
          <c:orientation val="minMax"/>
        </c:scaling>
        <c:delete val="0"/>
        <c:axPos val="b"/>
        <c:majorGridlines>
          <c:spPr>
            <a:ln w="9525" cap="flat" cmpd="sng" algn="ctr">
              <a:solidFill>
                <a:schemeClr val="tx1">
                  <a:lumMod val="15000"/>
                  <a:lumOff val="85000"/>
                </a:schemeClr>
              </a:solidFill>
              <a:round/>
            </a:ln>
            <a:effectLst/>
          </c:spPr>
        </c:majorGridlines>
        <c:numFmt formatCode="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6789360"/>
        <c:crosses val="autoZero"/>
        <c:crossBetween val="midCat"/>
      </c:valAx>
      <c:valAx>
        <c:axId val="566789360"/>
        <c:scaling>
          <c:orientation val="minMax"/>
          <c:max val="1.1000000000000001"/>
          <c:min val="0.70000000000000007"/>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6787696"/>
        <c:crosses val="autoZero"/>
        <c:crossBetween val="midCat"/>
        <c:minorUnit val="0.70000000000000007"/>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15240</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523875</xdr:colOff>
      <xdr:row>1</xdr:row>
      <xdr:rowOff>9524</xdr:rowOff>
    </xdr:from>
    <xdr:to>
      <xdr:col>20</xdr:col>
      <xdr:colOff>371475</xdr:colOff>
      <xdr:row>17</xdr:row>
      <xdr:rowOff>47624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Documents%20and%20Settings\rrhrotich\Local%20Settings\Temp\Dec%202003%20mission\KenBOP(wip).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RA-UPM-01\May%202017\shared\framework\Monetary\deleted%20from%20KenMoney(curren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RA-UPM-01\May%202017\shared\framework\SI%20and%20SA%202003\Statistical%20Appendix\TAB59-68wip.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ata1\pdr\Users\LAylward\My%20Documents\KenBOP(current)nm%20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ata1\pdr\DATA\MOZ\moz%20Bo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shared\framework\Monetary\deleted%20from%20KenMoney(curren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shared\framework\SI%20and%20SA%202003\Statistical%20Appendix\TAB59-68wip.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ata1\pdr\DATA\MOZ\WIN\TEMP\BOP9703_stres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WILLIAMS/AppData/Roaming/kingsoft/office6/backup/Copy%20of%20ICDN%20CONTAINER%20CENSUS%20-%2020TH%20OCTOBER%202020%20TODAY%20-%20Analyzed.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shared\framework\External\KenBOP(current)HUB.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ata2\afr\DATA\AFR\country%20matters\CM_Jan20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ata2\afr\DATA\KEN\Weta-Weo\2004\S2004\KENWETA2003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RA-UPM-01\May%202017\njera\2011-12\Kenya.2011.TA%20Mission.Final%20files\Kenya.Appendix%20VA%20-%20Bridge%20Table%20BOT%20-%20Classification_Assistan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Documents%20and%20Settings\Administrator\My%20Documents\HROTICH%20-%20Treasury\Kenya%20-%20FinProg\Kenya--Medium%20term%20(November%20200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kra/OneDrive/IAD/Stock%20Reconciliation/Register%205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K:\DATA\KEN\current\Dec%202003%20mission\KenBOP(wip).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PSGWN03P\AFR\Users\AMcIntyre\My%20Documents\New%20Macro%20May%202004\KenMoney.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Documents%20and%20Settings\rrhrotich\My%20Documents\Working%20Files\IMF%20documents\External%20Financing%20--%20Revised%20March%20200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K00007573/Desktop/2020/Months/February%202020/Perfomance%20Evaluation/NCS/NCS%20STAFF%20%20PERFORMANCE%20REPORT%20AS%20AT%20%2018TH%20FEB%20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ata1\pdr\DATA\MOZ\DATA\Enhanced%20Tabl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STable"/>
      <sheetName val="CBSBOP"/>
      <sheetName val="NFAbanks"/>
      <sheetName val="mon. mov't"/>
      <sheetName val="Info"/>
      <sheetName val="CUS-exp"/>
      <sheetName val="CUS-imp"/>
      <sheetName val="FXMS2000-01"/>
      <sheetName val="FXMS2002-04"/>
      <sheetName val="INPUT"/>
      <sheetName val="adjuster"/>
      <sheetName val="Indicies"/>
      <sheetName val="monthly"/>
      <sheetName val="quarterly"/>
      <sheetName val="BOP"/>
      <sheetName val="Exp"/>
      <sheetName val="ExpFY"/>
      <sheetName val="Imp"/>
      <sheetName val="ImpFY"/>
      <sheetName val="serv"/>
      <sheetName val=" FY Table"/>
      <sheetName val="New CY Table"/>
      <sheetName val="BOP TAble (old CY)"/>
      <sheetName val="External Financing Table"/>
      <sheetName val="KA (new)"/>
      <sheetName val="KA"/>
      <sheetName val="Leases"/>
      <sheetName val="PC 2004Rescheduling"/>
      <sheetName val="Arrears"/>
      <sheetName val="gas"/>
      <sheetName val="weo"/>
      <sheetName val="Macro"/>
      <sheetName val="Ind"/>
      <sheetName val="DSA output"/>
      <sheetName val="Output"/>
      <sheetName val="Input-Q"/>
      <sheetName val="Input-A"/>
      <sheetName val="WETA"/>
      <sheetName val="Table fy"/>
      <sheetName val="Table"/>
      <sheetName val="Inn"/>
      <sheetName val="Ext.Fin (F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K-input"/>
      <sheetName val="NFA-input"/>
      <sheetName val="Bud97-working"/>
      <sheetName val="Survey"/>
      <sheetName val="WETA-output"/>
    </sheetNames>
    <sheetDataSet>
      <sheetData sheetId="0" refreshError="1"/>
      <sheetData sheetId="1" refreshError="1">
        <row r="2">
          <cell r="B2" t="str">
            <v>Table 2: Kenya--Net Foreign Assets</v>
          </cell>
        </row>
        <row r="4">
          <cell r="B4">
            <v>0</v>
          </cell>
          <cell r="D4" t="str">
            <v>1990</v>
          </cell>
          <cell r="E4" t="str">
            <v>1991</v>
          </cell>
          <cell r="F4" t="str">
            <v>1991</v>
          </cell>
          <cell r="G4" t="str">
            <v>1992</v>
          </cell>
          <cell r="H4" t="str">
            <v>1992</v>
          </cell>
          <cell r="I4" t="str">
            <v>1993</v>
          </cell>
          <cell r="J4" t="str">
            <v>1993</v>
          </cell>
          <cell r="K4" t="str">
            <v>1993</v>
          </cell>
          <cell r="L4" t="str">
            <v>1993</v>
          </cell>
          <cell r="M4" t="str">
            <v>1994</v>
          </cell>
          <cell r="N4" t="str">
            <v>1994</v>
          </cell>
          <cell r="O4" t="str">
            <v>1994</v>
          </cell>
          <cell r="P4" t="str">
            <v>1994</v>
          </cell>
          <cell r="Q4" t="str">
            <v>1995</v>
          </cell>
          <cell r="R4" t="str">
            <v>1995</v>
          </cell>
          <cell r="S4" t="str">
            <v>1995</v>
          </cell>
          <cell r="T4" t="str">
            <v>1995</v>
          </cell>
          <cell r="U4" t="str">
            <v>1995</v>
          </cell>
          <cell r="V4" t="str">
            <v>1995</v>
          </cell>
          <cell r="W4" t="str">
            <v>1995</v>
          </cell>
          <cell r="X4" t="str">
            <v>1995</v>
          </cell>
          <cell r="Y4" t="str">
            <v>1995</v>
          </cell>
          <cell r="Z4" t="str">
            <v>1995</v>
          </cell>
          <cell r="AA4" t="str">
            <v>1995</v>
          </cell>
          <cell r="AB4" t="str">
            <v>1995</v>
          </cell>
          <cell r="AC4" t="str">
            <v>1996</v>
          </cell>
          <cell r="AD4" t="str">
            <v>1996</v>
          </cell>
          <cell r="AE4" t="str">
            <v>1996</v>
          </cell>
          <cell r="AF4" t="str">
            <v>1996</v>
          </cell>
          <cell r="AG4" t="str">
            <v>1996</v>
          </cell>
          <cell r="AI4" t="str">
            <v>1996</v>
          </cell>
          <cell r="AJ4" t="str">
            <v>1996</v>
          </cell>
          <cell r="AK4" t="str">
            <v>1996</v>
          </cell>
          <cell r="AM4" t="str">
            <v>1996</v>
          </cell>
          <cell r="AN4" t="str">
            <v>1996</v>
          </cell>
          <cell r="AO4" t="str">
            <v>1996</v>
          </cell>
        </row>
        <row r="5">
          <cell r="D5" t="str">
            <v>Dec.</v>
          </cell>
          <cell r="E5" t="str">
            <v>Jun.</v>
          </cell>
          <cell r="F5" t="str">
            <v>Dec.</v>
          </cell>
          <cell r="G5" t="str">
            <v>Jun.</v>
          </cell>
          <cell r="H5" t="str">
            <v>Dec.</v>
          </cell>
          <cell r="I5" t="str">
            <v>Mar.</v>
          </cell>
          <cell r="J5" t="str">
            <v>Jun.</v>
          </cell>
          <cell r="K5" t="str">
            <v>Sep.</v>
          </cell>
          <cell r="L5" t="str">
            <v>Dec.</v>
          </cell>
          <cell r="M5" t="str">
            <v>Mar.</v>
          </cell>
          <cell r="N5" t="str">
            <v>Jun.</v>
          </cell>
          <cell r="O5" t="str">
            <v>Sep.</v>
          </cell>
          <cell r="P5" t="str">
            <v>Dec.</v>
          </cell>
          <cell r="Q5" t="str">
            <v>Jan.</v>
          </cell>
          <cell r="R5" t="str">
            <v>Feb.</v>
          </cell>
          <cell r="S5" t="str">
            <v>Mar.</v>
          </cell>
          <cell r="T5" t="str">
            <v>Apr.</v>
          </cell>
          <cell r="U5" t="str">
            <v>May.</v>
          </cell>
          <cell r="V5" t="str">
            <v>June</v>
          </cell>
          <cell r="W5" t="str">
            <v>July</v>
          </cell>
          <cell r="X5" t="str">
            <v>Aug.</v>
          </cell>
          <cell r="Y5" t="str">
            <v>Sept.</v>
          </cell>
          <cell r="Z5" t="str">
            <v>Oct.</v>
          </cell>
          <cell r="AA5" t="str">
            <v>Nov.</v>
          </cell>
          <cell r="AB5" t="str">
            <v>Dec.</v>
          </cell>
          <cell r="AC5" t="str">
            <v>Jan</v>
          </cell>
          <cell r="AD5" t="str">
            <v>Feb</v>
          </cell>
          <cell r="AE5" t="str">
            <v>Mar</v>
          </cell>
          <cell r="AF5" t="str">
            <v>Apr</v>
          </cell>
          <cell r="AG5" t="str">
            <v>May</v>
          </cell>
          <cell r="AI5" t="str">
            <v>June</v>
          </cell>
          <cell r="AJ5" t="str">
            <v>July</v>
          </cell>
          <cell r="AK5" t="str">
            <v>Aug</v>
          </cell>
          <cell r="AM5" t="str">
            <v>Sep.</v>
          </cell>
          <cell r="AN5" t="str">
            <v>Oct.</v>
          </cell>
          <cell r="AO5" t="str">
            <v>Nov.</v>
          </cell>
        </row>
        <row r="6">
          <cell r="D6" t="str">
            <v>Act.</v>
          </cell>
          <cell r="E6" t="str">
            <v>Act.</v>
          </cell>
          <cell r="F6" t="str">
            <v>Act.</v>
          </cell>
          <cell r="G6" t="str">
            <v>Act.</v>
          </cell>
          <cell r="H6" t="str">
            <v>Act.</v>
          </cell>
          <cell r="I6" t="str">
            <v>Act.</v>
          </cell>
          <cell r="J6" t="str">
            <v>Act.</v>
          </cell>
          <cell r="K6" t="str">
            <v>Act.</v>
          </cell>
          <cell r="L6" t="str">
            <v>Act.</v>
          </cell>
          <cell r="M6" t="str">
            <v>Act.</v>
          </cell>
          <cell r="N6" t="str">
            <v>Act.</v>
          </cell>
          <cell r="O6" t="str">
            <v>Act.</v>
          </cell>
          <cell r="P6" t="str">
            <v>Act.</v>
          </cell>
          <cell r="Q6" t="str">
            <v>Act.</v>
          </cell>
          <cell r="R6" t="str">
            <v>Act.</v>
          </cell>
          <cell r="S6" t="str">
            <v>Act.</v>
          </cell>
          <cell r="T6" t="str">
            <v>Act.</v>
          </cell>
          <cell r="U6" t="str">
            <v>Act.</v>
          </cell>
          <cell r="V6" t="str">
            <v>Act.</v>
          </cell>
          <cell r="W6" t="str">
            <v>Act.</v>
          </cell>
          <cell r="X6" t="str">
            <v>Act.</v>
          </cell>
          <cell r="Y6" t="str">
            <v>Act.</v>
          </cell>
          <cell r="Z6" t="str">
            <v>Act.</v>
          </cell>
          <cell r="AA6" t="str">
            <v>Act.</v>
          </cell>
          <cell r="AB6" t="str">
            <v>Act.</v>
          </cell>
          <cell r="AC6" t="str">
            <v>Act.</v>
          </cell>
          <cell r="AD6" t="str">
            <v>Act.</v>
          </cell>
          <cell r="AE6" t="str">
            <v>Act.</v>
          </cell>
          <cell r="AF6" t="str">
            <v>Act.</v>
          </cell>
          <cell r="AG6" t="str">
            <v>Act.</v>
          </cell>
          <cell r="AI6" t="str">
            <v>Act.</v>
          </cell>
          <cell r="AJ6" t="str">
            <v>Act.</v>
          </cell>
          <cell r="AK6" t="str">
            <v>Act.</v>
          </cell>
          <cell r="AM6" t="str">
            <v>Act.</v>
          </cell>
          <cell r="AN6" t="str">
            <v>Act.</v>
          </cell>
          <cell r="AO6" t="str">
            <v>Act.</v>
          </cell>
        </row>
        <row r="7">
          <cell r="B7" t="str">
            <v>All historical data obtained from CBK Reseacrch Department</v>
          </cell>
        </row>
        <row r="8">
          <cell r="B8" t="str">
            <v>a) CBK</v>
          </cell>
        </row>
        <row r="10">
          <cell r="B10" t="str">
            <v>NFA (Kshm, constant exchange rate)</v>
          </cell>
          <cell r="S10">
            <v>13650.575632000004</v>
          </cell>
          <cell r="V10">
            <v>5303.6629119999961</v>
          </cell>
          <cell r="Y10">
            <v>4996.9961120000007</v>
          </cell>
          <cell r="Z10">
            <v>2830.8133519999974</v>
          </cell>
          <cell r="AB10">
            <v>3004.0433097967507</v>
          </cell>
          <cell r="AC10">
            <v>4474.8653841703308</v>
          </cell>
          <cell r="AD10">
            <v>3616.8447877798535</v>
          </cell>
          <cell r="AE10">
            <v>9749.3275738396587</v>
          </cell>
          <cell r="AF10">
            <v>12548.978917129687</v>
          </cell>
          <cell r="AG10">
            <v>16023.656205170977</v>
          </cell>
          <cell r="AI10">
            <v>22294.620898998426</v>
          </cell>
          <cell r="AJ10">
            <v>21971.169796113034</v>
          </cell>
          <cell r="AK10">
            <v>24583</v>
          </cell>
          <cell r="AM10">
            <v>20556.355443288754</v>
          </cell>
          <cell r="AN10">
            <v>22879.159662321537</v>
          </cell>
          <cell r="AO10">
            <v>24214.497603398722</v>
          </cell>
        </row>
        <row r="11">
          <cell r="B11" t="str">
            <v xml:space="preserve">  Assets </v>
          </cell>
          <cell r="S11">
            <v>35674.827632</v>
          </cell>
          <cell r="V11">
            <v>26380.593287999996</v>
          </cell>
          <cell r="Y11">
            <v>25849.780935999999</v>
          </cell>
          <cell r="Z11">
            <v>23669.101199999997</v>
          </cell>
          <cell r="AB11">
            <v>24301.392383999999</v>
          </cell>
          <cell r="AC11">
            <v>25388.13</v>
          </cell>
          <cell r="AD11">
            <v>24781.93</v>
          </cell>
          <cell r="AE11">
            <v>30841.33</v>
          </cell>
          <cell r="AF11">
            <v>33521.89</v>
          </cell>
          <cell r="AG11">
            <v>38248.36</v>
          </cell>
          <cell r="AI11">
            <v>44054.42</v>
          </cell>
          <cell r="AJ11">
            <v>43740.87</v>
          </cell>
          <cell r="AK11">
            <v>45412.19</v>
          </cell>
          <cell r="AM11">
            <v>42310.34</v>
          </cell>
          <cell r="AN11">
            <v>44566.39</v>
          </cell>
          <cell r="AO11">
            <v>45035.03</v>
          </cell>
          <cell r="AP11">
            <v>0</v>
          </cell>
        </row>
        <row r="12">
          <cell r="B12" t="str">
            <v xml:space="preserve">    Gross reserves</v>
          </cell>
          <cell r="S12">
            <v>35674.827632</v>
          </cell>
          <cell r="V12">
            <v>26380.593287999996</v>
          </cell>
          <cell r="Y12">
            <v>25849.780935999999</v>
          </cell>
          <cell r="Z12">
            <v>23669.101199999997</v>
          </cell>
          <cell r="AB12">
            <v>24301.392383999999</v>
          </cell>
          <cell r="AC12">
            <v>25388.13</v>
          </cell>
          <cell r="AD12">
            <v>24781.93</v>
          </cell>
          <cell r="AE12">
            <v>30841.33</v>
          </cell>
          <cell r="AF12">
            <v>33521.89</v>
          </cell>
          <cell r="AG12">
            <v>38248.36</v>
          </cell>
          <cell r="AI12">
            <v>44054.42</v>
          </cell>
          <cell r="AJ12">
            <v>43740.87</v>
          </cell>
          <cell r="AK12">
            <v>45412.19</v>
          </cell>
          <cell r="AM12">
            <v>42310.34</v>
          </cell>
          <cell r="AN12">
            <v>44566.39</v>
          </cell>
          <cell r="AO12">
            <v>45035.03</v>
          </cell>
        </row>
        <row r="13">
          <cell r="B13" t="str">
            <v xml:space="preserve">  Liabilities</v>
          </cell>
          <cell r="S13">
            <v>-22024.251999999997</v>
          </cell>
          <cell r="V13">
            <v>-21076.930376</v>
          </cell>
          <cell r="Y13">
            <v>-20852.784823999998</v>
          </cell>
          <cell r="Z13">
            <v>-20838.287848</v>
          </cell>
          <cell r="AB13">
            <v>-21297.349074203248</v>
          </cell>
          <cell r="AC13">
            <v>-20913.26461582967</v>
          </cell>
          <cell r="AD13">
            <v>-21165.085212220147</v>
          </cell>
          <cell r="AE13">
            <v>-21092.002426160343</v>
          </cell>
          <cell r="AF13">
            <v>-20972.911082870312</v>
          </cell>
          <cell r="AG13">
            <v>-22224.703794829024</v>
          </cell>
          <cell r="AI13">
            <v>-21759.799101001572</v>
          </cell>
          <cell r="AJ13">
            <v>-21769.700203886969</v>
          </cell>
          <cell r="AK13">
            <v>-21626.860652042909</v>
          </cell>
          <cell r="AM13">
            <v>-21753.984556711242</v>
          </cell>
          <cell r="AN13">
            <v>-21687.230337678462</v>
          </cell>
          <cell r="AO13">
            <v>-20820.532396601273</v>
          </cell>
        </row>
        <row r="14">
          <cell r="B14" t="str">
            <v xml:space="preserve">    IMF (net)</v>
          </cell>
          <cell r="S14">
            <v>-21700.857919999999</v>
          </cell>
          <cell r="V14">
            <v>-21064.663703999999</v>
          </cell>
          <cell r="Y14">
            <v>-20809.851471999998</v>
          </cell>
          <cell r="Z14">
            <v>-20809.851471999998</v>
          </cell>
          <cell r="AB14">
            <v>-21269.47027420325</v>
          </cell>
          <cell r="AC14">
            <v>-20852.60461582967</v>
          </cell>
          <cell r="AD14">
            <v>-21096.985212220148</v>
          </cell>
          <cell r="AE14">
            <v>-21035.262426160341</v>
          </cell>
          <cell r="AF14">
            <v>-20954.131082870314</v>
          </cell>
          <cell r="AG14">
            <v>-22206.083794829025</v>
          </cell>
          <cell r="AI14">
            <v>-21738.259101001571</v>
          </cell>
          <cell r="AJ14">
            <v>-21738.33020388697</v>
          </cell>
          <cell r="AK14">
            <v>-21604.370652042908</v>
          </cell>
          <cell r="AM14">
            <v>-21731.494556711241</v>
          </cell>
          <cell r="AN14">
            <v>-21667.410337678462</v>
          </cell>
          <cell r="AO14">
            <v>-20800.432396601274</v>
          </cell>
        </row>
        <row r="15">
          <cell r="B15" t="str">
            <v xml:space="preserve">    External banks</v>
          </cell>
          <cell r="S15">
            <v>-323.39407999999997</v>
          </cell>
          <cell r="V15">
            <v>-12.266672</v>
          </cell>
          <cell r="Y15">
            <v>-42.933351999999999</v>
          </cell>
          <cell r="Z15">
            <v>-28.436375999999999</v>
          </cell>
          <cell r="AB15">
            <v>-27.878799999999998</v>
          </cell>
          <cell r="AC15">
            <v>-60.66</v>
          </cell>
          <cell r="AD15">
            <v>-68.099999999999994</v>
          </cell>
          <cell r="AE15">
            <v>-56.74</v>
          </cell>
          <cell r="AF15">
            <v>-18.78</v>
          </cell>
          <cell r="AG15">
            <v>-18.62</v>
          </cell>
          <cell r="AI15">
            <v>-21.54</v>
          </cell>
          <cell r="AJ15">
            <v>-31.37</v>
          </cell>
          <cell r="AK15">
            <v>-22.49</v>
          </cell>
          <cell r="AM15">
            <v>-22.49</v>
          </cell>
          <cell r="AN15">
            <v>-19.82</v>
          </cell>
          <cell r="AO15">
            <v>-20.100000000000001</v>
          </cell>
        </row>
        <row r="17">
          <cell r="B17" t="str">
            <v>NFA (US$m, constant exchange rate)</v>
          </cell>
          <cell r="S17">
            <v>244.82000000000005</v>
          </cell>
          <cell r="V17">
            <v>95.119999999999891</v>
          </cell>
          <cell r="Y17">
            <v>89.620000000000061</v>
          </cell>
          <cell r="AB17">
            <v>53.876840283598142</v>
          </cell>
          <cell r="AC17">
            <v>80.255702974488315</v>
          </cell>
          <cell r="AD17">
            <v>64.867296795053051</v>
          </cell>
          <cell r="AE17">
            <v>174.85199459517014</v>
          </cell>
          <cell r="AF17">
            <v>225.06311098629942</v>
          </cell>
          <cell r="AG17">
            <v>287.38066568810308</v>
          </cell>
          <cell r="AH17" t="e">
            <v>#DIV/0!</v>
          </cell>
          <cell r="AI17">
            <v>399.84900531942606</v>
          </cell>
          <cell r="AJ17">
            <v>394.04798262681749</v>
          </cell>
          <cell r="AK17">
            <v>426.58452566030627</v>
          </cell>
          <cell r="AL17" t="e">
            <v>#DIV/0!</v>
          </cell>
          <cell r="AM17">
            <v>368.67360580958928</v>
          </cell>
          <cell r="AN17">
            <v>410.33257640790742</v>
          </cell>
          <cell r="AO17">
            <v>434.2815616776677</v>
          </cell>
          <cell r="AP17" t="e">
            <v>#DIV/0!</v>
          </cell>
        </row>
        <row r="18">
          <cell r="B18" t="str">
            <v xml:space="preserve">  Assets </v>
          </cell>
          <cell r="S18">
            <v>639.82000000000005</v>
          </cell>
          <cell r="V18">
            <v>473.12999999999994</v>
          </cell>
          <cell r="Y18">
            <v>463.61</v>
          </cell>
          <cell r="AB18">
            <v>435.84000000000003</v>
          </cell>
          <cell r="AC18">
            <v>455.33039442156769</v>
          </cell>
          <cell r="AD18">
            <v>444.45833393115919</v>
          </cell>
          <cell r="AE18">
            <v>553.13230842073551</v>
          </cell>
          <cell r="AF18">
            <v>601.20754838802247</v>
          </cell>
          <cell r="AG18">
            <v>685.9757234888159</v>
          </cell>
          <cell r="AH18" t="e">
            <v>#DIV/0!</v>
          </cell>
          <cell r="AI18">
            <v>790.1061021277817</v>
          </cell>
          <cell r="AJ18">
            <v>784.48265348580298</v>
          </cell>
          <cell r="AK18">
            <v>814.45740132286903</v>
          </cell>
          <cell r="AL18" t="e">
            <v>#DIV/0!</v>
          </cell>
          <cell r="AM18">
            <v>758.82642007546951</v>
          </cell>
          <cell r="AN18">
            <v>799.28816878775274</v>
          </cell>
          <cell r="AO18">
            <v>807.69312165516453</v>
          </cell>
          <cell r="AP18" t="e">
            <v>#DIV/0!</v>
          </cell>
        </row>
        <row r="19">
          <cell r="B19" t="str">
            <v xml:space="preserve">    Gross reserves</v>
          </cell>
          <cell r="S19">
            <v>639.82000000000005</v>
          </cell>
          <cell r="V19">
            <v>473.12999999999994</v>
          </cell>
          <cell r="Y19">
            <v>463.61</v>
          </cell>
          <cell r="AB19">
            <v>435.84000000000003</v>
          </cell>
          <cell r="AC19">
            <v>455.33039442156769</v>
          </cell>
          <cell r="AD19">
            <v>444.45833393115919</v>
          </cell>
          <cell r="AE19">
            <v>553.13230842073551</v>
          </cell>
          <cell r="AF19">
            <v>601.20754838802247</v>
          </cell>
          <cell r="AG19">
            <v>685.9757234888159</v>
          </cell>
          <cell r="AH19" t="e">
            <v>#DIV/0!</v>
          </cell>
          <cell r="AI19">
            <v>790.1061021277817</v>
          </cell>
          <cell r="AJ19">
            <v>784.48265348580298</v>
          </cell>
          <cell r="AK19">
            <v>814.45740132286903</v>
          </cell>
          <cell r="AL19" t="e">
            <v>#DIV/0!</v>
          </cell>
          <cell r="AM19">
            <v>758.82642007546951</v>
          </cell>
          <cell r="AN19">
            <v>799.28816878775274</v>
          </cell>
          <cell r="AO19">
            <v>807.69312165516453</v>
          </cell>
          <cell r="AP19" t="e">
            <v>#DIV/0!</v>
          </cell>
        </row>
        <row r="20">
          <cell r="B20" t="str">
            <v xml:space="preserve">  Liabilities</v>
          </cell>
          <cell r="S20">
            <v>-395</v>
          </cell>
          <cell r="V20">
            <v>-378.01000000000005</v>
          </cell>
          <cell r="Y20">
            <v>-373.98999999999995</v>
          </cell>
          <cell r="AB20">
            <v>-381.96315971640189</v>
          </cell>
          <cell r="AC20">
            <v>-375.07469144707937</v>
          </cell>
          <cell r="AD20">
            <v>-379.59103713610614</v>
          </cell>
          <cell r="AE20">
            <v>-378.28031382556537</v>
          </cell>
          <cell r="AF20">
            <v>-376.14443740172305</v>
          </cell>
          <cell r="AG20">
            <v>-398.59505780071282</v>
          </cell>
          <cell r="AH20" t="e">
            <v>#DIV/0!</v>
          </cell>
          <cell r="AI20">
            <v>-390.25709680835564</v>
          </cell>
          <cell r="AJ20">
            <v>-390.4346708589855</v>
          </cell>
          <cell r="AK20">
            <v>-387.87287566256276</v>
          </cell>
          <cell r="AL20" t="e">
            <v>#DIV/0!</v>
          </cell>
          <cell r="AM20">
            <v>-390.15281426588024</v>
          </cell>
          <cell r="AN20">
            <v>-388.95559237984531</v>
          </cell>
          <cell r="AO20">
            <v>-373.41155997749684</v>
          </cell>
          <cell r="AP20" t="e">
            <v>#DIV/0!</v>
          </cell>
        </row>
        <row r="21">
          <cell r="B21" t="str">
            <v xml:space="preserve">    IMF (net)</v>
          </cell>
          <cell r="S21">
            <v>-389.2</v>
          </cell>
          <cell r="V21">
            <v>-377.79</v>
          </cell>
          <cell r="Y21">
            <v>-373.21999999999997</v>
          </cell>
          <cell r="AB21">
            <v>-381.46315971640189</v>
          </cell>
          <cell r="AC21">
            <v>-373.98676800704607</v>
          </cell>
          <cell r="AD21">
            <v>-378.36967897147923</v>
          </cell>
          <cell r="AE21">
            <v>-377.26269470279107</v>
          </cell>
          <cell r="AF21">
            <v>-375.80762233077309</v>
          </cell>
          <cell r="AG21">
            <v>-398.26111229373259</v>
          </cell>
          <cell r="AH21" t="e">
            <v>#DIV/0!</v>
          </cell>
          <cell r="AI21">
            <v>-389.87078175892742</v>
          </cell>
          <cell r="AJ21">
            <v>-389.87205697316546</v>
          </cell>
          <cell r="AK21">
            <v>-387.46952257706408</v>
          </cell>
          <cell r="AL21" t="e">
            <v>#DIV/0!</v>
          </cell>
          <cell r="AM21">
            <v>-389.74946118038156</v>
          </cell>
          <cell r="AN21">
            <v>-388.60012514309193</v>
          </cell>
          <cell r="AO21">
            <v>-373.05107100379638</v>
          </cell>
          <cell r="AP21" t="e">
            <v>#DIV/0!</v>
          </cell>
        </row>
        <row r="22">
          <cell r="B22" t="str">
            <v xml:space="preserve">    External banks</v>
          </cell>
          <cell r="S22">
            <v>-5.8</v>
          </cell>
          <cell r="V22">
            <v>-0.22</v>
          </cell>
          <cell r="Y22">
            <v>-0.77</v>
          </cell>
          <cell r="AB22">
            <v>-0.5</v>
          </cell>
          <cell r="AC22">
            <v>-1.0879234400332869</v>
          </cell>
          <cell r="AD22">
            <v>-1.221358164626885</v>
          </cell>
          <cell r="AE22">
            <v>-1.0176191227742946</v>
          </cell>
          <cell r="AF22">
            <v>-0.33681507094996921</v>
          </cell>
          <cell r="AG22">
            <v>-0.33394550698021441</v>
          </cell>
          <cell r="AH22" t="e">
            <v>#DIV/0!</v>
          </cell>
          <cell r="AI22">
            <v>-0.38631504942823941</v>
          </cell>
          <cell r="AJ22">
            <v>-0.56261388582004968</v>
          </cell>
          <cell r="AK22">
            <v>-0.4033530854986585</v>
          </cell>
          <cell r="AL22" t="e">
            <v>#DIV/0!</v>
          </cell>
          <cell r="AM22">
            <v>-0.4033530854986585</v>
          </cell>
          <cell r="AN22">
            <v>-0.35546723675337533</v>
          </cell>
          <cell r="AO22">
            <v>-0.36048897370044625</v>
          </cell>
          <cell r="AP22" t="e">
            <v>#DIV/0!</v>
          </cell>
        </row>
        <row r="24">
          <cell r="B24" t="str">
            <v>NFA (Kshm, current exchange rate)</v>
          </cell>
          <cell r="C24" t="str">
            <v>|</v>
          </cell>
          <cell r="D24">
            <v>-6087.4287999999997</v>
          </cell>
          <cell r="E24">
            <v>-8473.197830000001</v>
          </cell>
          <cell r="F24">
            <v>-9305.1742399999966</v>
          </cell>
          <cell r="G24">
            <v>-10291.84016</v>
          </cell>
          <cell r="H24">
            <v>-8801.7941999999985</v>
          </cell>
          <cell r="I24">
            <v>-11295.686360000003</v>
          </cell>
          <cell r="J24">
            <v>-10649.446270000004</v>
          </cell>
          <cell r="K24">
            <v>-12228.762419999999</v>
          </cell>
          <cell r="L24">
            <v>8140.3139500000034</v>
          </cell>
          <cell r="M24">
            <v>19097.919719999994</v>
          </cell>
          <cell r="N24">
            <v>19517.9113</v>
          </cell>
          <cell r="O24">
            <v>21386.412240000001</v>
          </cell>
          <cell r="P24">
            <v>7854</v>
          </cell>
          <cell r="Q24">
            <v>6764</v>
          </cell>
          <cell r="R24">
            <v>5688</v>
          </cell>
          <cell r="S24">
            <v>8217</v>
          </cell>
          <cell r="T24">
            <v>5227</v>
          </cell>
          <cell r="U24">
            <v>3700</v>
          </cell>
          <cell r="V24">
            <v>2497</v>
          </cell>
          <cell r="W24">
            <v>56</v>
          </cell>
          <cell r="X24">
            <v>3261</v>
          </cell>
          <cell r="Y24">
            <v>2596</v>
          </cell>
          <cell r="Z24">
            <v>1062</v>
          </cell>
          <cell r="AA24">
            <v>592</v>
          </cell>
          <cell r="AB24">
            <v>2275</v>
          </cell>
          <cell r="AC24">
            <v>3381</v>
          </cell>
          <cell r="AD24">
            <v>2878</v>
          </cell>
          <cell r="AE24">
            <v>9321</v>
          </cell>
          <cell r="AF24">
            <v>12145</v>
          </cell>
          <cell r="AG24">
            <v>15961</v>
          </cell>
          <cell r="AI24">
            <v>22592</v>
          </cell>
          <cell r="AJ24">
            <v>22439.845924000001</v>
          </cell>
          <cell r="AK24">
            <v>23168</v>
          </cell>
          <cell r="AL24">
            <v>0</v>
          </cell>
          <cell r="AM24">
            <v>20338</v>
          </cell>
          <cell r="AN24">
            <v>23205</v>
          </cell>
          <cell r="AO24">
            <v>24819.89</v>
          </cell>
          <cell r="AP24">
            <v>0</v>
          </cell>
        </row>
        <row r="25">
          <cell r="B25" t="str">
            <v xml:space="preserve">  Assets </v>
          </cell>
          <cell r="D25">
            <v>6015.52</v>
          </cell>
          <cell r="E25">
            <v>4327</v>
          </cell>
          <cell r="F25">
            <v>4672.88</v>
          </cell>
          <cell r="G25">
            <v>4376</v>
          </cell>
          <cell r="H25">
            <v>5570.57</v>
          </cell>
          <cell r="I25">
            <v>6220.37</v>
          </cell>
          <cell r="J25">
            <v>13546.18</v>
          </cell>
          <cell r="K25">
            <v>11880.95</v>
          </cell>
          <cell r="L25">
            <v>33035</v>
          </cell>
          <cell r="M25">
            <v>43154</v>
          </cell>
          <cell r="N25">
            <v>40809</v>
          </cell>
          <cell r="O25">
            <v>39834</v>
          </cell>
          <cell r="P25">
            <v>27207</v>
          </cell>
          <cell r="Q25">
            <v>26131</v>
          </cell>
          <cell r="R25">
            <v>26252</v>
          </cell>
          <cell r="S25">
            <v>28188</v>
          </cell>
          <cell r="T25">
            <v>25724</v>
          </cell>
          <cell r="U25">
            <v>27125</v>
          </cell>
          <cell r="V25">
            <v>26933</v>
          </cell>
          <cell r="W25">
            <v>24512</v>
          </cell>
          <cell r="X25">
            <v>26545</v>
          </cell>
          <cell r="Y25">
            <v>26037</v>
          </cell>
          <cell r="Z25">
            <v>24443</v>
          </cell>
          <cell r="AA25">
            <v>23033</v>
          </cell>
          <cell r="AB25">
            <v>24669</v>
          </cell>
          <cell r="AC25">
            <v>26237</v>
          </cell>
          <cell r="AD25">
            <v>25834</v>
          </cell>
          <cell r="AE25">
            <v>32080</v>
          </cell>
          <cell r="AF25">
            <v>34582</v>
          </cell>
          <cell r="AG25">
            <v>39552</v>
          </cell>
          <cell r="AI25">
            <v>45397</v>
          </cell>
          <cell r="AJ25">
            <v>45531</v>
          </cell>
          <cell r="AK25">
            <v>45855</v>
          </cell>
          <cell r="AM25">
            <v>42557</v>
          </cell>
          <cell r="AN25">
            <v>45297</v>
          </cell>
          <cell r="AO25">
            <v>45893</v>
          </cell>
        </row>
        <row r="26">
          <cell r="B26" t="str">
            <v xml:space="preserve">    Gross reserves</v>
          </cell>
          <cell r="D26">
            <v>6015.52</v>
          </cell>
          <cell r="E26">
            <v>4327</v>
          </cell>
          <cell r="F26">
            <v>4672.88</v>
          </cell>
          <cell r="G26">
            <v>4376</v>
          </cell>
          <cell r="H26">
            <v>5570.57</v>
          </cell>
          <cell r="I26">
            <v>6220.37</v>
          </cell>
          <cell r="J26">
            <v>13546.18</v>
          </cell>
          <cell r="K26">
            <v>11880.95</v>
          </cell>
          <cell r="L26">
            <v>33035</v>
          </cell>
          <cell r="M26">
            <v>43154</v>
          </cell>
          <cell r="N26">
            <v>40809</v>
          </cell>
          <cell r="O26">
            <v>39834</v>
          </cell>
          <cell r="P26">
            <v>27207</v>
          </cell>
          <cell r="Q26">
            <v>26131</v>
          </cell>
          <cell r="R26">
            <v>26252</v>
          </cell>
          <cell r="S26">
            <v>28188</v>
          </cell>
          <cell r="T26">
            <v>25724</v>
          </cell>
          <cell r="U26">
            <v>27125</v>
          </cell>
          <cell r="V26">
            <v>26933</v>
          </cell>
          <cell r="W26">
            <v>24512</v>
          </cell>
          <cell r="X26">
            <v>26545</v>
          </cell>
          <cell r="Y26">
            <v>26037</v>
          </cell>
          <cell r="Z26">
            <v>24443</v>
          </cell>
          <cell r="AA26">
            <v>23033</v>
          </cell>
          <cell r="AB26">
            <v>24669</v>
          </cell>
          <cell r="AC26">
            <v>26237</v>
          </cell>
          <cell r="AD26">
            <v>25834</v>
          </cell>
          <cell r="AE26">
            <v>32080</v>
          </cell>
          <cell r="AF26">
            <v>34582</v>
          </cell>
          <cell r="AG26">
            <v>39552</v>
          </cell>
          <cell r="AI26">
            <v>45397</v>
          </cell>
          <cell r="AJ26">
            <v>45531</v>
          </cell>
          <cell r="AK26">
            <v>45855</v>
          </cell>
          <cell r="AM26">
            <v>42557</v>
          </cell>
          <cell r="AN26">
            <v>45297</v>
          </cell>
          <cell r="AO26">
            <v>45893</v>
          </cell>
        </row>
        <row r="27">
          <cell r="B27" t="str">
            <v xml:space="preserve">  Liabilities</v>
          </cell>
          <cell r="D27">
            <v>-12102.9488</v>
          </cell>
          <cell r="E27">
            <v>-12800.197830000001</v>
          </cell>
          <cell r="F27">
            <v>-13978.054239999998</v>
          </cell>
          <cell r="G27">
            <v>-14667.84016</v>
          </cell>
          <cell r="H27">
            <v>-14372.364199999998</v>
          </cell>
          <cell r="I27">
            <v>-17516.056360000002</v>
          </cell>
          <cell r="J27">
            <v>-24195.626270000004</v>
          </cell>
          <cell r="K27">
            <v>-24109.71242</v>
          </cell>
          <cell r="L27">
            <v>-24894.686049999997</v>
          </cell>
          <cell r="M27">
            <v>-24056.080280000006</v>
          </cell>
          <cell r="N27">
            <v>-21291.0887</v>
          </cell>
          <cell r="O27">
            <v>-18447.587759999999</v>
          </cell>
          <cell r="P27">
            <v>-19353</v>
          </cell>
          <cell r="Q27">
            <v>-19367</v>
          </cell>
          <cell r="R27">
            <v>-20564</v>
          </cell>
          <cell r="S27">
            <v>-19971</v>
          </cell>
          <cell r="T27">
            <v>-20497</v>
          </cell>
          <cell r="U27">
            <v>-23425</v>
          </cell>
          <cell r="V27">
            <v>-24436</v>
          </cell>
          <cell r="W27">
            <v>-24456</v>
          </cell>
          <cell r="X27">
            <v>-23284</v>
          </cell>
          <cell r="Y27">
            <v>-23441</v>
          </cell>
          <cell r="Z27">
            <v>-23381</v>
          </cell>
          <cell r="AA27">
            <v>-22441</v>
          </cell>
          <cell r="AB27">
            <v>-22394</v>
          </cell>
          <cell r="AC27">
            <v>-22856</v>
          </cell>
          <cell r="AD27">
            <v>-22956</v>
          </cell>
          <cell r="AE27">
            <v>-22759</v>
          </cell>
          <cell r="AF27">
            <v>-22437</v>
          </cell>
          <cell r="AG27">
            <v>-23591</v>
          </cell>
          <cell r="AI27">
            <v>-22805</v>
          </cell>
          <cell r="AJ27">
            <v>-23091.154075999999</v>
          </cell>
          <cell r="AK27">
            <v>-22687</v>
          </cell>
          <cell r="AM27">
            <v>-22219</v>
          </cell>
          <cell r="AN27">
            <v>-22092</v>
          </cell>
          <cell r="AO27">
            <v>-21073.11</v>
          </cell>
        </row>
        <row r="28">
          <cell r="B28" t="str">
            <v xml:space="preserve">    IMF (net)</v>
          </cell>
          <cell r="D28">
            <v>-11610.0288</v>
          </cell>
          <cell r="E28">
            <v>-12267.197830000001</v>
          </cell>
          <cell r="F28">
            <v>-13848.734239999998</v>
          </cell>
          <cell r="G28">
            <v>-14512.84016</v>
          </cell>
          <cell r="H28">
            <v>-14246.734199999999</v>
          </cell>
          <cell r="I28">
            <v>-17389.566360000001</v>
          </cell>
          <cell r="J28">
            <v>-23990.226270000003</v>
          </cell>
          <cell r="K28">
            <v>-23804.742419999999</v>
          </cell>
          <cell r="L28">
            <v>-24749.686049999997</v>
          </cell>
          <cell r="M28">
            <v>-23958.080280000006</v>
          </cell>
          <cell r="N28">
            <v>-21194.0887</v>
          </cell>
          <cell r="O28">
            <v>-18219.587759999999</v>
          </cell>
          <cell r="P28">
            <v>-19112</v>
          </cell>
          <cell r="Q28">
            <v>-19112</v>
          </cell>
          <cell r="R28">
            <v>-20331</v>
          </cell>
          <cell r="S28">
            <v>-19727</v>
          </cell>
          <cell r="T28">
            <v>-20248</v>
          </cell>
          <cell r="U28">
            <v>-23379</v>
          </cell>
          <cell r="V28">
            <v>-24423</v>
          </cell>
          <cell r="W28">
            <v>-24435</v>
          </cell>
          <cell r="X28">
            <v>-23226</v>
          </cell>
          <cell r="Y28">
            <v>-23396</v>
          </cell>
          <cell r="Z28">
            <v>-23351</v>
          </cell>
          <cell r="AA28">
            <v>-22412</v>
          </cell>
          <cell r="AB28">
            <v>-22367</v>
          </cell>
          <cell r="AC28">
            <v>-22791</v>
          </cell>
          <cell r="AD28">
            <v>-22882</v>
          </cell>
          <cell r="AE28">
            <v>-22698</v>
          </cell>
          <cell r="AF28">
            <v>-22417</v>
          </cell>
          <cell r="AG28">
            <v>-23571</v>
          </cell>
          <cell r="AI28">
            <v>-22783</v>
          </cell>
          <cell r="AJ28">
            <v>-23058</v>
          </cell>
          <cell r="AK28">
            <v>-22670</v>
          </cell>
          <cell r="AM28">
            <v>-22196</v>
          </cell>
          <cell r="AN28">
            <v>-22073</v>
          </cell>
          <cell r="AO28">
            <v>-21053</v>
          </cell>
        </row>
        <row r="29">
          <cell r="B29" t="str">
            <v xml:space="preserve">    External banks</v>
          </cell>
          <cell r="D29">
            <v>-492.92</v>
          </cell>
          <cell r="E29">
            <v>-533</v>
          </cell>
          <cell r="F29">
            <v>-129.32</v>
          </cell>
          <cell r="G29">
            <v>-155</v>
          </cell>
          <cell r="H29">
            <v>-125.63</v>
          </cell>
          <cell r="I29">
            <v>-126.49</v>
          </cell>
          <cell r="J29">
            <v>-205.4</v>
          </cell>
          <cell r="K29">
            <v>-304.97000000000003</v>
          </cell>
          <cell r="L29">
            <v>-145</v>
          </cell>
          <cell r="M29">
            <v>-98</v>
          </cell>
          <cell r="N29">
            <v>-97</v>
          </cell>
          <cell r="O29">
            <v>-228</v>
          </cell>
          <cell r="P29">
            <v>-241</v>
          </cell>
          <cell r="Q29">
            <v>-255</v>
          </cell>
          <cell r="R29">
            <v>-233</v>
          </cell>
          <cell r="S29">
            <v>-244</v>
          </cell>
          <cell r="T29">
            <v>-249</v>
          </cell>
          <cell r="U29">
            <v>-46</v>
          </cell>
          <cell r="V29">
            <v>-13</v>
          </cell>
          <cell r="W29">
            <v>-21</v>
          </cell>
          <cell r="X29">
            <v>-58</v>
          </cell>
          <cell r="Y29">
            <v>-45</v>
          </cell>
          <cell r="Z29">
            <v>-30</v>
          </cell>
          <cell r="AA29">
            <v>-29</v>
          </cell>
          <cell r="AB29">
            <v>-27</v>
          </cell>
          <cell r="AC29">
            <v>-65</v>
          </cell>
          <cell r="AD29">
            <v>-74</v>
          </cell>
          <cell r="AE29">
            <v>-61</v>
          </cell>
          <cell r="AF29">
            <v>-20</v>
          </cell>
          <cell r="AG29">
            <v>-20</v>
          </cell>
          <cell r="AI29">
            <v>-22</v>
          </cell>
          <cell r="AJ29">
            <v>-33.154076000000003</v>
          </cell>
          <cell r="AK29">
            <v>-17</v>
          </cell>
          <cell r="AM29">
            <v>-23</v>
          </cell>
          <cell r="AN29">
            <v>-19</v>
          </cell>
          <cell r="AO29">
            <v>-20.11</v>
          </cell>
        </row>
        <row r="31">
          <cell r="B31" t="str">
            <v>NFA (US$m, current exchange rates)</v>
          </cell>
          <cell r="D31">
            <v>-252.75821292144161</v>
          </cell>
          <cell r="E31">
            <v>-295.64542323796229</v>
          </cell>
          <cell r="F31">
            <v>-331.45167200968865</v>
          </cell>
          <cell r="G31">
            <v>-318.53420489012683</v>
          </cell>
          <cell r="H31">
            <v>-243.00922694643842</v>
          </cell>
          <cell r="I31">
            <v>-248.63936517719569</v>
          </cell>
          <cell r="J31">
            <v>-163.4855122812404</v>
          </cell>
          <cell r="K31">
            <v>-182.62787365591399</v>
          </cell>
          <cell r="L31">
            <v>119.42948870305167</v>
          </cell>
          <cell r="M31">
            <v>294.44834597594809</v>
          </cell>
          <cell r="N31">
            <v>348.78326125804142</v>
          </cell>
          <cell r="O31">
            <v>445.45745136429917</v>
          </cell>
          <cell r="P31">
            <v>175.15611061552187</v>
          </cell>
          <cell r="Q31">
            <v>152.11382900012825</v>
          </cell>
          <cell r="R31">
            <v>128.00403275715013</v>
          </cell>
          <cell r="S31">
            <v>188.67967853042484</v>
          </cell>
          <cell r="T31">
            <v>113.90281106994985</v>
          </cell>
          <cell r="U31">
            <v>68.467801628423331</v>
          </cell>
          <cell r="V31">
            <v>45.707486728903518</v>
          </cell>
          <cell r="W31">
            <v>1.0030449579079459</v>
          </cell>
          <cell r="X31">
            <v>58.947939262472914</v>
          </cell>
          <cell r="Y31">
            <v>46.800072111051009</v>
          </cell>
          <cell r="Z31">
            <v>19.135135135135158</v>
          </cell>
          <cell r="AA31">
            <v>10.651313422094233</v>
          </cell>
          <cell r="AB31">
            <v>40.668573471576678</v>
          </cell>
          <cell r="AC31">
            <v>56.794893331093533</v>
          </cell>
          <cell r="AD31">
            <v>49.289261859907583</v>
          </cell>
          <cell r="AE31">
            <v>159.63349888679568</v>
          </cell>
          <cell r="AF31">
            <v>208.21189782273274</v>
          </cell>
          <cell r="AG31">
            <v>274.24398625429552</v>
          </cell>
          <cell r="AI31">
            <v>393.45175896900031</v>
          </cell>
          <cell r="AJ31">
            <v>392.09935215795912</v>
          </cell>
          <cell r="AK31">
            <v>407.02740688685867</v>
          </cell>
          <cell r="AM31">
            <v>362.46658349670292</v>
          </cell>
          <cell r="AN31">
            <v>416.6816304543006</v>
          </cell>
          <cell r="AO31">
            <v>448.01245487364622</v>
          </cell>
        </row>
        <row r="32">
          <cell r="B32" t="str">
            <v xml:space="preserve">  Assets </v>
          </cell>
          <cell r="D32">
            <v>249.77246304600567</v>
          </cell>
          <cell r="E32">
            <v>150.97697138869503</v>
          </cell>
          <cell r="F32">
            <v>166.44867136852602</v>
          </cell>
          <cell r="G32">
            <v>135.43794490869698</v>
          </cell>
          <cell r="H32">
            <v>153.79817780231915</v>
          </cell>
          <cell r="I32">
            <v>136.92207792207793</v>
          </cell>
          <cell r="J32">
            <v>207.9548664415106</v>
          </cell>
          <cell r="K32">
            <v>177.43354241338116</v>
          </cell>
          <cell r="L32">
            <v>484.66842723004697</v>
          </cell>
          <cell r="M32">
            <v>665.34073388837498</v>
          </cell>
          <cell r="N32">
            <v>729.25303788420297</v>
          </cell>
          <cell r="O32">
            <v>829.70214538637788</v>
          </cell>
          <cell r="P32">
            <v>606.757359500446</v>
          </cell>
          <cell r="Q32">
            <v>587.65323264375365</v>
          </cell>
          <cell r="R32">
            <v>590.78091911756428</v>
          </cell>
          <cell r="S32">
            <v>647.25602755453508</v>
          </cell>
          <cell r="T32">
            <v>560.55785574199172</v>
          </cell>
          <cell r="U32">
            <v>501.94300518134713</v>
          </cell>
          <cell r="V32">
            <v>493.00750503386416</v>
          </cell>
          <cell r="W32">
            <v>439.04710728998748</v>
          </cell>
          <cell r="X32">
            <v>479.84454085321767</v>
          </cell>
          <cell r="Y32">
            <v>469.38885884261765</v>
          </cell>
          <cell r="Z32">
            <v>440.41441441441441</v>
          </cell>
          <cell r="AA32">
            <v>414.41165887009714</v>
          </cell>
          <cell r="AB32">
            <v>440.99034680014302</v>
          </cell>
          <cell r="AC32">
            <v>440.735763480598</v>
          </cell>
          <cell r="AD32">
            <v>442.4387737626306</v>
          </cell>
          <cell r="AE32">
            <v>549.40914540160986</v>
          </cell>
          <cell r="AF32">
            <v>592.86816389507976</v>
          </cell>
          <cell r="AG32">
            <v>679.58762886597935</v>
          </cell>
          <cell r="AI32">
            <v>790.61302681992333</v>
          </cell>
          <cell r="AJ32">
            <v>795.57924165647387</v>
          </cell>
          <cell r="AK32">
            <v>805.6043569922698</v>
          </cell>
          <cell r="AM32">
            <v>758.45660310105154</v>
          </cell>
          <cell r="AN32">
            <v>813.37762614472979</v>
          </cell>
          <cell r="AO32">
            <v>828.39350180505414</v>
          </cell>
        </row>
        <row r="33">
          <cell r="B33" t="str">
            <v xml:space="preserve">    Gross reserves (MS)</v>
          </cell>
          <cell r="D33">
            <v>249.77246304600567</v>
          </cell>
          <cell r="E33">
            <v>150.97697138869503</v>
          </cell>
          <cell r="F33">
            <v>166.44867136852602</v>
          </cell>
          <cell r="G33">
            <v>135.43794490869698</v>
          </cell>
          <cell r="H33">
            <v>153.79817780231915</v>
          </cell>
          <cell r="I33">
            <v>136.92207792207793</v>
          </cell>
          <cell r="J33">
            <v>207.9548664415106</v>
          </cell>
          <cell r="K33">
            <v>177.43354241338116</v>
          </cell>
          <cell r="L33">
            <v>484.66842723004697</v>
          </cell>
          <cell r="M33">
            <v>665.34073388837498</v>
          </cell>
          <cell r="N33">
            <v>729.25303788420297</v>
          </cell>
          <cell r="O33">
            <v>829.70214538637788</v>
          </cell>
          <cell r="P33">
            <v>606.757359500446</v>
          </cell>
          <cell r="Q33">
            <v>587.65323264375365</v>
          </cell>
          <cell r="R33">
            <v>590.78091911756428</v>
          </cell>
          <cell r="S33">
            <v>647.25602755453508</v>
          </cell>
          <cell r="T33">
            <v>560.55785574199172</v>
          </cell>
          <cell r="U33">
            <v>501.94300518134713</v>
          </cell>
          <cell r="V33">
            <v>493.00750503386416</v>
          </cell>
          <cell r="W33">
            <v>439.04710728998748</v>
          </cell>
          <cell r="X33">
            <v>479.84454085321767</v>
          </cell>
          <cell r="Y33">
            <v>469.38885884261765</v>
          </cell>
          <cell r="Z33">
            <v>440.41441441441441</v>
          </cell>
          <cell r="AA33">
            <v>414.41165887009714</v>
          </cell>
          <cell r="AB33">
            <v>440.99034680014302</v>
          </cell>
          <cell r="AC33">
            <v>440.735763480598</v>
          </cell>
          <cell r="AD33">
            <v>442.4387737626306</v>
          </cell>
          <cell r="AE33">
            <v>549.40914540160986</v>
          </cell>
          <cell r="AF33">
            <v>592.86816389507976</v>
          </cell>
          <cell r="AG33">
            <v>679.58762886597935</v>
          </cell>
          <cell r="AI33">
            <v>790.61302681992333</v>
          </cell>
          <cell r="AJ33">
            <v>795.57924165647387</v>
          </cell>
          <cell r="AK33">
            <v>805.6043569922698</v>
          </cell>
          <cell r="AM33">
            <v>758.45660310105154</v>
          </cell>
          <cell r="AN33">
            <v>813.37762614472979</v>
          </cell>
          <cell r="AO33">
            <v>828.39350180505414</v>
          </cell>
        </row>
        <row r="34">
          <cell r="B34" t="str">
            <v xml:space="preserve">  Liabilities</v>
          </cell>
          <cell r="D34">
            <v>-502.53067596744728</v>
          </cell>
          <cell r="E34">
            <v>-446.62239462665735</v>
          </cell>
          <cell r="F34">
            <v>-497.90034337821464</v>
          </cell>
          <cell r="G34">
            <v>-453.97214979882381</v>
          </cell>
          <cell r="H34">
            <v>-396.80740474875756</v>
          </cell>
          <cell r="I34">
            <v>-385.56144309927362</v>
          </cell>
          <cell r="J34">
            <v>-371.44037872275101</v>
          </cell>
          <cell r="K34">
            <v>-360.06141606929515</v>
          </cell>
          <cell r="L34">
            <v>-365.2389385269953</v>
          </cell>
          <cell r="M34">
            <v>-370.8923879124269</v>
          </cell>
          <cell r="N34">
            <v>-380.46977662616155</v>
          </cell>
          <cell r="O34">
            <v>-384.2446940220787</v>
          </cell>
          <cell r="P34">
            <v>-431.60124888492413</v>
          </cell>
          <cell r="Q34">
            <v>-435.53940364362541</v>
          </cell>
          <cell r="R34">
            <v>-462.77688636041415</v>
          </cell>
          <cell r="S34">
            <v>-458.57634902411024</v>
          </cell>
          <cell r="T34">
            <v>-446.65504467204187</v>
          </cell>
          <cell r="U34">
            <v>-433.4752035529238</v>
          </cell>
          <cell r="V34">
            <v>-447.30001830496064</v>
          </cell>
          <cell r="W34">
            <v>-438.04406233207953</v>
          </cell>
          <cell r="X34">
            <v>-420.89660159074475</v>
          </cell>
          <cell r="Y34">
            <v>-422.58878673156664</v>
          </cell>
          <cell r="Z34">
            <v>-421.27927927927925</v>
          </cell>
          <cell r="AA34">
            <v>-403.76034544800291</v>
          </cell>
          <cell r="AB34">
            <v>-400.32177332856634</v>
          </cell>
          <cell r="AC34">
            <v>-383.94087014950446</v>
          </cell>
          <cell r="AD34">
            <v>-393.14951190272302</v>
          </cell>
          <cell r="AE34">
            <v>-389.77564651481418</v>
          </cell>
          <cell r="AF34">
            <v>-384.65626607234702</v>
          </cell>
          <cell r="AG34">
            <v>-405.34364261168383</v>
          </cell>
          <cell r="AI34">
            <v>-397.16126785092302</v>
          </cell>
          <cell r="AJ34">
            <v>-403.47988949851475</v>
          </cell>
          <cell r="AK34">
            <v>-398.57695010541113</v>
          </cell>
          <cell r="AM34">
            <v>-395.99001960434862</v>
          </cell>
          <cell r="AN34">
            <v>-396.69599569042919</v>
          </cell>
          <cell r="AO34">
            <v>-380.38104693140792</v>
          </cell>
        </row>
        <row r="35">
          <cell r="B35" t="str">
            <v xml:space="preserve">    IMF (net)</v>
          </cell>
          <cell r="D35">
            <v>-482.06397608370702</v>
          </cell>
          <cell r="E35">
            <v>-428.02504640614097</v>
          </cell>
          <cell r="F35">
            <v>-493.29394599985744</v>
          </cell>
          <cell r="G35">
            <v>-449.17487341380371</v>
          </cell>
          <cell r="H35">
            <v>-393.33887907233571</v>
          </cell>
          <cell r="I35">
            <v>-382.77715958617654</v>
          </cell>
          <cell r="J35">
            <v>-368.28717024869513</v>
          </cell>
          <cell r="K35">
            <v>-355.50690591397853</v>
          </cell>
          <cell r="L35">
            <v>-363.11159110915492</v>
          </cell>
          <cell r="M35">
            <v>-369.38144125809447</v>
          </cell>
          <cell r="N35">
            <v>-378.73639563974268</v>
          </cell>
          <cell r="O35">
            <v>-379.49568339929181</v>
          </cell>
          <cell r="P35">
            <v>-426.22658340767168</v>
          </cell>
          <cell r="Q35">
            <v>-429.80477525878911</v>
          </cell>
          <cell r="R35">
            <v>-457.53340189620599</v>
          </cell>
          <cell r="S35">
            <v>-452.9735935706085</v>
          </cell>
          <cell r="T35">
            <v>-441.22902593157551</v>
          </cell>
          <cell r="U35">
            <v>-432.62398223538122</v>
          </cell>
          <cell r="V35">
            <v>-447.0620538165843</v>
          </cell>
          <cell r="W35">
            <v>-437.66792047286407</v>
          </cell>
          <cell r="X35">
            <v>-419.84815618221256</v>
          </cell>
          <cell r="Y35">
            <v>-421.77753740760772</v>
          </cell>
          <cell r="Z35">
            <v>-420.73873873873873</v>
          </cell>
          <cell r="AA35">
            <v>-403.23857502698814</v>
          </cell>
          <cell r="AB35">
            <v>-399.83911333571683</v>
          </cell>
          <cell r="AC35">
            <v>-382.84898370569459</v>
          </cell>
          <cell r="AD35">
            <v>-391.88217160472681</v>
          </cell>
          <cell r="AE35">
            <v>-388.73094707997944</v>
          </cell>
          <cell r="AF35">
            <v>-384.31338933653353</v>
          </cell>
          <cell r="AG35">
            <v>-405</v>
          </cell>
          <cell r="AI35">
            <v>-396.77812608847091</v>
          </cell>
          <cell r="AJ35">
            <v>-402.90057662065351</v>
          </cell>
          <cell r="AK35">
            <v>-398.27828531271962</v>
          </cell>
          <cell r="AM35">
            <v>-395.58011049723757</v>
          </cell>
          <cell r="AN35">
            <v>-396.35482133237565</v>
          </cell>
          <cell r="AO35">
            <v>-380.01805054151623</v>
          </cell>
        </row>
        <row r="36">
          <cell r="B36" t="str">
            <v xml:space="preserve">    External banks</v>
          </cell>
          <cell r="D36">
            <v>-20.466699883740244</v>
          </cell>
          <cell r="E36">
            <v>-18.597348220516398</v>
          </cell>
          <cell r="F36">
            <v>-4.6063973783571983</v>
          </cell>
          <cell r="G36">
            <v>-4.7972763850201172</v>
          </cell>
          <cell r="H36">
            <v>-3.4685256764218662</v>
          </cell>
          <cell r="I36">
            <v>-2.7842835130970722</v>
          </cell>
          <cell r="J36">
            <v>-3.1532084740558797</v>
          </cell>
          <cell r="K36">
            <v>-4.5545101553166081</v>
          </cell>
          <cell r="L36">
            <v>-2.1273474178403755</v>
          </cell>
          <cell r="M36">
            <v>-1.5109466543324084</v>
          </cell>
          <cell r="N36">
            <v>-1.7333809864188705</v>
          </cell>
          <cell r="O36">
            <v>-4.74901062278692</v>
          </cell>
          <cell r="P36">
            <v>-5.3746654772524529</v>
          </cell>
          <cell r="Q36">
            <v>-5.7346283848362924</v>
          </cell>
          <cell r="R36">
            <v>-5.2434844642081551</v>
          </cell>
          <cell r="S36">
            <v>-5.6027554535017225</v>
          </cell>
          <cell r="T36">
            <v>-5.4260187404663327</v>
          </cell>
          <cell r="U36">
            <v>-0.85122131754256103</v>
          </cell>
          <cell r="V36">
            <v>-0.23796448837634998</v>
          </cell>
          <cell r="W36">
            <v>-0.37614185921547555</v>
          </cell>
          <cell r="X36">
            <v>-1.0484454085321764</v>
          </cell>
          <cell r="Y36">
            <v>-0.81124932395889671</v>
          </cell>
          <cell r="Z36">
            <v>-0.54054054054054057</v>
          </cell>
          <cell r="AA36">
            <v>-0.52177042101475357</v>
          </cell>
          <cell r="AB36">
            <v>-0.48265999284948163</v>
          </cell>
          <cell r="AC36">
            <v>-1.0918864438098437</v>
          </cell>
          <cell r="AD36">
            <v>-1.2673402979962323</v>
          </cell>
          <cell r="AE36">
            <v>-1.044699434834732</v>
          </cell>
          <cell r="AF36">
            <v>-0.34287673581347505</v>
          </cell>
          <cell r="AG36">
            <v>-0.3436426116838488</v>
          </cell>
          <cell r="AI36">
            <v>-0.38314176245210729</v>
          </cell>
          <cell r="AJ36">
            <v>-0.57931287786126162</v>
          </cell>
          <cell r="AK36">
            <v>-0.29866479269149682</v>
          </cell>
          <cell r="AM36">
            <v>-0.4099091071110319</v>
          </cell>
          <cell r="AN36">
            <v>-0.34117435805351054</v>
          </cell>
          <cell r="AO36">
            <v>-0.36299638989169675</v>
          </cell>
        </row>
        <row r="38">
          <cell r="B38" t="str">
            <v>NIR (US$m, current exchange rates)</v>
          </cell>
          <cell r="AC38">
            <v>75.394893331093527</v>
          </cell>
          <cell r="AD38">
            <v>67.889261859907577</v>
          </cell>
          <cell r="AE38">
            <v>178.23349888679567</v>
          </cell>
          <cell r="AF38">
            <v>226.81189782273273</v>
          </cell>
          <cell r="AG38">
            <v>292.74398625429552</v>
          </cell>
          <cell r="AI38">
            <v>411.95175896900031</v>
          </cell>
          <cell r="AJ38">
            <v>410.75935215795909</v>
          </cell>
          <cell r="AK38">
            <v>425.68740688685864</v>
          </cell>
          <cell r="AM38">
            <v>381.12658349670289</v>
          </cell>
          <cell r="AN38">
            <v>435.34163045430057</v>
          </cell>
          <cell r="AO38">
            <v>466.67245487364619</v>
          </cell>
        </row>
        <row r="39">
          <cell r="B39" t="str">
            <v>NFA plus:</v>
          </cell>
          <cell r="AC39">
            <v>56.794893331093533</v>
          </cell>
          <cell r="AD39">
            <v>49.289261859907583</v>
          </cell>
          <cell r="AE39">
            <v>159.63349888679568</v>
          </cell>
          <cell r="AF39">
            <v>208.21189782273274</v>
          </cell>
          <cell r="AG39">
            <v>274.24398625429552</v>
          </cell>
          <cell r="AI39">
            <v>393.45175896900031</v>
          </cell>
          <cell r="AJ39">
            <v>392.09935215795912</v>
          </cell>
          <cell r="AK39">
            <v>407.02740688685867</v>
          </cell>
          <cell r="AM39">
            <v>362.46658349670292</v>
          </cell>
          <cell r="AN39">
            <v>416.6816304543006</v>
          </cell>
          <cell r="AO39">
            <v>448.01245487364622</v>
          </cell>
        </row>
        <row r="40">
          <cell r="B40" t="str">
            <v xml:space="preserve">  Crown Agents</v>
          </cell>
          <cell r="AC40">
            <v>0.7</v>
          </cell>
          <cell r="AD40">
            <v>0.7</v>
          </cell>
          <cell r="AE40">
            <v>0.7</v>
          </cell>
          <cell r="AF40">
            <v>0.7</v>
          </cell>
          <cell r="AG40">
            <v>0.69</v>
          </cell>
          <cell r="AI40">
            <v>0.69</v>
          </cell>
          <cell r="AJ40">
            <v>0.7</v>
          </cell>
          <cell r="AK40">
            <v>0.7</v>
          </cell>
          <cell r="AM40">
            <v>0.7</v>
          </cell>
          <cell r="AN40">
            <v>0.7</v>
          </cell>
          <cell r="AO40">
            <v>0.7</v>
          </cell>
        </row>
        <row r="41">
          <cell r="B41" t="str">
            <v xml:space="preserve">  IMF Reserve Tranche</v>
          </cell>
          <cell r="AC41">
            <v>17.899999999999999</v>
          </cell>
          <cell r="AD41">
            <v>17.899999999999999</v>
          </cell>
          <cell r="AE41">
            <v>17.899999999999999</v>
          </cell>
          <cell r="AF41">
            <v>17.899999999999999</v>
          </cell>
          <cell r="AG41">
            <v>17.809999999999999</v>
          </cell>
          <cell r="AI41">
            <v>17.809999999999999</v>
          </cell>
          <cell r="AJ41">
            <v>17.96</v>
          </cell>
          <cell r="AK41">
            <v>17.96</v>
          </cell>
          <cell r="AM41">
            <v>17.96</v>
          </cell>
          <cell r="AN41">
            <v>17.96</v>
          </cell>
          <cell r="AO41">
            <v>17.96</v>
          </cell>
        </row>
        <row r="42">
          <cell r="B42" t="str">
            <v>BOP gross reserves figure (includes everything)</v>
          </cell>
        </row>
        <row r="44">
          <cell r="B44" t="str">
            <v>Memorandum:</v>
          </cell>
        </row>
        <row r="45">
          <cell r="B45" t="str">
            <v>IMF Credit (SDR million) /1</v>
          </cell>
          <cell r="D45">
            <v>338.88</v>
          </cell>
          <cell r="E45">
            <v>325.649</v>
          </cell>
          <cell r="F45">
            <v>344.839</v>
          </cell>
          <cell r="G45">
            <v>313.85899999999998</v>
          </cell>
          <cell r="H45">
            <v>286.07900000000001</v>
          </cell>
          <cell r="I45">
            <v>273.24900000000002</v>
          </cell>
          <cell r="J45">
            <v>262.38900000000001</v>
          </cell>
          <cell r="K45">
            <v>250.62899999999999</v>
          </cell>
          <cell r="L45">
            <v>264.33499999999998</v>
          </cell>
          <cell r="M45">
            <v>261.49400000000003</v>
          </cell>
          <cell r="N45">
            <v>261.49400000000003</v>
          </cell>
          <cell r="O45">
            <v>258.654</v>
          </cell>
          <cell r="P45">
            <v>291.96455850901316</v>
          </cell>
          <cell r="Q45">
            <v>291.07523606457511</v>
          </cell>
          <cell r="R45">
            <v>306.14365306429755</v>
          </cell>
          <cell r="S45">
            <v>290.27369040612126</v>
          </cell>
          <cell r="T45">
            <v>280.52091992241617</v>
          </cell>
          <cell r="U45">
            <v>274.53029591357443</v>
          </cell>
          <cell r="V45">
            <v>284.98249708284715</v>
          </cell>
          <cell r="W45">
            <v>280.63626966808317</v>
          </cell>
          <cell r="X45">
            <v>281.32267441860466</v>
          </cell>
          <cell r="Y45">
            <v>279.99042604116801</v>
          </cell>
          <cell r="Z45">
            <v>281.54087292018329</v>
          </cell>
          <cell r="AA45">
            <v>271.33171912832933</v>
          </cell>
          <cell r="AB45">
            <v>268.99579073962718</v>
          </cell>
          <cell r="AC45">
            <v>263.72367507521409</v>
          </cell>
          <cell r="AD45">
            <v>266.81436567164178</v>
          </cell>
          <cell r="AE45">
            <v>266.03375527426164</v>
          </cell>
          <cell r="AF45">
            <v>265.00768412341881</v>
          </cell>
          <cell r="AG45">
            <v>280.84117717145239</v>
          </cell>
          <cell r="AH45" t="e">
            <v>#DIV/0!</v>
          </cell>
          <cell r="AI45">
            <v>274.92458066851697</v>
          </cell>
          <cell r="AJ45">
            <v>274.92547990938357</v>
          </cell>
          <cell r="AK45">
            <v>273.23128841750031</v>
          </cell>
          <cell r="AL45" t="e">
            <v>#DIV/0!</v>
          </cell>
          <cell r="AM45">
            <v>274.8390292223873</v>
          </cell>
          <cell r="AN45">
            <v>274.02855369335816</v>
          </cell>
          <cell r="AO45">
            <v>263.06385105585406</v>
          </cell>
          <cell r="AP45" t="e">
            <v>#DIV/0!</v>
          </cell>
        </row>
        <row r="46">
          <cell r="B46" t="str">
            <v>Constant exchange rate (K Sh/US$)</v>
          </cell>
          <cell r="Q46">
            <v>55.757599999999996</v>
          </cell>
          <cell r="R46">
            <v>55.757599999999996</v>
          </cell>
          <cell r="S46">
            <v>55.757599999999996</v>
          </cell>
          <cell r="T46">
            <v>55.757599999999996</v>
          </cell>
          <cell r="U46">
            <v>55.757599999999996</v>
          </cell>
          <cell r="V46">
            <v>55.757599999999996</v>
          </cell>
          <cell r="W46">
            <v>55.757599999999996</v>
          </cell>
          <cell r="X46">
            <v>55.757599999999996</v>
          </cell>
          <cell r="Y46">
            <v>55.757599999999996</v>
          </cell>
          <cell r="Z46">
            <v>55.757599999999996</v>
          </cell>
          <cell r="AA46">
            <v>55.757599999999996</v>
          </cell>
          <cell r="AB46">
            <v>55.757599999999996</v>
          </cell>
          <cell r="AC46">
            <v>55.757599999999996</v>
          </cell>
          <cell r="AD46">
            <v>55.757599999999996</v>
          </cell>
          <cell r="AE46">
            <v>55.757599999999996</v>
          </cell>
          <cell r="AF46">
            <v>55.757599999999996</v>
          </cell>
          <cell r="AG46">
            <v>55.757599999999996</v>
          </cell>
          <cell r="AI46">
            <v>55.757599999999996</v>
          </cell>
          <cell r="AJ46">
            <v>55.757599999999996</v>
          </cell>
          <cell r="AK46">
            <v>55.757599999999996</v>
          </cell>
          <cell r="AM46">
            <v>55.757599999999996</v>
          </cell>
          <cell r="AN46">
            <v>55.757599999999996</v>
          </cell>
          <cell r="AO46">
            <v>55.757599999999996</v>
          </cell>
        </row>
        <row r="47">
          <cell r="B47" t="str">
            <v>Constant exchange rate (K Sh/SDR)</v>
          </cell>
          <cell r="AB47">
            <v>79.069900000000004</v>
          </cell>
          <cell r="AC47">
            <v>79.069900000000004</v>
          </cell>
          <cell r="AD47">
            <v>79.069900000000004</v>
          </cell>
          <cell r="AE47">
            <v>79.069900000000004</v>
          </cell>
          <cell r="AF47">
            <v>79.069900000000004</v>
          </cell>
          <cell r="AG47">
            <v>79.069900000000004</v>
          </cell>
          <cell r="AH47">
            <v>79.069900000000004</v>
          </cell>
          <cell r="AI47">
            <v>79.069900000000004</v>
          </cell>
          <cell r="AJ47">
            <v>79.069900000000004</v>
          </cell>
          <cell r="AK47">
            <v>79.069900000000004</v>
          </cell>
          <cell r="AL47">
            <v>79.069900000000004</v>
          </cell>
          <cell r="AM47">
            <v>79.069900000000004</v>
          </cell>
          <cell r="AN47">
            <v>79.069900000000004</v>
          </cell>
          <cell r="AO47">
            <v>79.069900000000004</v>
          </cell>
          <cell r="AP47">
            <v>79.069900000000004</v>
          </cell>
        </row>
        <row r="48">
          <cell r="B48" t="str">
            <v>Constant exchange rate (US$/SDR)</v>
          </cell>
          <cell r="AB48">
            <v>1.4181008508257171</v>
          </cell>
          <cell r="AC48">
            <v>1.4181008508257171</v>
          </cell>
          <cell r="AD48">
            <v>1.4181008508257171</v>
          </cell>
          <cell r="AE48">
            <v>1.4181008508257171</v>
          </cell>
          <cell r="AF48">
            <v>1.4181008508257171</v>
          </cell>
          <cell r="AG48">
            <v>1.4181008508257171</v>
          </cell>
          <cell r="AH48" t="e">
            <v>#DIV/0!</v>
          </cell>
          <cell r="AI48">
            <v>1.4181008508257171</v>
          </cell>
          <cell r="AJ48">
            <v>1.4181008508257171</v>
          </cell>
          <cell r="AK48">
            <v>1.4181008508257171</v>
          </cell>
          <cell r="AL48" t="e">
            <v>#DIV/0!</v>
          </cell>
          <cell r="AM48">
            <v>1.4181008508257171</v>
          </cell>
          <cell r="AN48">
            <v>1.4181008508257171</v>
          </cell>
          <cell r="AO48">
            <v>1.4181008508257171</v>
          </cell>
          <cell r="AP48" t="e">
            <v>#DIV/0!</v>
          </cell>
        </row>
        <row r="49">
          <cell r="B49" t="str">
            <v>Current exchange rate (K Sh/US$)</v>
          </cell>
          <cell r="D49">
            <v>24.084</v>
          </cell>
          <cell r="E49">
            <v>28.66</v>
          </cell>
          <cell r="F49">
            <v>28.074000000000002</v>
          </cell>
          <cell r="G49">
            <v>32.31</v>
          </cell>
          <cell r="H49">
            <v>36.22</v>
          </cell>
          <cell r="I49">
            <v>45.43</v>
          </cell>
          <cell r="J49">
            <v>65.14</v>
          </cell>
          <cell r="K49">
            <v>66.959999999999994</v>
          </cell>
          <cell r="L49">
            <v>68.16</v>
          </cell>
          <cell r="M49">
            <v>64.86</v>
          </cell>
          <cell r="N49">
            <v>55.96</v>
          </cell>
          <cell r="O49">
            <v>48.01</v>
          </cell>
          <cell r="P49">
            <v>44.84</v>
          </cell>
          <cell r="Q49">
            <v>44.466700000000003</v>
          </cell>
          <cell r="R49">
            <v>44.436100000000003</v>
          </cell>
          <cell r="S49">
            <v>43.55</v>
          </cell>
          <cell r="T49">
            <v>45.89</v>
          </cell>
          <cell r="U49">
            <v>54.04</v>
          </cell>
          <cell r="V49">
            <v>54.63</v>
          </cell>
          <cell r="W49">
            <v>55.83</v>
          </cell>
          <cell r="X49">
            <v>55.32</v>
          </cell>
          <cell r="Y49">
            <v>55.47</v>
          </cell>
          <cell r="Z49">
            <v>55.5</v>
          </cell>
          <cell r="AA49">
            <v>55.58</v>
          </cell>
          <cell r="AB49">
            <v>55.94</v>
          </cell>
          <cell r="AC49">
            <v>59.53</v>
          </cell>
          <cell r="AD49">
            <v>58.39</v>
          </cell>
          <cell r="AE49">
            <v>58.39</v>
          </cell>
          <cell r="AF49">
            <v>58.33</v>
          </cell>
          <cell r="AG49">
            <v>58.2</v>
          </cell>
          <cell r="AI49">
            <v>57.42</v>
          </cell>
          <cell r="AJ49">
            <v>57.23</v>
          </cell>
          <cell r="AK49">
            <v>56.92</v>
          </cell>
          <cell r="AM49">
            <v>56.11</v>
          </cell>
          <cell r="AN49">
            <v>55.69</v>
          </cell>
          <cell r="AO49">
            <v>55.4</v>
          </cell>
        </row>
        <row r="50">
          <cell r="B50" t="str">
            <v>Current exchange rate (K Sh/SDR)</v>
          </cell>
          <cell r="D50">
            <v>34.26</v>
          </cell>
          <cell r="E50">
            <v>37.67</v>
          </cell>
          <cell r="F50">
            <v>40.159999999999997</v>
          </cell>
          <cell r="G50">
            <v>46.24</v>
          </cell>
          <cell r="H50">
            <v>49.8</v>
          </cell>
          <cell r="I50">
            <v>63.64</v>
          </cell>
          <cell r="J50">
            <v>91.43</v>
          </cell>
          <cell r="K50">
            <v>94.98</v>
          </cell>
          <cell r="L50">
            <v>93.63</v>
          </cell>
          <cell r="M50">
            <v>91.62</v>
          </cell>
          <cell r="N50">
            <v>81.05</v>
          </cell>
          <cell r="O50">
            <v>70.44</v>
          </cell>
          <cell r="P50">
            <v>65.459999999999994</v>
          </cell>
          <cell r="Q50">
            <v>65.66</v>
          </cell>
          <cell r="R50">
            <v>66.41</v>
          </cell>
          <cell r="S50">
            <v>67.959999999999994</v>
          </cell>
          <cell r="T50">
            <v>72.180000000000007</v>
          </cell>
          <cell r="U50">
            <v>85.16</v>
          </cell>
          <cell r="V50">
            <v>85.7</v>
          </cell>
          <cell r="W50">
            <v>87.07</v>
          </cell>
          <cell r="X50">
            <v>82.56</v>
          </cell>
          <cell r="Y50">
            <v>83.56</v>
          </cell>
          <cell r="Z50">
            <v>82.94</v>
          </cell>
          <cell r="AA50">
            <v>82.6</v>
          </cell>
          <cell r="AB50">
            <v>83.15</v>
          </cell>
          <cell r="AC50">
            <v>86.42</v>
          </cell>
          <cell r="AD50">
            <v>85.76</v>
          </cell>
          <cell r="AE50">
            <v>85.32</v>
          </cell>
          <cell r="AF50">
            <v>84.59</v>
          </cell>
          <cell r="AG50">
            <v>83.93</v>
          </cell>
          <cell r="AI50">
            <v>82.87</v>
          </cell>
          <cell r="AJ50">
            <v>83.87</v>
          </cell>
          <cell r="AK50">
            <v>82.97</v>
          </cell>
          <cell r="AM50">
            <v>80.760000000000005</v>
          </cell>
          <cell r="AN50">
            <v>80.55</v>
          </cell>
          <cell r="AO50">
            <v>80.03</v>
          </cell>
        </row>
        <row r="52">
          <cell r="B52" t="str">
            <v>1/  Total Fund credit and loans outstanding; CBK Banking Survey includes IMF A/c No 1</v>
          </cell>
        </row>
        <row r="54">
          <cell r="B54" t="str">
            <v>Sources: CBK Balance Sheet</v>
          </cell>
        </row>
        <row r="56">
          <cell r="B56" t="str">
            <v>b) Commercial banks</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InBOP"/>
      <sheetName val="TABLE 59 bop"/>
      <sheetName val="Table 60"/>
      <sheetName val="Table 61"/>
      <sheetName val="Table 62-67"/>
      <sheetName val="Table 68"/>
      <sheetName val="DO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ernal Financing TAble"/>
      <sheetName val="KA (new)"/>
      <sheetName val="Leases"/>
      <sheetName val="Info"/>
      <sheetName val="Ext.Fin (FY)"/>
      <sheetName val="Table fy"/>
      <sheetName val="Table"/>
      <sheetName val="Inn"/>
      <sheetName val="BOP"/>
      <sheetName val="Output"/>
      <sheetName val="weo"/>
      <sheetName val="Macro"/>
      <sheetName val="Exp"/>
      <sheetName val="Imp"/>
      <sheetName val="serv"/>
      <sheetName val="in-out"/>
      <sheetName val="KA"/>
      <sheetName val="Ind"/>
      <sheetName val="Arrears"/>
      <sheetName val="DSA output"/>
      <sheetName val="WETA"/>
      <sheetName val="NFA-input"/>
      <sheetName val="CBK-input"/>
      <sheetName val="Survey"/>
      <sheetName val="Imp:DSA output"/>
      <sheetName val="External_Financing_TAble"/>
      <sheetName val="KA_(new)"/>
      <sheetName val="Ext_Fin_(FY)"/>
      <sheetName val="Table_fy"/>
      <sheetName val="DSA_output"/>
      <sheetName val="External_Financing_TAble1"/>
      <sheetName val="KA_(new)1"/>
      <sheetName val="Ext_Fin_(FY)1"/>
      <sheetName val="Table_fy1"/>
      <sheetName val="DSA_output1"/>
      <sheetName val="External_Financing_TAble2"/>
      <sheetName val="KA_(new)2"/>
      <sheetName val="Ext_Fin_(FY)2"/>
      <sheetName val="Table_fy2"/>
      <sheetName val="DSA_outpu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Imports (values in millions of USD)</v>
          </cell>
        </row>
        <row r="10">
          <cell r="I10">
            <v>2666.3</v>
          </cell>
          <cell r="J10">
            <v>2598.1999999999998</v>
          </cell>
          <cell r="K10">
            <v>2944</v>
          </cell>
          <cell r="L10">
            <v>3028.1</v>
          </cell>
          <cell r="M10">
            <v>2678.5270808816645</v>
          </cell>
          <cell r="N10">
            <v>3032.9800000000005</v>
          </cell>
          <cell r="O10">
            <v>3176.0428440583428</v>
          </cell>
          <cell r="P10">
            <v>3057.9556502817027</v>
          </cell>
          <cell r="Q10">
            <v>3712.3709793291678</v>
          </cell>
          <cell r="R10">
            <v>4526.682350078182</v>
          </cell>
          <cell r="S10">
            <v>5349.136507061151</v>
          </cell>
          <cell r="T10">
            <v>5774.3037222261028</v>
          </cell>
          <cell r="U10">
            <v>6208.415909984571</v>
          </cell>
          <cell r="V10">
            <v>7112.9114775565413</v>
          </cell>
          <cell r="W10">
            <v>7576.3814540566209</v>
          </cell>
          <cell r="X10">
            <v>8071.4855165818926</v>
          </cell>
          <cell r="Y10">
            <v>8600.1727449327245</v>
          </cell>
          <cell r="Z10">
            <v>9165.152079308933</v>
          </cell>
          <cell r="AA10">
            <v>9768.9923426642581</v>
          </cell>
          <cell r="AB10">
            <v>10413.195916761504</v>
          </cell>
          <cell r="AC10">
            <v>11100.498493956755</v>
          </cell>
          <cell r="AD10">
            <v>11836.968094948106</v>
          </cell>
          <cell r="AE10">
            <v>12622.966771966085</v>
          </cell>
          <cell r="AF10">
            <v>13461.860054214909</v>
          </cell>
          <cell r="AG10">
            <v>14357.244559913917</v>
          </cell>
          <cell r="AH10">
            <v>15312.964033436125</v>
          </cell>
          <cell r="AI10">
            <v>16333.126507582068</v>
          </cell>
          <cell r="AJ10">
            <v>17422.122670811787</v>
          </cell>
        </row>
        <row r="11">
          <cell r="C11">
            <v>1965.0946977722251</v>
          </cell>
          <cell r="D11">
            <v>2311.1257680618096</v>
          </cell>
          <cell r="E11">
            <v>1956.283844021649</v>
          </cell>
          <cell r="F11">
            <v>1865.8579310455389</v>
          </cell>
          <cell r="G11">
            <v>1605.87329292142</v>
          </cell>
          <cell r="H11">
            <v>2041.7985350715403</v>
          </cell>
          <cell r="I11">
            <v>3097.304963348296</v>
          </cell>
          <cell r="J11">
            <v>3013.9861926699109</v>
          </cell>
          <cell r="K11">
            <v>3289.0038932994594</v>
          </cell>
          <cell r="L11">
            <v>3339.87289825074</v>
          </cell>
          <cell r="M11">
            <v>2894.7</v>
          </cell>
          <cell r="N11">
            <v>3305.9800000000005</v>
          </cell>
          <cell r="O11">
            <v>3461.92</v>
          </cell>
          <cell r="P11">
            <v>3333.2037206702003</v>
          </cell>
          <cell r="Q11">
            <v>4046.5232907050631</v>
          </cell>
          <cell r="R11">
            <v>4934.1312226626842</v>
          </cell>
          <cell r="S11">
            <v>5823.2529802140043</v>
          </cell>
          <cell r="T11">
            <v>6286.1045543943101</v>
          </cell>
          <cell r="U11">
            <v>6758.6939317217902</v>
          </cell>
          <cell r="V11">
            <v>7743.3587467813732</v>
          </cell>
          <cell r="W11">
            <v>8247.9080171787737</v>
          </cell>
          <cell r="X11">
            <v>8786.8952357346061</v>
          </cell>
          <cell r="Y11">
            <v>9362.4422373919842</v>
          </cell>
          <cell r="Z11">
            <v>9977.4980671175072</v>
          </cell>
          <cell r="AA11">
            <v>10634.859233450685</v>
          </cell>
          <cell r="AB11">
            <v>11336.161280570685</v>
          </cell>
          <cell r="AC11">
            <v>12084.382376756528</v>
          </cell>
          <cell r="AD11">
            <v>12886.128376909759</v>
          </cell>
          <cell r="AE11">
            <v>13741.793423473298</v>
          </cell>
          <cell r="AF11">
            <v>14655.041346663966</v>
          </cell>
          <cell r="AG11">
            <v>15629.787548105331</v>
          </cell>
          <cell r="AH11">
            <v>16670.216459405339</v>
          </cell>
          <cell r="AI11">
            <v>17780.800225594678</v>
          </cell>
          <cell r="AJ11">
            <v>18966.318700323813</v>
          </cell>
        </row>
        <row r="12">
          <cell r="C12">
            <v>1965.0946977722251</v>
          </cell>
          <cell r="D12">
            <v>2091.057280123131</v>
          </cell>
          <cell r="E12">
            <v>1845.6008217419037</v>
          </cell>
          <cell r="F12">
            <v>1716.5490693788722</v>
          </cell>
          <cell r="G12">
            <v>1576.8276529214199</v>
          </cell>
          <cell r="H12">
            <v>1815.8118400715402</v>
          </cell>
          <cell r="I12">
            <v>2939.7763880149628</v>
          </cell>
          <cell r="J12">
            <v>2916.0861926699108</v>
          </cell>
          <cell r="K12">
            <v>2996.5038932994594</v>
          </cell>
          <cell r="L12">
            <v>3162.7728982507401</v>
          </cell>
          <cell r="M12">
            <v>2834.1</v>
          </cell>
          <cell r="N12">
            <v>3135.1900000000005</v>
          </cell>
          <cell r="O12">
            <v>3312.6200000000003</v>
          </cell>
          <cell r="P12">
            <v>3272.7037206702003</v>
          </cell>
          <cell r="Q12">
            <v>3872.6647464352004</v>
          </cell>
          <cell r="R12">
            <v>4862.8476458992682</v>
          </cell>
          <cell r="S12">
            <v>5749.1621660679084</v>
          </cell>
          <cell r="T12">
            <v>6208.838018874515</v>
          </cell>
          <cell r="U12">
            <v>6676.5196601212783</v>
          </cell>
          <cell r="V12">
            <v>7656.8332612792647</v>
          </cell>
          <cell r="W12">
            <v>8156.9890877971757</v>
          </cell>
          <cell r="X12">
            <v>8691.1775186325431</v>
          </cell>
          <cell r="Y12">
            <v>9261.474511651164</v>
          </cell>
          <cell r="Z12">
            <v>9870.7798338731864</v>
          </cell>
          <cell r="AA12">
            <v>10521.871537431653</v>
          </cell>
          <cell r="AB12">
            <v>11216.312605615514</v>
          </cell>
          <cell r="AC12">
            <v>11957.015285949325</v>
          </cell>
          <cell r="AD12">
            <v>12750.552090378696</v>
          </cell>
          <cell r="AE12">
            <v>13597.253693610699</v>
          </cell>
          <cell r="AF12">
            <v>14500.714626813522</v>
          </cell>
          <cell r="AG12">
            <v>15464.77462547775</v>
          </cell>
          <cell r="AH12">
            <v>16493.535502996594</v>
          </cell>
          <cell r="AI12">
            <v>17591.379195358244</v>
          </cell>
          <cell r="AJ12">
            <v>18762.987058909945</v>
          </cell>
        </row>
        <row r="13">
          <cell r="B13">
            <v>5.1699200983552629</v>
          </cell>
          <cell r="D13">
            <v>17.608875067541049</v>
          </cell>
          <cell r="E13">
            <v>-15.35363972587885</v>
          </cell>
          <cell r="F13">
            <v>-4.6223309185141659</v>
          </cell>
          <cell r="G13">
            <v>-13.933785300493682</v>
          </cell>
          <cell r="H13">
            <v>27.145681049161794</v>
          </cell>
          <cell r="I13">
            <v>51.694935134223357</v>
          </cell>
          <cell r="J13">
            <v>-2.6900409118356379</v>
          </cell>
          <cell r="K13">
            <v>9.1247166725049453</v>
          </cell>
          <cell r="L13">
            <v>1.5466386359381801</v>
          </cell>
          <cell r="M13">
            <v>-13.329037116469294</v>
          </cell>
          <cell r="N13">
            <v>14.208035374995703</v>
          </cell>
          <cell r="O13">
            <v>4.716906938335967</v>
          </cell>
          <cell r="P13">
            <v>-3.718060478861446</v>
          </cell>
          <cell r="Q13">
            <v>21.400419230644488</v>
          </cell>
          <cell r="R13">
            <v>21.935075327416811</v>
          </cell>
          <cell r="S13">
            <v>18.019823904713832</v>
          </cell>
          <cell r="T13">
            <v>7.948333616158564</v>
          </cell>
          <cell r="U13">
            <v>7.5180005874562852</v>
          </cell>
          <cell r="V13">
            <v>14.568862342442813</v>
          </cell>
          <cell r="W13">
            <v>6.5158968723633421</v>
          </cell>
          <cell r="X13">
            <v>6.5348354689847241</v>
          </cell>
          <cell r="Y13">
            <v>6.5500610422295722</v>
          </cell>
          <cell r="Z13">
            <v>6.569395186964087</v>
          </cell>
          <cell r="AA13">
            <v>6.5884369198689257</v>
          </cell>
          <cell r="AB13">
            <v>6.5943707549427302</v>
          </cell>
          <cell r="AC13">
            <v>6.6003039094745191</v>
          </cell>
          <cell r="AD13">
            <v>6.6345633161636357</v>
          </cell>
          <cell r="AE13">
            <v>6.6402027167196138</v>
          </cell>
          <cell r="AF13">
            <v>6.6457695516706394</v>
          </cell>
          <cell r="AG13">
            <v>6.6512688595263114</v>
          </cell>
          <cell r="AH13">
            <v>6.6567053972920576</v>
          </cell>
          <cell r="AI13">
            <v>6.6620836561648105</v>
          </cell>
          <cell r="AJ13">
            <v>6.6674078764049796</v>
          </cell>
        </row>
        <row r="14">
          <cell r="C14">
            <v>89.346179652324906</v>
          </cell>
          <cell r="D14">
            <v>100</v>
          </cell>
          <cell r="E14">
            <v>92.045721682069598</v>
          </cell>
          <cell r="F14">
            <v>88.426659143820686</v>
          </cell>
          <cell r="G14">
            <v>86.734628996534454</v>
          </cell>
          <cell r="H14">
            <v>87.750386650708137</v>
          </cell>
          <cell r="I14">
            <v>100.79042639883897</v>
          </cell>
          <cell r="J14">
            <v>96.002475617538266</v>
          </cell>
          <cell r="K14">
            <v>103.40513108062737</v>
          </cell>
          <cell r="L14">
            <v>108.5668684218528</v>
          </cell>
          <cell r="M14">
            <v>101.19444378650215</v>
          </cell>
          <cell r="N14">
            <v>108.25471465102216</v>
          </cell>
          <cell r="O14">
            <v>105.61310379931541</v>
          </cell>
          <cell r="P14">
            <v>109.26343829679534</v>
          </cell>
          <cell r="Q14">
            <v>121.41538023446842</v>
          </cell>
          <cell r="R14">
            <v>120.03544620677046</v>
          </cell>
          <cell r="S14">
            <v>119.09431772780496</v>
          </cell>
          <cell r="T14">
            <v>118.84750205752007</v>
          </cell>
          <cell r="U14">
            <v>119.50417573844865</v>
          </cell>
          <cell r="V14">
            <v>119.50417573844865</v>
          </cell>
          <cell r="W14">
            <v>119.50417573844865</v>
          </cell>
          <cell r="X14">
            <v>119.50417573844865</v>
          </cell>
          <cell r="Y14">
            <v>119.50417573844865</v>
          </cell>
          <cell r="Z14">
            <v>119.50417573844865</v>
          </cell>
          <cell r="AA14">
            <v>119.50417573844865</v>
          </cell>
          <cell r="AB14">
            <v>119.50417573844865</v>
          </cell>
          <cell r="AC14">
            <v>119.50417573844865</v>
          </cell>
          <cell r="AD14">
            <v>119.53683588192467</v>
          </cell>
          <cell r="AE14">
            <v>119.56982816168029</v>
          </cell>
          <cell r="AF14">
            <v>119.60315491461625</v>
          </cell>
          <cell r="AG14">
            <v>119.63681848194784</v>
          </cell>
          <cell r="AH14">
            <v>119.67082120901715</v>
          </cell>
          <cell r="AI14">
            <v>119.70516544510375</v>
          </cell>
          <cell r="AJ14">
            <v>119.73985354323356</v>
          </cell>
        </row>
        <row r="15">
          <cell r="B15">
            <v>0.47949446250898919</v>
          </cell>
          <cell r="D15">
            <v>12.276151583527861</v>
          </cell>
          <cell r="E15">
            <v>-7.9542783179303926</v>
          </cell>
          <cell r="F15">
            <v>-3.9318096182127054</v>
          </cell>
          <cell r="G15">
            <v>-1.9134841954554056</v>
          </cell>
          <cell r="H15">
            <v>1.171109700848856</v>
          </cell>
          <cell r="I15">
            <v>14.860378678485979</v>
          </cell>
          <cell r="J15">
            <v>-4.7504023470981798</v>
          </cell>
          <cell r="K15">
            <v>7.7109005944600177</v>
          </cell>
          <cell r="L15">
            <v>4.9917613248811818</v>
          </cell>
          <cell r="M15">
            <v>-6.790676329268333</v>
          </cell>
          <cell r="N15">
            <v>6.9769352944076779</v>
          </cell>
          <cell r="O15">
            <v>-2.4401808828580274</v>
          </cell>
          <cell r="P15">
            <v>3.4563272606931732</v>
          </cell>
          <cell r="Q15">
            <v>11.121690958199943</v>
          </cell>
          <cell r="R15">
            <v>-1.1365397242368496</v>
          </cell>
          <cell r="S15">
            <v>-0.78404213814003942</v>
          </cell>
          <cell r="T15">
            <v>-0.20724386771248354</v>
          </cell>
          <cell r="U15">
            <v>0.55253469324981697</v>
          </cell>
          <cell r="V15">
            <v>0</v>
          </cell>
          <cell r="W15">
            <v>0</v>
          </cell>
          <cell r="X15">
            <v>0</v>
          </cell>
          <cell r="Y15">
            <v>0</v>
          </cell>
          <cell r="Z15">
            <v>0</v>
          </cell>
          <cell r="AA15">
            <v>0</v>
          </cell>
          <cell r="AB15">
            <v>0</v>
          </cell>
          <cell r="AC15">
            <v>0</v>
          </cell>
          <cell r="AD15">
            <v>2.7329709003236245E-2</v>
          </cell>
          <cell r="AE15">
            <v>2.7600094575215114E-2</v>
          </cell>
          <cell r="AF15">
            <v>2.7872209443092748E-2</v>
          </cell>
          <cell r="AG15">
            <v>2.814605296625463E-2</v>
          </cell>
          <cell r="AH15">
            <v>2.8421624296569165E-2</v>
          </cell>
          <cell r="AI15">
            <v>2.8698922376918259E-2</v>
          </cell>
          <cell r="AJ15">
            <v>2.897794593979508E-2</v>
          </cell>
        </row>
        <row r="16">
          <cell r="C16">
            <v>95.465713381791403</v>
          </cell>
          <cell r="D16">
            <v>100</v>
          </cell>
          <cell r="E16">
            <v>91.96121093655367</v>
          </cell>
          <cell r="F16">
            <v>91.300209884063307</v>
          </cell>
          <cell r="G16">
            <v>80.111556634859156</v>
          </cell>
          <cell r="H16">
            <v>100.67931901079268</v>
          </cell>
          <cell r="I16">
            <v>132.96615371128505</v>
          </cell>
          <cell r="J16">
            <v>135.84236885604875</v>
          </cell>
          <cell r="K16">
            <v>137.6254393169624</v>
          </cell>
          <cell r="L16">
            <v>133.10949904142524</v>
          </cell>
          <cell r="M16">
            <v>123.77225793010814</v>
          </cell>
          <cell r="N16">
            <v>132.13863692413935</v>
          </cell>
          <cell r="O16">
            <v>141.83246208286968</v>
          </cell>
          <cell r="P16">
            <v>131.99680384928385</v>
          </cell>
          <cell r="Q16">
            <v>144.20647477760255</v>
          </cell>
          <cell r="R16">
            <v>177.8597200185088</v>
          </cell>
          <cell r="S16">
            <v>211.5685146693055</v>
          </cell>
          <cell r="T16">
            <v>228.85898224839224</v>
          </cell>
          <cell r="U16">
            <v>244.71248052466188</v>
          </cell>
          <cell r="V16">
            <v>280.36430494707707</v>
          </cell>
          <cell r="W16">
            <v>298.63255392434689</v>
          </cell>
          <cell r="X16">
            <v>318.14769998013003</v>
          </cell>
          <cell r="Y16">
            <v>338.98656853327793</v>
          </cell>
          <cell r="Z16">
            <v>361.25593585095783</v>
          </cell>
          <cell r="AA16">
            <v>385.05705530378032</v>
          </cell>
          <cell r="AB16">
            <v>410.44914514857646</v>
          </cell>
          <cell r="AC16">
            <v>437.54003612222272</v>
          </cell>
          <cell r="AD16">
            <v>466.44142976689096</v>
          </cell>
          <cell r="AE16">
            <v>497.27683738076018</v>
          </cell>
          <cell r="AF16">
            <v>530.17693800034306</v>
          </cell>
          <cell r="AG16">
            <v>565.28132719618895</v>
          </cell>
          <cell r="AH16">
            <v>602.73913156208096</v>
          </cell>
          <cell r="AI16">
            <v>642.70966598703751</v>
          </cell>
          <cell r="AJ16">
            <v>685.36313672022345</v>
          </cell>
        </row>
        <row r="17">
          <cell r="B17">
            <v>4.6680426299282152</v>
          </cell>
          <cell r="D17">
            <v>4.7496493322946698</v>
          </cell>
          <cell r="E17">
            <v>-8.0387890634463268</v>
          </cell>
          <cell r="F17">
            <v>-0.71878245812400099</v>
          </cell>
          <cell r="G17">
            <v>-12.254794664121761</v>
          </cell>
          <cell r="H17">
            <v>25.67390179381912</v>
          </cell>
          <cell r="I17">
            <v>32.068983995641908</v>
          </cell>
          <cell r="J17">
            <v>2.1631182556494322</v>
          </cell>
          <cell r="K17">
            <v>1.3126025966192945</v>
          </cell>
          <cell r="L17">
            <v>-3.2813266921797646</v>
          </cell>
          <cell r="M17">
            <v>-7.0147068229978409</v>
          </cell>
          <cell r="N17">
            <v>6.7594945215878166</v>
          </cell>
          <cell r="O17">
            <v>7.3361019792383297</v>
          </cell>
          <cell r="P17">
            <v>-6.9347017524373777</v>
          </cell>
          <cell r="Q17">
            <v>9.2499746753413206</v>
          </cell>
          <cell r="R17">
            <v>23.336847594954936</v>
          </cell>
          <cell r="S17">
            <v>18.952461325863347</v>
          </cell>
          <cell r="T17">
            <v>8.1725145190496775</v>
          </cell>
          <cell r="U17">
            <v>6.9271907619789408</v>
          </cell>
          <cell r="V17">
            <v>14.568862342442813</v>
          </cell>
          <cell r="W17">
            <v>6.5158968723633359</v>
          </cell>
          <cell r="X17">
            <v>6.5348354689847232</v>
          </cell>
          <cell r="Y17">
            <v>6.5500610422295713</v>
          </cell>
          <cell r="Z17">
            <v>6.5693951869640888</v>
          </cell>
          <cell r="AA17">
            <v>6.588436919868923</v>
          </cell>
          <cell r="AB17">
            <v>6.5943707549427355</v>
          </cell>
          <cell r="AC17">
            <v>6.6003039094745253</v>
          </cell>
          <cell r="AD17">
            <v>6.6054283628104171</v>
          </cell>
          <cell r="AE17">
            <v>6.6107780411528871</v>
          </cell>
          <cell r="AF17">
            <v>6.6160533019943513</v>
          </cell>
          <cell r="AG17">
            <v>6.621259183443251</v>
          </cell>
          <cell r="AH17">
            <v>6.626400442357383</v>
          </cell>
          <cell r="AI17">
            <v>6.6314815700396768</v>
          </cell>
          <cell r="AJ17">
            <v>6.6365068071103428</v>
          </cell>
        </row>
        <row r="19">
          <cell r="J19">
            <v>0.86204774471724077</v>
          </cell>
          <cell r="K19">
            <v>0.89510383554050499</v>
          </cell>
          <cell r="L19">
            <v>0.90665126855155731</v>
          </cell>
          <cell r="M19">
            <v>0.92532113202807365</v>
          </cell>
          <cell r="N19">
            <v>0.9174223679514093</v>
          </cell>
          <cell r="O19">
            <v>0.9174223679514093</v>
          </cell>
        </row>
        <row r="21">
          <cell r="C21">
            <v>1965.0946977722251</v>
          </cell>
          <cell r="D21">
            <v>2073.4071909564641</v>
          </cell>
          <cell r="E21">
            <v>1832.0822462217563</v>
          </cell>
          <cell r="F21">
            <v>1702.8858999622055</v>
          </cell>
          <cell r="G21">
            <v>1576.8276529214199</v>
          </cell>
          <cell r="H21">
            <v>1781.1548184048736</v>
          </cell>
          <cell r="I21">
            <v>2929.6103160982962</v>
          </cell>
          <cell r="J21">
            <v>2916.0861926699108</v>
          </cell>
          <cell r="K21">
            <v>2920.3038932994596</v>
          </cell>
          <cell r="L21">
            <v>3101.7728982507401</v>
          </cell>
          <cell r="M21">
            <v>2751.8999999999996</v>
          </cell>
          <cell r="N21">
            <v>3049.1900000000005</v>
          </cell>
          <cell r="O21">
            <v>3222.7200000000003</v>
          </cell>
          <cell r="P21">
            <v>3210.5687839613397</v>
          </cell>
          <cell r="Q21">
            <v>3727.7006958022889</v>
          </cell>
          <cell r="R21">
            <v>4725.9008104562299</v>
          </cell>
          <cell r="S21">
            <v>5499.1621660679084</v>
          </cell>
          <cell r="T21">
            <v>6208.838018874515</v>
          </cell>
          <cell r="U21">
            <v>6676.5196601212774</v>
          </cell>
          <cell r="V21">
            <v>7656.8332612792647</v>
          </cell>
          <cell r="W21">
            <v>8156.9890877971757</v>
          </cell>
          <cell r="X21">
            <v>8691.1775186325431</v>
          </cell>
          <cell r="Y21">
            <v>9261.474511651164</v>
          </cell>
          <cell r="Z21">
            <v>9870.7798338731864</v>
          </cell>
          <cell r="AA21">
            <v>10521.871537431653</v>
          </cell>
          <cell r="AB21">
            <v>11216.312605615514</v>
          </cell>
          <cell r="AC21">
            <v>11957.015285949325</v>
          </cell>
          <cell r="AD21">
            <v>12750.552090378695</v>
          </cell>
          <cell r="AE21">
            <v>13597.253693610699</v>
          </cell>
          <cell r="AF21">
            <v>14500.714626813522</v>
          </cell>
          <cell r="AG21">
            <v>15464.77462547775</v>
          </cell>
          <cell r="AH21">
            <v>16493.535502996598</v>
          </cell>
          <cell r="AI21">
            <v>17591.379195358248</v>
          </cell>
          <cell r="AJ21">
            <v>18762.987058909948</v>
          </cell>
        </row>
        <row r="22">
          <cell r="D22">
            <v>5.5118205401006861</v>
          </cell>
          <cell r="E22">
            <v>-11.639052173991189</v>
          </cell>
          <cell r="F22">
            <v>-7.0518857177939651</v>
          </cell>
          <cell r="G22">
            <v>-7.4026243944813501</v>
          </cell>
          <cell r="H22">
            <v>12.958116576969744</v>
          </cell>
          <cell r="I22">
            <v>64.478140014910679</v>
          </cell>
          <cell r="J22">
            <v>-0.46163557501384389</v>
          </cell>
          <cell r="K22">
            <v>0.14463566406750772</v>
          </cell>
          <cell r="L22">
            <v>6.2140452357597269</v>
          </cell>
          <cell r="M22">
            <v>-11.279771592822058</v>
          </cell>
          <cell r="N22">
            <v>10.803081507322247</v>
          </cell>
          <cell r="O22">
            <v>5.6910195822497087</v>
          </cell>
          <cell r="P22">
            <v>-0.37704845716228874</v>
          </cell>
          <cell r="Q22">
            <v>16.10717435565698</v>
          </cell>
          <cell r="R22">
            <v>26.777904024805423</v>
          </cell>
          <cell r="S22">
            <v>16.362200279379735</v>
          </cell>
          <cell r="T22">
            <v>12.905163211690663</v>
          </cell>
          <cell r="U22">
            <v>7.532514776920209</v>
          </cell>
          <cell r="V22">
            <v>14.683003287077568</v>
          </cell>
          <cell r="W22">
            <v>6.5321499038931279</v>
          </cell>
          <cell r="X22">
            <v>6.5488432690747516</v>
          </cell>
          <cell r="Y22">
            <v>6.5617920218059282</v>
          </cell>
          <cell r="Z22">
            <v>6.5789234905900003</v>
          </cell>
          <cell r="AA22">
            <v>6.5961526294420878</v>
          </cell>
          <cell r="AB22">
            <v>6.5999766839329084</v>
          </cell>
          <cell r="AC22">
            <v>6.6037984708358977</v>
          </cell>
          <cell r="AD22">
            <v>6.6365793256269825</v>
          </cell>
          <cell r="AE22">
            <v>6.6405093460298588</v>
          </cell>
          <cell r="AF22">
            <v>6.6444368367367872</v>
          </cell>
          <cell r="AG22">
            <v>6.6483619840470993</v>
          </cell>
          <cell r="AH22">
            <v>6.6522849665328749</v>
          </cell>
          <cell r="AI22">
            <v>6.6562059551282289</v>
          </cell>
          <cell r="AJ22">
            <v>6.6601251132193653</v>
          </cell>
        </row>
        <row r="23">
          <cell r="C23">
            <v>89.066109400450003</v>
          </cell>
          <cell r="D23">
            <v>100</v>
          </cell>
          <cell r="E23">
            <v>92.045721682069598</v>
          </cell>
          <cell r="F23">
            <v>88.426659143820686</v>
          </cell>
          <cell r="G23">
            <v>86.734628996534454</v>
          </cell>
          <cell r="H23">
            <v>87.750386650708137</v>
          </cell>
          <cell r="I23">
            <v>100.79042639883897</v>
          </cell>
          <cell r="J23">
            <v>96.002475617538266</v>
          </cell>
          <cell r="K23">
            <v>103.40513108062737</v>
          </cell>
          <cell r="L23">
            <v>108.5668684218528</v>
          </cell>
          <cell r="M23">
            <v>101.63890633126668</v>
          </cell>
          <cell r="N23">
            <v>108.71595309433717</v>
          </cell>
          <cell r="O23">
            <v>106.03326580160498</v>
          </cell>
          <cell r="P23">
            <v>109.62430644820623</v>
          </cell>
          <cell r="Q23">
            <v>121.55076219951172</v>
          </cell>
          <cell r="R23">
            <v>120.13524350903046</v>
          </cell>
          <cell r="S23">
            <v>119.1903811460472</v>
          </cell>
          <cell r="T23">
            <v>118.94336639021888</v>
          </cell>
          <cell r="U23">
            <v>119.60056975484407</v>
          </cell>
          <cell r="V23">
            <v>119.60056975484407</v>
          </cell>
          <cell r="W23">
            <v>119.60056975484407</v>
          </cell>
          <cell r="X23">
            <v>119.60056975484407</v>
          </cell>
          <cell r="Y23">
            <v>119.60056975484407</v>
          </cell>
          <cell r="Z23">
            <v>119.60056975484407</v>
          </cell>
          <cell r="AA23">
            <v>119.60056975484407</v>
          </cell>
          <cell r="AB23">
            <v>119.60056975484407</v>
          </cell>
          <cell r="AC23">
            <v>119.60056975484407</v>
          </cell>
          <cell r="AD23">
            <v>119.63325624252428</v>
          </cell>
          <cell r="AE23">
            <v>119.66627513439062</v>
          </cell>
          <cell r="AF23">
            <v>119.69962876922882</v>
          </cell>
          <cell r="AG23">
            <v>119.73331949014263</v>
          </cell>
          <cell r="AH23">
            <v>119.76734964436594</v>
          </cell>
          <cell r="AI23">
            <v>119.80172158307326</v>
          </cell>
          <cell r="AJ23">
            <v>119.83643766118854</v>
          </cell>
        </row>
        <row r="24">
          <cell r="D24">
            <v>12.276151583527861</v>
          </cell>
          <cell r="E24">
            <v>-7.9542783179303926</v>
          </cell>
          <cell r="F24">
            <v>-3.9318096182127054</v>
          </cell>
          <cell r="G24">
            <v>-1.9134841954554056</v>
          </cell>
          <cell r="H24">
            <v>1.171109700848856</v>
          </cell>
          <cell r="I24">
            <v>14.860378678485979</v>
          </cell>
          <cell r="J24">
            <v>-4.7504023470981798</v>
          </cell>
          <cell r="K24">
            <v>7.7109005944600177</v>
          </cell>
          <cell r="L24">
            <v>4.9917613248811818</v>
          </cell>
          <cell r="M24">
            <v>-6.3812857378058263</v>
          </cell>
          <cell r="N24">
            <v>6.9629308485518511</v>
          </cell>
          <cell r="O24">
            <v>-2.4676114373060831</v>
          </cell>
          <cell r="P24">
            <v>3.3867113489839205</v>
          </cell>
          <cell r="Q24">
            <v>10.879389925208176</v>
          </cell>
          <cell r="R24">
            <v>-1.1645494152951914</v>
          </cell>
          <cell r="S24">
            <v>-0.7864988952323807</v>
          </cell>
          <cell r="T24">
            <v>-0.20724386771248354</v>
          </cell>
          <cell r="U24">
            <v>0.55253469324981697</v>
          </cell>
          <cell r="V24">
            <v>0</v>
          </cell>
          <cell r="W24">
            <v>0</v>
          </cell>
          <cell r="X24">
            <v>0</v>
          </cell>
          <cell r="Y24">
            <v>0</v>
          </cell>
          <cell r="Z24">
            <v>0</v>
          </cell>
          <cell r="AA24">
            <v>0</v>
          </cell>
          <cell r="AB24">
            <v>0</v>
          </cell>
          <cell r="AC24">
            <v>0</v>
          </cell>
          <cell r="AD24">
            <v>2.7329709003236245E-2</v>
          </cell>
          <cell r="AE24">
            <v>2.7600094575215114E-2</v>
          </cell>
          <cell r="AF24">
            <v>2.7872209443092748E-2</v>
          </cell>
          <cell r="AG24">
            <v>2.814605296625463E-2</v>
          </cell>
          <cell r="AH24">
            <v>2.8421624296569165E-2</v>
          </cell>
          <cell r="AI24">
            <v>2.8698922376918259E-2</v>
          </cell>
          <cell r="AJ24">
            <v>2.897794593979508E-2</v>
          </cell>
        </row>
        <row r="25">
          <cell r="C25">
            <v>106.41096988830395</v>
          </cell>
          <cell r="D25">
            <v>100</v>
          </cell>
          <cell r="E25">
            <v>95.996800515304571</v>
          </cell>
          <cell r="F25">
            <v>92.879042996049222</v>
          </cell>
          <cell r="G25">
            <v>87.6813245902635</v>
          </cell>
          <cell r="H25">
            <v>97.896695153152095</v>
          </cell>
          <cell r="I25">
            <v>140.18642910336456</v>
          </cell>
          <cell r="J25">
            <v>146.49854919469126</v>
          </cell>
          <cell r="K25">
            <v>136.2076052975776</v>
          </cell>
          <cell r="L25">
            <v>137.79329509260222</v>
          </cell>
          <cell r="M25">
            <v>130.58342778939613</v>
          </cell>
          <cell r="N25">
            <v>135.2715943558112</v>
          </cell>
          <cell r="O25">
            <v>146.5871280163723</v>
          </cell>
          <cell r="P25">
            <v>141.25067100630173</v>
          </cell>
          <cell r="Q25">
            <v>147.910412362881</v>
          </cell>
          <cell r="R25">
            <v>189.72718748056823</v>
          </cell>
          <cell r="S25">
            <v>222.52085393846073</v>
          </cell>
          <cell r="T25">
            <v>251.75928900713072</v>
          </cell>
          <cell r="U25">
            <v>269.23547524658869</v>
          </cell>
          <cell r="V25">
            <v>308.76732892702421</v>
          </cell>
          <cell r="W25">
            <v>328.93647370678417</v>
          </cell>
          <cell r="X25">
            <v>350.47800782466271</v>
          </cell>
          <cell r="Y25">
            <v>373.47564578028579</v>
          </cell>
          <cell r="Z25">
            <v>398.04632277215768</v>
          </cell>
          <cell r="AA25">
            <v>424.30206575809092</v>
          </cell>
          <cell r="AB25">
            <v>452.30590316757059</v>
          </cell>
          <cell r="AC25">
            <v>482.17527348445111</v>
          </cell>
          <cell r="AD25">
            <v>514.03473380088224</v>
          </cell>
          <cell r="AE25">
            <v>548.01800485314095</v>
          </cell>
          <cell r="AF25">
            <v>584.26786667604438</v>
          </cell>
          <cell r="AG25">
            <v>622.93677729385411</v>
          </cell>
          <cell r="AH25">
            <v>664.18753399524076</v>
          </cell>
          <cell r="AI25">
            <v>708.19398014561136</v>
          </cell>
          <cell r="AJ25">
            <v>755.1417606964136</v>
          </cell>
        </row>
        <row r="26">
          <cell r="D26">
            <v>-6.0247264873474364</v>
          </cell>
          <cell r="E26">
            <v>-4.0031994846954291</v>
          </cell>
          <cell r="F26">
            <v>-3.2477723242018754</v>
          </cell>
          <cell r="G26">
            <v>-5.5962230424863577</v>
          </cell>
          <cell r="H26">
            <v>11.650565967867394</v>
          </cell>
          <cell r="I26">
            <v>43.198326444067703</v>
          </cell>
          <cell r="J26">
            <v>4.5026613001694784</v>
          </cell>
          <cell r="K26">
            <v>-7.0246046487718985</v>
          </cell>
          <cell r="L26">
            <v>1.1641712601585823</v>
          </cell>
          <cell r="M26">
            <v>-5.2323789037491224</v>
          </cell>
          <cell r="N26">
            <v>3.5901696300821015</v>
          </cell>
          <cell r="O26">
            <v>8.3650478982286103</v>
          </cell>
          <cell r="P26">
            <v>-3.64046767426575</v>
          </cell>
          <cell r="Q26">
            <v>4.7148387396206886</v>
          </cell>
          <cell r="R26">
            <v>28.271691255308383</v>
          </cell>
          <cell r="S26">
            <v>17.284642698480539</v>
          </cell>
          <cell r="T26">
            <v>13.139638173757874</v>
          </cell>
          <cell r="U26">
            <v>6.9416251961861093</v>
          </cell>
          <cell r="V26">
            <v>14.683003287077568</v>
          </cell>
          <cell r="W26">
            <v>6.5321499038931279</v>
          </cell>
          <cell r="X26">
            <v>6.5488432690747516</v>
          </cell>
          <cell r="Y26">
            <v>6.5617920218059282</v>
          </cell>
          <cell r="Z26">
            <v>6.5789234905900003</v>
          </cell>
          <cell r="AA26">
            <v>6.5961526294420878</v>
          </cell>
          <cell r="AB26">
            <v>6.5999766839329084</v>
          </cell>
          <cell r="AC26">
            <v>6.6037984708358977</v>
          </cell>
          <cell r="AD26">
            <v>6.6074438214547939</v>
          </cell>
          <cell r="AE26">
            <v>6.6110845858565028</v>
          </cell>
          <cell r="AF26">
            <v>6.6147209584140825</v>
          </cell>
          <cell r="AG26">
            <v>6.6183531259045338</v>
          </cell>
          <cell r="AH26">
            <v>6.6219812675994376</v>
          </cell>
          <cell r="AI26">
            <v>6.6256055553559889</v>
          </cell>
          <cell r="AJ26">
            <v>6.6292261537085295</v>
          </cell>
        </row>
        <row r="27">
          <cell r="D27">
            <v>1651.7980642220291</v>
          </cell>
          <cell r="E27">
            <v>1420.1749829380985</v>
          </cell>
          <cell r="F27">
            <v>1362.9029141369188</v>
          </cell>
          <cell r="G27">
            <v>1123.7197987784707</v>
          </cell>
          <cell r="H27">
            <v>1631.1519238214535</v>
          </cell>
          <cell r="I27">
            <v>2484.0096883239426</v>
          </cell>
          <cell r="J27">
            <v>2424.2332656402277</v>
          </cell>
          <cell r="K27">
            <v>2678.0038932994594</v>
          </cell>
          <cell r="L27">
            <v>2660.2728982507401</v>
          </cell>
          <cell r="M27">
            <v>2246.7999999999997</v>
          </cell>
          <cell r="N27">
            <v>2361.9500000000007</v>
          </cell>
          <cell r="O27">
            <v>2650.2200000000003</v>
          </cell>
          <cell r="P27">
            <v>2498.31</v>
          </cell>
          <cell r="Q27">
            <v>2987.68215305987</v>
          </cell>
          <cell r="R27">
            <v>3839.2831084466325</v>
          </cell>
          <cell r="S27">
            <v>4773.4414641797011</v>
          </cell>
          <cell r="T27">
            <v>5211.3517821492742</v>
          </cell>
          <cell r="U27">
            <v>5645.1405998276487</v>
          </cell>
          <cell r="V27">
            <v>6533.7006467728934</v>
          </cell>
          <cell r="W27">
            <v>6959.4284489407337</v>
          </cell>
          <cell r="X27">
            <v>7414.0813359241856</v>
          </cell>
          <cell r="Y27">
            <v>7899.4511234230049</v>
          </cell>
          <cell r="Z27">
            <v>8417.9598102767468</v>
          </cell>
          <cell r="AA27">
            <v>8971.9582253724366</v>
          </cell>
          <cell r="AB27">
            <v>9562.9089935042812</v>
          </cell>
          <cell r="AC27">
            <v>10193.299858674492</v>
          </cell>
          <cell r="AD27">
            <v>10869.250535768069</v>
          </cell>
          <cell r="AE27">
            <v>11590.60871810386</v>
          </cell>
          <cell r="AF27">
            <v>12360.453753786678</v>
          </cell>
          <cell r="AG27">
            <v>13182.07584118365</v>
          </cell>
          <cell r="AH27">
            <v>14058.990606034575</v>
          </cell>
          <cell r="AI27">
            <v>14994.954695935408</v>
          </cell>
          <cell r="AJ27">
            <v>15993.982463853192</v>
          </cell>
        </row>
        <row r="28">
          <cell r="E28">
            <v>-14.022481700450555</v>
          </cell>
          <cell r="F28">
            <v>-4.032747336718586</v>
          </cell>
          <cell r="G28">
            <v>-17.549534370899394</v>
          </cell>
          <cell r="H28">
            <v>45.156463879570538</v>
          </cell>
          <cell r="I28">
            <v>52.28561190697792</v>
          </cell>
          <cell r="J28">
            <v>-2.4064488542332612</v>
          </cell>
          <cell r="K28">
            <v>10.468077938539963</v>
          </cell>
          <cell r="L28">
            <v>-0.66209743358041351</v>
          </cell>
          <cell r="M28">
            <v>-15.542499362475908</v>
          </cell>
          <cell r="N28">
            <v>5.1250667616165657</v>
          </cell>
          <cell r="O28">
            <v>12.204746078452104</v>
          </cell>
          <cell r="P28">
            <v>-5.7319769679498336</v>
          </cell>
          <cell r="Q28">
            <v>19.588127696717777</v>
          </cell>
          <cell r="R28">
            <v>28.50373338792366</v>
          </cell>
          <cell r="S28">
            <v>24.331582989487515</v>
          </cell>
          <cell r="T28">
            <v>9.173891022979717</v>
          </cell>
          <cell r="U28">
            <v>8.3239212360266066</v>
          </cell>
          <cell r="V28">
            <v>15.740264236684794</v>
          </cell>
          <cell r="W28">
            <v>6.5158755379788289</v>
          </cell>
          <cell r="X28">
            <v>6.5329055441708306</v>
          </cell>
          <cell r="Y28">
            <v>6.5465937788814017</v>
          </cell>
          <cell r="Z28">
            <v>6.5638571433942872</v>
          </cell>
          <cell r="AA28">
            <v>6.5811482542285518</v>
          </cell>
          <cell r="AB28">
            <v>6.5866419937249816</v>
          </cell>
          <cell r="AC28">
            <v>6.592040827727331</v>
          </cell>
          <cell r="AD28">
            <v>6.6313233836473842</v>
          </cell>
          <cell r="AE28">
            <v>6.6366874142975689</v>
          </cell>
          <cell r="AF28">
            <v>6.6419724313561375</v>
          </cell>
          <cell r="AG28">
            <v>6.6471838636608709</v>
          </cell>
          <cell r="AH28">
            <v>6.6523268066115406</v>
          </cell>
          <cell r="AI28">
            <v>6.6574060409364506</v>
          </cell>
          <cell r="AJ28">
            <v>6.6624260504673884</v>
          </cell>
        </row>
        <row r="30">
          <cell r="B30" t="str">
            <v>weo prices</v>
          </cell>
          <cell r="C30">
            <v>137</v>
          </cell>
          <cell r="D30">
            <v>193.20059141666667</v>
          </cell>
          <cell r="E30">
            <v>151.26302287946851</v>
          </cell>
          <cell r="F30">
            <v>91.023775024879498</v>
          </cell>
          <cell r="G30">
            <v>75.255184802382217</v>
          </cell>
          <cell r="H30">
            <v>78.146611250086892</v>
          </cell>
          <cell r="I30">
            <v>212.39527502435351</v>
          </cell>
          <cell r="J30">
            <v>142.09596002968311</v>
          </cell>
          <cell r="K30">
            <v>91.7</v>
          </cell>
          <cell r="L30">
            <v>147.5</v>
          </cell>
          <cell r="M30">
            <v>121.4</v>
          </cell>
          <cell r="N30">
            <v>93.600000000000009</v>
          </cell>
          <cell r="O30">
            <v>90.9</v>
          </cell>
          <cell r="P30">
            <v>93.800000000000011</v>
          </cell>
          <cell r="Q30">
            <v>212.10624344545045</v>
          </cell>
          <cell r="R30">
            <v>113.6869133912939</v>
          </cell>
          <cell r="S30">
            <v>118.91563442854209</v>
          </cell>
          <cell r="T30">
            <v>124.88359855178854</v>
          </cell>
          <cell r="U30">
            <v>133.08340414289555</v>
          </cell>
          <cell r="V30">
            <v>140.99172686932909</v>
          </cell>
          <cell r="W30">
            <v>149.08456392664917</v>
          </cell>
          <cell r="X30">
            <v>157.73072055205918</v>
          </cell>
          <cell r="Y30">
            <v>166.98199285195744</v>
          </cell>
          <cell r="Z30">
            <v>176.89381456304648</v>
          </cell>
          <cell r="AA30">
            <v>187.49104411364766</v>
          </cell>
          <cell r="AB30">
            <v>198.85290049671369</v>
          </cell>
          <cell r="AC30">
            <v>211.05222889355105</v>
          </cell>
          <cell r="AD30">
            <v>224.12957366400619</v>
          </cell>
          <cell r="AE30">
            <v>238.1558920040024</v>
          </cell>
          <cell r="AF30">
            <v>253.20827200064494</v>
          </cell>
          <cell r="AG30">
            <v>269.37048038693104</v>
          </cell>
          <cell r="AH30">
            <v>286.73356000160982</v>
          </cell>
          <cell r="AI30">
            <v>305.39648149615431</v>
          </cell>
          <cell r="AJ30">
            <v>325.46685424712052</v>
          </cell>
        </row>
        <row r="31">
          <cell r="C31">
            <v>137</v>
          </cell>
          <cell r="D31">
            <v>122.32869491666666</v>
          </cell>
          <cell r="E31">
            <v>95.195153849723326</v>
          </cell>
          <cell r="F31">
            <v>75.106886941546165</v>
          </cell>
          <cell r="G31">
            <v>67.435204802382216</v>
          </cell>
          <cell r="H31">
            <v>70.556437083420221</v>
          </cell>
          <cell r="I31">
            <v>76.260970441020149</v>
          </cell>
          <cell r="J31">
            <v>108.09596002968313</v>
          </cell>
          <cell r="K31">
            <v>42.2</v>
          </cell>
          <cell r="L31">
            <v>120.1</v>
          </cell>
          <cell r="M31">
            <v>94</v>
          </cell>
          <cell r="N31">
            <v>67.400000000000006</v>
          </cell>
          <cell r="O31">
            <v>61.2</v>
          </cell>
          <cell r="P31">
            <v>63.7</v>
          </cell>
          <cell r="Q31">
            <v>73.984417632361811</v>
          </cell>
          <cell r="R31">
            <v>78.228544624975314</v>
          </cell>
          <cell r="S31">
            <v>81.381154973361831</v>
          </cell>
          <cell r="T31">
            <v>84.660815518788311</v>
          </cell>
          <cell r="U31">
            <v>88.927720620935276</v>
          </cell>
          <cell r="V31">
            <v>92.484829445772689</v>
          </cell>
          <cell r="W31">
            <v>96.184222623603603</v>
          </cell>
          <cell r="X31">
            <v>100.03159152854775</v>
          </cell>
          <cell r="Y31">
            <v>104.03285518968967</v>
          </cell>
          <cell r="Z31">
            <v>108.19416939727726</v>
          </cell>
          <cell r="AA31">
            <v>112.52193617316836</v>
          </cell>
          <cell r="AB31">
            <v>117.02281362009509</v>
          </cell>
          <cell r="AC31">
            <v>121.7037261648989</v>
          </cell>
          <cell r="AD31">
            <v>126.57187521149486</v>
          </cell>
          <cell r="AE31">
            <v>131.63475021995467</v>
          </cell>
          <cell r="AF31">
            <v>136.90014022875286</v>
          </cell>
          <cell r="AG31">
            <v>142.37614583790298</v>
          </cell>
          <cell r="AH31">
            <v>148.07119167141911</v>
          </cell>
          <cell r="AI31">
            <v>153.99403933827588</v>
          </cell>
          <cell r="AJ31">
            <v>160.15380091180691</v>
          </cell>
        </row>
        <row r="32">
          <cell r="D32">
            <v>5.0482566909975546</v>
          </cell>
          <cell r="E32">
            <v>-7.2477322234491108</v>
          </cell>
          <cell r="F32">
            <v>-7.1790528327410623</v>
          </cell>
          <cell r="G32">
            <v>1.9133343469666997</v>
          </cell>
          <cell r="H32">
            <v>1.5810590734673502</v>
          </cell>
          <cell r="I32">
            <v>24.809543156069424</v>
          </cell>
          <cell r="J32">
            <v>8.6999999999999957</v>
          </cell>
          <cell r="K32">
            <v>-3.3678543436118979</v>
          </cell>
          <cell r="L32">
            <v>-1.4995350147808284</v>
          </cell>
          <cell r="M32">
            <v>-9.2964307470046688</v>
          </cell>
          <cell r="N32">
            <v>-5.0302944906298279</v>
          </cell>
          <cell r="O32">
            <v>-3.4029926131700305</v>
          </cell>
          <cell r="P32">
            <v>2.5651953442303039</v>
          </cell>
          <cell r="Q32">
            <v>12.762216141137614</v>
          </cell>
          <cell r="R32">
            <v>1.6697256723278997</v>
          </cell>
          <cell r="S32">
            <v>1</v>
          </cell>
          <cell r="T32">
            <v>1</v>
          </cell>
          <cell r="U32">
            <v>1.0000000000000284</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row>
        <row r="33">
          <cell r="B33">
            <v>-3.5089801536964504</v>
          </cell>
          <cell r="D33">
            <v>-15</v>
          </cell>
          <cell r="E33">
            <v>-16.100000000000001</v>
          </cell>
          <cell r="F33">
            <v>-15</v>
          </cell>
          <cell r="G33">
            <v>-11.9</v>
          </cell>
          <cell r="H33">
            <v>3</v>
          </cell>
          <cell r="I33">
            <v>-13.4</v>
          </cell>
          <cell r="J33">
            <v>30.4</v>
          </cell>
          <cell r="K33">
            <v>-59.6</v>
          </cell>
          <cell r="L33">
            <v>188.92975930703517</v>
          </cell>
          <cell r="M33">
            <v>-13.71</v>
          </cell>
          <cell r="N33">
            <v>-24.5</v>
          </cell>
          <cell r="O33">
            <v>-6</v>
          </cell>
          <cell r="P33">
            <v>3</v>
          </cell>
          <cell r="Q33">
            <v>3</v>
          </cell>
          <cell r="R33">
            <v>4</v>
          </cell>
          <cell r="S33">
            <v>3</v>
          </cell>
          <cell r="T33">
            <v>3</v>
          </cell>
          <cell r="U33">
            <v>4</v>
          </cell>
          <cell r="V33">
            <v>4</v>
          </cell>
          <cell r="W33">
            <v>4</v>
          </cell>
          <cell r="X33">
            <v>4</v>
          </cell>
          <cell r="Y33">
            <v>4</v>
          </cell>
          <cell r="Z33">
            <v>4</v>
          </cell>
          <cell r="AA33">
            <v>4</v>
          </cell>
          <cell r="AB33">
            <v>4</v>
          </cell>
          <cell r="AC33">
            <v>4</v>
          </cell>
          <cell r="AD33">
            <v>4</v>
          </cell>
          <cell r="AE33">
            <v>4</v>
          </cell>
          <cell r="AF33">
            <v>4</v>
          </cell>
          <cell r="AG33">
            <v>4</v>
          </cell>
          <cell r="AH33">
            <v>4</v>
          </cell>
          <cell r="AI33">
            <v>4</v>
          </cell>
          <cell r="AJ33">
            <v>4</v>
          </cell>
        </row>
        <row r="34">
          <cell r="D34">
            <v>70.871896500000005</v>
          </cell>
          <cell r="E34">
            <v>56.067869029745196</v>
          </cell>
          <cell r="F34">
            <v>15.916888083333333</v>
          </cell>
          <cell r="G34">
            <v>7.8199800000000002</v>
          </cell>
          <cell r="H34">
            <v>7.5901741666666664</v>
          </cell>
          <cell r="I34">
            <v>136.13430458333335</v>
          </cell>
          <cell r="J34">
            <v>34</v>
          </cell>
          <cell r="K34">
            <v>49.5</v>
          </cell>
          <cell r="L34">
            <v>27.4</v>
          </cell>
          <cell r="M34">
            <v>27.4</v>
          </cell>
          <cell r="N34">
            <v>26.2</v>
          </cell>
          <cell r="O34">
            <v>29.7</v>
          </cell>
          <cell r="P34">
            <v>30.1</v>
          </cell>
          <cell r="Q34">
            <v>138.12182581308863</v>
          </cell>
          <cell r="R34">
            <v>35.458368766318593</v>
          </cell>
          <cell r="S34">
            <v>37.534479455180268</v>
          </cell>
          <cell r="T34">
            <v>40.222783033000219</v>
          </cell>
          <cell r="U34">
            <v>44.155683521960263</v>
          </cell>
          <cell r="V34">
            <v>48.506897423556389</v>
          </cell>
          <cell r="W34">
            <v>52.900341303045572</v>
          </cell>
          <cell r="X34">
            <v>57.699129023511439</v>
          </cell>
          <cell r="Y34">
            <v>62.949137662267788</v>
          </cell>
          <cell r="Z34">
            <v>68.699645165769212</v>
          </cell>
          <cell r="AA34">
            <v>74.969107940479304</v>
          </cell>
          <cell r="AB34">
            <v>81.83008687661858</v>
          </cell>
          <cell r="AC34">
            <v>89.34850272865215</v>
          </cell>
          <cell r="AD34">
            <v>97.557698452511332</v>
          </cell>
          <cell r="AE34">
            <v>106.52114178404774</v>
          </cell>
          <cell r="AF34">
            <v>116.30813177189208</v>
          </cell>
          <cell r="AG34">
            <v>126.99433454902804</v>
          </cell>
          <cell r="AH34">
            <v>138.66236833019073</v>
          </cell>
          <cell r="AI34">
            <v>151.40244215787843</v>
          </cell>
          <cell r="AJ34">
            <v>165.31305333531364</v>
          </cell>
        </row>
        <row r="35">
          <cell r="D35">
            <v>60.281843000000016</v>
          </cell>
          <cell r="E35" t="str">
            <v>...</v>
          </cell>
          <cell r="F35">
            <v>15.916888083333333</v>
          </cell>
          <cell r="G35">
            <v>7.8199800000000002</v>
          </cell>
          <cell r="H35">
            <v>7.5901741666666664</v>
          </cell>
          <cell r="I35">
            <v>59.947659208937196</v>
          </cell>
          <cell r="J35" t="str">
            <v>...</v>
          </cell>
          <cell r="K35" t="str">
            <v>...</v>
          </cell>
          <cell r="L35" t="str">
            <v>...</v>
          </cell>
          <cell r="M35" t="str">
            <v>...</v>
          </cell>
          <cell r="N35" t="str">
            <v>...</v>
          </cell>
          <cell r="O35" t="str">
            <v>...</v>
          </cell>
          <cell r="Q35">
            <v>103.95099999999999</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row>
        <row r="36">
          <cell r="D36">
            <v>10.590053499999989</v>
          </cell>
          <cell r="E36" t="str">
            <v>...</v>
          </cell>
          <cell r="F36">
            <v>0</v>
          </cell>
          <cell r="G36">
            <v>0</v>
          </cell>
          <cell r="H36">
            <v>0</v>
          </cell>
          <cell r="I36">
            <v>76.18664537439615</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row>
        <row r="38">
          <cell r="I38">
            <v>117.19116352877285</v>
          </cell>
          <cell r="J38">
            <v>199.8645299209123</v>
          </cell>
          <cell r="K38">
            <v>401</v>
          </cell>
          <cell r="L38">
            <v>312.10000000000002</v>
          </cell>
          <cell r="M38">
            <v>188.89999999999998</v>
          </cell>
          <cell r="N38">
            <v>278.01</v>
          </cell>
          <cell r="O38">
            <v>326.10000000000002</v>
          </cell>
        </row>
        <row r="39">
          <cell r="C39">
            <v>51.42354959755604</v>
          </cell>
          <cell r="D39">
            <v>58.652604000000004</v>
          </cell>
          <cell r="E39">
            <v>68.972089075379998</v>
          </cell>
          <cell r="F39">
            <v>56.869195817934681</v>
          </cell>
          <cell r="G39">
            <v>74.923783989319631</v>
          </cell>
          <cell r="H39">
            <v>78.633141542954405</v>
          </cell>
          <cell r="I39">
            <v>95.796892778772843</v>
          </cell>
          <cell r="J39">
            <v>135.9645299209123</v>
          </cell>
          <cell r="K39">
            <v>158</v>
          </cell>
          <cell r="L39">
            <v>162.4</v>
          </cell>
          <cell r="M39">
            <v>155.69999999999999</v>
          </cell>
          <cell r="N39">
            <v>182.42</v>
          </cell>
          <cell r="O39">
            <v>206.5</v>
          </cell>
          <cell r="P39">
            <v>146.29</v>
          </cell>
          <cell r="Q39">
            <v>155.53126510945904</v>
          </cell>
          <cell r="R39">
            <v>199.39893717665205</v>
          </cell>
          <cell r="S39">
            <v>199.15190732486874</v>
          </cell>
          <cell r="T39">
            <v>201.31414339764311</v>
          </cell>
          <cell r="U39">
            <v>203.88191863765755</v>
          </cell>
          <cell r="V39">
            <v>203.88191863765755</v>
          </cell>
          <cell r="W39">
            <v>217.14338464646545</v>
          </cell>
          <cell r="X39">
            <v>231.31959147088318</v>
          </cell>
          <cell r="Y39">
            <v>246.46056798762842</v>
          </cell>
          <cell r="Z39">
            <v>262.65232926059105</v>
          </cell>
          <cell r="AA39">
            <v>279.971099513647</v>
          </cell>
          <cell r="AB39">
            <v>298.43183490336293</v>
          </cell>
          <cell r="AC39">
            <v>318.10983433112114</v>
          </cell>
          <cell r="AD39">
            <v>339.08536175754023</v>
          </cell>
          <cell r="AE39">
            <v>361.44397358856935</v>
          </cell>
          <cell r="AF39">
            <v>385.2768676487679</v>
          </cell>
          <cell r="AG39">
            <v>410.6812551651866</v>
          </cell>
          <cell r="AH39">
            <v>437.76075727912308</v>
          </cell>
          <cell r="AI39">
            <v>466.62582770307102</v>
          </cell>
          <cell r="AJ39">
            <v>497.39420324682493</v>
          </cell>
        </row>
        <row r="40">
          <cell r="B40" t="str">
            <v>food index</v>
          </cell>
          <cell r="D40">
            <v>-1.248599674479145</v>
          </cell>
          <cell r="E40">
            <v>-10.574715741521047</v>
          </cell>
          <cell r="F40">
            <v>17.621222408178451</v>
          </cell>
          <cell r="G40">
            <v>1.8141968621933735</v>
          </cell>
          <cell r="H40">
            <v>7.4215365230700936</v>
          </cell>
          <cell r="I40">
            <v>17.254696875822773</v>
          </cell>
          <cell r="J40">
            <v>-5.0000000000000044</v>
          </cell>
          <cell r="K40">
            <v>-3.3221477462764604</v>
          </cell>
          <cell r="L40">
            <v>1.2658227848101333</v>
          </cell>
          <cell r="M40">
            <v>-12.762161750270074</v>
          </cell>
          <cell r="N40">
            <v>-8.1999999999999993</v>
          </cell>
          <cell r="O40">
            <v>4.3</v>
          </cell>
          <cell r="P40">
            <v>0.80646997820539923</v>
          </cell>
          <cell r="Q40">
            <v>6.1709423907381051</v>
          </cell>
          <cell r="R40">
            <v>-0.91165794561858604</v>
          </cell>
          <cell r="S40">
            <v>-0.12388724598088174</v>
          </cell>
          <cell r="T40">
            <v>1.085722000767575</v>
          </cell>
          <cell r="U40">
            <v>1.2755066269449742</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B41">
            <v>12.280085938772034</v>
          </cell>
          <cell r="D41">
            <v>15.5</v>
          </cell>
          <cell r="E41">
            <v>31.5</v>
          </cell>
          <cell r="F41">
            <v>-29.9</v>
          </cell>
          <cell r="G41">
            <v>29.4</v>
          </cell>
          <cell r="H41">
            <v>-2.2999999999999998</v>
          </cell>
          <cell r="I41">
            <v>3.9</v>
          </cell>
          <cell r="J41">
            <v>49.4</v>
          </cell>
          <cell r="K41">
            <v>20.2</v>
          </cell>
          <cell r="L41">
            <v>1.5</v>
          </cell>
          <cell r="M41">
            <v>9.9</v>
          </cell>
          <cell r="N41">
            <v>27.626587636410459</v>
          </cell>
          <cell r="O41">
            <v>8.5333719883828874</v>
          </cell>
          <cell r="P41">
            <v>-29.7241387111136</v>
          </cell>
          <cell r="Q41">
            <v>0.13764934737455473</v>
          </cell>
          <cell r="R41">
            <v>29.384595574411417</v>
          </cell>
          <cell r="S41">
            <v>0</v>
          </cell>
          <cell r="T41">
            <v>0</v>
          </cell>
          <cell r="U41">
            <v>0</v>
          </cell>
          <cell r="V41">
            <v>0</v>
          </cell>
          <cell r="W41">
            <v>6.5044836233743686</v>
          </cell>
          <cell r="X41">
            <v>6.5285004410787106</v>
          </cell>
          <cell r="Y41">
            <v>6.5454795335184945</v>
          </cell>
          <cell r="Z41">
            <v>6.5697167726138677</v>
          </cell>
          <cell r="AA41">
            <v>6.5938003678897932</v>
          </cell>
          <cell r="AB41">
            <v>6.5938003678897932</v>
          </cell>
          <cell r="AC41">
            <v>6.5938003678897932</v>
          </cell>
          <cell r="AD41">
            <v>6.5938003678897932</v>
          </cell>
          <cell r="AE41">
            <v>6.5938003678897932</v>
          </cell>
          <cell r="AF41">
            <v>6.5938003678897932</v>
          </cell>
          <cell r="AG41">
            <v>6.5938003678897932</v>
          </cell>
          <cell r="AH41">
            <v>6.5938003678897932</v>
          </cell>
          <cell r="AI41">
            <v>6.5938003678897932</v>
          </cell>
          <cell r="AJ41">
            <v>6.5938003678897932</v>
          </cell>
        </row>
        <row r="42">
          <cell r="P42">
            <v>0.4</v>
          </cell>
          <cell r="Q42">
            <v>2</v>
          </cell>
          <cell r="R42">
            <v>2</v>
          </cell>
          <cell r="S42">
            <v>0</v>
          </cell>
          <cell r="T42">
            <v>0</v>
          </cell>
          <cell r="U42">
            <v>0</v>
          </cell>
          <cell r="V42">
            <v>0</v>
          </cell>
        </row>
        <row r="44">
          <cell r="C44">
            <v>5.1451171601533323</v>
          </cell>
          <cell r="D44">
            <v>5.7115368371671238</v>
          </cell>
          <cell r="E44">
            <v>8.5474436970260541</v>
          </cell>
          <cell r="F44">
            <v>6.682139634008041</v>
          </cell>
          <cell r="G44">
            <v>5.6031588298043573</v>
          </cell>
          <cell r="H44">
            <v>7.9587360015192594</v>
          </cell>
          <cell r="I44">
            <v>12.669209585203886</v>
          </cell>
          <cell r="J44">
            <v>9.5661020738711429</v>
          </cell>
          <cell r="K44">
            <v>13.4</v>
          </cell>
          <cell r="L44">
            <v>15.2</v>
          </cell>
          <cell r="M44">
            <v>13.3</v>
          </cell>
          <cell r="N44">
            <v>18.21</v>
          </cell>
          <cell r="O44">
            <v>11.7</v>
          </cell>
          <cell r="P44">
            <v>20.22</v>
          </cell>
          <cell r="Q44">
            <v>21.453742432268673</v>
          </cell>
          <cell r="R44">
            <v>22.847948217544033</v>
          </cell>
          <cell r="S44">
            <v>24.095571380402895</v>
          </cell>
          <cell r="T44">
            <v>25.27628117993968</v>
          </cell>
          <cell r="U44">
            <v>26.457317553052516</v>
          </cell>
          <cell r="V44">
            <v>27.476220607082592</v>
          </cell>
          <cell r="W44">
            <v>29.073223613456157</v>
          </cell>
          <cell r="X44">
            <v>30.769288803725814</v>
          </cell>
          <cell r="Y44">
            <v>32.568966945198149</v>
          </cell>
          <cell r="Z44">
            <v>34.480961032480259</v>
          </cell>
          <cell r="AA44">
            <v>36.512621221627704</v>
          </cell>
          <cell r="AB44">
            <v>38.663989301755294</v>
          </cell>
          <cell r="AC44">
            <v>40.942118607490272</v>
          </cell>
          <cell r="AD44">
            <v>44.221567625810806</v>
          </cell>
          <cell r="AE44">
            <v>47.763699334464711</v>
          </cell>
          <cell r="AF44">
            <v>51.589554522747775</v>
          </cell>
          <cell r="AG44">
            <v>55.721859339633014</v>
          </cell>
          <cell r="AH44">
            <v>60.185160290476411</v>
          </cell>
          <cell r="AI44">
            <v>65.005970046910406</v>
          </cell>
          <cell r="AJ44">
            <v>70.212924936057561</v>
          </cell>
        </row>
        <row r="45">
          <cell r="B45" t="str">
            <v>beverages</v>
          </cell>
          <cell r="D45">
            <v>11.904111002604157</v>
          </cell>
          <cell r="E45">
            <v>6.3626548959360596</v>
          </cell>
          <cell r="F45">
            <v>-19.321926187216178</v>
          </cell>
          <cell r="G45">
            <v>7.3658960094989512</v>
          </cell>
          <cell r="H45">
            <v>1.5297814060905468</v>
          </cell>
          <cell r="I45">
            <v>4.0432694221224086</v>
          </cell>
          <cell r="J45">
            <v>5.8999999999999941</v>
          </cell>
          <cell r="K45">
            <v>-1.2144193615729049</v>
          </cell>
          <cell r="L45">
            <v>-3.7889433240920201</v>
          </cell>
          <cell r="M45">
            <v>-2.8856825749167481</v>
          </cell>
          <cell r="N45">
            <v>10.9</v>
          </cell>
          <cell r="O45">
            <v>-13.3</v>
          </cell>
          <cell r="P45">
            <v>16.547568999366959</v>
          </cell>
          <cell r="Q45">
            <v>6.0834970304831586</v>
          </cell>
          <cell r="R45">
            <v>3.2569093452718079</v>
          </cell>
          <cell r="S45">
            <v>1.0203983321883214</v>
          </cell>
          <cell r="T45">
            <v>1.010091376627642</v>
          </cell>
          <cell r="U45">
            <v>0.79092880524321174</v>
          </cell>
          <cell r="V45">
            <v>0</v>
          </cell>
          <cell r="W45">
            <v>0</v>
          </cell>
          <cell r="X45">
            <v>0</v>
          </cell>
          <cell r="Y45">
            <v>0</v>
          </cell>
          <cell r="Z45">
            <v>0</v>
          </cell>
          <cell r="AA45">
            <v>0</v>
          </cell>
          <cell r="AB45">
            <v>0</v>
          </cell>
          <cell r="AC45">
            <v>0</v>
          </cell>
          <cell r="AD45">
            <v>2</v>
          </cell>
          <cell r="AE45">
            <v>2</v>
          </cell>
          <cell r="AF45">
            <v>2</v>
          </cell>
          <cell r="AG45">
            <v>2</v>
          </cell>
          <cell r="AH45">
            <v>2</v>
          </cell>
          <cell r="AI45">
            <v>2</v>
          </cell>
          <cell r="AJ45">
            <v>2</v>
          </cell>
        </row>
        <row r="46">
          <cell r="B46">
            <v>10.496201642742919</v>
          </cell>
          <cell r="D46">
            <v>-0.8</v>
          </cell>
          <cell r="E46">
            <v>40.700000000000003</v>
          </cell>
          <cell r="F46">
            <v>-3.1</v>
          </cell>
          <cell r="G46">
            <v>-21.9</v>
          </cell>
          <cell r="H46">
            <v>39.9</v>
          </cell>
          <cell r="I46">
            <v>53</v>
          </cell>
          <cell r="J46">
            <v>-28.7</v>
          </cell>
          <cell r="K46">
            <v>41.8</v>
          </cell>
          <cell r="L46">
            <v>17.899999999999999</v>
          </cell>
          <cell r="M46">
            <v>-9.9</v>
          </cell>
          <cell r="N46">
            <v>23.460138172301814</v>
          </cell>
          <cell r="O46">
            <v>-25.893411924320088</v>
          </cell>
          <cell r="P46">
            <v>48.283241172925308</v>
          </cell>
          <cell r="Q46">
            <v>1.7059760039111433E-2</v>
          </cell>
          <cell r="R46">
            <v>3.1395000193532341</v>
          </cell>
          <cell r="S46">
            <v>4.3953000270945273</v>
          </cell>
          <cell r="T46">
            <v>3.8511200237399676</v>
          </cell>
          <cell r="U46">
            <v>3.8511200237399676</v>
          </cell>
          <cell r="V46">
            <v>3.8511200237399676</v>
          </cell>
          <cell r="W46">
            <v>5.8123095938525937</v>
          </cell>
          <cell r="X46">
            <v>5.8337706640988358</v>
          </cell>
          <cell r="Y46">
            <v>5.8489429279704863</v>
          </cell>
          <cell r="Z46">
            <v>5.8706009634856029</v>
          </cell>
          <cell r="AA46">
            <v>5.8921217051742572</v>
          </cell>
          <cell r="AB46">
            <v>5.8921217051742572</v>
          </cell>
          <cell r="AC46">
            <v>5.8921217051742572</v>
          </cell>
          <cell r="AD46">
            <v>5.8921217051742572</v>
          </cell>
          <cell r="AE46">
            <v>5.8921217051742572</v>
          </cell>
          <cell r="AF46">
            <v>5.8921217051742572</v>
          </cell>
          <cell r="AG46">
            <v>5.8921217051742572</v>
          </cell>
          <cell r="AH46">
            <v>5.8921217051742572</v>
          </cell>
          <cell r="AI46">
            <v>5.8921217051742572</v>
          </cell>
          <cell r="AJ46">
            <v>5.8921217051742572</v>
          </cell>
        </row>
        <row r="48">
          <cell r="C48">
            <v>57.225141860473862</v>
          </cell>
          <cell r="D48">
            <v>55.820604403867314</v>
          </cell>
          <cell r="E48">
            <v>57.448502499769482</v>
          </cell>
          <cell r="F48">
            <v>59.544381263309866</v>
          </cell>
          <cell r="G48">
            <v>47.153214256313227</v>
          </cell>
          <cell r="H48">
            <v>50.799601470531591</v>
          </cell>
          <cell r="I48">
            <v>73.8</v>
          </cell>
          <cell r="J48">
            <v>65.803622399999995</v>
          </cell>
          <cell r="K48">
            <v>75.5</v>
          </cell>
          <cell r="L48">
            <v>104.6</v>
          </cell>
          <cell r="M48">
            <v>82.3</v>
          </cell>
          <cell r="N48">
            <v>83.72</v>
          </cell>
          <cell r="O48">
            <v>101.6</v>
          </cell>
          <cell r="P48">
            <v>80.89</v>
          </cell>
          <cell r="Q48">
            <v>82.037083597910183</v>
          </cell>
          <cell r="R48">
            <v>87.926518896858241</v>
          </cell>
          <cell r="S48">
            <v>93.592498438420421</v>
          </cell>
          <cell r="T48">
            <v>98.530271591157515</v>
          </cell>
          <cell r="U48">
            <v>103.89621227041286</v>
          </cell>
          <cell r="V48">
            <v>108.73129375825121</v>
          </cell>
          <cell r="W48">
            <v>115.20142295268421</v>
          </cell>
          <cell r="X48">
            <v>122.07038829863568</v>
          </cell>
          <cell r="Y48">
            <v>129.35927839070206</v>
          </cell>
          <cell r="Z48">
            <v>137.09906061208042</v>
          </cell>
          <cell r="AA48">
            <v>145.31842765601306</v>
          </cell>
          <cell r="AB48">
            <v>154.03056244249092</v>
          </cell>
          <cell r="AC48">
            <v>163.26500739817476</v>
          </cell>
          <cell r="AD48">
            <v>175.64887221935811</v>
          </cell>
          <cell r="AE48">
            <v>188.97206942016965</v>
          </cell>
          <cell r="AF48">
            <v>203.30584859289408</v>
          </cell>
          <cell r="AG48">
            <v>218.72686370478581</v>
          </cell>
          <cell r="AH48">
            <v>235.31758302699461</v>
          </cell>
          <cell r="AI48">
            <v>253.16673015713749</v>
          </cell>
          <cell r="AJ48">
            <v>272.36975849401085</v>
          </cell>
        </row>
        <row r="49">
          <cell r="B49" t="str">
            <v>agr rw 40%/fert 60%</v>
          </cell>
          <cell r="D49">
            <v>19.541168815104172</v>
          </cell>
          <cell r="E49">
            <v>-7.4493675881807553</v>
          </cell>
          <cell r="F49">
            <v>-2.0337675130482236</v>
          </cell>
          <cell r="G49">
            <v>4.8874588901661298</v>
          </cell>
          <cell r="H49">
            <v>8.821274577782523</v>
          </cell>
          <cell r="I49">
            <v>8.0928052507803994</v>
          </cell>
          <cell r="J49">
            <v>3.2000000000000028</v>
          </cell>
          <cell r="K49">
            <v>7.7326994985351005</v>
          </cell>
          <cell r="L49">
            <v>-5.4958756087204019</v>
          </cell>
          <cell r="M49">
            <v>-10.69161369293975</v>
          </cell>
          <cell r="N49">
            <v>0.6</v>
          </cell>
          <cell r="O49">
            <v>14.5</v>
          </cell>
          <cell r="P49">
            <v>1.2730497637216616</v>
          </cell>
          <cell r="Q49">
            <v>0.40641663934157468</v>
          </cell>
          <cell r="R49">
            <v>4.4473580604538689</v>
          </cell>
          <cell r="S49">
            <v>2.4637477000037649</v>
          </cell>
          <cell r="T49">
            <v>1.5648833221511014</v>
          </cell>
          <cell r="U49">
            <v>1.2406856268635096</v>
          </cell>
          <cell r="V49">
            <v>0</v>
          </cell>
          <cell r="W49">
            <v>0</v>
          </cell>
          <cell r="X49">
            <v>0</v>
          </cell>
          <cell r="Y49">
            <v>0</v>
          </cell>
          <cell r="Z49">
            <v>0</v>
          </cell>
          <cell r="AA49">
            <v>0</v>
          </cell>
          <cell r="AB49">
            <v>0</v>
          </cell>
          <cell r="AC49">
            <v>0</v>
          </cell>
          <cell r="AD49">
            <v>1.5</v>
          </cell>
          <cell r="AE49">
            <v>1.5</v>
          </cell>
          <cell r="AF49">
            <v>1.5</v>
          </cell>
          <cell r="AG49">
            <v>1.5</v>
          </cell>
          <cell r="AH49">
            <v>1.5</v>
          </cell>
          <cell r="AI49">
            <v>1.5</v>
          </cell>
          <cell r="AJ49">
            <v>1.5</v>
          </cell>
        </row>
        <row r="50">
          <cell r="B50">
            <v>1.3501140959393032</v>
          </cell>
          <cell r="D50">
            <v>-18.399999999999999</v>
          </cell>
          <cell r="E50">
            <v>11.2</v>
          </cell>
          <cell r="F50">
            <v>5.8</v>
          </cell>
          <cell r="G50">
            <v>-24.5</v>
          </cell>
          <cell r="H50">
            <v>-1</v>
          </cell>
          <cell r="I50">
            <v>34.4</v>
          </cell>
          <cell r="J50">
            <v>-13.6</v>
          </cell>
          <cell r="K50">
            <v>6.5</v>
          </cell>
          <cell r="L50">
            <v>46.6</v>
          </cell>
          <cell r="M50">
            <v>-11.9</v>
          </cell>
          <cell r="N50">
            <v>1.1186827999198012</v>
          </cell>
          <cell r="O50">
            <v>5.9885624153708461</v>
          </cell>
          <cell r="P50">
            <v>0.4049212924131812</v>
          </cell>
          <cell r="Q50">
            <v>1.0075668169226923</v>
          </cell>
          <cell r="R50">
            <v>2.6153208082701589</v>
          </cell>
          <cell r="S50">
            <v>3.884540942981852</v>
          </cell>
          <cell r="T50">
            <v>3.6537610776935456</v>
          </cell>
          <cell r="U50">
            <v>4.1537610776935452</v>
          </cell>
          <cell r="V50">
            <v>4.6537610776935452</v>
          </cell>
          <cell r="W50">
            <v>5.9505676524169928</v>
          </cell>
          <cell r="X50">
            <v>5.962569879690375</v>
          </cell>
          <cell r="Y50">
            <v>5.9710550557393738</v>
          </cell>
          <cell r="Z50">
            <v>5.9831674369750178</v>
          </cell>
          <cell r="AA50">
            <v>5.9952030358466182</v>
          </cell>
          <cell r="AB50">
            <v>5.9952030358466182</v>
          </cell>
          <cell r="AC50">
            <v>5.9952030358466182</v>
          </cell>
          <cell r="AD50">
            <v>5.9952030358466182</v>
          </cell>
          <cell r="AE50">
            <v>5.9952030358466182</v>
          </cell>
          <cell r="AF50">
            <v>5.9952030358466182</v>
          </cell>
          <cell r="AG50">
            <v>5.9952030358466182</v>
          </cell>
          <cell r="AH50">
            <v>5.9952030358466182</v>
          </cell>
          <cell r="AI50">
            <v>5.9952030358466182</v>
          </cell>
          <cell r="AJ50">
            <v>5.9952030358466182</v>
          </cell>
        </row>
        <row r="52">
          <cell r="C52">
            <v>342.72025200800158</v>
          </cell>
          <cell r="D52">
            <v>466.127112423114</v>
          </cell>
          <cell r="E52">
            <v>384.84583820408193</v>
          </cell>
          <cell r="F52">
            <v>411.9312418837406</v>
          </cell>
          <cell r="G52">
            <v>406.89830934056704</v>
          </cell>
          <cell r="H52">
            <v>332.5</v>
          </cell>
          <cell r="I52">
            <v>400.9</v>
          </cell>
          <cell r="J52">
            <v>447.65696699999995</v>
          </cell>
          <cell r="K52">
            <v>519.29999999999995</v>
          </cell>
          <cell r="L52">
            <v>532.1</v>
          </cell>
          <cell r="M52">
            <v>526.5</v>
          </cell>
          <cell r="N52">
            <v>850.43</v>
          </cell>
          <cell r="O52">
            <v>720.8</v>
          </cell>
          <cell r="P52">
            <v>741.09372067020013</v>
          </cell>
          <cell r="Q52">
            <v>846.73489419974271</v>
          </cell>
          <cell r="R52">
            <v>981.16120082475732</v>
          </cell>
          <cell r="S52">
            <v>930.89588160576102</v>
          </cell>
          <cell r="T52">
            <v>949.86917369324658</v>
          </cell>
          <cell r="U52">
            <v>980.46992775124659</v>
          </cell>
          <cell r="V52">
            <v>1068.6663731391504</v>
          </cell>
          <cell r="W52">
            <v>1139.3950043113912</v>
          </cell>
          <cell r="X52">
            <v>1215.0831792583613</v>
          </cell>
          <cell r="Y52">
            <v>1296.0091211170218</v>
          </cell>
          <cell r="Z52">
            <v>1382.6444422777133</v>
          </cell>
          <cell r="AA52">
            <v>1475.4099639646006</v>
          </cell>
          <cell r="AB52">
            <v>1574.3993865696907</v>
          </cell>
          <cell r="AC52">
            <v>1680.0302891884839</v>
          </cell>
          <cell r="AD52">
            <v>1792.7482674776836</v>
          </cell>
          <cell r="AE52">
            <v>1913.0288133654362</v>
          </cell>
          <cell r="AF52">
            <v>2041.3793208766413</v>
          </cell>
          <cell r="AG52">
            <v>2178.3412265347479</v>
          </cell>
          <cell r="AH52">
            <v>2324.4922933691537</v>
          </cell>
          <cell r="AI52">
            <v>2480.4490481631151</v>
          </cell>
          <cell r="AJ52">
            <v>2646.8693822235018</v>
          </cell>
        </row>
        <row r="53">
          <cell r="B53" t="str">
            <v>crude</v>
          </cell>
          <cell r="D53">
            <v>24.208259700520852</v>
          </cell>
          <cell r="E53">
            <v>-14.708240718519505</v>
          </cell>
          <cell r="F53">
            <v>-0.79889903632195391</v>
          </cell>
          <cell r="G53">
            <v>-8.1986890999113164</v>
          </cell>
          <cell r="H53">
            <v>-4.2019358518619709</v>
          </cell>
          <cell r="I53">
            <v>11.074554188326658</v>
          </cell>
          <cell r="J53">
            <v>-5.0000000000000044</v>
          </cell>
          <cell r="K53">
            <v>-3.8906357241765943</v>
          </cell>
          <cell r="L53">
            <v>-23.304748100563732</v>
          </cell>
          <cell r="M53">
            <v>15.728147657246861</v>
          </cell>
          <cell r="N53">
            <v>41</v>
          </cell>
          <cell r="O53">
            <v>-12.5</v>
          </cell>
          <cell r="P53">
            <v>2.7890348437661316</v>
          </cell>
          <cell r="Q53">
            <v>14.20964817441417</v>
          </cell>
          <cell r="R53">
            <v>-10.531573540746464</v>
          </cell>
          <cell r="S53">
            <v>-7.8431372549019613</v>
          </cell>
          <cell r="T53">
            <v>-6.3829787234042499</v>
          </cell>
          <cell r="U53">
            <v>-2.2727272727272663</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B54">
            <v>7.0485496695589234</v>
          </cell>
          <cell r="D54">
            <v>9.5</v>
          </cell>
          <cell r="E54">
            <v>-3.2</v>
          </cell>
          <cell r="F54">
            <v>7.9</v>
          </cell>
          <cell r="G54">
            <v>7.6</v>
          </cell>
          <cell r="H54">
            <v>-14.7</v>
          </cell>
          <cell r="I54">
            <v>8.5500000000000007</v>
          </cell>
          <cell r="J54">
            <v>17.54</v>
          </cell>
          <cell r="K54">
            <v>20.7</v>
          </cell>
          <cell r="L54">
            <v>33.6</v>
          </cell>
          <cell r="M54">
            <v>-14.5</v>
          </cell>
          <cell r="N54">
            <v>14.556855455200623</v>
          </cell>
          <cell r="O54">
            <v>-3.134716723136699</v>
          </cell>
          <cell r="P54">
            <v>2.5692624139738308E-2</v>
          </cell>
          <cell r="Q54">
            <v>3.9504131599299643E-2</v>
          </cell>
          <cell r="R54">
            <v>29.515906427930901</v>
          </cell>
          <cell r="S54">
            <v>2.9515906427930898</v>
          </cell>
          <cell r="T54">
            <v>8.9953238637503699</v>
          </cell>
          <cell r="U54">
            <v>5.6220774148439805</v>
          </cell>
          <cell r="V54">
            <v>8.9953238637503699</v>
          </cell>
          <cell r="W54">
            <v>6.6184014908674627</v>
          </cell>
          <cell r="X54">
            <v>6.6428389329926301</v>
          </cell>
          <cell r="Y54">
            <v>6.6601153929276231</v>
          </cell>
          <cell r="Z54">
            <v>6.6847771168478554</v>
          </cell>
          <cell r="AA54">
            <v>6.7092825060699655</v>
          </cell>
          <cell r="AB54">
            <v>6.7092825060699655</v>
          </cell>
          <cell r="AC54">
            <v>6.7092825060699655</v>
          </cell>
          <cell r="AD54">
            <v>6.7092825060699655</v>
          </cell>
          <cell r="AE54">
            <v>6.7092825060699655</v>
          </cell>
          <cell r="AF54">
            <v>6.7092825060699655</v>
          </cell>
          <cell r="AG54">
            <v>6.7092825060699655</v>
          </cell>
          <cell r="AH54">
            <v>6.7092825060699655</v>
          </cell>
          <cell r="AI54">
            <v>6.7092825060699655</v>
          </cell>
          <cell r="AJ54">
            <v>6.7092825060699655</v>
          </cell>
        </row>
        <row r="55">
          <cell r="P55">
            <v>1</v>
          </cell>
          <cell r="Q55">
            <v>1</v>
          </cell>
          <cell r="R55">
            <v>3.5</v>
          </cell>
          <cell r="S55">
            <v>0.3</v>
          </cell>
          <cell r="T55">
            <v>0.8</v>
          </cell>
          <cell r="U55">
            <v>0.5</v>
          </cell>
          <cell r="V55">
            <v>0.8</v>
          </cell>
        </row>
        <row r="57">
          <cell r="C57">
            <v>68.966564184919946</v>
          </cell>
          <cell r="D57">
            <v>60.96812862564903</v>
          </cell>
          <cell r="E57">
            <v>71.489652772798692</v>
          </cell>
          <cell r="F57">
            <v>93.105500136277058</v>
          </cell>
          <cell r="G57">
            <v>60.7078758510333</v>
          </cell>
          <cell r="H57">
            <v>93.123106592494125</v>
          </cell>
          <cell r="I57">
            <v>146.3761346286949</v>
          </cell>
          <cell r="J57">
            <v>132.87416576872869</v>
          </cell>
          <cell r="K57">
            <v>119.6</v>
          </cell>
          <cell r="L57">
            <v>145.19999999999999</v>
          </cell>
          <cell r="M57">
            <v>132.6</v>
          </cell>
          <cell r="N57">
            <v>104.72</v>
          </cell>
          <cell r="O57">
            <v>121.6</v>
          </cell>
          <cell r="P57">
            <v>181.99</v>
          </cell>
          <cell r="Q57">
            <v>175.6468408227818</v>
          </cell>
          <cell r="R57">
            <v>178.15633224217174</v>
          </cell>
          <cell r="S57">
            <v>186.15880215097678</v>
          </cell>
          <cell r="T57">
            <v>196.13898024515154</v>
          </cell>
          <cell r="U57">
            <v>206.6249189340279</v>
          </cell>
          <cell r="V57">
            <v>215.74704103443014</v>
          </cell>
          <cell r="W57">
            <v>230.12243375240203</v>
          </cell>
          <cell r="X57">
            <v>245.51228568518943</v>
          </cell>
          <cell r="Y57">
            <v>261.97406381529055</v>
          </cell>
          <cell r="Z57">
            <v>279.60465963433768</v>
          </cell>
          <cell r="AA57">
            <v>298.49075787087128</v>
          </cell>
          <cell r="AB57">
            <v>318.65253122335776</v>
          </cell>
          <cell r="AC57">
            <v>340.17614608683965</v>
          </cell>
          <cell r="AD57">
            <v>363.15358902760983</v>
          </cell>
          <cell r="AE57">
            <v>387.683059910873</v>
          </cell>
          <cell r="AF57">
            <v>413.86939158249839</v>
          </cell>
          <cell r="AG57">
            <v>441.82449789847891</v>
          </cell>
          <cell r="AH57">
            <v>471.66785201686304</v>
          </cell>
          <cell r="AI57">
            <v>503.52699699625987</v>
          </cell>
          <cell r="AJ57">
            <v>537.5380908830881</v>
          </cell>
        </row>
        <row r="58">
          <cell r="B58" t="str">
            <v>palm oil</v>
          </cell>
          <cell r="D58">
            <v>-16.522715299479163</v>
          </cell>
          <cell r="E58">
            <v>13.621528026274854</v>
          </cell>
          <cell r="F58">
            <v>15.151485454725888</v>
          </cell>
          <cell r="G58">
            <v>-14.543488125403403</v>
          </cell>
          <cell r="H58">
            <v>40.087149762684923</v>
          </cell>
          <cell r="I58">
            <v>19.532792644961816</v>
          </cell>
          <cell r="J58">
            <v>-20.399999999999995</v>
          </cell>
          <cell r="K58">
            <v>-8.6193173108671814</v>
          </cell>
          <cell r="L58">
            <v>21.404682274247477</v>
          </cell>
          <cell r="M58">
            <v>-31.439704166976888</v>
          </cell>
          <cell r="N58">
            <v>-19.2</v>
          </cell>
          <cell r="O58">
            <v>-5</v>
          </cell>
          <cell r="P58">
            <v>36.172794584031891</v>
          </cell>
          <cell r="Q58">
            <v>8.9329076714716535</v>
          </cell>
          <cell r="R58">
            <v>-2.3316494522615585</v>
          </cell>
          <cell r="S58">
            <v>0</v>
          </cell>
          <cell r="T58">
            <v>1.2048192771084274</v>
          </cell>
          <cell r="U58">
            <v>1.1904761904761898</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B59">
            <v>6.4360243211118773</v>
          </cell>
          <cell r="D59">
            <v>5.9</v>
          </cell>
          <cell r="E59">
            <v>3.2</v>
          </cell>
          <cell r="F59">
            <v>13.1</v>
          </cell>
          <cell r="G59">
            <v>-23.7</v>
          </cell>
          <cell r="H59">
            <v>9.5</v>
          </cell>
          <cell r="I59">
            <v>31.5</v>
          </cell>
          <cell r="J59">
            <v>14.04</v>
          </cell>
          <cell r="K59">
            <v>-1.5</v>
          </cell>
          <cell r="L59">
            <v>0</v>
          </cell>
          <cell r="M59">
            <v>33.200000000000003</v>
          </cell>
          <cell r="N59">
            <v>-2.2594567149022748</v>
          </cell>
          <cell r="O59">
            <v>22.230710466004577</v>
          </cell>
          <cell r="P59">
            <v>9.9065561550269123</v>
          </cell>
          <cell r="Q59">
            <v>-11.4</v>
          </cell>
          <cell r="R59">
            <v>3.850135347706281</v>
          </cell>
          <cell r="S59">
            <v>4.4918245723239938</v>
          </cell>
          <cell r="T59">
            <v>4.1068110375533662</v>
          </cell>
          <cell r="U59">
            <v>4.1068110375533662</v>
          </cell>
          <cell r="V59">
            <v>4.414821865369869</v>
          </cell>
          <cell r="W59">
            <v>6.6630775787454688</v>
          </cell>
          <cell r="X59">
            <v>6.687679980538527</v>
          </cell>
          <cell r="Y59">
            <v>6.705073061479867</v>
          </cell>
          <cell r="Z59">
            <v>6.729901259033741</v>
          </cell>
          <cell r="AA59">
            <v>6.7545720665859239</v>
          </cell>
          <cell r="AB59">
            <v>6.7545720665859239</v>
          </cell>
          <cell r="AC59">
            <v>6.7545720665859239</v>
          </cell>
          <cell r="AD59">
            <v>6.7545720665859239</v>
          </cell>
          <cell r="AE59">
            <v>6.7545720665859239</v>
          </cell>
          <cell r="AF59">
            <v>6.7545720665859239</v>
          </cell>
          <cell r="AG59">
            <v>6.7545720665859239</v>
          </cell>
          <cell r="AH59">
            <v>6.7545720665859239</v>
          </cell>
          <cell r="AI59">
            <v>6.7545720665859239</v>
          </cell>
          <cell r="AJ59">
            <v>6.7545720665859239</v>
          </cell>
        </row>
        <row r="61">
          <cell r="C61">
            <v>322.22967741935486</v>
          </cell>
          <cell r="D61">
            <v>264.88710741666665</v>
          </cell>
          <cell r="E61">
            <v>288.99839341066132</v>
          </cell>
          <cell r="F61">
            <v>291.26264383481345</v>
          </cell>
          <cell r="G61">
            <v>306.73095027535845</v>
          </cell>
          <cell r="H61">
            <v>293.73583752314187</v>
          </cell>
          <cell r="I61">
            <v>515.60710866460397</v>
          </cell>
          <cell r="J61">
            <v>487.76432479671541</v>
          </cell>
          <cell r="K61">
            <v>492.2</v>
          </cell>
          <cell r="L61">
            <v>496.8</v>
          </cell>
          <cell r="M61">
            <v>458</v>
          </cell>
          <cell r="N61">
            <v>431.01</v>
          </cell>
          <cell r="O61">
            <v>479.2</v>
          </cell>
          <cell r="P61">
            <v>508.27</v>
          </cell>
          <cell r="Q61">
            <v>537.00779671808982</v>
          </cell>
          <cell r="R61">
            <v>622.88951959192468</v>
          </cell>
          <cell r="S61">
            <v>759.02511234691985</v>
          </cell>
          <cell r="T61">
            <v>868.46485887460778</v>
          </cell>
          <cell r="U61">
            <v>914.10140681407279</v>
          </cell>
          <cell r="V61">
            <v>954.25059264634717</v>
          </cell>
          <cell r="W61">
            <v>1017.5072864014893</v>
          </cell>
          <cell r="X61">
            <v>1085.2062767318127</v>
          </cell>
          <cell r="Y61">
            <v>1157.5973461108349</v>
          </cell>
          <cell r="Z61">
            <v>1235.103358862119</v>
          </cell>
          <cell r="AA61">
            <v>1318.1018740597253</v>
          </cell>
          <cell r="AB61">
            <v>1406.677860547956</v>
          </cell>
          <cell r="AC61">
            <v>1501.2061224534111</v>
          </cell>
          <cell r="AD61">
            <v>1602.0866506093535</v>
          </cell>
          <cell r="AE61">
            <v>1709.7463150936169</v>
          </cell>
          <cell r="AF61">
            <v>1824.6406715044723</v>
          </cell>
          <cell r="AG61">
            <v>1947.2558886176018</v>
          </cell>
          <cell r="AH61">
            <v>2078.1108055809509</v>
          </cell>
          <cell r="AI61">
            <v>2217.7591273523558</v>
          </cell>
          <cell r="AJ61">
            <v>2366.7917676698153</v>
          </cell>
        </row>
        <row r="62">
          <cell r="B62" t="str">
            <v>non-fuel  index</v>
          </cell>
          <cell r="D62">
            <v>6.0702473958333281</v>
          </cell>
          <cell r="E62">
            <v>-7.8526383176440007</v>
          </cell>
          <cell r="F62">
            <v>-3.3715416961683564</v>
          </cell>
          <cell r="G62">
            <v>-5.125427071938593</v>
          </cell>
          <cell r="H62">
            <v>-9.4436394125475331</v>
          </cell>
          <cell r="I62">
            <v>29.833052667105008</v>
          </cell>
          <cell r="J62">
            <v>-14.000000000000002</v>
          </cell>
          <cell r="K62">
            <v>22.166330530231914</v>
          </cell>
          <cell r="L62">
            <v>1.5438424942176621</v>
          </cell>
          <cell r="M62">
            <v>-4.4663045564149346</v>
          </cell>
          <cell r="N62">
            <v>-7.6</v>
          </cell>
          <cell r="O62">
            <v>-3.1</v>
          </cell>
          <cell r="P62">
            <v>0.55104433752465809</v>
          </cell>
          <cell r="Q62">
            <v>5.5888672251023053</v>
          </cell>
          <cell r="R62">
            <v>2.4881749641426438</v>
          </cell>
          <cell r="S62">
            <v>1.6407364366233281</v>
          </cell>
          <cell r="T62">
            <v>1.0972709687205366</v>
          </cell>
          <cell r="U62">
            <v>1.252364474058723</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B63">
            <v>2.7533112725717457</v>
          </cell>
          <cell r="D63">
            <v>-22.5</v>
          </cell>
          <cell r="E63">
            <v>18.399999999999999</v>
          </cell>
          <cell r="F63">
            <v>4.3</v>
          </cell>
          <cell r="G63">
            <v>11</v>
          </cell>
          <cell r="H63">
            <v>5.75</v>
          </cell>
          <cell r="I63">
            <v>35.200000000000003</v>
          </cell>
          <cell r="J63">
            <v>10</v>
          </cell>
          <cell r="K63">
            <v>-17.399999999999999</v>
          </cell>
          <cell r="L63">
            <v>-0.6</v>
          </cell>
          <cell r="M63">
            <v>-3.5</v>
          </cell>
          <cell r="N63">
            <v>1.8473884194408097</v>
          </cell>
          <cell r="O63">
            <v>14.737580046042996</v>
          </cell>
          <cell r="P63">
            <v>5.485090980222429</v>
          </cell>
          <cell r="Q63">
            <v>6.1724568000279548E-2</v>
          </cell>
          <cell r="R63">
            <v>13.176607824794914</v>
          </cell>
          <cell r="S63">
            <v>19.888442435549823</v>
          </cell>
          <cell r="T63">
            <v>13.176607824794914</v>
          </cell>
          <cell r="U63">
            <v>3.952982347438474</v>
          </cell>
          <cell r="V63">
            <v>4.392202608264971</v>
          </cell>
          <cell r="W63">
            <v>6.6289394256195795</v>
          </cell>
          <cell r="X63">
            <v>6.6534157774680365</v>
          </cell>
          <cell r="Y63">
            <v>6.6707197452850746</v>
          </cell>
          <cell r="Z63">
            <v>6.6954207360339977</v>
          </cell>
          <cell r="AA63">
            <v>6.7199651431659531</v>
          </cell>
          <cell r="AB63">
            <v>6.7199651431659531</v>
          </cell>
          <cell r="AC63">
            <v>6.7199651431659531</v>
          </cell>
          <cell r="AD63">
            <v>6.7199651431659531</v>
          </cell>
          <cell r="AE63">
            <v>6.7199651431659531</v>
          </cell>
          <cell r="AF63">
            <v>6.7199651431659531</v>
          </cell>
          <cell r="AG63">
            <v>6.7199651431659531</v>
          </cell>
          <cell r="AH63">
            <v>6.7199651431659531</v>
          </cell>
          <cell r="AI63">
            <v>6.7199651431659531</v>
          </cell>
          <cell r="AJ63">
            <v>6.7199651431659531</v>
          </cell>
        </row>
        <row r="64">
          <cell r="P64">
            <v>-1</v>
          </cell>
          <cell r="Q64">
            <v>4</v>
          </cell>
          <cell r="R64">
            <v>4</v>
          </cell>
          <cell r="S64">
            <v>5.1749999999999998</v>
          </cell>
          <cell r="T64">
            <v>3</v>
          </cell>
          <cell r="U64">
            <v>0.9</v>
          </cell>
          <cell r="V64">
            <v>1</v>
          </cell>
        </row>
        <row r="65">
          <cell r="R65">
            <v>0</v>
          </cell>
        </row>
        <row r="66">
          <cell r="C66">
            <v>332.42119113727853</v>
          </cell>
          <cell r="D66">
            <v>316.20813591666666</v>
          </cell>
          <cell r="E66">
            <v>268.77179240651748</v>
          </cell>
          <cell r="F66">
            <v>235.05528683572345</v>
          </cell>
          <cell r="G66">
            <v>229.39033368919081</v>
          </cell>
          <cell r="H66">
            <v>268.26695009095187</v>
          </cell>
          <cell r="I66">
            <v>487.3</v>
          </cell>
          <cell r="J66">
            <v>443.00053160000004</v>
          </cell>
          <cell r="K66">
            <v>464.6</v>
          </cell>
          <cell r="L66">
            <v>413.1</v>
          </cell>
          <cell r="M66">
            <v>402</v>
          </cell>
          <cell r="N66">
            <v>361.48</v>
          </cell>
          <cell r="O66">
            <v>437.3</v>
          </cell>
          <cell r="P66">
            <v>420.98</v>
          </cell>
          <cell r="Q66">
            <v>545.91233413760528</v>
          </cell>
          <cell r="R66">
            <v>666.03308703492633</v>
          </cell>
          <cell r="S66">
            <v>719.78195715864501</v>
          </cell>
          <cell r="T66">
            <v>797.49681507306389</v>
          </cell>
          <cell r="U66">
            <v>881.99160263005513</v>
          </cell>
          <cell r="V66">
            <v>965.78080487991031</v>
          </cell>
          <cell r="W66">
            <v>1023.727653172705</v>
          </cell>
          <cell r="X66">
            <v>1085.1513123630673</v>
          </cell>
          <cell r="Y66">
            <v>1150.2603911048514</v>
          </cell>
          <cell r="Z66">
            <v>1219.2760145711425</v>
          </cell>
          <cell r="AA66">
            <v>1292.432575445411</v>
          </cell>
          <cell r="AB66">
            <v>1369.9785299721357</v>
          </cell>
          <cell r="AC66">
            <v>1452.177241770464</v>
          </cell>
          <cell r="AD66">
            <v>1539.3078762766918</v>
          </cell>
          <cell r="AE66">
            <v>1631.6663488532934</v>
          </cell>
          <cell r="AF66">
            <v>1729.566329784491</v>
          </cell>
          <cell r="AG66">
            <v>1833.3403095715605</v>
          </cell>
          <cell r="AH66">
            <v>1943.3407281458542</v>
          </cell>
          <cell r="AI66">
            <v>2059.9411718346055</v>
          </cell>
          <cell r="AJ66">
            <v>2183.5376421446817</v>
          </cell>
        </row>
        <row r="67">
          <cell r="B67" t="str">
            <v>manu exp</v>
          </cell>
          <cell r="D67">
            <v>13.919445703125</v>
          </cell>
          <cell r="E67">
            <v>-5.0297432114011613</v>
          </cell>
          <cell r="F67">
            <v>-6.6645243007717792</v>
          </cell>
          <cell r="G67">
            <v>3.5986715881130449</v>
          </cell>
          <cell r="H67">
            <v>3.1285719778321397</v>
          </cell>
          <cell r="I67">
            <v>10.323366172632763</v>
          </cell>
          <cell r="J67">
            <v>-1.3999999999999901</v>
          </cell>
          <cell r="K67">
            <v>9.7026366634559658</v>
          </cell>
          <cell r="L67">
            <v>-1.7511647873891367</v>
          </cell>
          <cell r="M67">
            <v>2.4347360776669325</v>
          </cell>
          <cell r="N67">
            <v>11.8</v>
          </cell>
          <cell r="O67">
            <v>8.3000000000000007</v>
          </cell>
          <cell r="P67">
            <v>2.5651953442303039</v>
          </cell>
          <cell r="Q67">
            <v>12.762216141137614</v>
          </cell>
          <cell r="R67">
            <v>1.6697256723278997</v>
          </cell>
          <cell r="S67">
            <v>1</v>
          </cell>
          <cell r="T67">
            <v>1</v>
          </cell>
          <cell r="U67">
            <v>1.0000000000000284</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B68">
            <v>-2.5734164305159735</v>
          </cell>
          <cell r="D68">
            <v>-16.5</v>
          </cell>
          <cell r="E68">
            <v>-10.5</v>
          </cell>
          <cell r="F68">
            <v>-6.3</v>
          </cell>
          <cell r="G68">
            <v>-5.8</v>
          </cell>
          <cell r="H68">
            <v>13.4</v>
          </cell>
          <cell r="I68">
            <v>64.650000000000006</v>
          </cell>
          <cell r="J68">
            <v>-7.8</v>
          </cell>
          <cell r="K68">
            <v>-4.4000000000000004</v>
          </cell>
          <cell r="L68">
            <v>-9.5</v>
          </cell>
          <cell r="M68">
            <v>-5</v>
          </cell>
          <cell r="N68">
            <v>-19.570305894498887</v>
          </cell>
          <cell r="O68">
            <v>11.703491269246946</v>
          </cell>
          <cell r="P68">
            <v>-6.1396920180972092</v>
          </cell>
          <cell r="Q68">
            <v>15</v>
          </cell>
          <cell r="R68">
            <v>20</v>
          </cell>
          <cell r="S68">
            <v>7</v>
          </cell>
          <cell r="T68">
            <v>9.6999999999999993</v>
          </cell>
          <cell r="U68">
            <v>9.5</v>
          </cell>
          <cell r="V68">
            <v>9.5</v>
          </cell>
          <cell r="W68">
            <v>6</v>
          </cell>
          <cell r="X68">
            <v>6</v>
          </cell>
          <cell r="Y68">
            <v>6</v>
          </cell>
          <cell r="Z68">
            <v>6</v>
          </cell>
          <cell r="AA68">
            <v>6</v>
          </cell>
          <cell r="AB68">
            <v>6</v>
          </cell>
          <cell r="AC68">
            <v>6</v>
          </cell>
          <cell r="AD68">
            <v>6</v>
          </cell>
          <cell r="AE68">
            <v>6</v>
          </cell>
          <cell r="AF68">
            <v>6</v>
          </cell>
          <cell r="AG68">
            <v>6</v>
          </cell>
          <cell r="AH68">
            <v>6</v>
          </cell>
          <cell r="AI68">
            <v>6</v>
          </cell>
          <cell r="AJ68">
            <v>6</v>
          </cell>
        </row>
        <row r="69">
          <cell r="P69">
            <v>2.6</v>
          </cell>
          <cell r="Q69">
            <v>6</v>
          </cell>
          <cell r="R69">
            <v>10</v>
          </cell>
          <cell r="S69">
            <v>6</v>
          </cell>
          <cell r="T69">
            <v>6</v>
          </cell>
          <cell r="U69">
            <v>6</v>
          </cell>
          <cell r="V69">
            <v>6</v>
          </cell>
        </row>
        <row r="70">
          <cell r="Q70">
            <v>9</v>
          </cell>
          <cell r="R70">
            <v>10</v>
          </cell>
          <cell r="S70">
            <v>1</v>
          </cell>
          <cell r="T70">
            <v>3.7</v>
          </cell>
          <cell r="U70">
            <v>3.5</v>
          </cell>
          <cell r="V70">
            <v>3.5</v>
          </cell>
        </row>
        <row r="71">
          <cell r="O71" t="str">
            <v>Needs checking</v>
          </cell>
        </row>
        <row r="72">
          <cell r="C72">
            <v>593.05139746283965</v>
          </cell>
          <cell r="D72">
            <v>671.11069808333332</v>
          </cell>
          <cell r="E72">
            <v>522.7066561164728</v>
          </cell>
          <cell r="F72">
            <v>411.31645510339513</v>
          </cell>
          <cell r="G72">
            <v>328.53727368654518</v>
          </cell>
          <cell r="H72">
            <v>503.48027696900448</v>
          </cell>
          <cell r="I72">
            <v>994.6</v>
          </cell>
          <cell r="J72">
            <v>869.17278427999997</v>
          </cell>
          <cell r="K72">
            <v>844.3</v>
          </cell>
          <cell r="L72">
            <v>896.4</v>
          </cell>
          <cell r="M72">
            <v>680</v>
          </cell>
          <cell r="N72">
            <v>723.8</v>
          </cell>
          <cell r="O72">
            <v>639.42000000000007</v>
          </cell>
          <cell r="P72">
            <v>754.00506329113921</v>
          </cell>
          <cell r="Q72">
            <v>892.7444601426497</v>
          </cell>
          <cell r="R72">
            <v>1325.1702316296276</v>
          </cell>
          <cell r="S72">
            <v>1793.4853914875382</v>
          </cell>
          <cell r="T72">
            <v>2074.0761809857636</v>
          </cell>
          <cell r="U72">
            <v>2105.2910275095996</v>
          </cell>
          <cell r="V72">
            <v>2473.7169573237798</v>
          </cell>
          <cell r="W72">
            <v>2626.3298637386938</v>
          </cell>
          <cell r="X72">
            <v>2788.325972897147</v>
          </cell>
          <cell r="Y72">
            <v>2960.2901892913819</v>
          </cell>
          <cell r="Z72">
            <v>3142.8234715267322</v>
          </cell>
          <cell r="AA72">
            <v>3336.5733926915036</v>
          </cell>
          <cell r="AB72">
            <v>3542.2676792625571</v>
          </cell>
          <cell r="AC72">
            <v>3760.6426818102627</v>
          </cell>
          <cell r="AD72">
            <v>3992.4801457120006</v>
          </cell>
          <cell r="AE72">
            <v>4238.6100096676882</v>
          </cell>
          <cell r="AF72">
            <v>4499.9133767392041</v>
          </cell>
          <cell r="AG72">
            <v>4777.3256685495317</v>
          </cell>
          <cell r="AH72">
            <v>5071.8399739331135</v>
          </cell>
          <cell r="AI72">
            <v>5384.5106040250139</v>
          </cell>
          <cell r="AJ72">
            <v>5716.4568665155157</v>
          </cell>
        </row>
        <row r="73">
          <cell r="B73" t="str">
            <v>manu exp</v>
          </cell>
          <cell r="D73">
            <v>13.389094466145824</v>
          </cell>
          <cell r="E73">
            <v>-6.9452791763516375</v>
          </cell>
          <cell r="F73">
            <v>-9.1342612542243522</v>
          </cell>
          <cell r="G73">
            <v>3.5986715881130449</v>
          </cell>
          <cell r="H73">
            <v>3.1285719778321397</v>
          </cell>
          <cell r="I73">
            <v>10.329504344444862</v>
          </cell>
          <cell r="J73">
            <v>-1.4000000000000012</v>
          </cell>
          <cell r="K73">
            <v>9.760834288582366</v>
          </cell>
          <cell r="L73">
            <v>27.455933220143457</v>
          </cell>
          <cell r="M73">
            <v>-21.226384712728841</v>
          </cell>
          <cell r="N73">
            <v>0.9</v>
          </cell>
          <cell r="O73">
            <v>1</v>
          </cell>
          <cell r="P73">
            <v>2.5651953442303039</v>
          </cell>
          <cell r="Q73">
            <v>12.762216141137614</v>
          </cell>
          <cell r="R73">
            <v>1.6697256723278997</v>
          </cell>
          <cell r="S73">
            <v>1</v>
          </cell>
          <cell r="T73">
            <v>1</v>
          </cell>
          <cell r="U73">
            <v>1.0000000000000284</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B74">
            <v>-0.13732364170664368</v>
          </cell>
          <cell r="D74">
            <v>-0.2</v>
          </cell>
          <cell r="E74">
            <v>-16.3</v>
          </cell>
          <cell r="F74">
            <v>-13.4</v>
          </cell>
          <cell r="G74">
            <v>-22.9</v>
          </cell>
          <cell r="H74">
            <v>48.6</v>
          </cell>
          <cell r="I74">
            <v>79.05</v>
          </cell>
          <cell r="J74">
            <v>-11.37</v>
          </cell>
          <cell r="K74">
            <v>-11.5</v>
          </cell>
          <cell r="L74">
            <v>-16.7</v>
          </cell>
          <cell r="M74">
            <v>-3.7</v>
          </cell>
          <cell r="N74">
            <v>5.4917507141607924</v>
          </cell>
          <cell r="O74">
            <v>-12.532590645082731</v>
          </cell>
          <cell r="P74">
            <v>14.970927403887124</v>
          </cell>
          <cell r="Q74">
            <v>5</v>
          </cell>
          <cell r="R74">
            <v>46</v>
          </cell>
          <cell r="S74">
            <v>34</v>
          </cell>
          <cell r="T74">
            <v>14.5</v>
          </cell>
          <cell r="U74">
            <v>0.5</v>
          </cell>
          <cell r="V74">
            <v>17.5</v>
          </cell>
          <cell r="W74">
            <v>6.1693762482842898</v>
          </cell>
          <cell r="X74">
            <v>6.1681554703050585</v>
          </cell>
          <cell r="Y74">
            <v>6.1672924208197788</v>
          </cell>
          <cell r="Z74">
            <v>6.1660604387924662</v>
          </cell>
          <cell r="AA74">
            <v>6.1648362665005543</v>
          </cell>
          <cell r="AB74">
            <v>6.1648362665005543</v>
          </cell>
          <cell r="AC74">
            <v>6.1648362665005543</v>
          </cell>
          <cell r="AD74">
            <v>6.1648362665005543</v>
          </cell>
          <cell r="AE74">
            <v>6.1648362665005543</v>
          </cell>
          <cell r="AF74">
            <v>6.1648362665005543</v>
          </cell>
          <cell r="AG74">
            <v>6.1648362665005543</v>
          </cell>
          <cell r="AH74">
            <v>6.1648362665005543</v>
          </cell>
          <cell r="AI74">
            <v>6.1648362665005543</v>
          </cell>
          <cell r="AJ74">
            <v>6.1648362665005543</v>
          </cell>
        </row>
        <row r="75">
          <cell r="P75">
            <v>0.5</v>
          </cell>
          <cell r="Q75">
            <v>2.5</v>
          </cell>
          <cell r="R75">
            <v>23</v>
          </cell>
          <cell r="S75">
            <v>17</v>
          </cell>
          <cell r="T75">
            <v>6.5</v>
          </cell>
          <cell r="U75">
            <v>0.5</v>
          </cell>
          <cell r="V75">
            <v>9</v>
          </cell>
        </row>
        <row r="76">
          <cell r="Q76">
            <v>2.5</v>
          </cell>
          <cell r="R76">
            <v>23</v>
          </cell>
          <cell r="S76">
            <v>17</v>
          </cell>
          <cell r="T76">
            <v>8</v>
          </cell>
          <cell r="U76">
            <v>0</v>
          </cell>
          <cell r="V76">
            <v>8.5</v>
          </cell>
        </row>
        <row r="78">
          <cell r="C78">
            <v>54.911806941647171</v>
          </cell>
          <cell r="D78">
            <v>51.592568333333332</v>
          </cell>
          <cell r="E78">
            <v>65.106724189324993</v>
          </cell>
          <cell r="F78">
            <v>62.012168511456856</v>
          </cell>
          <cell r="G78">
            <v>49.447548200905672</v>
          </cell>
          <cell r="H78">
            <v>82.100731130855749</v>
          </cell>
          <cell r="I78">
            <v>126.3</v>
          </cell>
          <cell r="J78">
            <v>216.18720479999999</v>
          </cell>
          <cell r="K78">
            <v>191.20389329946016</v>
          </cell>
          <cell r="L78">
            <v>215.87289825073995</v>
          </cell>
          <cell r="M78">
            <v>207.5</v>
          </cell>
          <cell r="N78">
            <v>226</v>
          </cell>
          <cell r="O78">
            <v>443.4</v>
          </cell>
          <cell r="P78">
            <v>293.13</v>
          </cell>
          <cell r="Q78">
            <v>396.64786100942007</v>
          </cell>
          <cell r="R78">
            <v>564.08849021679225</v>
          </cell>
          <cell r="S78">
            <v>711.59388920101378</v>
          </cell>
          <cell r="T78">
            <v>913.01049831515274</v>
          </cell>
          <cell r="U78">
            <v>1164.8776074002171</v>
          </cell>
          <cell r="V78">
            <v>1546.0972298068837</v>
          </cell>
          <cell r="W78">
            <v>1662.304592584285</v>
          </cell>
          <cell r="X78">
            <v>1787.7076315951724</v>
          </cell>
          <cell r="Y78">
            <v>1922.9217316985644</v>
          </cell>
          <cell r="Z78">
            <v>2068.9013666987125</v>
          </cell>
          <cell r="AA78">
            <v>2226.5388888350872</v>
          </cell>
          <cell r="AB78">
            <v>2396.1874177721138</v>
          </cell>
          <cell r="AC78">
            <v>2578.762118138176</v>
          </cell>
          <cell r="AD78">
            <v>2775.2478844611533</v>
          </cell>
          <cell r="AE78">
            <v>2986.7046541566328</v>
          </cell>
          <cell r="AF78">
            <v>3214.2731253330517</v>
          </cell>
          <cell r="AG78">
            <v>3459.1809102583206</v>
          </cell>
          <cell r="AH78">
            <v>3722.749157682646</v>
          </cell>
          <cell r="AI78">
            <v>4006.3996797415011</v>
          </cell>
          <cell r="AJ78">
            <v>4311.6626218846422</v>
          </cell>
        </row>
        <row r="79">
          <cell r="D79">
            <v>11.585900260416683</v>
          </cell>
          <cell r="E79">
            <v>-7.5501852705465611</v>
          </cell>
          <cell r="F79">
            <v>-11.398186794889186</v>
          </cell>
          <cell r="G79">
            <v>0.42627207536698464</v>
          </cell>
          <cell r="H79">
            <v>24</v>
          </cell>
          <cell r="I79">
            <v>14.600320504278596</v>
          </cell>
          <cell r="J79">
            <v>-1.3997015149324832</v>
          </cell>
          <cell r="K79">
            <v>9.7001990049624389</v>
          </cell>
          <cell r="L79">
            <v>8.899642141756491</v>
          </cell>
          <cell r="M79">
            <v>2.8036105912979448</v>
          </cell>
          <cell r="N79">
            <v>1.8</v>
          </cell>
          <cell r="O79">
            <v>-2.2000000000000002</v>
          </cell>
          <cell r="P79">
            <v>2.5651953442303039</v>
          </cell>
          <cell r="Q79">
            <v>12.762216141137614</v>
          </cell>
          <cell r="R79">
            <v>1.6697256723278997</v>
          </cell>
          <cell r="S79">
            <v>1</v>
          </cell>
          <cell r="T79">
            <v>1</v>
          </cell>
          <cell r="U79">
            <v>1.0000000000000284</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B80">
            <v>8.9194907888437527</v>
          </cell>
          <cell r="D80">
            <v>-15.8</v>
          </cell>
          <cell r="E80">
            <v>36.5</v>
          </cell>
          <cell r="F80">
            <v>7.5</v>
          </cell>
          <cell r="G80">
            <v>-20.6</v>
          </cell>
          <cell r="H80">
            <v>33.9</v>
          </cell>
          <cell r="I80">
            <v>34.236460920079722</v>
          </cell>
          <cell r="J80">
            <v>73.59947447412921</v>
          </cell>
          <cell r="K80">
            <v>-19.376930370224301</v>
          </cell>
          <cell r="L80">
            <v>3.6752135331753264</v>
          </cell>
          <cell r="M80">
            <v>-6.5</v>
          </cell>
          <cell r="N80">
            <v>6.9898454328118031</v>
          </cell>
          <cell r="O80">
            <v>100.60806775612141</v>
          </cell>
          <cell r="P80">
            <v>-39</v>
          </cell>
          <cell r="Q80">
            <v>20</v>
          </cell>
          <cell r="R80">
            <v>25</v>
          </cell>
          <cell r="S80">
            <v>24.90033343505101</v>
          </cell>
          <cell r="T80">
            <v>27.034647729483954</v>
          </cell>
          <cell r="U80">
            <v>26.32320963133964</v>
          </cell>
          <cell r="V80">
            <v>32.726152514638471</v>
          </cell>
          <cell r="W80">
            <v>7.5161743089027002</v>
          </cell>
          <cell r="X80">
            <v>7.5439266407807128</v>
          </cell>
          <cell r="Y80">
            <v>7.5635466176726194</v>
          </cell>
          <cell r="Z80">
            <v>7.5915536547189939</v>
          </cell>
          <cell r="AA80">
            <v>7.6193831505806511</v>
          </cell>
          <cell r="AB80">
            <v>7.6193831505806511</v>
          </cell>
          <cell r="AC80">
            <v>7.6193831505806511</v>
          </cell>
          <cell r="AD80">
            <v>7.6193831505806511</v>
          </cell>
          <cell r="AE80">
            <v>7.6193831505806511</v>
          </cell>
          <cell r="AF80">
            <v>7.6193831505806511</v>
          </cell>
          <cell r="AG80">
            <v>7.6193831505806511</v>
          </cell>
          <cell r="AH80">
            <v>7.6193831505806511</v>
          </cell>
          <cell r="AI80">
            <v>7.6193831505806511</v>
          </cell>
          <cell r="AJ80">
            <v>7.6193831505806511</v>
          </cell>
        </row>
        <row r="81">
          <cell r="Q81">
            <v>20</v>
          </cell>
          <cell r="R81">
            <v>25</v>
          </cell>
          <cell r="S81">
            <v>2</v>
          </cell>
          <cell r="T81">
            <v>1.9</v>
          </cell>
          <cell r="U81">
            <v>1.85</v>
          </cell>
          <cell r="V81">
            <v>2.2999999999999998</v>
          </cell>
          <cell r="W81">
            <v>0.35</v>
          </cell>
          <cell r="X81">
            <v>0.35</v>
          </cell>
          <cell r="Y81">
            <v>0.35</v>
          </cell>
          <cell r="Z81">
            <v>0.35</v>
          </cell>
        </row>
        <row r="83">
          <cell r="D83">
            <v>75.352303750000004</v>
          </cell>
          <cell r="E83">
            <v>11.7716871666667</v>
          </cell>
          <cell r="F83">
            <v>117.89765774999999</v>
          </cell>
          <cell r="G83">
            <v>21.225660000000001</v>
          </cell>
          <cell r="H83">
            <v>218.39652083333334</v>
          </cell>
          <cell r="I83">
            <v>21.39427075</v>
          </cell>
          <cell r="J83">
            <v>63.9</v>
          </cell>
          <cell r="K83">
            <v>243</v>
          </cell>
          <cell r="L83">
            <v>149.69999999999999</v>
          </cell>
          <cell r="M83">
            <v>33.200000000000003</v>
          </cell>
          <cell r="N83">
            <v>95.59</v>
          </cell>
          <cell r="O83">
            <v>119.6</v>
          </cell>
          <cell r="P83">
            <v>30.4</v>
          </cell>
          <cell r="Q83">
            <v>35.736718456774064</v>
          </cell>
          <cell r="R83">
            <v>35.825207997097309</v>
          </cell>
          <cell r="S83">
            <v>36.556334690915619</v>
          </cell>
          <cell r="T83">
            <v>37.043752486794489</v>
          </cell>
          <cell r="U83">
            <v>38.018588078552241</v>
          </cell>
          <cell r="V83">
            <v>38.018588078552241</v>
          </cell>
          <cell r="W83">
            <v>38.018588078552241</v>
          </cell>
          <cell r="X83">
            <v>38.018588078552241</v>
          </cell>
          <cell r="Y83">
            <v>38.018588078552241</v>
          </cell>
          <cell r="Z83">
            <v>38.018588078552241</v>
          </cell>
          <cell r="AA83">
            <v>38.018588078552241</v>
          </cell>
          <cell r="AB83">
            <v>38.018588078552241</v>
          </cell>
          <cell r="AC83">
            <v>38.018588078552241</v>
          </cell>
          <cell r="AD83">
            <v>38.018588078552241</v>
          </cell>
          <cell r="AE83">
            <v>38.018588078552241</v>
          </cell>
          <cell r="AF83">
            <v>38.018588078552241</v>
          </cell>
          <cell r="AG83">
            <v>38.018588078552241</v>
          </cell>
          <cell r="AH83">
            <v>38.018588078552241</v>
          </cell>
          <cell r="AI83">
            <v>38.018588078552241</v>
          </cell>
          <cell r="AJ83">
            <v>38.018588078552241</v>
          </cell>
        </row>
        <row r="85">
          <cell r="D85">
            <v>17.650089166666667</v>
          </cell>
          <cell r="E85">
            <v>13.518575520147486</v>
          </cell>
          <cell r="F85">
            <v>13.663169416666667</v>
          </cell>
          <cell r="G85">
            <v>0</v>
          </cell>
          <cell r="H85">
            <v>34.657021666666665</v>
          </cell>
          <cell r="I85">
            <v>10.166071916666667</v>
          </cell>
          <cell r="J85">
            <v>0</v>
          </cell>
          <cell r="K85">
            <v>76.199999999999989</v>
          </cell>
          <cell r="L85">
            <v>38.099999999999994</v>
          </cell>
          <cell r="M85">
            <v>38.099999999999994</v>
          </cell>
          <cell r="N85">
            <v>0</v>
          </cell>
          <cell r="O85">
            <v>0</v>
          </cell>
          <cell r="P85">
            <v>0</v>
          </cell>
          <cell r="Q85">
            <v>80</v>
          </cell>
          <cell r="R85">
            <v>125</v>
          </cell>
          <cell r="S85">
            <v>250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B86" t="str">
            <v>manu exp</v>
          </cell>
          <cell r="L86">
            <v>27.455933220143457</v>
          </cell>
          <cell r="M86">
            <v>-21.226384712728841</v>
          </cell>
        </row>
        <row r="87">
          <cell r="L87">
            <v>-60.770755243195005</v>
          </cell>
          <cell r="M87">
            <v>26.946058823529405</v>
          </cell>
        </row>
        <row r="89">
          <cell r="L89">
            <v>22.9</v>
          </cell>
          <cell r="M89">
            <v>44.1</v>
          </cell>
          <cell r="N89">
            <v>86</v>
          </cell>
          <cell r="O89">
            <v>89.9</v>
          </cell>
          <cell r="P89">
            <v>62.134936708860756</v>
          </cell>
          <cell r="Q89">
            <v>64.964050632911395</v>
          </cell>
          <cell r="R89">
            <v>11.946835443037973</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B90" t="str">
            <v>manu exp</v>
          </cell>
          <cell r="E90">
            <v>-6.9452791763516375</v>
          </cell>
          <cell r="F90">
            <v>-9.1342612542243522</v>
          </cell>
          <cell r="G90">
            <v>3.5986715881130449</v>
          </cell>
          <cell r="H90">
            <v>3.1285719778321397</v>
          </cell>
          <cell r="I90">
            <v>10.329504344444862</v>
          </cell>
          <cell r="J90">
            <v>-1.4000000000000012</v>
          </cell>
          <cell r="K90">
            <v>0</v>
          </cell>
          <cell r="L90">
            <v>27.455933220143457</v>
          </cell>
          <cell r="M90">
            <v>-21.226384712728841</v>
          </cell>
          <cell r="N90">
            <v>0.9</v>
          </cell>
          <cell r="O90">
            <v>1</v>
          </cell>
          <cell r="P90">
            <v>2.5651953442303039</v>
          </cell>
          <cell r="Q90">
            <v>12.762216141137614</v>
          </cell>
          <cell r="R90">
            <v>1.6697256723278997</v>
          </cell>
          <cell r="S90">
            <v>1</v>
          </cell>
          <cell r="T90">
            <v>1</v>
          </cell>
          <cell r="U90">
            <v>1.0000000000000284</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M91">
            <v>144.46817441561777</v>
          </cell>
          <cell r="N91">
            <v>93.271890850823354</v>
          </cell>
          <cell r="O91">
            <v>3.4998848722081588</v>
          </cell>
          <cell r="P91">
            <v>-32.612994632576395</v>
          </cell>
          <cell r="Q91">
            <v>-7.2799550917721056</v>
          </cell>
          <cell r="R91">
            <v>-81.912100604321253</v>
          </cell>
          <cell r="S91">
            <v>-100</v>
          </cell>
          <cell r="T91" t="e">
            <v>#DIV/0!</v>
          </cell>
          <cell r="U91" t="e">
            <v>#DIV/0!</v>
          </cell>
          <cell r="V91" t="e">
            <v>#DIV/0!</v>
          </cell>
          <cell r="W91" t="e">
            <v>#DIV/0!</v>
          </cell>
          <cell r="X91" t="e">
            <v>#DIV/0!</v>
          </cell>
          <cell r="Y91" t="e">
            <v>#DIV/0!</v>
          </cell>
          <cell r="Z91" t="e">
            <v>#DIV/0!</v>
          </cell>
          <cell r="AA91" t="e">
            <v>#DIV/0!</v>
          </cell>
          <cell r="AB91" t="e">
            <v>#DIV/0!</v>
          </cell>
          <cell r="AC91" t="e">
            <v>#DIV/0!</v>
          </cell>
          <cell r="AD91" t="e">
            <v>#DIV/0!</v>
          </cell>
          <cell r="AE91" t="e">
            <v>#DIV/0!</v>
          </cell>
          <cell r="AF91" t="e">
            <v>#DIV/0!</v>
          </cell>
          <cell r="AG91" t="e">
            <v>#DIV/0!</v>
          </cell>
          <cell r="AH91" t="e">
            <v>#DIV/0!</v>
          </cell>
          <cell r="AI91" t="e">
            <v>#DIV/0!</v>
          </cell>
          <cell r="AJ91" t="e">
            <v>#DIV/0!</v>
          </cell>
        </row>
        <row r="93">
          <cell r="D93">
            <v>73.844287688678804</v>
          </cell>
          <cell r="E93">
            <v>42.843466083333333</v>
          </cell>
          <cell r="F93">
            <v>15.494315833333333</v>
          </cell>
          <cell r="G93">
            <v>0</v>
          </cell>
          <cell r="H93">
            <v>0</v>
          </cell>
          <cell r="I93">
            <v>0</v>
          </cell>
          <cell r="J93">
            <v>0</v>
          </cell>
          <cell r="K93">
            <v>0</v>
          </cell>
          <cell r="L93">
            <v>0</v>
          </cell>
          <cell r="M93">
            <v>0</v>
          </cell>
          <cell r="N93">
            <v>49</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8">
          <cell r="B98">
            <v>2.2567084138164883</v>
          </cell>
          <cell r="C98">
            <v>4.4000000000000004</v>
          </cell>
          <cell r="D98">
            <v>4.5</v>
          </cell>
          <cell r="E98">
            <v>2.1</v>
          </cell>
          <cell r="F98">
            <v>0.5</v>
          </cell>
          <cell r="G98">
            <v>0.2</v>
          </cell>
          <cell r="H98">
            <v>3</v>
          </cell>
          <cell r="I98">
            <v>4.8</v>
          </cell>
          <cell r="J98">
            <v>4.5999999999999996</v>
          </cell>
          <cell r="K98">
            <v>2.2999999999999998</v>
          </cell>
          <cell r="L98">
            <v>1.8</v>
          </cell>
          <cell r="M98">
            <v>1.4168819014069856</v>
          </cell>
          <cell r="N98">
            <v>-0.23683360414266108</v>
          </cell>
          <cell r="O98">
            <v>1.1997382459579597</v>
          </cell>
          <cell r="P98">
            <v>1.028239208549131E-2</v>
          </cell>
          <cell r="Q98">
            <v>1.2647893586629433E-2</v>
          </cell>
          <cell r="R98">
            <v>2.7</v>
          </cell>
          <cell r="S98">
            <v>3.5</v>
          </cell>
          <cell r="T98">
            <v>4</v>
          </cell>
          <cell r="U98">
            <v>4</v>
          </cell>
          <cell r="V98">
            <v>4</v>
          </cell>
          <cell r="W98">
            <v>6.0370069569610996</v>
          </cell>
          <cell r="X98">
            <v>6.0592976880875726</v>
          </cell>
          <cell r="Y98">
            <v>6.0750564946457919</v>
          </cell>
          <cell r="Z98">
            <v>6.0975518054972921</v>
          </cell>
          <cell r="AA98">
            <v>6.1199045148971454</v>
          </cell>
          <cell r="AB98">
            <v>6.1199045148971454</v>
          </cell>
          <cell r="AC98">
            <v>6.1199045148971454</v>
          </cell>
          <cell r="AD98">
            <v>6.1199045148971454</v>
          </cell>
          <cell r="AE98">
            <v>6.1199045148971454</v>
          </cell>
          <cell r="AF98">
            <v>6.1199045148971454</v>
          </cell>
          <cell r="AG98">
            <v>6.1199045148971454</v>
          </cell>
          <cell r="AH98">
            <v>6.1199045148971454</v>
          </cell>
          <cell r="AI98">
            <v>6.1199045148971454</v>
          </cell>
          <cell r="AJ98">
            <v>6.1199045148971454</v>
          </cell>
        </row>
        <row r="99">
          <cell r="B99">
            <v>2.999416325535198</v>
          </cell>
          <cell r="C99">
            <v>0</v>
          </cell>
          <cell r="D99">
            <v>4.7496493322946698</v>
          </cell>
          <cell r="E99">
            <v>-8.0387890634463268</v>
          </cell>
          <cell r="F99">
            <v>-0.71878245812400099</v>
          </cell>
          <cell r="G99">
            <v>-12.254794664121761</v>
          </cell>
          <cell r="H99">
            <v>25.67390179381912</v>
          </cell>
          <cell r="I99">
            <v>32.068983995641908</v>
          </cell>
          <cell r="J99">
            <v>2.1631182556494322</v>
          </cell>
          <cell r="K99">
            <v>1.3126025966192945</v>
          </cell>
          <cell r="L99">
            <v>-3.2813266921797646</v>
          </cell>
          <cell r="M99">
            <v>-7.0147068229978409</v>
          </cell>
          <cell r="N99">
            <v>6.7594945215878166</v>
          </cell>
          <cell r="O99">
            <v>7.3361019792383297</v>
          </cell>
          <cell r="P99">
            <v>-6.9347017524373777</v>
          </cell>
          <cell r="Q99">
            <v>9.2499746753413206</v>
          </cell>
          <cell r="R99">
            <v>23.336847594954936</v>
          </cell>
          <cell r="S99">
            <v>18.952461325863347</v>
          </cell>
          <cell r="T99">
            <v>8.1725145190496775</v>
          </cell>
          <cell r="U99">
            <v>6.9271907619789408</v>
          </cell>
          <cell r="V99">
            <v>14.568862342442813</v>
          </cell>
          <cell r="W99">
            <v>6.5158968723633359</v>
          </cell>
          <cell r="X99">
            <v>6.5348354689847232</v>
          </cell>
          <cell r="Y99">
            <v>6.5500610422295713</v>
          </cell>
          <cell r="Z99">
            <v>6.5693951869640888</v>
          </cell>
          <cell r="AA99">
            <v>6.588436919868923</v>
          </cell>
          <cell r="AB99">
            <v>6.5943707549427355</v>
          </cell>
          <cell r="AC99">
            <v>6.6003039094745253</v>
          </cell>
          <cell r="AD99">
            <v>6.6054283628104171</v>
          </cell>
          <cell r="AE99">
            <v>6.6107780411528871</v>
          </cell>
          <cell r="AF99">
            <v>6.6160533019943513</v>
          </cell>
          <cell r="AG99">
            <v>6.621259183443251</v>
          </cell>
          <cell r="AH99">
            <v>6.626400442357383</v>
          </cell>
          <cell r="AI99">
            <v>6.6314815700396768</v>
          </cell>
          <cell r="AJ99">
            <v>6.6365068071103428</v>
          </cell>
        </row>
        <row r="100">
          <cell r="B100">
            <v>2.2055699203839652</v>
          </cell>
          <cell r="D100">
            <v>-6.0247264873474364</v>
          </cell>
          <cell r="E100">
            <v>-4.0031994846954291</v>
          </cell>
          <cell r="F100">
            <v>-3.2477723242018754</v>
          </cell>
          <cell r="G100">
            <v>-5.5962230424863577</v>
          </cell>
          <cell r="H100">
            <v>11.650565967867394</v>
          </cell>
          <cell r="I100">
            <v>43.198326444067703</v>
          </cell>
          <cell r="J100">
            <v>4.5026613001694784</v>
          </cell>
          <cell r="K100">
            <v>-7.0246046487718985</v>
          </cell>
          <cell r="L100">
            <v>1.1641712601585823</v>
          </cell>
          <cell r="M100">
            <v>-5.2323789037491224</v>
          </cell>
          <cell r="N100">
            <v>3.5901696300821015</v>
          </cell>
          <cell r="O100">
            <v>8.3650478982286103</v>
          </cell>
          <cell r="P100">
            <v>-3.64046767426575</v>
          </cell>
          <cell r="Q100">
            <v>4.7148387396206886</v>
          </cell>
          <cell r="R100">
            <v>28.271691255308383</v>
          </cell>
          <cell r="S100">
            <v>17.284642698480539</v>
          </cell>
          <cell r="T100">
            <v>13.139638173757874</v>
          </cell>
          <cell r="U100">
            <v>6.9416251961861093</v>
          </cell>
          <cell r="V100">
            <v>14.683003287077568</v>
          </cell>
          <cell r="W100">
            <v>6.5321499038931279</v>
          </cell>
          <cell r="X100">
            <v>6.5488432690747516</v>
          </cell>
          <cell r="Y100">
            <v>6.5617920218059282</v>
          </cell>
          <cell r="Z100">
            <v>6.5789234905900003</v>
          </cell>
          <cell r="AA100">
            <v>6.5961526294420878</v>
          </cell>
          <cell r="AB100">
            <v>6.5999766839329084</v>
          </cell>
          <cell r="AC100">
            <v>6.6037984708358977</v>
          </cell>
          <cell r="AD100">
            <v>6.6074438214547939</v>
          </cell>
          <cell r="AE100">
            <v>6.6110845858565028</v>
          </cell>
          <cell r="AF100">
            <v>6.6147209584140825</v>
          </cell>
          <cell r="AG100">
            <v>6.6183531259045338</v>
          </cell>
          <cell r="AH100">
            <v>6.6219812675994376</v>
          </cell>
          <cell r="AI100">
            <v>6.6256055553559889</v>
          </cell>
          <cell r="AJ100">
            <v>6.6292261537085295</v>
          </cell>
        </row>
        <row r="101">
          <cell r="D101">
            <v>27.026485037671478</v>
          </cell>
          <cell r="E101">
            <v>23.997291933881556</v>
          </cell>
          <cell r="F101">
            <v>22.697179545962211</v>
          </cell>
          <cell r="G101">
            <v>27.919413258426061</v>
          </cell>
          <cell r="H101">
            <v>28.561035363452763</v>
          </cell>
          <cell r="I101">
            <v>34.957814481517808</v>
          </cell>
          <cell r="J101">
            <v>32.55741178338085</v>
          </cell>
          <cell r="K101">
            <v>30.608390306169646</v>
          </cell>
          <cell r="L101">
            <v>29.874249176614164</v>
          </cell>
          <cell r="M101">
            <v>27.459516212537117</v>
          </cell>
          <cell r="N101">
            <v>31.673715074661228</v>
          </cell>
          <cell r="O101">
            <v>30.378081203999134</v>
          </cell>
          <cell r="P101">
            <v>27.027261149124609</v>
          </cell>
          <cell r="Q101">
            <v>28.902355959562993</v>
          </cell>
          <cell r="R101">
            <v>33.962419233439988</v>
          </cell>
          <cell r="S101">
            <v>37.865346559726468</v>
          </cell>
          <cell r="T101">
            <v>38.143115195026589</v>
          </cell>
          <cell r="U101">
            <v>38.113799570990849</v>
          </cell>
          <cell r="V101">
            <v>40.244477976619343</v>
          </cell>
          <cell r="W101">
            <v>35.861603142341224</v>
          </cell>
          <cell r="X101">
            <v>35.08685302296179</v>
          </cell>
          <cell r="Y101">
            <v>34.326101042442886</v>
          </cell>
          <cell r="Z101">
            <v>33.576482303946356</v>
          </cell>
          <cell r="AA101">
            <v>32.834059117579983</v>
          </cell>
          <cell r="AB101">
            <v>32.095555067878912</v>
          </cell>
          <cell r="AC101">
            <v>31.354378711711178</v>
          </cell>
          <cell r="AD101">
            <v>30.621180361498141</v>
          </cell>
          <cell r="AE101">
            <v>29.906708839794643</v>
          </cell>
          <cell r="AF101">
            <v>29.210432555174481</v>
          </cell>
          <cell r="AG101">
            <v>28.531837902498747</v>
          </cell>
          <cell r="AH101">
            <v>27.870428466889745</v>
          </cell>
          <cell r="AI101">
            <v>27.225724274520552</v>
          </cell>
          <cell r="AJ101">
            <v>26.597261086878792</v>
          </cell>
        </row>
        <row r="102">
          <cell r="D102">
            <v>19.316255430525516</v>
          </cell>
          <cell r="E102">
            <v>17.420965657365855</v>
          </cell>
          <cell r="F102">
            <v>16.578996520140617</v>
          </cell>
          <cell r="G102">
            <v>19.536782626041653</v>
          </cell>
          <cell r="H102">
            <v>22.816838673946943</v>
          </cell>
          <cell r="I102">
            <v>28.035841120678334</v>
          </cell>
          <cell r="J102">
            <v>26.186835520471469</v>
          </cell>
          <cell r="K102">
            <v>24.92225338332506</v>
          </cell>
          <cell r="L102">
            <v>23.795413137356366</v>
          </cell>
          <cell r="M102">
            <v>21.313449071174347</v>
          </cell>
          <cell r="N102">
            <v>22.629214732271851</v>
          </cell>
          <cell r="O102">
            <v>23.255476258394935</v>
          </cell>
          <cell r="P102">
            <v>20.257530730192784</v>
          </cell>
          <cell r="Q102">
            <v>21.339566555843099</v>
          </cell>
          <cell r="R102">
            <v>26.42640347423999</v>
          </cell>
          <cell r="S102">
            <v>31.039011346041512</v>
          </cell>
          <cell r="T102">
            <v>31.621680744933105</v>
          </cell>
          <cell r="U102">
            <v>31.834221159513614</v>
          </cell>
          <cell r="V102">
            <v>33.957534499376237</v>
          </cell>
          <cell r="W102">
            <v>30.259340988480176</v>
          </cell>
          <cell r="X102">
            <v>29.605085204149244</v>
          </cell>
          <cell r="Y102">
            <v>28.962246235229223</v>
          </cell>
          <cell r="Z102">
            <v>28.328291993019132</v>
          </cell>
          <cell r="AA102">
            <v>27.700019370802011</v>
          </cell>
          <cell r="AB102">
            <v>27.075026952569953</v>
          </cell>
          <cell r="AC102">
            <v>26.447738421919631</v>
          </cell>
          <cell r="AD102">
            <v>25.828493346880705</v>
          </cell>
          <cell r="AE102">
            <v>25.225016089690538</v>
          </cell>
          <cell r="AF102">
            <v>24.63685991636785</v>
          </cell>
          <cell r="AG102">
            <v>24.063593312545649</v>
          </cell>
          <cell r="AH102">
            <v>23.504799290179037</v>
          </cell>
          <cell r="AI102">
            <v>22.960074736839395</v>
          </cell>
          <cell r="AJ102">
            <v>22.429029804439672</v>
          </cell>
        </row>
        <row r="103">
          <cell r="D103">
            <v>6.7274303906381006</v>
          </cell>
          <cell r="E103">
            <v>-10.978102834023328</v>
          </cell>
          <cell r="F103">
            <v>-6.2818176167321766</v>
          </cell>
          <cell r="G103">
            <v>-7.2728892530646627</v>
          </cell>
          <cell r="H103">
            <v>13.330259698407332</v>
          </cell>
          <cell r="I103">
            <v>66.804164952677937</v>
          </cell>
          <cell r="J103">
            <v>-1.5896796193597518</v>
          </cell>
          <cell r="K103">
            <v>2.4969339224982789</v>
          </cell>
          <cell r="L103">
            <v>3.5985151610544941</v>
          </cell>
          <cell r="M103">
            <v>-10.858766514619633</v>
          </cell>
          <cell r="N103">
            <v>12.185936265472751</v>
          </cell>
          <cell r="O103">
            <v>6.0275874558570308</v>
          </cell>
          <cell r="P103">
            <v>-0.46342316476443157</v>
          </cell>
          <cell r="Q103">
            <v>16.106407003426359</v>
          </cell>
          <cell r="R103">
            <v>27.203972941193477</v>
          </cell>
          <cell r="S103">
            <v>16.569773022185231</v>
          </cell>
          <cell r="T103">
            <v>13.038478129969079</v>
          </cell>
          <cell r="U103">
            <v>7.5669713784684456</v>
          </cell>
          <cell r="V103">
            <v>14.82721609510067</v>
          </cell>
          <cell r="W103">
            <v>6.5631090081838872</v>
          </cell>
          <cell r="X103">
            <v>6.579256920382015</v>
          </cell>
          <cell r="Y103">
            <v>6.5916204213327001</v>
          </cell>
          <cell r="Z103">
            <v>6.6082212774726701</v>
          </cell>
          <cell r="AA103">
            <v>6.624924574398583</v>
          </cell>
          <cell r="AB103">
            <v>6.628081649342632</v>
          </cell>
          <cell r="AC103">
            <v>6.6312510222033216</v>
          </cell>
          <cell r="AD103">
            <v>6.6636915420344112</v>
          </cell>
          <cell r="AE103">
            <v>6.6669838979337648</v>
          </cell>
          <cell r="AF103">
            <v>6.6702878417250977</v>
          </cell>
          <cell r="AG103">
            <v>6.6736032684796776</v>
          </cell>
          <cell r="AH103">
            <v>6.6769300709987656</v>
          </cell>
          <cell r="AI103">
            <v>6.6802681398181019</v>
          </cell>
          <cell r="AJ103">
            <v>6.6836173632135454</v>
          </cell>
        </row>
        <row r="104">
          <cell r="D104">
            <v>11.924203574380655</v>
          </cell>
          <cell r="E104">
            <v>-7.5302795913398937</v>
          </cell>
          <cell r="F104">
            <v>-3.5615177160542175</v>
          </cell>
          <cell r="G104">
            <v>-1.9972013399533513</v>
          </cell>
          <cell r="H104">
            <v>1.1034935335230229</v>
          </cell>
          <cell r="I104">
            <v>13.896361960382276</v>
          </cell>
          <cell r="J104">
            <v>-4.9760897311937002</v>
          </cell>
          <cell r="K104">
            <v>7.8357430800586858</v>
          </cell>
          <cell r="L104">
            <v>5.0128793944305841</v>
          </cell>
          <cell r="M104">
            <v>-6.0282723003463197</v>
          </cell>
          <cell r="N104">
            <v>7.1297731202145318</v>
          </cell>
          <cell r="O104">
            <v>-2.3944542436024601</v>
          </cell>
          <cell r="P104">
            <v>3.339319871824785</v>
          </cell>
          <cell r="Q104">
            <v>10.63098578063013</v>
          </cell>
          <cell r="R104">
            <v>-1.1964482987672753</v>
          </cell>
          <cell r="S104">
            <v>-0.80258587765942513</v>
          </cell>
          <cell r="T104">
            <v>-0.22139917462897324</v>
          </cell>
          <cell r="U104">
            <v>0.53889916027868345</v>
          </cell>
          <cell r="V104">
            <v>0</v>
          </cell>
          <cell r="W104">
            <v>0</v>
          </cell>
          <cell r="X104">
            <v>0</v>
          </cell>
          <cell r="Y104">
            <v>0</v>
          </cell>
          <cell r="Z104">
            <v>0</v>
          </cell>
          <cell r="AA104">
            <v>0</v>
          </cell>
          <cell r="AB104">
            <v>0</v>
          </cell>
          <cell r="AC104">
            <v>0</v>
          </cell>
          <cell r="AD104">
            <v>2.7329709003236245E-2</v>
          </cell>
          <cell r="AE104">
            <v>2.7600094575215114E-2</v>
          </cell>
          <cell r="AF104">
            <v>2.7872209443092748E-2</v>
          </cell>
          <cell r="AG104">
            <v>2.814605296625463E-2</v>
          </cell>
          <cell r="AH104">
            <v>2.8421624296569165E-2</v>
          </cell>
          <cell r="AI104">
            <v>2.8698922376918259E-2</v>
          </cell>
          <cell r="AJ104">
            <v>2.897794593979508E-2</v>
          </cell>
        </row>
        <row r="105">
          <cell r="D105">
            <v>-4.6431183048704749</v>
          </cell>
          <cell r="E105">
            <v>-3.7285970233781884</v>
          </cell>
          <cell r="F105">
            <v>-2.820761833091201</v>
          </cell>
          <cell r="G105">
            <v>-5.3832012812324752</v>
          </cell>
          <cell r="H105">
            <v>12.093317191685649</v>
          </cell>
          <cell r="I105">
            <v>46.45258380658295</v>
          </cell>
          <cell r="J105">
            <v>3.5637452744834208</v>
          </cell>
          <cell r="K105">
            <v>-4.9508715803041277</v>
          </cell>
          <cell r="L105">
            <v>-1.3468483499663897</v>
          </cell>
          <cell r="M105">
            <v>-5.1403696968435275</v>
          </cell>
          <cell r="N105">
            <v>4.7196619557706931</v>
          </cell>
          <cell r="O105">
            <v>8.6286507945758437</v>
          </cell>
          <cell r="P105">
            <v>-3.6798607164299946</v>
          </cell>
          <cell r="Q105">
            <v>4.9492655101649685</v>
          </cell>
          <cell r="R105">
            <v>28.744332314934805</v>
          </cell>
          <cell r="S105">
            <v>17.512915083067849</v>
          </cell>
          <cell r="T105">
            <v>13.28929970445769</v>
          </cell>
          <cell r="U105">
            <v>6.9904010058690069</v>
          </cell>
          <cell r="V105">
            <v>14.82721609510067</v>
          </cell>
          <cell r="W105">
            <v>6.5631090081838872</v>
          </cell>
          <cell r="X105">
            <v>6.579256920382015</v>
          </cell>
          <cell r="Y105">
            <v>6.5916204213327001</v>
          </cell>
          <cell r="Z105">
            <v>6.6082212774726701</v>
          </cell>
          <cell r="AA105">
            <v>6.624924574398583</v>
          </cell>
          <cell r="AB105">
            <v>6.628081649342632</v>
          </cell>
          <cell r="AC105">
            <v>6.6312510222033216</v>
          </cell>
          <cell r="AD105">
            <v>6.6345486301968792</v>
          </cell>
          <cell r="AE105">
            <v>6.6375518327752348</v>
          </cell>
          <cell r="AF105">
            <v>6.6405647601638584</v>
          </cell>
          <cell r="AG105">
            <v>6.6435873079108809</v>
          </cell>
          <cell r="AH105">
            <v>6.6466193695165598</v>
          </cell>
          <cell r="AI105">
            <v>6.6496608364394083</v>
          </cell>
          <cell r="AJ105">
            <v>6.6527115981033225</v>
          </cell>
        </row>
        <row r="108">
          <cell r="B108">
            <v>0</v>
          </cell>
          <cell r="K108">
            <v>0</v>
          </cell>
          <cell r="L108">
            <v>0</v>
          </cell>
          <cell r="M108">
            <v>0</v>
          </cell>
          <cell r="N108">
            <v>-0.3</v>
          </cell>
          <cell r="O108">
            <v>-1</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B109">
            <v>0</v>
          </cell>
          <cell r="K109">
            <v>1</v>
          </cell>
          <cell r="L109">
            <v>0.6</v>
          </cell>
          <cell r="M109">
            <v>0.65</v>
          </cell>
          <cell r="N109">
            <v>0.7</v>
          </cell>
          <cell r="O109">
            <v>0.8</v>
          </cell>
          <cell r="P109">
            <v>0.8</v>
          </cell>
          <cell r="Q109">
            <v>1</v>
          </cell>
          <cell r="R109">
            <v>1</v>
          </cell>
          <cell r="S109">
            <v>0.9</v>
          </cell>
          <cell r="T109">
            <v>0.9</v>
          </cell>
          <cell r="U109">
            <v>0.9</v>
          </cell>
          <cell r="V109">
            <v>0.9</v>
          </cell>
          <cell r="W109">
            <v>0.9</v>
          </cell>
          <cell r="X109">
            <v>0.9</v>
          </cell>
          <cell r="Y109">
            <v>0.9</v>
          </cell>
          <cell r="Z109">
            <v>0.9</v>
          </cell>
          <cell r="AA109">
            <v>0.9</v>
          </cell>
          <cell r="AB109">
            <v>0.9</v>
          </cell>
          <cell r="AC109">
            <v>0.9</v>
          </cell>
          <cell r="AD109">
            <v>0.9</v>
          </cell>
          <cell r="AE109">
            <v>0.9</v>
          </cell>
          <cell r="AF109">
            <v>0.9</v>
          </cell>
          <cell r="AG109">
            <v>0.9</v>
          </cell>
          <cell r="AH109">
            <v>0.9</v>
          </cell>
          <cell r="AI109">
            <v>0.9</v>
          </cell>
          <cell r="AJ109">
            <v>0.9</v>
          </cell>
          <cell r="IA109">
            <v>1.3</v>
          </cell>
        </row>
        <row r="110">
          <cell r="B110">
            <v>0</v>
          </cell>
          <cell r="K110">
            <v>0</v>
          </cell>
          <cell r="L110">
            <v>0.7</v>
          </cell>
          <cell r="M110">
            <v>0.7</v>
          </cell>
          <cell r="N110">
            <v>0.7</v>
          </cell>
          <cell r="O110">
            <v>0.6</v>
          </cell>
          <cell r="P110">
            <v>0.7</v>
          </cell>
          <cell r="Q110">
            <v>0.7</v>
          </cell>
          <cell r="R110">
            <v>0.7</v>
          </cell>
          <cell r="S110">
            <v>0.7</v>
          </cell>
          <cell r="T110">
            <v>0.7</v>
          </cell>
          <cell r="U110">
            <v>0.7</v>
          </cell>
          <cell r="V110">
            <v>0.7</v>
          </cell>
          <cell r="W110">
            <v>0.7</v>
          </cell>
          <cell r="X110">
            <v>0.7</v>
          </cell>
          <cell r="Y110">
            <v>0.7</v>
          </cell>
          <cell r="Z110">
            <v>0.7</v>
          </cell>
          <cell r="AA110">
            <v>0.7</v>
          </cell>
          <cell r="AB110">
            <v>0.7</v>
          </cell>
          <cell r="AC110">
            <v>0.7</v>
          </cell>
          <cell r="AD110">
            <v>0.7</v>
          </cell>
          <cell r="AE110">
            <v>0.7</v>
          </cell>
          <cell r="AF110">
            <v>0.7</v>
          </cell>
          <cell r="AG110">
            <v>0.7</v>
          </cell>
          <cell r="AH110">
            <v>0.7</v>
          </cell>
          <cell r="AI110">
            <v>0.7</v>
          </cell>
          <cell r="AJ110">
            <v>0.7</v>
          </cell>
        </row>
        <row r="111">
          <cell r="H111">
            <v>0</v>
          </cell>
        </row>
        <row r="114">
          <cell r="C114">
            <v>0</v>
          </cell>
          <cell r="D114">
            <v>12.276151583527861</v>
          </cell>
          <cell r="E114">
            <v>-7.9542783179303926</v>
          </cell>
          <cell r="F114">
            <v>-3.9318096182127054</v>
          </cell>
          <cell r="G114">
            <v>-1.9134841954554056</v>
          </cell>
          <cell r="H114">
            <v>1.171109700848856</v>
          </cell>
          <cell r="I114">
            <v>14.860378678485979</v>
          </cell>
          <cell r="J114">
            <v>-4.7504023470981798</v>
          </cell>
          <cell r="K114">
            <v>7.7109005944600177</v>
          </cell>
          <cell r="L114">
            <v>4.9917613248811818</v>
          </cell>
          <cell r="M114">
            <v>-6.790676329268333</v>
          </cell>
          <cell r="N114">
            <v>6.9769352944076779</v>
          </cell>
          <cell r="O114">
            <v>-2.4401808828580274</v>
          </cell>
          <cell r="P114">
            <v>3.4563272606931732</v>
          </cell>
          <cell r="Q114">
            <v>11.121690958199943</v>
          </cell>
          <cell r="R114">
            <v>-1.1365397242368496</v>
          </cell>
        </row>
        <row r="117">
          <cell r="E117">
            <v>-14.708240718519505</v>
          </cell>
          <cell r="F117">
            <v>-0.79889903632195391</v>
          </cell>
          <cell r="G117">
            <v>-8.1986890999113164</v>
          </cell>
          <cell r="H117">
            <v>-4.2019358518619709</v>
          </cell>
          <cell r="I117">
            <v>11.074554188326658</v>
          </cell>
          <cell r="J117">
            <v>-5.0000000000000044</v>
          </cell>
          <cell r="K117">
            <v>-3.8906357241765943</v>
          </cell>
          <cell r="L117">
            <v>-23.304748100563732</v>
          </cell>
          <cell r="M117">
            <v>15.728147657246861</v>
          </cell>
          <cell r="N117">
            <v>41</v>
          </cell>
          <cell r="O117">
            <v>-12.5</v>
          </cell>
          <cell r="P117">
            <v>2.7890348437661316</v>
          </cell>
          <cell r="Q117">
            <v>14.20964817441417</v>
          </cell>
          <cell r="R117">
            <v>-10.531573540746464</v>
          </cell>
        </row>
        <row r="118">
          <cell r="E118">
            <v>-3.2</v>
          </cell>
          <cell r="F118">
            <v>7.9</v>
          </cell>
          <cell r="G118">
            <v>7.6</v>
          </cell>
          <cell r="H118">
            <v>-14.7</v>
          </cell>
          <cell r="I118">
            <v>8.5500000000000007</v>
          </cell>
          <cell r="J118">
            <v>17.54</v>
          </cell>
          <cell r="K118">
            <v>20.7</v>
          </cell>
          <cell r="L118">
            <v>33.6</v>
          </cell>
          <cell r="M118">
            <v>-14.5</v>
          </cell>
          <cell r="N118">
            <v>14.556855455200623</v>
          </cell>
          <cell r="O118">
            <v>-3.134716723136699</v>
          </cell>
          <cell r="P118">
            <v>2.5692624139738308E-2</v>
          </cell>
          <cell r="Q118">
            <v>3.9504131599299643E-2</v>
          </cell>
          <cell r="R118">
            <v>29.515906427930901</v>
          </cell>
        </row>
        <row r="119">
          <cell r="D119">
            <v>100</v>
          </cell>
          <cell r="E119">
            <v>85.291759281480495</v>
          </cell>
          <cell r="F119">
            <v>84.610364238518713</v>
          </cell>
          <cell r="G119">
            <v>77.67342352830002</v>
          </cell>
          <cell r="H119">
            <v>74.409636097695795</v>
          </cell>
          <cell r="I119">
            <v>82.650171568671794</v>
          </cell>
          <cell r="J119">
            <v>78.517662990238207</v>
          </cell>
          <cell r="K119">
            <v>75.462826744151414</v>
          </cell>
          <cell r="L119">
            <v>57.876405061862087</v>
          </cell>
          <cell r="M119">
            <v>66.979291508698054</v>
          </cell>
          <cell r="N119">
            <v>94.440801027264257</v>
          </cell>
          <cell r="O119">
            <v>82.635700898856228</v>
          </cell>
          <cell r="P119">
            <v>84.940439390315689</v>
          </cell>
          <cell r="Q119">
            <v>97.010176985481053</v>
          </cell>
          <cell r="R119">
            <v>86.793478854246814</v>
          </cell>
        </row>
        <row r="120">
          <cell r="E120">
            <v>0.19672290367277759</v>
          </cell>
          <cell r="F120">
            <v>0.22077310122583327</v>
          </cell>
          <cell r="G120">
            <v>0.25338132910868316</v>
          </cell>
          <cell r="H120">
            <v>0.16284662482057757</v>
          </cell>
          <cell r="I120">
            <v>0.1294351072122433</v>
          </cell>
          <cell r="J120">
            <v>0.14852654869113627</v>
          </cell>
          <cell r="K120">
            <v>0.15788974925142127</v>
          </cell>
          <cell r="L120">
            <v>0.15931743997763737</v>
          </cell>
          <cell r="M120">
            <v>0.18188413307078455</v>
          </cell>
          <cell r="N120">
            <v>0.25723991070726376</v>
          </cell>
          <cell r="O120">
            <v>0.20820816194481673</v>
          </cell>
          <cell r="P120">
            <v>0.22233676149899112</v>
          </cell>
          <cell r="Q120">
            <v>0.20924997420494479</v>
          </cell>
          <cell r="R120">
            <v>0.19885186602217636</v>
          </cell>
        </row>
        <row r="142">
          <cell r="K142">
            <v>1097</v>
          </cell>
          <cell r="L142">
            <v>650</v>
          </cell>
        </row>
        <row r="143">
          <cell r="K143">
            <v>52</v>
          </cell>
          <cell r="L143">
            <v>225</v>
          </cell>
        </row>
        <row r="144">
          <cell r="K144">
            <v>379</v>
          </cell>
          <cell r="L144">
            <v>760</v>
          </cell>
        </row>
        <row r="145">
          <cell r="K145">
            <v>52</v>
          </cell>
          <cell r="L145">
            <v>220</v>
          </cell>
        </row>
        <row r="147">
          <cell r="K147">
            <v>325.09999999999997</v>
          </cell>
          <cell r="L147">
            <v>318.12644</v>
          </cell>
        </row>
        <row r="148">
          <cell r="K148">
            <v>217.7</v>
          </cell>
          <cell r="L148">
            <v>78</v>
          </cell>
        </row>
        <row r="149">
          <cell r="K149">
            <v>14</v>
          </cell>
          <cell r="L149">
            <v>64.125</v>
          </cell>
        </row>
        <row r="150">
          <cell r="K150">
            <v>71.599999999999994</v>
          </cell>
          <cell r="L150">
            <v>117.8</v>
          </cell>
        </row>
        <row r="151">
          <cell r="K151">
            <v>21.8</v>
          </cell>
          <cell r="L151">
            <v>58.201439999999998</v>
          </cell>
        </row>
        <row r="154">
          <cell r="K154">
            <v>198.45031905195987</v>
          </cell>
          <cell r="L154">
            <v>120</v>
          </cell>
        </row>
        <row r="155">
          <cell r="K155">
            <v>269.23076923076923</v>
          </cell>
          <cell r="L155">
            <v>285</v>
          </cell>
        </row>
        <row r="156">
          <cell r="K156">
            <v>188.91820580474933</v>
          </cell>
          <cell r="L156">
            <v>155</v>
          </cell>
        </row>
        <row r="157">
          <cell r="K157">
            <v>419.23076923076923</v>
          </cell>
          <cell r="L157">
            <v>264.55199999999996</v>
          </cell>
        </row>
      </sheetData>
      <sheetData sheetId="14" refreshError="1">
        <row r="1">
          <cell r="A1" t="str">
            <v>Services (in millions of USD)</v>
          </cell>
        </row>
        <row r="9">
          <cell r="D9">
            <v>463.42970197450001</v>
          </cell>
          <cell r="E9">
            <v>405.4456508374999</v>
          </cell>
          <cell r="F9">
            <v>464.51620810533331</v>
          </cell>
          <cell r="G9">
            <v>427.49174659649981</v>
          </cell>
          <cell r="H9">
            <v>396.69400833333322</v>
          </cell>
          <cell r="I9">
            <v>-171.37368908333337</v>
          </cell>
          <cell r="J9">
            <v>-127.60000000000008</v>
          </cell>
          <cell r="K9">
            <v>-81.794200000000004</v>
          </cell>
          <cell r="L9">
            <v>-8.0999999999999659</v>
          </cell>
          <cell r="M9">
            <v>125.33683548457674</v>
          </cell>
          <cell r="N9">
            <v>115.22068592862698</v>
          </cell>
          <cell r="O9">
            <v>113.93047126389956</v>
          </cell>
          <cell r="P9">
            <v>378.70000000000005</v>
          </cell>
          <cell r="Q9">
            <v>277.03549542055987</v>
          </cell>
          <cell r="R9">
            <v>295.98822843614334</v>
          </cell>
          <cell r="S9">
            <v>282.55697608143902</v>
          </cell>
          <cell r="T9">
            <v>300.0752966980757</v>
          </cell>
          <cell r="U9">
            <v>352.21351048373731</v>
          </cell>
          <cell r="V9">
            <v>425.7494441166462</v>
          </cell>
          <cell r="W9">
            <v>363.18545668732133</v>
          </cell>
          <cell r="X9">
            <v>371.06563741197152</v>
          </cell>
          <cell r="Y9">
            <v>373.05135960058544</v>
          </cell>
          <cell r="Z9">
            <v>376.14463362047923</v>
          </cell>
          <cell r="AA9">
            <v>378.11495680499797</v>
          </cell>
          <cell r="AB9">
            <v>378.24921035387422</v>
          </cell>
          <cell r="AC9">
            <v>381.30862819165861</v>
          </cell>
          <cell r="AD9">
            <v>424.56735824697478</v>
          </cell>
          <cell r="AE9">
            <v>469.68916612847488</v>
          </cell>
          <cell r="AF9">
            <v>517.29614926906697</v>
          </cell>
          <cell r="AG9">
            <v>569.59065981955052</v>
          </cell>
          <cell r="AH9">
            <v>626.85456611339578</v>
          </cell>
          <cell r="AI9">
            <v>690.15200483630758</v>
          </cell>
          <cell r="AJ9">
            <v>602.78969088618885</v>
          </cell>
        </row>
        <row r="10">
          <cell r="D10">
            <v>829.9615005833333</v>
          </cell>
          <cell r="E10">
            <v>777.75263349999989</v>
          </cell>
          <cell r="F10">
            <v>819.50845016666665</v>
          </cell>
          <cell r="G10">
            <v>787.66608907499983</v>
          </cell>
          <cell r="H10">
            <v>759.01741666666658</v>
          </cell>
          <cell r="I10">
            <v>148.78171008333328</v>
          </cell>
          <cell r="J10">
            <v>98.299999999999926</v>
          </cell>
          <cell r="K10">
            <v>90.40000000000002</v>
          </cell>
          <cell r="L10">
            <v>121.80000000000001</v>
          </cell>
          <cell r="M10">
            <v>298.20000000000005</v>
          </cell>
          <cell r="N10">
            <v>245</v>
          </cell>
          <cell r="O10">
            <v>261.43047126389956</v>
          </cell>
          <cell r="P10">
            <v>500.3</v>
          </cell>
          <cell r="Q10">
            <v>455.86802676948514</v>
          </cell>
          <cell r="R10">
            <v>444.06497251291626</v>
          </cell>
          <cell r="S10">
            <v>435.71390381374385</v>
          </cell>
          <cell r="T10">
            <v>460.58042650959555</v>
          </cell>
          <cell r="U10">
            <v>508.16328836791803</v>
          </cell>
          <cell r="V10">
            <v>530.3431710062182</v>
          </cell>
          <cell r="W10">
            <v>522.71747215403275</v>
          </cell>
          <cell r="X10">
            <v>534.688824211255</v>
          </cell>
          <cell r="Y10">
            <v>546.19084752174183</v>
          </cell>
          <cell r="Z10">
            <v>557.35048133554074</v>
          </cell>
          <cell r="AA10">
            <v>567.96268266835796</v>
          </cell>
          <cell r="AB10">
            <v>583.4143387117557</v>
          </cell>
          <cell r="AC10">
            <v>598.82658828369949</v>
          </cell>
          <cell r="AD10">
            <v>646.14320343328859</v>
          </cell>
          <cell r="AE10">
            <v>697.4813380604603</v>
          </cell>
          <cell r="AF10">
            <v>753.19131119314818</v>
          </cell>
          <cell r="AG10">
            <v>813.6539125086714</v>
          </cell>
          <cell r="AH10">
            <v>879.28302734262456</v>
          </cell>
          <cell r="AI10">
            <v>950.52848543148571</v>
          </cell>
          <cell r="AJ10">
            <v>1027.8791522714432</v>
          </cell>
        </row>
        <row r="11">
          <cell r="D11">
            <v>1210.1172672499999</v>
          </cell>
          <cell r="E11">
            <v>1141.4430149166665</v>
          </cell>
          <cell r="F11">
            <v>1146.1567994166667</v>
          </cell>
          <cell r="G11">
            <v>1134.8033798249999</v>
          </cell>
          <cell r="H11">
            <v>1163.7312316666666</v>
          </cell>
          <cell r="I11">
            <v>1024.4861680000001</v>
          </cell>
          <cell r="J11">
            <v>952.40000000000009</v>
          </cell>
          <cell r="K11">
            <v>915.9</v>
          </cell>
          <cell r="L11">
            <v>830.6</v>
          </cell>
          <cell r="M11">
            <v>931.8</v>
          </cell>
          <cell r="N11">
            <v>969.3</v>
          </cell>
          <cell r="O11">
            <v>1086.8999999999999</v>
          </cell>
          <cell r="P11">
            <v>1111.9000000000001</v>
          </cell>
          <cell r="Q11">
            <v>1159.7714276146999</v>
          </cell>
          <cell r="R11">
            <v>1224.6583494739471</v>
          </cell>
          <cell r="S11">
            <v>1284.259089880991</v>
          </cell>
          <cell r="T11">
            <v>1368.4072989737306</v>
          </cell>
          <cell r="U11">
            <v>1479.362651801594</v>
          </cell>
          <cell r="V11">
            <v>1596.5648364545866</v>
          </cell>
          <cell r="W11">
            <v>1700.7085807055582</v>
          </cell>
          <cell r="X11">
            <v>1798.6822014748539</v>
          </cell>
          <cell r="Y11">
            <v>1903.0504846444578</v>
          </cell>
          <cell r="Z11">
            <v>2014.6294091779139</v>
          </cell>
          <cell r="AA11">
            <v>2133.9576177551858</v>
          </cell>
          <cell r="AB11">
            <v>2267.0559935497463</v>
          </cell>
          <cell r="AC11">
            <v>2410.0339426392211</v>
          </cell>
          <cell r="AD11">
            <v>2567.7462711703347</v>
          </cell>
          <cell r="AE11">
            <v>2737.518744126091</v>
          </cell>
          <cell r="AF11">
            <v>2920.3332612166732</v>
          </cell>
          <cell r="AG11">
            <v>3117.2537857280308</v>
          </cell>
          <cell r="AH11">
            <v>3329.4332944054486</v>
          </cell>
          <cell r="AI11">
            <v>3558.121320833247</v>
          </cell>
          <cell r="AJ11">
            <v>3804.6721433052262</v>
          </cell>
        </row>
        <row r="12">
          <cell r="D12">
            <v>-380.15576666666664</v>
          </cell>
          <cell r="E12">
            <v>-363.6903814166667</v>
          </cell>
          <cell r="F12">
            <v>-326.64834925000002</v>
          </cell>
          <cell r="G12">
            <v>-347.13729075000003</v>
          </cell>
          <cell r="H12">
            <v>-404.71381500000001</v>
          </cell>
          <cell r="I12">
            <v>-875.70445791666657</v>
          </cell>
          <cell r="J12">
            <v>-854.10000000000014</v>
          </cell>
          <cell r="K12">
            <v>-825.5</v>
          </cell>
          <cell r="L12">
            <v>-708.8</v>
          </cell>
          <cell r="M12">
            <v>-633.6</v>
          </cell>
          <cell r="N12">
            <v>-724.3</v>
          </cell>
          <cell r="O12">
            <v>-825.4695287361003</v>
          </cell>
          <cell r="P12">
            <v>-611.59999999999991</v>
          </cell>
          <cell r="Q12">
            <v>-703.90340084521483</v>
          </cell>
          <cell r="R12">
            <v>-780.59337696103069</v>
          </cell>
          <cell r="S12">
            <v>-848.5451860672473</v>
          </cell>
          <cell r="T12">
            <v>-907.82687246413491</v>
          </cell>
          <cell r="U12">
            <v>-971.19936343367601</v>
          </cell>
          <cell r="V12">
            <v>-1066.2216654483684</v>
          </cell>
          <cell r="W12">
            <v>-1177.9911085515255</v>
          </cell>
          <cell r="X12">
            <v>-1263.9933772635989</v>
          </cell>
          <cell r="Y12">
            <v>-1356.8596371227156</v>
          </cell>
          <cell r="Z12">
            <v>-1457.2789278423732</v>
          </cell>
          <cell r="AA12">
            <v>-1565.9949350868278</v>
          </cell>
          <cell r="AB12">
            <v>-1683.6416548379902</v>
          </cell>
          <cell r="AC12">
            <v>-1811.2073543555214</v>
          </cell>
          <cell r="AD12">
            <v>-1921.6030677370463</v>
          </cell>
          <cell r="AE12">
            <v>-2040.0374060656304</v>
          </cell>
          <cell r="AF12">
            <v>-2167.1419500235247</v>
          </cell>
          <cell r="AG12">
            <v>-2303.5998732193593</v>
          </cell>
          <cell r="AH12">
            <v>-2450.1502670628238</v>
          </cell>
          <cell r="AI12">
            <v>-2607.592835401761</v>
          </cell>
          <cell r="AJ12">
            <v>-2776.7929910337834</v>
          </cell>
        </row>
        <row r="14">
          <cell r="D14">
            <v>50.506408999999998</v>
          </cell>
          <cell r="E14">
            <v>48.455549499999996</v>
          </cell>
          <cell r="F14">
            <v>54.934392500000001</v>
          </cell>
          <cell r="G14">
            <v>60.325560000000003</v>
          </cell>
          <cell r="H14">
            <v>54.420116666666665</v>
          </cell>
          <cell r="I14">
            <v>115.01317183333333</v>
          </cell>
          <cell r="J14">
            <v>92.1</v>
          </cell>
          <cell r="K14">
            <v>129.30000000000001</v>
          </cell>
          <cell r="L14">
            <v>126.1</v>
          </cell>
          <cell r="M14">
            <v>122.96107507625165</v>
          </cell>
          <cell r="N14">
            <v>122.72363765173394</v>
          </cell>
          <cell r="O14">
            <v>140.96005123212421</v>
          </cell>
          <cell r="P14">
            <v>166.15089442163378</v>
          </cell>
          <cell r="Q14">
            <v>184.12175948082864</v>
          </cell>
          <cell r="R14">
            <v>193.3221464369702</v>
          </cell>
          <cell r="S14">
            <v>206.09064634746818</v>
          </cell>
          <cell r="T14">
            <v>227.76310927969553</v>
          </cell>
          <cell r="U14">
            <v>258.84150945742874</v>
          </cell>
          <cell r="V14">
            <v>295.26723351616033</v>
          </cell>
          <cell r="W14">
            <v>325.53063631238672</v>
          </cell>
          <cell r="X14">
            <v>353.24210735138854</v>
          </cell>
          <cell r="Y14">
            <v>383.27769717747242</v>
          </cell>
          <cell r="Z14">
            <v>415.98618591519852</v>
          </cell>
          <cell r="AA14">
            <v>451.61317138910988</v>
          </cell>
          <cell r="AB14">
            <v>490.42732601933835</v>
          </cell>
          <cell r="AC14">
            <v>532.72259905468263</v>
          </cell>
          <cell r="AD14">
            <v>578.80739061731765</v>
          </cell>
          <cell r="AE14">
            <v>629.02971146811979</v>
          </cell>
          <cell r="AF14">
            <v>683.7700590065507</v>
          </cell>
          <cell r="AG14">
            <v>743.44448474271121</v>
          </cell>
          <cell r="AH14">
            <v>808.50795387065466</v>
          </cell>
          <cell r="AI14">
            <v>879.45802494261932</v>
          </cell>
          <cell r="AJ14" t="e">
            <v>#REF!</v>
          </cell>
        </row>
        <row r="15">
          <cell r="B15">
            <v>5</v>
          </cell>
          <cell r="D15">
            <v>50.506408999999998</v>
          </cell>
          <cell r="E15">
            <v>48.455549499999996</v>
          </cell>
          <cell r="F15">
            <v>54.934392500000001</v>
          </cell>
          <cell r="G15">
            <v>60.325560000000003</v>
          </cell>
          <cell r="H15">
            <v>54.420116666666665</v>
          </cell>
          <cell r="I15">
            <v>115.01317183333333</v>
          </cell>
          <cell r="J15">
            <v>92.1</v>
          </cell>
          <cell r="K15">
            <v>129.30000000000001</v>
          </cell>
          <cell r="L15">
            <v>126.1</v>
          </cell>
          <cell r="M15">
            <v>122.96107507625165</v>
          </cell>
          <cell r="N15">
            <v>122.72363765173394</v>
          </cell>
          <cell r="O15">
            <v>140.96005123212421</v>
          </cell>
          <cell r="P15">
            <v>166.15089442163378</v>
          </cell>
          <cell r="Q15">
            <v>184.12175948082864</v>
          </cell>
          <cell r="R15">
            <v>193.3221464369702</v>
          </cell>
          <cell r="S15">
            <v>206.09064634746818</v>
          </cell>
          <cell r="T15">
            <v>227.76310927969553</v>
          </cell>
          <cell r="U15">
            <v>258.84150945742874</v>
          </cell>
          <cell r="V15">
            <v>295.26723351616033</v>
          </cell>
          <cell r="W15">
            <v>325.53063631238672</v>
          </cell>
          <cell r="X15">
            <v>353.24210735138854</v>
          </cell>
          <cell r="Y15">
            <v>383.27769717747242</v>
          </cell>
          <cell r="Z15">
            <v>415.98618591519852</v>
          </cell>
          <cell r="AA15">
            <v>451.61317138910988</v>
          </cell>
          <cell r="AB15">
            <v>490.42732601933835</v>
          </cell>
          <cell r="AC15">
            <v>532.72259905468263</v>
          </cell>
          <cell r="AD15">
            <v>578.80739061731765</v>
          </cell>
          <cell r="AE15">
            <v>629.02971146811979</v>
          </cell>
          <cell r="AF15">
            <v>683.7700590065507</v>
          </cell>
          <cell r="AG15">
            <v>743.44448474271121</v>
          </cell>
          <cell r="AH15">
            <v>808.50795387065466</v>
          </cell>
          <cell r="AI15">
            <v>879.45802494261932</v>
          </cell>
          <cell r="AJ15" t="e">
            <v>#REF!</v>
          </cell>
        </row>
        <row r="16">
          <cell r="B16">
            <v>3</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8">
          <cell r="D18">
            <v>173.92126324999998</v>
          </cell>
          <cell r="E18">
            <v>202.44564324999999</v>
          </cell>
          <cell r="F18">
            <v>190.1575125</v>
          </cell>
          <cell r="G18">
            <v>158.91316499999996</v>
          </cell>
          <cell r="H18">
            <v>139.6305625</v>
          </cell>
          <cell r="I18">
            <v>139.8972881666667</v>
          </cell>
          <cell r="J18">
            <v>165.10000000000002</v>
          </cell>
          <cell r="K18">
            <v>130.10000000000002</v>
          </cell>
          <cell r="L18">
            <v>160.79999999999998</v>
          </cell>
          <cell r="M18">
            <v>167.23199999999997</v>
          </cell>
          <cell r="N18">
            <v>175.59360000000004</v>
          </cell>
          <cell r="O18">
            <v>184.37328000000008</v>
          </cell>
          <cell r="P18">
            <v>188.06074560000005</v>
          </cell>
          <cell r="Q18">
            <v>191.82196051200003</v>
          </cell>
          <cell r="R18">
            <v>195.65839972224006</v>
          </cell>
          <cell r="S18">
            <v>199.57156771668488</v>
          </cell>
          <cell r="T18">
            <v>203.5629990710186</v>
          </cell>
          <cell r="U18">
            <v>207.63425905243898</v>
          </cell>
          <cell r="V18">
            <v>211.78694423348773</v>
          </cell>
          <cell r="W18">
            <v>216.02268311815749</v>
          </cell>
          <cell r="X18">
            <v>220.34313678052064</v>
          </cell>
          <cell r="Y18">
            <v>224.74999951613106</v>
          </cell>
          <cell r="Z18">
            <v>229.24499950645369</v>
          </cell>
          <cell r="AA18">
            <v>233.82989949658278</v>
          </cell>
          <cell r="AB18">
            <v>238.50649748651446</v>
          </cell>
          <cell r="AC18">
            <v>243.27662743624475</v>
          </cell>
          <cell r="AD18">
            <v>248.14215998496968</v>
          </cell>
          <cell r="AE18">
            <v>253.1050031846691</v>
          </cell>
          <cell r="AF18">
            <v>258.16710324836254</v>
          </cell>
          <cell r="AG18">
            <v>263.33044531332973</v>
          </cell>
          <cell r="AH18">
            <v>268.59705421959632</v>
          </cell>
          <cell r="AI18">
            <v>273.96899530398827</v>
          </cell>
          <cell r="AJ18">
            <v>279.44837521006804</v>
          </cell>
        </row>
        <row r="19">
          <cell r="B19">
            <v>3</v>
          </cell>
          <cell r="D19">
            <v>279.82179824999997</v>
          </cell>
          <cell r="E19">
            <v>320.57315516666665</v>
          </cell>
          <cell r="F19">
            <v>294.53285825</v>
          </cell>
          <cell r="G19">
            <v>275.79393749999997</v>
          </cell>
          <cell r="H19">
            <v>239.30530249999998</v>
          </cell>
          <cell r="I19">
            <v>247.02037433333336</v>
          </cell>
          <cell r="J19">
            <v>269.8</v>
          </cell>
          <cell r="K19">
            <v>237.9</v>
          </cell>
          <cell r="L19">
            <v>270.89999999999998</v>
          </cell>
          <cell r="M19">
            <v>281.73599999999999</v>
          </cell>
          <cell r="N19">
            <v>295.82280000000003</v>
          </cell>
          <cell r="O19">
            <v>310.61394000000007</v>
          </cell>
          <cell r="P19">
            <v>316.82621880000005</v>
          </cell>
          <cell r="Q19">
            <v>323.16274317600005</v>
          </cell>
          <cell r="R19">
            <v>329.62599803952008</v>
          </cell>
          <cell r="S19">
            <v>336.2185180003105</v>
          </cell>
          <cell r="T19">
            <v>342.94288836031672</v>
          </cell>
          <cell r="U19">
            <v>349.80174612752307</v>
          </cell>
          <cell r="V19">
            <v>356.79778105007352</v>
          </cell>
          <cell r="W19">
            <v>363.933736671075</v>
          </cell>
          <cell r="X19">
            <v>371.21241140449649</v>
          </cell>
          <cell r="Y19">
            <v>378.63665963258643</v>
          </cell>
          <cell r="Z19">
            <v>386.20939282523818</v>
          </cell>
          <cell r="AA19">
            <v>393.93358068174297</v>
          </cell>
          <cell r="AB19">
            <v>401.81225229537785</v>
          </cell>
          <cell r="AC19">
            <v>409.84849734128539</v>
          </cell>
          <cell r="AD19">
            <v>418.04546728811113</v>
          </cell>
          <cell r="AE19">
            <v>426.40637663387338</v>
          </cell>
          <cell r="AF19">
            <v>434.93450416655088</v>
          </cell>
          <cell r="AG19">
            <v>443.63319424988191</v>
          </cell>
          <cell r="AH19">
            <v>452.50585813487953</v>
          </cell>
          <cell r="AI19">
            <v>461.55597529757711</v>
          </cell>
          <cell r="AJ19">
            <v>470.78709480352865</v>
          </cell>
        </row>
        <row r="20">
          <cell r="B20">
            <v>3</v>
          </cell>
          <cell r="D20">
            <v>-105.900535</v>
          </cell>
          <cell r="E20">
            <v>-118.12751191666666</v>
          </cell>
          <cell r="F20">
            <v>-104.37534574999999</v>
          </cell>
          <cell r="G20">
            <v>-116.88077250000001</v>
          </cell>
          <cell r="H20">
            <v>-99.67474</v>
          </cell>
          <cell r="I20">
            <v>-107.12308616666667</v>
          </cell>
          <cell r="J20">
            <v>-104.7</v>
          </cell>
          <cell r="K20">
            <v>-107.8</v>
          </cell>
          <cell r="L20">
            <v>-110.1</v>
          </cell>
          <cell r="M20">
            <v>-114.504</v>
          </cell>
          <cell r="N20">
            <v>-120.22920000000001</v>
          </cell>
          <cell r="O20">
            <v>-126.24066000000001</v>
          </cell>
          <cell r="P20">
            <v>-128.7654732</v>
          </cell>
          <cell r="Q20">
            <v>-131.34078266400002</v>
          </cell>
          <cell r="R20">
            <v>-133.96759831728002</v>
          </cell>
          <cell r="S20">
            <v>-136.64695028362561</v>
          </cell>
          <cell r="T20">
            <v>-139.37988928929812</v>
          </cell>
          <cell r="U20">
            <v>-142.1674870750841</v>
          </cell>
          <cell r="V20">
            <v>-145.01083681658579</v>
          </cell>
          <cell r="W20">
            <v>-147.91105355291751</v>
          </cell>
          <cell r="X20">
            <v>-150.86927462397585</v>
          </cell>
          <cell r="Y20">
            <v>-153.88666011645537</v>
          </cell>
          <cell r="Z20">
            <v>-156.96439331878449</v>
          </cell>
          <cell r="AA20">
            <v>-160.10368118516018</v>
          </cell>
          <cell r="AB20">
            <v>-163.30575480886338</v>
          </cell>
          <cell r="AC20">
            <v>-166.57186990504064</v>
          </cell>
          <cell r="AD20">
            <v>-169.90330730314145</v>
          </cell>
          <cell r="AE20">
            <v>-173.30137344920428</v>
          </cell>
          <cell r="AF20">
            <v>-176.76740091818837</v>
          </cell>
          <cell r="AG20">
            <v>-180.30274893655215</v>
          </cell>
          <cell r="AH20">
            <v>-183.90880391528319</v>
          </cell>
          <cell r="AI20">
            <v>-187.58697999358884</v>
          </cell>
          <cell r="AJ20">
            <v>-191.33871959346061</v>
          </cell>
        </row>
        <row r="22">
          <cell r="I22">
            <v>-148.10000000000002</v>
          </cell>
          <cell r="J22">
            <v>-126.60000000000002</v>
          </cell>
          <cell r="K22">
            <v>-53.800000000000011</v>
          </cell>
          <cell r="L22">
            <v>-3.1999999999999886</v>
          </cell>
          <cell r="M22">
            <v>140</v>
          </cell>
          <cell r="N22">
            <v>69</v>
          </cell>
          <cell r="O22">
            <v>55.099999999999966</v>
          </cell>
          <cell r="P22">
            <v>177.9</v>
          </cell>
          <cell r="Q22">
            <v>192.73000008039031</v>
          </cell>
          <cell r="R22">
            <v>151.99704282142915</v>
          </cell>
          <cell r="S22">
            <v>125.22230799738725</v>
          </cell>
          <cell r="T22">
            <v>147.53372891309419</v>
          </cell>
          <cell r="U22">
            <v>191.37410890468971</v>
          </cell>
          <cell r="V22">
            <v>202.50545026514442</v>
          </cell>
          <cell r="W22">
            <v>229.73650787876329</v>
          </cell>
          <cell r="X22">
            <v>245.67280567006389</v>
          </cell>
          <cell r="Y22">
            <v>262.52923466723905</v>
          </cell>
          <cell r="Z22">
            <v>280.69657046382133</v>
          </cell>
          <cell r="AA22">
            <v>300.28275763816384</v>
          </cell>
          <cell r="AB22">
            <v>321.50365231283604</v>
          </cell>
          <cell r="AC22">
            <v>344.50335769232868</v>
          </cell>
          <cell r="AD22">
            <v>373.25376257405662</v>
          </cell>
          <cell r="AE22">
            <v>404.61217500131602</v>
          </cell>
          <cell r="AF22">
            <v>438.81587811466511</v>
          </cell>
          <cell r="AG22">
            <v>476.12336548480403</v>
          </cell>
          <cell r="AH22">
            <v>516.81620277975185</v>
          </cell>
          <cell r="AI22">
            <v>561.20105044714387</v>
          </cell>
          <cell r="AJ22">
            <v>609.61186118458068</v>
          </cell>
        </row>
        <row r="23">
          <cell r="I23">
            <v>282.89999999999998</v>
          </cell>
          <cell r="J23">
            <v>289.2</v>
          </cell>
          <cell r="K23">
            <v>285.2</v>
          </cell>
          <cell r="L23">
            <v>305.7</v>
          </cell>
          <cell r="M23">
            <v>376</v>
          </cell>
          <cell r="N23">
            <v>411</v>
          </cell>
          <cell r="O23">
            <v>427.9</v>
          </cell>
          <cell r="P23">
            <v>423</v>
          </cell>
          <cell r="Q23">
            <v>490.28242761469994</v>
          </cell>
          <cell r="R23">
            <v>514.81781947394688</v>
          </cell>
          <cell r="S23">
            <v>547.40854678099095</v>
          </cell>
          <cell r="T23">
            <v>603.27673843673051</v>
          </cell>
          <cell r="U23">
            <v>681.37988056160395</v>
          </cell>
          <cell r="V23">
            <v>763.89948826477917</v>
          </cell>
          <cell r="W23">
            <v>827.71040244205051</v>
          </cell>
          <cell r="X23">
            <v>882.72331039054211</v>
          </cell>
          <cell r="Y23">
            <v>941.30693631674012</v>
          </cell>
          <cell r="Z23">
            <v>1004.0658617756702</v>
          </cell>
          <cell r="AA23">
            <v>1071.3107784057968</v>
          </cell>
          <cell r="AB23">
            <v>1143.3761193943835</v>
          </cell>
          <cell r="AC23">
            <v>1220.6219053495543</v>
          </cell>
          <cell r="AD23">
            <v>1307.4989500002541</v>
          </cell>
          <cell r="AE23">
            <v>1400.8931367438101</v>
          </cell>
          <cell r="AF23">
            <v>1501.3073766617333</v>
          </cell>
          <cell r="AG23">
            <v>1609.284030209848</v>
          </cell>
          <cell r="AH23">
            <v>1725.4080346335384</v>
          </cell>
          <cell r="AI23">
            <v>1850.3102812006043</v>
          </cell>
          <cell r="AJ23">
            <v>1984.6712623247611</v>
          </cell>
        </row>
        <row r="24">
          <cell r="I24">
            <v>-431</v>
          </cell>
          <cell r="J24">
            <v>-415.8</v>
          </cell>
          <cell r="K24">
            <v>-339</v>
          </cell>
          <cell r="L24">
            <v>-308.89999999999998</v>
          </cell>
          <cell r="M24">
            <v>-236</v>
          </cell>
          <cell r="N24">
            <v>-342</v>
          </cell>
          <cell r="O24">
            <v>-372.8</v>
          </cell>
          <cell r="P24">
            <v>-245.1</v>
          </cell>
          <cell r="Q24">
            <v>-297.55242753430963</v>
          </cell>
          <cell r="R24">
            <v>-362.82077665251774</v>
          </cell>
          <cell r="S24">
            <v>-422.1862387836037</v>
          </cell>
          <cell r="T24">
            <v>-455.74300952363632</v>
          </cell>
          <cell r="U24">
            <v>-490.00577165691425</v>
          </cell>
          <cell r="V24">
            <v>-561.39403799963475</v>
          </cell>
          <cell r="W24">
            <v>-597.97389456328722</v>
          </cell>
          <cell r="X24">
            <v>-637.05050472047822</v>
          </cell>
          <cell r="Y24">
            <v>-678.77770164950107</v>
          </cell>
          <cell r="Z24">
            <v>-723.36929131184888</v>
          </cell>
          <cell r="AA24">
            <v>-771.02802076763294</v>
          </cell>
          <cell r="AB24">
            <v>-821.87246708154748</v>
          </cell>
          <cell r="AC24">
            <v>-876.11854765722558</v>
          </cell>
          <cell r="AD24">
            <v>-934.2451874261975</v>
          </cell>
          <cell r="AE24">
            <v>-996.28096174249413</v>
          </cell>
          <cell r="AF24">
            <v>-1062.4914985470682</v>
          </cell>
          <cell r="AG24">
            <v>-1133.1606647250439</v>
          </cell>
          <cell r="AH24">
            <v>-1208.5918318537865</v>
          </cell>
          <cell r="AI24">
            <v>-1289.1092307534605</v>
          </cell>
          <cell r="AJ24">
            <v>-1375.0594011401804</v>
          </cell>
        </row>
        <row r="25">
          <cell r="N25">
            <v>-273</v>
          </cell>
          <cell r="O25">
            <v>-285.87715594165724</v>
          </cell>
          <cell r="P25">
            <v>-275.24807038849741</v>
          </cell>
          <cell r="Q25">
            <v>-334.15231137589529</v>
          </cell>
          <cell r="R25">
            <v>-407.44887258450228</v>
          </cell>
          <cell r="S25">
            <v>-474.1164731528533</v>
          </cell>
          <cell r="T25">
            <v>-511.80083216820697</v>
          </cell>
          <cell r="U25">
            <v>-550.27802173721898</v>
          </cell>
          <cell r="V25">
            <v>-630.44726922483198</v>
          </cell>
          <cell r="W25">
            <v>-671.52656312215288</v>
          </cell>
          <cell r="X25">
            <v>-715.40971915271336</v>
          </cell>
          <cell r="Y25">
            <v>-762.26949245925925</v>
          </cell>
          <cell r="Z25">
            <v>-812.34598780857345</v>
          </cell>
          <cell r="AA25">
            <v>-865.86689078642746</v>
          </cell>
          <cell r="AB25">
            <v>-922.96536380917962</v>
          </cell>
          <cell r="AC25">
            <v>-983.88388279977266</v>
          </cell>
          <cell r="AD25">
            <v>-1049.1602819616528</v>
          </cell>
          <cell r="AE25">
            <v>-1118.8266515072137</v>
          </cell>
          <cell r="AF25">
            <v>-1193.1812924490564</v>
          </cell>
          <cell r="AG25">
            <v>-1272.542988191414</v>
          </cell>
          <cell r="AH25">
            <v>-1357.2524259692136</v>
          </cell>
          <cell r="AI25">
            <v>-1447.673718012609</v>
          </cell>
          <cell r="AJ25">
            <v>-1544.1960295120266</v>
          </cell>
        </row>
        <row r="27">
          <cell r="D27">
            <v>424.68829933333336</v>
          </cell>
          <cell r="E27">
            <v>406.94448775000001</v>
          </cell>
          <cell r="F27">
            <v>413.69823274999999</v>
          </cell>
          <cell r="G27">
            <v>373.20714907499996</v>
          </cell>
          <cell r="H27">
            <v>387.38530416666663</v>
          </cell>
          <cell r="I27">
            <v>341.09447266666666</v>
          </cell>
          <cell r="J27">
            <v>284.89999999999998</v>
          </cell>
          <cell r="K27">
            <v>190.10000000000002</v>
          </cell>
          <cell r="L27">
            <v>100.19999999999999</v>
          </cell>
          <cell r="M27">
            <v>135.60000000000002</v>
          </cell>
          <cell r="N27">
            <v>128.30000000000001</v>
          </cell>
          <cell r="O27">
            <v>165.13047126389961</v>
          </cell>
          <cell r="P27">
            <v>160.1</v>
          </cell>
          <cell r="Q27">
            <v>114.41343115867338</v>
          </cell>
          <cell r="R27">
            <v>139.88082667609262</v>
          </cell>
          <cell r="S27">
            <v>148.48812028004517</v>
          </cell>
          <cell r="T27">
            <v>155.5771054304044</v>
          </cell>
          <cell r="U27">
            <v>165.459289809127</v>
          </cell>
          <cell r="V27">
            <v>174.32670649561473</v>
          </cell>
          <cell r="W27">
            <v>165.67180247462485</v>
          </cell>
          <cell r="X27">
            <v>176.84739743054888</v>
          </cell>
          <cell r="Y27">
            <v>188.67049354199048</v>
          </cell>
          <cell r="Z27">
            <v>201.12906130775872</v>
          </cell>
          <cell r="AA27">
            <v>214.19745073459359</v>
          </cell>
          <cell r="AB27">
            <v>233.31999152203127</v>
          </cell>
          <cell r="AC27">
            <v>253.88643828164328</v>
          </cell>
          <cell r="AD27">
            <v>304.21225638291907</v>
          </cell>
          <cell r="AE27">
            <v>359.61691888642815</v>
          </cell>
          <cell r="AF27">
            <v>420.56851220383402</v>
          </cell>
          <cell r="AG27">
            <v>487.57747033215901</v>
          </cell>
          <cell r="AH27">
            <v>561.20039053263281</v>
          </cell>
          <cell r="AI27">
            <v>642.04419250856085</v>
          </cell>
          <cell r="AJ27">
            <v>730.77065199888239</v>
          </cell>
        </row>
        <row r="28">
          <cell r="B28">
            <v>3</v>
          </cell>
          <cell r="D28">
            <v>462.70387600000004</v>
          </cell>
          <cell r="E28">
            <v>430.89850233333334</v>
          </cell>
          <cell r="F28">
            <v>442.29228833333332</v>
          </cell>
          <cell r="G28">
            <v>421.09056232499995</v>
          </cell>
          <cell r="H28">
            <v>501.23791666666665</v>
          </cell>
          <cell r="I28">
            <v>485.99893058333333</v>
          </cell>
          <cell r="J28">
            <v>452</v>
          </cell>
          <cell r="K28">
            <v>387.8</v>
          </cell>
          <cell r="L28">
            <v>290</v>
          </cell>
          <cell r="M28">
            <v>300.8</v>
          </cell>
          <cell r="N28">
            <v>259.3</v>
          </cell>
          <cell r="O28">
            <v>308.2</v>
          </cell>
          <cell r="P28">
            <v>285.7</v>
          </cell>
          <cell r="Q28">
            <v>257</v>
          </cell>
          <cell r="R28">
            <v>287.84000000000003</v>
          </cell>
          <cell r="S28">
            <v>305.11040000000003</v>
          </cell>
          <cell r="T28">
            <v>323.41702400000003</v>
          </cell>
          <cell r="U28">
            <v>346.05621568000004</v>
          </cell>
          <cell r="V28">
            <v>370.28015077760006</v>
          </cell>
          <cell r="W28">
            <v>399.90256283980807</v>
          </cell>
          <cell r="X28">
            <v>431.89476786699277</v>
          </cell>
          <cell r="Y28">
            <v>466.4463492963522</v>
          </cell>
          <cell r="Z28">
            <v>503.76205724006041</v>
          </cell>
          <cell r="AA28">
            <v>544.06302181926526</v>
          </cell>
          <cell r="AB28">
            <v>593.0286937829992</v>
          </cell>
          <cell r="AC28">
            <v>646.40127622346915</v>
          </cell>
          <cell r="AD28">
            <v>704.57739108358146</v>
          </cell>
          <cell r="AE28">
            <v>767.98935628110382</v>
          </cell>
          <cell r="AF28">
            <v>837.10839834640319</v>
          </cell>
          <cell r="AG28">
            <v>912.44815419757958</v>
          </cell>
          <cell r="AH28">
            <v>994.56848807536187</v>
          </cell>
          <cell r="AI28">
            <v>1084.0796520021445</v>
          </cell>
          <cell r="AJ28">
            <v>1181.6468206823376</v>
          </cell>
        </row>
        <row r="29">
          <cell r="B29">
            <v>3</v>
          </cell>
          <cell r="D29">
            <v>-38.015576666666668</v>
          </cell>
          <cell r="E29">
            <v>-23.954014583333333</v>
          </cell>
          <cell r="F29">
            <v>-28.594055583333333</v>
          </cell>
          <cell r="G29">
            <v>-47.883413249999997</v>
          </cell>
          <cell r="H29">
            <v>-113.85261250000001</v>
          </cell>
          <cell r="I29">
            <v>-144.90445791666667</v>
          </cell>
          <cell r="J29">
            <v>-167.10000000000002</v>
          </cell>
          <cell r="K29">
            <v>-197.7</v>
          </cell>
          <cell r="L29">
            <v>-189.8</v>
          </cell>
          <cell r="M29">
            <v>-165.2</v>
          </cell>
          <cell r="N29">
            <v>-131</v>
          </cell>
          <cell r="O29">
            <v>-143.06952873610038</v>
          </cell>
          <cell r="P29">
            <v>-125.6</v>
          </cell>
          <cell r="Q29">
            <v>-142.58656884132662</v>
          </cell>
          <cell r="R29">
            <v>-147.95917332390741</v>
          </cell>
          <cell r="S29">
            <v>-156.62227971995486</v>
          </cell>
          <cell r="T29">
            <v>-167.83991856959562</v>
          </cell>
          <cell r="U29">
            <v>-180.59692587087304</v>
          </cell>
          <cell r="V29">
            <v>-195.95344428198533</v>
          </cell>
          <cell r="W29">
            <v>-234.23076036518322</v>
          </cell>
          <cell r="X29">
            <v>-255.04737043644388</v>
          </cell>
          <cell r="Y29">
            <v>-277.77585575436171</v>
          </cell>
          <cell r="Z29">
            <v>-302.6329959323017</v>
          </cell>
          <cell r="AA29">
            <v>-329.86557108467167</v>
          </cell>
          <cell r="AB29">
            <v>-359.70870226096793</v>
          </cell>
          <cell r="AC29">
            <v>-392.51483794182587</v>
          </cell>
          <cell r="AD29">
            <v>-400.3651347006624</v>
          </cell>
          <cell r="AE29">
            <v>-408.37243739467567</v>
          </cell>
          <cell r="AF29">
            <v>-416.53988614256917</v>
          </cell>
          <cell r="AG29">
            <v>-424.87068386542057</v>
          </cell>
          <cell r="AH29">
            <v>-433.368097542729</v>
          </cell>
          <cell r="AI29">
            <v>-442.03545949358357</v>
          </cell>
          <cell r="AJ29">
            <v>-450.87616868345526</v>
          </cell>
        </row>
        <row r="30">
          <cell r="E30">
            <v>-6.8738074860359877</v>
          </cell>
          <cell r="F30">
            <v>2.6441925275446865</v>
          </cell>
          <cell r="G30">
            <v>-4.793600649974417</v>
          </cell>
          <cell r="H30">
            <v>19.033282033000898</v>
          </cell>
          <cell r="I30">
            <v>-3.0402700148216333</v>
          </cell>
          <cell r="J30">
            <v>-6.9956801226959904</v>
          </cell>
          <cell r="K30">
            <v>-14.203539823008848</v>
          </cell>
          <cell r="L30">
            <v>-25.21918514698298</v>
          </cell>
          <cell r="M30">
            <v>3.7241379310344769</v>
          </cell>
          <cell r="N30">
            <v>-13.796542553191493</v>
          </cell>
          <cell r="O30">
            <v>18.858465098341682</v>
          </cell>
          <cell r="P30">
            <v>-7.3004542504866983</v>
          </cell>
          <cell r="Q30">
            <v>-10.045502275113749</v>
          </cell>
          <cell r="R30">
            <v>12</v>
          </cell>
          <cell r="S30">
            <v>6</v>
          </cell>
          <cell r="T30">
            <v>6</v>
          </cell>
          <cell r="U30">
            <v>7</v>
          </cell>
          <cell r="V30">
            <v>7</v>
          </cell>
          <cell r="W30">
            <v>8</v>
          </cell>
          <cell r="X30">
            <v>8</v>
          </cell>
          <cell r="Y30">
            <v>8</v>
          </cell>
          <cell r="Z30">
            <v>8</v>
          </cell>
          <cell r="AA30">
            <v>8</v>
          </cell>
          <cell r="AB30">
            <v>9</v>
          </cell>
          <cell r="AC30">
            <v>9</v>
          </cell>
          <cell r="AD30">
            <v>9</v>
          </cell>
          <cell r="AE30">
            <v>9</v>
          </cell>
          <cell r="AF30">
            <v>9</v>
          </cell>
          <cell r="AG30">
            <v>9</v>
          </cell>
          <cell r="AH30">
            <v>9</v>
          </cell>
          <cell r="AI30">
            <v>9</v>
          </cell>
          <cell r="AJ30">
            <v>9</v>
          </cell>
        </row>
        <row r="33">
          <cell r="D33">
            <v>260.81400991666663</v>
          </cell>
          <cell r="E33">
            <v>183.96683199999995</v>
          </cell>
          <cell r="F33">
            <v>216.21613458333331</v>
          </cell>
          <cell r="G33">
            <v>232.36511999999999</v>
          </cell>
          <cell r="H33">
            <v>216.82120166666664</v>
          </cell>
          <cell r="I33">
            <v>30.5</v>
          </cell>
          <cell r="J33">
            <v>17.299999999999983</v>
          </cell>
          <cell r="K33">
            <v>80.5</v>
          </cell>
          <cell r="L33">
            <v>137.5</v>
          </cell>
          <cell r="M33">
            <v>148.69999999999999</v>
          </cell>
          <cell r="N33">
            <v>207</v>
          </cell>
          <cell r="O33">
            <v>234.5</v>
          </cell>
          <cell r="P33">
            <v>224.5</v>
          </cell>
          <cell r="Q33">
            <v>228.99</v>
          </cell>
          <cell r="R33">
            <v>232.99656000000004</v>
          </cell>
          <cell r="S33">
            <v>235.88517960000004</v>
          </cell>
          <cell r="T33">
            <v>240.60288319200004</v>
          </cell>
          <cell r="U33">
            <v>245.41494085584003</v>
          </cell>
          <cell r="V33">
            <v>250.32323967295682</v>
          </cell>
          <cell r="W33">
            <v>255.32970446641599</v>
          </cell>
          <cell r="X33">
            <v>260.43629855574432</v>
          </cell>
          <cell r="Y33">
            <v>265.64502452685917</v>
          </cell>
          <cell r="Z33">
            <v>270.95792501739641</v>
          </cell>
          <cell r="AA33">
            <v>276.37708351774432</v>
          </cell>
          <cell r="AB33">
            <v>281.9046251880992</v>
          </cell>
          <cell r="AC33">
            <v>287.54271769186118</v>
          </cell>
          <cell r="AD33">
            <v>293.2935720456984</v>
          </cell>
          <cell r="AE33">
            <v>299.15944348661236</v>
          </cell>
          <cell r="AF33">
            <v>305.14263235634462</v>
          </cell>
          <cell r="AG33">
            <v>311.24548500347157</v>
          </cell>
          <cell r="AH33">
            <v>317.47039470354099</v>
          </cell>
          <cell r="AI33">
            <v>323.81980259761178</v>
          </cell>
          <cell r="AJ33">
            <v>330.29619864956408</v>
          </cell>
        </row>
        <row r="34">
          <cell r="B34">
            <v>3</v>
          </cell>
          <cell r="D34">
            <v>362.09836774999997</v>
          </cell>
          <cell r="E34">
            <v>274.58144716666663</v>
          </cell>
          <cell r="F34">
            <v>293.68771375</v>
          </cell>
          <cell r="G34">
            <v>302.46565499999997</v>
          </cell>
          <cell r="H34">
            <v>303.0341233333333</v>
          </cell>
          <cell r="I34">
            <v>173.5</v>
          </cell>
          <cell r="J34">
            <v>159.69999999999999</v>
          </cell>
          <cell r="K34">
            <v>198.1</v>
          </cell>
          <cell r="L34">
            <v>199.9</v>
          </cell>
          <cell r="M34">
            <v>214</v>
          </cell>
          <cell r="N34">
            <v>266</v>
          </cell>
          <cell r="O34">
            <v>296.3</v>
          </cell>
          <cell r="P34">
            <v>280.7</v>
          </cell>
          <cell r="Q34">
            <v>286.31400000000002</v>
          </cell>
          <cell r="R34">
            <v>292.04028000000005</v>
          </cell>
          <cell r="S34">
            <v>297.88108560000006</v>
          </cell>
          <cell r="T34">
            <v>303.83870731200005</v>
          </cell>
          <cell r="U34">
            <v>309.91548145824004</v>
          </cell>
          <cell r="V34">
            <v>316.11379108740482</v>
          </cell>
          <cell r="W34">
            <v>322.43606690915294</v>
          </cell>
          <cell r="X34">
            <v>328.88478824733602</v>
          </cell>
          <cell r="Y34">
            <v>335.46248401228274</v>
          </cell>
          <cell r="Z34">
            <v>342.17173369252839</v>
          </cell>
          <cell r="AA34">
            <v>349.01516836637899</v>
          </cell>
          <cell r="AB34">
            <v>355.99547173370655</v>
          </cell>
          <cell r="AC34">
            <v>363.11538116838068</v>
          </cell>
          <cell r="AD34">
            <v>370.37768879174831</v>
          </cell>
          <cell r="AE34">
            <v>377.78524256758328</v>
          </cell>
          <cell r="AF34">
            <v>385.34094741893495</v>
          </cell>
          <cell r="AG34">
            <v>393.04776636731367</v>
          </cell>
          <cell r="AH34">
            <v>400.90872169465996</v>
          </cell>
          <cell r="AI34">
            <v>408.92689612855315</v>
          </cell>
          <cell r="AJ34">
            <v>417.10543405112423</v>
          </cell>
        </row>
        <row r="35">
          <cell r="B35">
            <v>3</v>
          </cell>
          <cell r="D35">
            <v>-101.28435783333333</v>
          </cell>
          <cell r="E35">
            <v>-90.614615166666667</v>
          </cell>
          <cell r="F35">
            <v>-77.471579166666672</v>
          </cell>
          <cell r="G35">
            <v>-70.100534999999994</v>
          </cell>
          <cell r="H35">
            <v>-86.212921666666674</v>
          </cell>
          <cell r="I35">
            <v>-143</v>
          </cell>
          <cell r="J35">
            <v>-142.4</v>
          </cell>
          <cell r="K35">
            <v>-117.6</v>
          </cell>
          <cell r="L35">
            <v>-62.4</v>
          </cell>
          <cell r="M35">
            <v>-65.3</v>
          </cell>
          <cell r="N35">
            <v>-59</v>
          </cell>
          <cell r="O35">
            <v>-61.8</v>
          </cell>
          <cell r="P35">
            <v>-56.2</v>
          </cell>
          <cell r="Q35">
            <v>-57.324000000000005</v>
          </cell>
          <cell r="R35">
            <v>-59.043720000000008</v>
          </cell>
          <cell r="S35">
            <v>-61.995906000000012</v>
          </cell>
          <cell r="T35">
            <v>-63.235824120000011</v>
          </cell>
          <cell r="U35">
            <v>-64.500540602400008</v>
          </cell>
          <cell r="V35">
            <v>-65.790551414448004</v>
          </cell>
          <cell r="W35">
            <v>-67.106362442736966</v>
          </cell>
          <cell r="X35">
            <v>-68.448489691591703</v>
          </cell>
          <cell r="Y35">
            <v>-69.817459485423541</v>
          </cell>
          <cell r="Z35">
            <v>-71.213808675132015</v>
          </cell>
          <cell r="AA35">
            <v>-72.638084848634662</v>
          </cell>
          <cell r="AB35">
            <v>-74.090846545607363</v>
          </cell>
          <cell r="AC35">
            <v>-75.572663476519509</v>
          </cell>
          <cell r="AD35">
            <v>-77.084116746049901</v>
          </cell>
          <cell r="AE35">
            <v>-78.625799080970907</v>
          </cell>
          <cell r="AF35">
            <v>-80.198315062590325</v>
          </cell>
          <cell r="AG35">
            <v>-81.802281363842127</v>
          </cell>
          <cell r="AH35">
            <v>-83.43832699111897</v>
          </cell>
          <cell r="AI35">
            <v>-85.107093530941356</v>
          </cell>
          <cell r="AJ35">
            <v>-86.809235401560187</v>
          </cell>
        </row>
        <row r="37">
          <cell r="D37">
            <v>-79.968480916666664</v>
          </cell>
          <cell r="E37">
            <v>-64.059878999999995</v>
          </cell>
          <cell r="F37">
            <v>-55.497822166666666</v>
          </cell>
          <cell r="G37">
            <v>-37.144905000000008</v>
          </cell>
          <cell r="H37">
            <v>-39.23976833333333</v>
          </cell>
          <cell r="I37">
            <v>-74.712762583333344</v>
          </cell>
          <cell r="J37">
            <v>-77.300000000000011</v>
          </cell>
          <cell r="K37">
            <v>-126.39999999999999</v>
          </cell>
          <cell r="L37">
            <v>-112.69999999999999</v>
          </cell>
          <cell r="M37">
            <v>-126.1</v>
          </cell>
          <cell r="N37">
            <v>-159.30000000000001</v>
          </cell>
          <cell r="O37">
            <v>-193.3</v>
          </cell>
          <cell r="P37">
            <v>-62.199999999999989</v>
          </cell>
          <cell r="Q37">
            <v>-80.265404469578598</v>
          </cell>
          <cell r="R37">
            <v>-80.809456984605475</v>
          </cell>
          <cell r="S37">
            <v>-73.881704063688659</v>
          </cell>
          <cell r="T37">
            <v>-83.133291025903077</v>
          </cell>
          <cell r="U37">
            <v>-94.085051201738736</v>
          </cell>
          <cell r="V37">
            <v>-96.812225427497765</v>
          </cell>
          <cell r="W37">
            <v>-128.02054266577153</v>
          </cell>
          <cell r="X37">
            <v>-148.26767744510207</v>
          </cell>
          <cell r="Y37">
            <v>-170.65390521434685</v>
          </cell>
          <cell r="Z37">
            <v>-195.43307545343572</v>
          </cell>
          <cell r="AA37">
            <v>-222.89460922214386</v>
          </cell>
          <cell r="AB37">
            <v>-253.31393031121081</v>
          </cell>
          <cell r="AC37">
            <v>-287.10592538213376</v>
          </cell>
          <cell r="AD37">
            <v>-324.61638756938544</v>
          </cell>
          <cell r="AE37">
            <v>-365.90719931389617</v>
          </cell>
          <cell r="AF37">
            <v>-411.33571148169551</v>
          </cell>
          <cell r="AG37">
            <v>-461.29240831176332</v>
          </cell>
          <cell r="AH37">
            <v>-516.20396067330103</v>
          </cell>
          <cell r="AI37">
            <v>-576.53656012183069</v>
          </cell>
          <cell r="AJ37">
            <v>-642.79955956158392</v>
          </cell>
        </row>
        <row r="38">
          <cell r="B38">
            <v>3</v>
          </cell>
          <cell r="D38">
            <v>54.986816250000004</v>
          </cell>
          <cell r="E38">
            <v>66.934360749999996</v>
          </cell>
          <cell r="F38">
            <v>60.709546583333335</v>
          </cell>
          <cell r="G38">
            <v>75.127664999999993</v>
          </cell>
          <cell r="H38">
            <v>65.733772500000001</v>
          </cell>
          <cell r="I38">
            <v>82.087237416666667</v>
          </cell>
          <cell r="J38">
            <v>51.5</v>
          </cell>
          <cell r="K38">
            <v>44.8</v>
          </cell>
          <cell r="L38">
            <v>35</v>
          </cell>
          <cell r="M38">
            <v>41</v>
          </cell>
          <cell r="N38">
            <v>33</v>
          </cell>
          <cell r="O38">
            <v>54.5</v>
          </cell>
          <cell r="P38">
            <v>122.5</v>
          </cell>
          <cell r="Q38">
            <v>126.175</v>
          </cell>
          <cell r="R38">
            <v>129.96025</v>
          </cell>
          <cell r="S38">
            <v>133.85905750000001</v>
          </cell>
          <cell r="T38">
            <v>137.87482922500001</v>
          </cell>
          <cell r="U38">
            <v>142.01107410175001</v>
          </cell>
          <cell r="V38">
            <v>146.27140632480251</v>
          </cell>
          <cell r="W38">
            <v>150.6595485145466</v>
          </cell>
          <cell r="X38">
            <v>155.17933496998299</v>
          </cell>
          <cell r="Y38">
            <v>159.83471501908249</v>
          </cell>
          <cell r="Z38">
            <v>164.62975646965498</v>
          </cell>
          <cell r="AA38">
            <v>169.56864916374462</v>
          </cell>
          <cell r="AB38">
            <v>174.65570863865696</v>
          </cell>
          <cell r="AC38">
            <v>179.89537989781667</v>
          </cell>
          <cell r="AD38">
            <v>185.29224129475116</v>
          </cell>
          <cell r="AE38">
            <v>190.8510085335937</v>
          </cell>
          <cell r="AF38">
            <v>196.57653878960153</v>
          </cell>
          <cell r="AG38">
            <v>202.47383495328958</v>
          </cell>
          <cell r="AH38">
            <v>208.54805000188827</v>
          </cell>
          <cell r="AI38">
            <v>214.80449150194494</v>
          </cell>
          <cell r="AJ38">
            <v>221.2486262470033</v>
          </cell>
        </row>
        <row r="39">
          <cell r="B39">
            <v>3</v>
          </cell>
          <cell r="D39">
            <v>-134.95529716666667</v>
          </cell>
          <cell r="E39">
            <v>-130.99423974999999</v>
          </cell>
          <cell r="F39">
            <v>-116.20736875</v>
          </cell>
          <cell r="G39">
            <v>-112.27257</v>
          </cell>
          <cell r="H39">
            <v>-104.97354083333333</v>
          </cell>
          <cell r="I39">
            <v>-156.80000000000001</v>
          </cell>
          <cell r="J39">
            <v>-128.80000000000001</v>
          </cell>
          <cell r="K39">
            <v>-171.2</v>
          </cell>
          <cell r="L39">
            <v>-147.69999999999999</v>
          </cell>
          <cell r="M39">
            <v>-167.1</v>
          </cell>
          <cell r="N39">
            <v>-192.3</v>
          </cell>
          <cell r="O39">
            <v>-247.8</v>
          </cell>
          <cell r="P39">
            <v>-184.7</v>
          </cell>
          <cell r="Q39">
            <v>-206.4404044695786</v>
          </cell>
          <cell r="R39">
            <v>-210.76970698460548</v>
          </cell>
          <cell r="S39">
            <v>-207.74076156368866</v>
          </cell>
          <cell r="T39">
            <v>-221.00812025090309</v>
          </cell>
          <cell r="U39">
            <v>-236.09612530348875</v>
          </cell>
          <cell r="V39">
            <v>-243.08363175230028</v>
          </cell>
          <cell r="W39">
            <v>-278.68009118031813</v>
          </cell>
          <cell r="X39">
            <v>-303.44701241508506</v>
          </cell>
          <cell r="Y39">
            <v>-330.48862023342934</v>
          </cell>
          <cell r="Z39">
            <v>-360.0628319230907</v>
          </cell>
          <cell r="AA39">
            <v>-392.46325838588848</v>
          </cell>
          <cell r="AB39">
            <v>-427.96963894986777</v>
          </cell>
          <cell r="AC39">
            <v>-467.00130527995043</v>
          </cell>
          <cell r="AD39">
            <v>-509.90862886413657</v>
          </cell>
          <cell r="AE39">
            <v>-556.75820784748987</v>
          </cell>
          <cell r="AF39">
            <v>-607.91225027129701</v>
          </cell>
          <cell r="AG39">
            <v>-663.76624326505294</v>
          </cell>
          <cell r="AH39">
            <v>-724.75201067518935</v>
          </cell>
          <cell r="AI39">
            <v>-791.34105162377568</v>
          </cell>
          <cell r="AJ39">
            <v>-864.04818580858728</v>
          </cell>
        </row>
        <row r="40">
          <cell r="O40">
            <v>-13.875</v>
          </cell>
          <cell r="P40">
            <v>-36.150000000000006</v>
          </cell>
          <cell r="Q40">
            <v>-37.800000000000004</v>
          </cell>
          <cell r="R40">
            <v>-35.774999999999999</v>
          </cell>
          <cell r="S40">
            <v>-22.5</v>
          </cell>
          <cell r="T40">
            <v>-22.5</v>
          </cell>
          <cell r="U40">
            <v>-22.5</v>
          </cell>
          <cell r="V40">
            <v>-11.324999999999999</v>
          </cell>
          <cell r="W40">
            <v>-1.65</v>
          </cell>
          <cell r="X40">
            <v>0</v>
          </cell>
          <cell r="Y40">
            <v>-2.4</v>
          </cell>
          <cell r="Z40">
            <v>-1.92</v>
          </cell>
          <cell r="AA40">
            <v>-1.44</v>
          </cell>
          <cell r="AB40">
            <v>-0.96</v>
          </cell>
          <cell r="AC40">
            <v>-0.48</v>
          </cell>
          <cell r="AD40">
            <v>-0.12</v>
          </cell>
          <cell r="AE40">
            <v>0</v>
          </cell>
          <cell r="AF40">
            <v>0</v>
          </cell>
          <cell r="AG40">
            <v>0</v>
          </cell>
          <cell r="AH40">
            <v>0</v>
          </cell>
          <cell r="AI40">
            <v>0</v>
          </cell>
          <cell r="AJ40">
            <v>0</v>
          </cell>
        </row>
        <row r="42">
          <cell r="D42">
            <v>-366.5317986088333</v>
          </cell>
          <cell r="E42">
            <v>-372.30698266249999</v>
          </cell>
          <cell r="F42">
            <v>-354.99224206133334</v>
          </cell>
          <cell r="G42">
            <v>-360.17434247850002</v>
          </cell>
          <cell r="H42">
            <v>-362.32340833333336</v>
          </cell>
          <cell r="I42">
            <v>-320.15539916666665</v>
          </cell>
          <cell r="J42">
            <v>-225.9</v>
          </cell>
          <cell r="K42">
            <v>-172.19420000000002</v>
          </cell>
          <cell r="L42">
            <v>-129.89999999999998</v>
          </cell>
          <cell r="M42">
            <v>-172.86316451542331</v>
          </cell>
          <cell r="N42">
            <v>-129.77931407137302</v>
          </cell>
          <cell r="O42">
            <v>-147.5</v>
          </cell>
          <cell r="P42">
            <v>-121.6</v>
          </cell>
          <cell r="Q42">
            <v>-178.8325313489253</v>
          </cell>
          <cell r="R42">
            <v>-148.07674407677288</v>
          </cell>
          <cell r="S42">
            <v>-153.15692773230484</v>
          </cell>
          <cell r="T42">
            <v>-160.50512981151985</v>
          </cell>
          <cell r="U42">
            <v>-155.94977788418069</v>
          </cell>
          <cell r="V42">
            <v>-104.593726889572</v>
          </cell>
          <cell r="W42">
            <v>-159.53201546671141</v>
          </cell>
          <cell r="X42">
            <v>-163.62318679928347</v>
          </cell>
          <cell r="Y42">
            <v>-173.13948792115639</v>
          </cell>
          <cell r="Z42">
            <v>-181.20584771506151</v>
          </cell>
          <cell r="AA42">
            <v>-189.84772586336001</v>
          </cell>
          <cell r="AB42">
            <v>-205.16512835788151</v>
          </cell>
          <cell r="AC42">
            <v>-217.51796009204085</v>
          </cell>
          <cell r="AD42">
            <v>-221.57584518631384</v>
          </cell>
          <cell r="AE42">
            <v>-227.79217193198545</v>
          </cell>
          <cell r="AF42">
            <v>-235.89516192408126</v>
          </cell>
          <cell r="AG42">
            <v>-244.06325268912087</v>
          </cell>
          <cell r="AH42">
            <v>-252.42846122922884</v>
          </cell>
          <cell r="AI42">
            <v>-260.37648059517812</v>
          </cell>
          <cell r="AJ42">
            <v>-425.08946138525437</v>
          </cell>
        </row>
        <row r="43">
          <cell r="D43">
            <v>21.362853307833333</v>
          </cell>
          <cell r="E43">
            <v>5.6271402258333332</v>
          </cell>
          <cell r="F43">
            <v>7.4338910220000001</v>
          </cell>
          <cell r="G43">
            <v>11.2747075215</v>
          </cell>
          <cell r="H43">
            <v>20.049516666666666</v>
          </cell>
          <cell r="I43">
            <v>25.794510833333334</v>
          </cell>
          <cell r="J43">
            <v>21.5</v>
          </cell>
          <cell r="K43">
            <v>38.605800000000002</v>
          </cell>
          <cell r="L43">
            <v>41.2</v>
          </cell>
          <cell r="M43">
            <v>31.650000000000002</v>
          </cell>
          <cell r="N43">
            <v>45</v>
          </cell>
          <cell r="O43">
            <v>42.8</v>
          </cell>
          <cell r="P43">
            <v>35.4</v>
          </cell>
          <cell r="Q43">
            <v>46.625599999999999</v>
          </cell>
          <cell r="R43">
            <v>56.54</v>
          </cell>
          <cell r="S43">
            <v>71.760000000000005</v>
          </cell>
          <cell r="T43">
            <v>92.92</v>
          </cell>
          <cell r="U43">
            <v>111.66</v>
          </cell>
          <cell r="V43">
            <v>126.12</v>
          </cell>
          <cell r="W43">
            <v>144.6756574487124</v>
          </cell>
          <cell r="X43">
            <v>160.77092729917445</v>
          </cell>
          <cell r="Y43">
            <v>171.49552824338957</v>
          </cell>
          <cell r="Z43">
            <v>182.97848570751995</v>
          </cell>
          <cell r="AA43">
            <v>195.26520707792153</v>
          </cell>
          <cell r="AB43">
            <v>201.51828538016488</v>
          </cell>
          <cell r="AC43">
            <v>211.46780347645122</v>
          </cell>
          <cell r="AD43">
            <v>230.99313211947558</v>
          </cell>
          <cell r="AE43">
            <v>249.69686752830174</v>
          </cell>
          <cell r="AF43">
            <v>268.3006035445523</v>
          </cell>
          <cell r="AG43">
            <v>288.0505304003018</v>
          </cell>
          <cell r="AH43">
            <v>309.57491722812091</v>
          </cell>
          <cell r="AI43">
            <v>332.72883741834528</v>
          </cell>
          <cell r="AJ43">
            <v>172.36408031441556</v>
          </cell>
        </row>
        <row r="44">
          <cell r="D44">
            <v>-387.89465191666665</v>
          </cell>
          <cell r="E44">
            <v>-377.93412288833332</v>
          </cell>
          <cell r="F44">
            <v>-362.42613308333335</v>
          </cell>
          <cell r="G44">
            <v>-371.44905</v>
          </cell>
          <cell r="H44">
            <v>-382.37292500000001</v>
          </cell>
          <cell r="I44">
            <v>-345.94990999999999</v>
          </cell>
          <cell r="J44">
            <v>-247.4</v>
          </cell>
          <cell r="K44">
            <v>-210.8</v>
          </cell>
          <cell r="L44">
            <v>-171.1</v>
          </cell>
          <cell r="M44">
            <v>-204.51316451542331</v>
          </cell>
          <cell r="N44">
            <v>-174.77931407137302</v>
          </cell>
          <cell r="O44">
            <v>-190.3</v>
          </cell>
          <cell r="P44">
            <v>-157</v>
          </cell>
          <cell r="Q44">
            <v>-225.45813134892529</v>
          </cell>
          <cell r="R44">
            <v>-204.61674407677287</v>
          </cell>
          <cell r="S44">
            <v>-224.91692773230483</v>
          </cell>
          <cell r="T44">
            <v>-253.42512981151987</v>
          </cell>
          <cell r="U44">
            <v>-267.60977788418069</v>
          </cell>
          <cell r="V44">
            <v>-230.713726889572</v>
          </cell>
          <cell r="W44">
            <v>-304.20767291542381</v>
          </cell>
          <cell r="X44">
            <v>-324.39411409845792</v>
          </cell>
          <cell r="Y44">
            <v>-344.63501616454596</v>
          </cell>
          <cell r="Z44">
            <v>-364.18433342258146</v>
          </cell>
          <cell r="AA44">
            <v>-385.11293294128154</v>
          </cell>
          <cell r="AB44">
            <v>-406.6834137380464</v>
          </cell>
          <cell r="AC44">
            <v>-428.98576356849208</v>
          </cell>
          <cell r="AD44">
            <v>-452.56897730578942</v>
          </cell>
          <cell r="AE44">
            <v>-477.48903946028719</v>
          </cell>
          <cell r="AF44">
            <v>-504.19576546863357</v>
          </cell>
          <cell r="AG44">
            <v>-532.11378308942267</v>
          </cell>
          <cell r="AH44">
            <v>-562.00337845734975</v>
          </cell>
          <cell r="AI44">
            <v>-593.1053180135234</v>
          </cell>
          <cell r="AJ44">
            <v>-597.45354169966993</v>
          </cell>
        </row>
        <row r="45">
          <cell r="D45">
            <v>-294.62071916666667</v>
          </cell>
          <cell r="E45">
            <v>-249.26684455500006</v>
          </cell>
          <cell r="F45">
            <v>-223.11814800000002</v>
          </cell>
          <cell r="G45">
            <v>-175.111695</v>
          </cell>
          <cell r="H45">
            <v>-219.9</v>
          </cell>
          <cell r="I45">
            <v>-256.80248937917003</v>
          </cell>
          <cell r="J45">
            <v>-224.8</v>
          </cell>
          <cell r="K45">
            <v>-159.5</v>
          </cell>
          <cell r="L45">
            <v>-147.9</v>
          </cell>
          <cell r="M45">
            <v>-163.91316451542332</v>
          </cell>
          <cell r="N45">
            <v>-119.57931407137302</v>
          </cell>
          <cell r="O45">
            <v>-111.78122892758937</v>
          </cell>
          <cell r="P45">
            <v>-89.073244050112834</v>
          </cell>
          <cell r="Q45">
            <v>-94.719140096246846</v>
          </cell>
          <cell r="R45">
            <v>-101.26642811622014</v>
          </cell>
          <cell r="S45">
            <v>-118.48098909872448</v>
          </cell>
          <cell r="T45">
            <v>-133.60253362126048</v>
          </cell>
          <cell r="U45">
            <v>-145.41646875940833</v>
          </cell>
          <cell r="V45">
            <v>-105.903946683561</v>
          </cell>
          <cell r="W45">
            <v>-176.52337557411229</v>
          </cell>
          <cell r="X45">
            <v>-193.35480126508082</v>
          </cell>
          <cell r="Y45">
            <v>-209.6811576895</v>
          </cell>
          <cell r="Z45">
            <v>-224.6766899925332</v>
          </cell>
          <cell r="AA45">
            <v>-240.72475108973083</v>
          </cell>
          <cell r="AB45">
            <v>-257.08535404391813</v>
          </cell>
          <cell r="AC45">
            <v>-273.83201963965746</v>
          </cell>
          <cell r="AD45">
            <v>-291.27145243051302</v>
          </cell>
          <cell r="AE45">
            <v>-309.35710709124697</v>
          </cell>
          <cell r="AF45">
            <v>-327.65723648114135</v>
          </cell>
          <cell r="AG45">
            <v>-346.74832765255587</v>
          </cell>
          <cell r="AH45">
            <v>-367.36965024863957</v>
          </cell>
          <cell r="AI45">
            <v>-388.73990339437762</v>
          </cell>
          <cell r="AJ45">
            <v>-382.86985634956693</v>
          </cell>
        </row>
        <row r="46">
          <cell r="Q46">
            <v>-37.996377837866333</v>
          </cell>
        </row>
        <row r="47">
          <cell r="D47">
            <v>-93.273932749999972</v>
          </cell>
          <cell r="E47">
            <v>-128.66727833333326</v>
          </cell>
          <cell r="F47">
            <v>-139.30798508333334</v>
          </cell>
          <cell r="G47">
            <v>-196.337355</v>
          </cell>
          <cell r="H47">
            <v>-162.472925</v>
          </cell>
          <cell r="I47">
            <v>-89.147420620829962</v>
          </cell>
          <cell r="J47">
            <v>-22.599999999999998</v>
          </cell>
          <cell r="K47">
            <v>-51.3</v>
          </cell>
          <cell r="L47">
            <v>-23.2</v>
          </cell>
          <cell r="M47">
            <v>-40.6</v>
          </cell>
          <cell r="N47">
            <v>-55.2</v>
          </cell>
          <cell r="O47">
            <v>-78.518771072410644</v>
          </cell>
          <cell r="P47">
            <v>-87.737096704582967</v>
          </cell>
          <cell r="Q47">
            <v>-92.742613414812112</v>
          </cell>
          <cell r="R47">
            <v>-103.35031596055272</v>
          </cell>
          <cell r="S47">
            <v>-106.43593863358036</v>
          </cell>
          <cell r="T47">
            <v>-119.82259619025939</v>
          </cell>
          <cell r="U47">
            <v>-122.19330912477236</v>
          </cell>
          <cell r="V47">
            <v>-124.80978020601098</v>
          </cell>
          <cell r="W47">
            <v>-127.68429734131152</v>
          </cell>
          <cell r="X47">
            <v>-131.0393128333771</v>
          </cell>
          <cell r="Y47">
            <v>-134.95385847504596</v>
          </cell>
          <cell r="Z47">
            <v>-139.50764343004826</v>
          </cell>
          <cell r="AA47">
            <v>-144.38818185155071</v>
          </cell>
          <cell r="AB47">
            <v>-149.59805969412824</v>
          </cell>
          <cell r="AC47">
            <v>-155.15374392883464</v>
          </cell>
          <cell r="AD47">
            <v>-161.29752487527639</v>
          </cell>
          <cell r="AE47">
            <v>-168.13193236904021</v>
          </cell>
          <cell r="AF47">
            <v>-176.53852898749224</v>
          </cell>
          <cell r="AG47">
            <v>-185.36545543686685</v>
          </cell>
          <cell r="AH47">
            <v>-194.63372820871021</v>
          </cell>
          <cell r="AI47">
            <v>-204.36541461914572</v>
          </cell>
          <cell r="AJ47">
            <v>-214.58368535010302</v>
          </cell>
        </row>
        <row r="48">
          <cell r="O48">
            <v>-7.7009624999999993</v>
          </cell>
          <cell r="P48">
            <v>-6.8627624999999988</v>
          </cell>
          <cell r="Q48">
            <v>-7.8245624999999981</v>
          </cell>
          <cell r="R48">
            <v>-14.1863625</v>
          </cell>
          <cell r="S48">
            <v>-12.8137875</v>
          </cell>
          <cell r="T48">
            <v>-21.519337499999999</v>
          </cell>
          <cell r="U48">
            <v>-18.974887499999998</v>
          </cell>
          <cell r="V48">
            <v>-16.430437499999993</v>
          </cell>
          <cell r="W48">
            <v>-13.885987499999992</v>
          </cell>
          <cell r="X48">
            <v>-11.551087499999994</v>
          </cell>
          <cell r="Y48">
            <v>-9.4912218749999973</v>
          </cell>
          <cell r="Z48">
            <v>-7.7718749999999988</v>
          </cell>
          <cell r="AA48">
            <v>-6.0656249999999998</v>
          </cell>
          <cell r="AB48">
            <v>-4.3593749999999991</v>
          </cell>
          <cell r="AC48">
            <v>-2.6531249999999988</v>
          </cell>
          <cell r="AD48">
            <v>-1.1718749999999993</v>
          </cell>
          <cell r="AE48">
            <v>0</v>
          </cell>
          <cell r="AF48">
            <v>0</v>
          </cell>
          <cell r="AG48">
            <v>0</v>
          </cell>
          <cell r="AH48">
            <v>0</v>
          </cell>
          <cell r="AI48">
            <v>0</v>
          </cell>
          <cell r="AJ48">
            <v>0</v>
          </cell>
        </row>
        <row r="49">
          <cell r="B49" t="str">
            <v>adj</v>
          </cell>
          <cell r="G49">
            <v>-33.300000000000004</v>
          </cell>
        </row>
        <row r="50">
          <cell r="D50">
            <v>371.88291087024277</v>
          </cell>
          <cell r="E50">
            <v>347.92245283277009</v>
          </cell>
          <cell r="F50">
            <v>282.37845755168723</v>
          </cell>
          <cell r="G50">
            <v>240.86796246648788</v>
          </cell>
          <cell r="H50">
            <v>227.64824186360192</v>
          </cell>
          <cell r="I50">
            <v>515.5</v>
          </cell>
          <cell r="J50">
            <v>558.24049092535665</v>
          </cell>
          <cell r="K50">
            <v>579.47226862903153</v>
          </cell>
          <cell r="L50">
            <v>554.06536121217482</v>
          </cell>
          <cell r="M50">
            <v>627.6011924590822</v>
          </cell>
          <cell r="N50">
            <v>916.48808129326108</v>
          </cell>
          <cell r="O50">
            <v>854.25279712449674</v>
          </cell>
          <cell r="P50">
            <v>665.58978322448286</v>
          </cell>
          <cell r="Q50">
            <v>837.04073609736292</v>
          </cell>
          <cell r="R50">
            <v>867.90281903581308</v>
          </cell>
          <cell r="S50">
            <v>869.73895380109252</v>
          </cell>
          <cell r="T50">
            <v>1271.5332681848599</v>
          </cell>
          <cell r="U50">
            <v>1400.1149901037415</v>
          </cell>
          <cell r="V50">
            <v>1439.5820083693106</v>
          </cell>
          <cell r="W50">
            <v>1196.9887699485819</v>
          </cell>
          <cell r="X50">
            <v>1172.1239677378835</v>
          </cell>
          <cell r="Y50">
            <v>1206.3512997395333</v>
          </cell>
          <cell r="Z50">
            <v>1242.0123704048824</v>
          </cell>
          <cell r="AA50">
            <v>1279.1742426444282</v>
          </cell>
          <cell r="AB50">
            <v>1317.907190878539</v>
          </cell>
          <cell r="AC50">
            <v>1358.2848554164987</v>
          </cell>
          <cell r="AD50">
            <v>1400.3844042570604</v>
          </cell>
          <cell r="AE50">
            <v>1444.2867026671274</v>
          </cell>
          <cell r="AF50">
            <v>1490.0764909123081</v>
          </cell>
          <cell r="AG50">
            <v>1537.8425705310433</v>
          </cell>
          <cell r="AH50">
            <v>1587.6779995628203</v>
          </cell>
          <cell r="AI50">
            <v>1639.6802971607021</v>
          </cell>
          <cell r="AJ50">
            <v>1693.9516580390709</v>
          </cell>
        </row>
        <row r="51">
          <cell r="D51">
            <v>166.60788564343599</v>
          </cell>
          <cell r="E51">
            <v>143.93016924108304</v>
          </cell>
          <cell r="F51">
            <v>68.165173793025758</v>
          </cell>
          <cell r="G51">
            <v>146.89454870420013</v>
          </cell>
          <cell r="H51">
            <v>147.32192998600442</v>
          </cell>
          <cell r="I51">
            <v>408.7</v>
          </cell>
          <cell r="J51">
            <v>433.09999999999997</v>
          </cell>
          <cell r="K51">
            <v>497</v>
          </cell>
          <cell r="L51">
            <v>475.5</v>
          </cell>
          <cell r="M51">
            <v>565.70000000000005</v>
          </cell>
          <cell r="N51">
            <v>769.16363501614887</v>
          </cell>
          <cell r="O51">
            <v>694.44157971197171</v>
          </cell>
          <cell r="P51">
            <v>576.79999999999995</v>
          </cell>
          <cell r="Q51">
            <v>552.01299999999992</v>
          </cell>
          <cell r="R51">
            <v>539.71098999999992</v>
          </cell>
          <cell r="S51">
            <v>538.93122849999986</v>
          </cell>
          <cell r="T51">
            <v>543.78510455499998</v>
          </cell>
          <cell r="U51">
            <v>548.67145628364995</v>
          </cell>
          <cell r="V51">
            <v>553.5901265500795</v>
          </cell>
          <cell r="W51">
            <v>558.54094219028104</v>
          </cell>
          <cell r="X51">
            <v>563.52371341812568</v>
          </cell>
          <cell r="Y51">
            <v>568.53823321242703</v>
          </cell>
          <cell r="Z51">
            <v>573.58427668447496</v>
          </cell>
          <cell r="AA51">
            <v>578.66160042544107</v>
          </cell>
          <cell r="AB51">
            <v>583.76994183304043</v>
          </cell>
          <cell r="AC51">
            <v>588.90901841681625</v>
          </cell>
          <cell r="AD51">
            <v>594.07852708139319</v>
          </cell>
          <cell r="AE51">
            <v>599.27814338702819</v>
          </cell>
          <cell r="AF51">
            <v>604.50752078676396</v>
          </cell>
          <cell r="AG51">
            <v>609.76628983947319</v>
          </cell>
          <cell r="AH51">
            <v>615.05405739805474</v>
          </cell>
          <cell r="AI51">
            <v>620.37040577202777</v>
          </cell>
          <cell r="AJ51">
            <v>625.71489186374026</v>
          </cell>
        </row>
        <row r="52">
          <cell r="B52">
            <v>1.03</v>
          </cell>
          <cell r="D52">
            <v>216.94300418880633</v>
          </cell>
          <cell r="E52">
            <v>190.72115581945795</v>
          </cell>
          <cell r="F52">
            <v>257.4502844910146</v>
          </cell>
          <cell r="G52">
            <v>207.63516532618405</v>
          </cell>
          <cell r="H52">
            <v>208.31234998021034</v>
          </cell>
          <cell r="I52">
            <v>451.9</v>
          </cell>
          <cell r="J52">
            <v>436.9</v>
          </cell>
          <cell r="K52">
            <v>532.5</v>
          </cell>
          <cell r="L52">
            <v>518.6</v>
          </cell>
          <cell r="M52">
            <v>635.1</v>
          </cell>
          <cell r="N52">
            <v>792.96363501614883</v>
          </cell>
          <cell r="O52">
            <v>718.71757971197167</v>
          </cell>
          <cell r="P52">
            <v>601.29999999999995</v>
          </cell>
          <cell r="Q52">
            <v>577.24799999999993</v>
          </cell>
          <cell r="R52">
            <v>565.70303999999987</v>
          </cell>
          <cell r="S52">
            <v>565.70303999999987</v>
          </cell>
          <cell r="T52">
            <v>571.36007039999993</v>
          </cell>
          <cell r="U52">
            <v>577.07367110399991</v>
          </cell>
          <cell r="V52">
            <v>582.84440781503997</v>
          </cell>
          <cell r="W52">
            <v>588.67285189319034</v>
          </cell>
          <cell r="X52">
            <v>594.55958041212227</v>
          </cell>
          <cell r="Y52">
            <v>600.50517621624351</v>
          </cell>
          <cell r="Z52">
            <v>606.51022797840596</v>
          </cell>
          <cell r="AA52">
            <v>612.57533025818998</v>
          </cell>
          <cell r="AB52">
            <v>618.70108356077185</v>
          </cell>
          <cell r="AC52">
            <v>624.88809439637953</v>
          </cell>
          <cell r="AD52">
            <v>631.13697534034338</v>
          </cell>
          <cell r="AE52">
            <v>637.44834509374687</v>
          </cell>
          <cell r="AF52">
            <v>643.82282854468428</v>
          </cell>
          <cell r="AG52">
            <v>650.26105683013111</v>
          </cell>
          <cell r="AH52">
            <v>656.7636673984324</v>
          </cell>
          <cell r="AI52">
            <v>663.33130407241674</v>
          </cell>
          <cell r="AJ52">
            <v>669.96461711314089</v>
          </cell>
        </row>
        <row r="53">
          <cell r="B53">
            <v>1.01</v>
          </cell>
          <cell r="D53">
            <v>-50.335118545370328</v>
          </cell>
          <cell r="E53">
            <v>-46.790986578374905</v>
          </cell>
          <cell r="F53">
            <v>-189.28511069798884</v>
          </cell>
          <cell r="G53">
            <v>-60.740616621983911</v>
          </cell>
          <cell r="H53">
            <v>-60.990419994205915</v>
          </cell>
          <cell r="I53">
            <v>-43.2</v>
          </cell>
          <cell r="J53">
            <v>-3.8</v>
          </cell>
          <cell r="K53">
            <v>-35.5</v>
          </cell>
          <cell r="L53">
            <v>-43.1</v>
          </cell>
          <cell r="M53">
            <v>-69.400000000000006</v>
          </cell>
          <cell r="N53">
            <v>-23.8</v>
          </cell>
          <cell r="O53">
            <v>-24.276</v>
          </cell>
          <cell r="P53">
            <v>-24.5</v>
          </cell>
          <cell r="Q53">
            <v>-25.234999999999999</v>
          </cell>
          <cell r="R53">
            <v>-25.992049999999999</v>
          </cell>
          <cell r="S53">
            <v>-26.771811499999998</v>
          </cell>
          <cell r="T53">
            <v>-27.574965844999998</v>
          </cell>
          <cell r="U53">
            <v>-28.402214820349997</v>
          </cell>
          <cell r="V53">
            <v>-29.254281264960497</v>
          </cell>
          <cell r="W53">
            <v>-30.131909702909311</v>
          </cell>
          <cell r="X53">
            <v>-31.035866993996592</v>
          </cell>
          <cell r="Y53">
            <v>-31.966943003816489</v>
          </cell>
          <cell r="Z53">
            <v>-32.925951293930986</v>
          </cell>
          <cell r="AA53">
            <v>-33.913729832748913</v>
          </cell>
          <cell r="AB53">
            <v>-34.931141727731379</v>
          </cell>
          <cell r="AC53">
            <v>-35.979075979563319</v>
          </cell>
          <cell r="AD53">
            <v>-37.058448258950222</v>
          </cell>
          <cell r="AE53">
            <v>-38.170201706718728</v>
          </cell>
          <cell r="AF53">
            <v>-39.315307757920294</v>
          </cell>
          <cell r="AG53">
            <v>-40.494766990657901</v>
          </cell>
          <cell r="AH53">
            <v>-41.709610000377637</v>
          </cell>
          <cell r="AI53">
            <v>-42.960898300388969</v>
          </cell>
          <cell r="AJ53">
            <v>-44.24972524940064</v>
          </cell>
        </row>
        <row r="54">
          <cell r="B54">
            <v>1.03</v>
          </cell>
          <cell r="C54">
            <v>153.68710091734567</v>
          </cell>
          <cell r="D54">
            <v>205.27502522680675</v>
          </cell>
          <cell r="E54">
            <v>203.99228359168708</v>
          </cell>
          <cell r="F54">
            <v>214.2132837586615</v>
          </cell>
          <cell r="G54">
            <v>93.973413762287748</v>
          </cell>
          <cell r="H54">
            <v>80.326311877597504</v>
          </cell>
          <cell r="I54">
            <v>106.79999999999998</v>
          </cell>
          <cell r="J54">
            <v>125.14049092535666</v>
          </cell>
          <cell r="K54">
            <v>82.47226862903149</v>
          </cell>
          <cell r="L54">
            <v>78.565361212174807</v>
          </cell>
          <cell r="M54">
            <v>61.901192459082168</v>
          </cell>
          <cell r="N54">
            <v>147.32444627711226</v>
          </cell>
          <cell r="O54">
            <v>159.81121741252505</v>
          </cell>
          <cell r="P54">
            <v>88.789783224482875</v>
          </cell>
          <cell r="Q54">
            <v>285.02773609736295</v>
          </cell>
          <cell r="R54">
            <v>328.19182903581316</v>
          </cell>
          <cell r="S54">
            <v>330.80772530109266</v>
          </cell>
          <cell r="T54">
            <v>727.74816362986007</v>
          </cell>
          <cell r="U54">
            <v>851.44353382009172</v>
          </cell>
          <cell r="V54">
            <v>885.99188181923114</v>
          </cell>
          <cell r="W54">
            <v>638.44782775830083</v>
          </cell>
          <cell r="X54">
            <v>608.60025431975794</v>
          </cell>
          <cell r="Y54">
            <v>637.81306652710634</v>
          </cell>
          <cell r="Z54">
            <v>668.42809372040745</v>
          </cell>
          <cell r="AA54">
            <v>700.51264221898714</v>
          </cell>
          <cell r="AB54">
            <v>734.13724904549849</v>
          </cell>
          <cell r="AC54">
            <v>769.37583699968241</v>
          </cell>
          <cell r="AD54">
            <v>806.30587717566721</v>
          </cell>
          <cell r="AE54">
            <v>845.00855928009923</v>
          </cell>
          <cell r="AF54">
            <v>885.56897012554407</v>
          </cell>
          <cell r="AG54">
            <v>928.07628069157022</v>
          </cell>
          <cell r="AH54">
            <v>972.62394216476559</v>
          </cell>
          <cell r="AI54">
            <v>1019.3098913886744</v>
          </cell>
          <cell r="AJ54">
            <v>1068.2367661753308</v>
          </cell>
        </row>
        <row r="55">
          <cell r="B55">
            <v>1.03</v>
          </cell>
          <cell r="C55">
            <v>9</v>
          </cell>
          <cell r="D55">
            <v>105.8</v>
          </cell>
          <cell r="E55">
            <v>97.2</v>
          </cell>
          <cell r="F55">
            <v>114.4</v>
          </cell>
          <cell r="G55">
            <v>64.5</v>
          </cell>
          <cell r="H55">
            <v>81.691360466921537</v>
          </cell>
          <cell r="I55">
            <v>111.1</v>
          </cell>
          <cell r="J55">
            <v>112.08874595397376</v>
          </cell>
          <cell r="K55">
            <v>63.327623467741162</v>
          </cell>
          <cell r="L55">
            <v>79.046006373465119</v>
          </cell>
          <cell r="M55">
            <v>63.501192459082169</v>
          </cell>
          <cell r="N55">
            <v>56.262277130093821</v>
          </cell>
          <cell r="O55">
            <v>71.350613832573714</v>
          </cell>
          <cell r="P55">
            <v>88.789783224482875</v>
          </cell>
          <cell r="Q55">
            <v>232.02773609736295</v>
          </cell>
          <cell r="R55">
            <v>328.19182903581316</v>
          </cell>
          <cell r="S55">
            <v>330.80772530109266</v>
          </cell>
          <cell r="T55">
            <v>447.58285233237837</v>
          </cell>
          <cell r="U55">
            <v>549.98370002613592</v>
          </cell>
          <cell r="V55">
            <v>558.89831441910246</v>
          </cell>
          <cell r="W55">
            <v>580.72543351121931</v>
          </cell>
          <cell r="X55">
            <v>608.60025431975794</v>
          </cell>
          <cell r="Y55">
            <v>637.81306652710634</v>
          </cell>
          <cell r="Z55">
            <v>668.42809372040745</v>
          </cell>
          <cell r="AA55">
            <v>700.51264221898714</v>
          </cell>
          <cell r="AB55">
            <v>734.13724904549849</v>
          </cell>
          <cell r="AC55">
            <v>769.37583699968241</v>
          </cell>
          <cell r="AD55">
            <v>806.30587717566721</v>
          </cell>
          <cell r="AE55">
            <v>845.00855928009923</v>
          </cell>
          <cell r="AF55">
            <v>885.56897012554407</v>
          </cell>
          <cell r="AG55">
            <v>928.07628069157022</v>
          </cell>
          <cell r="AH55">
            <v>972.62394216476559</v>
          </cell>
          <cell r="AI55">
            <v>1019.3098913886744</v>
          </cell>
          <cell r="AJ55">
            <v>1068.2367661753308</v>
          </cell>
        </row>
        <row r="56">
          <cell r="C56">
            <v>100.38302552239372</v>
          </cell>
          <cell r="D56">
            <v>45.5</v>
          </cell>
          <cell r="E56">
            <v>51.9</v>
          </cell>
          <cell r="F56">
            <v>37.700000000000003</v>
          </cell>
          <cell r="G56">
            <v>2.8</v>
          </cell>
          <cell r="H56">
            <v>5.0776014100639184</v>
          </cell>
          <cell r="I56">
            <v>0.6</v>
          </cell>
          <cell r="J56">
            <v>14.65174497138289</v>
          </cell>
          <cell r="K56">
            <v>20.744645161290325</v>
          </cell>
          <cell r="L56">
            <v>1.1193548387096779</v>
          </cell>
          <cell r="M56">
            <v>0</v>
          </cell>
          <cell r="N56">
            <v>22.425804163167182</v>
          </cell>
          <cell r="O56">
            <v>24.178000000000001</v>
          </cell>
          <cell r="P56">
            <v>0</v>
          </cell>
          <cell r="Q56">
            <v>53</v>
          </cell>
          <cell r="R56">
            <v>0</v>
          </cell>
          <cell r="S56">
            <v>0</v>
          </cell>
          <cell r="T56">
            <v>280.16531129748165</v>
          </cell>
          <cell r="U56">
            <v>301.45983379395574</v>
          </cell>
          <cell r="V56">
            <v>327.09356740012873</v>
          </cell>
          <cell r="W56">
            <v>57.722394247081546</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v>17.52057340058402</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H58">
            <v>-6.4426499993879487</v>
          </cell>
          <cell r="I58">
            <v>-4.9000000000000004</v>
          </cell>
          <cell r="J58">
            <v>-1.6</v>
          </cell>
          <cell r="K58">
            <v>-1.6</v>
          </cell>
          <cell r="L58">
            <v>-1.6</v>
          </cell>
          <cell r="M58">
            <v>-1.6</v>
          </cell>
          <cell r="N58">
            <v>-1.6</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H59">
            <v>0</v>
          </cell>
          <cell r="I59">
            <v>0</v>
          </cell>
          <cell r="J59">
            <v>0</v>
          </cell>
          <cell r="K59">
            <v>0</v>
          </cell>
          <cell r="L59">
            <v>0</v>
          </cell>
          <cell r="M59">
            <v>0</v>
          </cell>
          <cell r="N59">
            <v>70.236364983851232</v>
          </cell>
          <cell r="O59">
            <v>64.282603579951342</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v>-7</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HM60">
            <v>1</v>
          </cell>
        </row>
        <row r="63">
          <cell r="HL63">
            <v>0</v>
          </cell>
        </row>
        <row r="66">
          <cell r="E66">
            <v>-9.8100409253252252</v>
          </cell>
          <cell r="F66">
            <v>-0.85926627125731159</v>
          </cell>
          <cell r="G66">
            <v>-10.514863769303815</v>
          </cell>
          <cell r="H66">
            <v>-6.5858935344506762</v>
          </cell>
          <cell r="I66">
            <v>-44.881783860035171</v>
          </cell>
          <cell r="J66">
            <v>25.140239866645999</v>
          </cell>
          <cell r="K66">
            <v>15.566947167375076</v>
          </cell>
          <cell r="L66">
            <v>9.7025156676406823</v>
          </cell>
          <cell r="M66">
            <v>37.909486834834098</v>
          </cell>
          <cell r="N66">
            <v>37.024393632976285</v>
          </cell>
          <cell r="O66">
            <v>-6.1573091992373747</v>
          </cell>
          <cell r="P66">
            <v>7.8607550162244593</v>
          </cell>
          <cell r="Q66">
            <v>6.682670788749661</v>
          </cell>
          <cell r="R66">
            <v>4.4714010176988666</v>
          </cell>
          <cell r="S66">
            <v>-0.99623737244223776</v>
          </cell>
          <cell r="T66">
            <v>36.389318414337396</v>
          </cell>
          <cell r="U66">
            <v>11.499042429690775</v>
          </cell>
          <cell r="V66">
            <v>6.4487310376218261</v>
          </cell>
          <cell r="W66">
            <v>-16.35941030444566</v>
          </cell>
          <cell r="X66">
            <v>-1.0886362046033184</v>
          </cell>
          <cell r="Y66">
            <v>2.3466367366275165</v>
          </cell>
          <cell r="Z66">
            <v>2.4537342935356747</v>
          </cell>
          <cell r="AA66">
            <v>2.4183188236196287</v>
          </cell>
          <cell r="AB66">
            <v>2.3452274832841198</v>
          </cell>
          <cell r="AC66">
            <v>2.560912563498448</v>
          </cell>
          <cell r="AD66">
            <v>4.9067945873672301</v>
          </cell>
          <cell r="AE66">
            <v>4.8781621586214499</v>
          </cell>
          <cell r="AF66">
            <v>4.8797256490252607</v>
          </cell>
          <cell r="AG66">
            <v>4.9846544765190117</v>
          </cell>
          <cell r="AH66">
            <v>5.0819800021756834</v>
          </cell>
          <cell r="AI66">
            <v>5.2065044383570154</v>
          </cell>
          <cell r="AJ66">
            <v>-1.420314803060549</v>
          </cell>
        </row>
        <row r="67">
          <cell r="E67">
            <v>-12.511941053832288</v>
          </cell>
          <cell r="F67">
            <v>14.569291135770143</v>
          </cell>
          <cell r="G67">
            <v>-7.9705424402409335</v>
          </cell>
          <cell r="H67">
            <v>-7.204288388808564</v>
          </cell>
          <cell r="I67">
            <v>-143.2004732825034</v>
          </cell>
          <cell r="J67">
            <v>-25.542829425844701</v>
          </cell>
          <cell r="K67">
            <v>-35.897962382445186</v>
          </cell>
          <cell r="L67">
            <v>-90.097097349200837</v>
          </cell>
          <cell r="M67">
            <v>-1647.3683393157687</v>
          </cell>
          <cell r="N67">
            <v>-8.0711703920389795</v>
          </cell>
          <cell r="O67">
            <v>-1.1197769344357482</v>
          </cell>
          <cell r="P67">
            <v>232.39571099711264</v>
          </cell>
          <cell r="Q67">
            <v>-26.845657401489348</v>
          </cell>
          <cell r="R67">
            <v>6.8412652273355263</v>
          </cell>
          <cell r="S67">
            <v>-4.537765716450437</v>
          </cell>
          <cell r="T67">
            <v>6.1999250061295754</v>
          </cell>
          <cell r="U67">
            <v>17.375043650501198</v>
          </cell>
          <cell r="V67">
            <v>20.878226258814749</v>
          </cell>
          <cell r="W67">
            <v>-14.69502504204884</v>
          </cell>
          <cell r="X67">
            <v>2.1697401643024676</v>
          </cell>
          <cell r="Y67">
            <v>0.53514041409587776</v>
          </cell>
          <cell r="Z67">
            <v>0.82918181110656519</v>
          </cell>
          <cell r="AA67">
            <v>0.52382062866453794</v>
          </cell>
          <cell r="AB67">
            <v>3.5506013835217232E-2</v>
          </cell>
          <cell r="AC67">
            <v>0.80883654322030907</v>
          </cell>
          <cell r="AD67">
            <v>11.344807554045929</v>
          </cell>
          <cell r="AE67">
            <v>10.627714779536191</v>
          </cell>
          <cell r="AF67">
            <v>10.135848679032563</v>
          </cell>
          <cell r="AG67">
            <v>10.109201590689395</v>
          </cell>
          <cell r="AH67">
            <v>10.053519190779355</v>
          </cell>
          <cell r="AI67">
            <v>10.097627447362584</v>
          </cell>
          <cell r="AJ67">
            <v>-12.658416310887873</v>
          </cell>
        </row>
        <row r="68">
          <cell r="E68">
            <v>-6.2905167344074044</v>
          </cell>
          <cell r="F68">
            <v>5.3687785637908547</v>
          </cell>
          <cell r="G68">
            <v>-3.8855439605523117</v>
          </cell>
          <cell r="H68">
            <v>-3.6371595534824905</v>
          </cell>
          <cell r="I68">
            <v>-80.398116457362804</v>
          </cell>
          <cell r="J68">
            <v>-33.930050982112206</v>
          </cell>
          <cell r="K68">
            <v>-8.0366225839266718</v>
          </cell>
          <cell r="L68">
            <v>34.73451327433628</v>
          </cell>
          <cell r="M68">
            <v>144.82758620689657</v>
          </cell>
          <cell r="N68">
            <v>-17.840375586854478</v>
          </cell>
          <cell r="O68">
            <v>6.7063148015916454</v>
          </cell>
          <cell r="P68">
            <v>91.370193987438796</v>
          </cell>
          <cell r="Q68">
            <v>-8.8810660064990685</v>
          </cell>
          <cell r="R68">
            <v>-2.589138426796751</v>
          </cell>
          <cell r="S68">
            <v>-1.8805961325691953</v>
          </cell>
          <cell r="T68">
            <v>5.7070757848667313</v>
          </cell>
          <cell r="U68">
            <v>10.331064700017407</v>
          </cell>
          <cell r="V68">
            <v>4.3647156624666508</v>
          </cell>
          <cell r="W68">
            <v>-1.4378800876642259</v>
          </cell>
          <cell r="X68">
            <v>2.2902146369606129</v>
          </cell>
          <cell r="Y68">
            <v>2.1511620945984902</v>
          </cell>
          <cell r="Z68">
            <v>2.0431748104960121</v>
          </cell>
          <cell r="AA68">
            <v>1.904044526415035</v>
          </cell>
          <cell r="AB68">
            <v>2.7205407177112448</v>
          </cell>
          <cell r="AC68">
            <v>2.6417330787542426</v>
          </cell>
          <cell r="AD68">
            <v>7.9015554879090359</v>
          </cell>
          <cell r="AE68">
            <v>7.945318368186193</v>
          </cell>
          <cell r="AF68">
            <v>7.9873066263829884</v>
          </cell>
          <cell r="AG68">
            <v>8.0275224125651476</v>
          </cell>
          <cell r="AH68">
            <v>8.0659742213497623</v>
          </cell>
          <cell r="AI68">
            <v>8.102676370790391</v>
          </cell>
          <cell r="AJ68">
            <v>8.1376484792925226</v>
          </cell>
        </row>
        <row r="69">
          <cell r="E69">
            <v>-5.6750080502029618</v>
          </cell>
          <cell r="F69">
            <v>0.41296713356683767</v>
          </cell>
          <cell r="G69">
            <v>-0.99056425765175504</v>
          </cell>
          <cell r="H69">
            <v>2.5491510120570666</v>
          </cell>
          <cell r="I69">
            <v>-11.965397153365316</v>
          </cell>
          <cell r="J69">
            <v>-7.0363241839298354</v>
          </cell>
          <cell r="K69">
            <v>-3.8324233515329809</v>
          </cell>
          <cell r="L69">
            <v>-9.3132438039087191</v>
          </cell>
          <cell r="M69">
            <v>12.183963399951821</v>
          </cell>
          <cell r="N69">
            <v>4.024468770122354</v>
          </cell>
          <cell r="O69">
            <v>12.13246672856701</v>
          </cell>
          <cell r="P69">
            <v>2.300119606219539</v>
          </cell>
          <cell r="Q69">
            <v>4.305371671436248</v>
          </cell>
          <cell r="R69">
            <v>5.5948025890498059</v>
          </cell>
          <cell r="S69">
            <v>4.8667238852897725</v>
          </cell>
          <cell r="T69">
            <v>6.5522766983519887</v>
          </cell>
          <cell r="U69">
            <v>8.1083572786462668</v>
          </cell>
          <cell r="V69">
            <v>7.9224782719951463</v>
          </cell>
          <cell r="W69">
            <v>6.5229887238553061</v>
          </cell>
          <cell r="X69">
            <v>5.7607530108803218</v>
          </cell>
          <cell r="Y69">
            <v>5.8024860135951712</v>
          </cell>
          <cell r="Z69">
            <v>5.8631615626477611</v>
          </cell>
          <cell r="AA69">
            <v>5.9230848131996936</v>
          </cell>
          <cell r="AB69">
            <v>6.2371611641740827</v>
          </cell>
          <cell r="AC69">
            <v>6.3067674330178534</v>
          </cell>
          <cell r="AD69">
            <v>6.5439878559719915</v>
          </cell>
          <cell r="AE69">
            <v>6.6117308731745084</v>
          </cell>
          <cell r="AF69">
            <v>6.6781101493039472</v>
          </cell>
          <cell r="AG69">
            <v>6.7430839872472745</v>
          </cell>
          <cell r="AH69">
            <v>6.8066164406907177</v>
          </cell>
          <cell r="AI69">
            <v>6.8686772254025925</v>
          </cell>
          <cell r="AJ69">
            <v>6.9292415924210786</v>
          </cell>
        </row>
        <row r="70">
          <cell r="E70">
            <v>-4.3312206978665557</v>
          </cell>
          <cell r="F70">
            <v>-10.185045868515559</v>
          </cell>
          <cell r="G70">
            <v>6.2724766701082615</v>
          </cell>
          <cell r="H70">
            <v>16.586095986865672</v>
          </cell>
          <cell r="I70">
            <v>116.3762207911451</v>
          </cell>
          <cell r="J70">
            <v>-2.4670946597741761</v>
          </cell>
          <cell r="K70">
            <v>-3.3485540334855557</v>
          </cell>
          <cell r="L70">
            <v>-14.136886735311933</v>
          </cell>
          <cell r="M70">
            <v>-10.609480812641067</v>
          </cell>
          <cell r="N70">
            <v>14.315025252525231</v>
          </cell>
          <cell r="O70">
            <v>13.96790400884997</v>
          </cell>
          <cell r="P70">
            <v>-25.90883385647949</v>
          </cell>
          <cell r="Q70">
            <v>15.092119170244416</v>
          </cell>
          <cell r="R70">
            <v>10.894957464863793</v>
          </cell>
          <cell r="S70">
            <v>8.705148046574962</v>
          </cell>
          <cell r="T70">
            <v>6.986273373565453</v>
          </cell>
          <cell r="U70">
            <v>6.980680225683102</v>
          </cell>
          <cell r="V70">
            <v>9.7840160931264393</v>
          </cell>
          <cell r="W70">
            <v>10.482758578738483</v>
          </cell>
          <cell r="X70">
            <v>7.3007570335418706</v>
          </cell>
          <cell r="Y70">
            <v>7.3470527242920838</v>
          </cell>
          <cell r="Z70">
            <v>7.4008606323201747</v>
          </cell>
          <cell r="AA70">
            <v>7.4602058101133792</v>
          </cell>
          <cell r="AB70">
            <v>7.5125862233161911</v>
          </cell>
          <cell r="AC70">
            <v>7.5767725959361627</v>
          </cell>
          <cell r="AD70">
            <v>6.0951449383224769</v>
          </cell>
          <cell r="AE70">
            <v>6.1633091826844861</v>
          </cell>
          <cell r="AF70">
            <v>6.2305006555259723</v>
          </cell>
          <cell r="AG70">
            <v>6.2966767448875913</v>
          </cell>
          <cell r="AH70">
            <v>6.361799006294234</v>
          </cell>
          <cell r="AI70">
            <v>6.4258331603340935</v>
          </cell>
          <cell r="AJ70">
            <v>6.4887490613906778</v>
          </cell>
        </row>
        <row r="72">
          <cell r="E72">
            <v>-4.0605925873684754</v>
          </cell>
          <cell r="F72">
            <v>13.370693484757638</v>
          </cell>
          <cell r="G72">
            <v>9.8138292873630917</v>
          </cell>
          <cell r="H72">
            <v>-9.7892888741245514</v>
          </cell>
          <cell r="I72">
            <v>111.34311882830096</v>
          </cell>
          <cell r="J72">
            <v>-19.922215402021109</v>
          </cell>
          <cell r="K72">
            <v>40.390879478827372</v>
          </cell>
          <cell r="L72">
            <v>-2.4748646558391556</v>
          </cell>
          <cell r="M72">
            <v>-2.4892346738686371</v>
          </cell>
          <cell r="N72">
            <v>-0.19309966537822731</v>
          </cell>
          <cell r="O72">
            <v>14.859740087025216</v>
          </cell>
          <cell r="P72">
            <v>17.870909501889187</v>
          </cell>
          <cell r="Q72">
            <v>10.815990561923201</v>
          </cell>
          <cell r="R72">
            <v>4.9969036696607958</v>
          </cell>
          <cell r="S72">
            <v>6.6047786794364782</v>
          </cell>
          <cell r="T72">
            <v>10.515985716153082</v>
          </cell>
          <cell r="U72">
            <v>13.64505440587773</v>
          </cell>
          <cell r="V72">
            <v>14.072597604258092</v>
          </cell>
          <cell r="W72">
            <v>10.249495833261847</v>
          </cell>
          <cell r="X72">
            <v>8.5127075451077587</v>
          </cell>
          <cell r="Y72">
            <v>8.5028339490132936</v>
          </cell>
          <cell r="Z72">
            <v>8.5338878256150679</v>
          </cell>
          <cell r="AA72">
            <v>8.5644636000422878</v>
          </cell>
          <cell r="AB72">
            <v>8.5945577076152517</v>
          </cell>
          <cell r="AC72">
            <v>8.6241672907264757</v>
          </cell>
          <cell r="AD72">
            <v>8.6508046860434717</v>
          </cell>
          <cell r="AE72">
            <v>8.6768624010205428</v>
          </cell>
          <cell r="AF72">
            <v>8.702346890843998</v>
          </cell>
          <cell r="AG72">
            <v>8.7272651017889586</v>
          </cell>
          <cell r="AH72">
            <v>8.7516244270021701</v>
          </cell>
          <cell r="AI72">
            <v>8.7754326636241444</v>
          </cell>
          <cell r="AJ72" t="e">
            <v>#REF!</v>
          </cell>
        </row>
        <row r="73">
          <cell r="E73">
            <v>-4.0605925873684754</v>
          </cell>
          <cell r="F73">
            <v>13.370693484757638</v>
          </cell>
          <cell r="G73">
            <v>9.8138292873630917</v>
          </cell>
          <cell r="H73">
            <v>-9.7892888741245514</v>
          </cell>
          <cell r="I73">
            <v>111.34311882830096</v>
          </cell>
          <cell r="J73">
            <v>-19.922215402021109</v>
          </cell>
          <cell r="K73">
            <v>40.390879478827372</v>
          </cell>
          <cell r="L73">
            <v>-2.4748646558391556</v>
          </cell>
          <cell r="M73">
            <v>-2.4892346738686371</v>
          </cell>
          <cell r="N73">
            <v>-0.19309966537822731</v>
          </cell>
          <cell r="O73">
            <v>14.859740087025216</v>
          </cell>
          <cell r="P73">
            <v>17.870909501889187</v>
          </cell>
          <cell r="Q73">
            <v>10.815990561923201</v>
          </cell>
          <cell r="R73">
            <v>4.9969036696607958</v>
          </cell>
          <cell r="S73">
            <v>6.6047786794364782</v>
          </cell>
          <cell r="T73">
            <v>10.515985716153082</v>
          </cell>
          <cell r="U73">
            <v>13.64505440587773</v>
          </cell>
          <cell r="V73">
            <v>14.072597604258092</v>
          </cell>
          <cell r="W73">
            <v>10.249495833261847</v>
          </cell>
          <cell r="X73">
            <v>8.5127075451077587</v>
          </cell>
          <cell r="Y73">
            <v>8.5028339490132936</v>
          </cell>
          <cell r="Z73">
            <v>8.5338878256150679</v>
          </cell>
          <cell r="AA73">
            <v>8.5644636000422878</v>
          </cell>
          <cell r="AB73">
            <v>8.5945577076152517</v>
          </cell>
          <cell r="AC73">
            <v>8.6241672907264757</v>
          </cell>
          <cell r="AD73">
            <v>8.6508046860434717</v>
          </cell>
          <cell r="AE73">
            <v>8.6768624010205428</v>
          </cell>
          <cell r="AF73">
            <v>8.702346890843998</v>
          </cell>
          <cell r="AG73">
            <v>8.7272651017889586</v>
          </cell>
          <cell r="AH73">
            <v>8.7516244270021701</v>
          </cell>
          <cell r="AI73">
            <v>8.7754326636241444</v>
          </cell>
          <cell r="AJ73" t="e">
            <v>#REF!</v>
          </cell>
        </row>
        <row r="76">
          <cell r="E76">
            <v>16.400743340391983</v>
          </cell>
          <cell r="F76">
            <v>-6.06984203400485</v>
          </cell>
          <cell r="G76">
            <v>-16.430772094791706</v>
          </cell>
          <cell r="H76">
            <v>-12.134049749748527</v>
          </cell>
          <cell r="I76">
            <v>0.19102241077536064</v>
          </cell>
          <cell r="J76">
            <v>18.015153948737066</v>
          </cell>
          <cell r="K76">
            <v>-21.199273167777093</v>
          </cell>
          <cell r="L76">
            <v>23.597232897770908</v>
          </cell>
          <cell r="M76">
            <v>4</v>
          </cell>
          <cell r="N76">
            <v>5.0000000000000426</v>
          </cell>
          <cell r="O76">
            <v>5.0000000000000284</v>
          </cell>
          <cell r="P76">
            <v>1.9999999999999858</v>
          </cell>
          <cell r="Q76">
            <v>2</v>
          </cell>
          <cell r="R76">
            <v>2.0000000000000284</v>
          </cell>
          <cell r="S76">
            <v>2</v>
          </cell>
          <cell r="T76">
            <v>2</v>
          </cell>
          <cell r="U76">
            <v>2</v>
          </cell>
          <cell r="V76">
            <v>1.9999999999999858</v>
          </cell>
          <cell r="W76">
            <v>2</v>
          </cell>
          <cell r="X76">
            <v>2</v>
          </cell>
          <cell r="Y76">
            <v>2</v>
          </cell>
          <cell r="Z76">
            <v>2</v>
          </cell>
          <cell r="AA76">
            <v>2</v>
          </cell>
          <cell r="AB76">
            <v>2</v>
          </cell>
          <cell r="AC76">
            <v>2</v>
          </cell>
          <cell r="AD76">
            <v>2.0000000000000284</v>
          </cell>
          <cell r="AE76">
            <v>2</v>
          </cell>
          <cell r="AF76">
            <v>2.0000000000000284</v>
          </cell>
          <cell r="AG76">
            <v>1.9999999999999858</v>
          </cell>
          <cell r="AH76">
            <v>2</v>
          </cell>
          <cell r="AI76">
            <v>2</v>
          </cell>
          <cell r="AJ76">
            <v>2</v>
          </cell>
        </row>
        <row r="77">
          <cell r="E77">
            <v>14.563324648588804</v>
          </cell>
          <cell r="F77">
            <v>-8.1230435228203106</v>
          </cell>
          <cell r="G77">
            <v>-6.3622513499306876</v>
          </cell>
          <cell r="H77">
            <v>-13.230397785665602</v>
          </cell>
          <cell r="I77">
            <v>3.2239452083738769</v>
          </cell>
          <cell r="J77">
            <v>9.2217598358617323</v>
          </cell>
          <cell r="K77">
            <v>-11.823573017049668</v>
          </cell>
          <cell r="L77">
            <v>13.871374527112224</v>
          </cell>
          <cell r="M77">
            <v>4</v>
          </cell>
          <cell r="N77">
            <v>5</v>
          </cell>
          <cell r="O77">
            <v>5</v>
          </cell>
          <cell r="P77">
            <v>2</v>
          </cell>
          <cell r="Q77">
            <v>2</v>
          </cell>
          <cell r="R77">
            <v>2</v>
          </cell>
          <cell r="S77">
            <v>2</v>
          </cell>
          <cell r="T77">
            <v>2</v>
          </cell>
          <cell r="U77">
            <v>2</v>
          </cell>
          <cell r="V77">
            <v>2</v>
          </cell>
          <cell r="W77">
            <v>2</v>
          </cell>
          <cell r="X77">
            <v>2</v>
          </cell>
          <cell r="Y77">
            <v>2</v>
          </cell>
          <cell r="Z77">
            <v>2</v>
          </cell>
          <cell r="AA77">
            <v>2</v>
          </cell>
          <cell r="AB77">
            <v>2</v>
          </cell>
          <cell r="AC77">
            <v>2</v>
          </cell>
          <cell r="AD77">
            <v>2</v>
          </cell>
          <cell r="AE77">
            <v>2</v>
          </cell>
          <cell r="AF77">
            <v>2</v>
          </cell>
          <cell r="AG77">
            <v>2</v>
          </cell>
          <cell r="AH77">
            <v>2</v>
          </cell>
          <cell r="AI77">
            <v>2</v>
          </cell>
          <cell r="AJ77">
            <v>2</v>
          </cell>
        </row>
        <row r="78">
          <cell r="E78">
            <v>11.545717797050472</v>
          </cell>
          <cell r="F78">
            <v>-11.641797870396331</v>
          </cell>
          <cell r="G78">
            <v>11.981207496982123</v>
          </cell>
          <cell r="H78">
            <v>-14.721011961141855</v>
          </cell>
          <cell r="I78">
            <v>7.4726517136304267</v>
          </cell>
          <cell r="J78">
            <v>-2.2619644871850824</v>
          </cell>
          <cell r="K78">
            <v>2.9608404966570987</v>
          </cell>
          <cell r="L78">
            <v>2.1335807050092654</v>
          </cell>
          <cell r="M78">
            <v>4</v>
          </cell>
          <cell r="N78">
            <v>5</v>
          </cell>
          <cell r="O78">
            <v>5</v>
          </cell>
          <cell r="P78">
            <v>2</v>
          </cell>
          <cell r="Q78">
            <v>2</v>
          </cell>
          <cell r="R78">
            <v>2</v>
          </cell>
          <cell r="S78">
            <v>2</v>
          </cell>
          <cell r="T78">
            <v>2</v>
          </cell>
          <cell r="U78">
            <v>2</v>
          </cell>
          <cell r="V78">
            <v>2</v>
          </cell>
          <cell r="W78">
            <v>2</v>
          </cell>
          <cell r="X78">
            <v>2</v>
          </cell>
          <cell r="Y78">
            <v>2</v>
          </cell>
          <cell r="Z78">
            <v>2</v>
          </cell>
          <cell r="AA78">
            <v>2</v>
          </cell>
          <cell r="AB78">
            <v>2</v>
          </cell>
          <cell r="AC78">
            <v>2</v>
          </cell>
          <cell r="AD78">
            <v>2</v>
          </cell>
          <cell r="AE78">
            <v>2</v>
          </cell>
          <cell r="AF78">
            <v>2</v>
          </cell>
          <cell r="AG78">
            <v>2</v>
          </cell>
          <cell r="AH78">
            <v>2</v>
          </cell>
          <cell r="AI78">
            <v>2</v>
          </cell>
          <cell r="AJ78">
            <v>2</v>
          </cell>
        </row>
        <row r="80">
          <cell r="E80">
            <v>-4.1780787488582121</v>
          </cell>
          <cell r="F80">
            <v>1.6596231680988041</v>
          </cell>
          <cell r="G80">
            <v>-9.7875892304014229</v>
          </cell>
          <cell r="H80">
            <v>3.7990041527359466</v>
          </cell>
          <cell r="I80">
            <v>-11.949557972928176</v>
          </cell>
          <cell r="J80">
            <v>-16.474753234005803</v>
          </cell>
          <cell r="K80">
            <v>-33.274833274833256</v>
          </cell>
          <cell r="L80">
            <v>-47.290899526564978</v>
          </cell>
          <cell r="M80">
            <v>35.329341317365305</v>
          </cell>
          <cell r="N80">
            <v>-5.3834808259587135</v>
          </cell>
          <cell r="O80">
            <v>28.706524757521123</v>
          </cell>
          <cell r="P80">
            <v>-3.0463615984358654</v>
          </cell>
          <cell r="Q80">
            <v>-28.536270356856093</v>
          </cell>
          <cell r="R80">
            <v>22.25909603401368</v>
          </cell>
          <cell r="S80">
            <v>6.1533047869981203</v>
          </cell>
          <cell r="T80">
            <v>4.774109293719647</v>
          </cell>
          <cell r="U80">
            <v>6.3519528476786604</v>
          </cell>
          <cell r="V80">
            <v>5.3592739922413273</v>
          </cell>
          <cell r="W80">
            <v>-4.9647608189096246</v>
          </cell>
          <cell r="X80">
            <v>6.745622845285169</v>
          </cell>
          <cell r="Y80">
            <v>6.6854792794362368</v>
          </cell>
          <cell r="Z80">
            <v>6.6033472070159434</v>
          </cell>
          <cell r="AA80">
            <v>6.4975142537150248</v>
          </cell>
          <cell r="AB80">
            <v>8.9275295863030237</v>
          </cell>
          <cell r="AC80">
            <v>8.8146954855645276</v>
          </cell>
          <cell r="AD80">
            <v>19.822176577012726</v>
          </cell>
          <cell r="AE80">
            <v>18.212501745416176</v>
          </cell>
          <cell r="AF80">
            <v>16.949033851395413</v>
          </cell>
          <cell r="AG80">
            <v>15.932946995291999</v>
          </cell>
          <cell r="AH80">
            <v>15.099737924789409</v>
          </cell>
          <cell r="AI80">
            <v>14.405514204863536</v>
          </cell>
          <cell r="AJ80">
            <v>13.819369527143337</v>
          </cell>
        </row>
        <row r="81">
          <cell r="E81">
            <v>-6.8738074860359859</v>
          </cell>
          <cell r="F81">
            <v>2.6441925275446891</v>
          </cell>
          <cell r="G81">
            <v>-4.7936006499744224</v>
          </cell>
          <cell r="H81">
            <v>19.033282033000901</v>
          </cell>
          <cell r="I81">
            <v>-3.0402700148216297</v>
          </cell>
          <cell r="J81">
            <v>-6.9956801226959868</v>
          </cell>
          <cell r="K81">
            <v>-14.203539823008853</v>
          </cell>
          <cell r="L81">
            <v>-25.21918514698298</v>
          </cell>
          <cell r="M81">
            <v>3.7241379310344769</v>
          </cell>
          <cell r="N81">
            <v>-13.7965425531915</v>
          </cell>
          <cell r="O81">
            <v>18.858465098341682</v>
          </cell>
          <cell r="P81">
            <v>-7.3004542504866947</v>
          </cell>
          <cell r="Q81">
            <v>-10.045502275113748</v>
          </cell>
          <cell r="R81">
            <v>12.000000000000014</v>
          </cell>
          <cell r="S81">
            <v>6</v>
          </cell>
          <cell r="T81">
            <v>6</v>
          </cell>
          <cell r="U81">
            <v>7</v>
          </cell>
          <cell r="V81">
            <v>7</v>
          </cell>
          <cell r="W81">
            <v>8</v>
          </cell>
          <cell r="X81">
            <v>8</v>
          </cell>
          <cell r="Y81">
            <v>8</v>
          </cell>
          <cell r="Z81">
            <v>8</v>
          </cell>
          <cell r="AA81">
            <v>8</v>
          </cell>
          <cell r="AB81">
            <v>9.0000000000000142</v>
          </cell>
          <cell r="AC81">
            <v>9.0000000000000142</v>
          </cell>
          <cell r="AD81">
            <v>9.0000000000000142</v>
          </cell>
          <cell r="AE81">
            <v>9.0000000000000142</v>
          </cell>
          <cell r="AF81">
            <v>9.0000000000000142</v>
          </cell>
          <cell r="AG81">
            <v>9.0000000000000142</v>
          </cell>
          <cell r="AH81">
            <v>9.0000000000000142</v>
          </cell>
          <cell r="AI81">
            <v>9.0000000000000142</v>
          </cell>
          <cell r="AJ81">
            <v>9.0000000000000142</v>
          </cell>
        </row>
        <row r="82">
          <cell r="E82">
            <v>-36.988948521364883</v>
          </cell>
          <cell r="F82">
            <v>19.370619416874007</v>
          </cell>
          <cell r="G82">
            <v>67.459327727927786</v>
          </cell>
          <cell r="H82">
            <v>137.77046115232818</v>
          </cell>
          <cell r="I82">
            <v>27.273722345779873</v>
          </cell>
          <cell r="J82">
            <v>15.317363180156846</v>
          </cell>
          <cell r="K82">
            <v>18.312387791741443</v>
          </cell>
          <cell r="L82">
            <v>-3.9959534648457122</v>
          </cell>
          <cell r="M82">
            <v>-12.961011591148591</v>
          </cell>
          <cell r="N82">
            <v>-20.702179176755436</v>
          </cell>
          <cell r="O82">
            <v>9.2133807145804383</v>
          </cell>
          <cell r="P82">
            <v>-12.210516725978664</v>
          </cell>
          <cell r="Q82">
            <v>13.524338249463881</v>
          </cell>
          <cell r="R82">
            <v>3.7679597217600076</v>
          </cell>
          <cell r="S82">
            <v>5.8550654220556311</v>
          </cell>
          <cell r="T82">
            <v>7.1622242184816969</v>
          </cell>
          <cell r="U82">
            <v>7.6006991721624644</v>
          </cell>
          <cell r="V82">
            <v>8.5032003380235892</v>
          </cell>
          <cell r="W82">
            <v>19.533882766620422</v>
          </cell>
          <cell r="X82">
            <v>8.8872230269013528</v>
          </cell>
          <cell r="Y82">
            <v>8.9114760442439547</v>
          </cell>
          <cell r="Z82">
            <v>8.9486323821899276</v>
          </cell>
          <cell r="AA82">
            <v>8.9985479172475493</v>
          </cell>
          <cell r="AB82">
            <v>9.0470584966370922</v>
          </cell>
          <cell r="AC82">
            <v>9.1201951675489852</v>
          </cell>
          <cell r="AD82">
            <v>2</v>
          </cell>
          <cell r="AE82">
            <v>2</v>
          </cell>
          <cell r="AF82">
            <v>2</v>
          </cell>
          <cell r="AG82">
            <v>2</v>
          </cell>
          <cell r="AH82">
            <v>2</v>
          </cell>
          <cell r="AI82">
            <v>2</v>
          </cell>
          <cell r="AJ82">
            <v>2</v>
          </cell>
        </row>
        <row r="84">
          <cell r="E84">
            <v>-29.464359656607527</v>
          </cell>
          <cell r="F84">
            <v>17.529954847150591</v>
          </cell>
          <cell r="G84">
            <v>7.4689085751103335</v>
          </cell>
          <cell r="H84">
            <v>-6.6894370090198407</v>
          </cell>
          <cell r="I84">
            <v>-85.933109970080494</v>
          </cell>
          <cell r="J84">
            <v>-43.278688524590223</v>
          </cell>
          <cell r="K84">
            <v>365.31791907514497</v>
          </cell>
          <cell r="L84">
            <v>70.807453416149059</v>
          </cell>
          <cell r="M84">
            <v>8.1454545454545411</v>
          </cell>
          <cell r="N84">
            <v>39.206455951580352</v>
          </cell>
          <cell r="O84">
            <v>13.285024154589365</v>
          </cell>
          <cell r="P84">
            <v>-4.2643923240938193</v>
          </cell>
          <cell r="Q84">
            <v>2</v>
          </cell>
          <cell r="R84">
            <v>1.7496659242761865</v>
          </cell>
          <cell r="S84">
            <v>1.239769205176259</v>
          </cell>
          <cell r="T84">
            <v>2</v>
          </cell>
          <cell r="U84">
            <v>2</v>
          </cell>
          <cell r="V84">
            <v>2</v>
          </cell>
          <cell r="W84">
            <v>2.0000000000000284</v>
          </cell>
          <cell r="X84">
            <v>2</v>
          </cell>
          <cell r="Y84">
            <v>1.9999999999999858</v>
          </cell>
          <cell r="Z84">
            <v>2.0000000000000284</v>
          </cell>
          <cell r="AA84">
            <v>2</v>
          </cell>
          <cell r="AB84">
            <v>2</v>
          </cell>
          <cell r="AC84">
            <v>2</v>
          </cell>
          <cell r="AD84">
            <v>2</v>
          </cell>
          <cell r="AE84">
            <v>2</v>
          </cell>
          <cell r="AF84">
            <v>2</v>
          </cell>
          <cell r="AG84">
            <v>2.0000000000000284</v>
          </cell>
          <cell r="AH84">
            <v>2</v>
          </cell>
          <cell r="AI84">
            <v>2</v>
          </cell>
          <cell r="AJ84">
            <v>2.0000000000000284</v>
          </cell>
        </row>
        <row r="85">
          <cell r="E85">
            <v>-24.169377268156254</v>
          </cell>
          <cell r="F85">
            <v>6.9583239437645403</v>
          </cell>
          <cell r="G85">
            <v>2.9888690738599166</v>
          </cell>
          <cell r="H85">
            <v>0.18794475469729832</v>
          </cell>
          <cell r="I85">
            <v>-42.745721804685196</v>
          </cell>
          <cell r="J85">
            <v>-7.9538904899135474</v>
          </cell>
          <cell r="K85">
            <v>24.045084533500315</v>
          </cell>
          <cell r="L85">
            <v>0.90863200403836686</v>
          </cell>
          <cell r="M85">
            <v>7.0535267633816829</v>
          </cell>
          <cell r="N85">
            <v>24.299065420560751</v>
          </cell>
          <cell r="O85">
            <v>11.390977443609017</v>
          </cell>
          <cell r="P85">
            <v>-5.2649341883226555</v>
          </cell>
          <cell r="Q85">
            <v>2</v>
          </cell>
          <cell r="R85">
            <v>2</v>
          </cell>
          <cell r="S85">
            <v>2</v>
          </cell>
          <cell r="T85">
            <v>2</v>
          </cell>
          <cell r="U85">
            <v>2</v>
          </cell>
          <cell r="V85">
            <v>2</v>
          </cell>
          <cell r="W85">
            <v>2</v>
          </cell>
          <cell r="X85">
            <v>2</v>
          </cell>
          <cell r="Y85">
            <v>2</v>
          </cell>
          <cell r="Z85">
            <v>2</v>
          </cell>
          <cell r="AA85">
            <v>2</v>
          </cell>
          <cell r="AB85">
            <v>2</v>
          </cell>
          <cell r="AC85">
            <v>2</v>
          </cell>
          <cell r="AD85">
            <v>2</v>
          </cell>
          <cell r="AE85">
            <v>2</v>
          </cell>
          <cell r="AF85">
            <v>2</v>
          </cell>
          <cell r="AG85">
            <v>2</v>
          </cell>
          <cell r="AH85">
            <v>2</v>
          </cell>
          <cell r="AI85">
            <v>2</v>
          </cell>
          <cell r="AJ85">
            <v>2</v>
          </cell>
        </row>
        <row r="86">
          <cell r="E86">
            <v>-10.534442726313245</v>
          </cell>
          <cell r="F86">
            <v>-14.504322482445161</v>
          </cell>
          <cell r="G86">
            <v>-9.5145138978116819</v>
          </cell>
          <cell r="H86">
            <v>22.984684306142157</v>
          </cell>
          <cell r="I86">
            <v>65.868407235860417</v>
          </cell>
          <cell r="J86">
            <v>-0.41958041958041292</v>
          </cell>
          <cell r="K86">
            <v>-17.415730337078656</v>
          </cell>
          <cell r="L86">
            <v>-46.938775510204081</v>
          </cell>
          <cell r="M86">
            <v>4.6474358974358978</v>
          </cell>
          <cell r="N86">
            <v>-9.6477794793261751</v>
          </cell>
          <cell r="O86">
            <v>4.7457627118644012</v>
          </cell>
          <cell r="P86">
            <v>-9.0614886731391522</v>
          </cell>
          <cell r="Q86">
            <v>2</v>
          </cell>
          <cell r="R86">
            <v>3</v>
          </cell>
          <cell r="S86">
            <v>5</v>
          </cell>
          <cell r="T86">
            <v>2</v>
          </cell>
          <cell r="U86">
            <v>2</v>
          </cell>
          <cell r="V86">
            <v>2</v>
          </cell>
          <cell r="W86">
            <v>2</v>
          </cell>
          <cell r="X86">
            <v>2</v>
          </cell>
          <cell r="Y86">
            <v>2</v>
          </cell>
          <cell r="Z86">
            <v>2</v>
          </cell>
          <cell r="AA86">
            <v>2</v>
          </cell>
          <cell r="AB86">
            <v>2</v>
          </cell>
          <cell r="AC86">
            <v>2</v>
          </cell>
          <cell r="AD86">
            <v>2</v>
          </cell>
          <cell r="AE86">
            <v>2</v>
          </cell>
          <cell r="AF86">
            <v>2</v>
          </cell>
          <cell r="AG86">
            <v>2</v>
          </cell>
          <cell r="AH86">
            <v>2</v>
          </cell>
          <cell r="AI86">
            <v>2</v>
          </cell>
          <cell r="AJ86">
            <v>2</v>
          </cell>
        </row>
        <row r="88">
          <cell r="E88">
            <v>-19.893590242441476</v>
          </cell>
          <cell r="F88">
            <v>-13.365708719701658</v>
          </cell>
          <cell r="G88">
            <v>-33.069616878930191</v>
          </cell>
          <cell r="H88">
            <v>5.6397057236606827</v>
          </cell>
          <cell r="I88">
            <v>90.400620994152177</v>
          </cell>
          <cell r="J88">
            <v>3.4629122618520682</v>
          </cell>
          <cell r="K88">
            <v>63.518758085381592</v>
          </cell>
          <cell r="L88">
            <v>-10.838607594936718</v>
          </cell>
          <cell r="M88">
            <v>11.889973380656627</v>
          </cell>
          <cell r="N88">
            <v>26.328310864393359</v>
          </cell>
          <cell r="O88">
            <v>21.343377275580664</v>
          </cell>
          <cell r="P88">
            <v>-67.822038282462501</v>
          </cell>
          <cell r="Q88">
            <v>29.04405863276304</v>
          </cell>
          <cell r="R88">
            <v>0.67781694818853566</v>
          </cell>
          <cell r="S88">
            <v>-8.5729482407443669</v>
          </cell>
          <cell r="T88">
            <v>12.522162393871184</v>
          </cell>
          <cell r="U88">
            <v>13.173735865242307</v>
          </cell>
          <cell r="V88">
            <v>2.8986264990294615</v>
          </cell>
          <cell r="W88">
            <v>32.235925886907268</v>
          </cell>
          <cell r="X88">
            <v>15.815535817709005</v>
          </cell>
          <cell r="Y88">
            <v>15.098521913202262</v>
          </cell>
          <cell r="Z88">
            <v>14.520130792181661</v>
          </cell>
          <cell r="AA88">
            <v>14.051630567135589</v>
          </cell>
          <cell r="AB88">
            <v>13.647400982564847</v>
          </cell>
          <cell r="AC88">
            <v>13.339967142512663</v>
          </cell>
          <cell r="AD88">
            <v>13.065025438721193</v>
          </cell>
          <cell r="AE88">
            <v>12.719879009708038</v>
          </cell>
          <cell r="AF88">
            <v>12.415309743284979</v>
          </cell>
          <cell r="AG88">
            <v>12.144993842162634</v>
          </cell>
          <cell r="AH88">
            <v>11.903849136061623</v>
          </cell>
          <cell r="AI88">
            <v>11.687744388833423</v>
          </cell>
          <cell r="AJ88">
            <v>11.493286640096329</v>
          </cell>
        </row>
        <row r="89">
          <cell r="E89">
            <v>21.728016486133612</v>
          </cell>
          <cell r="F89">
            <v>-9.2998784135944135</v>
          </cell>
          <cell r="G89">
            <v>23.749342942094856</v>
          </cell>
          <cell r="H89">
            <v>-12.503905851459635</v>
          </cell>
          <cell r="I89">
            <v>24.878330110548077</v>
          </cell>
          <cell r="J89">
            <v>-37.261867227190123</v>
          </cell>
          <cell r="K89">
            <v>-13.009708737864074</v>
          </cell>
          <cell r="L89">
            <v>-21.875</v>
          </cell>
          <cell r="M89">
            <v>17.142857142857153</v>
          </cell>
          <cell r="N89">
            <v>-19.512195121951208</v>
          </cell>
          <cell r="O89">
            <v>65.151515151515156</v>
          </cell>
          <cell r="P89">
            <v>124.77064220183487</v>
          </cell>
          <cell r="Q89">
            <v>3</v>
          </cell>
          <cell r="R89">
            <v>3</v>
          </cell>
          <cell r="S89">
            <v>3</v>
          </cell>
          <cell r="T89">
            <v>3</v>
          </cell>
          <cell r="U89">
            <v>3</v>
          </cell>
          <cell r="V89">
            <v>3</v>
          </cell>
          <cell r="W89">
            <v>3</v>
          </cell>
          <cell r="X89">
            <v>3</v>
          </cell>
          <cell r="Y89">
            <v>3</v>
          </cell>
          <cell r="Z89">
            <v>3</v>
          </cell>
          <cell r="AA89">
            <v>3</v>
          </cell>
          <cell r="AB89">
            <v>3</v>
          </cell>
          <cell r="AC89">
            <v>3</v>
          </cell>
          <cell r="AD89">
            <v>3</v>
          </cell>
          <cell r="AE89">
            <v>3</v>
          </cell>
          <cell r="AF89">
            <v>3</v>
          </cell>
          <cell r="AG89">
            <v>3</v>
          </cell>
          <cell r="AH89">
            <v>3</v>
          </cell>
          <cell r="AI89">
            <v>3</v>
          </cell>
          <cell r="AJ89">
            <v>3</v>
          </cell>
        </row>
        <row r="90">
          <cell r="E90">
            <v>-2.9350885069556512</v>
          </cell>
          <cell r="F90">
            <v>-11.2881841432268</v>
          </cell>
          <cell r="G90">
            <v>-3.3860148390977116</v>
          </cell>
          <cell r="H90">
            <v>-6.5011686885466986</v>
          </cell>
          <cell r="I90">
            <v>49.370973633204983</v>
          </cell>
          <cell r="J90">
            <v>-17.857142857142861</v>
          </cell>
          <cell r="K90">
            <v>32.919254658385086</v>
          </cell>
          <cell r="L90">
            <v>-13.726635514018696</v>
          </cell>
          <cell r="M90">
            <v>13.13473256601219</v>
          </cell>
          <cell r="N90">
            <v>15.080789946140044</v>
          </cell>
          <cell r="O90">
            <v>28.861154446177864</v>
          </cell>
          <cell r="P90">
            <v>-25.464083938660224</v>
          </cell>
          <cell r="Q90">
            <v>11.770657536317614</v>
          </cell>
          <cell r="R90">
            <v>2.0971197601314771</v>
          </cell>
          <cell r="S90">
            <v>-1.4370876461568827</v>
          </cell>
          <cell r="T90">
            <v>6.3864975690613051</v>
          </cell>
          <cell r="U90">
            <v>6.8269007652102403</v>
          </cell>
          <cell r="V90">
            <v>2.9596023398645173</v>
          </cell>
          <cell r="W90">
            <v>14.643708904386571</v>
          </cell>
          <cell r="X90">
            <v>8.8872230269013528</v>
          </cell>
          <cell r="Y90">
            <v>8.9114760442439547</v>
          </cell>
          <cell r="Z90">
            <v>8.9486323821899276</v>
          </cell>
          <cell r="AA90">
            <v>8.9985479172475493</v>
          </cell>
          <cell r="AB90">
            <v>9.0470584966370922</v>
          </cell>
          <cell r="AC90">
            <v>9.1201951675489852</v>
          </cell>
          <cell r="AD90">
            <v>9.1878380422223387</v>
          </cell>
          <cell r="AE90">
            <v>9.1878380422223245</v>
          </cell>
          <cell r="AF90">
            <v>9.1878380422223671</v>
          </cell>
          <cell r="AG90">
            <v>9.1878380422223245</v>
          </cell>
          <cell r="AH90">
            <v>9.1878380422223245</v>
          </cell>
          <cell r="AI90">
            <v>9.1878380422223387</v>
          </cell>
          <cell r="AJ90">
            <v>9.1878380422223387</v>
          </cell>
        </row>
        <row r="93">
          <cell r="H93">
            <v>1</v>
          </cell>
          <cell r="I93">
            <v>0</v>
          </cell>
          <cell r="J93">
            <v>0</v>
          </cell>
          <cell r="K93">
            <v>0</v>
          </cell>
          <cell r="L93">
            <v>3</v>
          </cell>
          <cell r="M93">
            <v>4</v>
          </cell>
          <cell r="N93">
            <v>5</v>
          </cell>
          <cell r="O93">
            <v>5</v>
          </cell>
          <cell r="P93">
            <v>2</v>
          </cell>
          <cell r="Q93">
            <v>2</v>
          </cell>
          <cell r="R93">
            <v>2</v>
          </cell>
          <cell r="S93">
            <v>2</v>
          </cell>
          <cell r="T93">
            <v>2</v>
          </cell>
          <cell r="U93">
            <v>2</v>
          </cell>
          <cell r="V93">
            <v>2</v>
          </cell>
          <cell r="W93">
            <v>2</v>
          </cell>
          <cell r="X93">
            <v>2</v>
          </cell>
          <cell r="Y93">
            <v>2</v>
          </cell>
          <cell r="Z93">
            <v>2</v>
          </cell>
          <cell r="AA93">
            <v>2</v>
          </cell>
          <cell r="AB93">
            <v>2</v>
          </cell>
          <cell r="AC93">
            <v>2</v>
          </cell>
          <cell r="AD93">
            <v>2</v>
          </cell>
          <cell r="AE93">
            <v>2</v>
          </cell>
          <cell r="AF93">
            <v>2</v>
          </cell>
          <cell r="AG93">
            <v>2</v>
          </cell>
          <cell r="AH93">
            <v>2</v>
          </cell>
          <cell r="AI93">
            <v>2</v>
          </cell>
          <cell r="AJ93">
            <v>2</v>
          </cell>
        </row>
        <row r="94">
          <cell r="L94">
            <v>0</v>
          </cell>
          <cell r="M94">
            <v>0</v>
          </cell>
          <cell r="N94">
            <v>0</v>
          </cell>
          <cell r="O94">
            <v>0</v>
          </cell>
          <cell r="P94">
            <v>2</v>
          </cell>
          <cell r="Q94">
            <v>2</v>
          </cell>
          <cell r="R94">
            <v>3</v>
          </cell>
          <cell r="S94">
            <v>5</v>
          </cell>
          <cell r="T94">
            <v>2</v>
          </cell>
          <cell r="U94">
            <v>2</v>
          </cell>
          <cell r="V94">
            <v>2</v>
          </cell>
          <cell r="W94">
            <v>2</v>
          </cell>
          <cell r="X94">
            <v>2</v>
          </cell>
          <cell r="Y94">
            <v>2</v>
          </cell>
          <cell r="Z94">
            <v>2</v>
          </cell>
          <cell r="AA94">
            <v>2</v>
          </cell>
          <cell r="AB94">
            <v>2</v>
          </cell>
          <cell r="AC94">
            <v>2</v>
          </cell>
          <cell r="AD94">
            <v>2</v>
          </cell>
          <cell r="AE94">
            <v>2</v>
          </cell>
          <cell r="AF94">
            <v>2</v>
          </cell>
          <cell r="AG94">
            <v>2</v>
          </cell>
          <cell r="AH94">
            <v>2</v>
          </cell>
          <cell r="AI94">
            <v>2</v>
          </cell>
          <cell r="AJ94">
            <v>2</v>
          </cell>
        </row>
        <row r="95">
          <cell r="H95" t="e">
            <v>#REF!</v>
          </cell>
        </row>
        <row r="100">
          <cell r="G100" t="str">
            <v>pr.grants</v>
          </cell>
          <cell r="H100" t="e">
            <v>#REF!</v>
          </cell>
        </row>
        <row r="101">
          <cell r="G101" t="str">
            <v>cr</v>
          </cell>
          <cell r="H101" t="e">
            <v>#REF!</v>
          </cell>
        </row>
        <row r="102">
          <cell r="G102" t="str">
            <v>db</v>
          </cell>
          <cell r="H102" t="e">
            <v>#REF!</v>
          </cell>
        </row>
        <row r="103">
          <cell r="G103" t="str">
            <v>off. grants</v>
          </cell>
          <cell r="H103" t="e">
            <v>#REF!</v>
          </cell>
        </row>
        <row r="104">
          <cell r="G104" t="str">
            <v>cr</v>
          </cell>
          <cell r="H104" t="e">
            <v>#REF!</v>
          </cell>
        </row>
        <row r="105">
          <cell r="G105" t="str">
            <v>db</v>
          </cell>
          <cell r="H105" t="e">
            <v>#REF!</v>
          </cell>
        </row>
      </sheetData>
      <sheetData sheetId="15" refreshError="1">
        <row r="1">
          <cell r="A1">
            <v>37938.62653425926</v>
          </cell>
        </row>
        <row r="9">
          <cell r="E9">
            <v>29</v>
          </cell>
          <cell r="F9">
            <v>58.8</v>
          </cell>
          <cell r="G9">
            <v>44.4</v>
          </cell>
          <cell r="H9">
            <v>9.7029999999999994</v>
          </cell>
          <cell r="I9">
            <v>39.157084052191699</v>
          </cell>
          <cell r="J9">
            <v>60.836216166666702</v>
          </cell>
          <cell r="K9">
            <v>67.188599999999994</v>
          </cell>
          <cell r="L9">
            <v>62.4952643285311</v>
          </cell>
          <cell r="M9">
            <v>59.796816889083345</v>
          </cell>
          <cell r="N9">
            <v>42.416289712107819</v>
          </cell>
          <cell r="O9">
            <v>23.659486709440884</v>
          </cell>
          <cell r="P9">
            <v>18.153567266606242</v>
          </cell>
          <cell r="Q9">
            <v>19.449206490837817</v>
          </cell>
          <cell r="R9">
            <v>13.185356038355502</v>
          </cell>
          <cell r="S9">
            <v>6.9200535761948201</v>
          </cell>
          <cell r="T9">
            <v>12.716972945731182</v>
          </cell>
          <cell r="U9">
            <v>9.273949321171953</v>
          </cell>
          <cell r="V9">
            <v>14.415205304512813</v>
          </cell>
          <cell r="W9">
            <v>37.669533632423168</v>
          </cell>
          <cell r="X9">
            <v>52.318796711698837</v>
          </cell>
          <cell r="Y9">
            <v>43.066630556366832</v>
          </cell>
          <cell r="Z9">
            <v>43.066630556366832</v>
          </cell>
          <cell r="AA9">
            <v>37.903591407186028</v>
          </cell>
          <cell r="AB9">
            <v>14.649263079275675</v>
          </cell>
          <cell r="AC9">
            <v>0</v>
          </cell>
          <cell r="AD9">
            <v>0</v>
          </cell>
          <cell r="AE9">
            <v>0</v>
          </cell>
          <cell r="AF9">
            <v>0</v>
          </cell>
          <cell r="AG9">
            <v>0</v>
          </cell>
          <cell r="AH9">
            <v>0</v>
          </cell>
          <cell r="AI9">
            <v>0</v>
          </cell>
          <cell r="AJ9">
            <v>0</v>
          </cell>
        </row>
        <row r="10">
          <cell r="Q10">
            <v>3.5330396360661638</v>
          </cell>
          <cell r="R10">
            <v>1.1519814736931726</v>
          </cell>
          <cell r="S10">
            <v>9.8583451562796665</v>
          </cell>
          <cell r="T10">
            <v>9.4452050363999742</v>
          </cell>
          <cell r="U10">
            <v>9.5633744668677227</v>
          </cell>
          <cell r="V10">
            <v>9.6869812700029012</v>
          </cell>
          <cell r="W10">
            <v>9.8225218422967977</v>
          </cell>
          <cell r="X10">
            <v>9.9541167260630736</v>
          </cell>
          <cell r="Y10">
            <v>10.097776810820017</v>
          </cell>
          <cell r="Z10">
            <v>10.248711322367781</v>
          </cell>
          <cell r="AA10">
            <v>10.40879052881265</v>
          </cell>
          <cell r="AB10">
            <v>10.57396262483379</v>
          </cell>
          <cell r="AC10">
            <v>6.5176135741811372</v>
          </cell>
          <cell r="AD10">
            <v>0</v>
          </cell>
          <cell r="AE10">
            <v>0</v>
          </cell>
          <cell r="AF10">
            <v>0</v>
          </cell>
          <cell r="AG10">
            <v>0</v>
          </cell>
          <cell r="AH10">
            <v>0</v>
          </cell>
          <cell r="AI10">
            <v>0</v>
          </cell>
          <cell r="AJ10">
            <v>0</v>
          </cell>
        </row>
        <row r="12">
          <cell r="I12">
            <v>256.80248937916969</v>
          </cell>
          <cell r="J12">
            <v>226.80099531708331</v>
          </cell>
          <cell r="K12">
            <v>163.00232600000001</v>
          </cell>
          <cell r="L12">
            <v>147.9</v>
          </cell>
          <cell r="M12">
            <v>163.91316451542332</v>
          </cell>
          <cell r="N12">
            <v>119.57931407137302</v>
          </cell>
          <cell r="O12">
            <v>111.78122892758937</v>
          </cell>
          <cell r="P12">
            <v>89.073244050112834</v>
          </cell>
          <cell r="Q12">
            <v>93.003622162133667</v>
          </cell>
          <cell r="R12">
            <v>98.01652136991332</v>
          </cell>
          <cell r="S12">
            <v>113.83111336500414</v>
          </cell>
          <cell r="T12">
            <v>128.90460398766047</v>
          </cell>
          <cell r="U12">
            <v>141.19221878627604</v>
          </cell>
          <cell r="V12">
            <v>102.1593587235639</v>
          </cell>
          <cell r="W12">
            <v>173.26470719640909</v>
          </cell>
          <cell r="X12">
            <v>190.5889142111439</v>
          </cell>
          <cell r="Y12">
            <v>207.41471395031999</v>
          </cell>
          <cell r="Z12">
            <v>222.91696238490098</v>
          </cell>
          <cell r="AA12">
            <v>239.47938065854348</v>
          </cell>
          <cell r="AB12">
            <v>256.36244477875192</v>
          </cell>
          <cell r="AC12">
            <v>273.58720561383859</v>
          </cell>
          <cell r="AD12">
            <v>291.27145243051302</v>
          </cell>
          <cell r="AE12">
            <v>309.35710709124697</v>
          </cell>
          <cell r="AF12">
            <v>327.65723648114135</v>
          </cell>
          <cell r="AG12">
            <v>346.74832765255587</v>
          </cell>
          <cell r="AH12">
            <v>367.36965024863957</v>
          </cell>
          <cell r="AI12">
            <v>388.73990339437762</v>
          </cell>
          <cell r="AJ12">
            <v>382.86985634956693</v>
          </cell>
        </row>
        <row r="13">
          <cell r="I13">
            <v>197.03390968750301</v>
          </cell>
          <cell r="J13">
            <v>185.6</v>
          </cell>
          <cell r="K13">
            <v>117.1</v>
          </cell>
          <cell r="L13">
            <v>116.45287588945872</v>
          </cell>
          <cell r="M13">
            <v>132.07499999999999</v>
          </cell>
          <cell r="N13">
            <v>102.37267000000001</v>
          </cell>
          <cell r="O13">
            <v>94</v>
          </cell>
          <cell r="P13">
            <v>79.353286872004105</v>
          </cell>
          <cell r="Q13">
            <v>82.348235223977198</v>
          </cell>
          <cell r="R13">
            <v>88.219200534299304</v>
          </cell>
          <cell r="S13">
            <v>104.15573161553898</v>
          </cell>
          <cell r="T13">
            <v>119.40104769760332</v>
          </cell>
          <cell r="U13">
            <v>132.03773129330131</v>
          </cell>
          <cell r="V13">
            <v>93.606248354807434</v>
          </cell>
          <cell r="W13">
            <v>164.84162737068607</v>
          </cell>
          <cell r="X13">
            <v>182.48755998175093</v>
          </cell>
          <cell r="Y13">
            <v>199.65173565181709</v>
          </cell>
          <cell r="Z13">
            <v>216.48095673920812</v>
          </cell>
          <cell r="AA13">
            <v>233.44497148350169</v>
          </cell>
          <cell r="AB13">
            <v>250.71419648289964</v>
          </cell>
          <cell r="AC13">
            <v>268.28584545131741</v>
          </cell>
          <cell r="AD13">
            <v>286.25361546651123</v>
          </cell>
          <cell r="AE13">
            <v>304.56921168019488</v>
          </cell>
          <cell r="AF13">
            <v>323.08573097746938</v>
          </cell>
          <cell r="AG13">
            <v>342.37677600250703</v>
          </cell>
          <cell r="AH13">
            <v>363.08825657603535</v>
          </cell>
          <cell r="AI13">
            <v>384.42984675874993</v>
          </cell>
          <cell r="AJ13">
            <v>378.69972626578044</v>
          </cell>
        </row>
        <row r="14">
          <cell r="I14">
            <v>55.975269275000002</v>
          </cell>
          <cell r="J14">
            <v>37.299999999999997</v>
          </cell>
          <cell r="K14">
            <v>42.4</v>
          </cell>
          <cell r="L14">
            <v>30.31585307435968</v>
          </cell>
          <cell r="M14">
            <v>31</v>
          </cell>
          <cell r="N14">
            <v>16.600000000000001</v>
          </cell>
          <cell r="O14">
            <v>17.208359999999999</v>
          </cell>
          <cell r="P14">
            <v>9.7199571781087268</v>
          </cell>
          <cell r="Q14">
            <v>9.0999061734759614</v>
          </cell>
          <cell r="R14">
            <v>8.3252819704535046</v>
          </cell>
          <cell r="S14">
            <v>7.8580803324646578</v>
          </cell>
          <cell r="T14">
            <v>7.5410896021766423</v>
          </cell>
          <cell r="U14">
            <v>7.2438715383742345</v>
          </cell>
          <cell r="V14">
            <v>6.1028211520359577</v>
          </cell>
          <cell r="W14">
            <v>6.6243336968865787</v>
          </cell>
          <cell r="X14">
            <v>6.3880152325646247</v>
          </cell>
          <cell r="Y14">
            <v>6.1516967682426706</v>
          </cell>
          <cell r="Z14">
            <v>5.9153783039207166</v>
          </cell>
          <cell r="AA14">
            <v>5.6740400611177506</v>
          </cell>
          <cell r="AB14">
            <v>5.4280582958522778</v>
          </cell>
          <cell r="AC14">
            <v>5.2012701625211593</v>
          </cell>
          <cell r="AD14">
            <v>4.9978169640018111</v>
          </cell>
          <cell r="AE14">
            <v>4.7878954110520819</v>
          </cell>
          <cell r="AF14">
            <v>4.5715055036719736</v>
          </cell>
          <cell r="AG14">
            <v>4.3715516500488647</v>
          </cell>
          <cell r="AH14">
            <v>4.2813936726042154</v>
          </cell>
          <cell r="AI14">
            <v>4.3100566356277143</v>
          </cell>
          <cell r="AJ14">
            <v>4.1701300837865043</v>
          </cell>
        </row>
        <row r="15">
          <cell r="H15">
            <v>1.1000000000000001</v>
          </cell>
          <cell r="I15">
            <v>3.79331041666667</v>
          </cell>
          <cell r="J15">
            <v>3.9009953170833298</v>
          </cell>
          <cell r="K15">
            <v>3.5023260000000001</v>
          </cell>
          <cell r="L15">
            <v>1.1312710361816016</v>
          </cell>
          <cell r="M15">
            <v>0.83816451542332093</v>
          </cell>
          <cell r="N15">
            <v>0.60664407137299381</v>
          </cell>
          <cell r="O15">
            <v>0.57286892758936758</v>
          </cell>
          <cell r="P15">
            <v>0.4790884371358281</v>
          </cell>
          <cell r="Q15">
            <v>0.46018211786357333</v>
          </cell>
          <cell r="R15">
            <v>1.0003521436468137</v>
          </cell>
          <cell r="S15">
            <v>1.3535624795037067</v>
          </cell>
          <cell r="T15">
            <v>1.2191706671885765</v>
          </cell>
          <cell r="U15">
            <v>1.2172058484038186</v>
          </cell>
          <cell r="V15">
            <v>1.1170419228426047</v>
          </cell>
          <cell r="W15">
            <v>0.99811872831963344</v>
          </cell>
          <cell r="X15">
            <v>0.80109715438689388</v>
          </cell>
          <cell r="Y15">
            <v>0.58576400160505981</v>
          </cell>
          <cell r="Z15">
            <v>0.37043084882322563</v>
          </cell>
          <cell r="AA15">
            <v>0.16155149497786744</v>
          </cell>
          <cell r="AB15">
            <v>1.8311578849094595E-2</v>
          </cell>
          <cell r="AC15">
            <v>0</v>
          </cell>
          <cell r="AD15">
            <v>0</v>
          </cell>
          <cell r="AE15">
            <v>0</v>
          </cell>
          <cell r="AF15">
            <v>0</v>
          </cell>
          <cell r="AG15">
            <v>0</v>
          </cell>
          <cell r="AH15">
            <v>0</v>
          </cell>
          <cell r="AI15">
            <v>0</v>
          </cell>
          <cell r="AJ15">
            <v>0</v>
          </cell>
        </row>
        <row r="17">
          <cell r="I17">
            <v>5753.8643782671916</v>
          </cell>
          <cell r="J17">
            <v>5312.4766500031383</v>
          </cell>
          <cell r="K17">
            <v>4559.6075945658131</v>
          </cell>
          <cell r="L17">
            <v>4265.7226128835064</v>
          </cell>
          <cell r="M17">
            <v>3855.800604252755</v>
          </cell>
          <cell r="N17">
            <v>3870.8857220525415</v>
          </cell>
          <cell r="O17">
            <v>3429.5216475764373</v>
          </cell>
          <cell r="P17">
            <v>3909.0401762237425</v>
          </cell>
          <cell r="Q17">
            <v>3998.058645444954</v>
          </cell>
          <cell r="R17">
            <v>4154.5886385677513</v>
          </cell>
          <cell r="S17">
            <v>4677.2466866991899</v>
          </cell>
          <cell r="T17">
            <v>5181.1368415063353</v>
          </cell>
          <cell r="U17">
            <v>5571.3673548787538</v>
          </cell>
          <cell r="V17">
            <v>6051.5011897340828</v>
          </cell>
          <cell r="W17">
            <v>6602.4897875372062</v>
          </cell>
          <cell r="X17">
            <v>7133.3556560306588</v>
          </cell>
          <cell r="Y17">
            <v>7631.4761761244481</v>
          </cell>
          <cell r="Z17">
            <v>8108.5270502983494</v>
          </cell>
          <cell r="AA17">
            <v>8587.7650492573175</v>
          </cell>
          <cell r="AB17">
            <v>9088.2416124549927</v>
          </cell>
          <cell r="AC17">
            <v>9604.7012420739375</v>
          </cell>
          <cell r="AD17">
            <v>10136.015620818467</v>
          </cell>
          <cell r="AE17">
            <v>10672.053973142123</v>
          </cell>
          <cell r="AF17">
            <v>11216.595751676528</v>
          </cell>
          <cell r="AG17">
            <v>11764.872625718464</v>
          </cell>
          <cell r="AH17">
            <v>12317.384350609409</v>
          </cell>
          <cell r="AI17">
            <v>12872.383813857283</v>
          </cell>
          <cell r="AJ17">
            <v>12897.751748720046</v>
          </cell>
        </row>
        <row r="18">
          <cell r="I18" t="str">
            <v>…</v>
          </cell>
          <cell r="J18" t="str">
            <v>…</v>
          </cell>
          <cell r="K18">
            <v>152.67459869477108</v>
          </cell>
          <cell r="L18">
            <v>144.5418291903427</v>
          </cell>
          <cell r="M18">
            <v>136.01370986004918</v>
          </cell>
          <cell r="N18">
            <v>140.38529019205325</v>
          </cell>
          <cell r="O18">
            <v>122.51704573332705</v>
          </cell>
          <cell r="P18">
            <v>130.42002142695659</v>
          </cell>
          <cell r="Q18">
            <v>120.87675371213258</v>
          </cell>
          <cell r="R18">
            <v>115.20645267851297</v>
          </cell>
          <cell r="S18">
            <v>120.66292022875007</v>
          </cell>
          <cell r="T18">
            <v>125.17980928721046</v>
          </cell>
          <cell r="U18">
            <v>123.57396002659419</v>
          </cell>
          <cell r="V18">
            <v>121.4518122864614</v>
          </cell>
          <cell r="W18">
            <v>120.54976739400816</v>
          </cell>
          <cell r="X18">
            <v>120.34262190017753</v>
          </cell>
          <cell r="Y18">
            <v>120.50508346137816</v>
          </cell>
          <cell r="Z18">
            <v>120.32316162280259</v>
          </cell>
          <cell r="AA18">
            <v>119.72295358037685</v>
          </cell>
          <cell r="AB18">
            <v>118.96034982279777</v>
          </cell>
          <cell r="AC18">
            <v>117.97008822907283</v>
          </cell>
          <cell r="AD18">
            <v>116.64124449315038</v>
          </cell>
          <cell r="AE18">
            <v>114.91574907850017</v>
          </cell>
          <cell r="AF18">
            <v>112.8808271502467</v>
          </cell>
          <cell r="AG18">
            <v>110.61763734012627</v>
          </cell>
          <cell r="AH18">
            <v>108.16531387061836</v>
          </cell>
          <cell r="AI18">
            <v>105.54047689398085</v>
          </cell>
          <cell r="AJ18">
            <v>102.27644651809884</v>
          </cell>
        </row>
        <row r="20">
          <cell r="I20">
            <v>6279</v>
          </cell>
          <cell r="J20">
            <v>6172</v>
          </cell>
          <cell r="K20">
            <v>5950</v>
          </cell>
          <cell r="L20">
            <v>5756.5613730651639</v>
          </cell>
          <cell r="M20">
            <v>5472.9820061255741</v>
          </cell>
          <cell r="N20">
            <v>5267.7900499821972</v>
          </cell>
          <cell r="O20">
            <v>4713.390279034993</v>
          </cell>
          <cell r="P20">
            <v>5187.3743398964198</v>
          </cell>
          <cell r="Q20">
            <v>5106.0889241434697</v>
          </cell>
          <cell r="R20">
            <v>5327.8466886880742</v>
          </cell>
          <cell r="S20">
            <v>6065.4855200213087</v>
          </cell>
          <cell r="T20">
            <v>6868.7178865543065</v>
          </cell>
          <cell r="U20">
            <v>7324.3375489628625</v>
          </cell>
          <cell r="V20">
            <v>7962.2056599600483</v>
          </cell>
          <cell r="W20">
            <v>8696.5834850514639</v>
          </cell>
          <cell r="X20">
            <v>9340.0165843040395</v>
          </cell>
          <cell r="Y20">
            <v>9877.0235772039214</v>
          </cell>
          <cell r="Z20">
            <v>10344.962485732345</v>
          </cell>
          <cell r="AA20">
            <v>10777.196866862891</v>
          </cell>
          <cell r="AB20">
            <v>11201.249651834891</v>
          </cell>
          <cell r="AC20">
            <v>11614.088283564399</v>
          </cell>
          <cell r="AD20">
            <v>12020.205789116886</v>
          </cell>
          <cell r="AE20">
            <v>12410.331525285019</v>
          </cell>
          <cell r="AF20">
            <v>12789.485099089097</v>
          </cell>
          <cell r="AG20">
            <v>13189.302495217366</v>
          </cell>
          <cell r="AH20">
            <v>13593.863748935168</v>
          </cell>
          <cell r="AI20">
            <v>14016.140637733803</v>
          </cell>
          <cell r="AJ20">
            <v>13713.064155338689</v>
          </cell>
        </row>
        <row r="21">
          <cell r="I21" t="str">
            <v>…</v>
          </cell>
          <cell r="J21" t="str">
            <v>…</v>
          </cell>
          <cell r="K21">
            <v>4859</v>
          </cell>
          <cell r="L21">
            <v>5006</v>
          </cell>
          <cell r="M21">
            <v>4852.6000000000004</v>
          </cell>
          <cell r="N21">
            <v>4628.8933333333334</v>
          </cell>
          <cell r="O21">
            <v>4311.8397897414716</v>
          </cell>
          <cell r="P21">
            <v>4491.3156010952962</v>
          </cell>
          <cell r="Q21">
            <v>4606.8144075119471</v>
          </cell>
          <cell r="R21">
            <v>4830.8814423691365</v>
          </cell>
          <cell r="S21">
            <v>5489.9233675089545</v>
          </cell>
          <cell r="T21">
            <v>6258.4652744240166</v>
          </cell>
          <cell r="U21">
            <v>6718.8556173044899</v>
          </cell>
          <cell r="V21">
            <v>7361.4944087735921</v>
          </cell>
          <cell r="W21">
            <v>8102.647855789879</v>
          </cell>
          <cell r="X21">
            <v>8752.8565769673241</v>
          </cell>
          <cell r="Y21">
            <v>9303.515217392076</v>
          </cell>
          <cell r="Z21">
            <v>9793.1137734453696</v>
          </cell>
          <cell r="AA21">
            <v>10248.346409695721</v>
          </cell>
          <cell r="AB21">
            <v>10688.92420604051</v>
          </cell>
          <cell r="AC21">
            <v>11118.983750965408</v>
          </cell>
          <cell r="AD21">
            <v>11527.172616970669</v>
          </cell>
          <cell r="AE21">
            <v>11912.22416084896</v>
          </cell>
          <cell r="AF21">
            <v>12287.165989620578</v>
          </cell>
          <cell r="AG21">
            <v>12680.49291199379</v>
          </cell>
          <cell r="AH21">
            <v>13073.498391090481</v>
          </cell>
          <cell r="AI21">
            <v>13482.295380381936</v>
          </cell>
          <cell r="AJ21">
            <v>13192.47486345855</v>
          </cell>
        </row>
        <row r="22">
          <cell r="I22" t="str">
            <v>…</v>
          </cell>
          <cell r="J22" t="str">
            <v>…</v>
          </cell>
          <cell r="K22">
            <v>552</v>
          </cell>
          <cell r="L22">
            <v>561.29999999999995</v>
          </cell>
          <cell r="M22">
            <v>489.4</v>
          </cell>
          <cell r="N22">
            <v>510.66666666666669</v>
          </cell>
          <cell r="O22">
            <v>302.71181661852131</v>
          </cell>
          <cell r="P22">
            <v>327.79052638215239</v>
          </cell>
          <cell r="Q22">
            <v>390.34428982342172</v>
          </cell>
          <cell r="R22">
            <v>400.9613356708366</v>
          </cell>
          <cell r="S22">
            <v>406.27544906425146</v>
          </cell>
          <cell r="T22">
            <v>413.45048668218828</v>
          </cell>
          <cell r="U22">
            <v>417.81578061027153</v>
          </cell>
          <cell r="V22">
            <v>422.18107453835478</v>
          </cell>
          <cell r="W22">
            <v>432.5730725831047</v>
          </cell>
          <cell r="X22">
            <v>442.96507062785469</v>
          </cell>
          <cell r="Y22">
            <v>453.35706867260456</v>
          </cell>
          <cell r="Z22">
            <v>463.74906671735459</v>
          </cell>
          <cell r="AA22">
            <v>472.80245716716774</v>
          </cell>
          <cell r="AB22">
            <v>480.29744579437966</v>
          </cell>
          <cell r="AC22">
            <v>487.09653259899017</v>
          </cell>
          <cell r="AD22">
            <v>493.03317214621666</v>
          </cell>
          <cell r="AE22">
            <v>498.1073644360593</v>
          </cell>
          <cell r="AF22">
            <v>502.31910946851787</v>
          </cell>
          <cell r="AG22">
            <v>508.80958322357588</v>
          </cell>
          <cell r="AH22">
            <v>520.36535784468606</v>
          </cell>
          <cell r="AI22">
            <v>533.84525735186514</v>
          </cell>
          <cell r="AJ22">
            <v>520.58929188014133</v>
          </cell>
        </row>
        <row r="23">
          <cell r="I23">
            <v>0</v>
          </cell>
          <cell r="J23">
            <v>0</v>
          </cell>
          <cell r="K23">
            <v>0</v>
          </cell>
          <cell r="L23">
            <v>189.2613730651637</v>
          </cell>
          <cell r="M23">
            <v>130.98200612557426</v>
          </cell>
          <cell r="N23">
            <v>128.23004998219631</v>
          </cell>
          <cell r="O23">
            <v>100.12221203788573</v>
          </cell>
          <cell r="P23">
            <v>83.682506797876485</v>
          </cell>
          <cell r="Q23">
            <v>139.79533934000199</v>
          </cell>
          <cell r="R23">
            <v>274.15547447834587</v>
          </cell>
          <cell r="S23">
            <v>266.46081498352726</v>
          </cell>
          <cell r="T23">
            <v>253.4105669777181</v>
          </cell>
          <cell r="U23">
            <v>243.72822049308573</v>
          </cell>
          <cell r="V23">
            <v>228.74053284442689</v>
          </cell>
          <cell r="W23">
            <v>191.0709992120037</v>
          </cell>
          <cell r="X23">
            <v>138.75220250030489</v>
          </cell>
          <cell r="Y23">
            <v>95.685571943938058</v>
          </cell>
          <cell r="Z23">
            <v>52.618941387571212</v>
          </cell>
          <cell r="AA23">
            <v>14.715349980385184</v>
          </cell>
          <cell r="AB23">
            <v>6.6086901109509488E-2</v>
          </cell>
          <cell r="AC23">
            <v>6.6086901109509488E-2</v>
          </cell>
          <cell r="AD23">
            <v>0</v>
          </cell>
          <cell r="AE23">
            <v>0</v>
          </cell>
          <cell r="AF23">
            <v>0</v>
          </cell>
          <cell r="AG23">
            <v>0</v>
          </cell>
          <cell r="AH23">
            <v>0</v>
          </cell>
          <cell r="AI23">
            <v>0</v>
          </cell>
          <cell r="AJ23">
            <v>0</v>
          </cell>
        </row>
        <row r="25">
          <cell r="I25">
            <v>6279</v>
          </cell>
          <cell r="J25">
            <v>6172</v>
          </cell>
          <cell r="K25">
            <v>5950</v>
          </cell>
          <cell r="L25">
            <v>5756.5613730651639</v>
          </cell>
          <cell r="M25">
            <v>5472.9820061255741</v>
          </cell>
          <cell r="N25">
            <v>5267.7900499821972</v>
          </cell>
          <cell r="O25">
            <v>4713.390279034993</v>
          </cell>
          <cell r="P25">
            <v>5187.3743398964198</v>
          </cell>
          <cell r="Q25">
            <v>5106.0889241434697</v>
          </cell>
          <cell r="R25">
            <v>5327.8466886880742</v>
          </cell>
          <cell r="S25">
            <v>6065.4855200213087</v>
          </cell>
          <cell r="T25">
            <v>6868.7178865543065</v>
          </cell>
          <cell r="U25">
            <v>7324.3375489628625</v>
          </cell>
          <cell r="V25">
            <v>7962.2056599600483</v>
          </cell>
          <cell r="W25">
            <v>8696.5834850514639</v>
          </cell>
          <cell r="X25">
            <v>9340.0165843040395</v>
          </cell>
          <cell r="Y25">
            <v>9877.0235772039214</v>
          </cell>
          <cell r="Z25">
            <v>10344.962485732345</v>
          </cell>
          <cell r="AA25">
            <v>10777.196866862891</v>
          </cell>
          <cell r="AB25">
            <v>11201.249651834891</v>
          </cell>
          <cell r="AC25">
            <v>11614.088283564399</v>
          </cell>
          <cell r="AD25">
            <v>12020.205789116886</v>
          </cell>
          <cell r="AE25">
            <v>12410.331525285019</v>
          </cell>
          <cell r="AF25">
            <v>12789.485099089097</v>
          </cell>
          <cell r="AG25">
            <v>13189.302495217366</v>
          </cell>
          <cell r="AH25">
            <v>13593.863748935168</v>
          </cell>
          <cell r="AI25">
            <v>14016.140637733803</v>
          </cell>
          <cell r="AJ25">
            <v>13713.064155338689</v>
          </cell>
        </row>
        <row r="26">
          <cell r="I26" t="str">
            <v>…</v>
          </cell>
          <cell r="J26" t="str">
            <v>…</v>
          </cell>
          <cell r="K26">
            <v>3008.3893119999998</v>
          </cell>
          <cell r="L26">
            <v>3070.2613730651638</v>
          </cell>
          <cell r="M26">
            <v>3005.1820061255739</v>
          </cell>
          <cell r="N26">
            <v>3001.2300499821963</v>
          </cell>
          <cell r="O26">
            <v>2919.1763998605447</v>
          </cell>
          <cell r="P26">
            <v>3043.8134902238021</v>
          </cell>
          <cell r="Q26">
            <v>3056.7770944970439</v>
          </cell>
          <cell r="R26">
            <v>3204.0160668480248</v>
          </cell>
          <cell r="S26">
            <v>3752.492161212559</v>
          </cell>
          <cell r="T26">
            <v>4379.9169425919235</v>
          </cell>
          <cell r="U26">
            <v>4661.9726608013134</v>
          </cell>
          <cell r="V26">
            <v>5107.5925371989024</v>
          </cell>
          <cell r="W26">
            <v>5589.6546729862448</v>
          </cell>
          <cell r="X26">
            <v>5981.6137804338223</v>
          </cell>
          <cell r="Y26">
            <v>6278.1590251610905</v>
          </cell>
          <cell r="Z26">
            <v>6494.4329474978676</v>
          </cell>
          <cell r="AA26">
            <v>6664.0727417673525</v>
          </cell>
          <cell r="AB26">
            <v>6815.4176960019577</v>
          </cell>
          <cell r="AC26">
            <v>6944.3289620606729</v>
          </cell>
          <cell r="AD26">
            <v>7054.0984672886934</v>
          </cell>
          <cell r="AE26">
            <v>7141.801015489089</v>
          </cell>
          <cell r="AF26">
            <v>7211.5527444702693</v>
          </cell>
          <cell r="AG26">
            <v>7263.3841399193689</v>
          </cell>
          <cell r="AH26">
            <v>7298.8652566384708</v>
          </cell>
          <cell r="AI26">
            <v>7323.3676469052916</v>
          </cell>
          <cell r="AJ26">
            <v>7125.0783232376371</v>
          </cell>
        </row>
        <row r="27">
          <cell r="I27" t="str">
            <v>…</v>
          </cell>
          <cell r="J27" t="str">
            <v>…</v>
          </cell>
          <cell r="K27">
            <v>2110</v>
          </cell>
          <cell r="L27">
            <v>2114.3000000000002</v>
          </cell>
          <cell r="M27">
            <v>2057</v>
          </cell>
          <cell r="N27">
            <v>1888.56</v>
          </cell>
          <cell r="O27">
            <v>1599.8384961192162</v>
          </cell>
          <cell r="P27">
            <v>1590.5620951392877</v>
          </cell>
          <cell r="Q27">
            <v>1756.7282724152562</v>
          </cell>
          <cell r="R27">
            <v>1877.0832119776931</v>
          </cell>
          <cell r="S27">
            <v>2108.1032986644591</v>
          </cell>
          <cell r="T27">
            <v>2317.4579985584692</v>
          </cell>
          <cell r="U27">
            <v>2523.8685040713362</v>
          </cell>
          <cell r="V27">
            <v>2744.4245485150414</v>
          </cell>
          <cell r="W27">
            <v>3015.708729962791</v>
          </cell>
          <cell r="X27">
            <v>3286.2828087952307</v>
          </cell>
          <cell r="Y27">
            <v>3545.9883040800405</v>
          </cell>
          <cell r="Z27">
            <v>3815.0110791256966</v>
          </cell>
          <cell r="AA27">
            <v>4091.3877155631899</v>
          </cell>
          <cell r="AB27">
            <v>4376.3438422587515</v>
          </cell>
          <cell r="AC27">
            <v>4667.8926548370591</v>
          </cell>
          <cell r="AD27">
            <v>4964.7739884948587</v>
          </cell>
          <cell r="AE27">
            <v>5267.7305097959297</v>
          </cell>
          <cell r="AF27">
            <v>5577.6656879521615</v>
          </cell>
          <cell r="AG27">
            <v>5925.9183552979976</v>
          </cell>
          <cell r="AH27">
            <v>6294.9984922966969</v>
          </cell>
          <cell r="AI27">
            <v>6692.77299082851</v>
          </cell>
          <cell r="AJ27">
            <v>6587.9858321010524</v>
          </cell>
        </row>
        <row r="28">
          <cell r="I28" t="str">
            <v>…</v>
          </cell>
          <cell r="J28" t="str">
            <v>…</v>
          </cell>
          <cell r="K28">
            <v>548</v>
          </cell>
          <cell r="L28">
            <v>572</v>
          </cell>
          <cell r="M28">
            <v>410.8</v>
          </cell>
          <cell r="N28">
            <v>378</v>
          </cell>
          <cell r="O28">
            <v>194.37538305523211</v>
          </cell>
          <cell r="P28">
            <v>272.57796619435896</v>
          </cell>
          <cell r="Q28">
            <v>292.58355723116983</v>
          </cell>
          <cell r="R28">
            <v>246.74740986235636</v>
          </cell>
          <cell r="S28">
            <v>204.89006014428975</v>
          </cell>
          <cell r="T28">
            <v>171.34294540391392</v>
          </cell>
          <cell r="U28">
            <v>138.49638409021318</v>
          </cell>
          <cell r="V28">
            <v>110.18857424610457</v>
          </cell>
          <cell r="W28">
            <v>91.220082102429316</v>
          </cell>
          <cell r="X28">
            <v>72.119995074987798</v>
          </cell>
          <cell r="Y28">
            <v>52.876247962789336</v>
          </cell>
          <cell r="Z28">
            <v>35.51845910877995</v>
          </cell>
          <cell r="AA28">
            <v>21.736409532348254</v>
          </cell>
          <cell r="AB28">
            <v>9.4881135741811278</v>
          </cell>
          <cell r="AC28">
            <v>1.8666666666666578</v>
          </cell>
          <cell r="AD28">
            <v>1.3333333333333242</v>
          </cell>
          <cell r="AE28">
            <v>0.79999999999998006</v>
          </cell>
          <cell r="AF28">
            <v>0.26666666666664679</v>
          </cell>
          <cell r="AG28">
            <v>-1.9964193309880877E-14</v>
          </cell>
          <cell r="AH28">
            <v>-1.9964193309880877E-14</v>
          </cell>
          <cell r="AI28">
            <v>-1.9964193309880877E-14</v>
          </cell>
          <cell r="AJ28">
            <v>-1.9964193309880877E-14</v>
          </cell>
        </row>
        <row r="31">
          <cell r="I31">
            <v>70.868099759916092</v>
          </cell>
          <cell r="J31">
            <v>66.670625769861942</v>
          </cell>
          <cell r="K31">
            <v>55.372364469599503</v>
          </cell>
          <cell r="L31">
            <v>51.490866298981551</v>
          </cell>
          <cell r="M31">
            <v>51.917448484516228</v>
          </cell>
          <cell r="N31">
            <v>50.469295372709908</v>
          </cell>
          <cell r="O31">
            <v>41.35963645684047</v>
          </cell>
          <cell r="P31">
            <v>42.061791811050362</v>
          </cell>
          <cell r="Q31">
            <v>36.470320085829222</v>
          </cell>
          <cell r="R31">
            <v>36.672426144976399</v>
          </cell>
          <cell r="S31">
            <v>39.440448843451954</v>
          </cell>
          <cell r="T31">
            <v>41.678323248033315</v>
          </cell>
          <cell r="U31">
            <v>41.303591515104578</v>
          </cell>
          <cell r="V31">
            <v>41.381888765100655</v>
          </cell>
          <cell r="W31">
            <v>37.812427707193542</v>
          </cell>
          <cell r="X31">
            <v>37.295515689405384</v>
          </cell>
          <cell r="Y31">
            <v>36.212742435475455</v>
          </cell>
          <cell r="Z31">
            <v>34.813081145254429</v>
          </cell>
          <cell r="AA31">
            <v>33.273512256311975</v>
          </cell>
          <cell r="AB31">
            <v>31.713585942509436</v>
          </cell>
          <cell r="AC31">
            <v>30.134144309646139</v>
          </cell>
          <cell r="AD31">
            <v>28.563497016715299</v>
          </cell>
          <cell r="AE31">
            <v>27.009005309163882</v>
          </cell>
          <cell r="AF31">
            <v>25.492005315112486</v>
          </cell>
          <cell r="AG31">
            <v>24.076785412619486</v>
          </cell>
          <cell r="AH31">
            <v>22.727167828080994</v>
          </cell>
          <cell r="AI31">
            <v>21.461327699219488</v>
          </cell>
          <cell r="AJ31" t="e">
            <v>#DIV/0!</v>
          </cell>
        </row>
        <row r="33">
          <cell r="I33">
            <v>0</v>
          </cell>
          <cell r="J33">
            <v>21.461318969726563</v>
          </cell>
          <cell r="K33">
            <v>21.461318969726563</v>
          </cell>
          <cell r="L33">
            <v>21.461318969726563</v>
          </cell>
          <cell r="N33">
            <v>21.461318969726563</v>
          </cell>
          <cell r="O33">
            <v>0</v>
          </cell>
          <cell r="P33">
            <v>0</v>
          </cell>
          <cell r="Q33">
            <v>100</v>
          </cell>
          <cell r="R33">
            <v>241.8667160420006</v>
          </cell>
          <cell r="S33">
            <v>0</v>
          </cell>
          <cell r="T33">
            <v>0</v>
          </cell>
          <cell r="U33">
            <v>0</v>
          </cell>
          <cell r="V33">
            <v>0</v>
          </cell>
          <cell r="W33">
            <v>0</v>
          </cell>
          <cell r="X33">
            <v>0</v>
          </cell>
          <cell r="Y33">
            <v>0</v>
          </cell>
          <cell r="Z33">
            <v>0</v>
          </cell>
          <cell r="AA33">
            <v>0</v>
          </cell>
          <cell r="AB33">
            <v>0</v>
          </cell>
          <cell r="AC33">
            <v>0</v>
          </cell>
        </row>
        <row r="34">
          <cell r="H34">
            <v>15.431793451379958</v>
          </cell>
          <cell r="I34">
            <v>111.16200803212851</v>
          </cell>
          <cell r="J34">
            <v>116.67753527337678</v>
          </cell>
          <cell r="K34">
            <v>8.7333333333333325</v>
          </cell>
          <cell r="L34">
            <v>9.1</v>
          </cell>
          <cell r="M34">
            <v>0.2</v>
          </cell>
          <cell r="N34">
            <v>49.1</v>
          </cell>
          <cell r="O34">
            <v>3.1139240506329116</v>
          </cell>
          <cell r="P34">
            <v>0</v>
          </cell>
          <cell r="Q34">
            <v>100</v>
          </cell>
          <cell r="R34">
            <v>241.8667160420006</v>
          </cell>
          <cell r="S34">
            <v>337.8192111447276</v>
          </cell>
          <cell r="T34">
            <v>379.04718587306343</v>
          </cell>
          <cell r="U34">
            <v>407.85742219182242</v>
          </cell>
          <cell r="V34">
            <v>442.53835589429184</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row>
        <row r="35">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row>
        <row r="36">
          <cell r="H36">
            <v>0</v>
          </cell>
          <cell r="I36">
            <v>23.3</v>
          </cell>
          <cell r="J36">
            <v>26.78935145707247</v>
          </cell>
          <cell r="K36">
            <v>0</v>
          </cell>
          <cell r="L36">
            <v>0</v>
          </cell>
          <cell r="M36">
            <v>0</v>
          </cell>
          <cell r="N36">
            <v>0</v>
          </cell>
          <cell r="O36">
            <v>0</v>
          </cell>
          <cell r="P36">
            <v>0</v>
          </cell>
          <cell r="Q36">
            <v>20</v>
          </cell>
          <cell r="R36">
            <v>43.584626778923216</v>
          </cell>
          <cell r="S36">
            <v>46.136535190787939</v>
          </cell>
          <cell r="T36">
            <v>49.440937287790881</v>
          </cell>
          <cell r="U36">
            <v>53.198794198933363</v>
          </cell>
          <cell r="V36">
            <v>57.722394247081546</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row>
        <row r="37">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row>
        <row r="38">
          <cell r="H38">
            <v>15.431793451379958</v>
          </cell>
          <cell r="I38">
            <v>80.7</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H39">
            <v>0</v>
          </cell>
          <cell r="I39">
            <v>0</v>
          </cell>
          <cell r="J39">
            <v>81.8</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I40">
            <v>0</v>
          </cell>
          <cell r="J40">
            <v>0</v>
          </cell>
          <cell r="K40">
            <v>0</v>
          </cell>
          <cell r="L40">
            <v>0</v>
          </cell>
          <cell r="M40">
            <v>0</v>
          </cell>
          <cell r="N40">
            <v>49.1</v>
          </cell>
          <cell r="O40">
            <v>3.1139240506329116</v>
          </cell>
          <cell r="P40">
            <v>0</v>
          </cell>
          <cell r="Q40">
            <v>50</v>
          </cell>
          <cell r="R40">
            <v>145.28208926307738</v>
          </cell>
          <cell r="S40">
            <v>230.68267595393968</v>
          </cell>
          <cell r="T40">
            <v>329.60624858527257</v>
          </cell>
          <cell r="U40">
            <v>354.65862799288908</v>
          </cell>
          <cell r="V40">
            <v>384.81596164721032</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H41">
            <v>0</v>
          </cell>
          <cell r="I41">
            <v>6.6770080321285139</v>
          </cell>
          <cell r="J41">
            <v>6.3881838163043003</v>
          </cell>
          <cell r="K41">
            <v>7.0333333333333332</v>
          </cell>
          <cell r="L41">
            <v>7.4</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H42">
            <v>0</v>
          </cell>
          <cell r="I42">
            <v>0.48499999999999999</v>
          </cell>
          <cell r="J42">
            <v>1.7</v>
          </cell>
          <cell r="K42">
            <v>1.7</v>
          </cell>
          <cell r="L42">
            <v>1.7</v>
          </cell>
          <cell r="M42">
            <v>0.2</v>
          </cell>
          <cell r="N42">
            <v>0</v>
          </cell>
          <cell r="O42">
            <v>0</v>
          </cell>
          <cell r="P42">
            <v>0</v>
          </cell>
          <cell r="Q42">
            <v>30</v>
          </cell>
          <cell r="R42">
            <v>53</v>
          </cell>
          <cell r="S42">
            <v>61</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row>
        <row r="43">
          <cell r="H43">
            <v>119.49513485165348</v>
          </cell>
          <cell r="I43">
            <v>191.84499546185677</v>
          </cell>
          <cell r="J43">
            <v>240.68129287334236</v>
          </cell>
          <cell r="K43">
            <v>194.21186919016927</v>
          </cell>
          <cell r="L43">
            <v>230.13082347120817</v>
          </cell>
          <cell r="M43">
            <v>148.63557492140365</v>
          </cell>
          <cell r="N43">
            <v>174.14632431789661</v>
          </cell>
          <cell r="O43">
            <v>100.79581828641673</v>
          </cell>
          <cell r="P43">
            <v>140.58745409967855</v>
          </cell>
          <cell r="Q43">
            <v>108.55694421935056</v>
          </cell>
          <cell r="R43">
            <v>237.30317561490688</v>
          </cell>
          <cell r="S43">
            <v>362.02265608668233</v>
          </cell>
          <cell r="T43">
            <v>339.81665368528115</v>
          </cell>
          <cell r="U43">
            <v>337.98734245279763</v>
          </cell>
          <cell r="V43">
            <v>328.871075755135</v>
          </cell>
          <cell r="W43">
            <v>366.65688739138147</v>
          </cell>
          <cell r="X43">
            <v>384.25641798616783</v>
          </cell>
          <cell r="Y43">
            <v>402.70072604950394</v>
          </cell>
          <cell r="Z43">
            <v>422.03036089988007</v>
          </cell>
          <cell r="AA43">
            <v>442.28781822307434</v>
          </cell>
          <cell r="AB43">
            <v>463.51763349778196</v>
          </cell>
          <cell r="AC43">
            <v>485.76647990567551</v>
          </cell>
          <cell r="AD43">
            <v>509.08327094114793</v>
          </cell>
          <cell r="AE43">
            <v>533.519267946323</v>
          </cell>
          <cell r="AF43">
            <v>559.12819280774659</v>
          </cell>
          <cell r="AG43">
            <v>585.96634606251848</v>
          </cell>
          <cell r="AH43">
            <v>614.09273067351933</v>
          </cell>
          <cell r="AI43">
            <v>643.56918174584837</v>
          </cell>
          <cell r="AJ43">
            <v>674.4605024696491</v>
          </cell>
        </row>
        <row r="44">
          <cell r="I44">
            <v>77</v>
          </cell>
          <cell r="J44">
            <v>76.06</v>
          </cell>
          <cell r="K44">
            <v>83.7</v>
          </cell>
          <cell r="L44">
            <v>123.7</v>
          </cell>
          <cell r="M44">
            <v>70</v>
          </cell>
          <cell r="N44">
            <v>100</v>
          </cell>
          <cell r="O44">
            <v>7.696935514194398</v>
          </cell>
          <cell r="P44">
            <v>7.8508742244782859</v>
          </cell>
          <cell r="Q44">
            <v>8.0078917089678523</v>
          </cell>
          <cell r="R44">
            <v>8.1680495431472089</v>
          </cell>
          <cell r="S44">
            <v>8.3314105340101534</v>
          </cell>
          <cell r="T44">
            <v>19.38135285003046</v>
          </cell>
          <cell r="U44">
            <v>19.768979907031071</v>
          </cell>
          <cell r="V44">
            <v>20.164359505171692</v>
          </cell>
          <cell r="W44">
            <v>20.567646695275126</v>
          </cell>
          <cell r="X44">
            <v>20.978999629180628</v>
          </cell>
          <cell r="Y44">
            <v>21.398579621764242</v>
          </cell>
          <cell r="Z44">
            <v>21.826551214199526</v>
          </cell>
          <cell r="AA44">
            <v>22.263082238483516</v>
          </cell>
          <cell r="AB44">
            <v>22.708343883253185</v>
          </cell>
          <cell r="AC44">
            <v>23.162510760918249</v>
          </cell>
          <cell r="AD44">
            <v>23.625760976136615</v>
          </cell>
          <cell r="AE44">
            <v>24.098276195659349</v>
          </cell>
          <cell r="AF44">
            <v>24.580241719572538</v>
          </cell>
          <cell r="AG44">
            <v>25.07184655396399</v>
          </cell>
          <cell r="AH44">
            <v>25.57328348504327</v>
          </cell>
          <cell r="AI44">
            <v>26.084749154744134</v>
          </cell>
          <cell r="AJ44">
            <v>26.606444137839016</v>
          </cell>
        </row>
        <row r="45">
          <cell r="I45">
            <v>16.400000000000002</v>
          </cell>
          <cell r="J45">
            <v>7.1106485429275281</v>
          </cell>
          <cell r="K45">
            <v>43.5</v>
          </cell>
          <cell r="L45">
            <v>28.968000000000004</v>
          </cell>
          <cell r="M45">
            <v>28.968000000000004</v>
          </cell>
          <cell r="N45">
            <v>28.968000000000004</v>
          </cell>
          <cell r="O45">
            <v>0.4771197593532619</v>
          </cell>
          <cell r="P45">
            <v>0.4771197593532619</v>
          </cell>
          <cell r="Q45">
            <v>0.4771197593532619</v>
          </cell>
          <cell r="R45">
            <v>0.4771197593532619</v>
          </cell>
          <cell r="S45">
            <v>0.4771197593532619</v>
          </cell>
          <cell r="T45">
            <v>0.4771197593532619</v>
          </cell>
          <cell r="U45">
            <v>0.4771197593532619</v>
          </cell>
          <cell r="V45">
            <v>0.4771197593532619</v>
          </cell>
          <cell r="W45">
            <v>0.4771197593532619</v>
          </cell>
          <cell r="X45">
            <v>0.4771197593532619</v>
          </cell>
          <cell r="Y45">
            <v>0.4771197593532619</v>
          </cell>
          <cell r="Z45">
            <v>0.4771197593532619</v>
          </cell>
          <cell r="AA45">
            <v>0.4771197593532619</v>
          </cell>
          <cell r="AB45">
            <v>0.4771197593532619</v>
          </cell>
          <cell r="AC45">
            <v>0.4771197593532619</v>
          </cell>
          <cell r="AD45">
            <v>0.4771197593532619</v>
          </cell>
          <cell r="AE45">
            <v>0.4771197593532619</v>
          </cell>
          <cell r="AF45">
            <v>0.4771197593532619</v>
          </cell>
          <cell r="AG45">
            <v>0.4771197593532619</v>
          </cell>
          <cell r="AH45">
            <v>0.4771197593532619</v>
          </cell>
          <cell r="AI45">
            <v>0.4771197593532619</v>
          </cell>
          <cell r="AJ45">
            <v>0.4771197593532619</v>
          </cell>
        </row>
        <row r="46">
          <cell r="I46">
            <v>98.444995461856763</v>
          </cell>
          <cell r="J46">
            <v>157.51064433041483</v>
          </cell>
          <cell r="K46">
            <v>67.011869190169264</v>
          </cell>
          <cell r="L46">
            <v>77.462823471208168</v>
          </cell>
          <cell r="M46">
            <v>49.667574921403641</v>
          </cell>
          <cell r="N46">
            <v>45.17832431789661</v>
          </cell>
          <cell r="O46">
            <v>92.621763012869081</v>
          </cell>
          <cell r="P46">
            <v>132.25946011584702</v>
          </cell>
          <cell r="Q46">
            <v>100.07193275102945</v>
          </cell>
          <cell r="R46">
            <v>228.6580063124064</v>
          </cell>
          <cell r="S46">
            <v>353.21412579331889</v>
          </cell>
          <cell r="T46">
            <v>319.95818107589741</v>
          </cell>
          <cell r="U46">
            <v>317.7412427864133</v>
          </cell>
          <cell r="V46">
            <v>308.22959649060999</v>
          </cell>
          <cell r="W46">
            <v>345.61212093675306</v>
          </cell>
          <cell r="X46">
            <v>362.80029859763391</v>
          </cell>
          <cell r="Y46">
            <v>380.82502666838639</v>
          </cell>
          <cell r="Z46">
            <v>399.72668992632725</v>
          </cell>
          <cell r="AA46">
            <v>419.54761622523756</v>
          </cell>
          <cell r="AB46">
            <v>440.33216985517549</v>
          </cell>
          <cell r="AC46">
            <v>462.126849385404</v>
          </cell>
          <cell r="AD46">
            <v>484.98039020565801</v>
          </cell>
          <cell r="AE46">
            <v>508.94387199131035</v>
          </cell>
          <cell r="AF46">
            <v>534.07083132882076</v>
          </cell>
          <cell r="AG46">
            <v>560.41737974920125</v>
          </cell>
          <cell r="AH46">
            <v>588.04232742912279</v>
          </cell>
          <cell r="AI46">
            <v>617.00731283175094</v>
          </cell>
          <cell r="AJ46">
            <v>647.37693857245677</v>
          </cell>
        </row>
        <row r="47">
          <cell r="H47">
            <v>11.172339150320331</v>
          </cell>
          <cell r="I47">
            <v>16</v>
          </cell>
          <cell r="J47">
            <v>8.0181818181818176</v>
          </cell>
          <cell r="K47">
            <v>8.0181818181818176</v>
          </cell>
          <cell r="L47">
            <v>8</v>
          </cell>
          <cell r="M47">
            <v>0</v>
          </cell>
          <cell r="N47">
            <v>0</v>
          </cell>
          <cell r="O47">
            <v>0</v>
          </cell>
          <cell r="P47">
            <v>30</v>
          </cell>
          <cell r="Q47">
            <v>33.211328357562834</v>
          </cell>
          <cell r="R47">
            <v>32.400793578029337</v>
          </cell>
          <cell r="S47">
            <v>20.850672969676921</v>
          </cell>
          <cell r="T47">
            <v>20.850672969676921</v>
          </cell>
          <cell r="U47">
            <v>20.850672969676921</v>
          </cell>
          <cell r="V47">
            <v>20.850672969676921</v>
          </cell>
          <cell r="W47">
            <v>20.850672969676921</v>
          </cell>
          <cell r="X47">
            <v>20.850672969676921</v>
          </cell>
          <cell r="Y47">
            <v>20.850672969676921</v>
          </cell>
          <cell r="Z47">
            <v>20.850672969676921</v>
          </cell>
          <cell r="AA47">
            <v>20.850672969676921</v>
          </cell>
          <cell r="AB47">
            <v>20.850672969676921</v>
          </cell>
          <cell r="AC47">
            <v>20.850672969676921</v>
          </cell>
          <cell r="AD47">
            <v>20.850672969676921</v>
          </cell>
          <cell r="AE47">
            <v>20.850672969676921</v>
          </cell>
          <cell r="AF47">
            <v>20.850672969676921</v>
          </cell>
          <cell r="AG47">
            <v>20.850672969676921</v>
          </cell>
          <cell r="AH47">
            <v>20.850672969676921</v>
          </cell>
          <cell r="AI47">
            <v>20.850672969676921</v>
          </cell>
          <cell r="AJ47">
            <v>20.850672969676921</v>
          </cell>
        </row>
        <row r="48">
          <cell r="H48">
            <v>30</v>
          </cell>
          <cell r="I48">
            <v>59.175642500000002</v>
          </cell>
          <cell r="J48">
            <v>35</v>
          </cell>
          <cell r="K48">
            <v>30</v>
          </cell>
          <cell r="L48">
            <v>40</v>
          </cell>
          <cell r="M48">
            <v>57</v>
          </cell>
          <cell r="N48">
            <v>31.168421052631579</v>
          </cell>
          <cell r="O48">
            <v>32.448717948717949</v>
          </cell>
          <cell r="P48">
            <v>40.158227848101262</v>
          </cell>
          <cell r="Q48">
            <v>55.87341772151899</v>
          </cell>
          <cell r="R48">
            <v>35.87341772151899</v>
          </cell>
          <cell r="S48">
            <v>25.87341772151899</v>
          </cell>
          <cell r="T48">
            <v>25.87341772151899</v>
          </cell>
          <cell r="U48">
            <v>25.87341772151899</v>
          </cell>
          <cell r="V48">
            <v>25.87341772151899</v>
          </cell>
          <cell r="W48">
            <v>25.87341772151899</v>
          </cell>
          <cell r="X48">
            <v>25.87341772151899</v>
          </cell>
          <cell r="Y48">
            <v>25.87341772151899</v>
          </cell>
          <cell r="Z48">
            <v>25.87341772151899</v>
          </cell>
          <cell r="AA48">
            <v>25.87341772151899</v>
          </cell>
          <cell r="AB48">
            <v>25.87341772151899</v>
          </cell>
          <cell r="AC48">
            <v>25.87341772151899</v>
          </cell>
          <cell r="AD48">
            <v>25.87341772151899</v>
          </cell>
          <cell r="AE48">
            <v>25.87341772151899</v>
          </cell>
          <cell r="AF48">
            <v>25.87341772151899</v>
          </cell>
          <cell r="AG48">
            <v>25.87341772151899</v>
          </cell>
          <cell r="AH48">
            <v>25.87341772151899</v>
          </cell>
          <cell r="AI48">
            <v>25.87341772151899</v>
          </cell>
          <cell r="AJ48">
            <v>25.87341772151899</v>
          </cell>
        </row>
        <row r="49">
          <cell r="I49">
            <v>0</v>
          </cell>
          <cell r="J49">
            <v>0</v>
          </cell>
          <cell r="K49">
            <v>0</v>
          </cell>
          <cell r="L49">
            <v>0</v>
          </cell>
          <cell r="M49">
            <v>0</v>
          </cell>
          <cell r="N49">
            <v>44.311393039418675</v>
          </cell>
          <cell r="O49">
            <v>0</v>
          </cell>
          <cell r="P49">
            <v>0</v>
          </cell>
          <cell r="Q49">
            <v>35.718776074706533</v>
          </cell>
          <cell r="R49">
            <v>71.437552149413065</v>
          </cell>
          <cell r="S49">
            <v>71.437552149413065</v>
          </cell>
          <cell r="T49">
            <v>71.437552149413065</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H50">
            <v>3.5465540340478383</v>
          </cell>
          <cell r="I50">
            <v>0.60370699999956745</v>
          </cell>
          <cell r="J50">
            <v>14.65174497138289</v>
          </cell>
          <cell r="K50">
            <v>20.744645161290325</v>
          </cell>
          <cell r="L50">
            <v>1.1193548387096779</v>
          </cell>
          <cell r="M50">
            <v>0</v>
          </cell>
          <cell r="N50">
            <v>22.425804163167182</v>
          </cell>
          <cell r="O50">
            <v>24.178000000000001</v>
          </cell>
          <cell r="P50">
            <v>0</v>
          </cell>
          <cell r="Q50">
            <v>69.461451752992204</v>
          </cell>
          <cell r="R50">
            <v>170.19598857381374</v>
          </cell>
          <cell r="S50">
            <v>195.30877209312871</v>
          </cell>
          <cell r="T50">
            <v>280.16531129748165</v>
          </cell>
          <cell r="U50">
            <v>301.45983379395574</v>
          </cell>
          <cell r="V50">
            <v>327.09356740012873</v>
          </cell>
          <cell r="W50">
            <v>57.722394247081546</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H51">
            <v>6.962514041767294E-2</v>
          </cell>
          <cell r="I51">
            <v>3.6363636363636364E-3</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H52">
            <v>0</v>
          </cell>
          <cell r="I52">
            <v>0.28674646982802798</v>
          </cell>
          <cell r="J52">
            <v>5.9247859016628643</v>
          </cell>
          <cell r="K52">
            <v>12.380645161290325</v>
          </cell>
          <cell r="L52">
            <v>1.1193548387096779</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H53">
            <v>3.4769288936301654</v>
          </cell>
          <cell r="I53">
            <v>0.31332416653517586</v>
          </cell>
          <cell r="J53">
            <v>7.7905163264639867</v>
          </cell>
          <cell r="K53">
            <v>8.3640000000000008</v>
          </cell>
          <cell r="L53">
            <v>0</v>
          </cell>
          <cell r="M53">
            <v>0</v>
          </cell>
          <cell r="N53">
            <v>22.425804163167182</v>
          </cell>
          <cell r="O53">
            <v>0</v>
          </cell>
          <cell r="P53">
            <v>0</v>
          </cell>
          <cell r="Q53">
            <v>0</v>
          </cell>
          <cell r="R53">
            <v>66.697462484154173</v>
          </cell>
          <cell r="S53">
            <v>107.65191544517187</v>
          </cell>
          <cell r="T53">
            <v>115.3621870048454</v>
          </cell>
          <cell r="U53">
            <v>124.13051979751118</v>
          </cell>
          <cell r="V53">
            <v>134.6855865765236</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H54">
            <v>0</v>
          </cell>
          <cell r="I54">
            <v>0</v>
          </cell>
          <cell r="J54">
            <v>0</v>
          </cell>
          <cell r="K54">
            <v>0</v>
          </cell>
          <cell r="L54">
            <v>0</v>
          </cell>
          <cell r="M54">
            <v>0</v>
          </cell>
          <cell r="N54">
            <v>0</v>
          </cell>
          <cell r="O54">
            <v>24.178000000000001</v>
          </cell>
          <cell r="P54">
            <v>0</v>
          </cell>
          <cell r="Q54">
            <v>69.461451752992204</v>
          </cell>
          <cell r="R54">
            <v>89.91389931073634</v>
          </cell>
          <cell r="S54">
            <v>41.520321457168919</v>
          </cell>
          <cell r="T54">
            <v>115.3621870048454</v>
          </cell>
          <cell r="U54">
            <v>124.13051979751118</v>
          </cell>
          <cell r="V54">
            <v>134.6855865765236</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I55">
            <v>0</v>
          </cell>
          <cell r="J55">
            <v>0.93644274325603727</v>
          </cell>
          <cell r="K55">
            <v>0</v>
          </cell>
          <cell r="L55">
            <v>0</v>
          </cell>
          <cell r="M55">
            <v>0</v>
          </cell>
          <cell r="N55">
            <v>0</v>
          </cell>
          <cell r="O55">
            <v>0</v>
          </cell>
          <cell r="P55">
            <v>0</v>
          </cell>
          <cell r="Q55">
            <v>0</v>
          </cell>
          <cell r="R55">
            <v>13.584626778923216</v>
          </cell>
          <cell r="S55">
            <v>46.136535190787939</v>
          </cell>
          <cell r="T55">
            <v>49.440937287790881</v>
          </cell>
          <cell r="U55">
            <v>53.198794198933363</v>
          </cell>
          <cell r="V55">
            <v>57.722394247081546</v>
          </cell>
          <cell r="W55">
            <v>57.722394247081546</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H56">
            <v>57.05899313730685</v>
          </cell>
          <cell r="I56">
            <v>94.329716243324853</v>
          </cell>
          <cell r="J56">
            <v>112.08874595397376</v>
          </cell>
          <cell r="K56">
            <v>63.327623467741162</v>
          </cell>
          <cell r="L56">
            <v>79.046006373465119</v>
          </cell>
          <cell r="M56">
            <v>63.501192459082169</v>
          </cell>
          <cell r="N56">
            <v>56.262277130093821</v>
          </cell>
          <cell r="O56">
            <v>71.350613832573714</v>
          </cell>
          <cell r="P56">
            <v>88.789783224482875</v>
          </cell>
          <cell r="Q56">
            <v>232.02773609736295</v>
          </cell>
          <cell r="R56">
            <v>328.19182903581316</v>
          </cell>
          <cell r="S56">
            <v>330.80772530109266</v>
          </cell>
          <cell r="T56">
            <v>447.58285233237837</v>
          </cell>
          <cell r="U56">
            <v>549.98370002613592</v>
          </cell>
          <cell r="V56">
            <v>558.89831441910246</v>
          </cell>
          <cell r="W56">
            <v>580.72543351121931</v>
          </cell>
          <cell r="X56">
            <v>608.60025431975794</v>
          </cell>
          <cell r="Y56">
            <v>637.81306652710634</v>
          </cell>
          <cell r="Z56">
            <v>668.42809372040745</v>
          </cell>
          <cell r="AA56">
            <v>700.51264221898714</v>
          </cell>
          <cell r="AB56">
            <v>734.13724904549849</v>
          </cell>
          <cell r="AC56">
            <v>769.37583699968241</v>
          </cell>
          <cell r="AD56">
            <v>806.30587717566721</v>
          </cell>
          <cell r="AE56">
            <v>845.00855928009923</v>
          </cell>
          <cell r="AF56">
            <v>885.56897012554407</v>
          </cell>
          <cell r="AG56">
            <v>928.07628069157022</v>
          </cell>
          <cell r="AH56">
            <v>972.62394216476559</v>
          </cell>
          <cell r="AI56">
            <v>1019.3098913886744</v>
          </cell>
          <cell r="AJ56">
            <v>1068.2367661753308</v>
          </cell>
        </row>
        <row r="58">
          <cell r="I58">
            <v>264.15300440161394</v>
          </cell>
          <cell r="J58">
            <v>331.59069885938487</v>
          </cell>
          <cell r="K58">
            <v>175.99765952878059</v>
          </cell>
          <cell r="L58">
            <v>203.01119995052696</v>
          </cell>
          <cell r="M58">
            <v>123.36752718476502</v>
          </cell>
          <cell r="N58">
            <v>238.82357384486232</v>
          </cell>
          <cell r="O58">
            <v>87.883207229509381</v>
          </cell>
          <cell r="P58">
            <v>116.68758690273319</v>
          </cell>
          <cell r="Q58">
            <v>229.56371545505317</v>
          </cell>
          <cell r="R58">
            <v>533.50433943195492</v>
          </cell>
          <cell r="S58">
            <v>577.29801569667393</v>
          </cell>
          <cell r="T58">
            <v>661.09500843184674</v>
          </cell>
          <cell r="U58">
            <v>688.38691642764445</v>
          </cell>
          <cell r="V58">
            <v>715.50134877105393</v>
          </cell>
          <cell r="W58">
            <v>304.32521653484662</v>
          </cell>
          <cell r="X58">
            <v>20.978999629180628</v>
          </cell>
          <cell r="Y58">
            <v>21.398579621764242</v>
          </cell>
          <cell r="Z58">
            <v>21.826551214199526</v>
          </cell>
          <cell r="AA58">
            <v>22.263082238483516</v>
          </cell>
          <cell r="AB58">
            <v>22.708343883253185</v>
          </cell>
          <cell r="AC58">
            <v>23.162510760918249</v>
          </cell>
          <cell r="AD58">
            <v>23.625760976136615</v>
          </cell>
          <cell r="AE58">
            <v>24.098276195659349</v>
          </cell>
          <cell r="AF58">
            <v>24.580241719572538</v>
          </cell>
          <cell r="AG58">
            <v>25.07184655396399</v>
          </cell>
          <cell r="AH58">
            <v>25.57328348504327</v>
          </cell>
          <cell r="AI58">
            <v>26.084749154744134</v>
          </cell>
          <cell r="AJ58">
            <v>26.606444137839016</v>
          </cell>
        </row>
        <row r="59">
          <cell r="I59">
            <v>104.02964159237132</v>
          </cell>
          <cell r="J59">
            <v>58.786311105516063</v>
          </cell>
          <cell r="K59">
            <v>54.965724812903829</v>
          </cell>
          <cell r="L59">
            <v>74.21962352068121</v>
          </cell>
          <cell r="M59">
            <v>82.46804773663861</v>
          </cell>
          <cell r="N59">
            <v>59.902564565084532</v>
          </cell>
          <cell r="O59">
            <v>48.475253056258211</v>
          </cell>
          <cell r="P59">
            <v>94.058095045046628</v>
          </cell>
          <cell r="Q59">
            <v>137.53942659637141</v>
          </cell>
          <cell r="R59">
            <v>161.61575115408243</v>
          </cell>
          <cell r="S59">
            <v>169.26794222593185</v>
          </cell>
          <cell r="T59">
            <v>104.49292181769374</v>
          </cell>
          <cell r="U59">
            <v>104.18193890817145</v>
          </cell>
          <cell r="V59">
            <v>102.63217356956875</v>
          </cell>
          <cell r="W59">
            <v>109.05576154773075</v>
          </cell>
          <cell r="X59">
            <v>410.0015090481831</v>
          </cell>
          <cell r="Y59">
            <v>428.02623711893557</v>
          </cell>
          <cell r="Z59">
            <v>446.92790037687644</v>
          </cell>
          <cell r="AA59">
            <v>466.74882667578674</v>
          </cell>
          <cell r="AB59">
            <v>487.53338030572468</v>
          </cell>
          <cell r="AC59">
            <v>509.32805983595318</v>
          </cell>
          <cell r="AD59">
            <v>532.18160065620725</v>
          </cell>
          <cell r="AE59">
            <v>556.14508244185959</v>
          </cell>
          <cell r="AF59">
            <v>581.27204177936994</v>
          </cell>
          <cell r="AG59">
            <v>607.61859019975043</v>
          </cell>
          <cell r="AH59">
            <v>635.24353787967198</v>
          </cell>
          <cell r="AI59">
            <v>664.20852328230012</v>
          </cell>
          <cell r="AJ59">
            <v>694.57814902300595</v>
          </cell>
        </row>
        <row r="60">
          <cell r="I60">
            <v>10</v>
          </cell>
          <cell r="J60">
            <v>10</v>
          </cell>
          <cell r="K60">
            <v>10</v>
          </cell>
          <cell r="L60">
            <v>10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L61">
            <v>0</v>
          </cell>
          <cell r="M61">
            <v>25.244174757281556</v>
          </cell>
          <cell r="N61">
            <v>60.600161812297742</v>
          </cell>
          <cell r="O61">
            <v>67.5</v>
          </cell>
          <cell r="P61">
            <v>56.6</v>
          </cell>
          <cell r="Q61">
            <v>47.1</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L62">
            <v>2.7600000000000002</v>
          </cell>
          <cell r="M62">
            <v>33.492855595298934</v>
          </cell>
          <cell r="N62">
            <v>109.20686629194347</v>
          </cell>
          <cell r="O62">
            <v>89.933230769230775</v>
          </cell>
          <cell r="P62">
            <v>62.134936708860756</v>
          </cell>
          <cell r="Q62">
            <v>64.964050632911395</v>
          </cell>
          <cell r="R62">
            <v>11.946835443037973</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L63">
            <v>0</v>
          </cell>
          <cell r="M63">
            <v>0</v>
          </cell>
          <cell r="N63">
            <v>70.236364983851232</v>
          </cell>
          <cell r="O63">
            <v>64.282603579951342</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5">
          <cell r="L65" t="str">
            <v>…</v>
          </cell>
          <cell r="M65">
            <v>569.99681688908333</v>
          </cell>
          <cell r="N65">
            <v>516.36028971210783</v>
          </cell>
          <cell r="O65">
            <v>475.25536670944092</v>
          </cell>
          <cell r="P65">
            <v>205.77141812141394</v>
          </cell>
          <cell r="Q65">
            <v>332.06131961941293</v>
          </cell>
          <cell r="R65">
            <v>240.28554483382308</v>
          </cell>
          <cell r="S65">
            <v>228.79792462229619</v>
          </cell>
          <cell r="T65">
            <v>232.13557509923615</v>
          </cell>
          <cell r="U65">
            <v>226.67014945752169</v>
          </cell>
          <cell r="V65">
            <v>223.78389098689993</v>
          </cell>
          <cell r="W65">
            <v>208.15248002148525</v>
          </cell>
          <cell r="X65">
            <v>206.69673645511131</v>
          </cell>
          <cell r="Y65">
            <v>243.56715087114262</v>
          </cell>
          <cell r="Z65">
            <v>261.5648700929753</v>
          </cell>
          <cell r="AA65">
            <v>261.20685481404615</v>
          </cell>
          <cell r="AB65">
            <v>245.56226624730269</v>
          </cell>
          <cell r="AC65">
            <v>242.98046589768586</v>
          </cell>
          <cell r="AD65">
            <v>244.18254311017927</v>
          </cell>
          <cell r="AE65">
            <v>261.54163749970951</v>
          </cell>
          <cell r="AF65">
            <v>279.66778712518771</v>
          </cell>
          <cell r="AG65">
            <v>271.07816797576834</v>
          </cell>
          <cell r="AH65">
            <v>282.64953493323651</v>
          </cell>
          <cell r="AI65">
            <v>284.96142287353365</v>
          </cell>
          <cell r="AJ65">
            <v>303.07648239511298</v>
          </cell>
        </row>
        <row r="66">
          <cell r="L66" t="str">
            <v>…</v>
          </cell>
          <cell r="M66">
            <v>173.89681688908334</v>
          </cell>
          <cell r="N66">
            <v>156.21628971210782</v>
          </cell>
          <cell r="O66">
            <v>128.03478670944088</v>
          </cell>
          <cell r="P66">
            <v>91.234839629548546</v>
          </cell>
          <cell r="Q66">
            <v>122.09047724373035</v>
          </cell>
          <cell r="R66">
            <v>107.43741457162226</v>
          </cell>
          <cell r="S66">
            <v>99.468965649162342</v>
          </cell>
          <cell r="T66">
            <v>110.77727118038175</v>
          </cell>
          <cell r="U66">
            <v>102.90096165875556</v>
          </cell>
          <cell r="V66">
            <v>102.83837121447615</v>
          </cell>
          <cell r="W66">
            <v>106.63566090147607</v>
          </cell>
          <cell r="X66">
            <v>105.19708659036476</v>
          </cell>
          <cell r="Y66">
            <v>128.53671132094536</v>
          </cell>
          <cell r="Z66">
            <v>152.36142111835747</v>
          </cell>
          <cell r="AA66">
            <v>155.10731178466088</v>
          </cell>
          <cell r="AB66">
            <v>139.61955187179612</v>
          </cell>
          <cell r="AC66">
            <v>136.41687680790639</v>
          </cell>
          <cell r="AD66">
            <v>136.5039130588836</v>
          </cell>
          <cell r="AE66">
            <v>144.84916775244616</v>
          </cell>
          <cell r="AF66">
            <v>153.4156219299511</v>
          </cell>
          <cell r="AG66">
            <v>165.49574108151791</v>
          </cell>
          <cell r="AH66">
            <v>178.91892860657524</v>
          </cell>
          <cell r="AI66">
            <v>189.38255503441488</v>
          </cell>
          <cell r="AJ66">
            <v>198.28932366765474</v>
          </cell>
        </row>
        <row r="67">
          <cell r="L67" t="str">
            <v>…</v>
          </cell>
          <cell r="M67">
            <v>59.796816889083345</v>
          </cell>
          <cell r="N67">
            <v>42.416289712107819</v>
          </cell>
          <cell r="O67">
            <v>23.659486709440884</v>
          </cell>
          <cell r="P67">
            <v>19.075425120000002</v>
          </cell>
          <cell r="Q67">
            <v>19.075425120000002</v>
          </cell>
          <cell r="R67">
            <v>12.926316159999999</v>
          </cell>
          <cell r="S67">
            <v>6.7772072000000003</v>
          </cell>
          <cell r="T67">
            <v>12.524578000000002</v>
          </cell>
          <cell r="U67">
            <v>9.1359744000000003</v>
          </cell>
          <cell r="V67">
            <v>9.1359744000000003</v>
          </cell>
          <cell r="W67">
            <v>17.167619969620254</v>
          </cell>
          <cell r="X67">
            <v>17.167619969620254</v>
          </cell>
          <cell r="Y67">
            <v>24.043645569620253</v>
          </cell>
          <cell r="Z67">
            <v>32.051645569620248</v>
          </cell>
          <cell r="AA67">
            <v>32.051645569620248</v>
          </cell>
          <cell r="AB67">
            <v>24.02</v>
          </cell>
          <cell r="AC67">
            <v>24.02</v>
          </cell>
          <cell r="AD67">
            <v>8.0079999999999991</v>
          </cell>
          <cell r="AE67">
            <v>0</v>
          </cell>
          <cell r="AF67">
            <v>0</v>
          </cell>
          <cell r="AG67">
            <v>0</v>
          </cell>
          <cell r="AH67">
            <v>0</v>
          </cell>
          <cell r="AI67">
            <v>0</v>
          </cell>
          <cell r="AJ67">
            <v>0</v>
          </cell>
        </row>
        <row r="68">
          <cell r="L68" t="str">
            <v>…</v>
          </cell>
          <cell r="M68">
            <v>74</v>
          </cell>
          <cell r="N68">
            <v>70</v>
          </cell>
          <cell r="O68">
            <v>63</v>
          </cell>
          <cell r="P68">
            <v>51.964934736397126</v>
          </cell>
          <cell r="Q68">
            <v>65.644421509501584</v>
          </cell>
          <cell r="R68">
            <v>64.122530428627954</v>
          </cell>
          <cell r="S68">
            <v>61.867556884081736</v>
          </cell>
          <cell r="T68">
            <v>66.599367616172117</v>
          </cell>
          <cell r="U68">
            <v>70.595347553116426</v>
          </cell>
          <cell r="V68">
            <v>73.082931559784626</v>
          </cell>
          <cell r="W68">
            <v>73.180816999784639</v>
          </cell>
          <cell r="X68">
            <v>74.592571931556236</v>
          </cell>
          <cell r="Y68">
            <v>91.42294932984133</v>
          </cell>
          <cell r="Z68">
            <v>106.89648269976891</v>
          </cell>
          <cell r="AA68">
            <v>108.55368700123068</v>
          </cell>
          <cell r="AB68">
            <v>99.120495235179163</v>
          </cell>
          <cell r="AC68">
            <v>93.128131237887203</v>
          </cell>
          <cell r="AD68">
            <v>104.1412044942887</v>
          </cell>
          <cell r="AE68">
            <v>115.4557563625701</v>
          </cell>
          <cell r="AF68">
            <v>118.72388954865009</v>
          </cell>
          <cell r="AG68">
            <v>123.61902788135703</v>
          </cell>
          <cell r="AH68">
            <v>130.43116970761545</v>
          </cell>
          <cell r="AI68">
            <v>134.75162174791294</v>
          </cell>
          <cell r="AJ68">
            <v>138.02209507876927</v>
          </cell>
        </row>
        <row r="69">
          <cell r="L69" t="str">
            <v>…</v>
          </cell>
          <cell r="M69">
            <v>18</v>
          </cell>
          <cell r="N69">
            <v>18.8</v>
          </cell>
          <cell r="O69">
            <v>18.6753</v>
          </cell>
          <cell r="P69">
            <v>11.27259942456681</v>
          </cell>
          <cell r="Q69">
            <v>11.978020156912946</v>
          </cell>
          <cell r="R69">
            <v>10.612939032248271</v>
          </cell>
          <cell r="S69">
            <v>10.614424340598269</v>
          </cell>
          <cell r="T69">
            <v>11.286036154629631</v>
          </cell>
          <cell r="U69">
            <v>11.534812241519639</v>
          </cell>
          <cell r="V69">
            <v>11.426825564651629</v>
          </cell>
          <cell r="W69">
            <v>10.415400172228894</v>
          </cell>
          <cell r="X69">
            <v>8.2642042626793248</v>
          </cell>
          <cell r="Y69">
            <v>8.410758261641492</v>
          </cell>
          <cell r="Z69">
            <v>8.753934689126023</v>
          </cell>
          <cell r="AA69">
            <v>8.7404588863356079</v>
          </cell>
          <cell r="AB69">
            <v>9.8538945008718866</v>
          </cell>
          <cell r="AC69">
            <v>10.738100048337417</v>
          </cell>
          <cell r="AD69">
            <v>12.558854546065202</v>
          </cell>
          <cell r="AE69">
            <v>15.133816030794181</v>
          </cell>
          <cell r="AF69">
            <v>17.990730975326915</v>
          </cell>
          <cell r="AG69">
            <v>22.221925866627679</v>
          </cell>
          <cell r="AH69">
            <v>25.512371921320238</v>
          </cell>
          <cell r="AI69">
            <v>28.455247649840636</v>
          </cell>
          <cell r="AJ69">
            <v>30.429112174432042</v>
          </cell>
        </row>
        <row r="70">
          <cell r="L70" t="str">
            <v>…</v>
          </cell>
          <cell r="M70">
            <v>22.099999999999994</v>
          </cell>
          <cell r="N70">
            <v>25.000000000000011</v>
          </cell>
          <cell r="O70">
            <v>22.699999999999996</v>
          </cell>
          <cell r="P70">
            <v>8.4881471336377778</v>
          </cell>
          <cell r="Q70">
            <v>25.392610457315811</v>
          </cell>
          <cell r="R70">
            <v>19.775628950746032</v>
          </cell>
          <cell r="S70">
            <v>20.20977722448233</v>
          </cell>
          <cell r="T70">
            <v>20.367289409579993</v>
          </cell>
          <cell r="U70">
            <v>11.634827464119503</v>
          </cell>
          <cell r="V70">
            <v>9.1926396900399041</v>
          </cell>
          <cell r="W70">
            <v>5.8718237598422913</v>
          </cell>
          <cell r="X70">
            <v>5.1726904265089395</v>
          </cell>
          <cell r="Y70">
            <v>4.6593581598422826</v>
          </cell>
          <cell r="Z70">
            <v>4.659358159842288</v>
          </cell>
          <cell r="AA70">
            <v>5.7615203274743383</v>
          </cell>
          <cell r="AB70">
            <v>6.6251621357450734</v>
          </cell>
          <cell r="AC70">
            <v>8.5306455216817749</v>
          </cell>
          <cell r="AD70">
            <v>11.795854018529685</v>
          </cell>
          <cell r="AE70">
            <v>14.259595359081883</v>
          </cell>
          <cell r="AF70">
            <v>16.701001405974093</v>
          </cell>
          <cell r="AG70">
            <v>19.6547873335332</v>
          </cell>
          <cell r="AH70">
            <v>22.975386977639545</v>
          </cell>
          <cell r="AI70">
            <v>26.175685636661306</v>
          </cell>
          <cell r="AJ70">
            <v>29.838116414453431</v>
          </cell>
        </row>
        <row r="71">
          <cell r="L71" t="str">
            <v>…</v>
          </cell>
          <cell r="M71">
            <v>226.1</v>
          </cell>
          <cell r="N71">
            <v>213.64400000000001</v>
          </cell>
          <cell r="O71">
            <v>252.55240000000003</v>
          </cell>
          <cell r="P71">
            <v>91.311867998869488</v>
          </cell>
          <cell r="Q71">
            <v>104.1140129438086</v>
          </cell>
          <cell r="R71">
            <v>87.011982893387341</v>
          </cell>
          <cell r="S71">
            <v>87.471609255067193</v>
          </cell>
          <cell r="T71">
            <v>87.811189178478571</v>
          </cell>
          <cell r="U71">
            <v>90.922626485065422</v>
          </cell>
          <cell r="V71">
            <v>92.637709928315175</v>
          </cell>
          <cell r="W71">
            <v>82.548326976333925</v>
          </cell>
          <cell r="X71">
            <v>82.399562837305027</v>
          </cell>
          <cell r="Y71">
            <v>95.786692437998781</v>
          </cell>
          <cell r="Z71">
            <v>91.845660120608457</v>
          </cell>
          <cell r="AA71">
            <v>92.317493452953556</v>
          </cell>
          <cell r="AB71">
            <v>93.694418417339463</v>
          </cell>
          <cell r="AC71">
            <v>98.942142182265002</v>
          </cell>
          <cell r="AD71">
            <v>107.14529671796234</v>
          </cell>
          <cell r="AE71">
            <v>116.15913641392999</v>
          </cell>
          <cell r="AF71">
            <v>125.71883186190324</v>
          </cell>
          <cell r="AG71">
            <v>105.31576022758379</v>
          </cell>
          <cell r="AH71">
            <v>103.73060632666127</v>
          </cell>
          <cell r="AI71">
            <v>95.578867839118757</v>
          </cell>
          <cell r="AJ71">
            <v>104.78715872745821</v>
          </cell>
        </row>
        <row r="72">
          <cell r="L72" t="str">
            <v>…</v>
          </cell>
          <cell r="M72">
            <v>205.4</v>
          </cell>
          <cell r="N72">
            <v>207.839</v>
          </cell>
          <cell r="O72">
            <v>247.52190000000002</v>
          </cell>
          <cell r="P72">
            <v>84.74791632863429</v>
          </cell>
          <cell r="Q72">
            <v>97.436255272980702</v>
          </cell>
          <cell r="R72">
            <v>84.378907017178932</v>
          </cell>
          <cell r="S72">
            <v>84.838533378858784</v>
          </cell>
          <cell r="T72">
            <v>85.178113302270162</v>
          </cell>
          <cell r="U72">
            <v>88.289550608857013</v>
          </cell>
          <cell r="V72">
            <v>89.80328014845864</v>
          </cell>
          <cell r="W72">
            <v>79.33708273681836</v>
          </cell>
          <cell r="X72">
            <v>77.969843666376775</v>
          </cell>
          <cell r="Y72">
            <v>91.069324833287482</v>
          </cell>
          <cell r="Z72">
            <v>87.521119689021276</v>
          </cell>
          <cell r="AA72">
            <v>88.012131327694306</v>
          </cell>
          <cell r="AB72">
            <v>88.889322681267231</v>
          </cell>
          <cell r="AC72">
            <v>93.543529477522355</v>
          </cell>
          <cell r="AD72">
            <v>100.34504250170038</v>
          </cell>
          <cell r="AE72">
            <v>107.55026572199489</v>
          </cell>
          <cell r="AF72">
            <v>115.88559926403937</v>
          </cell>
          <cell r="AG72">
            <v>94.555136048593482</v>
          </cell>
          <cell r="AH72">
            <v>90.783588209653857</v>
          </cell>
          <cell r="AI72">
            <v>80.451181562456512</v>
          </cell>
          <cell r="AJ72">
            <v>88.037310851686783</v>
          </cell>
        </row>
        <row r="73">
          <cell r="L73" t="str">
            <v>…</v>
          </cell>
          <cell r="M73">
            <v>20.7</v>
          </cell>
          <cell r="N73">
            <v>5.8049999999999997</v>
          </cell>
          <cell r="O73">
            <v>5.0305</v>
          </cell>
          <cell r="P73">
            <v>6.5639516702352028</v>
          </cell>
          <cell r="Q73">
            <v>6.6777576708279032</v>
          </cell>
          <cell r="R73">
            <v>2.6330758762084101</v>
          </cell>
          <cell r="S73">
            <v>2.6330758762084101</v>
          </cell>
          <cell r="T73">
            <v>2.6330758762084101</v>
          </cell>
          <cell r="U73">
            <v>2.6330758762084101</v>
          </cell>
          <cell r="V73">
            <v>2.8344297798565403</v>
          </cell>
          <cell r="W73">
            <v>3.2112442395155694</v>
          </cell>
          <cell r="X73">
            <v>4.4297191709282533</v>
          </cell>
          <cell r="Y73">
            <v>4.7173676047112965</v>
          </cell>
          <cell r="Z73">
            <v>4.3245404315871792</v>
          </cell>
          <cell r="AA73">
            <v>4.3053621252592551</v>
          </cell>
          <cell r="AB73">
            <v>4.8050957360722339</v>
          </cell>
          <cell r="AC73">
            <v>5.3986127047426518</v>
          </cell>
          <cell r="AD73">
            <v>6.8002542162619672</v>
          </cell>
          <cell r="AE73">
            <v>8.6088706919350955</v>
          </cell>
          <cell r="AF73">
            <v>9.8332325978638746</v>
          </cell>
          <cell r="AG73">
            <v>10.760624178990311</v>
          </cell>
          <cell r="AH73">
            <v>12.94701811700741</v>
          </cell>
          <cell r="AI73">
            <v>15.127686276662244</v>
          </cell>
          <cell r="AJ73">
            <v>16.749847875771422</v>
          </cell>
        </row>
        <row r="74">
          <cell r="L74" t="str">
            <v>…</v>
          </cell>
          <cell r="M74">
            <v>170</v>
          </cell>
          <cell r="N74">
            <v>146.5</v>
          </cell>
          <cell r="O74">
            <v>94.668180000000007</v>
          </cell>
          <cell r="P74">
            <v>23.224710492995904</v>
          </cell>
          <cell r="Q74">
            <v>105.85682943187395</v>
          </cell>
          <cell r="R74">
            <v>45.836147368813471</v>
          </cell>
          <cell r="S74">
            <v>41.857349718066637</v>
          </cell>
          <cell r="T74">
            <v>33.547114740375825</v>
          </cell>
          <cell r="U74">
            <v>32.846561313700718</v>
          </cell>
          <cell r="V74">
            <v>28.307809844108618</v>
          </cell>
          <cell r="W74">
            <v>18.968492143675245</v>
          </cell>
          <cell r="X74">
            <v>19.100087027441521</v>
          </cell>
          <cell r="Y74">
            <v>19.243747112198463</v>
          </cell>
          <cell r="Z74">
            <v>17.357788854009385</v>
          </cell>
          <cell r="AA74">
            <v>13.782049576431698</v>
          </cell>
          <cell r="AB74">
            <v>12.248295958167123</v>
          </cell>
          <cell r="AC74">
            <v>7.6214469075144704</v>
          </cell>
          <cell r="AD74">
            <v>0.53333333333333333</v>
          </cell>
          <cell r="AE74">
            <v>0.53333333333333333</v>
          </cell>
          <cell r="AF74">
            <v>0.53333333333333333</v>
          </cell>
          <cell r="AG74">
            <v>0.26666666666666666</v>
          </cell>
          <cell r="AH74">
            <v>0</v>
          </cell>
          <cell r="AI74">
            <v>0</v>
          </cell>
          <cell r="AJ74">
            <v>0</v>
          </cell>
        </row>
        <row r="76">
          <cell r="L76">
            <v>0</v>
          </cell>
          <cell r="M76">
            <v>163.91316451542332</v>
          </cell>
          <cell r="N76">
            <v>119.57931407137301</v>
          </cell>
          <cell r="O76">
            <v>111.55900892758936</v>
          </cell>
          <cell r="P76">
            <v>89.073244050112834</v>
          </cell>
          <cell r="Q76">
            <v>93.003622162133667</v>
          </cell>
          <cell r="R76">
            <v>98.016521369913335</v>
          </cell>
          <cell r="S76">
            <v>113.83111336500414</v>
          </cell>
          <cell r="T76">
            <v>113.99218980053995</v>
          </cell>
          <cell r="U76">
            <v>141.19221878627607</v>
          </cell>
          <cell r="V76">
            <v>155.74425846782299</v>
          </cell>
          <cell r="W76">
            <v>173.26470719640909</v>
          </cell>
          <cell r="X76">
            <v>190.5889142111439</v>
          </cell>
          <cell r="Y76">
            <v>207.41471395032005</v>
          </cell>
          <cell r="Z76">
            <v>222.91696238490104</v>
          </cell>
          <cell r="AA76">
            <v>239.47938065854345</v>
          </cell>
          <cell r="AB76">
            <v>256.36244477875192</v>
          </cell>
          <cell r="AC76">
            <v>273.58720561383859</v>
          </cell>
          <cell r="AD76">
            <v>291.27145243051308</v>
          </cell>
          <cell r="AE76">
            <v>309.35710709124703</v>
          </cell>
          <cell r="AF76">
            <v>327.65723648114141</v>
          </cell>
          <cell r="AG76">
            <v>346.74832765255587</v>
          </cell>
          <cell r="AH76">
            <v>367.36965024863957</v>
          </cell>
          <cell r="AI76">
            <v>388.73990339437762</v>
          </cell>
          <cell r="AJ76">
            <v>382.86985634956693</v>
          </cell>
        </row>
        <row r="77">
          <cell r="L77" t="str">
            <v>…</v>
          </cell>
          <cell r="M77">
            <v>55.338164515423323</v>
          </cell>
          <cell r="N77">
            <v>38.306644071372993</v>
          </cell>
          <cell r="O77">
            <v>48.63749892758937</v>
          </cell>
          <cell r="P77">
            <v>29.483553768424308</v>
          </cell>
          <cell r="Q77">
            <v>31.597588440311529</v>
          </cell>
          <cell r="R77">
            <v>33.478564859226594</v>
          </cell>
          <cell r="S77">
            <v>39.81730254380436</v>
          </cell>
          <cell r="T77">
            <v>46.708234919645399</v>
          </cell>
          <cell r="U77">
            <v>51.179434449512868</v>
          </cell>
          <cell r="V77">
            <v>57.27670920464638</v>
          </cell>
          <cell r="W77">
            <v>64.311401189376454</v>
          </cell>
          <cell r="X77">
            <v>70.856024592104703</v>
          </cell>
          <cell r="Y77">
            <v>76.873258800281661</v>
          </cell>
          <cell r="Z77">
            <v>81.462960425619883</v>
          </cell>
          <cell r="AA77">
            <v>86.679951679697837</v>
          </cell>
          <cell r="AB77">
            <v>91.778287719264</v>
          </cell>
          <cell r="AC77">
            <v>96.833641226796161</v>
          </cell>
          <cell r="AD77">
            <v>101.82490815710219</v>
          </cell>
          <cell r="AE77">
            <v>106.73791429585719</v>
          </cell>
          <cell r="AF77">
            <v>111.59583251011031</v>
          </cell>
          <cell r="AG77">
            <v>116.43371450116362</v>
          </cell>
          <cell r="AH77">
            <v>121.26019906106865</v>
          </cell>
          <cell r="AI77">
            <v>126.10524538050032</v>
          </cell>
          <cell r="AJ77">
            <v>123.76836673299329</v>
          </cell>
        </row>
        <row r="78">
          <cell r="L78" t="str">
            <v>…</v>
          </cell>
          <cell r="M78">
            <v>0.83816451542332093</v>
          </cell>
          <cell r="N78">
            <v>0.60664407137299381</v>
          </cell>
          <cell r="O78">
            <v>0.57286892758936758</v>
          </cell>
          <cell r="P78">
            <v>0</v>
          </cell>
          <cell r="Q78">
            <v>1.5554807646805064</v>
          </cell>
          <cell r="R78">
            <v>1.4720388651605065</v>
          </cell>
          <cell r="S78">
            <v>1.8173014170005066</v>
          </cell>
          <cell r="T78">
            <v>1.9624666878805064</v>
          </cell>
          <cell r="U78">
            <v>1.9106159546005066</v>
          </cell>
          <cell r="V78">
            <v>1.8654105550805065</v>
          </cell>
          <cell r="W78">
            <v>1.7987461288364557</v>
          </cell>
          <cell r="X78">
            <v>1.7133389968283546</v>
          </cell>
          <cell r="Y78">
            <v>1.6112815302602532</v>
          </cell>
          <cell r="Z78">
            <v>0.52062734177215186</v>
          </cell>
          <cell r="AA78">
            <v>0.36036911392405063</v>
          </cell>
          <cell r="AB78">
            <v>0.22019</v>
          </cell>
          <cell r="AC78">
            <v>0.10009</v>
          </cell>
          <cell r="AD78">
            <v>2.002E-2</v>
          </cell>
          <cell r="AE78">
            <v>0</v>
          </cell>
          <cell r="AF78">
            <v>0</v>
          </cell>
          <cell r="AG78">
            <v>0</v>
          </cell>
          <cell r="AH78">
            <v>0</v>
          </cell>
          <cell r="AI78">
            <v>0</v>
          </cell>
          <cell r="AJ78">
            <v>0</v>
          </cell>
        </row>
        <row r="79">
          <cell r="L79" t="str">
            <v>…</v>
          </cell>
          <cell r="M79">
            <v>35</v>
          </cell>
          <cell r="N79">
            <v>25.7</v>
          </cell>
          <cell r="O79">
            <v>33.700000000000003</v>
          </cell>
          <cell r="P79">
            <v>19.280203591029242</v>
          </cell>
          <cell r="Q79">
            <v>18.630138544888176</v>
          </cell>
          <cell r="R79">
            <v>19.129078137923813</v>
          </cell>
          <cell r="S79">
            <v>21.22305223028329</v>
          </cell>
          <cell r="T79">
            <v>24.28507685714769</v>
          </cell>
          <cell r="U79">
            <v>24.911839477227954</v>
          </cell>
          <cell r="V79">
            <v>26.206462062566374</v>
          </cell>
          <cell r="W79">
            <v>27.874638588082554</v>
          </cell>
          <cell r="X79">
            <v>29.128734136377012</v>
          </cell>
          <cell r="Y79">
            <v>29.970577684152467</v>
          </cell>
          <cell r="Z79">
            <v>30.430397496186849</v>
          </cell>
          <cell r="AA79">
            <v>30.632814276360296</v>
          </cell>
          <cell r="AB79">
            <v>30.715069819429687</v>
          </cell>
          <cell r="AC79">
            <v>30.723008668784871</v>
          </cell>
          <cell r="AD79">
            <v>30.591676626114186</v>
          </cell>
          <cell r="AE79">
            <v>30.296269987603775</v>
          </cell>
          <cell r="AF79">
            <v>29.879661096805059</v>
          </cell>
          <cell r="AG79">
            <v>29.380373256797256</v>
          </cell>
          <cell r="AH79">
            <v>28.797736864007582</v>
          </cell>
          <cell r="AI79">
            <v>28.141183182080553</v>
          </cell>
          <cell r="AJ79">
            <v>27.119340335014215</v>
          </cell>
        </row>
        <row r="80">
          <cell r="L80" t="str">
            <v>…</v>
          </cell>
          <cell r="M80">
            <v>12.5</v>
          </cell>
          <cell r="N80">
            <v>8</v>
          </cell>
          <cell r="O80">
            <v>12</v>
          </cell>
          <cell r="P80">
            <v>5.903164425852033</v>
          </cell>
          <cell r="Q80">
            <v>5.2294465674210233</v>
          </cell>
          <cell r="R80">
            <v>5.0283297981410628</v>
          </cell>
          <cell r="S80">
            <v>5.4567347248633924</v>
          </cell>
          <cell r="T80">
            <v>5.9786745138136137</v>
          </cell>
          <cell r="U80">
            <v>6.5626045320083168</v>
          </cell>
          <cell r="V80">
            <v>7.6403781740137244</v>
          </cell>
          <cell r="W80">
            <v>8.6407298596209507</v>
          </cell>
          <cell r="X80">
            <v>9.5178126302776089</v>
          </cell>
          <cell r="Y80">
            <v>10.24142781830033</v>
          </cell>
          <cell r="Z80">
            <v>10.818413908188454</v>
          </cell>
          <cell r="AA80">
            <v>11.263127562109757</v>
          </cell>
          <cell r="AB80">
            <v>11.590560833847935</v>
          </cell>
          <cell r="AC80">
            <v>11.820869589865627</v>
          </cell>
          <cell r="AD80">
            <v>12.005028227434318</v>
          </cell>
          <cell r="AE80">
            <v>12.133591206070845</v>
          </cell>
          <cell r="AF80">
            <v>12.197478186885622</v>
          </cell>
          <cell r="AG80">
            <v>12.197826524442027</v>
          </cell>
          <cell r="AH80">
            <v>12.141115661271058</v>
          </cell>
          <cell r="AI80">
            <v>12.036804766586355</v>
          </cell>
          <cell r="AJ80">
            <v>11.816585830584806</v>
          </cell>
        </row>
        <row r="81">
          <cell r="L81" t="str">
            <v>…</v>
          </cell>
          <cell r="M81">
            <v>7</v>
          </cell>
          <cell r="N81">
            <v>4.0000000000000036</v>
          </cell>
          <cell r="O81">
            <v>2.3646299999999982</v>
          </cell>
          <cell r="P81">
            <v>4.3001857515430331</v>
          </cell>
          <cell r="Q81">
            <v>6.1825225633218235</v>
          </cell>
          <cell r="R81">
            <v>7.8491180580012125</v>
          </cell>
          <cell r="S81">
            <v>11.32021417165717</v>
          </cell>
          <cell r="T81">
            <v>14.482016860803588</v>
          </cell>
          <cell r="U81">
            <v>17.794374485676087</v>
          </cell>
          <cell r="V81">
            <v>21.564458412985772</v>
          </cell>
          <cell r="W81">
            <v>25.997286612836493</v>
          </cell>
          <cell r="X81">
            <v>30.496138828621724</v>
          </cell>
          <cell r="Y81">
            <v>35.049971767568607</v>
          </cell>
          <cell r="Z81">
            <v>39.693521679472425</v>
          </cell>
          <cell r="AA81">
            <v>44.423640727303734</v>
          </cell>
          <cell r="AB81">
            <v>49.25246706598638</v>
          </cell>
          <cell r="AC81">
            <v>54.189672968145672</v>
          </cell>
          <cell r="AD81">
            <v>59.208183303553675</v>
          </cell>
          <cell r="AE81">
            <v>64.308053102182569</v>
          </cell>
          <cell r="AF81">
            <v>69.518693226419643</v>
          </cell>
          <cell r="AG81">
            <v>74.855514719924344</v>
          </cell>
          <cell r="AH81">
            <v>80.321346535789999</v>
          </cell>
          <cell r="AI81">
            <v>85.927257431833411</v>
          </cell>
          <cell r="AJ81">
            <v>84.832440567394258</v>
          </cell>
        </row>
        <row r="82">
          <cell r="L82" t="str">
            <v>…</v>
          </cell>
          <cell r="M82">
            <v>77</v>
          </cell>
          <cell r="N82">
            <v>57.397670000000005</v>
          </cell>
          <cell r="O82">
            <v>47.930449999999993</v>
          </cell>
          <cell r="P82">
            <v>43.433716944223711</v>
          </cell>
          <cell r="Q82">
            <v>48.354640341112891</v>
          </cell>
          <cell r="R82">
            <v>53.18860736687656</v>
          </cell>
          <cell r="S82">
            <v>63.440248778443575</v>
          </cell>
          <cell r="T82">
            <v>67.24223234085477</v>
          </cell>
          <cell r="U82">
            <v>82.207292492325735</v>
          </cell>
          <cell r="V82">
            <v>92.139361236285794</v>
          </cell>
          <cell r="W82">
            <v>103.81176036896838</v>
          </cell>
          <cell r="X82">
            <v>115.53169152076254</v>
          </cell>
          <cell r="Y82">
            <v>127.28726658253994</v>
          </cell>
          <cell r="Z82">
            <v>139.08195578709027</v>
          </cell>
          <cell r="AA82">
            <v>151.15881694742018</v>
          </cell>
          <cell r="AB82">
            <v>163.56964516932172</v>
          </cell>
          <cell r="AC82">
            <v>176.28538496539019</v>
          </cell>
          <cell r="AD82">
            <v>189.27987760674421</v>
          </cell>
          <cell r="AE82">
            <v>202.50585946205646</v>
          </cell>
          <cell r="AF82">
            <v>216.00140397103107</v>
          </cell>
          <cell r="AG82">
            <v>230.29794648472557</v>
          </cell>
          <cell r="AH82">
            <v>246.10945118757095</v>
          </cell>
          <cell r="AI82">
            <v>262.6346580138773</v>
          </cell>
          <cell r="AJ82">
            <v>259.10148961657364</v>
          </cell>
        </row>
        <row r="83">
          <cell r="L83" t="str">
            <v>…</v>
          </cell>
          <cell r="M83">
            <v>75</v>
          </cell>
          <cell r="N83">
            <v>56.697670000000009</v>
          </cell>
          <cell r="O83">
            <v>47.704799999999999</v>
          </cell>
          <cell r="P83">
            <v>43.141321410771681</v>
          </cell>
          <cell r="Q83">
            <v>40.859193532678113</v>
          </cell>
          <cell r="R83">
            <v>38.54252220275589</v>
          </cell>
          <cell r="S83">
            <v>36.483223034243466</v>
          </cell>
          <cell r="T83">
            <v>31.47155456479161</v>
          </cell>
          <cell r="U83">
            <v>32.4159258973419</v>
          </cell>
          <cell r="V83">
            <v>30.259966250610582</v>
          </cell>
          <cell r="W83">
            <v>28.134835280540877</v>
          </cell>
          <cell r="X83">
            <v>26.094568388616132</v>
          </cell>
          <cell r="Y83">
            <v>23.984615425615434</v>
          </cell>
          <cell r="Z83">
            <v>21.687569677183465</v>
          </cell>
          <cell r="AA83">
            <v>19.412988476748701</v>
          </cell>
          <cell r="AB83">
            <v>17.175636362819183</v>
          </cell>
          <cell r="AC83">
            <v>14.917878183668954</v>
          </cell>
          <cell r="AD83">
            <v>12.694806222214421</v>
          </cell>
          <cell r="AE83">
            <v>10.463793668549574</v>
          </cell>
          <cell r="AF83">
            <v>8.1870957301284228</v>
          </cell>
          <cell r="AG83">
            <v>6.3494890814097298</v>
          </cell>
          <cell r="AH83">
            <v>5.6486866833011149</v>
          </cell>
          <cell r="AI83">
            <v>5.256613530578977</v>
          </cell>
          <cell r="AJ83">
            <v>4.936025388145195</v>
          </cell>
        </row>
        <row r="84">
          <cell r="L84" t="str">
            <v>…</v>
          </cell>
          <cell r="M84">
            <v>2</v>
          </cell>
          <cell r="N84">
            <v>0.7</v>
          </cell>
          <cell r="O84">
            <v>0.22565000000000002</v>
          </cell>
          <cell r="P84">
            <v>0.29239553345202851</v>
          </cell>
          <cell r="Q84">
            <v>7.4954468084347807</v>
          </cell>
          <cell r="R84">
            <v>14.646085164120672</v>
          </cell>
          <cell r="S84">
            <v>26.957025744200113</v>
          </cell>
          <cell r="T84">
            <v>35.770677776063167</v>
          </cell>
          <cell r="U84">
            <v>49.791366594983828</v>
          </cell>
          <cell r="V84">
            <v>61.879394985675205</v>
          </cell>
          <cell r="W84">
            <v>75.67692508842751</v>
          </cell>
          <cell r="X84">
            <v>89.437123132146411</v>
          </cell>
          <cell r="Y84">
            <v>103.30265115692451</v>
          </cell>
          <cell r="Z84">
            <v>117.39438610990679</v>
          </cell>
          <cell r="AA84">
            <v>131.74582847067148</v>
          </cell>
          <cell r="AB84">
            <v>146.39400880650254</v>
          </cell>
          <cell r="AC84">
            <v>161.36750678172123</v>
          </cell>
          <cell r="AD84">
            <v>176.58507138452978</v>
          </cell>
          <cell r="AE84">
            <v>192.04206579350688</v>
          </cell>
          <cell r="AF84">
            <v>207.81430824090265</v>
          </cell>
          <cell r="AG84">
            <v>223.94845740331584</v>
          </cell>
          <cell r="AH84">
            <v>240.46076450426983</v>
          </cell>
          <cell r="AI84">
            <v>257.37804448329831</v>
          </cell>
          <cell r="AJ84">
            <v>254.16546422842848</v>
          </cell>
        </row>
        <row r="85">
          <cell r="L85" t="str">
            <v>…</v>
          </cell>
          <cell r="M85">
            <v>31.574999999999999</v>
          </cell>
          <cell r="N85">
            <v>23.875</v>
          </cell>
          <cell r="O85">
            <v>14.991060000000001</v>
          </cell>
          <cell r="P85">
            <v>16.155973337464815</v>
          </cell>
          <cell r="Q85">
            <v>13.051393380709245</v>
          </cell>
          <cell r="R85">
            <v>11.349349143810171</v>
          </cell>
          <cell r="S85">
            <v>10.573562042756205</v>
          </cell>
          <cell r="T85">
            <v>4.172254003977649E-2</v>
          </cell>
          <cell r="U85">
            <v>7.8054918444374577</v>
          </cell>
          <cell r="V85">
            <v>6.3281880268908228</v>
          </cell>
          <cell r="W85">
            <v>5.1415456380642599</v>
          </cell>
          <cell r="X85">
            <v>4.2011980982766808</v>
          </cell>
          <cell r="Y85">
            <v>3.2541885674984341</v>
          </cell>
          <cell r="Z85">
            <v>2.3720461721908803</v>
          </cell>
          <cell r="AA85">
            <v>1.6406120314254447</v>
          </cell>
          <cell r="AB85">
            <v>1.0145118901662089</v>
          </cell>
          <cell r="AC85">
            <v>0.46817942165219517</v>
          </cell>
          <cell r="AD85">
            <v>0.16666666666666582</v>
          </cell>
          <cell r="AE85">
            <v>0.11333333333333248</v>
          </cell>
          <cell r="AF85">
            <v>5.999999999999913E-2</v>
          </cell>
          <cell r="AG85">
            <v>1.6666666666665792E-2</v>
          </cell>
          <cell r="AH85">
            <v>-8.7484516211655127E-16</v>
          </cell>
          <cell r="AI85">
            <v>-8.7484516211655127E-16</v>
          </cell>
          <cell r="AJ85">
            <v>-8.7484516211655127E-16</v>
          </cell>
        </row>
        <row r="88">
          <cell r="C88">
            <v>913.28000000000009</v>
          </cell>
          <cell r="D88">
            <v>2207.1423944199378</v>
          </cell>
          <cell r="E88">
            <v>2196.9373499806829</v>
          </cell>
          <cell r="F88">
            <v>2158.7913295423959</v>
          </cell>
          <cell r="G88">
            <v>2237.653790083612</v>
          </cell>
          <cell r="H88">
            <v>2647.6922949497589</v>
          </cell>
          <cell r="I88">
            <v>2948.3534720937819</v>
          </cell>
          <cell r="J88">
            <v>3035.6234321400398</v>
          </cell>
          <cell r="K88">
            <v>2975.4851809060306</v>
          </cell>
          <cell r="L88">
            <v>2842.4999999999995</v>
          </cell>
          <cell r="M88">
            <v>2686.6</v>
          </cell>
          <cell r="N88">
            <v>2742.76</v>
          </cell>
          <cell r="O88">
            <v>2968.3</v>
          </cell>
          <cell r="P88">
            <v>3280.75</v>
          </cell>
          <cell r="Q88">
            <v>3673.5989527497873</v>
          </cell>
          <cell r="R88">
            <v>3864.286311095861</v>
          </cell>
          <cell r="S88">
            <v>4090.9896494222494</v>
          </cell>
          <cell r="T88">
            <v>4461.5911149512785</v>
          </cell>
          <cell r="U88">
            <v>4973.0050961421011</v>
          </cell>
          <cell r="V88">
            <v>5513.3104750433959</v>
          </cell>
          <cell r="W88">
            <v>5944.6322363472627</v>
          </cell>
          <cell r="X88">
            <v>6324.6738131545872</v>
          </cell>
          <cell r="Y88">
            <v>6729.4182123762821</v>
          </cell>
          <cell r="Z88">
            <v>7162.7812869844447</v>
          </cell>
          <cell r="AA88">
            <v>7626.8946904393761</v>
          </cell>
          <cell r="AB88">
            <v>8129.4940468559143</v>
          </cell>
          <cell r="AC88">
            <v>8668.5346977630543</v>
          </cell>
          <cell r="AD88">
            <v>9271.6921286361794</v>
          </cell>
          <cell r="AE88">
            <v>9920.3250789412541</v>
          </cell>
          <cell r="AF88">
            <v>10617.994026873414</v>
          </cell>
          <cell r="AG88">
            <v>11368.543783176328</v>
          </cell>
          <cell r="AH88">
            <v>12176.126476237485</v>
          </cell>
          <cell r="AI88">
            <v>13045.226411570675</v>
          </cell>
          <cell r="AJ88">
            <v>0</v>
          </cell>
        </row>
        <row r="89">
          <cell r="C89">
            <v>-8.0590328594759697</v>
          </cell>
          <cell r="D89">
            <v>-7.999486713194508</v>
          </cell>
          <cell r="E89">
            <v>-4.3107123270295018</v>
          </cell>
          <cell r="F89">
            <v>-3.8992249284908356</v>
          </cell>
          <cell r="G89">
            <v>1.24071096876159</v>
          </cell>
          <cell r="H89">
            <v>-0.19333802988284404</v>
          </cell>
          <cell r="I89">
            <v>-5.7008965887577849</v>
          </cell>
          <cell r="J89">
            <v>-2.262789025169555</v>
          </cell>
          <cell r="K89">
            <v>-4.3665903895284961</v>
          </cell>
          <cell r="L89">
            <v>-4.9088658304071213</v>
          </cell>
          <cell r="M89">
            <v>-2.2073311797355775</v>
          </cell>
          <cell r="N89">
            <v>-3.5940751646213043</v>
          </cell>
          <cell r="O89">
            <v>-4.2669887343995176</v>
          </cell>
          <cell r="P89">
            <v>-0.45898655494479762</v>
          </cell>
          <cell r="Q89">
            <v>-2.6391235281573286</v>
          </cell>
          <cell r="R89">
            <v>-7.2366468251728309</v>
          </cell>
          <cell r="S89">
            <v>-11.190162433017306</v>
          </cell>
          <cell r="T89">
            <v>-11.148207977738995</v>
          </cell>
          <cell r="U89">
            <v>-10.22892638558927</v>
          </cell>
          <cell r="V89">
            <v>-11.521488135844727</v>
          </cell>
          <cell r="W89">
            <v>-10.481772172158568</v>
          </cell>
          <cell r="X89">
            <v>-10.425573753645573</v>
          </cell>
          <cell r="Y89">
            <v>-10.383926583090492</v>
          </cell>
          <cell r="Z89">
            <v>-10.322044618551054</v>
          </cell>
          <cell r="AA89">
            <v>-10.24793944985614</v>
          </cell>
          <cell r="AB89">
            <v>-10.160631811860204</v>
          </cell>
          <cell r="AC89">
            <v>-10.045797585284008</v>
          </cell>
          <cell r="AD89">
            <v>-9.7769521356111397</v>
          </cell>
          <cell r="AE89">
            <v>-9.513168778057624</v>
          </cell>
          <cell r="AF89">
            <v>-9.2532242592115992</v>
          </cell>
          <cell r="AG89">
            <v>-8.9933970034336514</v>
          </cell>
          <cell r="AH89">
            <v>-8.7344524960277976</v>
          </cell>
          <cell r="AI89">
            <v>-8.4758822861490035</v>
          </cell>
          <cell r="AJ89">
            <v>0</v>
          </cell>
        </row>
        <row r="90">
          <cell r="C90">
            <v>-5.7350746418444096</v>
          </cell>
          <cell r="D90">
            <v>-5.5989845533520519</v>
          </cell>
          <cell r="E90">
            <v>-1.8083850719286323</v>
          </cell>
          <cell r="F90">
            <v>-1.2934330931628188</v>
          </cell>
          <cell r="G90">
            <v>2.8745151958443795</v>
          </cell>
          <cell r="H90">
            <v>-0.2124325685274949</v>
          </cell>
          <cell r="I90">
            <v>-5.7494286526163032</v>
          </cell>
          <cell r="J90">
            <v>-2.1218026342702117</v>
          </cell>
          <cell r="K90">
            <v>-4.1884249660810804</v>
          </cell>
          <cell r="L90">
            <v>-4.9131650698546592</v>
          </cell>
          <cell r="M90">
            <v>-2.2225089964143558</v>
          </cell>
          <cell r="N90">
            <v>-2.7216327422100162</v>
          </cell>
          <cell r="O90">
            <v>-3.4907537552819932</v>
          </cell>
          <cell r="P90">
            <v>-0.45898655494479762</v>
          </cell>
          <cell r="Q90">
            <v>-2.2605701983456679</v>
          </cell>
          <cell r="R90">
            <v>-7.2366468251728309</v>
          </cell>
          <cell r="S90">
            <v>-11.190162433017306</v>
          </cell>
          <cell r="T90">
            <v>-11.148207977738995</v>
          </cell>
          <cell r="U90">
            <v>-10.22892638558927</v>
          </cell>
          <cell r="V90">
            <v>-11.521488135844727</v>
          </cell>
          <cell r="W90">
            <v>-10.481772172158568</v>
          </cell>
          <cell r="X90">
            <v>-10.425573753645573</v>
          </cell>
          <cell r="Y90">
            <v>-10.383926583090492</v>
          </cell>
          <cell r="Z90">
            <v>-10.322044618551054</v>
          </cell>
          <cell r="AA90">
            <v>-10.24793944985614</v>
          </cell>
          <cell r="AB90">
            <v>-10.160631811860204</v>
          </cell>
          <cell r="AC90">
            <v>-10.045797585284008</v>
          </cell>
          <cell r="AD90">
            <v>-9.7769521356111397</v>
          </cell>
          <cell r="AE90">
            <v>-9.513168778057624</v>
          </cell>
          <cell r="AF90">
            <v>-9.2532242592115992</v>
          </cell>
          <cell r="AG90">
            <v>-8.9933970034336514</v>
          </cell>
          <cell r="AH90">
            <v>-8.7344524960277976</v>
          </cell>
          <cell r="AI90">
            <v>-8.4758822861490035</v>
          </cell>
          <cell r="AJ90">
            <v>0</v>
          </cell>
        </row>
        <row r="91">
          <cell r="C91">
            <v>8390.8565360840403</v>
          </cell>
          <cell r="D91">
            <v>8551.3368269695256</v>
          </cell>
          <cell r="E91">
            <v>8152.1025347847262</v>
          </cell>
          <cell r="F91">
            <v>8220.6598721534629</v>
          </cell>
          <cell r="G91">
            <v>5751.8160502057417</v>
          </cell>
          <cell r="H91">
            <v>7148.8953712240564</v>
          </cell>
          <cell r="I91">
            <v>8860.1218619826504</v>
          </cell>
          <cell r="J91">
            <v>9257.4502319880976</v>
          </cell>
          <cell r="K91">
            <v>10745.432413793103</v>
          </cell>
          <cell r="L91">
            <v>11179.771844660194</v>
          </cell>
          <cell r="M91">
            <v>10541.700653409089</v>
          </cell>
          <cell r="N91">
            <v>10437.613624442696</v>
          </cell>
          <cell r="O91">
            <v>11396.111481670061</v>
          </cell>
          <cell r="P91">
            <v>12332.74693384224</v>
          </cell>
          <cell r="Q91">
            <v>14000.66934462545</v>
          </cell>
          <cell r="R91">
            <v>14528.208926307738</v>
          </cell>
          <cell r="S91">
            <v>15378.84506359598</v>
          </cell>
          <cell r="T91">
            <v>16480.312429263628</v>
          </cell>
          <cell r="U91">
            <v>17732.931399644454</v>
          </cell>
          <cell r="V91">
            <v>19240.798082360514</v>
          </cell>
          <cell r="W91">
            <v>22999.273023130969</v>
          </cell>
          <cell r="X91">
            <v>25043.269711262572</v>
          </cell>
          <cell r="Y91">
            <v>27274.994692277138</v>
          </cell>
          <cell r="Z91">
            <v>29715.73369955083</v>
          </cell>
          <cell r="AA91">
            <v>32389.718235466589</v>
          </cell>
          <cell r="AB91">
            <v>35320.034991125183</v>
          </cell>
          <cell r="AC91">
            <v>38541.291115562395</v>
          </cell>
          <cell r="AD91">
            <v>42082.4025226417</v>
          </cell>
          <cell r="AE91">
            <v>45948.865510698095</v>
          </cell>
          <cell r="AF91">
            <v>50170.572856059604</v>
          </cell>
          <cell r="AG91">
            <v>54780.163834929517</v>
          </cell>
          <cell r="AH91">
            <v>59813.276567346882</v>
          </cell>
          <cell r="AI91">
            <v>65308.823546101237</v>
          </cell>
          <cell r="AJ91">
            <v>71309.292480797783</v>
          </cell>
        </row>
        <row r="92">
          <cell r="C92">
            <v>1.2817555294238447</v>
          </cell>
          <cell r="D92">
            <v>1.3567417397673942</v>
          </cell>
          <cell r="E92">
            <v>1.3681575022916639</v>
          </cell>
          <cell r="F92">
            <v>1.408371359360036</v>
          </cell>
          <cell r="G92">
            <v>1.3963360142984806</v>
          </cell>
          <cell r="H92">
            <v>1.4316999998639885</v>
          </cell>
          <cell r="I92">
            <v>1.5169463614896226</v>
          </cell>
          <cell r="J92">
            <v>1.4517603341708392</v>
          </cell>
          <cell r="K92">
            <v>1.3760205170163171</v>
          </cell>
          <cell r="L92">
            <v>1.3564400913448462</v>
          </cell>
          <cell r="M92">
            <v>1.367315685845548</v>
          </cell>
          <cell r="N92">
            <v>1.3187914595065082</v>
          </cell>
          <cell r="O92">
            <v>1.2730420613097058</v>
          </cell>
          <cell r="P92">
            <v>1.2948336138806165</v>
          </cell>
          <cell r="Q92">
            <v>1.3892290350598442</v>
          </cell>
          <cell r="R92">
            <v>1.3879322145637372</v>
          </cell>
          <cell r="S92">
            <v>1.384010715238964</v>
          </cell>
          <cell r="T92">
            <v>1.3822796680142591</v>
          </cell>
          <cell r="U92">
            <v>1.3800519823172548</v>
          </cell>
          <cell r="V92">
            <v>1.3768104397815484</v>
          </cell>
          <cell r="W92">
            <v>1.3768104397815484</v>
          </cell>
          <cell r="X92">
            <v>1.3768104397815484</v>
          </cell>
          <cell r="Y92">
            <v>1.3768104397815484</v>
          </cell>
          <cell r="Z92">
            <v>1.3768104397815484</v>
          </cell>
          <cell r="AA92">
            <v>1.3768104397815484</v>
          </cell>
          <cell r="AB92">
            <v>1.3768104397815484</v>
          </cell>
          <cell r="AC92">
            <v>1.3768104397815484</v>
          </cell>
          <cell r="AD92">
            <v>1.3768104397815484</v>
          </cell>
          <cell r="AE92">
            <v>1.3768104397815484</v>
          </cell>
          <cell r="AF92">
            <v>1.3768104397815484</v>
          </cell>
          <cell r="AG92">
            <v>1.3768104397815484</v>
          </cell>
          <cell r="AH92">
            <v>1.3768104397815484</v>
          </cell>
          <cell r="AI92">
            <v>1.3768104397815484</v>
          </cell>
          <cell r="AJ92">
            <v>1.3768104397815484</v>
          </cell>
        </row>
        <row r="93">
          <cell r="C93">
            <v>0</v>
          </cell>
          <cell r="D93">
            <v>2095.0775226075339</v>
          </cell>
          <cell r="E93">
            <v>1985.0369672200811</v>
          </cell>
          <cell r="F93">
            <v>2125.0405769516701</v>
          </cell>
          <cell r="G93">
            <v>1607.6325860325046</v>
          </cell>
          <cell r="H93">
            <v>2058.881866912528</v>
          </cell>
          <cell r="I93">
            <v>2623.2951947879574</v>
          </cell>
          <cell r="J93">
            <v>2565.1806821232158</v>
          </cell>
          <cell r="K93">
            <v>2746.8790348026741</v>
          </cell>
          <cell r="L93">
            <v>3213.8732025940108</v>
          </cell>
          <cell r="M93">
            <v>2623.2918784033122</v>
          </cell>
          <cell r="N93">
            <v>2397.3497462079349</v>
          </cell>
          <cell r="O93">
            <v>2463.3948034137657</v>
          </cell>
          <cell r="P93">
            <v>2665.8588552340034</v>
          </cell>
          <cell r="Q93">
            <v>3026.3986240691356</v>
          </cell>
          <cell r="R93">
            <v>3140.4321052439595</v>
          </cell>
          <cell r="S93">
            <v>3324.306459541232</v>
          </cell>
          <cell r="T93">
            <v>3562.4007418830456</v>
          </cell>
          <cell r="U93">
            <v>3833.1681055804593</v>
          </cell>
          <cell r="V93">
            <v>4159.1100688911893</v>
          </cell>
          <cell r="W93">
            <v>4971.5457538831006</v>
          </cell>
          <cell r="X93">
            <v>5413.3781129151357</v>
          </cell>
          <cell r="Y93">
            <v>5895.7900066319135</v>
          </cell>
          <cell r="Z93">
            <v>6423.3825803512937</v>
          </cell>
          <cell r="AA93">
            <v>7001.3937397523368</v>
          </cell>
          <cell r="AB93">
            <v>7634.8139269676176</v>
          </cell>
          <cell r="AC93">
            <v>8331.123857786275</v>
          </cell>
          <cell r="AD93">
            <v>9096.5740249366263</v>
          </cell>
          <cell r="AE93">
            <v>9932.3525137386659</v>
          </cell>
          <cell r="AF93">
            <v>10844.920976483576</v>
          </cell>
          <cell r="AG93">
            <v>11841.334751609884</v>
          </cell>
          <cell r="AH93">
            <v>12929.297410625188</v>
          </cell>
          <cell r="AI93">
            <v>14117.220316710676</v>
          </cell>
          <cell r="AJ93">
            <v>15414.28765547376</v>
          </cell>
        </row>
        <row r="94">
          <cell r="C94">
            <v>0</v>
          </cell>
          <cell r="D94">
            <v>24.5</v>
          </cell>
          <cell r="E94">
            <v>24.35</v>
          </cell>
          <cell r="F94">
            <v>25.85</v>
          </cell>
          <cell r="G94">
            <v>27.95</v>
          </cell>
          <cell r="H94">
            <v>28.799999999999997</v>
          </cell>
          <cell r="I94">
            <v>29.607890677487099</v>
          </cell>
          <cell r="J94">
            <v>27.709365082617644</v>
          </cell>
          <cell r="K94">
            <v>25.56322471747821</v>
          </cell>
          <cell r="L94">
            <v>28.747216376594093</v>
          </cell>
          <cell r="M94">
            <v>24.884902015833315</v>
          </cell>
          <cell r="N94">
            <v>22.968370285271394</v>
          </cell>
          <cell r="O94">
            <v>21.616099556203743</v>
          </cell>
          <cell r="P94">
            <v>21.616099556203743</v>
          </cell>
          <cell r="Q94">
            <v>21.616099556203743</v>
          </cell>
          <cell r="R94">
            <v>21.616099556203743</v>
          </cell>
          <cell r="S94">
            <v>21.616099556203743</v>
          </cell>
          <cell r="T94">
            <v>21.616099556203743</v>
          </cell>
          <cell r="U94">
            <v>21.616099556203743</v>
          </cell>
          <cell r="V94">
            <v>21.616099556203743</v>
          </cell>
          <cell r="W94">
            <v>21.616099556203743</v>
          </cell>
          <cell r="X94">
            <v>21.616099556203743</v>
          </cell>
          <cell r="Y94">
            <v>21.616099556203743</v>
          </cell>
          <cell r="Z94">
            <v>21.616099556203743</v>
          </cell>
          <cell r="AA94">
            <v>21.616099556203743</v>
          </cell>
          <cell r="AB94">
            <v>21.616099556203743</v>
          </cell>
          <cell r="AC94">
            <v>21.616099556203743</v>
          </cell>
          <cell r="AD94">
            <v>21.616099556203743</v>
          </cell>
          <cell r="AE94">
            <v>21.616099556203743</v>
          </cell>
          <cell r="AF94">
            <v>21.616099556203743</v>
          </cell>
          <cell r="AG94">
            <v>21.616099556203743</v>
          </cell>
          <cell r="AH94">
            <v>21.616099556203743</v>
          </cell>
          <cell r="AI94">
            <v>21.616099556203743</v>
          </cell>
          <cell r="AJ94">
            <v>21.616099556203743</v>
          </cell>
        </row>
        <row r="97">
          <cell r="C97">
            <v>4.4000000000000004</v>
          </cell>
          <cell r="D97">
            <v>4.5</v>
          </cell>
          <cell r="E97">
            <v>2.1</v>
          </cell>
          <cell r="F97">
            <v>0.5</v>
          </cell>
          <cell r="G97">
            <v>0.2</v>
          </cell>
          <cell r="H97">
            <v>3</v>
          </cell>
          <cell r="I97">
            <v>4.8</v>
          </cell>
          <cell r="J97">
            <v>4.5999999999999996</v>
          </cell>
          <cell r="K97">
            <v>2.2999999999999998</v>
          </cell>
          <cell r="L97">
            <v>1.8</v>
          </cell>
          <cell r="M97">
            <v>1.4168819014069856</v>
          </cell>
          <cell r="N97">
            <v>-0.23683360414266108</v>
          </cell>
          <cell r="O97">
            <v>1.1997382459579597</v>
          </cell>
          <cell r="P97">
            <v>1.028239208549131E-2</v>
          </cell>
          <cell r="Q97">
            <v>1.2647893586629433E-2</v>
          </cell>
          <cell r="R97">
            <v>2.7</v>
          </cell>
          <cell r="S97">
            <v>3.5</v>
          </cell>
          <cell r="T97">
            <v>4</v>
          </cell>
          <cell r="U97">
            <v>4</v>
          </cell>
          <cell r="V97">
            <v>4</v>
          </cell>
          <cell r="W97">
            <v>6.0370069569610996</v>
          </cell>
          <cell r="X97">
            <v>6.0592976880875726</v>
          </cell>
          <cell r="Y97">
            <v>6.0750564946457919</v>
          </cell>
          <cell r="Z97">
            <v>6.0975518054972921</v>
          </cell>
          <cell r="AA97">
            <v>6.1199045148971454</v>
          </cell>
          <cell r="AB97">
            <v>6.1199045148971454</v>
          </cell>
          <cell r="AC97">
            <v>6.1199045148971454</v>
          </cell>
          <cell r="AD97">
            <v>6.1199045148971454</v>
          </cell>
          <cell r="AE97">
            <v>6.1199045148971454</v>
          </cell>
          <cell r="AF97">
            <v>6.1199045148971454</v>
          </cell>
          <cell r="AG97">
            <v>6.1199045148971454</v>
          </cell>
          <cell r="AH97">
            <v>6.1199045148971454</v>
          </cell>
          <cell r="AI97">
            <v>6.1199045148971454</v>
          </cell>
          <cell r="AJ97">
            <v>6.1199045148971454</v>
          </cell>
        </row>
        <row r="98">
          <cell r="C98">
            <v>0</v>
          </cell>
          <cell r="D98">
            <v>13.119539599509867</v>
          </cell>
          <cell r="E98">
            <v>13.150288130496435</v>
          </cell>
          <cell r="F98">
            <v>19.534463276836167</v>
          </cell>
          <cell r="G98">
            <v>26.143986085378291</v>
          </cell>
          <cell r="H98">
            <v>20.102933638677143</v>
          </cell>
          <cell r="I98">
            <v>16.120635221711165</v>
          </cell>
          <cell r="J98">
            <v>13.641140324671031</v>
          </cell>
          <cell r="K98">
            <v>17.871910667804158</v>
          </cell>
          <cell r="L98">
            <v>10.858634594188743</v>
          </cell>
          <cell r="M98">
            <v>7.4142556069901389</v>
          </cell>
          <cell r="N98">
            <v>7.2542915148650522</v>
          </cell>
          <cell r="O98">
            <v>12.476073432770907</v>
          </cell>
          <cell r="P98">
            <v>8.2740051850545893</v>
          </cell>
          <cell r="Q98">
            <v>8.434028246078217</v>
          </cell>
          <cell r="R98">
            <v>4.3423941932615451</v>
          </cell>
          <cell r="S98">
            <v>7.4239650597039297</v>
          </cell>
          <cell r="T98">
            <v>8.0220973365165538</v>
          </cell>
          <cell r="U98">
            <v>10.658653588716716</v>
          </cell>
          <cell r="V98">
            <v>10.73572963073255</v>
          </cell>
          <cell r="W98">
            <v>10.65968842028855</v>
          </cell>
          <cell r="X98">
            <v>10.673909086624045</v>
          </cell>
          <cell r="Y98">
            <v>10.701879402305892</v>
          </cell>
          <cell r="Z98">
            <v>10.738637362140269</v>
          </cell>
          <cell r="AA98">
            <v>10.729239119755519</v>
          </cell>
          <cell r="AB98">
            <v>10.755457517750845</v>
          </cell>
          <cell r="AC98">
            <v>10.792084446898432</v>
          </cell>
          <cell r="AD98">
            <v>10.792084446898432</v>
          </cell>
          <cell r="AE98">
            <v>10.7920844468984</v>
          </cell>
          <cell r="AF98">
            <v>10.7920844468984</v>
          </cell>
          <cell r="AG98">
            <v>10.7920844468984</v>
          </cell>
          <cell r="AH98">
            <v>10.7920844468984</v>
          </cell>
          <cell r="AI98">
            <v>10.7920844468984</v>
          </cell>
          <cell r="AJ98">
            <v>10.7920844468984</v>
          </cell>
        </row>
        <row r="99">
          <cell r="C99">
            <v>13.46</v>
          </cell>
          <cell r="D99">
            <v>20</v>
          </cell>
          <cell r="E99">
            <v>19.600000000000001</v>
          </cell>
          <cell r="F99">
            <v>27.3</v>
          </cell>
          <cell r="G99">
            <v>46</v>
          </cell>
          <cell r="H99">
            <v>28.8</v>
          </cell>
          <cell r="I99">
            <v>1.5543281604567083</v>
          </cell>
          <cell r="J99">
            <v>8.8640874133584457</v>
          </cell>
          <cell r="K99">
            <v>11.922445604379028</v>
          </cell>
          <cell r="L99">
            <v>6.7156312147644615</v>
          </cell>
          <cell r="M99">
            <v>5.7525258552448388</v>
          </cell>
          <cell r="N99">
            <v>9.9551211797630934</v>
          </cell>
          <cell r="O99">
            <v>5.7572027569828599</v>
          </cell>
          <cell r="P99">
            <v>1.9623021227529236</v>
          </cell>
          <cell r="Q99">
            <v>9.3912309778110945</v>
          </cell>
          <cell r="R99">
            <v>0.95453917588939063</v>
          </cell>
          <cell r="S99">
            <v>3.4768776549731317</v>
          </cell>
          <cell r="T99">
            <v>3.499999999999992</v>
          </cell>
          <cell r="U99">
            <v>3.499999999999992</v>
          </cell>
          <cell r="V99">
            <v>3.499999999999992</v>
          </cell>
          <cell r="W99">
            <v>3.499999999999992</v>
          </cell>
          <cell r="X99">
            <v>3.499999999999992</v>
          </cell>
          <cell r="Y99">
            <v>3.499999999999992</v>
          </cell>
          <cell r="Z99">
            <v>3.499999999999992</v>
          </cell>
          <cell r="AA99">
            <v>3.499999999999992</v>
          </cell>
          <cell r="AB99">
            <v>3.499999999999992</v>
          </cell>
          <cell r="AC99">
            <v>3.499999999999992</v>
          </cell>
          <cell r="AD99">
            <v>3.499999999999992</v>
          </cell>
          <cell r="AE99">
            <v>3.499999999999992</v>
          </cell>
          <cell r="AF99">
            <v>3.499999999999992</v>
          </cell>
          <cell r="AG99">
            <v>3.499999999999992</v>
          </cell>
          <cell r="AH99">
            <v>3.499999999999992</v>
          </cell>
          <cell r="AI99">
            <v>3.499999999999992</v>
          </cell>
          <cell r="AJ99">
            <v>3.499999999999992</v>
          </cell>
        </row>
        <row r="100">
          <cell r="C100">
            <v>0</v>
          </cell>
          <cell r="D100">
            <v>-9.6163661282811432</v>
          </cell>
          <cell r="E100">
            <v>7.9877630966546036</v>
          </cell>
          <cell r="F100">
            <v>5.1088187873699695</v>
          </cell>
          <cell r="G100">
            <v>-0.57468437644773473</v>
          </cell>
          <cell r="H100">
            <v>11.659007462018181</v>
          </cell>
          <cell r="I100">
            <v>-3.1990492332164706</v>
          </cell>
          <cell r="J100">
            <v>2.5526002919110482</v>
          </cell>
          <cell r="K100">
            <v>1.9959283876567184</v>
          </cell>
          <cell r="L100">
            <v>-5.0164081398214506</v>
          </cell>
          <cell r="M100">
            <v>-1.2756022630734662</v>
          </cell>
          <cell r="N100">
            <v>-0.63360627126952807</v>
          </cell>
          <cell r="O100">
            <v>-2.6029107514025185</v>
          </cell>
          <cell r="P100">
            <v>-4.5392147333984383</v>
          </cell>
          <cell r="Q100">
            <v>-1.4553207095035816</v>
          </cell>
          <cell r="R100">
            <v>1.6395582552446228</v>
          </cell>
          <cell r="S100">
            <v>2.2786223746213921</v>
          </cell>
          <cell r="T100">
            <v>1.6752631005532805</v>
          </cell>
          <cell r="U100">
            <v>0.56887231340776623</v>
          </cell>
          <cell r="V100">
            <v>0</v>
          </cell>
          <cell r="W100">
            <v>0</v>
          </cell>
          <cell r="X100">
            <v>0</v>
          </cell>
          <cell r="Y100">
            <v>0</v>
          </cell>
          <cell r="Z100">
            <v>0</v>
          </cell>
          <cell r="AA100">
            <v>0</v>
          </cell>
          <cell r="AB100">
            <v>0</v>
          </cell>
          <cell r="AC100">
            <v>0</v>
          </cell>
          <cell r="AD100">
            <v>0.28661778822768724</v>
          </cell>
          <cell r="AE100">
            <v>0.28619089834572264</v>
          </cell>
          <cell r="AF100">
            <v>0.28571554570670799</v>
          </cell>
          <cell r="AG100">
            <v>0.28519362862064668</v>
          </cell>
          <cell r="AH100">
            <v>0.28462702760371883</v>
          </cell>
          <cell r="AI100">
            <v>0.28401760177321478</v>
          </cell>
          <cell r="AJ100">
            <v>0</v>
          </cell>
        </row>
        <row r="101">
          <cell r="C101">
            <v>0</v>
          </cell>
          <cell r="D101">
            <v>7.9166227481434674</v>
          </cell>
          <cell r="E101">
            <v>6.5054056677006855</v>
          </cell>
          <cell r="F101">
            <v>-4.9880874998115274</v>
          </cell>
          <cell r="G101">
            <v>11.675418942849646</v>
          </cell>
          <cell r="H101">
            <v>19.112028314399026</v>
          </cell>
          <cell r="I101">
            <v>16.601125186066227</v>
          </cell>
          <cell r="J101">
            <v>10.853883310696986</v>
          </cell>
          <cell r="K101">
            <v>-10.008515917858801</v>
          </cell>
          <cell r="L101">
            <v>-2.0458540975644866</v>
          </cell>
          <cell r="M101">
            <v>-5.2154864968859727</v>
          </cell>
          <cell r="N101">
            <v>-4.925490958453608</v>
          </cell>
          <cell r="O101">
            <v>11.64589967981297</v>
          </cell>
          <cell r="P101">
            <v>16.725654503826277</v>
          </cell>
          <cell r="Q101">
            <v>5.8458752493471877</v>
          </cell>
          <cell r="R101">
            <v>4.4981657047917736</v>
          </cell>
          <cell r="S101">
            <v>4.7831870707211834</v>
          </cell>
          <cell r="T101">
            <v>8.615219377054629</v>
          </cell>
          <cell r="U101">
            <v>11.69047116056781</v>
          </cell>
          <cell r="V101">
            <v>12.110661036125876</v>
          </cell>
          <cell r="W101">
            <v>8.3533128582426173</v>
          </cell>
          <cell r="X101">
            <v>6.6463956217275069</v>
          </cell>
          <cell r="Y101">
            <v>6.6366918417821097</v>
          </cell>
          <cell r="Z101">
            <v>6.6672116222261053</v>
          </cell>
          <cell r="AA101">
            <v>6.6972615233830624</v>
          </cell>
          <cell r="AB101">
            <v>6.726838041882317</v>
          </cell>
          <cell r="AC101">
            <v>6.7559383692643422</v>
          </cell>
          <cell r="AD101">
            <v>6.782117627561135</v>
          </cell>
          <cell r="AE101">
            <v>6.807727175450168</v>
          </cell>
          <cell r="AF101">
            <v>6.832773357094851</v>
          </cell>
          <cell r="AG101">
            <v>6.8572629993011844</v>
          </cell>
          <cell r="AH101">
            <v>6.8812033680610796</v>
          </cell>
          <cell r="AI101">
            <v>6.9046021264119304</v>
          </cell>
          <cell r="AJ101">
            <v>0</v>
          </cell>
        </row>
        <row r="102">
          <cell r="C102">
            <v>0</v>
          </cell>
          <cell r="D102">
            <v>4.7496493322946698</v>
          </cell>
          <cell r="E102">
            <v>-8.0387890634463268</v>
          </cell>
          <cell r="F102">
            <v>-0.71878245812400099</v>
          </cell>
          <cell r="G102">
            <v>-12.254794664121761</v>
          </cell>
          <cell r="H102">
            <v>25.67390179381912</v>
          </cell>
          <cell r="I102">
            <v>32.068983995641908</v>
          </cell>
          <cell r="J102">
            <v>2.1631182556494322</v>
          </cell>
          <cell r="K102">
            <v>1.3126025966192945</v>
          </cell>
          <cell r="L102">
            <v>-3.2813266921797646</v>
          </cell>
          <cell r="M102">
            <v>-7.0147068229978409</v>
          </cell>
          <cell r="N102">
            <v>6.7594945215878166</v>
          </cell>
          <cell r="O102">
            <v>7.3361019792383297</v>
          </cell>
          <cell r="P102">
            <v>-6.9347017524373777</v>
          </cell>
          <cell r="Q102">
            <v>9.2499746753413206</v>
          </cell>
          <cell r="R102">
            <v>23.336847594954936</v>
          </cell>
          <cell r="S102">
            <v>18.952461325863347</v>
          </cell>
          <cell r="T102">
            <v>8.1725145190496775</v>
          </cell>
          <cell r="U102">
            <v>6.9271907619789408</v>
          </cell>
          <cell r="V102">
            <v>14.568862342442813</v>
          </cell>
          <cell r="W102">
            <v>6.5158968723633359</v>
          </cell>
          <cell r="X102">
            <v>6.5348354689847232</v>
          </cell>
          <cell r="Y102">
            <v>6.5500610422295713</v>
          </cell>
          <cell r="Z102">
            <v>6.5693951869640888</v>
          </cell>
          <cell r="AA102">
            <v>6.588436919868923</v>
          </cell>
          <cell r="AB102">
            <v>6.5943707549427355</v>
          </cell>
          <cell r="AC102">
            <v>6.6003039094745253</v>
          </cell>
          <cell r="AD102">
            <v>6.6054283628104171</v>
          </cell>
          <cell r="AE102">
            <v>6.6107780411528871</v>
          </cell>
          <cell r="AF102">
            <v>6.6160533019943513</v>
          </cell>
          <cell r="AG102">
            <v>6.621259183443251</v>
          </cell>
          <cell r="AH102">
            <v>6.626400442357383</v>
          </cell>
          <cell r="AI102">
            <v>6.6314815700396768</v>
          </cell>
          <cell r="AJ102">
            <v>0</v>
          </cell>
        </row>
        <row r="103">
          <cell r="C103">
            <v>1.456257901459354</v>
          </cell>
          <cell r="D103">
            <v>1.3655324120687014</v>
          </cell>
          <cell r="E103">
            <v>1.0070666706151339</v>
          </cell>
          <cell r="F103">
            <v>1.1201168177427798</v>
          </cell>
          <cell r="G103">
            <v>2.3278852444106661</v>
          </cell>
          <cell r="H103">
            <v>1.8886438979575679</v>
          </cell>
          <cell r="I103">
            <v>1.59076557657214</v>
          </cell>
          <cell r="J103">
            <v>2.721209709510545</v>
          </cell>
          <cell r="K103">
            <v>2.5304396692445614</v>
          </cell>
          <cell r="L103">
            <v>2.8368476723721763</v>
          </cell>
          <cell r="M103">
            <v>2.5262956181067149</v>
          </cell>
          <cell r="N103">
            <v>2.689982935747615</v>
          </cell>
          <cell r="O103">
            <v>3.4787863209050984</v>
          </cell>
          <cell r="P103">
            <v>2.9000372027370012</v>
          </cell>
          <cell r="Q103">
            <v>2.8579634411536068</v>
          </cell>
          <cell r="R103">
            <v>3.0262928831591136</v>
          </cell>
          <cell r="S103">
            <v>3.6365646638677331</v>
          </cell>
          <cell r="T103">
            <v>4.3807361261330593</v>
          </cell>
          <cell r="U103">
            <v>4.345692798802097</v>
          </cell>
          <cell r="V103">
            <v>4.5837665364386622</v>
          </cell>
          <cell r="W103">
            <v>5</v>
          </cell>
          <cell r="X103">
            <v>5</v>
          </cell>
          <cell r="Y103">
            <v>5</v>
          </cell>
          <cell r="Z103">
            <v>5</v>
          </cell>
          <cell r="AA103">
            <v>5</v>
          </cell>
          <cell r="AB103">
            <v>4.68</v>
          </cell>
          <cell r="AC103">
            <v>4.83</v>
          </cell>
          <cell r="AD103">
            <v>4.92</v>
          </cell>
          <cell r="AE103">
            <v>4.97</v>
          </cell>
          <cell r="AF103">
            <v>5</v>
          </cell>
          <cell r="AG103">
            <v>5.04</v>
          </cell>
          <cell r="AH103">
            <v>5.08</v>
          </cell>
          <cell r="AI103">
            <v>5.12</v>
          </cell>
          <cell r="AJ103">
            <v>0</v>
          </cell>
        </row>
        <row r="104">
          <cell r="C104">
            <v>0</v>
          </cell>
          <cell r="D104">
            <v>9.1697099651736096</v>
          </cell>
          <cell r="E104">
            <v>5.8643665340756286</v>
          </cell>
          <cell r="F104">
            <v>-4.0606380834519342</v>
          </cell>
          <cell r="G104">
            <v>8.9090266477168285</v>
          </cell>
          <cell r="H104">
            <v>34.556876388622072</v>
          </cell>
          <cell r="I104">
            <v>29.64405547389822</v>
          </cell>
          <cell r="J104">
            <v>8.2831143139220416</v>
          </cell>
          <cell r="K104">
            <v>-1.1346959173614124</v>
          </cell>
          <cell r="L104">
            <v>-2.3152808316990132</v>
          </cell>
          <cell r="M104">
            <v>-12.778965157313976</v>
          </cell>
          <cell r="N104">
            <v>1.0633690449054001</v>
          </cell>
          <cell r="O104">
            <v>6.0864073618801768</v>
          </cell>
          <cell r="P104">
            <v>15.278515998724345</v>
          </cell>
          <cell r="Q104">
            <v>15.906011256430247</v>
          </cell>
          <cell r="R104">
            <v>5.0043384133947768</v>
          </cell>
          <cell r="S104">
            <v>6.3305359826794785</v>
          </cell>
          <cell r="T104">
            <v>10.205940697175748</v>
          </cell>
          <cell r="U104">
            <v>12.946486603687376</v>
          </cell>
          <cell r="V104">
            <v>12.110661036125876</v>
          </cell>
          <cell r="W104">
            <v>8.3533128582426173</v>
          </cell>
          <cell r="X104">
            <v>6.6463956217275069</v>
          </cell>
          <cell r="Y104">
            <v>6.6366918417821097</v>
          </cell>
          <cell r="Z104">
            <v>6.6672116222261053</v>
          </cell>
          <cell r="AA104">
            <v>6.6972615233830624</v>
          </cell>
          <cell r="AB104">
            <v>6.726838041882317</v>
          </cell>
          <cell r="AC104">
            <v>6.7559383692643422</v>
          </cell>
          <cell r="AD104">
            <v>7.117441057705804</v>
          </cell>
          <cell r="AE104">
            <v>7.1429645693817037</v>
          </cell>
          <cell r="AF104">
            <v>7.1678729293601009</v>
          </cell>
          <cell r="AG104">
            <v>7.1921749820618857</v>
          </cell>
          <cell r="AH104">
            <v>7.215879996556481</v>
          </cell>
          <cell r="AI104">
            <v>7.2389976202697994</v>
          </cell>
          <cell r="AJ104">
            <v>0</v>
          </cell>
        </row>
        <row r="105">
          <cell r="C105">
            <v>17.608875067541049</v>
          </cell>
          <cell r="D105">
            <v>-15.35363972587885</v>
          </cell>
          <cell r="E105">
            <v>-4.6223309185141659</v>
          </cell>
          <cell r="F105">
            <v>-13.933785300493682</v>
          </cell>
          <cell r="G105">
            <v>27.145681049161794</v>
          </cell>
          <cell r="H105">
            <v>27.145681049161794</v>
          </cell>
          <cell r="I105">
            <v>51.694935134223357</v>
          </cell>
          <cell r="J105">
            <v>-2.6900409118356379</v>
          </cell>
          <cell r="K105">
            <v>9.1247166725049453</v>
          </cell>
          <cell r="L105">
            <v>1.5466386359381801</v>
          </cell>
          <cell r="M105">
            <v>-13.329037116469294</v>
          </cell>
          <cell r="N105">
            <v>14.208035374995703</v>
          </cell>
          <cell r="O105">
            <v>4.716906938335967</v>
          </cell>
          <cell r="P105">
            <v>-3.718060478861446</v>
          </cell>
          <cell r="Q105">
            <v>21.400419230644488</v>
          </cell>
          <cell r="R105">
            <v>21.935075327416811</v>
          </cell>
          <cell r="S105">
            <v>18.019823904713832</v>
          </cell>
          <cell r="T105">
            <v>7.948333616158564</v>
          </cell>
          <cell r="U105">
            <v>7.5180005874562852</v>
          </cell>
          <cell r="V105">
            <v>14.568862342442813</v>
          </cell>
          <cell r="W105">
            <v>6.5158968723633421</v>
          </cell>
          <cell r="X105">
            <v>6.5348354689847241</v>
          </cell>
          <cell r="Y105">
            <v>6.5500610422295722</v>
          </cell>
          <cell r="Z105">
            <v>6.569395186964087</v>
          </cell>
          <cell r="AA105">
            <v>6.5884369198689257</v>
          </cell>
          <cell r="AB105">
            <v>6.5943707549427302</v>
          </cell>
          <cell r="AC105">
            <v>6.6003039094745191</v>
          </cell>
          <cell r="AD105">
            <v>6.6345633161636357</v>
          </cell>
          <cell r="AE105">
            <v>6.6402027167196138</v>
          </cell>
          <cell r="AF105">
            <v>6.6457695516706394</v>
          </cell>
          <cell r="AG105">
            <v>6.6512688595263114</v>
          </cell>
          <cell r="AH105">
            <v>6.6567053972920576</v>
          </cell>
          <cell r="AI105">
            <v>6.6620836561648105</v>
          </cell>
          <cell r="AJ105">
            <v>0</v>
          </cell>
        </row>
        <row r="114">
          <cell r="C114">
            <v>-5.9224083178809668</v>
          </cell>
          <cell r="D114">
            <v>-4.5541690379804889</v>
          </cell>
          <cell r="E114">
            <v>-1.2530122614159076</v>
          </cell>
          <cell r="F114">
            <v>-1.1851101071759791</v>
          </cell>
          <cell r="G114">
            <v>4.2851702051402683</v>
          </cell>
          <cell r="H114">
            <v>2.8826616677088697</v>
          </cell>
          <cell r="I114">
            <v>-2.8024884925772118</v>
          </cell>
          <cell r="J114">
            <v>0.16552540662969362</v>
          </cell>
          <cell r="K114">
            <v>-2.882238770553518</v>
          </cell>
          <cell r="L114">
            <v>-3.5859408006745905</v>
          </cell>
          <cell r="M114">
            <v>-0.65242870332713054</v>
          </cell>
          <cell r="N114">
            <v>-2.4484175615141783</v>
          </cell>
          <cell r="O114">
            <v>-3.291143945772522</v>
          </cell>
          <cell r="P114">
            <v>0.26326327737509958</v>
          </cell>
          <cell r="Q114">
            <v>-1.7034539771134134</v>
          </cell>
          <cell r="R114">
            <v>-6.5619833352196775</v>
          </cell>
          <cell r="S114">
            <v>-10.449982576244711</v>
          </cell>
          <cell r="T114">
            <v>-10.366034675254946</v>
          </cell>
          <cell r="U114">
            <v>-9.4327116165573042</v>
          </cell>
          <cell r="V114">
            <v>-10.990536361982388</v>
          </cell>
          <cell r="W114">
            <v>-9.7284235466513511</v>
          </cell>
          <cell r="X114">
            <v>-9.6645352933784157</v>
          </cell>
          <cell r="Y114">
            <v>-9.6234691887246218</v>
          </cell>
          <cell r="Z114">
            <v>-9.5718798585664437</v>
          </cell>
          <cell r="AA114">
            <v>-9.5085709289027385</v>
          </cell>
          <cell r="AB114">
            <v>-9.4348045445792756</v>
          </cell>
          <cell r="AC114">
            <v>-9.3359427836025759</v>
          </cell>
          <cell r="AD114">
            <v>-9.0848066425542751</v>
          </cell>
          <cell r="AE114">
            <v>-8.8399049147328146</v>
          </cell>
          <cell r="AF114">
            <v>-8.6001377628281599</v>
          </cell>
          <cell r="AG114">
            <v>-8.3604154579650753</v>
          </cell>
          <cell r="AH114">
            <v>-8.1202583382558196</v>
          </cell>
          <cell r="AI114">
            <v>-7.8806489282552299</v>
          </cell>
          <cell r="AJ114">
            <v>0</v>
          </cell>
        </row>
        <row r="115">
          <cell r="C115">
            <v>-100</v>
          </cell>
          <cell r="D115" t="e">
            <v>#DIV/0!</v>
          </cell>
          <cell r="E115">
            <v>-12.08697577845258</v>
          </cell>
          <cell r="F115">
            <v>34.987795866088575</v>
          </cell>
          <cell r="G115">
            <v>-19.349413135555949</v>
          </cell>
          <cell r="H115">
            <v>0.3261416017669605</v>
          </cell>
          <cell r="I115">
            <v>116.93384959793813</v>
          </cell>
          <cell r="J115">
            <v>-3.3193184332817038</v>
          </cell>
          <cell r="K115">
            <v>21.88143739986268</v>
          </cell>
          <cell r="L115">
            <v>-2.6103286384976498</v>
          </cell>
          <cell r="M115">
            <v>22.464327034323173</v>
          </cell>
          <cell r="N115">
            <v>24.856500553637041</v>
          </cell>
          <cell r="O115">
            <v>-9.3631097348701449</v>
          </cell>
          <cell r="P115">
            <v>-16.33709582546</v>
          </cell>
          <cell r="Q115">
            <v>-4.0000000000000036</v>
          </cell>
          <cell r="R115">
            <v>-2.0000000000000129</v>
          </cell>
          <cell r="S115">
            <v>0</v>
          </cell>
          <cell r="T115">
            <v>1.0000000000000009</v>
          </cell>
          <cell r="U115">
            <v>1.0000000000000009</v>
          </cell>
          <cell r="V115">
            <v>1.0000000000000009</v>
          </cell>
          <cell r="W115">
            <v>1.0000000000000009</v>
          </cell>
          <cell r="X115">
            <v>1.0000000000000009</v>
          </cell>
          <cell r="Y115">
            <v>1.0000000000000009</v>
          </cell>
          <cell r="Z115">
            <v>1.0000000000000009</v>
          </cell>
          <cell r="AA115">
            <v>1.0000000000000009</v>
          </cell>
          <cell r="AB115">
            <v>1.0000000000000009</v>
          </cell>
          <cell r="AC115">
            <v>1.0000000000000009</v>
          </cell>
          <cell r="AD115">
            <v>1.0000000000000009</v>
          </cell>
          <cell r="AE115">
            <v>1.0000000000000009</v>
          </cell>
          <cell r="AF115">
            <v>1.0000000000000009</v>
          </cell>
          <cell r="AG115">
            <v>1.0000000000000009</v>
          </cell>
          <cell r="AH115">
            <v>1.0000000000000009</v>
          </cell>
          <cell r="AI115">
            <v>1.0000000000000009</v>
          </cell>
          <cell r="AJ115">
            <v>1.0000000000000009</v>
          </cell>
        </row>
        <row r="116">
          <cell r="C116">
            <v>326.60000000000002</v>
          </cell>
          <cell r="D116">
            <v>264</v>
          </cell>
          <cell r="E116">
            <v>184</v>
          </cell>
          <cell r="F116">
            <v>182.3</v>
          </cell>
          <cell r="G116">
            <v>474.6</v>
          </cell>
          <cell r="H116">
            <v>625.29999999999995</v>
          </cell>
          <cell r="I116">
            <v>457.65</v>
          </cell>
          <cell r="J116">
            <v>854.8</v>
          </cell>
          <cell r="K116">
            <v>788</v>
          </cell>
          <cell r="L116">
            <v>783</v>
          </cell>
          <cell r="M116">
            <v>791</v>
          </cell>
          <cell r="N116">
            <v>897</v>
          </cell>
          <cell r="O116">
            <v>1063.8</v>
          </cell>
          <cell r="P116">
            <v>1067.28</v>
          </cell>
          <cell r="Q116">
            <v>1264</v>
          </cell>
          <cell r="R116">
            <v>1563</v>
          </cell>
          <cell r="S116">
            <v>2025</v>
          </cell>
          <cell r="T116">
            <v>2621</v>
          </cell>
          <cell r="U116">
            <v>2962</v>
          </cell>
          <cell r="V116">
            <v>3344</v>
          </cell>
          <cell r="W116">
            <v>3889.7828724356209</v>
          </cell>
          <cell r="X116">
            <v>4148.7634925231005</v>
          </cell>
          <cell r="Y116">
            <v>4426.0129196463777</v>
          </cell>
          <cell r="Z116">
            <v>4722.9113657296193</v>
          </cell>
          <cell r="AA116">
            <v>5040.3489881664564</v>
          </cell>
          <cell r="AB116">
            <v>5035.5652808417881</v>
          </cell>
          <cell r="AC116">
            <v>5537.8248929807742</v>
          </cell>
          <cell r="AD116">
            <v>6011.8317129930028</v>
          </cell>
          <cell r="AE116">
            <v>6473.011663422084</v>
          </cell>
          <cell r="AF116">
            <v>6942.0185138055313</v>
          </cell>
          <cell r="AG116">
            <v>7460.5080062095585</v>
          </cell>
          <cell r="AH116">
            <v>8018.2378551964875</v>
          </cell>
          <cell r="AI116">
            <v>8618.2040157207775</v>
          </cell>
          <cell r="AJ116">
            <v>0</v>
          </cell>
        </row>
        <row r="117">
          <cell r="C117">
            <v>0</v>
          </cell>
          <cell r="D117">
            <v>24.084099999999999</v>
          </cell>
          <cell r="E117">
            <v>29</v>
          </cell>
          <cell r="F117">
            <v>36</v>
          </cell>
          <cell r="G117">
            <v>68.1631</v>
          </cell>
          <cell r="H117">
            <v>44.838999999999999</v>
          </cell>
          <cell r="I117">
            <v>55.938899999999997</v>
          </cell>
          <cell r="J117">
            <v>55.02</v>
          </cell>
          <cell r="K117">
            <v>62.677799999999998</v>
          </cell>
          <cell r="L117">
            <v>61.79</v>
          </cell>
          <cell r="M117">
            <v>72.67</v>
          </cell>
          <cell r="N117">
            <v>78.959999999999994</v>
          </cell>
          <cell r="O117">
            <v>78.599999999999994</v>
          </cell>
          <cell r="P117">
            <v>77.069999999999993</v>
          </cell>
          <cell r="Q117">
            <v>74</v>
          </cell>
          <cell r="R117">
            <v>76.304304000000002</v>
          </cell>
          <cell r="S117">
            <v>76.916572178254597</v>
          </cell>
          <cell r="T117">
            <v>77.533753215973888</v>
          </cell>
          <cell r="U117">
            <v>78.155886534099508</v>
          </cell>
          <cell r="V117">
            <v>78.783011869887986</v>
          </cell>
          <cell r="W117">
            <v>80.206971628377374</v>
          </cell>
          <cell r="X117">
            <v>81.38541556656601</v>
          </cell>
          <cell r="Y117">
            <v>82.58117383650486</v>
          </cell>
          <cell r="Z117">
            <v>83.794500829662397</v>
          </cell>
          <cell r="AA117">
            <v>85.025654675163295</v>
          </cell>
          <cell r="AB117">
            <v>86.274897294704061</v>
          </cell>
          <cell r="AC117">
            <v>87.54249445827557</v>
          </cell>
          <cell r="AD117">
            <v>88.828715840704234</v>
          </cell>
          <cell r="AE117">
            <v>90.133835079023953</v>
          </cell>
          <cell r="AF117">
            <v>91.458129830691036</v>
          </cell>
          <cell r="AG117">
            <v>92.801881832654374</v>
          </cell>
          <cell r="AH117">
            <v>94.165376961293504</v>
          </cell>
          <cell r="AI117">
            <v>95.548905293237468</v>
          </cell>
          <cell r="AJ117">
            <v>96.245714284044311</v>
          </cell>
        </row>
        <row r="118">
          <cell r="C118">
            <v>0</v>
          </cell>
          <cell r="D118">
            <v>0</v>
          </cell>
          <cell r="E118">
            <v>0</v>
          </cell>
          <cell r="F118">
            <v>0</v>
          </cell>
          <cell r="G118">
            <v>0</v>
          </cell>
          <cell r="H118">
            <v>0</v>
          </cell>
          <cell r="I118" t="e">
            <v>#REF!</v>
          </cell>
          <cell r="J118">
            <v>0</v>
          </cell>
          <cell r="K118">
            <v>0</v>
          </cell>
          <cell r="L118" t="str">
            <v>...</v>
          </cell>
          <cell r="M118" t="str">
            <v>...</v>
          </cell>
          <cell r="N118">
            <v>0</v>
          </cell>
          <cell r="O118">
            <v>0</v>
          </cell>
          <cell r="P118">
            <v>0</v>
          </cell>
          <cell r="Q118">
            <v>0</v>
          </cell>
          <cell r="R118">
            <v>0</v>
          </cell>
          <cell r="S118">
            <v>221.6614710026</v>
          </cell>
          <cell r="T118">
            <v>250.590684352371</v>
          </cell>
          <cell r="U118">
            <v>265.23025749282903</v>
          </cell>
          <cell r="V118">
            <v>449.18511426035093</v>
          </cell>
          <cell r="W118">
            <v>550</v>
          </cell>
          <cell r="X118">
            <v>440</v>
          </cell>
          <cell r="Y118">
            <v>352</v>
          </cell>
          <cell r="Z118">
            <v>281.60000000000002</v>
          </cell>
          <cell r="AA118">
            <v>225.28000000000003</v>
          </cell>
          <cell r="AB118">
            <v>180.22400000000005</v>
          </cell>
          <cell r="AC118">
            <v>144.17920000000004</v>
          </cell>
          <cell r="AD118">
            <v>115.34336000000003</v>
          </cell>
          <cell r="AE118">
            <v>92.274688000000026</v>
          </cell>
          <cell r="AF118">
            <v>73.819750400000018</v>
          </cell>
          <cell r="AG118">
            <v>59.055800320000017</v>
          </cell>
          <cell r="AH118">
            <v>47.244640256000018</v>
          </cell>
          <cell r="AI118">
            <v>37.795712204800019</v>
          </cell>
          <cell r="AJ118">
            <v>30.236569763840016</v>
          </cell>
        </row>
        <row r="119">
          <cell r="C119">
            <v>0</v>
          </cell>
          <cell r="D119">
            <v>0</v>
          </cell>
          <cell r="E119">
            <v>223</v>
          </cell>
          <cell r="F119">
            <v>536</v>
          </cell>
          <cell r="G119">
            <v>585</v>
          </cell>
          <cell r="H119">
            <v>85.991040611967207</v>
          </cell>
          <cell r="I119">
            <v>92.241148413715621</v>
          </cell>
          <cell r="J119">
            <v>67.341148413715615</v>
          </cell>
          <cell r="K119">
            <v>104.34114841371562</v>
          </cell>
          <cell r="L119">
            <v>140</v>
          </cell>
          <cell r="M119">
            <v>227.4</v>
          </cell>
          <cell r="N119">
            <v>227.8</v>
          </cell>
          <cell r="O119">
            <v>276.39999999999998</v>
          </cell>
          <cell r="P119">
            <v>280.39999999999998</v>
          </cell>
          <cell r="Q119">
            <v>80.764352636127057</v>
          </cell>
          <cell r="R119">
            <v>-2.0788338972181464E-2</v>
          </cell>
          <cell r="S119">
            <v>-2.0788338972181464E-2</v>
          </cell>
          <cell r="T119">
            <v>-2.0788338972181464E-2</v>
          </cell>
          <cell r="U119">
            <v>-2.0788338972181464E-2</v>
          </cell>
          <cell r="V119">
            <v>-2.0788338972181464E-2</v>
          </cell>
          <cell r="W119">
            <v>-2.0788338972181464E-2</v>
          </cell>
          <cell r="X119">
            <v>-2.0788338972181464E-2</v>
          </cell>
          <cell r="Y119">
            <v>-2.0788338972181464E-2</v>
          </cell>
          <cell r="Z119">
            <v>-2.0788338972181464E-2</v>
          </cell>
          <cell r="AA119">
            <v>-2.0788338972181464E-2</v>
          </cell>
          <cell r="AB119">
            <v>-2.0788338972181464E-2</v>
          </cell>
          <cell r="AC119">
            <v>-2.0788338972181464E-2</v>
          </cell>
          <cell r="AD119">
            <v>-2.0788338972181464E-2</v>
          </cell>
          <cell r="AE119">
            <v>-2.0788338972181464E-2</v>
          </cell>
          <cell r="AF119">
            <v>-2.0788338972181464E-2</v>
          </cell>
          <cell r="AG119">
            <v>-2.0788338972181464E-2</v>
          </cell>
          <cell r="AH119">
            <v>-2.0788338972181464E-2</v>
          </cell>
          <cell r="AI119">
            <v>-2.0788338972181464E-2</v>
          </cell>
          <cell r="AJ119">
            <v>-2.0788338972181464E-2</v>
          </cell>
        </row>
        <row r="122">
          <cell r="M122">
            <v>0</v>
          </cell>
          <cell r="N122">
            <v>0</v>
          </cell>
          <cell r="O122">
            <v>0</v>
          </cell>
          <cell r="P122">
            <v>44.676363777529225</v>
          </cell>
          <cell r="Q122">
            <v>19.180638216859297</v>
          </cell>
          <cell r="R122">
            <v>35.007020618830509</v>
          </cell>
          <cell r="S122">
            <v>14.644078338458488</v>
          </cell>
          <cell r="T122">
            <v>-0.3842521606403313</v>
          </cell>
          <cell r="U122">
            <v>-5.8133744532037408</v>
          </cell>
          <cell r="V122">
            <v>-5.8133744532037408</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row>
      </sheetData>
      <sheetData sheetId="16" refreshError="1">
        <row r="1">
          <cell r="A1" t="str">
            <v>KENYA AIRWAYS</v>
          </cell>
        </row>
        <row r="12">
          <cell r="B12">
            <v>125</v>
          </cell>
          <cell r="F12">
            <v>1</v>
          </cell>
          <cell r="G12">
            <v>2</v>
          </cell>
        </row>
        <row r="13">
          <cell r="B13">
            <v>40</v>
          </cell>
          <cell r="E13">
            <v>2</v>
          </cell>
        </row>
        <row r="23">
          <cell r="C23">
            <v>12.428571428571429</v>
          </cell>
          <cell r="D23">
            <v>24.857142857142858</v>
          </cell>
          <cell r="E23">
            <v>24.857142857142858</v>
          </cell>
          <cell r="F23">
            <v>24.857142857142858</v>
          </cell>
          <cell r="G23">
            <v>24.857142857142858</v>
          </cell>
          <cell r="H23">
            <v>24.857142857142858</v>
          </cell>
          <cell r="I23">
            <v>24.857142857142858</v>
          </cell>
          <cell r="J23">
            <v>12.428571428571429</v>
          </cell>
        </row>
        <row r="24">
          <cell r="B24">
            <v>174</v>
          </cell>
          <cell r="C24">
            <v>161.57142857142858</v>
          </cell>
          <cell r="D24">
            <v>136.71428571428572</v>
          </cell>
          <cell r="E24">
            <v>111.85714285714286</v>
          </cell>
          <cell r="F24">
            <v>87</v>
          </cell>
          <cell r="G24">
            <v>62.142857142857139</v>
          </cell>
          <cell r="H24">
            <v>37.285714285714278</v>
          </cell>
          <cell r="I24">
            <v>12.42857142857142</v>
          </cell>
          <cell r="J24">
            <v>0</v>
          </cell>
        </row>
        <row r="31">
          <cell r="C31">
            <v>35</v>
          </cell>
          <cell r="D31">
            <v>35</v>
          </cell>
        </row>
        <row r="32">
          <cell r="C32">
            <v>35</v>
          </cell>
          <cell r="D32">
            <v>35</v>
          </cell>
        </row>
        <row r="34">
          <cell r="C34">
            <v>2.8928571428571428</v>
          </cell>
          <cell r="D34">
            <v>2.5714285714285716</v>
          </cell>
          <cell r="E34">
            <v>2.1428571428571423</v>
          </cell>
          <cell r="F34">
            <v>1.7142857142857142</v>
          </cell>
          <cell r="G34">
            <v>1.2857142857142854</v>
          </cell>
          <cell r="H34">
            <v>0.85714285714285698</v>
          </cell>
          <cell r="I34">
            <v>0.42857142857142844</v>
          </cell>
          <cell r="J34">
            <v>0.10714285714285705</v>
          </cell>
        </row>
        <row r="35">
          <cell r="C35">
            <v>3.5714285714285716</v>
          </cell>
          <cell r="D35">
            <v>7.1428571428571432</v>
          </cell>
          <cell r="E35">
            <v>7.1428571428571432</v>
          </cell>
          <cell r="F35">
            <v>7.1428571428571432</v>
          </cell>
          <cell r="G35">
            <v>7.1428571428571432</v>
          </cell>
          <cell r="H35">
            <v>7.1428571428571432</v>
          </cell>
          <cell r="I35">
            <v>7.1428571428571432</v>
          </cell>
          <cell r="J35">
            <v>3.5714285714285716</v>
          </cell>
        </row>
        <row r="36">
          <cell r="C36">
            <v>3.5714285714285716</v>
          </cell>
          <cell r="D36">
            <v>3.5714285714285716</v>
          </cell>
          <cell r="E36">
            <v>3.5714285714285716</v>
          </cell>
          <cell r="F36">
            <v>3.5714285714285716</v>
          </cell>
          <cell r="G36">
            <v>3.5714285714285716</v>
          </cell>
          <cell r="H36">
            <v>3.5714285714285716</v>
          </cell>
          <cell r="I36">
            <v>3.5714285714285716</v>
          </cell>
        </row>
        <row r="37">
          <cell r="D37">
            <v>3.5714285714285716</v>
          </cell>
          <cell r="E37">
            <v>3.5714285714285716</v>
          </cell>
          <cell r="F37">
            <v>3.5714285714285716</v>
          </cell>
          <cell r="G37">
            <v>3.5714285714285716</v>
          </cell>
          <cell r="H37">
            <v>3.5714285714285716</v>
          </cell>
          <cell r="I37">
            <v>3.5714285714285716</v>
          </cell>
          <cell r="J37">
            <v>3.5714285714285716</v>
          </cell>
        </row>
        <row r="38">
          <cell r="B38">
            <v>50</v>
          </cell>
          <cell r="C38">
            <v>46.428571428571431</v>
          </cell>
          <cell r="D38">
            <v>39.285714285714285</v>
          </cell>
          <cell r="E38">
            <v>32.142857142857139</v>
          </cell>
          <cell r="F38">
            <v>24.999999999999996</v>
          </cell>
          <cell r="G38">
            <v>17.857142857142854</v>
          </cell>
          <cell r="H38">
            <v>10.714285714285712</v>
          </cell>
          <cell r="I38">
            <v>3.5714285714285685</v>
          </cell>
          <cell r="J38">
            <v>0</v>
          </cell>
        </row>
        <row r="42">
          <cell r="E42">
            <v>80</v>
          </cell>
        </row>
        <row r="43">
          <cell r="E43">
            <v>80</v>
          </cell>
        </row>
        <row r="45">
          <cell r="E45">
            <v>3.7142857142857144</v>
          </cell>
          <cell r="F45">
            <v>3.1428571428571423</v>
          </cell>
          <cell r="G45">
            <v>2.5714285714285712</v>
          </cell>
          <cell r="H45">
            <v>1.9999999999999996</v>
          </cell>
          <cell r="I45">
            <v>1.4285714285714284</v>
          </cell>
          <cell r="J45">
            <v>0.85714285714285676</v>
          </cell>
          <cell r="K45">
            <v>0.28571428571428553</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row>
        <row r="46">
          <cell r="E46">
            <v>7.1428571428571432</v>
          </cell>
          <cell r="F46">
            <v>7.1428571428571432</v>
          </cell>
          <cell r="G46">
            <v>7.1428571428571432</v>
          </cell>
          <cell r="H46">
            <v>7.1428571428571432</v>
          </cell>
          <cell r="I46">
            <v>7.1428571428571432</v>
          </cell>
          <cell r="J46">
            <v>7.1428571428571432</v>
          </cell>
          <cell r="K46">
            <v>7.1428571428571432</v>
          </cell>
        </row>
        <row r="47">
          <cell r="E47">
            <v>7.1428571428571432</v>
          </cell>
          <cell r="F47">
            <v>7.1428571428571432</v>
          </cell>
          <cell r="G47">
            <v>7.1428571428571432</v>
          </cell>
          <cell r="H47">
            <v>7.1428571428571432</v>
          </cell>
          <cell r="I47">
            <v>7.1428571428571432</v>
          </cell>
          <cell r="J47">
            <v>7.1428571428571432</v>
          </cell>
          <cell r="K47">
            <v>7.1428571428571432</v>
          </cell>
        </row>
        <row r="48">
          <cell r="B48">
            <v>50</v>
          </cell>
          <cell r="E48">
            <v>42.857142857142854</v>
          </cell>
          <cell r="F48">
            <v>35.714285714285708</v>
          </cell>
          <cell r="G48">
            <v>28.571428571428566</v>
          </cell>
          <cell r="H48">
            <v>21.428571428571423</v>
          </cell>
          <cell r="I48">
            <v>14.285714285714281</v>
          </cell>
          <cell r="J48">
            <v>7.1428571428571379</v>
          </cell>
          <cell r="K48">
            <v>0</v>
          </cell>
        </row>
        <row r="52">
          <cell r="F52">
            <v>125</v>
          </cell>
          <cell r="G52">
            <v>250</v>
          </cell>
        </row>
        <row r="53">
          <cell r="F53">
            <v>125</v>
          </cell>
          <cell r="G53">
            <v>250</v>
          </cell>
        </row>
        <row r="55">
          <cell r="F55">
            <v>5.64</v>
          </cell>
          <cell r="G55">
            <v>5.28</v>
          </cell>
          <cell r="H55">
            <v>4.8</v>
          </cell>
          <cell r="I55">
            <v>4.32</v>
          </cell>
          <cell r="J55">
            <v>3.84</v>
          </cell>
          <cell r="K55">
            <v>3.36</v>
          </cell>
          <cell r="L55">
            <v>2.88</v>
          </cell>
          <cell r="M55">
            <v>2.4</v>
          </cell>
          <cell r="N55">
            <v>1.92</v>
          </cell>
          <cell r="O55">
            <v>1.44</v>
          </cell>
          <cell r="P55">
            <v>0.96</v>
          </cell>
          <cell r="Q55">
            <v>0.48</v>
          </cell>
          <cell r="R55">
            <v>0.12</v>
          </cell>
        </row>
        <row r="56">
          <cell r="F56">
            <v>6</v>
          </cell>
          <cell r="G56">
            <v>12</v>
          </cell>
          <cell r="H56">
            <v>12</v>
          </cell>
          <cell r="I56">
            <v>12</v>
          </cell>
          <cell r="J56">
            <v>12</v>
          </cell>
          <cell r="K56">
            <v>12</v>
          </cell>
          <cell r="L56">
            <v>12</v>
          </cell>
          <cell r="M56">
            <v>12</v>
          </cell>
          <cell r="N56">
            <v>12</v>
          </cell>
          <cell r="O56">
            <v>12</v>
          </cell>
          <cell r="P56">
            <v>12</v>
          </cell>
          <cell r="Q56">
            <v>12</v>
          </cell>
          <cell r="R56">
            <v>6</v>
          </cell>
        </row>
        <row r="57">
          <cell r="F57">
            <v>6</v>
          </cell>
          <cell r="G57">
            <v>6</v>
          </cell>
          <cell r="H57">
            <v>6</v>
          </cell>
          <cell r="I57">
            <v>6</v>
          </cell>
          <cell r="J57">
            <v>6</v>
          </cell>
          <cell r="K57">
            <v>6</v>
          </cell>
          <cell r="L57">
            <v>6</v>
          </cell>
          <cell r="M57">
            <v>6</v>
          </cell>
          <cell r="N57">
            <v>6</v>
          </cell>
          <cell r="O57">
            <v>6</v>
          </cell>
          <cell r="P57">
            <v>6</v>
          </cell>
          <cell r="Q57">
            <v>6</v>
          </cell>
        </row>
        <row r="58">
          <cell r="G58">
            <v>6</v>
          </cell>
          <cell r="H58">
            <v>6</v>
          </cell>
          <cell r="I58">
            <v>6</v>
          </cell>
          <cell r="J58">
            <v>6</v>
          </cell>
          <cell r="K58">
            <v>6</v>
          </cell>
          <cell r="L58">
            <v>6</v>
          </cell>
          <cell r="M58">
            <v>6</v>
          </cell>
          <cell r="N58">
            <v>6</v>
          </cell>
          <cell r="O58">
            <v>6</v>
          </cell>
          <cell r="P58">
            <v>6</v>
          </cell>
          <cell r="Q58">
            <v>6</v>
          </cell>
          <cell r="R58">
            <v>6</v>
          </cell>
        </row>
        <row r="59">
          <cell r="B59">
            <v>144</v>
          </cell>
          <cell r="F59">
            <v>138</v>
          </cell>
          <cell r="G59">
            <v>126</v>
          </cell>
          <cell r="H59">
            <v>114</v>
          </cell>
          <cell r="I59">
            <v>102</v>
          </cell>
          <cell r="J59">
            <v>90</v>
          </cell>
          <cell r="K59">
            <v>78</v>
          </cell>
          <cell r="L59">
            <v>66</v>
          </cell>
          <cell r="M59">
            <v>54</v>
          </cell>
          <cell r="N59">
            <v>42</v>
          </cell>
          <cell r="O59">
            <v>30</v>
          </cell>
          <cell r="P59">
            <v>18</v>
          </cell>
          <cell r="Q59">
            <v>6</v>
          </cell>
          <cell r="R59">
            <v>0</v>
          </cell>
        </row>
        <row r="63">
          <cell r="B63">
            <v>205</v>
          </cell>
          <cell r="D63">
            <v>0</v>
          </cell>
          <cell r="E63">
            <v>80</v>
          </cell>
          <cell r="F63">
            <v>125</v>
          </cell>
        </row>
        <row r="64">
          <cell r="B64">
            <v>165</v>
          </cell>
          <cell r="D64">
            <v>0</v>
          </cell>
          <cell r="E64">
            <v>64.390243902439025</v>
          </cell>
          <cell r="F64">
            <v>100.60975609756098</v>
          </cell>
        </row>
        <row r="65">
          <cell r="B65">
            <v>40</v>
          </cell>
          <cell r="D65">
            <v>0</v>
          </cell>
          <cell r="E65">
            <v>15.609756097560975</v>
          </cell>
          <cell r="F65">
            <v>24.390243902439025</v>
          </cell>
        </row>
        <row r="67">
          <cell r="D67">
            <v>0</v>
          </cell>
          <cell r="E67">
            <v>1.851219512195122</v>
          </cell>
          <cell r="F67">
            <v>6.433993902439024</v>
          </cell>
          <cell r="G67">
            <v>8.7530487804878039</v>
          </cell>
          <cell r="H67">
            <v>7.9280487804878037</v>
          </cell>
          <cell r="I67">
            <v>7.1030487804878044</v>
          </cell>
          <cell r="J67">
            <v>6.2780487804878042</v>
          </cell>
          <cell r="K67">
            <v>5.4530487804878041</v>
          </cell>
          <cell r="L67">
            <v>4.6280487804878039</v>
          </cell>
          <cell r="M67">
            <v>3.8030487804878041</v>
          </cell>
          <cell r="N67">
            <v>2.978048780487804</v>
          </cell>
          <cell r="O67">
            <v>2.1530487804878038</v>
          </cell>
          <cell r="P67">
            <v>1.3280487804878038</v>
          </cell>
          <cell r="Q67">
            <v>0.58353658536585262</v>
          </cell>
          <cell r="R67">
            <v>0.12576219512195019</v>
          </cell>
        </row>
        <row r="68">
          <cell r="E68">
            <v>2.6829268292682928</v>
          </cell>
          <cell r="F68">
            <v>9.5579268292682933</v>
          </cell>
          <cell r="G68">
            <v>13.75</v>
          </cell>
          <cell r="H68">
            <v>13.75</v>
          </cell>
          <cell r="I68">
            <v>13.75</v>
          </cell>
          <cell r="J68">
            <v>13.75</v>
          </cell>
          <cell r="K68">
            <v>13.75</v>
          </cell>
          <cell r="L68">
            <v>13.75</v>
          </cell>
          <cell r="M68">
            <v>13.75</v>
          </cell>
          <cell r="N68">
            <v>13.75</v>
          </cell>
          <cell r="O68">
            <v>13.75</v>
          </cell>
          <cell r="P68">
            <v>13.75</v>
          </cell>
          <cell r="Q68">
            <v>11.067073170731708</v>
          </cell>
          <cell r="R68">
            <v>4.1920731707317076</v>
          </cell>
        </row>
        <row r="69">
          <cell r="D69">
            <v>0</v>
          </cell>
          <cell r="E69">
            <v>0</v>
          </cell>
          <cell r="F69">
            <v>0</v>
          </cell>
          <cell r="G69">
            <v>0</v>
          </cell>
          <cell r="H69">
            <v>0</v>
          </cell>
          <cell r="I69">
            <v>0</v>
          </cell>
          <cell r="J69">
            <v>0</v>
          </cell>
          <cell r="K69">
            <v>0</v>
          </cell>
          <cell r="L69">
            <v>0</v>
          </cell>
          <cell r="M69">
            <v>0</v>
          </cell>
          <cell r="N69">
            <v>0</v>
          </cell>
          <cell r="O69">
            <v>0</v>
          </cell>
        </row>
        <row r="70">
          <cell r="E70">
            <v>0</v>
          </cell>
          <cell r="F70">
            <v>0</v>
          </cell>
          <cell r="G70">
            <v>0</v>
          </cell>
          <cell r="H70">
            <v>0</v>
          </cell>
          <cell r="I70">
            <v>0</v>
          </cell>
          <cell r="J70">
            <v>0</v>
          </cell>
          <cell r="K70">
            <v>0</v>
          </cell>
          <cell r="L70">
            <v>0</v>
          </cell>
          <cell r="M70">
            <v>0</v>
          </cell>
          <cell r="N70">
            <v>0</v>
          </cell>
          <cell r="O70">
            <v>0</v>
          </cell>
          <cell r="P70">
            <v>0</v>
          </cell>
        </row>
        <row r="71">
          <cell r="E71">
            <v>2.6829268292682928</v>
          </cell>
          <cell r="F71">
            <v>5.3658536585365857</v>
          </cell>
          <cell r="G71">
            <v>5.3658536585365857</v>
          </cell>
          <cell r="H71">
            <v>5.3658536585365857</v>
          </cell>
          <cell r="I71">
            <v>5.3658536585365857</v>
          </cell>
          <cell r="J71">
            <v>5.3658536585365857</v>
          </cell>
          <cell r="K71">
            <v>5.3658536585365857</v>
          </cell>
          <cell r="L71">
            <v>5.3658536585365857</v>
          </cell>
          <cell r="M71">
            <v>5.3658536585365857</v>
          </cell>
          <cell r="N71">
            <v>5.3658536585365857</v>
          </cell>
          <cell r="O71">
            <v>5.3658536585365857</v>
          </cell>
          <cell r="P71">
            <v>5.3658536585365857</v>
          </cell>
          <cell r="Q71">
            <v>2.6829268292682928</v>
          </cell>
        </row>
        <row r="72">
          <cell r="F72">
            <v>4.1920731707317076</v>
          </cell>
          <cell r="G72">
            <v>8.3841463414634152</v>
          </cell>
          <cell r="H72">
            <v>8.3841463414634152</v>
          </cell>
          <cell r="I72">
            <v>8.3841463414634152</v>
          </cell>
          <cell r="J72">
            <v>8.3841463414634152</v>
          </cell>
          <cell r="K72">
            <v>8.3841463414634152</v>
          </cell>
          <cell r="L72">
            <v>8.3841463414634152</v>
          </cell>
          <cell r="M72">
            <v>8.3841463414634152</v>
          </cell>
          <cell r="N72">
            <v>8.3841463414634152</v>
          </cell>
          <cell r="O72">
            <v>8.3841463414634152</v>
          </cell>
          <cell r="P72">
            <v>8.3841463414634152</v>
          </cell>
          <cell r="Q72">
            <v>8.3841463414634152</v>
          </cell>
          <cell r="R72">
            <v>4.1920731707317076</v>
          </cell>
        </row>
        <row r="73">
          <cell r="D73">
            <v>0</v>
          </cell>
          <cell r="E73">
            <v>61.707317073170735</v>
          </cell>
          <cell r="F73">
            <v>152.75914634146341</v>
          </cell>
          <cell r="G73">
            <v>139.00914634146341</v>
          </cell>
          <cell r="H73">
            <v>125.25914634146341</v>
          </cell>
          <cell r="I73">
            <v>111.50914634146341</v>
          </cell>
          <cell r="J73">
            <v>97.759146341463406</v>
          </cell>
          <cell r="K73">
            <v>84.009146341463406</v>
          </cell>
          <cell r="L73">
            <v>70.259146341463406</v>
          </cell>
          <cell r="M73">
            <v>56.509146341463399</v>
          </cell>
          <cell r="N73">
            <v>42.759146341463399</v>
          </cell>
          <cell r="O73">
            <v>29.009146341463399</v>
          </cell>
          <cell r="P73">
            <v>15.259146341463399</v>
          </cell>
          <cell r="Q73">
            <v>4.1920731707316907</v>
          </cell>
          <cell r="R73">
            <v>-1.7319479184152442E-14</v>
          </cell>
        </row>
        <row r="74">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row>
        <row r="75">
          <cell r="C75">
            <v>0</v>
          </cell>
          <cell r="E75">
            <v>0</v>
          </cell>
          <cell r="F75">
            <v>0</v>
          </cell>
          <cell r="G75">
            <v>0</v>
          </cell>
          <cell r="H75">
            <v>0</v>
          </cell>
          <cell r="I75">
            <v>0</v>
          </cell>
          <cell r="J75">
            <v>0</v>
          </cell>
          <cell r="K75">
            <v>0</v>
          </cell>
          <cell r="L75">
            <v>0</v>
          </cell>
          <cell r="M75">
            <v>0</v>
          </cell>
          <cell r="N75">
            <v>0</v>
          </cell>
          <cell r="O75">
            <v>0</v>
          </cell>
          <cell r="P75">
            <v>0</v>
          </cell>
          <cell r="Q75">
            <v>0</v>
          </cell>
          <cell r="R75">
            <v>0</v>
          </cell>
        </row>
        <row r="76">
          <cell r="C76">
            <v>64.390243902439025</v>
          </cell>
          <cell r="E76">
            <v>61.707317073170735</v>
          </cell>
          <cell r="F76">
            <v>56.341463414634148</v>
          </cell>
          <cell r="G76">
            <v>50.975609756097562</v>
          </cell>
          <cell r="H76">
            <v>45.609756097560975</v>
          </cell>
          <cell r="I76">
            <v>40.243902439024389</v>
          </cell>
          <cell r="J76">
            <v>34.878048780487802</v>
          </cell>
          <cell r="K76">
            <v>29.512195121951216</v>
          </cell>
          <cell r="L76">
            <v>24.146341463414629</v>
          </cell>
          <cell r="M76">
            <v>18.780487804878042</v>
          </cell>
          <cell r="N76">
            <v>13.414634146341456</v>
          </cell>
          <cell r="O76">
            <v>8.0487804878048692</v>
          </cell>
          <cell r="P76">
            <v>2.6829268292682835</v>
          </cell>
          <cell r="Q76">
            <v>-9.3258734068513149E-15</v>
          </cell>
          <cell r="R76">
            <v>-9.3258734068513149E-15</v>
          </cell>
        </row>
        <row r="77">
          <cell r="C77">
            <v>100.60975609756098</v>
          </cell>
          <cell r="F77">
            <v>96.417682926829272</v>
          </cell>
          <cell r="G77">
            <v>88.033536585365852</v>
          </cell>
          <cell r="H77">
            <v>79.649390243902431</v>
          </cell>
          <cell r="I77">
            <v>71.265243902439011</v>
          </cell>
          <cell r="J77">
            <v>62.881097560975597</v>
          </cell>
          <cell r="K77">
            <v>54.496951219512184</v>
          </cell>
          <cell r="L77">
            <v>46.11280487804877</v>
          </cell>
          <cell r="M77">
            <v>37.728658536585357</v>
          </cell>
          <cell r="N77">
            <v>29.344512195121943</v>
          </cell>
          <cell r="O77">
            <v>20.96036585365853</v>
          </cell>
          <cell r="P77">
            <v>12.576219512195115</v>
          </cell>
          <cell r="Q77">
            <v>4.1920731707316996</v>
          </cell>
          <cell r="R77">
            <v>-7.9936057773011271E-15</v>
          </cell>
        </row>
      </sheetData>
      <sheetData sheetId="17" refreshError="1">
        <row r="9">
          <cell r="C9">
            <v>-8.0590328594759697</v>
          </cell>
          <cell r="D9">
            <v>-7.999486713194508</v>
          </cell>
          <cell r="E9">
            <v>-4.3107123270295018</v>
          </cell>
          <cell r="F9">
            <v>-3.8992249284908356</v>
          </cell>
          <cell r="G9">
            <v>1.24071096876159</v>
          </cell>
          <cell r="H9">
            <v>-0.19333802988284404</v>
          </cell>
          <cell r="I9">
            <v>-5.7008965887577849</v>
          </cell>
          <cell r="J9">
            <v>-2.262789025169555</v>
          </cell>
          <cell r="K9">
            <v>-4.3665903895284961</v>
          </cell>
          <cell r="L9">
            <v>-4.9088658304071213</v>
          </cell>
          <cell r="M9">
            <v>-2.2073311797355775</v>
          </cell>
          <cell r="N9">
            <v>-3.5940751646213043</v>
          </cell>
          <cell r="O9">
            <v>-4.2669887343995176</v>
          </cell>
          <cell r="P9">
            <v>-0.45898655494479762</v>
          </cell>
          <cell r="Q9">
            <v>-2.6391235281573286</v>
          </cell>
          <cell r="R9">
            <v>-7.2366468251728309</v>
          </cell>
          <cell r="S9">
            <v>-11.190162433017306</v>
          </cell>
          <cell r="T9">
            <v>-11.148207977738995</v>
          </cell>
          <cell r="U9">
            <v>-10.22892638558927</v>
          </cell>
          <cell r="V9">
            <v>-11.521488135844727</v>
          </cell>
          <cell r="W9">
            <v>-10.481772172158568</v>
          </cell>
          <cell r="X9">
            <v>-10.425573753645573</v>
          </cell>
          <cell r="Y9">
            <v>-10.383926583090492</v>
          </cell>
          <cell r="Z9">
            <v>-10.322044618551054</v>
          </cell>
          <cell r="AA9">
            <v>-10.24793944985614</v>
          </cell>
          <cell r="AB9">
            <v>-10.160631811860204</v>
          </cell>
          <cell r="AC9">
            <v>-10.045797585284008</v>
          </cell>
          <cell r="AD9">
            <v>-9.7769521356111397</v>
          </cell>
          <cell r="AE9">
            <v>-9.513168778057624</v>
          </cell>
          <cell r="AF9">
            <v>-9.2532242592115992</v>
          </cell>
          <cell r="AG9">
            <v>-8.9933970034336514</v>
          </cell>
          <cell r="AH9">
            <v>-8.7344524960277976</v>
          </cell>
          <cell r="AI9">
            <v>-8.4758822861490035</v>
          </cell>
        </row>
        <row r="10">
          <cell r="C10">
            <v>-5.7350746418444096</v>
          </cell>
          <cell r="D10">
            <v>-5.5989845533520519</v>
          </cell>
          <cell r="E10">
            <v>-1.8083850719286323</v>
          </cell>
          <cell r="F10">
            <v>-1.2934330931628188</v>
          </cell>
          <cell r="G10">
            <v>2.8745151958443795</v>
          </cell>
          <cell r="H10">
            <v>-0.2124325685274949</v>
          </cell>
          <cell r="I10">
            <v>-5.7494286526163032</v>
          </cell>
          <cell r="J10">
            <v>-2.1218026342702117</v>
          </cell>
          <cell r="K10">
            <v>-4.1884249660810804</v>
          </cell>
          <cell r="L10">
            <v>-4.9131650698546592</v>
          </cell>
          <cell r="M10">
            <v>-2.2225089964143558</v>
          </cell>
          <cell r="N10">
            <v>-2.7216327422100162</v>
          </cell>
          <cell r="O10">
            <v>-3.4907537552819932</v>
          </cell>
          <cell r="P10">
            <v>-0.45898655494479762</v>
          </cell>
          <cell r="Q10">
            <v>-2.2605701983456679</v>
          </cell>
          <cell r="R10">
            <v>-7.2366468251728309</v>
          </cell>
          <cell r="S10">
            <v>-11.190162433017306</v>
          </cell>
          <cell r="T10">
            <v>-11.148207977738995</v>
          </cell>
          <cell r="U10">
            <v>-10.22892638558927</v>
          </cell>
          <cell r="V10">
            <v>-11.521488135844727</v>
          </cell>
          <cell r="W10">
            <v>-10.481772172158568</v>
          </cell>
          <cell r="X10">
            <v>-10.425573753645573</v>
          </cell>
          <cell r="Y10">
            <v>-10.383926583090492</v>
          </cell>
          <cell r="Z10">
            <v>-10.322044618551054</v>
          </cell>
          <cell r="AA10">
            <v>-10.24793944985614</v>
          </cell>
          <cell r="AB10">
            <v>-10.160631811860204</v>
          </cell>
          <cell r="AC10">
            <v>-10.045797585284008</v>
          </cell>
          <cell r="AD10">
            <v>-9.7769521356111397</v>
          </cell>
          <cell r="AE10">
            <v>-9.513168778057624</v>
          </cell>
          <cell r="AF10">
            <v>-9.2532242592115992</v>
          </cell>
          <cell r="AG10">
            <v>-8.9933970034336514</v>
          </cell>
          <cell r="AH10">
            <v>-8.7344524960277976</v>
          </cell>
          <cell r="AI10">
            <v>-8.4758822861490035</v>
          </cell>
        </row>
        <row r="11">
          <cell r="C11">
            <v>-496.94078543449996</v>
          </cell>
          <cell r="D11">
            <v>-389.44233410726935</v>
          </cell>
          <cell r="E11">
            <v>-102.14684432404962</v>
          </cell>
          <cell r="F11">
            <v>-97.423871021450623</v>
          </cell>
          <cell r="G11">
            <v>246.47510763789228</v>
          </cell>
          <cell r="H11">
            <v>206.07846653088959</v>
          </cell>
          <cell r="I11">
            <v>-248.30389561038157</v>
          </cell>
          <cell r="J11">
            <v>15.323432140039813</v>
          </cell>
          <cell r="K11">
            <v>-309.70901909396957</v>
          </cell>
          <cell r="L11">
            <v>-400.9000000000002</v>
          </cell>
          <cell r="M11">
            <v>-68.777080881664574</v>
          </cell>
          <cell r="N11">
            <v>-255.55636498385149</v>
          </cell>
          <cell r="O11">
            <v>-375.06243308247144</v>
          </cell>
          <cell r="P11">
            <v>32.467593768410183</v>
          </cell>
          <cell r="Q11">
            <v>-238.49495877352069</v>
          </cell>
          <cell r="R11">
            <v>-953.33864865021133</v>
          </cell>
          <cell r="S11">
            <v>-1607.0866295734497</v>
          </cell>
          <cell r="T11">
            <v>-1708.3549010078184</v>
          </cell>
          <cell r="U11">
            <v>-1672.6962800904003</v>
          </cell>
          <cell r="V11">
            <v>-2114.6669095774423</v>
          </cell>
          <cell r="W11">
            <v>-2237.466692340905</v>
          </cell>
          <cell r="X11">
            <v>-2420.3156398609181</v>
          </cell>
          <cell r="Y11">
            <v>-2624.8007104375665</v>
          </cell>
          <cell r="Z11">
            <v>-2844.354328812547</v>
          </cell>
          <cell r="AA11">
            <v>-3079.799332091085</v>
          </cell>
          <cell r="AB11">
            <v>-3332.376266489669</v>
          </cell>
          <cell r="AC11">
            <v>-3598.1928866106082</v>
          </cell>
          <cell r="AD11">
            <v>-3823.1048997233811</v>
          </cell>
          <cell r="AE11">
            <v>-4061.8360205441718</v>
          </cell>
          <cell r="AF11">
            <v>-4314.7383820211962</v>
          </cell>
          <cell r="AG11">
            <v>-4579.8492851540414</v>
          </cell>
          <cell r="AH11">
            <v>-4856.9925778439992</v>
          </cell>
          <cell r="AI11">
            <v>-5146.7591028419265</v>
          </cell>
        </row>
        <row r="12">
          <cell r="C12">
            <v>-5.9224083178809668</v>
          </cell>
          <cell r="D12">
            <v>-4.5541690379804889</v>
          </cell>
          <cell r="E12">
            <v>-1.2530122614159076</v>
          </cell>
          <cell r="F12">
            <v>-1.1851101071759791</v>
          </cell>
          <cell r="G12">
            <v>4.2851702051402683</v>
          </cell>
          <cell r="H12">
            <v>2.8826616677088697</v>
          </cell>
          <cell r="I12">
            <v>-2.8024884925772118</v>
          </cell>
          <cell r="J12">
            <v>0.16552540662969362</v>
          </cell>
          <cell r="K12">
            <v>-2.882238770553518</v>
          </cell>
          <cell r="L12">
            <v>-3.5859408006745905</v>
          </cell>
          <cell r="M12">
            <v>-0.65242870332713054</v>
          </cell>
          <cell r="N12">
            <v>-2.4484175615141783</v>
          </cell>
          <cell r="O12">
            <v>-3.291143945772522</v>
          </cell>
          <cell r="P12">
            <v>0.26326327737509958</v>
          </cell>
          <cell r="Q12">
            <v>-1.7034539771134134</v>
          </cell>
          <cell r="R12">
            <v>-6.5619833352196775</v>
          </cell>
          <cell r="S12">
            <v>-10.449982576244711</v>
          </cell>
          <cell r="T12">
            <v>-10.366034675254946</v>
          </cell>
          <cell r="U12">
            <v>-9.4327116165573042</v>
          </cell>
          <cell r="V12">
            <v>-10.990536361982388</v>
          </cell>
          <cell r="W12">
            <v>-9.7284235466513511</v>
          </cell>
          <cell r="X12">
            <v>-9.6645352933784157</v>
          </cell>
          <cell r="Y12">
            <v>-9.6234691887246218</v>
          </cell>
          <cell r="Z12">
            <v>-9.5718798585664437</v>
          </cell>
          <cell r="AA12">
            <v>-9.5085709289027385</v>
          </cell>
          <cell r="AB12">
            <v>-9.4348045445792756</v>
          </cell>
          <cell r="AC12">
            <v>-9.3359427836025759</v>
          </cell>
          <cell r="AD12">
            <v>-9.0848066425542751</v>
          </cell>
          <cell r="AE12">
            <v>-8.8399049147328146</v>
          </cell>
          <cell r="AF12">
            <v>-8.6001377628281599</v>
          </cell>
          <cell r="AG12">
            <v>-8.3604154579650753</v>
          </cell>
          <cell r="AH12">
            <v>-8.1202583382558196</v>
          </cell>
          <cell r="AI12">
            <v>-7.8806489282552299</v>
          </cell>
        </row>
        <row r="13">
          <cell r="C13">
            <v>1780.42199447551</v>
          </cell>
          <cell r="D13">
            <v>2691.2815347284763</v>
          </cell>
          <cell r="E13">
            <v>2319.9742254383154</v>
          </cell>
          <cell r="F13">
            <v>2192.506280295539</v>
          </cell>
          <cell r="G13">
            <v>1953.0105836714201</v>
          </cell>
          <cell r="H13">
            <v>2446.5123500715404</v>
          </cell>
          <cell r="I13">
            <v>3542.004457916667</v>
          </cell>
          <cell r="J13">
            <v>3452.3</v>
          </cell>
          <cell r="K13">
            <v>3769.5</v>
          </cell>
          <cell r="L13">
            <v>3736.8999999999996</v>
          </cell>
          <cell r="M13">
            <v>3312.1270808816644</v>
          </cell>
          <cell r="N13">
            <v>3757.2800000000007</v>
          </cell>
          <cell r="O13">
            <v>4001.5123727944429</v>
          </cell>
          <cell r="P13">
            <v>3792.5556502817026</v>
          </cell>
          <cell r="Q13">
            <v>4416.2743801743827</v>
          </cell>
          <cell r="R13">
            <v>5307.2757270392131</v>
          </cell>
          <cell r="S13">
            <v>6197.6816931283984</v>
          </cell>
          <cell r="T13">
            <v>6682.1305946902376</v>
          </cell>
          <cell r="U13">
            <v>7179.6152734182469</v>
          </cell>
          <cell r="V13">
            <v>8179.1331430049095</v>
          </cell>
          <cell r="W13">
            <v>8754.3725626081468</v>
          </cell>
          <cell r="X13">
            <v>9335.4788938454913</v>
          </cell>
          <cell r="Y13">
            <v>9957.0323820554404</v>
          </cell>
          <cell r="Z13">
            <v>10622.431007151306</v>
          </cell>
          <cell r="AA13">
            <v>11334.987277751086</v>
          </cell>
          <cell r="AB13">
            <v>12096.837571599495</v>
          </cell>
          <cell r="AC13">
            <v>12911.705848312276</v>
          </cell>
          <cell r="AD13">
            <v>13758.571162685152</v>
          </cell>
          <cell r="AE13">
            <v>14663.004178031715</v>
          </cell>
          <cell r="AF13">
            <v>15629.002004238433</v>
          </cell>
          <cell r="AG13">
            <v>16660.844433133276</v>
          </cell>
          <cell r="AH13">
            <v>17763.11430049895</v>
          </cell>
          <cell r="AI13">
            <v>18940.71934298383</v>
          </cell>
        </row>
        <row r="14">
          <cell r="C14">
            <v>913.28000000000009</v>
          </cell>
          <cell r="D14">
            <v>2207.1423944199378</v>
          </cell>
          <cell r="E14">
            <v>2196.9373499806829</v>
          </cell>
          <cell r="F14">
            <v>2158.7913295423959</v>
          </cell>
          <cell r="G14">
            <v>2237.653790083612</v>
          </cell>
          <cell r="H14">
            <v>2647.6922949497589</v>
          </cell>
          <cell r="I14">
            <v>2948.3534720937819</v>
          </cell>
          <cell r="J14">
            <v>3035.6234321400398</v>
          </cell>
          <cell r="K14">
            <v>2975.4851809060306</v>
          </cell>
          <cell r="L14">
            <v>2842.4999999999995</v>
          </cell>
          <cell r="M14">
            <v>2686.6</v>
          </cell>
          <cell r="N14">
            <v>2742.76</v>
          </cell>
          <cell r="O14">
            <v>2968.3</v>
          </cell>
          <cell r="P14">
            <v>3280.75</v>
          </cell>
          <cell r="Q14">
            <v>3673.5989527497873</v>
          </cell>
          <cell r="R14">
            <v>3864.286311095861</v>
          </cell>
          <cell r="S14">
            <v>4090.9896494222494</v>
          </cell>
          <cell r="T14">
            <v>4461.5911149512785</v>
          </cell>
          <cell r="U14">
            <v>4973.0050961421011</v>
          </cell>
          <cell r="V14">
            <v>5513.3104750433959</v>
          </cell>
          <cell r="W14">
            <v>5944.6322363472627</v>
          </cell>
          <cell r="X14">
            <v>6324.6738131545872</v>
          </cell>
          <cell r="Y14">
            <v>6729.4182123762821</v>
          </cell>
          <cell r="Z14">
            <v>7162.7812869844447</v>
          </cell>
          <cell r="AA14">
            <v>7626.8946904393761</v>
          </cell>
          <cell r="AB14">
            <v>8129.4940468559143</v>
          </cell>
          <cell r="AC14">
            <v>8668.5346977630543</v>
          </cell>
          <cell r="AD14">
            <v>9271.6921286361794</v>
          </cell>
          <cell r="AE14">
            <v>9920.3250789412541</v>
          </cell>
          <cell r="AF14">
            <v>10617.994026873414</v>
          </cell>
          <cell r="AG14">
            <v>11368.543783176328</v>
          </cell>
          <cell r="AH14">
            <v>12176.126476237485</v>
          </cell>
          <cell r="AI14">
            <v>13045.226411570675</v>
          </cell>
        </row>
        <row r="16">
          <cell r="D16">
            <v>-9.6163661282811432</v>
          </cell>
          <cell r="E16">
            <v>7.9877630966546036</v>
          </cell>
          <cell r="F16">
            <v>5.1088187873699695</v>
          </cell>
          <cell r="G16">
            <v>-0.57468437644773473</v>
          </cell>
          <cell r="H16">
            <v>11.659007462018181</v>
          </cell>
          <cell r="I16">
            <v>-3.1990492332164706</v>
          </cell>
          <cell r="J16">
            <v>2.5526002919110482</v>
          </cell>
          <cell r="K16">
            <v>1.9959283876567184</v>
          </cell>
          <cell r="L16">
            <v>-5.0164081398214506</v>
          </cell>
          <cell r="M16">
            <v>-1.2756022630734662</v>
          </cell>
          <cell r="N16">
            <v>-0.63360627126952807</v>
          </cell>
          <cell r="O16">
            <v>-2.6029107514025185</v>
          </cell>
          <cell r="P16">
            <v>-4.5392147333984383</v>
          </cell>
          <cell r="Q16">
            <v>-1.4553207095035816</v>
          </cell>
          <cell r="R16">
            <v>1.6395582552446228</v>
          </cell>
          <cell r="S16">
            <v>2.2786223746213921</v>
          </cell>
          <cell r="T16">
            <v>1.6752631005532805</v>
          </cell>
          <cell r="U16">
            <v>0.56887231340776623</v>
          </cell>
          <cell r="V16">
            <v>0</v>
          </cell>
          <cell r="W16">
            <v>0</v>
          </cell>
          <cell r="X16">
            <v>0</v>
          </cell>
          <cell r="Y16">
            <v>0</v>
          </cell>
          <cell r="Z16">
            <v>0</v>
          </cell>
          <cell r="AA16">
            <v>0</v>
          </cell>
          <cell r="AB16">
            <v>0</v>
          </cell>
          <cell r="AC16">
            <v>0</v>
          </cell>
          <cell r="AD16">
            <v>0.28661778822768724</v>
          </cell>
          <cell r="AE16">
            <v>0.28619089834572264</v>
          </cell>
          <cell r="AF16">
            <v>0.28571554570670799</v>
          </cell>
          <cell r="AG16">
            <v>0.28519362862064668</v>
          </cell>
          <cell r="AH16">
            <v>0.28462702760371883</v>
          </cell>
          <cell r="AI16">
            <v>0.28401760177321478</v>
          </cell>
        </row>
        <row r="17">
          <cell r="C17">
            <v>110.63949933892856</v>
          </cell>
          <cell r="D17">
            <v>100</v>
          </cell>
          <cell r="E17">
            <v>107.9877630966546</v>
          </cell>
          <cell r="F17">
            <v>113.50466222579708</v>
          </cell>
          <cell r="G17">
            <v>112.85236866544565</v>
          </cell>
          <cell r="H17">
            <v>126.00983474921424</v>
          </cell>
          <cell r="I17">
            <v>121.97871809689215</v>
          </cell>
          <cell r="J17">
            <v>125.09234721110278</v>
          </cell>
          <cell r="K17">
            <v>127.58910087987529</v>
          </cell>
          <cell r="L17">
            <v>121.18871083781222</v>
          </cell>
          <cell r="M17">
            <v>119.64282489977553</v>
          </cell>
          <cell r="N17">
            <v>118.88476045808653</v>
          </cell>
          <cell r="O17">
            <v>115.79029624634387</v>
          </cell>
          <cell r="P17">
            <v>110.53432605928413</v>
          </cell>
          <cell r="Q17">
            <v>108.92569712103315</v>
          </cell>
          <cell r="R17">
            <v>110.71159738026381</v>
          </cell>
          <cell r="S17">
            <v>113.23429660947126</v>
          </cell>
          <cell r="T17">
            <v>115.13126899774078</v>
          </cell>
          <cell r="U17">
            <v>115.78621891114393</v>
          </cell>
          <cell r="V17">
            <v>115.78621891114393</v>
          </cell>
          <cell r="W17">
            <v>115.78621891114393</v>
          </cell>
          <cell r="X17">
            <v>115.78621891114393</v>
          </cell>
          <cell r="Y17">
            <v>115.78621891114393</v>
          </cell>
          <cell r="Z17">
            <v>115.78621891114393</v>
          </cell>
          <cell r="AA17">
            <v>115.78621891114393</v>
          </cell>
          <cell r="AB17">
            <v>115.78621891114393</v>
          </cell>
          <cell r="AC17">
            <v>115.78621891114393</v>
          </cell>
          <cell r="AD17">
            <v>116.11808281085952</v>
          </cell>
          <cell r="AE17">
            <v>116.45040219519775</v>
          </cell>
          <cell r="AF17">
            <v>116.78311909730743</v>
          </cell>
          <cell r="AG17">
            <v>117.11617711227743</v>
          </cell>
          <cell r="AH17">
            <v>117.44952140603522</v>
          </cell>
          <cell r="AI17">
            <v>117.78309872002674</v>
          </cell>
        </row>
        <row r="19">
          <cell r="C19">
            <v>0</v>
          </cell>
          <cell r="D19">
            <v>9.1697099651736096</v>
          </cell>
          <cell r="E19">
            <v>5.8643665340756286</v>
          </cell>
          <cell r="F19">
            <v>-4.0606380834519342</v>
          </cell>
          <cell r="G19">
            <v>8.9090266477168285</v>
          </cell>
          <cell r="H19">
            <v>34.556876388622072</v>
          </cell>
          <cell r="I19">
            <v>29.64405547389822</v>
          </cell>
          <cell r="J19">
            <v>8.2831143139220416</v>
          </cell>
          <cell r="K19">
            <v>-1.1346959173614124</v>
          </cell>
          <cell r="L19">
            <v>-2.3152808316990132</v>
          </cell>
          <cell r="M19">
            <v>-12.778965157313976</v>
          </cell>
          <cell r="N19">
            <v>1.0633690449054001</v>
          </cell>
          <cell r="O19">
            <v>6.0864073618801768</v>
          </cell>
          <cell r="P19">
            <v>15.278515998724345</v>
          </cell>
          <cell r="Q19">
            <v>15.906011256430247</v>
          </cell>
          <cell r="R19">
            <v>5.0043384133947768</v>
          </cell>
          <cell r="S19">
            <v>6.3305359826794785</v>
          </cell>
          <cell r="T19">
            <v>10.205940697175748</v>
          </cell>
          <cell r="U19">
            <v>12.946486603687376</v>
          </cell>
          <cell r="V19">
            <v>12.110661036125876</v>
          </cell>
          <cell r="W19">
            <v>8.3533128582426173</v>
          </cell>
          <cell r="X19">
            <v>6.6463956217275069</v>
          </cell>
          <cell r="Y19">
            <v>6.6366918417821097</v>
          </cell>
          <cell r="Z19">
            <v>6.6672116222261053</v>
          </cell>
          <cell r="AA19">
            <v>6.6972615233830624</v>
          </cell>
          <cell r="AB19">
            <v>6.726838041882317</v>
          </cell>
          <cell r="AC19">
            <v>6.7559383692643422</v>
          </cell>
          <cell r="AD19">
            <v>7.117441057705804</v>
          </cell>
          <cell r="AE19">
            <v>7.1429645693817037</v>
          </cell>
          <cell r="AF19">
            <v>7.1678729293601009</v>
          </cell>
          <cell r="AG19">
            <v>7.1921749820618857</v>
          </cell>
          <cell r="AH19">
            <v>7.215879996556481</v>
          </cell>
          <cell r="AI19">
            <v>7.2389976202697994</v>
          </cell>
        </row>
        <row r="20">
          <cell r="C20">
            <v>0</v>
          </cell>
          <cell r="D20">
            <v>7.9166227481434674</v>
          </cell>
          <cell r="E20">
            <v>6.5054056677006855</v>
          </cell>
          <cell r="F20">
            <v>-4.9880874998115274</v>
          </cell>
          <cell r="G20">
            <v>11.675418942849646</v>
          </cell>
          <cell r="H20">
            <v>19.112028314399026</v>
          </cell>
          <cell r="I20">
            <v>16.601125186066227</v>
          </cell>
          <cell r="J20">
            <v>10.853883310696986</v>
          </cell>
          <cell r="K20">
            <v>-10.008515917858801</v>
          </cell>
          <cell r="L20">
            <v>-2.0458540975644866</v>
          </cell>
          <cell r="M20">
            <v>-5.2154864968859727</v>
          </cell>
          <cell r="N20">
            <v>-4.925490958453608</v>
          </cell>
          <cell r="O20">
            <v>11.64589967981297</v>
          </cell>
          <cell r="P20">
            <v>16.725654503826277</v>
          </cell>
          <cell r="Q20">
            <v>5.8458752493471877</v>
          </cell>
          <cell r="R20">
            <v>4.4981657047917736</v>
          </cell>
          <cell r="S20">
            <v>4.7831870707211834</v>
          </cell>
          <cell r="T20">
            <v>8.615219377054629</v>
          </cell>
          <cell r="U20">
            <v>11.69047116056781</v>
          </cell>
          <cell r="V20">
            <v>12.110661036125876</v>
          </cell>
          <cell r="W20">
            <v>8.3533128582426173</v>
          </cell>
          <cell r="X20">
            <v>6.6463956217275069</v>
          </cell>
          <cell r="Y20">
            <v>6.6366918417821097</v>
          </cell>
          <cell r="Z20">
            <v>6.6672116222261053</v>
          </cell>
          <cell r="AA20">
            <v>6.6972615233830624</v>
          </cell>
          <cell r="AB20">
            <v>6.726838041882317</v>
          </cell>
          <cell r="AC20">
            <v>6.7559383692643422</v>
          </cell>
          <cell r="AD20">
            <v>6.782117627561135</v>
          </cell>
          <cell r="AE20">
            <v>6.807727175450168</v>
          </cell>
          <cell r="AF20">
            <v>6.832773357094851</v>
          </cell>
          <cell r="AG20">
            <v>6.8572629993011844</v>
          </cell>
          <cell r="AH20">
            <v>6.8812033680610796</v>
          </cell>
          <cell r="AI20">
            <v>6.9046021264119304</v>
          </cell>
        </row>
        <row r="21">
          <cell r="C21">
            <v>92.664130375336768</v>
          </cell>
          <cell r="D21">
            <v>100</v>
          </cell>
          <cell r="E21">
            <v>106.50540566770069</v>
          </cell>
          <cell r="F21">
            <v>101.19282284096656</v>
          </cell>
          <cell r="G21">
            <v>113.00750884774504</v>
          </cell>
          <cell r="H21">
            <v>134.60553593612306</v>
          </cell>
          <cell r="I21">
            <v>156.95156946425422</v>
          </cell>
          <cell r="J21">
            <v>173.98690966821189</v>
          </cell>
          <cell r="K21">
            <v>156.57340211907828</v>
          </cell>
          <cell r="L21">
            <v>153.37013875612899</v>
          </cell>
          <cell r="M21">
            <v>145.3711398790478</v>
          </cell>
          <cell r="N21">
            <v>138.21089752810437</v>
          </cell>
          <cell r="O21">
            <v>154.30680000079653</v>
          </cell>
          <cell r="P21">
            <v>180.11562224483995</v>
          </cell>
          <cell r="Q21">
            <v>190.64495682585874</v>
          </cell>
          <cell r="R21">
            <v>199.22048289171462</v>
          </cell>
          <cell r="S21">
            <v>208.74957127161943</v>
          </cell>
          <cell r="T21">
            <v>226.73380478533045</v>
          </cell>
          <cell r="U21">
            <v>253.24005484501762</v>
          </cell>
          <cell r="V21">
            <v>283.90909949499701</v>
          </cell>
          <cell r="W21">
            <v>307.62491480883341</v>
          </cell>
          <cell r="X21">
            <v>328.07088367803067</v>
          </cell>
          <cell r="Y21">
            <v>349.84393725035301</v>
          </cell>
          <cell r="Z21">
            <v>373.16877289436195</v>
          </cell>
          <cell r="AA21">
            <v>398.16086153869674</v>
          </cell>
          <cell r="AB21">
            <v>424.9444978405682</v>
          </cell>
          <cell r="AC21">
            <v>453.65348621825683</v>
          </cell>
          <cell r="AD21">
            <v>484.42079927511082</v>
          </cell>
          <cell r="AE21">
            <v>517.39884567089553</v>
          </cell>
          <cell r="AF21">
            <v>552.75153614781277</v>
          </cell>
          <cell r="AG21">
            <v>590.6551627141456</v>
          </cell>
          <cell r="AH21">
            <v>631.29934566445809</v>
          </cell>
          <cell r="AI21">
            <v>674.8880537092308</v>
          </cell>
        </row>
        <row r="22">
          <cell r="C22">
            <v>0</v>
          </cell>
          <cell r="D22">
            <v>17.500000000000004</v>
          </cell>
          <cell r="E22">
            <v>-26.400000000000002</v>
          </cell>
          <cell r="F22">
            <v>-7.1999999999999957</v>
          </cell>
          <cell r="G22">
            <v>13.100000000000001</v>
          </cell>
          <cell r="H22">
            <v>-9.8000000000000078</v>
          </cell>
          <cell r="I22">
            <v>12.5</v>
          </cell>
          <cell r="J22">
            <v>28.699999999999815</v>
          </cell>
          <cell r="K22">
            <v>-40</v>
          </cell>
          <cell r="L22">
            <v>-26.300427528836291</v>
          </cell>
          <cell r="M22">
            <v>42.41245136186771</v>
          </cell>
          <cell r="N22">
            <v>20.396174863387962</v>
          </cell>
          <cell r="O22">
            <v>-29.989787813457379</v>
          </cell>
          <cell r="P22">
            <v>-9.4</v>
          </cell>
          <cell r="Q22">
            <v>5</v>
          </cell>
          <cell r="R22">
            <v>0</v>
          </cell>
          <cell r="S22">
            <v>5.2</v>
          </cell>
          <cell r="T22">
            <v>8</v>
          </cell>
          <cell r="U22">
            <v>8</v>
          </cell>
          <cell r="V22">
            <v>9</v>
          </cell>
          <cell r="W22">
            <v>9</v>
          </cell>
          <cell r="X22">
            <v>9</v>
          </cell>
          <cell r="Y22">
            <v>9</v>
          </cell>
          <cell r="Z22">
            <v>9</v>
          </cell>
          <cell r="AA22">
            <v>9</v>
          </cell>
          <cell r="AB22">
            <v>9</v>
          </cell>
          <cell r="AC22">
            <v>9</v>
          </cell>
          <cell r="AD22">
            <v>9</v>
          </cell>
          <cell r="AE22">
            <v>9</v>
          </cell>
          <cell r="AF22">
            <v>9</v>
          </cell>
          <cell r="AG22">
            <v>9</v>
          </cell>
          <cell r="AH22">
            <v>9</v>
          </cell>
          <cell r="AI22">
            <v>9</v>
          </cell>
        </row>
        <row r="23">
          <cell r="C23">
            <v>0</v>
          </cell>
          <cell r="D23">
            <v>9.0000000000000071</v>
          </cell>
          <cell r="E23">
            <v>9.9999999999988987E-2</v>
          </cell>
          <cell r="F23">
            <v>-5.2000000000000153</v>
          </cell>
          <cell r="G23">
            <v>13.200000000000012</v>
          </cell>
          <cell r="H23">
            <v>-7.1450000000000014</v>
          </cell>
          <cell r="I23">
            <v>27</v>
          </cell>
          <cell r="J23">
            <v>12.281091760717434</v>
          </cell>
          <cell r="K23">
            <v>-21.39755230951441</v>
          </cell>
          <cell r="L23">
            <v>32.39578101456555</v>
          </cell>
          <cell r="M23">
            <v>-1.3277693474962105</v>
          </cell>
          <cell r="N23">
            <v>-16.462898885044218</v>
          </cell>
          <cell r="O23">
            <v>23.573269513991168</v>
          </cell>
          <cell r="P23">
            <v>2.0856610800744857</v>
          </cell>
          <cell r="Q23">
            <v>3</v>
          </cell>
          <cell r="R23">
            <v>3</v>
          </cell>
          <cell r="S23">
            <v>4</v>
          </cell>
          <cell r="T23">
            <v>6</v>
          </cell>
          <cell r="U23">
            <v>7</v>
          </cell>
          <cell r="V23">
            <v>7</v>
          </cell>
          <cell r="W23">
            <v>5</v>
          </cell>
          <cell r="X23">
            <v>5</v>
          </cell>
          <cell r="Y23">
            <v>5</v>
          </cell>
          <cell r="Z23">
            <v>5</v>
          </cell>
          <cell r="AA23">
            <v>5</v>
          </cell>
          <cell r="AB23">
            <v>5</v>
          </cell>
          <cell r="AC23">
            <v>5</v>
          </cell>
          <cell r="AD23">
            <v>5</v>
          </cell>
          <cell r="AE23">
            <v>5</v>
          </cell>
          <cell r="AF23">
            <v>5</v>
          </cell>
          <cell r="AG23">
            <v>5</v>
          </cell>
          <cell r="AH23">
            <v>5</v>
          </cell>
          <cell r="AI23">
            <v>5</v>
          </cell>
        </row>
        <row r="24">
          <cell r="C24">
            <v>0</v>
          </cell>
          <cell r="D24">
            <v>-1.2376427308265221</v>
          </cell>
          <cell r="E24">
            <v>2.1363398718885662</v>
          </cell>
          <cell r="F24">
            <v>-2.7429857983900661</v>
          </cell>
          <cell r="G24">
            <v>15.433096758261982</v>
          </cell>
          <cell r="H24">
            <v>37.345613772058385</v>
          </cell>
          <cell r="I24">
            <v>7.0112644097173984</v>
          </cell>
          <cell r="J24">
            <v>3.8406228487012299</v>
          </cell>
          <cell r="K24">
            <v>-1.5802791260574338</v>
          </cell>
          <cell r="L24">
            <v>-10.253913284503653</v>
          </cell>
          <cell r="M24">
            <v>-13.86406509802103</v>
          </cell>
          <cell r="N24">
            <v>-6.294738876891941</v>
          </cell>
          <cell r="O24">
            <v>-0.8729694361518483</v>
          </cell>
          <cell r="P24">
            <v>25.977095190546734</v>
          </cell>
          <cell r="Q24">
            <v>9.0724931801522928</v>
          </cell>
          <cell r="R24">
            <v>7.5655493340135251</v>
          </cell>
          <cell r="S24">
            <v>7.6451147607889709</v>
          </cell>
          <cell r="T24">
            <v>12.085557814139619</v>
          </cell>
          <cell r="U24">
            <v>15.222204787989298</v>
          </cell>
          <cell r="V24">
            <v>14.904514089379845</v>
          </cell>
          <cell r="W24">
            <v>9.6371816083536288</v>
          </cell>
          <cell r="X24">
            <v>6.970632520689918</v>
          </cell>
          <cell r="Y24">
            <v>6.9233732243510531</v>
          </cell>
          <cell r="Z24">
            <v>6.93753105633985</v>
          </cell>
          <cell r="AA24">
            <v>6.9515202061616606</v>
          </cell>
          <cell r="AB24">
            <v>6.9653419270683656</v>
          </cell>
          <cell r="AC24">
            <v>6.978997489989041</v>
          </cell>
          <cell r="AD24">
            <v>6.9925051311259097</v>
          </cell>
          <cell r="AE24">
            <v>7.0057891412337057</v>
          </cell>
          <cell r="AF24">
            <v>7.018852453842328</v>
          </cell>
          <cell r="AG24">
            <v>7.0316979958202239</v>
          </cell>
          <cell r="AH24">
            <v>7.0443286857902763</v>
          </cell>
          <cell r="AI24">
            <v>7.056747432626409</v>
          </cell>
        </row>
        <row r="25">
          <cell r="C25">
            <v>0</v>
          </cell>
          <cell r="D25">
            <v>1.1611623725055082</v>
          </cell>
          <cell r="E25">
            <v>-0.60188412936064317</v>
          </cell>
          <cell r="F25">
            <v>0.97614014069839561</v>
          </cell>
          <cell r="G25">
            <v>-2.4771720771860544</v>
          </cell>
          <cell r="H25">
            <v>12.966656930277425</v>
          </cell>
          <cell r="I25">
            <v>11.185938615102332</v>
          </cell>
          <cell r="J25">
            <v>-2.3190608393660899</v>
          </cell>
          <cell r="K25">
            <v>9.8607330360255645</v>
          </cell>
          <cell r="L25">
            <v>-0.27505393636211761</v>
          </cell>
          <cell r="M25">
            <v>-7.9796565714076451</v>
          </cell>
          <cell r="N25">
            <v>6.299122723570366</v>
          </cell>
          <cell r="O25">
            <v>-4.9795759037069587</v>
          </cell>
          <cell r="P25">
            <v>-1.2397775889571068</v>
          </cell>
          <cell r="Q25">
            <v>9.5045139769347102</v>
          </cell>
          <cell r="R25">
            <v>0.48438430013493927</v>
          </cell>
          <cell r="S25">
            <v>1.4767148768952219</v>
          </cell>
          <cell r="T25">
            <v>1.4645473527968449</v>
          </cell>
          <cell r="U25">
            <v>1.1245502235494274</v>
          </cell>
          <cell r="V25">
            <v>0</v>
          </cell>
          <cell r="W25">
            <v>0</v>
          </cell>
          <cell r="X25">
            <v>0</v>
          </cell>
          <cell r="Y25">
            <v>0</v>
          </cell>
          <cell r="Z25">
            <v>0</v>
          </cell>
          <cell r="AA25">
            <v>0</v>
          </cell>
          <cell r="AB25">
            <v>0</v>
          </cell>
          <cell r="AC25">
            <v>0</v>
          </cell>
          <cell r="AD25">
            <v>0.31402582903837195</v>
          </cell>
          <cell r="AE25">
            <v>0.31386998187954851</v>
          </cell>
          <cell r="AF25">
            <v>0.31366739038511543</v>
          </cell>
          <cell r="AG25">
            <v>0.31341995233669206</v>
          </cell>
          <cell r="AH25">
            <v>0.31312954752474675</v>
          </cell>
          <cell r="AI25">
            <v>0.3127980341411844</v>
          </cell>
        </row>
        <row r="26">
          <cell r="C26">
            <v>98.85216584579193</v>
          </cell>
          <cell r="D26">
            <v>100</v>
          </cell>
          <cell r="E26">
            <v>99.398115870639359</v>
          </cell>
          <cell r="F26">
            <v>100.36838077875058</v>
          </cell>
          <cell r="G26">
            <v>97.882083275775599</v>
          </cell>
          <cell r="H26">
            <v>110.57411721035388</v>
          </cell>
          <cell r="I26">
            <v>122.94287008569536</v>
          </cell>
          <cell r="J26">
            <v>120.09175013074527</v>
          </cell>
          <cell r="K26">
            <v>131.93367700942895</v>
          </cell>
          <cell r="L26">
            <v>131.57078823742725</v>
          </cell>
          <cell r="M26">
            <v>121.07189118778655</v>
          </cell>
          <cell r="N26">
            <v>128.69835819745279</v>
          </cell>
          <cell r="O26">
            <v>122.28972576418596</v>
          </cell>
          <cell r="P26">
            <v>120.77360515056448</v>
          </cell>
          <cell r="Q26">
            <v>132.2525493325478</v>
          </cell>
          <cell r="R26">
            <v>132.89315991804287</v>
          </cell>
          <cell r="S26">
            <v>134.85561298092878</v>
          </cell>
          <cell r="T26">
            <v>136.83063729093894</v>
          </cell>
          <cell r="U26">
            <v>138.36936652847831</v>
          </cell>
          <cell r="V26">
            <v>138.36936652847831</v>
          </cell>
          <cell r="W26">
            <v>138.36936652847831</v>
          </cell>
          <cell r="X26">
            <v>138.36936652847831</v>
          </cell>
          <cell r="Y26">
            <v>138.36936652847831</v>
          </cell>
          <cell r="Z26">
            <v>138.36936652847831</v>
          </cell>
          <cell r="AA26">
            <v>138.36936652847831</v>
          </cell>
          <cell r="AB26">
            <v>138.36936652847831</v>
          </cell>
          <cell r="AC26">
            <v>138.36936652847831</v>
          </cell>
          <cell r="AD26">
            <v>138.80388207885451</v>
          </cell>
          <cell r="AE26">
            <v>139.23954579838352</v>
          </cell>
          <cell r="AF26">
            <v>139.67629484807341</v>
          </cell>
          <cell r="AG26">
            <v>140.11406822481189</v>
          </cell>
          <cell r="AH26">
            <v>140.55280677266273</v>
          </cell>
          <cell r="AI26">
            <v>140.99245318917789</v>
          </cell>
        </row>
        <row r="27">
          <cell r="C27">
            <v>89.762788748959011</v>
          </cell>
          <cell r="D27">
            <v>75.407596779572685</v>
          </cell>
          <cell r="E27">
            <v>84.842997603432352</v>
          </cell>
          <cell r="F27">
            <v>73.775501678057182</v>
          </cell>
          <cell r="G27">
            <v>89.961187393299454</v>
          </cell>
          <cell r="H27">
            <v>131.83953554085667</v>
          </cell>
          <cell r="I27">
            <v>141.64006665172647</v>
          </cell>
          <cell r="J27">
            <v>111.89565265486405</v>
          </cell>
          <cell r="K27">
            <v>192.34862691371129</v>
          </cell>
          <cell r="L27">
            <v>186.99846200604256</v>
          </cell>
          <cell r="M27">
            <v>106.58290737350467</v>
          </cell>
          <cell r="N27">
            <v>79.478557254500785</v>
          </cell>
          <cell r="O27">
            <v>68.81147728390512</v>
          </cell>
          <cell r="P27">
            <v>67.095306975673964</v>
          </cell>
          <cell r="Q27">
            <v>73.365078331450576</v>
          </cell>
          <cell r="R27">
            <v>80.027004475934618</v>
          </cell>
          <cell r="S27">
            <v>83.361462995765237</v>
          </cell>
          <cell r="T27">
            <v>86.695921515595856</v>
          </cell>
          <cell r="U27">
            <v>90.030380035426475</v>
          </cell>
          <cell r="V27">
            <v>90.030380035426475</v>
          </cell>
          <cell r="W27">
            <v>90.030380035426475</v>
          </cell>
          <cell r="X27">
            <v>90.030380035426475</v>
          </cell>
          <cell r="Y27">
            <v>90.030380035426475</v>
          </cell>
          <cell r="Z27">
            <v>90.030380035426475</v>
          </cell>
          <cell r="AA27">
            <v>90.030380035426475</v>
          </cell>
          <cell r="AB27">
            <v>90.030380035426475</v>
          </cell>
          <cell r="AC27">
            <v>90.030380035426475</v>
          </cell>
          <cell r="AD27">
            <v>90.030380035426475</v>
          </cell>
          <cell r="AE27">
            <v>90.030380035426475</v>
          </cell>
          <cell r="AF27">
            <v>90.030380035426475</v>
          </cell>
          <cell r="AG27">
            <v>90.030380035426475</v>
          </cell>
          <cell r="AH27">
            <v>90.030380035426475</v>
          </cell>
          <cell r="AI27">
            <v>90.030380035426475</v>
          </cell>
        </row>
        <row r="29">
          <cell r="C29">
            <v>17.608875067541049</v>
          </cell>
          <cell r="D29">
            <v>-15.35363972587885</v>
          </cell>
          <cell r="E29">
            <v>-4.6223309185141659</v>
          </cell>
          <cell r="F29">
            <v>-13.933785300493682</v>
          </cell>
          <cell r="G29">
            <v>27.145681049161794</v>
          </cell>
          <cell r="H29">
            <v>27.145681049161794</v>
          </cell>
          <cell r="I29">
            <v>51.694935134223357</v>
          </cell>
          <cell r="J29">
            <v>-2.6900409118356379</v>
          </cell>
          <cell r="K29">
            <v>9.1247166725049453</v>
          </cell>
          <cell r="L29">
            <v>1.5466386359381801</v>
          </cell>
          <cell r="M29">
            <v>-13.329037116469294</v>
          </cell>
          <cell r="N29">
            <v>14.208035374995703</v>
          </cell>
          <cell r="O29">
            <v>4.716906938335967</v>
          </cell>
          <cell r="P29">
            <v>-3.718060478861446</v>
          </cell>
          <cell r="Q29">
            <v>21.400419230644488</v>
          </cell>
          <cell r="R29">
            <v>21.935075327416811</v>
          </cell>
          <cell r="S29">
            <v>18.019823904713832</v>
          </cell>
          <cell r="T29">
            <v>7.948333616158564</v>
          </cell>
          <cell r="U29">
            <v>7.5180005874562852</v>
          </cell>
          <cell r="V29">
            <v>14.568862342442813</v>
          </cell>
          <cell r="W29">
            <v>6.5158968723633421</v>
          </cell>
          <cell r="X29">
            <v>6.5348354689847241</v>
          </cell>
          <cell r="Y29">
            <v>6.5500610422295722</v>
          </cell>
          <cell r="Z29">
            <v>6.569395186964087</v>
          </cell>
          <cell r="AA29">
            <v>6.5884369198689257</v>
          </cell>
          <cell r="AB29">
            <v>6.5943707549427302</v>
          </cell>
          <cell r="AC29">
            <v>6.6003039094745191</v>
          </cell>
          <cell r="AD29">
            <v>6.6345633161636357</v>
          </cell>
          <cell r="AE29">
            <v>6.6402027167196138</v>
          </cell>
          <cell r="AF29">
            <v>6.6457695516706394</v>
          </cell>
          <cell r="AG29">
            <v>6.6512688595263114</v>
          </cell>
          <cell r="AH29">
            <v>6.6567053972920576</v>
          </cell>
          <cell r="AI29">
            <v>6.6620836561648105</v>
          </cell>
        </row>
        <row r="30">
          <cell r="C30">
            <v>0</v>
          </cell>
          <cell r="D30">
            <v>4.7496493322946698</v>
          </cell>
          <cell r="E30">
            <v>-8.0387890634463268</v>
          </cell>
          <cell r="F30">
            <v>-0.71878245812400099</v>
          </cell>
          <cell r="G30">
            <v>-12.254794664121761</v>
          </cell>
          <cell r="H30">
            <v>25.67390179381912</v>
          </cell>
          <cell r="I30">
            <v>32.068983995641908</v>
          </cell>
          <cell r="J30">
            <v>2.1631182556494322</v>
          </cell>
          <cell r="K30">
            <v>1.3126025966192945</v>
          </cell>
          <cell r="L30">
            <v>-3.2813266921797646</v>
          </cell>
          <cell r="M30">
            <v>-7.0147068229978409</v>
          </cell>
          <cell r="N30">
            <v>6.7594945215878166</v>
          </cell>
          <cell r="O30">
            <v>7.3361019792383297</v>
          </cell>
          <cell r="P30">
            <v>-6.9347017524373777</v>
          </cell>
          <cell r="Q30">
            <v>9.2499746753413206</v>
          </cell>
          <cell r="R30">
            <v>23.336847594954936</v>
          </cell>
          <cell r="S30">
            <v>18.952461325863347</v>
          </cell>
          <cell r="T30">
            <v>8.1725145190496775</v>
          </cell>
          <cell r="U30">
            <v>6.9271907619789408</v>
          </cell>
          <cell r="V30">
            <v>14.568862342442813</v>
          </cell>
          <cell r="W30">
            <v>6.5158968723633359</v>
          </cell>
          <cell r="X30">
            <v>6.5348354689847232</v>
          </cell>
          <cell r="Y30">
            <v>6.5500610422295713</v>
          </cell>
          <cell r="Z30">
            <v>6.5693951869640888</v>
          </cell>
          <cell r="AA30">
            <v>6.588436919868923</v>
          </cell>
          <cell r="AB30">
            <v>6.5943707549427355</v>
          </cell>
          <cell r="AC30">
            <v>6.6003039094745253</v>
          </cell>
          <cell r="AD30">
            <v>6.6054283628104171</v>
          </cell>
          <cell r="AE30">
            <v>6.6107780411528871</v>
          </cell>
          <cell r="AF30">
            <v>6.6160533019943513</v>
          </cell>
          <cell r="AG30">
            <v>6.621259183443251</v>
          </cell>
          <cell r="AH30">
            <v>6.626400442357383</v>
          </cell>
          <cell r="AI30">
            <v>6.6314815700396768</v>
          </cell>
        </row>
        <row r="31">
          <cell r="C31">
            <v>95.465713381791403</v>
          </cell>
          <cell r="D31">
            <v>100</v>
          </cell>
          <cell r="E31">
            <v>91.96121093655367</v>
          </cell>
          <cell r="F31">
            <v>91.300209884063307</v>
          </cell>
          <cell r="G31">
            <v>80.111556634859156</v>
          </cell>
          <cell r="H31">
            <v>100.67931901079268</v>
          </cell>
          <cell r="I31">
            <v>132.96615371128505</v>
          </cell>
          <cell r="J31">
            <v>135.84236885604875</v>
          </cell>
          <cell r="K31">
            <v>137.6254393169624</v>
          </cell>
          <cell r="L31">
            <v>133.10949904142524</v>
          </cell>
          <cell r="M31">
            <v>123.77225793010814</v>
          </cell>
          <cell r="N31">
            <v>132.13863692413935</v>
          </cell>
          <cell r="O31">
            <v>141.83246208286968</v>
          </cell>
          <cell r="P31">
            <v>131.99680384928385</v>
          </cell>
          <cell r="Q31">
            <v>144.20647477760255</v>
          </cell>
          <cell r="R31">
            <v>177.8597200185088</v>
          </cell>
          <cell r="S31">
            <v>211.5685146693055</v>
          </cell>
          <cell r="T31">
            <v>228.85898224839224</v>
          </cell>
          <cell r="U31">
            <v>244.71248052466188</v>
          </cell>
          <cell r="V31">
            <v>280.36430494707707</v>
          </cell>
          <cell r="W31">
            <v>298.63255392434689</v>
          </cell>
          <cell r="X31">
            <v>318.14769998013003</v>
          </cell>
          <cell r="Y31">
            <v>338.98656853327793</v>
          </cell>
          <cell r="Z31">
            <v>361.25593585095783</v>
          </cell>
          <cell r="AA31">
            <v>385.05705530378032</v>
          </cell>
          <cell r="AB31">
            <v>410.44914514857646</v>
          </cell>
          <cell r="AC31">
            <v>437.54003612222272</v>
          </cell>
          <cell r="AD31">
            <v>466.44142976689096</v>
          </cell>
          <cell r="AE31">
            <v>497.27683738076018</v>
          </cell>
          <cell r="AF31">
            <v>530.17693800034306</v>
          </cell>
          <cell r="AG31">
            <v>565.28132719618895</v>
          </cell>
          <cell r="AH31">
            <v>602.73913156208096</v>
          </cell>
          <cell r="AI31">
            <v>642.70966598703751</v>
          </cell>
        </row>
        <row r="32">
          <cell r="C32">
            <v>0</v>
          </cell>
          <cell r="D32">
            <v>11.924203574380655</v>
          </cell>
          <cell r="E32">
            <v>-7.9542783179303926</v>
          </cell>
          <cell r="F32">
            <v>-3.9318096182127054</v>
          </cell>
          <cell r="G32">
            <v>-1.9134841954554056</v>
          </cell>
          <cell r="H32">
            <v>1.171109700848856</v>
          </cell>
          <cell r="I32">
            <v>14.860378678485979</v>
          </cell>
          <cell r="J32">
            <v>-4.7504023470981798</v>
          </cell>
          <cell r="K32">
            <v>7.7109005944600177</v>
          </cell>
          <cell r="L32">
            <v>4.9917613248811818</v>
          </cell>
          <cell r="M32">
            <v>-6.790676329268333</v>
          </cell>
          <cell r="N32">
            <v>6.9769352944076779</v>
          </cell>
          <cell r="O32">
            <v>-2.4401808828580274</v>
          </cell>
          <cell r="P32">
            <v>3.4563272606931732</v>
          </cell>
          <cell r="Q32">
            <v>11.121690958199943</v>
          </cell>
          <cell r="R32">
            <v>-1.1365397242368496</v>
          </cell>
          <cell r="S32">
            <v>-0.78404213814003942</v>
          </cell>
          <cell r="T32">
            <v>-0.20724386771248354</v>
          </cell>
          <cell r="U32">
            <v>0.55253469324981697</v>
          </cell>
          <cell r="V32">
            <v>0</v>
          </cell>
          <cell r="W32">
            <v>0</v>
          </cell>
          <cell r="X32">
            <v>0</v>
          </cell>
          <cell r="Y32">
            <v>0</v>
          </cell>
          <cell r="Z32">
            <v>0</v>
          </cell>
          <cell r="AA32">
            <v>0</v>
          </cell>
          <cell r="AB32">
            <v>0</v>
          </cell>
          <cell r="AC32">
            <v>0</v>
          </cell>
          <cell r="AD32">
            <v>2.7329709003236245E-2</v>
          </cell>
          <cell r="AE32">
            <v>2.7600094575215114E-2</v>
          </cell>
          <cell r="AF32">
            <v>2.7872209443092748E-2</v>
          </cell>
          <cell r="AG32">
            <v>2.814605296625463E-2</v>
          </cell>
          <cell r="AH32">
            <v>2.8421624296569165E-2</v>
          </cell>
          <cell r="AI32">
            <v>2.8698922376918259E-2</v>
          </cell>
        </row>
        <row r="33">
          <cell r="C33">
            <v>95.465713381791403</v>
          </cell>
          <cell r="D33">
            <v>100</v>
          </cell>
          <cell r="E33">
            <v>91.96121093655367</v>
          </cell>
          <cell r="F33">
            <v>91.300209884063307</v>
          </cell>
          <cell r="G33">
            <v>80.111556634859156</v>
          </cell>
          <cell r="H33">
            <v>100.67931901079268</v>
          </cell>
          <cell r="I33">
            <v>132.96615371128505</v>
          </cell>
          <cell r="J33">
            <v>135.84236885604875</v>
          </cell>
          <cell r="K33">
            <v>137.6254393169624</v>
          </cell>
          <cell r="L33">
            <v>133.10949904142524</v>
          </cell>
          <cell r="M33">
            <v>123.77225793010814</v>
          </cell>
          <cell r="N33">
            <v>132.13863692413935</v>
          </cell>
          <cell r="O33">
            <v>141.83246208286968</v>
          </cell>
          <cell r="P33">
            <v>131.99680384928385</v>
          </cell>
          <cell r="Q33">
            <v>144.20647477760255</v>
          </cell>
          <cell r="R33">
            <v>177.8597200185088</v>
          </cell>
          <cell r="S33">
            <v>211.5685146693055</v>
          </cell>
          <cell r="T33">
            <v>228.85898224839224</v>
          </cell>
          <cell r="U33">
            <v>244.71248052466188</v>
          </cell>
          <cell r="V33">
            <v>280.36430494707707</v>
          </cell>
          <cell r="W33">
            <v>298.63255392434689</v>
          </cell>
          <cell r="X33">
            <v>318.14769998013003</v>
          </cell>
          <cell r="Y33">
            <v>338.98656853327793</v>
          </cell>
          <cell r="Z33">
            <v>361.25593585095783</v>
          </cell>
          <cell r="AA33">
            <v>385.05705530378032</v>
          </cell>
          <cell r="AB33">
            <v>410.44914514857646</v>
          </cell>
          <cell r="AC33">
            <v>437.54003612222272</v>
          </cell>
          <cell r="AD33">
            <v>466.44142976689096</v>
          </cell>
          <cell r="AE33">
            <v>497.27683738076018</v>
          </cell>
          <cell r="AF33">
            <v>530.17693800034306</v>
          </cell>
          <cell r="AG33">
            <v>565.28132719618895</v>
          </cell>
          <cell r="AH33">
            <v>602.73913156208096</v>
          </cell>
          <cell r="AI33">
            <v>642.70966598703751</v>
          </cell>
        </row>
        <row r="34">
          <cell r="C34">
            <v>0</v>
          </cell>
          <cell r="D34">
            <v>-6.0247264873474364</v>
          </cell>
          <cell r="E34">
            <v>-4.0031994846954291</v>
          </cell>
          <cell r="F34">
            <v>-3.2477723242018754</v>
          </cell>
          <cell r="G34">
            <v>-5.5962230424863577</v>
          </cell>
          <cell r="H34">
            <v>11.650565967867394</v>
          </cell>
          <cell r="I34">
            <v>43.198326444067703</v>
          </cell>
          <cell r="J34">
            <v>4.5026613001694784</v>
          </cell>
          <cell r="K34">
            <v>-7.0246046487718985</v>
          </cell>
          <cell r="L34">
            <v>1.1641712601585823</v>
          </cell>
          <cell r="M34">
            <v>-5.2323789037491224</v>
          </cell>
          <cell r="N34">
            <v>3.5901696300821015</v>
          </cell>
          <cell r="O34">
            <v>8.3650478982286103</v>
          </cell>
          <cell r="P34">
            <v>-3.64046767426575</v>
          </cell>
          <cell r="Q34">
            <v>4.7148387396206886</v>
          </cell>
          <cell r="R34">
            <v>28.271691255308383</v>
          </cell>
          <cell r="S34">
            <v>17.284642698480539</v>
          </cell>
          <cell r="T34">
            <v>13.139638173757874</v>
          </cell>
          <cell r="U34">
            <v>6.9416251961861093</v>
          </cell>
          <cell r="V34">
            <v>14.683003287077568</v>
          </cell>
          <cell r="W34">
            <v>6.5321499038931279</v>
          </cell>
          <cell r="X34">
            <v>6.5488432690747516</v>
          </cell>
          <cell r="Y34">
            <v>6.5617920218059282</v>
          </cell>
          <cell r="Z34">
            <v>6.5789234905900003</v>
          </cell>
          <cell r="AA34">
            <v>6.5961526294420878</v>
          </cell>
          <cell r="AB34">
            <v>6.5999766839329084</v>
          </cell>
          <cell r="AC34">
            <v>6.6037984708358977</v>
          </cell>
          <cell r="AD34">
            <v>6.6074438214547939</v>
          </cell>
          <cell r="AE34">
            <v>6.6110845858565028</v>
          </cell>
          <cell r="AF34">
            <v>6.6147209584140825</v>
          </cell>
          <cell r="AG34">
            <v>6.6183531259045338</v>
          </cell>
          <cell r="AH34">
            <v>6.6219812675994376</v>
          </cell>
          <cell r="AI34">
            <v>6.6256055553559889</v>
          </cell>
        </row>
        <row r="36">
          <cell r="C36">
            <v>0</v>
          </cell>
          <cell r="D36">
            <v>0</v>
          </cell>
          <cell r="E36">
            <v>-6.8738074860359859</v>
          </cell>
          <cell r="F36">
            <v>2.6441925275446891</v>
          </cell>
          <cell r="G36">
            <v>-4.7936006499744224</v>
          </cell>
          <cell r="H36">
            <v>19.033282033000901</v>
          </cell>
          <cell r="I36">
            <v>-3.0402700148216297</v>
          </cell>
          <cell r="J36">
            <v>-6.9956801226959868</v>
          </cell>
          <cell r="K36">
            <v>-14.203539823008853</v>
          </cell>
          <cell r="L36">
            <v>-25.21918514698298</v>
          </cell>
          <cell r="M36">
            <v>3.7241379310344769</v>
          </cell>
          <cell r="N36">
            <v>-13.7965425531915</v>
          </cell>
          <cell r="O36">
            <v>18.858465098341682</v>
          </cell>
          <cell r="P36">
            <v>-7.3004542504866947</v>
          </cell>
          <cell r="Q36">
            <v>-10.045502275113748</v>
          </cell>
          <cell r="R36">
            <v>12.000000000000014</v>
          </cell>
          <cell r="S36">
            <v>6</v>
          </cell>
          <cell r="T36">
            <v>6</v>
          </cell>
          <cell r="U36">
            <v>7</v>
          </cell>
          <cell r="V36">
            <v>7</v>
          </cell>
          <cell r="W36">
            <v>8</v>
          </cell>
          <cell r="X36">
            <v>8</v>
          </cell>
          <cell r="Y36">
            <v>8</v>
          </cell>
          <cell r="Z36">
            <v>8</v>
          </cell>
          <cell r="AA36">
            <v>8</v>
          </cell>
          <cell r="AB36">
            <v>9.0000000000000142</v>
          </cell>
          <cell r="AC36">
            <v>9.0000000000000142</v>
          </cell>
          <cell r="AD36">
            <v>9.0000000000000142</v>
          </cell>
          <cell r="AE36">
            <v>9.0000000000000142</v>
          </cell>
          <cell r="AF36">
            <v>9.0000000000000142</v>
          </cell>
          <cell r="AG36">
            <v>9.0000000000000142</v>
          </cell>
          <cell r="AH36">
            <v>9.0000000000000142</v>
          </cell>
          <cell r="AI36">
            <v>9.0000000000000142</v>
          </cell>
        </row>
        <row r="38">
          <cell r="D38">
            <v>100</v>
          </cell>
          <cell r="E38">
            <v>90.069746264988908</v>
          </cell>
          <cell r="F38">
            <v>88.9774534614521</v>
          </cell>
          <cell r="G38">
            <v>77.917614014357952</v>
          </cell>
          <cell r="H38">
            <v>95.070005549991507</v>
          </cell>
          <cell r="I38">
            <v>119.80724276190283</v>
          </cell>
          <cell r="J38">
            <v>117.01607562301699</v>
          </cell>
          <cell r="K38">
            <v>115.88663897371137</v>
          </cell>
          <cell r="L38">
            <v>110.10218050726617</v>
          </cell>
          <cell r="M38">
            <v>100.94851411275074</v>
          </cell>
          <cell r="N38">
            <v>108.02796992849022</v>
          </cell>
          <cell r="O38">
            <v>114.57837142496412</v>
          </cell>
          <cell r="P38">
            <v>106.62173982850538</v>
          </cell>
          <cell r="Q38">
            <v>116.46949282353722</v>
          </cell>
          <cell r="R38">
            <v>139.87322381536816</v>
          </cell>
          <cell r="S38">
            <v>160.75617629392667</v>
          </cell>
          <cell r="T38">
            <v>167.20576744405471</v>
          </cell>
          <cell r="U38">
            <v>171.9119518460916</v>
          </cell>
          <cell r="V38">
            <v>189.38227640457237</v>
          </cell>
          <cell r="W38">
            <v>190.23757461534592</v>
          </cell>
          <cell r="X38">
            <v>191.09054230462752</v>
          </cell>
          <cell r="Y38">
            <v>191.94624655400051</v>
          </cell>
          <cell r="Z38">
            <v>192.79988138810049</v>
          </cell>
          <cell r="AA38">
            <v>193.65111653119621</v>
          </cell>
          <cell r="AB38">
            <v>194.51693824071617</v>
          </cell>
          <cell r="AC38">
            <v>195.39750649784995</v>
          </cell>
          <cell r="AD38">
            <v>196.29149664664598</v>
          </cell>
          <cell r="AE38">
            <v>197.19947238949479</v>
          </cell>
          <cell r="AF38">
            <v>198.12145097107671</v>
          </cell>
          <cell r="AG38">
            <v>199.0574592989916</v>
          </cell>
          <cell r="AH38">
            <v>200.00753358455006</v>
          </cell>
          <cell r="AI38">
            <v>200.97171900768279</v>
          </cell>
        </row>
        <row r="41">
          <cell r="C41">
            <v>7.3425161942707939</v>
          </cell>
          <cell r="D41">
            <v>4.2104847173281614</v>
          </cell>
          <cell r="E41">
            <v>3.5987645733911391</v>
          </cell>
          <cell r="F41">
            <v>1.0161901913111528</v>
          </cell>
          <cell r="G41">
            <v>2.4106997259991982</v>
          </cell>
          <cell r="H41">
            <v>-2.920396259504916</v>
          </cell>
          <cell r="I41">
            <v>-0.73914732806349204</v>
          </cell>
          <cell r="J41">
            <v>-0.4134102166866</v>
          </cell>
          <cell r="K41">
            <v>-1.671333117004175</v>
          </cell>
          <cell r="L41">
            <v>-1.5469888303014729</v>
          </cell>
          <cell r="M41">
            <v>-2.902419971294198</v>
          </cell>
          <cell r="N41">
            <v>-1.2308089770789226</v>
          </cell>
          <cell r="O41">
            <v>-1.9907862124654623</v>
          </cell>
          <cell r="P41">
            <v>0.18753187118035422</v>
          </cell>
          <cell r="Q41">
            <v>-9.2042668587564394E-2</v>
          </cell>
          <cell r="R41">
            <v>0.5304588966048468</v>
          </cell>
          <cell r="S41">
            <v>1.1500713055362952</v>
          </cell>
          <cell r="T41">
            <v>0.95559197021774933</v>
          </cell>
          <cell r="U41">
            <v>0.88882024109541347</v>
          </cell>
          <cell r="V41">
            <v>0.80994340833545675</v>
          </cell>
          <cell r="W41">
            <v>1.0134038133153529</v>
          </cell>
          <cell r="X41">
            <v>1.0647509501843118</v>
          </cell>
          <cell r="Y41">
            <v>0.87562444029632513</v>
          </cell>
          <cell r="Z41">
            <v>0.80767819216164083</v>
          </cell>
          <cell r="AA41">
            <v>0.78821264551491321</v>
          </cell>
          <cell r="AB41">
            <v>0.76091305816556143</v>
          </cell>
          <cell r="AC41">
            <v>0.73425794241422371</v>
          </cell>
          <cell r="AD41">
            <v>0.7405109970955206</v>
          </cell>
          <cell r="AE41">
            <v>0.69360084867298266</v>
          </cell>
          <cell r="AF41">
            <v>0.65015103038505206</v>
          </cell>
          <cell r="AG41">
            <v>0.66011534735018618</v>
          </cell>
          <cell r="AH41">
            <v>0.63224639768008783</v>
          </cell>
          <cell r="AI41">
            <v>0.620638724685323</v>
          </cell>
        </row>
        <row r="43">
          <cell r="C43">
            <v>0</v>
          </cell>
          <cell r="D43">
            <v>0</v>
          </cell>
          <cell r="E43">
            <v>0</v>
          </cell>
          <cell r="F43">
            <v>0</v>
          </cell>
          <cell r="G43">
            <v>0</v>
          </cell>
          <cell r="H43">
            <v>625.29999999999995</v>
          </cell>
          <cell r="I43">
            <v>453.3</v>
          </cell>
          <cell r="J43">
            <v>841.9</v>
          </cell>
          <cell r="K43">
            <v>780</v>
          </cell>
          <cell r="L43">
            <v>766</v>
          </cell>
          <cell r="M43">
            <v>802</v>
          </cell>
          <cell r="N43">
            <v>897</v>
          </cell>
          <cell r="O43">
            <v>1063.8</v>
          </cell>
          <cell r="P43">
            <v>1067.28</v>
          </cell>
          <cell r="Q43">
            <v>1264</v>
          </cell>
          <cell r="R43">
            <v>1563</v>
          </cell>
          <cell r="S43">
            <v>2025</v>
          </cell>
          <cell r="T43">
            <v>2621</v>
          </cell>
          <cell r="U43">
            <v>2962</v>
          </cell>
          <cell r="V43">
            <v>3344</v>
          </cell>
          <cell r="W43">
            <v>3889.7828724356209</v>
          </cell>
          <cell r="X43">
            <v>4148.7634925231005</v>
          </cell>
          <cell r="Y43">
            <v>4426.0129196463777</v>
          </cell>
          <cell r="Z43">
            <v>4722.9113657296193</v>
          </cell>
          <cell r="AA43">
            <v>5040.3489881664564</v>
          </cell>
          <cell r="AB43">
            <v>5035.5652808417881</v>
          </cell>
          <cell r="AC43">
            <v>5537.8248929807742</v>
          </cell>
          <cell r="AD43">
            <v>6011.8317129930028</v>
          </cell>
          <cell r="AE43">
            <v>6473.011663422084</v>
          </cell>
          <cell r="AF43">
            <v>6942.0185138055313</v>
          </cell>
          <cell r="AG43">
            <v>7460.5080062095585</v>
          </cell>
          <cell r="AH43">
            <v>8018.2378551964875</v>
          </cell>
          <cell r="AI43">
            <v>8618.2040157207775</v>
          </cell>
        </row>
        <row r="44">
          <cell r="C44">
            <v>0</v>
          </cell>
          <cell r="D44">
            <v>0</v>
          </cell>
          <cell r="E44">
            <v>0</v>
          </cell>
          <cell r="F44">
            <v>0</v>
          </cell>
          <cell r="G44">
            <v>0</v>
          </cell>
          <cell r="H44">
            <v>436.75350985499995</v>
          </cell>
          <cell r="I44">
            <v>298.82401349700001</v>
          </cell>
          <cell r="J44">
            <v>579.91665716700004</v>
          </cell>
          <cell r="K44">
            <v>566.85201299999994</v>
          </cell>
          <cell r="L44">
            <v>564.71347675999993</v>
          </cell>
          <cell r="M44">
            <v>586.55072000000007</v>
          </cell>
          <cell r="N44">
            <v>680.16818999999998</v>
          </cell>
          <cell r="O44">
            <v>835.63617599999986</v>
          </cell>
          <cell r="P44">
            <v>824.26034399999992</v>
          </cell>
          <cell r="Q44">
            <v>909.85717120831009</v>
          </cell>
          <cell r="R44">
            <v>1126.1356884718546</v>
          </cell>
          <cell r="S44">
            <v>1463.1389610667591</v>
          </cell>
          <cell r="T44">
            <v>1896.1430603730496</v>
          </cell>
          <cell r="U44">
            <v>2146.295964175556</v>
          </cell>
          <cell r="V44">
            <v>2428.8020364884624</v>
          </cell>
          <cell r="W44">
            <v>2825.2130867432943</v>
          </cell>
          <cell r="X44">
            <v>3013.31495799913</v>
          </cell>
          <cell r="Y44">
            <v>3214.6857633855761</v>
          </cell>
          <cell r="Z44">
            <v>3430.3279734565203</v>
          </cell>
          <cell r="AA44">
            <v>3660.8881241241775</v>
          </cell>
          <cell r="AB44">
            <v>3657.4136390487829</v>
          </cell>
          <cell r="AC44">
            <v>4022.2130316352286</v>
          </cell>
          <cell r="AD44">
            <v>4366.4919579974057</v>
          </cell>
          <cell r="AE44">
            <v>4701.4545186402893</v>
          </cell>
          <cell r="AF44">
            <v>5042.1018850692235</v>
          </cell>
          <cell r="AG44">
            <v>5418.6893058373962</v>
          </cell>
          <cell r="AH44">
            <v>5823.7776410735969</v>
          </cell>
          <cell r="AI44">
            <v>6259.5429019903313</v>
          </cell>
        </row>
        <row r="45">
          <cell r="C45">
            <v>1.456257901459354</v>
          </cell>
          <cell r="D45">
            <v>1.3655324120687014</v>
          </cell>
          <cell r="E45">
            <v>1.0070666706151339</v>
          </cell>
          <cell r="F45">
            <v>1.1201168177427798</v>
          </cell>
          <cell r="G45">
            <v>2.3278852444106661</v>
          </cell>
          <cell r="H45">
            <v>1.8886438979575679</v>
          </cell>
          <cell r="I45">
            <v>1.59076557657214</v>
          </cell>
          <cell r="J45">
            <v>2.721209709510545</v>
          </cell>
          <cell r="K45">
            <v>2.5304396692445614</v>
          </cell>
          <cell r="L45">
            <v>2.8368476723721763</v>
          </cell>
          <cell r="M45">
            <v>2.5262956181067149</v>
          </cell>
          <cell r="N45">
            <v>2.689982935747615</v>
          </cell>
          <cell r="O45">
            <v>3.4787863209050984</v>
          </cell>
          <cell r="P45">
            <v>2.9000372027370012</v>
          </cell>
          <cell r="Q45">
            <v>2.8579634411536068</v>
          </cell>
          <cell r="R45">
            <v>3.0262928831591136</v>
          </cell>
          <cell r="S45">
            <v>3.6365646638677331</v>
          </cell>
          <cell r="T45">
            <v>4.3807361261330593</v>
          </cell>
          <cell r="U45">
            <v>4.345692798802097</v>
          </cell>
          <cell r="V45">
            <v>4.5837665364386622</v>
          </cell>
          <cell r="W45">
            <v>5</v>
          </cell>
          <cell r="X45">
            <v>5</v>
          </cell>
          <cell r="Y45">
            <v>5</v>
          </cell>
          <cell r="Z45">
            <v>5</v>
          </cell>
          <cell r="AA45">
            <v>5</v>
          </cell>
          <cell r="AB45">
            <v>4.68</v>
          </cell>
          <cell r="AC45">
            <v>4.83</v>
          </cell>
          <cell r="AD45">
            <v>4.92</v>
          </cell>
          <cell r="AE45">
            <v>4.97</v>
          </cell>
          <cell r="AF45">
            <v>5</v>
          </cell>
          <cell r="AG45">
            <v>5.04</v>
          </cell>
          <cell r="AH45">
            <v>5.08</v>
          </cell>
          <cell r="AI45">
            <v>5.12</v>
          </cell>
        </row>
        <row r="46">
          <cell r="C46">
            <v>0</v>
          </cell>
          <cell r="D46">
            <v>0</v>
          </cell>
          <cell r="E46">
            <v>0</v>
          </cell>
          <cell r="F46">
            <v>0</v>
          </cell>
          <cell r="G46">
            <v>0</v>
          </cell>
          <cell r="H46">
            <v>2.1184614782821192</v>
          </cell>
          <cell r="I46">
            <v>1.5756452220258956</v>
          </cell>
          <cell r="J46">
            <v>2.6801432550736171</v>
          </cell>
          <cell r="K46">
            <v>2.5047499264095912</v>
          </cell>
          <cell r="L46">
            <v>2.7752558327421291</v>
          </cell>
          <cell r="M46">
            <v>2.5614274155772256</v>
          </cell>
          <cell r="N46">
            <v>2.689982935747615</v>
          </cell>
          <cell r="O46">
            <v>3.3659624741569178</v>
          </cell>
          <cell r="P46">
            <v>2.9000372027370012</v>
          </cell>
          <cell r="Q46">
            <v>2.8579634411536068</v>
          </cell>
          <cell r="R46">
            <v>3.0262928831591136</v>
          </cell>
          <cell r="S46">
            <v>3.6365646638677331</v>
          </cell>
          <cell r="T46">
            <v>4.3807361261330593</v>
          </cell>
          <cell r="U46">
            <v>4.345692798802097</v>
          </cell>
          <cell r="V46">
            <v>4.5837665364386622</v>
          </cell>
          <cell r="W46">
            <v>5</v>
          </cell>
          <cell r="X46">
            <v>5</v>
          </cell>
          <cell r="Y46">
            <v>5</v>
          </cell>
          <cell r="Z46">
            <v>5</v>
          </cell>
          <cell r="AA46">
            <v>5</v>
          </cell>
          <cell r="AB46">
            <v>4.68</v>
          </cell>
          <cell r="AC46">
            <v>4.83</v>
          </cell>
          <cell r="AD46">
            <v>4.92</v>
          </cell>
          <cell r="AE46">
            <v>4.97</v>
          </cell>
          <cell r="AF46">
            <v>5</v>
          </cell>
          <cell r="AG46">
            <v>5.04</v>
          </cell>
          <cell r="AH46">
            <v>5.0799999999999992</v>
          </cell>
          <cell r="AI46" t="e">
            <v>#DIV/0!</v>
          </cell>
        </row>
        <row r="48">
          <cell r="C48">
            <v>410.58109999999999</v>
          </cell>
          <cell r="D48">
            <v>794.52555233333328</v>
          </cell>
          <cell r="E48">
            <v>707.81512372166674</v>
          </cell>
          <cell r="F48">
            <v>713.02024316666666</v>
          </cell>
          <cell r="G48">
            <v>616.94056499999999</v>
          </cell>
          <cell r="H48">
            <v>693.4</v>
          </cell>
          <cell r="I48">
            <v>735.33157343136179</v>
          </cell>
          <cell r="J48">
            <v>737.33621616666665</v>
          </cell>
          <cell r="K48">
            <v>666.3886</v>
          </cell>
          <cell r="L48">
            <v>670.09526432853113</v>
          </cell>
          <cell r="M48">
            <v>733.90998140450665</v>
          </cell>
          <cell r="N48">
            <v>635.93960378348095</v>
          </cell>
          <cell r="O48">
            <v>586.55912670944087</v>
          </cell>
          <cell r="P48">
            <v>294.84466217152675</v>
          </cell>
          <cell r="Q48">
            <v>463.9774864741845</v>
          </cell>
          <cell r="R48">
            <v>339.71308755578514</v>
          </cell>
          <cell r="S48">
            <v>352.63022951977484</v>
          </cell>
          <cell r="T48">
            <v>370.67777906902779</v>
          </cell>
          <cell r="U48">
            <v>377.56371763183739</v>
          </cell>
          <cell r="V48">
            <v>336.3301546951937</v>
          </cell>
          <cell r="W48">
            <v>391.2397090601911</v>
          </cell>
          <cell r="X48">
            <v>407.2397673923183</v>
          </cell>
          <cell r="Y48">
            <v>461.07964163228257</v>
          </cell>
          <cell r="Z48">
            <v>494.73054380024416</v>
          </cell>
          <cell r="AA48">
            <v>511.09502600140229</v>
          </cell>
          <cell r="AB48">
            <v>512.49867365088835</v>
          </cell>
          <cell r="AC48">
            <v>523.08528508570555</v>
          </cell>
          <cell r="AD48">
            <v>535.45399554069229</v>
          </cell>
          <cell r="AE48">
            <v>570.89874459095654</v>
          </cell>
          <cell r="AF48">
            <v>607.32502360632907</v>
          </cell>
          <cell r="AG48">
            <v>617.82649562832421</v>
          </cell>
          <cell r="AH48">
            <v>650.01918518187608</v>
          </cell>
          <cell r="AI48">
            <v>673.70132626791133</v>
          </cell>
        </row>
        <row r="49">
          <cell r="C49">
            <v>-44.956760248773648</v>
          </cell>
          <cell r="D49">
            <v>-35.997929011831772</v>
          </cell>
          <cell r="E49">
            <v>-32.218266202624775</v>
          </cell>
          <cell r="F49">
            <v>-33.028678289059428</v>
          </cell>
          <cell r="G49">
            <v>-27.570867653165749</v>
          </cell>
          <cell r="H49">
            <v>-26.188843821564905</v>
          </cell>
          <cell r="I49">
            <v>-24.940414383529255</v>
          </cell>
          <cell r="J49">
            <v>-24.28944935527997</v>
          </cell>
          <cell r="K49">
            <v>-22.39596433806085</v>
          </cell>
          <cell r="L49">
            <v>-23.574151779367853</v>
          </cell>
          <cell r="M49">
            <v>-27.317426539287826</v>
          </cell>
          <cell r="N49">
            <v>-23.186119229662125</v>
          </cell>
          <cell r="O49">
            <v>-19.760776427902869</v>
          </cell>
          <cell r="P49">
            <v>-8.9871115498446006</v>
          </cell>
          <cell r="Q49">
            <v>-12.630052775001063</v>
          </cell>
          <cell r="R49">
            <v>-8.7910951779203685</v>
          </cell>
          <cell r="S49">
            <v>-8.6196803154849118</v>
          </cell>
          <cell r="T49">
            <v>-8.3081969978567987</v>
          </cell>
          <cell r="U49">
            <v>-7.5922648445451877</v>
          </cell>
          <cell r="V49">
            <v>-6.1003303952793697</v>
          </cell>
          <cell r="W49">
            <v>-6.5813946684209386</v>
          </cell>
          <cell r="X49">
            <v>-6.4389054585756957</v>
          </cell>
          <cell r="Y49">
            <v>-6.8517013964787727</v>
          </cell>
          <cell r="Z49">
            <v>-6.9069614717850394</v>
          </cell>
          <cell r="AA49">
            <v>-6.7012204408968792</v>
          </cell>
          <cell r="AB49">
            <v>-6.3041890515818446</v>
          </cell>
          <cell r="AC49">
            <v>-6.0342987981658487</v>
          </cell>
          <cell r="AD49">
            <v>-5.7751485717144373</v>
          </cell>
          <cell r="AE49">
            <v>-5.754839080856871</v>
          </cell>
          <cell r="AF49">
            <v>-5.7197717579161482</v>
          </cell>
          <cell r="AG49">
            <v>-5.4345262455039407</v>
          </cell>
          <cell r="AH49">
            <v>-5.3384726780756706</v>
          </cell>
          <cell r="AI49">
            <v>-5.164351349780798</v>
          </cell>
        </row>
        <row r="51">
          <cell r="C51" t="str">
            <v>...</v>
          </cell>
          <cell r="D51" t="str">
            <v>...</v>
          </cell>
          <cell r="E51" t="str">
            <v>...</v>
          </cell>
          <cell r="F51" t="str">
            <v>...</v>
          </cell>
          <cell r="G51" t="str">
            <v>...</v>
          </cell>
          <cell r="H51" t="str">
            <v>...</v>
          </cell>
          <cell r="I51">
            <v>6371.2411484137156</v>
          </cell>
          <cell r="J51">
            <v>6239.3411484137159</v>
          </cell>
          <cell r="K51">
            <v>6054.3411484137159</v>
          </cell>
          <cell r="L51">
            <v>5896.5613730651639</v>
          </cell>
          <cell r="M51">
            <v>5700.3820061255738</v>
          </cell>
          <cell r="N51">
            <v>5495.5900499821973</v>
          </cell>
          <cell r="O51">
            <v>4989.7902790349926</v>
          </cell>
          <cell r="P51">
            <v>5467.7743398964194</v>
          </cell>
          <cell r="Q51">
            <v>5186.8532767795969</v>
          </cell>
          <cell r="R51">
            <v>5327.8259003491021</v>
          </cell>
          <cell r="S51">
            <v>6065.4647316823366</v>
          </cell>
          <cell r="T51">
            <v>6868.6970982153343</v>
          </cell>
          <cell r="U51">
            <v>7324.3167606238903</v>
          </cell>
          <cell r="V51">
            <v>7962.1848716210761</v>
          </cell>
          <cell r="W51">
            <v>8696.5626967124917</v>
          </cell>
          <cell r="X51">
            <v>9339.9957959650674</v>
          </cell>
          <cell r="Y51">
            <v>9877.0027888649493</v>
          </cell>
          <cell r="Z51">
            <v>10344.941697393373</v>
          </cell>
          <cell r="AA51">
            <v>10777.176078523918</v>
          </cell>
          <cell r="AB51">
            <v>11201.228863495919</v>
          </cell>
          <cell r="AC51">
            <v>11614.067495225427</v>
          </cell>
          <cell r="AD51">
            <v>12020.185000777914</v>
          </cell>
          <cell r="AE51">
            <v>12410.310736946047</v>
          </cell>
          <cell r="AF51">
            <v>12789.464310750125</v>
          </cell>
          <cell r="AG51">
            <v>13189.281706878393</v>
          </cell>
          <cell r="AH51">
            <v>13593.842960596196</v>
          </cell>
          <cell r="AI51">
            <v>14016.11984939483</v>
          </cell>
        </row>
        <row r="52">
          <cell r="C52" t="str">
            <v>...</v>
          </cell>
          <cell r="D52" t="str">
            <v>...</v>
          </cell>
          <cell r="E52" t="str">
            <v>...</v>
          </cell>
          <cell r="F52" t="str">
            <v>...</v>
          </cell>
          <cell r="G52" t="str">
            <v>...</v>
          </cell>
          <cell r="H52" t="str">
            <v>...</v>
          </cell>
          <cell r="I52">
            <v>243.99357297091325</v>
          </cell>
          <cell r="J52">
            <v>216.85288225609455</v>
          </cell>
          <cell r="K52">
            <v>202.72448583008469</v>
          </cell>
          <cell r="L52">
            <v>199.80196654649026</v>
          </cell>
          <cell r="M52">
            <v>201.08148316006242</v>
          </cell>
          <cell r="N52">
            <v>199.31152304253931</v>
          </cell>
          <cell r="O52">
            <v>178.25645283453937</v>
          </cell>
          <cell r="P52">
            <v>182.42515155112548</v>
          </cell>
          <cell r="Q52">
            <v>156.81860664864712</v>
          </cell>
          <cell r="R52">
            <v>147.7402399770499</v>
          </cell>
          <cell r="S52">
            <v>156.47596462049773</v>
          </cell>
          <cell r="T52">
            <v>165.95241915213177</v>
          </cell>
          <cell r="U52">
            <v>162.45470257976692</v>
          </cell>
          <cell r="V52">
            <v>159.79866021652703</v>
          </cell>
          <cell r="W52">
            <v>158.78382912382375</v>
          </cell>
          <cell r="X52">
            <v>157.56954185689924</v>
          </cell>
          <cell r="Y52">
            <v>155.96314762065848</v>
          </cell>
          <cell r="Z52">
            <v>153.5095195604155</v>
          </cell>
          <cell r="AA52">
            <v>150.24576755139009</v>
          </cell>
          <cell r="AB52">
            <v>146.61825255840083</v>
          </cell>
          <cell r="AC52">
            <v>142.65020145637584</v>
          </cell>
          <cell r="AD52">
            <v>138.32351783761584</v>
          </cell>
          <cell r="AE52">
            <v>133.63314674215582</v>
          </cell>
          <cell r="AF52">
            <v>128.70975670048986</v>
          </cell>
          <cell r="AG52">
            <v>124.01045273017893</v>
          </cell>
          <cell r="AH52">
            <v>119.3745562115252</v>
          </cell>
          <cell r="AI52">
            <v>114.91795105704283</v>
          </cell>
        </row>
        <row r="53">
          <cell r="C53" t="str">
            <v>...</v>
          </cell>
          <cell r="D53" t="str">
            <v>...</v>
          </cell>
          <cell r="E53" t="str">
            <v>...</v>
          </cell>
          <cell r="F53" t="str">
            <v>...</v>
          </cell>
          <cell r="G53" t="str">
            <v>...</v>
          </cell>
          <cell r="H53" t="str">
            <v>...</v>
          </cell>
          <cell r="I53">
            <v>71.909181923915526</v>
          </cell>
          <cell r="J53">
            <v>67.398052293647353</v>
          </cell>
          <cell r="K53">
            <v>56.343392385421488</v>
          </cell>
          <cell r="L53">
            <v>52.743127990411942</v>
          </cell>
          <cell r="M53">
            <v>54.074595679987581</v>
          </cell>
          <cell r="N53">
            <v>52.651786583790397</v>
          </cell>
          <cell r="O53">
            <v>43.78502515582408</v>
          </cell>
          <cell r="P53">
            <v>44.335413425960461</v>
          </cell>
          <cell r="Q53">
            <v>37.047180739045992</v>
          </cell>
          <cell r="R53">
            <v>36.672283055493878</v>
          </cell>
          <cell r="S53">
            <v>39.440313668548463</v>
          </cell>
          <cell r="T53">
            <v>41.678197107591124</v>
          </cell>
          <cell r="U53">
            <v>41.303474284972104</v>
          </cell>
          <cell r="V53">
            <v>41.381780722082468</v>
          </cell>
          <cell r="W53">
            <v>37.81233732025413</v>
          </cell>
          <cell r="X53">
            <v>37.295432679721699</v>
          </cell>
          <cell r="Y53">
            <v>36.212666217902523</v>
          </cell>
          <cell r="Z53">
            <v>34.813011187907314</v>
          </cell>
          <cell r="AA53">
            <v>33.273448074404556</v>
          </cell>
          <cell r="AB53">
            <v>31.713527085435889</v>
          </cell>
          <cell r="AC53">
            <v>30.134090371808643</v>
          </cell>
          <cell r="AD53">
            <v>28.563447617589478</v>
          </cell>
          <cell r="AE53">
            <v>27.008960066830383</v>
          </cell>
          <cell r="AF53">
            <v>25.49196387978937</v>
          </cell>
          <cell r="AG53">
            <v>24.076747463957933</v>
          </cell>
          <cell r="AH53">
            <v>22.727133072688602</v>
          </cell>
          <cell r="AI53">
            <v>21.461295868391975</v>
          </cell>
        </row>
        <row r="55">
          <cell r="C55" t="str">
            <v>...</v>
          </cell>
          <cell r="D55" t="str">
            <v>...</v>
          </cell>
          <cell r="E55" t="str">
            <v>...</v>
          </cell>
          <cell r="F55" t="str">
            <v>...</v>
          </cell>
          <cell r="G55" t="str">
            <v>...</v>
          </cell>
          <cell r="H55" t="str">
            <v>...</v>
          </cell>
          <cell r="I55">
            <v>5753.8643782671916</v>
          </cell>
          <cell r="J55">
            <v>5312.4766500031383</v>
          </cell>
          <cell r="K55">
            <v>4559.6075945658131</v>
          </cell>
          <cell r="L55">
            <v>4265.7226128835064</v>
          </cell>
          <cell r="M55">
            <v>3855.800604252755</v>
          </cell>
          <cell r="N55">
            <v>3870.8857220525415</v>
          </cell>
          <cell r="O55">
            <v>3429.5216475764373</v>
          </cell>
          <cell r="P55">
            <v>3909.0401762237425</v>
          </cell>
          <cell r="Q55">
            <v>3998.058645444954</v>
          </cell>
          <cell r="R55">
            <v>4154.5886385677513</v>
          </cell>
          <cell r="S55">
            <v>4677.2466866991899</v>
          </cell>
          <cell r="T55">
            <v>5181.1368415063353</v>
          </cell>
          <cell r="U55">
            <v>5571.3673548787538</v>
          </cell>
          <cell r="V55">
            <v>6051.5011897340828</v>
          </cell>
          <cell r="W55">
            <v>6602.4897875372062</v>
          </cell>
          <cell r="X55">
            <v>7133.3556560306588</v>
          </cell>
          <cell r="Y55">
            <v>7631.4761761244481</v>
          </cell>
          <cell r="Z55">
            <v>8108.5270502983494</v>
          </cell>
          <cell r="AA55">
            <v>8587.7650492573175</v>
          </cell>
          <cell r="AB55">
            <v>9088.2416124549927</v>
          </cell>
          <cell r="AC55">
            <v>9604.7012420739375</v>
          </cell>
          <cell r="AD55">
            <v>10136.015620818467</v>
          </cell>
          <cell r="AE55">
            <v>10672.053973142123</v>
          </cell>
          <cell r="AF55">
            <v>11216.595751676528</v>
          </cell>
          <cell r="AG55">
            <v>11764.872625718464</v>
          </cell>
          <cell r="AH55">
            <v>12317.384350609409</v>
          </cell>
          <cell r="AI55">
            <v>12872.383813857283</v>
          </cell>
        </row>
        <row r="56">
          <cell r="C56" t="str">
            <v>...</v>
          </cell>
          <cell r="D56" t="str">
            <v>...</v>
          </cell>
          <cell r="E56" t="str">
            <v>...</v>
          </cell>
          <cell r="F56" t="str">
            <v>...</v>
          </cell>
          <cell r="G56" t="str">
            <v>...</v>
          </cell>
          <cell r="H56" t="str">
            <v>...</v>
          </cell>
          <cell r="I56">
            <v>220.35046160401777</v>
          </cell>
          <cell r="J56">
            <v>184.6390261517071</v>
          </cell>
          <cell r="K56">
            <v>152.67459869477108</v>
          </cell>
          <cell r="L56">
            <v>144.5418291903427</v>
          </cell>
          <cell r="M56">
            <v>136.01370986004918</v>
          </cell>
          <cell r="N56">
            <v>140.38749647790974</v>
          </cell>
          <cell r="O56">
            <v>122.51704573332705</v>
          </cell>
          <cell r="P56">
            <v>130.42002142695659</v>
          </cell>
          <cell r="Q56">
            <v>120.87675371213258</v>
          </cell>
          <cell r="R56">
            <v>115.20645267851297</v>
          </cell>
          <cell r="S56">
            <v>120.66292022875007</v>
          </cell>
          <cell r="T56">
            <v>125.17980928721046</v>
          </cell>
          <cell r="U56">
            <v>123.57396002659419</v>
          </cell>
          <cell r="V56">
            <v>121.4518122864614</v>
          </cell>
          <cell r="W56">
            <v>120.54976739400816</v>
          </cell>
          <cell r="X56">
            <v>120.34262190017753</v>
          </cell>
          <cell r="Y56">
            <v>120.50508346137816</v>
          </cell>
          <cell r="Z56">
            <v>120.32316162280259</v>
          </cell>
          <cell r="AA56">
            <v>119.72295358037685</v>
          </cell>
          <cell r="AB56">
            <v>118.96034982279777</v>
          </cell>
          <cell r="AC56">
            <v>117.97008822907283</v>
          </cell>
          <cell r="AD56">
            <v>116.64124449315038</v>
          </cell>
          <cell r="AE56">
            <v>114.91574907850017</v>
          </cell>
          <cell r="AF56">
            <v>112.8808271502467</v>
          </cell>
          <cell r="AG56">
            <v>110.61763734012627</v>
          </cell>
          <cell r="AH56">
            <v>108.16531387061836</v>
          </cell>
          <cell r="AI56">
            <v>105.54047689398085</v>
          </cell>
        </row>
        <row r="58">
          <cell r="C58">
            <v>0</v>
          </cell>
          <cell r="D58">
            <v>0</v>
          </cell>
          <cell r="E58">
            <v>223</v>
          </cell>
          <cell r="F58">
            <v>536</v>
          </cell>
          <cell r="G58">
            <v>585</v>
          </cell>
          <cell r="H58">
            <v>85.991040611967207</v>
          </cell>
          <cell r="I58">
            <v>92.241148413715621</v>
          </cell>
          <cell r="J58">
            <v>67.341148413715615</v>
          </cell>
          <cell r="K58">
            <v>104.34114841371562</v>
          </cell>
          <cell r="L58">
            <v>140</v>
          </cell>
          <cell r="M58">
            <v>227.4</v>
          </cell>
          <cell r="N58">
            <v>227.8</v>
          </cell>
          <cell r="O58">
            <v>276.39999999999998</v>
          </cell>
          <cell r="P58">
            <v>280.39999999999998</v>
          </cell>
          <cell r="Q58">
            <v>80.764352636127057</v>
          </cell>
          <cell r="R58">
            <v>-2.0788338972181464E-2</v>
          </cell>
          <cell r="S58">
            <v>-2.0788338972181464E-2</v>
          </cell>
          <cell r="T58">
            <v>-2.0788338972181464E-2</v>
          </cell>
          <cell r="U58">
            <v>-2.0788338972181464E-2</v>
          </cell>
          <cell r="V58">
            <v>-2.0788338972181464E-2</v>
          </cell>
          <cell r="W58">
            <v>-2.0788338972181464E-2</v>
          </cell>
          <cell r="X58">
            <v>-2.0788338972181464E-2</v>
          </cell>
          <cell r="Y58">
            <v>-2.0788338972181464E-2</v>
          </cell>
          <cell r="Z58">
            <v>-2.0788338972181464E-2</v>
          </cell>
          <cell r="AA58">
            <v>-2.0788338972181464E-2</v>
          </cell>
          <cell r="AB58">
            <v>-2.0788338972181464E-2</v>
          </cell>
          <cell r="AC58">
            <v>-2.0788338972181464E-2</v>
          </cell>
          <cell r="AD58">
            <v>-2.0788338972181464E-2</v>
          </cell>
          <cell r="AE58">
            <v>-2.0788338972181464E-2</v>
          </cell>
          <cell r="AF58">
            <v>-2.0788338972181464E-2</v>
          </cell>
          <cell r="AG58">
            <v>-2.0788338972181464E-2</v>
          </cell>
          <cell r="AH58">
            <v>-2.0788338972181464E-2</v>
          </cell>
          <cell r="AI58">
            <v>-2.0788338972181464E-2</v>
          </cell>
        </row>
        <row r="60">
          <cell r="C60">
            <v>-17.5733</v>
          </cell>
          <cell r="D60">
            <v>32.946878367750017</v>
          </cell>
          <cell r="E60">
            <v>8.4865651666666722</v>
          </cell>
          <cell r="F60">
            <v>-82.824161000000004</v>
          </cell>
          <cell r="G60">
            <v>-30.421118624999998</v>
          </cell>
          <cell r="H60">
            <v>18.469901175000004</v>
          </cell>
          <cell r="I60">
            <v>-39.157084052191699</v>
          </cell>
          <cell r="J60">
            <v>-24.682951666666703</v>
          </cell>
          <cell r="K60">
            <v>-67.188599999999994</v>
          </cell>
          <cell r="L60">
            <v>-62.4952643285311</v>
          </cell>
          <cell r="M60">
            <v>-59.796816889083345</v>
          </cell>
          <cell r="N60">
            <v>1.8951033273108564</v>
          </cell>
          <cell r="O60">
            <v>-23.659486709440884</v>
          </cell>
          <cell r="P60">
            <v>-18.153567266606242</v>
          </cell>
          <cell r="Q60">
            <v>16.269569583868716</v>
          </cell>
          <cell r="R60">
            <v>58.252196111057565</v>
          </cell>
          <cell r="S60">
            <v>64.517498573218248</v>
          </cell>
          <cell r="T60">
            <v>58.720579203681879</v>
          </cell>
          <cell r="U60">
            <v>-9.273949321171953</v>
          </cell>
          <cell r="V60">
            <v>-14.415205304512813</v>
          </cell>
          <cell r="W60">
            <v>-37.669533632423168</v>
          </cell>
          <cell r="X60">
            <v>-52.318796711698837</v>
          </cell>
          <cell r="Y60">
            <v>-43.066630556366832</v>
          </cell>
          <cell r="Z60">
            <v>-43.066630556366832</v>
          </cell>
          <cell r="AA60">
            <v>-37.903591407186028</v>
          </cell>
          <cell r="AB60">
            <v>-14.649263079275675</v>
          </cell>
          <cell r="AC60">
            <v>0</v>
          </cell>
          <cell r="AD60">
            <v>0</v>
          </cell>
          <cell r="AE60">
            <v>0</v>
          </cell>
          <cell r="AF60">
            <v>0</v>
          </cell>
          <cell r="AG60">
            <v>0</v>
          </cell>
          <cell r="AH60">
            <v>0</v>
          </cell>
          <cell r="AI60">
            <v>0</v>
          </cell>
        </row>
      </sheetData>
      <sheetData sheetId="18" refreshError="1">
        <row r="1">
          <cell r="A1" t="str">
            <v>Part 1. Clearance of Arrears Assumed in the DSA (Old Debt)</v>
          </cell>
        </row>
        <row r="9">
          <cell r="C9">
            <v>26.369680056739895</v>
          </cell>
          <cell r="D9">
            <v>0</v>
          </cell>
          <cell r="E9">
            <v>0</v>
          </cell>
          <cell r="G9">
            <v>26.369680056739895</v>
          </cell>
          <cell r="H9">
            <v>0</v>
          </cell>
          <cell r="I9">
            <v>0</v>
          </cell>
        </row>
        <row r="10">
          <cell r="C10">
            <v>85.829967307133003</v>
          </cell>
          <cell r="D10">
            <v>0</v>
          </cell>
          <cell r="E10">
            <v>0</v>
          </cell>
          <cell r="G10">
            <v>85.829967307133003</v>
          </cell>
          <cell r="H10">
            <v>0</v>
          </cell>
          <cell r="I10">
            <v>0</v>
          </cell>
        </row>
        <row r="11">
          <cell r="C11">
            <v>83.412476480218984</v>
          </cell>
          <cell r="D11">
            <v>0</v>
          </cell>
          <cell r="E11">
            <v>0</v>
          </cell>
          <cell r="G11">
            <v>83.412476480218984</v>
          </cell>
          <cell r="H11">
            <v>0</v>
          </cell>
          <cell r="I11">
            <v>0</v>
          </cell>
        </row>
        <row r="12">
          <cell r="C12">
            <v>78.489329290413863</v>
          </cell>
          <cell r="D12">
            <v>0</v>
          </cell>
          <cell r="E12">
            <v>0</v>
          </cell>
          <cell r="G12">
            <v>78.489329290413863</v>
          </cell>
          <cell r="H12">
            <v>0</v>
          </cell>
          <cell r="I12">
            <v>0</v>
          </cell>
        </row>
        <row r="13">
          <cell r="C13">
            <v>8.3478825716959051</v>
          </cell>
          <cell r="D13">
            <v>0</v>
          </cell>
          <cell r="E13">
            <v>0</v>
          </cell>
          <cell r="G13">
            <v>8.3478825716959051</v>
          </cell>
          <cell r="H13">
            <v>0</v>
          </cell>
          <cell r="I13">
            <v>0</v>
          </cell>
        </row>
        <row r="14">
          <cell r="C14">
            <v>70.141446718717958</v>
          </cell>
          <cell r="D14">
            <v>0</v>
          </cell>
          <cell r="E14">
            <v>0</v>
          </cell>
          <cell r="G14">
            <v>70.141446718717958</v>
          </cell>
          <cell r="H14">
            <v>0</v>
          </cell>
          <cell r="I14">
            <v>0</v>
          </cell>
        </row>
        <row r="15">
          <cell r="C15">
            <v>4.923147189805122</v>
          </cell>
          <cell r="D15">
            <v>0</v>
          </cell>
          <cell r="E15">
            <v>0</v>
          </cell>
          <cell r="G15">
            <v>4.923147189805122</v>
          </cell>
          <cell r="H15">
            <v>0</v>
          </cell>
          <cell r="I15">
            <v>0</v>
          </cell>
        </row>
        <row r="16">
          <cell r="C16">
            <v>2.5653445855005632</v>
          </cell>
          <cell r="D16">
            <v>0</v>
          </cell>
          <cell r="E16">
            <v>0</v>
          </cell>
          <cell r="G16">
            <v>2.5653445855005632</v>
          </cell>
          <cell r="H16">
            <v>0</v>
          </cell>
          <cell r="I16">
            <v>0</v>
          </cell>
        </row>
        <row r="17">
          <cell r="C17">
            <v>2.3578026043045588</v>
          </cell>
          <cell r="D17">
            <v>0</v>
          </cell>
          <cell r="E17">
            <v>0</v>
          </cell>
          <cell r="G17">
            <v>2.3578026043045588</v>
          </cell>
          <cell r="H17">
            <v>0</v>
          </cell>
          <cell r="I17">
            <v>0</v>
          </cell>
        </row>
        <row r="18">
          <cell r="C18">
            <v>2.4174908269140145</v>
          </cell>
          <cell r="D18">
            <v>0</v>
          </cell>
          <cell r="E18">
            <v>0</v>
          </cell>
          <cell r="G18">
            <v>2.4174908269140145</v>
          </cell>
          <cell r="H18">
            <v>0</v>
          </cell>
          <cell r="I18">
            <v>0</v>
          </cell>
        </row>
        <row r="19">
          <cell r="C19">
            <v>0.61481400939920006</v>
          </cell>
          <cell r="D19">
            <v>0</v>
          </cell>
          <cell r="E19">
            <v>0</v>
          </cell>
          <cell r="G19">
            <v>0.61481400939920006</v>
          </cell>
          <cell r="H19">
            <v>0</v>
          </cell>
          <cell r="I19">
            <v>0</v>
          </cell>
        </row>
        <row r="20">
          <cell r="C20">
            <v>0</v>
          </cell>
          <cell r="D20">
            <v>0</v>
          </cell>
          <cell r="E20">
            <v>0</v>
          </cell>
          <cell r="G20">
            <v>0</v>
          </cell>
          <cell r="H20">
            <v>0</v>
          </cell>
          <cell r="I20">
            <v>0</v>
          </cell>
        </row>
        <row r="21">
          <cell r="C21">
            <v>0.61481400939920006</v>
          </cell>
          <cell r="D21">
            <v>0</v>
          </cell>
          <cell r="E21">
            <v>0</v>
          </cell>
          <cell r="G21">
            <v>0.61481400939920006</v>
          </cell>
          <cell r="H21">
            <v>0</v>
          </cell>
          <cell r="I21">
            <v>0</v>
          </cell>
        </row>
        <row r="22">
          <cell r="C22">
            <v>1.8026768175148145</v>
          </cell>
          <cell r="D22">
            <v>0</v>
          </cell>
          <cell r="E22">
            <v>0</v>
          </cell>
          <cell r="G22">
            <v>1.8026768175148145</v>
          </cell>
          <cell r="H22">
            <v>0</v>
          </cell>
          <cell r="I22">
            <v>0</v>
          </cell>
        </row>
        <row r="23">
          <cell r="C23">
            <v>0</v>
          </cell>
          <cell r="D23">
            <v>0</v>
          </cell>
          <cell r="E23">
            <v>0</v>
          </cell>
          <cell r="G23">
            <v>0</v>
          </cell>
          <cell r="H23">
            <v>0</v>
          </cell>
          <cell r="I23">
            <v>0</v>
          </cell>
        </row>
        <row r="24">
          <cell r="C24">
            <v>1.8026768175148145</v>
          </cell>
          <cell r="D24">
            <v>0</v>
          </cell>
          <cell r="E24">
            <v>0</v>
          </cell>
          <cell r="G24">
            <v>1.8026768175148145</v>
          </cell>
          <cell r="H24">
            <v>0</v>
          </cell>
          <cell r="I24">
            <v>0</v>
          </cell>
        </row>
        <row r="25">
          <cell r="C25">
            <v>168.22114097509925</v>
          </cell>
          <cell r="D25">
            <v>80.785140975099239</v>
          </cell>
          <cell r="E25">
            <v>0</v>
          </cell>
          <cell r="G25">
            <v>87.436000000000007</v>
          </cell>
          <cell r="H25">
            <v>80.785140975099239</v>
          </cell>
          <cell r="I25">
            <v>0</v>
          </cell>
        </row>
        <row r="26">
          <cell r="C26">
            <v>-166.41846415758442</v>
          </cell>
          <cell r="D26">
            <v>-80.785140975099239</v>
          </cell>
          <cell r="E26">
            <v>0</v>
          </cell>
        </row>
        <row r="30">
          <cell r="G30">
            <v>29.008228762390477</v>
          </cell>
          <cell r="H30">
            <v>16.691648759878333</v>
          </cell>
          <cell r="I30">
            <v>5.3198492672200004</v>
          </cell>
        </row>
        <row r="31">
          <cell r="G31">
            <v>29.008228623160175</v>
          </cell>
          <cell r="H31">
            <v>15.676317563333335</v>
          </cell>
          <cell r="I31">
            <v>4.941074396666667</v>
          </cell>
        </row>
        <row r="32">
          <cell r="G32">
            <v>1.3923030151166668E-7</v>
          </cell>
          <cell r="H32">
            <v>1.0153311965450003</v>
          </cell>
          <cell r="I32">
            <v>0.37877487055333342</v>
          </cell>
        </row>
        <row r="33">
          <cell r="G33">
            <v>0</v>
          </cell>
          <cell r="H33">
            <v>0</v>
          </cell>
          <cell r="I33">
            <v>0</v>
          </cell>
        </row>
        <row r="34">
          <cell r="G34">
            <v>64.599999999999994</v>
          </cell>
          <cell r="H34">
            <v>1.38</v>
          </cell>
          <cell r="I34">
            <v>2.4900000000000002</v>
          </cell>
        </row>
        <row r="35">
          <cell r="G35">
            <v>50.2</v>
          </cell>
          <cell r="H35">
            <v>0</v>
          </cell>
          <cell r="I35">
            <v>0</v>
          </cell>
        </row>
        <row r="36">
          <cell r="G36">
            <v>14.4</v>
          </cell>
          <cell r="H36">
            <v>1.38</v>
          </cell>
          <cell r="I36">
            <v>2.4900000000000002</v>
          </cell>
        </row>
        <row r="37">
          <cell r="G37">
            <v>0</v>
          </cell>
          <cell r="H37">
            <v>0</v>
          </cell>
          <cell r="I37">
            <v>0</v>
          </cell>
        </row>
      </sheetData>
      <sheetData sheetId="19" refreshError="1">
        <row r="1">
          <cell r="A1" t="str">
            <v>Output for DSA</v>
          </cell>
        </row>
        <row r="9">
          <cell r="B9">
            <v>2541.3478497260658</v>
          </cell>
          <cell r="C9">
            <v>2315.3735010868431</v>
          </cell>
          <cell r="D9">
            <v>2462.1411673814951</v>
          </cell>
          <cell r="E9">
            <v>2718.7817052211321</v>
          </cell>
          <cell r="F9">
            <v>3070.3901908794896</v>
          </cell>
          <cell r="G9">
            <v>3106.9699434210784</v>
          </cell>
          <cell r="H9">
            <v>3311.062237039192</v>
          </cell>
          <cell r="I9">
            <v>3548.2079384694139</v>
          </cell>
          <cell r="J9">
            <v>3817.8965498752618</v>
          </cell>
          <cell r="K9">
            <v>4142.5399422096471</v>
          </cell>
          <cell r="L9">
            <v>4935.2897887427189</v>
          </cell>
          <cell r="M9">
            <v>5373.8999992921717</v>
          </cell>
          <cell r="N9">
            <v>5852.7938103707193</v>
          </cell>
          <cell r="O9">
            <v>6376.5388125483614</v>
          </cell>
          <cell r="P9">
            <v>6950.3347130574139</v>
          </cell>
          <cell r="Q9">
            <v>7579.1355602597905</v>
          </cell>
          <cell r="R9">
            <v>8270.3675153685908</v>
          </cell>
          <cell r="S9">
            <v>9030.2354881772262</v>
          </cell>
          <cell r="T9">
            <v>9859.9188996622343</v>
          </cell>
          <cell r="U9">
            <v>10765.832279257671</v>
          </cell>
          <cell r="V9">
            <v>11754.979512973159</v>
          </cell>
          <cell r="W9">
            <v>12835.007992521547</v>
          </cell>
          <cell r="X9">
            <v>14014.26773958072</v>
          </cell>
        </row>
        <row r="10">
          <cell r="B10">
            <v>0</v>
          </cell>
          <cell r="C10">
            <v>0</v>
          </cell>
          <cell r="D10">
            <v>0</v>
          </cell>
          <cell r="E10">
            <v>210.74568194777981</v>
          </cell>
          <cell r="F10">
            <v>303.36046637313888</v>
          </cell>
          <cell r="G10">
            <v>565.88165510586884</v>
          </cell>
          <cell r="H10">
            <v>978.66498107461882</v>
          </cell>
          <cell r="I10">
            <v>1087.6161667513245</v>
          </cell>
          <cell r="J10">
            <v>703.14048483575584</v>
          </cell>
          <cell r="K10">
            <v>882.50267495376329</v>
          </cell>
          <cell r="L10">
            <v>963.38097808257737</v>
          </cell>
          <cell r="M10">
            <v>870.98050867736379</v>
          </cell>
          <cell r="N10">
            <v>801.42481674069984</v>
          </cell>
          <cell r="O10">
            <v>750.35445159107599</v>
          </cell>
          <cell r="P10">
            <v>714.29190891427027</v>
          </cell>
          <cell r="Q10">
            <v>690.4657241889779</v>
          </cell>
          <cell r="R10">
            <v>676.66977059687144</v>
          </cell>
          <cell r="S10">
            <v>671.1507216323439</v>
          </cell>
          <cell r="T10">
            <v>672.51804663751886</v>
          </cell>
          <cell r="U10">
            <v>679.67203389894246</v>
          </cell>
          <cell r="V10">
            <v>691.74623707371438</v>
          </cell>
          <cell r="W10">
            <v>708.06146162071525</v>
          </cell>
          <cell r="X10">
            <v>728.08898464184426</v>
          </cell>
        </row>
        <row r="11">
          <cell r="B11" t="str">
            <v>…</v>
          </cell>
          <cell r="C11" t="str">
            <v>…</v>
          </cell>
          <cell r="D11" t="str">
            <v>…</v>
          </cell>
          <cell r="E11">
            <v>140.58745409967855</v>
          </cell>
          <cell r="F11">
            <v>108.55694421935056</v>
          </cell>
          <cell r="G11">
            <v>237.30317561490688</v>
          </cell>
          <cell r="H11">
            <v>362.02265608668233</v>
          </cell>
          <cell r="I11">
            <v>339.81665368528115</v>
          </cell>
          <cell r="J11">
            <v>337.98734245279763</v>
          </cell>
          <cell r="K11">
            <v>328.871075755135</v>
          </cell>
          <cell r="L11">
            <v>366.65688739138147</v>
          </cell>
          <cell r="M11">
            <v>384.25641798616783</v>
          </cell>
          <cell r="N11">
            <v>402.70072604950394</v>
          </cell>
          <cell r="O11">
            <v>422.03036089988007</v>
          </cell>
          <cell r="P11">
            <v>442.28781822307434</v>
          </cell>
          <cell r="Q11">
            <v>463.51763349778196</v>
          </cell>
          <cell r="R11">
            <v>485.76647990567551</v>
          </cell>
          <cell r="S11">
            <v>509.08327094114793</v>
          </cell>
          <cell r="T11">
            <v>533.519267946323</v>
          </cell>
          <cell r="U11">
            <v>559.12819280774659</v>
          </cell>
          <cell r="V11">
            <v>585.96634606251848</v>
          </cell>
          <cell r="W11">
            <v>614.09273067351933</v>
          </cell>
          <cell r="X11">
            <v>643.56918174584837</v>
          </cell>
        </row>
        <row r="12">
          <cell r="B12" t="str">
            <v>…</v>
          </cell>
          <cell r="C12" t="str">
            <v>…</v>
          </cell>
          <cell r="D12" t="str">
            <v>…</v>
          </cell>
          <cell r="E12">
            <v>7.8508742244782859</v>
          </cell>
          <cell r="F12">
            <v>8.0078917089678523</v>
          </cell>
          <cell r="G12">
            <v>8.1680495431472089</v>
          </cell>
          <cell r="H12">
            <v>8.3314105340101534</v>
          </cell>
          <cell r="I12">
            <v>19.38135285003046</v>
          </cell>
          <cell r="J12">
            <v>19.768979907031071</v>
          </cell>
          <cell r="K12">
            <v>20.164359505171692</v>
          </cell>
          <cell r="L12">
            <v>20.567646695275126</v>
          </cell>
          <cell r="M12">
            <v>20.978999629180628</v>
          </cell>
          <cell r="N12">
            <v>21.398579621764242</v>
          </cell>
          <cell r="O12">
            <v>21.826551214199526</v>
          </cell>
          <cell r="P12">
            <v>22.263082238483516</v>
          </cell>
          <cell r="Q12">
            <v>22.708343883253185</v>
          </cell>
          <cell r="R12">
            <v>23.162510760918249</v>
          </cell>
          <cell r="S12">
            <v>23.625760976136615</v>
          </cell>
          <cell r="T12">
            <v>24.098276195659349</v>
          </cell>
          <cell r="U12">
            <v>24.580241719572538</v>
          </cell>
          <cell r="V12">
            <v>25.07184655396399</v>
          </cell>
          <cell r="W12">
            <v>25.57328348504327</v>
          </cell>
          <cell r="X12">
            <v>26.084749154744134</v>
          </cell>
        </row>
        <row r="13">
          <cell r="B13" t="str">
            <v>…</v>
          </cell>
          <cell r="C13" t="str">
            <v>…</v>
          </cell>
          <cell r="D13" t="str">
            <v>…</v>
          </cell>
          <cell r="E13">
            <v>0.4771197593532619</v>
          </cell>
          <cell r="F13">
            <v>0.4771197593532619</v>
          </cell>
          <cell r="G13">
            <v>0.4771197593532619</v>
          </cell>
          <cell r="H13">
            <v>0.4771197593532619</v>
          </cell>
          <cell r="I13">
            <v>0.4771197593532619</v>
          </cell>
          <cell r="J13">
            <v>0.4771197593532619</v>
          </cell>
          <cell r="K13">
            <v>0.4771197593532619</v>
          </cell>
          <cell r="L13">
            <v>0.4771197593532619</v>
          </cell>
          <cell r="M13">
            <v>0.4771197593532619</v>
          </cell>
          <cell r="N13">
            <v>0.4771197593532619</v>
          </cell>
          <cell r="O13">
            <v>0.4771197593532619</v>
          </cell>
          <cell r="P13">
            <v>0.4771197593532619</v>
          </cell>
          <cell r="Q13">
            <v>0.4771197593532619</v>
          </cell>
          <cell r="R13">
            <v>0.4771197593532619</v>
          </cell>
          <cell r="S13">
            <v>0.4771197593532619</v>
          </cell>
          <cell r="T13">
            <v>0.4771197593532619</v>
          </cell>
          <cell r="U13">
            <v>0.4771197593532619</v>
          </cell>
          <cell r="V13">
            <v>0.4771197593532619</v>
          </cell>
          <cell r="W13">
            <v>0.4771197593532619</v>
          </cell>
          <cell r="X13">
            <v>0.4771197593532619</v>
          </cell>
        </row>
        <row r="14">
          <cell r="B14" t="str">
            <v>…</v>
          </cell>
          <cell r="C14" t="str">
            <v>…</v>
          </cell>
          <cell r="D14" t="str">
            <v>…</v>
          </cell>
          <cell r="E14">
            <v>132.25946011584702</v>
          </cell>
          <cell r="F14">
            <v>100.07193275102945</v>
          </cell>
          <cell r="G14">
            <v>228.6580063124064</v>
          </cell>
          <cell r="H14">
            <v>353.21412579331889</v>
          </cell>
          <cell r="I14">
            <v>319.95818107589741</v>
          </cell>
          <cell r="J14">
            <v>317.7412427864133</v>
          </cell>
          <cell r="K14">
            <v>308.22959649060999</v>
          </cell>
          <cell r="L14">
            <v>345.61212093675306</v>
          </cell>
          <cell r="M14">
            <v>362.80029859763391</v>
          </cell>
          <cell r="N14">
            <v>380.82502666838639</v>
          </cell>
          <cell r="O14">
            <v>399.72668992632725</v>
          </cell>
          <cell r="P14">
            <v>419.54761622523756</v>
          </cell>
          <cell r="Q14">
            <v>440.33216985517549</v>
          </cell>
          <cell r="R14">
            <v>462.126849385404</v>
          </cell>
          <cell r="S14">
            <v>484.98039020565801</v>
          </cell>
          <cell r="T14">
            <v>508.94387199131035</v>
          </cell>
          <cell r="U14">
            <v>534.07083132882076</v>
          </cell>
          <cell r="V14">
            <v>560.41737974920125</v>
          </cell>
          <cell r="W14">
            <v>588.04232742912279</v>
          </cell>
          <cell r="X14">
            <v>617.00731283175094</v>
          </cell>
        </row>
        <row r="15">
          <cell r="B15" t="str">
            <v>…</v>
          </cell>
          <cell r="C15" t="str">
            <v>…</v>
          </cell>
          <cell r="D15" t="str">
            <v>…</v>
          </cell>
          <cell r="E15">
            <v>0</v>
          </cell>
          <cell r="F15">
            <v>70</v>
          </cell>
          <cell r="G15">
            <v>188.8667160420006</v>
          </cell>
          <cell r="H15">
            <v>276.8192111447276</v>
          </cell>
          <cell r="I15">
            <v>379.04718587306343</v>
          </cell>
          <cell r="J15">
            <v>53.198794198933363</v>
          </cell>
          <cell r="K15">
            <v>57.722394247081546</v>
          </cell>
          <cell r="L15">
            <v>0</v>
          </cell>
          <cell r="M15">
            <v>0</v>
          </cell>
          <cell r="N15">
            <v>0</v>
          </cell>
          <cell r="O15">
            <v>0</v>
          </cell>
          <cell r="P15">
            <v>0</v>
          </cell>
          <cell r="Q15">
            <v>0</v>
          </cell>
          <cell r="R15">
            <v>0</v>
          </cell>
          <cell r="S15">
            <v>0</v>
          </cell>
          <cell r="T15">
            <v>0</v>
          </cell>
          <cell r="U15">
            <v>0</v>
          </cell>
          <cell r="V15">
            <v>0</v>
          </cell>
          <cell r="W15">
            <v>0</v>
          </cell>
          <cell r="X15">
            <v>0</v>
          </cell>
        </row>
        <row r="16">
          <cell r="B16" t="str">
            <v>…</v>
          </cell>
          <cell r="C16" t="str">
            <v>…</v>
          </cell>
          <cell r="D16" t="str">
            <v>…</v>
          </cell>
          <cell r="E16">
            <v>0</v>
          </cell>
          <cell r="F16">
            <v>0</v>
          </cell>
          <cell r="G16">
            <v>145.28208926307738</v>
          </cell>
          <cell r="H16">
            <v>230.68267595393968</v>
          </cell>
          <cell r="I16">
            <v>329.60624858527257</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row>
        <row r="17">
          <cell r="B17" t="str">
            <v>…</v>
          </cell>
          <cell r="C17" t="str">
            <v>…</v>
          </cell>
          <cell r="D17" t="str">
            <v>…</v>
          </cell>
          <cell r="E17">
            <v>0</v>
          </cell>
          <cell r="F17">
            <v>20</v>
          </cell>
          <cell r="G17">
            <v>43.584626778923216</v>
          </cell>
          <cell r="H17">
            <v>46.136535190787939</v>
          </cell>
          <cell r="I17">
            <v>49.440937287790881</v>
          </cell>
          <cell r="J17">
            <v>53.198794198933363</v>
          </cell>
          <cell r="K17">
            <v>57.722394247081546</v>
          </cell>
          <cell r="L17">
            <v>0</v>
          </cell>
          <cell r="M17">
            <v>0</v>
          </cell>
          <cell r="N17">
            <v>0</v>
          </cell>
          <cell r="O17">
            <v>0</v>
          </cell>
          <cell r="P17">
            <v>0</v>
          </cell>
          <cell r="Q17">
            <v>0</v>
          </cell>
          <cell r="R17">
            <v>0</v>
          </cell>
          <cell r="S17">
            <v>0</v>
          </cell>
          <cell r="T17">
            <v>0</v>
          </cell>
          <cell r="U17">
            <v>0</v>
          </cell>
          <cell r="V17">
            <v>0</v>
          </cell>
          <cell r="W17">
            <v>0</v>
          </cell>
          <cell r="X17">
            <v>0</v>
          </cell>
        </row>
        <row r="18">
          <cell r="B18" t="str">
            <v>…</v>
          </cell>
          <cell r="C18" t="str">
            <v>…</v>
          </cell>
          <cell r="D18" t="str">
            <v>…</v>
          </cell>
          <cell r="E18">
            <v>30</v>
          </cell>
          <cell r="F18">
            <v>33.211328357562834</v>
          </cell>
          <cell r="G18">
            <v>32.400793578029337</v>
          </cell>
          <cell r="H18">
            <v>20.850672969676921</v>
          </cell>
          <cell r="I18">
            <v>20.850672969676921</v>
          </cell>
          <cell r="J18">
            <v>20.850672969676921</v>
          </cell>
          <cell r="K18">
            <v>20.850672969676921</v>
          </cell>
          <cell r="L18">
            <v>20.850672969676921</v>
          </cell>
          <cell r="M18">
            <v>20.850672969676921</v>
          </cell>
          <cell r="N18">
            <v>20.850672969676921</v>
          </cell>
          <cell r="O18">
            <v>20.850672969676921</v>
          </cell>
          <cell r="P18">
            <v>20.850672969676921</v>
          </cell>
          <cell r="Q18">
            <v>20.850672969676921</v>
          </cell>
          <cell r="R18">
            <v>20.850672969676921</v>
          </cell>
          <cell r="S18">
            <v>20.850672969676921</v>
          </cell>
          <cell r="T18">
            <v>20.850672969676921</v>
          </cell>
          <cell r="U18">
            <v>20.850672969676921</v>
          </cell>
          <cell r="V18">
            <v>20.850672969676921</v>
          </cell>
          <cell r="W18">
            <v>20.850672969676921</v>
          </cell>
          <cell r="X18">
            <v>20.850672969676921</v>
          </cell>
        </row>
        <row r="19">
          <cell r="B19" t="str">
            <v>…</v>
          </cell>
          <cell r="C19" t="str">
            <v>…</v>
          </cell>
          <cell r="D19" t="str">
            <v>…</v>
          </cell>
          <cell r="E19">
            <v>40.158227848101262</v>
          </cell>
          <cell r="F19">
            <v>55.87341772151899</v>
          </cell>
          <cell r="G19">
            <v>35.87341772151899</v>
          </cell>
          <cell r="H19">
            <v>25.87341772151899</v>
          </cell>
          <cell r="I19">
            <v>25.87341772151899</v>
          </cell>
          <cell r="J19">
            <v>25.87341772151899</v>
          </cell>
          <cell r="K19">
            <v>25.87341772151899</v>
          </cell>
          <cell r="L19">
            <v>25.87341772151899</v>
          </cell>
          <cell r="M19">
            <v>25.87341772151899</v>
          </cell>
          <cell r="N19">
            <v>25.87341772151899</v>
          </cell>
          <cell r="O19">
            <v>25.87341772151899</v>
          </cell>
          <cell r="P19">
            <v>25.87341772151899</v>
          </cell>
          <cell r="Q19">
            <v>25.87341772151899</v>
          </cell>
          <cell r="R19">
            <v>25.87341772151899</v>
          </cell>
          <cell r="S19">
            <v>25.87341772151899</v>
          </cell>
          <cell r="T19">
            <v>25.87341772151899</v>
          </cell>
          <cell r="U19">
            <v>25.87341772151899</v>
          </cell>
          <cell r="V19">
            <v>25.87341772151899</v>
          </cell>
          <cell r="W19">
            <v>25.87341772151899</v>
          </cell>
          <cell r="X19">
            <v>25.87341772151899</v>
          </cell>
        </row>
        <row r="20">
          <cell r="B20" t="str">
            <v>…</v>
          </cell>
          <cell r="C20" t="str">
            <v>…</v>
          </cell>
          <cell r="D20" t="str">
            <v>…</v>
          </cell>
          <cell r="E20">
            <v>0</v>
          </cell>
          <cell r="F20">
            <v>35.718776074706533</v>
          </cell>
          <cell r="G20">
            <v>71.437552149413065</v>
          </cell>
          <cell r="H20">
            <v>71.437552149413065</v>
          </cell>
          <cell r="I20">
            <v>71.437552149413065</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row>
        <row r="21">
          <cell r="B21" t="str">
            <v>…</v>
          </cell>
          <cell r="C21" t="str">
            <v>…</v>
          </cell>
          <cell r="D21" t="str">
            <v>…</v>
          </cell>
          <cell r="E21">
            <v>0</v>
          </cell>
          <cell r="F21">
            <v>0</v>
          </cell>
          <cell r="G21">
            <v>0</v>
          </cell>
          <cell r="H21">
            <v>221.6614710026</v>
          </cell>
          <cell r="I21">
            <v>250.590684352371</v>
          </cell>
          <cell r="J21">
            <v>265.23025749282903</v>
          </cell>
          <cell r="K21">
            <v>449.18511426035093</v>
          </cell>
          <cell r="L21">
            <v>550</v>
          </cell>
          <cell r="M21">
            <v>440</v>
          </cell>
          <cell r="N21">
            <v>352</v>
          </cell>
          <cell r="O21">
            <v>281.60000000000002</v>
          </cell>
          <cell r="P21">
            <v>225.28000000000003</v>
          </cell>
          <cell r="Q21">
            <v>180.22400000000005</v>
          </cell>
          <cell r="R21">
            <v>144.17920000000004</v>
          </cell>
          <cell r="S21">
            <v>115.34336000000003</v>
          </cell>
          <cell r="T21">
            <v>92.274688000000026</v>
          </cell>
          <cell r="U21">
            <v>73.819750400000018</v>
          </cell>
          <cell r="V21">
            <v>59.055800320000017</v>
          </cell>
          <cell r="W21">
            <v>47.244640256000018</v>
          </cell>
          <cell r="X21">
            <v>37.795712204800019</v>
          </cell>
        </row>
        <row r="22">
          <cell r="B22">
            <v>72.67</v>
          </cell>
          <cell r="C22">
            <v>78.959999999999994</v>
          </cell>
          <cell r="D22">
            <v>78.599999999999994</v>
          </cell>
          <cell r="E22">
            <v>77.069999999999993</v>
          </cell>
          <cell r="F22">
            <v>74</v>
          </cell>
          <cell r="G22">
            <v>76.304304000000002</v>
          </cell>
          <cell r="H22">
            <v>76.916572178254597</v>
          </cell>
          <cell r="I22">
            <v>77.533753215973888</v>
          </cell>
          <cell r="J22">
            <v>78.155886534099508</v>
          </cell>
          <cell r="K22">
            <v>78.783011869887986</v>
          </cell>
          <cell r="L22">
            <v>80.206971628377374</v>
          </cell>
          <cell r="M22">
            <v>81.38541556656601</v>
          </cell>
          <cell r="N22">
            <v>82.58117383650486</v>
          </cell>
          <cell r="O22">
            <v>83.794500829662397</v>
          </cell>
          <cell r="P22">
            <v>85.025654675163295</v>
          </cell>
          <cell r="Q22">
            <v>86.274897294704061</v>
          </cell>
          <cell r="R22">
            <v>87.54249445827557</v>
          </cell>
          <cell r="S22">
            <v>88.828715840704234</v>
          </cell>
          <cell r="T22">
            <v>90.133835079023953</v>
          </cell>
          <cell r="U22">
            <v>91.458129830691036</v>
          </cell>
          <cell r="V22">
            <v>92.801881832654374</v>
          </cell>
          <cell r="W22">
            <v>94.165376961293504</v>
          </cell>
          <cell r="X22">
            <v>95.548905293237468</v>
          </cell>
        </row>
        <row r="25">
          <cell r="B25" t="str">
            <v>…</v>
          </cell>
          <cell r="C25" t="str">
            <v>…</v>
          </cell>
          <cell r="D25">
            <v>10561.141594003644</v>
          </cell>
          <cell r="E25">
            <v>11349.53130717147</v>
          </cell>
          <cell r="F25">
            <v>12724.023964989587</v>
          </cell>
          <cell r="G25">
            <v>13718.388951085517</v>
          </cell>
          <cell r="H25">
            <v>14631.721365316984</v>
          </cell>
          <cell r="I25">
            <v>15368.545241039115</v>
          </cell>
          <cell r="J25">
            <v>16464.837080686557</v>
          </cell>
          <cell r="K25">
            <v>17747.026008139354</v>
          </cell>
          <cell r="L25">
            <v>19885.990142513325</v>
          </cell>
          <cell r="M25">
            <v>22285.441602864536</v>
          </cell>
          <cell r="N25">
            <v>24922.756541381023</v>
          </cell>
          <cell r="O25">
            <v>27145.249734565219</v>
          </cell>
          <cell r="P25">
            <v>29576.207440674309</v>
          </cell>
          <cell r="Q25">
            <v>32238.330866164702</v>
          </cell>
          <cell r="R25">
            <v>35158.729306373752</v>
          </cell>
          <cell r="S25">
            <v>38366.062139804824</v>
          </cell>
          <cell r="T25">
            <v>41883.168041160439</v>
          </cell>
          <cell r="U25">
            <v>45731.32568773409</v>
          </cell>
          <cell r="V25">
            <v>49933.045826484311</v>
          </cell>
          <cell r="W25">
            <v>54520.813206570347</v>
          </cell>
          <cell r="X25">
            <v>59530.0972232926</v>
          </cell>
        </row>
        <row r="26">
          <cell r="B26" t="str">
            <v>…</v>
          </cell>
          <cell r="C26" t="str">
            <v>…</v>
          </cell>
          <cell r="D26">
            <v>2799.22</v>
          </cell>
          <cell r="E26">
            <v>2997.2700000000004</v>
          </cell>
          <cell r="F26">
            <v>3307.5496509165955</v>
          </cell>
          <cell r="G26">
            <v>3606.2117546152163</v>
          </cell>
          <cell r="H26">
            <v>3876.2916377559654</v>
          </cell>
          <cell r="I26">
            <v>4138.9556918231292</v>
          </cell>
          <cell r="J26">
            <v>4508.5286201718764</v>
          </cell>
          <cell r="K26">
            <v>4982.6355620455915</v>
          </cell>
          <cell r="L26">
            <v>5476.9826025109187</v>
          </cell>
          <cell r="M26">
            <v>5927.5388415150819</v>
          </cell>
          <cell r="N26">
            <v>6332.9080872927107</v>
          </cell>
          <cell r="O26">
            <v>6738.9577708384386</v>
          </cell>
          <cell r="P26">
            <v>7173.0313966000349</v>
          </cell>
          <cell r="Q26">
            <v>7639.7233414265784</v>
          </cell>
          <cell r="R26">
            <v>8141.6411450194473</v>
          </cell>
          <cell r="S26">
            <v>8689.9069577517166</v>
          </cell>
          <cell r="T26">
            <v>9286.8506351134947</v>
          </cell>
          <cell r="U26">
            <v>9936.6704114836157</v>
          </cell>
          <cell r="V26">
            <v>10635.620962996998</v>
          </cell>
          <cell r="W26">
            <v>11387.554762095742</v>
          </cell>
          <cell r="X26">
            <v>12196.632223661494</v>
          </cell>
        </row>
        <row r="27">
          <cell r="B27" t="str">
            <v>…</v>
          </cell>
          <cell r="C27" t="str">
            <v>…</v>
          </cell>
          <cell r="D27">
            <v>2439.6208393981346</v>
          </cell>
          <cell r="E27">
            <v>2498.7654578964903</v>
          </cell>
          <cell r="F27">
            <v>2750.4376878273724</v>
          </cell>
          <cell r="G27">
            <v>2965.3806131739002</v>
          </cell>
          <cell r="H27">
            <v>3162.8074571132533</v>
          </cell>
          <cell r="I27">
            <v>3322.0800396432278</v>
          </cell>
          <cell r="J27">
            <v>3559.0555751279558</v>
          </cell>
          <cell r="K27">
            <v>3836.2148101847743</v>
          </cell>
          <cell r="L27">
            <v>4298.5754269425424</v>
          </cell>
          <cell r="M27">
            <v>4817.2432434148459</v>
          </cell>
          <cell r="N27">
            <v>5387.3278661352042</v>
          </cell>
          <cell r="O27">
            <v>5867.7442074037508</v>
          </cell>
          <cell r="P27">
            <v>6393.2224453254976</v>
          </cell>
          <cell r="Q27">
            <v>6968.6696952885222</v>
          </cell>
          <cell r="R27">
            <v>7599.9459295619317</v>
          </cell>
          <cell r="S27">
            <v>8293.2461879352031</v>
          </cell>
          <cell r="T27">
            <v>9053.5073010693504</v>
          </cell>
          <cell r="U27">
            <v>9885.3288890323765</v>
          </cell>
          <cell r="V27">
            <v>10793.576897297688</v>
          </cell>
          <cell r="W27">
            <v>11785.273261584125</v>
          </cell>
          <cell r="X27">
            <v>12868.085081691808</v>
          </cell>
        </row>
      </sheetData>
      <sheetData sheetId="20" refreshError="1"/>
      <sheetData sheetId="21" refreshError="1"/>
      <sheetData sheetId="22" refreshError="1"/>
      <sheetData sheetId="23" refreshError="1"/>
      <sheetData sheetId="24" refreshError="1"/>
      <sheetData sheetId="25"/>
      <sheetData sheetId="26"/>
      <sheetData sheetId="27"/>
      <sheetData sheetId="28"/>
      <sheetData sheetId="29">
        <row r="1">
          <cell r="A1" t="str">
            <v>Output for DSA</v>
          </cell>
        </row>
      </sheetData>
      <sheetData sheetId="30"/>
      <sheetData sheetId="31"/>
      <sheetData sheetId="32"/>
      <sheetData sheetId="33"/>
      <sheetData sheetId="34">
        <row r="1">
          <cell r="A1" t="str">
            <v>Output for DSA</v>
          </cell>
        </row>
      </sheetData>
      <sheetData sheetId="35"/>
      <sheetData sheetId="36"/>
      <sheetData sheetId="37"/>
      <sheetData sheetId="38"/>
      <sheetData sheetId="39">
        <row r="1">
          <cell r="A1" t="str">
            <v>Output for DSA</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oPOutmission"/>
      <sheetName val="BoPOutMedium"/>
      <sheetName val="External Financing"/>
      <sheetName val="CBCashflow"/>
      <sheetName val="Work sheet"/>
      <sheetName val="Old Debt"/>
      <sheetName val="New Debt"/>
      <sheetName val="large projects (2)"/>
      <sheetName val="DATAIMPORT"/>
      <sheetName val="DATAEXPORT"/>
      <sheetName val="baseline"/>
      <sheetName val="NominalDebt"/>
      <sheetName val="NPVDebt"/>
      <sheetName val="Loans 02-01"/>
      <sheetName val="IMFDebtservice"/>
      <sheetName val="exproj"/>
      <sheetName val="improj"/>
      <sheetName val="grants 02-01"/>
      <sheetName val="scenario"/>
      <sheetName val="NIRChart"/>
      <sheetName val="ExtFinLoan"/>
      <sheetName val="ExtFinGrant"/>
      <sheetName val="large projects (3)"/>
      <sheetName val="Sheet2"/>
      <sheetName val="Input"/>
      <sheetName val="Exports"/>
      <sheetName val="Contents"/>
      <sheetName val="Services"/>
      <sheetName val="Savings"/>
      <sheetName val="BoP HIPC"/>
      <sheetName val="OUTPUT"/>
      <sheetName val="DSproj"/>
      <sheetName val="Imports"/>
      <sheetName val="ToT"/>
      <sheetName val="Exports(rev)"/>
      <sheetName val="IMF Assistance (CP)"/>
      <sheetName val="IMF Assistance (DP)"/>
      <sheetName val="Compare"/>
      <sheetName val="Sheet1"/>
      <sheetName val="Exports (2)"/>
      <sheetName val="Imports (2)"/>
      <sheetName val="large projects"/>
      <sheetName val="IMF in Decision"/>
      <sheetName val="IMF debt"/>
      <sheetName val="Indicators of Fund credit"/>
      <sheetName val="DebtService to budget 1999"/>
      <sheetName val="D"/>
      <sheetName val="E"/>
      <sheetName val="F"/>
      <sheetName val="ExtLoan"/>
      <sheetName val="ExtGrant"/>
      <sheetName val="BopoutBP"/>
      <sheetName val="External_Financing"/>
      <sheetName val="Work_sheet"/>
      <sheetName val="Old_Debt"/>
      <sheetName val="New_Debt"/>
      <sheetName val="large_projects_(2)"/>
      <sheetName val="Loans_02-01"/>
      <sheetName val="grants_02-01"/>
      <sheetName val="large_projects_(3)"/>
      <sheetName val="BoP_HIPC"/>
      <sheetName val="IMF_Assistance_(CP)"/>
      <sheetName val="IMF_Assistance_(DP)"/>
      <sheetName val="Exports_(2)"/>
      <sheetName val="Imports_(2)"/>
      <sheetName val="large_projects"/>
      <sheetName val="IMF_in_Decision"/>
      <sheetName val="IMF_debt"/>
      <sheetName val="Indicators_of_Fund_credit"/>
      <sheetName val="DebtService_to_budget_1999"/>
      <sheetName val="IN_MOF_DBT_DISB_GRANTS"/>
      <sheetName val="IN_EXT_DBT_Q"/>
      <sheetName val="Table 60"/>
      <sheetName val="IN_BORROWING_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BK-input"/>
      <sheetName val="NFA-input"/>
      <sheetName val="Bud97-working"/>
      <sheetName val="Survey"/>
      <sheetName val="WETA-output"/>
      <sheetName val="Oil data"/>
    </sheetNames>
    <sheetDataSet>
      <sheetData sheetId="0">
        <row r="1">
          <cell r="B1" t="str">
            <v>Kenya: Central Bank of Kenya Balance Sheet</v>
          </cell>
        </row>
        <row r="2">
          <cell r="AC2" t="str">
            <v xml:space="preserve"> </v>
          </cell>
        </row>
        <row r="3">
          <cell r="D3" t="str">
            <v>1990</v>
          </cell>
          <cell r="E3" t="str">
            <v>1991</v>
          </cell>
          <cell r="F3" t="str">
            <v>1991</v>
          </cell>
          <cell r="G3" t="str">
            <v>1992</v>
          </cell>
          <cell r="H3" t="str">
            <v>1992</v>
          </cell>
          <cell r="I3" t="str">
            <v>1993</v>
          </cell>
          <cell r="J3" t="str">
            <v>1993</v>
          </cell>
          <cell r="K3" t="str">
            <v>1993</v>
          </cell>
          <cell r="L3" t="str">
            <v>1993</v>
          </cell>
          <cell r="M3" t="str">
            <v>1994</v>
          </cell>
          <cell r="N3" t="str">
            <v>1994</v>
          </cell>
          <cell r="O3" t="str">
            <v>1994</v>
          </cell>
          <cell r="P3" t="str">
            <v>1994</v>
          </cell>
          <cell r="Q3" t="str">
            <v>1995</v>
          </cell>
          <cell r="R3" t="str">
            <v>1995</v>
          </cell>
          <cell r="S3" t="str">
            <v>1995</v>
          </cell>
          <cell r="T3" t="str">
            <v>1995</v>
          </cell>
          <cell r="U3" t="str">
            <v>1995</v>
          </cell>
          <cell r="V3" t="str">
            <v>1995</v>
          </cell>
          <cell r="W3" t="str">
            <v>1995</v>
          </cell>
          <cell r="X3" t="str">
            <v>1995</v>
          </cell>
          <cell r="Y3" t="str">
            <v>1995</v>
          </cell>
          <cell r="Z3" t="str">
            <v>1995</v>
          </cell>
          <cell r="AA3" t="str">
            <v>1995</v>
          </cell>
          <cell r="AB3" t="str">
            <v>1995</v>
          </cell>
          <cell r="AC3" t="str">
            <v>1996</v>
          </cell>
          <cell r="AD3" t="str">
            <v>1996</v>
          </cell>
          <cell r="AE3" t="str">
            <v>1996</v>
          </cell>
          <cell r="AF3" t="str">
            <v>1996</v>
          </cell>
          <cell r="AG3" t="str">
            <v>1996</v>
          </cell>
          <cell r="AI3" t="str">
            <v>1996</v>
          </cell>
          <cell r="AJ3" t="str">
            <v>1996</v>
          </cell>
          <cell r="AK3" t="str">
            <v>1996</v>
          </cell>
          <cell r="AL3" t="str">
            <v>1996</v>
          </cell>
          <cell r="AM3" t="str">
            <v>1996</v>
          </cell>
          <cell r="AN3" t="str">
            <v>1996</v>
          </cell>
          <cell r="AO3" t="str">
            <v>1996</v>
          </cell>
          <cell r="AP3" t="str">
            <v>1996</v>
          </cell>
          <cell r="AQ3" t="str">
            <v>1996</v>
          </cell>
        </row>
        <row r="4">
          <cell r="B4">
            <v>0</v>
          </cell>
          <cell r="D4" t="str">
            <v>Dec.</v>
          </cell>
          <cell r="E4" t="str">
            <v>Jun.</v>
          </cell>
          <cell r="F4" t="str">
            <v>Dec.</v>
          </cell>
          <cell r="G4" t="str">
            <v>Jun.</v>
          </cell>
          <cell r="H4" t="str">
            <v>Dec.</v>
          </cell>
          <cell r="I4" t="str">
            <v>Mar.</v>
          </cell>
          <cell r="J4" t="str">
            <v>Jun.</v>
          </cell>
          <cell r="K4" t="str">
            <v>Sep.</v>
          </cell>
          <cell r="L4" t="str">
            <v>Dec.</v>
          </cell>
          <cell r="M4" t="str">
            <v>Mar.</v>
          </cell>
          <cell r="N4" t="str">
            <v>Jun.</v>
          </cell>
          <cell r="O4" t="str">
            <v>Sep.</v>
          </cell>
          <cell r="P4" t="str">
            <v>Dec.</v>
          </cell>
          <cell r="Q4" t="str">
            <v>Jan.</v>
          </cell>
          <cell r="R4" t="str">
            <v>Feb.</v>
          </cell>
          <cell r="S4" t="str">
            <v>Mar.</v>
          </cell>
          <cell r="T4" t="str">
            <v>Apr.</v>
          </cell>
          <cell r="U4" t="str">
            <v>May.</v>
          </cell>
          <cell r="V4" t="str">
            <v>June</v>
          </cell>
          <cell r="W4" t="str">
            <v>July</v>
          </cell>
          <cell r="X4" t="str">
            <v>Aug.</v>
          </cell>
          <cell r="Y4" t="str">
            <v>Sept.</v>
          </cell>
          <cell r="Z4" t="str">
            <v>Oct.</v>
          </cell>
          <cell r="AA4" t="str">
            <v>Nov.</v>
          </cell>
          <cell r="AB4" t="str">
            <v>Dec.</v>
          </cell>
          <cell r="AC4" t="str">
            <v>Jan</v>
          </cell>
          <cell r="AD4" t="str">
            <v>Feb</v>
          </cell>
          <cell r="AE4" t="str">
            <v>Mar</v>
          </cell>
          <cell r="AF4" t="str">
            <v>Apr</v>
          </cell>
          <cell r="AG4" t="str">
            <v>May</v>
          </cell>
          <cell r="AI4" t="str">
            <v>June</v>
          </cell>
          <cell r="AJ4" t="str">
            <v>July</v>
          </cell>
          <cell r="AK4" t="str">
            <v>Aug</v>
          </cell>
          <cell r="AL4" t="str">
            <v>Sep.</v>
          </cell>
          <cell r="AM4" t="str">
            <v>Sep.</v>
          </cell>
          <cell r="AN4" t="str">
            <v>Oct.</v>
          </cell>
          <cell r="AO4" t="str">
            <v>Nov.</v>
          </cell>
          <cell r="AP4" t="str">
            <v>Dec.</v>
          </cell>
          <cell r="AQ4" t="str">
            <v>Dec.</v>
          </cell>
        </row>
        <row r="5">
          <cell r="B5">
            <v>0.78819444444444453</v>
          </cell>
          <cell r="D5" t="str">
            <v>Act.</v>
          </cell>
          <cell r="E5" t="str">
            <v>Act.</v>
          </cell>
          <cell r="F5" t="str">
            <v>Act.</v>
          </cell>
          <cell r="G5" t="str">
            <v>Act.</v>
          </cell>
          <cell r="H5" t="str">
            <v>Act.</v>
          </cell>
          <cell r="I5" t="str">
            <v>Act.</v>
          </cell>
          <cell r="J5" t="str">
            <v>Act.</v>
          </cell>
          <cell r="K5" t="str">
            <v>Act.</v>
          </cell>
          <cell r="L5" t="str">
            <v>Act.</v>
          </cell>
          <cell r="M5" t="str">
            <v>Act.</v>
          </cell>
          <cell r="N5" t="str">
            <v>Act.</v>
          </cell>
          <cell r="O5" t="str">
            <v>Act.</v>
          </cell>
          <cell r="P5" t="str">
            <v>Act.</v>
          </cell>
          <cell r="Q5" t="str">
            <v>Act.</v>
          </cell>
          <cell r="R5" t="str">
            <v>Act.</v>
          </cell>
          <cell r="S5" t="str">
            <v>Act.</v>
          </cell>
          <cell r="T5" t="str">
            <v>Act.</v>
          </cell>
          <cell r="U5" t="str">
            <v>Act.</v>
          </cell>
          <cell r="V5" t="str">
            <v>Act.</v>
          </cell>
          <cell r="W5" t="str">
            <v>Act.</v>
          </cell>
          <cell r="X5" t="str">
            <v>Act.</v>
          </cell>
          <cell r="Y5" t="str">
            <v>Act.</v>
          </cell>
          <cell r="Z5" t="str">
            <v>Act.</v>
          </cell>
          <cell r="AA5" t="str">
            <v>Act.</v>
          </cell>
          <cell r="AB5" t="str">
            <v>Act.</v>
          </cell>
          <cell r="AC5" t="str">
            <v>Act.</v>
          </cell>
          <cell r="AD5" t="str">
            <v>Act.</v>
          </cell>
          <cell r="AE5" t="str">
            <v>Act.</v>
          </cell>
          <cell r="AF5" t="str">
            <v>Act.</v>
          </cell>
          <cell r="AG5" t="str">
            <v>Act.</v>
          </cell>
          <cell r="AI5" t="str">
            <v>Act.</v>
          </cell>
          <cell r="AJ5" t="str">
            <v>Act.</v>
          </cell>
          <cell r="AK5" t="str">
            <v>Act.</v>
          </cell>
          <cell r="AL5" t="str">
            <v>Program</v>
          </cell>
          <cell r="AM5" t="str">
            <v>Act.</v>
          </cell>
          <cell r="AN5" t="str">
            <v>Act.</v>
          </cell>
          <cell r="AO5" t="str">
            <v>Act.</v>
          </cell>
          <cell r="AP5" t="str">
            <v>Program</v>
          </cell>
          <cell r="AQ5" t="str">
            <v>Act.</v>
          </cell>
        </row>
        <row r="6">
          <cell r="B6" t="str">
            <v>All historical data obtained from CBK Research Department</v>
          </cell>
          <cell r="S6" t="str">
            <v>|--at constant exchange rate (Kshs. 55.75/US$)--&gt;</v>
          </cell>
        </row>
        <row r="7">
          <cell r="B7" t="str">
            <v>(Contact: J Kinyua)</v>
          </cell>
          <cell r="C7" t="str">
            <v xml:space="preserve">                             (In millions of Ksh)</v>
          </cell>
        </row>
        <row r="9">
          <cell r="B9" t="str">
            <v>Total NFA of CBK 1/</v>
          </cell>
          <cell r="D9">
            <v>-6087.4287999999997</v>
          </cell>
          <cell r="E9">
            <v>-8473.197830000001</v>
          </cell>
          <cell r="F9">
            <v>-9305.1742399999966</v>
          </cell>
          <cell r="G9">
            <v>-10291.84016</v>
          </cell>
          <cell r="H9">
            <v>-8801.7941999999985</v>
          </cell>
          <cell r="I9">
            <v>-11295.686360000003</v>
          </cell>
          <cell r="J9">
            <v>-10649.446270000004</v>
          </cell>
          <cell r="K9">
            <v>-12228.762419999999</v>
          </cell>
          <cell r="L9">
            <v>8140.3139500000034</v>
          </cell>
          <cell r="M9">
            <v>19097.919719999994</v>
          </cell>
          <cell r="N9">
            <v>19517.9113</v>
          </cell>
          <cell r="O9">
            <v>21386.412240000001</v>
          </cell>
          <cell r="P9">
            <v>7854</v>
          </cell>
          <cell r="Q9">
            <v>6764</v>
          </cell>
          <cell r="R9">
            <v>5688</v>
          </cell>
          <cell r="S9">
            <v>13650.575632000004</v>
          </cell>
          <cell r="V9">
            <v>5303.6629119999961</v>
          </cell>
          <cell r="Y9">
            <v>4996.9961120000007</v>
          </cell>
          <cell r="AB9">
            <v>3004.0433097967507</v>
          </cell>
          <cell r="AC9">
            <v>4474.8653841703308</v>
          </cell>
          <cell r="AD9">
            <v>3616.8447877798535</v>
          </cell>
          <cell r="AE9">
            <v>9749.3275738396587</v>
          </cell>
          <cell r="AF9">
            <v>12548.978917129687</v>
          </cell>
          <cell r="AG9">
            <v>16023.656205170977</v>
          </cell>
          <cell r="AI9">
            <v>22294.620898998426</v>
          </cell>
          <cell r="AJ9">
            <v>21971.169796113034</v>
          </cell>
          <cell r="AK9">
            <v>24583</v>
          </cell>
          <cell r="AL9">
            <v>9143.5217119999998</v>
          </cell>
          <cell r="AM9">
            <v>20556.355443288754</v>
          </cell>
          <cell r="AN9">
            <v>22879.159662321537</v>
          </cell>
          <cell r="AO9">
            <v>24214.497603398722</v>
          </cell>
          <cell r="AP9">
            <v>11357.098432000001</v>
          </cell>
          <cell r="AQ9">
            <v>25615.801041735125</v>
          </cell>
        </row>
        <row r="11">
          <cell r="B11" t="str">
            <v>Total NDA of CBK</v>
          </cell>
          <cell r="D11">
            <v>21823.128799999999</v>
          </cell>
          <cell r="E11">
            <v>24462.187830000003</v>
          </cell>
          <cell r="F11">
            <v>27310.174239999997</v>
          </cell>
          <cell r="G11">
            <v>28416.84016</v>
          </cell>
          <cell r="H11">
            <v>34534.794199999997</v>
          </cell>
          <cell r="J11">
            <v>37418.44627</v>
          </cell>
          <cell r="L11">
            <v>33991.686049999997</v>
          </cell>
          <cell r="M11">
            <v>26446.080280000009</v>
          </cell>
          <cell r="N11">
            <v>21267.0887</v>
          </cell>
          <cell r="O11">
            <v>23821.587759999995</v>
          </cell>
          <cell r="P11">
            <v>47462</v>
          </cell>
          <cell r="S11">
            <v>38064.424367999993</v>
          </cell>
          <cell r="V11">
            <v>47628.337088</v>
          </cell>
          <cell r="Y11">
            <v>54000.516887999998</v>
          </cell>
          <cell r="AB11">
            <v>68197.101690203242</v>
          </cell>
          <cell r="AC11">
            <v>64134.954615829673</v>
          </cell>
          <cell r="AD11">
            <v>66170.155212220154</v>
          </cell>
          <cell r="AE11">
            <v>58621.672426160338</v>
          </cell>
          <cell r="AF11">
            <v>59943.021082870313</v>
          </cell>
          <cell r="AG11">
            <v>53246.343794829023</v>
          </cell>
          <cell r="AI11">
            <v>46513.279101001564</v>
          </cell>
          <cell r="AJ11">
            <v>52278.830203886959</v>
          </cell>
          <cell r="AK11">
            <v>48306</v>
          </cell>
          <cell r="AL11">
            <v>61283.658860426178</v>
          </cell>
          <cell r="AM11">
            <v>53174.644556711253</v>
          </cell>
          <cell r="AN11">
            <v>50571.840337678463</v>
          </cell>
          <cell r="AO11">
            <v>52734.017396601281</v>
          </cell>
          <cell r="AP11">
            <v>40083</v>
          </cell>
          <cell r="AQ11">
            <v>51376.198958264868</v>
          </cell>
        </row>
        <row r="13">
          <cell r="B13" t="str">
            <v xml:space="preserve">  Domestic credit</v>
          </cell>
          <cell r="D13">
            <v>23567</v>
          </cell>
          <cell r="E13">
            <v>25293</v>
          </cell>
          <cell r="F13">
            <v>28855</v>
          </cell>
          <cell r="G13">
            <v>29455</v>
          </cell>
          <cell r="H13">
            <v>32840</v>
          </cell>
          <cell r="J13">
            <v>29950</v>
          </cell>
          <cell r="L13">
            <v>26956</v>
          </cell>
          <cell r="M13">
            <v>19204</v>
          </cell>
          <cell r="N13">
            <v>11818</v>
          </cell>
          <cell r="O13">
            <v>14160</v>
          </cell>
          <cell r="P13">
            <v>31849</v>
          </cell>
          <cell r="S13">
            <v>31101</v>
          </cell>
          <cell r="V13">
            <v>37911</v>
          </cell>
          <cell r="Y13">
            <v>45337</v>
          </cell>
          <cell r="AB13">
            <v>59893</v>
          </cell>
          <cell r="AC13">
            <v>55419</v>
          </cell>
          <cell r="AD13">
            <v>57376</v>
          </cell>
          <cell r="AE13">
            <v>50621</v>
          </cell>
          <cell r="AF13">
            <v>52155</v>
          </cell>
          <cell r="AG13">
            <v>44961</v>
          </cell>
          <cell r="AI13">
            <v>37138</v>
          </cell>
          <cell r="AJ13">
            <v>43718</v>
          </cell>
          <cell r="AK13">
            <v>41953</v>
          </cell>
          <cell r="AL13">
            <v>51066</v>
          </cell>
          <cell r="AM13">
            <v>46360</v>
          </cell>
          <cell r="AN13">
            <v>39977</v>
          </cell>
          <cell r="AO13">
            <v>42142</v>
          </cell>
          <cell r="AP13">
            <v>40083</v>
          </cell>
          <cell r="AQ13">
            <v>41650</v>
          </cell>
        </row>
        <row r="15">
          <cell r="B15" t="str">
            <v xml:space="preserve">    Government (net) 2/</v>
          </cell>
          <cell r="D15">
            <v>23359</v>
          </cell>
          <cell r="E15">
            <v>25202</v>
          </cell>
          <cell r="F15">
            <v>27991</v>
          </cell>
          <cell r="G15">
            <v>22947</v>
          </cell>
          <cell r="H15">
            <v>20124</v>
          </cell>
          <cell r="J15">
            <v>10708</v>
          </cell>
          <cell r="L15">
            <v>15472</v>
          </cell>
          <cell r="M15">
            <v>4514</v>
          </cell>
          <cell r="N15">
            <v>-456</v>
          </cell>
          <cell r="O15">
            <v>3122</v>
          </cell>
          <cell r="P15">
            <v>21777</v>
          </cell>
          <cell r="S15">
            <v>19304</v>
          </cell>
          <cell r="V15">
            <v>24298</v>
          </cell>
          <cell r="Y15">
            <v>35559</v>
          </cell>
          <cell r="AB15">
            <v>50127</v>
          </cell>
          <cell r="AC15">
            <v>45853</v>
          </cell>
          <cell r="AD15">
            <v>47807</v>
          </cell>
          <cell r="AE15">
            <v>40659</v>
          </cell>
          <cell r="AF15">
            <v>42634</v>
          </cell>
          <cell r="AG15">
            <v>35677</v>
          </cell>
          <cell r="AI15">
            <v>27822</v>
          </cell>
          <cell r="AJ15">
            <v>34573</v>
          </cell>
          <cell r="AK15">
            <v>32827</v>
          </cell>
          <cell r="AL15">
            <v>41299</v>
          </cell>
          <cell r="AM15">
            <v>37156</v>
          </cell>
          <cell r="AN15">
            <v>30849</v>
          </cell>
          <cell r="AO15">
            <v>33039</v>
          </cell>
          <cell r="AP15">
            <v>40083</v>
          </cell>
          <cell r="AQ15">
            <v>32594</v>
          </cell>
        </row>
        <row r="16">
          <cell r="B16" t="str">
            <v xml:space="preserve">      Securities</v>
          </cell>
          <cell r="D16">
            <v>5150.2</v>
          </cell>
          <cell r="F16">
            <v>6497.38</v>
          </cell>
          <cell r="H16">
            <v>7304.130000000001</v>
          </cell>
          <cell r="J16">
            <v>30954</v>
          </cell>
          <cell r="L16">
            <v>52368</v>
          </cell>
          <cell r="M16">
            <v>52651</v>
          </cell>
          <cell r="N16">
            <v>5019</v>
          </cell>
          <cell r="O16">
            <v>525</v>
          </cell>
          <cell r="P16">
            <v>547</v>
          </cell>
          <cell r="S16">
            <v>523</v>
          </cell>
          <cell r="V16">
            <v>544</v>
          </cell>
          <cell r="Y16">
            <v>623</v>
          </cell>
          <cell r="AB16">
            <v>524</v>
          </cell>
          <cell r="AC16">
            <v>522</v>
          </cell>
          <cell r="AD16">
            <v>4422</v>
          </cell>
          <cell r="AE16">
            <v>522</v>
          </cell>
          <cell r="AF16">
            <v>478</v>
          </cell>
          <cell r="AG16">
            <v>480</v>
          </cell>
          <cell r="AI16">
            <v>3154</v>
          </cell>
          <cell r="AJ16">
            <v>3428</v>
          </cell>
          <cell r="AK16">
            <v>752</v>
          </cell>
          <cell r="AL16">
            <v>200</v>
          </cell>
          <cell r="AM16">
            <v>3507</v>
          </cell>
          <cell r="AN16">
            <v>1282</v>
          </cell>
          <cell r="AO16">
            <v>791</v>
          </cell>
          <cell r="AP16">
            <v>524</v>
          </cell>
          <cell r="AQ16">
            <v>2197</v>
          </cell>
        </row>
        <row r="17">
          <cell r="B17" t="str">
            <v xml:space="preserve">      Advances</v>
          </cell>
          <cell r="D17">
            <v>18208.8</v>
          </cell>
          <cell r="E17">
            <v>25202</v>
          </cell>
          <cell r="F17">
            <v>21493.62</v>
          </cell>
          <cell r="G17">
            <v>22947</v>
          </cell>
          <cell r="H17">
            <v>12819.869999999999</v>
          </cell>
          <cell r="I17">
            <v>0</v>
          </cell>
          <cell r="J17">
            <v>-20246</v>
          </cell>
          <cell r="L17">
            <v>-36896</v>
          </cell>
          <cell r="M17">
            <v>-48137</v>
          </cell>
          <cell r="N17">
            <v>-5475</v>
          </cell>
          <cell r="O17">
            <v>2597</v>
          </cell>
          <cell r="P17">
            <v>21230</v>
          </cell>
          <cell r="S17">
            <v>18781</v>
          </cell>
          <cell r="V17">
            <v>23754</v>
          </cell>
          <cell r="Y17">
            <v>34936</v>
          </cell>
          <cell r="AB17">
            <v>49603</v>
          </cell>
          <cell r="AC17">
            <v>45331</v>
          </cell>
          <cell r="AD17">
            <v>43385</v>
          </cell>
          <cell r="AE17">
            <v>40137</v>
          </cell>
          <cell r="AF17">
            <v>42156</v>
          </cell>
          <cell r="AG17">
            <v>35197</v>
          </cell>
          <cell r="AI17">
            <v>24668</v>
          </cell>
          <cell r="AJ17">
            <v>31145</v>
          </cell>
          <cell r="AK17">
            <v>32075</v>
          </cell>
          <cell r="AL17">
            <v>41099</v>
          </cell>
          <cell r="AM17">
            <v>33649</v>
          </cell>
          <cell r="AN17">
            <v>29567</v>
          </cell>
          <cell r="AO17">
            <v>32248</v>
          </cell>
          <cell r="AP17">
            <v>39559</v>
          </cell>
          <cell r="AQ17">
            <v>30397</v>
          </cell>
        </row>
        <row r="18">
          <cell r="B18" t="str">
            <v xml:space="preserve">        A/c No 1</v>
          </cell>
          <cell r="N18">
            <v>78135</v>
          </cell>
          <cell r="O18">
            <v>97538</v>
          </cell>
          <cell r="P18">
            <v>104148</v>
          </cell>
          <cell r="S18">
            <v>103241.7</v>
          </cell>
          <cell r="V18">
            <v>99153</v>
          </cell>
          <cell r="Y18">
            <v>100985</v>
          </cell>
          <cell r="AB18">
            <v>108970</v>
          </cell>
          <cell r="AC18">
            <v>104410</v>
          </cell>
          <cell r="AD18">
            <v>106568</v>
          </cell>
          <cell r="AE18">
            <v>108210</v>
          </cell>
          <cell r="AF18">
            <v>111277</v>
          </cell>
          <cell r="AG18">
            <v>114718</v>
          </cell>
          <cell r="AI18">
            <v>105808</v>
          </cell>
          <cell r="AJ18">
            <v>115033</v>
          </cell>
          <cell r="AK18">
            <v>114990</v>
          </cell>
          <cell r="AM18">
            <v>116216</v>
          </cell>
          <cell r="AN18">
            <v>114274</v>
          </cell>
          <cell r="AO18">
            <v>115737</v>
          </cell>
          <cell r="AQ18">
            <v>112976</v>
          </cell>
        </row>
        <row r="19">
          <cell r="B19" t="str">
            <v xml:space="preserve">        A/c No 2</v>
          </cell>
          <cell r="N19">
            <v>-83610</v>
          </cell>
          <cell r="O19">
            <v>-94941</v>
          </cell>
          <cell r="P19">
            <v>-82918</v>
          </cell>
          <cell r="S19">
            <v>-84460.7</v>
          </cell>
          <cell r="V19">
            <v>-75399</v>
          </cell>
          <cell r="Y19">
            <v>-66049</v>
          </cell>
          <cell r="AB19">
            <v>-59367</v>
          </cell>
          <cell r="AC19">
            <v>-59079</v>
          </cell>
          <cell r="AD19">
            <v>-63183</v>
          </cell>
          <cell r="AE19">
            <v>-68073</v>
          </cell>
          <cell r="AF19">
            <v>-69121</v>
          </cell>
          <cell r="AG19">
            <v>-79521</v>
          </cell>
          <cell r="AI19">
            <v>-81140</v>
          </cell>
          <cell r="AJ19">
            <v>-83888</v>
          </cell>
          <cell r="AK19">
            <v>-82915</v>
          </cell>
          <cell r="AM19">
            <v>-82567</v>
          </cell>
          <cell r="AN19">
            <v>-84707</v>
          </cell>
          <cell r="AO19">
            <v>-83489</v>
          </cell>
          <cell r="AQ19">
            <v>-82579</v>
          </cell>
        </row>
        <row r="21">
          <cell r="B21" t="str">
            <v xml:space="preserve">    Advances and discounts</v>
          </cell>
        </row>
        <row r="22">
          <cell r="B22" t="str">
            <v xml:space="preserve">    to commercial banks 4/</v>
          </cell>
          <cell r="D22">
            <v>208</v>
          </cell>
          <cell r="E22">
            <v>91</v>
          </cell>
          <cell r="F22">
            <v>864</v>
          </cell>
          <cell r="G22">
            <v>6508</v>
          </cell>
          <cell r="H22">
            <v>12716</v>
          </cell>
          <cell r="J22">
            <v>19242</v>
          </cell>
          <cell r="L22">
            <v>11484</v>
          </cell>
          <cell r="M22">
            <v>14690</v>
          </cell>
          <cell r="N22">
            <v>12274</v>
          </cell>
          <cell r="O22">
            <v>11038</v>
          </cell>
          <cell r="P22">
            <v>10072</v>
          </cell>
          <cell r="S22">
            <v>11797</v>
          </cell>
          <cell r="V22">
            <v>13613</v>
          </cell>
          <cell r="Y22">
            <v>9778</v>
          </cell>
          <cell r="AB22">
            <v>9766</v>
          </cell>
          <cell r="AC22">
            <v>9566</v>
          </cell>
          <cell r="AD22">
            <v>9569</v>
          </cell>
          <cell r="AE22">
            <v>9962</v>
          </cell>
          <cell r="AF22">
            <v>9521</v>
          </cell>
          <cell r="AG22">
            <v>9284</v>
          </cell>
          <cell r="AI22">
            <v>9316</v>
          </cell>
          <cell r="AJ22">
            <v>9145</v>
          </cell>
          <cell r="AK22">
            <v>9126</v>
          </cell>
          <cell r="AL22">
            <v>9767</v>
          </cell>
          <cell r="AM22">
            <v>9204</v>
          </cell>
          <cell r="AN22">
            <v>9128</v>
          </cell>
          <cell r="AO22">
            <v>9103</v>
          </cell>
          <cell r="AQ22">
            <v>9056</v>
          </cell>
        </row>
        <row r="23">
          <cell r="B23" t="str">
            <v xml:space="preserve">              Repo Sales and Tap sales</v>
          </cell>
        </row>
        <row r="24">
          <cell r="B24" t="str">
            <v xml:space="preserve">              Overnight Advances</v>
          </cell>
        </row>
        <row r="25">
          <cell r="B25" t="str">
            <v xml:space="preserve">              Advances to NBK</v>
          </cell>
        </row>
        <row r="26">
          <cell r="B26" t="str">
            <v xml:space="preserve">              Repo purchases </v>
          </cell>
        </row>
        <row r="29">
          <cell r="B29" t="str">
            <v xml:space="preserve">    Other domestic assets (net)</v>
          </cell>
          <cell r="D29">
            <v>-1743.8712000000014</v>
          </cell>
          <cell r="E29">
            <v>-830.81216999999742</v>
          </cell>
          <cell r="F29">
            <v>-1544.8257600000034</v>
          </cell>
          <cell r="G29">
            <v>-1038.1598400000003</v>
          </cell>
          <cell r="H29">
            <v>1694.7941999999966</v>
          </cell>
          <cell r="J29">
            <v>7468.446270000004</v>
          </cell>
          <cell r="L29">
            <v>7035.6860499999966</v>
          </cell>
          <cell r="M29">
            <v>7242.0802800000092</v>
          </cell>
          <cell r="N29">
            <v>9449.0887000000002</v>
          </cell>
          <cell r="O29">
            <v>9661.5877599999949</v>
          </cell>
          <cell r="P29">
            <v>15613</v>
          </cell>
          <cell r="S29">
            <v>6963.4243679999927</v>
          </cell>
          <cell r="V29">
            <v>9717.3370880000002</v>
          </cell>
          <cell r="Y29">
            <v>8663.5168879999983</v>
          </cell>
          <cell r="AB29">
            <v>8304.1016902032425</v>
          </cell>
          <cell r="AC29">
            <v>8715.9546158296725</v>
          </cell>
          <cell r="AD29">
            <v>8794.1552122201465</v>
          </cell>
          <cell r="AE29">
            <v>8000.6724261603376</v>
          </cell>
          <cell r="AF29">
            <v>7788.021082870313</v>
          </cell>
          <cell r="AG29">
            <v>8285.343794829023</v>
          </cell>
          <cell r="AI29">
            <v>9375.2791010015644</v>
          </cell>
          <cell r="AJ29">
            <v>8560.8302038869588</v>
          </cell>
          <cell r="AK29">
            <v>6353</v>
          </cell>
          <cell r="AL29">
            <v>10217.658860426178</v>
          </cell>
          <cell r="AM29">
            <v>6814.6445567112532</v>
          </cell>
          <cell r="AN29">
            <v>10594.840337678463</v>
          </cell>
          <cell r="AO29">
            <v>10592.017396601281</v>
          </cell>
          <cell r="AQ29">
            <v>9726.1989582648675</v>
          </cell>
        </row>
        <row r="30">
          <cell r="B30" t="str">
            <v xml:space="preserve">      Revaluation Account</v>
          </cell>
          <cell r="C30" t="str">
            <v xml:space="preserve">   </v>
          </cell>
          <cell r="L30">
            <v>20237</v>
          </cell>
          <cell r="M30">
            <v>20237</v>
          </cell>
          <cell r="N30">
            <v>20237</v>
          </cell>
          <cell r="O30">
            <v>20237</v>
          </cell>
          <cell r="P30">
            <v>20237</v>
          </cell>
          <cell r="S30">
            <v>20237</v>
          </cell>
          <cell r="V30">
            <v>20237</v>
          </cell>
          <cell r="Y30">
            <v>20237</v>
          </cell>
          <cell r="AB30">
            <v>20237</v>
          </cell>
          <cell r="AC30">
            <v>20237</v>
          </cell>
          <cell r="AD30">
            <v>20237</v>
          </cell>
          <cell r="AE30">
            <v>20237</v>
          </cell>
          <cell r="AF30">
            <v>20237</v>
          </cell>
          <cell r="AG30">
            <v>20237</v>
          </cell>
          <cell r="AI30">
            <v>20237</v>
          </cell>
          <cell r="AJ30">
            <v>20237</v>
          </cell>
          <cell r="AK30">
            <v>20237</v>
          </cell>
          <cell r="AM30">
            <v>20237</v>
          </cell>
          <cell r="AN30">
            <v>20237</v>
          </cell>
          <cell r="AO30">
            <v>20237</v>
          </cell>
          <cell r="AQ30">
            <v>20237</v>
          </cell>
        </row>
        <row r="31">
          <cell r="B31" t="str">
            <v xml:space="preserve">      Fixed assets</v>
          </cell>
          <cell r="P31">
            <v>1242</v>
          </cell>
          <cell r="Q31">
            <v>1269</v>
          </cell>
          <cell r="R31">
            <v>1289</v>
          </cell>
          <cell r="S31">
            <v>1315</v>
          </cell>
          <cell r="T31">
            <v>1356</v>
          </cell>
          <cell r="U31">
            <v>1385</v>
          </cell>
          <cell r="V31">
            <v>1457</v>
          </cell>
          <cell r="W31">
            <v>1478</v>
          </cell>
          <cell r="X31">
            <v>1543</v>
          </cell>
          <cell r="Y31">
            <v>1504</v>
          </cell>
          <cell r="Z31">
            <v>1555</v>
          </cell>
          <cell r="AA31">
            <v>1698</v>
          </cell>
          <cell r="AB31">
            <v>1785</v>
          </cell>
          <cell r="AC31">
            <v>1837</v>
          </cell>
          <cell r="AD31">
            <v>1880</v>
          </cell>
          <cell r="AE31">
            <v>2004</v>
          </cell>
          <cell r="AF31">
            <v>2045</v>
          </cell>
          <cell r="AG31">
            <v>2146</v>
          </cell>
          <cell r="AI31">
            <v>2126</v>
          </cell>
          <cell r="AJ31">
            <v>2229</v>
          </cell>
          <cell r="AK31">
            <v>2254</v>
          </cell>
          <cell r="AM31">
            <v>2327</v>
          </cell>
          <cell r="AN31">
            <v>2381</v>
          </cell>
          <cell r="AO31">
            <v>2381</v>
          </cell>
          <cell r="AQ31">
            <v>2642</v>
          </cell>
        </row>
        <row r="32">
          <cell r="B32" t="str">
            <v xml:space="preserve">      Valuation adjustment</v>
          </cell>
          <cell r="L32" t="str">
            <v>...</v>
          </cell>
          <cell r="M32" t="str">
            <v>...</v>
          </cell>
          <cell r="N32" t="str">
            <v>...</v>
          </cell>
          <cell r="O32" t="str">
            <v>...</v>
          </cell>
          <cell r="P32" t="str">
            <v>...</v>
          </cell>
          <cell r="S32">
            <v>-1321</v>
          </cell>
          <cell r="V32">
            <v>-1047</v>
          </cell>
          <cell r="Y32">
            <v>-849</v>
          </cell>
          <cell r="AB32">
            <v>-739</v>
          </cell>
          <cell r="AC32">
            <v>-500</v>
          </cell>
          <cell r="AD32">
            <v>-616</v>
          </cell>
          <cell r="AE32">
            <v>-327</v>
          </cell>
          <cell r="AF32">
            <v>-169</v>
          </cell>
          <cell r="AG32">
            <v>164</v>
          </cell>
          <cell r="AI32">
            <v>361</v>
          </cell>
          <cell r="AJ32">
            <v>622</v>
          </cell>
          <cell r="AK32">
            <v>300</v>
          </cell>
          <cell r="AM32">
            <v>-269</v>
          </cell>
          <cell r="AN32">
            <v>231</v>
          </cell>
          <cell r="AO32">
            <v>231</v>
          </cell>
          <cell r="AQ32">
            <v>78</v>
          </cell>
        </row>
        <row r="33">
          <cell r="B33" t="str">
            <v xml:space="preserve">      General Reserve Fund</v>
          </cell>
          <cell r="L33">
            <v>0</v>
          </cell>
          <cell r="M33">
            <v>0</v>
          </cell>
          <cell r="N33">
            <v>-93</v>
          </cell>
          <cell r="O33">
            <v>-93</v>
          </cell>
          <cell r="P33">
            <v>-93</v>
          </cell>
          <cell r="S33">
            <v>-94</v>
          </cell>
          <cell r="V33">
            <v>-359</v>
          </cell>
          <cell r="Y33">
            <v>-359</v>
          </cell>
          <cell r="AB33">
            <v>-359</v>
          </cell>
          <cell r="AC33">
            <v>-359</v>
          </cell>
          <cell r="AD33">
            <v>-359</v>
          </cell>
          <cell r="AE33">
            <v>-359</v>
          </cell>
          <cell r="AF33">
            <v>-359</v>
          </cell>
          <cell r="AG33">
            <v>-359</v>
          </cell>
          <cell r="AI33">
            <v>-359</v>
          </cell>
          <cell r="AJ33">
            <v>-359</v>
          </cell>
          <cell r="AK33">
            <v>-359</v>
          </cell>
          <cell r="AM33">
            <v>-359</v>
          </cell>
          <cell r="AN33">
            <v>-172</v>
          </cell>
          <cell r="AO33">
            <v>-172</v>
          </cell>
          <cell r="AQ33">
            <v>-172</v>
          </cell>
        </row>
        <row r="34">
          <cell r="B34" t="str">
            <v xml:space="preserve">      Share Capital</v>
          </cell>
          <cell r="AB34">
            <v>-500</v>
          </cell>
          <cell r="AC34">
            <v>-500</v>
          </cell>
          <cell r="AD34">
            <v>-500</v>
          </cell>
          <cell r="AE34">
            <v>-500</v>
          </cell>
          <cell r="AF34">
            <v>-500</v>
          </cell>
          <cell r="AG34">
            <v>-500</v>
          </cell>
          <cell r="AI34">
            <v>-500</v>
          </cell>
          <cell r="AJ34">
            <v>-500</v>
          </cell>
          <cell r="AK34">
            <v>-500</v>
          </cell>
          <cell r="AM34">
            <v>-500</v>
          </cell>
          <cell r="AN34">
            <v>-1500</v>
          </cell>
          <cell r="AO34">
            <v>-1500</v>
          </cell>
          <cell r="AQ34">
            <v>-1500</v>
          </cell>
        </row>
        <row r="35">
          <cell r="B35" t="str">
            <v xml:space="preserve">      Year's surplus</v>
          </cell>
          <cell r="W35">
            <v>-558</v>
          </cell>
          <cell r="X35">
            <v>-1160</v>
          </cell>
          <cell r="Y35">
            <v>-1825</v>
          </cell>
          <cell r="Z35">
            <v>-2530</v>
          </cell>
          <cell r="AA35">
            <v>-3411</v>
          </cell>
          <cell r="AB35">
            <v>-4085</v>
          </cell>
          <cell r="AC35">
            <v>-4909</v>
          </cell>
          <cell r="AD35">
            <v>-5686</v>
          </cell>
          <cell r="AE35">
            <v>-6558</v>
          </cell>
          <cell r="AF35">
            <v>-7253</v>
          </cell>
          <cell r="AG35">
            <v>-8194</v>
          </cell>
          <cell r="AI35">
            <v>-8125</v>
          </cell>
          <cell r="AJ35">
            <v>-462</v>
          </cell>
          <cell r="AK35">
            <v>-1101</v>
          </cell>
          <cell r="AM35">
            <v>-1737</v>
          </cell>
          <cell r="AN35">
            <v>-2735</v>
          </cell>
          <cell r="AO35">
            <v>-2735</v>
          </cell>
          <cell r="AQ35">
            <v>-3344</v>
          </cell>
        </row>
        <row r="36">
          <cell r="B36" t="str">
            <v xml:space="preserve">      Past Year's surplus</v>
          </cell>
          <cell r="AJ36">
            <v>-8125</v>
          </cell>
          <cell r="AK36">
            <v>-8125</v>
          </cell>
          <cell r="AM36">
            <v>-8125</v>
          </cell>
          <cell r="AN36">
            <v>0</v>
          </cell>
          <cell r="AO36">
            <v>0</v>
          </cell>
        </row>
        <row r="37">
          <cell r="B37" t="str">
            <v xml:space="preserve">      o/w Dividend to GOK</v>
          </cell>
          <cell r="V37">
            <v>-2383</v>
          </cell>
          <cell r="AJ37">
            <v>-7312</v>
          </cell>
          <cell r="AK37">
            <v>-7312</v>
          </cell>
          <cell r="AM37">
            <v>-7312</v>
          </cell>
          <cell r="AN37">
            <v>0</v>
          </cell>
          <cell r="AO37">
            <v>0</v>
          </cell>
        </row>
        <row r="38">
          <cell r="B38" t="str">
            <v xml:space="preserve">      Interim Dividend</v>
          </cell>
          <cell r="AC38">
            <v>2000</v>
          </cell>
          <cell r="AD38">
            <v>2000</v>
          </cell>
          <cell r="AE38">
            <v>2000</v>
          </cell>
          <cell r="AF38">
            <v>2000</v>
          </cell>
          <cell r="AG38">
            <v>2000</v>
          </cell>
          <cell r="AI38">
            <v>3500</v>
          </cell>
          <cell r="AJ38">
            <v>3500</v>
          </cell>
          <cell r="AK38">
            <v>3500</v>
          </cell>
          <cell r="AM38">
            <v>3500</v>
          </cell>
          <cell r="AN38">
            <v>0</v>
          </cell>
          <cell r="AO38">
            <v>0</v>
          </cell>
        </row>
        <row r="39">
          <cell r="B39" t="str">
            <v xml:space="preserve">      Other deposits</v>
          </cell>
          <cell r="D39">
            <v>-1888.61</v>
          </cell>
          <cell r="F39">
            <v>-2423.64</v>
          </cell>
          <cell r="H39">
            <v>-5576.88</v>
          </cell>
          <cell r="I39">
            <v>-5065.3500000000004</v>
          </cell>
          <cell r="J39">
            <v>-6281.62</v>
          </cell>
          <cell r="K39">
            <v>-6497.74</v>
          </cell>
          <cell r="L39">
            <v>-5559</v>
          </cell>
          <cell r="M39">
            <v>-5267</v>
          </cell>
          <cell r="N39">
            <v>-4371</v>
          </cell>
          <cell r="O39">
            <v>-4779</v>
          </cell>
          <cell r="P39">
            <v>-3175</v>
          </cell>
          <cell r="Q39">
            <v>-3297</v>
          </cell>
          <cell r="R39">
            <v>-3392</v>
          </cell>
          <cell r="S39">
            <v>-3252</v>
          </cell>
          <cell r="T39">
            <v>-2996</v>
          </cell>
          <cell r="U39">
            <v>-3100</v>
          </cell>
          <cell r="V39">
            <v>-4647</v>
          </cell>
          <cell r="W39">
            <v>-5315</v>
          </cell>
          <cell r="X39">
            <v>-5598</v>
          </cell>
          <cell r="Y39">
            <v>-5460</v>
          </cell>
          <cell r="Z39">
            <v>-5658</v>
          </cell>
          <cell r="AA39">
            <v>-7251</v>
          </cell>
          <cell r="AB39">
            <v>-5435</v>
          </cell>
          <cell r="AC39">
            <v>-6127</v>
          </cell>
          <cell r="AD39">
            <v>-5708</v>
          </cell>
          <cell r="AE39">
            <v>-5996</v>
          </cell>
          <cell r="AF39">
            <v>-5774</v>
          </cell>
          <cell r="AG39">
            <v>-5386</v>
          </cell>
          <cell r="AI39">
            <v>-5700</v>
          </cell>
          <cell r="AJ39">
            <v>-6086</v>
          </cell>
          <cell r="AK39">
            <v>-5963</v>
          </cell>
          <cell r="AM39">
            <v>-6214</v>
          </cell>
          <cell r="AN39">
            <v>-5707</v>
          </cell>
          <cell r="AO39">
            <v>-5583</v>
          </cell>
          <cell r="AQ39">
            <v>-5883</v>
          </cell>
        </row>
        <row r="40">
          <cell r="B40" t="str">
            <v xml:space="preserve">      Other </v>
          </cell>
          <cell r="L40">
            <v>-7642.3139500000034</v>
          </cell>
          <cell r="M40">
            <v>-6509</v>
          </cell>
          <cell r="N40">
            <v>-8454</v>
          </cell>
          <cell r="O40">
            <v>-10616</v>
          </cell>
          <cell r="P40">
            <v>-2691</v>
          </cell>
          <cell r="S40">
            <v>-10015.575632000007</v>
          </cell>
          <cell r="V40">
            <v>-3899.6629119999998</v>
          </cell>
          <cell r="Y40">
            <v>-6768.4831120000017</v>
          </cell>
          <cell r="AB40">
            <v>-2599.8983097967575</v>
          </cell>
          <cell r="AC40">
            <v>-2963.0453841703275</v>
          </cell>
          <cell r="AD40">
            <v>-2453.8447877798535</v>
          </cell>
          <cell r="AE40">
            <v>-2500.3275738396624</v>
          </cell>
          <cell r="AF40">
            <v>-2438.978917129687</v>
          </cell>
          <cell r="AG40">
            <v>-1822.656205170977</v>
          </cell>
          <cell r="AI40">
            <v>-2164.7208989984356</v>
          </cell>
          <cell r="AJ40">
            <v>-2495.1697961130412</v>
          </cell>
          <cell r="AK40">
            <v>-3890</v>
          </cell>
          <cell r="AM40">
            <v>-2045.3554432887468</v>
          </cell>
          <cell r="AN40">
            <v>-2140.1596623215373</v>
          </cell>
          <cell r="AO40">
            <v>-2266.9826033987192</v>
          </cell>
          <cell r="AQ40">
            <v>-2331.8010417351325</v>
          </cell>
        </row>
        <row r="42">
          <cell r="B42" t="str">
            <v xml:space="preserve">   Reserve money </v>
          </cell>
          <cell r="D42">
            <v>15735.7</v>
          </cell>
          <cell r="E42">
            <v>15988.99</v>
          </cell>
          <cell r="F42">
            <v>18005</v>
          </cell>
          <cell r="G42">
            <v>18125</v>
          </cell>
          <cell r="H42">
            <v>25733</v>
          </cell>
          <cell r="I42">
            <v>25454.940000000002</v>
          </cell>
          <cell r="J42">
            <v>26769</v>
          </cell>
          <cell r="K42">
            <v>30789.71</v>
          </cell>
          <cell r="L42">
            <v>42132</v>
          </cell>
          <cell r="M42">
            <v>45544</v>
          </cell>
          <cell r="N42">
            <v>40785</v>
          </cell>
          <cell r="O42">
            <v>45208</v>
          </cell>
          <cell r="P42">
            <v>55316</v>
          </cell>
          <cell r="Q42">
            <v>51800</v>
          </cell>
          <cell r="R42">
            <v>52194</v>
          </cell>
          <cell r="S42">
            <v>51715</v>
          </cell>
          <cell r="T42">
            <v>54970</v>
          </cell>
          <cell r="U42">
            <v>52765</v>
          </cell>
          <cell r="V42">
            <v>52932</v>
          </cell>
          <cell r="W42">
            <v>55538.161</v>
          </cell>
          <cell r="X42">
            <v>57613.240000000005</v>
          </cell>
          <cell r="Y42">
            <v>58997.512999999999</v>
          </cell>
          <cell r="Z42">
            <v>60736</v>
          </cell>
          <cell r="AA42">
            <v>66312</v>
          </cell>
          <cell r="AB42">
            <v>71201.14499999999</v>
          </cell>
          <cell r="AC42">
            <v>68609.820000000007</v>
          </cell>
          <cell r="AD42">
            <v>69787</v>
          </cell>
          <cell r="AE42">
            <v>68371</v>
          </cell>
          <cell r="AF42">
            <v>72492</v>
          </cell>
          <cell r="AG42">
            <v>69270</v>
          </cell>
          <cell r="AI42">
            <v>68807.899999999994</v>
          </cell>
          <cell r="AJ42">
            <v>74250</v>
          </cell>
          <cell r="AK42">
            <v>72889</v>
          </cell>
          <cell r="AL42">
            <v>70427.180572426179</v>
          </cell>
          <cell r="AM42">
            <v>73731</v>
          </cell>
          <cell r="AN42">
            <v>73451</v>
          </cell>
          <cell r="AO42">
            <v>76948.514999999999</v>
          </cell>
          <cell r="AQ42">
            <v>76992</v>
          </cell>
        </row>
        <row r="43">
          <cell r="B43" t="str">
            <v xml:space="preserve">  - monthly average</v>
          </cell>
          <cell r="S43">
            <v>54170</v>
          </cell>
          <cell r="T43">
            <v>53030</v>
          </cell>
          <cell r="U43">
            <v>53027.5</v>
          </cell>
          <cell r="V43">
            <v>54250</v>
          </cell>
          <cell r="W43">
            <v>55234</v>
          </cell>
          <cell r="X43">
            <v>57640</v>
          </cell>
          <cell r="Y43">
            <v>59295</v>
          </cell>
          <cell r="Z43">
            <v>61282</v>
          </cell>
          <cell r="AA43">
            <v>64010</v>
          </cell>
          <cell r="AB43">
            <v>67810</v>
          </cell>
          <cell r="AC43">
            <v>71070</v>
          </cell>
          <cell r="AD43">
            <v>69712.5</v>
          </cell>
          <cell r="AE43">
            <v>71365</v>
          </cell>
          <cell r="AF43">
            <v>73374.8</v>
          </cell>
          <cell r="AG43">
            <v>71457.75</v>
          </cell>
          <cell r="AI43">
            <v>72179</v>
          </cell>
          <cell r="AJ43">
            <v>72029.899999999994</v>
          </cell>
          <cell r="AK43">
            <v>73328</v>
          </cell>
          <cell r="AM43">
            <v>73129</v>
          </cell>
          <cell r="AO43">
            <v>73213</v>
          </cell>
          <cell r="AQ43">
            <v>76893</v>
          </cell>
        </row>
        <row r="44">
          <cell r="B44" t="str">
            <v xml:space="preserve">   (excl required reserves)</v>
          </cell>
          <cell r="AQ44">
            <v>37056</v>
          </cell>
        </row>
        <row r="46">
          <cell r="B46" t="str">
            <v xml:space="preserve">   Currency outside banks</v>
          </cell>
          <cell r="D46">
            <v>10794</v>
          </cell>
          <cell r="E46">
            <v>10702</v>
          </cell>
          <cell r="F46">
            <v>12723</v>
          </cell>
          <cell r="G46">
            <v>12725</v>
          </cell>
          <cell r="H46">
            <v>17152</v>
          </cell>
          <cell r="I46">
            <v>17249.48</v>
          </cell>
          <cell r="J46">
            <v>17717</v>
          </cell>
          <cell r="K46">
            <v>18750.349999999999</v>
          </cell>
          <cell r="L46">
            <v>21194</v>
          </cell>
          <cell r="M46">
            <v>21832.951000000001</v>
          </cell>
          <cell r="N46">
            <v>20367</v>
          </cell>
          <cell r="O46">
            <v>21625.052</v>
          </cell>
          <cell r="P46">
            <v>24724.526000000002</v>
          </cell>
          <cell r="Q46">
            <v>24092.804</v>
          </cell>
          <cell r="R46">
            <v>24746.094000000001</v>
          </cell>
          <cell r="S46">
            <v>24824.322</v>
          </cell>
          <cell r="T46">
            <v>25026.739000000001</v>
          </cell>
          <cell r="U46">
            <v>24895.733</v>
          </cell>
          <cell r="V46">
            <v>25825.493999999999</v>
          </cell>
          <cell r="W46">
            <v>25912.121999999999</v>
          </cell>
          <cell r="X46">
            <v>26606.969000000001</v>
          </cell>
          <cell r="Y46">
            <v>26429.806</v>
          </cell>
          <cell r="Z46">
            <v>26390.998</v>
          </cell>
          <cell r="AA46">
            <v>28084.042000000001</v>
          </cell>
          <cell r="AB46">
            <v>28795</v>
          </cell>
          <cell r="AC46">
            <v>27887</v>
          </cell>
          <cell r="AD46">
            <v>28482</v>
          </cell>
          <cell r="AE46">
            <v>28750</v>
          </cell>
          <cell r="AF46">
            <v>28380</v>
          </cell>
          <cell r="AG46">
            <v>28474</v>
          </cell>
          <cell r="AI46">
            <v>28747</v>
          </cell>
          <cell r="AJ46">
            <v>28814.97</v>
          </cell>
          <cell r="AK46">
            <v>29354.92</v>
          </cell>
          <cell r="AL46">
            <v>27977.383222526711</v>
          </cell>
          <cell r="AM46">
            <v>27757.901999999998</v>
          </cell>
          <cell r="AN46">
            <v>28424.301000000003</v>
          </cell>
          <cell r="AO46">
            <v>30282.515000000003</v>
          </cell>
          <cell r="AQ46">
            <v>30394</v>
          </cell>
        </row>
        <row r="47">
          <cell r="B47" t="str">
            <v xml:space="preserve">   Bank reserves</v>
          </cell>
          <cell r="D47">
            <v>4941.7</v>
          </cell>
          <cell r="E47">
            <v>5286.99</v>
          </cell>
          <cell r="F47">
            <v>5282</v>
          </cell>
          <cell r="G47">
            <v>5400</v>
          </cell>
          <cell r="H47">
            <v>8581</v>
          </cell>
          <cell r="I47">
            <v>8205.4600000000028</v>
          </cell>
          <cell r="J47">
            <v>9052</v>
          </cell>
          <cell r="K47">
            <v>12039.36</v>
          </cell>
          <cell r="L47">
            <v>20938</v>
          </cell>
          <cell r="M47">
            <v>23711.048999999999</v>
          </cell>
          <cell r="N47">
            <v>20418</v>
          </cell>
          <cell r="O47">
            <v>23582.948</v>
          </cell>
          <cell r="P47">
            <v>30591.473999999998</v>
          </cell>
          <cell r="Q47">
            <v>27707.196</v>
          </cell>
          <cell r="R47">
            <v>27447.905999999999</v>
          </cell>
          <cell r="S47">
            <v>26890.678</v>
          </cell>
          <cell r="T47">
            <v>29943.260999999999</v>
          </cell>
          <cell r="U47">
            <v>27869.267</v>
          </cell>
          <cell r="V47">
            <v>27106.506000000001</v>
          </cell>
          <cell r="W47">
            <v>29626.039000000001</v>
          </cell>
          <cell r="X47">
            <v>31006.271000000001</v>
          </cell>
          <cell r="Y47">
            <v>32567.706999999999</v>
          </cell>
          <cell r="Z47">
            <v>34345.002</v>
          </cell>
          <cell r="AA47">
            <v>38227.957999999999</v>
          </cell>
          <cell r="AB47">
            <v>42406.144999999997</v>
          </cell>
          <cell r="AC47">
            <v>40722.82</v>
          </cell>
          <cell r="AD47">
            <v>41305</v>
          </cell>
          <cell r="AE47">
            <v>39621</v>
          </cell>
          <cell r="AF47">
            <v>44112</v>
          </cell>
          <cell r="AG47">
            <v>40796</v>
          </cell>
          <cell r="AI47">
            <v>40060.9</v>
          </cell>
          <cell r="AJ47">
            <v>45435.03</v>
          </cell>
          <cell r="AK47">
            <v>43534.080000000002</v>
          </cell>
          <cell r="AL47">
            <v>42449.797349899469</v>
          </cell>
          <cell r="AM47">
            <v>45973.097999999998</v>
          </cell>
          <cell r="AN47">
            <v>45026.699000000001</v>
          </cell>
          <cell r="AO47">
            <v>46666</v>
          </cell>
          <cell r="AQ47">
            <v>46598</v>
          </cell>
        </row>
        <row r="48">
          <cell r="B48" t="str">
            <v xml:space="preserve">     Bank + NBFI deposits with CBK</v>
          </cell>
          <cell r="D48">
            <v>2981.7</v>
          </cell>
          <cell r="E48">
            <v>3847.49</v>
          </cell>
          <cell r="F48">
            <v>3024</v>
          </cell>
          <cell r="G48">
            <v>3430</v>
          </cell>
          <cell r="H48">
            <v>5675</v>
          </cell>
          <cell r="I48">
            <v>5743.36</v>
          </cell>
          <cell r="J48">
            <v>6594</v>
          </cell>
          <cell r="K48">
            <v>9395.27</v>
          </cell>
          <cell r="L48">
            <v>17355</v>
          </cell>
          <cell r="M48">
            <v>21341</v>
          </cell>
          <cell r="N48">
            <v>17474</v>
          </cell>
          <cell r="O48">
            <v>20813</v>
          </cell>
          <cell r="P48">
            <v>26152</v>
          </cell>
          <cell r="Q48">
            <v>24559</v>
          </cell>
          <cell r="R48">
            <v>23952</v>
          </cell>
          <cell r="S48">
            <v>23610</v>
          </cell>
          <cell r="T48">
            <v>26868</v>
          </cell>
          <cell r="U48">
            <v>24514</v>
          </cell>
          <cell r="V48">
            <v>23900</v>
          </cell>
          <cell r="W48">
            <v>26123.161</v>
          </cell>
          <cell r="X48">
            <v>27394.240000000002</v>
          </cell>
          <cell r="Y48">
            <v>29352</v>
          </cell>
          <cell r="Z48">
            <v>30229</v>
          </cell>
          <cell r="AA48">
            <v>34315</v>
          </cell>
          <cell r="AB48">
            <v>37206</v>
          </cell>
          <cell r="AC48">
            <v>36621</v>
          </cell>
          <cell r="AD48">
            <v>37379</v>
          </cell>
          <cell r="AE48">
            <v>35951</v>
          </cell>
          <cell r="AF48">
            <v>40114</v>
          </cell>
          <cell r="AG48">
            <v>37231</v>
          </cell>
          <cell r="AI48">
            <v>36542.9</v>
          </cell>
          <cell r="AJ48">
            <v>41178</v>
          </cell>
          <cell r="AK48">
            <v>39580</v>
          </cell>
          <cell r="AL48">
            <v>37249.797349899469</v>
          </cell>
          <cell r="AM48">
            <v>41292</v>
          </cell>
          <cell r="AN48">
            <v>40699</v>
          </cell>
          <cell r="AO48">
            <v>42226</v>
          </cell>
          <cell r="AQ48">
            <v>40654</v>
          </cell>
        </row>
        <row r="49">
          <cell r="B49" t="str">
            <v xml:space="preserve">        Required reserves</v>
          </cell>
          <cell r="G49">
            <v>3610</v>
          </cell>
          <cell r="H49">
            <v>4380</v>
          </cell>
          <cell r="I49">
            <v>4802</v>
          </cell>
          <cell r="J49">
            <v>6461.3040000000001</v>
          </cell>
          <cell r="K49">
            <v>8044</v>
          </cell>
          <cell r="L49">
            <v>12693</v>
          </cell>
          <cell r="M49">
            <v>21090</v>
          </cell>
          <cell r="N49">
            <v>20407</v>
          </cell>
          <cell r="O49">
            <v>19331.523000000001</v>
          </cell>
          <cell r="P49">
            <v>23292</v>
          </cell>
          <cell r="Q49">
            <v>24252.06438</v>
          </cell>
          <cell r="R49">
            <v>23497.786619999999</v>
          </cell>
          <cell r="S49">
            <v>23663</v>
          </cell>
          <cell r="T49">
            <v>24128.635859999999</v>
          </cell>
          <cell r="U49">
            <v>24787.776239999999</v>
          </cell>
          <cell r="V49">
            <v>24889</v>
          </cell>
          <cell r="W49">
            <v>26644</v>
          </cell>
          <cell r="X49">
            <v>25558</v>
          </cell>
          <cell r="Y49">
            <v>27695</v>
          </cell>
          <cell r="Z49">
            <v>29538</v>
          </cell>
          <cell r="AA49">
            <v>31720</v>
          </cell>
          <cell r="AB49">
            <v>35722</v>
          </cell>
          <cell r="AC49">
            <v>36125</v>
          </cell>
          <cell r="AD49">
            <v>36611</v>
          </cell>
          <cell r="AE49">
            <v>35354</v>
          </cell>
          <cell r="AF49">
            <v>37261</v>
          </cell>
          <cell r="AG49">
            <v>37950</v>
          </cell>
          <cell r="AI49">
            <v>37865.4</v>
          </cell>
          <cell r="AJ49">
            <v>39321</v>
          </cell>
          <cell r="AK49">
            <v>39756</v>
          </cell>
          <cell r="AL49">
            <v>37049.797349899469</v>
          </cell>
          <cell r="AM49">
            <v>39662</v>
          </cell>
          <cell r="AN49">
            <v>39119</v>
          </cell>
          <cell r="AO49">
            <v>39777</v>
          </cell>
          <cell r="AQ49">
            <v>39936</v>
          </cell>
        </row>
        <row r="50">
          <cell r="B50" t="str">
            <v xml:space="preserve">        Excess (Deficiency) reserves</v>
          </cell>
          <cell r="G50">
            <v>-180</v>
          </cell>
          <cell r="H50">
            <v>1295</v>
          </cell>
          <cell r="I50">
            <v>941.35999999999967</v>
          </cell>
          <cell r="J50">
            <v>132.696</v>
          </cell>
          <cell r="K50">
            <v>1351.2700000000004</v>
          </cell>
          <cell r="L50">
            <v>4662</v>
          </cell>
          <cell r="M50">
            <v>251</v>
          </cell>
          <cell r="N50">
            <v>-2933</v>
          </cell>
          <cell r="O50">
            <v>1481.4770000000001</v>
          </cell>
          <cell r="P50">
            <v>2860</v>
          </cell>
          <cell r="Q50">
            <v>306.93562000000003</v>
          </cell>
          <cell r="R50">
            <v>454.21338000000003</v>
          </cell>
          <cell r="S50">
            <v>-53</v>
          </cell>
          <cell r="T50">
            <v>2739.3641400000001</v>
          </cell>
          <cell r="U50">
            <v>-273.77623999999997</v>
          </cell>
          <cell r="V50">
            <v>-989</v>
          </cell>
          <cell r="W50">
            <v>-520.83900000000006</v>
          </cell>
          <cell r="X50">
            <v>1836.24</v>
          </cell>
          <cell r="Y50">
            <v>1657</v>
          </cell>
          <cell r="Z50">
            <v>691</v>
          </cell>
          <cell r="AA50">
            <v>2595</v>
          </cell>
          <cell r="AB50">
            <v>1484</v>
          </cell>
          <cell r="AC50">
            <v>496</v>
          </cell>
          <cell r="AD50">
            <v>768</v>
          </cell>
          <cell r="AE50">
            <v>597</v>
          </cell>
          <cell r="AF50">
            <v>2853</v>
          </cell>
          <cell r="AG50">
            <v>-719</v>
          </cell>
          <cell r="AI50">
            <v>-1322.5</v>
          </cell>
          <cell r="AJ50">
            <v>1857</v>
          </cell>
          <cell r="AK50">
            <v>-176</v>
          </cell>
          <cell r="AL50">
            <v>200</v>
          </cell>
          <cell r="AM50">
            <v>1630</v>
          </cell>
          <cell r="AN50">
            <v>1580</v>
          </cell>
          <cell r="AO50">
            <v>2449</v>
          </cell>
          <cell r="AQ50">
            <v>718</v>
          </cell>
        </row>
        <row r="51">
          <cell r="B51" t="str">
            <v xml:space="preserve">     Cash in till 3/</v>
          </cell>
          <cell r="D51">
            <v>1960</v>
          </cell>
          <cell r="E51">
            <v>1439.5</v>
          </cell>
          <cell r="F51">
            <v>2258</v>
          </cell>
          <cell r="G51">
            <v>1970</v>
          </cell>
          <cell r="H51">
            <v>2906</v>
          </cell>
          <cell r="I51">
            <v>2462.1000000000022</v>
          </cell>
          <cell r="J51">
            <v>2458</v>
          </cell>
          <cell r="K51">
            <v>2644.09</v>
          </cell>
          <cell r="L51">
            <v>3583</v>
          </cell>
          <cell r="M51">
            <v>2370.049</v>
          </cell>
          <cell r="N51">
            <v>2944</v>
          </cell>
          <cell r="O51">
            <v>2769.9479999999999</v>
          </cell>
          <cell r="P51">
            <v>4439.4739999999983</v>
          </cell>
          <cell r="Q51">
            <v>3148.1959999999999</v>
          </cell>
          <cell r="R51">
            <v>3495.9059999999999</v>
          </cell>
          <cell r="S51">
            <v>3280.6779999999999</v>
          </cell>
          <cell r="T51">
            <v>3075.261</v>
          </cell>
          <cell r="U51">
            <v>3355.2670000000003</v>
          </cell>
          <cell r="V51">
            <v>3206.5059999999999</v>
          </cell>
          <cell r="W51">
            <v>3502.8780000000002</v>
          </cell>
          <cell r="X51">
            <v>3612.0309999999999</v>
          </cell>
          <cell r="Y51">
            <v>3215.7069999999999</v>
          </cell>
          <cell r="Z51">
            <v>4116.0020000000004</v>
          </cell>
          <cell r="AA51">
            <v>3912.9580000000001</v>
          </cell>
          <cell r="AB51">
            <v>5200.1449999999995</v>
          </cell>
          <cell r="AC51">
            <v>4101.82</v>
          </cell>
          <cell r="AD51">
            <v>3926</v>
          </cell>
          <cell r="AE51">
            <v>3670</v>
          </cell>
          <cell r="AF51">
            <v>3998</v>
          </cell>
          <cell r="AG51">
            <v>3565</v>
          </cell>
          <cell r="AI51">
            <v>3518</v>
          </cell>
          <cell r="AJ51">
            <v>4257.03</v>
          </cell>
          <cell r="AK51">
            <v>3954.08</v>
          </cell>
          <cell r="AL51">
            <v>5200</v>
          </cell>
          <cell r="AM51">
            <v>4681.098</v>
          </cell>
          <cell r="AN51">
            <v>4327.6990000000005</v>
          </cell>
          <cell r="AO51">
            <v>4440</v>
          </cell>
          <cell r="AQ51">
            <v>5944</v>
          </cell>
        </row>
        <row r="53">
          <cell r="B53" t="str">
            <v>Program figures</v>
          </cell>
        </row>
        <row r="54">
          <cell r="B54" t="str">
            <v>Average reserve money</v>
          </cell>
          <cell r="C54" t="str">
            <v xml:space="preserve">                           (Annual change in percent, unless indicated otherwise)</v>
          </cell>
        </row>
        <row r="55">
          <cell r="B55" t="str">
            <v xml:space="preserve">  Average currency outside banks</v>
          </cell>
        </row>
        <row r="56">
          <cell r="B56" t="str">
            <v xml:space="preserve">  Average bank reserves</v>
          </cell>
        </row>
        <row r="57">
          <cell r="B57" t="str">
            <v>Average NFA</v>
          </cell>
        </row>
        <row r="58">
          <cell r="B58" t="str">
            <v>Average NDA</v>
          </cell>
        </row>
        <row r="60">
          <cell r="B60" t="str">
            <v xml:space="preserve">  Reserve money</v>
          </cell>
          <cell r="AB60">
            <v>28.717089088148072</v>
          </cell>
          <cell r="AE60">
            <v>32.207289954558632</v>
          </cell>
          <cell r="AI60">
            <v>29.993009899493671</v>
          </cell>
          <cell r="AM60">
            <v>24.973064542568096</v>
          </cell>
          <cell r="AQ60">
            <v>8.133092522599199</v>
          </cell>
        </row>
        <row r="61">
          <cell r="B61" t="str">
            <v xml:space="preserve">  (excluding required reserves)</v>
          </cell>
          <cell r="AB61">
            <v>10.789236197851565</v>
          </cell>
          <cell r="AE61">
            <v>17.699272779124485</v>
          </cell>
          <cell r="AI61">
            <v>10.33947865777553</v>
          </cell>
          <cell r="AM61">
            <v>8.837907039604147</v>
          </cell>
          <cell r="AQ61">
            <v>4.4444560318463573</v>
          </cell>
        </row>
        <row r="62">
          <cell r="B62" t="str">
            <v xml:space="preserve">  Currency-in-circulation</v>
          </cell>
          <cell r="AB62">
            <v>16.56544026882456</v>
          </cell>
          <cell r="AE62">
            <v>15.353140010674252</v>
          </cell>
          <cell r="AI62">
            <v>11.135987875447782</v>
          </cell>
          <cell r="AM62">
            <v>9.4229673138056285</v>
          </cell>
          <cell r="AQ62">
            <v>6.8917340990897458</v>
          </cell>
        </row>
        <row r="63">
          <cell r="B63" t="str">
            <v xml:space="preserve">  Bank reserves/deposits (in percent)</v>
          </cell>
          <cell r="AB63">
            <v>21.480716234918969</v>
          </cell>
          <cell r="AQ63">
            <v>20.067007734311751</v>
          </cell>
        </row>
        <row r="64">
          <cell r="B64" t="str">
            <v xml:space="preserve">  Statutory Reserve Requirement (in percent)</v>
          </cell>
          <cell r="AB64">
            <v>18</v>
          </cell>
          <cell r="AC64">
            <v>18</v>
          </cell>
          <cell r="AD64">
            <v>18</v>
          </cell>
          <cell r="AE64">
            <v>18</v>
          </cell>
          <cell r="AF64">
            <v>18</v>
          </cell>
          <cell r="AG64">
            <v>18</v>
          </cell>
          <cell r="AH64">
            <v>0</v>
          </cell>
          <cell r="AI64">
            <v>18</v>
          </cell>
          <cell r="AJ64">
            <v>18</v>
          </cell>
          <cell r="AK64">
            <v>18</v>
          </cell>
          <cell r="AL64">
            <v>0</v>
          </cell>
          <cell r="AM64">
            <v>18</v>
          </cell>
          <cell r="AN64">
            <v>18</v>
          </cell>
          <cell r="AO64">
            <v>18</v>
          </cell>
          <cell r="AP64">
            <v>0</v>
          </cell>
          <cell r="AQ64">
            <v>18</v>
          </cell>
        </row>
        <row r="66">
          <cell r="B66" t="str">
            <v xml:space="preserve">  Gross international reserves (US$m)</v>
          </cell>
          <cell r="AB66">
            <v>440.99034680014302</v>
          </cell>
          <cell r="AQ66">
            <v>823.03058237800769</v>
          </cell>
        </row>
        <row r="67">
          <cell r="B67" t="str">
            <v xml:space="preserve">   (in months of imports)</v>
          </cell>
          <cell r="AB67">
            <v>1.7254268541251112</v>
          </cell>
          <cell r="AQ67">
            <v>3.373076157286917</v>
          </cell>
        </row>
        <row r="68">
          <cell r="B68" t="str">
            <v xml:space="preserve">   (as a percent of govt. ST debt) /5</v>
          </cell>
          <cell r="AB68" t="str">
            <v>...</v>
          </cell>
          <cell r="AQ68" t="e">
            <v>#REF!</v>
          </cell>
        </row>
        <row r="70">
          <cell r="B70" t="str">
            <v xml:space="preserve">  Government domestic debt (KSh bn)</v>
          </cell>
          <cell r="AB70" t="str">
            <v>...</v>
          </cell>
          <cell r="AI70" t="e">
            <v>#REF!</v>
          </cell>
          <cell r="AM70" t="e">
            <v>#REF!</v>
          </cell>
          <cell r="AQ70" t="e">
            <v>#REF!</v>
          </cell>
        </row>
        <row r="71">
          <cell r="B71" t="str">
            <v xml:space="preserve">     CBK</v>
          </cell>
          <cell r="AB71" t="str">
            <v>...</v>
          </cell>
          <cell r="AQ71">
            <v>32.594000000000001</v>
          </cell>
        </row>
        <row r="72">
          <cell r="B72" t="str">
            <v xml:space="preserve">     Short term debt (excl CBK)</v>
          </cell>
          <cell r="D72">
            <v>15335</v>
          </cell>
          <cell r="F72">
            <v>11962</v>
          </cell>
          <cell r="H72">
            <v>13561</v>
          </cell>
          <cell r="J72" t="e">
            <v>#VALUE!</v>
          </cell>
          <cell r="L72">
            <v>58683</v>
          </cell>
          <cell r="M72">
            <v>0</v>
          </cell>
          <cell r="N72">
            <v>83610</v>
          </cell>
          <cell r="O72">
            <v>94941</v>
          </cell>
          <cell r="P72">
            <v>82918</v>
          </cell>
          <cell r="Q72">
            <v>0</v>
          </cell>
          <cell r="R72">
            <v>0</v>
          </cell>
          <cell r="S72">
            <v>84460.7</v>
          </cell>
          <cell r="T72">
            <v>0</v>
          </cell>
          <cell r="U72">
            <v>0</v>
          </cell>
          <cell r="V72">
            <v>75399</v>
          </cell>
          <cell r="W72">
            <v>0</v>
          </cell>
          <cell r="X72">
            <v>0</v>
          </cell>
          <cell r="Y72">
            <v>66049</v>
          </cell>
          <cell r="Z72">
            <v>0</v>
          </cell>
          <cell r="AA72">
            <v>0</v>
          </cell>
          <cell r="AB72" t="str">
            <v>...</v>
          </cell>
          <cell r="AF72" t="e">
            <v>#REF!</v>
          </cell>
          <cell r="AG72" t="e">
            <v>#REF!</v>
          </cell>
          <cell r="AH72" t="e">
            <v>#REF!</v>
          </cell>
          <cell r="AI72" t="e">
            <v>#REF!</v>
          </cell>
          <cell r="AJ72" t="e">
            <v>#REF!</v>
          </cell>
          <cell r="AK72" t="e">
            <v>#REF!</v>
          </cell>
          <cell r="AL72" t="e">
            <v>#REF!</v>
          </cell>
          <cell r="AM72" t="e">
            <v>#REF!</v>
          </cell>
          <cell r="AN72" t="e">
            <v>#REF!</v>
          </cell>
          <cell r="AO72" t="e">
            <v>#REF!</v>
          </cell>
          <cell r="AP72" t="e">
            <v>#REF!</v>
          </cell>
          <cell r="AQ72" t="e">
            <v>#REF!</v>
          </cell>
        </row>
        <row r="73">
          <cell r="B73" t="str">
            <v xml:space="preserve">     Other</v>
          </cell>
          <cell r="AB73" t="str">
            <v>...</v>
          </cell>
          <cell r="AI73" t="e">
            <v>#REF!</v>
          </cell>
          <cell r="AM73" t="e">
            <v>#REF!</v>
          </cell>
          <cell r="AQ73" t="e">
            <v>#REF!</v>
          </cell>
        </row>
        <row r="75">
          <cell r="B75" t="str">
            <v xml:space="preserve">  Reserve Money</v>
          </cell>
        </row>
        <row r="76">
          <cell r="B76" t="str">
            <v xml:space="preserve">  - 3 month</v>
          </cell>
          <cell r="Y76" t="e">
            <v>#REF!</v>
          </cell>
          <cell r="AB76" t="e">
            <v>#REF!</v>
          </cell>
          <cell r="AE76" t="e">
            <v>#REF!</v>
          </cell>
          <cell r="AI76" t="e">
            <v>#REF!</v>
          </cell>
          <cell r="AM76" t="e">
            <v>#REF!</v>
          </cell>
          <cell r="AN76">
            <v>-1.0760942760942749E-2</v>
          </cell>
          <cell r="AO76">
            <v>5.5694480648657452E-2</v>
          </cell>
          <cell r="AQ76" t="e">
            <v>#REF!</v>
          </cell>
        </row>
        <row r="77">
          <cell r="B77" t="str">
            <v xml:space="preserve">  - 6 month</v>
          </cell>
          <cell r="Y77" t="e">
            <v>#REF!</v>
          </cell>
          <cell r="AB77" t="e">
            <v>#REF!</v>
          </cell>
          <cell r="AE77" t="e">
            <v>#REF!</v>
          </cell>
          <cell r="AI77" t="e">
            <v>#REF!</v>
          </cell>
          <cell r="AM77" t="e">
            <v>#REF!</v>
          </cell>
          <cell r="AN77">
            <v>1.3229045963692565E-2</v>
          </cell>
          <cell r="AO77">
            <v>0.11084906886097867</v>
          </cell>
          <cell r="AQ77" t="e">
            <v>#REF!</v>
          </cell>
        </row>
        <row r="78">
          <cell r="B78" t="str">
            <v xml:space="preserve">  - 12 month</v>
          </cell>
          <cell r="J78" t="e">
            <v>#REF!</v>
          </cell>
          <cell r="L78" t="e">
            <v>#REF!</v>
          </cell>
          <cell r="M78" t="e">
            <v>#REF!</v>
          </cell>
          <cell r="N78" t="e">
            <v>#REF!</v>
          </cell>
          <cell r="O78" t="e">
            <v>#REF!</v>
          </cell>
          <cell r="P78" t="e">
            <v>#REF!</v>
          </cell>
          <cell r="S78" t="e">
            <v>#REF!</v>
          </cell>
          <cell r="V78" t="e">
            <v>#REF!</v>
          </cell>
          <cell r="Y78" t="e">
            <v>#REF!</v>
          </cell>
          <cell r="AB78" t="e">
            <v>#REF!</v>
          </cell>
          <cell r="AE78" t="e">
            <v>#REF!</v>
          </cell>
          <cell r="AI78" t="e">
            <v>#REF!</v>
          </cell>
          <cell r="AM78" t="e">
            <v>#REF!</v>
          </cell>
          <cell r="AQ78" t="e">
            <v>#REF!</v>
          </cell>
        </row>
        <row r="79">
          <cell r="B79" t="str">
            <v xml:space="preserve">  Reserve Money (excl RR)</v>
          </cell>
        </row>
        <row r="80">
          <cell r="B80" t="str">
            <v xml:space="preserve">  - 3 month</v>
          </cell>
          <cell r="Y80" t="e">
            <v>#REF!</v>
          </cell>
          <cell r="AB80" t="e">
            <v>#REF!</v>
          </cell>
          <cell r="AE80" t="e">
            <v>#REF!</v>
          </cell>
          <cell r="AI80" t="e">
            <v>#REF!</v>
          </cell>
          <cell r="AM80" t="e">
            <v>#REF!</v>
          </cell>
          <cell r="AN80">
            <v>-1.7091814824357954E-2</v>
          </cell>
          <cell r="AO80">
            <v>0.12188799686113549</v>
          </cell>
          <cell r="AQ80" t="e">
            <v>#REF!</v>
          </cell>
        </row>
        <row r="81">
          <cell r="B81" t="str">
            <v xml:space="preserve">  - 6 month</v>
          </cell>
          <cell r="Y81" t="e">
            <v>#REF!</v>
          </cell>
          <cell r="AB81" t="e">
            <v>#REF!</v>
          </cell>
          <cell r="AE81" t="e">
            <v>#REF!</v>
          </cell>
          <cell r="AI81" t="e">
            <v>#REF!</v>
          </cell>
          <cell r="AM81" t="e">
            <v>#REF!</v>
          </cell>
          <cell r="AN81">
            <v>-2.5517300105021179E-2</v>
          </cell>
          <cell r="AO81">
            <v>0.18682998084291191</v>
          </cell>
          <cell r="AQ81" t="e">
            <v>#REF!</v>
          </cell>
        </row>
        <row r="82">
          <cell r="B82" t="str">
            <v xml:space="preserve">  - 12 month</v>
          </cell>
          <cell r="J82" t="e">
            <v>#REF!</v>
          </cell>
          <cell r="L82" t="e">
            <v>#REF!</v>
          </cell>
          <cell r="M82" t="e">
            <v>#REF!</v>
          </cell>
          <cell r="N82" t="e">
            <v>#REF!</v>
          </cell>
          <cell r="O82" t="e">
            <v>#REF!</v>
          </cell>
          <cell r="P82" t="e">
            <v>#REF!</v>
          </cell>
          <cell r="S82" t="e">
            <v>#REF!</v>
          </cell>
          <cell r="V82" t="e">
            <v>#REF!</v>
          </cell>
          <cell r="Y82" t="e">
            <v>#REF!</v>
          </cell>
          <cell r="AB82" t="e">
            <v>#REF!</v>
          </cell>
          <cell r="AE82" t="e">
            <v>#REF!</v>
          </cell>
          <cell r="AI82" t="e">
            <v>#REF!</v>
          </cell>
          <cell r="AM82" t="e">
            <v>#REF!</v>
          </cell>
          <cell r="AN82" t="e">
            <v>#REF!</v>
          </cell>
          <cell r="AO82" t="e">
            <v>#REF!</v>
          </cell>
          <cell r="AQ82" t="e">
            <v>#REF!</v>
          </cell>
        </row>
        <row r="84">
          <cell r="B84" t="str">
            <v>1/  At constant exchange rates (using the March 31, 2000 rates; K Sh 74.8/US$).</v>
          </cell>
        </row>
        <row r="85">
          <cell r="B85" t="str">
            <v>2/  includes items-in-transit</v>
          </cell>
        </row>
        <row r="86">
          <cell r="B86" t="str">
            <v>3/  includes finance houses</v>
          </cell>
        </row>
        <row r="87">
          <cell r="B87" t="str">
            <v>4/  includes forex not delivered</v>
          </cell>
        </row>
      </sheetData>
      <sheetData sheetId="1">
        <row r="2">
          <cell r="B2" t="str">
            <v>Table 2: Kenya--Net Foreign Assets</v>
          </cell>
        </row>
        <row r="4">
          <cell r="B4">
            <v>0</v>
          </cell>
          <cell r="D4" t="str">
            <v>1990</v>
          </cell>
          <cell r="E4" t="str">
            <v>1991</v>
          </cell>
          <cell r="F4" t="str">
            <v>1991</v>
          </cell>
          <cell r="G4" t="str">
            <v>1992</v>
          </cell>
          <cell r="H4" t="str">
            <v>1992</v>
          </cell>
          <cell r="I4" t="str">
            <v>1993</v>
          </cell>
          <cell r="J4" t="str">
            <v>1993</v>
          </cell>
          <cell r="K4" t="str">
            <v>1993</v>
          </cell>
          <cell r="L4" t="str">
            <v>1993</v>
          </cell>
          <cell r="M4" t="str">
            <v>1994</v>
          </cell>
          <cell r="N4" t="str">
            <v>1994</v>
          </cell>
          <cell r="O4" t="str">
            <v>1994</v>
          </cell>
          <cell r="P4" t="str">
            <v>1994</v>
          </cell>
          <cell r="Q4" t="str">
            <v>1995</v>
          </cell>
          <cell r="R4" t="str">
            <v>1995</v>
          </cell>
          <cell r="S4" t="str">
            <v>1995</v>
          </cell>
          <cell r="T4" t="str">
            <v>1995</v>
          </cell>
          <cell r="U4" t="str">
            <v>1995</v>
          </cell>
          <cell r="V4" t="str">
            <v>1995</v>
          </cell>
          <cell r="W4" t="str">
            <v>1995</v>
          </cell>
          <cell r="X4" t="str">
            <v>1995</v>
          </cell>
          <cell r="Y4" t="str">
            <v>1995</v>
          </cell>
          <cell r="Z4" t="str">
            <v>1995</v>
          </cell>
          <cell r="AA4" t="str">
            <v>1995</v>
          </cell>
          <cell r="AB4" t="str">
            <v>1995</v>
          </cell>
          <cell r="AC4" t="str">
            <v>1996</v>
          </cell>
          <cell r="AD4" t="str">
            <v>1996</v>
          </cell>
          <cell r="AE4" t="str">
            <v>1996</v>
          </cell>
          <cell r="AF4" t="str">
            <v>1996</v>
          </cell>
          <cell r="AG4" t="str">
            <v>1996</v>
          </cell>
          <cell r="AI4" t="str">
            <v>1996</v>
          </cell>
          <cell r="AJ4" t="str">
            <v>1996</v>
          </cell>
          <cell r="AK4" t="str">
            <v>1996</v>
          </cell>
          <cell r="AM4" t="str">
            <v>1996</v>
          </cell>
          <cell r="AN4" t="str">
            <v>1996</v>
          </cell>
          <cell r="AO4" t="str">
            <v>1996</v>
          </cell>
        </row>
        <row r="5">
          <cell r="D5" t="str">
            <v>Dec.</v>
          </cell>
          <cell r="E5" t="str">
            <v>Jun.</v>
          </cell>
          <cell r="F5" t="str">
            <v>Dec.</v>
          </cell>
          <cell r="G5" t="str">
            <v>Jun.</v>
          </cell>
          <cell r="H5" t="str">
            <v>Dec.</v>
          </cell>
          <cell r="I5" t="str">
            <v>Mar.</v>
          </cell>
          <cell r="J5" t="str">
            <v>Jun.</v>
          </cell>
          <cell r="K5" t="str">
            <v>Sep.</v>
          </cell>
          <cell r="L5" t="str">
            <v>Dec.</v>
          </cell>
          <cell r="M5" t="str">
            <v>Mar.</v>
          </cell>
          <cell r="N5" t="str">
            <v>Jun.</v>
          </cell>
          <cell r="O5" t="str">
            <v>Sep.</v>
          </cell>
          <cell r="P5" t="str">
            <v>Dec.</v>
          </cell>
          <cell r="Q5" t="str">
            <v>Jan.</v>
          </cell>
          <cell r="R5" t="str">
            <v>Feb.</v>
          </cell>
          <cell r="S5" t="str">
            <v>Mar.</v>
          </cell>
          <cell r="T5" t="str">
            <v>Apr.</v>
          </cell>
          <cell r="U5" t="str">
            <v>May.</v>
          </cell>
          <cell r="V5" t="str">
            <v>June</v>
          </cell>
          <cell r="W5" t="str">
            <v>July</v>
          </cell>
          <cell r="X5" t="str">
            <v>Aug.</v>
          </cell>
          <cell r="Y5" t="str">
            <v>Sept.</v>
          </cell>
          <cell r="Z5" t="str">
            <v>Oct.</v>
          </cell>
          <cell r="AA5" t="str">
            <v>Nov.</v>
          </cell>
          <cell r="AB5" t="str">
            <v>Dec.</v>
          </cell>
          <cell r="AC5" t="str">
            <v>Jan</v>
          </cell>
          <cell r="AD5" t="str">
            <v>Feb</v>
          </cell>
          <cell r="AE5" t="str">
            <v>Mar</v>
          </cell>
          <cell r="AF5" t="str">
            <v>Apr</v>
          </cell>
          <cell r="AG5" t="str">
            <v>May</v>
          </cell>
          <cell r="AI5" t="str">
            <v>June</v>
          </cell>
          <cell r="AJ5" t="str">
            <v>July</v>
          </cell>
          <cell r="AK5" t="str">
            <v>Aug</v>
          </cell>
          <cell r="AM5" t="str">
            <v>Sep.</v>
          </cell>
          <cell r="AN5" t="str">
            <v>Oct.</v>
          </cell>
          <cell r="AO5" t="str">
            <v>Nov.</v>
          </cell>
        </row>
        <row r="6">
          <cell r="D6" t="str">
            <v>Act.</v>
          </cell>
          <cell r="E6" t="str">
            <v>Act.</v>
          </cell>
          <cell r="F6" t="str">
            <v>Act.</v>
          </cell>
          <cell r="G6" t="str">
            <v>Act.</v>
          </cell>
          <cell r="H6" t="str">
            <v>Act.</v>
          </cell>
          <cell r="I6" t="str">
            <v>Act.</v>
          </cell>
          <cell r="J6" t="str">
            <v>Act.</v>
          </cell>
          <cell r="K6" t="str">
            <v>Act.</v>
          </cell>
          <cell r="L6" t="str">
            <v>Act.</v>
          </cell>
          <cell r="M6" t="str">
            <v>Act.</v>
          </cell>
          <cell r="N6" t="str">
            <v>Act.</v>
          </cell>
          <cell r="O6" t="str">
            <v>Act.</v>
          </cell>
          <cell r="P6" t="str">
            <v>Act.</v>
          </cell>
          <cell r="Q6" t="str">
            <v>Act.</v>
          </cell>
          <cell r="R6" t="str">
            <v>Act.</v>
          </cell>
          <cell r="S6" t="str">
            <v>Act.</v>
          </cell>
          <cell r="T6" t="str">
            <v>Act.</v>
          </cell>
          <cell r="U6" t="str">
            <v>Act.</v>
          </cell>
          <cell r="V6" t="str">
            <v>Act.</v>
          </cell>
          <cell r="W6" t="str">
            <v>Act.</v>
          </cell>
          <cell r="X6" t="str">
            <v>Act.</v>
          </cell>
          <cell r="Y6" t="str">
            <v>Act.</v>
          </cell>
          <cell r="Z6" t="str">
            <v>Act.</v>
          </cell>
          <cell r="AA6" t="str">
            <v>Act.</v>
          </cell>
          <cell r="AB6" t="str">
            <v>Act.</v>
          </cell>
          <cell r="AC6" t="str">
            <v>Act.</v>
          </cell>
          <cell r="AD6" t="str">
            <v>Act.</v>
          </cell>
          <cell r="AE6" t="str">
            <v>Act.</v>
          </cell>
          <cell r="AF6" t="str">
            <v>Act.</v>
          </cell>
          <cell r="AG6" t="str">
            <v>Act.</v>
          </cell>
          <cell r="AI6" t="str">
            <v>Act.</v>
          </cell>
          <cell r="AJ6" t="str">
            <v>Act.</v>
          </cell>
          <cell r="AK6" t="str">
            <v>Act.</v>
          </cell>
          <cell r="AM6" t="str">
            <v>Act.</v>
          </cell>
          <cell r="AN6" t="str">
            <v>Act.</v>
          </cell>
          <cell r="AO6" t="str">
            <v>Act.</v>
          </cell>
        </row>
        <row r="7">
          <cell r="B7" t="str">
            <v>All historical data obtained from CBK Reseacrch Department</v>
          </cell>
        </row>
        <row r="8">
          <cell r="B8" t="str">
            <v>a) CBK</v>
          </cell>
        </row>
        <row r="10">
          <cell r="B10" t="str">
            <v>NFA (Kshm, constant exchange rate)</v>
          </cell>
          <cell r="S10">
            <v>13650.575632</v>
          </cell>
          <cell r="V10">
            <v>5303.6629119999998</v>
          </cell>
          <cell r="Y10">
            <v>4996.9961119999998</v>
          </cell>
          <cell r="Z10">
            <v>2830.8133520000001</v>
          </cell>
          <cell r="AB10">
            <v>3004.0433097967498</v>
          </cell>
          <cell r="AC10">
            <v>4474.8653841703299</v>
          </cell>
          <cell r="AD10">
            <v>3616.8447877798499</v>
          </cell>
          <cell r="AE10">
            <v>9749.3275738396605</v>
          </cell>
          <cell r="AF10">
            <v>12548.9789171297</v>
          </cell>
          <cell r="AG10">
            <v>16023.656205171001</v>
          </cell>
          <cell r="AI10">
            <v>22294.620898998401</v>
          </cell>
          <cell r="AJ10">
            <v>21971.169796113001</v>
          </cell>
          <cell r="AK10">
            <v>24583</v>
          </cell>
          <cell r="AM10">
            <v>20556.355443288801</v>
          </cell>
          <cell r="AN10">
            <v>22879.159662321501</v>
          </cell>
          <cell r="AO10">
            <v>24214.4976033987</v>
          </cell>
        </row>
        <row r="11">
          <cell r="B11" t="str">
            <v>Assets</v>
          </cell>
          <cell r="S11">
            <v>35674.827632</v>
          </cell>
          <cell r="V11">
            <v>26380.593288</v>
          </cell>
          <cell r="Y11">
            <v>25849.780935999999</v>
          </cell>
          <cell r="Z11">
            <v>23669.101200000001</v>
          </cell>
          <cell r="AB11">
            <v>24301.392383999999</v>
          </cell>
          <cell r="AC11">
            <v>25388.13</v>
          </cell>
          <cell r="AD11">
            <v>24781.93</v>
          </cell>
          <cell r="AE11">
            <v>30841.33</v>
          </cell>
          <cell r="AF11">
            <v>33521.89</v>
          </cell>
          <cell r="AG11">
            <v>38248.36</v>
          </cell>
          <cell r="AI11">
            <v>44054.42</v>
          </cell>
          <cell r="AJ11">
            <v>43740.87</v>
          </cell>
          <cell r="AK11">
            <v>45412.19</v>
          </cell>
          <cell r="AM11">
            <v>42310.34</v>
          </cell>
          <cell r="AN11">
            <v>44566.39</v>
          </cell>
          <cell r="AO11">
            <v>45035.03</v>
          </cell>
          <cell r="AP11">
            <v>0</v>
          </cell>
        </row>
        <row r="12">
          <cell r="B12" t="str">
            <v>Gross reserves</v>
          </cell>
          <cell r="S12">
            <v>35674.827632</v>
          </cell>
          <cell r="V12">
            <v>26380.593288</v>
          </cell>
          <cell r="Y12">
            <v>25849.780935999999</v>
          </cell>
          <cell r="Z12">
            <v>23669.101200000001</v>
          </cell>
          <cell r="AB12">
            <v>24301.392383999999</v>
          </cell>
          <cell r="AC12">
            <v>25388.13</v>
          </cell>
          <cell r="AD12">
            <v>24781.93</v>
          </cell>
          <cell r="AE12">
            <v>30841.33</v>
          </cell>
          <cell r="AF12">
            <v>33521.89</v>
          </cell>
          <cell r="AG12">
            <v>38248.36</v>
          </cell>
          <cell r="AI12">
            <v>44054.42</v>
          </cell>
          <cell r="AJ12">
            <v>43740.87</v>
          </cell>
          <cell r="AK12">
            <v>45412.19</v>
          </cell>
          <cell r="AM12">
            <v>42310.34</v>
          </cell>
          <cell r="AN12">
            <v>44566.39</v>
          </cell>
          <cell r="AO12">
            <v>45035.03</v>
          </cell>
        </row>
        <row r="13">
          <cell r="B13" t="str">
            <v>Liabilities</v>
          </cell>
          <cell r="S13">
            <v>-22024.252</v>
          </cell>
          <cell r="V13">
            <v>-21076.930376</v>
          </cell>
          <cell r="Y13">
            <v>-20852.784823999998</v>
          </cell>
          <cell r="Z13">
            <v>-20838.287848</v>
          </cell>
          <cell r="AB13">
            <v>-21297.349074203201</v>
          </cell>
          <cell r="AC13">
            <v>-20913.264615829699</v>
          </cell>
          <cell r="AD13">
            <v>-21165.085212220099</v>
          </cell>
          <cell r="AE13">
            <v>-21092.002426160299</v>
          </cell>
          <cell r="AF13">
            <v>-20972.911082870301</v>
          </cell>
          <cell r="AG13">
            <v>-22224.703794829002</v>
          </cell>
          <cell r="AI13">
            <v>-21759.799101001601</v>
          </cell>
          <cell r="AJ13">
            <v>-21769.700203887001</v>
          </cell>
          <cell r="AK13">
            <v>-21626.860652042898</v>
          </cell>
          <cell r="AM13">
            <v>-21753.984556711199</v>
          </cell>
          <cell r="AN13">
            <v>-21687.230337678498</v>
          </cell>
          <cell r="AO13">
            <v>-20820.532396601298</v>
          </cell>
        </row>
        <row r="14">
          <cell r="B14" t="str">
            <v>IMF (net)</v>
          </cell>
          <cell r="S14">
            <v>-21700.857919999999</v>
          </cell>
          <cell r="V14">
            <v>-21064.663703999999</v>
          </cell>
          <cell r="Y14">
            <v>-20809.851471999998</v>
          </cell>
          <cell r="Z14">
            <v>-20809.851471999998</v>
          </cell>
          <cell r="AB14">
            <v>-21269.470274203301</v>
          </cell>
          <cell r="AC14">
            <v>-20852.604615829699</v>
          </cell>
          <cell r="AD14">
            <v>-21096.985212220101</v>
          </cell>
          <cell r="AE14">
            <v>-21035.262426160301</v>
          </cell>
          <cell r="AF14">
            <v>-20954.131082870299</v>
          </cell>
          <cell r="AG14">
            <v>-22206.083794828999</v>
          </cell>
          <cell r="AI14">
            <v>-21738.2591010016</v>
          </cell>
          <cell r="AJ14">
            <v>-21738.330203886999</v>
          </cell>
          <cell r="AK14">
            <v>-21604.3706520429</v>
          </cell>
          <cell r="AM14">
            <v>-21731.494556711201</v>
          </cell>
          <cell r="AN14">
            <v>-21667.410337678499</v>
          </cell>
          <cell r="AO14">
            <v>-20800.4323966013</v>
          </cell>
        </row>
        <row r="15">
          <cell r="B15" t="str">
            <v>External banks</v>
          </cell>
          <cell r="S15">
            <v>-323.39407999999997</v>
          </cell>
          <cell r="V15">
            <v>-12.266672</v>
          </cell>
          <cell r="Y15">
            <v>-42.933351999999999</v>
          </cell>
          <cell r="Z15">
            <v>-28.436375999999999</v>
          </cell>
          <cell r="AB15">
            <v>-27.878799999999998</v>
          </cell>
          <cell r="AC15">
            <v>-60.66</v>
          </cell>
          <cell r="AD15">
            <v>-68.099999999999994</v>
          </cell>
          <cell r="AE15">
            <v>-56.74</v>
          </cell>
          <cell r="AF15">
            <v>-18.78</v>
          </cell>
          <cell r="AG15">
            <v>-18.62</v>
          </cell>
          <cell r="AI15">
            <v>-21.54</v>
          </cell>
          <cell r="AJ15">
            <v>-31.37</v>
          </cell>
          <cell r="AK15">
            <v>-22.49</v>
          </cell>
          <cell r="AM15">
            <v>-22.49</v>
          </cell>
          <cell r="AN15">
            <v>-19.82</v>
          </cell>
          <cell r="AO15">
            <v>-20.100000000000001</v>
          </cell>
        </row>
        <row r="17">
          <cell r="B17" t="str">
            <v>NFA (US$m, constant exchange rate)</v>
          </cell>
          <cell r="S17">
            <v>244.82</v>
          </cell>
          <cell r="V17">
            <v>95.119999999999905</v>
          </cell>
          <cell r="Y17">
            <v>89.620000000000104</v>
          </cell>
          <cell r="AB17">
            <v>53.876840283598099</v>
          </cell>
          <cell r="AC17">
            <v>80.255702974488301</v>
          </cell>
          <cell r="AD17">
            <v>64.867296795053093</v>
          </cell>
          <cell r="AE17">
            <v>174.85199459517</v>
          </cell>
          <cell r="AF17">
            <v>225.06311098629899</v>
          </cell>
          <cell r="AG17">
            <v>287.38066568810302</v>
          </cell>
          <cell r="AH17" t="str">
            <v>#DIV/0!</v>
          </cell>
          <cell r="AI17">
            <v>399.849005319426</v>
          </cell>
          <cell r="AJ17">
            <v>394.047982626818</v>
          </cell>
          <cell r="AK17">
            <v>426.58452566030599</v>
          </cell>
          <cell r="AL17" t="str">
            <v>#DIV/0!</v>
          </cell>
          <cell r="AM17">
            <v>368.67360580958899</v>
          </cell>
          <cell r="AN17">
            <v>410.33257640790703</v>
          </cell>
          <cell r="AO17">
            <v>434.28156167766798</v>
          </cell>
          <cell r="AP17" t="str">
            <v>#DIV/0!</v>
          </cell>
        </row>
        <row r="18">
          <cell r="B18" t="str">
            <v>Assets</v>
          </cell>
          <cell r="S18">
            <v>639.82000000000005</v>
          </cell>
          <cell r="V18">
            <v>473.13</v>
          </cell>
          <cell r="Y18">
            <v>463.61</v>
          </cell>
          <cell r="AB18">
            <v>435.84</v>
          </cell>
          <cell r="AC18">
            <v>455.33039442156797</v>
          </cell>
          <cell r="AD18">
            <v>444.45833393115902</v>
          </cell>
          <cell r="AE18">
            <v>553.13230842073597</v>
          </cell>
          <cell r="AF18">
            <v>601.20754838802304</v>
          </cell>
          <cell r="AG18">
            <v>685.97572348881602</v>
          </cell>
          <cell r="AH18" t="str">
            <v>#DIV/0!</v>
          </cell>
          <cell r="AI18">
            <v>790.10610212778204</v>
          </cell>
          <cell r="AJ18">
            <v>784.48265348580298</v>
          </cell>
          <cell r="AK18">
            <v>814.45740132286903</v>
          </cell>
          <cell r="AL18" t="str">
            <v>#DIV/0!</v>
          </cell>
          <cell r="AM18">
            <v>758.82642007546997</v>
          </cell>
          <cell r="AN18">
            <v>799.28816878775297</v>
          </cell>
          <cell r="AO18">
            <v>807.69312165516499</v>
          </cell>
          <cell r="AP18" t="str">
            <v>#DIV/0!</v>
          </cell>
        </row>
        <row r="19">
          <cell r="B19" t="str">
            <v>Gross reserves</v>
          </cell>
          <cell r="S19">
            <v>639.82000000000005</v>
          </cell>
          <cell r="V19">
            <v>473.13</v>
          </cell>
          <cell r="Y19">
            <v>463.61</v>
          </cell>
          <cell r="AB19">
            <v>435.84</v>
          </cell>
          <cell r="AC19">
            <v>455.33039442156797</v>
          </cell>
          <cell r="AD19">
            <v>444.45833393115902</v>
          </cell>
          <cell r="AE19">
            <v>553.13230842073597</v>
          </cell>
          <cell r="AF19">
            <v>601.20754838802304</v>
          </cell>
          <cell r="AG19">
            <v>685.97572348881602</v>
          </cell>
          <cell r="AH19" t="str">
            <v>#DIV/0!</v>
          </cell>
          <cell r="AI19">
            <v>790.10610212778204</v>
          </cell>
          <cell r="AJ19">
            <v>784.48265348580298</v>
          </cell>
          <cell r="AK19">
            <v>814.45740132286903</v>
          </cell>
          <cell r="AL19" t="str">
            <v>#DIV/0!</v>
          </cell>
          <cell r="AM19">
            <v>758.82642007546997</v>
          </cell>
          <cell r="AN19">
            <v>799.28816878775297</v>
          </cell>
          <cell r="AO19">
            <v>807.69312165516499</v>
          </cell>
          <cell r="AP19" t="str">
            <v>#DIV/0!</v>
          </cell>
        </row>
        <row r="20">
          <cell r="B20" t="str">
            <v>Liabilities</v>
          </cell>
          <cell r="S20">
            <v>-395</v>
          </cell>
          <cell r="V20">
            <v>-378.01</v>
          </cell>
          <cell r="Y20">
            <v>-373.99</v>
          </cell>
          <cell r="AB20">
            <v>-381.963159716402</v>
          </cell>
          <cell r="AC20">
            <v>-375.07469144707898</v>
          </cell>
          <cell r="AD20">
            <v>-379.59103713610602</v>
          </cell>
          <cell r="AE20">
            <v>-378.28031382556497</v>
          </cell>
          <cell r="AF20">
            <v>-376.144437401723</v>
          </cell>
          <cell r="AG20">
            <v>-398.59505780071299</v>
          </cell>
          <cell r="AH20" t="str">
            <v>#DIV/0!</v>
          </cell>
          <cell r="AI20">
            <v>-390.25709680835598</v>
          </cell>
          <cell r="AJ20">
            <v>-390.43467085898601</v>
          </cell>
          <cell r="AK20">
            <v>-387.87287566256299</v>
          </cell>
          <cell r="AL20" t="str">
            <v>#DIV/0!</v>
          </cell>
          <cell r="AM20">
            <v>-390.15281426588001</v>
          </cell>
          <cell r="AN20">
            <v>-388.95559237984497</v>
          </cell>
          <cell r="AO20">
            <v>-373.41155997749701</v>
          </cell>
          <cell r="AP20" t="str">
            <v>#DIV/0!</v>
          </cell>
        </row>
        <row r="21">
          <cell r="B21" t="str">
            <v>IMF (net)</v>
          </cell>
          <cell r="S21">
            <v>-389.2</v>
          </cell>
          <cell r="V21">
            <v>-377.79</v>
          </cell>
          <cell r="Y21">
            <v>-373.22</v>
          </cell>
          <cell r="AB21">
            <v>-381.463159716402</v>
          </cell>
          <cell r="AC21">
            <v>-373.98676800704601</v>
          </cell>
          <cell r="AD21">
            <v>-378.369678971479</v>
          </cell>
          <cell r="AE21">
            <v>-377.26269470279101</v>
          </cell>
          <cell r="AF21">
            <v>-375.80762233077297</v>
          </cell>
          <cell r="AG21">
            <v>-398.26111229373299</v>
          </cell>
          <cell r="AH21" t="str">
            <v>#DIV/0!</v>
          </cell>
          <cell r="AI21">
            <v>-389.87078175892702</v>
          </cell>
          <cell r="AJ21">
            <v>-389.872056973165</v>
          </cell>
          <cell r="AK21">
            <v>-387.46952257706403</v>
          </cell>
          <cell r="AL21" t="str">
            <v>#DIV/0!</v>
          </cell>
          <cell r="AM21">
            <v>-389.74946118038201</v>
          </cell>
          <cell r="AN21">
            <v>-388.60012514309199</v>
          </cell>
          <cell r="AO21">
            <v>-373.05107100379598</v>
          </cell>
          <cell r="AP21" t="str">
            <v>#DIV/0!</v>
          </cell>
        </row>
        <row r="22">
          <cell r="B22" t="str">
            <v>External banks</v>
          </cell>
          <cell r="S22">
            <v>-5.8</v>
          </cell>
          <cell r="V22">
            <v>-0.22</v>
          </cell>
          <cell r="Y22">
            <v>-0.77</v>
          </cell>
          <cell r="AB22">
            <v>-0.5</v>
          </cell>
          <cell r="AC22">
            <v>-1.08792344003329</v>
          </cell>
          <cell r="AD22">
            <v>-1.2213581646268901</v>
          </cell>
          <cell r="AE22">
            <v>-1.0176191227742899</v>
          </cell>
          <cell r="AF22">
            <v>-0.33681507094996899</v>
          </cell>
          <cell r="AG22">
            <v>-0.33394550698021402</v>
          </cell>
          <cell r="AH22" t="str">
            <v>#DIV/0!</v>
          </cell>
          <cell r="AI22">
            <v>-0.38631504942823902</v>
          </cell>
          <cell r="AJ22">
            <v>-0.56261388582005001</v>
          </cell>
          <cell r="AK22">
            <v>-0.403353085498659</v>
          </cell>
          <cell r="AL22" t="str">
            <v>#DIV/0!</v>
          </cell>
          <cell r="AM22">
            <v>-0.403353085498659</v>
          </cell>
          <cell r="AN22">
            <v>-0.35546723675337499</v>
          </cell>
          <cell r="AO22">
            <v>-0.36048897370044602</v>
          </cell>
          <cell r="AP22" t="str">
            <v>#DIV/0!</v>
          </cell>
        </row>
        <row r="24">
          <cell r="B24" t="str">
            <v>NFA (Kshm, current exchange rate)</v>
          </cell>
          <cell r="C24" t="str">
            <v>|</v>
          </cell>
          <cell r="D24">
            <v>-6087.4287999999997</v>
          </cell>
          <cell r="E24">
            <v>-8473.1978299999992</v>
          </cell>
          <cell r="F24">
            <v>-9305.1742400000003</v>
          </cell>
          <cell r="G24">
            <v>-10291.84016</v>
          </cell>
          <cell r="H24">
            <v>-8801.7942000000003</v>
          </cell>
          <cell r="I24">
            <v>-11295.68636</v>
          </cell>
          <cell r="J24">
            <v>-10649.44627</v>
          </cell>
          <cell r="K24">
            <v>-12228.762419999999</v>
          </cell>
          <cell r="L24">
            <v>8140.3139499999997</v>
          </cell>
          <cell r="M24">
            <v>19097.919720000002</v>
          </cell>
          <cell r="N24">
            <v>19517.9113</v>
          </cell>
          <cell r="O24">
            <v>21386.412240000001</v>
          </cell>
          <cell r="P24">
            <v>7854</v>
          </cell>
          <cell r="Q24">
            <v>6764</v>
          </cell>
          <cell r="R24">
            <v>5688</v>
          </cell>
          <cell r="S24">
            <v>8217</v>
          </cell>
          <cell r="T24">
            <v>5227</v>
          </cell>
          <cell r="U24">
            <v>3700</v>
          </cell>
          <cell r="V24">
            <v>2497</v>
          </cell>
          <cell r="W24">
            <v>56</v>
          </cell>
          <cell r="X24">
            <v>3261</v>
          </cell>
          <cell r="Y24">
            <v>2596</v>
          </cell>
          <cell r="Z24">
            <v>1062</v>
          </cell>
          <cell r="AA24">
            <v>592</v>
          </cell>
          <cell r="AB24">
            <v>2275</v>
          </cell>
          <cell r="AC24">
            <v>3381</v>
          </cell>
          <cell r="AD24">
            <v>2878</v>
          </cell>
          <cell r="AE24">
            <v>9321</v>
          </cell>
          <cell r="AF24">
            <v>12145</v>
          </cell>
          <cell r="AG24">
            <v>15961</v>
          </cell>
          <cell r="AI24">
            <v>22592</v>
          </cell>
          <cell r="AJ24">
            <v>22439.845924000001</v>
          </cell>
          <cell r="AK24">
            <v>23168</v>
          </cell>
          <cell r="AL24">
            <v>0</v>
          </cell>
          <cell r="AM24">
            <v>20338</v>
          </cell>
          <cell r="AN24">
            <v>23205</v>
          </cell>
          <cell r="AO24">
            <v>24819.89</v>
          </cell>
          <cell r="AP24">
            <v>0</v>
          </cell>
        </row>
        <row r="25">
          <cell r="B25" t="str">
            <v>Assets</v>
          </cell>
          <cell r="D25">
            <v>6015.52</v>
          </cell>
          <cell r="E25">
            <v>4327</v>
          </cell>
          <cell r="F25">
            <v>4672.88</v>
          </cell>
          <cell r="G25">
            <v>4376</v>
          </cell>
          <cell r="H25">
            <v>5570.57</v>
          </cell>
          <cell r="I25">
            <v>6220.37</v>
          </cell>
          <cell r="J25">
            <v>13546.18</v>
          </cell>
          <cell r="K25">
            <v>11880.95</v>
          </cell>
          <cell r="L25">
            <v>33035</v>
          </cell>
          <cell r="M25">
            <v>43154</v>
          </cell>
          <cell r="N25">
            <v>40809</v>
          </cell>
          <cell r="O25">
            <v>39834</v>
          </cell>
          <cell r="P25">
            <v>27207</v>
          </cell>
          <cell r="Q25">
            <v>26131</v>
          </cell>
          <cell r="R25">
            <v>26252</v>
          </cell>
          <cell r="S25">
            <v>28188</v>
          </cell>
          <cell r="T25">
            <v>25724</v>
          </cell>
          <cell r="U25">
            <v>27125</v>
          </cell>
          <cell r="V25">
            <v>26933</v>
          </cell>
          <cell r="W25">
            <v>24512</v>
          </cell>
          <cell r="X25">
            <v>26545</v>
          </cell>
          <cell r="Y25">
            <v>26037</v>
          </cell>
          <cell r="Z25">
            <v>24443</v>
          </cell>
          <cell r="AA25">
            <v>23033</v>
          </cell>
          <cell r="AB25">
            <v>24669</v>
          </cell>
          <cell r="AC25">
            <v>26237</v>
          </cell>
          <cell r="AD25">
            <v>25834</v>
          </cell>
          <cell r="AE25">
            <v>32080</v>
          </cell>
          <cell r="AF25">
            <v>34582</v>
          </cell>
          <cell r="AG25">
            <v>39552</v>
          </cell>
          <cell r="AI25">
            <v>45397</v>
          </cell>
          <cell r="AJ25">
            <v>45531</v>
          </cell>
          <cell r="AK25">
            <v>45855</v>
          </cell>
          <cell r="AM25">
            <v>42557</v>
          </cell>
          <cell r="AN25">
            <v>45297</v>
          </cell>
          <cell r="AO25">
            <v>45893</v>
          </cell>
        </row>
        <row r="26">
          <cell r="B26" t="str">
            <v>Gross reserves</v>
          </cell>
          <cell r="D26">
            <v>6015.52</v>
          </cell>
          <cell r="E26">
            <v>4327</v>
          </cell>
          <cell r="F26">
            <v>4672.88</v>
          </cell>
          <cell r="G26">
            <v>4376</v>
          </cell>
          <cell r="H26">
            <v>5570.57</v>
          </cell>
          <cell r="I26">
            <v>6220.37</v>
          </cell>
          <cell r="J26">
            <v>13546.18</v>
          </cell>
          <cell r="K26">
            <v>11880.95</v>
          </cell>
          <cell r="L26">
            <v>33035</v>
          </cell>
          <cell r="M26">
            <v>43154</v>
          </cell>
          <cell r="N26">
            <v>40809</v>
          </cell>
          <cell r="O26">
            <v>39834</v>
          </cell>
          <cell r="P26">
            <v>27207</v>
          </cell>
          <cell r="Q26">
            <v>26131</v>
          </cell>
          <cell r="R26">
            <v>26252</v>
          </cell>
          <cell r="S26">
            <v>28188</v>
          </cell>
          <cell r="T26">
            <v>25724</v>
          </cell>
          <cell r="U26">
            <v>27125</v>
          </cell>
          <cell r="V26">
            <v>26933</v>
          </cell>
          <cell r="W26">
            <v>24512</v>
          </cell>
          <cell r="X26">
            <v>26545</v>
          </cell>
          <cell r="Y26">
            <v>26037</v>
          </cell>
          <cell r="Z26">
            <v>24443</v>
          </cell>
          <cell r="AA26">
            <v>23033</v>
          </cell>
          <cell r="AB26">
            <v>24669</v>
          </cell>
          <cell r="AC26">
            <v>26237</v>
          </cell>
          <cell r="AD26">
            <v>25834</v>
          </cell>
          <cell r="AE26">
            <v>32080</v>
          </cell>
          <cell r="AF26">
            <v>34582</v>
          </cell>
          <cell r="AG26">
            <v>39552</v>
          </cell>
          <cell r="AI26">
            <v>45397</v>
          </cell>
          <cell r="AJ26">
            <v>45531</v>
          </cell>
          <cell r="AK26">
            <v>45855</v>
          </cell>
          <cell r="AM26">
            <v>42557</v>
          </cell>
          <cell r="AN26">
            <v>45297</v>
          </cell>
          <cell r="AO26">
            <v>45893</v>
          </cell>
        </row>
        <row r="27">
          <cell r="B27" t="str">
            <v>Liabilities</v>
          </cell>
          <cell r="D27">
            <v>-12102.9488</v>
          </cell>
          <cell r="E27">
            <v>-12800.197829999999</v>
          </cell>
          <cell r="F27">
            <v>-13978.054239999999</v>
          </cell>
          <cell r="G27">
            <v>-14667.84016</v>
          </cell>
          <cell r="H27">
            <v>-14372.3642</v>
          </cell>
          <cell r="I27">
            <v>-17516.056359999999</v>
          </cell>
          <cell r="J27">
            <v>-24195.626270000001</v>
          </cell>
          <cell r="K27">
            <v>-24109.71242</v>
          </cell>
          <cell r="L27">
            <v>-24894.68605</v>
          </cell>
          <cell r="M27">
            <v>-24056.080279999998</v>
          </cell>
          <cell r="N27">
            <v>-21291.0887</v>
          </cell>
          <cell r="O27">
            <v>-18447.587759999999</v>
          </cell>
          <cell r="P27">
            <v>-19353</v>
          </cell>
          <cell r="Q27">
            <v>-19367</v>
          </cell>
          <cell r="R27">
            <v>-20564</v>
          </cell>
          <cell r="S27">
            <v>-19971</v>
          </cell>
          <cell r="T27">
            <v>-20497</v>
          </cell>
          <cell r="U27">
            <v>-23425</v>
          </cell>
          <cell r="V27">
            <v>-24436</v>
          </cell>
          <cell r="W27">
            <v>-24456</v>
          </cell>
          <cell r="X27">
            <v>-23284</v>
          </cell>
          <cell r="Y27">
            <v>-23441</v>
          </cell>
          <cell r="Z27">
            <v>-23381</v>
          </cell>
          <cell r="AA27">
            <v>-22441</v>
          </cell>
          <cell r="AB27">
            <v>-22394</v>
          </cell>
          <cell r="AC27">
            <v>-22856</v>
          </cell>
          <cell r="AD27">
            <v>-22956</v>
          </cell>
          <cell r="AE27">
            <v>-22759</v>
          </cell>
          <cell r="AF27">
            <v>-22437</v>
          </cell>
          <cell r="AG27">
            <v>-23591</v>
          </cell>
          <cell r="AI27">
            <v>-22805</v>
          </cell>
          <cell r="AJ27">
            <v>-23091.154075999999</v>
          </cell>
          <cell r="AK27">
            <v>-22687</v>
          </cell>
          <cell r="AM27">
            <v>-22219</v>
          </cell>
          <cell r="AN27">
            <v>-22092</v>
          </cell>
          <cell r="AO27">
            <v>-21073.11</v>
          </cell>
        </row>
        <row r="28">
          <cell r="B28" t="str">
            <v>IMF (net)</v>
          </cell>
          <cell r="D28">
            <v>-11610.0288</v>
          </cell>
          <cell r="E28">
            <v>-12267.197829999999</v>
          </cell>
          <cell r="F28">
            <v>-13848.73424</v>
          </cell>
          <cell r="G28">
            <v>-14512.84016</v>
          </cell>
          <cell r="H28">
            <v>-14246.734200000001</v>
          </cell>
          <cell r="I28">
            <v>-17389.566360000001</v>
          </cell>
          <cell r="J28">
            <v>-23990.226269999999</v>
          </cell>
          <cell r="K28">
            <v>-23804.742419999999</v>
          </cell>
          <cell r="L28">
            <v>-24749.68605</v>
          </cell>
          <cell r="M28">
            <v>-23958.080279999998</v>
          </cell>
          <cell r="N28">
            <v>-21194.0887</v>
          </cell>
          <cell r="O28">
            <v>-18219.587759999999</v>
          </cell>
          <cell r="P28">
            <v>-19112</v>
          </cell>
          <cell r="Q28">
            <v>-19112</v>
          </cell>
          <cell r="R28">
            <v>-20331</v>
          </cell>
          <cell r="S28">
            <v>-19727</v>
          </cell>
          <cell r="T28">
            <v>-20248</v>
          </cell>
          <cell r="U28">
            <v>-23379</v>
          </cell>
          <cell r="V28">
            <v>-24423</v>
          </cell>
          <cell r="W28">
            <v>-24435</v>
          </cell>
          <cell r="X28">
            <v>-23226</v>
          </cell>
          <cell r="Y28">
            <v>-23396</v>
          </cell>
          <cell r="Z28">
            <v>-23351</v>
          </cell>
          <cell r="AA28">
            <v>-22412</v>
          </cell>
          <cell r="AB28">
            <v>-22367</v>
          </cell>
          <cell r="AC28">
            <v>-22791</v>
          </cell>
          <cell r="AD28">
            <v>-22882</v>
          </cell>
          <cell r="AE28">
            <v>-22698</v>
          </cell>
          <cell r="AF28">
            <v>-22417</v>
          </cell>
          <cell r="AG28">
            <v>-23571</v>
          </cell>
          <cell r="AI28">
            <v>-22783</v>
          </cell>
          <cell r="AJ28">
            <v>-23058</v>
          </cell>
          <cell r="AK28">
            <v>-22670</v>
          </cell>
          <cell r="AM28">
            <v>-22196</v>
          </cell>
          <cell r="AN28">
            <v>-22073</v>
          </cell>
          <cell r="AO28">
            <v>-21053</v>
          </cell>
        </row>
        <row r="29">
          <cell r="B29" t="str">
            <v>External banks</v>
          </cell>
          <cell r="D29">
            <v>-492.92</v>
          </cell>
          <cell r="E29">
            <v>-533</v>
          </cell>
          <cell r="F29">
            <v>-129.32</v>
          </cell>
          <cell r="G29">
            <v>-155</v>
          </cell>
          <cell r="H29">
            <v>-125.63</v>
          </cell>
          <cell r="I29">
            <v>-126.49</v>
          </cell>
          <cell r="J29">
            <v>-205.4</v>
          </cell>
          <cell r="K29">
            <v>-304.97000000000003</v>
          </cell>
          <cell r="L29">
            <v>-145</v>
          </cell>
          <cell r="M29">
            <v>-98</v>
          </cell>
          <cell r="N29">
            <v>-97</v>
          </cell>
          <cell r="O29">
            <v>-228</v>
          </cell>
          <cell r="P29">
            <v>-241</v>
          </cell>
          <cell r="Q29">
            <v>-255</v>
          </cell>
          <cell r="R29">
            <v>-233</v>
          </cell>
          <cell r="S29">
            <v>-244</v>
          </cell>
          <cell r="T29">
            <v>-249</v>
          </cell>
          <cell r="U29">
            <v>-46</v>
          </cell>
          <cell r="V29">
            <v>-13</v>
          </cell>
          <cell r="W29">
            <v>-21</v>
          </cell>
          <cell r="X29">
            <v>-58</v>
          </cell>
          <cell r="Y29">
            <v>-45</v>
          </cell>
          <cell r="Z29">
            <v>-30</v>
          </cell>
          <cell r="AA29">
            <v>-29</v>
          </cell>
          <cell r="AB29">
            <v>-27</v>
          </cell>
          <cell r="AC29">
            <v>-65</v>
          </cell>
          <cell r="AD29">
            <v>-74</v>
          </cell>
          <cell r="AE29">
            <v>-61</v>
          </cell>
          <cell r="AF29">
            <v>-20</v>
          </cell>
          <cell r="AG29">
            <v>-20</v>
          </cell>
          <cell r="AI29">
            <v>-22</v>
          </cell>
          <cell r="AJ29">
            <v>-33.154076000000003</v>
          </cell>
          <cell r="AK29">
            <v>-17</v>
          </cell>
          <cell r="AM29">
            <v>-23</v>
          </cell>
          <cell r="AN29">
            <v>-19</v>
          </cell>
          <cell r="AO29">
            <v>-20.11</v>
          </cell>
        </row>
        <row r="31">
          <cell r="B31" t="str">
            <v>NFA (US$m, current exchange rates)</v>
          </cell>
          <cell r="D31">
            <v>-252.75821292144201</v>
          </cell>
          <cell r="E31">
            <v>-295.64542323796201</v>
          </cell>
          <cell r="F31">
            <v>-331.45167200968899</v>
          </cell>
          <cell r="G31">
            <v>-318.534204890127</v>
          </cell>
          <cell r="H31">
            <v>-243.00922694643799</v>
          </cell>
          <cell r="I31">
            <v>-248.639365177196</v>
          </cell>
          <cell r="J31">
            <v>-163.48551228124001</v>
          </cell>
          <cell r="K31">
            <v>-182.62787365591399</v>
          </cell>
          <cell r="L31">
            <v>119.429488703052</v>
          </cell>
          <cell r="M31">
            <v>294.44834597594797</v>
          </cell>
          <cell r="N31">
            <v>348.78326125804102</v>
          </cell>
          <cell r="O31">
            <v>445.457451364299</v>
          </cell>
          <cell r="P31">
            <v>175.15611061552201</v>
          </cell>
          <cell r="Q31">
            <v>152.11382900012799</v>
          </cell>
          <cell r="R31">
            <v>128.00403275714999</v>
          </cell>
          <cell r="S31">
            <v>188.67967853042501</v>
          </cell>
          <cell r="T31">
            <v>113.90281106995</v>
          </cell>
          <cell r="U31">
            <v>68.467801628423302</v>
          </cell>
          <cell r="V31">
            <v>45.707486728903497</v>
          </cell>
          <cell r="W31">
            <v>1.0030449579079499</v>
          </cell>
          <cell r="X31">
            <v>58.9479392624729</v>
          </cell>
          <cell r="Y31">
            <v>46.800072111051001</v>
          </cell>
          <cell r="Z31">
            <v>19.135135135135201</v>
          </cell>
          <cell r="AA31">
            <v>10.6513134220942</v>
          </cell>
          <cell r="AB31">
            <v>40.6685734715767</v>
          </cell>
          <cell r="AC31">
            <v>56.794893331093498</v>
          </cell>
          <cell r="AD31">
            <v>49.289261859907597</v>
          </cell>
          <cell r="AE31">
            <v>159.63349888679599</v>
          </cell>
          <cell r="AF31">
            <v>208.21189782273299</v>
          </cell>
          <cell r="AG31">
            <v>274.24398625429598</v>
          </cell>
          <cell r="AI31">
            <v>393.45175896900002</v>
          </cell>
          <cell r="AJ31">
            <v>392.099352157959</v>
          </cell>
          <cell r="AK31">
            <v>407.02740688685901</v>
          </cell>
          <cell r="AM31">
            <v>362.46658349670298</v>
          </cell>
          <cell r="AN31">
            <v>416.681630454301</v>
          </cell>
          <cell r="AO31">
            <v>448.01245487364599</v>
          </cell>
        </row>
        <row r="32">
          <cell r="B32" t="str">
            <v>Assets</v>
          </cell>
          <cell r="D32">
            <v>249.77246304600601</v>
          </cell>
          <cell r="E32">
            <v>150.97697138869501</v>
          </cell>
          <cell r="F32">
            <v>166.44867136852599</v>
          </cell>
          <cell r="G32">
            <v>135.43794490869701</v>
          </cell>
          <cell r="H32">
            <v>153.798177802319</v>
          </cell>
          <cell r="I32">
            <v>136.92207792207799</v>
          </cell>
          <cell r="J32">
            <v>207.954866441511</v>
          </cell>
          <cell r="K32">
            <v>177.43354241338099</v>
          </cell>
          <cell r="L32">
            <v>484.66842723004697</v>
          </cell>
          <cell r="M32">
            <v>665.34073388837498</v>
          </cell>
          <cell r="N32">
            <v>729.25303788420297</v>
          </cell>
          <cell r="O32">
            <v>829.70214538637799</v>
          </cell>
          <cell r="P32">
            <v>606.757359500446</v>
          </cell>
          <cell r="Q32">
            <v>587.653232643754</v>
          </cell>
          <cell r="R32">
            <v>590.78091911756405</v>
          </cell>
          <cell r="S32">
            <v>647.25602755453497</v>
          </cell>
          <cell r="T32">
            <v>560.55785574199194</v>
          </cell>
          <cell r="U32">
            <v>501.94300518134702</v>
          </cell>
          <cell r="V32">
            <v>493.00750503386399</v>
          </cell>
          <cell r="W32">
            <v>439.04710728998799</v>
          </cell>
          <cell r="X32">
            <v>479.84454085321801</v>
          </cell>
          <cell r="Y32">
            <v>469.38885884261799</v>
          </cell>
          <cell r="Z32">
            <v>440.41441441441401</v>
          </cell>
          <cell r="AA32">
            <v>414.41165887009703</v>
          </cell>
          <cell r="AB32">
            <v>440.99034680014302</v>
          </cell>
          <cell r="AC32">
            <v>440.735763480598</v>
          </cell>
          <cell r="AD32">
            <v>442.438773762631</v>
          </cell>
          <cell r="AE32">
            <v>549.40914540160998</v>
          </cell>
          <cell r="AF32">
            <v>592.86816389507999</v>
          </cell>
          <cell r="AG32">
            <v>679.58762886597901</v>
          </cell>
          <cell r="AI32">
            <v>790.61302681992299</v>
          </cell>
          <cell r="AJ32">
            <v>795.57924165647398</v>
          </cell>
          <cell r="AK32">
            <v>805.60435699227003</v>
          </cell>
          <cell r="AM32">
            <v>758.456603101052</v>
          </cell>
          <cell r="AN32">
            <v>813.37762614473002</v>
          </cell>
          <cell r="AO32">
            <v>828.39350180505403</v>
          </cell>
        </row>
        <row r="33">
          <cell r="B33" t="str">
            <v>Gross reserves (MS)</v>
          </cell>
          <cell r="D33">
            <v>249.77246304600601</v>
          </cell>
          <cell r="E33">
            <v>150.97697138869501</v>
          </cell>
          <cell r="F33">
            <v>166.44867136852599</v>
          </cell>
          <cell r="G33">
            <v>135.43794490869701</v>
          </cell>
          <cell r="H33">
            <v>153.798177802319</v>
          </cell>
          <cell r="I33">
            <v>136.92207792207799</v>
          </cell>
          <cell r="J33">
            <v>207.954866441511</v>
          </cell>
          <cell r="K33">
            <v>177.43354241338099</v>
          </cell>
          <cell r="L33">
            <v>484.66842723004697</v>
          </cell>
          <cell r="M33">
            <v>665.34073388837498</v>
          </cell>
          <cell r="N33">
            <v>729.25303788420297</v>
          </cell>
          <cell r="O33">
            <v>829.70214538637799</v>
          </cell>
          <cell r="P33">
            <v>606.757359500446</v>
          </cell>
          <cell r="Q33">
            <v>587.653232643754</v>
          </cell>
          <cell r="R33">
            <v>590.78091911756405</v>
          </cell>
          <cell r="S33">
            <v>647.25602755453497</v>
          </cell>
          <cell r="T33">
            <v>560.55785574199194</v>
          </cell>
          <cell r="U33">
            <v>501.94300518134702</v>
          </cell>
          <cell r="V33">
            <v>493.00750503386399</v>
          </cell>
          <cell r="W33">
            <v>439.04710728998799</v>
          </cell>
          <cell r="X33">
            <v>479.84454085321801</v>
          </cell>
          <cell r="Y33">
            <v>469.38885884261799</v>
          </cell>
          <cell r="Z33">
            <v>440.41441441441401</v>
          </cell>
          <cell r="AA33">
            <v>414.41165887009703</v>
          </cell>
          <cell r="AB33">
            <v>440.99034680014302</v>
          </cell>
          <cell r="AC33">
            <v>440.735763480598</v>
          </cell>
          <cell r="AD33">
            <v>442.438773762631</v>
          </cell>
          <cell r="AE33">
            <v>549.40914540160998</v>
          </cell>
          <cell r="AF33">
            <v>592.86816389507999</v>
          </cell>
          <cell r="AG33">
            <v>679.58762886597901</v>
          </cell>
          <cell r="AI33">
            <v>790.61302681992299</v>
          </cell>
          <cell r="AJ33">
            <v>795.57924165647398</v>
          </cell>
          <cell r="AK33">
            <v>805.60435699227003</v>
          </cell>
          <cell r="AM33">
            <v>758.456603101052</v>
          </cell>
          <cell r="AN33">
            <v>813.37762614473002</v>
          </cell>
          <cell r="AO33">
            <v>828.39350180505403</v>
          </cell>
        </row>
        <row r="34">
          <cell r="B34" t="str">
            <v>Liabilities</v>
          </cell>
          <cell r="D34">
            <v>-502.530675967447</v>
          </cell>
          <cell r="E34">
            <v>-446.62239462665701</v>
          </cell>
          <cell r="F34">
            <v>-497.90034337821498</v>
          </cell>
          <cell r="G34">
            <v>-453.97214979882398</v>
          </cell>
          <cell r="H34">
            <v>-396.80740474875802</v>
          </cell>
          <cell r="I34">
            <v>-385.56144309927402</v>
          </cell>
          <cell r="J34">
            <v>-371.44037872275101</v>
          </cell>
          <cell r="K34">
            <v>-360.06141606929498</v>
          </cell>
          <cell r="L34">
            <v>-365.23893852699501</v>
          </cell>
          <cell r="M34">
            <v>-370.89238791242701</v>
          </cell>
          <cell r="N34">
            <v>-380.469776626162</v>
          </cell>
          <cell r="O34">
            <v>-384.24469402207899</v>
          </cell>
          <cell r="P34">
            <v>-431.60124888492402</v>
          </cell>
          <cell r="Q34">
            <v>-435.53940364362501</v>
          </cell>
          <cell r="R34">
            <v>-462.77688636041398</v>
          </cell>
          <cell r="S34">
            <v>-458.57634902411002</v>
          </cell>
          <cell r="T34">
            <v>-446.65504467204198</v>
          </cell>
          <cell r="U34">
            <v>-433.47520355292397</v>
          </cell>
          <cell r="V34">
            <v>-447.30001830496099</v>
          </cell>
          <cell r="W34">
            <v>-438.04406233207999</v>
          </cell>
          <cell r="X34">
            <v>-420.89660159074498</v>
          </cell>
          <cell r="Y34">
            <v>-422.58878673156698</v>
          </cell>
          <cell r="Z34">
            <v>-421.27927927927902</v>
          </cell>
          <cell r="AA34">
            <v>-403.76034544800302</v>
          </cell>
          <cell r="AB34">
            <v>-400.321773328566</v>
          </cell>
          <cell r="AC34">
            <v>-383.94087014950401</v>
          </cell>
          <cell r="AD34">
            <v>-393.14951190272302</v>
          </cell>
          <cell r="AE34">
            <v>-389.77564651481401</v>
          </cell>
          <cell r="AF34">
            <v>-384.65626607234702</v>
          </cell>
          <cell r="AG34">
            <v>-405.343642611684</v>
          </cell>
          <cell r="AI34">
            <v>-397.16126785092302</v>
          </cell>
          <cell r="AJ34">
            <v>-403.47988949851498</v>
          </cell>
          <cell r="AK34">
            <v>-398.57695010541102</v>
          </cell>
          <cell r="AM34">
            <v>-395.99001960434902</v>
          </cell>
          <cell r="AN34">
            <v>-396.69599569042902</v>
          </cell>
          <cell r="AO34">
            <v>-380.38104693140798</v>
          </cell>
        </row>
        <row r="35">
          <cell r="B35" t="str">
            <v>IMF (net)</v>
          </cell>
          <cell r="D35">
            <v>-482.06397608370702</v>
          </cell>
          <cell r="E35">
            <v>-428.02504640614097</v>
          </cell>
          <cell r="F35">
            <v>-493.29394599985699</v>
          </cell>
          <cell r="G35">
            <v>-449.17487341380399</v>
          </cell>
          <cell r="H35">
            <v>-393.338879072336</v>
          </cell>
          <cell r="I35">
            <v>-382.77715958617699</v>
          </cell>
          <cell r="J35">
            <v>-368.28717024869502</v>
          </cell>
          <cell r="K35">
            <v>-355.50690591397898</v>
          </cell>
          <cell r="L35">
            <v>-363.11159110915497</v>
          </cell>
          <cell r="M35">
            <v>-369.38144125809498</v>
          </cell>
          <cell r="N35">
            <v>-378.73639563974302</v>
          </cell>
          <cell r="O35">
            <v>-379.49568339929198</v>
          </cell>
          <cell r="P35">
            <v>-426.22658340767202</v>
          </cell>
          <cell r="Q35">
            <v>-429.80477525878899</v>
          </cell>
          <cell r="R35">
            <v>-457.53340189620599</v>
          </cell>
          <cell r="S35">
            <v>-452.97359357060901</v>
          </cell>
          <cell r="T35">
            <v>-441.22902593157602</v>
          </cell>
          <cell r="U35">
            <v>-432.62398223538099</v>
          </cell>
          <cell r="V35">
            <v>-447.06205381658401</v>
          </cell>
          <cell r="W35">
            <v>-437.66792047286401</v>
          </cell>
          <cell r="X35">
            <v>-419.84815618221302</v>
          </cell>
          <cell r="Y35">
            <v>-421.77753740760801</v>
          </cell>
          <cell r="Z35">
            <v>-420.73873873873902</v>
          </cell>
          <cell r="AA35">
            <v>-403.23857502698797</v>
          </cell>
          <cell r="AB35">
            <v>-399.839113335717</v>
          </cell>
          <cell r="AC35">
            <v>-382.84898370569499</v>
          </cell>
          <cell r="AD35">
            <v>-391.88217160472698</v>
          </cell>
          <cell r="AE35">
            <v>-388.73094707997899</v>
          </cell>
          <cell r="AF35">
            <v>-384.31338933653399</v>
          </cell>
          <cell r="AG35">
            <v>-405</v>
          </cell>
          <cell r="AI35">
            <v>-396.77812608847103</v>
          </cell>
          <cell r="AJ35">
            <v>-402.90057662065402</v>
          </cell>
          <cell r="AK35">
            <v>-398.27828531272002</v>
          </cell>
          <cell r="AM35">
            <v>-395.58011049723802</v>
          </cell>
          <cell r="AN35">
            <v>-396.35482133237599</v>
          </cell>
          <cell r="AO35">
            <v>-380.018050541516</v>
          </cell>
        </row>
        <row r="36">
          <cell r="B36" t="str">
            <v>External banks</v>
          </cell>
          <cell r="D36">
            <v>-20.466699883740201</v>
          </cell>
          <cell r="E36">
            <v>-18.597348220516398</v>
          </cell>
          <cell r="F36">
            <v>-4.6063973783572001</v>
          </cell>
          <cell r="G36">
            <v>-4.7972763850201199</v>
          </cell>
          <cell r="H36">
            <v>-3.4685256764218702</v>
          </cell>
          <cell r="I36">
            <v>-2.78428351309707</v>
          </cell>
          <cell r="J36">
            <v>-3.1532084740558801</v>
          </cell>
          <cell r="K36">
            <v>-4.5545101553166099</v>
          </cell>
          <cell r="L36">
            <v>-2.12734741784038</v>
          </cell>
          <cell r="M36">
            <v>-1.5109466543324099</v>
          </cell>
          <cell r="N36">
            <v>-1.7333809864188701</v>
          </cell>
          <cell r="O36">
            <v>-4.74901062278692</v>
          </cell>
          <cell r="P36">
            <v>-5.3746654772524503</v>
          </cell>
          <cell r="Q36">
            <v>-5.7346283848362898</v>
          </cell>
          <cell r="R36">
            <v>-5.2434844642081604</v>
          </cell>
          <cell r="S36">
            <v>-5.6027554535017199</v>
          </cell>
          <cell r="T36">
            <v>-5.42601874046633</v>
          </cell>
          <cell r="U36">
            <v>-0.85122131754256103</v>
          </cell>
          <cell r="V36">
            <v>-0.23796448837635001</v>
          </cell>
          <cell r="W36">
            <v>-0.37614185921547599</v>
          </cell>
          <cell r="X36">
            <v>-1.0484454085321799</v>
          </cell>
          <cell r="Y36">
            <v>-0.81124932395889704</v>
          </cell>
          <cell r="Z36">
            <v>-0.54054054054054101</v>
          </cell>
          <cell r="AA36">
            <v>-0.52177042101475402</v>
          </cell>
          <cell r="AB36">
            <v>-0.48265999284948202</v>
          </cell>
          <cell r="AC36">
            <v>-1.0918864438098399</v>
          </cell>
          <cell r="AD36">
            <v>-1.26734029799623</v>
          </cell>
          <cell r="AE36">
            <v>-1.04469943483473</v>
          </cell>
          <cell r="AF36">
            <v>-0.342876735813475</v>
          </cell>
          <cell r="AG36">
            <v>-0.34364261168384902</v>
          </cell>
          <cell r="AI36">
            <v>-0.38314176245210702</v>
          </cell>
          <cell r="AJ36">
            <v>-0.57931287786126195</v>
          </cell>
          <cell r="AK36">
            <v>-0.29866479269149698</v>
          </cell>
          <cell r="AM36">
            <v>-0.40990910711103201</v>
          </cell>
          <cell r="AN36">
            <v>-0.34117435805351098</v>
          </cell>
          <cell r="AO36">
            <v>-0.36299638989169702</v>
          </cell>
        </row>
        <row r="38">
          <cell r="B38" t="str">
            <v>NIR (US$m, current exchange rates)</v>
          </cell>
          <cell r="AC38">
            <v>75.394893331093499</v>
          </cell>
          <cell r="AD38">
            <v>67.889261859907606</v>
          </cell>
          <cell r="AE38">
            <v>178.23349888679601</v>
          </cell>
          <cell r="AF38">
            <v>226.81189782273299</v>
          </cell>
          <cell r="AG38">
            <v>292.74398625429598</v>
          </cell>
          <cell r="AI38">
            <v>411.95175896900002</v>
          </cell>
          <cell r="AJ38">
            <v>410.75935215795897</v>
          </cell>
          <cell r="AK38">
            <v>425.68740688685898</v>
          </cell>
          <cell r="AM38">
            <v>381.12658349670301</v>
          </cell>
          <cell r="AN38">
            <v>435.34163045430103</v>
          </cell>
          <cell r="AO38">
            <v>466.67245487364602</v>
          </cell>
        </row>
        <row r="39">
          <cell r="B39" t="str">
            <v>NFA plus:</v>
          </cell>
          <cell r="AC39">
            <v>56.794893331093498</v>
          </cell>
          <cell r="AD39">
            <v>49.289261859907597</v>
          </cell>
          <cell r="AE39">
            <v>159.63349888679599</v>
          </cell>
          <cell r="AF39">
            <v>208.21189782273299</v>
          </cell>
          <cell r="AG39">
            <v>274.24398625429598</v>
          </cell>
          <cell r="AI39">
            <v>393.45175896900002</v>
          </cell>
          <cell r="AJ39">
            <v>392.099352157959</v>
          </cell>
          <cell r="AK39">
            <v>407.02740688685901</v>
          </cell>
          <cell r="AM39">
            <v>362.46658349670298</v>
          </cell>
          <cell r="AN39">
            <v>416.681630454301</v>
          </cell>
          <cell r="AO39">
            <v>448.01245487364599</v>
          </cell>
        </row>
        <row r="40">
          <cell r="B40" t="str">
            <v>Crown Agents</v>
          </cell>
          <cell r="AC40">
            <v>0.7</v>
          </cell>
          <cell r="AD40">
            <v>0.7</v>
          </cell>
          <cell r="AE40">
            <v>0.7</v>
          </cell>
          <cell r="AF40">
            <v>0.7</v>
          </cell>
          <cell r="AG40">
            <v>0.69</v>
          </cell>
          <cell r="AI40">
            <v>0.69</v>
          </cell>
          <cell r="AJ40">
            <v>0.7</v>
          </cell>
          <cell r="AK40">
            <v>0.7</v>
          </cell>
          <cell r="AM40">
            <v>0.7</v>
          </cell>
          <cell r="AN40">
            <v>0.7</v>
          </cell>
          <cell r="AO40">
            <v>0.7</v>
          </cell>
        </row>
        <row r="41">
          <cell r="B41" t="str">
            <v>IMF Reserve Tranche</v>
          </cell>
          <cell r="AC41">
            <v>17.899999999999999</v>
          </cell>
          <cell r="AD41">
            <v>17.899999999999999</v>
          </cell>
          <cell r="AE41">
            <v>17.899999999999999</v>
          </cell>
          <cell r="AF41">
            <v>17.899999999999999</v>
          </cell>
          <cell r="AG41">
            <v>17.809999999999999</v>
          </cell>
          <cell r="AI41">
            <v>17.809999999999999</v>
          </cell>
          <cell r="AJ41">
            <v>17.96</v>
          </cell>
          <cell r="AK41">
            <v>17.96</v>
          </cell>
          <cell r="AM41">
            <v>17.96</v>
          </cell>
          <cell r="AN41">
            <v>17.96</v>
          </cell>
          <cell r="AO41">
            <v>17.96</v>
          </cell>
        </row>
        <row r="42">
          <cell r="B42" t="str">
            <v>BOP gross reserves figure (includes everything)</v>
          </cell>
        </row>
        <row r="44">
          <cell r="B44" t="str">
            <v>Memorandum:</v>
          </cell>
        </row>
        <row r="45">
          <cell r="B45" t="str">
            <v>IMF Credit (SDR million) /1</v>
          </cell>
          <cell r="D45">
            <v>338.88</v>
          </cell>
          <cell r="E45">
            <v>325.649</v>
          </cell>
          <cell r="F45">
            <v>344.839</v>
          </cell>
          <cell r="G45">
            <v>313.85899999999998</v>
          </cell>
          <cell r="H45">
            <v>286.07900000000001</v>
          </cell>
          <cell r="I45">
            <v>273.24900000000002</v>
          </cell>
          <cell r="J45">
            <v>262.38900000000001</v>
          </cell>
          <cell r="K45">
            <v>250.62899999999999</v>
          </cell>
          <cell r="L45">
            <v>264.33499999999998</v>
          </cell>
          <cell r="M45">
            <v>261.49400000000003</v>
          </cell>
          <cell r="N45">
            <v>261.49400000000003</v>
          </cell>
          <cell r="O45">
            <v>258.654</v>
          </cell>
          <cell r="P45">
            <v>291.96455850901299</v>
          </cell>
          <cell r="Q45">
            <v>291.07523606457499</v>
          </cell>
          <cell r="R45">
            <v>306.14365306429801</v>
          </cell>
          <cell r="S45">
            <v>290.27369040612098</v>
          </cell>
          <cell r="T45">
            <v>280.520919922416</v>
          </cell>
          <cell r="U45">
            <v>274.53029591357398</v>
          </cell>
          <cell r="V45">
            <v>284.98249708284698</v>
          </cell>
          <cell r="W45">
            <v>280.636269668083</v>
          </cell>
          <cell r="X45">
            <v>281.322674418605</v>
          </cell>
          <cell r="Y45">
            <v>279.99042604116801</v>
          </cell>
          <cell r="Z45">
            <v>281.54087292018301</v>
          </cell>
          <cell r="AA45">
            <v>271.33171912832898</v>
          </cell>
          <cell r="AB45">
            <v>268.99579073962701</v>
          </cell>
          <cell r="AC45">
            <v>263.72367507521398</v>
          </cell>
          <cell r="AD45">
            <v>266.81436567164201</v>
          </cell>
          <cell r="AE45">
            <v>266.03375527426198</v>
          </cell>
          <cell r="AF45">
            <v>265.00768412341898</v>
          </cell>
          <cell r="AG45">
            <v>280.84117717145199</v>
          </cell>
          <cell r="AH45" t="str">
            <v>#DIV/0!</v>
          </cell>
          <cell r="AI45">
            <v>274.92458066851702</v>
          </cell>
          <cell r="AJ45">
            <v>274.92547990938402</v>
          </cell>
          <cell r="AK45">
            <v>273.23128841750002</v>
          </cell>
          <cell r="AL45" t="str">
            <v>#DIV/0!</v>
          </cell>
          <cell r="AM45">
            <v>274.83902922238701</v>
          </cell>
          <cell r="AN45">
            <v>274.02855369335799</v>
          </cell>
          <cell r="AO45">
            <v>263.063851055854</v>
          </cell>
          <cell r="AP45" t="str">
            <v>#DIV/0!</v>
          </cell>
        </row>
        <row r="46">
          <cell r="B46" t="str">
            <v>Constant exchange rate (K Sh/US$)</v>
          </cell>
          <cell r="Q46">
            <v>55.757599999999996</v>
          </cell>
          <cell r="R46">
            <v>55.757599999999996</v>
          </cell>
          <cell r="S46">
            <v>55.757599999999996</v>
          </cell>
          <cell r="T46">
            <v>55.757599999999996</v>
          </cell>
          <cell r="U46">
            <v>55.757599999999996</v>
          </cell>
          <cell r="V46">
            <v>55.757599999999996</v>
          </cell>
          <cell r="W46">
            <v>55.757599999999996</v>
          </cell>
          <cell r="X46">
            <v>55.757599999999996</v>
          </cell>
          <cell r="Y46">
            <v>55.757599999999996</v>
          </cell>
          <cell r="Z46">
            <v>55.757599999999996</v>
          </cell>
          <cell r="AA46">
            <v>55.757599999999996</v>
          </cell>
          <cell r="AB46">
            <v>55.757599999999996</v>
          </cell>
          <cell r="AC46">
            <v>55.757599999999996</v>
          </cell>
          <cell r="AD46">
            <v>55.757599999999996</v>
          </cell>
          <cell r="AE46">
            <v>55.757599999999996</v>
          </cell>
          <cell r="AF46">
            <v>55.757599999999996</v>
          </cell>
          <cell r="AG46">
            <v>55.757599999999996</v>
          </cell>
          <cell r="AI46">
            <v>55.757599999999996</v>
          </cell>
          <cell r="AJ46">
            <v>55.757599999999996</v>
          </cell>
          <cell r="AK46">
            <v>55.757599999999996</v>
          </cell>
          <cell r="AM46">
            <v>55.757599999999996</v>
          </cell>
          <cell r="AN46">
            <v>55.757599999999996</v>
          </cell>
          <cell r="AO46">
            <v>55.757599999999996</v>
          </cell>
        </row>
        <row r="47">
          <cell r="B47" t="str">
            <v>Constant exchange rate (K Sh/SDR)</v>
          </cell>
          <cell r="AB47">
            <v>79.069900000000004</v>
          </cell>
          <cell r="AC47">
            <v>79.069900000000004</v>
          </cell>
          <cell r="AD47">
            <v>79.069900000000004</v>
          </cell>
          <cell r="AE47">
            <v>79.069900000000004</v>
          </cell>
          <cell r="AF47">
            <v>79.069900000000004</v>
          </cell>
          <cell r="AG47">
            <v>79.069900000000004</v>
          </cell>
          <cell r="AH47">
            <v>79.069900000000004</v>
          </cell>
          <cell r="AI47">
            <v>79.069900000000004</v>
          </cell>
          <cell r="AJ47">
            <v>79.069900000000004</v>
          </cell>
          <cell r="AK47">
            <v>79.069900000000004</v>
          </cell>
          <cell r="AL47">
            <v>79.069900000000004</v>
          </cell>
          <cell r="AM47">
            <v>79.069900000000004</v>
          </cell>
          <cell r="AN47">
            <v>79.069900000000004</v>
          </cell>
          <cell r="AO47">
            <v>79.069900000000004</v>
          </cell>
          <cell r="AP47">
            <v>79.069900000000004</v>
          </cell>
        </row>
        <row r="48">
          <cell r="B48" t="str">
            <v>Constant exchange rate (US$/SDR)</v>
          </cell>
          <cell r="AB48">
            <v>1.41810085082572</v>
          </cell>
          <cell r="AC48">
            <v>1.41810085082572</v>
          </cell>
          <cell r="AD48">
            <v>1.41810085082572</v>
          </cell>
          <cell r="AE48">
            <v>1.41810085082572</v>
          </cell>
          <cell r="AF48">
            <v>1.41810085082572</v>
          </cell>
          <cell r="AG48">
            <v>1.41810085082572</v>
          </cell>
          <cell r="AH48" t="str">
            <v>#DIV/0!</v>
          </cell>
          <cell r="AI48">
            <v>1.41810085082572</v>
          </cell>
          <cell r="AJ48">
            <v>1.41810085082572</v>
          </cell>
          <cell r="AK48">
            <v>1.41810085082572</v>
          </cell>
          <cell r="AL48" t="str">
            <v>#DIV/0!</v>
          </cell>
          <cell r="AM48">
            <v>1.41810085082572</v>
          </cell>
          <cell r="AN48">
            <v>1.41810085082572</v>
          </cell>
          <cell r="AO48">
            <v>1.41810085082572</v>
          </cell>
          <cell r="AP48" t="str">
            <v>#DIV/0!</v>
          </cell>
        </row>
        <row r="49">
          <cell r="B49" t="str">
            <v>Current exchange rate (K Sh/US$)</v>
          </cell>
          <cell r="D49">
            <v>24.084</v>
          </cell>
          <cell r="E49">
            <v>28.66</v>
          </cell>
          <cell r="F49">
            <v>28.074000000000002</v>
          </cell>
          <cell r="G49">
            <v>32.31</v>
          </cell>
          <cell r="H49">
            <v>36.22</v>
          </cell>
          <cell r="I49">
            <v>45.43</v>
          </cell>
          <cell r="J49">
            <v>65.14</v>
          </cell>
          <cell r="K49">
            <v>66.959999999999994</v>
          </cell>
          <cell r="L49">
            <v>68.16</v>
          </cell>
          <cell r="M49">
            <v>64.86</v>
          </cell>
          <cell r="N49">
            <v>55.96</v>
          </cell>
          <cell r="O49">
            <v>48.01</v>
          </cell>
          <cell r="P49">
            <v>44.84</v>
          </cell>
          <cell r="Q49">
            <v>44.466700000000003</v>
          </cell>
          <cell r="R49">
            <v>44.436100000000003</v>
          </cell>
          <cell r="S49">
            <v>43.55</v>
          </cell>
          <cell r="T49">
            <v>45.89</v>
          </cell>
          <cell r="U49">
            <v>54.04</v>
          </cell>
          <cell r="V49">
            <v>54.63</v>
          </cell>
          <cell r="W49">
            <v>55.83</v>
          </cell>
          <cell r="X49">
            <v>55.32</v>
          </cell>
          <cell r="Y49">
            <v>55.47</v>
          </cell>
          <cell r="Z49">
            <v>55.5</v>
          </cell>
          <cell r="AA49">
            <v>55.58</v>
          </cell>
          <cell r="AB49">
            <v>55.94</v>
          </cell>
          <cell r="AC49">
            <v>59.53</v>
          </cell>
          <cell r="AD49">
            <v>58.39</v>
          </cell>
          <cell r="AE49">
            <v>58.39</v>
          </cell>
          <cell r="AF49">
            <v>58.33</v>
          </cell>
          <cell r="AG49">
            <v>58.2</v>
          </cell>
          <cell r="AI49">
            <v>57.42</v>
          </cell>
          <cell r="AJ49">
            <v>57.23</v>
          </cell>
          <cell r="AK49">
            <v>56.92</v>
          </cell>
          <cell r="AM49">
            <v>56.11</v>
          </cell>
          <cell r="AN49">
            <v>55.69</v>
          </cell>
          <cell r="AO49">
            <v>55.4</v>
          </cell>
        </row>
        <row r="50">
          <cell r="B50" t="str">
            <v>Current exchange rate (K Sh/SDR)</v>
          </cell>
          <cell r="D50">
            <v>34.26</v>
          </cell>
          <cell r="E50">
            <v>37.67</v>
          </cell>
          <cell r="F50">
            <v>40.159999999999997</v>
          </cell>
          <cell r="G50">
            <v>46.24</v>
          </cell>
          <cell r="H50">
            <v>49.8</v>
          </cell>
          <cell r="I50">
            <v>63.64</v>
          </cell>
          <cell r="J50">
            <v>91.43</v>
          </cell>
          <cell r="K50">
            <v>94.98</v>
          </cell>
          <cell r="L50">
            <v>93.63</v>
          </cell>
          <cell r="M50">
            <v>91.62</v>
          </cell>
          <cell r="N50">
            <v>81.05</v>
          </cell>
          <cell r="O50">
            <v>70.44</v>
          </cell>
          <cell r="P50">
            <v>65.459999999999994</v>
          </cell>
          <cell r="Q50">
            <v>65.66</v>
          </cell>
          <cell r="R50">
            <v>66.41</v>
          </cell>
          <cell r="S50">
            <v>67.959999999999994</v>
          </cell>
          <cell r="T50">
            <v>72.180000000000007</v>
          </cell>
          <cell r="U50">
            <v>85.16</v>
          </cell>
          <cell r="V50">
            <v>85.7</v>
          </cell>
          <cell r="W50">
            <v>87.07</v>
          </cell>
          <cell r="X50">
            <v>82.56</v>
          </cell>
          <cell r="Y50">
            <v>83.56</v>
          </cell>
          <cell r="Z50">
            <v>82.94</v>
          </cell>
          <cell r="AA50">
            <v>82.6</v>
          </cell>
          <cell r="AB50">
            <v>83.15</v>
          </cell>
          <cell r="AC50">
            <v>86.42</v>
          </cell>
          <cell r="AD50">
            <v>85.76</v>
          </cell>
          <cell r="AE50">
            <v>85.32</v>
          </cell>
          <cell r="AF50">
            <v>84.59</v>
          </cell>
          <cell r="AG50">
            <v>83.93</v>
          </cell>
          <cell r="AI50">
            <v>82.87</v>
          </cell>
          <cell r="AJ50">
            <v>83.87</v>
          </cell>
          <cell r="AK50">
            <v>82.97</v>
          </cell>
          <cell r="AM50">
            <v>80.760000000000005</v>
          </cell>
          <cell r="AN50">
            <v>80.55</v>
          </cell>
          <cell r="AO50">
            <v>80.03</v>
          </cell>
        </row>
        <row r="52">
          <cell r="B52" t="str">
            <v>1/  Total Fund credit and loans outstanding; CBK Banking Survey includes IMF A/c No 1</v>
          </cell>
        </row>
        <row r="54">
          <cell r="B54" t="str">
            <v>Sources: CBK Balance Sheet</v>
          </cell>
        </row>
        <row r="56">
          <cell r="B56" t="str">
            <v>b) Commercial banks</v>
          </cell>
        </row>
      </sheetData>
      <sheetData sheetId="2"/>
      <sheetData sheetId="3">
        <row r="1">
          <cell r="BO1" t="str">
            <v>Table 2. Kenya: Monetary Survey, 1997-2000 1/</v>
          </cell>
        </row>
        <row r="3">
          <cell r="D3" t="str">
            <v>1990</v>
          </cell>
          <cell r="E3" t="str">
            <v>1991</v>
          </cell>
          <cell r="F3" t="str">
            <v>1991</v>
          </cell>
          <cell r="G3" t="str">
            <v>1992</v>
          </cell>
          <cell r="H3" t="str">
            <v>1992</v>
          </cell>
          <cell r="I3" t="str">
            <v>1993</v>
          </cell>
          <cell r="J3" t="str">
            <v>1993</v>
          </cell>
          <cell r="K3" t="str">
            <v>1993</v>
          </cell>
          <cell r="L3" t="str">
            <v>1993</v>
          </cell>
          <cell r="M3" t="str">
            <v>1994</v>
          </cell>
          <cell r="N3" t="str">
            <v>1994</v>
          </cell>
          <cell r="O3" t="str">
            <v>1994</v>
          </cell>
          <cell r="P3" t="str">
            <v>1994</v>
          </cell>
          <cell r="Q3" t="str">
            <v>1995</v>
          </cell>
          <cell r="R3" t="str">
            <v>1995</v>
          </cell>
          <cell r="S3" t="str">
            <v>1995</v>
          </cell>
          <cell r="T3" t="str">
            <v>1995</v>
          </cell>
          <cell r="U3" t="str">
            <v>1995</v>
          </cell>
          <cell r="V3" t="str">
            <v>1995</v>
          </cell>
          <cell r="W3" t="str">
            <v>1995</v>
          </cell>
          <cell r="X3" t="str">
            <v>1995</v>
          </cell>
          <cell r="Y3" t="str">
            <v>1995</v>
          </cell>
          <cell r="Z3" t="str">
            <v>1995</v>
          </cell>
          <cell r="AA3" t="str">
            <v>1995</v>
          </cell>
          <cell r="AB3" t="str">
            <v>1995</v>
          </cell>
          <cell r="AC3" t="str">
            <v>1996</v>
          </cell>
          <cell r="AD3" t="str">
            <v>1996</v>
          </cell>
          <cell r="AE3" t="str">
            <v>1996</v>
          </cell>
          <cell r="AF3" t="str">
            <v>1996</v>
          </cell>
          <cell r="AG3" t="str">
            <v>1996</v>
          </cell>
          <cell r="AI3" t="str">
            <v>1996</v>
          </cell>
          <cell r="AJ3" t="str">
            <v>1996</v>
          </cell>
          <cell r="AK3" t="str">
            <v>1996</v>
          </cell>
          <cell r="AL3" t="str">
            <v>1996</v>
          </cell>
          <cell r="AM3" t="str">
            <v>1996</v>
          </cell>
          <cell r="AN3" t="str">
            <v>1996</v>
          </cell>
          <cell r="AO3" t="str">
            <v>1996</v>
          </cell>
          <cell r="AP3" t="str">
            <v>1996</v>
          </cell>
          <cell r="AQ3" t="str">
            <v>1996</v>
          </cell>
          <cell r="AR3" t="str">
            <v>1997</v>
          </cell>
          <cell r="AS3" t="str">
            <v>1997</v>
          </cell>
          <cell r="AT3" t="str">
            <v>1997</v>
          </cell>
          <cell r="AU3" t="str">
            <v>1997</v>
          </cell>
          <cell r="AV3" t="str">
            <v>1997</v>
          </cell>
          <cell r="AW3" t="str">
            <v>1997</v>
          </cell>
          <cell r="AX3" t="str">
            <v>1997</v>
          </cell>
          <cell r="AY3" t="str">
            <v>1997</v>
          </cell>
          <cell r="AZ3" t="str">
            <v>1997</v>
          </cell>
          <cell r="BA3" t="str">
            <v>1997</v>
          </cell>
          <cell r="BB3" t="str">
            <v>1997</v>
          </cell>
          <cell r="BC3" t="str">
            <v>1997</v>
          </cell>
          <cell r="BD3" t="str">
            <v>1997</v>
          </cell>
          <cell r="BI3" t="str">
            <v>1997</v>
          </cell>
          <cell r="BJ3" t="str">
            <v>1997</v>
          </cell>
          <cell r="BK3">
            <v>1997</v>
          </cell>
          <cell r="BL3">
            <v>1997</v>
          </cell>
          <cell r="BM3">
            <v>1997</v>
          </cell>
          <cell r="BN3">
            <v>1997</v>
          </cell>
          <cell r="BO3">
            <v>1997</v>
          </cell>
          <cell r="BP3" t="str">
            <v>1997</v>
          </cell>
          <cell r="BQ3" t="str">
            <v>1997</v>
          </cell>
        </row>
        <row r="4">
          <cell r="D4" t="str">
            <v>Dec.</v>
          </cell>
          <cell r="E4" t="str">
            <v>Jun.</v>
          </cell>
          <cell r="F4" t="str">
            <v>Dec.</v>
          </cell>
          <cell r="G4" t="str">
            <v>Jun.</v>
          </cell>
          <cell r="H4" t="str">
            <v>Dec.</v>
          </cell>
          <cell r="I4" t="str">
            <v>Mar.</v>
          </cell>
          <cell r="J4" t="str">
            <v>Jun.</v>
          </cell>
          <cell r="K4" t="str">
            <v>Sep.</v>
          </cell>
          <cell r="L4" t="str">
            <v>Dec.</v>
          </cell>
          <cell r="M4" t="str">
            <v>Mar.</v>
          </cell>
          <cell r="N4" t="str">
            <v>Jun.</v>
          </cell>
          <cell r="O4" t="str">
            <v>Sep.</v>
          </cell>
          <cell r="P4" t="str">
            <v>Dec.</v>
          </cell>
          <cell r="Q4" t="str">
            <v>Jan.</v>
          </cell>
          <cell r="R4" t="str">
            <v>Feb.</v>
          </cell>
          <cell r="S4" t="str">
            <v>Mar.</v>
          </cell>
          <cell r="T4" t="str">
            <v>Apr.</v>
          </cell>
          <cell r="U4" t="str">
            <v>May.</v>
          </cell>
          <cell r="V4" t="str">
            <v>June</v>
          </cell>
          <cell r="W4" t="str">
            <v>July</v>
          </cell>
          <cell r="X4" t="str">
            <v>Aug.</v>
          </cell>
          <cell r="Y4" t="str">
            <v>Sept.</v>
          </cell>
          <cell r="Z4" t="str">
            <v>Oct.</v>
          </cell>
          <cell r="AA4" t="str">
            <v>Nov.</v>
          </cell>
          <cell r="AB4" t="str">
            <v>Dec.</v>
          </cell>
          <cell r="AC4" t="str">
            <v>Jan</v>
          </cell>
          <cell r="AD4" t="str">
            <v>Feb</v>
          </cell>
          <cell r="AE4" t="str">
            <v>Mar</v>
          </cell>
          <cell r="AF4" t="str">
            <v>Apr</v>
          </cell>
          <cell r="AG4" t="str">
            <v>May</v>
          </cell>
          <cell r="AI4" t="str">
            <v>June</v>
          </cell>
          <cell r="AJ4" t="str">
            <v>July</v>
          </cell>
          <cell r="AK4" t="str">
            <v>Aug</v>
          </cell>
          <cell r="AL4" t="str">
            <v>Sep.</v>
          </cell>
          <cell r="AM4" t="str">
            <v>Sep.</v>
          </cell>
          <cell r="AN4" t="str">
            <v>Oct.</v>
          </cell>
          <cell r="AO4" t="str">
            <v>Nov.</v>
          </cell>
          <cell r="AP4" t="str">
            <v>Dec.</v>
          </cell>
          <cell r="AQ4" t="str">
            <v>Dec.</v>
          </cell>
          <cell r="AR4" t="str">
            <v>Jan</v>
          </cell>
          <cell r="AS4" t="str">
            <v>Feb</v>
          </cell>
          <cell r="AT4" t="str">
            <v>Mar.</v>
          </cell>
          <cell r="AU4" t="str">
            <v>Mar.</v>
          </cell>
          <cell r="AV4" t="str">
            <v>Apr.</v>
          </cell>
          <cell r="AW4" t="str">
            <v>May</v>
          </cell>
          <cell r="AX4" t="str">
            <v>Jun.</v>
          </cell>
          <cell r="AY4" t="str">
            <v>Jun.</v>
          </cell>
          <cell r="AZ4" t="str">
            <v>Jun.</v>
          </cell>
          <cell r="BA4" t="str">
            <v>July</v>
          </cell>
          <cell r="BB4" t="str">
            <v>Aug.</v>
          </cell>
          <cell r="BC4" t="str">
            <v>Sep.</v>
          </cell>
          <cell r="BD4" t="str">
            <v>Sep.</v>
          </cell>
          <cell r="BI4" t="str">
            <v>Sep.</v>
          </cell>
          <cell r="BJ4" t="str">
            <v>Sep.</v>
          </cell>
          <cell r="BK4" t="str">
            <v>Oct.</v>
          </cell>
          <cell r="BL4" t="str">
            <v>Nov.</v>
          </cell>
          <cell r="BM4" t="str">
            <v>Dec.</v>
          </cell>
          <cell r="BN4" t="str">
            <v>Dec.</v>
          </cell>
          <cell r="BO4" t="str">
            <v>Dec.</v>
          </cell>
          <cell r="BP4" t="str">
            <v>Dec.</v>
          </cell>
          <cell r="BQ4" t="str">
            <v>Dec.</v>
          </cell>
        </row>
        <row r="5">
          <cell r="D5" t="str">
            <v>Act.</v>
          </cell>
          <cell r="E5" t="str">
            <v>Act.</v>
          </cell>
          <cell r="F5" t="str">
            <v>Act.</v>
          </cell>
          <cell r="G5" t="str">
            <v>Act.</v>
          </cell>
          <cell r="H5" t="str">
            <v>Act.</v>
          </cell>
          <cell r="I5" t="str">
            <v>Act.</v>
          </cell>
          <cell r="J5" t="str">
            <v>Act.</v>
          </cell>
          <cell r="K5" t="str">
            <v>Act.</v>
          </cell>
          <cell r="L5" t="str">
            <v>Act.</v>
          </cell>
          <cell r="M5" t="str">
            <v>Act.</v>
          </cell>
          <cell r="N5" t="str">
            <v>Act.</v>
          </cell>
          <cell r="O5" t="str">
            <v>Act.</v>
          </cell>
          <cell r="P5" t="str">
            <v>Act.</v>
          </cell>
          <cell r="Q5" t="str">
            <v>Act.</v>
          </cell>
          <cell r="R5" t="str">
            <v>Act.</v>
          </cell>
          <cell r="S5" t="str">
            <v>Act.</v>
          </cell>
          <cell r="T5" t="str">
            <v>Act.</v>
          </cell>
          <cell r="U5" t="str">
            <v>Act.</v>
          </cell>
          <cell r="V5" t="str">
            <v>Act.</v>
          </cell>
          <cell r="W5" t="str">
            <v>Act.</v>
          </cell>
          <cell r="X5" t="str">
            <v>Act.</v>
          </cell>
          <cell r="Y5" t="str">
            <v>Act.</v>
          </cell>
          <cell r="Z5" t="str">
            <v>Act.</v>
          </cell>
          <cell r="AA5" t="str">
            <v>Act.</v>
          </cell>
          <cell r="AB5" t="str">
            <v>Act.</v>
          </cell>
          <cell r="AC5" t="str">
            <v>Act.</v>
          </cell>
          <cell r="AD5" t="str">
            <v>Act.</v>
          </cell>
          <cell r="AE5" t="str">
            <v>Act.</v>
          </cell>
          <cell r="AF5" t="str">
            <v>Act.</v>
          </cell>
          <cell r="AG5" t="str">
            <v>Act.</v>
          </cell>
          <cell r="AI5" t="str">
            <v>Act.</v>
          </cell>
          <cell r="AJ5" t="str">
            <v>Act.</v>
          </cell>
          <cell r="AK5" t="str">
            <v>Act.</v>
          </cell>
          <cell r="AL5" t="str">
            <v>Program</v>
          </cell>
          <cell r="AM5" t="str">
            <v>Act.</v>
          </cell>
          <cell r="AN5" t="str">
            <v>Act.</v>
          </cell>
          <cell r="AO5" t="str">
            <v>Act.</v>
          </cell>
          <cell r="AP5" t="str">
            <v>Program</v>
          </cell>
          <cell r="AQ5" t="str">
            <v>Act.</v>
          </cell>
          <cell r="AR5" t="str">
            <v>Act.</v>
          </cell>
          <cell r="AS5" t="str">
            <v>Act.</v>
          </cell>
          <cell r="AT5" t="str">
            <v>Act.</v>
          </cell>
          <cell r="AU5" t="str">
            <v>(Dec)</v>
          </cell>
          <cell r="AV5" t="str">
            <v>Act.</v>
          </cell>
          <cell r="AW5" t="str">
            <v>Act.</v>
          </cell>
          <cell r="AX5" t="str">
            <v>(Dec)</v>
          </cell>
          <cell r="AY5" t="str">
            <v>Proj.</v>
          </cell>
          <cell r="AZ5" t="str">
            <v>Act.</v>
          </cell>
          <cell r="BA5" t="str">
            <v>Act.</v>
          </cell>
          <cell r="BB5" t="str">
            <v>Prov.</v>
          </cell>
          <cell r="BC5" t="str">
            <v>Prov.</v>
          </cell>
          <cell r="BD5" t="str">
            <v>Prov.</v>
          </cell>
          <cell r="BI5" t="str">
            <v>Proj.</v>
          </cell>
          <cell r="BJ5" t="str">
            <v>Prov.</v>
          </cell>
          <cell r="BK5" t="str">
            <v>Prov</v>
          </cell>
          <cell r="BL5" t="str">
            <v>Prov</v>
          </cell>
          <cell r="BM5" t="str">
            <v xml:space="preserve">Act </v>
          </cell>
          <cell r="BN5" t="str">
            <v xml:space="preserve">Act </v>
          </cell>
          <cell r="BO5" t="str">
            <v>Act.</v>
          </cell>
          <cell r="BP5" t="str">
            <v>Proj. (Oct)</v>
          </cell>
          <cell r="BQ5" t="str">
            <v>Proj.</v>
          </cell>
        </row>
        <row r="7">
          <cell r="C7" t="str">
            <v xml:space="preserve">                                                                              (In millions of Kenya shillings)</v>
          </cell>
        </row>
        <row r="8">
          <cell r="B8" t="str">
            <v>Central Bank of Kenya (CBK)</v>
          </cell>
        </row>
        <row r="10">
          <cell r="B10" t="str">
            <v>Net foreign assets</v>
          </cell>
          <cell r="D10">
            <v>-6087.4287999999997</v>
          </cell>
          <cell r="E10">
            <v>-8473.197830000001</v>
          </cell>
          <cell r="F10">
            <v>-9305.1742399999966</v>
          </cell>
          <cell r="G10">
            <v>-10291.84016</v>
          </cell>
          <cell r="H10">
            <v>-8801.7941999999985</v>
          </cell>
          <cell r="J10">
            <v>-10649.446270000004</v>
          </cell>
          <cell r="L10">
            <v>8140.3139500000034</v>
          </cell>
          <cell r="M10">
            <v>19097.919719999994</v>
          </cell>
          <cell r="N10">
            <v>19517.9113</v>
          </cell>
          <cell r="O10">
            <v>21386.412240000001</v>
          </cell>
          <cell r="P10">
            <v>7854</v>
          </cell>
          <cell r="S10">
            <v>8217</v>
          </cell>
          <cell r="V10">
            <v>2497</v>
          </cell>
          <cell r="Y10">
            <v>2596</v>
          </cell>
          <cell r="AB10">
            <v>2275</v>
          </cell>
          <cell r="AC10">
            <v>3381</v>
          </cell>
          <cell r="AD10">
            <v>2878</v>
          </cell>
          <cell r="AE10">
            <v>9321</v>
          </cell>
          <cell r="AF10">
            <v>12145</v>
          </cell>
          <cell r="AG10">
            <v>15961</v>
          </cell>
          <cell r="AI10">
            <v>22592</v>
          </cell>
          <cell r="AJ10">
            <v>22439.845924000001</v>
          </cell>
          <cell r="AK10">
            <v>23168</v>
          </cell>
          <cell r="AL10">
            <v>9143.5217119999998</v>
          </cell>
          <cell r="AM10">
            <v>20338</v>
          </cell>
          <cell r="AN10">
            <v>23205</v>
          </cell>
          <cell r="AO10">
            <v>24819.89</v>
          </cell>
          <cell r="AP10">
            <v>11357.098432000001</v>
          </cell>
          <cell r="AQ10">
            <v>25982</v>
          </cell>
          <cell r="AR10">
            <v>25586</v>
          </cell>
          <cell r="AS10">
            <v>30024</v>
          </cell>
          <cell r="AT10">
            <v>36302</v>
          </cell>
          <cell r="AU10" t="e">
            <v>#REF!</v>
          </cell>
          <cell r="AV10">
            <v>39066</v>
          </cell>
          <cell r="AW10">
            <v>37774</v>
          </cell>
          <cell r="AX10" t="e">
            <v>#REF!</v>
          </cell>
          <cell r="AY10">
            <v>37675</v>
          </cell>
          <cell r="AZ10">
            <v>38655</v>
          </cell>
          <cell r="BA10">
            <v>36482.089999999997</v>
          </cell>
          <cell r="BB10">
            <v>36021.069999999992</v>
          </cell>
          <cell r="BC10">
            <v>29885.550000000003</v>
          </cell>
          <cell r="BD10">
            <v>29885.550000000003</v>
          </cell>
          <cell r="BI10" t="e">
            <v>#DIV/0!</v>
          </cell>
          <cell r="BJ10">
            <v>27182.85</v>
          </cell>
          <cell r="BK10">
            <v>28719.690000000002</v>
          </cell>
          <cell r="BL10">
            <v>30083.120000000003</v>
          </cell>
          <cell r="BM10">
            <v>33654.339999999997</v>
          </cell>
          <cell r="BN10">
            <v>32401.730000000003</v>
          </cell>
          <cell r="BO10">
            <v>32401.730000000003</v>
          </cell>
          <cell r="BP10">
            <v>40513.137916898027</v>
          </cell>
          <cell r="BQ10" t="e">
            <v>#DIV/0!</v>
          </cell>
        </row>
        <row r="12">
          <cell r="B12" t="str">
            <v>Net domestic assets</v>
          </cell>
          <cell r="D12">
            <v>21823.128799999999</v>
          </cell>
          <cell r="E12">
            <v>24462.187830000003</v>
          </cell>
          <cell r="F12">
            <v>27310.174239999997</v>
          </cell>
          <cell r="G12">
            <v>28416.84016</v>
          </cell>
          <cell r="H12">
            <v>34534.794199999997</v>
          </cell>
          <cell r="J12">
            <v>37418.44627</v>
          </cell>
          <cell r="L12">
            <v>33991.686049999997</v>
          </cell>
          <cell r="M12">
            <v>26446.080280000006</v>
          </cell>
          <cell r="N12">
            <v>21267.0887</v>
          </cell>
          <cell r="O12">
            <v>23821.587759999999</v>
          </cell>
          <cell r="P12">
            <v>47462</v>
          </cell>
          <cell r="S12">
            <v>43498</v>
          </cell>
          <cell r="V12">
            <v>50435</v>
          </cell>
          <cell r="Y12">
            <v>56401.512999999999</v>
          </cell>
          <cell r="AB12">
            <v>68926.14499999999</v>
          </cell>
          <cell r="AC12">
            <v>65228.820000000007</v>
          </cell>
          <cell r="AD12">
            <v>66909</v>
          </cell>
          <cell r="AE12">
            <v>59050</v>
          </cell>
          <cell r="AF12">
            <v>60347</v>
          </cell>
          <cell r="AG12">
            <v>53309</v>
          </cell>
          <cell r="AI12">
            <v>46215.899999999994</v>
          </cell>
          <cell r="AJ12">
            <v>51810.154075999999</v>
          </cell>
          <cell r="AK12">
            <v>49721</v>
          </cell>
          <cell r="AL12">
            <v>61283.658860426178</v>
          </cell>
          <cell r="AM12">
            <v>53393</v>
          </cell>
          <cell r="AN12">
            <v>50246</v>
          </cell>
          <cell r="AO12">
            <v>52128.625</v>
          </cell>
          <cell r="AP12">
            <v>-11357.098431999999</v>
          </cell>
          <cell r="AQ12">
            <v>51010</v>
          </cell>
          <cell r="AR12">
            <v>54849</v>
          </cell>
          <cell r="AS12">
            <v>49213</v>
          </cell>
          <cell r="AT12">
            <v>45294</v>
          </cell>
          <cell r="AU12" t="e">
            <v>#REF!</v>
          </cell>
          <cell r="AV12">
            <v>43919</v>
          </cell>
          <cell r="AW12">
            <v>40870</v>
          </cell>
          <cell r="AX12" t="e">
            <v>#REF!</v>
          </cell>
          <cell r="AY12" t="e">
            <v>#REF!</v>
          </cell>
          <cell r="AZ12">
            <v>35460</v>
          </cell>
          <cell r="BA12">
            <v>40103.910000000003</v>
          </cell>
          <cell r="BB12">
            <v>44492.930000000008</v>
          </cell>
          <cell r="BC12">
            <v>50806.45</v>
          </cell>
          <cell r="BD12">
            <v>50806.45</v>
          </cell>
          <cell r="BI12" t="e">
            <v>#REF!</v>
          </cell>
          <cell r="BJ12">
            <v>53509.15</v>
          </cell>
          <cell r="BK12">
            <v>44541.31</v>
          </cell>
          <cell r="BL12">
            <v>44447.88</v>
          </cell>
          <cell r="BM12">
            <v>42194.66</v>
          </cell>
          <cell r="BN12">
            <v>43447.27</v>
          </cell>
          <cell r="BO12">
            <v>43447.27</v>
          </cell>
          <cell r="BP12">
            <v>35949.567001134761</v>
          </cell>
          <cell r="BQ12" t="e">
            <v>#REF!</v>
          </cell>
        </row>
        <row r="13">
          <cell r="B13" t="str">
            <v xml:space="preserve">  Domestic credit </v>
          </cell>
          <cell r="D13">
            <v>23567</v>
          </cell>
          <cell r="E13">
            <v>25293</v>
          </cell>
          <cell r="F13">
            <v>28855</v>
          </cell>
          <cell r="G13">
            <v>29455</v>
          </cell>
          <cell r="H13">
            <v>32840</v>
          </cell>
          <cell r="J13">
            <v>29950</v>
          </cell>
          <cell r="L13">
            <v>26956</v>
          </cell>
          <cell r="M13">
            <v>19204</v>
          </cell>
          <cell r="N13">
            <v>11818</v>
          </cell>
          <cell r="O13">
            <v>14160</v>
          </cell>
          <cell r="P13">
            <v>31849</v>
          </cell>
          <cell r="S13">
            <v>31101</v>
          </cell>
          <cell r="V13">
            <v>37911</v>
          </cell>
          <cell r="Y13">
            <v>45337</v>
          </cell>
          <cell r="AB13">
            <v>59893</v>
          </cell>
          <cell r="AC13">
            <v>55419</v>
          </cell>
          <cell r="AD13">
            <v>57376</v>
          </cell>
          <cell r="AE13">
            <v>50621</v>
          </cell>
          <cell r="AF13">
            <v>52155</v>
          </cell>
          <cell r="AG13">
            <v>44961</v>
          </cell>
          <cell r="AI13">
            <v>37138</v>
          </cell>
          <cell r="AJ13">
            <v>43718</v>
          </cell>
          <cell r="AK13">
            <v>41953</v>
          </cell>
          <cell r="AL13">
            <v>51066</v>
          </cell>
          <cell r="AM13">
            <v>46360</v>
          </cell>
          <cell r="AN13">
            <v>39977</v>
          </cell>
          <cell r="AO13">
            <v>42142</v>
          </cell>
          <cell r="AP13">
            <v>40083</v>
          </cell>
          <cell r="AQ13">
            <v>41650</v>
          </cell>
          <cell r="AR13">
            <v>45760</v>
          </cell>
          <cell r="AS13">
            <v>40896</v>
          </cell>
          <cell r="AT13">
            <v>37683</v>
          </cell>
          <cell r="AU13" t="e">
            <v>#REF!</v>
          </cell>
          <cell r="AV13">
            <v>37436</v>
          </cell>
          <cell r="AW13">
            <v>32166</v>
          </cell>
          <cell r="AX13" t="e">
            <v>#REF!</v>
          </cell>
          <cell r="AY13" t="e">
            <v>#REF!</v>
          </cell>
          <cell r="AZ13">
            <v>28424</v>
          </cell>
          <cell r="BA13">
            <v>38068</v>
          </cell>
          <cell r="BB13">
            <v>45557</v>
          </cell>
          <cell r="BC13">
            <v>47542</v>
          </cell>
          <cell r="BD13">
            <v>47542</v>
          </cell>
          <cell r="BI13" t="e">
            <v>#REF!</v>
          </cell>
          <cell r="BJ13">
            <v>47542</v>
          </cell>
          <cell r="BK13">
            <v>45590</v>
          </cell>
          <cell r="BL13">
            <v>42662</v>
          </cell>
          <cell r="BM13">
            <v>38884</v>
          </cell>
          <cell r="BN13">
            <v>38884</v>
          </cell>
          <cell r="BO13">
            <v>38884</v>
          </cell>
          <cell r="BP13">
            <v>32512.567001134761</v>
          </cell>
          <cell r="BQ13" t="e">
            <v>#REF!</v>
          </cell>
        </row>
        <row r="14">
          <cell r="B14" t="str">
            <v xml:space="preserve">    Government (net) </v>
          </cell>
          <cell r="D14">
            <v>23359</v>
          </cell>
          <cell r="E14">
            <v>25202</v>
          </cell>
          <cell r="F14">
            <v>27991</v>
          </cell>
          <cell r="G14">
            <v>22947</v>
          </cell>
          <cell r="H14">
            <v>20124</v>
          </cell>
          <cell r="J14">
            <v>10708</v>
          </cell>
          <cell r="L14">
            <v>15472</v>
          </cell>
          <cell r="M14">
            <v>4514</v>
          </cell>
          <cell r="N14">
            <v>-456</v>
          </cell>
          <cell r="O14">
            <v>3122</v>
          </cell>
          <cell r="P14">
            <v>21777</v>
          </cell>
          <cell r="S14">
            <v>19304</v>
          </cell>
          <cell r="V14">
            <v>24298</v>
          </cell>
          <cell r="Y14">
            <v>35559</v>
          </cell>
          <cell r="AB14">
            <v>50127</v>
          </cell>
          <cell r="AC14">
            <v>45853</v>
          </cell>
          <cell r="AD14">
            <v>47807</v>
          </cell>
          <cell r="AE14">
            <v>40659</v>
          </cell>
          <cell r="AF14">
            <v>42634</v>
          </cell>
          <cell r="AG14">
            <v>35677</v>
          </cell>
          <cell r="AI14">
            <v>27822</v>
          </cell>
          <cell r="AJ14">
            <v>34573</v>
          </cell>
          <cell r="AK14">
            <v>32827</v>
          </cell>
          <cell r="AL14">
            <v>41299</v>
          </cell>
          <cell r="AM14">
            <v>37156</v>
          </cell>
          <cell r="AN14">
            <v>30849</v>
          </cell>
          <cell r="AO14">
            <v>33039</v>
          </cell>
          <cell r="AP14">
            <v>40083</v>
          </cell>
          <cell r="AQ14">
            <v>32594</v>
          </cell>
          <cell r="AR14">
            <v>36704</v>
          </cell>
          <cell r="AS14">
            <v>31840</v>
          </cell>
          <cell r="AT14">
            <v>28619</v>
          </cell>
          <cell r="AU14" t="e">
            <v>#REF!</v>
          </cell>
          <cell r="AV14">
            <v>28400</v>
          </cell>
          <cell r="AW14">
            <v>23326</v>
          </cell>
          <cell r="AX14" t="e">
            <v>#REF!</v>
          </cell>
          <cell r="AY14" t="e">
            <v>#REF!</v>
          </cell>
          <cell r="AZ14">
            <v>19160</v>
          </cell>
          <cell r="BA14">
            <v>29278</v>
          </cell>
          <cell r="BB14">
            <v>36727</v>
          </cell>
          <cell r="BC14">
            <v>34872</v>
          </cell>
          <cell r="BD14">
            <v>34872</v>
          </cell>
          <cell r="BI14" t="e">
            <v>#REF!</v>
          </cell>
          <cell r="BJ14">
            <v>34872</v>
          </cell>
          <cell r="BK14">
            <v>36736</v>
          </cell>
          <cell r="BL14">
            <v>33946</v>
          </cell>
          <cell r="BM14">
            <v>37289</v>
          </cell>
          <cell r="BN14">
            <v>37289</v>
          </cell>
          <cell r="BO14">
            <v>37289</v>
          </cell>
          <cell r="BP14">
            <v>23512.567001134761</v>
          </cell>
          <cell r="BQ14" t="e">
            <v>#REF!</v>
          </cell>
        </row>
        <row r="15">
          <cell r="B15" t="str">
            <v xml:space="preserve">    Commercial banks</v>
          </cell>
          <cell r="D15">
            <v>208</v>
          </cell>
          <cell r="E15">
            <v>91</v>
          </cell>
          <cell r="F15">
            <v>864</v>
          </cell>
          <cell r="G15">
            <v>6508</v>
          </cell>
          <cell r="H15">
            <v>12716</v>
          </cell>
          <cell r="J15">
            <v>19242</v>
          </cell>
          <cell r="L15">
            <v>11484</v>
          </cell>
          <cell r="M15">
            <v>14690</v>
          </cell>
          <cell r="N15">
            <v>12274</v>
          </cell>
          <cell r="O15">
            <v>11038</v>
          </cell>
          <cell r="P15">
            <v>10072</v>
          </cell>
          <cell r="S15">
            <v>11797</v>
          </cell>
          <cell r="V15">
            <v>13613</v>
          </cell>
          <cell r="Y15">
            <v>9778</v>
          </cell>
          <cell r="AB15">
            <v>9766</v>
          </cell>
          <cell r="AC15">
            <v>9566</v>
          </cell>
          <cell r="AD15">
            <v>9569</v>
          </cell>
          <cell r="AE15">
            <v>9962</v>
          </cell>
          <cell r="AF15">
            <v>9521</v>
          </cell>
          <cell r="AG15">
            <v>9284</v>
          </cell>
          <cell r="AI15">
            <v>9316</v>
          </cell>
          <cell r="AJ15">
            <v>9145</v>
          </cell>
          <cell r="AK15">
            <v>9126</v>
          </cell>
          <cell r="AL15">
            <v>9767</v>
          </cell>
          <cell r="AM15">
            <v>9204</v>
          </cell>
          <cell r="AN15">
            <v>9128</v>
          </cell>
          <cell r="AO15">
            <v>9103</v>
          </cell>
          <cell r="AP15">
            <v>0</v>
          </cell>
          <cell r="AQ15">
            <v>9056</v>
          </cell>
          <cell r="AR15">
            <v>9056</v>
          </cell>
          <cell r="AS15">
            <v>9056</v>
          </cell>
          <cell r="AT15">
            <v>9064</v>
          </cell>
          <cell r="AU15">
            <v>9200</v>
          </cell>
          <cell r="AV15">
            <v>9036</v>
          </cell>
          <cell r="AW15">
            <v>8840</v>
          </cell>
          <cell r="AX15">
            <v>9200</v>
          </cell>
          <cell r="AY15">
            <v>9200</v>
          </cell>
          <cell r="AZ15">
            <v>9264</v>
          </cell>
          <cell r="BA15">
            <v>8790</v>
          </cell>
          <cell r="BB15">
            <v>8830</v>
          </cell>
          <cell r="BC15">
            <v>12670</v>
          </cell>
          <cell r="BD15">
            <v>12670</v>
          </cell>
          <cell r="BI15">
            <v>9200</v>
          </cell>
          <cell r="BJ15">
            <v>12670</v>
          </cell>
          <cell r="BK15">
            <v>8854</v>
          </cell>
          <cell r="BL15">
            <v>8716</v>
          </cell>
          <cell r="BM15">
            <v>1595</v>
          </cell>
          <cell r="BN15">
            <v>1595</v>
          </cell>
          <cell r="BO15">
            <v>1595</v>
          </cell>
          <cell r="BP15">
            <v>9000</v>
          </cell>
          <cell r="BQ15">
            <v>9200</v>
          </cell>
        </row>
        <row r="16">
          <cell r="B16" t="str">
            <v xml:space="preserve">  Other items (net)</v>
          </cell>
          <cell r="D16">
            <v>-1743.8712000000014</v>
          </cell>
          <cell r="E16">
            <v>-830.81216999999742</v>
          </cell>
          <cell r="F16">
            <v>-1544.8257600000034</v>
          </cell>
          <cell r="G16">
            <v>-1038.1598400000003</v>
          </cell>
          <cell r="H16">
            <v>1694.7941999999966</v>
          </cell>
          <cell r="J16">
            <v>7468.4462700000004</v>
          </cell>
          <cell r="L16">
            <v>7035.6860499999966</v>
          </cell>
          <cell r="M16">
            <v>7242.0802800000056</v>
          </cell>
          <cell r="N16">
            <v>9449.0887000000002</v>
          </cell>
          <cell r="O16">
            <v>9661.5877599999985</v>
          </cell>
          <cell r="P16">
            <v>15613</v>
          </cell>
          <cell r="S16">
            <v>12397</v>
          </cell>
          <cell r="V16">
            <v>12524</v>
          </cell>
          <cell r="Y16">
            <v>11064.512999999999</v>
          </cell>
          <cell r="AB16">
            <v>9033.1449999999895</v>
          </cell>
          <cell r="AC16">
            <v>9809.820000000007</v>
          </cell>
          <cell r="AD16">
            <v>9533</v>
          </cell>
          <cell r="AE16">
            <v>8429</v>
          </cell>
          <cell r="AF16">
            <v>8192</v>
          </cell>
          <cell r="AG16">
            <v>8348</v>
          </cell>
          <cell r="AI16">
            <v>9077.8999999999942</v>
          </cell>
          <cell r="AJ16">
            <v>8092.1540759999989</v>
          </cell>
          <cell r="AK16">
            <v>7768</v>
          </cell>
          <cell r="AL16">
            <v>10217.658860426178</v>
          </cell>
          <cell r="AM16">
            <v>7033</v>
          </cell>
          <cell r="AN16">
            <v>10269</v>
          </cell>
          <cell r="AO16">
            <v>9986.625</v>
          </cell>
          <cell r="AP16">
            <v>-51440.098431999999</v>
          </cell>
          <cell r="AQ16">
            <v>9360</v>
          </cell>
          <cell r="AR16">
            <v>9089</v>
          </cell>
          <cell r="AS16">
            <v>8317</v>
          </cell>
          <cell r="AT16">
            <v>7611</v>
          </cell>
          <cell r="AU16" t="e">
            <v>#REF!</v>
          </cell>
          <cell r="AV16">
            <v>6483</v>
          </cell>
          <cell r="AW16">
            <v>8704</v>
          </cell>
          <cell r="AX16" t="e">
            <v>#REF!</v>
          </cell>
          <cell r="AY16" t="e">
            <v>#REF!</v>
          </cell>
          <cell r="AZ16">
            <v>7036</v>
          </cell>
          <cell r="BA16">
            <v>2035.9100000000035</v>
          </cell>
          <cell r="BB16">
            <v>-1064.0699999999924</v>
          </cell>
          <cell r="BC16">
            <v>3264.4499999999971</v>
          </cell>
          <cell r="BD16">
            <v>3264.4499999999971</v>
          </cell>
          <cell r="BI16" t="e">
            <v>#REF!</v>
          </cell>
          <cell r="BJ16">
            <v>5967.1500000000015</v>
          </cell>
          <cell r="BK16">
            <v>-1048.6900000000023</v>
          </cell>
          <cell r="BL16">
            <v>1785.8799999999974</v>
          </cell>
          <cell r="BM16">
            <v>3310.6600000000035</v>
          </cell>
          <cell r="BN16">
            <v>4563.2699999999968</v>
          </cell>
          <cell r="BO16">
            <v>4563.2699999999968</v>
          </cell>
          <cell r="BP16">
            <v>3437</v>
          </cell>
          <cell r="BQ16" t="e">
            <v>#REF!</v>
          </cell>
        </row>
        <row r="17">
          <cell r="B17" t="str">
            <v xml:space="preserve">    o/w project a/c deposits</v>
          </cell>
          <cell r="D17">
            <v>-1888.61</v>
          </cell>
          <cell r="E17">
            <v>0</v>
          </cell>
          <cell r="F17">
            <v>-2423.64</v>
          </cell>
          <cell r="G17">
            <v>0</v>
          </cell>
          <cell r="H17">
            <v>-5576.88</v>
          </cell>
          <cell r="J17">
            <v>-6281.62</v>
          </cell>
          <cell r="L17">
            <v>-5559</v>
          </cell>
          <cell r="M17">
            <v>-5267</v>
          </cell>
          <cell r="N17">
            <v>-4371</v>
          </cell>
          <cell r="O17">
            <v>-4779</v>
          </cell>
          <cell r="P17">
            <v>-3175</v>
          </cell>
          <cell r="S17">
            <v>-3252</v>
          </cell>
          <cell r="V17">
            <v>-4647</v>
          </cell>
          <cell r="Y17">
            <v>-5460</v>
          </cell>
          <cell r="AB17">
            <v>-5435</v>
          </cell>
          <cell r="AC17">
            <v>-6127</v>
          </cell>
          <cell r="AD17">
            <v>-5708</v>
          </cell>
          <cell r="AE17">
            <v>-5996</v>
          </cell>
          <cell r="AF17">
            <v>-5774</v>
          </cell>
          <cell r="AG17">
            <v>-5386</v>
          </cell>
          <cell r="AI17">
            <v>-5700</v>
          </cell>
          <cell r="AJ17">
            <v>-6086</v>
          </cell>
          <cell r="AK17">
            <v>-5963</v>
          </cell>
          <cell r="AM17">
            <v>-6214</v>
          </cell>
          <cell r="AN17">
            <v>-5707</v>
          </cell>
          <cell r="AO17">
            <v>-5583</v>
          </cell>
          <cell r="AP17">
            <v>-6000</v>
          </cell>
          <cell r="AQ17">
            <v>-5883</v>
          </cell>
          <cell r="AR17">
            <v>-6083</v>
          </cell>
          <cell r="AS17">
            <v>-5664</v>
          </cell>
          <cell r="AT17">
            <v>-6400</v>
          </cell>
          <cell r="AU17">
            <v>-6000</v>
          </cell>
          <cell r="AV17">
            <v>-6161</v>
          </cell>
          <cell r="AW17">
            <v>-6400</v>
          </cell>
          <cell r="AX17">
            <v>-6000</v>
          </cell>
          <cell r="AY17">
            <v>-6000</v>
          </cell>
          <cell r="AZ17">
            <v>-6619</v>
          </cell>
          <cell r="BA17">
            <v>-7342</v>
          </cell>
          <cell r="BB17">
            <v>-7386</v>
          </cell>
          <cell r="BC17">
            <v>-7639</v>
          </cell>
          <cell r="BD17">
            <v>-7639</v>
          </cell>
          <cell r="BI17">
            <v>-6500</v>
          </cell>
          <cell r="BJ17">
            <v>-7639</v>
          </cell>
          <cell r="BK17">
            <v>-8570</v>
          </cell>
          <cell r="BL17">
            <v>-8194</v>
          </cell>
          <cell r="BM17">
            <v>-8777</v>
          </cell>
          <cell r="BN17">
            <v>-8194</v>
          </cell>
          <cell r="BO17">
            <v>-8777</v>
          </cell>
          <cell r="BP17">
            <v>-8500</v>
          </cell>
          <cell r="BQ17">
            <v>-6500</v>
          </cell>
        </row>
        <row r="19">
          <cell r="B19" t="str">
            <v>Reserve money (RM)</v>
          </cell>
          <cell r="D19">
            <v>15735.7</v>
          </cell>
          <cell r="E19">
            <v>15988.99</v>
          </cell>
          <cell r="F19">
            <v>18005</v>
          </cell>
          <cell r="G19">
            <v>18125</v>
          </cell>
          <cell r="H19">
            <v>25733</v>
          </cell>
          <cell r="J19">
            <v>26769</v>
          </cell>
          <cell r="L19">
            <v>42132</v>
          </cell>
          <cell r="M19">
            <v>45544</v>
          </cell>
          <cell r="N19">
            <v>40785</v>
          </cell>
          <cell r="O19">
            <v>45208</v>
          </cell>
          <cell r="P19">
            <v>55316</v>
          </cell>
          <cell r="S19">
            <v>51715</v>
          </cell>
          <cell r="V19">
            <v>52932</v>
          </cell>
          <cell r="Y19">
            <v>58997.512999999999</v>
          </cell>
          <cell r="AB19">
            <v>71201.14499999999</v>
          </cell>
          <cell r="AC19">
            <v>68609.820000000007</v>
          </cell>
          <cell r="AD19">
            <v>69787</v>
          </cell>
          <cell r="AE19">
            <v>68371</v>
          </cell>
          <cell r="AF19">
            <v>72492</v>
          </cell>
          <cell r="AG19">
            <v>69270</v>
          </cell>
          <cell r="AI19">
            <v>68807.899999999994</v>
          </cell>
          <cell r="AJ19">
            <v>74250</v>
          </cell>
          <cell r="AK19">
            <v>72889</v>
          </cell>
          <cell r="AL19">
            <v>70427.180572426179</v>
          </cell>
          <cell r="AM19">
            <v>73731</v>
          </cell>
          <cell r="AN19">
            <v>73451</v>
          </cell>
          <cell r="AO19">
            <v>76948.514999999999</v>
          </cell>
          <cell r="AP19">
            <v>0</v>
          </cell>
          <cell r="AQ19">
            <v>76992</v>
          </cell>
          <cell r="AR19">
            <v>80435</v>
          </cell>
          <cell r="AS19">
            <v>79237</v>
          </cell>
          <cell r="AT19">
            <v>81596</v>
          </cell>
          <cell r="AU19">
            <v>78022.175687172537</v>
          </cell>
          <cell r="AV19">
            <v>82985</v>
          </cell>
          <cell r="AW19">
            <v>78644</v>
          </cell>
          <cell r="AX19" t="e">
            <v>#REF!</v>
          </cell>
          <cell r="AY19" t="e">
            <v>#REF!</v>
          </cell>
          <cell r="AZ19">
            <v>74115</v>
          </cell>
          <cell r="BA19">
            <v>76586</v>
          </cell>
          <cell r="BB19">
            <v>80514</v>
          </cell>
          <cell r="BC19">
            <v>80692</v>
          </cell>
          <cell r="BD19">
            <v>80692</v>
          </cell>
          <cell r="BI19" t="e">
            <v>#REF!</v>
          </cell>
          <cell r="BJ19">
            <v>80692</v>
          </cell>
          <cell r="BK19">
            <v>73261</v>
          </cell>
          <cell r="BL19">
            <v>74531</v>
          </cell>
          <cell r="BM19">
            <v>75849</v>
          </cell>
          <cell r="BN19">
            <v>75849</v>
          </cell>
          <cell r="BO19">
            <v>75849</v>
          </cell>
          <cell r="BP19">
            <v>76462.704918032789</v>
          </cell>
          <cell r="BQ19" t="e">
            <v>#REF!</v>
          </cell>
        </row>
        <row r="20">
          <cell r="B20" t="str">
            <v xml:space="preserve">  Currency outside banks </v>
          </cell>
          <cell r="D20">
            <v>10794</v>
          </cell>
          <cell r="E20">
            <v>10702</v>
          </cell>
          <cell r="F20">
            <v>12723</v>
          </cell>
          <cell r="G20">
            <v>12725</v>
          </cell>
          <cell r="H20">
            <v>17152</v>
          </cell>
          <cell r="J20">
            <v>17717</v>
          </cell>
          <cell r="L20">
            <v>21194</v>
          </cell>
          <cell r="M20">
            <v>21832.951000000001</v>
          </cell>
          <cell r="N20">
            <v>20367</v>
          </cell>
          <cell r="O20">
            <v>21625.052</v>
          </cell>
          <cell r="P20">
            <v>24724.526000000002</v>
          </cell>
          <cell r="S20">
            <v>24824.322</v>
          </cell>
          <cell r="V20">
            <v>25825.493999999999</v>
          </cell>
          <cell r="Y20">
            <v>26429.806</v>
          </cell>
          <cell r="AB20">
            <v>28795</v>
          </cell>
          <cell r="AC20">
            <v>27887</v>
          </cell>
          <cell r="AD20">
            <v>28482</v>
          </cell>
          <cell r="AE20">
            <v>28750</v>
          </cell>
          <cell r="AF20">
            <v>28380</v>
          </cell>
          <cell r="AG20">
            <v>28474</v>
          </cell>
          <cell r="AI20">
            <v>28747</v>
          </cell>
          <cell r="AJ20">
            <v>28814.97</v>
          </cell>
          <cell r="AK20">
            <v>29354.92</v>
          </cell>
          <cell r="AL20">
            <v>27977.383222526711</v>
          </cell>
          <cell r="AM20">
            <v>27757.901999999998</v>
          </cell>
          <cell r="AN20">
            <v>28424.301000000003</v>
          </cell>
          <cell r="AO20">
            <v>30282.515000000003</v>
          </cell>
          <cell r="AP20">
            <v>0</v>
          </cell>
          <cell r="AQ20">
            <v>30394</v>
          </cell>
          <cell r="AR20">
            <v>31093</v>
          </cell>
          <cell r="AS20">
            <v>30730</v>
          </cell>
          <cell r="AT20">
            <v>31057</v>
          </cell>
          <cell r="AU20">
            <v>29505.310447939504</v>
          </cell>
          <cell r="AV20">
            <v>29926</v>
          </cell>
          <cell r="AW20">
            <v>29263</v>
          </cell>
          <cell r="AX20" t="e">
            <v>#REF!</v>
          </cell>
          <cell r="AY20" t="e">
            <v>#REF!</v>
          </cell>
          <cell r="AZ20">
            <v>29158</v>
          </cell>
          <cell r="BA20">
            <v>29718</v>
          </cell>
          <cell r="BB20">
            <v>31678</v>
          </cell>
          <cell r="BC20">
            <v>30132</v>
          </cell>
          <cell r="BD20">
            <v>30132</v>
          </cell>
          <cell r="BE20" t="e">
            <v>#REF!</v>
          </cell>
          <cell r="BI20" t="e">
            <v>#REF!</v>
          </cell>
          <cell r="BJ20">
            <v>30132</v>
          </cell>
          <cell r="BK20">
            <v>31568</v>
          </cell>
          <cell r="BL20">
            <v>33413</v>
          </cell>
          <cell r="BM20">
            <v>36148</v>
          </cell>
          <cell r="BN20">
            <v>36148</v>
          </cell>
          <cell r="BO20">
            <v>36148</v>
          </cell>
          <cell r="BP20">
            <v>34500</v>
          </cell>
          <cell r="BQ20" t="e">
            <v>#REF!</v>
          </cell>
        </row>
        <row r="21">
          <cell r="B21" t="str">
            <v xml:space="preserve">  Bank reserves</v>
          </cell>
          <cell r="D21">
            <v>4941.7</v>
          </cell>
          <cell r="E21">
            <v>5286.99</v>
          </cell>
          <cell r="F21">
            <v>5282</v>
          </cell>
          <cell r="G21">
            <v>5400</v>
          </cell>
          <cell r="H21">
            <v>8581</v>
          </cell>
          <cell r="J21">
            <v>9052</v>
          </cell>
          <cell r="L21">
            <v>20938</v>
          </cell>
          <cell r="M21">
            <v>23711.048999999999</v>
          </cell>
          <cell r="N21">
            <v>20418</v>
          </cell>
          <cell r="O21">
            <v>23582.948</v>
          </cell>
          <cell r="P21">
            <v>30591.473999999998</v>
          </cell>
          <cell r="S21">
            <v>26890.678</v>
          </cell>
          <cell r="V21">
            <v>27106.506000000001</v>
          </cell>
          <cell r="Y21">
            <v>32567.706999999999</v>
          </cell>
          <cell r="AB21">
            <v>42406.144999999997</v>
          </cell>
          <cell r="AC21">
            <v>40722.82</v>
          </cell>
          <cell r="AD21">
            <v>41305</v>
          </cell>
          <cell r="AE21">
            <v>39621</v>
          </cell>
          <cell r="AF21">
            <v>44112</v>
          </cell>
          <cell r="AG21">
            <v>40796</v>
          </cell>
          <cell r="AI21">
            <v>40060.9</v>
          </cell>
          <cell r="AJ21">
            <v>45435.03</v>
          </cell>
          <cell r="AK21">
            <v>43534.080000000002</v>
          </cell>
          <cell r="AL21">
            <v>42449.797349899469</v>
          </cell>
          <cell r="AM21">
            <v>45973.097999999998</v>
          </cell>
          <cell r="AN21">
            <v>45026.699000000001</v>
          </cell>
          <cell r="AO21">
            <v>46666</v>
          </cell>
          <cell r="AP21">
            <v>0</v>
          </cell>
          <cell r="AQ21">
            <v>46598</v>
          </cell>
          <cell r="AR21">
            <v>49342</v>
          </cell>
          <cell r="AS21">
            <v>48507</v>
          </cell>
          <cell r="AT21">
            <v>50539</v>
          </cell>
          <cell r="AU21">
            <v>48516.86523923304</v>
          </cell>
          <cell r="AV21">
            <v>53059</v>
          </cell>
          <cell r="AW21">
            <v>49381</v>
          </cell>
          <cell r="AX21" t="e">
            <v>#REF!</v>
          </cell>
          <cell r="AY21" t="e">
            <v>#REF!</v>
          </cell>
          <cell r="AZ21">
            <v>44957</v>
          </cell>
          <cell r="BA21">
            <v>46868</v>
          </cell>
          <cell r="BB21">
            <v>48836</v>
          </cell>
          <cell r="BC21">
            <v>50560</v>
          </cell>
          <cell r="BD21">
            <v>50560</v>
          </cell>
          <cell r="BI21" t="e">
            <v>#REF!</v>
          </cell>
          <cell r="BJ21">
            <v>50560</v>
          </cell>
          <cell r="BK21">
            <v>41693</v>
          </cell>
          <cell r="BL21">
            <v>41118</v>
          </cell>
          <cell r="BM21">
            <v>39701</v>
          </cell>
          <cell r="BN21">
            <v>39701</v>
          </cell>
          <cell r="BO21">
            <v>39701</v>
          </cell>
          <cell r="BP21">
            <v>41962.704918032789</v>
          </cell>
          <cell r="BQ21" t="e">
            <v>#REF!</v>
          </cell>
        </row>
        <row r="23">
          <cell r="B23" t="str">
            <v>Banks</v>
          </cell>
        </row>
        <row r="25">
          <cell r="B25" t="str">
            <v>Net foreign assets</v>
          </cell>
          <cell r="D25">
            <v>-411.31</v>
          </cell>
          <cell r="E25">
            <v>-498.29899999999998</v>
          </cell>
          <cell r="F25">
            <v>124.99499999999995</v>
          </cell>
          <cell r="G25">
            <v>854.89199999999994</v>
          </cell>
          <cell r="H25">
            <v>1513.4399999999998</v>
          </cell>
          <cell r="J25">
            <v>9639.0609999999997</v>
          </cell>
          <cell r="L25">
            <v>12500.948</v>
          </cell>
          <cell r="M25">
            <v>6814.38</v>
          </cell>
          <cell r="N25">
            <v>4908.4269999999997</v>
          </cell>
          <cell r="O25">
            <v>1213.4299999999998</v>
          </cell>
          <cell r="P25">
            <v>5436.5210000000006</v>
          </cell>
          <cell r="S25">
            <v>5003.8949999999977</v>
          </cell>
          <cell r="V25">
            <v>7760.817</v>
          </cell>
          <cell r="Y25">
            <v>6036.7610000000004</v>
          </cell>
          <cell r="AB25">
            <v>4638.1280000000042</v>
          </cell>
          <cell r="AC25">
            <v>5378.9739999999983</v>
          </cell>
          <cell r="AD25">
            <v>5907.46</v>
          </cell>
          <cell r="AE25">
            <v>4628.4530000000022</v>
          </cell>
          <cell r="AF25">
            <v>4790.9630000000079</v>
          </cell>
          <cell r="AG25">
            <v>4146.4870000000019</v>
          </cell>
          <cell r="AI25">
            <v>4047.5070000000046</v>
          </cell>
          <cell r="AJ25">
            <v>3015.8710000000001</v>
          </cell>
          <cell r="AK25">
            <v>4321.8379999999997</v>
          </cell>
          <cell r="AL25">
            <v>2517.6282879999999</v>
          </cell>
          <cell r="AM25">
            <v>3134.0209999999993</v>
          </cell>
          <cell r="AN25">
            <v>6416.271999999999</v>
          </cell>
          <cell r="AO25">
            <v>715.77400000000011</v>
          </cell>
          <cell r="AP25">
            <v>2487.551567999999</v>
          </cell>
          <cell r="AQ25">
            <v>2662.9720000000057</v>
          </cell>
          <cell r="AR25">
            <v>2294.6940000000022</v>
          </cell>
          <cell r="AS25">
            <v>3227.5440000000044</v>
          </cell>
          <cell r="AT25">
            <v>1923.276000000003</v>
          </cell>
          <cell r="AU25" t="e">
            <v>#REF!</v>
          </cell>
          <cell r="AV25">
            <v>1862.0160000000012</v>
          </cell>
          <cell r="AW25">
            <v>987.54500000000166</v>
          </cell>
          <cell r="AX25" t="e">
            <v>#REF!</v>
          </cell>
          <cell r="AY25">
            <v>1624.0000000000036</v>
          </cell>
          <cell r="AZ25">
            <v>1414.6270000000036</v>
          </cell>
          <cell r="BA25">
            <v>1904.5079999999994</v>
          </cell>
          <cell r="BB25">
            <v>6125.5570000000025</v>
          </cell>
          <cell r="BC25">
            <v>5870.1919999999946</v>
          </cell>
          <cell r="BD25" t="str">
            <v>….</v>
          </cell>
          <cell r="BI25">
            <v>2109.36</v>
          </cell>
          <cell r="BJ25">
            <v>5277.0305112325632</v>
          </cell>
          <cell r="BK25">
            <v>5028.0146223297043</v>
          </cell>
          <cell r="BL25">
            <v>3722.6859999999997</v>
          </cell>
          <cell r="BM25">
            <v>15570.097955271558</v>
          </cell>
          <cell r="BN25">
            <v>2447.2039999999915</v>
          </cell>
          <cell r="BO25">
            <v>13030.589999999993</v>
          </cell>
          <cell r="BP25">
            <v>5702.16</v>
          </cell>
          <cell r="BQ25">
            <v>2131.8000000000002</v>
          </cell>
        </row>
        <row r="26">
          <cell r="B26" t="str">
            <v xml:space="preserve">  o/w foreign currency credit </v>
          </cell>
          <cell r="P26">
            <v>4599.4660000000003</v>
          </cell>
          <cell r="S26">
            <v>4933.9310000000005</v>
          </cell>
          <cell r="V26">
            <v>5973.741</v>
          </cell>
          <cell r="Y26">
            <v>6314.5920000000006</v>
          </cell>
          <cell r="AB26">
            <v>7277.2860000000001</v>
          </cell>
          <cell r="AC26">
            <v>7761.4589999999998</v>
          </cell>
          <cell r="AD26">
            <v>8828.0830000000005</v>
          </cell>
          <cell r="AE26">
            <v>7488.0810000000001</v>
          </cell>
          <cell r="AF26">
            <v>8803.3670000000002</v>
          </cell>
          <cell r="AG26">
            <v>10055.341</v>
          </cell>
          <cell r="AI26">
            <v>9688.5810000000001</v>
          </cell>
          <cell r="AJ26">
            <v>9614.0970000000016</v>
          </cell>
          <cell r="AK26">
            <v>10959.758</v>
          </cell>
          <cell r="AM26">
            <v>10887.252999999999</v>
          </cell>
          <cell r="AN26">
            <v>18588.100000000002</v>
          </cell>
          <cell r="AQ26">
            <v>12076.456</v>
          </cell>
          <cell r="AR26">
            <v>12298.236000000001</v>
          </cell>
          <cell r="AT26">
            <v>13570.349999999999</v>
          </cell>
          <cell r="AV26">
            <v>13388.414000000001</v>
          </cell>
          <cell r="AW26">
            <v>12872.815000000001</v>
          </cell>
        </row>
        <row r="27">
          <cell r="B27" t="str">
            <v xml:space="preserve">  o/w foreign currency accounts</v>
          </cell>
          <cell r="P27">
            <v>-11606.081</v>
          </cell>
          <cell r="S27">
            <v>-10692.671</v>
          </cell>
          <cell r="V27">
            <v>-13401.915999999999</v>
          </cell>
          <cell r="Y27">
            <v>-14436.504000000001</v>
          </cell>
          <cell r="AB27">
            <v>-16587.971999999998</v>
          </cell>
          <cell r="AC27">
            <v>-17042.707000000002</v>
          </cell>
          <cell r="AD27">
            <v>-18247.350000000002</v>
          </cell>
          <cell r="AE27">
            <v>-17114.495999999999</v>
          </cell>
          <cell r="AF27">
            <v>-17387.097000000002</v>
          </cell>
          <cell r="AG27">
            <v>-15885.634</v>
          </cell>
          <cell r="AI27">
            <v>-16820.470999999998</v>
          </cell>
          <cell r="AJ27">
            <v>-16490.620999999999</v>
          </cell>
          <cell r="AK27">
            <v>-14583.522000000001</v>
          </cell>
          <cell r="AM27">
            <v>-15331.985000000001</v>
          </cell>
          <cell r="AN27">
            <v>-22023.7</v>
          </cell>
          <cell r="AQ27">
            <v>-17558.794999999998</v>
          </cell>
          <cell r="AR27">
            <v>-16696.663</v>
          </cell>
          <cell r="AT27">
            <v>-17661.786</v>
          </cell>
          <cell r="AV27">
            <v>-19508.8</v>
          </cell>
          <cell r="AW27">
            <v>-17868.905999999999</v>
          </cell>
        </row>
        <row r="29">
          <cell r="B29" t="str">
            <v>Reserves</v>
          </cell>
          <cell r="D29">
            <v>4941.7</v>
          </cell>
          <cell r="E29">
            <v>5286.99</v>
          </cell>
          <cell r="F29">
            <v>5282</v>
          </cell>
          <cell r="G29">
            <v>5400</v>
          </cell>
          <cell r="H29">
            <v>8581</v>
          </cell>
          <cell r="J29">
            <v>9052</v>
          </cell>
          <cell r="L29">
            <v>20938</v>
          </cell>
          <cell r="M29">
            <v>23711.048999999999</v>
          </cell>
          <cell r="N29">
            <v>20418</v>
          </cell>
          <cell r="O29">
            <v>23582.948</v>
          </cell>
          <cell r="P29">
            <v>30591.473999999998</v>
          </cell>
          <cell r="S29">
            <v>26890.678</v>
          </cell>
          <cell r="V29">
            <v>27106.506000000001</v>
          </cell>
          <cell r="Y29">
            <v>32567.706999999999</v>
          </cell>
          <cell r="AB29">
            <v>42406.144999999997</v>
          </cell>
          <cell r="AC29">
            <v>40722.82</v>
          </cell>
          <cell r="AD29">
            <v>41305</v>
          </cell>
          <cell r="AE29">
            <v>39621</v>
          </cell>
          <cell r="AF29">
            <v>44112</v>
          </cell>
          <cell r="AG29">
            <v>40796</v>
          </cell>
          <cell r="AI29">
            <v>40060.9</v>
          </cell>
          <cell r="AJ29">
            <v>45435.03</v>
          </cell>
          <cell r="AK29">
            <v>43534.080000000002</v>
          </cell>
          <cell r="AL29">
            <v>42449.797349899469</v>
          </cell>
          <cell r="AM29">
            <v>45973.097999999998</v>
          </cell>
          <cell r="AN29">
            <v>45026.699000000001</v>
          </cell>
          <cell r="AO29">
            <v>46666</v>
          </cell>
          <cell r="AP29">
            <v>0</v>
          </cell>
          <cell r="AQ29">
            <v>46598</v>
          </cell>
          <cell r="AR29">
            <v>49342</v>
          </cell>
          <cell r="AS29">
            <v>48507</v>
          </cell>
          <cell r="AT29">
            <v>50539</v>
          </cell>
          <cell r="AU29">
            <v>48516.86523923304</v>
          </cell>
          <cell r="AV29">
            <v>53059</v>
          </cell>
          <cell r="AW29">
            <v>49381</v>
          </cell>
          <cell r="AX29" t="e">
            <v>#REF!</v>
          </cell>
          <cell r="AY29" t="e">
            <v>#REF!</v>
          </cell>
          <cell r="AZ29">
            <v>44957</v>
          </cell>
          <cell r="BA29">
            <v>46868</v>
          </cell>
          <cell r="BB29">
            <v>48836</v>
          </cell>
          <cell r="BC29">
            <v>50560</v>
          </cell>
          <cell r="BD29">
            <v>50560</v>
          </cell>
          <cell r="BI29" t="e">
            <v>#REF!</v>
          </cell>
          <cell r="BJ29">
            <v>50560</v>
          </cell>
          <cell r="BK29">
            <v>41693</v>
          </cell>
          <cell r="BL29">
            <v>41118</v>
          </cell>
          <cell r="BM29">
            <v>39701</v>
          </cell>
          <cell r="BN29">
            <v>39701</v>
          </cell>
          <cell r="BO29">
            <v>39701</v>
          </cell>
          <cell r="BP29">
            <v>41962.704918032789</v>
          </cell>
          <cell r="BQ29" t="e">
            <v>#REF!</v>
          </cell>
        </row>
        <row r="30">
          <cell r="B30" t="str">
            <v>Credit to CBK</v>
          </cell>
          <cell r="D30">
            <v>-208</v>
          </cell>
          <cell r="E30">
            <v>-91</v>
          </cell>
          <cell r="F30">
            <v>-864</v>
          </cell>
          <cell r="G30">
            <v>-6508</v>
          </cell>
          <cell r="H30">
            <v>-12716</v>
          </cell>
          <cell r="J30">
            <v>-19242</v>
          </cell>
          <cell r="L30">
            <v>-11484</v>
          </cell>
          <cell r="M30">
            <v>-14690</v>
          </cell>
          <cell r="N30">
            <v>-12274</v>
          </cell>
          <cell r="O30">
            <v>-11038</v>
          </cell>
          <cell r="P30">
            <v>-10072</v>
          </cell>
          <cell r="S30">
            <v>-11797</v>
          </cell>
          <cell r="V30">
            <v>-13613</v>
          </cell>
          <cell r="Y30">
            <v>-9778</v>
          </cell>
          <cell r="AB30">
            <v>-9766</v>
          </cell>
          <cell r="AC30">
            <v>-9566</v>
          </cell>
          <cell r="AD30">
            <v>-9569</v>
          </cell>
          <cell r="AE30">
            <v>-9962</v>
          </cell>
          <cell r="AF30">
            <v>-9521</v>
          </cell>
          <cell r="AG30">
            <v>-9284</v>
          </cell>
          <cell r="AI30">
            <v>-9316</v>
          </cell>
          <cell r="AJ30">
            <v>-9145</v>
          </cell>
          <cell r="AK30">
            <v>-9126</v>
          </cell>
          <cell r="AL30">
            <v>-9767</v>
          </cell>
          <cell r="AM30">
            <v>-9204</v>
          </cell>
          <cell r="AN30">
            <v>-9128</v>
          </cell>
          <cell r="AO30">
            <v>-9103</v>
          </cell>
          <cell r="AP30">
            <v>0</v>
          </cell>
          <cell r="AQ30">
            <v>-9056</v>
          </cell>
          <cell r="AR30">
            <v>-9056</v>
          </cell>
          <cell r="AS30">
            <v>-9056</v>
          </cell>
          <cell r="AT30">
            <v>-9064</v>
          </cell>
          <cell r="AU30">
            <v>-9200</v>
          </cell>
          <cell r="AV30">
            <v>-9036</v>
          </cell>
          <cell r="AW30">
            <v>-8840</v>
          </cell>
          <cell r="AX30">
            <v>-9200</v>
          </cell>
          <cell r="AY30">
            <v>-9200</v>
          </cell>
          <cell r="AZ30">
            <v>-9264</v>
          </cell>
          <cell r="BA30">
            <v>-8790</v>
          </cell>
          <cell r="BB30">
            <v>-8830</v>
          </cell>
          <cell r="BC30">
            <v>-12670</v>
          </cell>
          <cell r="BD30">
            <v>-12670</v>
          </cell>
          <cell r="BI30">
            <v>-9200</v>
          </cell>
          <cell r="BJ30">
            <v>-12670</v>
          </cell>
          <cell r="BK30">
            <v>-8854</v>
          </cell>
          <cell r="BL30">
            <v>-8716</v>
          </cell>
          <cell r="BM30">
            <v>-1595</v>
          </cell>
          <cell r="BN30">
            <v>-1595</v>
          </cell>
          <cell r="BO30">
            <v>-1595</v>
          </cell>
          <cell r="BP30">
            <v>-9000</v>
          </cell>
          <cell r="BQ30">
            <v>-9200</v>
          </cell>
        </row>
        <row r="32">
          <cell r="B32" t="str">
            <v>Net domestic assets</v>
          </cell>
          <cell r="D32">
            <v>71068</v>
          </cell>
          <cell r="E32">
            <v>76035.516999999993</v>
          </cell>
          <cell r="F32">
            <v>84647.365000000005</v>
          </cell>
          <cell r="G32">
            <v>94973.400999999998</v>
          </cell>
          <cell r="H32">
            <v>111987.68</v>
          </cell>
          <cell r="J32">
            <v>113382.319</v>
          </cell>
          <cell r="L32">
            <v>112882.052</v>
          </cell>
          <cell r="M32">
            <v>131953.32399999999</v>
          </cell>
          <cell r="N32">
            <v>134134.573</v>
          </cell>
          <cell r="O32">
            <v>146320.07</v>
          </cell>
          <cell r="P32">
            <v>151966.40299999999</v>
          </cell>
          <cell r="S32">
            <v>157183.54500000004</v>
          </cell>
          <cell r="V32">
            <v>164183.87</v>
          </cell>
          <cell r="Y32">
            <v>159358.636</v>
          </cell>
          <cell r="AB32">
            <v>160136.67600000001</v>
          </cell>
          <cell r="AC32">
            <v>164774.18700000001</v>
          </cell>
          <cell r="AD32">
            <v>164526.802</v>
          </cell>
          <cell r="AE32">
            <v>175244.655</v>
          </cell>
          <cell r="AF32">
            <v>174140.56799999997</v>
          </cell>
          <cell r="AG32">
            <v>179889.19700000001</v>
          </cell>
          <cell r="AI32">
            <v>186396.59299999999</v>
          </cell>
          <cell r="AJ32">
            <v>185985.329</v>
          </cell>
          <cell r="AK32">
            <v>185598.88199999998</v>
          </cell>
          <cell r="AL32">
            <v>158638.19113957381</v>
          </cell>
          <cell r="AM32">
            <v>181706.611</v>
          </cell>
          <cell r="AN32">
            <v>181391.26800000001</v>
          </cell>
          <cell r="AO32">
            <v>187766.49399999998</v>
          </cell>
          <cell r="AP32">
            <v>194720.21169185679</v>
          </cell>
          <cell r="AQ32">
            <v>192007.02799999999</v>
          </cell>
          <cell r="AR32">
            <v>190679.20600000003</v>
          </cell>
          <cell r="AS32">
            <v>198522.45600000001</v>
          </cell>
          <cell r="AT32">
            <v>202992.97899999999</v>
          </cell>
          <cell r="AU32" t="e">
            <v>#REF!</v>
          </cell>
          <cell r="AV32">
            <v>199116.984</v>
          </cell>
          <cell r="AW32">
            <v>205940.25499999998</v>
          </cell>
          <cell r="AX32" t="e">
            <v>#REF!</v>
          </cell>
          <cell r="AY32" t="e">
            <v>#REF!</v>
          </cell>
          <cell r="AZ32">
            <v>208752.37299999999</v>
          </cell>
          <cell r="BA32">
            <v>204559.492</v>
          </cell>
          <cell r="BB32">
            <v>202852.83499999999</v>
          </cell>
          <cell r="BC32">
            <v>193253.80800000002</v>
          </cell>
          <cell r="BD32">
            <v>199124</v>
          </cell>
          <cell r="BI32" t="e">
            <v>#REF!</v>
          </cell>
          <cell r="BJ32">
            <v>193846.96948876744</v>
          </cell>
          <cell r="BK32">
            <v>197550.98537767029</v>
          </cell>
          <cell r="BL32">
            <v>200688.31400000001</v>
          </cell>
          <cell r="BM32">
            <v>232665.70237380191</v>
          </cell>
          <cell r="BN32">
            <v>209799.22699999998</v>
          </cell>
          <cell r="BO32">
            <v>230671.74100000004</v>
          </cell>
          <cell r="BP32">
            <v>201122.02032786887</v>
          </cell>
          <cell r="BQ32" t="e">
            <v>#REF!</v>
          </cell>
        </row>
        <row r="33">
          <cell r="B33" t="str">
            <v xml:space="preserve">  Domestic credit</v>
          </cell>
          <cell r="D33">
            <v>81156.313999999998</v>
          </cell>
          <cell r="E33">
            <v>86778.519</v>
          </cell>
          <cell r="F33">
            <v>96253</v>
          </cell>
          <cell r="G33">
            <v>103660.53</v>
          </cell>
          <cell r="H33">
            <v>122036.83099999999</v>
          </cell>
          <cell r="J33">
            <v>126555.58799999999</v>
          </cell>
          <cell r="L33">
            <v>138019.30200000003</v>
          </cell>
          <cell r="M33">
            <v>155009.00599999999</v>
          </cell>
          <cell r="N33">
            <v>160416.62599999999</v>
          </cell>
          <cell r="O33">
            <v>176733.06399999998</v>
          </cell>
          <cell r="P33">
            <v>182410.54699999999</v>
          </cell>
          <cell r="S33">
            <v>191146.166</v>
          </cell>
          <cell r="V33">
            <v>200251.88</v>
          </cell>
          <cell r="Y33">
            <v>195384.573</v>
          </cell>
          <cell r="AB33">
            <v>199385.39199999999</v>
          </cell>
          <cell r="AC33">
            <v>206410.21599999999</v>
          </cell>
          <cell r="AD33">
            <v>205439.405</v>
          </cell>
          <cell r="AE33">
            <v>212589.283</v>
          </cell>
          <cell r="AF33">
            <v>216647.62</v>
          </cell>
          <cell r="AG33">
            <v>222025.69</v>
          </cell>
          <cell r="AI33">
            <v>226527.163</v>
          </cell>
          <cell r="AJ33">
            <v>231328.571</v>
          </cell>
          <cell r="AK33">
            <v>233573.49400000001</v>
          </cell>
          <cell r="AL33">
            <v>201184.88481200323</v>
          </cell>
          <cell r="AM33">
            <v>233077.12899999999</v>
          </cell>
          <cell r="AN33">
            <v>236160.78999999998</v>
          </cell>
          <cell r="AO33">
            <v>239283.15100000001</v>
          </cell>
          <cell r="AP33">
            <v>204058.20011623675</v>
          </cell>
          <cell r="AQ33">
            <v>239927.17100000003</v>
          </cell>
          <cell r="AR33">
            <v>243766.97200000001</v>
          </cell>
          <cell r="AS33">
            <v>251443</v>
          </cell>
          <cell r="AT33">
            <v>257142.10500000001</v>
          </cell>
          <cell r="AU33" t="e">
            <v>#REF!</v>
          </cell>
          <cell r="AV33">
            <v>256256.58100000001</v>
          </cell>
          <cell r="AW33">
            <v>260387.13199999998</v>
          </cell>
          <cell r="AX33" t="e">
            <v>#REF!</v>
          </cell>
          <cell r="AY33" t="e">
            <v>#REF!</v>
          </cell>
          <cell r="AZ33">
            <v>266521.61800000002</v>
          </cell>
          <cell r="BA33">
            <v>263265</v>
          </cell>
          <cell r="BB33">
            <v>262857.61</v>
          </cell>
          <cell r="BC33">
            <v>261119</v>
          </cell>
          <cell r="BD33">
            <v>261119</v>
          </cell>
          <cell r="BI33" t="e">
            <v>#REF!</v>
          </cell>
          <cell r="BJ33">
            <v>260989</v>
          </cell>
          <cell r="BK33">
            <v>263555</v>
          </cell>
          <cell r="BL33">
            <v>265473</v>
          </cell>
          <cell r="BM33">
            <v>289666.17850479233</v>
          </cell>
          <cell r="BN33">
            <v>287244.78000000003</v>
          </cell>
          <cell r="BO33">
            <v>308283.08400000003</v>
          </cell>
          <cell r="BP33">
            <v>269122.02032786887</v>
          </cell>
          <cell r="BQ33" t="e">
            <v>#REF!</v>
          </cell>
        </row>
        <row r="34">
          <cell r="B34" t="str">
            <v xml:space="preserve">    Government (net)</v>
          </cell>
          <cell r="D34">
            <v>10269.959999999999</v>
          </cell>
          <cell r="E34">
            <v>9197.9380000000001</v>
          </cell>
          <cell r="F34">
            <v>11223.005000000001</v>
          </cell>
          <cell r="G34">
            <v>13688.509</v>
          </cell>
          <cell r="H34">
            <v>22061.578999999998</v>
          </cell>
          <cell r="J34">
            <v>25629.692999999999</v>
          </cell>
          <cell r="L34">
            <v>34608.497000000003</v>
          </cell>
          <cell r="M34">
            <v>49045.04</v>
          </cell>
          <cell r="N34">
            <v>45413.864000000001</v>
          </cell>
          <cell r="O34">
            <v>58302.190999999999</v>
          </cell>
          <cell r="P34">
            <v>54340.256999999998</v>
          </cell>
          <cell r="S34">
            <v>55717.919000000002</v>
          </cell>
          <cell r="V34">
            <v>51272.695</v>
          </cell>
          <cell r="Y34">
            <v>35833.53</v>
          </cell>
          <cell r="AB34">
            <v>28359.267</v>
          </cell>
          <cell r="AC34">
            <v>31024.202999999998</v>
          </cell>
          <cell r="AD34">
            <v>29324.383000000002</v>
          </cell>
          <cell r="AE34">
            <v>35171.459000000003</v>
          </cell>
          <cell r="AF34">
            <v>37769.670999999995</v>
          </cell>
          <cell r="AG34">
            <v>40235.144</v>
          </cell>
          <cell r="AI34">
            <v>41794</v>
          </cell>
          <cell r="AJ34">
            <v>43444.842000000004</v>
          </cell>
          <cell r="AK34">
            <v>45029.417000000001</v>
          </cell>
          <cell r="AL34">
            <v>29547</v>
          </cell>
          <cell r="AM34">
            <v>41778.482000000004</v>
          </cell>
          <cell r="AN34">
            <v>44837.458999999995</v>
          </cell>
          <cell r="AO34">
            <v>43704.533000000003</v>
          </cell>
          <cell r="AP34">
            <v>29665.600000000006</v>
          </cell>
          <cell r="AQ34">
            <v>42200.141000000003</v>
          </cell>
          <cell r="AR34">
            <v>42282.921999999999</v>
          </cell>
          <cell r="AS34">
            <v>48948</v>
          </cell>
          <cell r="AT34">
            <v>52547</v>
          </cell>
          <cell r="AU34" t="e">
            <v>#REF!</v>
          </cell>
          <cell r="AV34">
            <v>51445</v>
          </cell>
          <cell r="AW34">
            <v>52378.527000000002</v>
          </cell>
          <cell r="AX34" t="e">
            <v>#REF!</v>
          </cell>
          <cell r="AY34" t="e">
            <v>#REF!</v>
          </cell>
          <cell r="AZ34">
            <v>53782.023999999998</v>
          </cell>
          <cell r="BA34">
            <v>50247</v>
          </cell>
          <cell r="BB34">
            <v>46311.334999999999</v>
          </cell>
          <cell r="BC34">
            <v>37443</v>
          </cell>
          <cell r="BD34">
            <v>37443</v>
          </cell>
          <cell r="BI34" t="e">
            <v>#REF!</v>
          </cell>
          <cell r="BJ34">
            <v>37313</v>
          </cell>
          <cell r="BK34">
            <v>38566</v>
          </cell>
          <cell r="BL34">
            <v>37401</v>
          </cell>
          <cell r="BM34">
            <v>51960</v>
          </cell>
          <cell r="BN34">
            <v>51960</v>
          </cell>
          <cell r="BO34">
            <v>51960</v>
          </cell>
          <cell r="BP34">
            <v>41155.100327868859</v>
          </cell>
          <cell r="BQ34" t="e">
            <v>#REF!</v>
          </cell>
        </row>
        <row r="35">
          <cell r="B35" t="str">
            <v xml:space="preserve">      Credit</v>
          </cell>
          <cell r="N35">
            <v>47181.864000000001</v>
          </cell>
          <cell r="P35">
            <v>55373.307999999997</v>
          </cell>
          <cell r="S35">
            <v>56778.967000000004</v>
          </cell>
          <cell r="V35">
            <v>52282.720999999998</v>
          </cell>
          <cell r="Y35">
            <v>37601.828000000001</v>
          </cell>
          <cell r="AB35">
            <v>30200.797999999999</v>
          </cell>
          <cell r="AC35">
            <v>32811.983</v>
          </cell>
          <cell r="AD35">
            <v>31175.434000000001</v>
          </cell>
          <cell r="AE35">
            <v>37042.451000000001</v>
          </cell>
          <cell r="AF35">
            <v>39299.605999999992</v>
          </cell>
          <cell r="AG35">
            <v>41836.597000000002</v>
          </cell>
          <cell r="AI35">
            <v>43212.705999999998</v>
          </cell>
          <cell r="AJ35">
            <v>44932.028000000006</v>
          </cell>
          <cell r="AK35">
            <v>46546.101000000002</v>
          </cell>
          <cell r="AM35">
            <v>43296.942000000003</v>
          </cell>
          <cell r="AP35">
            <v>29665.600000000006</v>
          </cell>
          <cell r="AQ35">
            <v>43564.592000000004</v>
          </cell>
        </row>
        <row r="36">
          <cell r="B36" t="str">
            <v xml:space="preserve">      Deposits</v>
          </cell>
          <cell r="N36">
            <v>-1768</v>
          </cell>
          <cell r="P36">
            <v>-1033.0509999999999</v>
          </cell>
          <cell r="S36">
            <v>-1061.048</v>
          </cell>
          <cell r="V36">
            <v>-1010.026</v>
          </cell>
          <cell r="Y36">
            <v>-1768.298</v>
          </cell>
          <cell r="AB36">
            <v>-1841.5309999999999</v>
          </cell>
          <cell r="AC36">
            <v>-1787.78</v>
          </cell>
          <cell r="AD36">
            <v>-1851.0509999999999</v>
          </cell>
          <cell r="AE36">
            <v>-1870.992</v>
          </cell>
          <cell r="AF36">
            <v>-1529.9349999999999</v>
          </cell>
          <cell r="AG36">
            <v>-1601.453</v>
          </cell>
          <cell r="AI36">
            <v>-1418.7060000000001</v>
          </cell>
          <cell r="AJ36">
            <v>-1487.1860000000001</v>
          </cell>
          <cell r="AK36">
            <v>-1516.6840000000002</v>
          </cell>
          <cell r="AM36">
            <v>-1518.46</v>
          </cell>
          <cell r="AQ36">
            <v>-1364.451</v>
          </cell>
        </row>
        <row r="37">
          <cell r="B37" t="str">
            <v xml:space="preserve">    Other public sector</v>
          </cell>
          <cell r="D37">
            <v>3877.17</v>
          </cell>
          <cell r="E37">
            <v>5092.33</v>
          </cell>
          <cell r="F37">
            <v>4712.1819999999998</v>
          </cell>
          <cell r="G37">
            <v>4366.4949999999999</v>
          </cell>
          <cell r="H37">
            <v>4479.4229999999998</v>
          </cell>
          <cell r="J37">
            <v>3565.0140000000001</v>
          </cell>
          <cell r="L37">
            <v>4398.3789999999999</v>
          </cell>
          <cell r="M37">
            <v>4542.0919999999996</v>
          </cell>
          <cell r="N37">
            <v>4974.4459999999999</v>
          </cell>
          <cell r="O37">
            <v>4529.8100000000004</v>
          </cell>
          <cell r="P37">
            <v>5752.1760000000004</v>
          </cell>
          <cell r="S37">
            <v>5833.8609999999999</v>
          </cell>
          <cell r="V37">
            <v>5591.6610000000001</v>
          </cell>
          <cell r="Y37">
            <v>5304.0680000000002</v>
          </cell>
          <cell r="AB37">
            <v>5367.5410000000002</v>
          </cell>
          <cell r="AC37">
            <v>5169.4440000000004</v>
          </cell>
          <cell r="AD37">
            <v>4607.3019999999997</v>
          </cell>
          <cell r="AE37">
            <v>4572.5810000000001</v>
          </cell>
          <cell r="AF37">
            <v>4545.1040000000003</v>
          </cell>
          <cell r="AG37">
            <v>4665.2299999999996</v>
          </cell>
          <cell r="AI37">
            <v>4076.9560000000001</v>
          </cell>
          <cell r="AJ37">
            <v>4916.9290000000001</v>
          </cell>
          <cell r="AK37">
            <v>4991.8599999999997</v>
          </cell>
          <cell r="AL37">
            <v>5368</v>
          </cell>
          <cell r="AM37">
            <v>5958.6049999999996</v>
          </cell>
          <cell r="AN37">
            <v>5624.5690000000004</v>
          </cell>
          <cell r="AO37">
            <v>5570.6180000000004</v>
          </cell>
          <cell r="AP37">
            <v>5368</v>
          </cell>
          <cell r="AQ37">
            <v>5696.83</v>
          </cell>
          <cell r="AR37">
            <v>6033.15</v>
          </cell>
          <cell r="AS37">
            <v>5464</v>
          </cell>
          <cell r="AT37">
            <v>5543.0320000000002</v>
          </cell>
          <cell r="AU37">
            <v>5368</v>
          </cell>
          <cell r="AV37">
            <v>5556.2330000000002</v>
          </cell>
          <cell r="AW37">
            <v>5527.2539999999999</v>
          </cell>
          <cell r="AX37">
            <v>5368</v>
          </cell>
          <cell r="AY37">
            <v>5368</v>
          </cell>
          <cell r="AZ37">
            <v>5627.8109999999997</v>
          </cell>
          <cell r="BA37">
            <v>5505</v>
          </cell>
          <cell r="BB37">
            <v>5424.125</v>
          </cell>
          <cell r="BC37">
            <v>6681</v>
          </cell>
          <cell r="BD37">
            <v>6681</v>
          </cell>
          <cell r="BI37">
            <v>5368</v>
          </cell>
          <cell r="BJ37">
            <v>6681</v>
          </cell>
          <cell r="BK37">
            <v>7351</v>
          </cell>
          <cell r="BL37">
            <v>7291</v>
          </cell>
          <cell r="BM37">
            <v>7872.3149999999996</v>
          </cell>
          <cell r="BN37">
            <v>7872.3149999999996</v>
          </cell>
          <cell r="BO37">
            <v>7822.8209999999999</v>
          </cell>
          <cell r="BP37">
            <v>7500</v>
          </cell>
          <cell r="BQ37">
            <v>5368</v>
          </cell>
        </row>
        <row r="38">
          <cell r="B38" t="str">
            <v xml:space="preserve">    Private sector</v>
          </cell>
          <cell r="D38">
            <v>67009.183999999994</v>
          </cell>
          <cell r="E38">
            <v>72488.251000000004</v>
          </cell>
          <cell r="F38">
            <v>80317.812999999995</v>
          </cell>
          <cell r="G38">
            <v>85605.525999999998</v>
          </cell>
          <cell r="H38">
            <v>95495.828999999998</v>
          </cell>
          <cell r="J38">
            <v>97360.880999999994</v>
          </cell>
          <cell r="L38">
            <v>99012.426000000007</v>
          </cell>
          <cell r="M38">
            <v>101421.874</v>
          </cell>
          <cell r="N38">
            <v>110028.31600000001</v>
          </cell>
          <cell r="O38">
            <v>113901.06299999999</v>
          </cell>
          <cell r="P38">
            <v>122318.114</v>
          </cell>
          <cell r="S38">
            <v>129594.386</v>
          </cell>
          <cell r="V38">
            <v>143387.524</v>
          </cell>
          <cell r="Y38">
            <v>154246.97500000001</v>
          </cell>
          <cell r="AB38">
            <v>165658.584</v>
          </cell>
          <cell r="AC38">
            <v>170216.56899999999</v>
          </cell>
          <cell r="AD38">
            <v>171507.72</v>
          </cell>
          <cell r="AE38">
            <v>172845.24299999999</v>
          </cell>
          <cell r="AF38">
            <v>174332.845</v>
          </cell>
          <cell r="AG38">
            <v>177125.31599999999</v>
          </cell>
          <cell r="AI38">
            <v>180656.20699999999</v>
          </cell>
          <cell r="AJ38">
            <v>182966.8</v>
          </cell>
          <cell r="AK38">
            <v>183552.217</v>
          </cell>
          <cell r="AL38">
            <v>166269.88481200323</v>
          </cell>
          <cell r="AM38">
            <v>185340.04199999999</v>
          </cell>
          <cell r="AN38">
            <v>185698.76199999999</v>
          </cell>
          <cell r="AO38">
            <v>190008</v>
          </cell>
          <cell r="AP38">
            <v>169024.60011623675</v>
          </cell>
          <cell r="AQ38">
            <v>192030.2</v>
          </cell>
          <cell r="AR38">
            <v>195450.9</v>
          </cell>
          <cell r="AS38">
            <v>197031</v>
          </cell>
          <cell r="AT38">
            <v>199052.073</v>
          </cell>
          <cell r="AU38">
            <v>200985.55514449393</v>
          </cell>
          <cell r="AV38">
            <v>199255.348</v>
          </cell>
          <cell r="AW38">
            <v>202481.351</v>
          </cell>
          <cell r="AX38">
            <v>210358.54452445713</v>
          </cell>
          <cell r="AY38">
            <v>203033.11446000001</v>
          </cell>
          <cell r="AZ38">
            <v>207111.783</v>
          </cell>
          <cell r="BA38">
            <v>207513</v>
          </cell>
          <cell r="BB38">
            <v>211122.15</v>
          </cell>
          <cell r="BC38">
            <v>216995</v>
          </cell>
          <cell r="BD38">
            <v>216995</v>
          </cell>
          <cell r="BI38">
            <v>209182.90083</v>
          </cell>
          <cell r="BJ38">
            <v>216995</v>
          </cell>
          <cell r="BK38">
            <v>217638</v>
          </cell>
          <cell r="BL38">
            <v>220781</v>
          </cell>
          <cell r="BM38">
            <v>229833.86350479233</v>
          </cell>
          <cell r="BN38">
            <v>227412.465</v>
          </cell>
          <cell r="BO38">
            <v>248500.26300000001</v>
          </cell>
          <cell r="BP38">
            <v>220466.92</v>
          </cell>
          <cell r="BQ38">
            <v>213366.5588466</v>
          </cell>
        </row>
        <row r="39">
          <cell r="B39" t="str">
            <v xml:space="preserve">  Other items (net)</v>
          </cell>
          <cell r="D39">
            <v>-10088.313999999998</v>
          </cell>
          <cell r="E39">
            <v>-10743.002000000008</v>
          </cell>
          <cell r="F39">
            <v>-11605.634999999995</v>
          </cell>
          <cell r="G39">
            <v>-8687.1290000000008</v>
          </cell>
          <cell r="H39">
            <v>-10049.150999999998</v>
          </cell>
          <cell r="J39">
            <v>-13173.268999999986</v>
          </cell>
          <cell r="L39">
            <v>-25137.250000000029</v>
          </cell>
          <cell r="M39">
            <v>-23055.682000000001</v>
          </cell>
          <cell r="N39">
            <v>-26282.052999999985</v>
          </cell>
          <cell r="O39">
            <v>-30412.993999999977</v>
          </cell>
          <cell r="P39">
            <v>-30444.144</v>
          </cell>
          <cell r="S39">
            <v>-33962.620999999956</v>
          </cell>
          <cell r="V39">
            <v>-36068.010000000009</v>
          </cell>
          <cell r="Y39">
            <v>-36025.937000000005</v>
          </cell>
          <cell r="AB39">
            <v>-39248.715999999986</v>
          </cell>
          <cell r="AC39">
            <v>-41636.02899999998</v>
          </cell>
          <cell r="AD39">
            <v>-40912.603000000003</v>
          </cell>
          <cell r="AE39">
            <v>-37344.627999999997</v>
          </cell>
          <cell r="AF39">
            <v>-42507.052000000025</v>
          </cell>
          <cell r="AG39">
            <v>-42136.492999999988</v>
          </cell>
          <cell r="AI39">
            <v>-40130.570000000007</v>
          </cell>
          <cell r="AJ39">
            <v>-45343.241999999998</v>
          </cell>
          <cell r="AK39">
            <v>-47974.612000000023</v>
          </cell>
          <cell r="AL39">
            <v>-42546.693672429421</v>
          </cell>
          <cell r="AM39">
            <v>-51370.517999999982</v>
          </cell>
          <cell r="AN39">
            <v>-54769.521999999968</v>
          </cell>
          <cell r="AO39">
            <v>-51516.657000000036</v>
          </cell>
          <cell r="AP39">
            <v>-9337.9884243799606</v>
          </cell>
          <cell r="AQ39">
            <v>-47920.14300000004</v>
          </cell>
          <cell r="AR39">
            <v>-53087.765999999974</v>
          </cell>
          <cell r="AS39">
            <v>-52920.543999999994</v>
          </cell>
          <cell r="AT39">
            <v>-54149.126000000018</v>
          </cell>
          <cell r="AU39">
            <v>-52919.999999993801</v>
          </cell>
          <cell r="AV39">
            <v>-57139.597000000009</v>
          </cell>
          <cell r="AW39">
            <v>-54446.877000000008</v>
          </cell>
          <cell r="AX39">
            <v>-50000</v>
          </cell>
          <cell r="AY39">
            <v>-50900</v>
          </cell>
          <cell r="AZ39">
            <v>-57769.245000000024</v>
          </cell>
          <cell r="BA39">
            <v>-58705.508000000002</v>
          </cell>
          <cell r="BB39">
            <v>-60004.774999999994</v>
          </cell>
          <cell r="BC39">
            <v>-67865.191999999981</v>
          </cell>
          <cell r="BD39">
            <v>-61995</v>
          </cell>
          <cell r="BI39">
            <v>-55000</v>
          </cell>
          <cell r="BJ39">
            <v>-67142.030511232559</v>
          </cell>
          <cell r="BK39">
            <v>-66004.014622329705</v>
          </cell>
          <cell r="BL39">
            <v>-64784.685999999987</v>
          </cell>
          <cell r="BM39">
            <v>-57000.476130990428</v>
          </cell>
          <cell r="BN39">
            <v>-77445.553000000044</v>
          </cell>
          <cell r="BO39">
            <v>-77611.342999999993</v>
          </cell>
          <cell r="BP39">
            <v>-68000</v>
          </cell>
          <cell r="BQ39">
            <v>-55000</v>
          </cell>
        </row>
        <row r="41">
          <cell r="B41" t="str">
            <v xml:space="preserve">       claims on local government</v>
          </cell>
          <cell r="BM41">
            <v>-49.494</v>
          </cell>
          <cell r="BN41">
            <v>-49.494</v>
          </cell>
          <cell r="BO41">
            <v>-49.494</v>
          </cell>
        </row>
        <row r="42">
          <cell r="B42" t="str">
            <v xml:space="preserve">       claims on non-depository financial enterprises</v>
          </cell>
          <cell r="BM42">
            <v>8409.2839999999997</v>
          </cell>
          <cell r="BN42">
            <v>8409.2839999999997</v>
          </cell>
          <cell r="BO42">
            <v>8409.2839999999997</v>
          </cell>
        </row>
        <row r="44">
          <cell r="B44" t="str">
            <v>Total deposits</v>
          </cell>
          <cell r="D44">
            <v>75390.39</v>
          </cell>
          <cell r="E44">
            <v>80733.207999999999</v>
          </cell>
          <cell r="F44">
            <v>89190.36</v>
          </cell>
          <cell r="G44">
            <v>94720.293000000005</v>
          </cell>
          <cell r="H44">
            <v>109366.12</v>
          </cell>
          <cell r="J44">
            <v>112831.38</v>
          </cell>
          <cell r="L44">
            <v>134837</v>
          </cell>
          <cell r="M44">
            <v>147788.753</v>
          </cell>
          <cell r="N44">
            <v>147187</v>
          </cell>
          <cell r="O44">
            <v>160078.448</v>
          </cell>
          <cell r="P44">
            <v>177922.39799999999</v>
          </cell>
          <cell r="S44">
            <v>177281.11800000002</v>
          </cell>
          <cell r="V44">
            <v>185438.193</v>
          </cell>
          <cell r="Y44">
            <v>188185.10399999999</v>
          </cell>
          <cell r="AB44">
            <v>197414.94899999999</v>
          </cell>
          <cell r="AC44">
            <v>201309.981</v>
          </cell>
          <cell r="AD44">
            <v>202170.26199999999</v>
          </cell>
          <cell r="AE44">
            <v>209532.10800000001</v>
          </cell>
          <cell r="AF44">
            <v>213522.53099999999</v>
          </cell>
          <cell r="AG44">
            <v>215547.68400000001</v>
          </cell>
          <cell r="AI44">
            <v>221189</v>
          </cell>
          <cell r="AJ44">
            <v>225291.23</v>
          </cell>
          <cell r="AK44">
            <v>224328.8</v>
          </cell>
          <cell r="AL44">
            <v>193838.61677747327</v>
          </cell>
          <cell r="AM44">
            <v>221609.73</v>
          </cell>
          <cell r="AN44">
            <v>223706.239</v>
          </cell>
          <cell r="AO44">
            <v>226045.26799999998</v>
          </cell>
          <cell r="AP44">
            <v>197207.76325985679</v>
          </cell>
          <cell r="AQ44">
            <v>232212</v>
          </cell>
          <cell r="AR44">
            <v>233259.90000000002</v>
          </cell>
          <cell r="AS44">
            <v>241201</v>
          </cell>
          <cell r="AT44">
            <v>246391.255</v>
          </cell>
          <cell r="AU44">
            <v>242584.32619616517</v>
          </cell>
          <cell r="AV44">
            <v>245002</v>
          </cell>
          <cell r="AW44">
            <v>247468.79999999999</v>
          </cell>
          <cell r="AX44" t="e">
            <v>#REF!</v>
          </cell>
          <cell r="AY44" t="e">
            <v>#REF!</v>
          </cell>
          <cell r="AZ44">
            <v>245860</v>
          </cell>
          <cell r="BA44">
            <v>244542</v>
          </cell>
          <cell r="BB44">
            <v>248984.39199999999</v>
          </cell>
          <cell r="BC44">
            <v>237014</v>
          </cell>
          <cell r="BD44">
            <v>237014</v>
          </cell>
          <cell r="BI44" t="e">
            <v>#REF!</v>
          </cell>
          <cell r="BJ44">
            <v>237014</v>
          </cell>
          <cell r="BK44">
            <v>235418</v>
          </cell>
          <cell r="BL44">
            <v>236813</v>
          </cell>
          <cell r="BM44">
            <v>286341.80032907345</v>
          </cell>
          <cell r="BN44">
            <v>250352.43099999998</v>
          </cell>
          <cell r="BO44">
            <v>281808.33100000001</v>
          </cell>
          <cell r="BP44">
            <v>239786.88524590165</v>
          </cell>
          <cell r="BQ44" t="e">
            <v>#REF!</v>
          </cell>
        </row>
        <row r="46">
          <cell r="B46" t="str">
            <v>Monetary survey</v>
          </cell>
        </row>
        <row r="48">
          <cell r="B48" t="str">
            <v xml:space="preserve">Net foreign assets </v>
          </cell>
          <cell r="D48">
            <v>-6498.7388000000001</v>
          </cell>
          <cell r="E48">
            <v>-8971.49683</v>
          </cell>
          <cell r="F48">
            <v>-9180.1792399999958</v>
          </cell>
          <cell r="G48">
            <v>-9436.9481599999999</v>
          </cell>
          <cell r="H48">
            <v>-7288.3541999999989</v>
          </cell>
          <cell r="J48">
            <v>-1010.3852700000043</v>
          </cell>
          <cell r="L48">
            <v>20641.261950000004</v>
          </cell>
          <cell r="M48">
            <v>25912.299719999995</v>
          </cell>
          <cell r="N48">
            <v>24426.338299999999</v>
          </cell>
          <cell r="O48">
            <v>22599.842240000002</v>
          </cell>
          <cell r="P48">
            <v>13290.521000000001</v>
          </cell>
          <cell r="S48">
            <v>13220.894999999997</v>
          </cell>
          <cell r="V48">
            <v>10257.816999999999</v>
          </cell>
          <cell r="Y48">
            <v>8632.7610000000004</v>
          </cell>
          <cell r="AB48">
            <v>6913.1280000000042</v>
          </cell>
          <cell r="AC48">
            <v>8759.9739999999983</v>
          </cell>
          <cell r="AD48">
            <v>8785.4599999999991</v>
          </cell>
          <cell r="AE48">
            <v>13949.453000000001</v>
          </cell>
          <cell r="AF48">
            <v>16935.963000000007</v>
          </cell>
          <cell r="AG48">
            <v>20107.487000000001</v>
          </cell>
          <cell r="AI48">
            <v>26639.507000000005</v>
          </cell>
          <cell r="AJ48">
            <v>25455.716924</v>
          </cell>
          <cell r="AK48">
            <v>27489.838</v>
          </cell>
          <cell r="AL48">
            <v>11661.15</v>
          </cell>
          <cell r="AM48">
            <v>23472.021000000001</v>
          </cell>
          <cell r="AN48">
            <v>29621.271999999997</v>
          </cell>
          <cell r="AO48">
            <v>12072.872432</v>
          </cell>
          <cell r="AP48">
            <v>13844.65</v>
          </cell>
          <cell r="AQ48">
            <v>28644.972000000005</v>
          </cell>
          <cell r="AR48">
            <v>27880.694000000003</v>
          </cell>
          <cell r="AS48">
            <v>33251.544000000002</v>
          </cell>
          <cell r="AT48">
            <v>38225.276000000005</v>
          </cell>
          <cell r="AU48" t="e">
            <v>#REF!</v>
          </cell>
          <cell r="AV48">
            <v>40928.016000000003</v>
          </cell>
          <cell r="AW48">
            <v>38761.544999999998</v>
          </cell>
          <cell r="AX48" t="e">
            <v>#REF!</v>
          </cell>
          <cell r="AY48">
            <v>39299</v>
          </cell>
          <cell r="AZ48">
            <v>40069.627</v>
          </cell>
          <cell r="BA48">
            <v>38386.597999999998</v>
          </cell>
          <cell r="BB48">
            <v>42146.626999999993</v>
          </cell>
          <cell r="BC48">
            <v>35755.741999999998</v>
          </cell>
          <cell r="BD48">
            <v>29885.550000000003</v>
          </cell>
          <cell r="BI48" t="e">
            <v>#DIV/0!</v>
          </cell>
          <cell r="BJ48">
            <v>32459.880511232561</v>
          </cell>
          <cell r="BK48">
            <v>33747.704622329707</v>
          </cell>
          <cell r="BL48">
            <v>33805.806000000004</v>
          </cell>
          <cell r="BM48">
            <v>49224.437955271555</v>
          </cell>
          <cell r="BN48">
            <v>34848.933999999994</v>
          </cell>
          <cell r="BO48">
            <v>45432.319999999992</v>
          </cell>
          <cell r="BP48">
            <v>46215.297916898024</v>
          </cell>
          <cell r="BQ48" t="e">
            <v>#DIV/0!</v>
          </cell>
        </row>
        <row r="50">
          <cell r="B50" t="str">
            <v xml:space="preserve">Net domestic assets </v>
          </cell>
          <cell r="D50">
            <v>94571.738799999992</v>
          </cell>
          <cell r="E50">
            <v>100406.70483</v>
          </cell>
          <cell r="F50">
            <v>113517.17924</v>
          </cell>
          <cell r="G50">
            <v>116882.24116000001</v>
          </cell>
          <cell r="H50">
            <v>139383.3542</v>
          </cell>
          <cell r="J50">
            <v>137840.38527</v>
          </cell>
          <cell r="L50">
            <v>140948.73804999999</v>
          </cell>
          <cell r="M50">
            <v>148976.40427999999</v>
          </cell>
          <cell r="N50">
            <v>147498.6617</v>
          </cell>
          <cell r="O50">
            <v>163882.65776000003</v>
          </cell>
          <cell r="P50">
            <v>192531.40300000002</v>
          </cell>
          <cell r="S50">
            <v>192136.54500000004</v>
          </cell>
          <cell r="V50">
            <v>205652.87</v>
          </cell>
          <cell r="Y50">
            <v>211442.149</v>
          </cell>
          <cell r="AB50">
            <v>224731.821</v>
          </cell>
          <cell r="AC50">
            <v>226564.00700000001</v>
          </cell>
          <cell r="AD50">
            <v>227574.802</v>
          </cell>
          <cell r="AE50">
            <v>230328.655</v>
          </cell>
          <cell r="AF50">
            <v>230740.56799999997</v>
          </cell>
          <cell r="AG50">
            <v>229300.19700000001</v>
          </cell>
          <cell r="AI50">
            <v>228996.49299999999</v>
          </cell>
          <cell r="AJ50">
            <v>234736.483076</v>
          </cell>
          <cell r="AK50">
            <v>232156.88199999998</v>
          </cell>
          <cell r="AL50">
            <v>210154.84999999998</v>
          </cell>
          <cell r="AM50">
            <v>232109.61099999998</v>
          </cell>
          <cell r="AN50">
            <v>228216.26800000001</v>
          </cell>
          <cell r="AO50">
            <v>236375.11899999998</v>
          </cell>
          <cell r="AP50">
            <v>189363.11325985679</v>
          </cell>
          <cell r="AQ50">
            <v>239844.02799999999</v>
          </cell>
          <cell r="AR50">
            <v>242555.20599999998</v>
          </cell>
          <cell r="AS50">
            <v>244343.45600000001</v>
          </cell>
          <cell r="AT50">
            <v>245622.97899999996</v>
          </cell>
          <cell r="AU50" t="e">
            <v>#REF!</v>
          </cell>
          <cell r="AV50">
            <v>240160.984</v>
          </cell>
          <cell r="AW50">
            <v>244370.25499999998</v>
          </cell>
          <cell r="AX50" t="e">
            <v>#REF!</v>
          </cell>
          <cell r="AY50" t="e">
            <v>#REF!</v>
          </cell>
          <cell r="AZ50">
            <v>241567.37299999999</v>
          </cell>
          <cell r="BA50">
            <v>243215.402</v>
          </cell>
          <cell r="BB50">
            <v>245901.76500000001</v>
          </cell>
          <cell r="BC50">
            <v>239029.25800000003</v>
          </cell>
          <cell r="BD50">
            <v>244899.45</v>
          </cell>
          <cell r="BI50" t="e">
            <v>#REF!</v>
          </cell>
          <cell r="BJ50">
            <v>242325.11948876744</v>
          </cell>
          <cell r="BK50">
            <v>241808.29537767029</v>
          </cell>
          <cell r="BL50">
            <v>244614.19400000002</v>
          </cell>
          <cell r="BM50">
            <v>273265.36237380188</v>
          </cell>
          <cell r="BN50">
            <v>259845.49699999997</v>
          </cell>
          <cell r="BO50">
            <v>272524.01100000006</v>
          </cell>
          <cell r="BP50">
            <v>236571.58732900361</v>
          </cell>
          <cell r="BQ50" t="e">
            <v>#REF!</v>
          </cell>
        </row>
        <row r="51">
          <cell r="B51" t="str">
            <v xml:space="preserve">  Domestic credit</v>
          </cell>
          <cell r="D51">
            <v>104515.31399999998</v>
          </cell>
          <cell r="E51">
            <v>111980.519</v>
          </cell>
          <cell r="F51">
            <v>124244</v>
          </cell>
          <cell r="G51">
            <v>126607.53</v>
          </cell>
          <cell r="H51">
            <v>142160.83100000001</v>
          </cell>
          <cell r="J51">
            <v>137263.58799999999</v>
          </cell>
          <cell r="L51">
            <v>153491.30200000003</v>
          </cell>
          <cell r="M51">
            <v>159523.00599999999</v>
          </cell>
          <cell r="N51">
            <v>159960.62599999999</v>
          </cell>
          <cell r="O51">
            <v>179855.06400000001</v>
          </cell>
          <cell r="P51">
            <v>204187.54700000002</v>
          </cell>
          <cell r="S51">
            <v>210450.166</v>
          </cell>
          <cell r="V51">
            <v>224549.88</v>
          </cell>
          <cell r="Y51">
            <v>230943.573</v>
          </cell>
          <cell r="AB51">
            <v>249512.39199999999</v>
          </cell>
          <cell r="AC51">
            <v>252263.21599999999</v>
          </cell>
          <cell r="AD51">
            <v>253246.405</v>
          </cell>
          <cell r="AE51">
            <v>253248.283</v>
          </cell>
          <cell r="AF51">
            <v>259281.62</v>
          </cell>
          <cell r="AG51">
            <v>257702.69</v>
          </cell>
          <cell r="AI51">
            <v>254349.163</v>
          </cell>
          <cell r="AJ51">
            <v>265901.571</v>
          </cell>
          <cell r="AK51">
            <v>266400.49400000001</v>
          </cell>
          <cell r="AL51">
            <v>242483.88481200323</v>
          </cell>
          <cell r="AM51">
            <v>270233.12899999996</v>
          </cell>
          <cell r="AN51">
            <v>267009.78999999998</v>
          </cell>
          <cell r="AO51">
            <v>272322.15100000001</v>
          </cell>
          <cell r="AP51">
            <v>244141.20011623675</v>
          </cell>
          <cell r="AQ51">
            <v>272521.17100000003</v>
          </cell>
          <cell r="AR51">
            <v>280470.97199999995</v>
          </cell>
          <cell r="AS51">
            <v>283283</v>
          </cell>
          <cell r="AT51">
            <v>285761.10499999998</v>
          </cell>
          <cell r="AU51" t="e">
            <v>#REF!</v>
          </cell>
          <cell r="AV51">
            <v>284656.58100000001</v>
          </cell>
          <cell r="AW51">
            <v>283713.13199999998</v>
          </cell>
          <cell r="AX51" t="e">
            <v>#REF!</v>
          </cell>
          <cell r="AY51" t="e">
            <v>#REF!</v>
          </cell>
          <cell r="AZ51">
            <v>285681.61800000002</v>
          </cell>
          <cell r="BA51">
            <v>292543</v>
          </cell>
          <cell r="BB51">
            <v>299584.61</v>
          </cell>
          <cell r="BC51">
            <v>295991</v>
          </cell>
          <cell r="BD51">
            <v>295991</v>
          </cell>
          <cell r="BI51" t="e">
            <v>#REF!</v>
          </cell>
          <cell r="BJ51">
            <v>295861</v>
          </cell>
          <cell r="BK51">
            <v>300291</v>
          </cell>
          <cell r="BL51">
            <v>299419</v>
          </cell>
          <cell r="BM51">
            <v>326955.17850479233</v>
          </cell>
          <cell r="BN51">
            <v>324533.78000000003</v>
          </cell>
          <cell r="BO51">
            <v>345572.08400000003</v>
          </cell>
          <cell r="BP51">
            <v>292634.58732900361</v>
          </cell>
          <cell r="BQ51" t="e">
            <v>#REF!</v>
          </cell>
        </row>
        <row r="52">
          <cell r="B52" t="str">
            <v xml:space="preserve">    Government (net)</v>
          </cell>
          <cell r="D52">
            <v>33628.959999999999</v>
          </cell>
          <cell r="E52">
            <v>34399.938000000002</v>
          </cell>
          <cell r="F52">
            <v>39214.005000000005</v>
          </cell>
          <cell r="G52">
            <v>36635.508999999998</v>
          </cell>
          <cell r="H52">
            <v>42185.578999999998</v>
          </cell>
          <cell r="J52">
            <v>36337.692999999999</v>
          </cell>
          <cell r="L52">
            <v>50080.497000000003</v>
          </cell>
          <cell r="M52">
            <v>53559.040000000001</v>
          </cell>
          <cell r="N52">
            <v>44957.864000000001</v>
          </cell>
          <cell r="O52">
            <v>61424.190999999999</v>
          </cell>
          <cell r="P52">
            <v>76117.256999999998</v>
          </cell>
          <cell r="S52">
            <v>75021.918999999994</v>
          </cell>
          <cell r="V52">
            <v>75570.695000000007</v>
          </cell>
          <cell r="Y52">
            <v>71392.53</v>
          </cell>
          <cell r="AB52">
            <v>78486.266999999993</v>
          </cell>
          <cell r="AC52">
            <v>76877.202999999994</v>
          </cell>
          <cell r="AD52">
            <v>77131.383000000002</v>
          </cell>
          <cell r="AE52">
            <v>75830.459000000003</v>
          </cell>
          <cell r="AF52">
            <v>80403.671000000002</v>
          </cell>
          <cell r="AG52">
            <v>75912.144</v>
          </cell>
          <cell r="AI52">
            <v>69616</v>
          </cell>
          <cell r="AJ52">
            <v>78017.842000000004</v>
          </cell>
          <cell r="AK52">
            <v>77856.417000000001</v>
          </cell>
          <cell r="AL52">
            <v>70846</v>
          </cell>
          <cell r="AM52">
            <v>78934.482000000004</v>
          </cell>
          <cell r="AN52">
            <v>75686.459000000003</v>
          </cell>
          <cell r="AO52">
            <v>76743.532999999996</v>
          </cell>
          <cell r="AP52">
            <v>69748.600000000006</v>
          </cell>
          <cell r="AQ52">
            <v>74794.141000000003</v>
          </cell>
          <cell r="AR52">
            <v>78986.921999999991</v>
          </cell>
          <cell r="AS52">
            <v>80788</v>
          </cell>
          <cell r="AT52">
            <v>81166</v>
          </cell>
          <cell r="AU52" t="e">
            <v>#REF!</v>
          </cell>
          <cell r="AV52">
            <v>79845</v>
          </cell>
          <cell r="AW52">
            <v>75704.527000000002</v>
          </cell>
          <cell r="AX52" t="e">
            <v>#REF!</v>
          </cell>
          <cell r="AY52" t="e">
            <v>#REF!</v>
          </cell>
          <cell r="AZ52">
            <v>72942.024000000005</v>
          </cell>
          <cell r="BA52">
            <v>79525</v>
          </cell>
          <cell r="BB52">
            <v>83038.334999999992</v>
          </cell>
          <cell r="BC52">
            <v>72315</v>
          </cell>
          <cell r="BD52">
            <v>72315</v>
          </cell>
          <cell r="BI52" t="e">
            <v>#REF!</v>
          </cell>
          <cell r="BJ52">
            <v>72185</v>
          </cell>
          <cell r="BK52">
            <v>75302</v>
          </cell>
          <cell r="BL52">
            <v>71347</v>
          </cell>
          <cell r="BM52">
            <v>89249</v>
          </cell>
          <cell r="BN52">
            <v>89249</v>
          </cell>
          <cell r="BO52">
            <v>89249</v>
          </cell>
          <cell r="BP52">
            <v>64667.66732900362</v>
          </cell>
          <cell r="BQ52" t="e">
            <v>#REF!</v>
          </cell>
        </row>
        <row r="53">
          <cell r="B53" t="str">
            <v xml:space="preserve">    Other public sector</v>
          </cell>
          <cell r="D53">
            <v>3877.17</v>
          </cell>
          <cell r="E53">
            <v>5092.33</v>
          </cell>
          <cell r="F53">
            <v>4712.1819999999998</v>
          </cell>
          <cell r="G53">
            <v>4366.4949999999999</v>
          </cell>
          <cell r="H53">
            <v>4479.4229999999998</v>
          </cell>
          <cell r="J53">
            <v>3565.0140000000001</v>
          </cell>
          <cell r="L53">
            <v>4398.3789999999999</v>
          </cell>
          <cell r="M53">
            <v>4542.0919999999996</v>
          </cell>
          <cell r="N53">
            <v>4974.4459999999999</v>
          </cell>
          <cell r="O53">
            <v>4529.8100000000004</v>
          </cell>
          <cell r="P53">
            <v>5752.1760000000004</v>
          </cell>
          <cell r="S53">
            <v>5833.8609999999999</v>
          </cell>
          <cell r="V53">
            <v>5591.6610000000001</v>
          </cell>
          <cell r="Y53">
            <v>5304.0680000000002</v>
          </cell>
          <cell r="AB53">
            <v>5367.5410000000002</v>
          </cell>
          <cell r="AC53">
            <v>5169.4440000000004</v>
          </cell>
          <cell r="AD53">
            <v>4607.3019999999997</v>
          </cell>
          <cell r="AE53">
            <v>4572.5810000000001</v>
          </cell>
          <cell r="AF53">
            <v>4545.1040000000003</v>
          </cell>
          <cell r="AG53">
            <v>4665.2299999999996</v>
          </cell>
          <cell r="AI53">
            <v>4076.9560000000001</v>
          </cell>
          <cell r="AJ53">
            <v>4916.9290000000001</v>
          </cell>
          <cell r="AK53">
            <v>4991.8599999999997</v>
          </cell>
          <cell r="AL53">
            <v>5368</v>
          </cell>
          <cell r="AM53">
            <v>5958.6049999999996</v>
          </cell>
          <cell r="AN53">
            <v>5624.5690000000004</v>
          </cell>
          <cell r="AO53">
            <v>5570.6180000000004</v>
          </cell>
          <cell r="AP53">
            <v>5368</v>
          </cell>
          <cell r="AQ53">
            <v>5696.83</v>
          </cell>
          <cell r="AR53">
            <v>6033.15</v>
          </cell>
          <cell r="AS53">
            <v>5464</v>
          </cell>
          <cell r="AT53">
            <v>5543.0320000000002</v>
          </cell>
          <cell r="AU53">
            <v>5368</v>
          </cell>
          <cell r="AV53">
            <v>5556.2330000000002</v>
          </cell>
          <cell r="AW53">
            <v>5527.2539999999999</v>
          </cell>
          <cell r="AX53">
            <v>5368</v>
          </cell>
          <cell r="AY53">
            <v>5368</v>
          </cell>
          <cell r="AZ53">
            <v>5627.8109999999997</v>
          </cell>
          <cell r="BA53">
            <v>5505</v>
          </cell>
          <cell r="BB53">
            <v>5424.125</v>
          </cell>
          <cell r="BC53">
            <v>6681</v>
          </cell>
          <cell r="BD53">
            <v>6681</v>
          </cell>
          <cell r="BI53">
            <v>5368</v>
          </cell>
          <cell r="BJ53">
            <v>6681</v>
          </cell>
          <cell r="BK53">
            <v>7351</v>
          </cell>
          <cell r="BL53">
            <v>7291</v>
          </cell>
          <cell r="BM53">
            <v>7872.3149999999996</v>
          </cell>
          <cell r="BN53">
            <v>7872.3149999999996</v>
          </cell>
          <cell r="BO53">
            <v>7822.8209999999999</v>
          </cell>
          <cell r="BP53">
            <v>7500</v>
          </cell>
          <cell r="BQ53">
            <v>5368</v>
          </cell>
        </row>
        <row r="54">
          <cell r="B54" t="str">
            <v xml:space="preserve">    Private</v>
          </cell>
          <cell r="D54">
            <v>67009.183999999994</v>
          </cell>
          <cell r="E54">
            <v>72488.251000000004</v>
          </cell>
          <cell r="F54">
            <v>80317.812999999995</v>
          </cell>
          <cell r="G54">
            <v>85605.525999999998</v>
          </cell>
          <cell r="H54">
            <v>95495.828999999998</v>
          </cell>
          <cell r="J54">
            <v>97360.880999999994</v>
          </cell>
          <cell r="L54">
            <v>99012.426000000007</v>
          </cell>
          <cell r="M54">
            <v>101421.874</v>
          </cell>
          <cell r="N54">
            <v>110028.31600000001</v>
          </cell>
          <cell r="O54">
            <v>113901.06299999999</v>
          </cell>
          <cell r="P54">
            <v>122318.114</v>
          </cell>
          <cell r="S54">
            <v>129594.386</v>
          </cell>
          <cell r="V54">
            <v>143387.524</v>
          </cell>
          <cell r="Y54">
            <v>154246.97500000001</v>
          </cell>
          <cell r="AB54">
            <v>165658.584</v>
          </cell>
          <cell r="AC54">
            <v>170216.56899999999</v>
          </cell>
          <cell r="AD54">
            <v>171507.72</v>
          </cell>
          <cell r="AE54">
            <v>172845.24299999999</v>
          </cell>
          <cell r="AF54">
            <v>174332.845</v>
          </cell>
          <cell r="AG54">
            <v>177125.31599999999</v>
          </cell>
          <cell r="AI54">
            <v>180656.20699999999</v>
          </cell>
          <cell r="AJ54">
            <v>182966.8</v>
          </cell>
          <cell r="AK54">
            <v>183552.217</v>
          </cell>
          <cell r="AL54">
            <v>166269.88481200323</v>
          </cell>
          <cell r="AM54">
            <v>185340.04199999999</v>
          </cell>
          <cell r="AN54">
            <v>185698.76199999999</v>
          </cell>
          <cell r="AO54">
            <v>190008</v>
          </cell>
          <cell r="AP54">
            <v>169024.60011623675</v>
          </cell>
          <cell r="AQ54">
            <v>192030.2</v>
          </cell>
          <cell r="AR54">
            <v>195450.9</v>
          </cell>
          <cell r="AS54">
            <v>197031</v>
          </cell>
          <cell r="AT54">
            <v>199052.073</v>
          </cell>
          <cell r="AU54">
            <v>200985.55514449393</v>
          </cell>
          <cell r="AV54">
            <v>199255.348</v>
          </cell>
          <cell r="AW54">
            <v>202481.351</v>
          </cell>
          <cell r="AX54">
            <v>210358.54452445713</v>
          </cell>
          <cell r="AY54">
            <v>203033.11446000001</v>
          </cell>
          <cell r="AZ54">
            <v>207111.783</v>
          </cell>
          <cell r="BA54">
            <v>207513</v>
          </cell>
          <cell r="BB54">
            <v>211122.15</v>
          </cell>
          <cell r="BC54">
            <v>216995</v>
          </cell>
          <cell r="BD54">
            <v>216995</v>
          </cell>
          <cell r="BI54">
            <v>209182.90083</v>
          </cell>
          <cell r="BJ54">
            <v>216995</v>
          </cell>
          <cell r="BK54">
            <v>217638</v>
          </cell>
          <cell r="BL54">
            <v>220781</v>
          </cell>
          <cell r="BM54">
            <v>229833.86350479233</v>
          </cell>
          <cell r="BN54">
            <v>227412.465</v>
          </cell>
          <cell r="BO54">
            <v>248500.26300000001</v>
          </cell>
          <cell r="BP54">
            <v>220466.92</v>
          </cell>
          <cell r="BQ54">
            <v>213366.5588466</v>
          </cell>
        </row>
        <row r="55">
          <cell r="B55" t="str">
            <v xml:space="preserve">  Other items (net)</v>
          </cell>
          <cell r="D55">
            <v>-9943.5751999999993</v>
          </cell>
          <cell r="E55">
            <v>-11573.814170000005</v>
          </cell>
          <cell r="F55">
            <v>-10726.820759999999</v>
          </cell>
          <cell r="G55">
            <v>-9725.2888400000011</v>
          </cell>
          <cell r="H55">
            <v>-2777.4768000000013</v>
          </cell>
          <cell r="J55">
            <v>576.79727000001458</v>
          </cell>
          <cell r="L55">
            <v>-12542.563950000032</v>
          </cell>
          <cell r="M55">
            <v>-10546.601719999995</v>
          </cell>
          <cell r="N55">
            <v>-12461.964299999985</v>
          </cell>
          <cell r="O55">
            <v>-15972.406239999978</v>
          </cell>
          <cell r="P55">
            <v>-11656.144</v>
          </cell>
          <cell r="S55">
            <v>-18313.620999999956</v>
          </cell>
          <cell r="V55">
            <v>-18897.010000000009</v>
          </cell>
          <cell r="Y55">
            <v>-19501.424000000006</v>
          </cell>
          <cell r="AB55">
            <v>-24780.570999999996</v>
          </cell>
          <cell r="AC55">
            <v>-25699.208999999973</v>
          </cell>
          <cell r="AD55">
            <v>-25671.603000000003</v>
          </cell>
          <cell r="AE55">
            <v>-22919.627999999997</v>
          </cell>
          <cell r="AF55">
            <v>-28541.052000000025</v>
          </cell>
          <cell r="AG55">
            <v>-28402.492999999988</v>
          </cell>
          <cell r="AI55">
            <v>-25352.670000000013</v>
          </cell>
          <cell r="AJ55">
            <v>-31165.087923999999</v>
          </cell>
          <cell r="AK55">
            <v>-34243.612000000023</v>
          </cell>
          <cell r="AL55">
            <v>-32329.034812003243</v>
          </cell>
          <cell r="AM55">
            <v>-38123.517999999982</v>
          </cell>
          <cell r="AN55">
            <v>-38793.521999999968</v>
          </cell>
          <cell r="AO55">
            <v>-35947.032000000036</v>
          </cell>
          <cell r="AP55">
            <v>-54778.086856379959</v>
          </cell>
          <cell r="AQ55">
            <v>-32677.14300000004</v>
          </cell>
          <cell r="AR55">
            <v>-37915.765999999974</v>
          </cell>
          <cell r="AS55">
            <v>-38939.543999999994</v>
          </cell>
          <cell r="AT55">
            <v>-40138.126000000018</v>
          </cell>
          <cell r="AV55">
            <v>-44495.597000000009</v>
          </cell>
          <cell r="AW55">
            <v>-39342.877000000008</v>
          </cell>
          <cell r="AX55" t="e">
            <v>#REF!</v>
          </cell>
          <cell r="AY55" t="e">
            <v>#REF!</v>
          </cell>
          <cell r="AZ55">
            <v>-44114.245000000024</v>
          </cell>
          <cell r="BA55">
            <v>-49327.597999999998</v>
          </cell>
          <cell r="BB55">
            <v>-53682.844999999987</v>
          </cell>
          <cell r="BC55">
            <v>-56961.741999999984</v>
          </cell>
          <cell r="BD55">
            <v>-51091.55</v>
          </cell>
          <cell r="BI55" t="e">
            <v>#REF!</v>
          </cell>
          <cell r="BJ55">
            <v>-53535.880511232557</v>
          </cell>
          <cell r="BK55">
            <v>-58482.704622329707</v>
          </cell>
          <cell r="BL55">
            <v>-54804.80599999999</v>
          </cell>
          <cell r="BM55">
            <v>-53689.816130990424</v>
          </cell>
          <cell r="BN55">
            <v>-64688.283000000054</v>
          </cell>
          <cell r="BO55">
            <v>-73048.073000000004</v>
          </cell>
          <cell r="BP55">
            <v>-56063</v>
          </cell>
          <cell r="BQ55" t="e">
            <v>#REF!</v>
          </cell>
        </row>
        <row r="57">
          <cell r="B57" t="str">
            <v>Money and quasi money (M3)</v>
          </cell>
          <cell r="D57">
            <v>88073</v>
          </cell>
          <cell r="E57">
            <v>91435.207999999999</v>
          </cell>
          <cell r="F57">
            <v>104337</v>
          </cell>
          <cell r="G57">
            <v>107445.29300000001</v>
          </cell>
          <cell r="H57">
            <v>132095</v>
          </cell>
          <cell r="J57">
            <v>136830</v>
          </cell>
          <cell r="L57">
            <v>161590</v>
          </cell>
          <cell r="M57">
            <v>174888.704</v>
          </cell>
          <cell r="N57">
            <v>171925</v>
          </cell>
          <cell r="O57">
            <v>186482.5</v>
          </cell>
          <cell r="P57">
            <v>205821.924</v>
          </cell>
          <cell r="S57">
            <v>205357.44</v>
          </cell>
          <cell r="V57">
            <v>215910.68700000001</v>
          </cell>
          <cell r="Y57">
            <v>220074.91</v>
          </cell>
          <cell r="AB57">
            <v>231644.94899999999</v>
          </cell>
          <cell r="AC57">
            <v>235323.981</v>
          </cell>
          <cell r="AD57">
            <v>236360.26199999999</v>
          </cell>
          <cell r="AE57">
            <v>244278.10800000001</v>
          </cell>
          <cell r="AF57">
            <v>247676.53099999999</v>
          </cell>
          <cell r="AG57">
            <v>249407.86499999999</v>
          </cell>
          <cell r="AI57">
            <v>255636</v>
          </cell>
          <cell r="AJ57">
            <v>260192.2</v>
          </cell>
          <cell r="AK57">
            <v>259646.72</v>
          </cell>
          <cell r="AL57">
            <v>227816</v>
          </cell>
          <cell r="AM57">
            <v>255581.63200000001</v>
          </cell>
          <cell r="AN57">
            <v>257837.54</v>
          </cell>
          <cell r="AO57">
            <v>261910.783</v>
          </cell>
          <cell r="AP57">
            <v>231656.85011623675</v>
          </cell>
          <cell r="AQ57">
            <v>268489</v>
          </cell>
          <cell r="AR57">
            <v>270435.90000000002</v>
          </cell>
          <cell r="AS57">
            <v>277595</v>
          </cell>
          <cell r="AT57">
            <v>283848.255</v>
          </cell>
          <cell r="AU57">
            <v>278089.63664410467</v>
          </cell>
          <cell r="AV57">
            <v>281089</v>
          </cell>
          <cell r="AW57">
            <v>283131.8</v>
          </cell>
          <cell r="AX57" t="e">
            <v>#REF!</v>
          </cell>
          <cell r="AY57" t="e">
            <v>#REF!</v>
          </cell>
          <cell r="AZ57">
            <v>281637</v>
          </cell>
          <cell r="BA57">
            <v>281602</v>
          </cell>
          <cell r="BB57">
            <v>288048.39199999999</v>
          </cell>
          <cell r="BC57">
            <v>274785</v>
          </cell>
          <cell r="BD57">
            <v>274785</v>
          </cell>
          <cell r="BE57" t="e">
            <v>#REF!</v>
          </cell>
          <cell r="BI57" t="e">
            <v>#REF!</v>
          </cell>
          <cell r="BJ57">
            <v>274785</v>
          </cell>
          <cell r="BK57">
            <v>275556</v>
          </cell>
          <cell r="BL57">
            <v>278420</v>
          </cell>
          <cell r="BM57">
            <v>294694.43099999998</v>
          </cell>
          <cell r="BN57">
            <v>294694.43099999998</v>
          </cell>
          <cell r="BO57">
            <v>294694.43099999998</v>
          </cell>
          <cell r="BP57">
            <v>282786.88524590165</v>
          </cell>
          <cell r="BQ57" t="e">
            <v>#REF!</v>
          </cell>
        </row>
        <row r="58">
          <cell r="B58" t="str">
            <v>M3 and foreign currency deposits (M3X)</v>
          </cell>
          <cell r="AQ58">
            <v>284210.3</v>
          </cell>
          <cell r="BM58">
            <v>322489.80032907345</v>
          </cell>
          <cell r="BN58">
            <v>317956.33100000001</v>
          </cell>
          <cell r="BO58">
            <v>317956.33100000001</v>
          </cell>
        </row>
        <row r="59">
          <cell r="B59" t="str">
            <v xml:space="preserve">  Currency outside banks </v>
          </cell>
          <cell r="D59">
            <v>10794</v>
          </cell>
          <cell r="E59">
            <v>10702</v>
          </cell>
          <cell r="F59">
            <v>12723</v>
          </cell>
          <cell r="G59">
            <v>12725</v>
          </cell>
          <cell r="H59">
            <v>17152</v>
          </cell>
          <cell r="J59">
            <v>17717</v>
          </cell>
          <cell r="L59">
            <v>21194</v>
          </cell>
          <cell r="M59">
            <v>21832.951000000001</v>
          </cell>
          <cell r="N59">
            <v>20367</v>
          </cell>
          <cell r="O59">
            <v>21625.052</v>
          </cell>
          <cell r="P59">
            <v>24724.526000000002</v>
          </cell>
          <cell r="S59">
            <v>24824.322</v>
          </cell>
          <cell r="V59">
            <v>25825.493999999999</v>
          </cell>
          <cell r="Y59">
            <v>26429.806</v>
          </cell>
          <cell r="AB59">
            <v>28795</v>
          </cell>
          <cell r="AC59">
            <v>27887</v>
          </cell>
          <cell r="AD59">
            <v>28482</v>
          </cell>
          <cell r="AE59">
            <v>28750</v>
          </cell>
          <cell r="AF59">
            <v>28380</v>
          </cell>
          <cell r="AG59">
            <v>28474</v>
          </cell>
          <cell r="AI59">
            <v>28747</v>
          </cell>
          <cell r="AJ59">
            <v>28814.97</v>
          </cell>
          <cell r="AK59">
            <v>29354.92</v>
          </cell>
          <cell r="AL59">
            <v>27977.383222526711</v>
          </cell>
          <cell r="AM59">
            <v>27757.901999999998</v>
          </cell>
          <cell r="AN59">
            <v>28424.301000000003</v>
          </cell>
          <cell r="AO59">
            <v>30282.515000000003</v>
          </cell>
          <cell r="AP59">
            <v>0</v>
          </cell>
          <cell r="AQ59">
            <v>30394</v>
          </cell>
          <cell r="AR59">
            <v>31093</v>
          </cell>
          <cell r="AS59">
            <v>30730</v>
          </cell>
          <cell r="AT59">
            <v>31057</v>
          </cell>
          <cell r="AU59">
            <v>29505.310447939504</v>
          </cell>
          <cell r="AV59">
            <v>29926</v>
          </cell>
          <cell r="AW59">
            <v>29263</v>
          </cell>
          <cell r="AX59" t="e">
            <v>#REF!</v>
          </cell>
          <cell r="AY59" t="e">
            <v>#REF!</v>
          </cell>
          <cell r="AZ59">
            <v>29158</v>
          </cell>
          <cell r="BA59">
            <v>29718</v>
          </cell>
          <cell r="BB59">
            <v>31678</v>
          </cell>
          <cell r="BC59">
            <v>30132</v>
          </cell>
          <cell r="BD59">
            <v>30132</v>
          </cell>
          <cell r="BE59" t="e">
            <v>#REF!</v>
          </cell>
          <cell r="BI59" t="e">
            <v>#REF!</v>
          </cell>
          <cell r="BJ59">
            <v>30132</v>
          </cell>
          <cell r="BK59">
            <v>31568</v>
          </cell>
          <cell r="BL59">
            <v>33413</v>
          </cell>
          <cell r="BM59">
            <v>36148</v>
          </cell>
          <cell r="BN59">
            <v>36148</v>
          </cell>
          <cell r="BO59">
            <v>36148</v>
          </cell>
          <cell r="BP59">
            <v>34500</v>
          </cell>
          <cell r="BQ59" t="e">
            <v>#REF!</v>
          </cell>
        </row>
        <row r="60">
          <cell r="B60" t="str">
            <v xml:space="preserve">  Deposits</v>
          </cell>
          <cell r="D60">
            <v>77279</v>
          </cell>
          <cell r="E60">
            <v>80733.207999999999</v>
          </cell>
          <cell r="F60">
            <v>91614</v>
          </cell>
          <cell r="G60">
            <v>94720.293000000005</v>
          </cell>
          <cell r="H60">
            <v>114943</v>
          </cell>
          <cell r="J60">
            <v>119113</v>
          </cell>
          <cell r="L60">
            <v>140396</v>
          </cell>
          <cell r="M60">
            <v>153055.753</v>
          </cell>
          <cell r="N60">
            <v>151558</v>
          </cell>
          <cell r="O60">
            <v>164857.448</v>
          </cell>
          <cell r="P60">
            <v>181097.39799999999</v>
          </cell>
          <cell r="S60">
            <v>180533.11800000002</v>
          </cell>
          <cell r="V60">
            <v>190085.193</v>
          </cell>
          <cell r="Y60">
            <v>193645.10399999999</v>
          </cell>
          <cell r="AB60">
            <v>202849.94899999999</v>
          </cell>
          <cell r="AC60">
            <v>207436.981</v>
          </cell>
          <cell r="AD60">
            <v>207878.26199999999</v>
          </cell>
          <cell r="AE60">
            <v>215528.10800000001</v>
          </cell>
          <cell r="AF60">
            <v>219296.53099999999</v>
          </cell>
          <cell r="AG60">
            <v>220933.68400000001</v>
          </cell>
          <cell r="AI60">
            <v>226889</v>
          </cell>
          <cell r="AJ60">
            <v>231377.23</v>
          </cell>
          <cell r="AK60">
            <v>230291.8</v>
          </cell>
          <cell r="AL60">
            <v>199838.6167774733</v>
          </cell>
          <cell r="AM60">
            <v>227823.73</v>
          </cell>
          <cell r="AN60">
            <v>229413.239</v>
          </cell>
          <cell r="AO60">
            <v>231628.26799999998</v>
          </cell>
          <cell r="AP60">
            <v>231656.85011623675</v>
          </cell>
          <cell r="AQ60">
            <v>238095</v>
          </cell>
          <cell r="AR60">
            <v>239342.90000000002</v>
          </cell>
          <cell r="AS60">
            <v>246865</v>
          </cell>
          <cell r="AT60">
            <v>252791.255</v>
          </cell>
          <cell r="AU60">
            <v>248584.32619616517</v>
          </cell>
          <cell r="AV60">
            <v>251163</v>
          </cell>
          <cell r="AW60">
            <v>253868.79999999999</v>
          </cell>
          <cell r="AX60" t="e">
            <v>#REF!</v>
          </cell>
          <cell r="AY60" t="e">
            <v>#REF!</v>
          </cell>
          <cell r="AZ60">
            <v>252479</v>
          </cell>
          <cell r="BA60">
            <v>251884</v>
          </cell>
          <cell r="BB60">
            <v>256370.39199999999</v>
          </cell>
          <cell r="BC60">
            <v>244653</v>
          </cell>
          <cell r="BD60">
            <v>244653</v>
          </cell>
          <cell r="BE60" t="e">
            <v>#REF!</v>
          </cell>
          <cell r="BI60" t="e">
            <v>#REF!</v>
          </cell>
          <cell r="BJ60">
            <v>244653</v>
          </cell>
          <cell r="BK60">
            <v>243988</v>
          </cell>
          <cell r="BL60">
            <v>245007</v>
          </cell>
          <cell r="BM60">
            <v>286341.80032907345</v>
          </cell>
          <cell r="BN60">
            <v>258546.43099999998</v>
          </cell>
          <cell r="BO60">
            <v>281808.33100000001</v>
          </cell>
          <cell r="BP60">
            <v>248286.88524590165</v>
          </cell>
          <cell r="BQ60" t="e">
            <v>#REF!</v>
          </cell>
        </row>
        <row r="62">
          <cell r="B62" t="str">
            <v>NFA (residence criterion)</v>
          </cell>
          <cell r="BM62">
            <v>45432.32</v>
          </cell>
          <cell r="BN62">
            <v>45432.32</v>
          </cell>
          <cell r="BO62">
            <v>45432.32</v>
          </cell>
        </row>
        <row r="63">
          <cell r="B63" t="str">
            <v>NDA (residence criterion)</v>
          </cell>
          <cell r="BM63">
            <v>277057.48032907344</v>
          </cell>
          <cell r="BN63">
            <v>272524.011</v>
          </cell>
          <cell r="BO63">
            <v>272524.011</v>
          </cell>
        </row>
        <row r="64">
          <cell r="B64" t="str">
            <v>Broad money (with for. curr. deposits of resid.)</v>
          </cell>
          <cell r="P64">
            <v>214936.761</v>
          </cell>
          <cell r="Q64" t="e">
            <v>#REF!</v>
          </cell>
          <cell r="R64" t="e">
            <v>#REF!</v>
          </cell>
          <cell r="S64">
            <v>214204.84</v>
          </cell>
          <cell r="T64" t="e">
            <v>#REF!</v>
          </cell>
          <cell r="U64" t="e">
            <v>#REF!</v>
          </cell>
          <cell r="V64">
            <v>227174.087</v>
          </cell>
          <cell r="W64" t="e">
            <v>#REF!</v>
          </cell>
          <cell r="X64" t="e">
            <v>#REF!</v>
          </cell>
          <cell r="Y64">
            <v>232428.11000000002</v>
          </cell>
          <cell r="Z64" t="e">
            <v>#REF!</v>
          </cell>
          <cell r="AA64" t="e">
            <v>#REF!</v>
          </cell>
          <cell r="AB64">
            <v>245313.74899999998</v>
          </cell>
          <cell r="AC64">
            <v>249830.08100000001</v>
          </cell>
          <cell r="AD64">
            <v>251823.962</v>
          </cell>
          <cell r="AE64">
            <v>258780.408</v>
          </cell>
          <cell r="AF64">
            <v>263000.13099999999</v>
          </cell>
          <cell r="AG64">
            <v>263464.76500000001</v>
          </cell>
          <cell r="AH64" t="e">
            <v>#REF!</v>
          </cell>
          <cell r="AI64">
            <v>270423.3</v>
          </cell>
          <cell r="AJ64">
            <v>274556.79999999999</v>
          </cell>
          <cell r="AK64">
            <v>272329.32</v>
          </cell>
          <cell r="AL64" t="e">
            <v>#REF!</v>
          </cell>
          <cell r="AM64">
            <v>268894.33199999999</v>
          </cell>
          <cell r="AN64">
            <v>278131.24</v>
          </cell>
          <cell r="AO64">
            <v>275618.68300000002</v>
          </cell>
          <cell r="AP64" t="e">
            <v>#REF!</v>
          </cell>
          <cell r="AQ64">
            <v>284210.3</v>
          </cell>
          <cell r="AR64">
            <v>285226.60000000003</v>
          </cell>
          <cell r="AS64">
            <v>291859.3</v>
          </cell>
          <cell r="AT64">
            <v>299264.255</v>
          </cell>
          <cell r="AV64">
            <v>298451.94500000001</v>
          </cell>
          <cell r="AW64">
            <v>298648.701</v>
          </cell>
          <cell r="AX64" t="e">
            <v>#REF!</v>
          </cell>
          <cell r="AY64" t="e">
            <v>#REF!</v>
          </cell>
          <cell r="AZ64">
            <v>297229</v>
          </cell>
          <cell r="BA64">
            <v>298930.90000000002</v>
          </cell>
          <cell r="BB64">
            <v>307653.49199999997</v>
          </cell>
          <cell r="BC64">
            <v>294064.8</v>
          </cell>
          <cell r="BD64">
            <v>294064.8</v>
          </cell>
          <cell r="BE64" t="e">
            <v>#REF!</v>
          </cell>
          <cell r="BF64" t="e">
            <v>#REF!</v>
          </cell>
          <cell r="BG64" t="e">
            <v>#REF!</v>
          </cell>
          <cell r="BI64" t="e">
            <v>#REF!</v>
          </cell>
          <cell r="BJ64" t="e">
            <v>#REF!</v>
          </cell>
          <cell r="BK64">
            <v>296491.31137767027</v>
          </cell>
          <cell r="BL64">
            <v>299846.90000000002</v>
          </cell>
          <cell r="BM64">
            <v>322489.80032907345</v>
          </cell>
          <cell r="BN64">
            <v>317956.33100000001</v>
          </cell>
          <cell r="BO64">
            <v>317956.33100000001</v>
          </cell>
          <cell r="BP64" t="e">
            <v>#REF!</v>
          </cell>
          <cell r="BQ64" t="e">
            <v>#REF!</v>
          </cell>
        </row>
        <row r="65">
          <cell r="B65" t="str">
            <v>M3X and nonbank holdings of government debt (M4X)</v>
          </cell>
          <cell r="AB65">
            <v>283256.238075</v>
          </cell>
          <cell r="AE65">
            <v>296552.89347499999</v>
          </cell>
          <cell r="AI65">
            <v>306483.89999999997</v>
          </cell>
          <cell r="AJ65">
            <v>311250.81799999997</v>
          </cell>
          <cell r="AK65">
            <v>309729.21299999999</v>
          </cell>
          <cell r="AM65">
            <v>307822.90000000002</v>
          </cell>
          <cell r="AN65">
            <v>318150.63099999999</v>
          </cell>
          <cell r="AO65">
            <v>313079.14</v>
          </cell>
          <cell r="AQ65">
            <v>323206.08497999999</v>
          </cell>
          <cell r="AR65">
            <v>324092.51550000004</v>
          </cell>
          <cell r="AS65">
            <v>330429.43640000001</v>
          </cell>
          <cell r="AT65">
            <v>339048.24340000004</v>
          </cell>
          <cell r="AV65">
            <v>342740.33299999998</v>
          </cell>
          <cell r="AW65">
            <v>345200.7746</v>
          </cell>
          <cell r="AZ65">
            <v>347608.22600000002</v>
          </cell>
          <cell r="BA65">
            <v>347056.9</v>
          </cell>
          <cell r="BB65">
            <v>352322.15699999995</v>
          </cell>
          <cell r="BC65">
            <v>346629.8</v>
          </cell>
          <cell r="BD65">
            <v>346629.8</v>
          </cell>
          <cell r="BK65">
            <v>355027.31137767027</v>
          </cell>
          <cell r="BL65">
            <v>358333.9</v>
          </cell>
          <cell r="BM65">
            <v>370267.80032907345</v>
          </cell>
          <cell r="BN65">
            <v>365734.33100000001</v>
          </cell>
          <cell r="BO65">
            <v>365734.33100000001</v>
          </cell>
        </row>
        <row r="66">
          <cell r="B66" t="str">
            <v>Broad Money+Nonbank NCG</v>
          </cell>
          <cell r="AB66">
            <v>269587.43807500001</v>
          </cell>
          <cell r="AE66">
            <v>282050.593475</v>
          </cell>
          <cell r="AI66">
            <v>291696.59999999998</v>
          </cell>
          <cell r="AJ66">
            <v>296886.21799999999</v>
          </cell>
          <cell r="AK66">
            <v>297046.61300000001</v>
          </cell>
          <cell r="AM66">
            <v>294510.2</v>
          </cell>
          <cell r="AN66">
            <v>297856.93100000004</v>
          </cell>
          <cell r="AO66">
            <v>299371.24</v>
          </cell>
          <cell r="AQ66">
            <v>307484.78498</v>
          </cell>
          <cell r="AR66">
            <v>309301.81550000003</v>
          </cell>
          <cell r="AS66">
            <v>316165.13640000002</v>
          </cell>
          <cell r="AT66">
            <v>323632.24340000004</v>
          </cell>
          <cell r="AV66">
            <v>325377.38800000004</v>
          </cell>
          <cell r="AW66">
            <v>329683.87359999999</v>
          </cell>
          <cell r="AZ66">
            <v>332016.22600000002</v>
          </cell>
          <cell r="BA66">
            <v>329728</v>
          </cell>
          <cell r="BB66">
            <v>332717.05699999997</v>
          </cell>
          <cell r="BC66">
            <v>274785</v>
          </cell>
          <cell r="BD66">
            <v>327350</v>
          </cell>
          <cell r="BK66">
            <v>334092</v>
          </cell>
          <cell r="BL66">
            <v>336907</v>
          </cell>
          <cell r="BM66">
            <v>342472.43099999998</v>
          </cell>
          <cell r="BN66">
            <v>342472.43099999998</v>
          </cell>
          <cell r="BO66">
            <v>362388.01367099636</v>
          </cell>
        </row>
        <row r="70">
          <cell r="B70" t="str">
            <v>Memorandum items:</v>
          </cell>
        </row>
        <row r="71">
          <cell r="C71" t="str">
            <v xml:space="preserve">                                                                              (Changes in percent)</v>
          </cell>
        </row>
        <row r="73">
          <cell r="B73" t="str">
            <v xml:space="preserve">   3 month</v>
          </cell>
          <cell r="Y73">
            <v>1.9286785002911921</v>
          </cell>
          <cell r="AB73">
            <v>5.2573185194077832</v>
          </cell>
          <cell r="AE73">
            <v>5.4536734146532151</v>
          </cell>
          <cell r="AI73">
            <v>4.6495742467433931</v>
          </cell>
          <cell r="AM73">
            <v>-2.1267740067909546E-2</v>
          </cell>
          <cell r="AQ73">
            <v>5.0501939043882338</v>
          </cell>
          <cell r="AR73">
            <v>4.8861620383129578</v>
          </cell>
          <cell r="AS73">
            <v>5.9883815474676361</v>
          </cell>
          <cell r="AT73">
            <v>5.720627288268787</v>
          </cell>
          <cell r="AU73" t="e">
            <v>#REF!</v>
          </cell>
          <cell r="AV73">
            <v>3.9392329198896903</v>
          </cell>
          <cell r="AW73">
            <v>1.9945604207568524</v>
          </cell>
          <cell r="AX73" t="e">
            <v>#REF!</v>
          </cell>
          <cell r="AY73" t="e">
            <v>#REF!</v>
          </cell>
          <cell r="AZ73">
            <v>-0.7790271601282206</v>
          </cell>
          <cell r="BA73">
            <v>0.18250447367202938</v>
          </cell>
          <cell r="BB73">
            <v>1.7365029290245859</v>
          </cell>
          <cell r="BC73" t="e">
            <v>#REF!</v>
          </cell>
          <cell r="BD73">
            <v>-2.4329189701637222</v>
          </cell>
          <cell r="BI73" t="e">
            <v>#REF!</v>
          </cell>
          <cell r="BK73">
            <v>-2.1470017968622357</v>
          </cell>
          <cell r="BL73">
            <v>-3.3426300119738239</v>
          </cell>
          <cell r="BM73">
            <v>7.245457721491344</v>
          </cell>
          <cell r="BN73">
            <v>7.245457721491344</v>
          </cell>
          <cell r="BO73" t="e">
            <v>#REF!</v>
          </cell>
          <cell r="BP73">
            <v>2.9120531491535706</v>
          </cell>
          <cell r="BQ73" t="e">
            <v>#REF!</v>
          </cell>
        </row>
        <row r="74">
          <cell r="B74" t="str">
            <v xml:space="preserve">   6 month</v>
          </cell>
          <cell r="Y74">
            <v>7.1667576300133078</v>
          </cell>
          <cell r="AB74">
            <v>7.287393791674603</v>
          </cell>
          <cell r="AE74">
            <v>10.997708916477578</v>
          </cell>
          <cell r="AI74">
            <v>10.356820255985809</v>
          </cell>
          <cell r="AM74">
            <v>4.6273176473104201</v>
          </cell>
          <cell r="AQ74">
            <v>5.0278521022078193</v>
          </cell>
          <cell r="AR74">
            <v>3.9369742828570642</v>
          </cell>
          <cell r="AS74">
            <v>6.91257721260643</v>
          </cell>
          <cell r="AT74">
            <v>11.059723963261959</v>
          </cell>
          <cell r="AU74" t="e">
            <v>#REF!</v>
          </cell>
          <cell r="AV74">
            <v>9.0178722617350502</v>
          </cell>
          <cell r="AW74">
            <v>8.1023838564141961</v>
          </cell>
          <cell r="AX74" t="e">
            <v>#REF!</v>
          </cell>
          <cell r="AY74" t="e">
            <v>#REF!</v>
          </cell>
          <cell r="AZ74">
            <v>4.897034887835261</v>
          </cell>
          <cell r="BA74">
            <v>1.4434698031304594</v>
          </cell>
          <cell r="BB74">
            <v>2.4758677856479672</v>
          </cell>
          <cell r="BC74">
            <v>-1.0122660710747633</v>
          </cell>
          <cell r="BD74">
            <v>-3.192993030730451</v>
          </cell>
          <cell r="BI74" t="e">
            <v>#REF!</v>
          </cell>
          <cell r="BK74">
            <v>-1.9684156975192879</v>
          </cell>
          <cell r="BL74">
            <v>-1.6641719510136266</v>
          </cell>
          <cell r="BM74">
            <v>4.6362626359462755</v>
          </cell>
          <cell r="BN74">
            <v>4.6362626359462755</v>
          </cell>
          <cell r="BO74">
            <v>4.6492677608823696</v>
          </cell>
          <cell r="BP74">
            <v>0.40828628550284574</v>
          </cell>
          <cell r="BQ74" t="e">
            <v>#REF!</v>
          </cell>
        </row>
        <row r="75">
          <cell r="B75" t="str">
            <v xml:space="preserve">  M3</v>
          </cell>
          <cell r="D75">
            <v>0</v>
          </cell>
          <cell r="E75">
            <v>0</v>
          </cell>
          <cell r="F75">
            <v>18.466499381195135</v>
          </cell>
          <cell r="G75">
            <v>17.509759479083819</v>
          </cell>
          <cell r="H75">
            <v>26.604176850014859</v>
          </cell>
          <cell r="J75">
            <v>27.348528892745438</v>
          </cell>
          <cell r="L75">
            <v>22.328627124418034</v>
          </cell>
          <cell r="M75">
            <v>0</v>
          </cell>
          <cell r="N75">
            <v>25.648615069794634</v>
          </cell>
          <cell r="O75" t="e">
            <v>#DIV/0!</v>
          </cell>
          <cell r="P75">
            <v>27.372933968686187</v>
          </cell>
          <cell r="S75">
            <v>17.421786143489303</v>
          </cell>
          <cell r="V75">
            <v>25.584229751345067</v>
          </cell>
          <cell r="Y75">
            <v>18.013706379955231</v>
          </cell>
          <cell r="AB75">
            <v>12.546294630886834</v>
          </cell>
          <cell r="AC75">
            <v>0</v>
          </cell>
          <cell r="AD75">
            <v>0</v>
          </cell>
          <cell r="AE75">
            <v>18.952645689389193</v>
          </cell>
          <cell r="AF75">
            <v>0</v>
          </cell>
          <cell r="AG75">
            <v>0</v>
          </cell>
          <cell r="AI75">
            <v>18.39895632401003</v>
          </cell>
          <cell r="AM75">
            <v>16.133925489279989</v>
          </cell>
          <cell r="AP75">
            <v>2.4</v>
          </cell>
          <cell r="AQ75">
            <v>15.905397963156108</v>
          </cell>
          <cell r="AR75">
            <v>14.92067185451873</v>
          </cell>
          <cell r="AS75">
            <v>17.445715134636309</v>
          </cell>
          <cell r="AT75">
            <v>16.198810169268206</v>
          </cell>
          <cell r="AU75" t="e">
            <v>#REF!</v>
          </cell>
          <cell r="AV75">
            <v>13.490365383064894</v>
          </cell>
          <cell r="AW75">
            <v>13.521600451533477</v>
          </cell>
          <cell r="AX75" t="e">
            <v>#REF!</v>
          </cell>
          <cell r="AY75" t="e">
            <v>#REF!</v>
          </cell>
          <cell r="AZ75">
            <v>10.171102661596954</v>
          </cell>
          <cell r="BA75">
            <v>8.2284557338767161</v>
          </cell>
          <cell r="BB75">
            <v>10.93858301002224</v>
          </cell>
          <cell r="BC75" t="e">
            <v>#DIV/0!</v>
          </cell>
          <cell r="BD75">
            <v>7.5135947171665274</v>
          </cell>
          <cell r="BI75" t="e">
            <v>#REF!</v>
          </cell>
          <cell r="BK75">
            <v>6.8719473510335138</v>
          </cell>
          <cell r="BL75">
            <v>6.303374305898668</v>
          </cell>
          <cell r="BM75">
            <v>9.7603369225554903</v>
          </cell>
          <cell r="BN75">
            <v>9.7603369225554903</v>
          </cell>
          <cell r="BO75">
            <v>9.7603369225554903</v>
          </cell>
          <cell r="BP75">
            <v>5.3253150951814154</v>
          </cell>
          <cell r="BQ75" t="e">
            <v>#REF!</v>
          </cell>
        </row>
        <row r="76">
          <cell r="B76" t="str">
            <v>M3 (SA)</v>
          </cell>
        </row>
        <row r="77">
          <cell r="B77" t="str">
            <v xml:space="preserve">   3 month</v>
          </cell>
          <cell r="Y77" t="e">
            <v>#REF!</v>
          </cell>
          <cell r="AB77" t="e">
            <v>#REF!</v>
          </cell>
          <cell r="AE77" t="e">
            <v>#REF!</v>
          </cell>
          <cell r="AI77" t="e">
            <v>#REF!</v>
          </cell>
          <cell r="AM77" t="e">
            <v>#REF!</v>
          </cell>
          <cell r="AQ77" t="e">
            <v>#REF!</v>
          </cell>
          <cell r="AR77" t="e">
            <v>#REF!</v>
          </cell>
          <cell r="AS77" t="e">
            <v>#REF!</v>
          </cell>
          <cell r="AT77" t="e">
            <v>#REF!</v>
          </cell>
          <cell r="AU77" t="e">
            <v>#REF!</v>
          </cell>
          <cell r="AV77" t="e">
            <v>#REF!</v>
          </cell>
          <cell r="AW77" t="e">
            <v>#REF!</v>
          </cell>
          <cell r="AX77" t="e">
            <v>#REF!</v>
          </cell>
          <cell r="AY77" t="e">
            <v>#REF!</v>
          </cell>
          <cell r="AZ77" t="e">
            <v>#REF!</v>
          </cell>
          <cell r="BA77" t="e">
            <v>#REF!</v>
          </cell>
          <cell r="BB77" t="e">
            <v>#REF!</v>
          </cell>
          <cell r="BC77" t="e">
            <v>#REF!</v>
          </cell>
          <cell r="BD77" t="e">
            <v>#REF!</v>
          </cell>
          <cell r="BI77" t="e">
            <v>#REF!</v>
          </cell>
          <cell r="BK77" t="e">
            <v>#REF!</v>
          </cell>
          <cell r="BL77" t="e">
            <v>#REF!</v>
          </cell>
          <cell r="BM77" t="e">
            <v>#REF!</v>
          </cell>
          <cell r="BN77" t="e">
            <v>#REF!</v>
          </cell>
          <cell r="BO77" t="e">
            <v>#REF!</v>
          </cell>
          <cell r="BP77" t="e">
            <v>#REF!</v>
          </cell>
          <cell r="BQ77" t="e">
            <v>#REF!</v>
          </cell>
        </row>
        <row r="78">
          <cell r="B78" t="str">
            <v xml:space="preserve">   6 month</v>
          </cell>
          <cell r="Y78" t="e">
            <v>#REF!</v>
          </cell>
          <cell r="AB78" t="e">
            <v>#REF!</v>
          </cell>
          <cell r="AE78" t="e">
            <v>#REF!</v>
          </cell>
          <cell r="AI78" t="e">
            <v>#REF!</v>
          </cell>
          <cell r="AM78" t="e">
            <v>#REF!</v>
          </cell>
          <cell r="AQ78" t="e">
            <v>#REF!</v>
          </cell>
          <cell r="AR78" t="e">
            <v>#REF!</v>
          </cell>
          <cell r="AS78" t="e">
            <v>#REF!</v>
          </cell>
          <cell r="AT78" t="e">
            <v>#REF!</v>
          </cell>
          <cell r="AU78" t="e">
            <v>#REF!</v>
          </cell>
          <cell r="AV78" t="e">
            <v>#REF!</v>
          </cell>
          <cell r="AW78" t="e">
            <v>#REF!</v>
          </cell>
          <cell r="AX78" t="e">
            <v>#REF!</v>
          </cell>
          <cell r="AY78" t="e">
            <v>#REF!</v>
          </cell>
          <cell r="AZ78" t="e">
            <v>#REF!</v>
          </cell>
          <cell r="BA78" t="e">
            <v>#REF!</v>
          </cell>
          <cell r="BB78" t="e">
            <v>#REF!</v>
          </cell>
          <cell r="BC78" t="e">
            <v>#REF!</v>
          </cell>
          <cell r="BD78" t="e">
            <v>#REF!</v>
          </cell>
          <cell r="BI78" t="e">
            <v>#REF!</v>
          </cell>
          <cell r="BK78" t="e">
            <v>#REF!</v>
          </cell>
          <cell r="BL78" t="e">
            <v>#REF!</v>
          </cell>
          <cell r="BM78" t="e">
            <v>#REF!</v>
          </cell>
          <cell r="BN78" t="e">
            <v>#REF!</v>
          </cell>
          <cell r="BO78" t="e">
            <v>#REF!</v>
          </cell>
          <cell r="BP78" t="e">
            <v>#REF!</v>
          </cell>
          <cell r="BQ78" t="e">
            <v>#REF!</v>
          </cell>
        </row>
        <row r="80">
          <cell r="B80" t="str">
            <v xml:space="preserve">  M3X</v>
          </cell>
          <cell r="AB80">
            <v>14.132988632875133</v>
          </cell>
          <cell r="AE80">
            <v>20.809785623891596</v>
          </cell>
          <cell r="AI80">
            <v>19.037916503214557</v>
          </cell>
          <cell r="AM80">
            <v>15.68924774202225</v>
          </cell>
          <cell r="AQ80">
            <v>15.855838149536417</v>
          </cell>
          <cell r="AR80">
            <v>14.168237410930518</v>
          </cell>
          <cell r="AS80">
            <v>15.898144752404452</v>
          </cell>
          <cell r="AT80">
            <v>15.644092732089664</v>
          </cell>
          <cell r="AV80">
            <v>13.479770472053488</v>
          </cell>
          <cell r="AW80">
            <v>13.354323110340772</v>
          </cell>
          <cell r="AZ80">
            <v>9.912496445387653</v>
          </cell>
          <cell r="BA80">
            <v>8.877616580612834</v>
          </cell>
          <cell r="BB80">
            <v>12.971123344339119</v>
          </cell>
          <cell r="BC80" t="e">
            <v>#REF!</v>
          </cell>
          <cell r="BD80">
            <v>9.3607283622475066</v>
          </cell>
          <cell r="BK80">
            <v>6.6012258736811713</v>
          </cell>
          <cell r="BL80">
            <v>8.790484279325872</v>
          </cell>
          <cell r="BM80">
            <v>13.468723803842941</v>
          </cell>
          <cell r="BN80">
            <v>11.873612954914027</v>
          </cell>
          <cell r="BO80">
            <v>11.873612954914027</v>
          </cell>
          <cell r="BQ80" t="e">
            <v>#REF!</v>
          </cell>
        </row>
        <row r="81">
          <cell r="B81" t="str">
            <v xml:space="preserve">  M4X</v>
          </cell>
          <cell r="AQ81">
            <v>14.103783618852606</v>
          </cell>
          <cell r="AT81">
            <v>14.32977079637987</v>
          </cell>
          <cell r="AZ81">
            <v>13.418103202158438</v>
          </cell>
          <cell r="BA81">
            <v>11.503931854726911</v>
          </cell>
          <cell r="BB81">
            <v>13.751671528639431</v>
          </cell>
          <cell r="BC81" t="e">
            <v>#DIV/0!</v>
          </cell>
          <cell r="BD81">
            <v>12.606891819939303</v>
          </cell>
          <cell r="BK81">
            <v>11.590949941466654</v>
          </cell>
          <cell r="BL81">
            <v>14.454734991286866</v>
          </cell>
          <cell r="BM81">
            <v>14.560900161265721</v>
          </cell>
          <cell r="BN81">
            <v>13.158244227558914</v>
          </cell>
          <cell r="BO81">
            <v>13.158244227558914</v>
          </cell>
        </row>
        <row r="82">
          <cell r="B82" t="str">
            <v>M3+gov paper of nonbanks</v>
          </cell>
          <cell r="AQ82">
            <v>14.057534422081197</v>
          </cell>
          <cell r="AT82">
            <v>14.74262096480421</v>
          </cell>
          <cell r="AZ82">
            <v>13.822453192803774</v>
          </cell>
          <cell r="BA82">
            <v>11.062076987352775</v>
          </cell>
          <cell r="BB82">
            <v>12.008365838529178</v>
          </cell>
          <cell r="BC82" t="e">
            <v>#DIV/0!</v>
          </cell>
          <cell r="BD82">
            <v>11.150649451190485</v>
          </cell>
          <cell r="BK82">
            <v>12.165259636009607</v>
          </cell>
          <cell r="BL82">
            <v>12.538198392069999</v>
          </cell>
          <cell r="BM82">
            <v>11.378659279767533</v>
          </cell>
          <cell r="BN82">
            <v>11.378659279767533</v>
          </cell>
          <cell r="BO82">
            <v>17.163235231962727</v>
          </cell>
        </row>
        <row r="84">
          <cell r="B84" t="str">
            <v>Money Base</v>
          </cell>
        </row>
        <row r="85">
          <cell r="B85" t="str">
            <v xml:space="preserve">  Money base</v>
          </cell>
          <cell r="F85">
            <v>14.421347636266567</v>
          </cell>
          <cell r="G85">
            <v>13.359255337579178</v>
          </cell>
          <cell r="H85">
            <v>42.921410719244648</v>
          </cell>
          <cell r="J85">
            <v>47.691034482758624</v>
          </cell>
          <cell r="L85">
            <v>63.727509423697207</v>
          </cell>
          <cell r="N85">
            <v>52.359072060966042</v>
          </cell>
          <cell r="P85">
            <v>31.292129497768919</v>
          </cell>
          <cell r="S85">
            <v>13.54953451607237</v>
          </cell>
          <cell r="V85">
            <v>29.783008458992267</v>
          </cell>
          <cell r="AB85">
            <v>28.717089088148072</v>
          </cell>
          <cell r="AE85">
            <v>32.20728995455864</v>
          </cell>
          <cell r="AI85">
            <v>29.993009899493671</v>
          </cell>
          <cell r="AM85">
            <v>24.973064542568089</v>
          </cell>
          <cell r="AQ85">
            <v>8.1330925225991955</v>
          </cell>
          <cell r="AR85">
            <v>17.235404494575256</v>
          </cell>
          <cell r="AS85">
            <v>13.541203949159586</v>
          </cell>
          <cell r="AT85">
            <v>19.342996299600699</v>
          </cell>
          <cell r="AV85">
            <v>14.474700656624172</v>
          </cell>
          <cell r="AW85">
            <v>13.532553775083001</v>
          </cell>
          <cell r="AZ85">
            <v>7.712922498724728</v>
          </cell>
          <cell r="BA85">
            <v>3.1461279461279412</v>
          </cell>
          <cell r="BB85">
            <v>10.461112101963256</v>
          </cell>
          <cell r="BC85">
            <v>14.575082154563379</v>
          </cell>
          <cell r="BD85">
            <v>9.4410763450923021</v>
          </cell>
          <cell r="BI85" t="e">
            <v>#REF!</v>
          </cell>
          <cell r="BK85">
            <v>-0.25867585192849152</v>
          </cell>
          <cell r="BL85">
            <v>-3.1417305454172872</v>
          </cell>
          <cell r="BM85">
            <v>-1.4845698254364104</v>
          </cell>
          <cell r="BN85">
            <v>-1.4845698254364104</v>
          </cell>
          <cell r="BO85">
            <v>-1.4845698254364104</v>
          </cell>
          <cell r="BP85">
            <v>-0.68746763555591617</v>
          </cell>
        </row>
        <row r="86">
          <cell r="B86" t="str">
            <v>M0</v>
          </cell>
        </row>
        <row r="87">
          <cell r="B87" t="str">
            <v xml:space="preserve">   3 month</v>
          </cell>
          <cell r="Y87">
            <v>2.3399823445778178</v>
          </cell>
          <cell r="AB87">
            <v>8.9489646651208954</v>
          </cell>
          <cell r="AE87">
            <v>-0.15627713144643618</v>
          </cell>
          <cell r="AI87">
            <v>-1.0434782608692572E-2</v>
          </cell>
          <cell r="AM87">
            <v>-3.4406998991199145</v>
          </cell>
          <cell r="AQ87">
            <v>9.4967479890951445</v>
          </cell>
          <cell r="AR87">
            <v>9.3887937648844844</v>
          </cell>
          <cell r="AS87">
            <v>1.4777009109051775</v>
          </cell>
          <cell r="AT87">
            <v>2.1813515825491958</v>
          </cell>
          <cell r="AU87" t="e">
            <v>#REF!</v>
          </cell>
          <cell r="AV87">
            <v>-3.753256359952406</v>
          </cell>
          <cell r="AW87">
            <v>-4.7738366417181872</v>
          </cell>
          <cell r="AX87" t="e">
            <v>#REF!</v>
          </cell>
          <cell r="AY87" t="e">
            <v>#REF!</v>
          </cell>
          <cell r="AZ87">
            <v>-6.1145635444505242</v>
          </cell>
          <cell r="BA87" t="e">
            <v>#REF!</v>
          </cell>
          <cell r="BB87">
            <v>5.8544409543540787</v>
          </cell>
          <cell r="BC87">
            <v>0.68836463276080728</v>
          </cell>
          <cell r="BD87">
            <v>2.9696203396780918</v>
          </cell>
          <cell r="BI87" t="e">
            <v>#REF!</v>
          </cell>
          <cell r="BK87">
            <v>6.2251833905377252</v>
          </cell>
          <cell r="BL87">
            <v>5.4769871835343098</v>
          </cell>
          <cell r="BM87">
            <v>19.965485198460108</v>
          </cell>
          <cell r="BN87">
            <v>19.965485198460108</v>
          </cell>
          <cell r="BO87" t="e">
            <v>#REF!</v>
          </cell>
          <cell r="BP87">
            <v>14.49621664675429</v>
          </cell>
          <cell r="BQ87" t="e">
            <v>#REF!</v>
          </cell>
        </row>
        <row r="88">
          <cell r="B88" t="str">
            <v xml:space="preserve">   6 month</v>
          </cell>
          <cell r="Y88">
            <v>6.4673830769678204</v>
          </cell>
          <cell r="AB88">
            <v>11.498351202885033</v>
          </cell>
          <cell r="AE88">
            <v>8.7787023484016515</v>
          </cell>
          <cell r="AI88">
            <v>-0.16669560687619933</v>
          </cell>
          <cell r="AM88">
            <v>-3.4507756521739208</v>
          </cell>
          <cell r="AQ88">
            <v>5.729293491494758</v>
          </cell>
          <cell r="AR88">
            <v>7.9057170630404849</v>
          </cell>
          <cell r="AS88">
            <v>4.6843254895601927</v>
          </cell>
          <cell r="AT88">
            <v>11.885257034195163</v>
          </cell>
          <cell r="AU88" t="e">
            <v>#REF!</v>
          </cell>
          <cell r="AV88">
            <v>5.2831519058287313</v>
          </cell>
          <cell r="AW88">
            <v>-3.3666787583528035</v>
          </cell>
          <cell r="AX88" t="e">
            <v>#REF!</v>
          </cell>
          <cell r="AY88" t="e">
            <v>#REF!</v>
          </cell>
          <cell r="AZ88">
            <v>-4.0665920905441855</v>
          </cell>
          <cell r="BA88">
            <v>-4.4222172193098093</v>
          </cell>
          <cell r="BB88">
            <v>1.8814524169427305</v>
          </cell>
          <cell r="BC88">
            <v>-3.0907278165503538</v>
          </cell>
          <cell r="BD88">
            <v>-1.9459811259355697</v>
          </cell>
          <cell r="BI88" t="e">
            <v>#REF!</v>
          </cell>
          <cell r="BK88">
            <v>5.4868676067633571</v>
          </cell>
          <cell r="BL88">
            <v>14.181731196391345</v>
          </cell>
          <cell r="BM88">
            <v>23.972837643185407</v>
          </cell>
          <cell r="BN88">
            <v>23.972837643185407</v>
          </cell>
          <cell r="BO88">
            <v>21.636718487112194</v>
          </cell>
          <cell r="BP88">
            <v>18.320872487824946</v>
          </cell>
          <cell r="BQ88" t="e">
            <v>#REF!</v>
          </cell>
        </row>
        <row r="89">
          <cell r="B89" t="str">
            <v xml:space="preserve">  Currency outside banks</v>
          </cell>
          <cell r="D89">
            <v>0</v>
          </cell>
          <cell r="E89">
            <v>0</v>
          </cell>
          <cell r="F89">
            <v>17.87103946637021</v>
          </cell>
          <cell r="G89">
            <v>18.903008783404964</v>
          </cell>
          <cell r="H89">
            <v>34.810972254971318</v>
          </cell>
          <cell r="J89">
            <v>39.229862475442047</v>
          </cell>
          <cell r="L89">
            <v>23.565764925373145</v>
          </cell>
          <cell r="N89">
            <v>14.957385561889701</v>
          </cell>
          <cell r="O89" t="e">
            <v>#DIV/0!</v>
          </cell>
          <cell r="P89">
            <v>16.658139095970558</v>
          </cell>
          <cell r="S89">
            <v>13.701175805322885</v>
          </cell>
          <cell r="V89">
            <v>26.80067756665192</v>
          </cell>
          <cell r="Y89">
            <v>22.218462179882859</v>
          </cell>
          <cell r="AB89">
            <v>16.463304493683715</v>
          </cell>
          <cell r="AC89">
            <v>0</v>
          </cell>
          <cell r="AD89">
            <v>0</v>
          </cell>
          <cell r="AE89">
            <v>15.813837735427372</v>
          </cell>
          <cell r="AI89">
            <v>11.31248834969043</v>
          </cell>
          <cell r="AM89">
            <v>5.0249933730122542</v>
          </cell>
          <cell r="AP89">
            <v>-3.87</v>
          </cell>
          <cell r="AQ89">
            <v>5.5530474040632161</v>
          </cell>
          <cell r="AR89">
            <v>11.496396170258549</v>
          </cell>
          <cell r="AS89">
            <v>7.8927041640334261</v>
          </cell>
          <cell r="AT89">
            <v>8.024347826086963</v>
          </cell>
          <cell r="AU89" t="e">
            <v>#REF!</v>
          </cell>
          <cell r="AV89">
            <v>5.4474982381959025</v>
          </cell>
          <cell r="AW89">
            <v>2.7709489358713313</v>
          </cell>
          <cell r="AX89" t="e">
            <v>#REF!</v>
          </cell>
          <cell r="AY89" t="e">
            <v>#REF!</v>
          </cell>
          <cell r="AZ89">
            <v>1.4297144049813859</v>
          </cell>
          <cell r="BA89">
            <v>3.1338918624589818</v>
          </cell>
          <cell r="BB89">
            <v>9.9359117847424461</v>
          </cell>
          <cell r="BC89">
            <v>4.5706450501249885</v>
          </cell>
          <cell r="BD89">
            <v>2.6471882737203911</v>
          </cell>
          <cell r="BI89" t="e">
            <v>#REF!</v>
          </cell>
          <cell r="BK89">
            <v>11.059899063129098</v>
          </cell>
          <cell r="BL89">
            <v>10.337599106282935</v>
          </cell>
          <cell r="BM89">
            <v>18.931368033164443</v>
          </cell>
          <cell r="BN89">
            <v>18.931368033164443</v>
          </cell>
          <cell r="BO89">
            <v>18.931368033164443</v>
          </cell>
          <cell r="BP89">
            <v>13.509245245772195</v>
          </cell>
          <cell r="BQ89" t="e">
            <v>#REF!</v>
          </cell>
        </row>
        <row r="90">
          <cell r="B90" t="str">
            <v>MO (SA)</v>
          </cell>
        </row>
        <row r="91">
          <cell r="B91" t="str">
            <v xml:space="preserve">   3 month</v>
          </cell>
          <cell r="Y91" t="e">
            <v>#REF!</v>
          </cell>
          <cell r="AB91" t="e">
            <v>#REF!</v>
          </cell>
          <cell r="AE91" t="e">
            <v>#REF!</v>
          </cell>
          <cell r="AI91" t="e">
            <v>#REF!</v>
          </cell>
          <cell r="AM91" t="e">
            <v>#REF!</v>
          </cell>
          <cell r="AQ91" t="e">
            <v>#REF!</v>
          </cell>
          <cell r="AR91" t="e">
            <v>#REF!</v>
          </cell>
          <cell r="AS91" t="e">
            <v>#REF!</v>
          </cell>
          <cell r="AT91" t="e">
            <v>#REF!</v>
          </cell>
          <cell r="AU91">
            <v>0.90000000000000013</v>
          </cell>
          <cell r="AV91" t="e">
            <v>#REF!</v>
          </cell>
          <cell r="AW91" t="e">
            <v>#REF!</v>
          </cell>
          <cell r="AX91" t="e">
            <v>#REF!</v>
          </cell>
          <cell r="AY91" t="e">
            <v>#REF!</v>
          </cell>
          <cell r="AZ91" t="e">
            <v>#REF!</v>
          </cell>
          <cell r="BA91" t="e">
            <v>#REF!</v>
          </cell>
          <cell r="BB91" t="e">
            <v>#REF!</v>
          </cell>
          <cell r="BC91" t="e">
            <v>#REF!</v>
          </cell>
          <cell r="BD91" t="e">
            <v>#REF!</v>
          </cell>
          <cell r="BI91">
            <v>2.1</v>
          </cell>
          <cell r="BK91" t="e">
            <v>#REF!</v>
          </cell>
          <cell r="BL91" t="e">
            <v>#REF!</v>
          </cell>
          <cell r="BM91" t="e">
            <v>#REF!</v>
          </cell>
          <cell r="BN91" t="e">
            <v>#REF!</v>
          </cell>
          <cell r="BO91" t="e">
            <v>#REF!</v>
          </cell>
          <cell r="BP91">
            <v>-3.6999999999999997</v>
          </cell>
          <cell r="BQ91" t="e">
            <v>#REF!</v>
          </cell>
        </row>
        <row r="92">
          <cell r="B92" t="str">
            <v xml:space="preserve">   6 month</v>
          </cell>
          <cell r="Y92" t="e">
            <v>#REF!</v>
          </cell>
          <cell r="AB92" t="e">
            <v>#REF!</v>
          </cell>
          <cell r="AE92" t="e">
            <v>#REF!</v>
          </cell>
          <cell r="AI92" t="e">
            <v>#REF!</v>
          </cell>
          <cell r="AM92" t="e">
            <v>#REF!</v>
          </cell>
          <cell r="AQ92" t="e">
            <v>#REF!</v>
          </cell>
          <cell r="AR92" t="e">
            <v>#REF!</v>
          </cell>
          <cell r="AS92" t="e">
            <v>#REF!</v>
          </cell>
          <cell r="AT92" t="e">
            <v>#REF!</v>
          </cell>
          <cell r="AU92" t="e">
            <v>#REF!</v>
          </cell>
          <cell r="AV92" t="e">
            <v>#REF!</v>
          </cell>
          <cell r="AW92" t="e">
            <v>#REF!</v>
          </cell>
          <cell r="AX92">
            <v>6.15</v>
          </cell>
          <cell r="AY92">
            <v>6.3142400000000265</v>
          </cell>
          <cell r="AZ92" t="e">
            <v>#REF!</v>
          </cell>
          <cell r="BA92" t="e">
            <v>#REF!</v>
          </cell>
          <cell r="BB92" t="e">
            <v>#REF!</v>
          </cell>
          <cell r="BC92" t="e">
            <v>#REF!</v>
          </cell>
          <cell r="BD92" t="e">
            <v>#REF!</v>
          </cell>
          <cell r="BI92" t="e">
            <v>#REF!</v>
          </cell>
          <cell r="BK92" t="e">
            <v>#REF!</v>
          </cell>
          <cell r="BL92" t="e">
            <v>#REF!</v>
          </cell>
          <cell r="BM92" t="e">
            <v>#REF!</v>
          </cell>
          <cell r="BN92" t="e">
            <v>#REF!</v>
          </cell>
          <cell r="BO92" t="e">
            <v>#REF!</v>
          </cell>
          <cell r="BP92" t="e">
            <v>#REF!</v>
          </cell>
          <cell r="BQ92">
            <v>4.2</v>
          </cell>
        </row>
        <row r="94">
          <cell r="B94" t="str">
            <v xml:space="preserve">NDA of financial sector </v>
          </cell>
        </row>
        <row r="95">
          <cell r="B95" t="str">
            <v xml:space="preserve">    3 month</v>
          </cell>
          <cell r="BC95" t="e">
            <v>#REF!</v>
          </cell>
          <cell r="BD95">
            <v>1.3793572197351445</v>
          </cell>
          <cell r="BK95">
            <v>-0.57854338613378964</v>
          </cell>
          <cell r="BL95">
            <v>-0.52361193910096526</v>
          </cell>
          <cell r="BM95">
            <v>11.582677043089262</v>
          </cell>
          <cell r="BN95">
            <v>6.1029320400678655</v>
          </cell>
          <cell r="BO95" t="e">
            <v>#DIV/0!</v>
          </cell>
          <cell r="BP95">
            <v>-3.4005232233050742</v>
          </cell>
        </row>
        <row r="96">
          <cell r="B96" t="str">
            <v xml:space="preserve">    6 month</v>
          </cell>
          <cell r="BC96">
            <v>4.4859733905670218</v>
          </cell>
          <cell r="BD96">
            <v>3.5798766245672242</v>
          </cell>
          <cell r="BK96">
            <v>0.68591964865962751</v>
          </cell>
          <cell r="BL96">
            <v>9.9823523939135406E-2</v>
          </cell>
          <cell r="BM96">
            <v>13.121800754856871</v>
          </cell>
          <cell r="BN96">
            <v>7.5664704935131999</v>
          </cell>
          <cell r="BO96">
            <v>12.050474089630248</v>
          </cell>
          <cell r="BP96">
            <v>-2.068071366159363</v>
          </cell>
        </row>
        <row r="97">
          <cell r="B97" t="str">
            <v xml:space="preserve">  Net domestic assets of banking sector </v>
          </cell>
          <cell r="F97">
            <v>20.032877348343735</v>
          </cell>
          <cell r="H97">
            <v>22.786132577619188</v>
          </cell>
          <cell r="J97">
            <v>17.930990971768246</v>
          </cell>
          <cell r="L97">
            <v>1.1230780454270173</v>
          </cell>
          <cell r="N97">
            <v>7.0068553646897458</v>
          </cell>
          <cell r="P97">
            <v>36.596755432958659</v>
          </cell>
          <cell r="S97">
            <v>28.971125278927335</v>
          </cell>
          <cell r="V97">
            <v>39.42693962761561</v>
          </cell>
          <cell r="AB97">
            <v>16.724761518514452</v>
          </cell>
          <cell r="AE97">
            <v>19.877587577105626</v>
          </cell>
          <cell r="AI97">
            <v>11.350983334198062</v>
          </cell>
          <cell r="AM97">
            <v>9.7745232432347109</v>
          </cell>
          <cell r="AQ97">
            <v>6.7245514821864028</v>
          </cell>
          <cell r="AR97">
            <v>7.0581374383972495</v>
          </cell>
          <cell r="AS97">
            <v>7.3684141884917453</v>
          </cell>
          <cell r="AT97">
            <v>6.6402176489937625</v>
          </cell>
          <cell r="AV97">
            <v>4.0826873582108902</v>
          </cell>
          <cell r="AW97">
            <v>6.5721958363603061</v>
          </cell>
          <cell r="AZ97">
            <v>5.4895513181505429</v>
          </cell>
          <cell r="BA97">
            <v>3.6121010304370982</v>
          </cell>
          <cell r="BB97">
            <v>5.9205149903762244</v>
          </cell>
          <cell r="BC97">
            <v>13.739586785648793</v>
          </cell>
          <cell r="BD97">
            <v>5.5102582546657342</v>
          </cell>
          <cell r="BK97">
            <v>5.9557662110530485</v>
          </cell>
          <cell r="BL97">
            <v>3.4855931685432662</v>
          </cell>
          <cell r="BM97">
            <v>13.934611861089108</v>
          </cell>
          <cell r="BN97">
            <v>8.3393650310108924</v>
          </cell>
          <cell r="BO97" t="str">
            <v>…</v>
          </cell>
          <cell r="BP97">
            <v>-1.3644036494402045</v>
          </cell>
        </row>
        <row r="98">
          <cell r="B98" t="str">
            <v xml:space="preserve">  NDA growth (as percent of base period M3X) </v>
          </cell>
          <cell r="F98">
            <v>21.511065184562813</v>
          </cell>
          <cell r="H98">
            <v>24.790989735185029</v>
          </cell>
          <cell r="J98">
            <v>19.505874594245828</v>
          </cell>
          <cell r="L98">
            <v>1.1850439834967137</v>
          </cell>
          <cell r="N98">
            <v>7.0585956515384032</v>
          </cell>
          <cell r="P98">
            <v>31.921941302060791</v>
          </cell>
          <cell r="S98">
            <v>24.678632600536655</v>
          </cell>
          <cell r="V98">
            <v>33.825335640540935</v>
          </cell>
          <cell r="AB98">
            <v>15.644794963630781</v>
          </cell>
          <cell r="AE98">
            <v>18.597870133168758</v>
          </cell>
          <cell r="AI98">
            <v>10.811703359546993</v>
          </cell>
          <cell r="AM98">
            <v>9.3911032384382072</v>
          </cell>
          <cell r="AQ98">
            <v>6.5238664021117918</v>
          </cell>
          <cell r="AR98">
            <v>6.795397108295548</v>
          </cell>
          <cell r="AS98">
            <v>7.0945318210892863</v>
          </cell>
          <cell r="AT98">
            <v>6.2610293346467056</v>
          </cell>
          <cell r="AV98">
            <v>3.8035158042487387</v>
          </cell>
          <cell r="AW98">
            <v>6.0423347114574604</v>
          </cell>
          <cell r="AZ98">
            <v>4.9174920590214226</v>
          </cell>
          <cell r="BA98">
            <v>3.258713721625782</v>
          </cell>
          <cell r="BB98">
            <v>5.2936863596813506</v>
          </cell>
          <cell r="BC98">
            <v>12.674442532570168</v>
          </cell>
          <cell r="BD98">
            <v>5.0042089879135121</v>
          </cell>
          <cell r="BK98">
            <v>5.2715471058521119</v>
          </cell>
          <cell r="BL98">
            <v>3.1457563165698454</v>
          </cell>
          <cell r="BM98">
            <v>12.447934319023084</v>
          </cell>
          <cell r="BN98">
            <v>7.4496418847699477</v>
          </cell>
          <cell r="BO98" t="str">
            <v>…</v>
          </cell>
          <cell r="BP98">
            <v>-1.218836030897497</v>
          </cell>
        </row>
        <row r="99">
          <cell r="B99" t="str">
            <v>NDA of banking sector 2/</v>
          </cell>
          <cell r="BO99">
            <v>8.3393650310108924</v>
          </cell>
        </row>
        <row r="100">
          <cell r="B100" t="str">
            <v>NDA growth (as percent of base period M3) 2/</v>
          </cell>
          <cell r="BO100">
            <v>7.4496418847699477</v>
          </cell>
        </row>
        <row r="102">
          <cell r="B102" t="str">
            <v>Other Items Net of banking sector</v>
          </cell>
        </row>
        <row r="103">
          <cell r="B103" t="str">
            <v xml:space="preserve">  Other items net of banking sector</v>
          </cell>
          <cell r="F103">
            <v>7.8769008555393594</v>
          </cell>
          <cell r="H103">
            <v>-74.107176188147633</v>
          </cell>
          <cell r="J103">
            <v>-105.93090117413946</v>
          </cell>
          <cell r="L103">
            <v>351.58123192964297</v>
          </cell>
          <cell r="N103">
            <v>-2260.5449519550725</v>
          </cell>
          <cell r="P103">
            <v>-7.0672946419382594</v>
          </cell>
          <cell r="S103">
            <v>73.644757678399969</v>
          </cell>
          <cell r="V103">
            <v>51.637491049465069</v>
          </cell>
          <cell r="AB103">
            <v>112.59664431050265</v>
          </cell>
          <cell r="AE103">
            <v>25.150717053716743</v>
          </cell>
          <cell r="AI103">
            <v>34.162335734595061</v>
          </cell>
          <cell r="AM103">
            <v>95.490944661271755</v>
          </cell>
          <cell r="AQ103">
            <v>31.86598081214531</v>
          </cell>
          <cell r="AR103">
            <v>47.536704339810676</v>
          </cell>
          <cell r="AS103">
            <v>51.683336642437141</v>
          </cell>
          <cell r="AT103">
            <v>75.125556139043908</v>
          </cell>
          <cell r="AV103">
            <v>55.900339623080363</v>
          </cell>
          <cell r="AW103">
            <v>38.519097601749344</v>
          </cell>
          <cell r="AZ103">
            <v>74.002363459154409</v>
          </cell>
          <cell r="BA103">
            <v>58.278385481509211</v>
          </cell>
          <cell r="BB103">
            <v>56.767472426681941</v>
          </cell>
          <cell r="BC103">
            <v>76.193759978417347</v>
          </cell>
          <cell r="BD103">
            <v>34.015832431833879</v>
          </cell>
          <cell r="BK103">
            <v>50.753789826893666</v>
          </cell>
          <cell r="BL103">
            <v>52.459891542645124</v>
          </cell>
          <cell r="BM103">
            <v>64.303887065617587</v>
          </cell>
          <cell r="BN103">
            <v>97.961868943071238</v>
          </cell>
          <cell r="BO103" t="str">
            <v>…</v>
          </cell>
          <cell r="BP103" t="str">
            <v>…</v>
          </cell>
          <cell r="BQ103" t="str">
            <v>…</v>
          </cell>
        </row>
        <row r="104">
          <cell r="B104" t="str">
            <v xml:space="preserve">   12 month as % of base period M3X</v>
          </cell>
          <cell r="F104">
            <v>-0.88931404630249833</v>
          </cell>
          <cell r="H104">
            <v>7.6189117570947955</v>
          </cell>
          <cell r="J104">
            <v>9.5882153813848436</v>
          </cell>
          <cell r="L104">
            <v>-7.3924729550702395</v>
          </cell>
          <cell r="N104">
            <v>-9.5291687276182113</v>
          </cell>
          <cell r="P104">
            <v>0.54856114239744558</v>
          </cell>
          <cell r="S104">
            <v>-4.4411211829895887</v>
          </cell>
          <cell r="V104">
            <v>-3.7429377344772572</v>
          </cell>
          <cell r="AB104">
            <v>-6.3765932923647126</v>
          </cell>
          <cell r="AE104">
            <v>-2.2429219024156328</v>
          </cell>
          <cell r="AI104">
            <v>-2.9899677916359941</v>
          </cell>
          <cell r="AM104">
            <v>-8.4617069705946832</v>
          </cell>
          <cell r="AQ104">
            <v>-3.4089117997561189</v>
          </cell>
          <cell r="AR104">
            <v>-5.1913778392181804</v>
          </cell>
          <cell r="AS104">
            <v>-5.61343979217623</v>
          </cell>
          <cell r="AT104">
            <v>-7.0487274283293617</v>
          </cell>
          <cell r="AV104">
            <v>-6.4416862330811577</v>
          </cell>
          <cell r="AW104">
            <v>-4.3865433032755483</v>
          </cell>
          <cell r="AZ104">
            <v>-7.3391756247163986</v>
          </cell>
          <cell r="BA104">
            <v>-6.9804206567299092</v>
          </cell>
          <cell r="BB104">
            <v>-7.4868009116386931</v>
          </cell>
          <cell r="BC104">
            <v>-10.812544855495988</v>
          </cell>
          <cell r="BD104">
            <v>-5.073929569398798</v>
          </cell>
          <cell r="BK104">
            <v>-7.6362746178581045</v>
          </cell>
          <cell r="BL104">
            <v>-7.2000754547016692</v>
          </cell>
          <cell r="BM104">
            <v>-7.8262696538742311</v>
          </cell>
          <cell r="BN104">
            <v>-11.922700743792115</v>
          </cell>
          <cell r="BP104">
            <v>-8.710173228698368</v>
          </cell>
        </row>
        <row r="106">
          <cell r="B106" t="str">
            <v>Private sector credit</v>
          </cell>
        </row>
        <row r="107">
          <cell r="B107" t="str">
            <v xml:space="preserve">   3 month</v>
          </cell>
          <cell r="AB107">
            <v>7.3982708574998002</v>
          </cell>
          <cell r="AC107">
            <v>0</v>
          </cell>
          <cell r="AD107">
            <v>0</v>
          </cell>
          <cell r="AE107">
            <v>4.338235198243634</v>
          </cell>
          <cell r="AF107">
            <v>0</v>
          </cell>
          <cell r="AG107">
            <v>0</v>
          </cell>
          <cell r="AH107">
            <v>0</v>
          </cell>
          <cell r="AI107">
            <v>4.5190506052862567</v>
          </cell>
          <cell r="AJ107">
            <v>0</v>
          </cell>
          <cell r="AK107">
            <v>0</v>
          </cell>
          <cell r="AL107">
            <v>0</v>
          </cell>
          <cell r="AM107">
            <v>2.5926787004888263</v>
          </cell>
          <cell r="AN107">
            <v>0</v>
          </cell>
          <cell r="AO107">
            <v>0</v>
          </cell>
          <cell r="AP107">
            <v>0</v>
          </cell>
          <cell r="AQ107">
            <v>3.6096668198661641</v>
          </cell>
          <cell r="AR107">
            <v>5.2515902071549547</v>
          </cell>
          <cell r="AS107">
            <v>3.6961601616773976</v>
          </cell>
          <cell r="AT107">
            <v>3.6566503602037503</v>
          </cell>
          <cell r="AU107">
            <v>4.6635139392105618</v>
          </cell>
          <cell r="AV107">
            <v>1.9464980718942648</v>
          </cell>
          <cell r="AW107">
            <v>2.7662403378148515</v>
          </cell>
          <cell r="AX107">
            <v>4.6635139392105618</v>
          </cell>
          <cell r="AY107">
            <v>2</v>
          </cell>
          <cell r="AZ107">
            <v>4.0490460001388673</v>
          </cell>
          <cell r="BA107">
            <v>2.4849937908602682</v>
          </cell>
          <cell r="BB107">
            <v>4.2674542407611593</v>
          </cell>
          <cell r="BC107">
            <v>7.1678941928829731</v>
          </cell>
          <cell r="BD107">
            <v>3.1548304779087655</v>
          </cell>
          <cell r="BI107">
            <v>1</v>
          </cell>
          <cell r="BK107">
            <v>4.8792123866938431</v>
          </cell>
          <cell r="BL107">
            <v>4.5750055122117717</v>
          </cell>
          <cell r="BM107">
            <v>5.9166632893810078</v>
          </cell>
          <cell r="BN107">
            <v>0</v>
          </cell>
          <cell r="BO107">
            <v>0</v>
          </cell>
          <cell r="BP107">
            <v>1.6</v>
          </cell>
          <cell r="BQ107">
            <v>2</v>
          </cell>
        </row>
        <row r="108">
          <cell r="B108" t="str">
            <v xml:space="preserve">   6 month</v>
          </cell>
          <cell r="AB108">
            <v>15.532076556395523</v>
          </cell>
          <cell r="AC108">
            <v>0</v>
          </cell>
          <cell r="AD108">
            <v>0</v>
          </cell>
          <cell r="AE108">
            <v>12.057460446144885</v>
          </cell>
          <cell r="AF108">
            <v>0</v>
          </cell>
          <cell r="AG108">
            <v>0</v>
          </cell>
          <cell r="AH108">
            <v>0</v>
          </cell>
          <cell r="AI108">
            <v>9.0533328475148611</v>
          </cell>
          <cell r="AJ108">
            <v>7.4905933511090872</v>
          </cell>
          <cell r="AK108">
            <v>7.0227141961889616</v>
          </cell>
          <cell r="AL108">
            <v>0</v>
          </cell>
          <cell r="AM108">
            <v>7.2288937682826404</v>
          </cell>
          <cell r="AN108">
            <v>6.5196647252558693</v>
          </cell>
          <cell r="AO108">
            <v>7.2732031145677833</v>
          </cell>
          <cell r="AP108">
            <v>0</v>
          </cell>
          <cell r="AQ108">
            <v>6.2959325831522639</v>
          </cell>
          <cell r="AR108">
            <v>6.8231504294768319</v>
          </cell>
          <cell r="AS108">
            <v>7.3432962130879575</v>
          </cell>
          <cell r="AT108">
            <v>7.3983100748407082</v>
          </cell>
          <cell r="AU108">
            <v>8.4415180743802498</v>
          </cell>
          <cell r="AV108">
            <v>7.3003103811752901</v>
          </cell>
          <cell r="AW108">
            <v>6.5646451728348154</v>
          </cell>
          <cell r="AX108">
            <v>9.544511501033238</v>
          </cell>
          <cell r="AY108">
            <v>5.7297833674078369</v>
          </cell>
          <cell r="AZ108">
            <v>7.8537558154915033</v>
          </cell>
          <cell r="BA108">
            <v>5.3199750293100978</v>
          </cell>
          <cell r="BB108">
            <v>8.0179983822023857</v>
          </cell>
          <cell r="BC108">
            <v>10.132415711233268</v>
          </cell>
          <cell r="BD108">
            <v>9.0141874583742787</v>
          </cell>
          <cell r="BI108">
            <v>5.0895364601402537</v>
          </cell>
          <cell r="BK108">
            <v>9.225675588893111</v>
          </cell>
          <cell r="BL108">
            <v>9.0376960197188652</v>
          </cell>
          <cell r="BM108">
            <v>10.970926026353766</v>
          </cell>
          <cell r="BN108">
            <v>0</v>
          </cell>
          <cell r="BO108">
            <v>0</v>
          </cell>
          <cell r="BP108">
            <v>6.4482748429624648</v>
          </cell>
          <cell r="BQ108">
            <v>3.0200000000000005</v>
          </cell>
        </row>
        <row r="109">
          <cell r="B109" t="str">
            <v xml:space="preserve">  12 month</v>
          </cell>
          <cell r="F109">
            <v>19.86090294727363</v>
          </cell>
          <cell r="G109">
            <v>18.095725609381841</v>
          </cell>
          <cell r="H109">
            <v>18.897446821665831</v>
          </cell>
          <cell r="J109">
            <v>13.732004870807057</v>
          </cell>
          <cell r="L109">
            <v>3.6824613565059616</v>
          </cell>
          <cell r="M109" t="e">
            <v>#DIV/0!</v>
          </cell>
          <cell r="N109">
            <v>13.010805643798573</v>
          </cell>
          <cell r="O109" t="e">
            <v>#DIV/0!</v>
          </cell>
          <cell r="P109">
            <v>23.538144596113607</v>
          </cell>
          <cell r="S109">
            <v>27.777550235366387</v>
          </cell>
          <cell r="V109">
            <v>30.318748130254036</v>
          </cell>
          <cell r="Y109">
            <v>35.421892419037391</v>
          </cell>
          <cell r="AB109">
            <v>35.432585234268728</v>
          </cell>
          <cell r="AC109">
            <v>0</v>
          </cell>
          <cell r="AD109">
            <v>0</v>
          </cell>
          <cell r="AE109">
            <v>33.374020538204483</v>
          </cell>
          <cell r="AF109">
            <v>0</v>
          </cell>
          <cell r="AG109">
            <v>0</v>
          </cell>
          <cell r="AI109">
            <v>25.991579992691683</v>
          </cell>
          <cell r="AM109">
            <v>20.157975221232039</v>
          </cell>
          <cell r="AP109">
            <v>0</v>
          </cell>
          <cell r="AQ109">
            <v>15.919257163275047</v>
          </cell>
          <cell r="AR109">
            <v>14.824838232992477</v>
          </cell>
          <cell r="AS109">
            <v>14.881709114901653</v>
          </cell>
          <cell r="AT109">
            <v>15.162019819081763</v>
          </cell>
          <cell r="AU109">
            <v>16.280640216690223</v>
          </cell>
          <cell r="AV109">
            <v>14.295930867186835</v>
          </cell>
          <cell r="AW109">
            <v>14.315308264573545</v>
          </cell>
          <cell r="AX109">
            <v>16.44136009368178</v>
          </cell>
          <cell r="AY109">
            <v>12.386459248532766</v>
          </cell>
          <cell r="AZ109">
            <v>14.644155570032535</v>
          </cell>
          <cell r="BA109">
            <v>13.415657922639523</v>
          </cell>
          <cell r="BB109">
            <v>15.020212477193873</v>
          </cell>
          <cell r="BC109" t="e">
            <v>#DIV/0!</v>
          </cell>
          <cell r="BD109">
            <v>17.079395072112913</v>
          </cell>
          <cell r="BI109">
            <v>12.864386223674229</v>
          </cell>
          <cell r="BK109">
            <v>17.199488922817928</v>
          </cell>
          <cell r="BL109">
            <v>16.195633868047654</v>
          </cell>
          <cell r="BM109">
            <v>19.686311582653303</v>
          </cell>
          <cell r="BN109">
            <v>18.425364864484848</v>
          </cell>
          <cell r="BO109">
            <v>0</v>
          </cell>
          <cell r="BP109">
            <v>14.808462418932011</v>
          </cell>
          <cell r="BQ109">
            <v>11.110939241119366</v>
          </cell>
        </row>
        <row r="110">
          <cell r="B110" t="str">
            <v xml:space="preserve">  Private sector credit including to nondeposit fin. enterprises  </v>
          </cell>
        </row>
        <row r="111">
          <cell r="B111" t="str">
            <v xml:space="preserve">   and foreign currency credits (FCCs) to residents </v>
          </cell>
          <cell r="BO111" t="str">
            <v>…</v>
          </cell>
        </row>
        <row r="112">
          <cell r="B112" t="str">
            <v xml:space="preserve">Private sector credit excluding FCCs  </v>
          </cell>
        </row>
        <row r="113">
          <cell r="B113" t="str">
            <v xml:space="preserve">   and credit to nondepository fin. enterp. 3/</v>
          </cell>
          <cell r="BN113">
            <v>19.686311582653303</v>
          </cell>
          <cell r="BO113">
            <v>19.686311582653303</v>
          </cell>
        </row>
        <row r="114">
          <cell r="B114" t="str">
            <v>Private sector credit with FCCs (in Ksh million)</v>
          </cell>
        </row>
        <row r="117">
          <cell r="B117" t="str">
            <v>Non-bank holdings of government debt</v>
          </cell>
        </row>
        <row r="118">
          <cell r="B118" t="str">
            <v>Arrears (securitized)</v>
          </cell>
        </row>
        <row r="119">
          <cell r="B119" t="str">
            <v>Stock of domestic debt (millions of Kenya shillings)</v>
          </cell>
        </row>
        <row r="121">
          <cell r="B121" t="str">
            <v>Multiplier (M3/RM)</v>
          </cell>
          <cell r="D121">
            <v>5.5970182451368542</v>
          </cell>
          <cell r="E121">
            <v>5.7186356361471233</v>
          </cell>
          <cell r="F121">
            <v>5.7948903082477088</v>
          </cell>
          <cell r="G121">
            <v>5.9280161655172421</v>
          </cell>
          <cell r="H121">
            <v>5.1332918820191971</v>
          </cell>
          <cell r="I121">
            <v>0</v>
          </cell>
          <cell r="J121">
            <v>5.1115095819791554</v>
          </cell>
          <cell r="K121">
            <v>0</v>
          </cell>
          <cell r="L121">
            <v>3.8353270673122566</v>
          </cell>
          <cell r="M121">
            <v>3.8399943790620061</v>
          </cell>
          <cell r="N121">
            <v>4.2153978178251812</v>
          </cell>
          <cell r="O121">
            <v>4.1249889400106179</v>
          </cell>
          <cell r="P121">
            <v>3.7208388892906212</v>
          </cell>
          <cell r="Q121">
            <v>0</v>
          </cell>
          <cell r="R121">
            <v>0</v>
          </cell>
          <cell r="S121">
            <v>3.9709453736826839</v>
          </cell>
          <cell r="T121">
            <v>0</v>
          </cell>
          <cell r="U121">
            <v>0</v>
          </cell>
          <cell r="V121">
            <v>4.079020006801179</v>
          </cell>
          <cell r="W121">
            <v>0</v>
          </cell>
          <cell r="X121">
            <v>0</v>
          </cell>
          <cell r="Y121">
            <v>3.7302404594580114</v>
          </cell>
          <cell r="Z121">
            <v>0</v>
          </cell>
          <cell r="AA121">
            <v>0</v>
          </cell>
          <cell r="AB121">
            <v>3.2533879757130313</v>
          </cell>
          <cell r="AC121">
            <v>3.4298877478471739</v>
          </cell>
          <cell r="AD121">
            <v>3.3868809663690942</v>
          </cell>
          <cell r="AE121">
            <v>3.5728321656842814</v>
          </cell>
          <cell r="AF121">
            <v>3.4166050184847983</v>
          </cell>
          <cell r="AG121">
            <v>3.6005177566045905</v>
          </cell>
          <cell r="AH121">
            <v>0</v>
          </cell>
          <cell r="AI121">
            <v>3.7152129333986363</v>
          </cell>
          <cell r="AJ121">
            <v>3.5042720538720542</v>
          </cell>
          <cell r="AK121">
            <v>3.5622209112486107</v>
          </cell>
          <cell r="AL121">
            <v>0</v>
          </cell>
          <cell r="AM121">
            <v>3.4664066946060683</v>
          </cell>
          <cell r="AN121">
            <v>3.5103339641393583</v>
          </cell>
          <cell r="AO121">
            <v>3.4037145876044521</v>
          </cell>
          <cell r="AP121">
            <v>0</v>
          </cell>
          <cell r="AQ121">
            <v>3.4872324397339982</v>
          </cell>
          <cell r="AR121">
            <v>3.3621669671163055</v>
          </cell>
          <cell r="AS121">
            <v>3.5033507073715562</v>
          </cell>
          <cell r="AT121">
            <v>3.4787030614245795</v>
          </cell>
          <cell r="AU121">
            <v>3.5642384257406041</v>
          </cell>
          <cell r="AV121">
            <v>3.3872266072181718</v>
          </cell>
          <cell r="AW121">
            <v>3.6001703880779208</v>
          </cell>
          <cell r="AX121" t="e">
            <v>#REF!</v>
          </cell>
          <cell r="AY121" t="e">
            <v>#REF!</v>
          </cell>
          <cell r="AZ121">
            <v>3.8</v>
          </cell>
          <cell r="BA121">
            <v>3.6769383438226306</v>
          </cell>
          <cell r="BB121">
            <v>3.5776186998534416</v>
          </cell>
          <cell r="BC121">
            <v>3.4053561691369651</v>
          </cell>
          <cell r="BD121">
            <v>3.4053561691369651</v>
          </cell>
          <cell r="BE121">
            <v>0</v>
          </cell>
          <cell r="BF121">
            <v>0</v>
          </cell>
          <cell r="BG121">
            <v>0</v>
          </cell>
          <cell r="BH121">
            <v>0</v>
          </cell>
          <cell r="BI121" t="e">
            <v>#REF!</v>
          </cell>
          <cell r="BJ121">
            <v>3.4053561691369651</v>
          </cell>
          <cell r="BK121">
            <v>3.7612918196584815</v>
          </cell>
          <cell r="BL121">
            <v>3.7356267861695134</v>
          </cell>
          <cell r="BM121">
            <v>3.885277736028161</v>
          </cell>
          <cell r="BN121">
            <v>3.885277736028161</v>
          </cell>
          <cell r="BO121">
            <v>3.885277736028161</v>
          </cell>
          <cell r="BP121">
            <v>3.6983636081020963</v>
          </cell>
          <cell r="BQ121" t="e">
            <v>#REF!</v>
          </cell>
        </row>
        <row r="131">
          <cell r="B131" t="str">
            <v>M3/RM</v>
          </cell>
        </row>
        <row r="132">
          <cell r="B132" t="str">
            <v>- end period</v>
          </cell>
          <cell r="D132">
            <v>5.5970182451368542</v>
          </cell>
          <cell r="E132">
            <v>5.7186356361471233</v>
          </cell>
          <cell r="F132">
            <v>5.7948903082477088</v>
          </cell>
          <cell r="G132">
            <v>5.9280161655172421</v>
          </cell>
          <cell r="H132">
            <v>5.1332918820191971</v>
          </cell>
          <cell r="J132">
            <v>5.1115095819791554</v>
          </cell>
          <cell r="L132">
            <v>3.8353270673122566</v>
          </cell>
          <cell r="M132">
            <v>3.8399943790620061</v>
          </cell>
          <cell r="N132">
            <v>4.2153978178251812</v>
          </cell>
          <cell r="O132">
            <v>4.1249889400106179</v>
          </cell>
          <cell r="P132">
            <v>3.7208388892906212</v>
          </cell>
          <cell r="S132">
            <v>3.9709453736826839</v>
          </cell>
          <cell r="V132">
            <v>4.079020006801179</v>
          </cell>
          <cell r="Y132">
            <v>3.7302404594580114</v>
          </cell>
          <cell r="AB132">
            <v>3.2533879757130313</v>
          </cell>
          <cell r="AC132">
            <v>3.4298877478471739</v>
          </cell>
          <cell r="AD132">
            <v>3.3868809663690942</v>
          </cell>
          <cell r="AE132">
            <v>3.5728321656842814</v>
          </cell>
          <cell r="AF132">
            <v>3.4166050184847983</v>
          </cell>
          <cell r="AG132">
            <v>3.6005177566045905</v>
          </cell>
          <cell r="AI132">
            <v>3.7152129333986363</v>
          </cell>
          <cell r="AJ132">
            <v>3.5042720538720542</v>
          </cell>
          <cell r="AK132">
            <v>3.5622209112486107</v>
          </cell>
          <cell r="AM132">
            <v>3.4664066946060683</v>
          </cell>
          <cell r="AN132">
            <v>3.5103339641393583</v>
          </cell>
          <cell r="AO132">
            <v>3.4037145876044521</v>
          </cell>
          <cell r="AP132">
            <v>0</v>
          </cell>
          <cell r="AQ132">
            <v>3.4872324397339982</v>
          </cell>
          <cell r="AR132">
            <v>3.3621669671163055</v>
          </cell>
          <cell r="AS132">
            <v>3.5033507073715562</v>
          </cell>
          <cell r="AT132">
            <v>3.4787030614245795</v>
          </cell>
          <cell r="AU132">
            <v>3.5642384257406041</v>
          </cell>
          <cell r="AV132">
            <v>3.3872266072181718</v>
          </cell>
          <cell r="AW132">
            <v>3.6001703880779208</v>
          </cell>
          <cell r="AX132" t="e">
            <v>#REF!</v>
          </cell>
          <cell r="AY132" t="e">
            <v>#REF!</v>
          </cell>
          <cell r="AZ132">
            <v>3.8</v>
          </cell>
          <cell r="BA132">
            <v>3.6769383438226306</v>
          </cell>
          <cell r="BB132">
            <v>3.5776186998534416</v>
          </cell>
          <cell r="BC132">
            <v>3.4053561691369651</v>
          </cell>
          <cell r="BD132">
            <v>3.4053561691369651</v>
          </cell>
          <cell r="BI132" t="e">
            <v>#REF!</v>
          </cell>
          <cell r="BK132">
            <v>3.7612918196584815</v>
          </cell>
          <cell r="BL132">
            <v>3.7356267861695134</v>
          </cell>
          <cell r="BM132">
            <v>3.885277736028161</v>
          </cell>
          <cell r="BN132">
            <v>3.885277736028161</v>
          </cell>
          <cell r="BO132">
            <v>3.885277736028161</v>
          </cell>
          <cell r="BP132">
            <v>3.6983636081020963</v>
          </cell>
          <cell r="BQ132" t="e">
            <v>#REF!</v>
          </cell>
        </row>
        <row r="133">
          <cell r="A133" t="str">
            <v>|</v>
          </cell>
          <cell r="B133" t="str">
            <v>- period average</v>
          </cell>
          <cell r="S133">
            <v>3.7909809857854904</v>
          </cell>
          <cell r="V133">
            <v>3.9799204976958524</v>
          </cell>
          <cell r="Y133">
            <v>3.7115255923770976</v>
          </cell>
          <cell r="AB133">
            <v>3.4160883203067391</v>
          </cell>
          <cell r="AE133">
            <v>3.4229399285363975</v>
          </cell>
          <cell r="AI133">
            <v>3.5416949528256141</v>
          </cell>
          <cell r="AJ133">
            <v>3.61228045575518</v>
          </cell>
          <cell r="AK133">
            <v>3.5408946105171286</v>
          </cell>
          <cell r="AM133">
            <v>3.4949422527314749</v>
          </cell>
        </row>
        <row r="134">
          <cell r="B134" t="str">
            <v>Cu/Dep ratio</v>
          </cell>
          <cell r="D134">
            <v>13.96757204415171</v>
          </cell>
          <cell r="E134">
            <v>13.256007366881791</v>
          </cell>
          <cell r="F134">
            <v>13.887615429956121</v>
          </cell>
          <cell r="G134">
            <v>13.434291213605093</v>
          </cell>
          <cell r="H134">
            <v>14.922178819066842</v>
          </cell>
          <cell r="I134" t="e">
            <v>#DIV/0!</v>
          </cell>
          <cell r="J134">
            <v>14.87411113816292</v>
          </cell>
          <cell r="K134" t="e">
            <v>#DIV/0!</v>
          </cell>
          <cell r="L134">
            <v>15.095871677255762</v>
          </cell>
          <cell r="M134">
            <v>14.264704574678747</v>
          </cell>
          <cell r="N134">
            <v>13.438419614932897</v>
          </cell>
          <cell r="O134">
            <v>13.117424940364234</v>
          </cell>
          <cell r="P134">
            <v>13.6526125019201</v>
          </cell>
          <cell r="Q134" t="e">
            <v>#DIV/0!</v>
          </cell>
          <cell r="R134" t="e">
            <v>#DIV/0!</v>
          </cell>
          <cell r="S134">
            <v>13.75056403778502</v>
          </cell>
          <cell r="T134" t="e">
            <v>#DIV/0!</v>
          </cell>
          <cell r="U134" t="e">
            <v>#DIV/0!</v>
          </cell>
          <cell r="V134">
            <v>13.586273392688719</v>
          </cell>
          <cell r="W134" t="e">
            <v>#DIV/0!</v>
          </cell>
          <cell r="X134" t="e">
            <v>#DIV/0!</v>
          </cell>
          <cell r="Y134">
            <v>13.648579516887761</v>
          </cell>
          <cell r="Z134" t="e">
            <v>#DIV/0!</v>
          </cell>
          <cell r="AA134" t="e">
            <v>#DIV/0!</v>
          </cell>
          <cell r="AB134">
            <v>14.195221710408221</v>
          </cell>
          <cell r="AC134">
            <v>13.44360097489078</v>
          </cell>
          <cell r="AD134">
            <v>13.701288304979192</v>
          </cell>
          <cell r="AE134">
            <v>13.339327416171628</v>
          </cell>
          <cell r="AF134">
            <v>12.94138118400058</v>
          </cell>
          <cell r="AG134">
            <v>12.888030238069085</v>
          </cell>
          <cell r="AH134" t="e">
            <v>#DIV/0!</v>
          </cell>
          <cell r="AI134">
            <v>12.670072149817752</v>
          </cell>
          <cell r="AJ134">
            <v>12.453675757117502</v>
          </cell>
          <cell r="AK134">
            <v>12.746836839175341</v>
          </cell>
          <cell r="AL134">
            <v>13.999988427502188</v>
          </cell>
          <cell r="AM134">
            <v>12.183937994518832</v>
          </cell>
          <cell r="AN134">
            <v>12.39000029985192</v>
          </cell>
          <cell r="AO134">
            <v>13.073756179016979</v>
          </cell>
          <cell r="AP134">
            <v>0</v>
          </cell>
          <cell r="AQ134">
            <v>12.765492765492764</v>
          </cell>
          <cell r="AR134">
            <v>12.990984900742825</v>
          </cell>
          <cell r="AS134">
            <v>12.44809916351042</v>
          </cell>
          <cell r="AT134">
            <v>12.285630687659665</v>
          </cell>
          <cell r="AU134">
            <v>11.869336614833873</v>
          </cell>
          <cell r="AV134">
            <v>11.914971552338521</v>
          </cell>
          <cell r="AW134">
            <v>11.526820152771826</v>
          </cell>
          <cell r="AX134" t="e">
            <v>#REF!</v>
          </cell>
          <cell r="AY134" t="e">
            <v>#REF!</v>
          </cell>
          <cell r="AZ134">
            <v>11.548683256825321</v>
          </cell>
          <cell r="BA134">
            <v>11.798288100871829</v>
          </cell>
          <cell r="BB134">
            <v>12.356341055171457</v>
          </cell>
          <cell r="BC134">
            <v>12.316219298353177</v>
          </cell>
          <cell r="BD134">
            <v>12.316219298353177</v>
          </cell>
          <cell r="BI134" t="e">
            <v>#REF!</v>
          </cell>
          <cell r="BK134">
            <v>12.938341229896553</v>
          </cell>
          <cell r="BL134">
            <v>13.637569538829503</v>
          </cell>
          <cell r="BM134">
            <v>12.624073732321836</v>
          </cell>
          <cell r="BN134">
            <v>13.981241148906056</v>
          </cell>
          <cell r="BO134">
            <v>12.827158044522111</v>
          </cell>
          <cell r="BP134">
            <v>13.895216400911162</v>
          </cell>
          <cell r="BQ134" t="e">
            <v>#REF!</v>
          </cell>
        </row>
        <row r="135">
          <cell r="B135" t="str">
            <v>Reserves/deposits</v>
          </cell>
          <cell r="D135">
            <v>6.5548142143846189</v>
          </cell>
          <cell r="E135">
            <v>6.5487178460689925</v>
          </cell>
          <cell r="F135">
            <v>5.9221646823715028</v>
          </cell>
          <cell r="G135">
            <v>5.7009958784650294</v>
          </cell>
          <cell r="H135">
            <v>7.8461227297813991</v>
          </cell>
          <cell r="I135" t="e">
            <v>#DIV/0!</v>
          </cell>
          <cell r="J135">
            <v>8.0225908785304227</v>
          </cell>
          <cell r="K135" t="e">
            <v>#DIV/0!</v>
          </cell>
          <cell r="L135">
            <v>15.528378709108035</v>
          </cell>
          <cell r="M135">
            <v>16.043879198304083</v>
          </cell>
          <cell r="N135">
            <v>13.872149034901179</v>
          </cell>
          <cell r="O135">
            <v>14.732119341886673</v>
          </cell>
          <cell r="P135">
            <v>17.19371722946315</v>
          </cell>
          <cell r="Q135" t="e">
            <v>#DIV/0!</v>
          </cell>
          <cell r="R135" t="e">
            <v>#DIV/0!</v>
          </cell>
          <cell r="S135">
            <v>15.168382455710821</v>
          </cell>
          <cell r="T135" t="e">
            <v>#DIV/0!</v>
          </cell>
          <cell r="U135" t="e">
            <v>#DIV/0!</v>
          </cell>
          <cell r="V135">
            <v>14.617542137072054</v>
          </cell>
          <cell r="W135" t="e">
            <v>#DIV/0!</v>
          </cell>
          <cell r="X135" t="e">
            <v>#DIV/0!</v>
          </cell>
          <cell r="Y135">
            <v>17.306208784729314</v>
          </cell>
          <cell r="Z135" t="e">
            <v>#DIV/0!</v>
          </cell>
          <cell r="AA135" t="e">
            <v>#DIV/0!</v>
          </cell>
          <cell r="AB135">
            <v>21.480716234918969</v>
          </cell>
          <cell r="AC135">
            <v>20.228912544579693</v>
          </cell>
          <cell r="AD135">
            <v>20.430799065789408</v>
          </cell>
          <cell r="AE135">
            <v>18.909273799698518</v>
          </cell>
          <cell r="AF135">
            <v>20.65917811736692</v>
          </cell>
          <cell r="AG135">
            <v>18.926670536622421</v>
          </cell>
          <cell r="AH135" t="e">
            <v>#DIV/0!</v>
          </cell>
          <cell r="AI135">
            <v>18.111614953727358</v>
          </cell>
          <cell r="AJ135">
            <v>20.167243083541244</v>
          </cell>
          <cell r="AK135">
            <v>19.406371362036442</v>
          </cell>
          <cell r="AL135">
            <v>21.899556474152842</v>
          </cell>
          <cell r="AM135">
            <v>20.745071978563395</v>
          </cell>
          <cell r="AN135">
            <v>20.127600911479274</v>
          </cell>
          <cell r="AO135">
            <v>20.644537447251494</v>
          </cell>
          <cell r="AP135">
            <v>0</v>
          </cell>
          <cell r="AQ135">
            <v>20.067007734311751</v>
          </cell>
          <cell r="AR135">
            <v>21.153228651817134</v>
          </cell>
          <cell r="AS135">
            <v>20.110613140078193</v>
          </cell>
          <cell r="AT135">
            <v>20.511685773912713</v>
          </cell>
          <cell r="AU135">
            <v>20</v>
          </cell>
          <cell r="AV135">
            <v>21.656557905649752</v>
          </cell>
          <cell r="AW135">
            <v>19.954434660046036</v>
          </cell>
          <cell r="AX135" t="e">
            <v>#REF!</v>
          </cell>
          <cell r="AY135" t="e">
            <v>#REF!</v>
          </cell>
          <cell r="AZ135">
            <v>18.285609696575285</v>
          </cell>
          <cell r="BA135">
            <v>19.165623901006782</v>
          </cell>
          <cell r="BB135">
            <v>19.614080869775965</v>
          </cell>
          <cell r="BC135">
            <v>21.332073210865182</v>
          </cell>
          <cell r="BD135">
            <v>21.332073210865182</v>
          </cell>
          <cell r="BI135" t="e">
            <v>#REF!</v>
          </cell>
          <cell r="BK135">
            <v>17.71020057939495</v>
          </cell>
          <cell r="BL135">
            <v>17.363067061352204</v>
          </cell>
          <cell r="BM135">
            <v>13.864898507439117</v>
          </cell>
          <cell r="BN135">
            <v>15.858044534027313</v>
          </cell>
          <cell r="BO135">
            <v>14.087944050170753</v>
          </cell>
          <cell r="BP135">
            <v>17.5</v>
          </cell>
          <cell r="BQ135" t="e">
            <v>#REF!</v>
          </cell>
        </row>
        <row r="136">
          <cell r="B136" t="str">
            <v>Velocity (average)</v>
          </cell>
          <cell r="AB136" t="e">
            <v>#REF!</v>
          </cell>
          <cell r="AI136" t="e">
            <v>#REF!</v>
          </cell>
          <cell r="AQ136" t="e">
            <v>#REF!</v>
          </cell>
          <cell r="AY136" t="e">
            <v>#REF!</v>
          </cell>
          <cell r="BQ136" t="e">
            <v>#REF!</v>
          </cell>
        </row>
        <row r="138">
          <cell r="A138" t="str">
            <v>1/ Calculated at the accounting exchange rate of K Sh 61.98/US$.</v>
          </cell>
        </row>
        <row r="140">
          <cell r="B140" t="str">
            <v>Sources: Central Bank of Kenya and staff estimates</v>
          </cell>
        </row>
        <row r="142">
          <cell r="B142" t="str">
            <v>1/ In constant exchange rates prevailing on March 31, 2000.</v>
          </cell>
        </row>
        <row r="143">
          <cell r="B143" t="str">
            <v xml:space="preserve">2/ Until 1998 NDA was defined as M3 minus the foreign exchange position of the banking system, instead of M3X minus the NFA. This past measure of NDA is used here to </v>
          </cell>
        </row>
        <row r="144">
          <cell r="B144" t="str">
            <v xml:space="preserve">    calculate rates of growth against base periods for which there do not exist complete data for NFA. The series is provided up to 2000 to give a sense of developments over time,</v>
          </cell>
        </row>
        <row r="145">
          <cell r="B145" t="str">
            <v xml:space="preserve">    as the series of growth rates using the new definition of NDA is only available from December 1998 onward.</v>
          </cell>
        </row>
        <row r="146">
          <cell r="B146" t="str">
            <v xml:space="preserve">3/ Data on credit to nondeposit financial enterprises and foreign currency credits are not available before December 1997; thus growth rates using the inclusive definition </v>
          </cell>
        </row>
        <row r="147">
          <cell r="B147" t="str">
            <v xml:space="preserve">    of credit to the private sector are only available from December 1998 onward.</v>
          </cell>
        </row>
        <row r="148">
          <cell r="B148" t="str">
            <v>2/ Program refers to the October 2000 revised PRGF program in EBS/00/200 (9/28/00)</v>
          </cell>
        </row>
        <row r="149">
          <cell r="B149" t="str">
            <v>1/  includes items-in-transit</v>
          </cell>
        </row>
        <row r="150">
          <cell r="B150" t="str">
            <v>2/  excludes cash-in-till (Banks &amp; FH)</v>
          </cell>
        </row>
      </sheetData>
      <sheetData sheetId="4"/>
      <sheetData sheetId="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InBOP"/>
      <sheetName val="TABLE 59 bop"/>
      <sheetName val="Table 60"/>
      <sheetName val="Table 61"/>
      <sheetName val="Table 62-67"/>
      <sheetName val="Table 68"/>
      <sheetName val="DOTS"/>
      <sheetName va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 val="BoP_OUT_Medium"/>
      <sheetName val="BoP_OUT_Long"/>
      <sheetName val="IMF_Assistance"/>
      <sheetName val="large_projects"/>
      <sheetName val="DebtService_to_budget"/>
      <sheetName val="Terms_of_Trade"/>
      <sheetName val="Workspace_contents"/>
      <sheetName val="NFA-input"/>
      <sheetName val="CBK-input"/>
      <sheetName val="Survey"/>
      <sheetName val="6-QAC &amp; PC Table (2)"/>
      <sheetName val="Stress 0322"/>
      <sheetName val="Stress analysis"/>
      <sheetName val="IMF Assistance Old"/>
      <sheetName val="Key Ratios"/>
      <sheetName val="Debt Service  Long"/>
      <sheetName val="MMI"/>
      <sheetName val="TOC"/>
      <sheetName val="Info Din."/>
      <sheetName val="Stress_0322"/>
      <sheetName val="Stress_analysis"/>
      <sheetName val="IMF_Assistance_Old"/>
      <sheetName val="Key_Ratios"/>
      <sheetName val="Debt_Service__Long"/>
      <sheetName val="NPV Reduction"/>
      <sheetName val="Noyau"/>
      <sheetName val="Tally_PDR"/>
      <sheetName val="1996"/>
      <sheetName val="Scheduled Repayment"/>
      <sheetName val="SEI"/>
      <sheetName val="Fund_Credit"/>
      <sheetName val="Export destination"/>
      <sheetName val="FHIS"/>
      <sheetName val="BOP9703_stress"/>
      <sheetName val="Q1"/>
      <sheetName val="C_basef14.3p10.6"/>
      <sheetName val="Realism 2 - Fiscal multiplier"/>
      <sheetName val="Realism 2 - Alt. 1"/>
      <sheetName val="panel chart"/>
      <sheetName val="Stress_03221"/>
      <sheetName val="Stress_analysis1"/>
      <sheetName val="BoP_OUT_Medium1"/>
      <sheetName val="BoP_OUT_Long1"/>
      <sheetName val="IMF_Assistance1"/>
      <sheetName val="IMF_Assistance_Old1"/>
      <sheetName val="large_projects1"/>
      <sheetName val="Terms_of_Trade1"/>
      <sheetName val="Key_Ratios1"/>
      <sheetName val="Debt_Service__Long1"/>
      <sheetName val="DebtService_to_budget1"/>
      <sheetName val="Workspace_contents1"/>
      <sheetName val="WEO_WETA"/>
      <sheetName val="IFS SURVEYS Dec1990_Feb2004"/>
      <sheetName val="Monetary Dev_Monthly"/>
      <sheetName val="Table of Contents"/>
      <sheetName val="InHUB"/>
      <sheetName val="BoP"/>
      <sheetName val="RES"/>
      <sheetName val="Input"/>
      <sheetName val="Trade"/>
      <sheetName val="OutHUB"/>
      <sheetName val="PARAM"/>
      <sheetName val="CPIINDEX"/>
      <sheetName val="IFS_SURVEYS_Dec1990_Feb2004"/>
      <sheetName val="Table_of_Contents"/>
      <sheetName val="Monetary_Dev_Monthly"/>
      <sheetName val="AfDB"/>
      <sheetName val="CB"/>
      <sheetName val="Bench - 99"/>
      <sheetName val="BDDCLE-Octobre 04 pgmé"/>
      <sheetName val="Gin"/>
      <sheetName val="Din"/>
      <sheetName val="Impact"/>
      <sheetName val="Figure 6 NPV"/>
      <sheetName val="Stress_03224"/>
      <sheetName val="Stress_analysis4"/>
      <sheetName val="BoP_OUT_Medium4"/>
      <sheetName val="BoP_OUT_Long4"/>
      <sheetName val="IMF_Assistance4"/>
      <sheetName val="IMF_Assistance_Old4"/>
      <sheetName val="large_projects4"/>
      <sheetName val="Terms_of_Trade4"/>
      <sheetName val="Key_Ratios4"/>
      <sheetName val="Debt_Service__Long4"/>
      <sheetName val="DebtService_to_budget4"/>
      <sheetName val="Workspace_contents4"/>
      <sheetName val="Stress_03222"/>
      <sheetName val="Stress_analysis2"/>
      <sheetName val="BoP_OUT_Medium2"/>
      <sheetName val="BoP_OUT_Long2"/>
      <sheetName val="IMF_Assistance2"/>
      <sheetName val="IMF_Assistance_Old2"/>
      <sheetName val="large_projects2"/>
      <sheetName val="Terms_of_Trade2"/>
      <sheetName val="Key_Ratios2"/>
      <sheetName val="Debt_Service__Long2"/>
      <sheetName val="DebtService_to_budget2"/>
      <sheetName val="Workspace_contents2"/>
      <sheetName val="Stress_03223"/>
      <sheetName val="Stress_analysis3"/>
      <sheetName val="BoP_OUT_Medium3"/>
      <sheetName val="BoP_OUT_Long3"/>
      <sheetName val="IMF_Assistance3"/>
      <sheetName val="IMF_Assistance_Old3"/>
      <sheetName val="large_projects3"/>
      <sheetName val="Terms_of_Trade3"/>
      <sheetName val="Key_Ratios3"/>
      <sheetName val="Debt_Service__Long3"/>
      <sheetName val="DebtService_to_budget3"/>
      <sheetName val="Workspace_contents3"/>
      <sheetName val="Assumptions"/>
      <sheetName val="BALANCE DES PAIEMENTS"/>
      <sheetName val="PRODUCTO"/>
      <sheetName val="Afiliados"/>
      <sheetName val="תוכן"/>
      <sheetName val="Control"/>
      <sheetName val="Haver_In_Q"/>
      <sheetName val="Data"/>
      <sheetName val="page 1"/>
      <sheetName val="country name lookup"/>
      <sheetName val="Listas"/>
      <sheetName val="Hoja1"/>
      <sheetName val="NTS"/>
      <sheetName val="Probit"/>
      <sheetName val="IN"/>
      <sheetName val="Exp"/>
      <sheetName val="Imp"/>
      <sheetName val="Outputs"/>
      <sheetName val="Dep fonct"/>
      <sheetName val="labels"/>
      <sheetName val="Table1m"/>
      <sheetName val="table 1"/>
      <sheetName val="Annual"/>
      <sheetName val="Print Tables"/>
      <sheetName val="Stress_03225"/>
      <sheetName val="Stress_analysis5"/>
      <sheetName val="BoP_OUT_Medium5"/>
      <sheetName val="BoP_OUT_Long5"/>
      <sheetName val="IMF_Assistance5"/>
      <sheetName val="IMF_Assistance_Old5"/>
      <sheetName val="large_projects5"/>
      <sheetName val="Terms_of_Trade5"/>
      <sheetName val="Key_Ratios5"/>
      <sheetName val="Debt_Service__Long5"/>
      <sheetName val="DebtService_to_budget5"/>
      <sheetName val="Workspace_contents5"/>
      <sheetName val="Scheduled_Repayment"/>
      <sheetName val="Export_destination"/>
      <sheetName val="NPV_Reduction"/>
      <sheetName val="Info_Din_"/>
      <sheetName val="panel_chart"/>
      <sheetName val="C_basef14_3p10_6"/>
      <sheetName val="6-QAC_&amp;_PC_Table_(2)"/>
      <sheetName val="IFS_SURVEYS_Dec1990_Feb20041"/>
      <sheetName val="Table_of_Contents1"/>
      <sheetName val="Monetary_Dev_Monthly1"/>
      <sheetName val="Bench_-_99"/>
      <sheetName val="BDDCLE-Octobre_04_pgmé"/>
      <sheetName val="Figure_6_NPV"/>
      <sheetName val="Realism_2_-_Fiscal_multiplier"/>
      <sheetName val="Realism_2_-_Alt__1"/>
      <sheetName val="BALANCE_DES_PAIEMENTS"/>
      <sheetName val="STATS"/>
      <sheetName val="Chart4"/>
      <sheetName val="Chart Data"/>
      <sheetName val="REER"/>
      <sheetName val="HiddenSettings"/>
      <sheetName val="Proj cur"/>
      <sheetName val="Links_Out"/>
      <sheetName val="Links-Out"/>
      <sheetName val="page_1"/>
      <sheetName val="country_name_lookup"/>
      <sheetName val="Stress_03226"/>
      <sheetName val="Stress_analysis6"/>
      <sheetName val="BoP_OUT_Medium6"/>
      <sheetName val="BoP_OUT_Long6"/>
      <sheetName val="IMF_Assistance6"/>
      <sheetName val="IMF_Assistance_Old6"/>
      <sheetName val="large_projects6"/>
      <sheetName val="Terms_of_Trade6"/>
      <sheetName val="Key_Ratios6"/>
      <sheetName val="Debt_Service__Long6"/>
      <sheetName val="DebtService_to_budget6"/>
      <sheetName val="Workspace_contents6"/>
      <sheetName val="Export_destination1"/>
      <sheetName val="panel_chart1"/>
      <sheetName val="NPV_Reduction1"/>
      <sheetName val="Info_Din_1"/>
      <sheetName val="Realism_2_-_Fiscal_multiplier1"/>
      <sheetName val="Realism_2_-_Alt__11"/>
      <sheetName val="Scheduled_Repayment1"/>
      <sheetName val="C_basef14_3p10_61"/>
      <sheetName val="IFS_SURVEYS_Dec1990_Feb20042"/>
      <sheetName val="Monetary_Dev_Monthly2"/>
      <sheetName val="Table_of_Contents2"/>
      <sheetName val="6-QAC_&amp;_PC_Table_(2)1"/>
      <sheetName val="Bench_-_991"/>
      <sheetName val="BDDCLE-Octobre_04_pgmé1"/>
      <sheetName val="Figure_6_NPV1"/>
      <sheetName val="BALANCE_DES_PAIEMENTS1"/>
      <sheetName val="page_11"/>
      <sheetName val="country_name_lookup1"/>
      <sheetName val="panel_chart2"/>
      <sheetName val="panel_chart3"/>
      <sheetName val="SimInp1"/>
      <sheetName val="ModDef"/>
      <sheetName val="CPI"/>
      <sheetName val="Dep_fonct"/>
      <sheetName val="Print_Tables"/>
      <sheetName val="Proj_cur"/>
      <sheetName val="pivo"/>
      <sheetName val="Sheet2"/>
      <sheetName val="PRIVATE"/>
      <sheetName val="Summary"/>
      <sheetName val="A 11"/>
    </sheetNames>
    <sheetDataSet>
      <sheetData sheetId="0" refreshError="1"/>
      <sheetData sheetId="1" refreshError="1">
        <row r="1">
          <cell r="A1">
            <v>36608.787579398151</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sheetData sheetId="226"/>
      <sheetData sheetId="227"/>
      <sheetData sheetId="228" refreshError="1"/>
      <sheetData sheetId="229" refreshError="1"/>
      <sheetData sheetId="230" refreshError="1"/>
      <sheetData sheetId="231" refreshError="1"/>
      <sheetData sheetId="23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a data"/>
      <sheetName val="database1"/>
      <sheetName val="Officer"/>
      <sheetName val="MAIN NEW"/>
    </sheetNames>
    <sheetDataSet>
      <sheetData sheetId="0"/>
      <sheetData sheetId="1" refreshError="1"/>
      <sheetData sheetId="2" refreshError="1"/>
      <sheetData sheetId="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ses"/>
      <sheetName val="Info"/>
      <sheetName val="Ext.Fin (FY)"/>
      <sheetName val="Table fy"/>
      <sheetName val="Table"/>
      <sheetName val="BOP"/>
      <sheetName val="Output"/>
      <sheetName val="weo"/>
      <sheetName val="Macro"/>
      <sheetName val="Exp"/>
      <sheetName val="Imp"/>
      <sheetName val="serv"/>
      <sheetName val="KA"/>
      <sheetName val="IN"/>
      <sheetName val="Ind"/>
      <sheetName val="DSA output"/>
      <sheetName val="Sheet1"/>
      <sheetName val="WETA"/>
      <sheetName val="OutSATable"/>
      <sheetName val="WETA W2003"/>
    </sheetNames>
    <sheetDataSet>
      <sheetData sheetId="0"/>
      <sheetData sheetId="1"/>
      <sheetData sheetId="2"/>
      <sheetData sheetId="3"/>
      <sheetData sheetId="4"/>
      <sheetData sheetId="5"/>
      <sheetData sheetId="6"/>
      <sheetData sheetId="7"/>
      <sheetData sheetId="8"/>
      <sheetData sheetId="9"/>
      <sheetData sheetId="10">
        <row r="1">
          <cell r="A1" t="str">
            <v>Imports (values in millions of USD)</v>
          </cell>
        </row>
        <row r="10">
          <cell r="I10">
            <v>2666.3</v>
          </cell>
          <cell r="O10">
            <v>3176.0428440583401</v>
          </cell>
          <cell r="P10">
            <v>3242.52632159122</v>
          </cell>
          <cell r="Q10">
            <v>3833.0527811932802</v>
          </cell>
          <cell r="R10">
            <v>4058.7633541650698</v>
          </cell>
          <cell r="S10">
            <v>4393.9389874371</v>
          </cell>
          <cell r="T10">
            <v>4764.4762647781599</v>
          </cell>
          <cell r="U10">
            <v>5010.6029387566296</v>
          </cell>
          <cell r="V10">
            <v>5482.7568715963998</v>
          </cell>
          <cell r="W10">
            <v>5874.2749434691696</v>
          </cell>
          <cell r="X10">
            <v>6293.0292569447101</v>
          </cell>
          <cell r="Y10">
            <v>6743.6926272308101</v>
          </cell>
          <cell r="Z10">
            <v>7229.0824152886498</v>
          </cell>
          <cell r="AA10">
            <v>7751.9458278073898</v>
          </cell>
          <cell r="AB10">
            <v>8314.1913225158405</v>
          </cell>
          <cell r="AC10">
            <v>8918.8361457422798</v>
          </cell>
          <cell r="AD10">
            <v>9570.5700486902606</v>
          </cell>
          <cell r="AE10">
            <v>10271.6086086123</v>
          </cell>
          <cell r="AF10">
            <v>11025.726857776401</v>
          </cell>
          <cell r="AG10">
            <v>11836.9915082228</v>
          </cell>
          <cell r="AH10">
            <v>12709.783684865401</v>
          </cell>
          <cell r="AI10">
            <v>13648.8234455539</v>
          </cell>
          <cell r="AJ10">
            <v>14659.1962297472</v>
          </cell>
        </row>
        <row r="11">
          <cell r="C11">
            <v>1965.0946977722299</v>
          </cell>
          <cell r="D11">
            <v>2311.12576806181</v>
          </cell>
          <cell r="E11">
            <v>1956.2838440216501</v>
          </cell>
          <cell r="F11">
            <v>1865.85793104554</v>
          </cell>
          <cell r="G11">
            <v>1605.87329292142</v>
          </cell>
          <cell r="H11">
            <v>2041.7985350715401</v>
          </cell>
          <cell r="I11">
            <v>3097.3049633483001</v>
          </cell>
          <cell r="O11">
            <v>3461.92</v>
          </cell>
          <cell r="P11">
            <v>3534.3876875726601</v>
          </cell>
          <cell r="Q11">
            <v>4178.0677200539903</v>
          </cell>
          <cell r="R11">
            <v>4424.0946111094199</v>
          </cell>
          <cell r="S11">
            <v>4779.8261700436096</v>
          </cell>
          <cell r="T11">
            <v>5182.9049975547096</v>
          </cell>
          <cell r="U11">
            <v>5450.6471580152202</v>
          </cell>
          <cell r="V11">
            <v>5964.2668807581003</v>
          </cell>
          <cell r="W11">
            <v>6390.1690909010003</v>
          </cell>
          <cell r="X11">
            <v>6845.6995004246101</v>
          </cell>
          <cell r="Y11">
            <v>7335.9413033564197</v>
          </cell>
          <cell r="Z11">
            <v>7863.9592886457604</v>
          </cell>
          <cell r="AA11">
            <v>8432.7419298387595</v>
          </cell>
          <cell r="AB11">
            <v>9044.36529039983</v>
          </cell>
          <cell r="AC11">
            <v>9702.1115990996805</v>
          </cell>
          <cell r="AD11">
            <v>10411.082473324899</v>
          </cell>
          <cell r="AE11">
            <v>11173.688068101101</v>
          </cell>
          <cell r="AF11">
            <v>11994.034948876601</v>
          </cell>
          <cell r="AG11">
            <v>12876.5469769503</v>
          </cell>
          <cell r="AH11">
            <v>13825.9900390532</v>
          </cell>
          <cell r="AI11">
            <v>14847.498720826799</v>
          </cell>
          <cell r="AJ11">
            <v>15946.605078287599</v>
          </cell>
        </row>
        <row r="12">
          <cell r="C12">
            <v>1965.0946977722299</v>
          </cell>
          <cell r="D12">
            <v>2091.0572801231301</v>
          </cell>
          <cell r="E12">
            <v>1845.6008217419001</v>
          </cell>
          <cell r="F12">
            <v>1716.5490693788699</v>
          </cell>
          <cell r="G12">
            <v>1576.8276529214199</v>
          </cell>
          <cell r="H12">
            <v>1815.81184007154</v>
          </cell>
          <cell r="I12">
            <v>2939.77638801496</v>
          </cell>
          <cell r="O12">
            <v>3312.62</v>
          </cell>
          <cell r="P12">
            <v>3473.8876875726601</v>
          </cell>
          <cell r="Q12">
            <v>4004.4940361159101</v>
          </cell>
          <cell r="R12">
            <v>4350.0206788505402</v>
          </cell>
          <cell r="S12">
            <v>4700.12892995725</v>
          </cell>
          <cell r="T12">
            <v>5096.4296330146999</v>
          </cell>
          <cell r="U12">
            <v>5356.3071748480597</v>
          </cell>
          <cell r="V12">
            <v>5862.1213992431303</v>
          </cell>
          <cell r="W12">
            <v>6279.1572776952298</v>
          </cell>
          <cell r="X12">
            <v>6728.0691639832003</v>
          </cell>
          <cell r="Y12">
            <v>7211.1060516212101</v>
          </cell>
          <cell r="Z12">
            <v>7731.2691138177897</v>
          </cell>
          <cell r="AA12">
            <v>8291.5229705044094</v>
          </cell>
          <cell r="AB12">
            <v>8893.8500314572793</v>
          </cell>
          <cell r="AC12">
            <v>9541.4474376939397</v>
          </cell>
          <cell r="AD12">
            <v>10239.373746692099</v>
          </cell>
          <cell r="AE12">
            <v>10989.9571894529</v>
          </cell>
          <cell r="AF12">
            <v>11797.214884033699</v>
          </cell>
          <cell r="AG12">
            <v>12665.4730297776</v>
          </cell>
          <cell r="AH12">
            <v>13599.3908821921</v>
          </cell>
          <cell r="AI12">
            <v>14603.9866023828</v>
          </cell>
          <cell r="AJ12">
            <v>15684.665128761801</v>
          </cell>
        </row>
        <row r="13">
          <cell r="B13">
            <v>5.1415753937940298</v>
          </cell>
          <cell r="D13">
            <v>17.608875067541099</v>
          </cell>
          <cell r="E13">
            <v>-15.353639725878899</v>
          </cell>
          <cell r="F13">
            <v>-4.6223309185141703</v>
          </cell>
          <cell r="G13">
            <v>-13.9337853004937</v>
          </cell>
          <cell r="H13">
            <v>27.145681049161801</v>
          </cell>
          <cell r="I13">
            <v>51.6949351342234</v>
          </cell>
          <cell r="O13">
            <v>4.7169069383359696</v>
          </cell>
          <cell r="P13">
            <v>2.0932802483205801</v>
          </cell>
          <cell r="Q13">
            <v>18.211924932417201</v>
          </cell>
          <cell r="R13">
            <v>5.8885328706986098</v>
          </cell>
          <cell r="S13">
            <v>8.0407764798001296</v>
          </cell>
          <cell r="T13">
            <v>8.4329181265482305</v>
          </cell>
          <cell r="U13">
            <v>5.1658705028711198</v>
          </cell>
          <cell r="V13">
            <v>9.4230961545106293</v>
          </cell>
          <cell r="W13">
            <v>7.1408979285776404</v>
          </cell>
          <cell r="X13">
            <v>7.12861276507138</v>
          </cell>
          <cell r="Y13">
            <v>7.1613105848629202</v>
          </cell>
          <cell r="Z13">
            <v>7.1976855246613001</v>
          </cell>
          <cell r="AA13">
            <v>7.2327770314659201</v>
          </cell>
          <cell r="AB13">
            <v>7.2529595432877301</v>
          </cell>
          <cell r="AC13">
            <v>7.2724429805817401</v>
          </cell>
          <cell r="AD13">
            <v>7.3073873350516703</v>
          </cell>
          <cell r="AE13">
            <v>7.3249404827034397</v>
          </cell>
          <cell r="AF13">
            <v>7.3417736004060004</v>
          </cell>
          <cell r="AG13">
            <v>7.3579244335647997</v>
          </cell>
          <cell r="AH13">
            <v>7.3734291017798901</v>
          </cell>
          <cell r="AI13">
            <v>7.3883221301929201</v>
          </cell>
          <cell r="AJ13">
            <v>7.4026364852894799</v>
          </cell>
        </row>
        <row r="14">
          <cell r="C14">
            <v>89.346179652324906</v>
          </cell>
          <cell r="D14">
            <v>100</v>
          </cell>
          <cell r="E14">
            <v>92.045721682069598</v>
          </cell>
          <cell r="F14">
            <v>88.4266591438207</v>
          </cell>
          <cell r="G14">
            <v>86.734628996534497</v>
          </cell>
          <cell r="H14">
            <v>87.750386650708094</v>
          </cell>
          <cell r="I14">
            <v>100.790426398839</v>
          </cell>
          <cell r="O14">
            <v>105.658089532701</v>
          </cell>
          <cell r="P14">
            <v>110.13878914601899</v>
          </cell>
          <cell r="Q14">
            <v>121.239221994902</v>
          </cell>
          <cell r="R14">
            <v>116.348271255794</v>
          </cell>
          <cell r="S14">
            <v>114.054071438614</v>
          </cell>
          <cell r="T14">
            <v>114.136092102323</v>
          </cell>
          <cell r="U14">
            <v>115.05334347361099</v>
          </cell>
          <cell r="V14">
            <v>115.963815286548</v>
          </cell>
          <cell r="W14">
            <v>116.88655849022</v>
          </cell>
          <cell r="X14">
            <v>117.82048278446</v>
          </cell>
          <cell r="Y14">
            <v>118.765594292524</v>
          </cell>
          <cell r="Z14">
            <v>119.721905953454</v>
          </cell>
          <cell r="AA14">
            <v>120.68943086074501</v>
          </cell>
          <cell r="AB14">
            <v>121.668185637216</v>
          </cell>
          <cell r="AC14">
            <v>122.65820242331399</v>
          </cell>
          <cell r="AD14">
            <v>123.67912646743299</v>
          </cell>
          <cell r="AE14">
            <v>124.711822561671</v>
          </cell>
          <cell r="AF14">
            <v>125.756339488131</v>
          </cell>
          <cell r="AG14">
            <v>126.81272994075999</v>
          </cell>
          <cell r="AH14">
            <v>127.881050444309</v>
          </cell>
          <cell r="AI14">
            <v>128.961361273356</v>
          </cell>
          <cell r="AJ14">
            <v>130.05372637182799</v>
          </cell>
        </row>
        <row r="15">
          <cell r="B15">
            <v>0.47949446250898897</v>
          </cell>
          <cell r="D15">
            <v>12.2761515835279</v>
          </cell>
          <cell r="E15">
            <v>-7.95427831793039</v>
          </cell>
          <cell r="F15">
            <v>-3.9318096182127098</v>
          </cell>
          <cell r="G15">
            <v>-1.91348419545541</v>
          </cell>
          <cell r="H15">
            <v>1.17110970084886</v>
          </cell>
          <cell r="I15">
            <v>14.860378678486001</v>
          </cell>
          <cell r="O15">
            <v>-2.44018088285803</v>
          </cell>
          <cell r="P15">
            <v>4.2407539575390096</v>
          </cell>
          <cell r="Q15">
            <v>10.078586241007599</v>
          </cell>
          <cell r="R15">
            <v>-4.0341324025593597</v>
          </cell>
          <cell r="S15">
            <v>-1.9718383371052099</v>
          </cell>
          <cell r="T15">
            <v>7.1913841106031107E-2</v>
          </cell>
          <cell r="U15">
            <v>0.80364707989677797</v>
          </cell>
          <cell r="V15">
            <v>0.79134754840515498</v>
          </cell>
          <cell r="W15">
            <v>0.79571649259014299</v>
          </cell>
          <cell r="X15">
            <v>0.79900059194464002</v>
          </cell>
          <cell r="Y15">
            <v>0.80216231144879901</v>
          </cell>
          <cell r="Z15">
            <v>0.80520934250901699</v>
          </cell>
          <cell r="AA15">
            <v>0.80814358874863002</v>
          </cell>
          <cell r="AB15">
            <v>0.81096975061636301</v>
          </cell>
          <cell r="AC15">
            <v>0.81370226810956903</v>
          </cell>
          <cell r="AD15">
            <v>0.83233246855826004</v>
          </cell>
          <cell r="AE15">
            <v>0.83498010030823999</v>
          </cell>
          <cell r="AF15">
            <v>0.83754443243974497</v>
          </cell>
          <cell r="AG15">
            <v>0.84002958175193798</v>
          </cell>
          <cell r="AH15">
            <v>0.84243948067993402</v>
          </cell>
          <cell r="AI15">
            <v>0.84477788170638102</v>
          </cell>
          <cell r="AJ15">
            <v>0.84704836215007395</v>
          </cell>
        </row>
        <row r="16">
          <cell r="C16">
            <v>95.465713381791403</v>
          </cell>
          <cell r="D16">
            <v>100</v>
          </cell>
          <cell r="E16">
            <v>91.961210936553698</v>
          </cell>
          <cell r="F16">
            <v>91.300209884063307</v>
          </cell>
          <cell r="G16">
            <v>80.111556634859198</v>
          </cell>
          <cell r="H16">
            <v>100.67931901079299</v>
          </cell>
          <cell r="I16">
            <v>132.96615371128499</v>
          </cell>
          <cell r="O16">
            <v>141.772074493497</v>
          </cell>
          <cell r="P16">
            <v>138.851414472176</v>
          </cell>
          <cell r="Q16">
            <v>149.11068124011001</v>
          </cell>
          <cell r="R16">
            <v>164.52840647570699</v>
          </cell>
          <cell r="S16">
            <v>181.33336876955801</v>
          </cell>
          <cell r="T16">
            <v>196.48376427196899</v>
          </cell>
          <cell r="U16">
            <v>204.986493127226</v>
          </cell>
          <cell r="V16">
            <v>222.541490846367</v>
          </cell>
          <cell r="W16">
            <v>236.550678791959</v>
          </cell>
          <cell r="X16">
            <v>251.40473535254199</v>
          </cell>
          <cell r="Y16">
            <v>267.26471248086699</v>
          </cell>
          <cell r="Z16">
            <v>284.21307576493803</v>
          </cell>
          <cell r="AA16">
            <v>302.32634287226699</v>
          </cell>
          <cell r="AB16">
            <v>321.64550248016201</v>
          </cell>
          <cell r="AC16">
            <v>342.25207534788001</v>
          </cell>
          <cell r="AD16">
            <v>364.23015432110799</v>
          </cell>
          <cell r="AE16">
            <v>387.67280556441801</v>
          </cell>
          <cell r="AF16">
            <v>412.67849946317</v>
          </cell>
          <cell r="AG16">
            <v>439.35238163338698</v>
          </cell>
          <cell r="AH16">
            <v>467.80672941821001</v>
          </cell>
          <cell r="AI16">
            <v>498.16143987509298</v>
          </cell>
          <cell r="AJ16">
            <v>530.54455144543397</v>
          </cell>
        </row>
        <row r="17">
          <cell r="B17">
            <v>4.6398331880785699</v>
          </cell>
          <cell r="D17">
            <v>4.7496493322946698</v>
          </cell>
          <cell r="E17">
            <v>-8.0387890634463304</v>
          </cell>
          <cell r="F17">
            <v>-0.71878245812400099</v>
          </cell>
          <cell r="G17">
            <v>-12.2547946641218</v>
          </cell>
          <cell r="H17">
            <v>25.673901793819098</v>
          </cell>
          <cell r="I17">
            <v>32.068983995641901</v>
          </cell>
          <cell r="O17">
            <v>7.3361019792383297</v>
          </cell>
          <cell r="P17">
            <v>-2.0601095326815901</v>
          </cell>
          <cell r="Q17">
            <v>7.3886656516485303</v>
          </cell>
          <cell r="R17">
            <v>10.3397859277236</v>
          </cell>
          <cell r="S17">
            <v>10.214018754465</v>
          </cell>
          <cell r="T17">
            <v>8.35499588697561</v>
          </cell>
          <cell r="U17">
            <v>4.3274460293255501</v>
          </cell>
          <cell r="V17">
            <v>8.5639777779139798</v>
          </cell>
          <cell r="W17">
            <v>6.2950903637397602</v>
          </cell>
          <cell r="X17">
            <v>6.2794394150298398</v>
          </cell>
          <cell r="Y17">
            <v>6.3085435149359501</v>
          </cell>
          <cell r="Z17">
            <v>6.34141451999011</v>
          </cell>
          <cell r="AA17">
            <v>6.3731294060198804</v>
          </cell>
          <cell r="AB17">
            <v>6.3901674674962301</v>
          </cell>
          <cell r="AC17">
            <v>6.4066099817418101</v>
          </cell>
          <cell r="AD17">
            <v>6.4216057567769704</v>
          </cell>
          <cell r="AE17">
            <v>6.4362192325908598</v>
          </cell>
          <cell r="AF17">
            <v>6.45020582817149</v>
          </cell>
          <cell r="AG17">
            <v>6.4635987105980997</v>
          </cell>
          <cell r="AH17">
            <v>6.4764296210339403</v>
          </cell>
          <cell r="AI17">
            <v>6.48872890191923</v>
          </cell>
          <cell r="AJ17">
            <v>6.5005255281222798</v>
          </cell>
        </row>
        <row r="19">
          <cell r="O19">
            <v>0.91742236795140897</v>
          </cell>
        </row>
        <row r="21">
          <cell r="C21">
            <v>1965.0946977722299</v>
          </cell>
          <cell r="D21">
            <v>2073.40719095646</v>
          </cell>
          <cell r="E21">
            <v>1832.08224622176</v>
          </cell>
          <cell r="F21">
            <v>1702.88589996221</v>
          </cell>
          <cell r="G21">
            <v>1576.8276529214199</v>
          </cell>
          <cell r="H21">
            <v>1781.15481840487</v>
          </cell>
          <cell r="I21">
            <v>2929.6103160982998</v>
          </cell>
          <cell r="O21">
            <v>3187.72</v>
          </cell>
          <cell r="P21">
            <v>3376.7527508638</v>
          </cell>
          <cell r="Q21">
            <v>3859.529985483</v>
          </cell>
          <cell r="R21">
            <v>4213.0738434075101</v>
          </cell>
          <cell r="S21">
            <v>4450.12892995725</v>
          </cell>
          <cell r="T21">
            <v>4844.1796330146999</v>
          </cell>
          <cell r="U21">
            <v>5101.7869248480702</v>
          </cell>
          <cell r="V21">
            <v>5605.3104669931299</v>
          </cell>
          <cell r="W21">
            <v>6020.0350470549802</v>
          </cell>
          <cell r="X21">
            <v>6466.6148332671901</v>
          </cell>
          <cell r="Y21">
            <v>6947.2986319287602</v>
          </cell>
          <cell r="Z21">
            <v>7465.0874273481004</v>
          </cell>
          <cell r="AA21">
            <v>8022.9456488565002</v>
          </cell>
          <cell r="AB21">
            <v>8622.8555139145392</v>
          </cell>
          <cell r="AC21">
            <v>9268.0139694933096</v>
          </cell>
          <cell r="AD21">
            <v>9963.4793772776793</v>
          </cell>
          <cell r="AE21">
            <v>10711.579770713801</v>
          </cell>
          <cell r="AF21">
            <v>11516.3320685259</v>
          </cell>
          <cell r="AG21">
            <v>12382.0622689302</v>
          </cell>
          <cell r="AH21">
            <v>13313.429424497101</v>
          </cell>
          <cell r="AI21">
            <v>14315.451491568499</v>
          </cell>
          <cell r="AJ21">
            <v>15393.5332019502</v>
          </cell>
        </row>
        <row r="22">
          <cell r="D22">
            <v>5.5118205401006897</v>
          </cell>
          <cell r="E22">
            <v>-11.6390521739912</v>
          </cell>
          <cell r="F22">
            <v>-7.0518857177939704</v>
          </cell>
          <cell r="G22">
            <v>-7.4026243944813501</v>
          </cell>
          <cell r="H22">
            <v>12.958116576969701</v>
          </cell>
          <cell r="I22">
            <v>64.478140014910693</v>
          </cell>
          <cell r="O22">
            <v>4.5431737609004301</v>
          </cell>
          <cell r="P22">
            <v>5.9300299544439099</v>
          </cell>
          <cell r="Q22">
            <v>14.297085698551699</v>
          </cell>
          <cell r="R22">
            <v>9.1602827094051396</v>
          </cell>
          <cell r="S22">
            <v>5.6266539671664297</v>
          </cell>
          <cell r="T22">
            <v>8.8548154280383393</v>
          </cell>
          <cell r="U22">
            <v>5.3178724025361701</v>
          </cell>
          <cell r="V22">
            <v>9.8695525619204592</v>
          </cell>
          <cell r="W22">
            <v>7.39877982680812</v>
          </cell>
          <cell r="X22">
            <v>7.4182256867537202</v>
          </cell>
          <cell r="Y22">
            <v>7.4333142000155901</v>
          </cell>
          <cell r="Z22">
            <v>7.4530954094827599</v>
          </cell>
          <cell r="AA22">
            <v>7.4728960234907298</v>
          </cell>
          <cell r="AB22">
            <v>7.4774265128362698</v>
          </cell>
          <cell r="AC22">
            <v>7.4819583203926898</v>
          </cell>
          <cell r="AD22">
            <v>7.5039313716355602</v>
          </cell>
          <cell r="AE22">
            <v>7.5084251706506002</v>
          </cell>
          <cell r="AF22">
            <v>7.5129188694680504</v>
          </cell>
          <cell r="AG22">
            <v>7.5174126210757599</v>
          </cell>
          <cell r="AH22">
            <v>7.5219065720893798</v>
          </cell>
          <cell r="AI22">
            <v>7.5264008627836603</v>
          </cell>
          <cell r="AJ22">
            <v>7.5308956271248402</v>
          </cell>
        </row>
        <row r="23">
          <cell r="C23">
            <v>89.066109400450003</v>
          </cell>
          <cell r="D23">
            <v>100</v>
          </cell>
          <cell r="E23">
            <v>92.045721682069598</v>
          </cell>
          <cell r="F23">
            <v>88.4266591438207</v>
          </cell>
          <cell r="G23">
            <v>86.734628996534497</v>
          </cell>
          <cell r="H23">
            <v>87.750386650708094</v>
          </cell>
          <cell r="I23">
            <v>100.790426398839</v>
          </cell>
          <cell r="O23">
            <v>106.05518658904001</v>
          </cell>
          <cell r="P23">
            <v>110.491030982567</v>
          </cell>
          <cell r="Q23">
            <v>121.56351684072</v>
          </cell>
          <cell r="R23">
            <v>116.635890243539</v>
          </cell>
          <cell r="S23">
            <v>114.332815773253</v>
          </cell>
          <cell r="T23">
            <v>114.41503689272</v>
          </cell>
          <cell r="U23">
            <v>115.33452999567101</v>
          </cell>
          <cell r="V23">
            <v>116.24722697125701</v>
          </cell>
          <cell r="W23">
            <v>117.172225328446</v>
          </cell>
          <cell r="X23">
            <v>118.10843210241499</v>
          </cell>
          <cell r="Y23">
            <v>119.055853431383</v>
          </cell>
          <cell r="Z23">
            <v>120.01450228601701</v>
          </cell>
          <cell r="AA23">
            <v>120.98439179181</v>
          </cell>
          <cell r="AB23">
            <v>121.96553861220799</v>
          </cell>
          <cell r="AC23">
            <v>122.957974966208</v>
          </cell>
          <cell r="AD23">
            <v>123.981394114534</v>
          </cell>
          <cell r="AE23">
            <v>125.01661408347501</v>
          </cell>
          <cell r="AF23">
            <v>126.063683774355</v>
          </cell>
          <cell r="AG23">
            <v>127.122656009906</v>
          </cell>
          <cell r="AH23">
            <v>128.19358745302301</v>
          </cell>
          <cell r="AI23">
            <v>129.276538525592</v>
          </cell>
          <cell r="AJ23">
            <v>130.371573327817</v>
          </cell>
        </row>
        <row r="24">
          <cell r="D24">
            <v>12.2761515835279</v>
          </cell>
          <cell r="E24">
            <v>-7.95427831793039</v>
          </cell>
          <cell r="F24">
            <v>-3.9318096182127098</v>
          </cell>
          <cell r="G24">
            <v>-1.91348419545541</v>
          </cell>
          <cell r="H24">
            <v>1.17110970084886</v>
          </cell>
          <cell r="I24">
            <v>14.860378678486001</v>
          </cell>
          <cell r="O24">
            <v>-2.46761143730608</v>
          </cell>
          <cell r="P24">
            <v>4.18258129205514</v>
          </cell>
          <cell r="Q24">
            <v>10.021162586399599</v>
          </cell>
          <cell r="R24">
            <v>-4.05354067177643</v>
          </cell>
          <cell r="S24">
            <v>-1.97458472300198</v>
          </cell>
          <cell r="T24">
            <v>7.1913841106031107E-2</v>
          </cell>
          <cell r="U24">
            <v>0.80364707989677797</v>
          </cell>
          <cell r="V24">
            <v>0.79134754840515498</v>
          </cell>
          <cell r="W24">
            <v>0.79571649259014299</v>
          </cell>
          <cell r="X24">
            <v>0.79900059194464002</v>
          </cell>
          <cell r="Y24">
            <v>0.80216231144879901</v>
          </cell>
          <cell r="Z24">
            <v>0.80520934250901699</v>
          </cell>
          <cell r="AA24">
            <v>0.80814358874863002</v>
          </cell>
          <cell r="AB24">
            <v>0.81096975061636301</v>
          </cell>
          <cell r="AC24">
            <v>0.81370226810956903</v>
          </cell>
          <cell r="AD24">
            <v>0.83233246855826004</v>
          </cell>
          <cell r="AE24">
            <v>0.83498010030823999</v>
          </cell>
          <cell r="AF24">
            <v>0.83754443243974497</v>
          </cell>
          <cell r="AG24">
            <v>0.84002958175193798</v>
          </cell>
          <cell r="AH24">
            <v>0.84243948067993402</v>
          </cell>
          <cell r="AI24">
            <v>0.84477788170638102</v>
          </cell>
          <cell r="AJ24">
            <v>0.84704836215007395</v>
          </cell>
        </row>
        <row r="25">
          <cell r="C25">
            <v>106.410969888304</v>
          </cell>
          <cell r="D25">
            <v>100</v>
          </cell>
          <cell r="E25">
            <v>95.996800515304599</v>
          </cell>
          <cell r="F25">
            <v>92.879042996049193</v>
          </cell>
          <cell r="G25">
            <v>87.6813245902635</v>
          </cell>
          <cell r="H25">
            <v>97.896695153152095</v>
          </cell>
          <cell r="I25">
            <v>140.18642910336499</v>
          </cell>
          <cell r="O25">
            <v>144.96516508424</v>
          </cell>
          <cell r="P25">
            <v>147.39665776447401</v>
          </cell>
          <cell r="Q25">
            <v>153.12516272454599</v>
          </cell>
          <cell r="R25">
            <v>174.21368302663501</v>
          </cell>
          <cell r="S25">
            <v>187.722830465968</v>
          </cell>
          <cell r="T25">
            <v>204.19849363976201</v>
          </cell>
          <cell r="U25">
            <v>213.342984315807</v>
          </cell>
          <cell r="V25">
            <v>232.55863523151601</v>
          </cell>
          <cell r="W25">
            <v>247.79340364020999</v>
          </cell>
          <cell r="X25">
            <v>264.06539350192799</v>
          </cell>
          <cell r="Y25">
            <v>281.436625355221</v>
          </cell>
          <cell r="Z25">
            <v>299.99676359250202</v>
          </cell>
          <cell r="AA25">
            <v>319.83051996762799</v>
          </cell>
          <cell r="AB25">
            <v>340.98036445257702</v>
          </cell>
          <cell r="AC25">
            <v>363.53428646730202</v>
          </cell>
          <cell r="AD25">
            <v>387.58763212984002</v>
          </cell>
          <cell r="AE25">
            <v>413.23889690313098</v>
          </cell>
          <cell r="AF25">
            <v>440.595020897415</v>
          </cell>
          <cell r="AG25">
            <v>469.77015831014103</v>
          </cell>
          <cell r="AH25">
            <v>500.88616789021398</v>
          </cell>
          <cell r="AI25">
            <v>534.07313701820203</v>
          </cell>
          <cell r="AJ25">
            <v>569.46994172523296</v>
          </cell>
        </row>
        <row r="26">
          <cell r="D26">
            <v>-6.02472648734744</v>
          </cell>
          <cell r="E26">
            <v>-4.00319948469543</v>
          </cell>
          <cell r="F26">
            <v>-3.2477723242018799</v>
          </cell>
          <cell r="G26">
            <v>-5.5962230424863604</v>
          </cell>
          <cell r="H26">
            <v>11.650565967867401</v>
          </cell>
          <cell r="I26">
            <v>43.198326444067703</v>
          </cell>
          <cell r="O26">
            <v>7.1881610832282403</v>
          </cell>
          <cell r="P26">
            <v>1.6772944581687299</v>
          </cell>
          <cell r="Q26">
            <v>3.88645512520762</v>
          </cell>
          <cell r="R26">
            <v>13.772080255695901</v>
          </cell>
          <cell r="S26">
            <v>7.7543549993529997</v>
          </cell>
          <cell r="T26">
            <v>8.7765900039423492</v>
          </cell>
          <cell r="U26">
            <v>4.4782361089191802</v>
          </cell>
          <cell r="V26">
            <v>9.0069289024591104</v>
          </cell>
          <cell r="W26">
            <v>6.5509364524467797</v>
          </cell>
          <cell r="X26">
            <v>6.5667566701430804</v>
          </cell>
          <cell r="Y26">
            <v>6.5783825827847604</v>
          </cell>
          <cell r="Z26">
            <v>6.5947842480898098</v>
          </cell>
          <cell r="AA26">
            <v>6.6113234481643097</v>
          </cell>
          <cell r="AB26">
            <v>6.6128287216274204</v>
          </cell>
          <cell r="AC26">
            <v>6.6144342507620504</v>
          </cell>
          <cell r="AD26">
            <v>6.6165273972588903</v>
          </cell>
          <cell r="AE26">
            <v>6.6181845463784201</v>
          </cell>
          <cell r="AF26">
            <v>6.6199295853547397</v>
          </cell>
          <cell r="AG26">
            <v>6.6217583106819999</v>
          </cell>
          <cell r="AH26">
            <v>6.6236667079926601</v>
          </cell>
          <cell r="AI26">
            <v>6.6256509473549698</v>
          </cell>
          <cell r="AJ26">
            <v>6.6277073781797604</v>
          </cell>
        </row>
        <row r="27">
          <cell r="D27">
            <v>1651.79806422203</v>
          </cell>
          <cell r="E27">
            <v>1420.1749829380999</v>
          </cell>
          <cell r="F27">
            <v>1362.9029141369199</v>
          </cell>
          <cell r="G27">
            <v>1123.71979877847</v>
          </cell>
          <cell r="H27">
            <v>1631.1519238214501</v>
          </cell>
          <cell r="I27">
            <v>2484.0096883239398</v>
          </cell>
          <cell r="O27">
            <v>2650.22</v>
          </cell>
          <cell r="P27">
            <v>2655.1</v>
          </cell>
          <cell r="Q27">
            <v>2997.2658383965199</v>
          </cell>
          <cell r="R27">
            <v>3449.7326546694399</v>
          </cell>
          <cell r="S27">
            <v>3879.57868186825</v>
          </cell>
          <cell r="T27">
            <v>4242.6156913737004</v>
          </cell>
          <cell r="U27">
            <v>4454.1278072830701</v>
          </cell>
          <cell r="V27">
            <v>4878.6406421981101</v>
          </cell>
          <cell r="W27">
            <v>5229.5500672611897</v>
          </cell>
          <cell r="X27">
            <v>5607.7577902486901</v>
          </cell>
          <cell r="Y27">
            <v>6015.2570384931596</v>
          </cell>
          <cell r="Z27">
            <v>6454.6224339922201</v>
          </cell>
          <cell r="AA27">
            <v>6928.43617948471</v>
          </cell>
          <cell r="AB27">
            <v>7438.5856195083697</v>
          </cell>
          <cell r="AC27">
            <v>7987.8870905203603</v>
          </cell>
          <cell r="AD27">
            <v>8580.9930150625605</v>
          </cell>
          <cell r="AE27">
            <v>9219.7984704714709</v>
          </cell>
          <cell r="AF27">
            <v>9907.8586013432396</v>
          </cell>
          <cell r="AG27">
            <v>10649.0068924478</v>
          </cell>
          <cell r="AH27">
            <v>11447.3770940046</v>
          </cell>
          <cell r="AI27">
            <v>12307.426884652799</v>
          </cell>
          <cell r="AJ27">
            <v>13233.9634106833</v>
          </cell>
        </row>
        <row r="28">
          <cell r="E28">
            <v>-14.0224817004506</v>
          </cell>
          <cell r="F28">
            <v>-4.0327473367185904</v>
          </cell>
          <cell r="G28">
            <v>-17.549534370899401</v>
          </cell>
          <cell r="H28">
            <v>45.156463879570502</v>
          </cell>
          <cell r="I28">
            <v>52.285611906977898</v>
          </cell>
          <cell r="O28">
            <v>12.2047460784521</v>
          </cell>
          <cell r="P28">
            <v>0.18413565666241999</v>
          </cell>
          <cell r="Q28">
            <v>12.8871168090289</v>
          </cell>
          <cell r="R28">
            <v>15.095985497068099</v>
          </cell>
          <cell r="S28">
            <v>12.4602707000204</v>
          </cell>
          <cell r="T28">
            <v>9.3576400757676801</v>
          </cell>
          <cell r="U28">
            <v>4.9854177539444802</v>
          </cell>
          <cell r="V28">
            <v>9.5307735494456693</v>
          </cell>
          <cell r="W28">
            <v>7.1927705030754803</v>
          </cell>
          <cell r="X28">
            <v>7.2321273938117399</v>
          </cell>
          <cell r="Y28">
            <v>7.2667055797786002</v>
          </cell>
          <cell r="Z28">
            <v>7.3041832242154596</v>
          </cell>
          <cell r="AA28">
            <v>7.3406887906755296</v>
          </cell>
          <cell r="AB28">
            <v>7.3631253403794803</v>
          </cell>
          <cell r="AC28">
            <v>7.3844881152055297</v>
          </cell>
          <cell r="AD28">
            <v>7.4250664515035103</v>
          </cell>
          <cell r="AE28">
            <v>7.4444234401261404</v>
          </cell>
          <cell r="AF28">
            <v>7.4628543462792702</v>
          </cell>
          <cell r="AG28">
            <v>7.4804084406701499</v>
          </cell>
          <cell r="AH28">
            <v>7.4971329215968403</v>
          </cell>
          <cell r="AI28">
            <v>7.5130729387663999</v>
          </cell>
          <cell r="AJ28">
            <v>7.5282716258578102</v>
          </cell>
        </row>
        <row r="30">
          <cell r="B30" t="str">
            <v>weo prices</v>
          </cell>
          <cell r="C30">
            <v>137</v>
          </cell>
          <cell r="D30">
            <v>193.20059141666701</v>
          </cell>
          <cell r="E30">
            <v>151.26302287946899</v>
          </cell>
          <cell r="F30">
            <v>91.023775024879498</v>
          </cell>
          <cell r="G30">
            <v>75.255184802382203</v>
          </cell>
          <cell r="H30">
            <v>78.146611250086906</v>
          </cell>
          <cell r="I30">
            <v>212.39527502435399</v>
          </cell>
          <cell r="O30">
            <v>90.9</v>
          </cell>
          <cell r="P30">
            <v>93.8</v>
          </cell>
          <cell r="Q30">
            <v>204.60851545771899</v>
          </cell>
          <cell r="R30">
            <v>107.441319037458</v>
          </cell>
          <cell r="S30">
            <v>114.839932656805</v>
          </cell>
          <cell r="T30">
            <v>123.143502338107</v>
          </cell>
          <cell r="U30">
            <v>133.43297720504199</v>
          </cell>
          <cell r="V30">
            <v>144.902450510216</v>
          </cell>
          <cell r="W30">
            <v>157.63435837680501</v>
          </cell>
          <cell r="X30">
            <v>168.330389076887</v>
          </cell>
          <cell r="Y30">
            <v>179.83559552321799</v>
          </cell>
          <cell r="Z30">
            <v>192.224994527587</v>
          </cell>
          <cell r="AA30">
            <v>205.53441711735999</v>
          </cell>
          <cell r="AB30">
            <v>219.87009980006701</v>
          </cell>
          <cell r="AC30">
            <v>235.330349084755</v>
          </cell>
          <cell r="AD30">
            <v>251.972111641477</v>
          </cell>
          <cell r="AE30">
            <v>269.89189994669999</v>
          </cell>
          <cell r="AF30">
            <v>289.19448691722903</v>
          </cell>
          <cell r="AG30">
            <v>309.993634274812</v>
          </cell>
          <cell r="AH30">
            <v>332.41288628991202</v>
          </cell>
          <cell r="AI30">
            <v>356.586434833856</v>
          </cell>
          <cell r="AJ30">
            <v>382.66006220945098</v>
          </cell>
        </row>
        <row r="31">
          <cell r="C31">
            <v>137</v>
          </cell>
          <cell r="D31">
            <v>122.328694916667</v>
          </cell>
          <cell r="E31">
            <v>95.195153849723297</v>
          </cell>
          <cell r="F31">
            <v>75.106886941546193</v>
          </cell>
          <cell r="G31">
            <v>67.435204802382202</v>
          </cell>
          <cell r="H31">
            <v>70.556437083420207</v>
          </cell>
          <cell r="I31">
            <v>76.260970441020206</v>
          </cell>
          <cell r="O31">
            <v>61.2</v>
          </cell>
          <cell r="P31">
            <v>63.7</v>
          </cell>
          <cell r="Q31">
            <v>67.717431782594105</v>
          </cell>
          <cell r="R31">
            <v>71.268678080173999</v>
          </cell>
          <cell r="S31">
            <v>74.140805806805005</v>
          </cell>
          <cell r="T31">
            <v>77.128680280819196</v>
          </cell>
          <cell r="U31">
            <v>81.015965766972499</v>
          </cell>
          <cell r="V31">
            <v>85.099170441628004</v>
          </cell>
          <cell r="W31">
            <v>89.388168631886003</v>
          </cell>
          <cell r="X31">
            <v>93.893332330933106</v>
          </cell>
          <cell r="Y31">
            <v>98.625556280412098</v>
          </cell>
          <cell r="Z31">
            <v>103.596284316945</v>
          </cell>
          <cell r="AA31">
            <v>108.81753704651901</v>
          </cell>
          <cell r="AB31">
            <v>114.301940913663</v>
          </cell>
          <cell r="AC31">
            <v>120.06275873571199</v>
          </cell>
          <cell r="AD31">
            <v>126.113921775992</v>
          </cell>
          <cell r="AE31">
            <v>132.47006343350199</v>
          </cell>
          <cell r="AF31">
            <v>139.14655463055001</v>
          </cell>
          <cell r="AG31">
            <v>146.15954098392999</v>
          </cell>
          <cell r="AH31">
            <v>153.52598184952001</v>
          </cell>
          <cell r="AI31">
            <v>161.263691334736</v>
          </cell>
          <cell r="AJ31">
            <v>169.391381378007</v>
          </cell>
        </row>
        <row r="32">
          <cell r="D32">
            <v>5.0482566909975501</v>
          </cell>
          <cell r="E32">
            <v>-7.2477322234491099</v>
          </cell>
          <cell r="F32">
            <v>-7.1790528327410597</v>
          </cell>
          <cell r="G32">
            <v>1.9133343469666999</v>
          </cell>
          <cell r="H32">
            <v>1.58105907346735</v>
          </cell>
          <cell r="I32">
            <v>24.809543156069399</v>
          </cell>
          <cell r="O32">
            <v>-3.4029926131700301</v>
          </cell>
          <cell r="P32">
            <v>2.1435365421041599</v>
          </cell>
          <cell r="Q32">
            <v>3.21048571519123</v>
          </cell>
          <cell r="R32">
            <v>1.1963585640654599</v>
          </cell>
          <cell r="S32">
            <v>1</v>
          </cell>
          <cell r="T32">
            <v>0.99999999999997202</v>
          </cell>
          <cell r="U32">
            <v>1.00000000000003</v>
          </cell>
          <cell r="V32">
            <v>1</v>
          </cell>
          <cell r="W32">
            <v>1</v>
          </cell>
          <cell r="X32">
            <v>1</v>
          </cell>
          <cell r="Y32">
            <v>1</v>
          </cell>
          <cell r="Z32">
            <v>1</v>
          </cell>
          <cell r="AA32">
            <v>1</v>
          </cell>
          <cell r="AB32">
            <v>1</v>
          </cell>
          <cell r="AC32">
            <v>1</v>
          </cell>
          <cell r="AD32">
            <v>1</v>
          </cell>
          <cell r="AE32">
            <v>1</v>
          </cell>
          <cell r="AF32">
            <v>1</v>
          </cell>
          <cell r="AG32">
            <v>1</v>
          </cell>
          <cell r="AH32">
            <v>1</v>
          </cell>
          <cell r="AI32">
            <v>1</v>
          </cell>
          <cell r="AJ32">
            <v>1</v>
          </cell>
        </row>
        <row r="33">
          <cell r="B33">
            <v>-3.50898015369645</v>
          </cell>
          <cell r="D33">
            <v>-15</v>
          </cell>
          <cell r="E33">
            <v>-16.100000000000001</v>
          </cell>
          <cell r="F33">
            <v>-15</v>
          </cell>
          <cell r="G33">
            <v>-11.9</v>
          </cell>
          <cell r="H33">
            <v>3</v>
          </cell>
          <cell r="I33">
            <v>-13.4</v>
          </cell>
          <cell r="O33">
            <v>-6</v>
          </cell>
          <cell r="P33">
            <v>3</v>
          </cell>
          <cell r="Q33">
            <v>3</v>
          </cell>
          <cell r="R33">
            <v>4</v>
          </cell>
          <cell r="S33">
            <v>3</v>
          </cell>
          <cell r="T33">
            <v>3</v>
          </cell>
          <cell r="U33">
            <v>4</v>
          </cell>
          <cell r="V33">
            <v>4</v>
          </cell>
          <cell r="W33">
            <v>4</v>
          </cell>
          <cell r="X33">
            <v>4</v>
          </cell>
          <cell r="Y33">
            <v>4</v>
          </cell>
          <cell r="Z33">
            <v>4</v>
          </cell>
          <cell r="AA33">
            <v>4</v>
          </cell>
          <cell r="AB33">
            <v>4</v>
          </cell>
          <cell r="AC33">
            <v>4</v>
          </cell>
          <cell r="AD33">
            <v>4</v>
          </cell>
          <cell r="AE33">
            <v>4</v>
          </cell>
          <cell r="AF33">
            <v>4</v>
          </cell>
          <cell r="AG33">
            <v>4</v>
          </cell>
          <cell r="AH33">
            <v>4</v>
          </cell>
          <cell r="AI33">
            <v>4</v>
          </cell>
          <cell r="AJ33">
            <v>4</v>
          </cell>
        </row>
        <row r="34">
          <cell r="D34">
            <v>70.871896500000005</v>
          </cell>
          <cell r="E34">
            <v>56.067869029745196</v>
          </cell>
          <cell r="F34">
            <v>15.9168880833333</v>
          </cell>
          <cell r="G34">
            <v>7.8199800000000002</v>
          </cell>
          <cell r="H34">
            <v>7.59017416666667</v>
          </cell>
          <cell r="I34">
            <v>136.13430458333301</v>
          </cell>
          <cell r="O34">
            <v>29.7</v>
          </cell>
          <cell r="P34">
            <v>30.1</v>
          </cell>
          <cell r="Q34">
            <v>136.891083675125</v>
          </cell>
          <cell r="R34">
            <v>36.172640957283598</v>
          </cell>
          <cell r="S34">
            <v>40.699126849999899</v>
          </cell>
          <cell r="T34">
            <v>46.0148220572882</v>
          </cell>
          <cell r="U34">
            <v>52.417011438069601</v>
          </cell>
          <cell r="V34">
            <v>59.803280068588201</v>
          </cell>
          <cell r="W34">
            <v>68.246189744918794</v>
          </cell>
          <cell r="X34">
            <v>74.437056745953498</v>
          </cell>
          <cell r="Y34">
            <v>81.210039242805607</v>
          </cell>
          <cell r="Z34">
            <v>88.628710210641898</v>
          </cell>
          <cell r="AA34">
            <v>96.716880070841597</v>
          </cell>
          <cell r="AB34">
            <v>105.56815888640401</v>
          </cell>
          <cell r="AC34">
            <v>115.267590349043</v>
          </cell>
          <cell r="AD34">
            <v>125.858189865485</v>
          </cell>
          <cell r="AE34">
            <v>137.421836513198</v>
          </cell>
          <cell r="AF34">
            <v>150.04793228667799</v>
          </cell>
          <cell r="AG34">
            <v>163.83409329088201</v>
          </cell>
          <cell r="AH34">
            <v>178.88690444039199</v>
          </cell>
          <cell r="AI34">
            <v>195.32274349912001</v>
          </cell>
          <cell r="AJ34">
            <v>213.26868083144399</v>
          </cell>
        </row>
        <row r="35">
          <cell r="D35">
            <v>60.281843000000002</v>
          </cell>
          <cell r="E35" t="str">
            <v>...</v>
          </cell>
          <cell r="F35">
            <v>15.9168880833333</v>
          </cell>
          <cell r="G35">
            <v>7.8199800000000002</v>
          </cell>
          <cell r="H35">
            <v>7.59017416666667</v>
          </cell>
          <cell r="I35">
            <v>59.947659208937203</v>
          </cell>
          <cell r="O35" t="str">
            <v>...</v>
          </cell>
          <cell r="Q35">
            <v>103.95099999999999</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row>
        <row r="36">
          <cell r="D36">
            <v>10.5900535</v>
          </cell>
          <cell r="E36" t="str">
            <v>...</v>
          </cell>
          <cell r="F36">
            <v>0</v>
          </cell>
          <cell r="G36">
            <v>0</v>
          </cell>
          <cell r="H36">
            <v>0</v>
          </cell>
          <cell r="I36">
            <v>76.186645374396207</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row>
        <row r="38">
          <cell r="I38">
            <v>117.191163528773</v>
          </cell>
          <cell r="O38">
            <v>326.10000000000002</v>
          </cell>
        </row>
        <row r="39">
          <cell r="C39">
            <v>51.423549597555997</v>
          </cell>
          <cell r="D39">
            <v>58.652603999999997</v>
          </cell>
          <cell r="E39">
            <v>68.972089075379998</v>
          </cell>
          <cell r="F39">
            <v>56.869195817934703</v>
          </cell>
          <cell r="G39">
            <v>74.923783989319602</v>
          </cell>
          <cell r="H39">
            <v>78.633141542954405</v>
          </cell>
          <cell r="I39">
            <v>95.796892778772801</v>
          </cell>
          <cell r="O39">
            <v>206.5</v>
          </cell>
          <cell r="P39">
            <v>166.6</v>
          </cell>
          <cell r="Q39">
            <v>183.95220595586301</v>
          </cell>
          <cell r="R39">
            <v>194.36548439720599</v>
          </cell>
          <cell r="S39">
            <v>213.79864135369999</v>
          </cell>
          <cell r="T39">
            <v>245.031653589109</v>
          </cell>
          <cell r="U39">
            <v>261.61047391179</v>
          </cell>
          <cell r="V39">
            <v>279.75496095824298</v>
          </cell>
          <cell r="W39">
            <v>300.93109234514202</v>
          </cell>
          <cell r="X39">
            <v>323.78315383659998</v>
          </cell>
          <cell r="Y39">
            <v>348.42607704299502</v>
          </cell>
          <cell r="Z39">
            <v>375.029850301316</v>
          </cell>
          <cell r="AA39">
            <v>403.75615564968302</v>
          </cell>
          <cell r="AB39">
            <v>434.68282083155202</v>
          </cell>
          <cell r="AC39">
            <v>467.97838765340299</v>
          </cell>
          <cell r="AD39">
            <v>503.82430778314</v>
          </cell>
          <cell r="AE39">
            <v>542.41593161169499</v>
          </cell>
          <cell r="AF39">
            <v>583.96357285885802</v>
          </cell>
          <cell r="AG39">
            <v>628.69365472511095</v>
          </cell>
          <cell r="AH39">
            <v>676.84994383570802</v>
          </cell>
          <cell r="AI39">
            <v>728.694878701633</v>
          </cell>
          <cell r="AJ39">
            <v>784.51099993719799</v>
          </cell>
        </row>
        <row r="40">
          <cell r="B40" t="str">
            <v>food index</v>
          </cell>
          <cell r="D40">
            <v>-1.2485996744791501</v>
          </cell>
          <cell r="E40">
            <v>-10.574715741521</v>
          </cell>
          <cell r="F40">
            <v>17.6212224081785</v>
          </cell>
          <cell r="G40">
            <v>1.81419686219337</v>
          </cell>
          <cell r="H40">
            <v>7.42153652307009</v>
          </cell>
          <cell r="I40">
            <v>17.254696875822798</v>
          </cell>
          <cell r="O40">
            <v>4.3</v>
          </cell>
          <cell r="P40">
            <v>9.6136915565076997</v>
          </cell>
          <cell r="Q40">
            <v>7.9139469408908099</v>
          </cell>
          <cell r="R40">
            <v>-1.56995667171414</v>
          </cell>
          <cell r="S40">
            <v>-1.7861408957325899</v>
          </cell>
          <cell r="T40">
            <v>0.78777396102445596</v>
          </cell>
          <cell r="U40">
            <v>0.83972236409289303</v>
          </cell>
          <cell r="V40">
            <v>1</v>
          </cell>
          <cell r="W40">
            <v>1</v>
          </cell>
          <cell r="X40">
            <v>1</v>
          </cell>
          <cell r="Y40">
            <v>1</v>
          </cell>
          <cell r="Z40">
            <v>1</v>
          </cell>
          <cell r="AA40">
            <v>1</v>
          </cell>
          <cell r="AB40">
            <v>1</v>
          </cell>
          <cell r="AC40">
            <v>1</v>
          </cell>
          <cell r="AD40">
            <v>1</v>
          </cell>
          <cell r="AE40">
            <v>1</v>
          </cell>
          <cell r="AF40">
            <v>1</v>
          </cell>
          <cell r="AG40">
            <v>1</v>
          </cell>
          <cell r="AH40">
            <v>1</v>
          </cell>
          <cell r="AI40">
            <v>1</v>
          </cell>
          <cell r="AJ40">
            <v>1</v>
          </cell>
        </row>
        <row r="41">
          <cell r="B41">
            <v>12.280085938772</v>
          </cell>
          <cell r="D41">
            <v>15.5</v>
          </cell>
          <cell r="E41">
            <v>31.5</v>
          </cell>
          <cell r="F41">
            <v>-29.9</v>
          </cell>
          <cell r="G41">
            <v>29.4</v>
          </cell>
          <cell r="H41">
            <v>-2.2999999999999998</v>
          </cell>
          <cell r="I41">
            <v>3.9</v>
          </cell>
          <cell r="O41">
            <v>8.5333719883828891</v>
          </cell>
          <cell r="P41">
            <v>-26.397911651297601</v>
          </cell>
          <cell r="Q41">
            <v>2.3180903853931198</v>
          </cell>
          <cell r="R41">
            <v>7.3461488936028498</v>
          </cell>
          <cell r="S41">
            <v>11.998709859551299</v>
          </cell>
          <cell r="T41">
            <v>13.712811268058701</v>
          </cell>
          <cell r="U41">
            <v>5.8769191148822797</v>
          </cell>
          <cell r="V41">
            <v>5.8769191148822797</v>
          </cell>
          <cell r="W41">
            <v>6.5044836233743704</v>
          </cell>
          <cell r="X41">
            <v>6.5285004410787097</v>
          </cell>
          <cell r="Y41">
            <v>6.5454795335184999</v>
          </cell>
          <cell r="Z41">
            <v>6.5697167726138703</v>
          </cell>
          <cell r="AA41">
            <v>6.5938003678897896</v>
          </cell>
          <cell r="AB41">
            <v>6.5938003678897896</v>
          </cell>
          <cell r="AC41">
            <v>6.5938003678897896</v>
          </cell>
          <cell r="AD41">
            <v>6.5938003678897896</v>
          </cell>
          <cell r="AE41">
            <v>6.5938003678897896</v>
          </cell>
          <cell r="AF41">
            <v>6.5938003678897896</v>
          </cell>
          <cell r="AG41">
            <v>6.5938003678897896</v>
          </cell>
          <cell r="AH41">
            <v>6.5938003678897896</v>
          </cell>
          <cell r="AI41">
            <v>6.5938003678897896</v>
          </cell>
          <cell r="AJ41">
            <v>6.5938003678897896</v>
          </cell>
        </row>
        <row r="42">
          <cell r="P42">
            <v>0.4</v>
          </cell>
          <cell r="Q42">
            <v>0.28999999999999998</v>
          </cell>
          <cell r="R42">
            <v>0.5</v>
          </cell>
          <cell r="S42">
            <v>0.7</v>
          </cell>
          <cell r="T42">
            <v>0.7</v>
          </cell>
          <cell r="U42">
            <v>0.3</v>
          </cell>
          <cell r="V42">
            <v>0.3</v>
          </cell>
        </row>
        <row r="44">
          <cell r="C44">
            <v>5.1451171601533296</v>
          </cell>
          <cell r="D44">
            <v>5.7115368371671202</v>
          </cell>
          <cell r="E44">
            <v>8.5474436970260506</v>
          </cell>
          <cell r="F44">
            <v>6.6821396340080401</v>
          </cell>
          <cell r="G44">
            <v>5.60315882980436</v>
          </cell>
          <cell r="H44">
            <v>7.9587360015192603</v>
          </cell>
          <cell r="I44">
            <v>12.6692095852039</v>
          </cell>
          <cell r="O44">
            <v>11.7</v>
          </cell>
          <cell r="P44">
            <v>20.22</v>
          </cell>
          <cell r="Q44">
            <v>23.283184816050898</v>
          </cell>
          <cell r="R44">
            <v>24.356140096362001</v>
          </cell>
          <cell r="S44">
            <v>25.5705156906056</v>
          </cell>
          <cell r="T44">
            <v>27.166744417284399</v>
          </cell>
          <cell r="U44">
            <v>28.724907978053299</v>
          </cell>
          <cell r="V44">
            <v>30.129450047606898</v>
          </cell>
          <cell r="W44">
            <v>32.199473632931998</v>
          </cell>
          <cell r="X44">
            <v>34.418696250521499</v>
          </cell>
          <cell r="Y44">
            <v>36.796144412273698</v>
          </cell>
          <cell r="Z44">
            <v>39.345862212872802</v>
          </cell>
          <cell r="AA44">
            <v>42.080809983409502</v>
          </cell>
          <cell r="AB44">
            <v>45.005865147376603</v>
          </cell>
          <cell r="AC44">
            <v>48.134242151289897</v>
          </cell>
          <cell r="AD44">
            <v>51.989777686321403</v>
          </cell>
          <cell r="AE44">
            <v>56.154140235085897</v>
          </cell>
          <cell r="AF44">
            <v>60.652066730636101</v>
          </cell>
          <cell r="AG44">
            <v>65.510275525490798</v>
          </cell>
          <cell r="AH44">
            <v>70.757625102624701</v>
          </cell>
          <cell r="AI44">
            <v>76.425285499149496</v>
          </cell>
          <cell r="AJ44">
            <v>82.546923460971996</v>
          </cell>
        </row>
        <row r="45">
          <cell r="B45" t="str">
            <v>beverages</v>
          </cell>
          <cell r="D45">
            <v>11.9041110026042</v>
          </cell>
          <cell r="E45">
            <v>6.3626548959360596</v>
          </cell>
          <cell r="F45">
            <v>-19.321926187216199</v>
          </cell>
          <cell r="G45">
            <v>7.3658960094989503</v>
          </cell>
          <cell r="H45">
            <v>1.5297814060905499</v>
          </cell>
          <cell r="I45">
            <v>4.0432694221224104</v>
          </cell>
          <cell r="O45">
            <v>-13.3</v>
          </cell>
          <cell r="P45">
            <v>13.032991138876501</v>
          </cell>
          <cell r="Q45">
            <v>12.912098497737899</v>
          </cell>
          <cell r="R45">
            <v>1.42407514023751</v>
          </cell>
          <cell r="S45">
            <v>0.56574528747064801</v>
          </cell>
          <cell r="T45">
            <v>2.3026598757731902</v>
          </cell>
          <cell r="U45">
            <v>1.8145542870264499</v>
          </cell>
          <cell r="V45">
            <v>1</v>
          </cell>
          <cell r="W45">
            <v>1</v>
          </cell>
          <cell r="X45">
            <v>1</v>
          </cell>
          <cell r="Y45">
            <v>1</v>
          </cell>
          <cell r="Z45">
            <v>1</v>
          </cell>
          <cell r="AA45">
            <v>1</v>
          </cell>
          <cell r="AB45">
            <v>1</v>
          </cell>
          <cell r="AC45">
            <v>1</v>
          </cell>
          <cell r="AD45">
            <v>2</v>
          </cell>
          <cell r="AE45">
            <v>2</v>
          </cell>
          <cell r="AF45">
            <v>2</v>
          </cell>
          <cell r="AG45">
            <v>2</v>
          </cell>
          <cell r="AH45">
            <v>2</v>
          </cell>
          <cell r="AI45">
            <v>2</v>
          </cell>
          <cell r="AJ45">
            <v>2</v>
          </cell>
        </row>
        <row r="46">
          <cell r="B46">
            <v>10.4962016427429</v>
          </cell>
          <cell r="D46">
            <v>-0.8</v>
          </cell>
          <cell r="E46">
            <v>40.700000000000003</v>
          </cell>
          <cell r="F46">
            <v>-3.1</v>
          </cell>
          <cell r="G46">
            <v>-21.9</v>
          </cell>
          <cell r="H46">
            <v>39.9</v>
          </cell>
          <cell r="I46">
            <v>53</v>
          </cell>
          <cell r="O46">
            <v>-25.893411924320102</v>
          </cell>
          <cell r="P46">
            <v>52.893868488518699</v>
          </cell>
          <cell r="Q46">
            <v>1.98134966094731</v>
          </cell>
          <cell r="R46">
            <v>3.1395000193532301</v>
          </cell>
          <cell r="S46">
            <v>4.3953000270945299</v>
          </cell>
          <cell r="T46">
            <v>3.8511200237399699</v>
          </cell>
          <cell r="U46">
            <v>3.8511200237399699</v>
          </cell>
          <cell r="V46">
            <v>3.8511200237399699</v>
          </cell>
          <cell r="W46">
            <v>5.8123095938525902</v>
          </cell>
          <cell r="X46">
            <v>5.8337706640988403</v>
          </cell>
          <cell r="Y46">
            <v>5.8489429279704899</v>
          </cell>
          <cell r="Z46">
            <v>5.8706009634856002</v>
          </cell>
          <cell r="AA46">
            <v>5.8921217051742598</v>
          </cell>
          <cell r="AB46">
            <v>5.8921217051742598</v>
          </cell>
          <cell r="AC46">
            <v>5.8921217051742598</v>
          </cell>
          <cell r="AD46">
            <v>5.8921217051742598</v>
          </cell>
          <cell r="AE46">
            <v>5.8921217051742598</v>
          </cell>
          <cell r="AF46">
            <v>5.8921217051742598</v>
          </cell>
          <cell r="AG46">
            <v>5.8921217051742598</v>
          </cell>
          <cell r="AH46">
            <v>5.8921217051742598</v>
          </cell>
          <cell r="AI46">
            <v>5.8921217051742598</v>
          </cell>
          <cell r="AJ46">
            <v>5.8921217051742598</v>
          </cell>
        </row>
        <row r="48">
          <cell r="C48">
            <v>57.225141860473897</v>
          </cell>
          <cell r="D48">
            <v>55.8206044038673</v>
          </cell>
          <cell r="E48">
            <v>57.448502499769504</v>
          </cell>
          <cell r="F48">
            <v>59.544381263309901</v>
          </cell>
          <cell r="G48">
            <v>47.153214256313198</v>
          </cell>
          <cell r="H48">
            <v>50.799601470531599</v>
          </cell>
          <cell r="I48">
            <v>73.8</v>
          </cell>
          <cell r="O48">
            <v>101.6</v>
          </cell>
          <cell r="P48">
            <v>91.48</v>
          </cell>
          <cell r="Q48">
            <v>98.203454606621904</v>
          </cell>
          <cell r="R48">
            <v>105.18808080241</v>
          </cell>
          <cell r="S48">
            <v>111.45116506793801</v>
          </cell>
          <cell r="T48">
            <v>116.53055147085399</v>
          </cell>
          <cell r="U48">
            <v>122.708963275545</v>
          </cell>
          <cell r="V48">
            <v>129.703740699777</v>
          </cell>
          <cell r="W48">
            <v>138.79606803321099</v>
          </cell>
          <cell r="X48">
            <v>148.54259938575299</v>
          </cell>
          <cell r="Y48">
            <v>158.98628137406601</v>
          </cell>
          <cell r="Z48">
            <v>170.183683758402</v>
          </cell>
          <cell r="AA48">
            <v>182.19040654493699</v>
          </cell>
          <cell r="AB48">
            <v>195.044222242432</v>
          </cell>
          <cell r="AC48">
            <v>208.804894569309</v>
          </cell>
          <cell r="AD48">
            <v>224.64301952673699</v>
          </cell>
          <cell r="AE48">
            <v>241.68248702302</v>
          </cell>
          <cell r="AF48">
            <v>260.01442046446601</v>
          </cell>
          <cell r="AG48">
            <v>279.736855087197</v>
          </cell>
          <cell r="AH48">
            <v>300.95526222850299</v>
          </cell>
          <cell r="AI48">
            <v>323.78311336485899</v>
          </cell>
          <cell r="AJ48">
            <v>348.34248693297098</v>
          </cell>
        </row>
        <row r="49">
          <cell r="B49" t="str">
            <v>agr rw 40%/fert 60%</v>
          </cell>
          <cell r="D49">
            <v>19.5411688151042</v>
          </cell>
          <cell r="E49">
            <v>-7.4493675881807597</v>
          </cell>
          <cell r="F49">
            <v>-2.03376751304822</v>
          </cell>
          <cell r="G49">
            <v>4.8874588901661298</v>
          </cell>
          <cell r="H49">
            <v>8.8212745777825194</v>
          </cell>
          <cell r="I49">
            <v>8.0928052507803994</v>
          </cell>
          <cell r="O49">
            <v>14.5</v>
          </cell>
          <cell r="P49">
            <v>1.6689814661856901</v>
          </cell>
          <cell r="Q49">
            <v>5.3699297851999601</v>
          </cell>
          <cell r="R49">
            <v>4.3824673685824296</v>
          </cell>
          <cell r="S49">
            <v>1.9922462015331801</v>
          </cell>
          <cell r="T49">
            <v>0.87188203648568996</v>
          </cell>
          <cell r="U49">
            <v>1.10241461424273</v>
          </cell>
          <cell r="V49">
            <v>1</v>
          </cell>
          <cell r="W49">
            <v>1</v>
          </cell>
          <cell r="X49">
            <v>1</v>
          </cell>
          <cell r="Y49">
            <v>1</v>
          </cell>
          <cell r="Z49">
            <v>1</v>
          </cell>
          <cell r="AA49">
            <v>1</v>
          </cell>
          <cell r="AB49">
            <v>1</v>
          </cell>
          <cell r="AC49">
            <v>1</v>
          </cell>
          <cell r="AD49">
            <v>1.5</v>
          </cell>
          <cell r="AE49">
            <v>1.5</v>
          </cell>
          <cell r="AF49">
            <v>1.5</v>
          </cell>
          <cell r="AG49">
            <v>1.5</v>
          </cell>
          <cell r="AH49">
            <v>1.5</v>
          </cell>
          <cell r="AI49">
            <v>1.5</v>
          </cell>
          <cell r="AJ49">
            <v>1.5</v>
          </cell>
        </row>
        <row r="50">
          <cell r="B50">
            <v>1.3501140959393001</v>
          </cell>
          <cell r="D50">
            <v>-18.399999999999999</v>
          </cell>
          <cell r="E50">
            <v>11.2</v>
          </cell>
          <cell r="F50">
            <v>5.8</v>
          </cell>
          <cell r="G50">
            <v>-24.5</v>
          </cell>
          <cell r="H50">
            <v>-1</v>
          </cell>
          <cell r="I50">
            <v>34.4</v>
          </cell>
          <cell r="O50">
            <v>5.9885624153708497</v>
          </cell>
          <cell r="P50">
            <v>0.98104913153127205</v>
          </cell>
          <cell r="Q50">
            <v>1.87882303794747</v>
          </cell>
          <cell r="R50">
            <v>2.6153208082701598</v>
          </cell>
          <cell r="S50">
            <v>3.8845409429818498</v>
          </cell>
          <cell r="T50">
            <v>3.6537610776935501</v>
          </cell>
          <cell r="U50">
            <v>4.1537610776935496</v>
          </cell>
          <cell r="V50">
            <v>4.6537610776935496</v>
          </cell>
          <cell r="W50">
            <v>5.9505676524169901</v>
          </cell>
          <cell r="X50">
            <v>5.9625698796903803</v>
          </cell>
          <cell r="Y50">
            <v>5.9710550557393702</v>
          </cell>
          <cell r="Z50">
            <v>5.9831674369750196</v>
          </cell>
          <cell r="AA50">
            <v>5.99520303584662</v>
          </cell>
          <cell r="AB50">
            <v>5.99520303584662</v>
          </cell>
          <cell r="AC50">
            <v>5.99520303584662</v>
          </cell>
          <cell r="AD50">
            <v>5.99520303584662</v>
          </cell>
          <cell r="AE50">
            <v>5.99520303584662</v>
          </cell>
          <cell r="AF50">
            <v>5.99520303584662</v>
          </cell>
          <cell r="AG50">
            <v>5.99520303584662</v>
          </cell>
          <cell r="AH50">
            <v>5.99520303584662</v>
          </cell>
          <cell r="AI50">
            <v>5.99520303584662</v>
          </cell>
          <cell r="AJ50">
            <v>5.99520303584662</v>
          </cell>
        </row>
        <row r="52">
          <cell r="C52">
            <v>342.72025200800198</v>
          </cell>
          <cell r="D52">
            <v>466.127112423114</v>
          </cell>
          <cell r="E52">
            <v>384.84583820408199</v>
          </cell>
          <cell r="F52">
            <v>411.931241883741</v>
          </cell>
          <cell r="G52">
            <v>406.89830934056698</v>
          </cell>
          <cell r="H52">
            <v>332.5</v>
          </cell>
          <cell r="I52">
            <v>400.9</v>
          </cell>
          <cell r="O52">
            <v>720.8</v>
          </cell>
          <cell r="P52">
            <v>785.487687572661</v>
          </cell>
          <cell r="Q52">
            <v>976.19336619974604</v>
          </cell>
          <cell r="R52">
            <v>866.92063740251899</v>
          </cell>
          <cell r="S52">
            <v>785.40755551855</v>
          </cell>
          <cell r="T52">
            <v>817.14580384290798</v>
          </cell>
          <cell r="U52">
            <v>863.08637352710605</v>
          </cell>
          <cell r="V52">
            <v>940.72378804976699</v>
          </cell>
          <cell r="W52">
            <v>1002.984665263</v>
          </cell>
          <cell r="X52">
            <v>1069.61132109903</v>
          </cell>
          <cell r="Y52">
            <v>1140.84866934005</v>
          </cell>
          <cell r="Z52">
            <v>1217.11186012595</v>
          </cell>
          <cell r="AA52">
            <v>1298.77133323669</v>
          </cell>
          <cell r="AB52">
            <v>1385.90957109139</v>
          </cell>
          <cell r="AC52">
            <v>1478.89415949457</v>
          </cell>
          <cell r="AD52">
            <v>1578.1173466208299</v>
          </cell>
          <cell r="AE52">
            <v>1683.99769768292</v>
          </cell>
          <cell r="AF52">
            <v>1796.98186061618</v>
          </cell>
          <cell r="AG52">
            <v>1917.54645022775</v>
          </cell>
          <cell r="AH52">
            <v>2046.2000587586499</v>
          </cell>
          <cell r="AI52">
            <v>2183.48540134014</v>
          </cell>
          <cell r="AJ52">
            <v>2329.9816053948398</v>
          </cell>
        </row>
        <row r="53">
          <cell r="B53" t="str">
            <v>crude</v>
          </cell>
          <cell r="D53">
            <v>24.208259700520902</v>
          </cell>
          <cell r="E53">
            <v>-14.7082407185195</v>
          </cell>
          <cell r="F53">
            <v>-0.79889903632195403</v>
          </cell>
          <cell r="G53">
            <v>-8.19868909991132</v>
          </cell>
          <cell r="H53">
            <v>-4.2019358518619701</v>
          </cell>
          <cell r="I53">
            <v>11.074554188326699</v>
          </cell>
          <cell r="O53">
            <v>-12.5</v>
          </cell>
          <cell r="P53">
            <v>2.74115041963314</v>
          </cell>
          <cell r="Q53">
            <v>24.2786337258079</v>
          </cell>
          <cell r="R53">
            <v>-19.354838709677399</v>
          </cell>
          <cell r="S53">
            <v>-12</v>
          </cell>
          <cell r="T53">
            <v>-4.5454545454545503</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B54">
            <v>7.0485496695589198</v>
          </cell>
          <cell r="D54">
            <v>9.5</v>
          </cell>
          <cell r="E54">
            <v>-3.2</v>
          </cell>
          <cell r="F54">
            <v>7.9</v>
          </cell>
          <cell r="G54">
            <v>7.6</v>
          </cell>
          <cell r="H54">
            <v>-14.7</v>
          </cell>
          <cell r="I54">
            <v>8.5500000000000007</v>
          </cell>
          <cell r="O54">
            <v>-3.1347167231366999</v>
          </cell>
          <cell r="P54">
            <v>6.0669741562884401</v>
          </cell>
          <cell r="Q54">
            <v>0</v>
          </cell>
          <cell r="R54">
            <v>10.1197393467192</v>
          </cell>
          <cell r="S54">
            <v>2.9515906427930898</v>
          </cell>
          <cell r="T54">
            <v>8.9953238637503699</v>
          </cell>
          <cell r="U54">
            <v>5.6220774148439796</v>
          </cell>
          <cell r="V54">
            <v>8.9953238637503699</v>
          </cell>
          <cell r="W54">
            <v>6.61840149086746</v>
          </cell>
          <cell r="X54">
            <v>6.6428389329926301</v>
          </cell>
          <cell r="Y54">
            <v>6.6601153929276196</v>
          </cell>
          <cell r="Z54">
            <v>6.6847771168478598</v>
          </cell>
          <cell r="AA54">
            <v>6.7092825060699699</v>
          </cell>
          <cell r="AB54">
            <v>6.7092825060699699</v>
          </cell>
          <cell r="AC54">
            <v>6.7092825060699699</v>
          </cell>
          <cell r="AD54">
            <v>6.7092825060699699</v>
          </cell>
          <cell r="AE54">
            <v>6.7092825060699699</v>
          </cell>
          <cell r="AF54">
            <v>6.7092825060699699</v>
          </cell>
          <cell r="AG54">
            <v>6.7092825060699699</v>
          </cell>
          <cell r="AH54">
            <v>6.7092825060699699</v>
          </cell>
          <cell r="AI54">
            <v>6.7092825060699699</v>
          </cell>
          <cell r="AJ54">
            <v>6.7092825060699699</v>
          </cell>
        </row>
        <row r="55">
          <cell r="P55">
            <v>2</v>
          </cell>
          <cell r="Q55">
            <v>0</v>
          </cell>
          <cell r="R55">
            <v>1.2</v>
          </cell>
          <cell r="S55">
            <v>0.3</v>
          </cell>
          <cell r="T55">
            <v>0.8</v>
          </cell>
          <cell r="U55">
            <v>0.5</v>
          </cell>
          <cell r="V55">
            <v>0.8</v>
          </cell>
        </row>
        <row r="57">
          <cell r="C57">
            <v>68.966564184920003</v>
          </cell>
          <cell r="D57">
            <v>60.968128625649001</v>
          </cell>
          <cell r="E57">
            <v>71.489652772798706</v>
          </cell>
          <cell r="F57">
            <v>93.105500136277101</v>
          </cell>
          <cell r="G57">
            <v>60.7078758510333</v>
          </cell>
          <cell r="H57">
            <v>93.123106592494096</v>
          </cell>
          <cell r="I57">
            <v>146.37613462869501</v>
          </cell>
          <cell r="O57">
            <v>121.6</v>
          </cell>
          <cell r="P57">
            <v>212.1</v>
          </cell>
          <cell r="Q57">
            <v>221.61393989073699</v>
          </cell>
          <cell r="R57">
            <v>220.140012329135</v>
          </cell>
          <cell r="S57">
            <v>219.57248297388699</v>
          </cell>
          <cell r="T57">
            <v>231.855480082089</v>
          </cell>
          <cell r="U57">
            <v>243.64380048729399</v>
          </cell>
          <cell r="V57">
            <v>256.94424266747399</v>
          </cell>
          <cell r="W57">
            <v>276.805283259433</v>
          </cell>
          <cell r="X57">
            <v>298.27030612077698</v>
          </cell>
          <cell r="Y57">
            <v>321.45224354754401</v>
          </cell>
          <cell r="Z57">
            <v>346.51651875457497</v>
          </cell>
          <cell r="AA57">
            <v>373.62144900384197</v>
          </cell>
          <cell r="AB57">
            <v>402.84655882335898</v>
          </cell>
          <cell r="AC57">
            <v>434.35769115641301</v>
          </cell>
          <cell r="AD57">
            <v>468.33366137665502</v>
          </cell>
          <cell r="AE57">
            <v>504.96727200688599</v>
          </cell>
          <cell r="AF57">
            <v>544.46640681033705</v>
          </cell>
          <cell r="AG57">
            <v>587.05521046305898</v>
          </cell>
          <cell r="AH57">
            <v>632.97536050167798</v>
          </cell>
          <cell r="AI57">
            <v>682.48743876440096</v>
          </cell>
          <cell r="AJ57">
            <v>735.87241010775006</v>
          </cell>
        </row>
        <row r="58">
          <cell r="B58" t="str">
            <v>palm oil</v>
          </cell>
          <cell r="D58">
            <v>-16.522715299479199</v>
          </cell>
          <cell r="E58">
            <v>13.6215280262749</v>
          </cell>
          <cell r="F58">
            <v>15.151485454725901</v>
          </cell>
          <cell r="G58">
            <v>-14.5434881254034</v>
          </cell>
          <cell r="H58">
            <v>40.087149762684902</v>
          </cell>
          <cell r="I58">
            <v>19.532792644961798</v>
          </cell>
          <cell r="O58">
            <v>-5</v>
          </cell>
          <cell r="P58">
            <v>36.172794584031898</v>
          </cell>
          <cell r="Q58">
            <v>17.929561682293802</v>
          </cell>
          <cell r="R58">
            <v>-4.3478260869565197</v>
          </cell>
          <cell r="S58">
            <v>-4.5454545454545503</v>
          </cell>
          <cell r="T58">
            <v>1.4285714285714199</v>
          </cell>
          <cell r="U58">
            <v>0.93896713615022498</v>
          </cell>
          <cell r="V58">
            <v>1</v>
          </cell>
          <cell r="W58">
            <v>1</v>
          </cell>
          <cell r="X58">
            <v>1</v>
          </cell>
          <cell r="Y58">
            <v>1</v>
          </cell>
          <cell r="Z58">
            <v>1</v>
          </cell>
          <cell r="AA58">
            <v>1</v>
          </cell>
          <cell r="AB58">
            <v>1</v>
          </cell>
          <cell r="AC58">
            <v>1</v>
          </cell>
          <cell r="AD58">
            <v>1</v>
          </cell>
          <cell r="AE58">
            <v>1</v>
          </cell>
          <cell r="AF58">
            <v>1</v>
          </cell>
          <cell r="AG58">
            <v>1</v>
          </cell>
          <cell r="AH58">
            <v>1</v>
          </cell>
          <cell r="AI58">
            <v>1</v>
          </cell>
          <cell r="AJ58">
            <v>1</v>
          </cell>
        </row>
        <row r="59">
          <cell r="B59">
            <v>6.4360243211118799</v>
          </cell>
          <cell r="D59">
            <v>5.9</v>
          </cell>
          <cell r="E59">
            <v>3.2</v>
          </cell>
          <cell r="F59">
            <v>13.1</v>
          </cell>
          <cell r="G59">
            <v>-23.7</v>
          </cell>
          <cell r="H59">
            <v>9.5</v>
          </cell>
          <cell r="I59">
            <v>31.5</v>
          </cell>
          <cell r="O59">
            <v>22.230710466004599</v>
          </cell>
          <cell r="P59">
            <v>28.090447609655499</v>
          </cell>
          <cell r="Q59">
            <v>-11.4</v>
          </cell>
          <cell r="R59">
            <v>3.8501353477062801</v>
          </cell>
          <cell r="S59">
            <v>4.4918245723239902</v>
          </cell>
          <cell r="T59">
            <v>4.1068110375533697</v>
          </cell>
          <cell r="U59">
            <v>4.1068110375533697</v>
          </cell>
          <cell r="V59">
            <v>4.4148218653698699</v>
          </cell>
          <cell r="W59">
            <v>6.6630775787454697</v>
          </cell>
          <cell r="X59">
            <v>6.6876799805385296</v>
          </cell>
          <cell r="Y59">
            <v>6.7050730614798697</v>
          </cell>
          <cell r="Z59">
            <v>6.7299012590337401</v>
          </cell>
          <cell r="AA59">
            <v>6.7545720665859204</v>
          </cell>
          <cell r="AB59">
            <v>6.7545720665859204</v>
          </cell>
          <cell r="AC59">
            <v>6.7545720665859204</v>
          </cell>
          <cell r="AD59">
            <v>6.7545720665859204</v>
          </cell>
          <cell r="AE59">
            <v>6.7545720665859204</v>
          </cell>
          <cell r="AF59">
            <v>6.7545720665859204</v>
          </cell>
          <cell r="AG59">
            <v>6.7545720665859204</v>
          </cell>
          <cell r="AH59">
            <v>6.7545720665859204</v>
          </cell>
          <cell r="AI59">
            <v>6.7545720665859204</v>
          </cell>
          <cell r="AJ59">
            <v>6.7545720665859204</v>
          </cell>
        </row>
        <row r="61">
          <cell r="C61">
            <v>322.22967741935503</v>
          </cell>
          <cell r="D61">
            <v>264.88710741666699</v>
          </cell>
          <cell r="E61">
            <v>288.99839341066098</v>
          </cell>
          <cell r="F61">
            <v>291.26264383481299</v>
          </cell>
          <cell r="G61">
            <v>306.730950275358</v>
          </cell>
          <cell r="H61">
            <v>293.73583752314198</v>
          </cell>
          <cell r="I61">
            <v>515.60710866460397</v>
          </cell>
          <cell r="O61">
            <v>479.2</v>
          </cell>
          <cell r="P61">
            <v>517.1</v>
          </cell>
          <cell r="Q61">
            <v>575.05999403473197</v>
          </cell>
          <cell r="R61">
            <v>646.38913018223104</v>
          </cell>
          <cell r="S61">
            <v>754.78236819460597</v>
          </cell>
          <cell r="T61">
            <v>864.76635353724805</v>
          </cell>
          <cell r="U61">
            <v>908.85530443593598</v>
          </cell>
          <cell r="V61">
            <v>958.26181153095195</v>
          </cell>
          <cell r="W61">
            <v>1032.0022506217499</v>
          </cell>
          <cell r="X61">
            <v>1111.6723077003201</v>
          </cell>
          <cell r="Y61">
            <v>1197.68714035128</v>
          </cell>
          <cell r="Z61">
            <v>1290.65610683417</v>
          </cell>
          <cell r="AA61">
            <v>1391.1616248048799</v>
          </cell>
          <cell r="AB61">
            <v>1499.49367308764</v>
          </cell>
          <cell r="AC61">
            <v>1616.26171649554</v>
          </cell>
          <cell r="AD61">
            <v>1742.12267987104</v>
          </cell>
          <cell r="AE61">
            <v>1877.7846438766601</v>
          </cell>
          <cell r="AF61">
            <v>2024.0108285829799</v>
          </cell>
          <cell r="AG61">
            <v>2181.6238872652398</v>
          </cell>
          <cell r="AH61">
            <v>2351.5105345648899</v>
          </cell>
          <cell r="AI61">
            <v>2534.6265350537801</v>
          </cell>
          <cell r="AJ61">
            <v>2732.0020802660201</v>
          </cell>
        </row>
        <row r="62">
          <cell r="B62" t="str">
            <v>non-fuel  index</v>
          </cell>
          <cell r="D62">
            <v>6.0702473958333298</v>
          </cell>
          <cell r="E62">
            <v>-7.8526383176439998</v>
          </cell>
          <cell r="F62">
            <v>-3.37154169616836</v>
          </cell>
          <cell r="G62">
            <v>-5.1254270719385904</v>
          </cell>
          <cell r="H62">
            <v>-9.4436394125475296</v>
          </cell>
          <cell r="I62">
            <v>29.833052667105001</v>
          </cell>
          <cell r="O62">
            <v>-3.1</v>
          </cell>
          <cell r="P62">
            <v>3.8793700966260198</v>
          </cell>
          <cell r="Q62">
            <v>9.2506728831800693</v>
          </cell>
          <cell r="R62">
            <v>2.2945583892315402</v>
          </cell>
          <cell r="S62">
            <v>1.2102764589869</v>
          </cell>
          <cell r="T62">
            <v>1.23259373677583</v>
          </cell>
          <cell r="U62">
            <v>1.10182824695009</v>
          </cell>
          <cell r="V62">
            <v>1</v>
          </cell>
          <cell r="W62">
            <v>1</v>
          </cell>
          <cell r="X62">
            <v>1</v>
          </cell>
          <cell r="Y62">
            <v>1</v>
          </cell>
          <cell r="Z62">
            <v>1</v>
          </cell>
          <cell r="AA62">
            <v>1</v>
          </cell>
          <cell r="AB62">
            <v>1</v>
          </cell>
          <cell r="AC62">
            <v>1</v>
          </cell>
          <cell r="AD62">
            <v>1</v>
          </cell>
          <cell r="AE62">
            <v>1</v>
          </cell>
          <cell r="AF62">
            <v>1</v>
          </cell>
          <cell r="AG62">
            <v>1</v>
          </cell>
          <cell r="AH62">
            <v>1</v>
          </cell>
          <cell r="AI62">
            <v>1</v>
          </cell>
          <cell r="AJ62">
            <v>1</v>
          </cell>
        </row>
        <row r="63">
          <cell r="B63">
            <v>2.7533112725717501</v>
          </cell>
          <cell r="D63">
            <v>-22.5</v>
          </cell>
          <cell r="E63">
            <v>18.399999999999999</v>
          </cell>
          <cell r="F63">
            <v>4.3</v>
          </cell>
          <cell r="G63">
            <v>11</v>
          </cell>
          <cell r="H63">
            <v>5.75</v>
          </cell>
          <cell r="I63">
            <v>35.200000000000003</v>
          </cell>
          <cell r="O63">
            <v>14.737580046043</v>
          </cell>
          <cell r="P63">
            <v>3.8791580317318699</v>
          </cell>
          <cell r="Q63">
            <v>1.7921991809833699</v>
          </cell>
          <cell r="R63">
            <v>9.8824558685961907</v>
          </cell>
          <cell r="S63">
            <v>15.372709128927401</v>
          </cell>
          <cell r="T63">
            <v>13.1766078247949</v>
          </cell>
          <cell r="U63">
            <v>3.95298234743847</v>
          </cell>
          <cell r="V63">
            <v>4.3922026082649701</v>
          </cell>
          <cell r="W63">
            <v>6.6289394256195804</v>
          </cell>
          <cell r="X63">
            <v>6.65341577746804</v>
          </cell>
          <cell r="Y63">
            <v>6.6707197452850799</v>
          </cell>
          <cell r="Z63">
            <v>6.6954207360340003</v>
          </cell>
          <cell r="AA63">
            <v>6.7199651431659504</v>
          </cell>
          <cell r="AB63">
            <v>6.7199651431659504</v>
          </cell>
          <cell r="AC63">
            <v>6.7199651431659504</v>
          </cell>
          <cell r="AD63">
            <v>6.7199651431659504</v>
          </cell>
          <cell r="AE63">
            <v>6.7199651431659504</v>
          </cell>
          <cell r="AF63">
            <v>6.7199651431659504</v>
          </cell>
          <cell r="AG63">
            <v>6.7199651431659504</v>
          </cell>
          <cell r="AH63">
            <v>6.7199651431659504</v>
          </cell>
          <cell r="AI63">
            <v>6.7199651431659504</v>
          </cell>
          <cell r="AJ63">
            <v>6.7199651431659504</v>
          </cell>
        </row>
        <row r="64">
          <cell r="P64">
            <v>-1</v>
          </cell>
          <cell r="Q64">
            <v>1</v>
          </cell>
          <cell r="R64">
            <v>3</v>
          </cell>
          <cell r="S64">
            <v>4</v>
          </cell>
          <cell r="T64">
            <v>3</v>
          </cell>
          <cell r="U64">
            <v>0.9</v>
          </cell>
          <cell r="V64">
            <v>1</v>
          </cell>
        </row>
        <row r="66">
          <cell r="C66">
            <v>332.42119113727898</v>
          </cell>
          <cell r="D66">
            <v>316.208135916667</v>
          </cell>
          <cell r="E66">
            <v>268.77179240651702</v>
          </cell>
          <cell r="F66">
            <v>235.055286835723</v>
          </cell>
          <cell r="G66">
            <v>229.39033368919101</v>
          </cell>
          <cell r="H66">
            <v>268.26695009095198</v>
          </cell>
          <cell r="I66">
            <v>487.3</v>
          </cell>
          <cell r="O66">
            <v>437.3</v>
          </cell>
          <cell r="P66">
            <v>386.2</v>
          </cell>
          <cell r="Q66">
            <v>406.57087374871003</v>
          </cell>
          <cell r="R66">
            <v>450.521236541299</v>
          </cell>
          <cell r="S66">
            <v>486.87830033018201</v>
          </cell>
          <cell r="T66">
            <v>545.83926250016702</v>
          </cell>
          <cell r="U66">
            <v>609.18390891331205</v>
          </cell>
          <cell r="V66">
            <v>689.10883776273795</v>
          </cell>
          <cell r="W66">
            <v>737.75992170878806</v>
          </cell>
          <cell r="X66">
            <v>789.84577218142795</v>
          </cell>
          <cell r="Y66">
            <v>845.60888369743702</v>
          </cell>
          <cell r="Z66">
            <v>905.30887088647603</v>
          </cell>
          <cell r="AA66">
            <v>969.22367717106101</v>
          </cell>
          <cell r="AB66">
            <v>1037.65086877934</v>
          </cell>
          <cell r="AC66">
            <v>1110.90902011516</v>
          </cell>
          <cell r="AD66">
            <v>1189.3391969352899</v>
          </cell>
          <cell r="AE66">
            <v>1273.30654423892</v>
          </cell>
          <cell r="AF66">
            <v>1363.2019862621901</v>
          </cell>
          <cell r="AG66">
            <v>1459.4440464923</v>
          </cell>
          <cell r="AH66">
            <v>1562.4807961746601</v>
          </cell>
          <cell r="AI66">
            <v>1672.7919403845899</v>
          </cell>
          <cell r="AJ66">
            <v>1790.8910513757401</v>
          </cell>
        </row>
        <row r="67">
          <cell r="B67" t="str">
            <v>manu exp</v>
          </cell>
          <cell r="D67">
            <v>13.919445703125</v>
          </cell>
          <cell r="E67">
            <v>-5.0297432114011604</v>
          </cell>
          <cell r="F67">
            <v>-6.66452430077178</v>
          </cell>
          <cell r="G67">
            <v>3.5986715881130502</v>
          </cell>
          <cell r="H67">
            <v>3.1285719778321401</v>
          </cell>
          <cell r="I67">
            <v>10.323366172632801</v>
          </cell>
          <cell r="O67">
            <v>8.3000000000000007</v>
          </cell>
          <cell r="P67">
            <v>2.1435365421041599</v>
          </cell>
          <cell r="Q67">
            <v>3.21048571519123</v>
          </cell>
          <cell r="R67">
            <v>1.1963585640654599</v>
          </cell>
          <cell r="S67">
            <v>1</v>
          </cell>
          <cell r="T67">
            <v>0.99999999999997202</v>
          </cell>
          <cell r="U67">
            <v>1.00000000000003</v>
          </cell>
          <cell r="V67">
            <v>1</v>
          </cell>
          <cell r="W67">
            <v>1</v>
          </cell>
          <cell r="X67">
            <v>1</v>
          </cell>
          <cell r="Y67">
            <v>1</v>
          </cell>
          <cell r="Z67">
            <v>1</v>
          </cell>
          <cell r="AA67">
            <v>1</v>
          </cell>
          <cell r="AB67">
            <v>1</v>
          </cell>
          <cell r="AC67">
            <v>1</v>
          </cell>
          <cell r="AD67">
            <v>1</v>
          </cell>
          <cell r="AE67">
            <v>1</v>
          </cell>
          <cell r="AF67">
            <v>1</v>
          </cell>
          <cell r="AG67">
            <v>1</v>
          </cell>
          <cell r="AH67">
            <v>1</v>
          </cell>
          <cell r="AI67">
            <v>1</v>
          </cell>
          <cell r="AJ67">
            <v>1</v>
          </cell>
        </row>
        <row r="68">
          <cell r="B68">
            <v>-2.5734164305159699</v>
          </cell>
          <cell r="D68">
            <v>-16.5</v>
          </cell>
          <cell r="E68">
            <v>-10.5</v>
          </cell>
          <cell r="F68">
            <v>-6.3</v>
          </cell>
          <cell r="G68">
            <v>-5.8</v>
          </cell>
          <cell r="H68">
            <v>13.4</v>
          </cell>
          <cell r="I68">
            <v>64.650000000000006</v>
          </cell>
          <cell r="O68">
            <v>11.7034912692469</v>
          </cell>
          <cell r="P68">
            <v>-13.5386720303866</v>
          </cell>
          <cell r="Q68">
            <v>2</v>
          </cell>
          <cell r="R68">
            <v>9.5</v>
          </cell>
          <cell r="S68">
            <v>7</v>
          </cell>
          <cell r="T68">
            <v>11</v>
          </cell>
          <cell r="U68">
            <v>10.5</v>
          </cell>
          <cell r="V68">
            <v>12</v>
          </cell>
          <cell r="W68">
            <v>6</v>
          </cell>
          <cell r="X68">
            <v>6</v>
          </cell>
          <cell r="Y68">
            <v>6</v>
          </cell>
          <cell r="Z68">
            <v>6</v>
          </cell>
          <cell r="AA68">
            <v>6</v>
          </cell>
          <cell r="AB68">
            <v>6</v>
          </cell>
          <cell r="AC68">
            <v>6</v>
          </cell>
          <cell r="AD68">
            <v>6</v>
          </cell>
          <cell r="AE68">
            <v>6</v>
          </cell>
          <cell r="AF68">
            <v>6</v>
          </cell>
          <cell r="AG68">
            <v>6</v>
          </cell>
          <cell r="AH68">
            <v>6</v>
          </cell>
          <cell r="AI68">
            <v>6</v>
          </cell>
          <cell r="AJ68">
            <v>6</v>
          </cell>
        </row>
        <row r="69">
          <cell r="P69">
            <v>2.6</v>
          </cell>
          <cell r="Q69">
            <v>2</v>
          </cell>
          <cell r="R69">
            <v>5.5</v>
          </cell>
          <cell r="S69">
            <v>6</v>
          </cell>
          <cell r="T69">
            <v>6</v>
          </cell>
          <cell r="U69">
            <v>6</v>
          </cell>
          <cell r="V69">
            <v>6</v>
          </cell>
        </row>
        <row r="70">
          <cell r="R70">
            <v>4</v>
          </cell>
          <cell r="S70">
            <v>1</v>
          </cell>
          <cell r="T70">
            <v>5</v>
          </cell>
          <cell r="U70">
            <v>4.5</v>
          </cell>
          <cell r="V70">
            <v>6</v>
          </cell>
        </row>
        <row r="71">
          <cell r="O71" t="str">
            <v>Needs checking</v>
          </cell>
        </row>
        <row r="72">
          <cell r="C72">
            <v>593.05139746283999</v>
          </cell>
          <cell r="D72">
            <v>671.11069808333298</v>
          </cell>
          <cell r="E72">
            <v>522.70665611647303</v>
          </cell>
          <cell r="F72">
            <v>411.31645510339501</v>
          </cell>
          <cell r="G72">
            <v>328.53727368654501</v>
          </cell>
          <cell r="H72">
            <v>503.48027696900499</v>
          </cell>
          <cell r="I72">
            <v>994.6</v>
          </cell>
          <cell r="O72">
            <v>604.41999999999996</v>
          </cell>
          <cell r="P72">
            <v>690.46506329113902</v>
          </cell>
          <cell r="Q72">
            <v>729.73552180888305</v>
          </cell>
          <cell r="R72">
            <v>823.38933936926503</v>
          </cell>
          <cell r="S72">
            <v>990.46327022068203</v>
          </cell>
          <cell r="T72">
            <v>1145.4212488467099</v>
          </cell>
          <cell r="U72">
            <v>1228.60173993796</v>
          </cell>
          <cell r="V72">
            <v>1358.77209428438</v>
          </cell>
          <cell r="W72">
            <v>1457.02585570885</v>
          </cell>
          <cell r="X72">
            <v>1562.36645048883</v>
          </cell>
          <cell r="Y72">
            <v>1675.30937975701</v>
          </cell>
          <cell r="Z72">
            <v>1796.3960683360899</v>
          </cell>
          <cell r="AA72">
            <v>1926.2123540933301</v>
          </cell>
          <cell r="AB72">
            <v>2065.4097937869701</v>
          </cell>
          <cell r="AC72">
            <v>2214.6663150642698</v>
          </cell>
          <cell r="AD72">
            <v>2374.7088359096902</v>
          </cell>
          <cell r="AE72">
            <v>2546.3168049241399</v>
          </cell>
          <cell r="AF72">
            <v>2730.3259974418502</v>
          </cell>
          <cell r="AG72">
            <v>2927.63258597309</v>
          </cell>
          <cell r="AH72">
            <v>3139.1975047968799</v>
          </cell>
          <cell r="AI72">
            <v>3366.0511299601699</v>
          </cell>
          <cell r="AJ72">
            <v>3609.2982974766001</v>
          </cell>
        </row>
        <row r="73">
          <cell r="B73" t="str">
            <v>manu exp</v>
          </cell>
          <cell r="D73">
            <v>13.389094466145799</v>
          </cell>
          <cell r="E73">
            <v>-6.9452791763516402</v>
          </cell>
          <cell r="F73">
            <v>-9.1342612542243504</v>
          </cell>
          <cell r="G73">
            <v>3.5986715881130502</v>
          </cell>
          <cell r="H73">
            <v>3.1285719778321401</v>
          </cell>
          <cell r="I73">
            <v>10.329504344444899</v>
          </cell>
          <cell r="O73">
            <v>1</v>
          </cell>
          <cell r="P73">
            <v>2.1435365421041599</v>
          </cell>
          <cell r="Q73">
            <v>3.21048571519123</v>
          </cell>
          <cell r="R73">
            <v>1.1963585640654599</v>
          </cell>
          <cell r="S73">
            <v>1</v>
          </cell>
          <cell r="T73">
            <v>0.99999999999997202</v>
          </cell>
          <cell r="U73">
            <v>1.00000000000003</v>
          </cell>
          <cell r="V73">
            <v>1</v>
          </cell>
          <cell r="W73">
            <v>1</v>
          </cell>
          <cell r="X73">
            <v>1</v>
          </cell>
          <cell r="Y73">
            <v>1</v>
          </cell>
          <cell r="Z73">
            <v>1</v>
          </cell>
          <cell r="AA73">
            <v>1</v>
          </cell>
          <cell r="AB73">
            <v>1</v>
          </cell>
          <cell r="AC73">
            <v>1</v>
          </cell>
          <cell r="AD73">
            <v>1</v>
          </cell>
          <cell r="AE73">
            <v>1</v>
          </cell>
          <cell r="AF73">
            <v>1</v>
          </cell>
          <cell r="AG73">
            <v>1</v>
          </cell>
          <cell r="AH73">
            <v>1</v>
          </cell>
          <cell r="AI73">
            <v>1</v>
          </cell>
          <cell r="AJ73">
            <v>1</v>
          </cell>
        </row>
        <row r="74">
          <cell r="B74">
            <v>-0.13732364170664399</v>
          </cell>
          <cell r="D74">
            <v>-0.2</v>
          </cell>
          <cell r="E74">
            <v>-16.3</v>
          </cell>
          <cell r="F74">
            <v>-13.4</v>
          </cell>
          <cell r="G74">
            <v>-22.9</v>
          </cell>
          <cell r="H74">
            <v>48.6</v>
          </cell>
          <cell r="I74">
            <v>79.05</v>
          </cell>
          <cell r="O74">
            <v>-17.320303458917301</v>
          </cell>
          <cell r="P74">
            <v>11.8386694715121</v>
          </cell>
          <cell r="Q74">
            <v>2.4</v>
          </cell>
          <cell r="R74">
            <v>11.5</v>
          </cell>
          <cell r="S74">
            <v>19.100000000000001</v>
          </cell>
          <cell r="T74">
            <v>14.5</v>
          </cell>
          <cell r="U74">
            <v>6.2</v>
          </cell>
          <cell r="V74">
            <v>9.5</v>
          </cell>
          <cell r="W74">
            <v>6.1693762482842898</v>
          </cell>
          <cell r="X74">
            <v>6.1681554703050603</v>
          </cell>
          <cell r="Y74">
            <v>6.1672924208197797</v>
          </cell>
          <cell r="Z74">
            <v>6.1660604387924698</v>
          </cell>
          <cell r="AA74">
            <v>6.1648362665005498</v>
          </cell>
          <cell r="AB74">
            <v>6.1648362665005498</v>
          </cell>
          <cell r="AC74">
            <v>6.1648362665005498</v>
          </cell>
          <cell r="AD74">
            <v>6.1648362665005498</v>
          </cell>
          <cell r="AE74">
            <v>6.1648362665005498</v>
          </cell>
          <cell r="AF74">
            <v>6.1648362665005498</v>
          </cell>
          <cell r="AG74">
            <v>6.1648362665005498</v>
          </cell>
          <cell r="AH74">
            <v>6.1648362665005498</v>
          </cell>
          <cell r="AI74">
            <v>6.1648362665005498</v>
          </cell>
          <cell r="AJ74">
            <v>6.1648362665005498</v>
          </cell>
        </row>
        <row r="75">
          <cell r="P75">
            <v>0.5</v>
          </cell>
          <cell r="Q75">
            <v>0.8</v>
          </cell>
          <cell r="R75">
            <v>6.5</v>
          </cell>
          <cell r="S75">
            <v>6.5</v>
          </cell>
          <cell r="T75">
            <v>6.5</v>
          </cell>
          <cell r="U75">
            <v>6.5</v>
          </cell>
          <cell r="V75">
            <v>6.5</v>
          </cell>
        </row>
        <row r="76">
          <cell r="Q76">
            <v>1.6</v>
          </cell>
          <cell r="R76">
            <v>5</v>
          </cell>
          <cell r="S76">
            <v>12.6</v>
          </cell>
          <cell r="T76">
            <v>8</v>
          </cell>
          <cell r="U76">
            <v>-0.3</v>
          </cell>
          <cell r="V76">
            <v>3</v>
          </cell>
        </row>
        <row r="78">
          <cell r="C78">
            <v>54.9118069416472</v>
          </cell>
          <cell r="D78">
            <v>51.592568333333297</v>
          </cell>
          <cell r="E78">
            <v>65.106724189325007</v>
          </cell>
          <cell r="F78">
            <v>62.012168511456899</v>
          </cell>
          <cell r="G78">
            <v>49.4475482009057</v>
          </cell>
          <cell r="H78">
            <v>82.100731130855806</v>
          </cell>
          <cell r="I78">
            <v>126.3</v>
          </cell>
          <cell r="O78">
            <v>443.4</v>
          </cell>
          <cell r="P78">
            <v>443.4</v>
          </cell>
          <cell r="Q78">
            <v>577.20001263906295</v>
          </cell>
          <cell r="R78">
            <v>810.53510420690498</v>
          </cell>
          <cell r="S78">
            <v>788.06382480029197</v>
          </cell>
          <cell r="T78">
            <v>773.29385444751097</v>
          </cell>
          <cell r="U78">
            <v>754.35548661409996</v>
          </cell>
          <cell r="V78">
            <v>876.81237055056101</v>
          </cell>
          <cell r="W78">
            <v>952.14226784999403</v>
          </cell>
          <cell r="X78">
            <v>1034.21089387299</v>
          </cell>
          <cell r="Y78">
            <v>1123.5582561256799</v>
          </cell>
          <cell r="Z78">
            <v>1220.9423218213001</v>
          </cell>
          <cell r="AA78">
            <v>1327.11030132215</v>
          </cell>
          <cell r="AB78">
            <v>1442.51019921082</v>
          </cell>
          <cell r="AC78">
            <v>1567.9447840576399</v>
          </cell>
          <cell r="AD78">
            <v>1704.28662979198</v>
          </cell>
          <cell r="AE78">
            <v>1852.4841856809501</v>
          </cell>
          <cell r="AF78">
            <v>2013.5683741278201</v>
          </cell>
          <cell r="AG78">
            <v>2188.6597621870501</v>
          </cell>
          <cell r="AH78">
            <v>2378.9763566839702</v>
          </cell>
          <cell r="AI78">
            <v>2585.8420771650599</v>
          </cell>
          <cell r="AJ78">
            <v>2810.6959656201402</v>
          </cell>
        </row>
        <row r="79">
          <cell r="D79">
            <v>11.5859002604167</v>
          </cell>
          <cell r="E79">
            <v>-7.5501852705465602</v>
          </cell>
          <cell r="F79">
            <v>-11.398186794889201</v>
          </cell>
          <cell r="G79">
            <v>0.42627207536698503</v>
          </cell>
          <cell r="H79">
            <v>24</v>
          </cell>
          <cell r="I79">
            <v>14.600320504278599</v>
          </cell>
          <cell r="O79">
            <v>-2.2000000000000002</v>
          </cell>
          <cell r="P79">
            <v>2.1435365421041599</v>
          </cell>
          <cell r="Q79">
            <v>3.21048571519123</v>
          </cell>
          <cell r="R79">
            <v>1.1963585640654599</v>
          </cell>
          <cell r="S79">
            <v>1</v>
          </cell>
          <cell r="T79">
            <v>0.99999999999997202</v>
          </cell>
          <cell r="U79">
            <v>1.00000000000003</v>
          </cell>
          <cell r="V79">
            <v>1</v>
          </cell>
          <cell r="W79">
            <v>1</v>
          </cell>
          <cell r="X79">
            <v>1</v>
          </cell>
          <cell r="Y79">
            <v>1</v>
          </cell>
          <cell r="Z79">
            <v>1</v>
          </cell>
          <cell r="AA79">
            <v>1</v>
          </cell>
          <cell r="AB79">
            <v>1</v>
          </cell>
          <cell r="AC79">
            <v>1</v>
          </cell>
          <cell r="AD79">
            <v>1</v>
          </cell>
          <cell r="AE79">
            <v>1</v>
          </cell>
          <cell r="AF79">
            <v>1</v>
          </cell>
          <cell r="AG79">
            <v>1</v>
          </cell>
          <cell r="AH79">
            <v>1</v>
          </cell>
          <cell r="AI79">
            <v>1</v>
          </cell>
          <cell r="AJ79">
            <v>1</v>
          </cell>
        </row>
        <row r="80">
          <cell r="B80">
            <v>8.9194907888437491</v>
          </cell>
          <cell r="D80">
            <v>-15.8</v>
          </cell>
          <cell r="E80">
            <v>36.5</v>
          </cell>
          <cell r="F80">
            <v>7.5</v>
          </cell>
          <cell r="G80">
            <v>-20.6</v>
          </cell>
          <cell r="H80">
            <v>33.9</v>
          </cell>
          <cell r="I80">
            <v>34.236460920079701</v>
          </cell>
          <cell r="O80">
            <v>100.608067756121</v>
          </cell>
          <cell r="P80">
            <v>-39</v>
          </cell>
          <cell r="Q80">
            <v>26.126638533791301</v>
          </cell>
          <cell r="R80">
            <v>28.493095830679799</v>
          </cell>
          <cell r="S80">
            <v>-3.73505001525765</v>
          </cell>
          <cell r="T80">
            <v>-2.8457523925772601</v>
          </cell>
          <cell r="U80">
            <v>-3.4149028710927101</v>
          </cell>
          <cell r="V80">
            <v>15.082487680659501</v>
          </cell>
          <cell r="W80">
            <v>7.5161743089027002</v>
          </cell>
          <cell r="X80">
            <v>7.5439266407807102</v>
          </cell>
          <cell r="Y80">
            <v>7.5635466176726203</v>
          </cell>
          <cell r="Z80">
            <v>7.5915536547189904</v>
          </cell>
          <cell r="AA80">
            <v>7.6193831505806502</v>
          </cell>
          <cell r="AB80">
            <v>7.6193831505806502</v>
          </cell>
          <cell r="AC80">
            <v>7.6193831505806502</v>
          </cell>
          <cell r="AD80">
            <v>7.6193831505806502</v>
          </cell>
          <cell r="AE80">
            <v>7.6193831505806502</v>
          </cell>
          <cell r="AF80">
            <v>7.6193831505806502</v>
          </cell>
          <cell r="AG80">
            <v>7.6193831505806502</v>
          </cell>
          <cell r="AH80">
            <v>7.6193831505806502</v>
          </cell>
          <cell r="AI80">
            <v>7.6193831505806502</v>
          </cell>
          <cell r="AJ80">
            <v>7.6193831505806502</v>
          </cell>
        </row>
        <row r="81">
          <cell r="Q81">
            <v>4.5</v>
          </cell>
          <cell r="R81">
            <v>2.67</v>
          </cell>
          <cell r="S81">
            <v>-0.3</v>
          </cell>
          <cell r="T81">
            <v>-0.2</v>
          </cell>
          <cell r="U81">
            <v>-0.24</v>
          </cell>
          <cell r="V81">
            <v>1.06</v>
          </cell>
          <cell r="W81">
            <v>0.35</v>
          </cell>
          <cell r="X81">
            <v>0.35</v>
          </cell>
          <cell r="Y81">
            <v>0.35</v>
          </cell>
          <cell r="Z81">
            <v>0.35</v>
          </cell>
        </row>
        <row r="83">
          <cell r="D83">
            <v>75.352303750000004</v>
          </cell>
          <cell r="E83">
            <v>11.7716871666667</v>
          </cell>
          <cell r="F83">
            <v>117.89765774999999</v>
          </cell>
          <cell r="G83">
            <v>21.225660000000001</v>
          </cell>
          <cell r="H83">
            <v>218.396520833333</v>
          </cell>
          <cell r="I83">
            <v>21.39427075</v>
          </cell>
          <cell r="O83">
            <v>119.6</v>
          </cell>
          <cell r="P83">
            <v>30.4</v>
          </cell>
          <cell r="Q83">
            <v>36.682600262952903</v>
          </cell>
          <cell r="R83">
            <v>37.901291301589197</v>
          </cell>
          <cell r="S83">
            <v>38.998113236361903</v>
          </cell>
          <cell r="T83">
            <v>40.460542482725501</v>
          </cell>
          <cell r="U83">
            <v>41.922971729089099</v>
          </cell>
          <cell r="V83">
            <v>42.342201446379903</v>
          </cell>
          <cell r="W83">
            <v>42.765623460843798</v>
          </cell>
          <cell r="X83">
            <v>43.193279695452198</v>
          </cell>
          <cell r="Y83">
            <v>43.625212492406703</v>
          </cell>
          <cell r="Z83">
            <v>44.061464617330799</v>
          </cell>
          <cell r="AA83">
            <v>44.5020792635041</v>
          </cell>
          <cell r="AB83">
            <v>44.947100056139099</v>
          </cell>
          <cell r="AC83">
            <v>45.396571056700502</v>
          </cell>
          <cell r="AD83">
            <v>45.850536767267499</v>
          </cell>
          <cell r="AE83">
            <v>46.309042134940199</v>
          </cell>
          <cell r="AF83">
            <v>46.772132556289598</v>
          </cell>
          <cell r="AG83">
            <v>47.239853881852497</v>
          </cell>
          <cell r="AH83">
            <v>47.712252420671</v>
          </cell>
          <cell r="AI83">
            <v>48.189374944877699</v>
          </cell>
          <cell r="AJ83">
            <v>48.6712686943265</v>
          </cell>
        </row>
        <row r="85">
          <cell r="D85">
            <v>17.650089166666699</v>
          </cell>
          <cell r="E85">
            <v>13.5185755201475</v>
          </cell>
          <cell r="F85">
            <v>13.663169416666699</v>
          </cell>
          <cell r="G85">
            <v>0</v>
          </cell>
          <cell r="H85">
            <v>34.657021666666701</v>
          </cell>
          <cell r="I85">
            <v>10.1660719166667</v>
          </cell>
          <cell r="O85">
            <v>35</v>
          </cell>
          <cell r="P85">
            <v>35</v>
          </cell>
          <cell r="Q85">
            <v>80</v>
          </cell>
          <cell r="R85">
            <v>125</v>
          </cell>
          <cell r="S85">
            <v>250</v>
          </cell>
          <cell r="T85">
            <v>252.25</v>
          </cell>
          <cell r="U85">
            <v>254.52025</v>
          </cell>
          <cell r="V85">
            <v>256.81093225000001</v>
          </cell>
          <cell r="W85">
            <v>259.12223064025</v>
          </cell>
          <cell r="X85">
            <v>261.45433071601201</v>
          </cell>
          <cell r="Y85">
            <v>263.80741969245599</v>
          </cell>
          <cell r="Z85">
            <v>266.18168646968797</v>
          </cell>
          <cell r="AA85">
            <v>268.57732164791503</v>
          </cell>
          <cell r="AB85">
            <v>270.99451754274702</v>
          </cell>
          <cell r="AC85">
            <v>273.43346820063101</v>
          </cell>
          <cell r="AD85">
            <v>275.89436941443699</v>
          </cell>
          <cell r="AE85">
            <v>278.37741873916701</v>
          </cell>
          <cell r="AF85">
            <v>280.88281550781898</v>
          </cell>
          <cell r="AG85">
            <v>283.41076084739001</v>
          </cell>
          <cell r="AH85">
            <v>285.96145769501601</v>
          </cell>
          <cell r="AI85">
            <v>288.53511081427098</v>
          </cell>
          <cell r="AJ85">
            <v>291.13192681160001</v>
          </cell>
        </row>
        <row r="86">
          <cell r="B86" t="str">
            <v>manu exp</v>
          </cell>
        </row>
        <row r="89">
          <cell r="O89">
            <v>89.9</v>
          </cell>
          <cell r="P89">
            <v>62.134936708860799</v>
          </cell>
          <cell r="Q89">
            <v>64.964050632911395</v>
          </cell>
          <cell r="R89">
            <v>11.946835443037999</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B90" t="str">
            <v>manu exp</v>
          </cell>
          <cell r="E90">
            <v>-6.9452791763516402</v>
          </cell>
          <cell r="F90">
            <v>-9.1342612542243504</v>
          </cell>
          <cell r="G90">
            <v>3.5986715881130502</v>
          </cell>
          <cell r="H90">
            <v>3.1285719778321401</v>
          </cell>
          <cell r="I90">
            <v>10.329504344444899</v>
          </cell>
          <cell r="O90">
            <v>1</v>
          </cell>
          <cell r="P90">
            <v>2.1435365421041599</v>
          </cell>
          <cell r="Q90">
            <v>3.21048571519123</v>
          </cell>
          <cell r="R90">
            <v>1.1963585640654599</v>
          </cell>
          <cell r="S90">
            <v>1</v>
          </cell>
          <cell r="T90">
            <v>0.99999999999997202</v>
          </cell>
          <cell r="U90">
            <v>1.00000000000003</v>
          </cell>
          <cell r="V90">
            <v>1</v>
          </cell>
          <cell r="W90">
            <v>1</v>
          </cell>
          <cell r="X90">
            <v>1</v>
          </cell>
          <cell r="Y90">
            <v>1</v>
          </cell>
          <cell r="Z90">
            <v>1</v>
          </cell>
          <cell r="AA90">
            <v>1</v>
          </cell>
          <cell r="AB90">
            <v>1</v>
          </cell>
          <cell r="AC90">
            <v>1</v>
          </cell>
          <cell r="AD90">
            <v>1</v>
          </cell>
          <cell r="AE90">
            <v>1</v>
          </cell>
          <cell r="AF90">
            <v>1</v>
          </cell>
          <cell r="AG90">
            <v>1</v>
          </cell>
          <cell r="AH90">
            <v>1</v>
          </cell>
          <cell r="AI90">
            <v>1</v>
          </cell>
          <cell r="AJ90">
            <v>1</v>
          </cell>
        </row>
        <row r="91">
          <cell r="O91">
            <v>3.4998848722081601</v>
          </cell>
          <cell r="P91">
            <v>-32.3348142902462</v>
          </cell>
          <cell r="Q91">
            <v>1.3009256967259299</v>
          </cell>
          <cell r="R91">
            <v>-81.827490676128505</v>
          </cell>
          <cell r="S91">
            <v>-100</v>
          </cell>
          <cell r="T91" t="str">
            <v>#DIV/0!</v>
          </cell>
          <cell r="U91" t="str">
            <v>#DIV/0!</v>
          </cell>
          <cell r="V91" t="str">
            <v>#DIV/0!</v>
          </cell>
          <cell r="W91" t="str">
            <v>#DIV/0!</v>
          </cell>
          <cell r="X91" t="str">
            <v>#DIV/0!</v>
          </cell>
          <cell r="Y91" t="str">
            <v>#DIV/0!</v>
          </cell>
          <cell r="Z91" t="str">
            <v>#DIV/0!</v>
          </cell>
          <cell r="AA91" t="str">
            <v>#DIV/0!</v>
          </cell>
          <cell r="AB91" t="str">
            <v>#DIV/0!</v>
          </cell>
          <cell r="AC91" t="str">
            <v>#DIV/0!</v>
          </cell>
          <cell r="AD91" t="str">
            <v>#DIV/0!</v>
          </cell>
          <cell r="AE91" t="str">
            <v>#DIV/0!</v>
          </cell>
          <cell r="AF91" t="str">
            <v>#DIV/0!</v>
          </cell>
          <cell r="AG91" t="str">
            <v>#DIV/0!</v>
          </cell>
          <cell r="AH91" t="str">
            <v>#DIV/0!</v>
          </cell>
          <cell r="AI91" t="str">
            <v>#DIV/0!</v>
          </cell>
          <cell r="AJ91" t="str">
            <v>#DIV/0!</v>
          </cell>
        </row>
        <row r="93">
          <cell r="D93">
            <v>73.844287688678804</v>
          </cell>
          <cell r="E93">
            <v>42.843466083333297</v>
          </cell>
          <cell r="F93">
            <v>15.4943158333333</v>
          </cell>
          <cell r="G93">
            <v>0</v>
          </cell>
          <cell r="H93">
            <v>0</v>
          </cell>
          <cell r="I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8">
          <cell r="B98">
            <v>2.2567084138164901</v>
          </cell>
          <cell r="C98">
            <v>4.4000000000000004</v>
          </cell>
          <cell r="D98">
            <v>4.5</v>
          </cell>
          <cell r="E98">
            <v>2.1</v>
          </cell>
          <cell r="F98">
            <v>0.5</v>
          </cell>
          <cell r="G98">
            <v>0.2</v>
          </cell>
          <cell r="H98">
            <v>3</v>
          </cell>
          <cell r="I98">
            <v>4.8</v>
          </cell>
          <cell r="O98">
            <v>1.19973824595796</v>
          </cell>
          <cell r="P98">
            <v>1.21402560338346</v>
          </cell>
          <cell r="Q98">
            <v>1.8361849472174001</v>
          </cell>
          <cell r="R98">
            <v>2.7</v>
          </cell>
          <cell r="S98">
            <v>3.5</v>
          </cell>
          <cell r="T98">
            <v>4</v>
          </cell>
          <cell r="U98">
            <v>4</v>
          </cell>
          <cell r="V98">
            <v>4</v>
          </cell>
          <cell r="W98">
            <v>6.0370069569610996</v>
          </cell>
          <cell r="X98">
            <v>6.05929768808757</v>
          </cell>
          <cell r="Y98">
            <v>6.0750564946457901</v>
          </cell>
          <cell r="Z98">
            <v>6.0975518054972904</v>
          </cell>
          <cell r="AA98">
            <v>6.1199045148971498</v>
          </cell>
          <cell r="AB98">
            <v>6.1199045148971498</v>
          </cell>
          <cell r="AC98">
            <v>6.1199045148971498</v>
          </cell>
          <cell r="AD98">
            <v>6.1199045148971498</v>
          </cell>
          <cell r="AE98">
            <v>6.1199045148971498</v>
          </cell>
          <cell r="AF98">
            <v>6.1199045148971498</v>
          </cell>
          <cell r="AG98">
            <v>6.1199045148971498</v>
          </cell>
          <cell r="AH98">
            <v>6.1199045148971498</v>
          </cell>
          <cell r="AI98">
            <v>6.1199045148971498</v>
          </cell>
          <cell r="AJ98">
            <v>6.1199045148971498</v>
          </cell>
        </row>
        <row r="99">
          <cell r="B99">
            <v>2.99542884851081</v>
          </cell>
          <cell r="C99" t="str">
            <v/>
          </cell>
          <cell r="D99">
            <v>4.7496493322946698</v>
          </cell>
          <cell r="E99">
            <v>-8.0387890634463304</v>
          </cell>
          <cell r="F99">
            <v>-0.71878245812400099</v>
          </cell>
          <cell r="G99">
            <v>-12.2547946641218</v>
          </cell>
          <cell r="H99">
            <v>25.673901793819098</v>
          </cell>
          <cell r="I99">
            <v>32.068983995641901</v>
          </cell>
          <cell r="O99">
            <v>7.3361019792383297</v>
          </cell>
          <cell r="P99">
            <v>-2.0601095326815901</v>
          </cell>
          <cell r="Q99">
            <v>7.3886656516485303</v>
          </cell>
          <cell r="R99">
            <v>10.3397859277236</v>
          </cell>
          <cell r="S99">
            <v>10.214018754465</v>
          </cell>
          <cell r="T99">
            <v>8.35499588697561</v>
          </cell>
          <cell r="U99">
            <v>4.3274460293255501</v>
          </cell>
          <cell r="V99">
            <v>8.5639777779139798</v>
          </cell>
          <cell r="W99">
            <v>6.2950903637397602</v>
          </cell>
          <cell r="X99">
            <v>6.2794394150298398</v>
          </cell>
          <cell r="Y99">
            <v>6.3085435149359501</v>
          </cell>
          <cell r="Z99">
            <v>6.34141451999011</v>
          </cell>
          <cell r="AA99">
            <v>6.3731294060198804</v>
          </cell>
          <cell r="AB99">
            <v>6.3901674674962301</v>
          </cell>
          <cell r="AC99">
            <v>6.4066099817418101</v>
          </cell>
          <cell r="AD99">
            <v>6.4216057567769704</v>
          </cell>
          <cell r="AE99">
            <v>6.4362192325908598</v>
          </cell>
          <cell r="AF99">
            <v>6.45020582817149</v>
          </cell>
          <cell r="AG99">
            <v>6.4635987105980997</v>
          </cell>
          <cell r="AH99">
            <v>6.4764296210339403</v>
          </cell>
          <cell r="AI99">
            <v>6.48872890191923</v>
          </cell>
          <cell r="AJ99">
            <v>6.5005255281222798</v>
          </cell>
        </row>
        <row r="100">
          <cell r="B100">
            <v>2.2036492761651401</v>
          </cell>
          <cell r="D100">
            <v>-6.02472648734744</v>
          </cell>
          <cell r="E100">
            <v>-4.00319948469543</v>
          </cell>
          <cell r="F100">
            <v>-3.2477723242018799</v>
          </cell>
          <cell r="G100">
            <v>-5.5962230424863604</v>
          </cell>
          <cell r="H100">
            <v>11.650565967867401</v>
          </cell>
          <cell r="I100">
            <v>43.198326444067703</v>
          </cell>
          <cell r="O100">
            <v>7.1881610832282403</v>
          </cell>
          <cell r="P100">
            <v>1.6772944581687299</v>
          </cell>
          <cell r="Q100">
            <v>3.88645512520762</v>
          </cell>
          <cell r="R100">
            <v>13.772080255695901</v>
          </cell>
          <cell r="S100">
            <v>7.7543549993529997</v>
          </cell>
          <cell r="T100">
            <v>8.7765900039423492</v>
          </cell>
          <cell r="U100">
            <v>4.4782361089191802</v>
          </cell>
          <cell r="V100">
            <v>9.0069289024591104</v>
          </cell>
          <cell r="W100">
            <v>6.5509364524467797</v>
          </cell>
          <cell r="X100">
            <v>6.5667566701430804</v>
          </cell>
          <cell r="Y100">
            <v>6.5783825827847604</v>
          </cell>
          <cell r="Z100">
            <v>6.5947842480898098</v>
          </cell>
          <cell r="AA100">
            <v>6.6113234481643097</v>
          </cell>
          <cell r="AB100">
            <v>6.6128287216274204</v>
          </cell>
          <cell r="AC100">
            <v>6.6144342507620504</v>
          </cell>
          <cell r="AD100">
            <v>6.6165273972588903</v>
          </cell>
          <cell r="AE100">
            <v>6.6181845463784201</v>
          </cell>
          <cell r="AF100">
            <v>6.6199295853547397</v>
          </cell>
          <cell r="AG100">
            <v>6.6217583106819999</v>
          </cell>
          <cell r="AH100">
            <v>6.6236667079926601</v>
          </cell>
          <cell r="AI100">
            <v>6.6256509473549698</v>
          </cell>
          <cell r="AJ100">
            <v>6.6277073781797604</v>
          </cell>
        </row>
        <row r="101">
          <cell r="D101">
            <v>27.026485037671499</v>
          </cell>
          <cell r="E101">
            <v>23.997291933881598</v>
          </cell>
          <cell r="F101">
            <v>22.6971795459622</v>
          </cell>
          <cell r="G101">
            <v>27.919413258426101</v>
          </cell>
          <cell r="H101">
            <v>28.561035363452799</v>
          </cell>
          <cell r="I101">
            <v>34.957814481517801</v>
          </cell>
          <cell r="O101">
            <v>30.378081203999098</v>
          </cell>
          <cell r="P101">
            <v>30.050326615835601</v>
          </cell>
          <cell r="Q101">
            <v>32.460281635328002</v>
          </cell>
          <cell r="R101">
            <v>31.300097830393899</v>
          </cell>
          <cell r="S101">
            <v>30.055815584331999</v>
          </cell>
          <cell r="T101">
            <v>28.825510544604199</v>
          </cell>
          <cell r="U101">
            <v>27.0228576647267</v>
          </cell>
          <cell r="V101">
            <v>26.241187256836099</v>
          </cell>
          <cell r="W101">
            <v>22.332887518476099</v>
          </cell>
          <cell r="X101">
            <v>21.9721946467644</v>
          </cell>
          <cell r="Y101">
            <v>21.619109944083998</v>
          </cell>
          <cell r="Z101">
            <v>21.271662603153899</v>
          </cell>
          <cell r="AA101">
            <v>20.927062759995199</v>
          </cell>
          <cell r="AB101">
            <v>20.582759833240502</v>
          </cell>
          <cell r="AC101">
            <v>20.2342282031669</v>
          </cell>
          <cell r="AD101">
            <v>19.8857510337684</v>
          </cell>
          <cell r="AE101">
            <v>19.546472248381299</v>
          </cell>
          <cell r="AF101">
            <v>19.215995447780699</v>
          </cell>
          <cell r="AG101">
            <v>18.893948485368998</v>
          </cell>
          <cell r="AH101">
            <v>18.579981750000101</v>
          </cell>
          <cell r="AI101">
            <v>18.273766576187299</v>
          </cell>
          <cell r="AJ101">
            <v>17.974993772111599</v>
          </cell>
        </row>
        <row r="102">
          <cell r="D102">
            <v>19.316255430525501</v>
          </cell>
          <cell r="E102">
            <v>17.420965657365901</v>
          </cell>
          <cell r="F102">
            <v>16.578996520140599</v>
          </cell>
          <cell r="G102">
            <v>19.536782626041699</v>
          </cell>
          <cell r="H102">
            <v>22.816838673946901</v>
          </cell>
          <cell r="I102">
            <v>28.035841120678299</v>
          </cell>
          <cell r="O102">
            <v>23.2554762583949</v>
          </cell>
          <cell r="P102">
            <v>22.574383245574499</v>
          </cell>
          <cell r="Q102">
            <v>23.2863849437657</v>
          </cell>
          <cell r="R102">
            <v>24.4065688172028</v>
          </cell>
          <cell r="S102">
            <v>24.395008784613299</v>
          </cell>
          <cell r="T102">
            <v>23.595949261291601</v>
          </cell>
          <cell r="U102">
            <v>22.0823799940373</v>
          </cell>
          <cell r="V102">
            <v>21.464720679041701</v>
          </cell>
          <cell r="W102">
            <v>18.2766608775162</v>
          </cell>
          <cell r="X102">
            <v>17.998853980022201</v>
          </cell>
          <cell r="Y102">
            <v>17.727037046712699</v>
          </cell>
          <cell r="Z102">
            <v>17.459468647665801</v>
          </cell>
          <cell r="AA102">
            <v>17.193911537082901</v>
          </cell>
          <cell r="AB102">
            <v>16.928398664730199</v>
          </cell>
          <cell r="AC102">
            <v>16.6591291596479</v>
          </cell>
          <cell r="AD102">
            <v>16.390177597502401</v>
          </cell>
          <cell r="AE102">
            <v>16.128473771629601</v>
          </cell>
          <cell r="AF102">
            <v>15.873671086684499</v>
          </cell>
          <cell r="AG102">
            <v>15.625445859546801</v>
          </cell>
          <cell r="AH102">
            <v>15.3834956405437</v>
          </cell>
          <cell r="AI102">
            <v>15.147537660883099</v>
          </cell>
          <cell r="AJ102">
            <v>14.917307396749701</v>
          </cell>
        </row>
        <row r="103">
          <cell r="D103">
            <v>6.7274303906380997</v>
          </cell>
          <cell r="E103">
            <v>-10.9781028340233</v>
          </cell>
          <cell r="F103">
            <v>-6.2818176167321802</v>
          </cell>
          <cell r="G103">
            <v>-7.2728892530646601</v>
          </cell>
          <cell r="H103">
            <v>13.3302596984073</v>
          </cell>
          <cell r="I103">
            <v>66.804164952677894</v>
          </cell>
          <cell r="O103">
            <v>4.8537958742902703</v>
          </cell>
          <cell r="P103">
            <v>5.9661460941813598</v>
          </cell>
          <cell r="Q103">
            <v>14.450714758821199</v>
          </cell>
          <cell r="R103">
            <v>9.2302192334209803</v>
          </cell>
          <cell r="S103">
            <v>5.6541278373871</v>
          </cell>
          <cell r="T103">
            <v>8.9365605547514697</v>
          </cell>
          <cell r="U103">
            <v>5.3223682495297604</v>
          </cell>
          <cell r="V103">
            <v>9.9474829969502991</v>
          </cell>
          <cell r="W103">
            <v>7.4351426027477601</v>
          </cell>
          <cell r="X103">
            <v>7.4540708893243899</v>
          </cell>
          <cell r="Y103">
            <v>7.4685764102850003</v>
          </cell>
          <cell r="Z103">
            <v>7.48784562671303</v>
          </cell>
          <cell r="AA103">
            <v>7.5071335146818603</v>
          </cell>
          <cell r="AB103">
            <v>7.5109405962717801</v>
          </cell>
          <cell r="AC103">
            <v>7.5147630237134804</v>
          </cell>
          <cell r="AD103">
            <v>7.5362693663404698</v>
          </cell>
          <cell r="AE103">
            <v>7.5400701044786098</v>
          </cell>
          <cell r="AF103">
            <v>7.5438843976238799</v>
          </cell>
          <cell r="AG103">
            <v>7.5477121560705998</v>
          </cell>
          <cell r="AH103">
            <v>7.5515532874488498</v>
          </cell>
          <cell r="AI103">
            <v>7.5554076967163004</v>
          </cell>
          <cell r="AJ103">
            <v>7.5592752861507702</v>
          </cell>
        </row>
        <row r="104">
          <cell r="D104">
            <v>11.9242035743807</v>
          </cell>
          <cell r="E104">
            <v>-7.5302795913398901</v>
          </cell>
          <cell r="F104">
            <v>-3.5615177160542202</v>
          </cell>
          <cell r="G104">
            <v>-1.9972013399533499</v>
          </cell>
          <cell r="H104">
            <v>1.10349353352302</v>
          </cell>
          <cell r="I104">
            <v>13.896361960382301</v>
          </cell>
          <cell r="O104">
            <v>-2.3944542436024601</v>
          </cell>
          <cell r="P104">
            <v>4.1429798779548896</v>
          </cell>
          <cell r="Q104">
            <v>9.9622925369189108</v>
          </cell>
          <cell r="R104">
            <v>-4.0737715245930302</v>
          </cell>
          <cell r="S104">
            <v>-1.99096824927501</v>
          </cell>
          <cell r="T104">
            <v>5.6139634289224201E-2</v>
          </cell>
          <cell r="U104">
            <v>0.78851321445867095</v>
          </cell>
          <cell r="V104">
            <v>0.77622220866597702</v>
          </cell>
          <cell r="W104">
            <v>0.78119970512603198</v>
          </cell>
          <cell r="X104">
            <v>0.78476489682207795</v>
          </cell>
          <cell r="Y104">
            <v>0.78820684665756902</v>
          </cell>
          <cell r="Z104">
            <v>0.791532445293195</v>
          </cell>
          <cell r="AA104">
            <v>0.79474394080055999</v>
          </cell>
          <cell r="AB104">
            <v>0.79784580011491502</v>
          </cell>
          <cell r="AC104">
            <v>0.80085047271056997</v>
          </cell>
          <cell r="AD104">
            <v>0.81974918289644305</v>
          </cell>
          <cell r="AE104">
            <v>0.82266353438381201</v>
          </cell>
          <cell r="AF104">
            <v>0.82549069454523905</v>
          </cell>
          <cell r="AG104">
            <v>0.82823471694712103</v>
          </cell>
          <cell r="AH104">
            <v>0.83089948208372699</v>
          </cell>
          <cell r="AI104">
            <v>0.83348870094972205</v>
          </cell>
          <cell r="AJ104">
            <v>0.836005919033314</v>
          </cell>
        </row>
        <row r="105">
          <cell r="D105">
            <v>-4.6431183048704803</v>
          </cell>
          <cell r="E105">
            <v>-3.7285970233781902</v>
          </cell>
          <cell r="F105">
            <v>-2.8207618330912001</v>
          </cell>
          <cell r="G105">
            <v>-5.3832012812324797</v>
          </cell>
          <cell r="H105">
            <v>12.093317191685699</v>
          </cell>
          <cell r="I105">
            <v>46.452583806583</v>
          </cell>
          <cell r="O105">
            <v>7.4260638181183003</v>
          </cell>
          <cell r="P105">
            <v>1.75063765062518</v>
          </cell>
          <cell r="Q105">
            <v>4.0817830534001702</v>
          </cell>
          <cell r="R105">
            <v>13.8689813718933</v>
          </cell>
          <cell r="S105">
            <v>7.8003995653242999</v>
          </cell>
          <cell r="T105">
            <v>8.8754382818692292</v>
          </cell>
          <cell r="U105">
            <v>4.4983846774521803</v>
          </cell>
          <cell r="V105">
            <v>9.1006197566072995</v>
          </cell>
          <cell r="W105">
            <v>6.6023652398367902</v>
          </cell>
          <cell r="X105">
            <v>6.6173751551933204</v>
          </cell>
          <cell r="Y105">
            <v>6.6281262189644501</v>
          </cell>
          <cell r="Z105">
            <v>6.64372593506741</v>
          </cell>
          <cell r="AA105">
            <v>6.6594638881404897</v>
          </cell>
          <cell r="AB105">
            <v>6.6599585962076304</v>
          </cell>
          <cell r="AC105">
            <v>6.6605713339894299</v>
          </cell>
          <cell r="AD105">
            <v>6.6619092369091497</v>
          </cell>
          <cell r="AE105">
            <v>6.6625958238089504</v>
          </cell>
          <cell r="AF105">
            <v>6.66338805474527</v>
          </cell>
          <cell r="AG105">
            <v>6.6642815457266504</v>
          </cell>
          <cell r="AH105">
            <v>6.6652720940561396</v>
          </cell>
          <cell r="AI105">
            <v>6.6663556744548798</v>
          </cell>
          <cell r="AJ105">
            <v>6.6675284347497099</v>
          </cell>
        </row>
        <row r="108">
          <cell r="B108" t="str">
            <v/>
          </cell>
          <cell r="O108">
            <v>-1</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B109" t="str">
            <v/>
          </cell>
          <cell r="O109">
            <v>0.8</v>
          </cell>
          <cell r="P109">
            <v>0.8</v>
          </cell>
          <cell r="Q109">
            <v>0.8</v>
          </cell>
          <cell r="R109">
            <v>1</v>
          </cell>
          <cell r="S109">
            <v>0.9</v>
          </cell>
          <cell r="T109">
            <v>0.9</v>
          </cell>
          <cell r="U109">
            <v>0.9</v>
          </cell>
          <cell r="V109">
            <v>0.9</v>
          </cell>
          <cell r="W109">
            <v>0.9</v>
          </cell>
          <cell r="X109">
            <v>0.9</v>
          </cell>
          <cell r="Y109">
            <v>0.9</v>
          </cell>
          <cell r="Z109">
            <v>0.9</v>
          </cell>
          <cell r="AA109">
            <v>0.9</v>
          </cell>
          <cell r="AB109">
            <v>0.9</v>
          </cell>
          <cell r="AC109">
            <v>0.9</v>
          </cell>
          <cell r="AD109">
            <v>0.9</v>
          </cell>
          <cell r="AE109">
            <v>0.9</v>
          </cell>
          <cell r="AF109">
            <v>0.9</v>
          </cell>
          <cell r="AG109">
            <v>0.9</v>
          </cell>
          <cell r="AH109">
            <v>0.9</v>
          </cell>
          <cell r="AI109">
            <v>0.9</v>
          </cell>
          <cell r="AJ109">
            <v>0.9</v>
          </cell>
          <cell r="IA109">
            <v>1.3</v>
          </cell>
        </row>
        <row r="110">
          <cell r="B110" t="str">
            <v/>
          </cell>
          <cell r="O110">
            <v>0.6</v>
          </cell>
          <cell r="P110">
            <v>0.7</v>
          </cell>
          <cell r="Q110">
            <v>0.7</v>
          </cell>
          <cell r="R110">
            <v>0.7</v>
          </cell>
          <cell r="S110">
            <v>0.7</v>
          </cell>
          <cell r="T110">
            <v>0.7</v>
          </cell>
          <cell r="U110">
            <v>0.7</v>
          </cell>
          <cell r="V110">
            <v>0.7</v>
          </cell>
          <cell r="W110">
            <v>0.7</v>
          </cell>
          <cell r="X110">
            <v>0.7</v>
          </cell>
          <cell r="Y110">
            <v>0.7</v>
          </cell>
          <cell r="Z110">
            <v>0.7</v>
          </cell>
          <cell r="AA110">
            <v>0.7</v>
          </cell>
          <cell r="AB110">
            <v>0.7</v>
          </cell>
          <cell r="AC110">
            <v>0.7</v>
          </cell>
          <cell r="AD110">
            <v>0.7</v>
          </cell>
          <cell r="AE110">
            <v>0.7</v>
          </cell>
          <cell r="AF110">
            <v>0.7</v>
          </cell>
          <cell r="AG110">
            <v>0.7</v>
          </cell>
          <cell r="AH110">
            <v>0.7</v>
          </cell>
          <cell r="AI110">
            <v>0.7</v>
          </cell>
          <cell r="AJ110">
            <v>0.7</v>
          </cell>
        </row>
        <row r="111">
          <cell r="H111">
            <v>0</v>
          </cell>
        </row>
        <row r="114">
          <cell r="C114" t="str">
            <v/>
          </cell>
          <cell r="D114">
            <v>12.2761515835279</v>
          </cell>
          <cell r="E114">
            <v>-7.95427831793039</v>
          </cell>
          <cell r="F114">
            <v>-3.9318096182127098</v>
          </cell>
          <cell r="G114">
            <v>-1.91348419545541</v>
          </cell>
          <cell r="H114">
            <v>1.17110970084886</v>
          </cell>
          <cell r="I114">
            <v>14.860378678486001</v>
          </cell>
          <cell r="O114">
            <v>-2.44018088285803</v>
          </cell>
          <cell r="P114">
            <v>4.2407539575390096</v>
          </cell>
          <cell r="Q114">
            <v>10.078586241007599</v>
          </cell>
          <cell r="R114">
            <v>-4.0341324025593597</v>
          </cell>
        </row>
        <row r="117">
          <cell r="E117">
            <v>-14.7082407185195</v>
          </cell>
          <cell r="F117">
            <v>-0.79889903632195403</v>
          </cell>
          <cell r="G117">
            <v>-8.19868909991132</v>
          </cell>
          <cell r="H117">
            <v>-4.2019358518619701</v>
          </cell>
          <cell r="I117">
            <v>11.074554188326699</v>
          </cell>
          <cell r="O117">
            <v>-12.5</v>
          </cell>
          <cell r="P117">
            <v>2.74115041963314</v>
          </cell>
          <cell r="Q117">
            <v>24.2786337258079</v>
          </cell>
          <cell r="R117">
            <v>-19.354838709677399</v>
          </cell>
        </row>
        <row r="118">
          <cell r="E118">
            <v>-3.2</v>
          </cell>
          <cell r="F118">
            <v>7.9</v>
          </cell>
          <cell r="G118">
            <v>7.6</v>
          </cell>
          <cell r="H118">
            <v>-14.7</v>
          </cell>
          <cell r="I118">
            <v>8.5500000000000007</v>
          </cell>
          <cell r="O118">
            <v>-3.1347167231366999</v>
          </cell>
          <cell r="P118">
            <v>6.0669741562884401</v>
          </cell>
          <cell r="Q118">
            <v>0</v>
          </cell>
          <cell r="R118">
            <v>10.1197393467192</v>
          </cell>
        </row>
        <row r="119">
          <cell r="D119">
            <v>100</v>
          </cell>
          <cell r="E119">
            <v>85.291759281480495</v>
          </cell>
          <cell r="F119">
            <v>84.610364238518699</v>
          </cell>
          <cell r="G119">
            <v>77.673423528300006</v>
          </cell>
          <cell r="H119">
            <v>74.409636097695795</v>
          </cell>
          <cell r="I119">
            <v>82.650171568671794</v>
          </cell>
          <cell r="O119">
            <v>82.6357008988562</v>
          </cell>
          <cell r="P119">
            <v>84.900869760812</v>
          </cell>
          <cell r="Q119">
            <v>105.513640960065</v>
          </cell>
          <cell r="R119">
            <v>85.091645935536107</v>
          </cell>
        </row>
        <row r="120">
          <cell r="E120">
            <v>0.196722903672778</v>
          </cell>
          <cell r="F120">
            <v>0.22077310122583299</v>
          </cell>
          <cell r="G120">
            <v>0.253381329108683</v>
          </cell>
          <cell r="H120">
            <v>0.16284662482057799</v>
          </cell>
          <cell r="I120">
            <v>0.12943510721224299</v>
          </cell>
          <cell r="O120">
            <v>0.20820816194481701</v>
          </cell>
          <cell r="P120">
            <v>0.22224151875996301</v>
          </cell>
          <cell r="Q120">
            <v>0.23364709037964801</v>
          </cell>
          <cell r="R120">
            <v>0.19595436210283099</v>
          </cell>
        </row>
      </sheetData>
      <sheetData sheetId="11">
        <row r="1">
          <cell r="A1" t="str">
            <v>Services (in millions of USD)</v>
          </cell>
        </row>
        <row r="9">
          <cell r="D9">
            <v>463.42970197450001</v>
          </cell>
          <cell r="E9">
            <v>405.4456508374999</v>
          </cell>
          <cell r="F9">
            <v>464.51620810533331</v>
          </cell>
          <cell r="G9">
            <v>427.49174659649981</v>
          </cell>
          <cell r="H9">
            <v>396.69400833333322</v>
          </cell>
          <cell r="I9">
            <v>-171.37368908333337</v>
          </cell>
          <cell r="M9">
            <v>125.33683543718666</v>
          </cell>
          <cell r="N9">
            <v>115.22068590114463</v>
          </cell>
          <cell r="O9">
            <v>113.93047126389956</v>
          </cell>
          <cell r="P9">
            <v>127.92565694702799</v>
          </cell>
          <cell r="Q9">
            <v>97.245045827615556</v>
          </cell>
          <cell r="R9">
            <v>37.27430395670109</v>
          </cell>
          <cell r="S9">
            <v>-19.444855546827569</v>
          </cell>
          <cell r="T9">
            <v>-67.933936274356142</v>
          </cell>
          <cell r="U9">
            <v>-85.965115099494355</v>
          </cell>
          <cell r="V9">
            <v>-120.85702105151842</v>
          </cell>
          <cell r="W9">
            <v>-277.89270837700633</v>
          </cell>
          <cell r="X9">
            <v>-322.61506499783633</v>
          </cell>
          <cell r="Y9">
            <v>-372.24557370307718</v>
          </cell>
          <cell r="Z9">
            <v>-424.06667611758286</v>
          </cell>
          <cell r="AA9">
            <v>-482.63423706812364</v>
          </cell>
          <cell r="AB9">
            <v>-541.34225196466161</v>
          </cell>
          <cell r="AC9">
            <v>-606.06631780206953</v>
          </cell>
          <cell r="AD9">
            <v>-636.4642933576082</v>
          </cell>
          <cell r="AE9">
            <v>-671.57530256479356</v>
          </cell>
          <cell r="AF9">
            <v>-710.24458568442458</v>
          </cell>
          <cell r="AG9">
            <v>-752.48500073295543</v>
          </cell>
          <cell r="AH9">
            <v>-797.57606959104783</v>
          </cell>
          <cell r="AI9">
            <v>-845.66552653487815</v>
          </cell>
          <cell r="AJ9">
            <v>-1056.2019399535652</v>
          </cell>
        </row>
        <row r="10">
          <cell r="D10">
            <v>829.9615005833333</v>
          </cell>
          <cell r="E10">
            <v>777.75263349999989</v>
          </cell>
          <cell r="F10">
            <v>819.50845016666665</v>
          </cell>
          <cell r="G10">
            <v>787.66608907499983</v>
          </cell>
          <cell r="H10">
            <v>759.01741666666658</v>
          </cell>
          <cell r="I10">
            <v>148.78171008333328</v>
          </cell>
          <cell r="O10">
            <v>261.43047126389956</v>
          </cell>
          <cell r="P10">
            <v>250.88600827411835</v>
          </cell>
          <cell r="Q10">
            <v>223.02821595938047</v>
          </cell>
          <cell r="R10">
            <v>170.48485103971598</v>
          </cell>
          <cell r="S10">
            <v>117.28810529548821</v>
          </cell>
          <cell r="T10">
            <v>64.135165822251224</v>
          </cell>
          <cell r="U10">
            <v>38.346058295745991</v>
          </cell>
          <cell r="V10">
            <v>-2.5147463227924618</v>
          </cell>
          <cell r="W10">
            <v>-164.28268628850503</v>
          </cell>
          <cell r="X10">
            <v>-205.67449306711342</v>
          </cell>
          <cell r="Y10">
            <v>-252.19047261031096</v>
          </cell>
          <cell r="Z10">
            <v>-304.16936957616997</v>
          </cell>
          <cell r="AA10">
            <v>-362.40042854056628</v>
          </cell>
          <cell r="AB10">
            <v>-421.65863150695725</v>
          </cell>
          <cell r="AC10">
            <v>-487.96419049364602</v>
          </cell>
          <cell r="AD10">
            <v>-518.9699251078606</v>
          </cell>
          <cell r="AE10">
            <v>-552.50402909812578</v>
          </cell>
          <cell r="AF10">
            <v>-588.77981128761564</v>
          </cell>
          <cell r="AG10">
            <v>-628.02859135784888</v>
          </cell>
          <cell r="AH10">
            <v>-670.50122327917325</v>
          </cell>
          <cell r="AI10">
            <v>-716.46974820242531</v>
          </cell>
          <cell r="AJ10">
            <v>-766.22918787433264</v>
          </cell>
        </row>
        <row r="11">
          <cell r="D11">
            <v>1210.1172672499999</v>
          </cell>
          <cell r="E11">
            <v>1141.4430149166665</v>
          </cell>
          <cell r="F11">
            <v>1146.1567994166667</v>
          </cell>
          <cell r="G11">
            <v>1134.8033798249999</v>
          </cell>
          <cell r="H11">
            <v>1163.7312316666666</v>
          </cell>
          <cell r="I11">
            <v>1024.4861680000001</v>
          </cell>
          <cell r="O11">
            <v>1086.8999999999999</v>
          </cell>
          <cell r="P11">
            <v>1109.9596903369832</v>
          </cell>
          <cell r="Q11">
            <v>1189.5307364198677</v>
          </cell>
          <cell r="R11">
            <v>1230.573178689903</v>
          </cell>
          <cell r="S11">
            <v>1287.2204770797396</v>
          </cell>
          <cell r="T11">
            <v>1371.8715348467938</v>
          </cell>
          <cell r="U11">
            <v>1477.1093046764852</v>
          </cell>
          <cell r="V11">
            <v>1598.2390074651721</v>
          </cell>
          <cell r="W11">
            <v>1709.6420041163208</v>
          </cell>
          <cell r="X11">
            <v>1817.7749797504684</v>
          </cell>
          <cell r="Y11">
            <v>1933.6582986546287</v>
          </cell>
          <cell r="Z11">
            <v>2058.3184947772393</v>
          </cell>
          <cell r="AA11">
            <v>2192.4677861504838</v>
          </cell>
          <cell r="AB11">
            <v>2342.6805645905988</v>
          </cell>
          <cell r="AC11">
            <v>2504.9769587193487</v>
          </cell>
          <cell r="AD11">
            <v>2680.3892862076605</v>
          </cell>
          <cell r="AE11">
            <v>2870.0402055883956</v>
          </cell>
          <cell r="AF11">
            <v>3075.1507180699145</v>
          </cell>
          <cell r="AG11">
            <v>3297.0488834952812</v>
          </cell>
          <cell r="AH11">
            <v>3537.1793145393503</v>
          </cell>
          <cell r="AI11">
            <v>3797.1135190138962</v>
          </cell>
          <cell r="AJ11">
            <v>4078.5611664517587</v>
          </cell>
        </row>
        <row r="12">
          <cell r="D12">
            <v>-380.15576666666664</v>
          </cell>
          <cell r="E12">
            <v>-363.6903814166667</v>
          </cell>
          <cell r="F12">
            <v>-326.64834925000002</v>
          </cell>
          <cell r="G12">
            <v>-347.13729075000003</v>
          </cell>
          <cell r="H12">
            <v>-404.71381500000001</v>
          </cell>
          <cell r="I12">
            <v>-875.70445791666657</v>
          </cell>
          <cell r="O12">
            <v>-825.4695287361003</v>
          </cell>
          <cell r="P12">
            <v>-859.0736820628648</v>
          </cell>
          <cell r="Q12">
            <v>-966.50252046048718</v>
          </cell>
          <cell r="R12">
            <v>-1060.088327650187</v>
          </cell>
          <cell r="S12">
            <v>-1169.9323717842512</v>
          </cell>
          <cell r="T12">
            <v>-1307.7363690245427</v>
          </cell>
          <cell r="U12">
            <v>-1438.7632463807392</v>
          </cell>
          <cell r="V12">
            <v>-1600.7537537879648</v>
          </cell>
          <cell r="W12">
            <v>-1873.9246904048257</v>
          </cell>
          <cell r="X12">
            <v>-2023.4494728175819</v>
          </cell>
          <cell r="Y12">
            <v>-2185.8487712649394</v>
          </cell>
          <cell r="Z12">
            <v>-2362.4878643534093</v>
          </cell>
          <cell r="AA12">
            <v>-2554.8682146910505</v>
          </cell>
          <cell r="AB12">
            <v>-2764.3391960975559</v>
          </cell>
          <cell r="AC12">
            <v>-2992.9411492129948</v>
          </cell>
          <cell r="AD12">
            <v>-3199.359211315521</v>
          </cell>
          <cell r="AE12">
            <v>-3422.5442346865211</v>
          </cell>
          <cell r="AF12">
            <v>-3663.9305293575298</v>
          </cell>
          <cell r="AG12">
            <v>-3925.0774748531298</v>
          </cell>
          <cell r="AH12">
            <v>-4207.6805378185236</v>
          </cell>
          <cell r="AI12">
            <v>-4513.5832672163215</v>
          </cell>
          <cell r="AJ12">
            <v>-4844.7903543260909</v>
          </cell>
        </row>
        <row r="14">
          <cell r="D14">
            <v>50.506408999999998</v>
          </cell>
          <cell r="E14">
            <v>48.455549499999996</v>
          </cell>
          <cell r="F14">
            <v>54.934392500000001</v>
          </cell>
          <cell r="G14">
            <v>60.325560000000003</v>
          </cell>
          <cell r="H14">
            <v>54.420116666666665</v>
          </cell>
          <cell r="I14">
            <v>115.01317183333333</v>
          </cell>
          <cell r="O14">
            <v>140.94457085477265</v>
          </cell>
          <cell r="P14">
            <v>154.08098544785946</v>
          </cell>
          <cell r="Q14">
            <v>167.97543207183656</v>
          </cell>
          <cell r="R14">
            <v>176.65299545934818</v>
          </cell>
          <cell r="S14">
            <v>188.34281865340554</v>
          </cell>
          <cell r="T14">
            <v>208.08898202223511</v>
          </cell>
          <cell r="U14">
            <v>233.89518402995634</v>
          </cell>
          <cell r="V14">
            <v>263.52827039391997</v>
          </cell>
          <cell r="W14">
            <v>289.54454660433061</v>
          </cell>
          <cell r="X14">
            <v>313.95406805277901</v>
          </cell>
          <cell r="Y14">
            <v>340.38550784206103</v>
          </cell>
          <cell r="Z14">
            <v>369.15838834362847</v>
          </cell>
          <cell r="AA14">
            <v>400.48709943157206</v>
          </cell>
          <cell r="AB14">
            <v>434.60609527677394</v>
          </cell>
          <cell r="AC14">
            <v>471.77180132619731</v>
          </cell>
          <cell r="AD14">
            <v>512.26470465675357</v>
          </cell>
          <cell r="AE14">
            <v>556.39164550146859</v>
          </cell>
          <cell r="AF14">
            <v>604.48832948630138</v>
          </cell>
          <cell r="AG14">
            <v>656.92208202797087</v>
          </cell>
          <cell r="AH14">
            <v>714.09486844343428</v>
          </cell>
          <cell r="AI14">
            <v>776.44660562893125</v>
          </cell>
          <cell r="AJ14" t="e">
            <v>#REF!</v>
          </cell>
        </row>
        <row r="15">
          <cell r="B15">
            <v>5</v>
          </cell>
          <cell r="D15">
            <v>50.506408999999998</v>
          </cell>
          <cell r="E15">
            <v>48.455549499999996</v>
          </cell>
          <cell r="F15">
            <v>54.934392500000001</v>
          </cell>
          <cell r="G15">
            <v>60.325560000000003</v>
          </cell>
          <cell r="H15">
            <v>54.420116666666665</v>
          </cell>
          <cell r="I15">
            <v>115.01317183333333</v>
          </cell>
          <cell r="O15">
            <v>140.94457085477265</v>
          </cell>
          <cell r="P15">
            <v>154.08098544785946</v>
          </cell>
          <cell r="Q15">
            <v>167.97543207183656</v>
          </cell>
          <cell r="R15">
            <v>176.65299545934818</v>
          </cell>
          <cell r="S15">
            <v>188.34281865340554</v>
          </cell>
          <cell r="T15">
            <v>208.08898202223511</v>
          </cell>
          <cell r="U15">
            <v>233.89518402995634</v>
          </cell>
          <cell r="V15">
            <v>263.52827039391997</v>
          </cell>
          <cell r="W15">
            <v>289.54454660433061</v>
          </cell>
          <cell r="X15">
            <v>313.95406805277901</v>
          </cell>
          <cell r="Y15">
            <v>340.38550784206103</v>
          </cell>
          <cell r="Z15">
            <v>369.15838834362847</v>
          </cell>
          <cell r="AA15">
            <v>400.48709943157206</v>
          </cell>
          <cell r="AB15">
            <v>434.60609527677394</v>
          </cell>
          <cell r="AC15">
            <v>471.77180132619731</v>
          </cell>
          <cell r="AD15">
            <v>512.26470465675357</v>
          </cell>
          <cell r="AE15">
            <v>556.39164550146859</v>
          </cell>
          <cell r="AF15">
            <v>604.48832948630138</v>
          </cell>
          <cell r="AG15">
            <v>656.92208202797087</v>
          </cell>
          <cell r="AH15">
            <v>714.09486844343428</v>
          </cell>
          <cell r="AI15">
            <v>776.44660562893125</v>
          </cell>
          <cell r="AJ15" t="e">
            <v>#REF!</v>
          </cell>
        </row>
        <row r="16">
          <cell r="B16">
            <v>3</v>
          </cell>
          <cell r="D16">
            <v>0</v>
          </cell>
          <cell r="E16">
            <v>0</v>
          </cell>
          <cell r="F16">
            <v>0</v>
          </cell>
          <cell r="G16">
            <v>0</v>
          </cell>
          <cell r="H16">
            <v>0</v>
          </cell>
          <cell r="I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8">
          <cell r="D18">
            <v>173.92126324999998</v>
          </cell>
          <cell r="E18">
            <v>202.44564324999999</v>
          </cell>
          <cell r="F18">
            <v>190.1575125</v>
          </cell>
          <cell r="G18">
            <v>158.91316499999996</v>
          </cell>
          <cell r="H18">
            <v>139.6305625</v>
          </cell>
          <cell r="I18">
            <v>139.8972881666667</v>
          </cell>
          <cell r="O18">
            <v>184.37328000000008</v>
          </cell>
          <cell r="P18">
            <v>188.06074560000005</v>
          </cell>
          <cell r="Q18">
            <v>191.82196051200003</v>
          </cell>
          <cell r="R18">
            <v>195.65839972224006</v>
          </cell>
          <cell r="S18">
            <v>199.57156771668488</v>
          </cell>
          <cell r="T18">
            <v>203.5629990710186</v>
          </cell>
          <cell r="U18">
            <v>207.63425905243898</v>
          </cell>
          <cell r="V18">
            <v>211.78694423348773</v>
          </cell>
          <cell r="W18">
            <v>216.02268311815749</v>
          </cell>
          <cell r="X18">
            <v>220.34313678052064</v>
          </cell>
          <cell r="Y18">
            <v>224.74999951613106</v>
          </cell>
          <cell r="Z18">
            <v>229.24499950645369</v>
          </cell>
          <cell r="AA18">
            <v>233.82989949658278</v>
          </cell>
          <cell r="AB18">
            <v>238.50649748651446</v>
          </cell>
          <cell r="AC18">
            <v>243.27662743624475</v>
          </cell>
          <cell r="AD18">
            <v>248.14215998496968</v>
          </cell>
          <cell r="AE18">
            <v>253.1050031846691</v>
          </cell>
          <cell r="AF18">
            <v>258.16710324836254</v>
          </cell>
          <cell r="AG18">
            <v>263.33044531332973</v>
          </cell>
          <cell r="AH18">
            <v>268.59705421959632</v>
          </cell>
          <cell r="AI18">
            <v>273.96899530398827</v>
          </cell>
          <cell r="AJ18">
            <v>279.44837521006804</v>
          </cell>
        </row>
        <row r="19">
          <cell r="B19">
            <v>3</v>
          </cell>
          <cell r="D19">
            <v>279.82179824999997</v>
          </cell>
          <cell r="E19">
            <v>320.57315516666665</v>
          </cell>
          <cell r="F19">
            <v>294.53285825</v>
          </cell>
          <cell r="G19">
            <v>275.79393749999997</v>
          </cell>
          <cell r="H19">
            <v>239.30530249999998</v>
          </cell>
          <cell r="I19">
            <v>247.02037433333336</v>
          </cell>
          <cell r="O19">
            <v>310.61394000000007</v>
          </cell>
          <cell r="P19">
            <v>316.82621880000005</v>
          </cell>
          <cell r="Q19">
            <v>323.16274317600005</v>
          </cell>
          <cell r="R19">
            <v>329.62599803952008</v>
          </cell>
          <cell r="S19">
            <v>336.2185180003105</v>
          </cell>
          <cell r="T19">
            <v>342.94288836031672</v>
          </cell>
          <cell r="U19">
            <v>349.80174612752307</v>
          </cell>
          <cell r="V19">
            <v>356.79778105007352</v>
          </cell>
          <cell r="W19">
            <v>363.933736671075</v>
          </cell>
          <cell r="X19">
            <v>371.21241140449649</v>
          </cell>
          <cell r="Y19">
            <v>378.63665963258643</v>
          </cell>
          <cell r="Z19">
            <v>386.20939282523818</v>
          </cell>
          <cell r="AA19">
            <v>393.93358068174297</v>
          </cell>
          <cell r="AB19">
            <v>401.81225229537785</v>
          </cell>
          <cell r="AC19">
            <v>409.84849734128539</v>
          </cell>
          <cell r="AD19">
            <v>418.04546728811113</v>
          </cell>
          <cell r="AE19">
            <v>426.40637663387338</v>
          </cell>
          <cell r="AF19">
            <v>434.93450416655088</v>
          </cell>
          <cell r="AG19">
            <v>443.63319424988191</v>
          </cell>
          <cell r="AH19">
            <v>452.50585813487953</v>
          </cell>
          <cell r="AI19">
            <v>461.55597529757711</v>
          </cell>
          <cell r="AJ19">
            <v>470.78709480352865</v>
          </cell>
        </row>
        <row r="20">
          <cell r="B20">
            <v>3</v>
          </cell>
          <cell r="D20">
            <v>-105.900535</v>
          </cell>
          <cell r="E20">
            <v>-118.12751191666666</v>
          </cell>
          <cell r="F20">
            <v>-104.37534574999999</v>
          </cell>
          <cell r="G20">
            <v>-116.88077250000001</v>
          </cell>
          <cell r="H20">
            <v>-99.67474</v>
          </cell>
          <cell r="I20">
            <v>-107.12308616666667</v>
          </cell>
          <cell r="O20">
            <v>-126.24066000000001</v>
          </cell>
          <cell r="P20">
            <v>-128.7654732</v>
          </cell>
          <cell r="Q20">
            <v>-131.34078266400002</v>
          </cell>
          <cell r="R20">
            <v>-133.96759831728002</v>
          </cell>
          <cell r="S20">
            <v>-136.64695028362561</v>
          </cell>
          <cell r="T20">
            <v>-139.37988928929812</v>
          </cell>
          <cell r="U20">
            <v>-142.1674870750841</v>
          </cell>
          <cell r="V20">
            <v>-145.01083681658579</v>
          </cell>
          <cell r="W20">
            <v>-147.91105355291751</v>
          </cell>
          <cell r="X20">
            <v>-150.86927462397585</v>
          </cell>
          <cell r="Y20">
            <v>-153.88666011645537</v>
          </cell>
          <cell r="Z20">
            <v>-156.96439331878449</v>
          </cell>
          <cell r="AA20">
            <v>-160.10368118516018</v>
          </cell>
          <cell r="AB20">
            <v>-163.30575480886338</v>
          </cell>
          <cell r="AC20">
            <v>-166.57186990504064</v>
          </cell>
          <cell r="AD20">
            <v>-169.90330730314145</v>
          </cell>
          <cell r="AE20">
            <v>-173.30137344920428</v>
          </cell>
          <cell r="AF20">
            <v>-176.76740091818837</v>
          </cell>
          <cell r="AG20">
            <v>-180.30274893655215</v>
          </cell>
          <cell r="AH20">
            <v>-183.90880391528319</v>
          </cell>
          <cell r="AI20">
            <v>-187.58697999358884</v>
          </cell>
          <cell r="AJ20">
            <v>-191.33871959346061</v>
          </cell>
        </row>
        <row r="22">
          <cell r="I22">
            <v>-148.10000000000002</v>
          </cell>
          <cell r="O22">
            <v>55.099999999999966</v>
          </cell>
          <cell r="P22">
            <v>78.204941571243921</v>
          </cell>
          <cell r="Q22">
            <v>86.58794863894633</v>
          </cell>
          <cell r="R22">
            <v>76.020727755427913</v>
          </cell>
          <cell r="S22">
            <v>79.537592667816398</v>
          </cell>
          <cell r="T22">
            <v>94.153970338456134</v>
          </cell>
          <cell r="U22">
            <v>138.84370018221205</v>
          </cell>
          <cell r="V22">
            <v>168.02053090964671</v>
          </cell>
          <cell r="W22">
            <v>194.17323162154389</v>
          </cell>
          <cell r="X22">
            <v>211.21271718428193</v>
          </cell>
          <cell r="Y22">
            <v>229.41746380522954</v>
          </cell>
          <cell r="Z22">
            <v>249.26832985492513</v>
          </cell>
          <cell r="AA22">
            <v>270.92231085465858</v>
          </cell>
          <cell r="AB22">
            <v>294.67300466293204</v>
          </cell>
          <cell r="AC22">
            <v>320.73111289228643</v>
          </cell>
          <cell r="AD22">
            <v>349.16373910549896</v>
          </cell>
          <cell r="AE22">
            <v>380.3734898800858</v>
          </cell>
          <cell r="AF22">
            <v>414.64109312837195</v>
          </cell>
          <cell r="AG22">
            <v>452.27556889266953</v>
          </cell>
          <cell r="AH22">
            <v>493.61704585229336</v>
          </cell>
          <cell r="AI22">
            <v>539.03985481848167</v>
          </cell>
          <cell r="AJ22">
            <v>588.9559261890854</v>
          </cell>
        </row>
        <row r="23">
          <cell r="I23">
            <v>282.89999999999998</v>
          </cell>
          <cell r="O23">
            <v>427.9</v>
          </cell>
          <cell r="P23">
            <v>458.80869033698309</v>
          </cell>
          <cell r="Q23">
            <v>536.50696641986769</v>
          </cell>
          <cell r="R23">
            <v>552.43337478990316</v>
          </cell>
          <cell r="S23">
            <v>582.75633080673958</v>
          </cell>
          <cell r="T23">
            <v>639.8087326620838</v>
          </cell>
          <cell r="U23">
            <v>712.68628092022755</v>
          </cell>
          <cell r="V23">
            <v>795.93684980613068</v>
          </cell>
          <cell r="W23">
            <v>866.92841392730782</v>
          </cell>
          <cell r="X23">
            <v>931.92601129357377</v>
          </cell>
          <cell r="Y23">
            <v>1001.7432753320843</v>
          </cell>
          <cell r="Z23">
            <v>1077.1837245212712</v>
          </cell>
          <cell r="AA23">
            <v>1158.7189800264025</v>
          </cell>
          <cell r="AB23">
            <v>1246.8612070763586</v>
          </cell>
          <cell r="AC23">
            <v>1342.1666593940556</v>
          </cell>
          <cell r="AD23">
            <v>1445.2395373680542</v>
          </cell>
          <cell r="AE23">
            <v>1556.7361880106901</v>
          </cell>
          <cell r="AF23">
            <v>1677.3696772753526</v>
          </cell>
          <cell r="AG23">
            <v>1807.9147680622077</v>
          </cell>
          <cell r="AH23">
            <v>1949.2133402485342</v>
          </cell>
          <cell r="AI23">
            <v>2102.180292359868</v>
          </cell>
          <cell r="AJ23">
            <v>2267.8099680762239</v>
          </cell>
        </row>
        <row r="24">
          <cell r="I24">
            <v>-431</v>
          </cell>
          <cell r="O24">
            <v>-372.8</v>
          </cell>
          <cell r="P24">
            <v>-380.60374876573917</v>
          </cell>
          <cell r="Q24">
            <v>-449.91901778092137</v>
          </cell>
          <cell r="R24">
            <v>-476.41264703447524</v>
          </cell>
          <cell r="S24">
            <v>-503.21873813892319</v>
          </cell>
          <cell r="T24">
            <v>-545.65476232362766</v>
          </cell>
          <cell r="U24">
            <v>-573.8425807380155</v>
          </cell>
          <cell r="V24">
            <v>-627.91631889648397</v>
          </cell>
          <cell r="W24">
            <v>-672.75518230576392</v>
          </cell>
          <cell r="X24">
            <v>-720.71329410929184</v>
          </cell>
          <cell r="Y24">
            <v>-772.32581152685475</v>
          </cell>
          <cell r="Z24">
            <v>-827.91539466634606</v>
          </cell>
          <cell r="AA24">
            <v>-887.79666917174393</v>
          </cell>
          <cell r="AB24">
            <v>-952.18820241342655</v>
          </cell>
          <cell r="AC24">
            <v>-1021.4355465017692</v>
          </cell>
          <cell r="AD24">
            <v>-1096.0757982625553</v>
          </cell>
          <cell r="AE24">
            <v>-1176.3626981306043</v>
          </cell>
          <cell r="AF24">
            <v>-1262.7285841469807</v>
          </cell>
          <cell r="AG24">
            <v>-1355.6391991695382</v>
          </cell>
          <cell r="AH24">
            <v>-1455.5962943962409</v>
          </cell>
          <cell r="AI24">
            <v>-1563.1404375413863</v>
          </cell>
          <cell r="AJ24">
            <v>-1678.8540418871385</v>
          </cell>
        </row>
        <row r="25">
          <cell r="O25">
            <v>-285.87715594165724</v>
          </cell>
          <cell r="P25">
            <v>-291.86136598144458</v>
          </cell>
          <cell r="Q25">
            <v>-345.01493886071273</v>
          </cell>
          <cell r="R25">
            <v>-365.33125694434653</v>
          </cell>
          <cell r="S25">
            <v>-385.88718260650461</v>
          </cell>
          <cell r="T25">
            <v>-418.4287327765548</v>
          </cell>
          <cell r="U25">
            <v>-440.04421925859623</v>
          </cell>
          <cell r="V25">
            <v>-481.51000916169932</v>
          </cell>
          <cell r="W25">
            <v>-515.89414743182112</v>
          </cell>
          <cell r="X25">
            <v>-552.67024347990207</v>
          </cell>
          <cell r="Y25">
            <v>-592.24867612561593</v>
          </cell>
          <cell r="Z25">
            <v>-634.87687335710757</v>
          </cell>
          <cell r="AA25">
            <v>-680.7961020313694</v>
          </cell>
          <cell r="AB25">
            <v>-730.17396788398446</v>
          </cell>
          <cell r="AC25">
            <v>-783.27545335739842</v>
          </cell>
          <cell r="AD25">
            <v>-840.51242463460551</v>
          </cell>
          <cell r="AE25">
            <v>-902.07945948881797</v>
          </cell>
          <cell r="AF25">
            <v>-968.30809110025314</v>
          </cell>
          <cell r="AG25">
            <v>-1039.5554687275035</v>
          </cell>
          <cell r="AH25">
            <v>-1116.2063541878015</v>
          </cell>
          <cell r="AI25">
            <v>-1198.6752752728783</v>
          </cell>
          <cell r="AJ25">
            <v>-1287.4088485403724</v>
          </cell>
        </row>
        <row r="27">
          <cell r="D27">
            <v>424.68829933333336</v>
          </cell>
          <cell r="E27">
            <v>406.94448775000001</v>
          </cell>
          <cell r="F27">
            <v>413.69823274999999</v>
          </cell>
          <cell r="G27">
            <v>373.20714907499996</v>
          </cell>
          <cell r="H27">
            <v>387.38530416666663</v>
          </cell>
          <cell r="I27">
            <v>341.09447266666666</v>
          </cell>
          <cell r="O27">
            <v>165.13047126389961</v>
          </cell>
          <cell r="P27">
            <v>145.13252195885337</v>
          </cell>
          <cell r="Q27">
            <v>125.34450957032044</v>
          </cell>
          <cell r="R27">
            <v>126.70304476277781</v>
          </cell>
          <cell r="S27">
            <v>122.74709339416262</v>
          </cell>
          <cell r="T27">
            <v>116.01456608768828</v>
          </cell>
          <cell r="U27">
            <v>112.43985613738451</v>
          </cell>
          <cell r="V27">
            <v>109.57755625873563</v>
          </cell>
          <cell r="W27">
            <v>67.294079593489641</v>
          </cell>
          <cell r="X27">
            <v>69.490542332025655</v>
          </cell>
          <cell r="Y27">
            <v>71.484616812641491</v>
          </cell>
          <cell r="Z27">
            <v>73.162222481398715</v>
          </cell>
          <cell r="AA27">
            <v>74.380739743870322</v>
          </cell>
          <cell r="AB27">
            <v>80.836944890129757</v>
          </cell>
          <cell r="AC27">
            <v>87.449211268412341</v>
          </cell>
          <cell r="AD27">
            <v>137.45707762154177</v>
          </cell>
          <cell r="AE27">
            <v>192.80840069323244</v>
          </cell>
          <cell r="AF27">
            <v>254.00094656309022</v>
          </cell>
          <cell r="AG27">
            <v>321.5776173573845</v>
          </cell>
          <cell r="AH27">
            <v>396.13052023523767</v>
          </cell>
          <cell r="AI27">
            <v>478.30540271841141</v>
          </cell>
          <cell r="AJ27">
            <v>568.80648733831072</v>
          </cell>
        </row>
        <row r="28">
          <cell r="B28">
            <v>3</v>
          </cell>
          <cell r="D28">
            <v>462.70387600000004</v>
          </cell>
          <cell r="E28">
            <v>430.89850233333334</v>
          </cell>
          <cell r="F28">
            <v>442.29228833333332</v>
          </cell>
          <cell r="G28">
            <v>421.09056232499995</v>
          </cell>
          <cell r="H28">
            <v>501.23791666666665</v>
          </cell>
          <cell r="I28">
            <v>485.99893058333333</v>
          </cell>
          <cell r="O28">
            <v>308.2</v>
          </cell>
          <cell r="P28">
            <v>292.78999999999996</v>
          </cell>
          <cell r="Q28">
            <v>286.93419999999998</v>
          </cell>
          <cell r="R28">
            <v>304.15025199999997</v>
          </cell>
          <cell r="S28">
            <v>322.39926711999999</v>
          </cell>
          <cell r="T28">
            <v>341.74322314720001</v>
          </cell>
          <cell r="U28">
            <v>365.66524876750401</v>
          </cell>
          <cell r="V28">
            <v>394.91846866890438</v>
          </cell>
          <cell r="W28">
            <v>426.51194616241673</v>
          </cell>
          <cell r="X28">
            <v>460.63290185541013</v>
          </cell>
          <cell r="Y28">
            <v>497.48353400384298</v>
          </cell>
          <cell r="Z28">
            <v>537.28221672415043</v>
          </cell>
          <cell r="AA28">
            <v>580.2647940620825</v>
          </cell>
          <cell r="AB28">
            <v>632.48862552767002</v>
          </cell>
          <cell r="AC28">
            <v>689.41260182516032</v>
          </cell>
          <cell r="AD28">
            <v>751.45973598942476</v>
          </cell>
          <cell r="AE28">
            <v>819.09111222847309</v>
          </cell>
          <cell r="AF28">
            <v>892.80931232903572</v>
          </cell>
          <cell r="AG28">
            <v>973.16215043864895</v>
          </cell>
          <cell r="AH28">
            <v>1060.7467439781274</v>
          </cell>
          <cell r="AI28">
            <v>1156.2139509361589</v>
          </cell>
          <cell r="AJ28">
            <v>1260.2732065204132</v>
          </cell>
        </row>
        <row r="29">
          <cell r="B29">
            <v>3</v>
          </cell>
          <cell r="D29">
            <v>-38.015576666666668</v>
          </cell>
          <cell r="E29">
            <v>-23.954014583333333</v>
          </cell>
          <cell r="F29">
            <v>-28.594055583333333</v>
          </cell>
          <cell r="G29">
            <v>-47.883413249999997</v>
          </cell>
          <cell r="H29">
            <v>-113.85261250000001</v>
          </cell>
          <cell r="I29">
            <v>-144.90445791666667</v>
          </cell>
          <cell r="O29">
            <v>-143.06952873610038</v>
          </cell>
          <cell r="P29">
            <v>-147.65747804114659</v>
          </cell>
          <cell r="Q29">
            <v>-161.58969042967954</v>
          </cell>
          <cell r="R29">
            <v>-177.44720723722216</v>
          </cell>
          <cell r="S29">
            <v>-199.65217372583737</v>
          </cell>
          <cell r="T29">
            <v>-225.72865705951173</v>
          </cell>
          <cell r="U29">
            <v>-253.2253926301195</v>
          </cell>
          <cell r="V29">
            <v>-285.34091241016876</v>
          </cell>
          <cell r="W29">
            <v>-359.21786656892709</v>
          </cell>
          <cell r="X29">
            <v>-391.14235952338447</v>
          </cell>
          <cell r="Y29">
            <v>-425.99891719120149</v>
          </cell>
          <cell r="Z29">
            <v>-464.11999424275172</v>
          </cell>
          <cell r="AA29">
            <v>-505.88405431821218</v>
          </cell>
          <cell r="AB29">
            <v>-551.65168063754027</v>
          </cell>
          <cell r="AC29">
            <v>-601.96339055674798</v>
          </cell>
          <cell r="AD29">
            <v>-614.00265836788299</v>
          </cell>
          <cell r="AE29">
            <v>-626.28271153524065</v>
          </cell>
          <cell r="AF29">
            <v>-638.8083657659455</v>
          </cell>
          <cell r="AG29">
            <v>-651.58453308126445</v>
          </cell>
          <cell r="AH29">
            <v>-664.6162237428897</v>
          </cell>
          <cell r="AI29">
            <v>-677.90854821774747</v>
          </cell>
          <cell r="AJ29">
            <v>-691.46671918210245</v>
          </cell>
        </row>
        <row r="30">
          <cell r="E30">
            <v>-6.8738074860359877</v>
          </cell>
          <cell r="F30">
            <v>2.6441925275446865</v>
          </cell>
          <cell r="G30">
            <v>-4.793600649974417</v>
          </cell>
          <cell r="H30">
            <v>19.033282033000898</v>
          </cell>
          <cell r="I30">
            <v>-3.0402700148216333</v>
          </cell>
          <cell r="O30">
            <v>18.858465098341682</v>
          </cell>
          <cell r="P30">
            <v>-5</v>
          </cell>
          <cell r="Q30">
            <v>-2</v>
          </cell>
          <cell r="R30">
            <v>6</v>
          </cell>
          <cell r="S30">
            <v>6</v>
          </cell>
          <cell r="T30">
            <v>6</v>
          </cell>
          <cell r="U30">
            <v>7</v>
          </cell>
          <cell r="V30">
            <v>8</v>
          </cell>
          <cell r="W30">
            <v>8</v>
          </cell>
          <cell r="X30">
            <v>8</v>
          </cell>
          <cell r="Y30">
            <v>8</v>
          </cell>
          <cell r="Z30">
            <v>8</v>
          </cell>
          <cell r="AA30">
            <v>8</v>
          </cell>
          <cell r="AB30">
            <v>9</v>
          </cell>
          <cell r="AC30">
            <v>9</v>
          </cell>
          <cell r="AD30">
            <v>9</v>
          </cell>
          <cell r="AE30">
            <v>9</v>
          </cell>
          <cell r="AF30">
            <v>9</v>
          </cell>
          <cell r="AG30">
            <v>9</v>
          </cell>
          <cell r="AH30">
            <v>9</v>
          </cell>
          <cell r="AI30">
            <v>9</v>
          </cell>
          <cell r="AJ30">
            <v>9</v>
          </cell>
        </row>
        <row r="31">
          <cell r="Q31">
            <v>-10</v>
          </cell>
        </row>
        <row r="33">
          <cell r="D33">
            <v>260.81400991666663</v>
          </cell>
          <cell r="E33">
            <v>183.96683199999995</v>
          </cell>
          <cell r="F33">
            <v>216.21613458333331</v>
          </cell>
          <cell r="G33">
            <v>232.36511999999999</v>
          </cell>
          <cell r="H33">
            <v>216.82120166666664</v>
          </cell>
          <cell r="I33">
            <v>30.5</v>
          </cell>
          <cell r="O33">
            <v>234.5</v>
          </cell>
          <cell r="P33">
            <v>239.19</v>
          </cell>
          <cell r="Q33">
            <v>243.97379999999998</v>
          </cell>
          <cell r="R33">
            <v>248.21030879999995</v>
          </cell>
          <cell r="S33">
            <v>251.18774632799995</v>
          </cell>
          <cell r="T33">
            <v>256.21150125455995</v>
          </cell>
          <cell r="U33">
            <v>261.33573127965116</v>
          </cell>
          <cell r="V33">
            <v>266.5624459052442</v>
          </cell>
          <cell r="W33">
            <v>271.89369482334905</v>
          </cell>
          <cell r="X33">
            <v>277.331568719816</v>
          </cell>
          <cell r="Y33">
            <v>282.87820009421239</v>
          </cell>
          <cell r="Z33">
            <v>288.53576409609661</v>
          </cell>
          <cell r="AA33">
            <v>294.30647937801859</v>
          </cell>
          <cell r="AB33">
            <v>300.19260896557898</v>
          </cell>
          <cell r="AC33">
            <v>306.19646114489058</v>
          </cell>
          <cell r="AD33">
            <v>312.32039036778838</v>
          </cell>
          <cell r="AE33">
            <v>318.56679817514413</v>
          </cell>
          <cell r="AF33">
            <v>324.938134138647</v>
          </cell>
          <cell r="AG33">
            <v>331.43689682141996</v>
          </cell>
          <cell r="AH33">
            <v>338.06563475784839</v>
          </cell>
          <cell r="AI33">
            <v>344.82694745300535</v>
          </cell>
          <cell r="AJ33">
            <v>351.72348640206548</v>
          </cell>
        </row>
        <row r="34">
          <cell r="B34">
            <v>3</v>
          </cell>
          <cell r="D34">
            <v>362.09836774999997</v>
          </cell>
          <cell r="E34">
            <v>274.58144716666663</v>
          </cell>
          <cell r="F34">
            <v>293.68771375</v>
          </cell>
          <cell r="G34">
            <v>302.46565499999997</v>
          </cell>
          <cell r="H34">
            <v>303.0341233333333</v>
          </cell>
          <cell r="I34">
            <v>173.5</v>
          </cell>
          <cell r="O34">
            <v>296.3</v>
          </cell>
          <cell r="P34">
            <v>302.226</v>
          </cell>
          <cell r="Q34">
            <v>308.27051999999998</v>
          </cell>
          <cell r="R34">
            <v>314.43593039999996</v>
          </cell>
          <cell r="S34">
            <v>320.72464900799997</v>
          </cell>
          <cell r="T34">
            <v>327.13914198815996</v>
          </cell>
          <cell r="U34">
            <v>333.68192482792318</v>
          </cell>
          <cell r="V34">
            <v>340.35556332448164</v>
          </cell>
          <cell r="W34">
            <v>347.16267459097128</v>
          </cell>
          <cell r="X34">
            <v>354.10592808279068</v>
          </cell>
          <cell r="Y34">
            <v>361.1880466444465</v>
          </cell>
          <cell r="Z34">
            <v>368.41180757733542</v>
          </cell>
          <cell r="AA34">
            <v>375.78004372888216</v>
          </cell>
          <cell r="AB34">
            <v>383.29564460345983</v>
          </cell>
          <cell r="AC34">
            <v>390.96155749552906</v>
          </cell>
          <cell r="AD34">
            <v>398.78078864543966</v>
          </cell>
          <cell r="AE34">
            <v>406.75640441834844</v>
          </cell>
          <cell r="AF34">
            <v>414.89153250671541</v>
          </cell>
          <cell r="AG34">
            <v>423.18936315684971</v>
          </cell>
          <cell r="AH34">
            <v>431.65315041998673</v>
          </cell>
          <cell r="AI34">
            <v>440.28621342838647</v>
          </cell>
          <cell r="AJ34">
            <v>449.09193769695423</v>
          </cell>
        </row>
        <row r="35">
          <cell r="B35">
            <v>3</v>
          </cell>
          <cell r="D35">
            <v>-101.28435783333333</v>
          </cell>
          <cell r="E35">
            <v>-90.614615166666667</v>
          </cell>
          <cell r="F35">
            <v>-77.471579166666672</v>
          </cell>
          <cell r="G35">
            <v>-70.100534999999994</v>
          </cell>
          <cell r="H35">
            <v>-86.212921666666674</v>
          </cell>
          <cell r="I35">
            <v>-143</v>
          </cell>
          <cell r="O35">
            <v>-61.8</v>
          </cell>
          <cell r="P35">
            <v>-63.036000000000001</v>
          </cell>
          <cell r="Q35">
            <v>-64.296720000000008</v>
          </cell>
          <cell r="R35">
            <v>-66.225621600000011</v>
          </cell>
          <cell r="S35">
            <v>-69.536902680000011</v>
          </cell>
          <cell r="T35">
            <v>-70.927640733600015</v>
          </cell>
          <cell r="U35">
            <v>-72.346193548272012</v>
          </cell>
          <cell r="V35">
            <v>-73.793117419237447</v>
          </cell>
          <cell r="W35">
            <v>-75.268979767622199</v>
          </cell>
          <cell r="X35">
            <v>-76.77435936297465</v>
          </cell>
          <cell r="Y35">
            <v>-78.309846550234141</v>
          </cell>
          <cell r="Z35">
            <v>-79.876043481238824</v>
          </cell>
          <cell r="AA35">
            <v>-81.473564350863597</v>
          </cell>
          <cell r="AB35">
            <v>-83.103035637880865</v>
          </cell>
          <cell r="AC35">
            <v>-84.765096350638487</v>
          </cell>
          <cell r="AD35">
            <v>-86.460398277651265</v>
          </cell>
          <cell r="AE35">
            <v>-88.189606243204295</v>
          </cell>
          <cell r="AF35">
            <v>-89.953398368068378</v>
          </cell>
          <cell r="AG35">
            <v>-91.752466335429745</v>
          </cell>
          <cell r="AH35">
            <v>-93.587515662138344</v>
          </cell>
          <cell r="AI35">
            <v>-95.459265975381115</v>
          </cell>
          <cell r="AJ35">
            <v>-97.368451294888743</v>
          </cell>
        </row>
        <row r="37">
          <cell r="D37">
            <v>-79.968480916666664</v>
          </cell>
          <cell r="E37">
            <v>-64.059878999999995</v>
          </cell>
          <cell r="F37">
            <v>-55.497822166666666</v>
          </cell>
          <cell r="G37">
            <v>-37.144905000000008</v>
          </cell>
          <cell r="H37">
            <v>-39.23976833333333</v>
          </cell>
          <cell r="I37">
            <v>-74.712762583333344</v>
          </cell>
          <cell r="O37">
            <v>-193.3</v>
          </cell>
          <cell r="P37">
            <v>-211.64145525597894</v>
          </cell>
          <cell r="Q37">
            <v>-232.87804224988628</v>
          </cell>
          <cell r="R37">
            <v>-280.44923027848972</v>
          </cell>
          <cell r="S37">
            <v>-336.18432709449075</v>
          </cell>
          <cell r="T37">
            <v>-402.24487185845317</v>
          </cell>
          <cell r="U37">
            <v>-474.27322930350175</v>
          </cell>
          <cell r="V37">
            <v>-546.675279396419</v>
          </cell>
          <cell r="W37">
            <v>-697.64369232688762</v>
          </cell>
          <cell r="X37">
            <v>-763.70932130323695</v>
          </cell>
          <cell r="Y37">
            <v>-835.97075332239433</v>
          </cell>
          <cell r="Z37">
            <v>-915.13568600859037</v>
          </cell>
          <cell r="AA37">
            <v>-1002.0099585171138</v>
          </cell>
          <cell r="AB37">
            <v>-1097.361190025598</v>
          </cell>
          <cell r="AC37">
            <v>-1202.3409757992354</v>
          </cell>
          <cell r="AD37">
            <v>-1317.9111322026897</v>
          </cell>
          <cell r="AE37">
            <v>-1444.2527178465882</v>
          </cell>
          <cell r="AF37">
            <v>-1582.3599851177248</v>
          </cell>
          <cell r="AG37">
            <v>-1733.3186744293228</v>
          </cell>
          <cell r="AH37">
            <v>-1898.3144241245527</v>
          </cell>
          <cell r="AI37">
            <v>-2078.6419531923239</v>
          </cell>
          <cell r="AJ37">
            <v>-2275.7150878037942</v>
          </cell>
        </row>
        <row r="38">
          <cell r="B38">
            <v>3</v>
          </cell>
          <cell r="D38">
            <v>54.986816250000004</v>
          </cell>
          <cell r="E38">
            <v>66.934360749999996</v>
          </cell>
          <cell r="F38">
            <v>60.709546583333335</v>
          </cell>
          <cell r="G38">
            <v>75.127664999999993</v>
          </cell>
          <cell r="H38">
            <v>65.733772500000001</v>
          </cell>
          <cell r="I38">
            <v>82.087237416666667</v>
          </cell>
          <cell r="O38">
            <v>54.5</v>
          </cell>
          <cell r="P38">
            <v>56.134999999999998</v>
          </cell>
          <cell r="Q38">
            <v>57.819049999999997</v>
          </cell>
          <cell r="R38">
            <v>59.553621499999998</v>
          </cell>
          <cell r="S38">
            <v>61.340230145</v>
          </cell>
          <cell r="T38">
            <v>63.180437049350004</v>
          </cell>
          <cell r="U38">
            <v>65.075850160830512</v>
          </cell>
          <cell r="V38">
            <v>67.028125665655423</v>
          </cell>
          <cell r="W38">
            <v>69.038969435625091</v>
          </cell>
          <cell r="X38">
            <v>71.110138518693844</v>
          </cell>
          <cell r="Y38">
            <v>73.243442674254666</v>
          </cell>
          <cell r="Z38">
            <v>75.44074595448231</v>
          </cell>
          <cell r="AA38">
            <v>77.703968333116777</v>
          </cell>
          <cell r="AB38">
            <v>80.03508738311028</v>
          </cell>
          <cell r="AC38">
            <v>82.436140004603587</v>
          </cell>
          <cell r="AD38">
            <v>84.90922420474169</v>
          </cell>
          <cell r="AE38">
            <v>87.456500930883948</v>
          </cell>
          <cell r="AF38">
            <v>90.080195958810464</v>
          </cell>
          <cell r="AG38">
            <v>92.782601837574774</v>
          </cell>
          <cell r="AH38">
            <v>95.566079892702021</v>
          </cell>
          <cell r="AI38">
            <v>98.43306228948309</v>
          </cell>
          <cell r="AJ38">
            <v>101.38605415816758</v>
          </cell>
        </row>
        <row r="39">
          <cell r="B39">
            <v>3</v>
          </cell>
          <cell r="D39">
            <v>-134.95529716666667</v>
          </cell>
          <cell r="E39">
            <v>-130.99423974999999</v>
          </cell>
          <cell r="F39">
            <v>-116.20736875</v>
          </cell>
          <cell r="G39">
            <v>-112.27257</v>
          </cell>
          <cell r="H39">
            <v>-104.97354083333333</v>
          </cell>
          <cell r="I39">
            <v>-156.80000000000001</v>
          </cell>
          <cell r="O39">
            <v>-247.8</v>
          </cell>
          <cell r="P39">
            <v>-267.77645525597893</v>
          </cell>
          <cell r="Q39">
            <v>-290.69709224988628</v>
          </cell>
          <cell r="R39">
            <v>-340.00285177848974</v>
          </cell>
          <cell r="S39">
            <v>-397.52455723949078</v>
          </cell>
          <cell r="T39">
            <v>-465.42530890780318</v>
          </cell>
          <cell r="U39">
            <v>-539.34907946433225</v>
          </cell>
          <cell r="V39">
            <v>-613.70340506207447</v>
          </cell>
          <cell r="W39">
            <v>-766.68266176251268</v>
          </cell>
          <cell r="X39">
            <v>-834.81945982193076</v>
          </cell>
          <cell r="Y39">
            <v>-909.21419599664898</v>
          </cell>
          <cell r="Z39">
            <v>-990.57643196307265</v>
          </cell>
          <cell r="AA39">
            <v>-1079.7139268502306</v>
          </cell>
          <cell r="AB39">
            <v>-1177.3962774087083</v>
          </cell>
          <cell r="AC39">
            <v>-1284.777115803839</v>
          </cell>
          <cell r="AD39">
            <v>-1402.8203564074315</v>
          </cell>
          <cell r="AE39">
            <v>-1531.7092187774722</v>
          </cell>
          <cell r="AF39">
            <v>-1672.4401810765353</v>
          </cell>
          <cell r="AG39">
            <v>-1826.1012762668975</v>
          </cell>
          <cell r="AH39">
            <v>-1993.8805040172547</v>
          </cell>
          <cell r="AI39">
            <v>-2177.075015481807</v>
          </cell>
          <cell r="AJ39">
            <v>-2377.1011419619617</v>
          </cell>
        </row>
        <row r="40">
          <cell r="O40">
            <v>-12.428571428571429</v>
          </cell>
          <cell r="P40">
            <v>-24.857142857142858</v>
          </cell>
          <cell r="Q40">
            <v>-3.7142857142857144</v>
          </cell>
          <cell r="R40">
            <v>-8.7828571428571429</v>
          </cell>
          <cell r="S40">
            <v>-7.8514285714285714</v>
          </cell>
          <cell r="T40">
            <v>-6.7999999999999989</v>
          </cell>
          <cell r="U40">
            <v>-5.7485714285714291</v>
          </cell>
          <cell r="V40">
            <v>-4.6971428571428566</v>
          </cell>
          <cell r="W40">
            <v>-3.6457142857142855</v>
          </cell>
          <cell r="X40">
            <v>-2.88</v>
          </cell>
          <cell r="Y40">
            <v>-2.4</v>
          </cell>
          <cell r="Z40">
            <v>-1.92</v>
          </cell>
          <cell r="AA40">
            <v>-1.44</v>
          </cell>
          <cell r="AB40">
            <v>-0.96</v>
          </cell>
          <cell r="AC40">
            <v>-0.48</v>
          </cell>
          <cell r="AD40">
            <v>-0.12</v>
          </cell>
          <cell r="AE40">
            <v>0</v>
          </cell>
          <cell r="AF40">
            <v>0</v>
          </cell>
          <cell r="AG40">
            <v>0</v>
          </cell>
          <cell r="AH40">
            <v>0</v>
          </cell>
          <cell r="AI40">
            <v>0</v>
          </cell>
          <cell r="AJ40">
            <v>0</v>
          </cell>
        </row>
        <row r="42">
          <cell r="D42">
            <v>-366.5317986088333</v>
          </cell>
          <cell r="E42">
            <v>-372.30698266249999</v>
          </cell>
          <cell r="F42">
            <v>-354.99224206133334</v>
          </cell>
          <cell r="G42">
            <v>-360.17434247850002</v>
          </cell>
          <cell r="H42">
            <v>-362.32340833333336</v>
          </cell>
          <cell r="I42">
            <v>-320.15539916666665</v>
          </cell>
          <cell r="O42">
            <v>-147.5</v>
          </cell>
          <cell r="P42">
            <v>-122.96035132709036</v>
          </cell>
          <cell r="Q42">
            <v>-125.78317013176492</v>
          </cell>
          <cell r="R42">
            <v>-133.21054708301489</v>
          </cell>
          <cell r="S42">
            <v>-136.73296084231578</v>
          </cell>
          <cell r="T42">
            <v>-132.06910209660737</v>
          </cell>
          <cell r="U42">
            <v>-124.31117339524035</v>
          </cell>
          <cell r="V42">
            <v>-118.34227472872595</v>
          </cell>
          <cell r="W42">
            <v>-113.61002208850128</v>
          </cell>
          <cell r="X42">
            <v>-116.94057193072292</v>
          </cell>
          <cell r="Y42">
            <v>-120.05510109276619</v>
          </cell>
          <cell r="Z42">
            <v>-119.89730654141289</v>
          </cell>
          <cell r="AA42">
            <v>-120.23380852755733</v>
          </cell>
          <cell r="AB42">
            <v>-119.68362045770434</v>
          </cell>
          <cell r="AC42">
            <v>-118.10212730842346</v>
          </cell>
          <cell r="AD42">
            <v>-117.49436824974757</v>
          </cell>
          <cell r="AE42">
            <v>-119.07127346666778</v>
          </cell>
          <cell r="AF42">
            <v>-121.46477439680893</v>
          </cell>
          <cell r="AG42">
            <v>-124.45640937510655</v>
          </cell>
          <cell r="AH42">
            <v>-127.07484631187452</v>
          </cell>
          <cell r="AI42">
            <v>-129.19577833245285</v>
          </cell>
          <cell r="AJ42">
            <v>-289.97275207923246</v>
          </cell>
        </row>
        <row r="43">
          <cell r="D43">
            <v>21.362853307833333</v>
          </cell>
          <cell r="E43">
            <v>5.6271402258333332</v>
          </cell>
          <cell r="F43">
            <v>7.4338910220000001</v>
          </cell>
          <cell r="G43">
            <v>11.2747075215</v>
          </cell>
          <cell r="H43">
            <v>20.049516666666666</v>
          </cell>
          <cell r="I43">
            <v>25.794510833333334</v>
          </cell>
          <cell r="O43">
            <v>42.8</v>
          </cell>
          <cell r="P43">
            <v>42.621600000000001</v>
          </cell>
          <cell r="Q43">
            <v>42.92742244542147</v>
          </cell>
          <cell r="R43">
            <v>45.647728032202977</v>
          </cell>
          <cell r="S43">
            <v>53.885905586781504</v>
          </cell>
          <cell r="T43">
            <v>68.28</v>
          </cell>
          <cell r="U43">
            <v>83.64</v>
          </cell>
          <cell r="V43">
            <v>100.5</v>
          </cell>
          <cell r="W43">
            <v>114.971938267456</v>
          </cell>
          <cell r="X43">
            <v>122.90285650680089</v>
          </cell>
          <cell r="Y43">
            <v>132.78980276674983</v>
          </cell>
          <cell r="Z43">
            <v>145.98108867593504</v>
          </cell>
          <cell r="AA43">
            <v>160.63903608999195</v>
          </cell>
          <cell r="AB43">
            <v>177.10869484211295</v>
          </cell>
          <cell r="AC43">
            <v>195.70979344369772</v>
          </cell>
          <cell r="AD43">
            <v>215.08998385809664</v>
          </cell>
          <cell r="AE43">
            <v>233.97138200514274</v>
          </cell>
          <cell r="AF43">
            <v>253.0299035490591</v>
          </cell>
          <cell r="AG43">
            <v>273.45727432951105</v>
          </cell>
          <cell r="AH43">
            <v>295.88174297199924</v>
          </cell>
          <cell r="AI43">
            <v>320.20906235221366</v>
          </cell>
          <cell r="AJ43">
            <v>166.43401885075903</v>
          </cell>
        </row>
        <row r="44">
          <cell r="D44">
            <v>-387.89465191666665</v>
          </cell>
          <cell r="E44">
            <v>-377.93412288833332</v>
          </cell>
          <cell r="F44">
            <v>-362.42613308333335</v>
          </cell>
          <cell r="G44">
            <v>-371.44905</v>
          </cell>
          <cell r="H44">
            <v>-382.37292500000001</v>
          </cell>
          <cell r="I44">
            <v>-345.94990999999999</v>
          </cell>
          <cell r="O44">
            <v>-190.3</v>
          </cell>
          <cell r="P44">
            <v>-165.58195132709037</v>
          </cell>
          <cell r="Q44">
            <v>-168.71059257718639</v>
          </cell>
          <cell r="R44">
            <v>-178.85827511521785</v>
          </cell>
          <cell r="S44">
            <v>-190.61886642909727</v>
          </cell>
          <cell r="T44">
            <v>-200.34910209660737</v>
          </cell>
          <cell r="U44">
            <v>-207.95117339524035</v>
          </cell>
          <cell r="V44">
            <v>-218.84227472872595</v>
          </cell>
          <cell r="W44">
            <v>-228.58196035595728</v>
          </cell>
          <cell r="X44">
            <v>-239.84342843752381</v>
          </cell>
          <cell r="Y44">
            <v>-252.84490385951602</v>
          </cell>
          <cell r="Z44">
            <v>-265.87839521734793</v>
          </cell>
          <cell r="AA44">
            <v>-280.87284461754928</v>
          </cell>
          <cell r="AB44">
            <v>-296.79231529981729</v>
          </cell>
          <cell r="AC44">
            <v>-313.81192075212118</v>
          </cell>
          <cell r="AD44">
            <v>-332.58435210784421</v>
          </cell>
          <cell r="AE44">
            <v>-353.04265547181052</v>
          </cell>
          <cell r="AF44">
            <v>-374.49467794586803</v>
          </cell>
          <cell r="AG44">
            <v>-397.9136837046176</v>
          </cell>
          <cell r="AH44">
            <v>-422.95658928387377</v>
          </cell>
          <cell r="AI44">
            <v>-449.40484068466651</v>
          </cell>
          <cell r="AJ44">
            <v>-456.40677092999152</v>
          </cell>
        </row>
        <row r="45">
          <cell r="D45">
            <v>-294.62071916666667</v>
          </cell>
          <cell r="E45">
            <v>-249.26684455500006</v>
          </cell>
          <cell r="F45">
            <v>-223.11814800000002</v>
          </cell>
          <cell r="G45">
            <v>-175.111695</v>
          </cell>
          <cell r="H45">
            <v>-219.9</v>
          </cell>
          <cell r="I45">
            <v>-256.80248937917003</v>
          </cell>
          <cell r="O45">
            <v>-111.78119430872916</v>
          </cell>
          <cell r="P45">
            <v>-82.136152893652806</v>
          </cell>
          <cell r="Q45">
            <v>-79.798427567024675</v>
          </cell>
          <cell r="R45">
            <v>-81.546002725628227</v>
          </cell>
          <cell r="S45">
            <v>-86.957910951387021</v>
          </cell>
          <cell r="T45">
            <v>-93.260608426893143</v>
          </cell>
          <cell r="U45">
            <v>-97.201086052493338</v>
          </cell>
          <cell r="V45">
            <v>-104.07769260072314</v>
          </cell>
          <cell r="W45">
            <v>-109.33055156057867</v>
          </cell>
          <cell r="X45">
            <v>-115.72710164140067</v>
          </cell>
          <cell r="Y45">
            <v>-123.57916316261112</v>
          </cell>
          <cell r="Z45">
            <v>-131.16451992462217</v>
          </cell>
          <cell r="AA45">
            <v>-140.39717799921164</v>
          </cell>
          <cell r="AB45">
            <v>-150.22551778958714</v>
          </cell>
          <cell r="AC45">
            <v>-160.72769800052581</v>
          </cell>
          <cell r="AD45">
            <v>-172.33286943818132</v>
          </cell>
          <cell r="AE45">
            <v>-184.91064897354249</v>
          </cell>
          <cell r="AF45">
            <v>-197.95607112268658</v>
          </cell>
          <cell r="AG45">
            <v>-212.54814654027709</v>
          </cell>
          <cell r="AH45">
            <v>-228.3227752613162</v>
          </cell>
          <cell r="AI45">
            <v>-245.03933596098111</v>
          </cell>
          <cell r="AJ45">
            <v>-241.82299097012182</v>
          </cell>
        </row>
        <row r="46">
          <cell r="D46">
            <v>-93.273932749999972</v>
          </cell>
          <cell r="E46">
            <v>-128.66727833333326</v>
          </cell>
          <cell r="F46">
            <v>-139.30798508333334</v>
          </cell>
          <cell r="G46">
            <v>-196.337355</v>
          </cell>
          <cell r="H46">
            <v>-162.472925</v>
          </cell>
          <cell r="I46">
            <v>-89.147420620829962</v>
          </cell>
          <cell r="O46">
            <v>-78.518805691270856</v>
          </cell>
          <cell r="P46">
            <v>-83.44579843343756</v>
          </cell>
          <cell r="Q46">
            <v>-88.912165010161701</v>
          </cell>
          <cell r="R46">
            <v>-97.312272389589637</v>
          </cell>
          <cell r="S46">
            <v>-103.66095547771025</v>
          </cell>
          <cell r="T46">
            <v>-107.08849366971423</v>
          </cell>
          <cell r="U46">
            <v>-110.75008734274699</v>
          </cell>
          <cell r="V46">
            <v>-114.76458212800283</v>
          </cell>
          <cell r="W46">
            <v>-119.25140879537859</v>
          </cell>
          <cell r="X46">
            <v>-124.11632679612313</v>
          </cell>
          <cell r="Y46">
            <v>-129.26574069690491</v>
          </cell>
          <cell r="Z46">
            <v>-134.71387529272576</v>
          </cell>
          <cell r="AA46">
            <v>-140.47566661833767</v>
          </cell>
          <cell r="AB46">
            <v>-146.56679751023015</v>
          </cell>
          <cell r="AC46">
            <v>-153.08422275159535</v>
          </cell>
          <cell r="AD46">
            <v>-160.25148266966292</v>
          </cell>
          <cell r="AE46">
            <v>-168.13200649826803</v>
          </cell>
          <cell r="AF46">
            <v>-176.53860682318142</v>
          </cell>
          <cell r="AG46">
            <v>-185.36553716434051</v>
          </cell>
          <cell r="AH46">
            <v>-194.63381402255754</v>
          </cell>
          <cell r="AI46">
            <v>-204.36550472368543</v>
          </cell>
          <cell r="AJ46">
            <v>-214.5837799598697</v>
          </cell>
        </row>
        <row r="47">
          <cell r="O47">
            <v>-2.8928571428571428</v>
          </cell>
          <cell r="P47">
            <v>-2.5714285714285716</v>
          </cell>
          <cell r="Q47">
            <v>-3.9940766550522646</v>
          </cell>
          <cell r="R47">
            <v>-8.1482796167247376</v>
          </cell>
          <cell r="S47">
            <v>-10.038763066202089</v>
          </cell>
          <cell r="T47">
            <v>-8.7851916376306605</v>
          </cell>
          <cell r="U47">
            <v>-7.5316202090592332</v>
          </cell>
          <cell r="V47">
            <v>-6.385191637630661</v>
          </cell>
          <cell r="W47">
            <v>-5.4530487804878041</v>
          </cell>
          <cell r="X47">
            <v>-4.6280487804878039</v>
          </cell>
          <cell r="Y47">
            <v>-3.8030487804878041</v>
          </cell>
          <cell r="Z47">
            <v>-2.978048780487804</v>
          </cell>
          <cell r="AA47">
            <v>-2.1530487804878038</v>
          </cell>
          <cell r="AB47">
            <v>-1.3280487804878038</v>
          </cell>
          <cell r="AC47">
            <v>-0.58353658536585262</v>
          </cell>
          <cell r="AD47">
            <v>-0.12576219512195019</v>
          </cell>
          <cell r="AE47">
            <v>0</v>
          </cell>
          <cell r="AF47">
            <v>0</v>
          </cell>
          <cell r="AG47">
            <v>0</v>
          </cell>
          <cell r="AH47">
            <v>0</v>
          </cell>
          <cell r="AI47">
            <v>0</v>
          </cell>
          <cell r="AJ47">
            <v>0</v>
          </cell>
        </row>
        <row r="48">
          <cell r="B48" t="str">
            <v>adj</v>
          </cell>
          <cell r="G48">
            <v>-33.300000000000004</v>
          </cell>
        </row>
        <row r="49">
          <cell r="D49">
            <v>371.88291087024277</v>
          </cell>
          <cell r="E49">
            <v>347.92247968911079</v>
          </cell>
          <cell r="F49">
            <v>282.37846818642686</v>
          </cell>
          <cell r="G49">
            <v>240.86796267818409</v>
          </cell>
          <cell r="H49">
            <v>227.64825996035177</v>
          </cell>
          <cell r="I49">
            <v>515.5</v>
          </cell>
          <cell r="O49">
            <v>851.83042071490172</v>
          </cell>
          <cell r="P49">
            <v>685.59085592396434</v>
          </cell>
          <cell r="Q49">
            <v>700.60719915489835</v>
          </cell>
          <cell r="R49">
            <v>692.37244555582311</v>
          </cell>
          <cell r="S49">
            <v>718.99179577693701</v>
          </cell>
          <cell r="T49">
            <v>1126.774481004074</v>
          </cell>
          <cell r="U49">
            <v>1189.3519399605652</v>
          </cell>
          <cell r="V49">
            <v>1271.4748312108859</v>
          </cell>
          <cell r="W49">
            <v>988.27767347226563</v>
          </cell>
          <cell r="X49">
            <v>1009.87824973529</v>
          </cell>
          <cell r="Y49">
            <v>967.15390014648665</v>
          </cell>
          <cell r="Z49">
            <v>990.43342387113285</v>
          </cell>
          <cell r="AA49">
            <v>1014.6105570399618</v>
          </cell>
          <cell r="AB49">
            <v>1039.7265357575548</v>
          </cell>
          <cell r="AC49">
            <v>1065.8245674378716</v>
          </cell>
          <cell r="AD49">
            <v>1092.9499256609006</v>
          </cell>
          <cell r="AE49">
            <v>1121.150049594185</v>
          </cell>
          <cell r="AF49">
            <v>1150.4746481987431</v>
          </cell>
          <cell r="AG49">
            <v>1180.9758094494448</v>
          </cell>
          <cell r="AH49">
            <v>1212.7081148109628</v>
          </cell>
          <cell r="AI49">
            <v>1245.7287592220064</v>
          </cell>
          <cell r="AJ49">
            <v>1280.0976768526871</v>
          </cell>
        </row>
        <row r="50">
          <cell r="D50">
            <v>166.60788564343599</v>
          </cell>
          <cell r="E50">
            <v>143.93018035113823</v>
          </cell>
          <cell r="F50">
            <v>68.165176360214758</v>
          </cell>
          <cell r="G50">
            <v>146.89454883330416</v>
          </cell>
          <cell r="H50">
            <v>147.321941697266</v>
          </cell>
          <cell r="I50">
            <v>408.7</v>
          </cell>
          <cell r="O50">
            <v>694.32089215268252</v>
          </cell>
          <cell r="P50">
            <v>600.41777617283378</v>
          </cell>
          <cell r="Q50">
            <v>574.66775872592041</v>
          </cell>
          <cell r="R50">
            <v>561.89918527140196</v>
          </cell>
          <cell r="S50">
            <v>561.11110037436197</v>
          </cell>
          <cell r="T50">
            <v>566.18105974880473</v>
          </cell>
          <cell r="U50">
            <v>571.28548416811293</v>
          </cell>
          <cell r="V50">
            <v>576.42423124626885</v>
          </cell>
          <cell r="W50">
            <v>581.59714256230052</v>
          </cell>
          <cell r="X50">
            <v>586.8040430615996</v>
          </cell>
          <cell r="Y50">
            <v>592.04474043810205</v>
          </cell>
          <cell r="Z50">
            <v>597.3190244967459</v>
          </cell>
          <cell r="AA50">
            <v>602.62666649560424</v>
          </cell>
          <cell r="AB50">
            <v>607.96741846706789</v>
          </cell>
          <cell r="AC50">
            <v>613.34101251744141</v>
          </cell>
          <cell r="AD50">
            <v>618.74716010428972</v>
          </cell>
          <cell r="AE50">
            <v>624.18555129085667</v>
          </cell>
          <cell r="AF50">
            <v>629.65585397685504</v>
          </cell>
          <cell r="AG50">
            <v>635.15771310490618</v>
          </cell>
          <cell r="AH50">
            <v>640.69074984188626</v>
          </cell>
          <cell r="AI50">
            <v>646.25456073441399</v>
          </cell>
          <cell r="AJ50">
            <v>651.8487168376904</v>
          </cell>
        </row>
        <row r="51">
          <cell r="B51">
            <v>1.03</v>
          </cell>
          <cell r="D51">
            <v>216.94300418880633</v>
          </cell>
          <cell r="E51">
            <v>190.72117054133719</v>
          </cell>
          <cell r="F51">
            <v>257.45029418692678</v>
          </cell>
          <cell r="G51">
            <v>207.63516550867232</v>
          </cell>
          <cell r="H51">
            <v>208.31236653986593</v>
          </cell>
          <cell r="I51">
            <v>451.9</v>
          </cell>
          <cell r="O51">
            <v>718.59689215268247</v>
          </cell>
          <cell r="P51">
            <v>625.1792961728338</v>
          </cell>
          <cell r="Q51">
            <v>600.17212432592044</v>
          </cell>
          <cell r="R51">
            <v>588.16868183940198</v>
          </cell>
          <cell r="S51">
            <v>588.16868183940198</v>
          </cell>
          <cell r="T51">
            <v>594.05036865779596</v>
          </cell>
          <cell r="U51">
            <v>599.99087234437388</v>
          </cell>
          <cell r="V51">
            <v>605.99078106781758</v>
          </cell>
          <cell r="W51">
            <v>612.05068887849575</v>
          </cell>
          <cell r="X51">
            <v>618.17119576728066</v>
          </cell>
          <cell r="Y51">
            <v>624.35290772495352</v>
          </cell>
          <cell r="Z51">
            <v>630.59643680220302</v>
          </cell>
          <cell r="AA51">
            <v>636.90240117022506</v>
          </cell>
          <cell r="AB51">
            <v>643.27142518192727</v>
          </cell>
          <cell r="AC51">
            <v>649.7041394337466</v>
          </cell>
          <cell r="AD51">
            <v>656.20118082808403</v>
          </cell>
          <cell r="AE51">
            <v>662.76319263636492</v>
          </cell>
          <cell r="AF51">
            <v>669.39082456272854</v>
          </cell>
          <cell r="AG51">
            <v>676.08473280835585</v>
          </cell>
          <cell r="AH51">
            <v>682.84558013643937</v>
          </cell>
          <cell r="AI51">
            <v>689.67403593780375</v>
          </cell>
          <cell r="AJ51">
            <v>696.57077629718185</v>
          </cell>
        </row>
        <row r="52">
          <cell r="B52">
            <v>1.01</v>
          </cell>
          <cell r="D52">
            <v>-50.335118545370328</v>
          </cell>
          <cell r="E52">
            <v>-46.79099019019894</v>
          </cell>
          <cell r="F52">
            <v>-189.28511782671202</v>
          </cell>
          <cell r="G52">
            <v>-60.740616675368166</v>
          </cell>
          <cell r="H52">
            <v>-60.990424842599928</v>
          </cell>
          <cell r="I52">
            <v>-43.2</v>
          </cell>
          <cell r="O52">
            <v>-24.276</v>
          </cell>
          <cell r="P52">
            <v>-24.761520000000001</v>
          </cell>
          <cell r="Q52">
            <v>-25.5043656</v>
          </cell>
          <cell r="R52">
            <v>-26.269496568000001</v>
          </cell>
          <cell r="S52">
            <v>-27.057581465040002</v>
          </cell>
          <cell r="T52">
            <v>-27.869308908991204</v>
          </cell>
          <cell r="U52">
            <v>-28.705388176260943</v>
          </cell>
          <cell r="V52">
            <v>-29.566549821548772</v>
          </cell>
          <cell r="W52">
            <v>-30.453546316195236</v>
          </cell>
          <cell r="X52">
            <v>-31.367152705681093</v>
          </cell>
          <cell r="Y52">
            <v>-32.308167286851528</v>
          </cell>
          <cell r="Z52">
            <v>-33.277412305457077</v>
          </cell>
          <cell r="AA52">
            <v>-34.275734674620793</v>
          </cell>
          <cell r="AB52">
            <v>-35.304006714859419</v>
          </cell>
          <cell r="AC52">
            <v>-36.363126916305205</v>
          </cell>
          <cell r="AD52">
            <v>-37.454020723794365</v>
          </cell>
          <cell r="AE52">
            <v>-38.577641345508198</v>
          </cell>
          <cell r="AF52">
            <v>-39.734970585873448</v>
          </cell>
          <cell r="AG52">
            <v>-40.927019703449652</v>
          </cell>
          <cell r="AH52">
            <v>-42.154830294553143</v>
          </cell>
          <cell r="AI52">
            <v>-43.419475203389737</v>
          </cell>
          <cell r="AJ52">
            <v>-44.722059459491433</v>
          </cell>
        </row>
        <row r="53">
          <cell r="B53">
            <v>1.03</v>
          </cell>
          <cell r="C53">
            <v>153.68710091734567</v>
          </cell>
          <cell r="D53">
            <v>205.27502522680675</v>
          </cell>
          <cell r="E53">
            <v>203.99229933797255</v>
          </cell>
          <cell r="F53">
            <v>214.21329182621207</v>
          </cell>
          <cell r="G53">
            <v>93.973413844879943</v>
          </cell>
          <cell r="H53">
            <v>80.326318263085753</v>
          </cell>
          <cell r="I53">
            <v>106.79999999999998</v>
          </cell>
          <cell r="O53">
            <v>157.50952856221915</v>
          </cell>
          <cell r="P53">
            <v>85.17307975113053</v>
          </cell>
          <cell r="Q53">
            <v>125.93944042897795</v>
          </cell>
          <cell r="R53">
            <v>130.47326028442114</v>
          </cell>
          <cell r="S53">
            <v>157.88069540257501</v>
          </cell>
          <cell r="T53">
            <v>560.59342125526928</v>
          </cell>
          <cell r="U53">
            <v>618.06645579245242</v>
          </cell>
          <cell r="V53">
            <v>695.05059996461694</v>
          </cell>
          <cell r="W53">
            <v>406.68053090996511</v>
          </cell>
          <cell r="X53">
            <v>423.07420667369036</v>
          </cell>
          <cell r="Y53">
            <v>375.10915970838454</v>
          </cell>
          <cell r="Z53">
            <v>393.11439937438701</v>
          </cell>
          <cell r="AA53">
            <v>411.98389054435756</v>
          </cell>
          <cell r="AB53">
            <v>431.75911729048676</v>
          </cell>
          <cell r="AC53">
            <v>452.48355492043015</v>
          </cell>
          <cell r="AD53">
            <v>474.20276555661087</v>
          </cell>
          <cell r="AE53">
            <v>496.96449830332824</v>
          </cell>
          <cell r="AF53">
            <v>520.81879422188797</v>
          </cell>
          <cell r="AG53">
            <v>545.81809634453862</v>
          </cell>
          <cell r="AH53">
            <v>572.01736496907654</v>
          </cell>
          <cell r="AI53">
            <v>599.47419848759228</v>
          </cell>
          <cell r="AJ53">
            <v>628.24896001499667</v>
          </cell>
        </row>
        <row r="54">
          <cell r="B54">
            <v>1.03</v>
          </cell>
          <cell r="C54">
            <v>9</v>
          </cell>
          <cell r="D54">
            <v>105.8</v>
          </cell>
          <cell r="E54">
            <v>97.2</v>
          </cell>
          <cell r="F54">
            <v>114.4</v>
          </cell>
          <cell r="G54">
            <v>64.5</v>
          </cell>
          <cell r="H54">
            <v>81.691366960923432</v>
          </cell>
          <cell r="I54">
            <v>111.1</v>
          </cell>
          <cell r="O54">
            <v>68.928237422978654</v>
          </cell>
          <cell r="P54">
            <v>85.17307975113053</v>
          </cell>
          <cell r="Q54">
            <v>125.93944042897795</v>
          </cell>
          <cell r="R54">
            <v>130.47326028442114</v>
          </cell>
          <cell r="S54">
            <v>157.88069540257501</v>
          </cell>
          <cell r="T54">
            <v>260.69633944999555</v>
          </cell>
          <cell r="U54">
            <v>285.3891096423128</v>
          </cell>
          <cell r="V54">
            <v>325.89209135904127</v>
          </cell>
          <cell r="W54">
            <v>341.53491174427529</v>
          </cell>
          <cell r="X54">
            <v>357.92858750800053</v>
          </cell>
          <cell r="Y54">
            <v>375.10915970838454</v>
          </cell>
          <cell r="Z54">
            <v>393.11439937438701</v>
          </cell>
          <cell r="AA54">
            <v>411.98389054435756</v>
          </cell>
          <cell r="AB54">
            <v>431.75911729048676</v>
          </cell>
          <cell r="AC54">
            <v>452.48355492043015</v>
          </cell>
          <cell r="AD54">
            <v>474.20276555661087</v>
          </cell>
          <cell r="AE54">
            <v>496.96449830332824</v>
          </cell>
          <cell r="AF54">
            <v>520.81879422188797</v>
          </cell>
          <cell r="AG54">
            <v>545.81809634453862</v>
          </cell>
          <cell r="AH54">
            <v>572.01736496907654</v>
          </cell>
          <cell r="AI54">
            <v>599.47419848759228</v>
          </cell>
          <cell r="AJ54">
            <v>628.24896001499667</v>
          </cell>
        </row>
        <row r="55">
          <cell r="C55">
            <v>100.38302552239372</v>
          </cell>
          <cell r="D55">
            <v>45.5</v>
          </cell>
          <cell r="E55">
            <v>51.9</v>
          </cell>
          <cell r="F55">
            <v>37.700000000000003</v>
          </cell>
          <cell r="G55">
            <v>2.8</v>
          </cell>
          <cell r="H55">
            <v>5.0776018137045602</v>
          </cell>
          <cell r="I55">
            <v>0.6</v>
          </cell>
          <cell r="O55">
            <v>24.178000000000001</v>
          </cell>
          <cell r="P55">
            <v>0</v>
          </cell>
          <cell r="Q55">
            <v>0</v>
          </cell>
          <cell r="R55">
            <v>0</v>
          </cell>
          <cell r="S55">
            <v>0</v>
          </cell>
          <cell r="T55">
            <v>299.89708180527367</v>
          </cell>
          <cell r="U55">
            <v>332.67734615013967</v>
          </cell>
          <cell r="V55">
            <v>369.15850860557566</v>
          </cell>
          <cell r="W55">
            <v>65.145619165689823</v>
          </cell>
          <cell r="X55">
            <v>65.145619165689823</v>
          </cell>
          <cell r="Y55">
            <v>0</v>
          </cell>
          <cell r="Z55">
            <v>0</v>
          </cell>
          <cell r="AA55">
            <v>0</v>
          </cell>
          <cell r="AB55">
            <v>0</v>
          </cell>
          <cell r="AC55">
            <v>0</v>
          </cell>
          <cell r="AD55">
            <v>0</v>
          </cell>
          <cell r="AE55">
            <v>0</v>
          </cell>
          <cell r="AF55">
            <v>0</v>
          </cell>
          <cell r="AG55">
            <v>0</v>
          </cell>
          <cell r="AH55">
            <v>0</v>
          </cell>
          <cell r="AI55">
            <v>0</v>
          </cell>
          <cell r="AJ55">
            <v>0</v>
          </cell>
        </row>
        <row r="56">
          <cell r="C56">
            <v>17.52057340058402</v>
          </cell>
          <cell r="H56">
            <v>0</v>
          </cell>
          <cell r="I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H57">
            <v>-6.4426505115422454</v>
          </cell>
          <cell r="I57">
            <v>-4.9000000000000004</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H58">
            <v>0</v>
          </cell>
          <cell r="I58">
            <v>0</v>
          </cell>
          <cell r="O58">
            <v>64.403291139240508</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C59">
            <v>-7</v>
          </cell>
          <cell r="G59">
            <v>0</v>
          </cell>
          <cell r="H59">
            <v>0</v>
          </cell>
          <cell r="I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HM59">
            <v>1</v>
          </cell>
        </row>
        <row r="62">
          <cell r="HL62" t="str">
            <v xml:space="preserve"> </v>
          </cell>
        </row>
        <row r="65">
          <cell r="E65">
            <v>-9.810037710200703</v>
          </cell>
          <cell r="F65">
            <v>-0.85926839383630238</v>
          </cell>
          <cell r="G65">
            <v>-10.514865015103965</v>
          </cell>
          <cell r="H65">
            <v>-6.5858908564023722</v>
          </cell>
          <cell r="I65">
            <v>-44.881785457653386</v>
          </cell>
          <cell r="O65">
            <v>-7.0135722798476365</v>
          </cell>
          <cell r="P65">
            <v>-15.764189704955541</v>
          </cell>
          <cell r="Q65">
            <v>-1.9255009137057897</v>
          </cell>
          <cell r="R65">
            <v>-8.5486374073541072</v>
          </cell>
          <cell r="S65">
            <v>-4.1252577774826449</v>
          </cell>
          <cell r="T65">
            <v>51.360900010715795</v>
          </cell>
          <cell r="U65">
            <v>4.2070810711847315</v>
          </cell>
          <cell r="V65">
            <v>4.2805464261587218</v>
          </cell>
          <cell r="W65">
            <v>-38.260562384579579</v>
          </cell>
          <cell r="X65">
            <v>-3.2548240030256181</v>
          </cell>
          <cell r="Y65">
            <v>-13.43806278948658</v>
          </cell>
          <cell r="Z65">
            <v>-4.7976431697454984</v>
          </cell>
          <cell r="AA65">
            <v>-6.0721127993687531</v>
          </cell>
          <cell r="AB65">
            <v>-6.314573584915081</v>
          </cell>
          <cell r="AC65">
            <v>-7.7502512445080214</v>
          </cell>
          <cell r="AD65">
            <v>-0.71181263959962848</v>
          </cell>
          <cell r="AE65">
            <v>-1.5139327034304699</v>
          </cell>
          <cell r="AF65">
            <v>-2.0785608125943043</v>
          </cell>
          <cell r="AG65">
            <v>-2.6666179339915885</v>
          </cell>
          <cell r="AH65">
            <v>-3.1176312828248456</v>
          </cell>
          <cell r="AI65">
            <v>-3.6298842034235435</v>
          </cell>
          <cell r="AJ65">
            <v>-44.034912832336978</v>
          </cell>
        </row>
        <row r="66">
          <cell r="E66">
            <v>-12.511941053832288</v>
          </cell>
          <cell r="F66">
            <v>14.569291135770143</v>
          </cell>
          <cell r="G66">
            <v>-7.9705424402409335</v>
          </cell>
          <cell r="H66">
            <v>-7.204288388808564</v>
          </cell>
          <cell r="I66">
            <v>-143.2004732825034</v>
          </cell>
          <cell r="O66">
            <v>-1.1197769108509164</v>
          </cell>
          <cell r="P66">
            <v>12.283970677792681</v>
          </cell>
          <cell r="Q66">
            <v>-23.983156976959506</v>
          </cell>
          <cell r="R66">
            <v>-61.669714236366815</v>
          </cell>
          <cell r="S66">
            <v>-152.16691791056724</v>
          </cell>
          <cell r="T66">
            <v>249.36714294820035</v>
          </cell>
          <cell r="U66">
            <v>26.542225894754552</v>
          </cell>
          <cell r="V66">
            <v>40.588447897313756</v>
          </cell>
          <cell r="W66">
            <v>129.93509682697493</v>
          </cell>
          <cell r="X66">
            <v>16.093389740963232</v>
          </cell>
          <cell r="Y66">
            <v>15.383816222461192</v>
          </cell>
          <cell r="Z66">
            <v>13.921213864007129</v>
          </cell>
          <cell r="AA66">
            <v>13.810932159711015</v>
          </cell>
          <cell r="AB66">
            <v>12.164080039819353</v>
          </cell>
          <cell r="AC66">
            <v>11.95621912062262</v>
          </cell>
          <cell r="AD66">
            <v>5.0156186976003596</v>
          </cell>
          <cell r="AE66">
            <v>5.516571718730745</v>
          </cell>
          <cell r="AF66">
            <v>5.7579966046920248</v>
          </cell>
          <cell r="AG66">
            <v>5.9473054634870692</v>
          </cell>
          <cell r="AH66">
            <v>5.9922880607814903</v>
          </cell>
          <cell r="AI66">
            <v>6.0294508294974207</v>
          </cell>
          <cell r="AJ66">
            <v>24.895943704996682</v>
          </cell>
        </row>
        <row r="67">
          <cell r="E67">
            <v>-6.2905167344074044</v>
          </cell>
          <cell r="F67">
            <v>5.3687785637908547</v>
          </cell>
          <cell r="G67">
            <v>-3.8855439605523117</v>
          </cell>
          <cell r="H67">
            <v>-3.6371595534824905</v>
          </cell>
          <cell r="I67">
            <v>-80.398116457362804</v>
          </cell>
          <cell r="O67">
            <v>6.7063148015916454</v>
          </cell>
          <cell r="P67">
            <v>-4.0333718325960461</v>
          </cell>
          <cell r="Q67">
            <v>-11.103764815892163</v>
          </cell>
          <cell r="R67">
            <v>-23.559066144901635</v>
          </cell>
          <cell r="S67">
            <v>-31.203209798291766</v>
          </cell>
          <cell r="T67">
            <v>-45.3182693499284</v>
          </cell>
          <cell r="U67">
            <v>-40.210557181654458</v>
          </cell>
          <cell r="V67">
            <v>-106.55803082391768</v>
          </cell>
          <cell r="W67">
            <v>6432.7736956815515</v>
          </cell>
          <cell r="X67">
            <v>25.195477206842213</v>
          </cell>
          <cell r="Y67">
            <v>22.616309319415208</v>
          </cell>
          <cell r="Z67">
            <v>20.610967745073253</v>
          </cell>
          <cell r="AA67">
            <v>19.144287620260897</v>
          </cell>
          <cell r="AB67">
            <v>16.351581924180252</v>
          </cell>
          <cell r="AC67">
            <v>15.724938144802266</v>
          </cell>
          <cell r="AD67">
            <v>6.3541004070089286</v>
          </cell>
          <cell r="AE67">
            <v>6.4616661520984167</v>
          </cell>
          <cell r="AF67">
            <v>6.5657045521829502</v>
          </cell>
          <cell r="AG67">
            <v>6.6661219216058498</v>
          </cell>
          <cell r="AH67">
            <v>6.7628500526536754</v>
          </cell>
          <cell r="AI67">
            <v>6.8558450495342953</v>
          </cell>
          <cell r="AJ67">
            <v>6.9450859295525618</v>
          </cell>
        </row>
        <row r="68">
          <cell r="E68">
            <v>-5.6750080502029618</v>
          </cell>
          <cell r="F68">
            <v>0.41296713356683767</v>
          </cell>
          <cell r="G68">
            <v>-0.99056425765175504</v>
          </cell>
          <cell r="H68">
            <v>2.5491510120570666</v>
          </cell>
          <cell r="I68">
            <v>-11.965397153365316</v>
          </cell>
          <cell r="O68">
            <v>12.13246672856701</v>
          </cell>
          <cell r="P68">
            <v>2.1216018342978344</v>
          </cell>
          <cell r="Q68">
            <v>7.1688230460627693</v>
          </cell>
          <cell r="R68">
            <v>3.4503053190168629</v>
          </cell>
          <cell r="S68">
            <v>4.6033262686697469</v>
          </cell>
          <cell r="T68">
            <v>6.5762671798927954</v>
          </cell>
          <cell r="U68">
            <v>7.6711096598009192</v>
          </cell>
          <cell r="V68">
            <v>8.2004562834445522</v>
          </cell>
          <cell r="W68">
            <v>6.9703590095598713</v>
          </cell>
          <cell r="X68">
            <v>6.3248899695839782</v>
          </cell>
          <cell r="Y68">
            <v>6.3750090189968347</v>
          </cell>
          <cell r="Z68">
            <v>6.4468575554090819</v>
          </cell>
          <cell r="AA68">
            <v>6.5174214638615808</v>
          </cell>
          <cell r="AB68">
            <v>6.8513106276401459</v>
          </cell>
          <cell r="AC68">
            <v>6.9278072555791255</v>
          </cell>
          <cell r="AD68">
            <v>7.0025525335766048</v>
          </cell>
          <cell r="AE68">
            <v>7.0754990835328186</v>
          </cell>
          <cell r="AF68">
            <v>7.1466076357445445</v>
          </cell>
          <cell r="AG68">
            <v>7.2158468240749727</v>
          </cell>
          <cell r="AH68">
            <v>7.2831929258355643</v>
          </cell>
          <cell r="AI68">
            <v>7.3486295536701505</v>
          </cell>
          <cell r="AJ68">
            <v>7.4121473068562409</v>
          </cell>
        </row>
        <row r="69">
          <cell r="E69">
            <v>-4.3312206978665557</v>
          </cell>
          <cell r="F69">
            <v>-10.185045868515559</v>
          </cell>
          <cell r="G69">
            <v>6.2724766701082615</v>
          </cell>
          <cell r="H69">
            <v>16.586095986865672</v>
          </cell>
          <cell r="I69">
            <v>116.3762207911451</v>
          </cell>
          <cell r="O69">
            <v>13.96790400884997</v>
          </cell>
          <cell r="P69">
            <v>4.0709138444173334</v>
          </cell>
          <cell r="Q69">
            <v>12.505194914091319</v>
          </cell>
          <cell r="R69">
            <v>9.6829346233997455</v>
          </cell>
          <cell r="S69">
            <v>10.361782246725298</v>
          </cell>
          <cell r="T69">
            <v>11.778800259208836</v>
          </cell>
          <cell r="U69">
            <v>10.019364793986057</v>
          </cell>
          <cell r="V69">
            <v>11.2590106686919</v>
          </cell>
          <cell r="W69">
            <v>17.065144215369756</v>
          </cell>
          <cell r="X69">
            <v>7.9792311387099772</v>
          </cell>
          <cell r="Y69">
            <v>8.0258637850354688</v>
          </cell>
          <cell r="Z69">
            <v>8.0810299143544881</v>
          </cell>
          <cell r="AA69">
            <v>8.1431254416324208</v>
          </cell>
          <cell r="AB69">
            <v>8.1988957474206074</v>
          </cell>
          <cell r="AC69">
            <v>8.2696781002186128</v>
          </cell>
          <cell r="AD69">
            <v>6.8968299679666103</v>
          </cell>
          <cell r="AE69">
            <v>6.9759288854354793</v>
          </cell>
          <cell r="AF69">
            <v>7.0528319904422716</v>
          </cell>
          <cell r="AG69">
            <v>7.1275081064758012</v>
          </cell>
          <cell r="AH69">
            <v>7.1999359191239591</v>
          </cell>
          <cell r="AI69">
            <v>7.2701034845291161</v>
          </cell>
          <cell r="AJ69">
            <v>7.3380076870507338</v>
          </cell>
        </row>
        <row r="71">
          <cell r="E71">
            <v>-4.0605925873684754</v>
          </cell>
          <cell r="F71">
            <v>13.370693484757638</v>
          </cell>
          <cell r="G71">
            <v>9.8138292873630917</v>
          </cell>
          <cell r="H71">
            <v>-9.7892888741245514</v>
          </cell>
          <cell r="I71">
            <v>111.34311882830096</v>
          </cell>
          <cell r="O71">
            <v>14.847126072604055</v>
          </cell>
          <cell r="P71">
            <v>9.3202700277277017</v>
          </cell>
          <cell r="Q71">
            <v>9.0176257528408144</v>
          </cell>
          <cell r="R71">
            <v>5.1659717617517771</v>
          </cell>
          <cell r="S71">
            <v>6.617393134863363</v>
          </cell>
          <cell r="T71">
            <v>10.484160484593303</v>
          </cell>
          <cell r="U71">
            <v>12.401522539508477</v>
          </cell>
          <cell r="V71">
            <v>12.669387138885384</v>
          </cell>
          <cell r="W71">
            <v>9.8722904269518068</v>
          </cell>
          <cell r="X71">
            <v>8.4303164175302499</v>
          </cell>
          <cell r="Y71">
            <v>8.4188874994410412</v>
          </cell>
          <cell r="Z71">
            <v>8.4530274758107566</v>
          </cell>
          <cell r="AA71">
            <v>8.4865228793830028</v>
          </cell>
          <cell r="AB71">
            <v>8.5193745051035137</v>
          </cell>
          <cell r="AC71">
            <v>8.5515841708926814</v>
          </cell>
          <cell r="AD71">
            <v>8.5831546558583511</v>
          </cell>
          <cell r="AE71">
            <v>8.6140896383409</v>
          </cell>
          <cell r="AF71">
            <v>8.6443936341790106</v>
          </cell>
          <cell r="AG71">
            <v>8.6740719355538261</v>
          </cell>
          <cell r="AH71">
            <v>8.7031305507293126</v>
          </cell>
          <cell r="AI71">
            <v>8.7315761449749232</v>
          </cell>
          <cell r="AJ71" t="e">
            <v>#REF!</v>
          </cell>
        </row>
        <row r="72">
          <cell r="E72">
            <v>-4.0605925873684754</v>
          </cell>
          <cell r="F72">
            <v>13.370693484757638</v>
          </cell>
          <cell r="G72">
            <v>9.8138292873630917</v>
          </cell>
          <cell r="H72">
            <v>-9.7892888741245514</v>
          </cell>
          <cell r="I72">
            <v>111.34311882830096</v>
          </cell>
          <cell r="O72">
            <v>14.847126072604055</v>
          </cell>
          <cell r="P72">
            <v>9.3202700277277017</v>
          </cell>
          <cell r="Q72">
            <v>9.0176257528408144</v>
          </cell>
          <cell r="R72">
            <v>5.1659717617517771</v>
          </cell>
          <cell r="S72">
            <v>6.617393134863363</v>
          </cell>
          <cell r="T72">
            <v>10.484160484593303</v>
          </cell>
          <cell r="U72">
            <v>12.401522539508477</v>
          </cell>
          <cell r="V72">
            <v>12.669387138885384</v>
          </cell>
          <cell r="W72">
            <v>9.8722904269518068</v>
          </cell>
          <cell r="X72">
            <v>8.4303164175302499</v>
          </cell>
          <cell r="Y72">
            <v>8.4188874994410412</v>
          </cell>
          <cell r="Z72">
            <v>8.4530274758107566</v>
          </cell>
          <cell r="AA72">
            <v>8.4865228793830028</v>
          </cell>
          <cell r="AB72">
            <v>8.5193745051035137</v>
          </cell>
          <cell r="AC72">
            <v>8.5515841708926814</v>
          </cell>
          <cell r="AD72">
            <v>8.5831546558583511</v>
          </cell>
          <cell r="AE72">
            <v>8.6140896383409</v>
          </cell>
          <cell r="AF72">
            <v>8.6443936341790106</v>
          </cell>
          <cell r="AG72">
            <v>8.6740719355538261</v>
          </cell>
          <cell r="AH72">
            <v>8.7031305507293126</v>
          </cell>
          <cell r="AI72">
            <v>8.7315761449749232</v>
          </cell>
          <cell r="AJ72" t="e">
            <v>#REF!</v>
          </cell>
        </row>
        <row r="75">
          <cell r="E75">
            <v>16.400743340391983</v>
          </cell>
          <cell r="F75">
            <v>-6.06984203400485</v>
          </cell>
          <cell r="G75">
            <v>-16.430772094791706</v>
          </cell>
          <cell r="H75">
            <v>-12.134049749748527</v>
          </cell>
          <cell r="I75">
            <v>0.19102241077536064</v>
          </cell>
          <cell r="O75">
            <v>5.0000000000000284</v>
          </cell>
          <cell r="P75">
            <v>1.9999999999999858</v>
          </cell>
          <cell r="Q75">
            <v>2</v>
          </cell>
          <cell r="R75">
            <v>2.0000000000000284</v>
          </cell>
          <cell r="S75">
            <v>2</v>
          </cell>
          <cell r="T75">
            <v>2</v>
          </cell>
          <cell r="U75">
            <v>2</v>
          </cell>
          <cell r="V75">
            <v>1.9999999999999858</v>
          </cell>
          <cell r="W75">
            <v>2</v>
          </cell>
          <cell r="X75">
            <v>2</v>
          </cell>
          <cell r="Y75">
            <v>2</v>
          </cell>
          <cell r="Z75">
            <v>2</v>
          </cell>
          <cell r="AA75">
            <v>2</v>
          </cell>
          <cell r="AB75">
            <v>2</v>
          </cell>
          <cell r="AC75">
            <v>2</v>
          </cell>
          <cell r="AD75">
            <v>2.0000000000000284</v>
          </cell>
          <cell r="AE75">
            <v>2</v>
          </cell>
          <cell r="AF75">
            <v>2.0000000000000284</v>
          </cell>
          <cell r="AG75">
            <v>1.9999999999999858</v>
          </cell>
          <cell r="AH75">
            <v>2</v>
          </cell>
          <cell r="AI75">
            <v>2</v>
          </cell>
          <cell r="AJ75">
            <v>2</v>
          </cell>
        </row>
        <row r="76">
          <cell r="E76">
            <v>14.563324648588804</v>
          </cell>
          <cell r="F76">
            <v>-8.1230435228203106</v>
          </cell>
          <cell r="G76">
            <v>-6.3622513499306876</v>
          </cell>
          <cell r="H76">
            <v>-13.230397785665602</v>
          </cell>
          <cell r="I76">
            <v>3.2239452083738769</v>
          </cell>
          <cell r="O76">
            <v>5</v>
          </cell>
          <cell r="P76">
            <v>2</v>
          </cell>
          <cell r="Q76">
            <v>2</v>
          </cell>
          <cell r="R76">
            <v>2</v>
          </cell>
          <cell r="S76">
            <v>2</v>
          </cell>
          <cell r="T76">
            <v>2</v>
          </cell>
          <cell r="U76">
            <v>2</v>
          </cell>
          <cell r="V76">
            <v>2</v>
          </cell>
          <cell r="W76">
            <v>2</v>
          </cell>
          <cell r="X76">
            <v>2</v>
          </cell>
          <cell r="Y76">
            <v>2</v>
          </cell>
          <cell r="Z76">
            <v>2</v>
          </cell>
          <cell r="AA76">
            <v>2</v>
          </cell>
          <cell r="AB76">
            <v>2</v>
          </cell>
          <cell r="AC76">
            <v>2</v>
          </cell>
          <cell r="AD76">
            <v>2</v>
          </cell>
          <cell r="AE76">
            <v>2</v>
          </cell>
          <cell r="AF76">
            <v>2</v>
          </cell>
          <cell r="AG76">
            <v>2</v>
          </cell>
          <cell r="AH76">
            <v>2</v>
          </cell>
          <cell r="AI76">
            <v>2</v>
          </cell>
          <cell r="AJ76">
            <v>2</v>
          </cell>
        </row>
        <row r="77">
          <cell r="E77">
            <v>11.545717797050472</v>
          </cell>
          <cell r="F77">
            <v>-11.641797870396331</v>
          </cell>
          <cell r="G77">
            <v>11.981207496982123</v>
          </cell>
          <cell r="H77">
            <v>-14.721011961141855</v>
          </cell>
          <cell r="I77">
            <v>7.4726517136304267</v>
          </cell>
          <cell r="O77">
            <v>5</v>
          </cell>
          <cell r="P77">
            <v>2</v>
          </cell>
          <cell r="Q77">
            <v>2</v>
          </cell>
          <cell r="R77">
            <v>2</v>
          </cell>
          <cell r="S77">
            <v>2</v>
          </cell>
          <cell r="T77">
            <v>2</v>
          </cell>
          <cell r="U77">
            <v>2</v>
          </cell>
          <cell r="V77">
            <v>2</v>
          </cell>
          <cell r="W77">
            <v>2</v>
          </cell>
          <cell r="X77">
            <v>2</v>
          </cell>
          <cell r="Y77">
            <v>2</v>
          </cell>
          <cell r="Z77">
            <v>2</v>
          </cell>
          <cell r="AA77">
            <v>2</v>
          </cell>
          <cell r="AB77">
            <v>2</v>
          </cell>
          <cell r="AC77">
            <v>2</v>
          </cell>
          <cell r="AD77">
            <v>2</v>
          </cell>
          <cell r="AE77">
            <v>2</v>
          </cell>
          <cell r="AF77">
            <v>2</v>
          </cell>
          <cell r="AG77">
            <v>2</v>
          </cell>
          <cell r="AH77">
            <v>2</v>
          </cell>
          <cell r="AI77">
            <v>2</v>
          </cell>
          <cell r="AJ77">
            <v>2</v>
          </cell>
        </row>
        <row r="79">
          <cell r="E79">
            <v>-4.1780787488582121</v>
          </cell>
          <cell r="F79">
            <v>1.6596231680988041</v>
          </cell>
          <cell r="G79">
            <v>-9.7875892304014229</v>
          </cell>
          <cell r="H79">
            <v>3.7990041527359466</v>
          </cell>
          <cell r="I79">
            <v>-11.949557972928176</v>
          </cell>
          <cell r="O79">
            <v>28.706524757521123</v>
          </cell>
          <cell r="P79">
            <v>-12.110393164861108</v>
          </cell>
          <cell r="Q79">
            <v>-13.634443969865728</v>
          </cell>
          <cell r="R79">
            <v>1.08384100517398</v>
          </cell>
          <cell r="S79">
            <v>-3.1222228132100582</v>
          </cell>
          <cell r="T79">
            <v>-5.4848771733070691</v>
          </cell>
          <cell r="U79">
            <v>-3.0812595959733784</v>
          </cell>
          <cell r="V79">
            <v>-2.5456274820839297</v>
          </cell>
          <cell r="W79">
            <v>-38.587716416494835</v>
          </cell>
          <cell r="X79">
            <v>3.2639761949407813</v>
          </cell>
          <cell r="Y79">
            <v>2.8695624090659066</v>
          </cell>
          <cell r="Z79">
            <v>2.3468065488189751</v>
          </cell>
          <cell r="AA79">
            <v>1.6655006110310779</v>
          </cell>
          <cell r="AB79">
            <v>8.6799421039523708</v>
          </cell>
          <cell r="AC79">
            <v>8.1797578907388129</v>
          </cell>
          <cell r="AD79">
            <v>57.185039896629519</v>
          </cell>
          <cell r="AE79">
            <v>40.268077882528928</v>
          </cell>
          <cell r="AF79">
            <v>31.737489471331742</v>
          </cell>
          <cell r="AG79">
            <v>26.604889355209238</v>
          </cell>
          <cell r="AH79">
            <v>23.18348630433411</v>
          </cell>
          <cell r="AI79">
            <v>20.744395668976765</v>
          </cell>
          <cell r="AJ79">
            <v>18.921192214334908</v>
          </cell>
        </row>
        <row r="80">
          <cell r="E80">
            <v>-6.8738074860359859</v>
          </cell>
          <cell r="F80">
            <v>2.6441925275446891</v>
          </cell>
          <cell r="G80">
            <v>-4.7936006499744224</v>
          </cell>
          <cell r="H80">
            <v>19.033282033000901</v>
          </cell>
          <cell r="I80">
            <v>-3.0402700148216297</v>
          </cell>
          <cell r="O80">
            <v>18.858465098341682</v>
          </cell>
          <cell r="P80">
            <v>-5</v>
          </cell>
          <cell r="Q80">
            <v>-1.9999999999999858</v>
          </cell>
          <cell r="R80">
            <v>6</v>
          </cell>
          <cell r="S80">
            <v>6</v>
          </cell>
          <cell r="T80">
            <v>6</v>
          </cell>
          <cell r="U80">
            <v>7</v>
          </cell>
          <cell r="V80">
            <v>8</v>
          </cell>
          <cell r="W80">
            <v>8</v>
          </cell>
          <cell r="X80">
            <v>8</v>
          </cell>
          <cell r="Y80">
            <v>8</v>
          </cell>
          <cell r="Z80">
            <v>8</v>
          </cell>
          <cell r="AA80">
            <v>8</v>
          </cell>
          <cell r="AB80">
            <v>9.0000000000000142</v>
          </cell>
          <cell r="AC80">
            <v>9.0000000000000142</v>
          </cell>
          <cell r="AD80">
            <v>9.0000000000000142</v>
          </cell>
          <cell r="AE80">
            <v>9.0000000000000142</v>
          </cell>
          <cell r="AF80">
            <v>9.0000000000000142</v>
          </cell>
          <cell r="AG80">
            <v>9.0000000000000142</v>
          </cell>
          <cell r="AH80">
            <v>9.0000000000000142</v>
          </cell>
          <cell r="AI80">
            <v>9.0000000000000142</v>
          </cell>
          <cell r="AJ80">
            <v>9.0000000000000142</v>
          </cell>
        </row>
        <row r="81">
          <cell r="E81">
            <v>-36.988948521364883</v>
          </cell>
          <cell r="F81">
            <v>19.370619416874007</v>
          </cell>
          <cell r="G81">
            <v>67.459327727927786</v>
          </cell>
          <cell r="H81">
            <v>137.77046115232818</v>
          </cell>
          <cell r="I81">
            <v>27.273722345779873</v>
          </cell>
          <cell r="O81">
            <v>9.2133807145804383</v>
          </cell>
          <cell r="P81">
            <v>3.2067969647883103</v>
          </cell>
          <cell r="Q81">
            <v>9.4354939372935434</v>
          </cell>
          <cell r="R81">
            <v>9.813445873543202</v>
          </cell>
          <cell r="S81">
            <v>12.51356210916876</v>
          </cell>
          <cell r="T81">
            <v>13.060956385820589</v>
          </cell>
          <cell r="U81">
            <v>12.181322446515267</v>
          </cell>
          <cell r="V81">
            <v>12.682582677227657</v>
          </cell>
          <cell r="W81">
            <v>25.890768181382455</v>
          </cell>
          <cell r="X81">
            <v>8.8872230269013244</v>
          </cell>
          <cell r="Y81">
            <v>8.9114760442439547</v>
          </cell>
          <cell r="Z81">
            <v>8.9486323821898992</v>
          </cell>
          <cell r="AA81">
            <v>8.9985479172475209</v>
          </cell>
          <cell r="AB81">
            <v>9.0470584966371206</v>
          </cell>
          <cell r="AC81">
            <v>9.1201951675489852</v>
          </cell>
          <cell r="AD81">
            <v>2</v>
          </cell>
          <cell r="AE81">
            <v>2</v>
          </cell>
          <cell r="AF81">
            <v>2</v>
          </cell>
          <cell r="AG81">
            <v>2</v>
          </cell>
          <cell r="AH81">
            <v>2</v>
          </cell>
          <cell r="AI81">
            <v>2</v>
          </cell>
          <cell r="AJ81">
            <v>2</v>
          </cell>
        </row>
        <row r="83">
          <cell r="E83">
            <v>-29.464359656607527</v>
          </cell>
          <cell r="F83">
            <v>17.529954847150591</v>
          </cell>
          <cell r="G83">
            <v>7.4689085751103335</v>
          </cell>
          <cell r="H83">
            <v>-6.6894370090198407</v>
          </cell>
          <cell r="I83">
            <v>-85.933109970080494</v>
          </cell>
          <cell r="O83">
            <v>13.285024154589365</v>
          </cell>
          <cell r="P83">
            <v>2</v>
          </cell>
          <cell r="Q83">
            <v>2</v>
          </cell>
          <cell r="R83">
            <v>1.736460554371007</v>
          </cell>
          <cell r="S83">
            <v>1.1995623962577326</v>
          </cell>
          <cell r="T83">
            <v>2</v>
          </cell>
          <cell r="U83">
            <v>2</v>
          </cell>
          <cell r="V83">
            <v>2</v>
          </cell>
          <cell r="W83">
            <v>1.9999999999999858</v>
          </cell>
          <cell r="X83">
            <v>1.9999999999999858</v>
          </cell>
          <cell r="Y83">
            <v>2.0000000000000284</v>
          </cell>
          <cell r="Z83">
            <v>2</v>
          </cell>
          <cell r="AA83">
            <v>2.0000000000000284</v>
          </cell>
          <cell r="AB83">
            <v>2</v>
          </cell>
          <cell r="AC83">
            <v>2</v>
          </cell>
          <cell r="AD83">
            <v>2</v>
          </cell>
          <cell r="AE83">
            <v>2</v>
          </cell>
          <cell r="AF83">
            <v>2</v>
          </cell>
          <cell r="AG83">
            <v>2</v>
          </cell>
          <cell r="AH83">
            <v>2</v>
          </cell>
          <cell r="AI83">
            <v>2</v>
          </cell>
          <cell r="AJ83">
            <v>2</v>
          </cell>
        </row>
        <row r="84">
          <cell r="E84">
            <v>-24.169377268156254</v>
          </cell>
          <cell r="F84">
            <v>6.9583239437645403</v>
          </cell>
          <cell r="G84">
            <v>2.9888690738599166</v>
          </cell>
          <cell r="H84">
            <v>0.18794475469729832</v>
          </cell>
          <cell r="I84">
            <v>-42.745721804685196</v>
          </cell>
          <cell r="O84">
            <v>11.390977443609017</v>
          </cell>
          <cell r="P84">
            <v>2</v>
          </cell>
          <cell r="Q84">
            <v>2</v>
          </cell>
          <cell r="R84">
            <v>2</v>
          </cell>
          <cell r="S84">
            <v>2</v>
          </cell>
          <cell r="T84">
            <v>2</v>
          </cell>
          <cell r="U84">
            <v>2</v>
          </cell>
          <cell r="V84">
            <v>2</v>
          </cell>
          <cell r="W84">
            <v>2</v>
          </cell>
          <cell r="X84">
            <v>2</v>
          </cell>
          <cell r="Y84">
            <v>2</v>
          </cell>
          <cell r="Z84">
            <v>2</v>
          </cell>
          <cell r="AA84">
            <v>2</v>
          </cell>
          <cell r="AB84">
            <v>2</v>
          </cell>
          <cell r="AC84">
            <v>2</v>
          </cell>
          <cell r="AD84">
            <v>2</v>
          </cell>
          <cell r="AE84">
            <v>2</v>
          </cell>
          <cell r="AF84">
            <v>2</v>
          </cell>
          <cell r="AG84">
            <v>2</v>
          </cell>
          <cell r="AH84">
            <v>2</v>
          </cell>
          <cell r="AI84">
            <v>2</v>
          </cell>
          <cell r="AJ84">
            <v>2</v>
          </cell>
        </row>
        <row r="85">
          <cell r="E85">
            <v>-10.534442726313245</v>
          </cell>
          <cell r="F85">
            <v>-14.504322482445161</v>
          </cell>
          <cell r="G85">
            <v>-9.5145138978116819</v>
          </cell>
          <cell r="H85">
            <v>22.984684306142157</v>
          </cell>
          <cell r="I85">
            <v>65.868407235860417</v>
          </cell>
          <cell r="O85">
            <v>4.7457627118644012</v>
          </cell>
          <cell r="P85">
            <v>2</v>
          </cell>
          <cell r="Q85">
            <v>2</v>
          </cell>
          <cell r="R85">
            <v>3</v>
          </cell>
          <cell r="S85">
            <v>5</v>
          </cell>
          <cell r="T85">
            <v>2</v>
          </cell>
          <cell r="U85">
            <v>2</v>
          </cell>
          <cell r="V85">
            <v>2</v>
          </cell>
          <cell r="W85">
            <v>2</v>
          </cell>
          <cell r="X85">
            <v>2</v>
          </cell>
          <cell r="Y85">
            <v>2</v>
          </cell>
          <cell r="Z85">
            <v>2</v>
          </cell>
          <cell r="AA85">
            <v>2</v>
          </cell>
          <cell r="AB85">
            <v>2</v>
          </cell>
          <cell r="AC85">
            <v>2</v>
          </cell>
          <cell r="AD85">
            <v>2</v>
          </cell>
          <cell r="AE85">
            <v>2</v>
          </cell>
          <cell r="AF85">
            <v>2</v>
          </cell>
          <cell r="AG85">
            <v>2</v>
          </cell>
          <cell r="AH85">
            <v>2</v>
          </cell>
          <cell r="AI85">
            <v>2</v>
          </cell>
          <cell r="AJ85">
            <v>2</v>
          </cell>
        </row>
        <row r="87">
          <cell r="E87">
            <v>-19.893590242441476</v>
          </cell>
          <cell r="F87">
            <v>-13.365708719701658</v>
          </cell>
          <cell r="G87">
            <v>-33.069616878930191</v>
          </cell>
          <cell r="H87">
            <v>5.6397057236606827</v>
          </cell>
          <cell r="I87">
            <v>90.400620994152177</v>
          </cell>
          <cell r="O87">
            <v>21.343377275580664</v>
          </cell>
          <cell r="P87">
            <v>9.4885955799166766</v>
          </cell>
          <cell r="Q87">
            <v>10.034228392647293</v>
          </cell>
          <cell r="R87">
            <v>20.427511142316249</v>
          </cell>
          <cell r="S87">
            <v>19.873506787897171</v>
          </cell>
          <cell r="T87">
            <v>19.650096521422583</v>
          </cell>
          <cell r="U87">
            <v>17.906594336992512</v>
          </cell>
          <cell r="V87">
            <v>15.265894345173976</v>
          </cell>
          <cell r="W87">
            <v>27.615738011265464</v>
          </cell>
          <cell r="X87">
            <v>9.4698238804391934</v>
          </cell>
          <cell r="Y87">
            <v>9.461902585639038</v>
          </cell>
          <cell r="Z87">
            <v>9.4698208485848596</v>
          </cell>
          <cell r="AA87">
            <v>9.493048280898094</v>
          </cell>
          <cell r="AB87">
            <v>9.5159963928497859</v>
          </cell>
          <cell r="AC87">
            <v>9.5665662981199802</v>
          </cell>
          <cell r="AD87">
            <v>9.6120949655426244</v>
          </cell>
          <cell r="AE87">
            <v>9.5865026523250947</v>
          </cell>
          <cell r="AF87">
            <v>9.5625416220131711</v>
          </cell>
          <cell r="AG87">
            <v>9.5400977483873106</v>
          </cell>
          <cell r="AH87">
            <v>9.5190660626530956</v>
          </cell>
          <cell r="AI87">
            <v>9.4993498851452216</v>
          </cell>
          <cell r="AJ87">
            <v>9.4808600542681631</v>
          </cell>
        </row>
        <row r="88">
          <cell r="E88">
            <v>21.728016486133612</v>
          </cell>
          <cell r="F88">
            <v>-9.2998784135944135</v>
          </cell>
          <cell r="G88">
            <v>23.749342942094856</v>
          </cell>
          <cell r="H88">
            <v>-12.503905851459635</v>
          </cell>
          <cell r="I88">
            <v>24.878330110548077</v>
          </cell>
          <cell r="O88">
            <v>65.151515151515156</v>
          </cell>
          <cell r="P88">
            <v>3</v>
          </cell>
          <cell r="Q88">
            <v>3</v>
          </cell>
          <cell r="R88">
            <v>3</v>
          </cell>
          <cell r="S88">
            <v>3</v>
          </cell>
          <cell r="T88">
            <v>3</v>
          </cell>
          <cell r="U88">
            <v>3</v>
          </cell>
          <cell r="V88">
            <v>3</v>
          </cell>
          <cell r="W88">
            <v>3</v>
          </cell>
          <cell r="X88">
            <v>3</v>
          </cell>
          <cell r="Y88">
            <v>3</v>
          </cell>
          <cell r="Z88">
            <v>3</v>
          </cell>
          <cell r="AA88">
            <v>3</v>
          </cell>
          <cell r="AB88">
            <v>3</v>
          </cell>
          <cell r="AC88">
            <v>3</v>
          </cell>
          <cell r="AD88">
            <v>3</v>
          </cell>
          <cell r="AE88">
            <v>3</v>
          </cell>
          <cell r="AF88">
            <v>3</v>
          </cell>
          <cell r="AG88">
            <v>3</v>
          </cell>
          <cell r="AH88">
            <v>3</v>
          </cell>
          <cell r="AI88">
            <v>3</v>
          </cell>
          <cell r="AJ88">
            <v>3</v>
          </cell>
        </row>
        <row r="89">
          <cell r="E89">
            <v>-2.9350885069556512</v>
          </cell>
          <cell r="F89">
            <v>-11.2881841432268</v>
          </cell>
          <cell r="G89">
            <v>-3.3860148390977116</v>
          </cell>
          <cell r="H89">
            <v>-6.5011686885466986</v>
          </cell>
          <cell r="I89">
            <v>49.370973633204983</v>
          </cell>
          <cell r="O89">
            <v>28.861154446177864</v>
          </cell>
          <cell r="P89">
            <v>8.0615235092731581</v>
          </cell>
          <cell r="Q89">
            <v>8.5596162560283915</v>
          </cell>
          <cell r="R89">
            <v>16.961215245393561</v>
          </cell>
          <cell r="S89">
            <v>16.918006763800946</v>
          </cell>
          <cell r="T89">
            <v>17.080894860894148</v>
          </cell>
          <cell r="U89">
            <v>15.883057741316932</v>
          </cell>
          <cell r="V89">
            <v>13.785937239679555</v>
          </cell>
          <cell r="W89">
            <v>24.927229576796094</v>
          </cell>
          <cell r="X89">
            <v>8.8872230269013244</v>
          </cell>
          <cell r="Y89">
            <v>8.9114760442439547</v>
          </cell>
          <cell r="Z89">
            <v>8.9486323821898992</v>
          </cell>
          <cell r="AA89">
            <v>8.9985479172475209</v>
          </cell>
          <cell r="AB89">
            <v>9.0470584966370922</v>
          </cell>
          <cell r="AC89">
            <v>9.1201951675489852</v>
          </cell>
          <cell r="AD89">
            <v>9.1878380422223671</v>
          </cell>
          <cell r="AE89">
            <v>9.1878380422223245</v>
          </cell>
          <cell r="AF89">
            <v>9.1878380422223387</v>
          </cell>
          <cell r="AG89">
            <v>9.1878380422223387</v>
          </cell>
          <cell r="AH89">
            <v>9.1878380422223245</v>
          </cell>
          <cell r="AI89">
            <v>9.1878380422223671</v>
          </cell>
          <cell r="AJ89">
            <v>9.1878380422223245</v>
          </cell>
        </row>
        <row r="92">
          <cell r="H92">
            <v>1</v>
          </cell>
          <cell r="I92">
            <v>0</v>
          </cell>
          <cell r="O92">
            <v>5</v>
          </cell>
          <cell r="P92">
            <v>2</v>
          </cell>
          <cell r="Q92">
            <v>2</v>
          </cell>
          <cell r="R92">
            <v>2</v>
          </cell>
          <cell r="S92">
            <v>2</v>
          </cell>
          <cell r="T92">
            <v>2</v>
          </cell>
          <cell r="U92">
            <v>2</v>
          </cell>
          <cell r="V92">
            <v>2</v>
          </cell>
          <cell r="W92">
            <v>2</v>
          </cell>
          <cell r="X92">
            <v>2</v>
          </cell>
          <cell r="Y92">
            <v>2</v>
          </cell>
          <cell r="Z92">
            <v>2</v>
          </cell>
          <cell r="AA92">
            <v>2</v>
          </cell>
          <cell r="AB92">
            <v>2</v>
          </cell>
          <cell r="AC92">
            <v>2</v>
          </cell>
          <cell r="AD92">
            <v>2</v>
          </cell>
          <cell r="AE92">
            <v>2</v>
          </cell>
          <cell r="AF92">
            <v>2</v>
          </cell>
          <cell r="AG92">
            <v>2</v>
          </cell>
          <cell r="AH92">
            <v>2</v>
          </cell>
          <cell r="AI92">
            <v>2</v>
          </cell>
          <cell r="AJ92">
            <v>2</v>
          </cell>
        </row>
        <row r="93">
          <cell r="O93">
            <v>0</v>
          </cell>
          <cell r="P93">
            <v>2</v>
          </cell>
          <cell r="Q93">
            <v>2</v>
          </cell>
          <cell r="R93">
            <v>3</v>
          </cell>
          <cell r="S93">
            <v>5</v>
          </cell>
          <cell r="T93">
            <v>2</v>
          </cell>
          <cell r="U93">
            <v>2</v>
          </cell>
          <cell r="V93">
            <v>2</v>
          </cell>
          <cell r="W93">
            <v>2</v>
          </cell>
          <cell r="X93">
            <v>2</v>
          </cell>
          <cell r="Y93">
            <v>2</v>
          </cell>
          <cell r="Z93">
            <v>2</v>
          </cell>
          <cell r="AA93">
            <v>2</v>
          </cell>
          <cell r="AB93">
            <v>2</v>
          </cell>
          <cell r="AC93">
            <v>2</v>
          </cell>
          <cell r="AD93">
            <v>2</v>
          </cell>
          <cell r="AE93">
            <v>2</v>
          </cell>
          <cell r="AF93">
            <v>2</v>
          </cell>
          <cell r="AG93">
            <v>2</v>
          </cell>
          <cell r="AH93">
            <v>2</v>
          </cell>
          <cell r="AI93">
            <v>2</v>
          </cell>
          <cell r="AJ93">
            <v>2</v>
          </cell>
        </row>
        <row r="94">
          <cell r="H94" t="e">
            <v>#REF!</v>
          </cell>
        </row>
        <row r="99">
          <cell r="G99" t="str">
            <v>pr.grants</v>
          </cell>
          <cell r="H99" t="e">
            <v>#REF!</v>
          </cell>
        </row>
        <row r="100">
          <cell r="G100" t="str">
            <v>cr</v>
          </cell>
          <cell r="H100" t="e">
            <v>#REF!</v>
          </cell>
        </row>
        <row r="101">
          <cell r="G101" t="str">
            <v>db</v>
          </cell>
          <cell r="H101" t="e">
            <v>#REF!</v>
          </cell>
        </row>
        <row r="102">
          <cell r="G102" t="str">
            <v>off. grants</v>
          </cell>
          <cell r="H102" t="e">
            <v>#REF!</v>
          </cell>
        </row>
        <row r="103">
          <cell r="G103" t="str">
            <v>cr</v>
          </cell>
          <cell r="H103" t="e">
            <v>#REF!</v>
          </cell>
        </row>
        <row r="104">
          <cell r="G104" t="str">
            <v>db</v>
          </cell>
          <cell r="H104" t="e">
            <v>#REF!</v>
          </cell>
        </row>
      </sheetData>
      <sheetData sheetId="12">
        <row r="1">
          <cell r="A1" t="str">
            <v>KENYA AIRWAYS</v>
          </cell>
        </row>
        <row r="12">
          <cell r="B12">
            <v>125</v>
          </cell>
          <cell r="F12">
            <v>1</v>
          </cell>
          <cell r="G12">
            <v>2</v>
          </cell>
        </row>
        <row r="13">
          <cell r="B13">
            <v>40</v>
          </cell>
          <cell r="E13">
            <v>2</v>
          </cell>
        </row>
        <row r="23">
          <cell r="C23">
            <v>12.428571428571429</v>
          </cell>
          <cell r="D23">
            <v>24.857142857142858</v>
          </cell>
          <cell r="E23">
            <v>24.857142857142858</v>
          </cell>
          <cell r="F23">
            <v>24.857142857142858</v>
          </cell>
          <cell r="G23">
            <v>24.857142857142858</v>
          </cell>
          <cell r="H23">
            <v>24.857142857142858</v>
          </cell>
          <cell r="I23">
            <v>24.857142857142858</v>
          </cell>
        </row>
        <row r="24">
          <cell r="B24">
            <v>174</v>
          </cell>
          <cell r="C24">
            <v>161.57142857142858</v>
          </cell>
          <cell r="D24">
            <v>136.71428571428572</v>
          </cell>
          <cell r="E24">
            <v>111.85714285714286</v>
          </cell>
          <cell r="F24">
            <v>87</v>
          </cell>
          <cell r="G24">
            <v>62.142857142857139</v>
          </cell>
          <cell r="H24">
            <v>37.285714285714278</v>
          </cell>
          <cell r="I24">
            <v>12.42857142857142</v>
          </cell>
        </row>
        <row r="31">
          <cell r="C31">
            <v>35</v>
          </cell>
          <cell r="D31">
            <v>35</v>
          </cell>
        </row>
        <row r="32">
          <cell r="C32">
            <v>35</v>
          </cell>
          <cell r="D32">
            <v>35</v>
          </cell>
        </row>
        <row r="34">
          <cell r="C34">
            <v>2.8928571428571428</v>
          </cell>
          <cell r="D34">
            <v>2.5714285714285716</v>
          </cell>
          <cell r="E34">
            <v>2.1428571428571423</v>
          </cell>
          <cell r="F34">
            <v>1.7142857142857142</v>
          </cell>
          <cell r="G34">
            <v>1.2857142857142854</v>
          </cell>
          <cell r="H34">
            <v>0.85714285714285698</v>
          </cell>
          <cell r="I34">
            <v>0.42857142857142844</v>
          </cell>
        </row>
        <row r="35">
          <cell r="C35">
            <v>3.5714285714285716</v>
          </cell>
          <cell r="D35">
            <v>7.1428571428571432</v>
          </cell>
          <cell r="E35">
            <v>7.1428571428571432</v>
          </cell>
          <cell r="F35">
            <v>7.1428571428571432</v>
          </cell>
          <cell r="G35">
            <v>7.1428571428571432</v>
          </cell>
          <cell r="H35">
            <v>7.1428571428571432</v>
          </cell>
          <cell r="I35">
            <v>7.1428571428571432</v>
          </cell>
        </row>
        <row r="36">
          <cell r="C36">
            <v>3.5714285714285716</v>
          </cell>
          <cell r="D36">
            <v>3.5714285714285716</v>
          </cell>
          <cell r="E36">
            <v>3.5714285714285716</v>
          </cell>
          <cell r="F36">
            <v>3.5714285714285716</v>
          </cell>
          <cell r="G36">
            <v>3.5714285714285716</v>
          </cell>
          <cell r="H36">
            <v>3.5714285714285716</v>
          </cell>
          <cell r="I36">
            <v>3.5714285714285716</v>
          </cell>
        </row>
        <row r="37">
          <cell r="D37">
            <v>3.5714285714285716</v>
          </cell>
          <cell r="E37">
            <v>3.5714285714285716</v>
          </cell>
          <cell r="F37">
            <v>3.5714285714285716</v>
          </cell>
          <cell r="G37">
            <v>3.5714285714285716</v>
          </cell>
          <cell r="H37">
            <v>3.5714285714285716</v>
          </cell>
          <cell r="I37">
            <v>3.5714285714285716</v>
          </cell>
        </row>
        <row r="38">
          <cell r="B38">
            <v>50</v>
          </cell>
          <cell r="C38">
            <v>46.428571428571431</v>
          </cell>
          <cell r="D38">
            <v>39.285714285714285</v>
          </cell>
          <cell r="E38">
            <v>32.142857142857139</v>
          </cell>
          <cell r="F38">
            <v>24.999999999999996</v>
          </cell>
          <cell r="G38">
            <v>17.857142857142854</v>
          </cell>
          <cell r="H38">
            <v>10.714285714285712</v>
          </cell>
          <cell r="I38">
            <v>3.5714285714285685</v>
          </cell>
        </row>
        <row r="42">
          <cell r="E42">
            <v>80</v>
          </cell>
        </row>
        <row r="43">
          <cell r="E43">
            <v>80</v>
          </cell>
        </row>
        <row r="45">
          <cell r="E45">
            <v>3.7142857142857144</v>
          </cell>
          <cell r="F45">
            <v>3.1428571428571423</v>
          </cell>
          <cell r="G45">
            <v>2.5714285714285712</v>
          </cell>
          <cell r="H45">
            <v>1.9999999999999996</v>
          </cell>
          <cell r="I45">
            <v>1.4285714285714284</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row>
        <row r="46">
          <cell r="E46">
            <v>7.1428571428571432</v>
          </cell>
          <cell r="F46">
            <v>7.1428571428571432</v>
          </cell>
          <cell r="G46">
            <v>7.1428571428571432</v>
          </cell>
          <cell r="H46">
            <v>7.1428571428571432</v>
          </cell>
          <cell r="I46">
            <v>7.1428571428571432</v>
          </cell>
        </row>
        <row r="47">
          <cell r="E47">
            <v>7.1428571428571432</v>
          </cell>
          <cell r="F47">
            <v>7.1428571428571432</v>
          </cell>
          <cell r="G47">
            <v>7.1428571428571432</v>
          </cell>
          <cell r="H47">
            <v>7.1428571428571432</v>
          </cell>
          <cell r="I47">
            <v>7.1428571428571432</v>
          </cell>
        </row>
        <row r="48">
          <cell r="B48">
            <v>50</v>
          </cell>
          <cell r="E48">
            <v>42.857142857142854</v>
          </cell>
          <cell r="F48">
            <v>35.714285714285708</v>
          </cell>
          <cell r="G48">
            <v>28.571428571428566</v>
          </cell>
          <cell r="H48">
            <v>21.428571428571423</v>
          </cell>
          <cell r="I48">
            <v>14.285714285714281</v>
          </cell>
        </row>
        <row r="52">
          <cell r="F52">
            <v>125</v>
          </cell>
          <cell r="G52">
            <v>250</v>
          </cell>
        </row>
        <row r="53">
          <cell r="F53">
            <v>125</v>
          </cell>
          <cell r="G53">
            <v>250</v>
          </cell>
        </row>
        <row r="55">
          <cell r="F55">
            <v>5.64</v>
          </cell>
          <cell r="G55">
            <v>5.28</v>
          </cell>
          <cell r="H55">
            <v>4.8</v>
          </cell>
          <cell r="I55">
            <v>4.32</v>
          </cell>
          <cell r="O55">
            <v>1.44</v>
          </cell>
          <cell r="P55">
            <v>0.96</v>
          </cell>
          <cell r="Q55">
            <v>0.48</v>
          </cell>
          <cell r="R55">
            <v>0.12</v>
          </cell>
        </row>
        <row r="56">
          <cell r="F56">
            <v>6</v>
          </cell>
          <cell r="G56">
            <v>12</v>
          </cell>
          <cell r="H56">
            <v>12</v>
          </cell>
          <cell r="I56">
            <v>12</v>
          </cell>
          <cell r="O56">
            <v>12</v>
          </cell>
          <cell r="P56">
            <v>12</v>
          </cell>
          <cell r="Q56">
            <v>12</v>
          </cell>
          <cell r="R56">
            <v>6</v>
          </cell>
        </row>
        <row r="57">
          <cell r="F57">
            <v>6</v>
          </cell>
          <cell r="G57">
            <v>6</v>
          </cell>
          <cell r="H57">
            <v>6</v>
          </cell>
          <cell r="I57">
            <v>6</v>
          </cell>
          <cell r="O57">
            <v>6</v>
          </cell>
          <cell r="P57">
            <v>6</v>
          </cell>
          <cell r="Q57">
            <v>6</v>
          </cell>
        </row>
        <row r="58">
          <cell r="G58">
            <v>6</v>
          </cell>
          <cell r="H58">
            <v>6</v>
          </cell>
          <cell r="I58">
            <v>6</v>
          </cell>
          <cell r="O58">
            <v>6</v>
          </cell>
          <cell r="P58">
            <v>6</v>
          </cell>
          <cell r="Q58">
            <v>6</v>
          </cell>
          <cell r="R58">
            <v>6</v>
          </cell>
        </row>
        <row r="59">
          <cell r="B59">
            <v>144</v>
          </cell>
          <cell r="F59">
            <v>138</v>
          </cell>
          <cell r="G59">
            <v>126</v>
          </cell>
          <cell r="H59">
            <v>114</v>
          </cell>
          <cell r="I59">
            <v>102</v>
          </cell>
          <cell r="O59">
            <v>30</v>
          </cell>
          <cell r="P59">
            <v>18</v>
          </cell>
          <cell r="Q59">
            <v>6</v>
          </cell>
          <cell r="R59">
            <v>0</v>
          </cell>
        </row>
        <row r="63">
          <cell r="B63">
            <v>205</v>
          </cell>
          <cell r="D63">
            <v>0</v>
          </cell>
          <cell r="E63">
            <v>80</v>
          </cell>
          <cell r="F63">
            <v>125</v>
          </cell>
        </row>
        <row r="64">
          <cell r="B64">
            <v>165</v>
          </cell>
          <cell r="D64">
            <v>0</v>
          </cell>
          <cell r="E64">
            <v>64.390243902439025</v>
          </cell>
          <cell r="F64">
            <v>100.60975609756098</v>
          </cell>
        </row>
        <row r="65">
          <cell r="B65">
            <v>40</v>
          </cell>
          <cell r="D65">
            <v>0</v>
          </cell>
          <cell r="E65">
            <v>15.609756097560975</v>
          </cell>
          <cell r="F65">
            <v>24.390243902439025</v>
          </cell>
        </row>
        <row r="67">
          <cell r="D67">
            <v>0</v>
          </cell>
          <cell r="E67">
            <v>1.851219512195122</v>
          </cell>
          <cell r="F67">
            <v>6.433993902439024</v>
          </cell>
          <cell r="G67">
            <v>8.7530487804878039</v>
          </cell>
          <cell r="H67">
            <v>7.9280487804878037</v>
          </cell>
          <cell r="I67">
            <v>7.1030487804878044</v>
          </cell>
          <cell r="O67">
            <v>2.1530487804878038</v>
          </cell>
          <cell r="P67">
            <v>1.3280487804878038</v>
          </cell>
          <cell r="Q67">
            <v>0.58353658536585262</v>
          </cell>
          <cell r="R67">
            <v>0.12576219512195019</v>
          </cell>
        </row>
        <row r="68">
          <cell r="E68">
            <v>2.6829268292682928</v>
          </cell>
          <cell r="F68">
            <v>9.5579268292682933</v>
          </cell>
          <cell r="G68">
            <v>13.75</v>
          </cell>
          <cell r="H68">
            <v>13.75</v>
          </cell>
          <cell r="I68">
            <v>13.75</v>
          </cell>
          <cell r="O68">
            <v>13.75</v>
          </cell>
          <cell r="P68">
            <v>13.75</v>
          </cell>
          <cell r="Q68">
            <v>11.067073170731708</v>
          </cell>
          <cell r="R68">
            <v>4.1920731707317076</v>
          </cell>
        </row>
        <row r="69">
          <cell r="D69">
            <v>0</v>
          </cell>
          <cell r="E69">
            <v>0</v>
          </cell>
          <cell r="F69">
            <v>0</v>
          </cell>
          <cell r="G69">
            <v>0</v>
          </cell>
          <cell r="H69">
            <v>0</v>
          </cell>
          <cell r="I69">
            <v>0</v>
          </cell>
          <cell r="O69">
            <v>0</v>
          </cell>
        </row>
        <row r="70">
          <cell r="E70">
            <v>0</v>
          </cell>
          <cell r="F70">
            <v>0</v>
          </cell>
          <cell r="G70">
            <v>0</v>
          </cell>
          <cell r="H70">
            <v>0</v>
          </cell>
          <cell r="I70">
            <v>0</v>
          </cell>
          <cell r="O70">
            <v>0</v>
          </cell>
          <cell r="P70">
            <v>0</v>
          </cell>
        </row>
        <row r="71">
          <cell r="E71">
            <v>2.6829268292682928</v>
          </cell>
          <cell r="F71">
            <v>5.3658536585365857</v>
          </cell>
          <cell r="G71">
            <v>5.3658536585365857</v>
          </cell>
          <cell r="H71">
            <v>5.3658536585365857</v>
          </cell>
          <cell r="I71">
            <v>5.3658536585365857</v>
          </cell>
          <cell r="O71">
            <v>5.3658536585365857</v>
          </cell>
          <cell r="P71">
            <v>5.3658536585365857</v>
          </cell>
          <cell r="Q71">
            <v>2.6829268292682928</v>
          </cell>
        </row>
        <row r="72">
          <cell r="F72">
            <v>4.1920731707317076</v>
          </cell>
          <cell r="G72">
            <v>8.3841463414634152</v>
          </cell>
          <cell r="H72">
            <v>8.3841463414634152</v>
          </cell>
          <cell r="I72">
            <v>8.3841463414634152</v>
          </cell>
          <cell r="O72">
            <v>8.3841463414634152</v>
          </cell>
          <cell r="P72">
            <v>8.3841463414634152</v>
          </cell>
          <cell r="Q72">
            <v>8.3841463414634152</v>
          </cell>
          <cell r="R72">
            <v>4.1920731707317076</v>
          </cell>
        </row>
        <row r="73">
          <cell r="D73">
            <v>0</v>
          </cell>
          <cell r="E73">
            <v>61.707317073170735</v>
          </cell>
          <cell r="F73">
            <v>152.75914634146341</v>
          </cell>
          <cell r="G73">
            <v>139.00914634146341</v>
          </cell>
          <cell r="H73">
            <v>125.25914634146341</v>
          </cell>
          <cell r="I73">
            <v>111.50914634146341</v>
          </cell>
          <cell r="O73">
            <v>29.009146341463399</v>
          </cell>
          <cell r="P73">
            <v>15.259146341463399</v>
          </cell>
          <cell r="Q73">
            <v>4.1920731707316907</v>
          </cell>
          <cell r="R73">
            <v>-1.7319479184152442E-14</v>
          </cell>
        </row>
        <row r="74">
          <cell r="C74">
            <v>0</v>
          </cell>
          <cell r="D74">
            <v>0</v>
          </cell>
          <cell r="E74">
            <v>0</v>
          </cell>
          <cell r="F74">
            <v>0</v>
          </cell>
          <cell r="G74">
            <v>0</v>
          </cell>
          <cell r="H74">
            <v>0</v>
          </cell>
          <cell r="I74">
            <v>0</v>
          </cell>
          <cell r="O74">
            <v>0</v>
          </cell>
          <cell r="P74">
            <v>0</v>
          </cell>
          <cell r="Q74">
            <v>0</v>
          </cell>
          <cell r="R74">
            <v>0</v>
          </cell>
        </row>
        <row r="75">
          <cell r="C75">
            <v>0</v>
          </cell>
          <cell r="E75">
            <v>0</v>
          </cell>
          <cell r="F75">
            <v>0</v>
          </cell>
          <cell r="G75">
            <v>0</v>
          </cell>
          <cell r="H75">
            <v>0</v>
          </cell>
          <cell r="I75">
            <v>0</v>
          </cell>
          <cell r="O75">
            <v>0</v>
          </cell>
          <cell r="P75">
            <v>0</v>
          </cell>
          <cell r="Q75">
            <v>0</v>
          </cell>
          <cell r="R75">
            <v>0</v>
          </cell>
        </row>
        <row r="76">
          <cell r="C76">
            <v>64.390243902439025</v>
          </cell>
          <cell r="E76">
            <v>61.707317073170735</v>
          </cell>
          <cell r="F76">
            <v>56.341463414634148</v>
          </cell>
          <cell r="G76">
            <v>50.975609756097562</v>
          </cell>
          <cell r="H76">
            <v>45.609756097560975</v>
          </cell>
          <cell r="I76">
            <v>40.243902439024389</v>
          </cell>
          <cell r="O76">
            <v>8.0487804878048692</v>
          </cell>
          <cell r="P76">
            <v>2.6829268292682835</v>
          </cell>
          <cell r="Q76">
            <v>-9.3258734068513149E-15</v>
          </cell>
          <cell r="R76">
            <v>-9.3258734068513149E-15</v>
          </cell>
        </row>
        <row r="77">
          <cell r="C77">
            <v>100.60975609756098</v>
          </cell>
          <cell r="F77">
            <v>96.417682926829272</v>
          </cell>
          <cell r="G77">
            <v>88.033536585365852</v>
          </cell>
          <cell r="H77">
            <v>79.649390243902431</v>
          </cell>
          <cell r="I77">
            <v>71.265243902439011</v>
          </cell>
          <cell r="O77">
            <v>20.96036585365853</v>
          </cell>
          <cell r="P77">
            <v>12.576219512195115</v>
          </cell>
          <cell r="Q77">
            <v>4.1920731707316996</v>
          </cell>
          <cell r="R77">
            <v>-7.9936057773011271E-15</v>
          </cell>
        </row>
      </sheetData>
      <sheetData sheetId="13">
        <row r="1">
          <cell r="A1">
            <v>37893.607382060203</v>
          </cell>
        </row>
        <row r="9">
          <cell r="I9">
            <v>478.52908405219171</v>
          </cell>
          <cell r="M9">
            <v>569.99682027001381</v>
          </cell>
          <cell r="N9">
            <v>516.36029163366197</v>
          </cell>
          <cell r="O9">
            <v>475.34933695051421</v>
          </cell>
          <cell r="P9">
            <v>270.31174187016069</v>
          </cell>
          <cell r="Q9">
            <v>247.65140117683296</v>
          </cell>
          <cell r="R9">
            <v>195.00956270535917</v>
          </cell>
          <cell r="S9">
            <v>192.55857072647674</v>
          </cell>
          <cell r="T9">
            <v>203.39751082172731</v>
          </cell>
          <cell r="U9">
            <v>198.14871540477094</v>
          </cell>
          <cell r="V9">
            <v>196.22593038310362</v>
          </cell>
          <cell r="W9">
            <v>198.90379626742413</v>
          </cell>
          <cell r="X9">
            <v>196.61973816153682</v>
          </cell>
          <cell r="Y9">
            <v>220.097490431474</v>
          </cell>
          <cell r="Z9">
            <v>228.39544754716394</v>
          </cell>
          <cell r="AA9">
            <v>229.14929233323807</v>
          </cell>
          <cell r="AB9">
            <v>226.77938309376924</v>
          </cell>
          <cell r="AC9">
            <v>228.20542334986749</v>
          </cell>
          <cell r="AD9">
            <v>219.70865610863106</v>
          </cell>
          <cell r="AE9">
            <v>232.18224752846297</v>
          </cell>
          <cell r="AF9">
            <v>245.23284280443289</v>
          </cell>
          <cell r="AG9">
            <v>230.9097977551823</v>
          </cell>
          <cell r="AH9">
            <v>229.88044014745023</v>
          </cell>
          <cell r="AI9">
            <v>227.07060842586827</v>
          </cell>
          <cell r="AJ9">
            <v>238.29982102208581</v>
          </cell>
        </row>
        <row r="10">
          <cell r="I10">
            <v>328.67200000000003</v>
          </cell>
          <cell r="O10">
            <v>388.5</v>
          </cell>
          <cell r="P10">
            <v>220.70456302686239</v>
          </cell>
          <cell r="Q10">
            <v>198.85985338389179</v>
          </cell>
          <cell r="R10">
            <v>160.82702944671624</v>
          </cell>
          <cell r="S10">
            <v>168.21159413912835</v>
          </cell>
          <cell r="T10">
            <v>176.02512858877631</v>
          </cell>
          <cell r="U10">
            <v>172.77467320112112</v>
          </cell>
          <cell r="V10">
            <v>170.85188817945377</v>
          </cell>
          <cell r="W10">
            <v>168.53692118082103</v>
          </cell>
          <cell r="X10">
            <v>166.25286307493369</v>
          </cell>
          <cell r="Y10">
            <v>182.16384094487088</v>
          </cell>
          <cell r="Z10">
            <v>182.45379806056087</v>
          </cell>
          <cell r="AA10">
            <v>181.86903525169828</v>
          </cell>
          <cell r="AB10">
            <v>186.80091655736607</v>
          </cell>
          <cell r="AC10">
            <v>188.52530691718584</v>
          </cell>
          <cell r="AD10">
            <v>195.17809241856546</v>
          </cell>
          <cell r="AE10">
            <v>214.79723658101338</v>
          </cell>
          <cell r="AF10">
            <v>226.98538459959934</v>
          </cell>
          <cell r="AG10">
            <v>214.6574567846188</v>
          </cell>
          <cell r="AH10">
            <v>217.59936475415955</v>
          </cell>
          <cell r="AI10">
            <v>215.90323411819637</v>
          </cell>
          <cell r="AJ10">
            <v>226.26999945702994</v>
          </cell>
        </row>
        <row r="11">
          <cell r="I11">
            <v>110.7</v>
          </cell>
          <cell r="O11">
            <v>63.191279999999992</v>
          </cell>
          <cell r="P11">
            <v>31.974000213298268</v>
          </cell>
          <cell r="Q11">
            <v>31.15836916294117</v>
          </cell>
          <cell r="R11">
            <v>22.233544418642936</v>
          </cell>
          <cell r="S11">
            <v>18.0821775373484</v>
          </cell>
          <cell r="T11">
            <v>15.794757107951</v>
          </cell>
          <cell r="U11">
            <v>16.928816603649835</v>
          </cell>
          <cell r="V11">
            <v>16.928816603649835</v>
          </cell>
          <cell r="W11">
            <v>13.890003916982835</v>
          </cell>
          <cell r="X11">
            <v>13.890003916982891</v>
          </cell>
          <cell r="Y11">
            <v>13.890003916982849</v>
          </cell>
          <cell r="Z11">
            <v>13.890003916982849</v>
          </cell>
          <cell r="AA11">
            <v>15.228611511919558</v>
          </cell>
          <cell r="AB11">
            <v>15.958466536403174</v>
          </cell>
          <cell r="AC11">
            <v>15.660116432681644</v>
          </cell>
          <cell r="AD11">
            <v>16.522563690065603</v>
          </cell>
          <cell r="AE11">
            <v>17.385010947449576</v>
          </cell>
          <cell r="AF11">
            <v>18.247458204833542</v>
          </cell>
          <cell r="AG11">
            <v>16.252340970563484</v>
          </cell>
          <cell r="AH11">
            <v>12.28107539329069</v>
          </cell>
          <cell r="AI11">
            <v>11.167374307671906</v>
          </cell>
          <cell r="AJ11">
            <v>12.029821565055876</v>
          </cell>
        </row>
        <row r="12">
          <cell r="E12">
            <v>29</v>
          </cell>
          <cell r="F12">
            <v>58.8</v>
          </cell>
          <cell r="G12">
            <v>44.4</v>
          </cell>
          <cell r="H12">
            <v>9.7029999999999994</v>
          </cell>
          <cell r="I12">
            <v>39.157084052191699</v>
          </cell>
          <cell r="O12">
            <v>23.658056950514222</v>
          </cell>
          <cell r="P12">
            <v>17.698752387372057</v>
          </cell>
          <cell r="Q12">
            <v>17.70181448033528</v>
          </cell>
          <cell r="R12">
            <v>12.02956436693122</v>
          </cell>
          <cell r="S12">
            <v>6.3434776014214922</v>
          </cell>
          <cell r="T12">
            <v>11.692754004364815</v>
          </cell>
          <cell r="U12">
            <v>8.5562689708653483</v>
          </cell>
          <cell r="V12">
            <v>20.563057124921926</v>
          </cell>
          <cell r="W12">
            <v>38.452280196448434</v>
          </cell>
          <cell r="X12">
            <v>48.383663823345714</v>
          </cell>
          <cell r="Y12">
            <v>39.827394852480367</v>
          </cell>
          <cell r="Z12">
            <v>39.827394852480367</v>
          </cell>
          <cell r="AA12">
            <v>27.820606698423788</v>
          </cell>
          <cell r="AB12">
            <v>9.9313836268972775</v>
          </cell>
          <cell r="AC12">
            <v>0</v>
          </cell>
          <cell r="AD12">
            <v>0</v>
          </cell>
          <cell r="AE12">
            <v>0</v>
          </cell>
          <cell r="AF12">
            <v>0</v>
          </cell>
          <cell r="AG12">
            <v>0</v>
          </cell>
          <cell r="AH12">
            <v>0</v>
          </cell>
          <cell r="AI12">
            <v>0</v>
          </cell>
          <cell r="AJ12">
            <v>0</v>
          </cell>
        </row>
        <row r="13">
          <cell r="O13">
            <v>111.78119430872916</v>
          </cell>
          <cell r="P13">
            <v>82.136152893652806</v>
          </cell>
          <cell r="Q13">
            <v>78.082909632911495</v>
          </cell>
          <cell r="R13">
            <v>78.296095979321407</v>
          </cell>
          <cell r="S13">
            <v>82.308035217666685</v>
          </cell>
          <cell r="T13">
            <v>88.562678793293117</v>
          </cell>
          <cell r="U13">
            <v>92.97683607936105</v>
          </cell>
          <cell r="V13">
            <v>100.33310464072603</v>
          </cell>
          <cell r="W13">
            <v>106.07188318287547</v>
          </cell>
          <cell r="X13">
            <v>112.96121458746374</v>
          </cell>
          <cell r="Y13">
            <v>121.31271942343115</v>
          </cell>
          <cell r="Z13">
            <v>129.40479231698995</v>
          </cell>
          <cell r="AA13">
            <v>139.15180756802428</v>
          </cell>
          <cell r="AB13">
            <v>149.50260852442094</v>
          </cell>
          <cell r="AC13">
            <v>160.48288397470694</v>
          </cell>
          <cell r="AD13">
            <v>172.33286943818132</v>
          </cell>
          <cell r="AE13">
            <v>184.91064897354249</v>
          </cell>
          <cell r="AF13">
            <v>197.95607112268658</v>
          </cell>
          <cell r="AG13">
            <v>212.54814654027709</v>
          </cell>
          <cell r="AH13">
            <v>228.3227752613162</v>
          </cell>
          <cell r="AI13">
            <v>245.03933596098111</v>
          </cell>
          <cell r="AJ13">
            <v>241.82299097012182</v>
          </cell>
        </row>
        <row r="14">
          <cell r="I14">
            <v>55.975269275000002</v>
          </cell>
          <cell r="O14">
            <v>17.208359999999999</v>
          </cell>
          <cell r="P14">
            <v>9.495990114412292</v>
          </cell>
          <cell r="Q14">
            <v>8.3766522348932604</v>
          </cell>
          <cell r="R14">
            <v>7.4672676151066719</v>
          </cell>
          <cell r="S14">
            <v>6.9530605804499235</v>
          </cell>
          <cell r="T14">
            <v>6.6186248022481742</v>
          </cell>
          <cell r="U14">
            <v>6.3644705523581653</v>
          </cell>
          <cell r="V14">
            <v>6.1028211520359577</v>
          </cell>
          <cell r="W14">
            <v>5.8582650730762502</v>
          </cell>
          <cell r="X14">
            <v>5.6421978630540472</v>
          </cell>
          <cell r="Y14">
            <v>5.4261306530318443</v>
          </cell>
          <cell r="Z14">
            <v>5.2100634430096395</v>
          </cell>
          <cell r="AA14">
            <v>4.9889764545064237</v>
          </cell>
          <cell r="AB14">
            <v>4.7725859204493197</v>
          </cell>
          <cell r="AC14">
            <v>4.6034353476604704</v>
          </cell>
          <cell r="AD14">
            <v>4.482885223433458</v>
          </cell>
          <cell r="AE14">
            <v>4.3558667447760637</v>
          </cell>
          <cell r="AF14">
            <v>4.2223799116882903</v>
          </cell>
          <cell r="AG14">
            <v>4.1032611319217809</v>
          </cell>
          <cell r="AH14">
            <v>4.0758734521610718</v>
          </cell>
          <cell r="AI14">
            <v>4.1420238310847575</v>
          </cell>
          <cell r="AJ14">
            <v>4.0302985890969119</v>
          </cell>
        </row>
        <row r="15">
          <cell r="I15">
            <v>5753.8643782671916</v>
          </cell>
          <cell r="O15">
            <v>3429.5216475764373</v>
          </cell>
          <cell r="P15">
            <v>3328.4109254684408</v>
          </cell>
          <cell r="Q15">
            <v>3414.7483205715648</v>
          </cell>
          <cell r="R15">
            <v>3450.8650852607443</v>
          </cell>
          <cell r="S15">
            <v>3617.0161269081236</v>
          </cell>
          <cell r="T15">
            <v>3880.5262706054073</v>
          </cell>
          <cell r="U15">
            <v>4038.8903143745283</v>
          </cell>
          <cell r="V15">
            <v>4277.795472073758</v>
          </cell>
          <cell r="W15">
            <v>4445.188965771099</v>
          </cell>
          <cell r="X15">
            <v>4636.0707868789632</v>
          </cell>
          <cell r="Y15">
            <v>4853.0115485721308</v>
          </cell>
          <cell r="Z15">
            <v>5086.9637113272111</v>
          </cell>
          <cell r="AA15">
            <v>5337.9908020091789</v>
          </cell>
          <cell r="AB15">
            <v>5610.1466719776372</v>
          </cell>
          <cell r="AC15">
            <v>5900.7241299824509</v>
          </cell>
          <cell r="AD15">
            <v>6220.5231118706361</v>
          </cell>
          <cell r="AE15">
            <v>6550.1056941255765</v>
          </cell>
          <cell r="AF15">
            <v>6889.7259467956928</v>
          </cell>
          <cell r="AG15">
            <v>7266.5570780902635</v>
          </cell>
          <cell r="AH15">
            <v>7668.7577523312511</v>
          </cell>
          <cell r="AI15">
            <v>8098.9450597172345</v>
          </cell>
          <cell r="AJ15">
            <v>8056.6122353549817</v>
          </cell>
        </row>
        <row r="17">
          <cell r="I17">
            <v>6279</v>
          </cell>
          <cell r="O17">
            <v>4713.390279034993</v>
          </cell>
          <cell r="P17">
            <v>4650.5322569626569</v>
          </cell>
          <cell r="Q17">
            <v>4867.6106655570338</v>
          </cell>
          <cell r="R17">
            <v>5051.094728209644</v>
          </cell>
          <cell r="S17">
            <v>5451.7517299739511</v>
          </cell>
          <cell r="T17">
            <v>6100.4240621867821</v>
          </cell>
          <cell r="U17">
            <v>6439.1588915038592</v>
          </cell>
          <cell r="V17">
            <v>6920.0495834128824</v>
          </cell>
          <cell r="W17">
            <v>7208.8494743713309</v>
          </cell>
          <cell r="X17">
            <v>7527.3252763718765</v>
          </cell>
          <cell r="Y17">
            <v>7911.551607145323</v>
          </cell>
          <cell r="Z17">
            <v>8319.2866104503282</v>
          </cell>
          <cell r="AA17">
            <v>8742.833116839578</v>
          </cell>
          <cell r="AB17">
            <v>9186.1100170363879</v>
          </cell>
          <cell r="AC17">
            <v>9646.1546648044641</v>
          </cell>
          <cell r="AD17">
            <v>10133.76316945685</v>
          </cell>
          <cell r="AE17">
            <v>10628.880392635348</v>
          </cell>
          <cell r="AF17">
            <v>11131.888481361224</v>
          </cell>
          <cell r="AG17">
            <v>11671.166266079221</v>
          </cell>
          <cell r="AH17">
            <v>12234.473498593074</v>
          </cell>
          <cell r="AI17">
            <v>12824.694657345666</v>
          </cell>
          <cell r="AJ17">
            <v>12586.394836323581</v>
          </cell>
        </row>
        <row r="18">
          <cell r="I18">
            <v>70.868099759916092</v>
          </cell>
          <cell r="O18">
            <v>41.35963645684047</v>
          </cell>
          <cell r="P18">
            <v>39.540091696953702</v>
          </cell>
          <cell r="Q18">
            <v>37.817484943238775</v>
          </cell>
          <cell r="R18">
            <v>35.736071002196049</v>
          </cell>
          <cell r="S18">
            <v>34.280921267257291</v>
          </cell>
          <cell r="T18">
            <v>33.92843168296951</v>
          </cell>
          <cell r="U18">
            <v>31.923635700173648</v>
          </cell>
          <cell r="V18">
            <v>30.446376825592182</v>
          </cell>
          <cell r="W18">
            <v>25.194078929460815</v>
          </cell>
          <cell r="X18">
            <v>24.159964388108762</v>
          </cell>
          <cell r="Y18">
            <v>23.315440643576686</v>
          </cell>
          <cell r="Z18">
            <v>22.503302901369736</v>
          </cell>
          <cell r="AA18">
            <v>21.696598669629193</v>
          </cell>
          <cell r="AB18">
            <v>20.90533610833689</v>
          </cell>
          <cell r="AC18">
            <v>20.117527280227179</v>
          </cell>
          <cell r="AD18">
            <v>19.356055620471327</v>
          </cell>
          <cell r="AE18">
            <v>18.593423618037168</v>
          </cell>
          <cell r="AF18">
            <v>17.834725285928453</v>
          </cell>
          <cell r="AG18">
            <v>17.125275478760692</v>
          </cell>
          <cell r="AH18">
            <v>16.441230876243718</v>
          </cell>
          <cell r="AI18">
            <v>15.784172202047559</v>
          </cell>
          <cell r="AJ18" t="e">
            <v>#DIV/0!</v>
          </cell>
        </row>
        <row r="20">
          <cell r="I20">
            <v>0</v>
          </cell>
          <cell r="O20">
            <v>0</v>
          </cell>
          <cell r="P20">
            <v>0</v>
          </cell>
          <cell r="S20">
            <v>0</v>
          </cell>
          <cell r="T20">
            <v>0</v>
          </cell>
          <cell r="U20">
            <v>0</v>
          </cell>
          <cell r="V20">
            <v>0</v>
          </cell>
          <cell r="W20">
            <v>0</v>
          </cell>
          <cell r="X20">
            <v>0</v>
          </cell>
          <cell r="Y20">
            <v>0</v>
          </cell>
          <cell r="Z20">
            <v>0</v>
          </cell>
          <cell r="AA20">
            <v>0</v>
          </cell>
          <cell r="AB20">
            <v>0</v>
          </cell>
          <cell r="AC20">
            <v>0</v>
          </cell>
        </row>
        <row r="21">
          <cell r="H21">
            <v>15.431793451379958</v>
          </cell>
          <cell r="I21">
            <v>111.16200803212851</v>
          </cell>
          <cell r="O21">
            <v>3.1139240506329116</v>
          </cell>
          <cell r="P21">
            <v>0</v>
          </cell>
          <cell r="Q21">
            <v>95</v>
          </cell>
          <cell r="R21">
            <v>185.04349695568834</v>
          </cell>
          <cell r="S21">
            <v>284.17594494328364</v>
          </cell>
          <cell r="T21">
            <v>405.74311067772322</v>
          </cell>
          <cell r="U21">
            <v>450.09288008548305</v>
          </cell>
          <cell r="V21">
            <v>499.44974693695531</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row>
        <row r="22">
          <cell r="H22">
            <v>0</v>
          </cell>
          <cell r="I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row>
        <row r="23">
          <cell r="H23">
            <v>0</v>
          </cell>
          <cell r="I23">
            <v>23.3</v>
          </cell>
          <cell r="O23">
            <v>0</v>
          </cell>
          <cell r="P23">
            <v>0</v>
          </cell>
          <cell r="Q23">
            <v>20</v>
          </cell>
          <cell r="R23">
            <v>42.702345451312695</v>
          </cell>
          <cell r="S23">
            <v>47.362657490547278</v>
          </cell>
          <cell r="T23">
            <v>52.923014436224769</v>
          </cell>
          <cell r="U23">
            <v>58.707766967671702</v>
          </cell>
          <cell r="V23">
            <v>65.145619165689823</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row>
        <row r="24">
          <cell r="I24">
            <v>0</v>
          </cell>
          <cell r="O24">
            <v>0</v>
          </cell>
          <cell r="P24">
            <v>0</v>
          </cell>
          <cell r="Q24">
            <v>25</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row>
        <row r="25">
          <cell r="H25">
            <v>15.431793451379958</v>
          </cell>
          <cell r="I25">
            <v>80.7</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H26">
            <v>0</v>
          </cell>
          <cell r="I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I27">
            <v>0</v>
          </cell>
          <cell r="O27">
            <v>3.1139240506329116</v>
          </cell>
          <cell r="P27">
            <v>0</v>
          </cell>
          <cell r="Q27">
            <v>50</v>
          </cell>
          <cell r="R27">
            <v>142.34115150437566</v>
          </cell>
          <cell r="S27">
            <v>236.81328745273638</v>
          </cell>
          <cell r="T27">
            <v>352.82009624149845</v>
          </cell>
          <cell r="U27">
            <v>391.38511311781133</v>
          </cell>
          <cell r="V27">
            <v>434.30412777126548</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H28">
            <v>0</v>
          </cell>
          <cell r="I28">
            <v>6.6770080321285139</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H29">
            <v>0</v>
          </cell>
          <cell r="I29">
            <v>0.48499999999999999</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H30">
            <v>119.49513485165348</v>
          </cell>
          <cell r="I30">
            <v>191.84499546185677</v>
          </cell>
          <cell r="O30">
            <v>132.42968497503085</v>
          </cell>
          <cell r="P30">
            <v>137.29549194972225</v>
          </cell>
          <cell r="Q30">
            <v>162.83574373290463</v>
          </cell>
          <cell r="R30">
            <v>157.57671068076311</v>
          </cell>
          <cell r="S30">
            <v>203.10620982598061</v>
          </cell>
          <cell r="T30">
            <v>230.41331463531611</v>
          </cell>
          <cell r="U30">
            <v>252.30236003265716</v>
          </cell>
          <cell r="V30">
            <v>286.09758540491822</v>
          </cell>
          <cell r="W30">
            <v>299.83026950435431</v>
          </cell>
          <cell r="X30">
            <v>314.22212244056334</v>
          </cell>
          <cell r="Y30">
            <v>329.30478431771041</v>
          </cell>
          <cell r="Z30">
            <v>345.11141396496049</v>
          </cell>
          <cell r="AA30">
            <v>361.67676183527863</v>
          </cell>
          <cell r="AB30">
            <v>379.03724640337202</v>
          </cell>
          <cell r="AC30">
            <v>397.23103423073394</v>
          </cell>
          <cell r="AD30">
            <v>416.29812387380912</v>
          </cell>
          <cell r="AE30">
            <v>436.28043381975203</v>
          </cell>
          <cell r="AF30">
            <v>457.22189464310014</v>
          </cell>
          <cell r="AG30">
            <v>479.16854558596896</v>
          </cell>
          <cell r="AH30">
            <v>502.16863577409549</v>
          </cell>
          <cell r="AI30">
            <v>526.27273029125217</v>
          </cell>
          <cell r="AJ30">
            <v>551.53382134523224</v>
          </cell>
        </row>
        <row r="31">
          <cell r="I31">
            <v>77</v>
          </cell>
          <cell r="O31">
            <v>104.17302798982189</v>
          </cell>
          <cell r="P31">
            <v>106.25648854961833</v>
          </cell>
          <cell r="Q31">
            <v>108.3816183206107</v>
          </cell>
          <cell r="R31">
            <v>110.54925068702292</v>
          </cell>
          <cell r="S31">
            <v>112.76023570076337</v>
          </cell>
          <cell r="T31">
            <v>126.94304277178628</v>
          </cell>
          <cell r="U31">
            <v>129.48190362722201</v>
          </cell>
          <cell r="V31">
            <v>132.07154169976644</v>
          </cell>
          <cell r="W31">
            <v>134.71297253376179</v>
          </cell>
          <cell r="X31">
            <v>137.40723198443703</v>
          </cell>
          <cell r="Y31">
            <v>140.15537662412578</v>
          </cell>
          <cell r="Z31">
            <v>142.95848415660831</v>
          </cell>
          <cell r="AA31">
            <v>145.81765383974047</v>
          </cell>
          <cell r="AB31">
            <v>148.73400691653529</v>
          </cell>
          <cell r="AC31">
            <v>151.708687054866</v>
          </cell>
          <cell r="AD31">
            <v>154.74286079596334</v>
          </cell>
          <cell r="AE31">
            <v>157.8377180118826</v>
          </cell>
          <cell r="AF31">
            <v>160.99447237212024</v>
          </cell>
          <cell r="AG31">
            <v>164.21436181956264</v>
          </cell>
          <cell r="AH31">
            <v>167.4986490559539</v>
          </cell>
          <cell r="AI31">
            <v>170.848622037073</v>
          </cell>
          <cell r="AJ31">
            <v>174.26559447781446</v>
          </cell>
        </row>
        <row r="32">
          <cell r="I32">
            <v>16.400000000000002</v>
          </cell>
          <cell r="O32">
            <v>6.4575063613231558</v>
          </cell>
          <cell r="P32">
            <v>6.4575063613231558</v>
          </cell>
          <cell r="Q32">
            <v>6.4575063613231558</v>
          </cell>
          <cell r="R32">
            <v>6.4575063613231558</v>
          </cell>
          <cell r="S32">
            <v>6.4575063613231558</v>
          </cell>
          <cell r="T32">
            <v>6.4575063613231558</v>
          </cell>
          <cell r="U32">
            <v>6.4575063613231558</v>
          </cell>
          <cell r="V32">
            <v>6.4575063613231558</v>
          </cell>
          <cell r="W32">
            <v>6.4575063613231558</v>
          </cell>
          <cell r="X32">
            <v>6.4575063613231558</v>
          </cell>
          <cell r="Y32">
            <v>6.4575063613231558</v>
          </cell>
          <cell r="Z32">
            <v>6.4575063613231558</v>
          </cell>
          <cell r="AA32">
            <v>6.4575063613231558</v>
          </cell>
          <cell r="AB32">
            <v>6.4575063613231558</v>
          </cell>
          <cell r="AC32">
            <v>6.4575063613231558</v>
          </cell>
          <cell r="AD32">
            <v>6.4575063613231558</v>
          </cell>
          <cell r="AE32">
            <v>6.4575063613231558</v>
          </cell>
          <cell r="AF32">
            <v>6.4575063613231558</v>
          </cell>
          <cell r="AG32">
            <v>6.4575063613231558</v>
          </cell>
          <cell r="AH32">
            <v>6.4575063613231558</v>
          </cell>
          <cell r="AI32">
            <v>6.4575063613231558</v>
          </cell>
          <cell r="AJ32">
            <v>6.4575063613231558</v>
          </cell>
        </row>
        <row r="33">
          <cell r="I33">
            <v>98.444995461856763</v>
          </cell>
          <cell r="O33">
            <v>21.799150623885808</v>
          </cell>
          <cell r="P33">
            <v>24.581497038780768</v>
          </cell>
          <cell r="Q33">
            <v>47.996619050970779</v>
          </cell>
          <cell r="R33">
            <v>40.56995363241704</v>
          </cell>
          <cell r="S33">
            <v>83.888467763894084</v>
          </cell>
          <cell r="T33">
            <v>97.012765502206676</v>
          </cell>
          <cell r="U33">
            <v>116.362950044112</v>
          </cell>
          <cell r="V33">
            <v>147.56853734382861</v>
          </cell>
          <cell r="W33">
            <v>158.65979060926935</v>
          </cell>
          <cell r="X33">
            <v>170.35738409480314</v>
          </cell>
          <cell r="Y33">
            <v>182.69190133226147</v>
          </cell>
          <cell r="Z33">
            <v>195.69542344702901</v>
          </cell>
          <cell r="AA33">
            <v>209.40160163421498</v>
          </cell>
          <cell r="AB33">
            <v>223.84573312551356</v>
          </cell>
          <cell r="AC33">
            <v>239.06484081454477</v>
          </cell>
          <cell r="AD33">
            <v>255.09775671652261</v>
          </cell>
          <cell r="AE33">
            <v>271.98520944654626</v>
          </cell>
          <cell r="AF33">
            <v>289.76991590965673</v>
          </cell>
          <cell r="AG33">
            <v>308.49667740508318</v>
          </cell>
          <cell r="AH33">
            <v>328.21248035681839</v>
          </cell>
          <cell r="AI33">
            <v>348.96660189285598</v>
          </cell>
          <cell r="AJ33">
            <v>370.81072050609458</v>
          </cell>
        </row>
        <row r="34">
          <cell r="H34">
            <v>11.172339150320331</v>
          </cell>
          <cell r="I34">
            <v>16</v>
          </cell>
          <cell r="O34">
            <v>0</v>
          </cell>
          <cell r="P34">
            <v>30</v>
          </cell>
          <cell r="Q34">
            <v>33.211328357562834</v>
          </cell>
          <cell r="R34">
            <v>32.400793578029337</v>
          </cell>
          <cell r="S34">
            <v>20.850672969676921</v>
          </cell>
          <cell r="T34">
            <v>20.850672969676921</v>
          </cell>
          <cell r="U34">
            <v>20.850672969676921</v>
          </cell>
          <cell r="V34">
            <v>20.850672969676921</v>
          </cell>
          <cell r="W34">
            <v>20.850672969676921</v>
          </cell>
          <cell r="X34">
            <v>20.850672969676921</v>
          </cell>
          <cell r="Y34">
            <v>20.850672969676921</v>
          </cell>
          <cell r="Z34">
            <v>20.850672969676921</v>
          </cell>
          <cell r="AA34">
            <v>20.850672969676921</v>
          </cell>
          <cell r="AB34">
            <v>20.850672969676921</v>
          </cell>
          <cell r="AC34">
            <v>20.850672969676921</v>
          </cell>
          <cell r="AD34">
            <v>20.850672969676921</v>
          </cell>
          <cell r="AE34">
            <v>20.850672969676921</v>
          </cell>
          <cell r="AF34">
            <v>20.850672969676921</v>
          </cell>
          <cell r="AG34">
            <v>20.850672969676921</v>
          </cell>
          <cell r="AH34">
            <v>20.850672969676921</v>
          </cell>
          <cell r="AI34">
            <v>20.850672969676921</v>
          </cell>
          <cell r="AJ34">
            <v>20.850672969676921</v>
          </cell>
        </row>
        <row r="35">
          <cell r="H35">
            <v>30</v>
          </cell>
          <cell r="I35">
            <v>59.175642500000002</v>
          </cell>
          <cell r="O35">
            <v>32.448717948717949</v>
          </cell>
          <cell r="P35">
            <v>40.158227848101262</v>
          </cell>
          <cell r="Q35">
            <v>55.87341772151899</v>
          </cell>
          <cell r="R35">
            <v>35.87341772151899</v>
          </cell>
          <cell r="S35">
            <v>25.87341772151899</v>
          </cell>
          <cell r="T35">
            <v>25.87341772151899</v>
          </cell>
          <cell r="U35">
            <v>25.87341772151899</v>
          </cell>
          <cell r="V35">
            <v>25.87341772151899</v>
          </cell>
          <cell r="W35">
            <v>25.87341772151899</v>
          </cell>
          <cell r="X35">
            <v>25.87341772151899</v>
          </cell>
          <cell r="Y35">
            <v>25.87341772151899</v>
          </cell>
          <cell r="Z35">
            <v>25.87341772151899</v>
          </cell>
          <cell r="AA35">
            <v>25.87341772151899</v>
          </cell>
          <cell r="AB35">
            <v>25.87341772151899</v>
          </cell>
          <cell r="AC35">
            <v>25.87341772151899</v>
          </cell>
          <cell r="AD35">
            <v>25.87341772151899</v>
          </cell>
          <cell r="AE35">
            <v>25.87341772151899</v>
          </cell>
          <cell r="AF35">
            <v>25.87341772151899</v>
          </cell>
          <cell r="AG35">
            <v>25.87341772151899</v>
          </cell>
          <cell r="AH35">
            <v>25.87341772151899</v>
          </cell>
          <cell r="AI35">
            <v>25.87341772151899</v>
          </cell>
          <cell r="AJ35">
            <v>25.87341772151899</v>
          </cell>
        </row>
        <row r="36">
          <cell r="I36">
            <v>0</v>
          </cell>
          <cell r="O36">
            <v>0</v>
          </cell>
          <cell r="P36">
            <v>35.851966319640965</v>
          </cell>
          <cell r="Q36">
            <v>40.04</v>
          </cell>
          <cell r="R36">
            <v>80.06</v>
          </cell>
          <cell r="S36">
            <v>80.06</v>
          </cell>
          <cell r="T36">
            <v>40.04</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row>
        <row r="37">
          <cell r="H37">
            <v>3.5465540340478383</v>
          </cell>
          <cell r="I37">
            <v>0.60370699999956745</v>
          </cell>
          <cell r="O37">
            <v>24.178000000000001</v>
          </cell>
          <cell r="P37">
            <v>0</v>
          </cell>
          <cell r="Q37">
            <v>50</v>
          </cell>
          <cell r="R37">
            <v>241.97995755743858</v>
          </cell>
          <cell r="S37">
            <v>268.38839244643458</v>
          </cell>
          <cell r="T37">
            <v>299.89708180527367</v>
          </cell>
          <cell r="U37">
            <v>332.67734615013967</v>
          </cell>
          <cell r="V37">
            <v>369.15850860557566</v>
          </cell>
          <cell r="W37">
            <v>65.145619165689823</v>
          </cell>
          <cell r="X37">
            <v>65.145619165689823</v>
          </cell>
          <cell r="Y37">
            <v>0</v>
          </cell>
          <cell r="Z37">
            <v>0</v>
          </cell>
          <cell r="AA37">
            <v>0</v>
          </cell>
          <cell r="AB37">
            <v>0</v>
          </cell>
          <cell r="AC37">
            <v>0</v>
          </cell>
          <cell r="AD37">
            <v>0</v>
          </cell>
          <cell r="AE37">
            <v>0</v>
          </cell>
          <cell r="AF37">
            <v>0</v>
          </cell>
          <cell r="AG37">
            <v>0</v>
          </cell>
          <cell r="AH37">
            <v>0</v>
          </cell>
          <cell r="AI37">
            <v>0</v>
          </cell>
          <cell r="AJ37">
            <v>0</v>
          </cell>
        </row>
        <row r="38">
          <cell r="H38">
            <v>6.962514041767294E-2</v>
          </cell>
          <cell r="I38">
            <v>3.6363636363636364E-3</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H39">
            <v>0</v>
          </cell>
          <cell r="I39">
            <v>0.28674646982802798</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H40">
            <v>3.4769288936301654</v>
          </cell>
          <cell r="I40">
            <v>0.31332416653517586</v>
          </cell>
          <cell r="O40">
            <v>0</v>
          </cell>
          <cell r="P40">
            <v>0</v>
          </cell>
          <cell r="Q40">
            <v>0</v>
          </cell>
          <cell r="R40">
            <v>99.63880605306295</v>
          </cell>
          <cell r="S40">
            <v>110.51286747794364</v>
          </cell>
          <cell r="T40">
            <v>123.48703368452446</v>
          </cell>
          <cell r="U40">
            <v>136.98478959123398</v>
          </cell>
          <cell r="V40">
            <v>152.00644471994292</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H41">
            <v>0</v>
          </cell>
          <cell r="I41">
            <v>0</v>
          </cell>
          <cell r="O41">
            <v>24.178000000000001</v>
          </cell>
          <cell r="P41">
            <v>0</v>
          </cell>
          <cell r="Q41">
            <v>50</v>
          </cell>
          <cell r="R41">
            <v>99.63880605306295</v>
          </cell>
          <cell r="S41">
            <v>110.51286747794364</v>
          </cell>
          <cell r="T41">
            <v>123.48703368452446</v>
          </cell>
          <cell r="U41">
            <v>136.98478959123398</v>
          </cell>
          <cell r="V41">
            <v>152.00644471994292</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I42">
            <v>0</v>
          </cell>
          <cell r="O42">
            <v>0</v>
          </cell>
          <cell r="P42">
            <v>0</v>
          </cell>
          <cell r="Q42">
            <v>0</v>
          </cell>
          <cell r="R42">
            <v>42.702345451312695</v>
          </cell>
          <cell r="S42">
            <v>47.362657490547278</v>
          </cell>
          <cell r="T42">
            <v>52.923014436224769</v>
          </cell>
          <cell r="U42">
            <v>58.707766967671702</v>
          </cell>
          <cell r="V42">
            <v>65.145619165689823</v>
          </cell>
          <cell r="W42">
            <v>65.145619165689823</v>
          </cell>
          <cell r="X42">
            <v>65.145619165689823</v>
          </cell>
          <cell r="Y42">
            <v>65.145619165689823</v>
          </cell>
          <cell r="Z42">
            <v>65.145619165689823</v>
          </cell>
          <cell r="AA42">
            <v>65.145619165689823</v>
          </cell>
          <cell r="AB42">
            <v>65.145619165689823</v>
          </cell>
          <cell r="AC42">
            <v>65.145619165689823</v>
          </cell>
          <cell r="AD42">
            <v>65.145619165689823</v>
          </cell>
          <cell r="AE42">
            <v>65.145619165689823</v>
          </cell>
          <cell r="AF42">
            <v>65.145619165689823</v>
          </cell>
          <cell r="AG42">
            <v>65.145619165689823</v>
          </cell>
          <cell r="AH42">
            <v>65.145619165689823</v>
          </cell>
          <cell r="AI42">
            <v>65.145619165689823</v>
          </cell>
          <cell r="AJ42">
            <v>65.145619165689823</v>
          </cell>
        </row>
        <row r="43">
          <cell r="H43">
            <v>57.05899313730685</v>
          </cell>
          <cell r="I43">
            <v>94.329716243324853</v>
          </cell>
          <cell r="O43">
            <v>68.928237422978654</v>
          </cell>
          <cell r="P43">
            <v>85.17307975113053</v>
          </cell>
          <cell r="Q43">
            <v>125.93944042897795</v>
          </cell>
          <cell r="R43">
            <v>130.47326028442114</v>
          </cell>
          <cell r="S43">
            <v>157.88069540257501</v>
          </cell>
          <cell r="T43">
            <v>260.69633944999555</v>
          </cell>
          <cell r="U43">
            <v>285.3891096423128</v>
          </cell>
          <cell r="V43">
            <v>325.89209135904127</v>
          </cell>
          <cell r="W43">
            <v>341.53491174427529</v>
          </cell>
          <cell r="X43">
            <v>357.92858750800053</v>
          </cell>
          <cell r="Y43">
            <v>375.10915970838454</v>
          </cell>
          <cell r="Z43">
            <v>393.11439937438701</v>
          </cell>
          <cell r="AA43">
            <v>411.98389054435756</v>
          </cell>
          <cell r="AB43">
            <v>431.75911729048676</v>
          </cell>
          <cell r="AC43">
            <v>452.48355492043015</v>
          </cell>
          <cell r="AD43">
            <v>474.20276555661087</v>
          </cell>
          <cell r="AE43">
            <v>496.96449830332824</v>
          </cell>
          <cell r="AF43">
            <v>520.81879422188797</v>
          </cell>
          <cell r="AG43">
            <v>545.81809634453862</v>
          </cell>
          <cell r="AH43">
            <v>572.01736496907654</v>
          </cell>
          <cell r="AI43">
            <v>599.47419848759228</v>
          </cell>
          <cell r="AJ43">
            <v>628.24896001499667</v>
          </cell>
        </row>
        <row r="45">
          <cell r="O45">
            <v>67.5</v>
          </cell>
          <cell r="P45">
            <v>56.6</v>
          </cell>
          <cell r="Q45">
            <v>47.1</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O46">
            <v>89.933230769230775</v>
          </cell>
          <cell r="P46">
            <v>62.134936708860756</v>
          </cell>
          <cell r="Q46">
            <v>64.964050632911395</v>
          </cell>
          <cell r="R46">
            <v>11.946835443037973</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O47">
            <v>64.403291139240508</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O48">
            <v>475.25393695051423</v>
          </cell>
          <cell r="P48">
            <v>270.31174187016069</v>
          </cell>
          <cell r="Q48">
            <v>247.65140117683299</v>
          </cell>
          <cell r="R48">
            <v>195.00956270535912</v>
          </cell>
          <cell r="S48">
            <v>192.55857072647677</v>
          </cell>
          <cell r="T48">
            <v>203.39751082172734</v>
          </cell>
          <cell r="U48">
            <v>198.148715404771</v>
          </cell>
          <cell r="V48">
            <v>196.22593038310362</v>
          </cell>
          <cell r="W48">
            <v>198.90379626742413</v>
          </cell>
          <cell r="X48">
            <v>196.61973816153684</v>
          </cell>
          <cell r="Y48">
            <v>220.09749043147397</v>
          </cell>
          <cell r="Z48">
            <v>228.39544754716391</v>
          </cell>
          <cell r="AA48">
            <v>229.14929233323809</v>
          </cell>
          <cell r="AB48">
            <v>226.7793830937693</v>
          </cell>
          <cell r="AC48">
            <v>228.20542334986752</v>
          </cell>
          <cell r="AD48">
            <v>219.70865610863103</v>
          </cell>
          <cell r="AE48">
            <v>232.18224752846299</v>
          </cell>
          <cell r="AF48">
            <v>245.23284280443289</v>
          </cell>
          <cell r="AG48">
            <v>230.9097977551823</v>
          </cell>
          <cell r="AH48">
            <v>229.88044014745026</v>
          </cell>
          <cell r="AI48">
            <v>227.07060842586824</v>
          </cell>
          <cell r="AJ48">
            <v>238.29982102208581</v>
          </cell>
        </row>
        <row r="49">
          <cell r="O49">
            <v>128.03335695051422</v>
          </cell>
          <cell r="P49">
            <v>102.13918844472043</v>
          </cell>
          <cell r="Q49">
            <v>102.69021979392677</v>
          </cell>
          <cell r="R49">
            <v>91.25292353436727</v>
          </cell>
          <cell r="S49">
            <v>85.036811678182616</v>
          </cell>
          <cell r="T49">
            <v>95.768151361199017</v>
          </cell>
          <cell r="U49">
            <v>89.436134564225753</v>
          </cell>
          <cell r="V49">
            <v>93.64209934728234</v>
          </cell>
          <cell r="W49">
            <v>108.68673702688685</v>
          </cell>
          <cell r="X49">
            <v>108.06732067532353</v>
          </cell>
          <cell r="Y49">
            <v>122.52286939948981</v>
          </cell>
          <cell r="Z49">
            <v>134.53348191631241</v>
          </cell>
          <cell r="AA49">
            <v>136.97460827867687</v>
          </cell>
          <cell r="AB49">
            <v>134.32575476398563</v>
          </cell>
          <cell r="AC49">
            <v>140.95364806340476</v>
          </cell>
          <cell r="AD49">
            <v>137.17670480025561</v>
          </cell>
          <cell r="AE49">
            <v>145.54742773487894</v>
          </cell>
          <cell r="AF49">
            <v>154.50950479817575</v>
          </cell>
          <cell r="AG49">
            <v>165.39914555279739</v>
          </cell>
          <cell r="AH49">
            <v>173.19022473011813</v>
          </cell>
          <cell r="AI49">
            <v>180.10867663787053</v>
          </cell>
          <cell r="AJ49">
            <v>186.33863308314116</v>
          </cell>
        </row>
        <row r="50">
          <cell r="O50">
            <v>252.55240000000003</v>
          </cell>
          <cell r="P50">
            <v>117.56111996317112</v>
          </cell>
          <cell r="Q50">
            <v>106.08082057149491</v>
          </cell>
          <cell r="R50">
            <v>90.145251633509204</v>
          </cell>
          <cell r="S50">
            <v>91.626033048224997</v>
          </cell>
          <cell r="T50">
            <v>90.853049113812546</v>
          </cell>
          <cell r="U50">
            <v>90.524376596835396</v>
          </cell>
          <cell r="V50">
            <v>88.584434877397328</v>
          </cell>
          <cell r="W50">
            <v>80.394537398240487</v>
          </cell>
          <cell r="X50">
            <v>78.598300760150252</v>
          </cell>
          <cell r="Y50">
            <v>87.476844221164143</v>
          </cell>
          <cell r="Z50">
            <v>83.613254308483747</v>
          </cell>
          <cell r="AA50">
            <v>81.765893525748581</v>
          </cell>
          <cell r="AB50">
            <v>81.879665704949872</v>
          </cell>
          <cell r="AC50">
            <v>80.734161712281633</v>
          </cell>
          <cell r="AD50">
            <v>82.531951308375426</v>
          </cell>
          <cell r="AE50">
            <v>86.634819793584043</v>
          </cell>
          <cell r="AF50">
            <v>90.723338006257137</v>
          </cell>
          <cell r="AG50">
            <v>65.51065220238489</v>
          </cell>
          <cell r="AH50">
            <v>56.690215417332119</v>
          </cell>
          <cell r="AI50">
            <v>46.96193178799772</v>
          </cell>
          <cell r="AJ50">
            <v>51.961187938944647</v>
          </cell>
        </row>
      </sheetData>
      <sheetData sheetId="14">
        <row r="9">
          <cell r="C9">
            <v>-8.0590328594759697</v>
          </cell>
          <cell r="D9">
            <v>-7.999486713194508</v>
          </cell>
          <cell r="E9">
            <v>-4.3107121907449653</v>
          </cell>
          <cell r="F9">
            <v>-3.8992248972623331</v>
          </cell>
          <cell r="G9">
            <v>1.2407109710061683</v>
          </cell>
          <cell r="H9">
            <v>-0.19333786606366682</v>
          </cell>
          <cell r="I9">
            <v>-5.7008965887577849</v>
          </cell>
          <cell r="M9">
            <v>-2.2073311801851254</v>
          </cell>
          <cell r="N9">
            <v>-3.5942403334183597</v>
          </cell>
          <cell r="O9">
            <v>-4.2680477584313845</v>
          </cell>
          <cell r="P9">
            <v>-4.2246336305677401</v>
          </cell>
          <cell r="Q9">
            <v>-6.2325722590599293</v>
          </cell>
          <cell r="R9">
            <v>-7.2916831098563009</v>
          </cell>
          <cell r="S9">
            <v>-8.1115740673201877</v>
          </cell>
          <cell r="T9">
            <v>-8.08165909242115</v>
          </cell>
          <cell r="U9">
            <v>-6.8998173148318855</v>
          </cell>
          <cell r="V9">
            <v>-6.7210214622024127</v>
          </cell>
          <cell r="W9">
            <v>-6.1469414152484063</v>
          </cell>
          <cell r="X9">
            <v>-6.198856660045263</v>
          </cell>
          <cell r="Y9">
            <v>-6.2459184097127363</v>
          </cell>
          <cell r="Z9">
            <v>-6.2745381163712048</v>
          </cell>
          <cell r="AA9">
            <v>-6.2966072701549578</v>
          </cell>
          <cell r="AB9">
            <v>-6.2932358770499714</v>
          </cell>
          <cell r="AC9">
            <v>-6.2781152975807952</v>
          </cell>
          <cell r="AD9">
            <v>-6.1767901299225718</v>
          </cell>
          <cell r="AE9">
            <v>-6.0777107359237945</v>
          </cell>
          <cell r="AF9">
            <v>-5.977897427174268</v>
          </cell>
          <cell r="AG9">
            <v>-5.8769479997720477</v>
          </cell>
          <cell r="AH9">
            <v>-5.7735937515311235</v>
          </cell>
          <cell r="AI9">
            <v>-5.6680650499717959</v>
          </cell>
        </row>
        <row r="10">
          <cell r="C10">
            <v>-5.7350746418444096</v>
          </cell>
          <cell r="D10">
            <v>-5.5989845533520519</v>
          </cell>
          <cell r="E10">
            <v>-1.8083847424879687</v>
          </cell>
          <cell r="F10">
            <v>-1.2934329637968094</v>
          </cell>
          <cell r="G10">
            <v>2.8745151995248901</v>
          </cell>
          <cell r="H10">
            <v>-0.21243240622622572</v>
          </cell>
          <cell r="I10">
            <v>-5.7494286526163032</v>
          </cell>
          <cell r="O10">
            <v>-3.4907537552819932</v>
          </cell>
          <cell r="P10">
            <v>-4.2246336305677401</v>
          </cell>
          <cell r="Q10">
            <v>-6.2325722590599293</v>
          </cell>
          <cell r="R10">
            <v>-7.2916831098563009</v>
          </cell>
          <cell r="S10">
            <v>-8.1115740673201877</v>
          </cell>
          <cell r="T10">
            <v>-8.08165909242115</v>
          </cell>
          <cell r="U10">
            <v>-6.8998173148318855</v>
          </cell>
          <cell r="V10">
            <v>-6.7210214622024127</v>
          </cell>
          <cell r="W10">
            <v>-6.1469414152484063</v>
          </cell>
          <cell r="X10">
            <v>-6.198856660045263</v>
          </cell>
          <cell r="Y10">
            <v>-6.2459184097127363</v>
          </cell>
          <cell r="Z10">
            <v>-6.2745381163712048</v>
          </cell>
          <cell r="AA10">
            <v>-6.2966072701549578</v>
          </cell>
          <cell r="AB10">
            <v>-6.2932358770499714</v>
          </cell>
          <cell r="AC10">
            <v>-6.2781152975807952</v>
          </cell>
          <cell r="AD10">
            <v>-6.1767901299225718</v>
          </cell>
          <cell r="AE10">
            <v>-6.0777107359237945</v>
          </cell>
          <cell r="AF10">
            <v>-5.977897427174268</v>
          </cell>
          <cell r="AG10">
            <v>-5.8769479997720477</v>
          </cell>
          <cell r="AH10">
            <v>-5.7735937515311235</v>
          </cell>
          <cell r="AI10">
            <v>-5.6680650499717959</v>
          </cell>
        </row>
        <row r="11">
          <cell r="C11">
            <v>-496.94078543449996</v>
          </cell>
          <cell r="D11">
            <v>-389.44233410726935</v>
          </cell>
          <cell r="E11">
            <v>-102.14683321399443</v>
          </cell>
          <cell r="F11">
            <v>-97.423868454261651</v>
          </cell>
          <cell r="G11">
            <v>246.4751077669963</v>
          </cell>
          <cell r="H11">
            <v>206.07847824215116</v>
          </cell>
          <cell r="I11">
            <v>-248.30389561038157</v>
          </cell>
          <cell r="O11">
            <v>-375.18312064176064</v>
          </cell>
          <cell r="P11">
            <v>-414.74673557770063</v>
          </cell>
          <cell r="Q11">
            <v>-724.13160165899308</v>
          </cell>
          <cell r="R11">
            <v>-952.3427258874807</v>
          </cell>
          <cell r="S11">
            <v>-1207.6890336835593</v>
          </cell>
          <cell r="T11">
            <v>-1364.5415510113619</v>
          </cell>
          <cell r="U11">
            <v>-1298.751237410198</v>
          </cell>
          <cell r="V11">
            <v>-1427.2641538040289</v>
          </cell>
          <cell r="W11">
            <v>-1652.7689744000527</v>
          </cell>
          <cell r="X11">
            <v>-1818.3665668694796</v>
          </cell>
          <cell r="Y11">
            <v>-1998.0941829751719</v>
          </cell>
          <cell r="Z11">
            <v>-2190.2405133998827</v>
          </cell>
          <cell r="AA11">
            <v>-2398.1208499339386</v>
          </cell>
          <cell r="AB11">
            <v>-2615.837151150009</v>
          </cell>
          <cell r="AC11">
            <v>-2849.8110910438463</v>
          </cell>
          <cell r="AD11">
            <v>-3061.493771247498</v>
          </cell>
          <cell r="AE11">
            <v>-3289.3962780467791</v>
          </cell>
          <cell r="AF11">
            <v>-3533.2641436806316</v>
          </cell>
          <cell r="AG11">
            <v>-3792.6917882864536</v>
          </cell>
          <cell r="AH11">
            <v>-4068.002741754251</v>
          </cell>
          <cell r="AI11">
            <v>-4360.2831753096025</v>
          </cell>
        </row>
        <row r="12">
          <cell r="C12">
            <v>-5.9224083178809668</v>
          </cell>
          <cell r="D12">
            <v>-4.5541690379804889</v>
          </cell>
          <cell r="E12">
            <v>-1.2530121251313706</v>
          </cell>
          <cell r="F12">
            <v>-1.1851100759474769</v>
          </cell>
          <cell r="G12">
            <v>4.285170207384847</v>
          </cell>
          <cell r="H12">
            <v>2.882661831528047</v>
          </cell>
          <cell r="I12">
            <v>-2.8024884925772118</v>
          </cell>
          <cell r="O12">
            <v>-3.2922029698043884</v>
          </cell>
          <cell r="P12">
            <v>-3.5262896910782953</v>
          </cell>
          <cell r="Q12">
            <v>-5.6259298091483174</v>
          </cell>
          <cell r="R12">
            <v>-6.7377448062457175</v>
          </cell>
          <cell r="S12">
            <v>-7.5940165161449888</v>
          </cell>
          <cell r="T12">
            <v>-7.5891043508970606</v>
          </cell>
          <cell r="U12">
            <v>-6.4388629116846285</v>
          </cell>
          <cell r="V12">
            <v>-6.2795824991957199</v>
          </cell>
          <cell r="W12">
            <v>-5.7762326902838081</v>
          </cell>
          <cell r="X12">
            <v>-5.8362924262081322</v>
          </cell>
          <cell r="Y12">
            <v>-5.8884083219982921</v>
          </cell>
          <cell r="Z12">
            <v>-5.924503867672513</v>
          </cell>
          <cell r="AA12">
            <v>-5.9512820326021831</v>
          </cell>
          <cell r="AB12">
            <v>-5.953004563198971</v>
          </cell>
          <cell r="AC12">
            <v>-5.9434203949424971</v>
          </cell>
          <cell r="AD12">
            <v>-5.8476246905589795</v>
          </cell>
          <cell r="AE12">
            <v>-5.7542409158820256</v>
          </cell>
          <cell r="AF12">
            <v>-5.6607461951019973</v>
          </cell>
          <cell r="AG12">
            <v>-5.5650729498396956</v>
          </cell>
          <cell r="AH12">
            <v>-5.4667634279534321</v>
          </cell>
          <cell r="AI12">
            <v>-5.3664794622893508</v>
          </cell>
        </row>
        <row r="13">
          <cell r="C13">
            <v>1780.42199447551</v>
          </cell>
          <cell r="D13">
            <v>2691.2815347284763</v>
          </cell>
          <cell r="E13">
            <v>2319.9742254383154</v>
          </cell>
          <cell r="F13">
            <v>2192.506280295539</v>
          </cell>
          <cell r="G13">
            <v>1953.0105836714201</v>
          </cell>
          <cell r="H13">
            <v>2446.5123500715404</v>
          </cell>
          <cell r="I13">
            <v>3542.004457916667</v>
          </cell>
          <cell r="O13">
            <v>4001.5123727944429</v>
          </cell>
          <cell r="P13">
            <v>4101.60000365408</v>
          </cell>
          <cell r="Q13">
            <v>4799.5553016537633</v>
          </cell>
          <cell r="R13">
            <v>5118.8516818152575</v>
          </cell>
          <cell r="S13">
            <v>5563.8713592213553</v>
          </cell>
          <cell r="T13">
            <v>6072.2126338026992</v>
          </cell>
          <cell r="U13">
            <v>6449.3661851373663</v>
          </cell>
          <cell r="V13">
            <v>7083.5106253843624</v>
          </cell>
          <cell r="W13">
            <v>7748.199633874</v>
          </cell>
          <cell r="X13">
            <v>8316.4787297622897</v>
          </cell>
          <cell r="Y13">
            <v>8929.5413984957486</v>
          </cell>
          <cell r="Z13">
            <v>9591.5702796420592</v>
          </cell>
          <cell r="AA13">
            <v>10306.814042498441</v>
          </cell>
          <cell r="AB13">
            <v>11078.530518613399</v>
          </cell>
          <cell r="AC13">
            <v>11911.777294955276</v>
          </cell>
          <cell r="AD13">
            <v>12769.929260005785</v>
          </cell>
          <cell r="AE13">
            <v>13694.152843298791</v>
          </cell>
          <cell r="AF13">
            <v>14689.657387133924</v>
          </cell>
          <cell r="AG13">
            <v>15762.068983075967</v>
          </cell>
          <cell r="AH13">
            <v>16917.464222683881</v>
          </cell>
          <cell r="AI13">
            <v>18162.406712770233</v>
          </cell>
        </row>
        <row r="14">
          <cell r="C14">
            <v>913.28000000000009</v>
          </cell>
          <cell r="D14">
            <v>2207.1423944199378</v>
          </cell>
          <cell r="E14">
            <v>2196.9373499806829</v>
          </cell>
          <cell r="F14">
            <v>2158.7913295423959</v>
          </cell>
          <cell r="G14">
            <v>2237.653790083612</v>
          </cell>
          <cell r="H14">
            <v>2647.6922949497589</v>
          </cell>
          <cell r="I14">
            <v>2948.3534720937819</v>
          </cell>
          <cell r="O14">
            <v>2968.3</v>
          </cell>
          <cell r="P14">
            <v>3127.2596903369831</v>
          </cell>
          <cell r="Q14">
            <v>3548.4562017677035</v>
          </cell>
          <cell r="R14">
            <v>3659.5242217600689</v>
          </cell>
          <cell r="S14">
            <v>3849.4961507880826</v>
          </cell>
          <cell r="T14">
            <v>4184.9964463458464</v>
          </cell>
          <cell r="U14">
            <v>4610.6638008749342</v>
          </cell>
          <cell r="V14">
            <v>5097.8314104220644</v>
          </cell>
          <cell r="W14">
            <v>5521.3716558172728</v>
          </cell>
          <cell r="X14">
            <v>5915.2874771744691</v>
          </cell>
          <cell r="Y14">
            <v>6338.1448567518091</v>
          </cell>
          <cell r="Z14">
            <v>6794.5032559698539</v>
          </cell>
          <cell r="AA14">
            <v>7287.1485270284302</v>
          </cell>
          <cell r="AB14">
            <v>7824.9069609296048</v>
          </cell>
          <cell r="AC14">
            <v>8406.2444347277051</v>
          </cell>
          <cell r="AD14">
            <v>9034.8498274655631</v>
          </cell>
          <cell r="AE14">
            <v>9714.7316384542792</v>
          </cell>
          <cell r="AF14">
            <v>10450.24609275056</v>
          </cell>
          <cell r="AG14">
            <v>11246.127744519439</v>
          </cell>
          <cell r="AH14">
            <v>12107.522802138301</v>
          </cell>
          <cell r="AI14">
            <v>13040.025419097688</v>
          </cell>
        </row>
        <row r="16">
          <cell r="D16">
            <v>-9.6163661282811432</v>
          </cell>
          <cell r="E16">
            <v>7.9877630966546036</v>
          </cell>
          <cell r="F16">
            <v>5.1088187873699695</v>
          </cell>
          <cell r="G16">
            <v>-0.57468437644773473</v>
          </cell>
          <cell r="H16">
            <v>11.659007462018181</v>
          </cell>
          <cell r="I16">
            <v>-3.1990492332164706</v>
          </cell>
          <cell r="O16">
            <v>-2.5922133283987705</v>
          </cell>
          <cell r="P16">
            <v>-4.984932761350052</v>
          </cell>
          <cell r="Q16">
            <v>-0.22439883501871805</v>
          </cell>
          <cell r="R16">
            <v>3.2357434670131795</v>
          </cell>
          <cell r="S16">
            <v>2.7163342921714388</v>
          </cell>
          <cell r="T16">
            <v>1.0381429626312979</v>
          </cell>
          <cell r="U16">
            <v>3.0908704942092413E-2</v>
          </cell>
          <cell r="V16">
            <v>6.5748289764428591E-2</v>
          </cell>
          <cell r="W16">
            <v>7.1126585456312341E-2</v>
          </cell>
          <cell r="X16">
            <v>7.5014774865039158E-2</v>
          </cell>
          <cell r="Y16">
            <v>7.7079962537141E-2</v>
          </cell>
          <cell r="Z16">
            <v>7.9035062624654984E-2</v>
          </cell>
          <cell r="AA16">
            <v>8.0933808521848505E-2</v>
          </cell>
          <cell r="AB16">
            <v>8.2774389325578568E-2</v>
          </cell>
          <cell r="AC16">
            <v>8.4545488794589119E-2</v>
          </cell>
          <cell r="AD16">
            <v>7.0377268264138593E-2</v>
          </cell>
          <cell r="AE16">
            <v>7.1917540014766246E-2</v>
          </cell>
          <cell r="AF16">
            <v>7.3387921745478479E-2</v>
          </cell>
          <cell r="AG16">
            <v>7.4787824942973202E-2</v>
          </cell>
          <cell r="AH16">
            <v>7.6116922591211278E-2</v>
          </cell>
          <cell r="AI16">
            <v>7.7375129804664766E-2</v>
          </cell>
        </row>
        <row r="17">
          <cell r="C17">
            <v>110.63949933892856</v>
          </cell>
          <cell r="D17">
            <v>100</v>
          </cell>
          <cell r="E17">
            <v>107.9877630966546</v>
          </cell>
          <cell r="F17">
            <v>113.50466222579708</v>
          </cell>
          <cell r="G17">
            <v>112.85236866544565</v>
          </cell>
          <cell r="H17">
            <v>126.00983474921424</v>
          </cell>
          <cell r="I17">
            <v>121.97871809689215</v>
          </cell>
          <cell r="O17">
            <v>115.75370874414352</v>
          </cell>
          <cell r="P17">
            <v>109.983464194479</v>
          </cell>
          <cell r="Q17">
            <v>109.73666258211337</v>
          </cell>
          <cell r="R17">
            <v>113.2874594725324</v>
          </cell>
          <cell r="S17">
            <v>116.36472558291462</v>
          </cell>
          <cell r="T17">
            <v>117.57275779253887</v>
          </cell>
          <cell r="U17">
            <v>117.60909800933723</v>
          </cell>
          <cell r="V17">
            <v>117.68642397988573</v>
          </cell>
          <cell r="W17">
            <v>117.77013031480827</v>
          </cell>
          <cell r="X17">
            <v>117.8584753129222</v>
          </cell>
          <cell r="Y17">
            <v>117.94932058154023</v>
          </cell>
          <cell r="Z17">
            <v>118.0425419009272</v>
          </cell>
          <cell r="AA17">
            <v>118.13807822576364</v>
          </cell>
          <cell r="AB17">
            <v>118.23586629857598</v>
          </cell>
          <cell r="AC17">
            <v>118.33582938966865</v>
          </cell>
          <cell r="AD17">
            <v>118.41911091377079</v>
          </cell>
          <cell r="AE17">
            <v>118.50427502524732</v>
          </cell>
          <cell r="AF17">
            <v>118.59124284986788</v>
          </cell>
          <cell r="AG17">
            <v>118.67993466096813</v>
          </cell>
          <cell r="AH17">
            <v>118.77027017496533</v>
          </cell>
          <cell r="AI17">
            <v>118.86216882568255</v>
          </cell>
        </row>
        <row r="19">
          <cell r="C19">
            <v>0</v>
          </cell>
          <cell r="D19">
            <v>9.1697099651736096</v>
          </cell>
          <cell r="E19">
            <v>5.8643665340756286</v>
          </cell>
          <cell r="F19">
            <v>-4.0606380834519342</v>
          </cell>
          <cell r="G19">
            <v>8.9090266477168285</v>
          </cell>
          <cell r="H19">
            <v>34.556876388622072</v>
          </cell>
          <cell r="I19">
            <v>29.64405547389822</v>
          </cell>
          <cell r="O19">
            <v>6.0864073618801768</v>
          </cell>
          <cell r="P19">
            <v>7.2233443180610237</v>
          </cell>
          <cell r="Q19">
            <v>16.934787356755862</v>
          </cell>
          <cell r="R19">
            <v>2.9685371051774183</v>
          </cell>
          <cell r="S19">
            <v>5.4889797395692597</v>
          </cell>
          <cell r="T19">
            <v>9.7900955921600428</v>
          </cell>
          <cell r="U19">
            <v>11.390521031952545</v>
          </cell>
          <cell r="V19">
            <v>11.681236346855044</v>
          </cell>
          <cell r="W19">
            <v>8.9192458093212821</v>
          </cell>
          <cell r="X19">
            <v>7.4974584201038681</v>
          </cell>
          <cell r="Y19">
            <v>7.4917174960702653</v>
          </cell>
          <cell r="Z19">
            <v>7.5309164580294095</v>
          </cell>
          <cell r="AA19">
            <v>7.5692988715892113</v>
          </cell>
          <cell r="AB19">
            <v>7.6068683234952914</v>
          </cell>
          <cell r="AC19">
            <v>7.6436296018198533</v>
          </cell>
          <cell r="AD19">
            <v>7.6795886153611264</v>
          </cell>
          <cell r="AE19">
            <v>7.7147523133558735</v>
          </cell>
          <cell r="AF19">
            <v>7.7491286059725155</v>
          </cell>
          <cell r="AG19">
            <v>7.7827262860091082</v>
          </cell>
          <cell r="AH19">
            <v>7.8155549521715386</v>
          </cell>
          <cell r="AI19">
            <v>7.8476249342634787</v>
          </cell>
        </row>
        <row r="20">
          <cell r="C20">
            <v>0</v>
          </cell>
          <cell r="D20">
            <v>7.9166227481434674</v>
          </cell>
          <cell r="E20">
            <v>6.5054056677006855</v>
          </cell>
          <cell r="F20">
            <v>-4.9880874998115274</v>
          </cell>
          <cell r="G20">
            <v>11.675418942849646</v>
          </cell>
          <cell r="H20">
            <v>19.112028314399026</v>
          </cell>
          <cell r="I20">
            <v>16.601125186066227</v>
          </cell>
          <cell r="O20">
            <v>11.633638612640439</v>
          </cell>
          <cell r="P20">
            <v>8.2578318413628864</v>
          </cell>
          <cell r="Q20">
            <v>6.4673719084866121</v>
          </cell>
          <cell r="R20">
            <v>3.9340040895741879</v>
          </cell>
          <cell r="S20">
            <v>4.7651216486714247</v>
          </cell>
          <cell r="T20">
            <v>8.5839415081998141</v>
          </cell>
          <cell r="U20">
            <v>10.468326820155752</v>
          </cell>
          <cell r="V20">
            <v>10.731584411680956</v>
          </cell>
          <cell r="W20">
            <v>7.9825950142032411</v>
          </cell>
          <cell r="X20">
            <v>6.5654215405702701</v>
          </cell>
          <cell r="Y20">
            <v>6.5541891886398389</v>
          </cell>
          <cell r="Z20">
            <v>6.5877419909688086</v>
          </cell>
          <cell r="AA20">
            <v>6.6206613065189259</v>
          </cell>
          <cell r="AB20">
            <v>6.6529479165636332</v>
          </cell>
          <cell r="AC20">
            <v>6.6846036077569408</v>
          </cell>
          <cell r="AD20">
            <v>6.7156311114086691</v>
          </cell>
          <cell r="AE20">
            <v>6.7460340425954541</v>
          </cell>
          <cell r="AF20">
            <v>6.7758168394879874</v>
          </cell>
          <cell r="AG20">
            <v>6.8049847032470012</v>
          </cell>
          <cell r="AH20">
            <v>6.8335435388002992</v>
          </cell>
          <cell r="AI20">
            <v>6.8614998967812397</v>
          </cell>
        </row>
        <row r="21">
          <cell r="C21">
            <v>92.664130375336768</v>
          </cell>
          <cell r="D21">
            <v>100</v>
          </cell>
          <cell r="E21">
            <v>106.50540566770069</v>
          </cell>
          <cell r="F21">
            <v>101.19282284096656</v>
          </cell>
          <cell r="G21">
            <v>113.00750884774504</v>
          </cell>
          <cell r="H21">
            <v>134.60553593612306</v>
          </cell>
          <cell r="I21">
            <v>156.95156946425422</v>
          </cell>
          <cell r="O21">
            <v>154.28985386981083</v>
          </cell>
          <cell r="P21">
            <v>167.03085055066433</v>
          </cell>
          <cell r="Q21">
            <v>177.83335685768424</v>
          </cell>
          <cell r="R21">
            <v>184.82932838909258</v>
          </cell>
          <cell r="S21">
            <v>193.63667072925523</v>
          </cell>
          <cell r="T21">
            <v>210.25832928307997</v>
          </cell>
          <cell r="U21">
            <v>232.26885835903201</v>
          </cell>
          <cell r="V21">
            <v>257.19498695587924</v>
          </cell>
          <cell r="W21">
            <v>277.72582116139995</v>
          </cell>
          <cell r="X21">
            <v>295.95969204765618</v>
          </cell>
          <cell r="Y21">
            <v>315.35745018657542</v>
          </cell>
          <cell r="Z21">
            <v>336.13238535416502</v>
          </cell>
          <cell r="AA21">
            <v>358.38657212998731</v>
          </cell>
          <cell r="AB21">
            <v>382.22984411375313</v>
          </cell>
          <cell r="AC21">
            <v>407.78039406330475</v>
          </cell>
          <cell r="AD21">
            <v>435.16542107324494</v>
          </cell>
          <cell r="AE21">
            <v>464.52182852044996</v>
          </cell>
          <cell r="AF21">
            <v>495.99697680043607</v>
          </cell>
          <cell r="AG21">
            <v>529.74949520027326</v>
          </cell>
          <cell r="AH21">
            <v>565.9501576013588</v>
          </cell>
          <cell r="AI21">
            <v>604.78282708100926</v>
          </cell>
        </row>
        <row r="22">
          <cell r="C22">
            <v>0</v>
          </cell>
          <cell r="D22">
            <v>17.500000000000004</v>
          </cell>
          <cell r="E22">
            <v>-26.400000000000002</v>
          </cell>
          <cell r="F22">
            <v>-7.1999999999999957</v>
          </cell>
          <cell r="G22">
            <v>13.100000000000001</v>
          </cell>
          <cell r="H22">
            <v>-9.8000000000000078</v>
          </cell>
          <cell r="I22">
            <v>12.5</v>
          </cell>
          <cell r="O22">
            <v>-29.989787813457379</v>
          </cell>
          <cell r="P22">
            <v>-9.4</v>
          </cell>
          <cell r="Q22">
            <v>5</v>
          </cell>
          <cell r="R22">
            <v>4</v>
          </cell>
          <cell r="S22">
            <v>5.2</v>
          </cell>
          <cell r="T22">
            <v>8</v>
          </cell>
          <cell r="U22">
            <v>8</v>
          </cell>
          <cell r="V22">
            <v>9</v>
          </cell>
          <cell r="W22">
            <v>9</v>
          </cell>
          <cell r="X22">
            <v>9</v>
          </cell>
          <cell r="Y22">
            <v>9</v>
          </cell>
          <cell r="Z22">
            <v>9</v>
          </cell>
          <cell r="AA22">
            <v>9</v>
          </cell>
          <cell r="AB22">
            <v>9</v>
          </cell>
          <cell r="AC22">
            <v>9</v>
          </cell>
          <cell r="AD22">
            <v>9</v>
          </cell>
          <cell r="AE22">
            <v>9</v>
          </cell>
          <cell r="AF22">
            <v>9</v>
          </cell>
          <cell r="AG22">
            <v>9</v>
          </cell>
          <cell r="AH22">
            <v>9</v>
          </cell>
          <cell r="AI22">
            <v>9</v>
          </cell>
        </row>
        <row r="23">
          <cell r="C23">
            <v>0</v>
          </cell>
          <cell r="D23">
            <v>9.0000000000000071</v>
          </cell>
          <cell r="E23">
            <v>9.9999999999988987E-2</v>
          </cell>
          <cell r="F23">
            <v>-5.2000000000000153</v>
          </cell>
          <cell r="G23">
            <v>13.200000000000012</v>
          </cell>
          <cell r="H23">
            <v>-7.1450000000000014</v>
          </cell>
          <cell r="I23">
            <v>27</v>
          </cell>
          <cell r="O23">
            <v>23.573269513991168</v>
          </cell>
          <cell r="P23">
            <v>2.0856610800744857</v>
          </cell>
          <cell r="Q23">
            <v>3</v>
          </cell>
          <cell r="R23">
            <v>3</v>
          </cell>
          <cell r="S23">
            <v>4</v>
          </cell>
          <cell r="T23">
            <v>6</v>
          </cell>
          <cell r="U23">
            <v>7</v>
          </cell>
          <cell r="V23">
            <v>7</v>
          </cell>
          <cell r="W23">
            <v>5</v>
          </cell>
          <cell r="X23">
            <v>5</v>
          </cell>
          <cell r="Y23">
            <v>5</v>
          </cell>
          <cell r="Z23">
            <v>5</v>
          </cell>
          <cell r="AA23">
            <v>5</v>
          </cell>
          <cell r="AB23">
            <v>5</v>
          </cell>
          <cell r="AC23">
            <v>5</v>
          </cell>
          <cell r="AD23">
            <v>5</v>
          </cell>
          <cell r="AE23">
            <v>5</v>
          </cell>
          <cell r="AF23">
            <v>5</v>
          </cell>
          <cell r="AG23">
            <v>5</v>
          </cell>
          <cell r="AH23">
            <v>5</v>
          </cell>
          <cell r="AI23">
            <v>5</v>
          </cell>
        </row>
        <row r="24">
          <cell r="C24">
            <v>0</v>
          </cell>
          <cell r="D24">
            <v>-1.2376427308265221</v>
          </cell>
          <cell r="E24">
            <v>2.1363398718885662</v>
          </cell>
          <cell r="F24">
            <v>-2.7429857983900661</v>
          </cell>
          <cell r="G24">
            <v>15.433096758261982</v>
          </cell>
          <cell r="H24">
            <v>37.345613772058385</v>
          </cell>
          <cell r="I24">
            <v>7.0112644097173984</v>
          </cell>
          <cell r="O24">
            <v>-0.89427082913852018</v>
          </cell>
          <cell r="P24">
            <v>18.047983647823472</v>
          </cell>
          <cell r="Q24">
            <v>8.0103185584219432</v>
          </cell>
          <cell r="R24">
            <v>5.9486216611796578</v>
          </cell>
          <cell r="S24">
            <v>7.2929712294897797</v>
          </cell>
          <cell r="T24">
            <v>10.654527223074851</v>
          </cell>
          <cell r="U24">
            <v>12.43792846085779</v>
          </cell>
          <cell r="V24">
            <v>12.616754287491204</v>
          </cell>
          <cell r="W24">
            <v>8.9234422691894224</v>
          </cell>
          <cell r="X24">
            <v>6.6218870909714411</v>
          </cell>
          <cell r="Y24">
            <v>6.5592969191454813</v>
          </cell>
          <cell r="Z24">
            <v>6.5675452789520676</v>
          </cell>
          <cell r="AA24">
            <v>6.5757746972733315</v>
          </cell>
          <cell r="AB24">
            <v>6.58398484423968</v>
          </cell>
          <cell r="AC24">
            <v>6.5921753952650022</v>
          </cell>
          <cell r="AD24">
            <v>6.6003460310140696</v>
          </cell>
          <cell r="AE24">
            <v>6.6084964373695527</v>
          </cell>
          <cell r="AF24">
            <v>6.6166263053994498</v>
          </cell>
          <cell r="AG24">
            <v>6.6247353313236204</v>
          </cell>
          <cell r="AH24">
            <v>6.6328232164813556</v>
          </cell>
          <cell r="AI24">
            <v>6.6408896672979267</v>
          </cell>
        </row>
        <row r="25">
          <cell r="C25">
            <v>0</v>
          </cell>
          <cell r="D25">
            <v>1.1611623725055082</v>
          </cell>
          <cell r="E25">
            <v>-0.60188412936064317</v>
          </cell>
          <cell r="F25">
            <v>0.97614014069839561</v>
          </cell>
          <cell r="G25">
            <v>-2.4771720771860544</v>
          </cell>
          <cell r="H25">
            <v>12.966656930277425</v>
          </cell>
          <cell r="I25">
            <v>11.185938615102332</v>
          </cell>
          <cell r="O25">
            <v>-4.9691395171743071</v>
          </cell>
          <cell r="P25">
            <v>-0.95557753716864835</v>
          </cell>
          <cell r="Q25">
            <v>9.8315711758776789</v>
          </cell>
          <cell r="R25">
            <v>-0.92892311121266058</v>
          </cell>
          <cell r="S25">
            <v>0.69093423412925359</v>
          </cell>
          <cell r="T25">
            <v>1.1108033722179318</v>
          </cell>
          <cell r="U25">
            <v>0.83480418174355364</v>
          </cell>
          <cell r="V25">
            <v>0.85761613564873607</v>
          </cell>
          <cell r="W25">
            <v>0.86740904401755003</v>
          </cell>
          <cell r="X25">
            <v>0.87461473530490064</v>
          </cell>
          <cell r="Y25">
            <v>0.87986058039508064</v>
          </cell>
          <cell r="Z25">
            <v>0.88488080284177173</v>
          </cell>
          <cell r="AA25">
            <v>0.88973145865519021</v>
          </cell>
          <cell r="AB25">
            <v>0.89441541520063605</v>
          </cell>
          <cell r="AC25">
            <v>0.89893570546407275</v>
          </cell>
          <cell r="AD25">
            <v>0.90329550967664018</v>
          </cell>
          <cell r="AE25">
            <v>0.90749813747073405</v>
          </cell>
          <cell r="AF25">
            <v>0.91154701063790089</v>
          </cell>
          <cell r="AG25">
            <v>0.91544564654798322</v>
          </cell>
          <cell r="AH25">
            <v>0.91919764227852685</v>
          </cell>
          <cell r="AI25">
            <v>0.92280665949357887</v>
          </cell>
        </row>
        <row r="26">
          <cell r="C26">
            <v>98.85216584579193</v>
          </cell>
          <cell r="D26">
            <v>100</v>
          </cell>
          <cell r="E26">
            <v>99.398115870639359</v>
          </cell>
          <cell r="F26">
            <v>100.36838077875058</v>
          </cell>
          <cell r="G26">
            <v>97.882083275775599</v>
          </cell>
          <cell r="H26">
            <v>110.57411721035388</v>
          </cell>
          <cell r="I26">
            <v>122.94287008569536</v>
          </cell>
          <cell r="O26">
            <v>122.30315722230863</v>
          </cell>
          <cell r="P26">
            <v>121.13445572464418</v>
          </cell>
          <cell r="Q26">
            <v>133.04387595772459</v>
          </cell>
          <cell r="R26">
            <v>131.80800064590019</v>
          </cell>
          <cell r="S26">
            <v>132.71870724568402</v>
          </cell>
          <cell r="T26">
            <v>134.19295112133312</v>
          </cell>
          <cell r="U26">
            <v>135.3131994888991</v>
          </cell>
          <cell r="V26">
            <v>136.47366732137849</v>
          </cell>
          <cell r="W26">
            <v>137.65745225442654</v>
          </cell>
          <cell r="X26">
            <v>138.86142461608907</v>
          </cell>
          <cell r="Y26">
            <v>140.08321155266108</v>
          </cell>
          <cell r="Z26">
            <v>141.3227809996948</v>
          </cell>
          <cell r="AA26">
            <v>142.58017424049547</v>
          </cell>
          <cell r="AB26">
            <v>143.85543329792239</v>
          </cell>
          <cell r="AC26">
            <v>145.14860115208745</v>
          </cell>
          <cell r="AD26">
            <v>146.45972194865271</v>
          </cell>
          <cell r="AE26">
            <v>147.78884119748156</v>
          </cell>
          <cell r="AF26">
            <v>149.13600596147359</v>
          </cell>
          <cell r="AG26">
            <v>150.50126503548341</v>
          </cell>
          <cell r="AH26">
            <v>151.88466911528894</v>
          </cell>
          <cell r="AI26">
            <v>153.28627095663461</v>
          </cell>
        </row>
        <row r="27">
          <cell r="C27">
            <v>89.762788748959011</v>
          </cell>
          <cell r="D27">
            <v>75.407596779572685</v>
          </cell>
          <cell r="E27">
            <v>84.842997603432352</v>
          </cell>
          <cell r="F27">
            <v>73.775501678057182</v>
          </cell>
          <cell r="G27">
            <v>89.961187393299454</v>
          </cell>
          <cell r="H27">
            <v>131.83953554085667</v>
          </cell>
          <cell r="I27">
            <v>141.64006665172647</v>
          </cell>
          <cell r="O27">
            <v>68.81147728390512</v>
          </cell>
          <cell r="P27">
            <v>67.082573641109406</v>
          </cell>
          <cell r="Q27">
            <v>72.246601262996549</v>
          </cell>
          <cell r="R27">
            <v>80.027004475934646</v>
          </cell>
          <cell r="S27">
            <v>83.361462995765265</v>
          </cell>
          <cell r="T27">
            <v>86.695921515595884</v>
          </cell>
          <cell r="U27">
            <v>90.030380035426504</v>
          </cell>
          <cell r="V27">
            <v>90.930683835780769</v>
          </cell>
          <cell r="W27">
            <v>91.839990674138576</v>
          </cell>
          <cell r="X27">
            <v>92.758390580879961</v>
          </cell>
          <cell r="Y27">
            <v>93.685974486688764</v>
          </cell>
          <cell r="Z27">
            <v>94.622834231555657</v>
          </cell>
          <cell r="AA27">
            <v>95.569062573871221</v>
          </cell>
          <cell r="AB27">
            <v>96.524753199609933</v>
          </cell>
          <cell r="AC27">
            <v>97.490000731606031</v>
          </cell>
          <cell r="AD27">
            <v>98.464900738922097</v>
          </cell>
          <cell r="AE27">
            <v>99.44954974631132</v>
          </cell>
          <cell r="AF27">
            <v>100.44404524377444</v>
          </cell>
          <cell r="AG27">
            <v>101.44848569621219</v>
          </cell>
          <cell r="AH27">
            <v>102.46297055317432</v>
          </cell>
          <cell r="AI27">
            <v>103.48760025870605</v>
          </cell>
        </row>
        <row r="29">
          <cell r="C29">
            <v>17.608875067541049</v>
          </cell>
          <cell r="D29">
            <v>-15.35363972587885</v>
          </cell>
          <cell r="E29">
            <v>-4.6223309185141659</v>
          </cell>
          <cell r="F29">
            <v>-13.933785300493682</v>
          </cell>
          <cell r="G29">
            <v>27.145681049161794</v>
          </cell>
          <cell r="H29">
            <v>27.145681049161794</v>
          </cell>
          <cell r="I29">
            <v>51.694935134223357</v>
          </cell>
          <cell r="O29">
            <v>4.716906938335967</v>
          </cell>
          <cell r="P29">
            <v>2.0932802483205819</v>
          </cell>
          <cell r="Q29">
            <v>18.211924932417219</v>
          </cell>
          <cell r="R29">
            <v>5.8885328706986115</v>
          </cell>
          <cell r="S29">
            <v>8.0407764798001296</v>
          </cell>
          <cell r="T29">
            <v>8.4329181265482305</v>
          </cell>
          <cell r="U29">
            <v>5.1658705028711154</v>
          </cell>
          <cell r="V29">
            <v>9.4230961545106311</v>
          </cell>
          <cell r="W29">
            <v>7.1408979285776439</v>
          </cell>
          <cell r="X29">
            <v>7.1286127650713809</v>
          </cell>
          <cell r="Y29">
            <v>7.1613105848629175</v>
          </cell>
          <cell r="Z29">
            <v>7.1976855246612956</v>
          </cell>
          <cell r="AA29">
            <v>7.2327770314659148</v>
          </cell>
          <cell r="AB29">
            <v>7.2529595432877301</v>
          </cell>
          <cell r="AC29">
            <v>7.2724429805817437</v>
          </cell>
          <cell r="AD29">
            <v>7.307387335051672</v>
          </cell>
          <cell r="AE29">
            <v>7.3249404827034397</v>
          </cell>
          <cell r="AF29">
            <v>7.3417736004060004</v>
          </cell>
          <cell r="AG29">
            <v>7.3579244335648042</v>
          </cell>
          <cell r="AH29">
            <v>7.373429101779891</v>
          </cell>
          <cell r="AI29">
            <v>7.3883221301929183</v>
          </cell>
        </row>
        <row r="30">
          <cell r="C30">
            <v>0</v>
          </cell>
          <cell r="D30">
            <v>4.7496493322946698</v>
          </cell>
          <cell r="E30">
            <v>-8.0387890634463268</v>
          </cell>
          <cell r="F30">
            <v>-0.71878245812400099</v>
          </cell>
          <cell r="G30">
            <v>-12.254794664121761</v>
          </cell>
          <cell r="H30">
            <v>25.67390179381912</v>
          </cell>
          <cell r="I30">
            <v>32.068983995641908</v>
          </cell>
          <cell r="O30">
            <v>7.3361019792383297</v>
          </cell>
          <cell r="P30">
            <v>-2.0601095326815866</v>
          </cell>
          <cell r="Q30">
            <v>7.3886656516485294</v>
          </cell>
          <cell r="R30">
            <v>10.339785927723554</v>
          </cell>
          <cell r="S30">
            <v>10.214018754464993</v>
          </cell>
          <cell r="T30">
            <v>8.3549958869756136</v>
          </cell>
          <cell r="U30">
            <v>4.3274460293255546</v>
          </cell>
          <cell r="V30">
            <v>8.5639777779139781</v>
          </cell>
          <cell r="W30">
            <v>6.2950903637397637</v>
          </cell>
          <cell r="X30">
            <v>6.2794394150298416</v>
          </cell>
          <cell r="Y30">
            <v>6.3085435149359492</v>
          </cell>
          <cell r="Z30">
            <v>6.3414145199901073</v>
          </cell>
          <cell r="AA30">
            <v>6.373129406019884</v>
          </cell>
          <cell r="AB30">
            <v>6.3901674674962328</v>
          </cell>
          <cell r="AC30">
            <v>6.4066099817418065</v>
          </cell>
          <cell r="AD30">
            <v>6.4216057567769713</v>
          </cell>
          <cell r="AE30">
            <v>6.4362192325908563</v>
          </cell>
          <cell r="AF30">
            <v>6.4502058281714847</v>
          </cell>
          <cell r="AG30">
            <v>6.4635987105980952</v>
          </cell>
          <cell r="AH30">
            <v>6.4764296210339412</v>
          </cell>
          <cell r="AI30">
            <v>6.4887289019192274</v>
          </cell>
        </row>
        <row r="31">
          <cell r="C31">
            <v>95.465713381791403</v>
          </cell>
          <cell r="D31">
            <v>100</v>
          </cell>
          <cell r="E31">
            <v>91.96121093655367</v>
          </cell>
          <cell r="F31">
            <v>91.300209884063307</v>
          </cell>
          <cell r="G31">
            <v>80.111556634859156</v>
          </cell>
          <cell r="H31">
            <v>100.67931901079268</v>
          </cell>
          <cell r="I31">
            <v>132.96615371128505</v>
          </cell>
          <cell r="O31">
            <v>141.77207449349683</v>
          </cell>
          <cell r="P31">
            <v>138.85141447217586</v>
          </cell>
          <cell r="Q31">
            <v>149.11068124010964</v>
          </cell>
          <cell r="R31">
            <v>164.52840647570721</v>
          </cell>
          <cell r="S31">
            <v>181.33336876955835</v>
          </cell>
          <cell r="T31">
            <v>196.48376427196928</v>
          </cell>
          <cell r="U31">
            <v>204.986493127226</v>
          </cell>
          <cell r="V31">
            <v>222.5414908463668</v>
          </cell>
          <cell r="W31">
            <v>236.55067879195926</v>
          </cell>
          <cell r="X31">
            <v>251.40473535254219</v>
          </cell>
          <cell r="Y31">
            <v>267.26471248086688</v>
          </cell>
          <cell r="Z31">
            <v>284.21307576493837</v>
          </cell>
          <cell r="AA31">
            <v>302.32634287226722</v>
          </cell>
          <cell r="AB31">
            <v>321.64550248016195</v>
          </cell>
          <cell r="AC31">
            <v>342.25207534787961</v>
          </cell>
          <cell r="AD31">
            <v>364.2301543211077</v>
          </cell>
          <cell r="AE31">
            <v>387.67280556441818</v>
          </cell>
          <cell r="AF31">
            <v>412.67849946317017</v>
          </cell>
          <cell r="AG31">
            <v>439.35238163338721</v>
          </cell>
          <cell r="AH31">
            <v>467.80672941821001</v>
          </cell>
          <cell r="AI31">
            <v>498.16143987509247</v>
          </cell>
        </row>
        <row r="32">
          <cell r="C32">
            <v>0</v>
          </cell>
          <cell r="D32">
            <v>11.924203574380655</v>
          </cell>
          <cell r="E32">
            <v>-7.9542783179303926</v>
          </cell>
          <cell r="F32">
            <v>-3.9318096182127054</v>
          </cell>
          <cell r="G32">
            <v>-1.9134841954554056</v>
          </cell>
          <cell r="H32">
            <v>1.171109700848856</v>
          </cell>
          <cell r="I32">
            <v>14.860378678485979</v>
          </cell>
          <cell r="O32">
            <v>-2.4401808828580274</v>
          </cell>
          <cell r="P32">
            <v>4.2407539575390061</v>
          </cell>
          <cell r="Q32">
            <v>10.078586241007566</v>
          </cell>
          <cell r="R32">
            <v>-4.0341324025593632</v>
          </cell>
          <cell r="S32">
            <v>-1.9718383371052099</v>
          </cell>
          <cell r="T32">
            <v>7.1913841106031134E-2</v>
          </cell>
          <cell r="U32">
            <v>0.80364707989677775</v>
          </cell>
          <cell r="V32">
            <v>0.79134754840515509</v>
          </cell>
          <cell r="W32">
            <v>0.79571649259014265</v>
          </cell>
          <cell r="X32">
            <v>0.79900059194464002</v>
          </cell>
          <cell r="Y32">
            <v>0.80216231144879935</v>
          </cell>
          <cell r="Z32">
            <v>0.80520934250901666</v>
          </cell>
          <cell r="AA32">
            <v>0.80814358874862968</v>
          </cell>
          <cell r="AB32">
            <v>0.81096975061636312</v>
          </cell>
          <cell r="AC32">
            <v>0.81370226810956847</v>
          </cell>
          <cell r="AD32">
            <v>0.83233246855825982</v>
          </cell>
          <cell r="AE32">
            <v>0.83498010030823966</v>
          </cell>
          <cell r="AF32">
            <v>0.83754443243974452</v>
          </cell>
          <cell r="AG32">
            <v>0.84002958175193776</v>
          </cell>
          <cell r="AH32">
            <v>0.84243948067993379</v>
          </cell>
          <cell r="AI32">
            <v>0.84477788170638068</v>
          </cell>
        </row>
        <row r="33">
          <cell r="C33">
            <v>95.465713381791403</v>
          </cell>
          <cell r="D33">
            <v>100</v>
          </cell>
          <cell r="E33">
            <v>91.96121093655367</v>
          </cell>
          <cell r="F33">
            <v>91.300209884063307</v>
          </cell>
          <cell r="G33">
            <v>80.111556634859156</v>
          </cell>
          <cell r="H33">
            <v>100.67931901079268</v>
          </cell>
          <cell r="I33">
            <v>132.96615371128505</v>
          </cell>
          <cell r="O33">
            <v>141.77207449349683</v>
          </cell>
          <cell r="P33">
            <v>138.85141447217586</v>
          </cell>
          <cell r="Q33">
            <v>149.11068124010964</v>
          </cell>
          <cell r="R33">
            <v>164.52840647570721</v>
          </cell>
          <cell r="S33">
            <v>181.33336876955835</v>
          </cell>
          <cell r="T33">
            <v>196.48376427196928</v>
          </cell>
          <cell r="U33">
            <v>204.986493127226</v>
          </cell>
          <cell r="V33">
            <v>222.5414908463668</v>
          </cell>
          <cell r="W33">
            <v>236.55067879195926</v>
          </cell>
          <cell r="X33">
            <v>251.40473535254219</v>
          </cell>
          <cell r="Y33">
            <v>267.26471248086688</v>
          </cell>
          <cell r="Z33">
            <v>284.21307576493837</v>
          </cell>
          <cell r="AA33">
            <v>302.32634287226722</v>
          </cell>
          <cell r="AB33">
            <v>321.64550248016195</v>
          </cell>
          <cell r="AC33">
            <v>342.25207534787961</v>
          </cell>
          <cell r="AD33">
            <v>364.2301543211077</v>
          </cell>
          <cell r="AE33">
            <v>387.67280556441818</v>
          </cell>
          <cell r="AF33">
            <v>412.67849946317017</v>
          </cell>
          <cell r="AG33">
            <v>439.35238163338721</v>
          </cell>
          <cell r="AH33">
            <v>467.80672941821001</v>
          </cell>
          <cell r="AI33">
            <v>498.16143987509247</v>
          </cell>
        </row>
        <row r="34">
          <cell r="C34">
            <v>0</v>
          </cell>
          <cell r="D34">
            <v>-6.0247264873474364</v>
          </cell>
          <cell r="E34">
            <v>-4.0031994846954291</v>
          </cell>
          <cell r="F34">
            <v>-3.2477723242018754</v>
          </cell>
          <cell r="G34">
            <v>-5.5962230424863577</v>
          </cell>
          <cell r="H34">
            <v>11.650565967867394</v>
          </cell>
          <cell r="I34">
            <v>43.198326444067703</v>
          </cell>
          <cell r="O34">
            <v>7.1881610832282377</v>
          </cell>
          <cell r="P34">
            <v>1.6772944581687312</v>
          </cell>
          <cell r="Q34">
            <v>3.8864551252076183</v>
          </cell>
          <cell r="R34">
            <v>13.772080255695897</v>
          </cell>
          <cell r="S34">
            <v>7.7543549993529979</v>
          </cell>
          <cell r="T34">
            <v>8.7765900039423457</v>
          </cell>
          <cell r="U34">
            <v>4.4782361089191767</v>
          </cell>
          <cell r="V34">
            <v>9.0069289024591086</v>
          </cell>
          <cell r="W34">
            <v>6.550936452446777</v>
          </cell>
          <cell r="X34">
            <v>6.5667566701430786</v>
          </cell>
          <cell r="Y34">
            <v>6.5783825827847551</v>
          </cell>
          <cell r="Z34">
            <v>6.5947842480898089</v>
          </cell>
          <cell r="AA34">
            <v>6.6113234481643133</v>
          </cell>
          <cell r="AB34">
            <v>6.6128287216274231</v>
          </cell>
          <cell r="AC34">
            <v>6.6144342507620451</v>
          </cell>
          <cell r="AD34">
            <v>6.6165273972588921</v>
          </cell>
          <cell r="AE34">
            <v>6.6181845463784157</v>
          </cell>
          <cell r="AF34">
            <v>6.6199295853547397</v>
          </cell>
          <cell r="AG34">
            <v>6.6217583106819973</v>
          </cell>
          <cell r="AH34">
            <v>6.6236667079926548</v>
          </cell>
          <cell r="AI34">
            <v>6.6256509473549698</v>
          </cell>
        </row>
        <row r="36">
          <cell r="C36">
            <v>0</v>
          </cell>
          <cell r="D36">
            <v>0</v>
          </cell>
          <cell r="E36">
            <v>-6.8738074860359859</v>
          </cell>
          <cell r="F36">
            <v>2.6441925275446891</v>
          </cell>
          <cell r="G36">
            <v>-4.7936006499744224</v>
          </cell>
          <cell r="H36">
            <v>19.033282033000901</v>
          </cell>
          <cell r="I36">
            <v>-3.0402700148216297</v>
          </cell>
          <cell r="O36">
            <v>18.858465098341682</v>
          </cell>
          <cell r="P36">
            <v>-5</v>
          </cell>
          <cell r="Q36">
            <v>-1.9999999999999858</v>
          </cell>
          <cell r="R36">
            <v>6</v>
          </cell>
          <cell r="S36">
            <v>6</v>
          </cell>
          <cell r="T36">
            <v>6</v>
          </cell>
          <cell r="U36">
            <v>7</v>
          </cell>
          <cell r="V36">
            <v>8</v>
          </cell>
          <cell r="W36">
            <v>8</v>
          </cell>
          <cell r="X36">
            <v>8</v>
          </cell>
          <cell r="Y36">
            <v>8</v>
          </cell>
          <cell r="Z36">
            <v>8</v>
          </cell>
          <cell r="AA36">
            <v>8</v>
          </cell>
          <cell r="AB36">
            <v>9.0000000000000142</v>
          </cell>
          <cell r="AC36">
            <v>9.0000000000000142</v>
          </cell>
          <cell r="AD36">
            <v>9.0000000000000142</v>
          </cell>
          <cell r="AE36">
            <v>9.0000000000000142</v>
          </cell>
          <cell r="AF36">
            <v>9.0000000000000142</v>
          </cell>
          <cell r="AG36">
            <v>9.0000000000000142</v>
          </cell>
          <cell r="AH36">
            <v>9.0000000000000142</v>
          </cell>
          <cell r="AI36">
            <v>9.0000000000000142</v>
          </cell>
        </row>
        <row r="38">
          <cell r="D38">
            <v>100</v>
          </cell>
          <cell r="E38">
            <v>90.069746264988908</v>
          </cell>
          <cell r="F38">
            <v>88.9774534614521</v>
          </cell>
          <cell r="G38">
            <v>77.917614014357952</v>
          </cell>
          <cell r="H38">
            <v>95.070005549991507</v>
          </cell>
          <cell r="I38">
            <v>119.80724276190283</v>
          </cell>
          <cell r="O38">
            <v>114.5295877294475</v>
          </cell>
          <cell r="P38">
            <v>110.82471239158235</v>
          </cell>
          <cell r="Q38">
            <v>116.86728043797305</v>
          </cell>
          <cell r="R38">
            <v>125.56096110497741</v>
          </cell>
          <cell r="S38">
            <v>133.70606881210273</v>
          </cell>
          <cell r="T38">
            <v>139.30500515576028</v>
          </cell>
          <cell r="U38">
            <v>139.74360968271634</v>
          </cell>
          <cell r="V38">
            <v>145.87617438653749</v>
          </cell>
          <cell r="W38">
            <v>146.23122231870704</v>
          </cell>
          <cell r="X38">
            <v>146.53474680468651</v>
          </cell>
          <cell r="Y38">
            <v>146.85729163785496</v>
          </cell>
          <cell r="Z38">
            <v>147.19483965072072</v>
          </cell>
          <cell r="AA38">
            <v>147.54607816167461</v>
          </cell>
          <cell r="AB38">
            <v>147.9218440362358</v>
          </cell>
          <cell r="AC38">
            <v>148.32148632337129</v>
          </cell>
          <cell r="AD38">
            <v>148.74316759820644</v>
          </cell>
          <cell r="AE38">
            <v>149.18653072864618</v>
          </cell>
          <cell r="AF38">
            <v>149.6508781783331</v>
          </cell>
          <cell r="AG38">
            <v>150.13555764017926</v>
          </cell>
          <cell r="AH38">
            <v>150.63995967358909</v>
          </cell>
          <cell r="AI38">
            <v>151.16351546683657</v>
          </cell>
        </row>
        <row r="41">
          <cell r="C41">
            <v>7.3425161942707939</v>
          </cell>
          <cell r="D41">
            <v>4.2104847173281614</v>
          </cell>
          <cell r="E41">
            <v>3.5987647665472653</v>
          </cell>
          <cell r="F41">
            <v>1.0161902894486585</v>
          </cell>
          <cell r="G41">
            <v>2.4106997274351305</v>
          </cell>
          <cell r="H41">
            <v>-2.920396261022824</v>
          </cell>
          <cell r="I41">
            <v>-0.73914732806349204</v>
          </cell>
          <cell r="O41">
            <v>-1.7121424461335997</v>
          </cell>
          <cell r="P41">
            <v>-0.38395640878259168</v>
          </cell>
          <cell r="Q41">
            <v>0.14324761621816234</v>
          </cell>
          <cell r="R41">
            <v>0.29515801221019755</v>
          </cell>
          <cell r="S41">
            <v>0.33802617088438097</v>
          </cell>
          <cell r="T41">
            <v>0.4226156671045822</v>
          </cell>
          <cell r="U41">
            <v>0.4951319974229299</v>
          </cell>
          <cell r="V41">
            <v>0.64883677445011867</v>
          </cell>
          <cell r="W41">
            <v>0.6160789414565776</v>
          </cell>
          <cell r="X41">
            <v>0.6507727636006454</v>
          </cell>
          <cell r="Y41">
            <v>0.54714527583727834</v>
          </cell>
          <cell r="Z41">
            <v>0.52210716971651305</v>
          </cell>
          <cell r="AA41">
            <v>0.4880484727245239</v>
          </cell>
          <cell r="AB41">
            <v>0.45137183097770017</v>
          </cell>
          <cell r="AC41">
            <v>0.43636375161537949</v>
          </cell>
          <cell r="AD41">
            <v>0.46474253364150808</v>
          </cell>
          <cell r="AE41">
            <v>0.43877103481260277</v>
          </cell>
          <cell r="AF41">
            <v>0.41449191955210329</v>
          </cell>
          <cell r="AG41">
            <v>0.4328326969240216</v>
          </cell>
          <cell r="AH41">
            <v>0.42870293129599285</v>
          </cell>
          <cell r="AI41">
            <v>0.42575352116221482</v>
          </cell>
        </row>
        <row r="43">
          <cell r="C43">
            <v>0</v>
          </cell>
          <cell r="D43">
            <v>0</v>
          </cell>
          <cell r="E43">
            <v>0</v>
          </cell>
          <cell r="F43">
            <v>0</v>
          </cell>
          <cell r="G43">
            <v>0</v>
          </cell>
          <cell r="H43">
            <v>625.29999999999995</v>
          </cell>
          <cell r="I43">
            <v>453.3</v>
          </cell>
          <cell r="O43">
            <v>1063.8</v>
          </cell>
          <cell r="P43">
            <v>1067.28</v>
          </cell>
          <cell r="Q43">
            <v>1079.0911222710738</v>
          </cell>
          <cell r="R43">
            <v>1203.2952793390753</v>
          </cell>
          <cell r="S43">
            <v>1491</v>
          </cell>
          <cell r="T43">
            <v>1923</v>
          </cell>
          <cell r="U43">
            <v>2259</v>
          </cell>
          <cell r="V43">
            <v>2766</v>
          </cell>
          <cell r="W43">
            <v>2982.5969133727995</v>
          </cell>
          <cell r="X43">
            <v>3162.5459119672446</v>
          </cell>
          <cell r="Y43">
            <v>3476.9442263702463</v>
          </cell>
          <cell r="Z43">
            <v>3822.1102074265054</v>
          </cell>
          <cell r="AA43">
            <v>4209.8415970730912</v>
          </cell>
          <cell r="AB43">
            <v>4645.5931450325579</v>
          </cell>
          <cell r="AC43">
            <v>5139.8965271523284</v>
          </cell>
          <cell r="AD43">
            <v>5614.6026657525035</v>
          </cell>
          <cell r="AE43">
            <v>6083.9664345046331</v>
          </cell>
          <cell r="AF43">
            <v>6567.5287429483205</v>
          </cell>
          <cell r="AG43">
            <v>7105.3349735272304</v>
          </cell>
          <cell r="AH43">
            <v>7688.7521750727319</v>
          </cell>
          <cell r="AI43">
            <v>8321.7009425379511</v>
          </cell>
        </row>
        <row r="44">
          <cell r="C44">
            <v>0</v>
          </cell>
          <cell r="D44">
            <v>0</v>
          </cell>
          <cell r="E44">
            <v>0</v>
          </cell>
          <cell r="F44">
            <v>0</v>
          </cell>
          <cell r="G44">
            <v>0</v>
          </cell>
          <cell r="H44">
            <v>436.75347513556477</v>
          </cell>
          <cell r="I44">
            <v>298.8240117609501</v>
          </cell>
          <cell r="O44">
            <v>835.68667711615558</v>
          </cell>
          <cell r="P44">
            <v>845.44182959902821</v>
          </cell>
          <cell r="Q44">
            <v>853.43091402169614</v>
          </cell>
          <cell r="R44">
            <v>950.26759116443191</v>
          </cell>
          <cell r="S44">
            <v>1175.2228774843361</v>
          </cell>
          <cell r="T44">
            <v>1513.0396135415026</v>
          </cell>
          <cell r="U44">
            <v>1774.193874887585</v>
          </cell>
          <cell r="V44">
            <v>2172.3861256923683</v>
          </cell>
          <cell r="W44">
            <v>2342.4989707678787</v>
          </cell>
          <cell r="X44">
            <v>2483.8289446936951</v>
          </cell>
          <cell r="Y44">
            <v>2730.7539396865177</v>
          </cell>
          <cell r="Z44">
            <v>3001.8435233118298</v>
          </cell>
          <cell r="AA44">
            <v>3306.3635129588524</v>
          </cell>
          <cell r="AB44">
            <v>3648.5980093565813</v>
          </cell>
          <cell r="AC44">
            <v>4036.8184754447238</v>
          </cell>
          <cell r="AD44">
            <v>4409.6474809675074</v>
          </cell>
          <cell r="AE44">
            <v>4778.280647684719</v>
          </cell>
          <cell r="AF44">
            <v>5158.0651920704167</v>
          </cell>
          <cell r="AG44">
            <v>5580.4523191928083</v>
          </cell>
          <cell r="AH44">
            <v>6038.6618036930668</v>
          </cell>
          <cell r="AI44">
            <v>6535.7728379358459</v>
          </cell>
        </row>
        <row r="45">
          <cell r="C45">
            <v>1.456257901459354</v>
          </cell>
          <cell r="D45">
            <v>1.3655324120687014</v>
          </cell>
          <cell r="E45">
            <v>1.0070666706151339</v>
          </cell>
          <cell r="F45">
            <v>1.1201168177427798</v>
          </cell>
          <cell r="G45">
            <v>2.3278852444106661</v>
          </cell>
          <cell r="H45">
            <v>1.8886438979575679</v>
          </cell>
          <cell r="I45">
            <v>1.59076557657214</v>
          </cell>
          <cell r="O45">
            <v>3.1123463986315674</v>
          </cell>
          <cell r="P45">
            <v>2.6684472195969948</v>
          </cell>
          <cell r="Q45">
            <v>2.5296871783284121</v>
          </cell>
          <cell r="R45">
            <v>2.5952331425019985</v>
          </cell>
          <cell r="S45">
            <v>2.9465371321812897</v>
          </cell>
          <cell r="T45">
            <v>3.5780260164446691</v>
          </cell>
          <cell r="U45">
            <v>3.8269159790423943</v>
          </cell>
          <cell r="V45">
            <v>4.2838338670172371</v>
          </cell>
          <cell r="W45">
            <v>4.3036439006796581</v>
          </cell>
          <cell r="X45">
            <v>4.25</v>
          </cell>
          <cell r="Y45">
            <v>4.3499999999999996</v>
          </cell>
          <cell r="Z45">
            <v>4.45</v>
          </cell>
          <cell r="AA45">
            <v>4.5599999999999996</v>
          </cell>
          <cell r="AB45">
            <v>4.68</v>
          </cell>
          <cell r="AC45">
            <v>4.83</v>
          </cell>
          <cell r="AD45">
            <v>4.92</v>
          </cell>
          <cell r="AE45">
            <v>4.97</v>
          </cell>
          <cell r="AF45">
            <v>5</v>
          </cell>
          <cell r="AG45">
            <v>5.04</v>
          </cell>
          <cell r="AH45">
            <v>5.08</v>
          </cell>
          <cell r="AI45">
            <v>5.12</v>
          </cell>
        </row>
        <row r="46">
          <cell r="C46">
            <v>0</v>
          </cell>
          <cell r="D46">
            <v>0</v>
          </cell>
          <cell r="E46">
            <v>0</v>
          </cell>
          <cell r="F46">
            <v>0</v>
          </cell>
          <cell r="G46">
            <v>0</v>
          </cell>
          <cell r="H46">
            <v>2.1184614782821192</v>
          </cell>
          <cell r="I46">
            <v>1.5756452220258956</v>
          </cell>
          <cell r="O46">
            <v>3.1123463986315674</v>
          </cell>
          <cell r="P46">
            <v>2.6684472195969948</v>
          </cell>
          <cell r="Q46">
            <v>2.5296871783284121</v>
          </cell>
          <cell r="R46">
            <v>2.5952331425019985</v>
          </cell>
          <cell r="S46">
            <v>2.9465371321812897</v>
          </cell>
          <cell r="T46">
            <v>3.5780260164446691</v>
          </cell>
          <cell r="U46">
            <v>3.8269159790423943</v>
          </cell>
          <cell r="V46">
            <v>4.2838338670172371</v>
          </cell>
          <cell r="W46">
            <v>4.3036439006796581</v>
          </cell>
          <cell r="X46">
            <v>4.25</v>
          </cell>
          <cell r="Y46">
            <v>4.3499999999999996</v>
          </cell>
          <cell r="Z46">
            <v>4.45</v>
          </cell>
          <cell r="AA46">
            <v>4.5599999999999996</v>
          </cell>
          <cell r="AB46">
            <v>4.68</v>
          </cell>
          <cell r="AC46">
            <v>4.83</v>
          </cell>
          <cell r="AD46">
            <v>4.92</v>
          </cell>
          <cell r="AE46">
            <v>4.97</v>
          </cell>
          <cell r="AF46">
            <v>5.0000000000000009</v>
          </cell>
          <cell r="AG46">
            <v>5.0400000000000009</v>
          </cell>
          <cell r="AH46">
            <v>5.08</v>
          </cell>
          <cell r="AI46" t="e">
            <v>#DIV/0!</v>
          </cell>
        </row>
        <row r="48">
          <cell r="C48">
            <v>410.58109999999999</v>
          </cell>
          <cell r="D48">
            <v>794.52555233333328</v>
          </cell>
          <cell r="E48">
            <v>707.81512372166674</v>
          </cell>
          <cell r="F48">
            <v>713.02024316666666</v>
          </cell>
          <cell r="G48">
            <v>616.94056499999999</v>
          </cell>
          <cell r="H48">
            <v>693.4</v>
          </cell>
          <cell r="I48">
            <v>735.33157343136179</v>
          </cell>
          <cell r="O48">
            <v>586.55769695051424</v>
          </cell>
          <cell r="P48">
            <v>352.44789476381351</v>
          </cell>
          <cell r="Q48">
            <v>329.26735044581062</v>
          </cell>
          <cell r="R48">
            <v>274.45764015837375</v>
          </cell>
          <cell r="S48">
            <v>284.72495110042314</v>
          </cell>
          <cell r="T48">
            <v>301.40539465142041</v>
          </cell>
          <cell r="U48">
            <v>300.6889259509997</v>
          </cell>
          <cell r="V48">
            <v>306.24601629383255</v>
          </cell>
          <cell r="W48">
            <v>314.79820129259639</v>
          </cell>
          <cell r="X48">
            <v>319.53506947506361</v>
          </cell>
          <cell r="Y48">
            <v>351.50798666572518</v>
          </cell>
          <cell r="Z48">
            <v>368.04895118652172</v>
          </cell>
          <cell r="AA48">
            <v>378.70989043007495</v>
          </cell>
          <cell r="AB48">
            <v>386.85595424302392</v>
          </cell>
          <cell r="AC48">
            <v>395.20592089875555</v>
          </cell>
          <cell r="AD48">
            <v>392.04152554681241</v>
          </cell>
          <cell r="AE48">
            <v>417.09289650200549</v>
          </cell>
          <cell r="AF48">
            <v>443.18891392711947</v>
          </cell>
          <cell r="AG48">
            <v>443.45794429545936</v>
          </cell>
          <cell r="AH48">
            <v>458.20321540876643</v>
          </cell>
          <cell r="AI48">
            <v>472.10994438684941</v>
          </cell>
        </row>
        <row r="49">
          <cell r="C49">
            <v>-44.956760248773648</v>
          </cell>
          <cell r="D49">
            <v>-35.997929011831772</v>
          </cell>
          <cell r="E49">
            <v>-32.218266202624775</v>
          </cell>
          <cell r="F49">
            <v>-33.028678289059428</v>
          </cell>
          <cell r="G49">
            <v>-27.570867653165749</v>
          </cell>
          <cell r="H49">
            <v>-26.188843821564905</v>
          </cell>
          <cell r="I49">
            <v>-24.940414383529255</v>
          </cell>
          <cell r="O49">
            <v>-19.760728260300986</v>
          </cell>
          <cell r="P49">
            <v>-11.2701831527728</v>
          </cell>
          <cell r="Q49">
            <v>-9.279171891195455</v>
          </cell>
          <cell r="R49">
            <v>-7.4998175589714169</v>
          </cell>
          <cell r="S49">
            <v>-7.3964212444304751</v>
          </cell>
          <cell r="T49">
            <v>-7.2020466090143103</v>
          </cell>
          <cell r="U49">
            <v>-6.5215973000230463</v>
          </cell>
          <cell r="V49">
            <v>-6.0073782680953265</v>
          </cell>
          <cell r="W49">
            <v>-5.7014492216065102</v>
          </cell>
          <cell r="X49">
            <v>-5.401851908433275</v>
          </cell>
          <cell r="Y49">
            <v>-5.5459127964119617</v>
          </cell>
          <cell r="Z49">
            <v>-5.4168632690424117</v>
          </cell>
          <cell r="AA49">
            <v>-5.1969558329354664</v>
          </cell>
          <cell r="AB49">
            <v>-4.9439048435288377</v>
          </cell>
          <cell r="AC49">
            <v>-4.7013374874764393</v>
          </cell>
          <cell r="AD49">
            <v>-4.3392146303862482</v>
          </cell>
          <cell r="AE49">
            <v>-4.2934062620011755</v>
          </cell>
          <cell r="AF49">
            <v>-4.240942366271776</v>
          </cell>
          <cell r="AG49">
            <v>-3.9432056470421042</v>
          </cell>
          <cell r="AH49">
            <v>-3.7844505676077973</v>
          </cell>
          <cell r="AI49">
            <v>-3.620467976200596</v>
          </cell>
        </row>
        <row r="51">
          <cell r="C51" t="str">
            <v>...</v>
          </cell>
          <cell r="D51" t="str">
            <v>...</v>
          </cell>
          <cell r="E51" t="str">
            <v>...</v>
          </cell>
          <cell r="F51" t="str">
            <v>...</v>
          </cell>
          <cell r="G51" t="str">
            <v>...</v>
          </cell>
          <cell r="H51" t="str">
            <v>...</v>
          </cell>
          <cell r="I51">
            <v>6371.2411484137156</v>
          </cell>
          <cell r="O51">
            <v>4820.3914274487088</v>
          </cell>
          <cell r="P51">
            <v>4704.9334053763723</v>
          </cell>
          <cell r="Q51">
            <v>4868.0118139707492</v>
          </cell>
          <cell r="R51">
            <v>5051.4958766233594</v>
          </cell>
          <cell r="S51">
            <v>5452.1528783876665</v>
          </cell>
          <cell r="T51">
            <v>6100.8252106004975</v>
          </cell>
          <cell r="U51">
            <v>6439.5600399175746</v>
          </cell>
          <cell r="V51">
            <v>6920.4507318265978</v>
          </cell>
          <cell r="W51">
            <v>7209.2506227850463</v>
          </cell>
          <cell r="X51">
            <v>7527.7264247855919</v>
          </cell>
          <cell r="Y51">
            <v>7911.9527555590385</v>
          </cell>
          <cell r="Z51">
            <v>8319.6877588640436</v>
          </cell>
          <cell r="AA51">
            <v>8743.2342652532934</v>
          </cell>
          <cell r="AB51">
            <v>9186.5111654501034</v>
          </cell>
          <cell r="AC51">
            <v>9646.5558132181795</v>
          </cell>
          <cell r="AD51">
            <v>10134.164317870565</v>
          </cell>
          <cell r="AE51">
            <v>10629.281541049064</v>
          </cell>
          <cell r="AF51">
            <v>11132.289629774939</v>
          </cell>
          <cell r="AG51">
            <v>11671.567414492936</v>
          </cell>
          <cell r="AH51">
            <v>12234.874647006789</v>
          </cell>
          <cell r="AI51">
            <v>12825.095805759382</v>
          </cell>
        </row>
        <row r="52">
          <cell r="C52" t="str">
            <v>...</v>
          </cell>
          <cell r="D52" t="str">
            <v>...</v>
          </cell>
          <cell r="E52" t="str">
            <v>...</v>
          </cell>
          <cell r="F52" t="str">
            <v>...</v>
          </cell>
          <cell r="G52" t="str">
            <v>...</v>
          </cell>
          <cell r="H52" t="str">
            <v>...</v>
          </cell>
          <cell r="I52">
            <v>243.99357297091325</v>
          </cell>
          <cell r="O52">
            <v>172.20480803397763</v>
          </cell>
          <cell r="P52">
            <v>159.70004153120826</v>
          </cell>
          <cell r="Q52">
            <v>151.43105948081447</v>
          </cell>
          <cell r="R52">
            <v>146.62927482004301</v>
          </cell>
          <cell r="S52">
            <v>147.92216402389261</v>
          </cell>
          <cell r="T52">
            <v>156.51145295284871</v>
          </cell>
          <cell r="U52">
            <v>152.77533556480719</v>
          </cell>
          <cell r="V52">
            <v>149.4322140688005</v>
          </cell>
          <cell r="W52">
            <v>142.0088045224858</v>
          </cell>
          <cell r="X52">
            <v>136.5822503878255</v>
          </cell>
          <cell r="Y52">
            <v>133.53654015185325</v>
          </cell>
          <cell r="Z52">
            <v>131.03290463577338</v>
          </cell>
          <cell r="AA52">
            <v>128.45232133556101</v>
          </cell>
          <cell r="AB52">
            <v>125.80494188293872</v>
          </cell>
          <cell r="AC52">
            <v>123.05169818733093</v>
          </cell>
          <cell r="AD52">
            <v>120.32965836235306</v>
          </cell>
          <cell r="AE52">
            <v>117.42542738273633</v>
          </cell>
          <cell r="AF52">
            <v>114.37351409771657</v>
          </cell>
          <cell r="AG52">
            <v>111.47236530894951</v>
          </cell>
          <cell r="AH52">
            <v>108.58104416941812</v>
          </cell>
          <cell r="AI52">
            <v>105.71970650472737</v>
          </cell>
        </row>
        <row r="53">
          <cell r="C53" t="str">
            <v>...</v>
          </cell>
          <cell r="D53" t="str">
            <v>...</v>
          </cell>
          <cell r="E53" t="str">
            <v>...</v>
          </cell>
          <cell r="F53" t="str">
            <v>...</v>
          </cell>
          <cell r="G53" t="str">
            <v>...</v>
          </cell>
          <cell r="H53" t="str">
            <v>...</v>
          </cell>
          <cell r="I53">
            <v>71.909181923915526</v>
          </cell>
          <cell r="O53">
            <v>42.298563288030394</v>
          </cell>
          <cell r="P53">
            <v>40.002625075466973</v>
          </cell>
          <cell r="Q53">
            <v>37.820601549166057</v>
          </cell>
          <cell r="R53">
            <v>35.738909093649148</v>
          </cell>
          <cell r="S53">
            <v>34.283443711282438</v>
          </cell>
          <cell r="T53">
            <v>33.930662731020931</v>
          </cell>
          <cell r="U53">
            <v>31.92562448777543</v>
          </cell>
          <cell r="V53">
            <v>30.448141772704723</v>
          </cell>
          <cell r="W53">
            <v>25.195480895868013</v>
          </cell>
          <cell r="X53">
            <v>24.161251927976362</v>
          </cell>
          <cell r="Y53">
            <v>23.316622832923819</v>
          </cell>
          <cell r="Z53">
            <v>22.504387990114115</v>
          </cell>
          <cell r="AA53">
            <v>21.697594177152101</v>
          </cell>
          <cell r="AB53">
            <v>20.906249023858532</v>
          </cell>
          <cell r="AC53">
            <v>20.118363894861378</v>
          </cell>
          <cell r="AD53">
            <v>19.356821836424682</v>
          </cell>
          <cell r="AE53">
            <v>18.594125359153292</v>
          </cell>
          <cell r="AF53">
            <v>17.835367977576816</v>
          </cell>
          <cell r="AG53">
            <v>17.125864089781743</v>
          </cell>
          <cell r="AH53">
            <v>16.441769957364478</v>
          </cell>
          <cell r="AI53">
            <v>15.784665921064644</v>
          </cell>
        </row>
        <row r="55">
          <cell r="C55" t="str">
            <v>...</v>
          </cell>
          <cell r="D55" t="str">
            <v>...</v>
          </cell>
          <cell r="E55" t="str">
            <v>...</v>
          </cell>
          <cell r="F55" t="str">
            <v>...</v>
          </cell>
          <cell r="G55" t="str">
            <v>...</v>
          </cell>
          <cell r="H55" t="str">
            <v>...</v>
          </cell>
          <cell r="I55">
            <v>5753.8643782671916</v>
          </cell>
          <cell r="O55">
            <v>3429.5216475764373</v>
          </cell>
          <cell r="P55">
            <v>3328.4109254684408</v>
          </cell>
          <cell r="Q55">
            <v>3414.7483205715648</v>
          </cell>
          <cell r="R55">
            <v>3450.8650852607443</v>
          </cell>
          <cell r="S55">
            <v>3617.0161269081236</v>
          </cell>
          <cell r="T55">
            <v>3880.5262706054073</v>
          </cell>
          <cell r="U55">
            <v>4038.8903143745283</v>
          </cell>
          <cell r="V55">
            <v>4277.795472073758</v>
          </cell>
          <cell r="W55">
            <v>4445.188965771099</v>
          </cell>
          <cell r="X55">
            <v>4636.0707868789632</v>
          </cell>
          <cell r="Y55">
            <v>4853.0115485721308</v>
          </cell>
          <cell r="Z55">
            <v>5086.9637113272111</v>
          </cell>
          <cell r="AA55">
            <v>5337.9908020091789</v>
          </cell>
          <cell r="AB55">
            <v>5610.1466719776372</v>
          </cell>
          <cell r="AC55">
            <v>5900.7241299824509</v>
          </cell>
          <cell r="AD55">
            <v>6220.5231118706361</v>
          </cell>
          <cell r="AE55">
            <v>6550.1056941255765</v>
          </cell>
          <cell r="AF55">
            <v>6889.7259467956928</v>
          </cell>
          <cell r="AG55">
            <v>7266.5570780902635</v>
          </cell>
          <cell r="AH55">
            <v>7668.7577523312511</v>
          </cell>
          <cell r="AI55">
            <v>8098.9450597172345</v>
          </cell>
        </row>
        <row r="56">
          <cell r="C56" t="str">
            <v>...</v>
          </cell>
          <cell r="D56" t="str">
            <v>...</v>
          </cell>
          <cell r="E56" t="str">
            <v>...</v>
          </cell>
          <cell r="F56" t="str">
            <v>...</v>
          </cell>
          <cell r="G56" t="str">
            <v>...</v>
          </cell>
          <cell r="H56" t="str">
            <v>...</v>
          </cell>
          <cell r="I56">
            <v>220.35046160401777</v>
          </cell>
          <cell r="O56">
            <v>122.51704573332705</v>
          </cell>
          <cell r="P56">
            <v>112.97659652798338</v>
          </cell>
          <cell r="Q56">
            <v>106.22384986011275</v>
          </cell>
          <cell r="R56">
            <v>100.16792200013039</v>
          </cell>
          <cell r="S56">
            <v>98.133134696654281</v>
          </cell>
          <cell r="T56">
            <v>99.55158259227872</v>
          </cell>
          <cell r="U56">
            <v>95.820649122469575</v>
          </cell>
          <cell r="V56">
            <v>92.369770914726075</v>
          </cell>
          <cell r="W56">
            <v>87.561940059428096</v>
          </cell>
          <cell r="X56">
            <v>84.116364662816636</v>
          </cell>
          <cell r="Y56">
            <v>81.908271135463835</v>
          </cell>
          <cell r="Z56">
            <v>80.118347009093654</v>
          </cell>
          <cell r="AA56">
            <v>78.42376047396094</v>
          </cell>
          <cell r="AB56">
            <v>76.828315266988298</v>
          </cell>
          <cell r="AC56">
            <v>75.269779057761937</v>
          </cell>
          <cell r="AD56">
            <v>73.86039908259508</v>
          </cell>
          <cell r="AE56">
            <v>72.361331061222316</v>
          </cell>
          <cell r="AF56">
            <v>70.785273641966114</v>
          </cell>
          <cell r="AG56">
            <v>69.401158934436168</v>
          </cell>
          <cell r="AH56">
            <v>68.058051124713344</v>
          </cell>
          <cell r="AI56">
            <v>66.761146090364079</v>
          </cell>
        </row>
        <row r="58">
          <cell r="C58">
            <v>0</v>
          </cell>
          <cell r="D58">
            <v>0</v>
          </cell>
          <cell r="E58">
            <v>223</v>
          </cell>
          <cell r="F58">
            <v>536</v>
          </cell>
          <cell r="G58">
            <v>585</v>
          </cell>
          <cell r="H58">
            <v>85.991040611967207</v>
          </cell>
          <cell r="I58">
            <v>92.241148413715621</v>
          </cell>
          <cell r="O58">
            <v>107.00114841371561</v>
          </cell>
          <cell r="P58">
            <v>54.40114841371561</v>
          </cell>
          <cell r="Q58">
            <v>0.40114841371561027</v>
          </cell>
          <cell r="R58">
            <v>0.40114841371561027</v>
          </cell>
          <cell r="S58">
            <v>0.40114841371561027</v>
          </cell>
          <cell r="T58">
            <v>0.40114841371561027</v>
          </cell>
          <cell r="U58">
            <v>0.40114841371561027</v>
          </cell>
          <cell r="V58">
            <v>0.40114841371561027</v>
          </cell>
          <cell r="W58">
            <v>0.40114841371561027</v>
          </cell>
          <cell r="X58">
            <v>0.40114841371561027</v>
          </cell>
          <cell r="Y58">
            <v>0.40114841371561027</v>
          </cell>
          <cell r="Z58">
            <v>0.40114841371561027</v>
          </cell>
          <cell r="AA58">
            <v>0.40114841371561027</v>
          </cell>
          <cell r="AB58">
            <v>0.40114841371561027</v>
          </cell>
          <cell r="AC58">
            <v>0.40114841371561027</v>
          </cell>
          <cell r="AD58">
            <v>0.40114841371561027</v>
          </cell>
          <cell r="AE58">
            <v>0.40114841371561027</v>
          </cell>
          <cell r="AF58">
            <v>0.40114841371561027</v>
          </cell>
          <cell r="AG58">
            <v>0.40114841371561027</v>
          </cell>
          <cell r="AH58">
            <v>0.40114841371561027</v>
          </cell>
          <cell r="AI58">
            <v>0.40114841371561027</v>
          </cell>
        </row>
        <row r="60">
          <cell r="C60">
            <v>-17.5733</v>
          </cell>
          <cell r="D60">
            <v>32.946878367750017</v>
          </cell>
          <cell r="E60">
            <v>8.4865651666666722</v>
          </cell>
          <cell r="F60">
            <v>-82.824161000000004</v>
          </cell>
          <cell r="G60">
            <v>-30.421118624999998</v>
          </cell>
          <cell r="H60">
            <v>18.469901175000004</v>
          </cell>
          <cell r="I60">
            <v>-39.157084052191699</v>
          </cell>
          <cell r="O60">
            <v>-23.658056950514222</v>
          </cell>
          <cell r="P60">
            <v>18.153213932268908</v>
          </cell>
          <cell r="Q60">
            <v>22.338185519664719</v>
          </cell>
          <cell r="R60">
            <v>68.030435633068777</v>
          </cell>
          <cell r="S60">
            <v>73.716522398578505</v>
          </cell>
          <cell r="T60">
            <v>28.347245995635184</v>
          </cell>
          <cell r="U60">
            <v>-8.5562689708653483</v>
          </cell>
          <cell r="V60">
            <v>-20.563057124921926</v>
          </cell>
          <cell r="W60">
            <v>-38.452280196448434</v>
          </cell>
          <cell r="X60">
            <v>-48.383663823345714</v>
          </cell>
          <cell r="Y60">
            <v>-39.827394852480367</v>
          </cell>
          <cell r="Z60">
            <v>-39.827394852480367</v>
          </cell>
          <cell r="AA60">
            <v>-27.820606698423788</v>
          </cell>
          <cell r="AB60">
            <v>-9.9313836268972775</v>
          </cell>
          <cell r="AC60">
            <v>0</v>
          </cell>
          <cell r="AD60">
            <v>0</v>
          </cell>
          <cell r="AE60">
            <v>0</v>
          </cell>
          <cell r="AF60">
            <v>0</v>
          </cell>
          <cell r="AG60">
            <v>0</v>
          </cell>
          <cell r="AH60">
            <v>0</v>
          </cell>
          <cell r="AI60">
            <v>0</v>
          </cell>
        </row>
      </sheetData>
      <sheetData sheetId="15">
        <row r="1">
          <cell r="A1" t="str">
            <v>Output for DSA</v>
          </cell>
        </row>
        <row r="9">
          <cell r="B9">
            <v>2541.3478497260658</v>
          </cell>
          <cell r="C9">
            <v>2315.3735010868431</v>
          </cell>
          <cell r="D9">
            <v>2462.1411673814951</v>
          </cell>
          <cell r="E9">
            <v>2592.8626266193173</v>
          </cell>
          <cell r="F9">
            <v>2819.3750500355663</v>
          </cell>
          <cell r="G9">
            <v>3097.1689914768535</v>
          </cell>
          <cell r="H9">
            <v>3486.061664333849</v>
          </cell>
          <cell r="I9">
            <v>3942.9613626690134</v>
          </cell>
          <cell r="M9">
            <v>6685.6393214285681</v>
          </cell>
          <cell r="N9">
            <v>7281.4284679622306</v>
          </cell>
          <cell r="O9">
            <v>7933.0167337322928</v>
          </cell>
          <cell r="P9">
            <v>8646.8730458004557</v>
          </cell>
          <cell r="Q9">
            <v>9429.1607083839699</v>
          </cell>
          <cell r="R9">
            <v>10289.118567650432</v>
          </cell>
          <cell r="S9">
            <v>11234.466117618382</v>
          </cell>
          <cell r="T9">
            <v>12266.670669413501</v>
          </cell>
          <cell r="U9">
            <v>13393.712503692004</v>
          </cell>
          <cell r="V9">
            <v>14624.305116372107</v>
          </cell>
          <cell r="W9">
            <v>15967.962585264811</v>
          </cell>
          <cell r="X9">
            <v>17435.073126241601</v>
          </cell>
        </row>
        <row r="10">
          <cell r="B10">
            <v>0</v>
          </cell>
          <cell r="C10">
            <v>0</v>
          </cell>
          <cell r="D10">
            <v>0</v>
          </cell>
          <cell r="E10">
            <v>243.30568611746446</v>
          </cell>
          <cell r="F10">
            <v>386.96048981198646</v>
          </cell>
          <cell r="G10">
            <v>490.9544189359998</v>
          </cell>
          <cell r="H10">
            <v>614.0662454604601</v>
          </cell>
          <cell r="I10">
            <v>872.9205160042352</v>
          </cell>
          <cell r="O10">
            <v>1002.0925377868067</v>
          </cell>
          <cell r="P10">
            <v>1035.223233527443</v>
          </cell>
          <cell r="Q10">
            <v>1069.9442026636298</v>
          </cell>
          <cell r="R10">
            <v>1106.3317783183536</v>
          </cell>
          <cell r="S10">
            <v>1144.465957604504</v>
          </cell>
          <cell r="T10">
            <v>1184.4305774963896</v>
          </cell>
          <cell r="U10">
            <v>1226.3134991430859</v>
          </cell>
          <cell r="V10">
            <v>1270.2068010288235</v>
          </cell>
          <cell r="W10">
            <v>1316.2069814050767</v>
          </cell>
          <cell r="X10">
            <v>1364.4151704393901</v>
          </cell>
        </row>
        <row r="11">
          <cell r="B11" t="str">
            <v>…</v>
          </cell>
          <cell r="C11" t="str">
            <v>…</v>
          </cell>
          <cell r="D11" t="str">
            <v>…</v>
          </cell>
          <cell r="E11">
            <v>137.29549194972225</v>
          </cell>
          <cell r="F11">
            <v>162.83574373290463</v>
          </cell>
          <cell r="G11">
            <v>157.57671068076311</v>
          </cell>
          <cell r="H11">
            <v>203.10620982598061</v>
          </cell>
          <cell r="I11">
            <v>230.41331463531611</v>
          </cell>
          <cell r="O11">
            <v>345.11141396496049</v>
          </cell>
          <cell r="P11">
            <v>361.67676183527863</v>
          </cell>
          <cell r="Q11">
            <v>379.03724640337202</v>
          </cell>
          <cell r="R11">
            <v>397.23103423073394</v>
          </cell>
          <cell r="S11">
            <v>416.29812387380912</v>
          </cell>
          <cell r="T11">
            <v>436.28043381975203</v>
          </cell>
          <cell r="U11">
            <v>457.22189464310014</v>
          </cell>
          <cell r="V11">
            <v>479.16854558596896</v>
          </cell>
          <cell r="W11">
            <v>502.16863577409549</v>
          </cell>
          <cell r="X11">
            <v>526.27273029125217</v>
          </cell>
        </row>
        <row r="12">
          <cell r="B12" t="str">
            <v>…</v>
          </cell>
          <cell r="C12" t="str">
            <v>…</v>
          </cell>
          <cell r="D12" t="str">
            <v>…</v>
          </cell>
          <cell r="E12">
            <v>106.25648854961833</v>
          </cell>
          <cell r="F12">
            <v>108.3816183206107</v>
          </cell>
          <cell r="G12">
            <v>110.54925068702292</v>
          </cell>
          <cell r="H12">
            <v>112.76023570076337</v>
          </cell>
          <cell r="I12">
            <v>126.94304277178628</v>
          </cell>
          <cell r="O12">
            <v>142.95848415660831</v>
          </cell>
          <cell r="P12">
            <v>145.81765383974047</v>
          </cell>
          <cell r="Q12">
            <v>148.73400691653529</v>
          </cell>
          <cell r="R12">
            <v>151.708687054866</v>
          </cell>
          <cell r="S12">
            <v>154.74286079596334</v>
          </cell>
          <cell r="T12">
            <v>157.8377180118826</v>
          </cell>
          <cell r="U12">
            <v>160.99447237212024</v>
          </cell>
          <cell r="V12">
            <v>164.21436181956264</v>
          </cell>
          <cell r="W12">
            <v>167.4986490559539</v>
          </cell>
          <cell r="X12">
            <v>170.848622037073</v>
          </cell>
        </row>
        <row r="13">
          <cell r="B13" t="str">
            <v>…</v>
          </cell>
          <cell r="C13" t="str">
            <v>…</v>
          </cell>
          <cell r="D13" t="str">
            <v>…</v>
          </cell>
          <cell r="E13">
            <v>6.4575063613231558</v>
          </cell>
          <cell r="F13">
            <v>6.4575063613231558</v>
          </cell>
          <cell r="G13">
            <v>6.4575063613231558</v>
          </cell>
          <cell r="H13">
            <v>6.4575063613231558</v>
          </cell>
          <cell r="I13">
            <v>6.4575063613231558</v>
          </cell>
          <cell r="O13">
            <v>6.4575063613231558</v>
          </cell>
          <cell r="P13">
            <v>6.4575063613231558</v>
          </cell>
          <cell r="Q13">
            <v>6.4575063613231558</v>
          </cell>
          <cell r="R13">
            <v>6.4575063613231558</v>
          </cell>
          <cell r="S13">
            <v>6.4575063613231558</v>
          </cell>
          <cell r="T13">
            <v>6.4575063613231558</v>
          </cell>
          <cell r="U13">
            <v>6.4575063613231558</v>
          </cell>
          <cell r="V13">
            <v>6.4575063613231558</v>
          </cell>
          <cell r="W13">
            <v>6.4575063613231558</v>
          </cell>
          <cell r="X13">
            <v>6.4575063613231558</v>
          </cell>
        </row>
        <row r="14">
          <cell r="B14" t="str">
            <v>…</v>
          </cell>
          <cell r="C14" t="str">
            <v>…</v>
          </cell>
          <cell r="D14" t="str">
            <v>…</v>
          </cell>
          <cell r="E14">
            <v>24.581497038780768</v>
          </cell>
          <cell r="F14">
            <v>47.996619050970779</v>
          </cell>
          <cell r="G14">
            <v>40.56995363241704</v>
          </cell>
          <cell r="H14">
            <v>83.888467763894084</v>
          </cell>
          <cell r="I14">
            <v>97.012765502206676</v>
          </cell>
          <cell r="O14">
            <v>195.69542344702901</v>
          </cell>
          <cell r="P14">
            <v>209.40160163421498</v>
          </cell>
          <cell r="Q14">
            <v>223.84573312551356</v>
          </cell>
          <cell r="R14">
            <v>239.06484081454477</v>
          </cell>
          <cell r="S14">
            <v>255.09775671652261</v>
          </cell>
          <cell r="T14">
            <v>271.98520944654626</v>
          </cell>
          <cell r="U14">
            <v>289.76991590965673</v>
          </cell>
          <cell r="V14">
            <v>308.49667740508318</v>
          </cell>
          <cell r="W14">
            <v>328.21248035681839</v>
          </cell>
          <cell r="X14">
            <v>348.96660189285598</v>
          </cell>
        </row>
        <row r="15">
          <cell r="B15" t="str">
            <v>…</v>
          </cell>
          <cell r="C15" t="str">
            <v>…</v>
          </cell>
          <cell r="D15" t="str">
            <v>…</v>
          </cell>
          <cell r="E15">
            <v>0</v>
          </cell>
          <cell r="F15">
            <v>95</v>
          </cell>
          <cell r="G15">
            <v>185.04349695568834</v>
          </cell>
          <cell r="H15">
            <v>284.17594494328364</v>
          </cell>
          <cell r="I15">
            <v>405.74311067772322</v>
          </cell>
          <cell r="O15">
            <v>0</v>
          </cell>
          <cell r="P15">
            <v>0</v>
          </cell>
          <cell r="Q15">
            <v>0</v>
          </cell>
          <cell r="R15">
            <v>0</v>
          </cell>
          <cell r="S15">
            <v>0</v>
          </cell>
          <cell r="T15">
            <v>0</v>
          </cell>
          <cell r="U15">
            <v>0</v>
          </cell>
          <cell r="V15">
            <v>0</v>
          </cell>
          <cell r="W15">
            <v>0</v>
          </cell>
          <cell r="X15">
            <v>0</v>
          </cell>
        </row>
        <row r="16">
          <cell r="B16" t="str">
            <v>…</v>
          </cell>
          <cell r="C16" t="str">
            <v>…</v>
          </cell>
          <cell r="D16" t="str">
            <v>…</v>
          </cell>
          <cell r="E16">
            <v>0</v>
          </cell>
          <cell r="F16">
            <v>75</v>
          </cell>
          <cell r="G16">
            <v>142.34115150437566</v>
          </cell>
          <cell r="H16">
            <v>236.81328745273638</v>
          </cell>
          <cell r="I16">
            <v>352.82009624149845</v>
          </cell>
          <cell r="O16">
            <v>0</v>
          </cell>
          <cell r="P16">
            <v>0</v>
          </cell>
          <cell r="Q16">
            <v>0</v>
          </cell>
          <cell r="R16">
            <v>0</v>
          </cell>
          <cell r="S16">
            <v>0</v>
          </cell>
          <cell r="T16">
            <v>0</v>
          </cell>
          <cell r="U16">
            <v>0</v>
          </cell>
          <cell r="V16">
            <v>0</v>
          </cell>
          <cell r="W16">
            <v>0</v>
          </cell>
          <cell r="X16">
            <v>0</v>
          </cell>
        </row>
        <row r="17">
          <cell r="B17" t="str">
            <v>…</v>
          </cell>
          <cell r="C17" t="str">
            <v>…</v>
          </cell>
          <cell r="D17" t="str">
            <v>…</v>
          </cell>
          <cell r="E17">
            <v>0</v>
          </cell>
          <cell r="F17">
            <v>20</v>
          </cell>
          <cell r="G17">
            <v>42.702345451312695</v>
          </cell>
          <cell r="H17">
            <v>47.362657490547278</v>
          </cell>
          <cell r="I17">
            <v>52.923014436224769</v>
          </cell>
          <cell r="O17">
            <v>0</v>
          </cell>
          <cell r="P17">
            <v>0</v>
          </cell>
          <cell r="Q17">
            <v>0</v>
          </cell>
          <cell r="R17">
            <v>0</v>
          </cell>
          <cell r="S17">
            <v>0</v>
          </cell>
          <cell r="T17">
            <v>0</v>
          </cell>
          <cell r="U17">
            <v>0</v>
          </cell>
          <cell r="V17">
            <v>0</v>
          </cell>
          <cell r="W17">
            <v>0</v>
          </cell>
          <cell r="X17">
            <v>0</v>
          </cell>
        </row>
        <row r="18">
          <cell r="B18" t="str">
            <v>…</v>
          </cell>
          <cell r="C18" t="str">
            <v>…</v>
          </cell>
          <cell r="D18" t="str">
            <v>…</v>
          </cell>
          <cell r="E18">
            <v>30</v>
          </cell>
          <cell r="F18">
            <v>33.211328357562834</v>
          </cell>
          <cell r="G18">
            <v>32.400793578029337</v>
          </cell>
          <cell r="H18">
            <v>20.850672969676921</v>
          </cell>
          <cell r="I18">
            <v>20.850672969676921</v>
          </cell>
          <cell r="O18">
            <v>20.850672969676921</v>
          </cell>
          <cell r="P18">
            <v>20.850672969676921</v>
          </cell>
          <cell r="Q18">
            <v>20.850672969676921</v>
          </cell>
          <cell r="R18">
            <v>20.850672969676921</v>
          </cell>
          <cell r="S18">
            <v>20.850672969676921</v>
          </cell>
          <cell r="T18">
            <v>20.850672969676921</v>
          </cell>
          <cell r="U18">
            <v>20.850672969676921</v>
          </cell>
          <cell r="V18">
            <v>20.850672969676921</v>
          </cell>
          <cell r="W18">
            <v>20.850672969676921</v>
          </cell>
          <cell r="X18">
            <v>20.850672969676921</v>
          </cell>
        </row>
        <row r="19">
          <cell r="B19" t="str">
            <v>…</v>
          </cell>
          <cell r="C19" t="str">
            <v>…</v>
          </cell>
          <cell r="D19" t="str">
            <v>…</v>
          </cell>
          <cell r="E19">
            <v>40.158227848101262</v>
          </cell>
          <cell r="F19">
            <v>55.87341772151899</v>
          </cell>
          <cell r="G19">
            <v>35.87341772151899</v>
          </cell>
          <cell r="H19">
            <v>25.87341772151899</v>
          </cell>
          <cell r="I19">
            <v>25.87341772151899</v>
          </cell>
          <cell r="O19">
            <v>25.87341772151899</v>
          </cell>
          <cell r="P19">
            <v>25.87341772151899</v>
          </cell>
          <cell r="Q19">
            <v>25.87341772151899</v>
          </cell>
          <cell r="R19">
            <v>25.87341772151899</v>
          </cell>
          <cell r="S19">
            <v>25.87341772151899</v>
          </cell>
          <cell r="T19">
            <v>25.87341772151899</v>
          </cell>
          <cell r="U19">
            <v>25.87341772151899</v>
          </cell>
          <cell r="V19">
            <v>25.87341772151899</v>
          </cell>
          <cell r="W19">
            <v>25.87341772151899</v>
          </cell>
          <cell r="X19">
            <v>25.87341772151899</v>
          </cell>
        </row>
        <row r="20">
          <cell r="B20" t="str">
            <v>…</v>
          </cell>
          <cell r="C20" t="str">
            <v>…</v>
          </cell>
          <cell r="D20" t="str">
            <v>…</v>
          </cell>
          <cell r="E20">
            <v>35.851966319640965</v>
          </cell>
          <cell r="F20">
            <v>40.04</v>
          </cell>
          <cell r="G20">
            <v>80.06</v>
          </cell>
          <cell r="H20">
            <v>80.06</v>
          </cell>
          <cell r="I20">
            <v>40.04</v>
          </cell>
          <cell r="O20">
            <v>0</v>
          </cell>
          <cell r="P20">
            <v>0</v>
          </cell>
          <cell r="Q20">
            <v>0</v>
          </cell>
          <cell r="R20">
            <v>0</v>
          </cell>
          <cell r="S20">
            <v>0</v>
          </cell>
          <cell r="T20">
            <v>0</v>
          </cell>
          <cell r="U20">
            <v>0</v>
          </cell>
          <cell r="V20">
            <v>0</v>
          </cell>
          <cell r="W20">
            <v>0</v>
          </cell>
          <cell r="X20">
            <v>0</v>
          </cell>
        </row>
        <row r="21">
          <cell r="B21" t="str">
            <v>…</v>
          </cell>
          <cell r="C21" t="str">
            <v>…</v>
          </cell>
          <cell r="D21" t="str">
            <v>…</v>
          </cell>
          <cell r="E21">
            <v>0</v>
          </cell>
          <cell r="F21">
            <v>0</v>
          </cell>
          <cell r="G21">
            <v>0</v>
          </cell>
          <cell r="H21">
            <v>0</v>
          </cell>
          <cell r="I21">
            <v>150</v>
          </cell>
          <cell r="O21">
            <v>265.14561916568982</v>
          </cell>
          <cell r="P21">
            <v>265.14561916568982</v>
          </cell>
          <cell r="Q21">
            <v>265.14561916568982</v>
          </cell>
          <cell r="R21">
            <v>265.14561916568982</v>
          </cell>
          <cell r="S21">
            <v>265.14561916568982</v>
          </cell>
          <cell r="T21">
            <v>265.14561916568982</v>
          </cell>
          <cell r="U21">
            <v>265.14561916568982</v>
          </cell>
          <cell r="V21">
            <v>265.14561916568982</v>
          </cell>
          <cell r="W21">
            <v>265.14561916568982</v>
          </cell>
          <cell r="X21">
            <v>265.14561916568982</v>
          </cell>
        </row>
        <row r="22">
          <cell r="B22">
            <v>72.67</v>
          </cell>
          <cell r="C22">
            <v>78.959999999999994</v>
          </cell>
          <cell r="D22">
            <v>78.599999999999994</v>
          </cell>
          <cell r="E22">
            <v>77.069999999999993</v>
          </cell>
          <cell r="F22">
            <v>75</v>
          </cell>
          <cell r="G22">
            <v>73</v>
          </cell>
          <cell r="H22">
            <v>71</v>
          </cell>
          <cell r="I22">
            <v>69</v>
          </cell>
          <cell r="O22">
            <v>67.353808110155597</v>
          </cell>
          <cell r="P22">
            <v>68.343406461394835</v>
          </cell>
          <cell r="Q22">
            <v>69.347544523516831</v>
          </cell>
          <cell r="R22">
            <v>70.366435921768954</v>
          </cell>
          <cell r="S22">
            <v>71.400297420095484</v>
          </cell>
          <cell r="T22">
            <v>72.44934896725313</v>
          </cell>
          <cell r="U22">
            <v>73.51381374360389</v>
          </cell>
          <cell r="V22">
            <v>74.593918208595667</v>
          </cell>
          <cell r="W22">
            <v>75.689892148940245</v>
          </cell>
          <cell r="X22">
            <v>76.801968727499315</v>
          </cell>
        </row>
        <row r="25">
          <cell r="B25" t="str">
            <v>…</v>
          </cell>
          <cell r="C25" t="str">
            <v>…</v>
          </cell>
          <cell r="D25">
            <v>10561.141594003644</v>
          </cell>
          <cell r="E25">
            <v>11155.35646960898</v>
          </cell>
          <cell r="F25">
            <v>12142.768593322931</v>
          </cell>
          <cell r="G25">
            <v>13122.019918543489</v>
          </cell>
          <cell r="H25">
            <v>14499.386875044491</v>
          </cell>
          <cell r="I25">
            <v>16232.024948365759</v>
          </cell>
          <cell r="O25">
            <v>33771.255333986846</v>
          </cell>
          <cell r="P25">
            <v>36795.596395568457</v>
          </cell>
          <cell r="Q25">
            <v>40107.529452435701</v>
          </cell>
          <cell r="R25">
            <v>43740.781029255515</v>
          </cell>
          <cell r="S25">
            <v>47731.006100604078</v>
          </cell>
          <cell r="T25">
            <v>52106.618135593337</v>
          </cell>
          <cell r="U25">
            <v>56894.089819170906</v>
          </cell>
          <cell r="V25">
            <v>62121.426647352833</v>
          </cell>
          <cell r="W25">
            <v>67829.04271722956</v>
          </cell>
          <cell r="X25">
            <v>74061.065307678422</v>
          </cell>
        </row>
        <row r="26">
          <cell r="B26" t="str">
            <v>…</v>
          </cell>
          <cell r="C26" t="str">
            <v>…</v>
          </cell>
          <cell r="D26">
            <v>2799.22</v>
          </cell>
          <cell r="E26">
            <v>2946.1065634456609</v>
          </cell>
          <cell r="F26">
            <v>3214.6719640348952</v>
          </cell>
          <cell r="G26">
            <v>3445.0800379549182</v>
          </cell>
          <cell r="H26">
            <v>3685.8255247719517</v>
          </cell>
          <cell r="I26">
            <v>3898.0056062979988</v>
          </cell>
          <cell r="O26">
            <v>6349.3118632987098</v>
          </cell>
          <cell r="P26">
            <v>6806.598879916698</v>
          </cell>
          <cell r="Q26">
            <v>7302.1862479759629</v>
          </cell>
          <cell r="R26">
            <v>7839.4333075619134</v>
          </cell>
          <cell r="S26">
            <v>8422.0004077076246</v>
          </cell>
          <cell r="T26">
            <v>9051.9419668825158</v>
          </cell>
          <cell r="U26">
            <v>9733.275852890134</v>
          </cell>
          <cell r="V26">
            <v>10470.368491908093</v>
          </cell>
          <cell r="W26">
            <v>11267.965546469432</v>
          </cell>
          <cell r="X26">
            <v>12131.225321918477</v>
          </cell>
        </row>
        <row r="27">
          <cell r="B27" t="str">
            <v>…</v>
          </cell>
          <cell r="C27" t="str">
            <v>…</v>
          </cell>
          <cell r="D27">
            <v>2439.6208393981346</v>
          </cell>
          <cell r="E27">
            <v>2456.7924316958852</v>
          </cell>
          <cell r="F27">
            <v>2624.7929480121261</v>
          </cell>
          <cell r="G27">
            <v>2836.4688893772459</v>
          </cell>
          <cell r="H27">
            <v>3134.2019019487561</v>
          </cell>
          <cell r="I27">
            <v>3508.7306728265721</v>
          </cell>
          <cell r="O27">
            <v>7300.0281743743644</v>
          </cell>
          <cell r="P27">
            <v>7953.772749164993</v>
          </cell>
          <cell r="Q27">
            <v>8669.6834959722401</v>
          </cell>
          <cell r="R27">
            <v>9455.0507739449531</v>
          </cell>
          <cell r="S27">
            <v>10317.581797884261</v>
          </cell>
          <cell r="T27">
            <v>11263.41845156077</v>
          </cell>
          <cell r="U27">
            <v>12298.28309690796</v>
          </cell>
          <cell r="V27">
            <v>13428.229429825869</v>
          </cell>
          <cell r="W27">
            <v>14661.993401776308</v>
          </cell>
          <cell r="X27">
            <v>16009.113609292841</v>
          </cell>
        </row>
      </sheetData>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heet1"/>
      <sheetName val="Chart1"/>
      <sheetName val="Table1m"/>
      <sheetName val="chart_data"/>
      <sheetName val="Ghana"/>
      <sheetName val="ControlSheet"/>
      <sheetName val="SEFI_table"/>
      <sheetName val="SEI_CIV"/>
      <sheetName val="SEI_DRC"/>
      <sheetName val="SEI_ZAF"/>
      <sheetName val="SEI_KEN"/>
      <sheetName val="SEI_GAB"/>
      <sheetName val="South Africa"/>
      <sheetName val="Africa"/>
      <sheetName val="Gabon"/>
      <sheetName val="CIV"/>
      <sheetName val="DRC"/>
      <sheetName val="Kenya"/>
      <sheetName val="Sheet2"/>
      <sheetName val="EDSS1"/>
      <sheetName val="Panel1"/>
      <sheetName val="7B extdebtbycreditor"/>
      <sheetName val="extdebtbycurrency"/>
      <sheetName val="CODE LIST"/>
      <sheetName val="South_Africa"/>
      <sheetName val="7B_extdebtbycreditor"/>
      <sheetName val="CODE_LIST"/>
      <sheetName val="South_Africa1"/>
      <sheetName val="7B_extdebtbycreditor1"/>
      <sheetName val="CODE_LIST1"/>
      <sheetName val="South_Africa2"/>
      <sheetName val="7B_extdebtbycreditor2"/>
      <sheetName val="CODE_LIST2"/>
    </sheetNames>
    <sheetDataSet>
      <sheetData sheetId="0"/>
      <sheetData sheetId="1"/>
      <sheetData sheetId="2" refreshError="1"/>
      <sheetData sheetId="3" refreshError="1">
        <row r="2">
          <cell r="B2" t="str">
            <v>AFR</v>
          </cell>
        </row>
        <row r="4">
          <cell r="A4" t="str">
            <v>INDEX: 1990 = 100</v>
          </cell>
        </row>
        <row r="6">
          <cell r="A6" t="str">
            <v>Ghana(652)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WETA W2003"/>
      <sheetName val="WETA Data S2003"/>
      <sheetName val="WETA S2003 submitted"/>
      <sheetName val="Consistency Checks W2003"/>
      <sheetName val="CHANGE FROM PREVIOUS"/>
      <sheetName val="Percent change"/>
      <sheetName val="Fis-Debt (cy)"/>
      <sheetName val="WETA_W2003"/>
      <sheetName val="WETA_Data_S2003"/>
      <sheetName val="WETA_S2003_submitted"/>
      <sheetName val="Consistency_Checks_W2003"/>
      <sheetName val="CHANGE_FROM_PREVIOUS"/>
      <sheetName val="Percent_change"/>
      <sheetName val="Fis-Debt_(cy)"/>
      <sheetName val="WETA_W20031"/>
      <sheetName val="WETA_Data_S20031"/>
      <sheetName val="WETA_S2003_submitted1"/>
      <sheetName val="Consistency_Checks_W20031"/>
      <sheetName val="CHANGE_FROM_PREVIOUS1"/>
      <sheetName val="Percent_change1"/>
      <sheetName val="Fis-Debt_(cy)1"/>
      <sheetName val="WETA_W20032"/>
      <sheetName val="WETA_Data_S20032"/>
      <sheetName val="WETA_S2003_submitted2"/>
      <sheetName val="Consistency_Checks_W20032"/>
      <sheetName val="CHANGE_FROM_PREVIOUS2"/>
      <sheetName val="Percent_change2"/>
      <sheetName val="Fis-Debt_(cy)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 val="Cover page"/>
      <sheetName val="Level of government"/>
      <sheetName val="HF report_Stat I"/>
      <sheetName val="Statement I_Accrual"/>
      <sheetName val="Table1_A"/>
      <sheetName val="Table2_A"/>
      <sheetName val="Table3_A"/>
      <sheetName val="Table4_A"/>
      <sheetName val="Table5_A"/>
      <sheetName val="Table6_A"/>
      <sheetName val="Table6_A_additional"/>
      <sheetName val="Integrated Balance Sheet"/>
      <sheetName val="HF report_Stat II"/>
      <sheetName val="Statement II_Cash"/>
      <sheetName val="Table1_C"/>
      <sheetName val="Table2_C"/>
      <sheetName val="Table3_C"/>
      <sheetName val="Table6_C"/>
      <sheetName val="Table6_C_additional"/>
      <sheetName val="HF report_Balance sheet"/>
      <sheetName val="COD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3">
          <cell r="O3" t="str">
            <v>C1:  REVENUE [11 + 12 + 13 + 14]</v>
          </cell>
        </row>
        <row r="4">
          <cell r="O4" t="str">
            <v>C11:  Taxes  [111 + 112 + 113 + 114 + 115 + 116]</v>
          </cell>
        </row>
        <row r="5">
          <cell r="O5" t="str">
            <v>C111:  Taxes on income, profits, and capital gains [1111 + 1112 + 1113]</v>
          </cell>
        </row>
        <row r="6">
          <cell r="O6" t="str">
            <v xml:space="preserve">C1111:  Taxes on income: Payable by individuals </v>
          </cell>
        </row>
        <row r="7">
          <cell r="O7" t="str">
            <v xml:space="preserve">C1112:  Taxes on income: Payable by corporations and other enterprises </v>
          </cell>
        </row>
        <row r="8">
          <cell r="O8" t="str">
            <v xml:space="preserve">C1113:  Taxes on income: Unallocable </v>
          </cell>
        </row>
        <row r="9">
          <cell r="O9" t="str">
            <v xml:space="preserve">C112:  Taxes on payroll and workforce </v>
          </cell>
        </row>
        <row r="10">
          <cell r="O10" t="str">
            <v>C113:  Taxes on property [1131 + 1132 + 1133 + 1134 + 1135 + 1136]</v>
          </cell>
        </row>
        <row r="11">
          <cell r="O11" t="str">
            <v xml:space="preserve">C1131:  Taxes on property:  Recurrent taxes on immovable property </v>
          </cell>
        </row>
        <row r="12">
          <cell r="O12" t="str">
            <v xml:space="preserve">C1132:  Taxes on property:  Recurrent taxes on net wealth </v>
          </cell>
        </row>
        <row r="13">
          <cell r="O13" t="str">
            <v xml:space="preserve">C1133:  Taxes on property:  Estate, inheritance, and gift taxes </v>
          </cell>
        </row>
        <row r="14">
          <cell r="O14" t="str">
            <v xml:space="preserve">C1134:  Taxes on property:  Taxes on financial and capital transactions </v>
          </cell>
        </row>
        <row r="15">
          <cell r="O15" t="str">
            <v xml:space="preserve">C1135:  Taxes on property:  Other nonrecurrent taxes on property </v>
          </cell>
        </row>
        <row r="16">
          <cell r="O16" t="str">
            <v xml:space="preserve">C1136:  Taxes on property:  Other recurrent taxes on property </v>
          </cell>
        </row>
        <row r="17">
          <cell r="O17" t="str">
            <v xml:space="preserve">C114:  Taxes on goods and services </v>
          </cell>
        </row>
        <row r="18">
          <cell r="O18" t="str">
            <v>C1141:  Taxes on goods and services:  General taxes on goods and services  [11411 + 11412 + 11413]</v>
          </cell>
        </row>
        <row r="19">
          <cell r="O19" t="str">
            <v xml:space="preserve">C11411:  General taxes on goods and services:  Value-added taxes </v>
          </cell>
        </row>
        <row r="20">
          <cell r="O20" t="str">
            <v xml:space="preserve">C11412:  General taxes on goods and services:  Sales taxes </v>
          </cell>
        </row>
        <row r="21">
          <cell r="O21" t="str">
            <v xml:space="preserve">C11413:  General taxes on goods and services:  Turnover &amp; other general taxes on G &amp; S </v>
          </cell>
        </row>
        <row r="22">
          <cell r="O22" t="str">
            <v xml:space="preserve">C1142:  Taxes on goods and services:  Excises </v>
          </cell>
        </row>
        <row r="23">
          <cell r="O23" t="str">
            <v xml:space="preserve">C1143:  Taxes on goods and services:  Profits of fiscal monopolies </v>
          </cell>
        </row>
        <row r="24">
          <cell r="O24" t="str">
            <v xml:space="preserve">C1144:  Taxes on goods and services:  Taxes on specific services </v>
          </cell>
        </row>
        <row r="25">
          <cell r="O25" t="str">
            <v>C1145:  Taxes on goods and services:  Taxes on use of goods, permission to use goods  [11451 + 11452]</v>
          </cell>
        </row>
        <row r="26">
          <cell r="O26" t="str">
            <v xml:space="preserve">C11451:  Taxes on use and permission of goods and services:  Motor vehicles taxes </v>
          </cell>
        </row>
        <row r="27">
          <cell r="O27" t="str">
            <v xml:space="preserve">C11452:  Taxes on use and permission of goods and services:  Other </v>
          </cell>
        </row>
        <row r="28">
          <cell r="O28" t="str">
            <v xml:space="preserve">C1146:  Taxes on goods and services:  Other taxes on goods and services </v>
          </cell>
        </row>
        <row r="29">
          <cell r="O29" t="str">
            <v>C115:  Taxes on international trade and transactions [1151 + 1152 + 1153 + 1154 + 1155 + 1156]</v>
          </cell>
        </row>
        <row r="30">
          <cell r="O30" t="str">
            <v xml:space="preserve">C1151:  Taxes on international trade and transactions: Customs and other import duties </v>
          </cell>
        </row>
        <row r="31">
          <cell r="O31" t="str">
            <v xml:space="preserve">C1152:  Taxes on international trade and transactions: Taxes on exports </v>
          </cell>
        </row>
        <row r="32">
          <cell r="O32" t="str">
            <v xml:space="preserve">C1153:  Taxes on international trade and transactions: Profits of export or import monopolies </v>
          </cell>
        </row>
        <row r="33">
          <cell r="O33" t="str">
            <v xml:space="preserve">C1154:  Taxes on international trade and transactions: Exchange profits </v>
          </cell>
        </row>
        <row r="34">
          <cell r="O34" t="str">
            <v xml:space="preserve">C1155:  Taxes on international trade and transactions: Exchange taxes </v>
          </cell>
        </row>
        <row r="35">
          <cell r="O35" t="str">
            <v xml:space="preserve">C1156:  Taxes on international trade and transactions: Other taxes on international trade and transactions </v>
          </cell>
        </row>
        <row r="36">
          <cell r="O36" t="str">
            <v xml:space="preserve">C116:  Other taxes </v>
          </cell>
        </row>
        <row r="37">
          <cell r="O37" t="str">
            <v>C12:  Social contributions [121 + 122]</v>
          </cell>
        </row>
        <row r="38">
          <cell r="O38" t="str">
            <v>C121:  Social security contributions [1211 + 1212 + 1213 + 1214]</v>
          </cell>
        </row>
        <row r="39">
          <cell r="O39" t="str">
            <v xml:space="preserve">C1211:  Social security contributions:  Employee contributions </v>
          </cell>
        </row>
        <row r="40">
          <cell r="O40" t="str">
            <v xml:space="preserve">C1212:  Social security contributions:  Employer contributions </v>
          </cell>
        </row>
        <row r="41">
          <cell r="O41" t="str">
            <v xml:space="preserve">C1213:  Social security contributions:  Self-employed or nonemployed contributions </v>
          </cell>
        </row>
        <row r="42">
          <cell r="O42" t="str">
            <v xml:space="preserve">C1214:  Social security contributions:  Unallocable contributions </v>
          </cell>
        </row>
        <row r="43">
          <cell r="O43" t="str">
            <v>C122:  Other social contributions [1221 + 1222 + 1223]</v>
          </cell>
        </row>
        <row r="44">
          <cell r="O44" t="str">
            <v xml:space="preserve">C1221:  Other social contributions : Employee contributions </v>
          </cell>
        </row>
        <row r="45">
          <cell r="O45" t="str">
            <v xml:space="preserve">C1222:  Other social contributions : Employer contributions </v>
          </cell>
        </row>
        <row r="46">
          <cell r="O46" t="str">
            <v xml:space="preserve">C1223:  Other social contributions : Imputed contributions </v>
          </cell>
        </row>
        <row r="47">
          <cell r="O47" t="str">
            <v>C13:  Grants [131 + 132 + 133]</v>
          </cell>
        </row>
        <row r="48">
          <cell r="O48" t="str">
            <v>C131:  Grants from foreign governments [1311 + 1312]</v>
          </cell>
        </row>
        <row r="49">
          <cell r="O49" t="str">
            <v xml:space="preserve">C1311:  Grants from foreign governments: Current </v>
          </cell>
        </row>
        <row r="50">
          <cell r="O50" t="str">
            <v xml:space="preserve">C1312:  Grants from foreign governments: Capital </v>
          </cell>
        </row>
        <row r="51">
          <cell r="O51" t="str">
            <v>C132:  Grants from international organizations [1321 + 1322]</v>
          </cell>
        </row>
        <row r="52">
          <cell r="O52" t="str">
            <v xml:space="preserve">C1321:  Grants from international organizations: Current </v>
          </cell>
        </row>
        <row r="53">
          <cell r="O53" t="str">
            <v xml:space="preserve">C1322:  Grants from international organizations: Capital </v>
          </cell>
        </row>
        <row r="54">
          <cell r="O54" t="str">
            <v>C133:  Grants from other general government units [1331 + 1332]</v>
          </cell>
        </row>
        <row r="55">
          <cell r="O55" t="str">
            <v xml:space="preserve">C1331:  Grants from other general government units: Current </v>
          </cell>
        </row>
        <row r="56">
          <cell r="O56" t="str">
            <v xml:space="preserve">C1332:  Grants from other general government units: Capital </v>
          </cell>
        </row>
        <row r="57">
          <cell r="O57" t="str">
            <v>C14:  Other revenue [141 + 142 + 143 + 144 + 145]</v>
          </cell>
        </row>
        <row r="58">
          <cell r="O58" t="str">
            <v>C141:  Other revenue: Property income [1411 + 1412 + 1413 + 1414 + 1415]</v>
          </cell>
        </row>
        <row r="59">
          <cell r="O59" t="str">
            <v xml:space="preserve">C1411:  Other revenue: Property income: Interest </v>
          </cell>
        </row>
        <row r="60">
          <cell r="O60" t="str">
            <v xml:space="preserve">C1412:  Other revenue: Property income: Dividends </v>
          </cell>
        </row>
        <row r="61">
          <cell r="O61" t="str">
            <v xml:space="preserve">C1413:  Other revenue: Property income: Withdrawals from income of quasi-corporations </v>
          </cell>
        </row>
        <row r="62">
          <cell r="O62" t="str">
            <v xml:space="preserve">C1414:  Other revenue: Property income: Property income attrib to insurance policyholders </v>
          </cell>
        </row>
        <row r="63">
          <cell r="O63" t="str">
            <v xml:space="preserve">C1415:  Other revenue: Property income: Rent </v>
          </cell>
        </row>
        <row r="64">
          <cell r="O64" t="str">
            <v>C142:  Other revenue: Sales of goods and services [1421 + 1422 + 1423 + 1424]</v>
          </cell>
        </row>
        <row r="65">
          <cell r="O65" t="str">
            <v xml:space="preserve">C1421:  Other revenue: Sales of goods and services: Sales of market establishments </v>
          </cell>
        </row>
        <row r="66">
          <cell r="O66" t="str">
            <v xml:space="preserve">C1422:  Other revenue: Sales of goods and services: Administrative fees </v>
          </cell>
        </row>
        <row r="67">
          <cell r="O67" t="str">
            <v xml:space="preserve">C1423:  Other revenue: Sales of goods and services: Incidental sales by nonmarket establishments </v>
          </cell>
        </row>
        <row r="68">
          <cell r="O68" t="str">
            <v xml:space="preserve">C1424:  Other revenue: Sales of goods and services: Imputed sales of goods and services </v>
          </cell>
        </row>
        <row r="69">
          <cell r="O69" t="str">
            <v xml:space="preserve">C143:  Other revenue: Fines, penalties, and forfeits </v>
          </cell>
        </row>
        <row r="70">
          <cell r="O70" t="str">
            <v>C144:  Other revenue: Voluntary transfers other than grants [1441 + 1442]</v>
          </cell>
        </row>
        <row r="71">
          <cell r="O71" t="str">
            <v xml:space="preserve">C1441:  Other revenue: Voluntary transfers other than grants:  Current </v>
          </cell>
        </row>
        <row r="72">
          <cell r="O72" t="str">
            <v xml:space="preserve">C1442:  Other revenue: Voluntary transfers other than grants : Capital </v>
          </cell>
        </row>
        <row r="73">
          <cell r="O73" t="str">
            <v xml:space="preserve">C145:  Other revenue: Miscellaneous and unidentified revenue </v>
          </cell>
        </row>
        <row r="74">
          <cell r="O74" t="str">
            <v>C2:  EXPENSE [21 + 22 + 23 + 24 + 25 + 26 + 27 + 28]</v>
          </cell>
        </row>
        <row r="75">
          <cell r="O75" t="str">
            <v>C21:  Compensation of employees [211 + 212]</v>
          </cell>
        </row>
        <row r="76">
          <cell r="O76" t="str">
            <v xml:space="preserve">C211:  Compensation of employees: Wages and salaries </v>
          </cell>
        </row>
        <row r="77">
          <cell r="O77" t="str">
            <v>C212:  Compensation of employees: Social contributions [2121 + 2122]</v>
          </cell>
        </row>
        <row r="78">
          <cell r="O78" t="str">
            <v xml:space="preserve">C2121:  Compensation of employees: Actual social contributions </v>
          </cell>
        </row>
        <row r="79">
          <cell r="O79" t="str">
            <v xml:space="preserve">C2122:  Compensation of employees: Imputed social contributions </v>
          </cell>
        </row>
        <row r="80">
          <cell r="O80" t="str">
            <v xml:space="preserve">C22:  Purchases of goods and services </v>
          </cell>
        </row>
        <row r="81">
          <cell r="O81" t="str">
            <v>Not applicable</v>
          </cell>
        </row>
        <row r="82">
          <cell r="O82" t="str">
            <v>C24:  Interest [241 + 242 + 243]</v>
          </cell>
        </row>
        <row r="83">
          <cell r="O83" t="str">
            <v xml:space="preserve">C241:  Interest : To nonresidents </v>
          </cell>
        </row>
        <row r="84">
          <cell r="O84" t="str">
            <v xml:space="preserve">C242:  Interest : To residents other than general government </v>
          </cell>
        </row>
        <row r="85">
          <cell r="O85" t="str">
            <v xml:space="preserve">C243:  Interest : To other general government units </v>
          </cell>
        </row>
        <row r="86">
          <cell r="O86" t="str">
            <v>C25:  Subsidies [251 + 252]</v>
          </cell>
        </row>
        <row r="87">
          <cell r="O87" t="str">
            <v xml:space="preserve">C251:  Subsidies: To public corporations </v>
          </cell>
        </row>
        <row r="88">
          <cell r="O88" t="str">
            <v xml:space="preserve">C252:  Subsidies: To private enterprises </v>
          </cell>
        </row>
        <row r="89">
          <cell r="O89" t="str">
            <v>C26:  Grants [262 + 262 + 263]</v>
          </cell>
        </row>
        <row r="90">
          <cell r="O90" t="str">
            <v>C261:  To foreign governments [2611 + 2612]</v>
          </cell>
        </row>
        <row r="91">
          <cell r="O91" t="str">
            <v xml:space="preserve">C2611:  To foreign governments :  Current </v>
          </cell>
        </row>
        <row r="92">
          <cell r="O92" t="str">
            <v xml:space="preserve">C2612:  To foreign governments :  Capital </v>
          </cell>
        </row>
        <row r="93">
          <cell r="O93" t="str">
            <v>C262:  To international organizations  [2621 + 2622]</v>
          </cell>
        </row>
        <row r="94">
          <cell r="O94" t="str">
            <v xml:space="preserve">C2621:  To international organizations : Current </v>
          </cell>
        </row>
        <row r="95">
          <cell r="O95" t="str">
            <v xml:space="preserve">C2622:  To international organizations : Capital </v>
          </cell>
        </row>
        <row r="96">
          <cell r="O96" t="str">
            <v>C263:  To other general government units [2631 + 2632]</v>
          </cell>
        </row>
        <row r="97">
          <cell r="O97" t="str">
            <v xml:space="preserve">C2631:  To other general government units: Current </v>
          </cell>
        </row>
        <row r="98">
          <cell r="O98" t="str">
            <v xml:space="preserve">C2632:  To other general government units: Capital </v>
          </cell>
        </row>
        <row r="99">
          <cell r="O99" t="str">
            <v>C27:  Social benefits [271 + 272 + 273]</v>
          </cell>
        </row>
        <row r="100">
          <cell r="O100" t="str">
            <v xml:space="preserve">C271:  Social benefits: Social security benefits </v>
          </cell>
        </row>
        <row r="101">
          <cell r="O101" t="str">
            <v xml:space="preserve">C272:  Social benefits: Social assistance benefits </v>
          </cell>
        </row>
        <row r="102">
          <cell r="O102" t="str">
            <v xml:space="preserve">C273:  Social benefits: Employer social benefits </v>
          </cell>
        </row>
        <row r="103">
          <cell r="O103" t="str">
            <v>C28:  Other expense [281 + 282]</v>
          </cell>
        </row>
        <row r="104">
          <cell r="O104" t="str">
            <v xml:space="preserve">C281:  Other expense:  Property expense other than interest </v>
          </cell>
        </row>
        <row r="105">
          <cell r="O105" t="str">
            <v>C282:  Other expense:  Miscellaneous other expense [2821 + 2822]</v>
          </cell>
        </row>
        <row r="106">
          <cell r="O106" t="str">
            <v xml:space="preserve">C2821:  Other expense:  Miscellaneous other expense:  Current </v>
          </cell>
        </row>
        <row r="107">
          <cell r="O107" t="str">
            <v xml:space="preserve">C2822:  Other expense:  Miscellaneous other expense:  Capital </v>
          </cell>
        </row>
        <row r="108">
          <cell r="O108" t="str">
            <v>Not applicable</v>
          </cell>
        </row>
        <row r="109">
          <cell r="O109" t="str">
            <v>C31:  Transactions - Net acquisition of nonfinancial assets [311 + 312 + 313 + 314]</v>
          </cell>
        </row>
        <row r="110">
          <cell r="O110" t="str">
            <v>C311:  Transactions - Fixed assets [311.1 - 311.2 - 311.3] OR [3111 + 3112 + 3113 + 3114]</v>
          </cell>
        </row>
        <row r="111">
          <cell r="O111" t="str">
            <v>C311.1:  Transactions - Acquisitions: fixed assets [3111.1 + 3112.1 + 3113.1]</v>
          </cell>
        </row>
        <row r="112">
          <cell r="O112" t="str">
            <v>C311.2:  Transactions - Disposals: fixed assets [3111.2 + 3112.2 + 3113.2]</v>
          </cell>
        </row>
        <row r="113">
          <cell r="O113" t="str">
            <v>Not applicable</v>
          </cell>
        </row>
        <row r="114">
          <cell r="O114" t="str">
            <v>C3111:  Transactions - Fixed assets: Buildings and structures [3111.1 - 3111.2 - 3111.3]</v>
          </cell>
        </row>
        <row r="115">
          <cell r="O115" t="str">
            <v xml:space="preserve">C3111.1:  Transactions - Acquisitions: buildings and structures </v>
          </cell>
        </row>
        <row r="116">
          <cell r="O116" t="str">
            <v xml:space="preserve">C3111.2:  Transactions - Disposals: buildings and structures </v>
          </cell>
        </row>
        <row r="117">
          <cell r="O117" t="str">
            <v>Not applicable</v>
          </cell>
        </row>
        <row r="118">
          <cell r="O118" t="str">
            <v>C3112:  Transactions - Fixed assets:  Machinery and equipment  [3112.1 - 3112.2 - 3112.3]</v>
          </cell>
        </row>
        <row r="119">
          <cell r="O119" t="str">
            <v xml:space="preserve">C3112.1:  Transactions - Acquisitions: machinery and equipment </v>
          </cell>
        </row>
        <row r="120">
          <cell r="O120" t="str">
            <v xml:space="preserve">C3112.2:  Transactions - Disposals: machinery and equipment </v>
          </cell>
        </row>
        <row r="121">
          <cell r="O121" t="str">
            <v>Not applicable</v>
          </cell>
        </row>
        <row r="122">
          <cell r="O122" t="str">
            <v>C3113:  Transactions - Fixed assets:  Other fixed assets  [3113.1 - 3113.2 - 3113.3]</v>
          </cell>
        </row>
        <row r="123">
          <cell r="O123" t="str">
            <v xml:space="preserve">C3113.1:  Transactions - Acquisitions: other fixed assets </v>
          </cell>
        </row>
        <row r="124">
          <cell r="O124" t="str">
            <v xml:space="preserve">C3113.2:  Transactions - Disposals: other fixed assets </v>
          </cell>
        </row>
        <row r="125">
          <cell r="O125" t="str">
            <v>Not applicable</v>
          </cell>
        </row>
        <row r="126">
          <cell r="O126" t="str">
            <v xml:space="preserve">C312:  Transactions - Inventories </v>
          </cell>
        </row>
        <row r="127">
          <cell r="O127" t="str">
            <v>C312.1: CNW - Acquisitions</v>
          </cell>
        </row>
        <row r="128">
          <cell r="O128" t="str">
            <v>C312.2:  CNW - Disposals</v>
          </cell>
        </row>
        <row r="129">
          <cell r="O129" t="str">
            <v>C313:  Transactions - Valuables [313.1 - 313.2]</v>
          </cell>
        </row>
        <row r="130">
          <cell r="O130" t="str">
            <v xml:space="preserve">C313.1:  Transactions - Acquisitions: valuables </v>
          </cell>
        </row>
        <row r="131">
          <cell r="O131" t="str">
            <v xml:space="preserve">C313.2:  Transactions - Disposals: valuables </v>
          </cell>
        </row>
        <row r="132">
          <cell r="O132" t="str">
            <v>C314:  Transactions - Nonproduced assets [314.1 - 314.2 - 314.3]</v>
          </cell>
        </row>
        <row r="133">
          <cell r="O133" t="str">
            <v>C314.1:  Transactions - Acquisitions: nonproduced assets [3141.1 + 3142.1 + 3143.1 + 3144.1]</v>
          </cell>
        </row>
        <row r="134">
          <cell r="O134" t="str">
            <v>C314.2:  Transactions - Disposals: nonproduced assets [3141.2 + 3142.2 + 3143.2 + 3144.2]</v>
          </cell>
        </row>
        <row r="135">
          <cell r="O135" t="str">
            <v>Not applicable</v>
          </cell>
        </row>
        <row r="136">
          <cell r="O136" t="str">
            <v>C3141:  Transactions - Nonproduced assets: Land  [3141.1 -3141.2 - 3141.3]</v>
          </cell>
        </row>
        <row r="137">
          <cell r="O137" t="str">
            <v xml:space="preserve">C3141.1:  Transactions - Acquisitions: land </v>
          </cell>
        </row>
        <row r="138">
          <cell r="O138" t="str">
            <v xml:space="preserve">C3141.2:  Transactions - Disposals: land </v>
          </cell>
        </row>
        <row r="139">
          <cell r="O139" t="str">
            <v>Not applicable</v>
          </cell>
        </row>
        <row r="140">
          <cell r="O140" t="str">
            <v>C3142:  Transactions - Nonproduced assets: Subsoil assets [3142.1 - 3142.2 - 3142.3]</v>
          </cell>
        </row>
        <row r="141">
          <cell r="O141" t="str">
            <v xml:space="preserve">C3142.1:  Transactions - Acquisitions: subsoil assets </v>
          </cell>
        </row>
        <row r="142">
          <cell r="O142" t="str">
            <v xml:space="preserve">C3142.2:  Transactions - Disposals: subsoil assets </v>
          </cell>
        </row>
        <row r="143">
          <cell r="O143" t="str">
            <v>Not applicable</v>
          </cell>
        </row>
        <row r="144">
          <cell r="O144" t="str">
            <v>C3143:  Transactions - Nonproduced assets: Other naturally occurring assets  [3143.1 - 3143.2]</v>
          </cell>
        </row>
        <row r="145">
          <cell r="O145" t="str">
            <v xml:space="preserve">C3143.1:  Transactions - Acquisitions: other naturally occurring assets </v>
          </cell>
        </row>
        <row r="146">
          <cell r="O146" t="str">
            <v xml:space="preserve">C3143.2:  Transactions - Disposals: other naturally occurring assets </v>
          </cell>
        </row>
        <row r="147">
          <cell r="O147" t="str">
            <v>C3144:  Transactions - Nonproduced assets: Intangible nonproduced assets  [3144.1 - 3144.2]</v>
          </cell>
        </row>
        <row r="148">
          <cell r="O148" t="str">
            <v xml:space="preserve">C3144.1:  Transactions - Acquisitions: intangible nonproduced assets </v>
          </cell>
        </row>
        <row r="149">
          <cell r="O149" t="str">
            <v xml:space="preserve">C3144.2:  Transactions - Disposals: intangible nonproduced assets </v>
          </cell>
        </row>
        <row r="150">
          <cell r="O150" t="str">
            <v>C32:  Transactions - Net acquisition of financial assets [3202 + 3203 + 3204 + 3205 + 3206 + 3207 + 3208]</v>
          </cell>
        </row>
        <row r="151">
          <cell r="O151" t="str">
            <v xml:space="preserve">C3202:  Transactions - Net acquisition of financial assets :  Currency and deposits [3212+3222] </v>
          </cell>
        </row>
        <row r="152">
          <cell r="O152" t="str">
            <v xml:space="preserve">C3203:  Transactions - Net acquisition of financial assets :  Securities other than shares [3213+3223] </v>
          </cell>
        </row>
        <row r="153">
          <cell r="O153" t="str">
            <v xml:space="preserve">C3204:  Transactions - Net acquisition of financial assets :  Loans [3214+3224] </v>
          </cell>
        </row>
        <row r="154">
          <cell r="O154" t="str">
            <v xml:space="preserve">C3205:  Transactions - Net acquisition of financial assets :  Shares and other equity [3215+3225] </v>
          </cell>
        </row>
        <row r="155">
          <cell r="O155" t="str">
            <v xml:space="preserve">C3206:  Transactions - Net acquisition of financial assets :  Insurance technical reserves [3216+3226] </v>
          </cell>
        </row>
        <row r="156">
          <cell r="O156" t="str">
            <v xml:space="preserve">C3207:  Transactions - Net acquisition of financial assets :  Financial derivatives [3217+3227] </v>
          </cell>
        </row>
        <row r="157">
          <cell r="O157" t="str">
            <v xml:space="preserve">C3208:  Transactions - Net acquisition of financial assets :  Other accounts receivable [3218+3228] </v>
          </cell>
        </row>
        <row r="158">
          <cell r="O158" t="str">
            <v>C321:  Transactions - Net acquisition of financial assets :  Domestic [3212 + 3213 + 3214 + 3215 + 3216 + 3217 + 3218]</v>
          </cell>
        </row>
        <row r="159">
          <cell r="O159" t="str">
            <v xml:space="preserve">C3212:  Transactions - Net acquisition of financial assets :  Domestic - Currency and deposits </v>
          </cell>
        </row>
        <row r="160">
          <cell r="O160" t="str">
            <v xml:space="preserve">C3213:  Transactions - Net acquisition of financial assets :  Domestic - Securities other than shares </v>
          </cell>
        </row>
        <row r="161">
          <cell r="O161" t="str">
            <v xml:space="preserve">C3214:  Transactions - Net acquisition of financial assets :  Domestic - Loans </v>
          </cell>
        </row>
        <row r="162">
          <cell r="O162" t="str">
            <v xml:space="preserve">C3215:  Transactions - Net acquisition of financial assets :  Domestic - Shares and other equity </v>
          </cell>
        </row>
        <row r="163">
          <cell r="O163" t="str">
            <v xml:space="preserve">C3216:  Transactions - Net acquisition of financial assets :  Domestic - Insurance technical reserves </v>
          </cell>
        </row>
        <row r="164">
          <cell r="O164" t="str">
            <v xml:space="preserve">C3217:  Transactions - Net acquisition of financial assets :  Domestic - Financial derivatives </v>
          </cell>
        </row>
        <row r="165">
          <cell r="O165" t="str">
            <v xml:space="preserve">C3218:  Transactions - Net acquisition of financial assets :  Domestic - Other accounts receivable </v>
          </cell>
        </row>
        <row r="166">
          <cell r="O166" t="str">
            <v>C322:  Transactions - Net acquisition of financial assets :  Foreign [3222 + 3223 + 3224 + 3225 + 3226 + 3227 + 3228]</v>
          </cell>
        </row>
        <row r="167">
          <cell r="O167" t="str">
            <v xml:space="preserve">C3222:  Transactions - Net acquisition of financial assets :  Foreign - Currency and deposits </v>
          </cell>
        </row>
        <row r="168">
          <cell r="O168" t="str">
            <v xml:space="preserve">C3223:  Transactions - Net acquisition of financial assets :  Foreign - Securities other than shares </v>
          </cell>
        </row>
        <row r="169">
          <cell r="O169" t="str">
            <v xml:space="preserve">C3224:  Transactions - Net acquisition of financial assets :  Foreign - Loans </v>
          </cell>
        </row>
        <row r="170">
          <cell r="O170" t="str">
            <v xml:space="preserve">C3225:  Transactions - Net acquisition of financial assets :  Foreign - Shares and other equity </v>
          </cell>
        </row>
        <row r="171">
          <cell r="O171" t="str">
            <v xml:space="preserve">C3226:  Transactions - Net acquisition of financial assets :  Foreign - Insurance technical reserves </v>
          </cell>
        </row>
        <row r="172">
          <cell r="O172" t="str">
            <v xml:space="preserve">C3227:  Transactions - Net acquisition of financial assets :  Foreign - Financial derivatives </v>
          </cell>
        </row>
        <row r="173">
          <cell r="O173" t="str">
            <v xml:space="preserve">C3228:  Transactions - Net acquisition of financial assets :  Foreign - Other accounts receivable </v>
          </cell>
        </row>
        <row r="174">
          <cell r="O174" t="str">
            <v xml:space="preserve">C323:  Transactions - Monetary gold and SDRs </v>
          </cell>
        </row>
        <row r="175">
          <cell r="O175" t="str">
            <v>C33:  Transactions - Net incurrence of liabilities [3322 + 3323 + 3324 + 3325 + 3326 + 3327 + 3328]</v>
          </cell>
        </row>
        <row r="176">
          <cell r="O176" t="str">
            <v xml:space="preserve">C3302:  Transactions - Net incurrence of liabilities: Currency and deposits [3312+3322] </v>
          </cell>
        </row>
        <row r="177">
          <cell r="O177" t="str">
            <v xml:space="preserve">C3303:  Transactions - Net incurrence of liabilities: Securities other than shares [3313+3323] </v>
          </cell>
        </row>
        <row r="178">
          <cell r="O178" t="str">
            <v xml:space="preserve">C3304:  Transactions - Net incurrence of liabilities: Loans [3314+3324] </v>
          </cell>
        </row>
        <row r="179">
          <cell r="O179" t="str">
            <v xml:space="preserve">C3305:  Transactions - Net incurrence of liabilities: Shares and other equity [3315+3325] </v>
          </cell>
        </row>
        <row r="180">
          <cell r="O180" t="str">
            <v xml:space="preserve">C3306:  Transactions - Net incurrence of liabilities: Insurance technical reserves [3316+3326] </v>
          </cell>
        </row>
        <row r="181">
          <cell r="O181" t="str">
            <v xml:space="preserve">C3307:  Transactions - Net incurrence of liabilities: Financial derivatives [3317+3327] </v>
          </cell>
        </row>
        <row r="182">
          <cell r="O182" t="str">
            <v xml:space="preserve">C3308:  Transactions - Net incurrence of liabilities: Other accounts payable [3318+3328] </v>
          </cell>
        </row>
        <row r="183">
          <cell r="O183" t="str">
            <v>C331:  Transactions - Net incurrence of liabilities: Domestic [3313 + 3313 + 3314 + 3315 + 3316 + 3317 + 3318]</v>
          </cell>
        </row>
        <row r="184">
          <cell r="O184" t="str">
            <v xml:space="preserve">C3312:  Transactions - Net incurrence of liabilities: Domestic - Currency and deposits </v>
          </cell>
        </row>
        <row r="185">
          <cell r="O185" t="str">
            <v xml:space="preserve">C3313:  Transactions - Net incurrence of liabilities: Domestic - Securities other than shares </v>
          </cell>
        </row>
        <row r="186">
          <cell r="O186" t="str">
            <v xml:space="preserve">C3314:  Transactions - Net incurrence of liabilities: Domestic - Loans </v>
          </cell>
        </row>
        <row r="187">
          <cell r="O187" t="str">
            <v xml:space="preserve">C3315:  Transactions - Net incurrence of liabilities: Domestic - Shares and other equity </v>
          </cell>
        </row>
        <row r="188">
          <cell r="O188" t="str">
            <v xml:space="preserve">C3316:  Transactions - Net incurrence of liabilities: Domestic - Insurance technical reserves </v>
          </cell>
        </row>
        <row r="189">
          <cell r="O189" t="str">
            <v xml:space="preserve">C3317:  Transactions - Net incurrence of liabilities: Domestic - Financial derivatives </v>
          </cell>
        </row>
        <row r="190">
          <cell r="O190" t="str">
            <v xml:space="preserve">C3318:  Transactions - Net incurrence of liabilities: Domestic - Other accounts payable </v>
          </cell>
        </row>
        <row r="191">
          <cell r="O191" t="str">
            <v>C332:  Transactions - Net incurrence of liabilities: Foreign [3322 + 3323 + 3324 + 3325 + 3326 +3327 +3328]</v>
          </cell>
        </row>
        <row r="192">
          <cell r="O192" t="str">
            <v xml:space="preserve">C3322:  Transactions - Net incurrence of liabilities: Foreign  - Currency and deposits </v>
          </cell>
        </row>
        <row r="193">
          <cell r="O193" t="str">
            <v xml:space="preserve">C3323:  Transactions - Net incurrence of liabilities: Foreign  - Securities other than shares </v>
          </cell>
        </row>
        <row r="194">
          <cell r="O194" t="str">
            <v xml:space="preserve">C3324:  Transactions - Net incurrence of liabilities: Foreign  - Loans </v>
          </cell>
        </row>
        <row r="195">
          <cell r="O195" t="str">
            <v xml:space="preserve">C3325:  Transactions - Net incurrence of liabilities: Foreign  - Shares and other equity </v>
          </cell>
        </row>
        <row r="196">
          <cell r="O196" t="str">
            <v xml:space="preserve">C3326:  Transactions - Net incurrence of liabilities: Foreign  - Insurance technical reserves </v>
          </cell>
        </row>
        <row r="197">
          <cell r="O197" t="str">
            <v xml:space="preserve">C3327:  Transactions - Net incurrence of liabilities: Foreign  - Financial derivatives </v>
          </cell>
        </row>
        <row r="198">
          <cell r="O198" t="str">
            <v xml:space="preserve">C3328:  Transactions - Net incurrence of liabilities: Foreign  - Other accounts payable </v>
          </cell>
        </row>
        <row r="199">
          <cell r="O199" t="str">
            <v>Not applicable</v>
          </cell>
        </row>
        <row r="200">
          <cell r="O200" t="str">
            <v>C41:  Holding Gains- Nonfinancial assets [411 + 412 + 413 + 414]</v>
          </cell>
        </row>
        <row r="201">
          <cell r="O201" t="str">
            <v>C411:  Holding Gains- Nonfinancial assets:  Fixed assets [4111 + 4112 + 4113]</v>
          </cell>
        </row>
        <row r="202">
          <cell r="O202" t="str">
            <v xml:space="preserve">C4111:  Holding Gains- Nonfinancial assets:  Fixed assets:  Buildings and structures </v>
          </cell>
        </row>
        <row r="203">
          <cell r="O203" t="str">
            <v xml:space="preserve">C4112:  Holding Gains- Nonfinancial assets:  Fixed assets:  Machinery and equipment </v>
          </cell>
        </row>
        <row r="204">
          <cell r="O204" t="str">
            <v xml:space="preserve">C4113:  Holding Gains- Nonfinancial assets:  Fixed assets:  Other fixed assets </v>
          </cell>
        </row>
        <row r="205">
          <cell r="O205" t="str">
            <v xml:space="preserve">C412:  Holding Gains- Nonfinancial assets:  Inventories </v>
          </cell>
        </row>
        <row r="206">
          <cell r="O206" t="str">
            <v xml:space="preserve">C413:  Holding Gains- Nonfinancial assets:  Valuables </v>
          </cell>
        </row>
        <row r="207">
          <cell r="O207" t="str">
            <v>C414:  Holding Gains- Nonfinancial assets:  Nonproduced assets [4141 + 4142 + 4143 + 4144]</v>
          </cell>
        </row>
        <row r="208">
          <cell r="O208" t="str">
            <v xml:space="preserve">C4141:  Holding Gains- Nonfinancial assets:  Nonproduced assets:  Land </v>
          </cell>
        </row>
        <row r="209">
          <cell r="O209" t="str">
            <v xml:space="preserve">C4142:  Holding Gains- Nonfinancial assets:  Nonproduced assets:  Subsoil assets </v>
          </cell>
        </row>
        <row r="210">
          <cell r="O210" t="str">
            <v xml:space="preserve">C4143:  Holding Gains- Nonfinancial assets:  Nonproduced assets:  Other naturally occurring assets </v>
          </cell>
        </row>
        <row r="211">
          <cell r="O211" t="str">
            <v xml:space="preserve">C4144:  Holding Gains- Nonfinancial assets:  Nonproduced assets:  Intangible nonproduced assets </v>
          </cell>
        </row>
        <row r="212">
          <cell r="O212" t="str">
            <v xml:space="preserve">C42:  Holding Gains- Financial assets [421+422+423] </v>
          </cell>
        </row>
        <row r="213">
          <cell r="O213" t="str">
            <v xml:space="preserve">C4202:  Holding Gains- Financial assets:  Currency and deposits [4212+4222] </v>
          </cell>
        </row>
        <row r="214">
          <cell r="O214" t="str">
            <v xml:space="preserve">C4203:  Holding Gains- Financial assets:  Securities other than shares [4213+4223] </v>
          </cell>
        </row>
        <row r="215">
          <cell r="O215" t="str">
            <v xml:space="preserve">C4204:  Holding Gains- Financial assets:  Loans [4214+4224] </v>
          </cell>
        </row>
        <row r="216">
          <cell r="O216" t="str">
            <v xml:space="preserve">C4205:  Holding Gains- Financial assets:  Shares and other equity [4215+4225] </v>
          </cell>
        </row>
        <row r="217">
          <cell r="O217" t="str">
            <v xml:space="preserve">C4206:  Holding Gains- Financial assets:  Insurance technical reserves [4216+4226] </v>
          </cell>
        </row>
        <row r="218">
          <cell r="O218" t="str">
            <v xml:space="preserve">C4207:  Holding Gains- Financial assets:  Financial derivatives [4217+4227] </v>
          </cell>
        </row>
        <row r="219">
          <cell r="O219" t="str">
            <v xml:space="preserve">C4208:  Holding Gains- Financial assets:  Other accounts receivable [4218+4228] </v>
          </cell>
        </row>
        <row r="220">
          <cell r="O220" t="str">
            <v>C421:  Holding Gains- Financial assets:  Domestic [4212 + 4213 + 4214 + 4215 + 4216 + 4217 + 4218]</v>
          </cell>
        </row>
        <row r="221">
          <cell r="O221" t="str">
            <v xml:space="preserve">C4212:  Holding Gains- Financial assets:  Domestic - Currency and deposits </v>
          </cell>
        </row>
        <row r="222">
          <cell r="O222" t="str">
            <v xml:space="preserve">C4213:  Holding Gains- Financial assets:  Domestic - Securities other than shares </v>
          </cell>
        </row>
        <row r="223">
          <cell r="O223" t="str">
            <v xml:space="preserve">C4214:  Holding Gains- Financial assets:  Domestic - Loans </v>
          </cell>
        </row>
        <row r="224">
          <cell r="O224" t="str">
            <v xml:space="preserve">C4215:  Holding Gains- Financial assets:  Domestic - Shares and other equity </v>
          </cell>
        </row>
        <row r="225">
          <cell r="O225" t="str">
            <v xml:space="preserve">C4216:  Holding Gains- Financial assets:  Domestic - Insurance technical reserves </v>
          </cell>
        </row>
        <row r="226">
          <cell r="O226" t="str">
            <v xml:space="preserve">C4217:  Holding Gains- Financial assets:  Domestic - Financial derivatives </v>
          </cell>
        </row>
        <row r="227">
          <cell r="O227" t="str">
            <v xml:space="preserve">C4218:  Holding Gains- Financial assets:  Domestic - Other accounts receivable </v>
          </cell>
        </row>
        <row r="228">
          <cell r="O228" t="str">
            <v>C422:  Holding Gains- Financial assets:  Foreign -  [4222 + 4223 + 4224 + 4225 + 4226 + 4227 + 4228]</v>
          </cell>
        </row>
        <row r="229">
          <cell r="O229" t="str">
            <v xml:space="preserve">C4222:  Holding Gains- Financial assets:  Foreign - Currency and deposits </v>
          </cell>
        </row>
        <row r="230">
          <cell r="O230" t="str">
            <v xml:space="preserve">C4223:  Holding Gains- Financial assets:  Foreign - Securities other than shares </v>
          </cell>
        </row>
        <row r="231">
          <cell r="O231" t="str">
            <v xml:space="preserve">C4224:  Holding Gains- Financial assets:  Foreign - Loans </v>
          </cell>
        </row>
        <row r="232">
          <cell r="O232" t="str">
            <v xml:space="preserve">C4225:  Holding Gains- Financial assets:  Foreign - Shares and other equity </v>
          </cell>
        </row>
        <row r="233">
          <cell r="O233" t="str">
            <v xml:space="preserve">C4226:  Holding Gains- Financial assets:  Foreign - Insurance technical reserves </v>
          </cell>
        </row>
        <row r="234">
          <cell r="O234" t="str">
            <v xml:space="preserve">C4227:  Holding Gains- Financial assets:  Foreign - Financial derivatives </v>
          </cell>
        </row>
        <row r="235">
          <cell r="O235" t="str">
            <v xml:space="preserve">C4228:  Holding Gains- Financial assets:  Foreign - Other accounts receivable </v>
          </cell>
        </row>
        <row r="236">
          <cell r="O236" t="str">
            <v xml:space="preserve">C423:  Holding Gains- Financial assets:  Monetary gold and SDRs </v>
          </cell>
        </row>
        <row r="237">
          <cell r="O237" t="str">
            <v xml:space="preserve">C43:  Holding Gains- Liabilities [431+432] </v>
          </cell>
        </row>
        <row r="238">
          <cell r="O238" t="str">
            <v xml:space="preserve">C4302:  Holding Gains- Liabilities :  Currency and deposits [4312+4322] </v>
          </cell>
        </row>
        <row r="239">
          <cell r="O239" t="str">
            <v xml:space="preserve">C4303:  Holding Gains- Liabilities :  Securities other than shares [4313+4323] </v>
          </cell>
        </row>
        <row r="240">
          <cell r="O240" t="str">
            <v xml:space="preserve">C4304:  Holding Gains- Liabilities :  Loans [4314+4324] </v>
          </cell>
        </row>
        <row r="241">
          <cell r="O241" t="str">
            <v xml:space="preserve">C4305:  Holding Gains- Liabilities :  Shares and other equity [4315+4325] </v>
          </cell>
        </row>
        <row r="242">
          <cell r="O242" t="str">
            <v xml:space="preserve">C4306:  Holding Gains- Liabilities :  Insurance technical reserves [4316+4326] </v>
          </cell>
        </row>
        <row r="243">
          <cell r="O243" t="str">
            <v xml:space="preserve">C4307:  Holding Gains- Liabilities :  Financial derivatives [4317+4327] </v>
          </cell>
        </row>
        <row r="244">
          <cell r="O244" t="str">
            <v xml:space="preserve">C4308:  Holding Gains- Liabilities :  Other accounts payable [4318+4328] </v>
          </cell>
        </row>
        <row r="245">
          <cell r="O245" t="str">
            <v>C431:  Holding Gains- Liabilities :  Domestic  [4312 + 4313 + 4314 + 4315 + 4316+ 4317 + 4318]</v>
          </cell>
        </row>
        <row r="246">
          <cell r="O246" t="str">
            <v xml:space="preserve">C4312:  Holding Gains- Liabilities :  Domestic  - Currency and deposits </v>
          </cell>
        </row>
        <row r="247">
          <cell r="O247" t="str">
            <v xml:space="preserve">C4313:  Holding Gains- Liabilities :  Domestic  - Securities other than shares </v>
          </cell>
        </row>
        <row r="248">
          <cell r="O248" t="str">
            <v xml:space="preserve">C4314:  Holding Gains- Liabilities :  Domestic  - Loans </v>
          </cell>
        </row>
        <row r="249">
          <cell r="O249" t="str">
            <v xml:space="preserve">C4315:  Holding Gains- Liabilities :  Domestic  - Shares and other equity </v>
          </cell>
        </row>
        <row r="250">
          <cell r="O250" t="str">
            <v xml:space="preserve">C4316:  Holding Gains- Liabilities :  Domestic  - Insurance technical reserves </v>
          </cell>
        </row>
        <row r="251">
          <cell r="O251" t="str">
            <v xml:space="preserve">C4317:  Holding Gains- Liabilities :  Domestic  - Financial derivatives </v>
          </cell>
        </row>
        <row r="252">
          <cell r="O252" t="str">
            <v xml:space="preserve">C4318:  Holding Gains- Liabilities :  Domestic  - Other accounts payable </v>
          </cell>
        </row>
        <row r="253">
          <cell r="O253" t="str">
            <v>C432:  Holding Gains- Liabilities :  Foreign [4322 + 4323 + 4324 + 4325 + 4326 + 4327 + 4328]</v>
          </cell>
        </row>
        <row r="254">
          <cell r="O254" t="str">
            <v xml:space="preserve">C4322:  Holding Gains- Liabilities :  Foreign - Currency and deposits </v>
          </cell>
        </row>
        <row r="255">
          <cell r="O255" t="str">
            <v xml:space="preserve">C4323:  Holding Gains- Liabilities :  Foreign - Securities other than shares </v>
          </cell>
        </row>
        <row r="256">
          <cell r="O256" t="str">
            <v xml:space="preserve">C4324:  Holding Gains- Liabilities :  Foreign - Loans </v>
          </cell>
        </row>
        <row r="257">
          <cell r="O257" t="str">
            <v xml:space="preserve">C4325:  Holding Gains- Liabilities :  Foreign - Shares and other equity </v>
          </cell>
        </row>
        <row r="258">
          <cell r="O258" t="str">
            <v xml:space="preserve">C4326:  Holding Gains- Liabilities :  Foreign - Insurance technical reserves </v>
          </cell>
        </row>
        <row r="259">
          <cell r="O259" t="str">
            <v xml:space="preserve">C4327:  Holding Gains- Liabilities :  Foreign - Financial derivatives </v>
          </cell>
        </row>
        <row r="260">
          <cell r="O260" t="str">
            <v xml:space="preserve">C4328:  Holding Gains- Liabilities :  Foreign - Other accounts payable </v>
          </cell>
        </row>
        <row r="261">
          <cell r="O261" t="str">
            <v>Not applicable</v>
          </cell>
        </row>
        <row r="262">
          <cell r="O262" t="str">
            <v>C51:  Volume Changes - Nonfinancial assets [511 + 512 + 513 + 514]</v>
          </cell>
        </row>
        <row r="263">
          <cell r="O263" t="str">
            <v>C511:  Volume Changes - Nonfinancial assets : Fixed assets [5111 + 5112 + 5113]</v>
          </cell>
        </row>
        <row r="264">
          <cell r="O264" t="str">
            <v xml:space="preserve">C5111:  Volume Changes - Nonfinancial assets : Fixed assets:   Buildings and structures </v>
          </cell>
        </row>
        <row r="265">
          <cell r="O265" t="str">
            <v xml:space="preserve">C5112:  Volume Changes - Nonfinancial assets : Fixed assets:  Machinery and equipment </v>
          </cell>
        </row>
        <row r="266">
          <cell r="O266" t="str">
            <v xml:space="preserve">C5113:  Volume Changes - Nonfinancial assets : Fixed assets:  Other fixed assets </v>
          </cell>
        </row>
        <row r="267">
          <cell r="O267" t="str">
            <v xml:space="preserve">C512:  Volume Changes - Inventories </v>
          </cell>
        </row>
        <row r="268">
          <cell r="O268" t="str">
            <v xml:space="preserve">C513:  Volume Changes - Valuables </v>
          </cell>
        </row>
        <row r="269">
          <cell r="O269" t="str">
            <v>C514:  Volume Changes - Nonfinancial assets : Nonproduced assets [5141 + 5142 + 5143 + 5144]</v>
          </cell>
        </row>
        <row r="270">
          <cell r="O270" t="str">
            <v xml:space="preserve">C5141:  Volume Changes - Nonfinancial assets : Nonproduced assets:  Land </v>
          </cell>
        </row>
        <row r="271">
          <cell r="O271" t="str">
            <v xml:space="preserve">C5142:  Volume Changes - Nonfinancial assets : Nonproduced assets:  Subsoil assets </v>
          </cell>
        </row>
        <row r="272">
          <cell r="O272" t="str">
            <v xml:space="preserve">C5143:  Volume Changes - Nonfinancial assets : Nonproduced assets:  Other naturally occurring assets </v>
          </cell>
        </row>
        <row r="273">
          <cell r="O273" t="str">
            <v xml:space="preserve">C5144:  Volume Changes - Nonfinancial assets : Nonproduced assets:  Intangible nonproduced assets </v>
          </cell>
        </row>
        <row r="274">
          <cell r="O274" t="str">
            <v xml:space="preserve">C52:  Volume Changes - Financial assets [521+522+523] </v>
          </cell>
        </row>
        <row r="275">
          <cell r="O275" t="str">
            <v xml:space="preserve">C5202:  Volume Changes - Financial assets:  Currency and deposits [5212+5222] </v>
          </cell>
        </row>
        <row r="276">
          <cell r="O276" t="str">
            <v xml:space="preserve">C5203:  Volume Changes - Financial assets:  Securities other than shares [5213+5223] </v>
          </cell>
        </row>
        <row r="277">
          <cell r="O277" t="str">
            <v xml:space="preserve">C5204:  Volume Changes - Financial assets:  Loans [5214+5224] </v>
          </cell>
        </row>
        <row r="278">
          <cell r="O278" t="str">
            <v xml:space="preserve">C5205:  Volume Changes - Financial assets:  Shares and other equity [5215+5225] </v>
          </cell>
        </row>
        <row r="279">
          <cell r="O279" t="str">
            <v xml:space="preserve">C5206:  Volume Changes - Financial assets:  Insurance technical reserves [5216+5226] </v>
          </cell>
        </row>
        <row r="280">
          <cell r="O280" t="str">
            <v xml:space="preserve">C5207:  Volume Changes - Financial assets:  Financial derivatives [5217+5227] </v>
          </cell>
        </row>
        <row r="281">
          <cell r="O281" t="str">
            <v xml:space="preserve">C5208:  Volume Changes - Financial assets:  Other accounts receivable [5218+5228] </v>
          </cell>
        </row>
        <row r="282">
          <cell r="O282" t="str">
            <v>C521:  Volume Changes - Financial assets:  Domestic  [5212 + 5213 + 5214 + 5215 + 5216+ 5217 + 5218]</v>
          </cell>
        </row>
        <row r="283">
          <cell r="O283" t="str">
            <v xml:space="preserve">C5212:  Volume Changes - Financial assets:  Domestic - Currency and deposits </v>
          </cell>
        </row>
        <row r="284">
          <cell r="O284" t="str">
            <v xml:space="preserve">C5213:  Volume Changes - Financial assets:  Domestic - Securities other than shares </v>
          </cell>
        </row>
        <row r="285">
          <cell r="O285" t="str">
            <v xml:space="preserve">C5214:  Volume Changes - Financial assets:  Domestic - Loans </v>
          </cell>
        </row>
        <row r="286">
          <cell r="O286" t="str">
            <v xml:space="preserve">C5215:  Volume Changes - Financial assets:  Domestic - Shares and other equity </v>
          </cell>
        </row>
        <row r="287">
          <cell r="O287" t="str">
            <v xml:space="preserve">C5216:  Volume Changes - Financial assets:  Domestic - Insurance technical reserves </v>
          </cell>
        </row>
        <row r="288">
          <cell r="O288" t="str">
            <v xml:space="preserve">C5217:  Volume Changes - Financial assets:  Domestic - Financial derivatives </v>
          </cell>
        </row>
        <row r="289">
          <cell r="O289" t="str">
            <v xml:space="preserve">C5218:  Volume Changes - Financial assets:  Domestic - Other accounts receivable </v>
          </cell>
        </row>
        <row r="290">
          <cell r="O290" t="str">
            <v>C522:  Volume Changes - Financial assets:  Foreign  [5222 + 5223 + 5224 + 5225 + 5226+ 5227 + 5228]</v>
          </cell>
        </row>
        <row r="291">
          <cell r="O291" t="str">
            <v xml:space="preserve">C5222:  Volume Changes - Financial assets:  Foreign  - Currency and deposits </v>
          </cell>
        </row>
        <row r="292">
          <cell r="O292" t="str">
            <v xml:space="preserve">C5223:  Volume Changes - Financial assets:  Foreign  - Securities other than shares </v>
          </cell>
        </row>
        <row r="293">
          <cell r="O293" t="str">
            <v xml:space="preserve">C5224:  Volume Changes - Financial assets:  Foreign  - Loans </v>
          </cell>
        </row>
        <row r="294">
          <cell r="O294" t="str">
            <v xml:space="preserve">C5225:  Volume Changes - Financial assets:  Foreign  - Shares and other equity </v>
          </cell>
        </row>
        <row r="295">
          <cell r="O295" t="str">
            <v xml:space="preserve">C5226:  Volume Changes - Financial assets:  Foreign  - Insurance technical reserves </v>
          </cell>
        </row>
        <row r="296">
          <cell r="O296" t="str">
            <v xml:space="preserve">C5227:  Volume Changes - Financial assets:  Foreign  - Financial derivatives </v>
          </cell>
        </row>
        <row r="297">
          <cell r="O297" t="str">
            <v xml:space="preserve">C5228:  Volume Changes - Financial assets:  Foreign  - Other accounts receivable </v>
          </cell>
        </row>
        <row r="298">
          <cell r="O298" t="str">
            <v xml:space="preserve">C523:  Volume Changes - Financial assets:  Monetary gold and SDRs </v>
          </cell>
        </row>
        <row r="299">
          <cell r="O299" t="str">
            <v xml:space="preserve">C53:  Volume Changes - Liabilities [531+532] </v>
          </cell>
        </row>
        <row r="300">
          <cell r="O300" t="str">
            <v xml:space="preserve">C5302:  Volume Changes - Liabilities:  Currency and deposits [5312+5322] </v>
          </cell>
        </row>
        <row r="301">
          <cell r="O301" t="str">
            <v xml:space="preserve">C5303:  Volume Changes - Liabilities:  Securities other than shares [5313+5323] </v>
          </cell>
        </row>
        <row r="302">
          <cell r="O302" t="str">
            <v xml:space="preserve">C5304:  Volume Changes - Liabilities:  Loans [5314+5324] </v>
          </cell>
        </row>
        <row r="303">
          <cell r="O303" t="str">
            <v xml:space="preserve">C5305:  Volume Changes - Liabilities:  Shares and other equity [5315+5325] </v>
          </cell>
        </row>
        <row r="304">
          <cell r="O304" t="str">
            <v xml:space="preserve">C5306:  Volume Changes - Liabilities:  Insurance technical reserves [5316+5326] </v>
          </cell>
        </row>
        <row r="305">
          <cell r="O305" t="str">
            <v xml:space="preserve">C5307:  Volume Changes - Liabilities:  Financial derivatives [5317+5327] </v>
          </cell>
        </row>
        <row r="306">
          <cell r="O306" t="str">
            <v xml:space="preserve">C5308:  Volume Changes - Liabilities:  Other accounts payable [5318+5328] </v>
          </cell>
        </row>
        <row r="307">
          <cell r="O307" t="str">
            <v>C531:  Volume Changes - Liabilities:  Domestic  [5312 + 5313 + 5314 + 5315 + 5316+ 5317 + 5318]</v>
          </cell>
        </row>
        <row r="308">
          <cell r="O308" t="str">
            <v xml:space="preserve">C5312:  Volume Changes - Liabilities:  Domestic - Currency and deposits </v>
          </cell>
        </row>
        <row r="309">
          <cell r="O309" t="str">
            <v xml:space="preserve">C5313:  Volume Changes - Liabilities:  Domestic - Securities other than shares </v>
          </cell>
        </row>
        <row r="310">
          <cell r="O310" t="str">
            <v xml:space="preserve">C5314:  Volume Changes - Liabilities:  Domestic - Loans </v>
          </cell>
        </row>
        <row r="311">
          <cell r="O311" t="str">
            <v xml:space="preserve">C5315:  Volume Changes - Liabilities:  Domestic - Shares and other equity </v>
          </cell>
        </row>
        <row r="312">
          <cell r="O312" t="str">
            <v xml:space="preserve">C5316:  Volume Changes - Liabilities:  Domestic - Insurance technical reserves </v>
          </cell>
        </row>
        <row r="313">
          <cell r="O313" t="str">
            <v xml:space="preserve">C5317:  Volume Changes - Liabilities:  Domestic - Financial derivatives </v>
          </cell>
        </row>
        <row r="314">
          <cell r="O314" t="str">
            <v xml:space="preserve">C5318:  Volume Changes - Liabilities:  Domestic - Other accounts payable </v>
          </cell>
        </row>
        <row r="315">
          <cell r="O315" t="str">
            <v>C532:  Volume Changes - Liabilities:  Foreign [5322 + 5323 + 5324 + 5325 + 5326+ 5327 + 5328]</v>
          </cell>
        </row>
        <row r="316">
          <cell r="O316" t="str">
            <v xml:space="preserve">C5322:  Volume Changes - Liabilities:  Foreign  - Currency and deposits </v>
          </cell>
        </row>
        <row r="317">
          <cell r="O317" t="str">
            <v xml:space="preserve">C5323:  Volume Changes - Liabilities:  Foreign  - Securities other than shares </v>
          </cell>
        </row>
        <row r="318">
          <cell r="O318" t="str">
            <v xml:space="preserve">C5324:  Volume Changes - Liabilities:  Foreign  - Loans </v>
          </cell>
        </row>
        <row r="319">
          <cell r="O319" t="str">
            <v xml:space="preserve">C5325:  Volume Changes - Liabilities:  Foreign  - Shares and other equity </v>
          </cell>
        </row>
        <row r="320">
          <cell r="O320" t="str">
            <v xml:space="preserve">C5326:  Volume Changes - Liabilities:  Foreign  - Insurance technical reserves </v>
          </cell>
        </row>
        <row r="321">
          <cell r="O321" t="str">
            <v xml:space="preserve">C5327:  Volume Changes - Liabilities:  Foreign  - Financial derivatives </v>
          </cell>
        </row>
        <row r="322">
          <cell r="O322" t="str">
            <v xml:space="preserve">C5328:  Volume Changes - Liabilities:  Foreign  - Other accounts payable </v>
          </cell>
        </row>
        <row r="323">
          <cell r="O323" t="str">
            <v>C6:  NET WORTH  [Stocks = 61 + 62 - 63]</v>
          </cell>
        </row>
        <row r="324">
          <cell r="O324" t="str">
            <v>C61:  Stocks -Nonfinancial assets [611 + 612 + 613 +614]</v>
          </cell>
        </row>
        <row r="325">
          <cell r="O325" t="str">
            <v>C611:  Stocks -Nonfinancial assets:  Fixed assets [6111 + 6112 + 6113]</v>
          </cell>
        </row>
        <row r="326">
          <cell r="O326" t="str">
            <v xml:space="preserve">C6111:  Stocks -Nonfinancial assets:  Fixed assets : Buildings and structures </v>
          </cell>
        </row>
        <row r="327">
          <cell r="O327" t="str">
            <v xml:space="preserve">C6112:  Stocks -Nonfinancial assets:  Fixed assets : Machinery and equipment </v>
          </cell>
        </row>
        <row r="328">
          <cell r="O328" t="str">
            <v xml:space="preserve">C6113:  Stocks -Nonfinancial assets:  Fixed assets : Other fixed assets </v>
          </cell>
        </row>
        <row r="329">
          <cell r="O329" t="str">
            <v xml:space="preserve">C612:  Stocks -Inventories </v>
          </cell>
        </row>
        <row r="330">
          <cell r="O330" t="str">
            <v xml:space="preserve">C613:  Stocks -Valuables </v>
          </cell>
        </row>
        <row r="331">
          <cell r="O331" t="str">
            <v>C614:  Stocks -Nonfinancial assets:  Nonproduced assets [6141 + 6142 + 6143 + 6144]</v>
          </cell>
        </row>
        <row r="332">
          <cell r="O332" t="str">
            <v xml:space="preserve">C6141:  Stocks -Nonfinancial assets:  Nonproduced assets:  Land </v>
          </cell>
        </row>
        <row r="333">
          <cell r="O333" t="str">
            <v xml:space="preserve">C6142:  Stocks -Nonfinancial assets:  Nonproduced assets: Subsoil assets </v>
          </cell>
        </row>
        <row r="334">
          <cell r="O334" t="str">
            <v xml:space="preserve">C6143:  Stocks -Nonfinancial assets:  Nonproduced assets: Other naturally occurring assets </v>
          </cell>
        </row>
        <row r="335">
          <cell r="O335" t="str">
            <v xml:space="preserve">C6144:  Stocks -Nonfinancial assets:  Nonproduced assets: Intangible nonproduced assets </v>
          </cell>
        </row>
        <row r="336">
          <cell r="O336" t="str">
            <v xml:space="preserve">C62:  Stocks -Financial assets [621+622+623] </v>
          </cell>
        </row>
        <row r="337">
          <cell r="O337" t="str">
            <v xml:space="preserve">C6202:  Stocks -Financial assets : Currency and deposits [6212+6222] </v>
          </cell>
        </row>
        <row r="338">
          <cell r="O338" t="str">
            <v xml:space="preserve">C6203:  Stocks -Financial assets : Securities other than shares [6213+6223] </v>
          </cell>
        </row>
        <row r="339">
          <cell r="O339" t="str">
            <v xml:space="preserve">C6204:  Stocks -Financial assets : Loans [6214+6224] </v>
          </cell>
        </row>
        <row r="340">
          <cell r="O340" t="str">
            <v xml:space="preserve">C6205:  Stocks -Financial assets : Shares and other equity [6215+6225] </v>
          </cell>
        </row>
        <row r="341">
          <cell r="O341" t="str">
            <v xml:space="preserve">C6206:  Stocks -Financial assets : Insurance technical reserves [6216+6226] </v>
          </cell>
        </row>
        <row r="342">
          <cell r="O342" t="str">
            <v xml:space="preserve">C6207:  Stocks -Financial assets : Financial derivatives [6217+6227] </v>
          </cell>
        </row>
        <row r="343">
          <cell r="O343" t="str">
            <v xml:space="preserve">C6208:  Stocks -Financial assets : Other accounts receivable [6218+6228] </v>
          </cell>
        </row>
        <row r="344">
          <cell r="O344" t="str">
            <v>C621:  Stocks -Financial assets : Domestic [6212 + 6213 + 6214 + 6215 + 6216 + 6217 + 6218]</v>
          </cell>
        </row>
        <row r="345">
          <cell r="O345" t="str">
            <v xml:space="preserve">C6212:  Stocks -Financial assets : Domestic - Currency and deposits </v>
          </cell>
        </row>
        <row r="346">
          <cell r="O346" t="str">
            <v xml:space="preserve">C6213:  Stocks -Financial assets : Domestic - Securities other than shares </v>
          </cell>
        </row>
        <row r="347">
          <cell r="O347" t="str">
            <v xml:space="preserve">C6214:  Stocks -Financial assets : Domestic - Loans </v>
          </cell>
        </row>
        <row r="348">
          <cell r="O348" t="str">
            <v xml:space="preserve">C6215:  Stocks -Financial assets : Domestic - Shares and other equity </v>
          </cell>
        </row>
        <row r="349">
          <cell r="O349" t="str">
            <v xml:space="preserve">C6216:  Stocks -Financial assets : Domestic - Insurance technical reserves </v>
          </cell>
        </row>
        <row r="350">
          <cell r="O350" t="str">
            <v xml:space="preserve">C6217:  Stocks -Financial assets : Domestic - Financial derivatives </v>
          </cell>
        </row>
        <row r="351">
          <cell r="O351" t="str">
            <v xml:space="preserve">C6218:  Stocks -Financial assets : Domestic - Other accounts receivable </v>
          </cell>
        </row>
        <row r="352">
          <cell r="O352" t="str">
            <v>C622:  Stocks -Financial assets : Foreign  [6222 + 6223 + 6224 + 6225 + 6226 + 6227 + 6228]</v>
          </cell>
        </row>
        <row r="353">
          <cell r="O353" t="str">
            <v xml:space="preserve">C6222:  Stocks -Financial assets : Foreign  - Currency and deposits </v>
          </cell>
        </row>
        <row r="354">
          <cell r="O354" t="str">
            <v xml:space="preserve">C6223:  Stocks -Financial assets : Foreign  - Securities other than shares </v>
          </cell>
        </row>
        <row r="355">
          <cell r="O355" t="str">
            <v xml:space="preserve">C6224:  Stocks -Financial assets : Foreign  - Loans </v>
          </cell>
        </row>
        <row r="356">
          <cell r="O356" t="str">
            <v xml:space="preserve">C6225:  Stocks -Financial assets : Foreign  - Shares and other equity </v>
          </cell>
        </row>
        <row r="357">
          <cell r="O357" t="str">
            <v xml:space="preserve">C6226:  Stocks -Financial assets : Foreign  - Insurance technical reserves </v>
          </cell>
        </row>
        <row r="358">
          <cell r="O358" t="str">
            <v xml:space="preserve">C6227:  Stocks -Financial assets : Foreign  - Financial derivatives </v>
          </cell>
        </row>
        <row r="359">
          <cell r="O359" t="str">
            <v xml:space="preserve">C6228:  Stocks -Financial assets : Foreign  - Other accounts receivable </v>
          </cell>
        </row>
        <row r="360">
          <cell r="O360" t="str">
            <v xml:space="preserve">C623:  Stocks -Financial assets : Monetary gold and SDRs </v>
          </cell>
        </row>
        <row r="361">
          <cell r="O361" t="str">
            <v xml:space="preserve">C63:  Stocks -Liabilities [631+632] </v>
          </cell>
        </row>
        <row r="362">
          <cell r="O362" t="str">
            <v xml:space="preserve">C6302:  Stocks -Liabilities : Currency and deposits [6312+6322] </v>
          </cell>
        </row>
        <row r="363">
          <cell r="O363" t="str">
            <v xml:space="preserve">C6303:  Stocks -Liabilities : Securities other than shares [6313+6323] </v>
          </cell>
        </row>
        <row r="364">
          <cell r="O364" t="str">
            <v xml:space="preserve">C6304:  Stocks -Liabilities : Loans [6314+6324] </v>
          </cell>
        </row>
        <row r="365">
          <cell r="O365" t="str">
            <v xml:space="preserve">C6305:  Stocks -Liabilities : Shares and other equity [6315+6325] </v>
          </cell>
        </row>
        <row r="366">
          <cell r="O366" t="str">
            <v xml:space="preserve">C6306:  Stocks -Liabilities : Insurance technical reserves [6316+6326] </v>
          </cell>
        </row>
        <row r="367">
          <cell r="O367" t="str">
            <v xml:space="preserve">C6307:  Stocks -Liabilities : Financial derivatives [6317+6327] </v>
          </cell>
        </row>
        <row r="368">
          <cell r="O368" t="str">
            <v xml:space="preserve">C6308:  Stocks -Liabilities : Other accounts payable [6318+6328] </v>
          </cell>
        </row>
        <row r="369">
          <cell r="O369" t="str">
            <v>C631:  Stocks -Liabilities : Domestic [6312 + 6313 + 6314 + 6315 + 6316 + 6317 + 6318]</v>
          </cell>
        </row>
        <row r="370">
          <cell r="O370" t="str">
            <v xml:space="preserve">C6312:  Stocks -Liabilities : Domestic - Currency and deposits </v>
          </cell>
        </row>
        <row r="371">
          <cell r="O371" t="str">
            <v xml:space="preserve">C6313:  Stocks -Liabilities : Domestic - Securities other than shares </v>
          </cell>
        </row>
        <row r="372">
          <cell r="O372" t="str">
            <v xml:space="preserve">C6314:  Stocks -Liabilities : Domestic - Loans </v>
          </cell>
        </row>
        <row r="373">
          <cell r="O373" t="str">
            <v xml:space="preserve">C6315:  Stocks -Liabilities : Domestic - Shares and other equity </v>
          </cell>
        </row>
        <row r="374">
          <cell r="O374" t="str">
            <v xml:space="preserve">C6316:  Stocks -Liabilities : Domestic - Insurance technical reserves </v>
          </cell>
        </row>
        <row r="375">
          <cell r="O375" t="str">
            <v xml:space="preserve">C6317:  Stocks -Liabilities : Domestic - Financial derivatives </v>
          </cell>
        </row>
        <row r="376">
          <cell r="O376" t="str">
            <v xml:space="preserve">C6318:  Stocks -Liabilities : Domestic - Other accounts payable </v>
          </cell>
        </row>
        <row r="377">
          <cell r="O377" t="str">
            <v>C632:  Stocks -Liabilities : Foreign  [6322 + 6323 + 6324 + 6325 + 6326 + 6327 + 6328]</v>
          </cell>
        </row>
        <row r="378">
          <cell r="O378" t="str">
            <v xml:space="preserve">C6322:  Stocks -Liabilities : Foreign - Currency and deposits </v>
          </cell>
        </row>
        <row r="379">
          <cell r="O379" t="str">
            <v xml:space="preserve">C6323:  Stocks -Liabilities : Foreign - Securities other than shares </v>
          </cell>
        </row>
        <row r="380">
          <cell r="O380" t="str">
            <v xml:space="preserve">C6324:  Stocks -Liabilities : Foreign - Loans </v>
          </cell>
        </row>
        <row r="381">
          <cell r="O381" t="str">
            <v xml:space="preserve">C6325:  Stocks -Liabilities : Foreign - Shares and other equity </v>
          </cell>
        </row>
        <row r="382">
          <cell r="O382" t="str">
            <v xml:space="preserve">C6326:  Stocks -Liabilities : Foreign - Insurance technical reserves </v>
          </cell>
        </row>
        <row r="383">
          <cell r="O383" t="str">
            <v xml:space="preserve">C6327:  Stocks -Liabilities : Foreign - Financial derivatives </v>
          </cell>
        </row>
        <row r="384">
          <cell r="O384" t="str">
            <v xml:space="preserve">C6328:  Stocks -Liabilities : Foreign - Other accounts payable </v>
          </cell>
        </row>
        <row r="385">
          <cell r="O385" t="str">
            <v xml:space="preserve">C7:  TOTAL OUTLAYS </v>
          </cell>
        </row>
        <row r="386">
          <cell r="O386" t="str">
            <v xml:space="preserve">C701:  General public services </v>
          </cell>
        </row>
        <row r="387">
          <cell r="O387" t="str">
            <v xml:space="preserve">C7017:  Public debt transactions </v>
          </cell>
        </row>
        <row r="388">
          <cell r="O388" t="str">
            <v>C7018:  Transfers of general character betw levels of govtc/</v>
          </cell>
        </row>
        <row r="389">
          <cell r="O389" t="str">
            <v xml:space="preserve">C702:  Defense </v>
          </cell>
        </row>
        <row r="390">
          <cell r="O390" t="str">
            <v xml:space="preserve">C703:  Public order and safety </v>
          </cell>
        </row>
        <row r="391">
          <cell r="O391" t="str">
            <v xml:space="preserve">C704:  Economic affairs </v>
          </cell>
        </row>
        <row r="392">
          <cell r="O392" t="str">
            <v xml:space="preserve">C7042:  Agriculture, forestry, fishing, and hunting </v>
          </cell>
        </row>
        <row r="393">
          <cell r="O393" t="str">
            <v xml:space="preserve">C7043:  Fuel and energy </v>
          </cell>
        </row>
        <row r="394">
          <cell r="O394" t="str">
            <v xml:space="preserve">C7044:  Mining, manufacturing, and construction </v>
          </cell>
        </row>
        <row r="395">
          <cell r="O395" t="str">
            <v xml:space="preserve">C7045:  Transport </v>
          </cell>
        </row>
        <row r="396">
          <cell r="O396" t="str">
            <v xml:space="preserve">C7046:  Communication </v>
          </cell>
        </row>
        <row r="397">
          <cell r="O397" t="str">
            <v xml:space="preserve">C705:  Environmental protection </v>
          </cell>
        </row>
        <row r="398">
          <cell r="O398" t="str">
            <v xml:space="preserve">C706:  Housing and community amenities </v>
          </cell>
        </row>
        <row r="399">
          <cell r="O399" t="str">
            <v xml:space="preserve">C707:  Health </v>
          </cell>
        </row>
        <row r="400">
          <cell r="O400" t="str">
            <v xml:space="preserve">C7072:  Outpatient services </v>
          </cell>
        </row>
        <row r="401">
          <cell r="O401" t="str">
            <v xml:space="preserve">C7073:  Hospital services </v>
          </cell>
        </row>
        <row r="402">
          <cell r="O402" t="str">
            <v xml:space="preserve">C7074:  Public health services </v>
          </cell>
        </row>
        <row r="403">
          <cell r="O403" t="str">
            <v xml:space="preserve">C708:  Recreation, culture and religion </v>
          </cell>
        </row>
        <row r="404">
          <cell r="O404" t="str">
            <v xml:space="preserve">C709:  Education </v>
          </cell>
        </row>
        <row r="405">
          <cell r="O405" t="str">
            <v xml:space="preserve">C7091:  Pre-primary and primary education </v>
          </cell>
        </row>
        <row r="406">
          <cell r="O406" t="str">
            <v xml:space="preserve">C7092:  Secondary education </v>
          </cell>
        </row>
        <row r="407">
          <cell r="O407" t="str">
            <v xml:space="preserve">C7094:  Tertiary education </v>
          </cell>
        </row>
        <row r="408">
          <cell r="O408" t="str">
            <v xml:space="preserve">C710:  Social protection </v>
          </cell>
        </row>
        <row r="409">
          <cell r="O409" t="str">
            <v xml:space="preserve">C82:  Net acquisition of financial assets [=32] </v>
          </cell>
        </row>
        <row r="410">
          <cell r="O410" t="str">
            <v>C821:  Net acquisition of financial assets : Domestic [=321]</v>
          </cell>
        </row>
        <row r="411">
          <cell r="O411" t="str">
            <v>C8211:  Net acquisition of financial assets : Domestic : General government</v>
          </cell>
        </row>
        <row r="412">
          <cell r="O412" t="str">
            <v>C8212:  Net acquisition of financial assets : Domestic :Central bank</v>
          </cell>
        </row>
        <row r="413">
          <cell r="O413" t="str">
            <v>C8213:  Net acquisition of financial assets : Domestic :Other depository corporations</v>
          </cell>
        </row>
        <row r="414">
          <cell r="O414" t="str">
            <v xml:space="preserve">C8214:  Net acquisition of financial assets : Domestic :Financial corporations not elsewhere classified </v>
          </cell>
        </row>
        <row r="415">
          <cell r="O415" t="str">
            <v xml:space="preserve">C8215:  Net acquisition of financial assets : Domestic :Nonfinancial corporations </v>
          </cell>
        </row>
        <row r="416">
          <cell r="O416" t="str">
            <v xml:space="preserve">C8216:  Net acquisition of financial assets : Domestic :Households &amp; nonprofit institutions serving h/holds </v>
          </cell>
        </row>
        <row r="417">
          <cell r="O417" t="str">
            <v xml:space="preserve">C822:  Net acquisition of financial assets : Foreign [=322] </v>
          </cell>
        </row>
        <row r="418">
          <cell r="O418" t="str">
            <v xml:space="preserve">C8221:  Net acquisition of financial assets : Foreign : General government </v>
          </cell>
        </row>
        <row r="419">
          <cell r="O419" t="str">
            <v xml:space="preserve">C8227:  Net acquisition of financial assets : Foreign : International organizations </v>
          </cell>
        </row>
        <row r="420">
          <cell r="O420" t="str">
            <v>C8228:  Net acquisition of financial assets : Foreign : Financial corporations other than internat'l org's</v>
          </cell>
        </row>
        <row r="421">
          <cell r="O421" t="str">
            <v xml:space="preserve">C8229:  Net acquisition of financial assets : Foreign : Other nonresidents </v>
          </cell>
        </row>
        <row r="422">
          <cell r="O422" t="str">
            <v>C823:  Net acquisition of Monetary gold and SDRs [=323]</v>
          </cell>
        </row>
        <row r="423">
          <cell r="O423" t="str">
            <v xml:space="preserve">C83:  Net incurrence of liabilities [=33] </v>
          </cell>
        </row>
        <row r="424">
          <cell r="O424" t="str">
            <v xml:space="preserve">C831:  Net incurrence of liabilities : Domestic [=331] </v>
          </cell>
        </row>
        <row r="425">
          <cell r="O425" t="str">
            <v xml:space="preserve">C8311:  Net incurrence of liabilities : Domestic : General government </v>
          </cell>
        </row>
        <row r="426">
          <cell r="O426" t="str">
            <v xml:space="preserve">C8312:  Net incurrence of liabilities : Domestic : Central bank </v>
          </cell>
        </row>
        <row r="427">
          <cell r="O427" t="str">
            <v xml:space="preserve">C8313:  Net incurrence of liabilities : Domestic : Other depository corporations </v>
          </cell>
        </row>
        <row r="428">
          <cell r="O428" t="str">
            <v>C8314:  Net incurrence of liabilities : Domestic : Financial corporations not elsewhere classified</v>
          </cell>
        </row>
        <row r="429">
          <cell r="O429" t="str">
            <v xml:space="preserve">C8315:  Net incurrence of liabilities : Domestic : Nonfinancial corporations </v>
          </cell>
        </row>
        <row r="430">
          <cell r="O430" t="str">
            <v>C8316:  Net incurrence of liabilities : Domestic : Households &amp; nonprofit institutions serving h/holds</v>
          </cell>
        </row>
        <row r="431">
          <cell r="O431" t="str">
            <v xml:space="preserve">C832:  Net incurrence of liabities : Foreign [=332] </v>
          </cell>
        </row>
        <row r="432">
          <cell r="O432" t="str">
            <v xml:space="preserve">C8321:  Net incurrence of liabities : Foreign : General government </v>
          </cell>
        </row>
        <row r="433">
          <cell r="O433" t="str">
            <v>C8327:  Net incurrence of liabities : Foreign : International organizations</v>
          </cell>
        </row>
        <row r="434">
          <cell r="O434" t="str">
            <v>C8328:  Net incurrence of liabities : Foreign : Financial corporations other than internat'l org's</v>
          </cell>
        </row>
        <row r="435">
          <cell r="O435" t="str">
            <v xml:space="preserve">C8329:  Net incurrence of liabities : Foreign : Other nonresidents </v>
          </cell>
        </row>
        <row r="436">
          <cell r="O436" t="str">
            <v>Not applicable</v>
          </cell>
        </row>
        <row r="437">
          <cell r="O437" t="str">
            <v>C91:  Other Flows - Nonfinancial assets [511 + 512 + 513 + 514]</v>
          </cell>
        </row>
        <row r="438">
          <cell r="O438" t="str">
            <v>C911:  Other Flows - Nonfinancial assets : Fixed assets [5111 + 5112 + 5113]</v>
          </cell>
        </row>
        <row r="439">
          <cell r="O439" t="str">
            <v xml:space="preserve">C9111:  Other Flows - Nonfinancial assets : Fixed assets:   Buildings and structures </v>
          </cell>
        </row>
        <row r="440">
          <cell r="O440" t="str">
            <v xml:space="preserve">C9112:  Other Flows - Nonfinancial assets : Fixed assets:  Machinery and equipment </v>
          </cell>
        </row>
        <row r="441">
          <cell r="O441" t="str">
            <v xml:space="preserve">C9113:  Other Flows - Nonfinancial assets : Fixed assets:  Other fixed assets </v>
          </cell>
        </row>
        <row r="442">
          <cell r="O442" t="str">
            <v xml:space="preserve">C912:  Other Flows - Inventories </v>
          </cell>
        </row>
        <row r="443">
          <cell r="O443" t="str">
            <v xml:space="preserve">C913:  Other Flows - Valuables </v>
          </cell>
        </row>
        <row r="444">
          <cell r="O444" t="str">
            <v>C914:  Other Flows - Nonfinancial assets : Nonproduced assets [5141 + 5142 + 5143 + 5144]</v>
          </cell>
        </row>
        <row r="445">
          <cell r="O445" t="str">
            <v xml:space="preserve">C9141:  Other Flows - Nonfinancial assets : Nonproduced assets:  Land </v>
          </cell>
        </row>
        <row r="446">
          <cell r="O446" t="str">
            <v xml:space="preserve">C9142:  Other Flows - Nonfinancial assets : Nonproduced assets:  Subsoil assets </v>
          </cell>
        </row>
        <row r="447">
          <cell r="O447" t="str">
            <v xml:space="preserve">C9143:  Other Flows - Nonfinancial assets : Nonproduced assets:  Other naturally occurring assets </v>
          </cell>
        </row>
        <row r="448">
          <cell r="O448" t="str">
            <v xml:space="preserve">C9144:  Other Flows - Nonfinancial assets : Nonproduced assets:  Intangible nonproduced assets </v>
          </cell>
        </row>
        <row r="449">
          <cell r="O449" t="str">
            <v xml:space="preserve">C92:  Other Flows - Financial assets [521+522+523] </v>
          </cell>
        </row>
        <row r="450">
          <cell r="O450" t="str">
            <v xml:space="preserve">C9202:  Other Flows - Financial assets:  Currency and deposits [5212+5222] </v>
          </cell>
        </row>
        <row r="451">
          <cell r="O451" t="str">
            <v xml:space="preserve">C9203:  Other Flows - Financial assets:  Securities other than shares [5213+5223] </v>
          </cell>
        </row>
        <row r="452">
          <cell r="O452" t="str">
            <v xml:space="preserve">C9204:  Other Flows - Financial assets:  Loans [5214+5224] </v>
          </cell>
        </row>
        <row r="453">
          <cell r="O453" t="str">
            <v xml:space="preserve">C9205:  Other Flows - Financial assets:  Shares and other equity [5215+5225] </v>
          </cell>
        </row>
        <row r="454">
          <cell r="O454" t="str">
            <v xml:space="preserve">C9206:  Other Flows - Financial assets:  Insurance technical reserves [5216+5226] </v>
          </cell>
        </row>
        <row r="455">
          <cell r="O455" t="str">
            <v xml:space="preserve">C9207:  Other Flows - Financial assets:  Financial derivatives [5217+5227] </v>
          </cell>
        </row>
        <row r="456">
          <cell r="O456" t="str">
            <v xml:space="preserve">C9208:  Other Flows - Financial assets:  Other accounts receivable [5218+5228] </v>
          </cell>
        </row>
        <row r="457">
          <cell r="O457" t="str">
            <v>C921:  Other Flows - Financial assets:  Domestic  [5212 + 5213 + 5214 + 5215 + 5216+ 5217 + 5218]</v>
          </cell>
        </row>
        <row r="458">
          <cell r="O458" t="str">
            <v xml:space="preserve">C9212:  Other Flows - Financial assets:  Domestic - Currency and deposits </v>
          </cell>
        </row>
        <row r="459">
          <cell r="O459" t="str">
            <v xml:space="preserve">C9213:  Other Flows - Financial assets:  Domestic - Securities other than shares </v>
          </cell>
        </row>
        <row r="460">
          <cell r="O460" t="str">
            <v xml:space="preserve">C9214:  Other Flows - Financial assets:  Domestic - Loans </v>
          </cell>
        </row>
        <row r="461">
          <cell r="O461" t="str">
            <v xml:space="preserve">C9215:  Other Flows - Financial assets:  Domestic - Shares and other equity </v>
          </cell>
        </row>
        <row r="462">
          <cell r="O462" t="str">
            <v xml:space="preserve">C9216:  Other Flows - Financial assets:  Domestic - Insurance technical reserves </v>
          </cell>
        </row>
        <row r="463">
          <cell r="O463" t="str">
            <v xml:space="preserve">C9217:  Other Flows - Financial assets:  Domestic - Financial derivatives </v>
          </cell>
        </row>
        <row r="464">
          <cell r="O464" t="str">
            <v xml:space="preserve">C9218:  Other Flows - Financial assets:  Domestic - Other accounts receivable </v>
          </cell>
        </row>
        <row r="465">
          <cell r="O465" t="str">
            <v>C922:  Other Flows - Financial assets:  Foreign  [5222 + 5223 + 5224 + 5225 + 5226+ 5227 + 5228]</v>
          </cell>
        </row>
        <row r="466">
          <cell r="O466" t="str">
            <v xml:space="preserve">C9222:  Other Flows - Financial assets:  Foreign  - Currency and deposits </v>
          </cell>
        </row>
        <row r="467">
          <cell r="O467" t="str">
            <v xml:space="preserve">C9223:  Other Flows - Financial assets:  Foreign  - Securities other than shares </v>
          </cell>
        </row>
        <row r="468">
          <cell r="O468" t="str">
            <v xml:space="preserve">C9224:  Other Flows - Financial assets:  Foreign  - Loans </v>
          </cell>
        </row>
        <row r="469">
          <cell r="O469" t="str">
            <v xml:space="preserve">C9225:  Other Flows - Financial assets:  Foreign  - Shares and other equity </v>
          </cell>
        </row>
        <row r="470">
          <cell r="O470" t="str">
            <v xml:space="preserve">C9226:  Other Flows - Financial assets:  Foreign  - Insurance technical reserves </v>
          </cell>
        </row>
        <row r="471">
          <cell r="O471" t="str">
            <v xml:space="preserve">C9227:  Other Flows - Financial assets:  Foreign  - Financial derivatives </v>
          </cell>
        </row>
        <row r="472">
          <cell r="O472" t="str">
            <v xml:space="preserve">C9228:  Other Flows - Financial assets:  Foreign  - Other accounts receivable </v>
          </cell>
        </row>
        <row r="473">
          <cell r="O473" t="str">
            <v xml:space="preserve">C923:  Other Flows - Financial assets:  Monetary gold and SDRs </v>
          </cell>
        </row>
        <row r="474">
          <cell r="O474" t="str">
            <v xml:space="preserve">C93:  Other Flows - Liabilities [531+532] </v>
          </cell>
        </row>
        <row r="475">
          <cell r="O475" t="str">
            <v xml:space="preserve">C9302:  Other Flows - Liabilities:  Currency and deposits [5312+5322] </v>
          </cell>
        </row>
        <row r="476">
          <cell r="O476" t="str">
            <v xml:space="preserve">C9303:  Other Flows - Liabilities:  Securities other than shares [5313+5323] </v>
          </cell>
        </row>
        <row r="477">
          <cell r="O477" t="str">
            <v xml:space="preserve">C9304:  Other Flows - Liabilities:  Loans [5314+5324] </v>
          </cell>
        </row>
        <row r="478">
          <cell r="O478" t="str">
            <v xml:space="preserve">C9305:  Other Flows - Liabilities:  Shares and other equity [5315+5325] </v>
          </cell>
        </row>
        <row r="479">
          <cell r="O479" t="str">
            <v xml:space="preserve">C9306:  Other Flows - Liabilities:  Insurance technical reserves [5316+5326] </v>
          </cell>
        </row>
        <row r="480">
          <cell r="O480" t="str">
            <v xml:space="preserve">C9307:  Other Flows - Liabilities:  Financial derivatives [5317+5327] </v>
          </cell>
        </row>
        <row r="481">
          <cell r="O481" t="str">
            <v xml:space="preserve">C9308:  Other Flows - Liabilities:  Other accounts payable [5318+5328] </v>
          </cell>
        </row>
        <row r="482">
          <cell r="O482" t="str">
            <v>C931:  Other Flows - Liabilities:  Domestic  [5312 + 5313 + 5314 + 5315 + 5316+ 5317 + 5318]</v>
          </cell>
        </row>
        <row r="483">
          <cell r="O483" t="str">
            <v xml:space="preserve">C9312:  Other Flows - Liabilities:  Domestic - Currency and deposits </v>
          </cell>
        </row>
        <row r="484">
          <cell r="O484" t="str">
            <v xml:space="preserve">C9313:  Other Flows - Liabilities:  Domestic - Securities other than shares </v>
          </cell>
        </row>
        <row r="485">
          <cell r="O485" t="str">
            <v xml:space="preserve">C9314:  Other Flows - Liabilities:  Domestic - Loans </v>
          </cell>
        </row>
        <row r="486">
          <cell r="O486" t="str">
            <v xml:space="preserve">C9315:  Other Flows - Liabilities:  Domestic - Shares and other equity </v>
          </cell>
        </row>
        <row r="487">
          <cell r="O487" t="str">
            <v xml:space="preserve">C9316:  Other Flows - Liabilities:  Domestic - Insurance technical reserves </v>
          </cell>
        </row>
        <row r="488">
          <cell r="O488" t="str">
            <v xml:space="preserve">C9317:  Other Flows - Liabilities:  Domestic - Financial derivatives </v>
          </cell>
        </row>
        <row r="489">
          <cell r="O489" t="str">
            <v xml:space="preserve">C9318:  Other Flows - Liabilities:  Domestic - Other accounts payable </v>
          </cell>
        </row>
        <row r="490">
          <cell r="O490" t="str">
            <v>C932:  Other Flows - Liabilities:  Foreign [5322 + 5323 + 5324 + 5325 + 5326+ 5327 + 5328]</v>
          </cell>
        </row>
        <row r="491">
          <cell r="O491" t="str">
            <v xml:space="preserve">C9322:  Other Flows - Liabilities:  Foreign  - Currency and deposits </v>
          </cell>
        </row>
        <row r="492">
          <cell r="O492" t="str">
            <v xml:space="preserve">C9323:  Other Flows - Liabilities:  Foreign  - Securities other than shares </v>
          </cell>
        </row>
        <row r="493">
          <cell r="O493" t="str">
            <v xml:space="preserve">C9324:  Other Flows - Liabilities:  Foreign  - Loans </v>
          </cell>
        </row>
        <row r="494">
          <cell r="O494" t="str">
            <v xml:space="preserve">C9325:  Other Flows - Liabilities:  Foreign  - Shares and other equity </v>
          </cell>
        </row>
        <row r="495">
          <cell r="O495" t="str">
            <v xml:space="preserve">C9326:  Other Flows - Liabilities:  Foreign  - Insurance technical reserves </v>
          </cell>
        </row>
        <row r="496">
          <cell r="O496" t="str">
            <v xml:space="preserve">C9327:  Other Flows - Liabilities:  Foreign  - Financial derivatives </v>
          </cell>
        </row>
        <row r="497">
          <cell r="O497" t="str">
            <v xml:space="preserve">C9328:  Other Flows - Liabilities:  Foreign  - Other accounts payable </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jeraBSP06"/>
      <sheetName val="NjeraRev"/>
      <sheetName val="NjeraRev1"/>
      <sheetName val="Tb1"/>
      <sheetName val="Tb2"/>
      <sheetName val="Tb3"/>
      <sheetName val="Tb4a"/>
      <sheetName val="Tb4"/>
      <sheetName val="Tb5"/>
      <sheetName val="Tb6"/>
      <sheetName val="ToC"/>
      <sheetName val="Variables"/>
      <sheetName val="SEI"/>
      <sheetName val="RealExo"/>
      <sheetName val="Real"/>
      <sheetName val="Real%"/>
      <sheetName val="FisRevExo"/>
      <sheetName val="FisExpExo"/>
      <sheetName val="FiscalFY"/>
      <sheetName val="FiscalCY"/>
      <sheetName val="Fis-Debt (fy)"/>
      <sheetName val="Fis-Debt (cy)"/>
      <sheetName val="BoPexo"/>
      <sheetName val="Exp"/>
      <sheetName val="Imp"/>
      <sheetName val="BoP"/>
      <sheetName val="ExtDebt"/>
      <sheetName val="BoP(US$)cy"/>
      <sheetName val="BoP(US$)fy"/>
      <sheetName val="BoP(Ksh)fy"/>
      <sheetName val="BSPbop"/>
      <sheetName val="NFA"/>
      <sheetName val="MonExo"/>
      <sheetName val="Money(fy)"/>
      <sheetName val="Money(cy)"/>
      <sheetName val="CBK"/>
      <sheetName val="DCS"/>
      <sheetName val="Ext. Fin., Quarterly (o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ster 51"/>
      <sheetName val="Sheet1"/>
      <sheetName val="Destruction"/>
      <sheetName val="Entered"/>
      <sheetName val="Auctions"/>
      <sheetName val="Removal"/>
      <sheetName val="Mining"/>
      <sheetName val="Sheet2"/>
      <sheetName val="InYard"/>
      <sheetName val="KEBS Reports"/>
    </sheetNames>
    <sheetDataSet>
      <sheetData sheetId="0"/>
      <sheetData sheetId="1"/>
      <sheetData sheetId="2"/>
      <sheetData sheetId="3">
        <row r="3">
          <cell r="A3" t="str">
            <v>CONTAINER</v>
          </cell>
          <cell r="B3" t="str">
            <v>SIZE</v>
          </cell>
          <cell r="C3" t="str">
            <v>DATE IN ICDN</v>
          </cell>
          <cell r="D3" t="str">
            <v>STACK DAYS</v>
          </cell>
          <cell r="E3" t="str">
            <v>B/L</v>
          </cell>
          <cell r="F3" t="str">
            <v>YARD</v>
          </cell>
          <cell r="G3" t="str">
            <v>LOCATION</v>
          </cell>
          <cell r="H3" t="str">
            <v>YR</v>
          </cell>
          <cell r="I3" t="str">
            <v>STN</v>
          </cell>
          <cell r="J3" t="str">
            <v>ENTRY NO</v>
          </cell>
          <cell r="K3" t="str">
            <v>CONSIGNEE NAME</v>
          </cell>
          <cell r="L3" t="str">
            <v>AGENT NAME</v>
          </cell>
          <cell r="M3" t="str">
            <v>DATE PASSED</v>
          </cell>
          <cell r="N3" t="str">
            <v>RELEASE DATE</v>
          </cell>
          <cell r="O3" t="str">
            <v>GOODS DESCRIPTION</v>
          </cell>
          <cell r="P3" t="str">
            <v>REGIME</v>
          </cell>
          <cell r="Q3" t="str">
            <v>DESTINATION</v>
          </cell>
          <cell r="R3" t="str">
            <v>ORIGIN</v>
          </cell>
          <cell r="S3" t="str">
            <v>AGE</v>
          </cell>
          <cell r="T3" t="str">
            <v>STATUS</v>
          </cell>
        </row>
        <row r="4">
          <cell r="A4" t="str">
            <v>PONU1237538</v>
          </cell>
          <cell r="B4">
            <v>40</v>
          </cell>
          <cell r="C4">
            <v>38258</v>
          </cell>
          <cell r="D4">
            <v>5811</v>
          </cell>
          <cell r="E4" t="str">
            <v>Pend</v>
          </cell>
          <cell r="F4" t="str">
            <v>ICDN</v>
          </cell>
          <cell r="G4" t="str">
            <v>CSTM</v>
          </cell>
          <cell r="H4">
            <v>0</v>
          </cell>
          <cell r="I4">
            <v>0</v>
          </cell>
          <cell r="J4">
            <v>0</v>
          </cell>
          <cell r="K4" t="str">
            <v>Pend</v>
          </cell>
          <cell r="L4" t="str">
            <v>Pend</v>
          </cell>
          <cell r="M4" t="str">
            <v>Pend</v>
          </cell>
          <cell r="N4" t="str">
            <v>Pend</v>
          </cell>
          <cell r="O4" t="str">
            <v>Pend</v>
          </cell>
          <cell r="P4" t="str">
            <v>Pend</v>
          </cell>
          <cell r="Q4" t="str">
            <v>Pend</v>
          </cell>
          <cell r="R4" t="str">
            <v>Pend</v>
          </cell>
          <cell r="S4" t="str">
            <v>6. ABOVE 1 YEAR</v>
          </cell>
          <cell r="T4" t="str">
            <v>PENDING DECLARATION</v>
          </cell>
        </row>
        <row r="5">
          <cell r="A5" t="str">
            <v>GATU4064255</v>
          </cell>
          <cell r="B5">
            <v>40</v>
          </cell>
          <cell r="C5">
            <v>38308</v>
          </cell>
          <cell r="D5">
            <v>5761</v>
          </cell>
          <cell r="E5" t="str">
            <v>Pend</v>
          </cell>
          <cell r="F5" t="str">
            <v>ICDN</v>
          </cell>
          <cell r="G5" t="str">
            <v>CSTM</v>
          </cell>
          <cell r="H5">
            <v>0</v>
          </cell>
          <cell r="I5">
            <v>0</v>
          </cell>
          <cell r="J5">
            <v>0</v>
          </cell>
          <cell r="K5" t="str">
            <v>Pend</v>
          </cell>
          <cell r="L5" t="str">
            <v>Pend</v>
          </cell>
          <cell r="M5" t="str">
            <v>Pend</v>
          </cell>
          <cell r="N5" t="str">
            <v>Pend</v>
          </cell>
          <cell r="O5" t="str">
            <v>Pend</v>
          </cell>
          <cell r="P5" t="str">
            <v>Pend</v>
          </cell>
          <cell r="Q5" t="str">
            <v>Pend</v>
          </cell>
          <cell r="R5" t="str">
            <v>Pend</v>
          </cell>
          <cell r="S5" t="str">
            <v>6. ABOVE 1 YEAR</v>
          </cell>
          <cell r="T5" t="str">
            <v>PENDING DECLARATION</v>
          </cell>
        </row>
        <row r="6">
          <cell r="A6" t="str">
            <v>INBU4700681</v>
          </cell>
          <cell r="B6">
            <v>40</v>
          </cell>
          <cell r="C6">
            <v>38308</v>
          </cell>
          <cell r="D6">
            <v>5761</v>
          </cell>
          <cell r="E6" t="str">
            <v>Pend</v>
          </cell>
          <cell r="F6" t="str">
            <v>ICDN</v>
          </cell>
          <cell r="G6" t="str">
            <v>CSTM</v>
          </cell>
          <cell r="H6">
            <v>0</v>
          </cell>
          <cell r="I6">
            <v>0</v>
          </cell>
          <cell r="J6">
            <v>0</v>
          </cell>
          <cell r="K6" t="str">
            <v>Pend</v>
          </cell>
          <cell r="L6" t="str">
            <v>Pend</v>
          </cell>
          <cell r="M6" t="str">
            <v>Pend</v>
          </cell>
          <cell r="N6" t="str">
            <v>Pend</v>
          </cell>
          <cell r="O6" t="str">
            <v>Pend</v>
          </cell>
          <cell r="P6" t="str">
            <v>Pend</v>
          </cell>
          <cell r="Q6" t="str">
            <v>Pend</v>
          </cell>
          <cell r="R6" t="str">
            <v>Pend</v>
          </cell>
          <cell r="S6" t="str">
            <v>6. ABOVE 1 YEAR</v>
          </cell>
          <cell r="T6" t="str">
            <v>PENDING DECLARATION</v>
          </cell>
        </row>
        <row r="7">
          <cell r="A7" t="str">
            <v>OCLU1400155</v>
          </cell>
          <cell r="B7">
            <v>40</v>
          </cell>
          <cell r="C7">
            <v>38308</v>
          </cell>
          <cell r="D7">
            <v>5761</v>
          </cell>
          <cell r="E7" t="str">
            <v>Pend</v>
          </cell>
          <cell r="F7" t="str">
            <v>ICDN</v>
          </cell>
          <cell r="G7" t="str">
            <v>CSTM</v>
          </cell>
          <cell r="H7">
            <v>0</v>
          </cell>
          <cell r="I7">
            <v>0</v>
          </cell>
          <cell r="J7">
            <v>0</v>
          </cell>
          <cell r="K7" t="str">
            <v>Pend</v>
          </cell>
          <cell r="L7" t="str">
            <v>Pend</v>
          </cell>
          <cell r="M7" t="str">
            <v>Pend</v>
          </cell>
          <cell r="N7" t="str">
            <v>Pend</v>
          </cell>
          <cell r="O7" t="str">
            <v>Pend</v>
          </cell>
          <cell r="P7" t="str">
            <v>Pend</v>
          </cell>
          <cell r="Q7" t="str">
            <v>Pend</v>
          </cell>
          <cell r="R7" t="str">
            <v>Pend</v>
          </cell>
          <cell r="S7" t="str">
            <v>6. ABOVE 1 YEAR</v>
          </cell>
          <cell r="T7" t="str">
            <v>PENDING DECLARATION</v>
          </cell>
        </row>
        <row r="8">
          <cell r="A8" t="str">
            <v>ECMU1392958</v>
          </cell>
          <cell r="B8">
            <v>20</v>
          </cell>
          <cell r="C8">
            <v>38796</v>
          </cell>
          <cell r="D8">
            <v>5273</v>
          </cell>
          <cell r="E8" t="str">
            <v>Pend</v>
          </cell>
          <cell r="F8" t="str">
            <v>ICDN</v>
          </cell>
          <cell r="G8" t="str">
            <v>CSTM</v>
          </cell>
          <cell r="H8">
            <v>0</v>
          </cell>
          <cell r="I8">
            <v>0</v>
          </cell>
          <cell r="J8">
            <v>0</v>
          </cell>
          <cell r="K8" t="str">
            <v>Pend</v>
          </cell>
          <cell r="L8" t="str">
            <v>Pend</v>
          </cell>
          <cell r="M8" t="str">
            <v>Pend</v>
          </cell>
          <cell r="N8" t="str">
            <v>Pend</v>
          </cell>
          <cell r="O8" t="str">
            <v>Pend</v>
          </cell>
          <cell r="P8" t="str">
            <v>Pend</v>
          </cell>
          <cell r="Q8" t="str">
            <v>Pend</v>
          </cell>
          <cell r="R8" t="str">
            <v>Pend</v>
          </cell>
          <cell r="S8" t="str">
            <v>6. ABOVE 1 YEAR</v>
          </cell>
          <cell r="T8" t="str">
            <v>PENDING DECLARATION</v>
          </cell>
        </row>
        <row r="9">
          <cell r="A9" t="str">
            <v>GSTU4734646</v>
          </cell>
          <cell r="B9">
            <v>20</v>
          </cell>
          <cell r="C9">
            <v>38796</v>
          </cell>
          <cell r="D9">
            <v>5273</v>
          </cell>
          <cell r="E9" t="str">
            <v>Pend</v>
          </cell>
          <cell r="F9" t="str">
            <v>ICDN</v>
          </cell>
          <cell r="G9" t="str">
            <v>CSTM</v>
          </cell>
          <cell r="H9">
            <v>0</v>
          </cell>
          <cell r="I9">
            <v>0</v>
          </cell>
          <cell r="J9">
            <v>0</v>
          </cell>
          <cell r="K9" t="str">
            <v>Pend</v>
          </cell>
          <cell r="L9" t="str">
            <v>Pend</v>
          </cell>
          <cell r="M9" t="str">
            <v>Pend</v>
          </cell>
          <cell r="N9" t="str">
            <v>Pend</v>
          </cell>
          <cell r="O9" t="str">
            <v>Pend</v>
          </cell>
          <cell r="P9" t="str">
            <v>Pend</v>
          </cell>
          <cell r="Q9" t="str">
            <v>Pend</v>
          </cell>
          <cell r="R9" t="str">
            <v>Pend</v>
          </cell>
          <cell r="S9" t="str">
            <v>6. ABOVE 1 YEAR</v>
          </cell>
          <cell r="T9" t="str">
            <v>PENDING DECLARATION</v>
          </cell>
        </row>
        <row r="10">
          <cell r="A10" t="str">
            <v>MAEU6050979</v>
          </cell>
          <cell r="B10">
            <v>40</v>
          </cell>
          <cell r="C10">
            <v>39166</v>
          </cell>
          <cell r="D10">
            <v>4903</v>
          </cell>
          <cell r="E10" t="str">
            <v>Pend</v>
          </cell>
          <cell r="F10" t="str">
            <v>ICDN</v>
          </cell>
          <cell r="G10" t="str">
            <v>CSTM</v>
          </cell>
          <cell r="H10">
            <v>0</v>
          </cell>
          <cell r="I10">
            <v>0</v>
          </cell>
          <cell r="J10">
            <v>0</v>
          </cell>
          <cell r="K10" t="str">
            <v>Pend</v>
          </cell>
          <cell r="L10" t="str">
            <v>Pend</v>
          </cell>
          <cell r="M10" t="str">
            <v>Pend</v>
          </cell>
          <cell r="N10" t="str">
            <v>Pend</v>
          </cell>
          <cell r="O10" t="str">
            <v>Pend</v>
          </cell>
          <cell r="P10" t="str">
            <v>Pend</v>
          </cell>
          <cell r="Q10" t="str">
            <v>Pend</v>
          </cell>
          <cell r="R10" t="str">
            <v>Pend</v>
          </cell>
          <cell r="S10" t="str">
            <v>6. ABOVE 1 YEAR</v>
          </cell>
          <cell r="T10" t="str">
            <v>PENDING DECLARATION</v>
          </cell>
        </row>
        <row r="11">
          <cell r="A11" t="str">
            <v>PONU7811659</v>
          </cell>
          <cell r="B11">
            <v>40</v>
          </cell>
          <cell r="C11">
            <v>39306</v>
          </cell>
          <cell r="D11">
            <v>4763</v>
          </cell>
          <cell r="E11" t="str">
            <v>Pend</v>
          </cell>
          <cell r="F11" t="str">
            <v>ICDN</v>
          </cell>
          <cell r="G11" t="str">
            <v>CSTM</v>
          </cell>
          <cell r="H11">
            <v>0</v>
          </cell>
          <cell r="I11">
            <v>0</v>
          </cell>
          <cell r="J11">
            <v>0</v>
          </cell>
          <cell r="K11" t="str">
            <v>Pend</v>
          </cell>
          <cell r="L11" t="str">
            <v>Pend</v>
          </cell>
          <cell r="M11" t="str">
            <v>Pend</v>
          </cell>
          <cell r="N11" t="str">
            <v>Pend</v>
          </cell>
          <cell r="O11" t="str">
            <v>Pend</v>
          </cell>
          <cell r="P11" t="str">
            <v>Pend</v>
          </cell>
          <cell r="Q11" t="str">
            <v>Pend</v>
          </cell>
          <cell r="R11" t="str">
            <v>Pend</v>
          </cell>
          <cell r="S11" t="str">
            <v>6. ABOVE 1 YEAR</v>
          </cell>
          <cell r="T11" t="str">
            <v>PENDING DECLARATION</v>
          </cell>
        </row>
        <row r="12">
          <cell r="A12" t="str">
            <v>LMCU9100279</v>
          </cell>
          <cell r="B12">
            <v>40</v>
          </cell>
          <cell r="C12">
            <v>39384</v>
          </cell>
          <cell r="D12">
            <v>4685</v>
          </cell>
          <cell r="E12" t="str">
            <v>JH708509</v>
          </cell>
          <cell r="F12" t="str">
            <v>ICDN</v>
          </cell>
          <cell r="G12" t="str">
            <v>CSTM2</v>
          </cell>
          <cell r="H12">
            <v>0</v>
          </cell>
          <cell r="I12">
            <v>0</v>
          </cell>
          <cell r="J12">
            <v>0</v>
          </cell>
          <cell r="K12" t="str">
            <v>Pend</v>
          </cell>
          <cell r="L12" t="str">
            <v>Pend</v>
          </cell>
          <cell r="M12" t="str">
            <v>Pend</v>
          </cell>
          <cell r="N12" t="str">
            <v>Pend</v>
          </cell>
          <cell r="O12" t="str">
            <v>Pend</v>
          </cell>
          <cell r="P12" t="str">
            <v>Pend</v>
          </cell>
          <cell r="Q12" t="str">
            <v>Pend</v>
          </cell>
          <cell r="R12" t="str">
            <v>Pend</v>
          </cell>
          <cell r="S12" t="str">
            <v>6. ABOVE 1 YEAR</v>
          </cell>
          <cell r="T12" t="str">
            <v>PENDING DECLARATION</v>
          </cell>
        </row>
        <row r="13">
          <cell r="A13" t="str">
            <v>MSKU9981588</v>
          </cell>
          <cell r="B13">
            <v>40</v>
          </cell>
          <cell r="C13">
            <v>39593</v>
          </cell>
          <cell r="D13">
            <v>4476</v>
          </cell>
          <cell r="E13" t="str">
            <v>Pend</v>
          </cell>
          <cell r="F13" t="str">
            <v>ICDN</v>
          </cell>
          <cell r="G13" t="str">
            <v>CSTM</v>
          </cell>
          <cell r="H13">
            <v>0</v>
          </cell>
          <cell r="I13">
            <v>0</v>
          </cell>
          <cell r="J13">
            <v>0</v>
          </cell>
          <cell r="K13" t="str">
            <v>Pend</v>
          </cell>
          <cell r="L13" t="str">
            <v>Pend</v>
          </cell>
          <cell r="M13" t="str">
            <v>Pend</v>
          </cell>
          <cell r="N13" t="str">
            <v>Pend</v>
          </cell>
          <cell r="O13" t="str">
            <v>Pend</v>
          </cell>
          <cell r="P13" t="str">
            <v>Pend</v>
          </cell>
          <cell r="Q13" t="str">
            <v>Pend</v>
          </cell>
          <cell r="R13" t="str">
            <v>Pend</v>
          </cell>
          <cell r="S13" t="str">
            <v>6. ABOVE 1 YEAR</v>
          </cell>
          <cell r="T13" t="str">
            <v>PENDING DECLARATION</v>
          </cell>
        </row>
        <row r="14">
          <cell r="A14" t="str">
            <v>MSKU0453804</v>
          </cell>
          <cell r="B14">
            <v>40</v>
          </cell>
          <cell r="C14">
            <v>39595</v>
          </cell>
          <cell r="D14">
            <v>4474</v>
          </cell>
          <cell r="E14" t="str">
            <v>TYOZ87860</v>
          </cell>
          <cell r="F14" t="str">
            <v>ICDN</v>
          </cell>
          <cell r="G14" t="str">
            <v>CSTM</v>
          </cell>
          <cell r="H14">
            <v>0</v>
          </cell>
          <cell r="I14">
            <v>0</v>
          </cell>
          <cell r="J14">
            <v>0</v>
          </cell>
          <cell r="K14" t="str">
            <v>N/A</v>
          </cell>
          <cell r="L14" t="str">
            <v>Pend</v>
          </cell>
          <cell r="M14" t="str">
            <v>Pend</v>
          </cell>
          <cell r="N14" t="str">
            <v>Pend</v>
          </cell>
          <cell r="O14" t="str">
            <v>Pend</v>
          </cell>
          <cell r="P14" t="str">
            <v>Pend</v>
          </cell>
          <cell r="Q14" t="str">
            <v>Pend</v>
          </cell>
          <cell r="R14" t="str">
            <v>Pend</v>
          </cell>
          <cell r="S14" t="str">
            <v>6. ABOVE 1 YEAR</v>
          </cell>
          <cell r="T14" t="str">
            <v>PENDING DECLARATION</v>
          </cell>
        </row>
        <row r="15">
          <cell r="A15" t="str">
            <v>TTNU5205110</v>
          </cell>
          <cell r="B15">
            <v>40</v>
          </cell>
          <cell r="C15">
            <v>39824</v>
          </cell>
          <cell r="D15">
            <v>4245</v>
          </cell>
          <cell r="E15" t="str">
            <v>CA2256117</v>
          </cell>
          <cell r="F15" t="str">
            <v>ICDN</v>
          </cell>
          <cell r="G15" t="str">
            <v>CSTM</v>
          </cell>
          <cell r="H15">
            <v>0</v>
          </cell>
          <cell r="I15">
            <v>0</v>
          </cell>
          <cell r="J15">
            <v>0</v>
          </cell>
          <cell r="K15" t="str">
            <v>MOHANS OYSTERBAY DRINKS K LIMITED </v>
          </cell>
          <cell r="L15" t="str">
            <v>Pend</v>
          </cell>
          <cell r="M15" t="str">
            <v>Pend</v>
          </cell>
          <cell r="N15" t="str">
            <v>Pend</v>
          </cell>
          <cell r="O15" t="str">
            <v>1 X 20ST CONTAINER TOTAL 840 CASES ONLY TOTAL EIGHT HUNDRED FORTY CASES ONLY 840 CASES OF MACMOHAN PREMIUM GRAIN WHISKY WITH MONOCARTON 12 X 750 ML BOTTLES PER CASE ALCOHOLIC STRENGTH 42 8 IDF NUMBER 20MBAIM000268144 E1912268144 COMMERCIAL INV NO 98008522 DATED 16 01 2020 SHIPPING BILL NO 9604939 DATED 13 01 2020 CUSTOMS FILED INV NO 81473167 IEC NO 2988003505 HS CODE 22083019 TOTAL GR WEIGHT 13 734 000 KGS TOTAL NT WEIGHT 7 106 000 KGS FREIGHT PREPAID DISCHARGE PORT AGENT CMA CGM KENYA LTD BAYWOOD BUILDING 1ST FLOOR MOI AVENUE PO BOX 90262 80100 MOMBASA KENYA TEL FAX</v>
          </cell>
          <cell r="P15" t="str">
            <v>Pend</v>
          </cell>
          <cell r="Q15" t="str">
            <v>Pend</v>
          </cell>
          <cell r="R15" t="str">
            <v>Pend</v>
          </cell>
          <cell r="S15" t="str">
            <v>6. ABOVE 1 YEAR</v>
          </cell>
          <cell r="T15" t="str">
            <v>PENDING DECLARATION</v>
          </cell>
        </row>
        <row r="16">
          <cell r="A16" t="str">
            <v>MRKU0397360</v>
          </cell>
          <cell r="B16">
            <v>40</v>
          </cell>
          <cell r="C16">
            <v>39944</v>
          </cell>
          <cell r="D16">
            <v>4125</v>
          </cell>
          <cell r="E16" t="str">
            <v>527717486</v>
          </cell>
          <cell r="F16" t="str">
            <v>ICDN</v>
          </cell>
          <cell r="G16" t="str">
            <v>CSTM</v>
          </cell>
          <cell r="H16">
            <v>0</v>
          </cell>
          <cell r="I16">
            <v>0</v>
          </cell>
          <cell r="J16">
            <v>0</v>
          </cell>
          <cell r="K16" t="str">
            <v>Pend</v>
          </cell>
          <cell r="L16" t="str">
            <v>Pend</v>
          </cell>
          <cell r="M16" t="str">
            <v>Pend</v>
          </cell>
          <cell r="N16" t="str">
            <v>Pend</v>
          </cell>
          <cell r="O16" t="str">
            <v>Pend</v>
          </cell>
          <cell r="P16" t="str">
            <v>Pend</v>
          </cell>
          <cell r="Q16" t="str">
            <v>KE</v>
          </cell>
          <cell r="R16" t="str">
            <v>KE</v>
          </cell>
          <cell r="S16" t="str">
            <v>6. ABOVE 1 YEAR</v>
          </cell>
          <cell r="T16" t="str">
            <v>PENDING DECLARATION</v>
          </cell>
        </row>
        <row r="17">
          <cell r="A17" t="str">
            <v>CLHU9118399</v>
          </cell>
          <cell r="B17">
            <v>40</v>
          </cell>
          <cell r="C17">
            <v>39952</v>
          </cell>
          <cell r="D17">
            <v>4117</v>
          </cell>
          <cell r="E17" t="str">
            <v>EPIRKRCKAA104729</v>
          </cell>
          <cell r="F17" t="str">
            <v>ICDN</v>
          </cell>
          <cell r="G17" t="str">
            <v>CSTM2</v>
          </cell>
          <cell r="H17">
            <v>0</v>
          </cell>
          <cell r="I17">
            <v>0</v>
          </cell>
          <cell r="J17">
            <v>0</v>
          </cell>
          <cell r="K17" t="str">
            <v>Pend</v>
          </cell>
          <cell r="L17" t="str">
            <v>Pend</v>
          </cell>
          <cell r="M17" t="str">
            <v>Pend</v>
          </cell>
          <cell r="N17" t="str">
            <v>Pend</v>
          </cell>
          <cell r="O17" t="str">
            <v>Pend</v>
          </cell>
          <cell r="P17" t="str">
            <v>Pend</v>
          </cell>
          <cell r="Q17" t="str">
            <v>Pend</v>
          </cell>
          <cell r="R17" t="str">
            <v>Pend</v>
          </cell>
          <cell r="S17" t="str">
            <v>6. ABOVE 1 YEAR</v>
          </cell>
          <cell r="T17" t="str">
            <v>PENDING DECLARATION</v>
          </cell>
        </row>
        <row r="18">
          <cell r="A18" t="str">
            <v>IPXU2126507</v>
          </cell>
          <cell r="B18">
            <v>20</v>
          </cell>
          <cell r="C18">
            <v>40570</v>
          </cell>
          <cell r="D18">
            <v>3499</v>
          </cell>
          <cell r="E18" t="str">
            <v>EPIRKRCKAA109114</v>
          </cell>
          <cell r="F18" t="str">
            <v>MITCH</v>
          </cell>
          <cell r="G18" t="str">
            <v>MITCH</v>
          </cell>
          <cell r="H18">
            <v>2011</v>
          </cell>
          <cell r="I18" t="str">
            <v>NBI</v>
          </cell>
          <cell r="J18">
            <v>828055</v>
          </cell>
          <cell r="K18" t="str">
            <v>LG ELECTRONICS</v>
          </cell>
          <cell r="L18" t="str">
            <v>Pend</v>
          </cell>
          <cell r="M18" t="str">
            <v>Pend</v>
          </cell>
          <cell r="N18" t="str">
            <v>Pend</v>
          </cell>
          <cell r="O18" t="str">
            <v>1 X 20 GP FCL CONTAINER STC:- 301 BOXESLG DVD BD BOX DISPLAY RACK POP MATERIALHOUSE/HOUSE INTRANSIT TO ICD EMBAKASI</v>
          </cell>
          <cell r="P18" t="str">
            <v>Pend</v>
          </cell>
          <cell r="Q18" t="str">
            <v>Pend</v>
          </cell>
          <cell r="R18" t="str">
            <v>Pend</v>
          </cell>
          <cell r="S18" t="str">
            <v>6. ABOVE 1 YEAR</v>
          </cell>
          <cell r="T18" t="str">
            <v>PENDING DPC</v>
          </cell>
        </row>
        <row r="19">
          <cell r="A19" t="str">
            <v>MSKU5857331</v>
          </cell>
          <cell r="B19">
            <v>20</v>
          </cell>
          <cell r="C19">
            <v>40699</v>
          </cell>
          <cell r="D19">
            <v>3370</v>
          </cell>
          <cell r="E19" t="str">
            <v>861636000</v>
          </cell>
          <cell r="F19" t="str">
            <v>NICT</v>
          </cell>
          <cell r="G19" t="str">
            <v>NICT</v>
          </cell>
          <cell r="H19">
            <v>0</v>
          </cell>
          <cell r="I19">
            <v>0</v>
          </cell>
          <cell r="J19">
            <v>0</v>
          </cell>
          <cell r="K19" t="str">
            <v>Pend</v>
          </cell>
          <cell r="L19" t="str">
            <v>Pend</v>
          </cell>
          <cell r="M19" t="str">
            <v>Pend</v>
          </cell>
          <cell r="N19" t="str">
            <v>Pend</v>
          </cell>
          <cell r="O19" t="str">
            <v>Pend</v>
          </cell>
          <cell r="P19" t="str">
            <v>Pend</v>
          </cell>
          <cell r="Q19" t="str">
            <v>Pend</v>
          </cell>
          <cell r="R19" t="str">
            <v>Pend</v>
          </cell>
          <cell r="S19" t="str">
            <v>6. ABOVE 1 YEAR</v>
          </cell>
          <cell r="T19" t="str">
            <v>PENDING DECLARATION</v>
          </cell>
        </row>
        <row r="20">
          <cell r="A20" t="str">
            <v>PONU1947000</v>
          </cell>
          <cell r="B20">
            <v>40</v>
          </cell>
          <cell r="C20">
            <v>40918</v>
          </cell>
          <cell r="D20">
            <v>3151</v>
          </cell>
          <cell r="E20" t="str">
            <v>863005137</v>
          </cell>
          <cell r="F20" t="str">
            <v>ICDN</v>
          </cell>
          <cell r="G20" t="str">
            <v>CSTM2</v>
          </cell>
          <cell r="H20">
            <v>0</v>
          </cell>
          <cell r="I20">
            <v>0</v>
          </cell>
          <cell r="J20">
            <v>0</v>
          </cell>
          <cell r="K20" t="str">
            <v>ARSHAD MALIK MATUNDU CLOSE WESTLANDS NAIROBI P O BOX 39664 KENYA</v>
          </cell>
          <cell r="L20" t="str">
            <v>Pend</v>
          </cell>
          <cell r="M20" t="str">
            <v>Pend</v>
          </cell>
          <cell r="N20" t="str">
            <v>Pend</v>
          </cell>
          <cell r="O20" t="str">
            <v>OF RECKITT BENCKISER PRODUCTS CD NO INTRANSIT TO IC D EMBAKASI NAIROBI</v>
          </cell>
          <cell r="P20" t="str">
            <v>Pend</v>
          </cell>
          <cell r="Q20" t="str">
            <v>Pend</v>
          </cell>
          <cell r="R20" t="str">
            <v>Pend</v>
          </cell>
          <cell r="S20" t="str">
            <v>6. ABOVE 1 YEAR</v>
          </cell>
          <cell r="T20" t="str">
            <v>PENDING DECLARATION</v>
          </cell>
        </row>
        <row r="21">
          <cell r="A21" t="str">
            <v>INKU6500155</v>
          </cell>
          <cell r="B21">
            <v>40</v>
          </cell>
          <cell r="C21">
            <v>40939</v>
          </cell>
          <cell r="D21">
            <v>3130</v>
          </cell>
          <cell r="E21" t="str">
            <v>EPIRKRTSSC101068</v>
          </cell>
          <cell r="F21" t="str">
            <v>ICDN</v>
          </cell>
          <cell r="G21" t="str">
            <v>SECUR</v>
          </cell>
          <cell r="H21">
            <v>0</v>
          </cell>
          <cell r="I21">
            <v>0</v>
          </cell>
          <cell r="J21">
            <v>0</v>
          </cell>
          <cell r="K21" t="str">
            <v>Pend</v>
          </cell>
          <cell r="L21" t="str">
            <v>Pend</v>
          </cell>
          <cell r="M21" t="str">
            <v>Pend</v>
          </cell>
          <cell r="N21" t="str">
            <v>Pend</v>
          </cell>
          <cell r="O21" t="str">
            <v>Pend</v>
          </cell>
          <cell r="P21" t="str">
            <v>Pend</v>
          </cell>
          <cell r="Q21" t="str">
            <v>Pend</v>
          </cell>
          <cell r="R21" t="str">
            <v>Pend</v>
          </cell>
          <cell r="S21" t="str">
            <v>6. ABOVE 1 YEAR</v>
          </cell>
          <cell r="T21" t="str">
            <v>PENDING DECLARATION</v>
          </cell>
        </row>
        <row r="22">
          <cell r="A22" t="str">
            <v>CLHU9046468</v>
          </cell>
          <cell r="B22">
            <v>40</v>
          </cell>
          <cell r="C22">
            <v>40958</v>
          </cell>
          <cell r="D22">
            <v>3111</v>
          </cell>
          <cell r="E22" t="str">
            <v>EPIRKRTSSC101070</v>
          </cell>
          <cell r="F22" t="str">
            <v>ICDN</v>
          </cell>
          <cell r="G22" t="str">
            <v>SECUR</v>
          </cell>
          <cell r="H22">
            <v>0</v>
          </cell>
          <cell r="I22">
            <v>0</v>
          </cell>
          <cell r="J22">
            <v>0</v>
          </cell>
          <cell r="K22" t="str">
            <v>Pend</v>
          </cell>
          <cell r="L22" t="str">
            <v>Pend</v>
          </cell>
          <cell r="M22" t="str">
            <v>Pend</v>
          </cell>
          <cell r="N22" t="str">
            <v>Pend</v>
          </cell>
          <cell r="O22" t="str">
            <v>Pend</v>
          </cell>
          <cell r="P22" t="str">
            <v>Pend</v>
          </cell>
          <cell r="Q22" t="str">
            <v>Pend</v>
          </cell>
          <cell r="R22" t="str">
            <v>Pend</v>
          </cell>
          <cell r="S22" t="str">
            <v>6. ABOVE 1 YEAR</v>
          </cell>
          <cell r="T22" t="str">
            <v>PENDING DECLARATION</v>
          </cell>
        </row>
        <row r="23">
          <cell r="A23" t="str">
            <v>ESPU8049351</v>
          </cell>
          <cell r="B23">
            <v>40</v>
          </cell>
          <cell r="C23">
            <v>40958</v>
          </cell>
          <cell r="D23">
            <v>3111</v>
          </cell>
          <cell r="E23" t="str">
            <v>EPIRKRTSSC101072</v>
          </cell>
          <cell r="F23" t="str">
            <v>ICDN</v>
          </cell>
          <cell r="G23" t="str">
            <v>SECUR</v>
          </cell>
          <cell r="H23">
            <v>0</v>
          </cell>
          <cell r="I23">
            <v>0</v>
          </cell>
          <cell r="J23">
            <v>0</v>
          </cell>
          <cell r="K23" t="str">
            <v>Pend</v>
          </cell>
          <cell r="L23" t="str">
            <v>Pend</v>
          </cell>
          <cell r="M23" t="str">
            <v>Pend</v>
          </cell>
          <cell r="N23" t="str">
            <v>Pend</v>
          </cell>
          <cell r="O23" t="str">
            <v>Pend</v>
          </cell>
          <cell r="P23" t="str">
            <v>Pend</v>
          </cell>
          <cell r="Q23" t="str">
            <v>Pend</v>
          </cell>
          <cell r="R23" t="str">
            <v>Pend</v>
          </cell>
          <cell r="S23" t="str">
            <v>6. ABOVE 1 YEAR</v>
          </cell>
          <cell r="T23" t="str">
            <v>PENDING DECLARATION</v>
          </cell>
        </row>
        <row r="24">
          <cell r="A24" t="str">
            <v>GATU8300662</v>
          </cell>
          <cell r="B24">
            <v>40</v>
          </cell>
          <cell r="C24">
            <v>40968</v>
          </cell>
          <cell r="D24">
            <v>3101</v>
          </cell>
          <cell r="E24" t="str">
            <v>EPIRKRTSSC101069</v>
          </cell>
          <cell r="F24" t="str">
            <v>ICDN</v>
          </cell>
          <cell r="G24" t="str">
            <v>SECUR</v>
          </cell>
          <cell r="H24">
            <v>0</v>
          </cell>
          <cell r="I24">
            <v>0</v>
          </cell>
          <cell r="J24">
            <v>0</v>
          </cell>
          <cell r="K24" t="str">
            <v>Pend</v>
          </cell>
          <cell r="L24" t="str">
            <v>Pend</v>
          </cell>
          <cell r="M24" t="str">
            <v>Pend</v>
          </cell>
          <cell r="N24" t="str">
            <v>Pend</v>
          </cell>
          <cell r="O24" t="str">
            <v>Pend</v>
          </cell>
          <cell r="P24" t="str">
            <v>Pend</v>
          </cell>
          <cell r="Q24" t="str">
            <v>Pend</v>
          </cell>
          <cell r="R24" t="str">
            <v>Pend</v>
          </cell>
          <cell r="S24" t="str">
            <v>6. ABOVE 1 YEAR</v>
          </cell>
          <cell r="T24" t="str">
            <v>PENDING DECLARATION</v>
          </cell>
        </row>
        <row r="25">
          <cell r="A25" t="str">
            <v>TRHU1801512</v>
          </cell>
          <cell r="B25">
            <v>20</v>
          </cell>
          <cell r="C25">
            <v>41112</v>
          </cell>
          <cell r="D25">
            <v>2957</v>
          </cell>
          <cell r="E25" t="str">
            <v>DE1841328</v>
          </cell>
          <cell r="F25" t="str">
            <v>ICDN</v>
          </cell>
          <cell r="G25" t="str">
            <v>CSTM2</v>
          </cell>
          <cell r="H25">
            <v>2012</v>
          </cell>
          <cell r="I25" t="str">
            <v>NBI</v>
          </cell>
          <cell r="J25">
            <v>988128</v>
          </cell>
          <cell r="K25" t="str">
            <v>BIOLOGICAL ENVIRONMENT SYSTEMS PRODUCTS LTD BESYP DR JUERGEN FREIDELP O BOX 3010</v>
          </cell>
          <cell r="L25" t="str">
            <v>Pend</v>
          </cell>
          <cell r="M25" t="str">
            <v>Pend</v>
          </cell>
          <cell r="N25" t="str">
            <v>Pend</v>
          </cell>
          <cell r="O25" t="str">
            <v>ICD EMBAKASI CLEARANCE SAID TO CONTAIN 1140 BAGS 1100 BAGS OF AGRICULTURAL SUPLIES AND 40 BAGS OF VEGETABLE GLUE FREIGHT PREPAID SHIPPERS LOAD STOWAGE AND COUNT</v>
          </cell>
          <cell r="P25" t="str">
            <v>Pend</v>
          </cell>
          <cell r="Q25" t="str">
            <v>Pend</v>
          </cell>
          <cell r="R25" t="str">
            <v>Pend</v>
          </cell>
          <cell r="S25" t="str">
            <v>6. ABOVE 1 YEAR</v>
          </cell>
          <cell r="T25" t="str">
            <v>PENDING DPC</v>
          </cell>
        </row>
        <row r="26">
          <cell r="A26" t="str">
            <v>BMOU2122041</v>
          </cell>
          <cell r="B26">
            <v>20</v>
          </cell>
          <cell r="C26">
            <v>41506</v>
          </cell>
          <cell r="D26">
            <v>2563</v>
          </cell>
          <cell r="E26" t="str">
            <v>510300072472</v>
          </cell>
          <cell r="F26" t="str">
            <v>ICDN</v>
          </cell>
          <cell r="G26" t="str">
            <v>CSTM</v>
          </cell>
          <cell r="H26">
            <v>0</v>
          </cell>
          <cell r="I26">
            <v>0</v>
          </cell>
          <cell r="J26">
            <v>0</v>
          </cell>
          <cell r="K26" t="str">
            <v>HEATHWAY PROPERTIES LIMITED</v>
          </cell>
          <cell r="L26" t="str">
            <v>Pend</v>
          </cell>
          <cell r="M26" t="str">
            <v>Pend</v>
          </cell>
          <cell r="N26" t="str">
            <v>Pend</v>
          </cell>
          <cell r="O26" t="str">
            <v>USED BEDS ICD EMBAKASI</v>
          </cell>
          <cell r="P26" t="str">
            <v>Pend</v>
          </cell>
          <cell r="Q26" t="str">
            <v>Pend</v>
          </cell>
          <cell r="R26" t="str">
            <v>Pend</v>
          </cell>
          <cell r="S26" t="str">
            <v>6. ABOVE 1 YEAR</v>
          </cell>
          <cell r="T26" t="str">
            <v>PENDING DECLARATION</v>
          </cell>
        </row>
        <row r="27">
          <cell r="A27" t="str">
            <v>MRKU9219992</v>
          </cell>
          <cell r="B27">
            <v>20</v>
          </cell>
          <cell r="C27">
            <v>41668</v>
          </cell>
          <cell r="D27">
            <v>2401</v>
          </cell>
          <cell r="E27" t="str">
            <v>SGHYR0351</v>
          </cell>
          <cell r="F27" t="str">
            <v>ICDN</v>
          </cell>
          <cell r="G27" t="str">
            <v>SHED2</v>
          </cell>
          <cell r="H27">
            <v>0</v>
          </cell>
          <cell r="I27">
            <v>0</v>
          </cell>
          <cell r="J27">
            <v>0</v>
          </cell>
          <cell r="K27" t="str">
            <v>VSHYDRO KENYA LIMITED P O BOX 67845-00200 NAIROBI KENYA</v>
          </cell>
          <cell r="L27" t="str">
            <v>CONTINENTAL LOGISTICS NETWORKS LTD</v>
          </cell>
          <cell r="M27" t="str">
            <v>Pend</v>
          </cell>
          <cell r="N27" t="str">
            <v>Pend</v>
          </cell>
          <cell r="O27" t="str">
            <v>SILENT GENERATOR HS CODE 850211 LIGNTING TOWER LTM-5000 HS CODE 940540 LIGHTING TOWER HYD806A HS CODE 940540 INTRANSIT TO I CD EMBAKASI NAIROBI</v>
          </cell>
          <cell r="P27" t="str">
            <v>Pend</v>
          </cell>
          <cell r="Q27" t="str">
            <v>Pend</v>
          </cell>
          <cell r="R27" t="str">
            <v>Pend</v>
          </cell>
          <cell r="S27" t="str">
            <v>6. ABOVE 1 YEAR</v>
          </cell>
          <cell r="T27" t="str">
            <v>PENDING DECLARATION</v>
          </cell>
        </row>
        <row r="28">
          <cell r="A28" t="str">
            <v>JARU4137958</v>
          </cell>
          <cell r="B28">
            <v>40</v>
          </cell>
          <cell r="C28">
            <v>41676</v>
          </cell>
          <cell r="D28">
            <v>2393</v>
          </cell>
          <cell r="E28" t="str">
            <v>MSCUMQ324149</v>
          </cell>
          <cell r="F28" t="str">
            <v>ICDN</v>
          </cell>
          <cell r="G28" t="str">
            <v>CSTM</v>
          </cell>
          <cell r="H28">
            <v>0</v>
          </cell>
          <cell r="I28">
            <v>0</v>
          </cell>
          <cell r="J28">
            <v>0</v>
          </cell>
          <cell r="K28" t="str">
            <v>HOUSE OF HOPE FOUNDATION ATTN MR MOSES BASIGWA KARIUKI</v>
          </cell>
          <cell r="L28" t="str">
            <v>Pend</v>
          </cell>
          <cell r="M28" t="str">
            <v>Pend</v>
          </cell>
          <cell r="N28" t="str">
            <v>Pend</v>
          </cell>
          <cell r="O28" t="str">
            <v>PIECES DONATED CLOTHES RELIEF GOODS NCV FREIGHT PREPAID</v>
          </cell>
          <cell r="P28" t="str">
            <v>Pend</v>
          </cell>
          <cell r="Q28" t="str">
            <v>Pend</v>
          </cell>
          <cell r="R28" t="str">
            <v>Pend</v>
          </cell>
          <cell r="S28" t="str">
            <v>6. ABOVE 1 YEAR</v>
          </cell>
          <cell r="T28" t="str">
            <v>PENDING DECLARATION</v>
          </cell>
        </row>
        <row r="29">
          <cell r="A29" t="str">
            <v>MSKU7470378</v>
          </cell>
          <cell r="B29">
            <v>20</v>
          </cell>
          <cell r="C29">
            <v>41777</v>
          </cell>
          <cell r="D29">
            <v>2292</v>
          </cell>
          <cell r="E29" t="str">
            <v>563226920</v>
          </cell>
          <cell r="F29" t="str">
            <v>NICT</v>
          </cell>
          <cell r="G29" t="str">
            <v>NICT</v>
          </cell>
          <cell r="H29">
            <v>0</v>
          </cell>
          <cell r="I29">
            <v>0</v>
          </cell>
          <cell r="J29">
            <v>0</v>
          </cell>
          <cell r="K29" t="str">
            <v>NAIROCHEM LTD NORTH AIRPORT RD WAREHOUSES GODOWN B POBOX 21534-00100 NAIROBI KENYA</v>
          </cell>
          <cell r="L29" t="str">
            <v>Pend</v>
          </cell>
          <cell r="M29" t="str">
            <v>Pend</v>
          </cell>
          <cell r="N29" t="str">
            <v>Pend</v>
          </cell>
          <cell r="O29" t="str">
            <v>GRANULES MARBLE HS CODE 2517 41 INTRANSIT TO ICD EMBAKASI NAIROB I</v>
          </cell>
          <cell r="P29" t="str">
            <v>Pend</v>
          </cell>
          <cell r="Q29" t="str">
            <v>UG</v>
          </cell>
          <cell r="R29" t="str">
            <v>UG</v>
          </cell>
          <cell r="S29" t="str">
            <v>6. ABOVE 1 YEAR</v>
          </cell>
          <cell r="T29" t="str">
            <v>PENDING DECLARATION</v>
          </cell>
        </row>
        <row r="30">
          <cell r="A30" t="str">
            <v>MSKU3871264</v>
          </cell>
          <cell r="B30">
            <v>20</v>
          </cell>
          <cell r="C30">
            <v>41861</v>
          </cell>
          <cell r="D30">
            <v>2208</v>
          </cell>
          <cell r="E30" t="str">
            <v>951792595</v>
          </cell>
          <cell r="F30" t="str">
            <v>ICDN</v>
          </cell>
          <cell r="G30" t="str">
            <v>CSTM</v>
          </cell>
          <cell r="H30">
            <v>0</v>
          </cell>
          <cell r="I30">
            <v>0</v>
          </cell>
          <cell r="J30">
            <v>0</v>
          </cell>
          <cell r="K30" t="str">
            <v>TO ORDER</v>
          </cell>
          <cell r="L30" t="str">
            <v>Pend</v>
          </cell>
          <cell r="M30" t="str">
            <v>Pend</v>
          </cell>
          <cell r="N30" t="str">
            <v>Pend</v>
          </cell>
          <cell r="O30" t="str">
            <v>DISTRIBUTION TRANSFORMERS AS PER PROFORMA INVOICE NO NSPL 2012-13 6 85 DATED 15 10 2012 TRADE TERMS DDP KPLC STORES INCOTERMS 2010 12 NOS 200 KVA 3 PHASE 33 0 433 KV DISTRIBUTION TRANSFORMERS LC NO TFLCIM 13 0175 AND IDF NO E1404068539 FREIGHT PREPAID ON CARRIAGE PREPAID FROM MOMBASA SEAPORT TO NAIROBI KENYA BY RAIL COMMERCIAL I NVOICE NO 52 S B NO 3530460 NET WT 11940 000 KGS INTRANSIT T O ICD EMBAKASI NAIROBI</v>
          </cell>
          <cell r="P30" t="str">
            <v>Pend</v>
          </cell>
          <cell r="Q30" t="str">
            <v>Pend</v>
          </cell>
          <cell r="R30" t="str">
            <v>Pend</v>
          </cell>
          <cell r="S30" t="str">
            <v>6. ABOVE 1 YEAR</v>
          </cell>
          <cell r="T30" t="str">
            <v>PENDING DECLARATION</v>
          </cell>
        </row>
        <row r="31">
          <cell r="A31" t="str">
            <v>MSKU5499161</v>
          </cell>
          <cell r="B31">
            <v>20</v>
          </cell>
          <cell r="C31">
            <v>41897</v>
          </cell>
          <cell r="D31">
            <v>2172</v>
          </cell>
          <cell r="E31" t="str">
            <v>95189094A</v>
          </cell>
          <cell r="F31" t="str">
            <v>ICDN</v>
          </cell>
          <cell r="G31" t="str">
            <v>CSTM</v>
          </cell>
          <cell r="H31">
            <v>0</v>
          </cell>
          <cell r="I31">
            <v>0</v>
          </cell>
          <cell r="J31">
            <v>0</v>
          </cell>
          <cell r="K31" t="str">
            <v>TO ORDER</v>
          </cell>
          <cell r="L31" t="str">
            <v>Pend</v>
          </cell>
          <cell r="M31" t="str">
            <v>Pend</v>
          </cell>
          <cell r="N31" t="str">
            <v>Pend</v>
          </cell>
          <cell r="O31" t="str">
            <v>DISTRIBUTION TRANSFORMERS AS PER PROFORMA INVOICE NO NSPL 2012-13 685 DATED 15 10 2012 TRADE TERMS DDP KPLC STORES INCOTERMS 20 10 9 NOS 200 KVA 3 PHASE 33 0 433 KV DISTRIBUTION TRANSFORMERS LC NO TFLCIM 13 0175 AND IDF NO E1404068539 FREIGHT PREPAID ON CARRIAGE PREPAID FROM MOMBASA SEAPORT TO NAIROBI KENYA BY RAIL C OMMERCIAL INVOICE NO 62 S B NO 4003714 NET WT 8955 000 KGS INTRANSIT TO ICD EMBAKASI NAIROBI</v>
          </cell>
          <cell r="P31" t="str">
            <v>Pend</v>
          </cell>
          <cell r="Q31" t="str">
            <v>Pend</v>
          </cell>
          <cell r="R31" t="str">
            <v>Pend</v>
          </cell>
          <cell r="S31" t="str">
            <v>6. ABOVE 1 YEAR</v>
          </cell>
          <cell r="T31" t="str">
            <v>PENDING DECLARATION</v>
          </cell>
        </row>
        <row r="32">
          <cell r="A32" t="str">
            <v>TRLU8182980</v>
          </cell>
          <cell r="B32">
            <v>40</v>
          </cell>
          <cell r="C32">
            <v>41931</v>
          </cell>
          <cell r="D32">
            <v>2138</v>
          </cell>
          <cell r="E32" t="str">
            <v>603523737</v>
          </cell>
          <cell r="F32" t="str">
            <v>ICDN</v>
          </cell>
          <cell r="G32" t="str">
            <v>M2A/58/01/2</v>
          </cell>
          <cell r="H32">
            <v>0</v>
          </cell>
          <cell r="I32">
            <v>0</v>
          </cell>
          <cell r="J32">
            <v>0</v>
          </cell>
          <cell r="K32" t="str">
            <v>FOTON EAST AFRICA LIMITED ADD P O BOX 10340-00100 NAIROBI KENYA</v>
          </cell>
          <cell r="L32" t="str">
            <v>Pend</v>
          </cell>
          <cell r="M32" t="str">
            <v>Pend</v>
          </cell>
          <cell r="N32" t="str">
            <v>Pend</v>
          </cell>
          <cell r="O32" t="str">
            <v>FOTON VEHICLE SPARE PARTS DECORATION MATERIALS DESTINATION ICD EMBAKASI CY CY-CY FREIGHT COLLECT HS CODE9405600000 870 8999990</v>
          </cell>
          <cell r="P32" t="str">
            <v>Pend</v>
          </cell>
          <cell r="Q32" t="str">
            <v>Pend</v>
          </cell>
          <cell r="R32" t="str">
            <v>Pend</v>
          </cell>
          <cell r="S32" t="str">
            <v>6. ABOVE 1 YEAR</v>
          </cell>
          <cell r="T32" t="str">
            <v>PENDING DECLARATION</v>
          </cell>
        </row>
        <row r="33">
          <cell r="A33" t="str">
            <v>MSKU1156565</v>
          </cell>
          <cell r="B33">
            <v>40</v>
          </cell>
          <cell r="C33">
            <v>41969</v>
          </cell>
          <cell r="D33">
            <v>2100</v>
          </cell>
          <cell r="E33" t="str">
            <v>754509657</v>
          </cell>
          <cell r="F33" t="str">
            <v>ICDN</v>
          </cell>
          <cell r="G33" t="str">
            <v>SECUR</v>
          </cell>
          <cell r="H33">
            <v>2015</v>
          </cell>
          <cell r="I33" t="str">
            <v>NBI</v>
          </cell>
          <cell r="J33">
            <v>1333478</v>
          </cell>
          <cell r="K33" t="str">
            <v>KENYA POWER AND LIGHTING CO LTD</v>
          </cell>
          <cell r="L33" t="str">
            <v>BESTFAST CARGO (KENYA) LIMITED</v>
          </cell>
          <cell r="M33">
            <v>42061</v>
          </cell>
          <cell r="N33">
            <v>43767</v>
          </cell>
          <cell r="O33" t="str">
            <v>DISTRIBUTION TRANSFORMERS AS PER PROFORMA INVOICE NO NSPL 2012-13 68 5 DATED 15 10 2012 TRADE TERMS DDP KPLC STORES INCOTERMS 2010 44 NOS OF 50 KVA 3 PHASE 11 0 433 KV DISTRIBUTION TRANSFORMERS B2 489-B2532 36 NOS OF 100 KVA 3 PHASE 11 0 433 KV DISTRIBUTION TRANSF ORMERS B3001-B3036 LC NO TFLCIM 13 0175 AND IDF NO E14090061 57 ON CARRIAGE PREPAID FROM MOMBASA SEAPORT TO NAIROBI KENYA BY RAI L COMMERCIAL INVOICE NO 74 S B NO 5549867 I E CODE NO 3095 002742 H S COCE NO </v>
          </cell>
          <cell r="P33" t="str">
            <v>Pend</v>
          </cell>
          <cell r="Q33" t="str">
            <v>Pend</v>
          </cell>
          <cell r="R33" t="str">
            <v>Pend</v>
          </cell>
          <cell r="S33" t="str">
            <v>6. ABOVE 1 YEAR</v>
          </cell>
          <cell r="T33" t="str">
            <v>RELEASED BUT IN YARD</v>
          </cell>
        </row>
        <row r="34">
          <cell r="A34" t="str">
            <v>PONU7195661</v>
          </cell>
          <cell r="B34">
            <v>40</v>
          </cell>
          <cell r="C34">
            <v>41996</v>
          </cell>
          <cell r="D34">
            <v>2073</v>
          </cell>
          <cell r="E34" t="str">
            <v>754509657</v>
          </cell>
          <cell r="F34" t="str">
            <v>MITCH</v>
          </cell>
          <cell r="G34" t="str">
            <v>MITCH</v>
          </cell>
          <cell r="H34">
            <v>2015</v>
          </cell>
          <cell r="I34" t="str">
            <v>NBI</v>
          </cell>
          <cell r="J34">
            <v>1333478</v>
          </cell>
          <cell r="K34" t="str">
            <v>KENYA POWER AND LIGHTING CO LTD</v>
          </cell>
          <cell r="L34" t="str">
            <v>BESTFAST CARGO (KENYA) LIMITED</v>
          </cell>
          <cell r="M34">
            <v>42061</v>
          </cell>
          <cell r="N34">
            <v>43767</v>
          </cell>
          <cell r="O34" t="str">
            <v>DISTRIBUTION TRANSFORMERS AS PER PROFORMA INVOICE NO NSPL 2012-13 68 5 DATED 15 10 2012 TRADE TERMS DDP KPLC STORES INCOTERMS 2010 44 NOS OF 50 KVA 3 PHASE 11 0 433 KV DISTRIBUTION TRANSFORMERS B2 489-B2532 36 NOS OF 100 KVA 3 PHASE 11 0 433 KV DISTRIBUTION TRANSF ORMERS B3001-B3036 LC NO TFLCIM 13 0175 AND IDF NO E14090061 57 ON CARRIAGE PREPAID FROM MOMBASA SEAPORT TO NAIROBI KENYA BY RAI L COMMERCIAL INVOICE NO 74 S B NO 5549867 I E CODE NO 3095 002742 H S COCE NO </v>
          </cell>
          <cell r="P34" t="str">
            <v>Pend</v>
          </cell>
          <cell r="Q34" t="str">
            <v>Pend</v>
          </cell>
          <cell r="R34" t="str">
            <v>Pend</v>
          </cell>
          <cell r="S34" t="str">
            <v>6. ABOVE 1 YEAR</v>
          </cell>
          <cell r="T34" t="str">
            <v>RELEASED BUT IN YARD</v>
          </cell>
        </row>
        <row r="35">
          <cell r="A35" t="str">
            <v>SEGU4012502</v>
          </cell>
          <cell r="B35">
            <v>40</v>
          </cell>
          <cell r="C35">
            <v>42080</v>
          </cell>
          <cell r="D35">
            <v>1989</v>
          </cell>
          <cell r="E35" t="str">
            <v>IN70276289</v>
          </cell>
          <cell r="F35" t="str">
            <v>ICDN</v>
          </cell>
          <cell r="G35" t="str">
            <v>CSTM</v>
          </cell>
          <cell r="H35">
            <v>2015</v>
          </cell>
          <cell r="I35" t="str">
            <v>NBI</v>
          </cell>
          <cell r="J35">
            <v>1350476</v>
          </cell>
          <cell r="K35" t="str">
            <v>KENYA POWER LIGHTING CO LTDPO BOX 30099NAIROBIKENYA</v>
          </cell>
          <cell r="L35" t="str">
            <v>Pend</v>
          </cell>
          <cell r="M35">
            <v>42108</v>
          </cell>
          <cell r="N35">
            <v>42110.105462962965</v>
          </cell>
          <cell r="O35" t="str">
            <v>1X40HC CONTAINER TOTAL 27 PALLETS ONLY TOTAL TWENTY SEVEN PALLETS ONLY TX 100 KVA 3 PHASE 33 433V DISTRIBUTION TRANSFORMERS AS PER PROFORMA INVOICE NO NSPL 2011-12 210 DATED 4TH NOVEMBER 2012 DDP KPLC STORES 27 NOS 100 KVA 3 PHASE 33 0 433 KV DISTRIBUTION TRANSFORMERS LC NO TF1303613830 IDF NO E1412218418 COMMERCIAL INVOICE NO 100 S B NO 7434654 SAID TO WEIGH GR WT 18765 000 KGS NET WT 18225 000 KGS FREIGHT PREPAID</v>
          </cell>
          <cell r="P35" t="str">
            <v>Pend</v>
          </cell>
          <cell r="Q35" t="str">
            <v>Pend</v>
          </cell>
          <cell r="R35" t="str">
            <v>Pend</v>
          </cell>
          <cell r="S35" t="str">
            <v>6. ABOVE 1 YEAR</v>
          </cell>
          <cell r="T35" t="str">
            <v>RELEASED BUT IN YARD</v>
          </cell>
        </row>
        <row r="36">
          <cell r="A36" t="str">
            <v>PONU8244734</v>
          </cell>
          <cell r="B36">
            <v>40</v>
          </cell>
          <cell r="C36">
            <v>42102</v>
          </cell>
          <cell r="D36">
            <v>1967</v>
          </cell>
          <cell r="E36" t="str">
            <v>754685665</v>
          </cell>
          <cell r="F36" t="str">
            <v>MITCH</v>
          </cell>
          <cell r="G36" t="str">
            <v>MITCH</v>
          </cell>
          <cell r="H36">
            <v>0</v>
          </cell>
          <cell r="I36">
            <v>0</v>
          </cell>
          <cell r="J36">
            <v>0</v>
          </cell>
          <cell r="K36" t="str">
            <v>TO ORDER</v>
          </cell>
          <cell r="L36" t="str">
            <v>Pend</v>
          </cell>
          <cell r="M36" t="str">
            <v>Pend</v>
          </cell>
          <cell r="N36" t="str">
            <v>Pend</v>
          </cell>
          <cell r="O36" t="str">
            <v>TX 100 KVA 3 PHASE 33 433V DISTRIBUTION TRANSFORMERS AS PER PROFORMA INVOICE NO NSPL 2011-12 210 DATED 4TH NOVEMBER 2012 DDP KPLC STOR ES 54 NOS 100 KVA 3 PHASE 33 0 433 KV DISTRIBUTION TRANSFORMERS LC NO TF1303613830 IDF NO E1412218418 COMMERCIAL INVOICE NO 11 5 S B NO 8160398 I E CODE NO 3095002742 H S COCE NO 850421 00 NET WEIGHT 36450 000 KGS FREIGHT PREPAID INTRANSIT TO ICD EMBAKASI NAIROBI</v>
          </cell>
          <cell r="P36" t="str">
            <v>Pend</v>
          </cell>
          <cell r="Q36" t="str">
            <v>Pend</v>
          </cell>
          <cell r="R36" t="str">
            <v>Pend</v>
          </cell>
          <cell r="S36" t="str">
            <v>6. ABOVE 1 YEAR</v>
          </cell>
          <cell r="T36" t="str">
            <v>PENDING DECLARATION</v>
          </cell>
        </row>
        <row r="37">
          <cell r="A37" t="str">
            <v>MRKU4345046</v>
          </cell>
          <cell r="B37">
            <v>40</v>
          </cell>
          <cell r="C37">
            <v>42117</v>
          </cell>
          <cell r="D37">
            <v>1952</v>
          </cell>
          <cell r="E37" t="str">
            <v>754685665</v>
          </cell>
          <cell r="F37" t="str">
            <v>ICDN</v>
          </cell>
          <cell r="G37" t="str">
            <v>CSTM</v>
          </cell>
          <cell r="H37">
            <v>0</v>
          </cell>
          <cell r="I37">
            <v>0</v>
          </cell>
          <cell r="J37">
            <v>0</v>
          </cell>
          <cell r="K37" t="str">
            <v>TO ORDER</v>
          </cell>
          <cell r="L37" t="str">
            <v>Pend</v>
          </cell>
          <cell r="M37" t="str">
            <v>Pend</v>
          </cell>
          <cell r="N37" t="str">
            <v>Pend</v>
          </cell>
          <cell r="O37" t="str">
            <v>TX 100 KVA 3 PHASE 33 433V DISTRIBUTION TRANSFORMERS AS PER PROFORMA INVOICE NO NSPL 2011-12 210 DATED 4TH NOVEMBER 2012 DDP KPLC STOR ES 54 NOS 100 KVA 3 PHASE 33 0 433 KV DISTRIBUTION TRANSFORMERS LC NO TF1303613830 IDF NO E1412218418 COMMERCIAL INVOICE NO 11 5 S B NO 8160398 I E CODE NO 3095002742 H S COCE NO 850421 00 NET WEIGHT 36450 000 KGS FREIGHT PREPAID INTRANSIT TO ICD EMBAKASI NAIROBI</v>
          </cell>
          <cell r="P37" t="str">
            <v>Pend</v>
          </cell>
          <cell r="Q37" t="str">
            <v>Pend</v>
          </cell>
          <cell r="R37" t="str">
            <v>Pend</v>
          </cell>
          <cell r="S37" t="str">
            <v>6. ABOVE 1 YEAR</v>
          </cell>
          <cell r="T37" t="str">
            <v>PENDING DECLARATION</v>
          </cell>
        </row>
        <row r="38">
          <cell r="A38" t="str">
            <v>MSKU1801669</v>
          </cell>
          <cell r="B38">
            <v>40</v>
          </cell>
          <cell r="C38">
            <v>42123</v>
          </cell>
          <cell r="D38">
            <v>1946</v>
          </cell>
          <cell r="E38" t="str">
            <v>754714472</v>
          </cell>
          <cell r="F38" t="str">
            <v>MITCH</v>
          </cell>
          <cell r="G38" t="str">
            <v>MITCH</v>
          </cell>
          <cell r="H38">
            <v>0</v>
          </cell>
          <cell r="I38">
            <v>0</v>
          </cell>
          <cell r="J38">
            <v>0</v>
          </cell>
          <cell r="K38" t="str">
            <v>TO ORDER</v>
          </cell>
          <cell r="L38" t="str">
            <v>Pend</v>
          </cell>
          <cell r="M38" t="str">
            <v>Pend</v>
          </cell>
          <cell r="N38" t="str">
            <v>Pend</v>
          </cell>
          <cell r="O38" t="str">
            <v>TX 100 KVA 3 PHASE 33 433V DISTRIBUTION TRANSFORMERS AS PER PROFORMA INVOICE NO NSPL 2011-12 210 DATED 4TH NOVEMBER 2012 DDP KPLC STOR ES 27 NOS 100 KVA 3 PHASE 33 0 433 KV DISTRIBUTION TRANSFORMERS LC NO TF1303613830 IDF NO E1412218418 COMMERCIAL INVOICE NO 11 6 S B NO 8445596 I E CODE NO 3095002742 H S COCE NO 850421 00 NET WEIGHT 18225 000 KGS FREIGHT PREPAID INTRANSIT TO ICD EMBAKASI NAIROBI</v>
          </cell>
          <cell r="P38" t="str">
            <v>Pend</v>
          </cell>
          <cell r="Q38" t="str">
            <v>Pend</v>
          </cell>
          <cell r="R38" t="str">
            <v>Pend</v>
          </cell>
          <cell r="S38" t="str">
            <v>6. ABOVE 1 YEAR</v>
          </cell>
          <cell r="T38" t="str">
            <v>PENDING DECLARATION</v>
          </cell>
        </row>
        <row r="39">
          <cell r="A39" t="str">
            <v>BHCU3030701</v>
          </cell>
          <cell r="B39">
            <v>20</v>
          </cell>
          <cell r="C39">
            <v>42311</v>
          </cell>
          <cell r="D39">
            <v>1758</v>
          </cell>
          <cell r="E39" t="str">
            <v>EPIRINDMAA109597</v>
          </cell>
          <cell r="F39" t="str">
            <v>MITCH</v>
          </cell>
          <cell r="G39" t="str">
            <v>MITCH</v>
          </cell>
          <cell r="H39">
            <v>2016</v>
          </cell>
          <cell r="I39" t="str">
            <v>ICD</v>
          </cell>
          <cell r="J39" t="str">
            <v>1528788 </v>
          </cell>
          <cell r="K39" t="str">
            <v>MEDOX PHARMACEUTICALS LTD P O BO</v>
          </cell>
          <cell r="L39" t="str">
            <v>CONVEX COMMERCIAL LOGISTICS LIMITED</v>
          </cell>
          <cell r="M39" t="str">
            <v>Pend</v>
          </cell>
          <cell r="N39" t="str">
            <v>Pend</v>
          </cell>
          <cell r="O39" t="str">
            <v>1 x STANDARD 20 CONTAINER STC 775 CARTONSPHARMACEUTICALS AND PROMOTIONAL GOODS HOUSE HOUSE INTRANSIT TO ICD EMBAKASI TBL</v>
          </cell>
          <cell r="P39" t="str">
            <v>Pend</v>
          </cell>
          <cell r="Q39" t="str">
            <v>Pend</v>
          </cell>
          <cell r="R39" t="str">
            <v>Pend</v>
          </cell>
          <cell r="S39" t="str">
            <v>6. ABOVE 1 YEAR</v>
          </cell>
          <cell r="T39" t="str">
            <v>PENDING DPC</v>
          </cell>
        </row>
        <row r="40">
          <cell r="A40" t="str">
            <v>CMAU4093454</v>
          </cell>
          <cell r="B40">
            <v>40</v>
          </cell>
          <cell r="C40">
            <v>42498</v>
          </cell>
          <cell r="D40">
            <v>1571</v>
          </cell>
          <cell r="E40" t="str">
            <v>IN80603091</v>
          </cell>
          <cell r="F40" t="str">
            <v>ICDN</v>
          </cell>
          <cell r="G40" t="str">
            <v>CSTM2</v>
          </cell>
          <cell r="H40">
            <v>2016</v>
          </cell>
          <cell r="I40" t="str">
            <v>NBI</v>
          </cell>
          <cell r="J40">
            <v>1466513</v>
          </cell>
          <cell r="K40" t="str">
            <v>RODMAN INVESTMENTS LIMITEDPO BOX- 14439 00800 NAIROBI KENYAREGISTRATI</v>
          </cell>
          <cell r="L40" t="str">
            <v>Pend</v>
          </cell>
          <cell r="M40" t="str">
            <v>Pend</v>
          </cell>
          <cell r="N40" t="str">
            <v>Pend</v>
          </cell>
          <cell r="O40" t="str">
            <v>ICD EMBAKASI CLEARANCE ON CONSIGNEE A C 1X40HC CONTAINER SAID TO CONTAIN TOTAL 1850 CASES ONLY TOTAL ONE THOUSAND EIGHT HUNDRED FIFTY CASES ONLY COSMETICS AND TOILETRIES PRODUCT HS CODE 33049990 INVOICE NO MHCD EXP 046 15-16 DATE 29 03 2016 PROFORMA INVOICE NO MHCD PI 061 15-16 DATED 02 11 2016 SHIPPING BILL NO 6802352 DATE 31 03 2016 IEC CODE 0505061911 IDF No E1604288762 SAID TO WEIGH TOTAL GROSS WEIGHT 26135 800 KGS TOTAL NET WEIGHT 15890 980 KGS FREIGHT PREPAID</v>
          </cell>
          <cell r="P40" t="str">
            <v>Pend</v>
          </cell>
          <cell r="Q40" t="str">
            <v>Pend</v>
          </cell>
          <cell r="R40" t="str">
            <v>Pend</v>
          </cell>
          <cell r="S40" t="str">
            <v>6. ABOVE 1 YEAR</v>
          </cell>
          <cell r="T40" t="str">
            <v>PENDING DPC</v>
          </cell>
        </row>
        <row r="41">
          <cell r="A41" t="str">
            <v>GVDU2045176</v>
          </cell>
          <cell r="B41">
            <v>20</v>
          </cell>
          <cell r="C41">
            <v>42498</v>
          </cell>
          <cell r="D41">
            <v>1571</v>
          </cell>
          <cell r="E41" t="str">
            <v>EPIRINDAHD109334</v>
          </cell>
          <cell r="F41" t="str">
            <v>NICT</v>
          </cell>
          <cell r="G41" t="str">
            <v>NICT</v>
          </cell>
          <cell r="H41">
            <v>2016</v>
          </cell>
          <cell r="I41" t="str">
            <v>ICD</v>
          </cell>
          <cell r="J41" t="str">
            <v>1512839 </v>
          </cell>
          <cell r="K41" t="str">
            <v>MEDOX PHARMACEUTICALS LTD P O BOX 52771 00200 NAIROBI KENYA</v>
          </cell>
          <cell r="L41" t="str">
            <v>CONVEX COMMERCIAL LOGISTICS LIMITED</v>
          </cell>
          <cell r="M41">
            <v>42720</v>
          </cell>
          <cell r="N41" t="str">
            <v>Pend</v>
          </cell>
          <cell r="O41" t="str">
            <v>1 X STANDARD 20 CONTAINER SAID TO CONTAINtotal 816 cartonsPHARMACEUTICALS DRUGS MEDICINESSTACEF-1000 INJECTION 244800 VIALSHOUSE HOUSE INTRANSIT TO ICD EMBAKASI TBL</v>
          </cell>
          <cell r="P41" t="str">
            <v>Pend</v>
          </cell>
          <cell r="Q41" t="str">
            <v>Pend</v>
          </cell>
          <cell r="R41" t="str">
            <v>Pend</v>
          </cell>
          <cell r="S41" t="str">
            <v>6. ABOVE 1 YEAR</v>
          </cell>
          <cell r="T41" t="str">
            <v>RELEASE PROCESS</v>
          </cell>
        </row>
        <row r="42">
          <cell r="A42" t="str">
            <v>MRKU2510970</v>
          </cell>
          <cell r="B42">
            <v>40</v>
          </cell>
          <cell r="C42">
            <v>42700</v>
          </cell>
          <cell r="D42">
            <v>1369</v>
          </cell>
          <cell r="E42" t="str">
            <v>769302700</v>
          </cell>
          <cell r="F42" t="str">
            <v>ICDN</v>
          </cell>
          <cell r="G42" t="str">
            <v>A1C/84/06/1</v>
          </cell>
          <cell r="H42">
            <v>2017</v>
          </cell>
          <cell r="I42" t="str">
            <v>NBI</v>
          </cell>
          <cell r="J42">
            <v>1544167</v>
          </cell>
          <cell r="K42" t="str">
            <v>MARY MUKONYO NDUNGU ADD - KIAMA SUP</v>
          </cell>
          <cell r="L42" t="str">
            <v>Pend</v>
          </cell>
          <cell r="M42">
            <v>42872</v>
          </cell>
          <cell r="N42" t="str">
            <v>18/05/2017 </v>
          </cell>
          <cell r="O42" t="str">
            <v>1333 ROLLS ONLY ONE THOUSAND THREE HUNDRED THIRTY THREE ROLLS ONLY 74496 50 METER 100 POLYESTER KNITTED DYED OR PRINTED FABRICS IT EM 1 ICON SUPER 2 CIAZ PROFORMA INVOICE NO SDSPL PE R 118 2016-17 DATED 09 09 2016 INVOICE NO SDSPL EXP 111 2016-17 DATED 14 10 2016 S BILL NO 1627047 DATED 14 10 2016 H S CODE 54071039 NET WT 14468 170 KGS FREIGHT AS ARRANGED ONWARD CARRIAGE FROM MOMBASA TO NAIROBI KENYA AND DESTINATION CHARGES ON CONSIGNEE S ACCOUN SUPERIOR QUALITY ROLL NO S - 001 TO 1333 INTRANSIT TO ICD EMBAKASI NAIROBI</v>
          </cell>
          <cell r="P42" t="str">
            <v>Pend</v>
          </cell>
          <cell r="Q42" t="str">
            <v>Pend</v>
          </cell>
          <cell r="R42" t="str">
            <v>Pend</v>
          </cell>
          <cell r="S42" t="str">
            <v>6. ABOVE 1 YEAR</v>
          </cell>
          <cell r="T42" t="str">
            <v>RELEASED BUT IN YARD</v>
          </cell>
        </row>
        <row r="43">
          <cell r="A43" t="str">
            <v>PCIU1319986</v>
          </cell>
          <cell r="B43">
            <v>20</v>
          </cell>
          <cell r="C43">
            <v>42744</v>
          </cell>
          <cell r="D43">
            <v>1325</v>
          </cell>
          <cell r="E43" t="str">
            <v>PABV00610204</v>
          </cell>
          <cell r="F43" t="str">
            <v>ICDN</v>
          </cell>
          <cell r="G43" t="str">
            <v>CSTM</v>
          </cell>
          <cell r="H43">
            <v>0</v>
          </cell>
          <cell r="I43">
            <v>0</v>
          </cell>
          <cell r="J43">
            <v>0</v>
          </cell>
          <cell r="K43" t="str">
            <v>AYOO PHILIP AKETCHPRINCIPAL OF WASIO MIXEDSECONDARY SCHOOLMIGORI KEN</v>
          </cell>
          <cell r="L43" t="str">
            <v>Pend</v>
          </cell>
          <cell r="M43" t="str">
            <v>Pend</v>
          </cell>
          <cell r="N43" t="str">
            <v>Pend</v>
          </cell>
          <cell r="O43" t="str">
            <v>879 BOXES USED BOOKS FOR DONATION PURPOSE ITN X20161108474256 HS 4901 99 0010</v>
          </cell>
          <cell r="P43" t="str">
            <v>Pend</v>
          </cell>
          <cell r="Q43" t="str">
            <v>Pend</v>
          </cell>
          <cell r="R43" t="str">
            <v>Pend</v>
          </cell>
          <cell r="S43" t="str">
            <v>6. ABOVE 1 YEAR</v>
          </cell>
          <cell r="T43" t="str">
            <v>PENDING DECLARATION</v>
          </cell>
        </row>
        <row r="44">
          <cell r="A44" t="str">
            <v>CAIU2445770</v>
          </cell>
          <cell r="B44">
            <v>20</v>
          </cell>
          <cell r="C44">
            <v>42745</v>
          </cell>
          <cell r="D44">
            <v>1324</v>
          </cell>
          <cell r="E44" t="str">
            <v>958370853</v>
          </cell>
          <cell r="F44" t="str">
            <v>ICDN</v>
          </cell>
          <cell r="G44" t="str">
            <v>CSTM</v>
          </cell>
          <cell r="H44">
            <v>2017</v>
          </cell>
          <cell r="I44" t="str">
            <v>NBI</v>
          </cell>
          <cell r="J44">
            <v>1533599</v>
          </cell>
          <cell r="K44" t="str">
            <v>AHMED MOHAMUD AHMED MUGOYA ROAD MU</v>
          </cell>
          <cell r="L44" t="str">
            <v>RIOMA FREIGHTERS</v>
          </cell>
          <cell r="M44">
            <v>42814</v>
          </cell>
          <cell r="N44" t="str">
            <v>27/03/2017 </v>
          </cell>
          <cell r="O44" t="str">
            <v>USED SPINNING BIKE KENYAN PP NO A1624962 DOA 17/12/2016 PERSONAL EFFECT</v>
          </cell>
          <cell r="P44" t="str">
            <v>Pend</v>
          </cell>
          <cell r="Q44" t="str">
            <v>Pend</v>
          </cell>
          <cell r="R44" t="str">
            <v>Pend</v>
          </cell>
          <cell r="S44" t="str">
            <v>6. ABOVE 1 YEAR</v>
          </cell>
          <cell r="T44" t="str">
            <v>RELEASED BUT IN YARD</v>
          </cell>
        </row>
        <row r="45">
          <cell r="A45" t="str">
            <v>MEDU3388660</v>
          </cell>
          <cell r="B45">
            <v>20</v>
          </cell>
          <cell r="C45">
            <v>42764</v>
          </cell>
          <cell r="D45">
            <v>1305</v>
          </cell>
          <cell r="E45" t="str">
            <v>WECC1601NBO1001</v>
          </cell>
          <cell r="F45" t="str">
            <v>ICDN</v>
          </cell>
          <cell r="G45" t="str">
            <v>CSTM2</v>
          </cell>
          <cell r="H45">
            <v>0</v>
          </cell>
          <cell r="I45">
            <v>0</v>
          </cell>
          <cell r="J45">
            <v>0</v>
          </cell>
          <cell r="K45" t="str">
            <v>DISABILITY RESOURCE AND INFORMATION CENTRE PROJECT</v>
          </cell>
          <cell r="L45" t="str">
            <v>Pend</v>
          </cell>
          <cell r="M45" t="str">
            <v>Pend</v>
          </cell>
          <cell r="N45" t="str">
            <v>Pend</v>
          </cell>
          <cell r="O45" t="str">
            <v>1X20 CONTAINER STC 197X PACKAGES RELIEFGOODS ACCORDING SPECIFICATION WEIGHT 3790 KG CARGO INTRANSIT TO ICDE EMBAKASI</v>
          </cell>
          <cell r="P45" t="str">
            <v>Pend</v>
          </cell>
          <cell r="Q45" t="str">
            <v>Pend</v>
          </cell>
          <cell r="R45" t="str">
            <v>Pend</v>
          </cell>
          <cell r="S45" t="str">
            <v>6. ABOVE 1 YEAR</v>
          </cell>
          <cell r="T45" t="str">
            <v>PENDING DECLARATION</v>
          </cell>
        </row>
        <row r="46">
          <cell r="A46" t="str">
            <v>PCIU1020779</v>
          </cell>
          <cell r="B46">
            <v>20</v>
          </cell>
          <cell r="C46">
            <v>42778</v>
          </cell>
          <cell r="D46">
            <v>1291</v>
          </cell>
          <cell r="E46" t="str">
            <v>NMBA17322067</v>
          </cell>
          <cell r="F46" t="str">
            <v>ICDN</v>
          </cell>
          <cell r="G46" t="str">
            <v>A1B/65/05/1</v>
          </cell>
          <cell r="H46">
            <v>2017</v>
          </cell>
          <cell r="I46" t="str">
            <v>NBI</v>
          </cell>
          <cell r="J46">
            <v>1562319</v>
          </cell>
          <cell r="K46" t="str">
            <v>WANJO VENTURES</v>
          </cell>
          <cell r="L46" t="str">
            <v>STECA FREIGHT FORWARDERS CO LIMITED</v>
          </cell>
          <cell r="M46">
            <v>43124</v>
          </cell>
          <cell r="N46">
            <v>43866</v>
          </cell>
          <cell r="O46" t="str">
            <v>600 CARTONS OF CERAMIC FLOOR TILES PLASTIC PIPE PPR</v>
          </cell>
          <cell r="P46" t="str">
            <v>Pend</v>
          </cell>
          <cell r="Q46" t="str">
            <v>Pend</v>
          </cell>
          <cell r="R46" t="str">
            <v>Pend</v>
          </cell>
          <cell r="S46" t="str">
            <v>6. ABOVE 1 YEAR</v>
          </cell>
          <cell r="T46" t="str">
            <v>RELEASED BUT IN YARD</v>
          </cell>
        </row>
        <row r="47">
          <cell r="A47" t="str">
            <v>MSKU1483613</v>
          </cell>
          <cell r="B47">
            <v>40</v>
          </cell>
          <cell r="C47">
            <v>42877</v>
          </cell>
          <cell r="D47">
            <v>1192</v>
          </cell>
          <cell r="E47" t="str">
            <v>960240965</v>
          </cell>
          <cell r="F47" t="str">
            <v>ICDN</v>
          </cell>
          <cell r="G47" t="str">
            <v>CSTM2</v>
          </cell>
          <cell r="H47">
            <v>0</v>
          </cell>
          <cell r="I47">
            <v>0</v>
          </cell>
          <cell r="J47">
            <v>0</v>
          </cell>
          <cell r="K47" t="str">
            <v>YASH IMPEX AFRICA LTD </v>
          </cell>
          <cell r="L47" t="str">
            <v>Pend</v>
          </cell>
          <cell r="M47" t="str">
            <v>Pend</v>
          </cell>
          <cell r="N47" t="str">
            <v>Pend</v>
          </cell>
          <cell r="O47" t="str">
            <v>01X40 FCL TOTAL 802 BOXES TOTAL EIGHT HUNDRED TWO BOXES STEMMED T OBACCO AUMSHIV TOBACCO PRINTED LAMINATED POUCH PRINTED PAPER ROLL CUTTER OF BETEL NUT SPARE PARTS FOR POUCH PACKING MACHINERY HS CO DE 24012000 24012000 39211900 39209900 84798200 84229000 INV NO EXP 102 16-17 DATE 04 04 2017 S B NO 5369669 DT 12 04 2017 NET WEIGHT 15742 00 KGS FREIGHT PREPAID INTRANSIT TO ICD EMBAKASI NAIR OBI</v>
          </cell>
          <cell r="P47" t="str">
            <v>Pend</v>
          </cell>
          <cell r="Q47" t="str">
            <v>Pend</v>
          </cell>
          <cell r="R47" t="str">
            <v>Pend</v>
          </cell>
          <cell r="S47" t="str">
            <v>6. ABOVE 1 YEAR</v>
          </cell>
          <cell r="T47" t="str">
            <v>PENDING DECLARATION</v>
          </cell>
        </row>
        <row r="48">
          <cell r="A48" t="str">
            <v>MSKU0307970</v>
          </cell>
          <cell r="B48">
            <v>40</v>
          </cell>
          <cell r="C48">
            <v>42945</v>
          </cell>
          <cell r="D48">
            <v>1124</v>
          </cell>
          <cell r="E48" t="str">
            <v>960587602</v>
          </cell>
          <cell r="F48" t="str">
            <v>ICDN</v>
          </cell>
          <cell r="G48" t="str">
            <v>CSTM</v>
          </cell>
          <cell r="H48">
            <v>0</v>
          </cell>
          <cell r="I48">
            <v>0</v>
          </cell>
          <cell r="J48">
            <v>0</v>
          </cell>
          <cell r="K48" t="str">
            <v>MULTI MANUFACTURERS LTD</v>
          </cell>
          <cell r="L48" t="str">
            <v>Pend</v>
          </cell>
          <cell r="M48" t="str">
            <v>Pend</v>
          </cell>
          <cell r="N48" t="str">
            <v>Pend</v>
          </cell>
          <cell r="O48" t="str">
            <v>CRANE MACHINE HS CODE 842699 00 00 HYDRAULIC SPLITTER MACHINE HS CODE 846490 90 00 ROCK DRILLER MACHINE HS CODE 843031 20 00 CFS GOODS IN TRANSIT TO ICD EMBAKASI NAIROBI N M</v>
          </cell>
          <cell r="P48" t="str">
            <v>Pend</v>
          </cell>
          <cell r="Q48" t="str">
            <v>Pend</v>
          </cell>
          <cell r="R48" t="str">
            <v>Pend</v>
          </cell>
          <cell r="S48" t="str">
            <v>6. ABOVE 1 YEAR</v>
          </cell>
          <cell r="T48" t="str">
            <v>PENDING DECLARATION</v>
          </cell>
        </row>
        <row r="49">
          <cell r="A49" t="str">
            <v>MRKU7262238</v>
          </cell>
          <cell r="B49">
            <v>20</v>
          </cell>
          <cell r="C49">
            <v>42962</v>
          </cell>
          <cell r="D49">
            <v>1107</v>
          </cell>
          <cell r="E49" t="str">
            <v>605268389</v>
          </cell>
          <cell r="F49" t="str">
            <v>ICDN</v>
          </cell>
          <cell r="G49" t="str">
            <v>SECUR</v>
          </cell>
          <cell r="H49">
            <v>2017</v>
          </cell>
          <cell r="I49" t="str">
            <v>NBI</v>
          </cell>
          <cell r="J49">
            <v>1587408</v>
          </cell>
          <cell r="K49" t="str">
            <v>MOHAN S OYSTERBAY DRINKS K LTD WINSFORD COMPLEX WAREHOUSE NO 3 BEHIND BANK OF AFRICA NEXT TO CHANDARIA INDUSTRIES B</v>
          </cell>
          <cell r="L49" t="str">
            <v>BESTFAST CARGO (KENYA) LIMITED</v>
          </cell>
          <cell r="M49">
            <v>42951</v>
          </cell>
          <cell r="N49" t="str">
            <v>22/08/2017 </v>
          </cell>
          <cell r="O49" t="str">
            <v>RED BULL RED BULL UG-KE-MZ 4P 24X0 25 L TRAY DELIVERY NO 00808386 53 INTRANSIT TO ICD EMBAKASI NAIROBI RED BULL RED BULL UG-KE-MZ 4P 24X0 25 L TRAY DELIVERY NO 00808386 49 INTRANSIT TO ICD EMBAKASI NAIROBI RED BULL RED BULL UG-KE-MZ 4P 24X0 25 L TRAY DELIVERY NO 00808386 50 INTRANSIT TO ICD EMBAKASI NAIROBI RED BULL RED BULL UG-KE-MZ 4P 24X0 25 L TRAY DELIVERY NO 00808386 51 HS CODE 22021000 INTRANSIT TO ICD EMBAKASI NAIROBI</v>
          </cell>
          <cell r="P49" t="str">
            <v>Pend</v>
          </cell>
          <cell r="Q49" t="str">
            <v>Pend</v>
          </cell>
          <cell r="R49" t="str">
            <v>Pend</v>
          </cell>
          <cell r="S49" t="str">
            <v>6. ABOVE 1 YEAR</v>
          </cell>
          <cell r="T49" t="str">
            <v>RELEASED BUT IN YARD</v>
          </cell>
        </row>
        <row r="50">
          <cell r="A50" t="str">
            <v>MSKU8788091</v>
          </cell>
          <cell r="B50">
            <v>40</v>
          </cell>
          <cell r="C50">
            <v>42991</v>
          </cell>
          <cell r="D50">
            <v>1078</v>
          </cell>
          <cell r="E50" t="str">
            <v>961349188</v>
          </cell>
          <cell r="F50" t="str">
            <v>ICDN</v>
          </cell>
          <cell r="G50" t="str">
            <v>CSTM</v>
          </cell>
          <cell r="H50">
            <v>0</v>
          </cell>
          <cell r="I50">
            <v>0</v>
          </cell>
          <cell r="J50">
            <v>0</v>
          </cell>
          <cell r="K50" t="str">
            <v xml:space="preserve">QUALITY G S COMPANY LIMITED 27019-0 </v>
          </cell>
          <cell r="L50" t="str">
            <v>Pend</v>
          </cell>
          <cell r="M50" t="str">
            <v>Pend</v>
          </cell>
          <cell r="N50" t="str">
            <v>Pend</v>
          </cell>
          <cell r="O50" t="str">
            <v>CIGARETTE INTRANSIT TO ICD EMBAKASI NAIROBI</v>
          </cell>
          <cell r="P50" t="str">
            <v>Pend</v>
          </cell>
          <cell r="Q50" t="str">
            <v>Pend</v>
          </cell>
          <cell r="R50" t="str">
            <v>Pend</v>
          </cell>
          <cell r="S50" t="str">
            <v>6. ABOVE 1 YEAR</v>
          </cell>
          <cell r="T50" t="str">
            <v>PENDING DECLARATION</v>
          </cell>
        </row>
        <row r="51">
          <cell r="A51" t="str">
            <v>MRKU5881320</v>
          </cell>
          <cell r="B51">
            <v>40</v>
          </cell>
          <cell r="C51">
            <v>42997</v>
          </cell>
          <cell r="D51">
            <v>1072</v>
          </cell>
          <cell r="E51" t="str">
            <v>961425274</v>
          </cell>
          <cell r="F51" t="str">
            <v>ICDN</v>
          </cell>
          <cell r="G51" t="str">
            <v>CSTM</v>
          </cell>
          <cell r="H51">
            <v>0</v>
          </cell>
          <cell r="I51">
            <v>0</v>
          </cell>
          <cell r="J51">
            <v>0</v>
          </cell>
          <cell r="K51" t="str">
            <v>XPLICO INSURANCE LTD </v>
          </cell>
          <cell r="L51" t="str">
            <v>Pend</v>
          </cell>
          <cell r="M51" t="str">
            <v>Pend</v>
          </cell>
          <cell r="N51" t="str">
            <v>Pend</v>
          </cell>
          <cell r="O51" t="str">
            <v>CIGARETTE INTRANSIT TO ICD EMBAKASI NAIROBI</v>
          </cell>
          <cell r="P51" t="str">
            <v>Pend</v>
          </cell>
          <cell r="Q51" t="str">
            <v>Pend</v>
          </cell>
          <cell r="R51" t="str">
            <v>Pend</v>
          </cell>
          <cell r="S51" t="str">
            <v>6. ABOVE 1 YEAR</v>
          </cell>
          <cell r="T51" t="str">
            <v>PENDING DECLARATION</v>
          </cell>
        </row>
        <row r="52">
          <cell r="A52" t="str">
            <v>MRKU6229512</v>
          </cell>
          <cell r="B52">
            <v>40</v>
          </cell>
          <cell r="C52">
            <v>43003</v>
          </cell>
          <cell r="D52">
            <v>1066</v>
          </cell>
          <cell r="E52" t="str">
            <v>961519903</v>
          </cell>
          <cell r="F52" t="str">
            <v>ICDN</v>
          </cell>
          <cell r="G52" t="str">
            <v>CSTM</v>
          </cell>
          <cell r="H52">
            <v>0</v>
          </cell>
          <cell r="I52">
            <v>0</v>
          </cell>
          <cell r="J52">
            <v>0</v>
          </cell>
          <cell r="K52" t="str">
            <v>QUALITY G S COMPANY LIMITED 27019</v>
          </cell>
          <cell r="L52" t="str">
            <v>Pend</v>
          </cell>
          <cell r="M52" t="str">
            <v>Pend</v>
          </cell>
          <cell r="N52" t="str">
            <v>Pend</v>
          </cell>
          <cell r="O52" t="str">
            <v>CIGARETTE INTRANSIT TO ICD EMBAKASI NAIROBI</v>
          </cell>
          <cell r="P52" t="str">
            <v>Pend</v>
          </cell>
          <cell r="Q52" t="str">
            <v>Pend</v>
          </cell>
          <cell r="R52" t="str">
            <v>Pend</v>
          </cell>
          <cell r="S52" t="str">
            <v>6. ABOVE 1 YEAR</v>
          </cell>
          <cell r="T52" t="str">
            <v>PENDING DECLARATION</v>
          </cell>
        </row>
        <row r="53">
          <cell r="A53" t="str">
            <v>TCLU9237835</v>
          </cell>
          <cell r="B53">
            <v>40</v>
          </cell>
          <cell r="C53">
            <v>43004</v>
          </cell>
          <cell r="D53">
            <v>1065</v>
          </cell>
          <cell r="E53" t="str">
            <v>961470028</v>
          </cell>
          <cell r="F53" t="str">
            <v>ICDN</v>
          </cell>
          <cell r="G53" t="str">
            <v>CSTM</v>
          </cell>
          <cell r="H53">
            <v>0</v>
          </cell>
          <cell r="I53">
            <v>0</v>
          </cell>
          <cell r="J53">
            <v>0</v>
          </cell>
          <cell r="K53" t="str">
            <v>QUALITY G S COMPANY LIMITED 27019</v>
          </cell>
          <cell r="L53" t="str">
            <v>Pend</v>
          </cell>
          <cell r="M53" t="str">
            <v>Pend</v>
          </cell>
          <cell r="N53" t="str">
            <v>Pend</v>
          </cell>
          <cell r="O53" t="str">
            <v>CIGARETTE INTRANSIT TO NAIROBI ICD EMBAKASI</v>
          </cell>
          <cell r="P53" t="str">
            <v>Pend</v>
          </cell>
          <cell r="Q53" t="str">
            <v>Pend</v>
          </cell>
          <cell r="R53" t="str">
            <v>Pend</v>
          </cell>
          <cell r="S53" t="str">
            <v>6. ABOVE 1 YEAR</v>
          </cell>
          <cell r="T53" t="str">
            <v>PENDING DECLARATION</v>
          </cell>
        </row>
        <row r="54">
          <cell r="A54" t="str">
            <v>MRKU0111482</v>
          </cell>
          <cell r="B54">
            <v>40</v>
          </cell>
          <cell r="C54">
            <v>43009</v>
          </cell>
          <cell r="D54">
            <v>1060</v>
          </cell>
          <cell r="E54" t="str">
            <v>961234368</v>
          </cell>
          <cell r="F54" t="str">
            <v>ICDN</v>
          </cell>
          <cell r="G54" t="str">
            <v>CSTM</v>
          </cell>
          <cell r="H54">
            <v>0</v>
          </cell>
          <cell r="I54">
            <v>0</v>
          </cell>
          <cell r="J54">
            <v>0</v>
          </cell>
          <cell r="K54" t="str">
            <v xml:space="preserve">QUALITY G S COMPANY LIMITED 27019-0 </v>
          </cell>
          <cell r="L54" t="str">
            <v>Pend</v>
          </cell>
          <cell r="M54" t="str">
            <v>Pend</v>
          </cell>
          <cell r="N54" t="str">
            <v>Pend</v>
          </cell>
          <cell r="O54" t="str">
            <v>CIGARETTE INTRANSIT TO ICD EMBAKASI NAIROBI</v>
          </cell>
          <cell r="P54" t="str">
            <v>Pend</v>
          </cell>
          <cell r="Q54" t="str">
            <v>Pend</v>
          </cell>
          <cell r="R54" t="str">
            <v>Pend</v>
          </cell>
          <cell r="S54" t="str">
            <v>6. ABOVE 1 YEAR</v>
          </cell>
          <cell r="T54" t="str">
            <v>PENDING DECLARATION</v>
          </cell>
        </row>
        <row r="55">
          <cell r="A55" t="str">
            <v>MSKU6134846</v>
          </cell>
          <cell r="B55">
            <v>40</v>
          </cell>
          <cell r="C55">
            <v>43010</v>
          </cell>
          <cell r="D55">
            <v>1059</v>
          </cell>
          <cell r="E55" t="str">
            <v>961234368</v>
          </cell>
          <cell r="F55" t="str">
            <v>ICDN</v>
          </cell>
          <cell r="G55" t="str">
            <v>CSTM</v>
          </cell>
          <cell r="H55">
            <v>0</v>
          </cell>
          <cell r="I55">
            <v>0</v>
          </cell>
          <cell r="J55">
            <v>0</v>
          </cell>
          <cell r="K55" t="str">
            <v xml:space="preserve">QUALITY G S COMPANY LIMITED 27019-0 </v>
          </cell>
          <cell r="L55" t="str">
            <v>Pend</v>
          </cell>
          <cell r="M55" t="str">
            <v>Pend</v>
          </cell>
          <cell r="N55" t="str">
            <v>Pend</v>
          </cell>
          <cell r="O55" t="str">
            <v>CIGARETTE INTRANSIT TO ICD EMBAKASI NAIROBI</v>
          </cell>
          <cell r="P55" t="str">
            <v>Pend</v>
          </cell>
          <cell r="Q55" t="str">
            <v>Pend</v>
          </cell>
          <cell r="R55" t="str">
            <v>Pend</v>
          </cell>
          <cell r="S55" t="str">
            <v>6. ABOVE 1 YEAR</v>
          </cell>
          <cell r="T55" t="str">
            <v>PENDING DECLARATION</v>
          </cell>
        </row>
        <row r="56">
          <cell r="A56" t="str">
            <v>MRKU3037563</v>
          </cell>
          <cell r="B56">
            <v>40</v>
          </cell>
          <cell r="C56">
            <v>43013</v>
          </cell>
          <cell r="D56">
            <v>1056</v>
          </cell>
          <cell r="E56" t="str">
            <v>961567696</v>
          </cell>
          <cell r="F56" t="str">
            <v>ICDN</v>
          </cell>
          <cell r="G56" t="str">
            <v>CSTM2</v>
          </cell>
          <cell r="H56">
            <v>0</v>
          </cell>
          <cell r="I56">
            <v>0</v>
          </cell>
          <cell r="J56">
            <v>0</v>
          </cell>
          <cell r="K56" t="str">
            <v>QUALITY G S COMPANY LIMITED 27020</v>
          </cell>
          <cell r="L56" t="str">
            <v>Pend</v>
          </cell>
          <cell r="M56" t="str">
            <v>Pend</v>
          </cell>
          <cell r="N56" t="str">
            <v>Pend</v>
          </cell>
          <cell r="O56" t="str">
            <v>CIGARETTE INTRANSIT TO ICD EMBAKASI NAIROBI</v>
          </cell>
          <cell r="P56" t="str">
            <v>Pend</v>
          </cell>
          <cell r="Q56" t="str">
            <v>Pend</v>
          </cell>
          <cell r="R56" t="str">
            <v>Pend</v>
          </cell>
          <cell r="S56" t="str">
            <v>6. ABOVE 1 YEAR</v>
          </cell>
          <cell r="T56" t="str">
            <v>PENDING DECLARATION</v>
          </cell>
        </row>
        <row r="57">
          <cell r="A57" t="str">
            <v>MRKU6467059</v>
          </cell>
          <cell r="B57">
            <v>40</v>
          </cell>
          <cell r="C57">
            <v>43013</v>
          </cell>
          <cell r="D57">
            <v>1056</v>
          </cell>
          <cell r="E57" t="str">
            <v>961834698</v>
          </cell>
          <cell r="F57" t="str">
            <v>ICDN</v>
          </cell>
          <cell r="G57" t="str">
            <v>CSTM</v>
          </cell>
          <cell r="H57">
            <v>0</v>
          </cell>
          <cell r="I57">
            <v>0</v>
          </cell>
          <cell r="J57">
            <v>0</v>
          </cell>
          <cell r="K57" t="str">
            <v>QUALITY G S COMPANY LIMITED 27022</v>
          </cell>
          <cell r="L57" t="str">
            <v>Pend</v>
          </cell>
          <cell r="M57" t="str">
            <v>Pend</v>
          </cell>
          <cell r="N57" t="str">
            <v>Pend</v>
          </cell>
          <cell r="O57" t="str">
            <v>CIGARETTE INTRANSIT TO ICD EMBAKASI NAIROBI</v>
          </cell>
          <cell r="P57" t="str">
            <v>Pend</v>
          </cell>
          <cell r="Q57" t="str">
            <v>Pend</v>
          </cell>
          <cell r="R57" t="str">
            <v>Pend</v>
          </cell>
          <cell r="S57" t="str">
            <v>6. ABOVE 1 YEAR</v>
          </cell>
          <cell r="T57" t="str">
            <v>PENDING DECLARATION</v>
          </cell>
        </row>
        <row r="58">
          <cell r="A58" t="str">
            <v>MRSU3354935</v>
          </cell>
          <cell r="B58">
            <v>40</v>
          </cell>
          <cell r="C58">
            <v>43013</v>
          </cell>
          <cell r="D58">
            <v>1056</v>
          </cell>
          <cell r="E58" t="str">
            <v>961657767</v>
          </cell>
          <cell r="F58" t="str">
            <v>ICDN</v>
          </cell>
          <cell r="G58" t="str">
            <v>CSTM</v>
          </cell>
          <cell r="H58">
            <v>0</v>
          </cell>
          <cell r="I58">
            <v>0</v>
          </cell>
          <cell r="J58">
            <v>0</v>
          </cell>
          <cell r="K58" t="str">
            <v xml:space="preserve">XPLICO INSURANCE LTD </v>
          </cell>
          <cell r="L58" t="str">
            <v>Pend</v>
          </cell>
          <cell r="M58" t="str">
            <v>Pend</v>
          </cell>
          <cell r="N58" t="str">
            <v>Pend</v>
          </cell>
          <cell r="O58" t="str">
            <v>CIGARETTE INTRANSIT TO ICD EMBAKASI NAIROBI</v>
          </cell>
          <cell r="P58" t="str">
            <v>Pend</v>
          </cell>
          <cell r="Q58" t="str">
            <v>Pend</v>
          </cell>
          <cell r="R58" t="str">
            <v>Pend</v>
          </cell>
          <cell r="S58" t="str">
            <v>6. ABOVE 1 YEAR</v>
          </cell>
          <cell r="T58" t="str">
            <v>PENDING DECLARATION</v>
          </cell>
        </row>
        <row r="59">
          <cell r="A59" t="str">
            <v>MSKU0665444</v>
          </cell>
          <cell r="B59">
            <v>40</v>
          </cell>
          <cell r="C59">
            <v>43013</v>
          </cell>
          <cell r="D59">
            <v>1056</v>
          </cell>
          <cell r="E59" t="str">
            <v>961782147</v>
          </cell>
          <cell r="F59" t="str">
            <v>ICDN</v>
          </cell>
          <cell r="G59" t="str">
            <v>CSTM</v>
          </cell>
          <cell r="H59">
            <v>0</v>
          </cell>
          <cell r="I59">
            <v>0</v>
          </cell>
          <cell r="J59">
            <v>0</v>
          </cell>
          <cell r="K59" t="str">
            <v>QUALITY G S COMPANY LIMITED 27022</v>
          </cell>
          <cell r="L59" t="str">
            <v>Pend</v>
          </cell>
          <cell r="M59" t="str">
            <v>Pend</v>
          </cell>
          <cell r="N59" t="str">
            <v>Pend</v>
          </cell>
          <cell r="O59" t="str">
            <v>CIGARETTE INTRANSIT TO ICD EMBAKASI NAIROBI</v>
          </cell>
          <cell r="P59" t="str">
            <v>Pend</v>
          </cell>
          <cell r="Q59" t="str">
            <v>Pend</v>
          </cell>
          <cell r="R59" t="str">
            <v>Pend</v>
          </cell>
          <cell r="S59" t="str">
            <v>6. ABOVE 1 YEAR</v>
          </cell>
          <cell r="T59" t="str">
            <v>PENDING DECLARATION</v>
          </cell>
        </row>
        <row r="60">
          <cell r="A60" t="str">
            <v>PONU7582378</v>
          </cell>
          <cell r="B60">
            <v>40</v>
          </cell>
          <cell r="C60">
            <v>43013</v>
          </cell>
          <cell r="D60">
            <v>1056</v>
          </cell>
          <cell r="E60" t="str">
            <v>961782147</v>
          </cell>
          <cell r="F60" t="str">
            <v>ICDN</v>
          </cell>
          <cell r="G60" t="str">
            <v>CSTM2</v>
          </cell>
          <cell r="H60">
            <v>0</v>
          </cell>
          <cell r="I60">
            <v>0</v>
          </cell>
          <cell r="J60">
            <v>0</v>
          </cell>
          <cell r="K60" t="str">
            <v>QUALITY G S COMPANY LIMITED 27022</v>
          </cell>
          <cell r="L60" t="str">
            <v>Pend</v>
          </cell>
          <cell r="M60" t="str">
            <v>Pend</v>
          </cell>
          <cell r="N60" t="str">
            <v>Pend</v>
          </cell>
          <cell r="O60" t="str">
            <v>CIGARETTE INTRANSIT TO ICD EMBAKASI NAIROBI</v>
          </cell>
          <cell r="P60" t="str">
            <v>Pend</v>
          </cell>
          <cell r="Q60" t="str">
            <v>Pend</v>
          </cell>
          <cell r="R60" t="str">
            <v>Pend</v>
          </cell>
          <cell r="S60" t="str">
            <v>6. ABOVE 1 YEAR</v>
          </cell>
          <cell r="T60" t="str">
            <v>PENDING DECLARATION</v>
          </cell>
        </row>
        <row r="61">
          <cell r="A61" t="str">
            <v>MRSU3355778</v>
          </cell>
          <cell r="B61">
            <v>40</v>
          </cell>
          <cell r="C61">
            <v>43015</v>
          </cell>
          <cell r="D61">
            <v>1054</v>
          </cell>
          <cell r="E61" t="str">
            <v>961657767</v>
          </cell>
          <cell r="F61" t="str">
            <v>ICDN</v>
          </cell>
          <cell r="G61" t="str">
            <v>CSTM</v>
          </cell>
          <cell r="H61">
            <v>0</v>
          </cell>
          <cell r="I61">
            <v>0</v>
          </cell>
          <cell r="J61">
            <v>0</v>
          </cell>
          <cell r="K61" t="str">
            <v xml:space="preserve">XPLICO INSURANCE LTD </v>
          </cell>
          <cell r="L61" t="str">
            <v>Pend</v>
          </cell>
          <cell r="M61" t="str">
            <v>Pend</v>
          </cell>
          <cell r="N61" t="str">
            <v>Pend</v>
          </cell>
          <cell r="O61" t="str">
            <v>CIGARETTE INTRANSIT TO ICD EMBAKASI NAIROBI</v>
          </cell>
          <cell r="P61" t="str">
            <v>Pend</v>
          </cell>
          <cell r="Q61" t="str">
            <v>Pend</v>
          </cell>
          <cell r="R61" t="str">
            <v>Pend</v>
          </cell>
          <cell r="S61" t="str">
            <v>6. ABOVE 1 YEAR</v>
          </cell>
          <cell r="T61" t="str">
            <v>PENDING DECLARATION</v>
          </cell>
        </row>
        <row r="62">
          <cell r="A62" t="str">
            <v>MRKU0356989</v>
          </cell>
          <cell r="B62">
            <v>40</v>
          </cell>
          <cell r="C62">
            <v>43017</v>
          </cell>
          <cell r="D62">
            <v>1052</v>
          </cell>
          <cell r="E62" t="str">
            <v>961234368</v>
          </cell>
          <cell r="F62" t="str">
            <v>ICDN</v>
          </cell>
          <cell r="G62" t="str">
            <v>CSTM</v>
          </cell>
          <cell r="H62">
            <v>0</v>
          </cell>
          <cell r="I62">
            <v>0</v>
          </cell>
          <cell r="J62">
            <v>0</v>
          </cell>
          <cell r="K62" t="str">
            <v xml:space="preserve">QUALITY G S COMPANY LIMITED 27019-0 </v>
          </cell>
          <cell r="L62" t="str">
            <v>Pend</v>
          </cell>
          <cell r="M62" t="str">
            <v>Pend</v>
          </cell>
          <cell r="N62" t="str">
            <v>Pend</v>
          </cell>
          <cell r="O62" t="str">
            <v>CIGARETTE INTRANSIT TO ICD EMBAKASI NAIROBI</v>
          </cell>
          <cell r="P62" t="str">
            <v>Pend</v>
          </cell>
          <cell r="Q62" t="str">
            <v>Pend</v>
          </cell>
          <cell r="R62" t="str">
            <v>Pend</v>
          </cell>
          <cell r="S62" t="str">
            <v>6. ABOVE 1 YEAR</v>
          </cell>
          <cell r="T62" t="str">
            <v>PENDING DECLARATION</v>
          </cell>
        </row>
        <row r="63">
          <cell r="A63" t="str">
            <v>MRKU3864659</v>
          </cell>
          <cell r="B63">
            <v>40</v>
          </cell>
          <cell r="C63">
            <v>43017</v>
          </cell>
          <cell r="D63">
            <v>1052</v>
          </cell>
          <cell r="E63" t="str">
            <v>961834698</v>
          </cell>
          <cell r="F63" t="str">
            <v>ICDN</v>
          </cell>
          <cell r="G63" t="str">
            <v>CSTM</v>
          </cell>
          <cell r="H63">
            <v>0</v>
          </cell>
          <cell r="I63">
            <v>0</v>
          </cell>
          <cell r="J63">
            <v>0</v>
          </cell>
          <cell r="K63" t="str">
            <v>QUALITY G S COMPANY LIMITED 27022</v>
          </cell>
          <cell r="L63" t="str">
            <v>Pend</v>
          </cell>
          <cell r="M63" t="str">
            <v>Pend</v>
          </cell>
          <cell r="N63" t="str">
            <v>Pend</v>
          </cell>
          <cell r="O63" t="str">
            <v>CIGARETTE INTRANSIT TO ICD EMBAKASI NAIROBI</v>
          </cell>
          <cell r="P63" t="str">
            <v>Pend</v>
          </cell>
          <cell r="Q63" t="str">
            <v>Pend</v>
          </cell>
          <cell r="R63" t="str">
            <v>Pend</v>
          </cell>
          <cell r="S63" t="str">
            <v>6. ABOVE 1 YEAR</v>
          </cell>
          <cell r="T63" t="str">
            <v>PENDING DECLARATION</v>
          </cell>
        </row>
        <row r="64">
          <cell r="A64" t="str">
            <v>MSKU1545675</v>
          </cell>
          <cell r="B64">
            <v>40</v>
          </cell>
          <cell r="C64">
            <v>43017</v>
          </cell>
          <cell r="D64">
            <v>1052</v>
          </cell>
          <cell r="E64" t="str">
            <v>961567696</v>
          </cell>
          <cell r="F64" t="str">
            <v>ICDN</v>
          </cell>
          <cell r="G64" t="str">
            <v>CSTM</v>
          </cell>
          <cell r="H64">
            <v>0</v>
          </cell>
          <cell r="I64">
            <v>0</v>
          </cell>
          <cell r="J64">
            <v>0</v>
          </cell>
          <cell r="K64" t="str">
            <v>QUALITY G S COMPANY LIMITED 27021</v>
          </cell>
          <cell r="L64" t="str">
            <v>Pend</v>
          </cell>
          <cell r="M64" t="str">
            <v>Pend</v>
          </cell>
          <cell r="N64" t="str">
            <v>Pend</v>
          </cell>
          <cell r="O64" t="str">
            <v>CIGARETTE INTRANSIT TO ICD EMBAKASI NAIROBI</v>
          </cell>
          <cell r="P64" t="str">
            <v>Pend</v>
          </cell>
          <cell r="Q64" t="str">
            <v>Pend</v>
          </cell>
          <cell r="R64" t="str">
            <v>Pend</v>
          </cell>
          <cell r="S64" t="str">
            <v>6. ABOVE 1 YEAR</v>
          </cell>
          <cell r="T64" t="str">
            <v>PENDING DECLARATION</v>
          </cell>
        </row>
        <row r="65">
          <cell r="A65" t="str">
            <v>PCIU8802717</v>
          </cell>
          <cell r="B65">
            <v>40</v>
          </cell>
          <cell r="C65">
            <v>43017</v>
          </cell>
          <cell r="D65">
            <v>1052</v>
          </cell>
          <cell r="E65" t="str">
            <v>HUBL70312000</v>
          </cell>
          <cell r="F65" t="str">
            <v>ICDN</v>
          </cell>
          <cell r="G65" t="str">
            <v>SHED2</v>
          </cell>
          <cell r="H65">
            <v>2017</v>
          </cell>
          <cell r="I65" t="str">
            <v>NBI</v>
          </cell>
          <cell r="J65" t="str">
            <v>1611647 </v>
          </cell>
          <cell r="K65" t="str">
            <v>MAXI PRECISION SYSTEMS PO BOX00610 16077MOMBASA KENYA</v>
          </cell>
          <cell r="L65" t="str">
            <v>Pend</v>
          </cell>
          <cell r="M65" t="str">
            <v>Pend</v>
          </cell>
          <cell r="N65" t="str">
            <v>Pend</v>
          </cell>
          <cell r="O65" t="str">
            <v>TV CARGO IN TRANSIT TO ICD EMBAKASI IS ON CONSIGNEE S ACCOUNT RISK ARRANGEMENT FREIGHT PREPAID</v>
          </cell>
          <cell r="P65" t="str">
            <v>Pend</v>
          </cell>
          <cell r="Q65" t="str">
            <v>Pend</v>
          </cell>
          <cell r="R65" t="str">
            <v>Pend</v>
          </cell>
          <cell r="S65" t="str">
            <v>6. ABOVE 1 YEAR</v>
          </cell>
          <cell r="T65" t="str">
            <v>PENDING DPC</v>
          </cell>
        </row>
        <row r="66">
          <cell r="A66" t="str">
            <v>MRKU6032400</v>
          </cell>
          <cell r="B66">
            <v>40</v>
          </cell>
          <cell r="C66">
            <v>43019</v>
          </cell>
          <cell r="D66">
            <v>1050</v>
          </cell>
          <cell r="E66" t="str">
            <v>961657767</v>
          </cell>
          <cell r="F66" t="str">
            <v>ICDN</v>
          </cell>
          <cell r="G66" t="str">
            <v>A1C/32/05/2</v>
          </cell>
          <cell r="H66">
            <v>0</v>
          </cell>
          <cell r="I66">
            <v>0</v>
          </cell>
          <cell r="J66">
            <v>0</v>
          </cell>
          <cell r="K66" t="str">
            <v xml:space="preserve">XPLICO INSURANCE LTD </v>
          </cell>
          <cell r="L66" t="str">
            <v>Pend</v>
          </cell>
          <cell r="M66" t="str">
            <v>Pend</v>
          </cell>
          <cell r="N66" t="str">
            <v>Pend</v>
          </cell>
          <cell r="O66" t="str">
            <v>CIGARETTE INTRANSIT TO ICD EMBAKASI NAIROBI</v>
          </cell>
          <cell r="P66" t="str">
            <v>Pend</v>
          </cell>
          <cell r="Q66" t="str">
            <v>Pend</v>
          </cell>
          <cell r="R66" t="str">
            <v>Pend</v>
          </cell>
          <cell r="S66" t="str">
            <v>6. ABOVE 1 YEAR</v>
          </cell>
          <cell r="T66" t="str">
            <v>PENDING DECLARATION</v>
          </cell>
        </row>
        <row r="67">
          <cell r="A67" t="str">
            <v>MSKU9687151</v>
          </cell>
          <cell r="B67">
            <v>40</v>
          </cell>
          <cell r="C67">
            <v>43019</v>
          </cell>
          <cell r="D67">
            <v>1050</v>
          </cell>
          <cell r="E67" t="str">
            <v>961834698</v>
          </cell>
          <cell r="F67" t="str">
            <v>ICDN</v>
          </cell>
          <cell r="G67" t="str">
            <v>CSTM</v>
          </cell>
          <cell r="H67">
            <v>0</v>
          </cell>
          <cell r="I67">
            <v>0</v>
          </cell>
          <cell r="J67">
            <v>0</v>
          </cell>
          <cell r="K67" t="str">
            <v>QUALITY G S COMPANY LIMITED 27022</v>
          </cell>
          <cell r="L67" t="str">
            <v>Pend</v>
          </cell>
          <cell r="M67" t="str">
            <v>Pend</v>
          </cell>
          <cell r="N67" t="str">
            <v>Pend</v>
          </cell>
          <cell r="O67" t="str">
            <v>CIGARETTE INTRANSIT TO ICD EMBAKASI NAIROBI</v>
          </cell>
          <cell r="P67" t="str">
            <v>Pend</v>
          </cell>
          <cell r="Q67" t="str">
            <v>Pend</v>
          </cell>
          <cell r="R67" t="str">
            <v>Pend</v>
          </cell>
          <cell r="S67" t="str">
            <v>6. ABOVE 1 YEAR</v>
          </cell>
          <cell r="T67" t="str">
            <v>PENDING DECLARATION</v>
          </cell>
        </row>
        <row r="68">
          <cell r="A68" t="str">
            <v>PONU7874180</v>
          </cell>
          <cell r="B68">
            <v>40</v>
          </cell>
          <cell r="C68">
            <v>43019</v>
          </cell>
          <cell r="D68">
            <v>1050</v>
          </cell>
          <cell r="E68" t="str">
            <v>961567696</v>
          </cell>
          <cell r="F68" t="str">
            <v>ICDN</v>
          </cell>
          <cell r="G68" t="str">
            <v>CSTM</v>
          </cell>
          <cell r="H68">
            <v>0</v>
          </cell>
          <cell r="I68">
            <v>0</v>
          </cell>
          <cell r="J68">
            <v>0</v>
          </cell>
          <cell r="K68" t="str">
            <v>QUALITY G S COMPANY LIMITED 27022</v>
          </cell>
          <cell r="L68" t="str">
            <v>Pend</v>
          </cell>
          <cell r="M68" t="str">
            <v>Pend</v>
          </cell>
          <cell r="N68" t="str">
            <v>Pend</v>
          </cell>
          <cell r="O68" t="str">
            <v>CIGARETTE INTRANSIT TO ICD EMBAKASI NAIROBI</v>
          </cell>
          <cell r="P68" t="str">
            <v>Pend</v>
          </cell>
          <cell r="Q68" t="str">
            <v>Pend</v>
          </cell>
          <cell r="R68" t="str">
            <v>Pend</v>
          </cell>
          <cell r="S68" t="str">
            <v>6. ABOVE 1 YEAR</v>
          </cell>
          <cell r="T68" t="str">
            <v>PENDING DECLARATION</v>
          </cell>
        </row>
        <row r="69">
          <cell r="A69" t="str">
            <v>MRKU3332321</v>
          </cell>
          <cell r="B69">
            <v>40</v>
          </cell>
          <cell r="C69">
            <v>43023</v>
          </cell>
          <cell r="D69">
            <v>1046</v>
          </cell>
          <cell r="E69" t="str">
            <v>961979520</v>
          </cell>
          <cell r="F69" t="str">
            <v>ICDN</v>
          </cell>
          <cell r="G69" t="str">
            <v>CSTM</v>
          </cell>
          <cell r="H69">
            <v>0</v>
          </cell>
          <cell r="I69">
            <v>0</v>
          </cell>
          <cell r="J69">
            <v>0</v>
          </cell>
          <cell r="K69" t="str">
            <v>QUALITY G S COMPANY LIMITED 27022</v>
          </cell>
          <cell r="L69" t="str">
            <v>Pend</v>
          </cell>
          <cell r="M69" t="str">
            <v>Pend</v>
          </cell>
          <cell r="N69" t="str">
            <v>Pend</v>
          </cell>
          <cell r="O69" t="str">
            <v>CIGARETTE INTRANSIT TO ICD EMBAKASI NAIROBI</v>
          </cell>
          <cell r="P69" t="str">
            <v>Pend</v>
          </cell>
          <cell r="Q69" t="str">
            <v>Pend</v>
          </cell>
          <cell r="R69" t="str">
            <v>Pend</v>
          </cell>
          <cell r="S69" t="str">
            <v>6. ABOVE 1 YEAR</v>
          </cell>
          <cell r="T69" t="str">
            <v>PENDING DECLARATION</v>
          </cell>
        </row>
        <row r="70">
          <cell r="A70" t="str">
            <v>PCIU8581832</v>
          </cell>
          <cell r="B70">
            <v>40</v>
          </cell>
          <cell r="C70">
            <v>43023</v>
          </cell>
          <cell r="D70">
            <v>1046</v>
          </cell>
          <cell r="E70" t="str">
            <v>SZDE70019000</v>
          </cell>
          <cell r="F70" t="str">
            <v>ICDN</v>
          </cell>
          <cell r="G70" t="str">
            <v>A1D/22/06/2</v>
          </cell>
          <cell r="H70">
            <v>2017</v>
          </cell>
          <cell r="I70" t="str">
            <v>NBI</v>
          </cell>
          <cell r="J70">
            <v>1615566</v>
          </cell>
          <cell r="K70" t="str">
            <v>MAXI PRECISION SYSTEMSP O BOX 00610 16077 KENYATEL254722723170</v>
          </cell>
          <cell r="L70" t="str">
            <v>SHARDI EXPRESS LIMITED</v>
          </cell>
          <cell r="M70">
            <v>43063</v>
          </cell>
          <cell r="N70">
            <v>44160</v>
          </cell>
          <cell r="O70" t="str">
            <v>DVD 3000PCS GOODS IN TRANSIT TO ICD EMBAKASI NAIROBI KENYA IS ON CONSIGNEE S ACCOUNT RISK AND ARRANGEMENT CARRIER S LIABILITY CEASES AT MOMBASA</v>
          </cell>
          <cell r="P70" t="str">
            <v>Pend</v>
          </cell>
          <cell r="Q70" t="str">
            <v>Pend</v>
          </cell>
          <cell r="R70" t="str">
            <v>Pend</v>
          </cell>
          <cell r="S70" t="str">
            <v>6. ABOVE 1 YEAR</v>
          </cell>
          <cell r="T70" t="str">
            <v>RELEASED BUT IN YARD</v>
          </cell>
        </row>
        <row r="71">
          <cell r="A71" t="str">
            <v>MRKU2700780</v>
          </cell>
          <cell r="B71">
            <v>40</v>
          </cell>
          <cell r="C71">
            <v>43024</v>
          </cell>
          <cell r="D71">
            <v>1045</v>
          </cell>
          <cell r="E71" t="str">
            <v>961834698</v>
          </cell>
          <cell r="F71" t="str">
            <v>ICDN</v>
          </cell>
          <cell r="G71" t="str">
            <v>CSTM</v>
          </cell>
          <cell r="H71">
            <v>0</v>
          </cell>
          <cell r="I71">
            <v>0</v>
          </cell>
          <cell r="J71">
            <v>0</v>
          </cell>
          <cell r="K71" t="str">
            <v>QUALITY G S COMPANY LIMITED 27022</v>
          </cell>
          <cell r="L71" t="str">
            <v>Pend</v>
          </cell>
          <cell r="M71" t="str">
            <v>Pend</v>
          </cell>
          <cell r="N71" t="str">
            <v>Pend</v>
          </cell>
          <cell r="O71" t="str">
            <v>CIGARETTE INTRANSIT TO ICD EMBAKASI NAIROBI</v>
          </cell>
          <cell r="P71" t="str">
            <v>Pend</v>
          </cell>
          <cell r="Q71" t="str">
            <v>Pend</v>
          </cell>
          <cell r="R71" t="str">
            <v>Pend</v>
          </cell>
          <cell r="S71" t="str">
            <v>6. ABOVE 1 YEAR</v>
          </cell>
          <cell r="T71" t="str">
            <v>PENDING DECLARATION</v>
          </cell>
        </row>
        <row r="72">
          <cell r="A72" t="str">
            <v>DAYU6112829</v>
          </cell>
          <cell r="B72">
            <v>40</v>
          </cell>
          <cell r="C72">
            <v>43025</v>
          </cell>
          <cell r="D72">
            <v>1044</v>
          </cell>
          <cell r="E72" t="str">
            <v>961782147</v>
          </cell>
          <cell r="F72" t="str">
            <v>ICDN</v>
          </cell>
          <cell r="G72" t="str">
            <v>CSTM</v>
          </cell>
          <cell r="H72">
            <v>0</v>
          </cell>
          <cell r="I72">
            <v>0</v>
          </cell>
          <cell r="J72">
            <v>0</v>
          </cell>
          <cell r="K72" t="str">
            <v>QUALITY G S COMPANY LIMITED 27022</v>
          </cell>
          <cell r="L72" t="str">
            <v>Pend</v>
          </cell>
          <cell r="M72" t="str">
            <v>Pend</v>
          </cell>
          <cell r="N72" t="str">
            <v>Pend</v>
          </cell>
          <cell r="O72" t="str">
            <v>CIGARETTE INTRANSIT TO ICD EMBAKASI NAIROBI</v>
          </cell>
          <cell r="P72" t="str">
            <v>Pend</v>
          </cell>
          <cell r="Q72" t="str">
            <v>Pend</v>
          </cell>
          <cell r="R72" t="str">
            <v>Pend</v>
          </cell>
          <cell r="S72" t="str">
            <v>6. ABOVE 1 YEAR</v>
          </cell>
          <cell r="T72" t="str">
            <v>PENDING DECLARATION</v>
          </cell>
        </row>
        <row r="73">
          <cell r="A73" t="str">
            <v>TCNU8629994</v>
          </cell>
          <cell r="B73">
            <v>40</v>
          </cell>
          <cell r="C73">
            <v>43025</v>
          </cell>
          <cell r="D73">
            <v>1044</v>
          </cell>
          <cell r="E73" t="str">
            <v>961782147</v>
          </cell>
          <cell r="F73" t="str">
            <v>ICDN</v>
          </cell>
          <cell r="G73" t="str">
            <v>CSTM</v>
          </cell>
          <cell r="H73">
            <v>0</v>
          </cell>
          <cell r="I73">
            <v>0</v>
          </cell>
          <cell r="J73">
            <v>0</v>
          </cell>
          <cell r="K73" t="str">
            <v>QUALITY G S COMPANY LIMITED 27022</v>
          </cell>
          <cell r="L73" t="str">
            <v>Pend</v>
          </cell>
          <cell r="M73" t="str">
            <v>Pend</v>
          </cell>
          <cell r="N73" t="str">
            <v>Pend</v>
          </cell>
          <cell r="O73" t="str">
            <v>CIGARETTE INTRANSIT TO ICD EMBAKASI NAIROBI</v>
          </cell>
          <cell r="P73" t="str">
            <v>Pend</v>
          </cell>
          <cell r="Q73" t="str">
            <v>Pend</v>
          </cell>
          <cell r="R73" t="str">
            <v>Pend</v>
          </cell>
          <cell r="S73" t="str">
            <v>6. ABOVE 1 YEAR</v>
          </cell>
          <cell r="T73" t="str">
            <v>PENDING DECLARATION</v>
          </cell>
        </row>
        <row r="74">
          <cell r="A74" t="str">
            <v>MRKU6188603</v>
          </cell>
          <cell r="B74">
            <v>40</v>
          </cell>
          <cell r="C74">
            <v>43031</v>
          </cell>
          <cell r="D74">
            <v>1038</v>
          </cell>
          <cell r="E74" t="str">
            <v>961979520</v>
          </cell>
          <cell r="F74" t="str">
            <v>ICDN</v>
          </cell>
          <cell r="G74" t="str">
            <v>CSTM</v>
          </cell>
          <cell r="H74">
            <v>0</v>
          </cell>
          <cell r="I74">
            <v>0</v>
          </cell>
          <cell r="J74">
            <v>0</v>
          </cell>
          <cell r="K74" t="str">
            <v>QUALITY G S COMPANY LIMITED 27022</v>
          </cell>
          <cell r="L74" t="str">
            <v>Pend</v>
          </cell>
          <cell r="M74" t="str">
            <v>Pend</v>
          </cell>
          <cell r="N74" t="str">
            <v>Pend</v>
          </cell>
          <cell r="O74" t="str">
            <v>CIGARETTE INTRANSIT TO ICD EMBAKASI NAIROBI</v>
          </cell>
          <cell r="P74" t="str">
            <v>Pend</v>
          </cell>
          <cell r="Q74" t="str">
            <v>Pend</v>
          </cell>
          <cell r="R74" t="str">
            <v>Pend</v>
          </cell>
          <cell r="S74" t="str">
            <v>6. ABOVE 1 YEAR</v>
          </cell>
          <cell r="T74" t="str">
            <v>PENDING DECLARATION</v>
          </cell>
        </row>
        <row r="75">
          <cell r="A75" t="str">
            <v>MSKU1158090</v>
          </cell>
          <cell r="B75">
            <v>40</v>
          </cell>
          <cell r="C75">
            <v>43039</v>
          </cell>
          <cell r="D75">
            <v>1030</v>
          </cell>
          <cell r="E75" t="str">
            <v>962244326</v>
          </cell>
          <cell r="F75" t="str">
            <v>ICDN</v>
          </cell>
          <cell r="G75" t="str">
            <v>CSTM</v>
          </cell>
          <cell r="H75">
            <v>0</v>
          </cell>
          <cell r="I75">
            <v>0</v>
          </cell>
          <cell r="J75">
            <v>0</v>
          </cell>
          <cell r="K75" t="str">
            <v>QUALITY G S COMPANY LIMITED 27022</v>
          </cell>
          <cell r="L75" t="str">
            <v>Pend</v>
          </cell>
          <cell r="M75" t="str">
            <v>Pend</v>
          </cell>
          <cell r="N75" t="str">
            <v>Pend</v>
          </cell>
          <cell r="O75" t="str">
            <v>CIGARETTE INTRANSIT TO ICD EMBAKASI NAIROBI</v>
          </cell>
          <cell r="P75" t="str">
            <v>Pend</v>
          </cell>
          <cell r="Q75" t="str">
            <v>Pend</v>
          </cell>
          <cell r="R75" t="str">
            <v>Pend</v>
          </cell>
          <cell r="S75" t="str">
            <v>6. ABOVE 1 YEAR</v>
          </cell>
          <cell r="T75" t="str">
            <v>PENDING DECLARATION</v>
          </cell>
        </row>
        <row r="76">
          <cell r="A76" t="str">
            <v>MSKU1673819</v>
          </cell>
          <cell r="B76">
            <v>40</v>
          </cell>
          <cell r="C76">
            <v>43039</v>
          </cell>
          <cell r="D76">
            <v>1030</v>
          </cell>
          <cell r="E76" t="str">
            <v>573819303</v>
          </cell>
          <cell r="F76" t="str">
            <v>ICDN</v>
          </cell>
          <cell r="G76" t="str">
            <v>CSTM2</v>
          </cell>
          <cell r="H76">
            <v>0</v>
          </cell>
          <cell r="I76">
            <v>0</v>
          </cell>
          <cell r="J76">
            <v>0</v>
          </cell>
          <cell r="K76" t="str">
            <v>QUALITY G S COMPANY LIMITED 27019-</v>
          </cell>
          <cell r="L76" t="str">
            <v>Pend</v>
          </cell>
          <cell r="M76" t="str">
            <v>Pend</v>
          </cell>
          <cell r="N76" t="str">
            <v>Pend</v>
          </cell>
          <cell r="O76" t="str">
            <v>CIGARETTE HS CODE 240220 INTRANSIT TO ICD EMBAKASI NAIROBI</v>
          </cell>
          <cell r="P76" t="str">
            <v>Pend</v>
          </cell>
          <cell r="Q76" t="str">
            <v>Pend</v>
          </cell>
          <cell r="R76" t="str">
            <v>Pend</v>
          </cell>
          <cell r="S76" t="str">
            <v>6. ABOVE 1 YEAR</v>
          </cell>
          <cell r="T76" t="str">
            <v>PENDING DECLARATION</v>
          </cell>
        </row>
        <row r="77">
          <cell r="A77" t="str">
            <v>MRSU3049356</v>
          </cell>
          <cell r="B77">
            <v>40</v>
          </cell>
          <cell r="C77">
            <v>43045</v>
          </cell>
          <cell r="D77">
            <v>1024</v>
          </cell>
          <cell r="E77" t="str">
            <v>962244326</v>
          </cell>
          <cell r="F77" t="str">
            <v>ICDN</v>
          </cell>
          <cell r="G77" t="str">
            <v>CSTM</v>
          </cell>
          <cell r="H77">
            <v>0</v>
          </cell>
          <cell r="I77">
            <v>0</v>
          </cell>
          <cell r="J77">
            <v>0</v>
          </cell>
          <cell r="K77" t="str">
            <v>QUALITY G S COMPANY LIMITED 27022</v>
          </cell>
          <cell r="L77" t="str">
            <v>Pend</v>
          </cell>
          <cell r="M77" t="str">
            <v>Pend</v>
          </cell>
          <cell r="N77" t="str">
            <v>Pend</v>
          </cell>
          <cell r="O77" t="str">
            <v>CIGARETTE INTRANSIT TO ICD EMBAKASI NAIROBI</v>
          </cell>
          <cell r="P77" t="str">
            <v>Pend</v>
          </cell>
          <cell r="Q77" t="str">
            <v>Pend</v>
          </cell>
          <cell r="R77" t="str">
            <v>Pend</v>
          </cell>
          <cell r="S77" t="str">
            <v>6. ABOVE 1 YEAR</v>
          </cell>
          <cell r="T77" t="str">
            <v>PENDING DECLARATION</v>
          </cell>
        </row>
        <row r="78">
          <cell r="A78" t="str">
            <v>MRSU3125230</v>
          </cell>
          <cell r="B78">
            <v>40</v>
          </cell>
          <cell r="C78">
            <v>43045</v>
          </cell>
          <cell r="D78">
            <v>1024</v>
          </cell>
          <cell r="E78" t="str">
            <v>962287454</v>
          </cell>
          <cell r="F78" t="str">
            <v>ICDN</v>
          </cell>
          <cell r="G78" t="str">
            <v>CSTM</v>
          </cell>
          <cell r="H78">
            <v>0</v>
          </cell>
          <cell r="I78">
            <v>0</v>
          </cell>
          <cell r="J78">
            <v>0</v>
          </cell>
          <cell r="K78" t="str">
            <v>QUALITY G S COMPANY LIMITED 27022</v>
          </cell>
          <cell r="L78" t="str">
            <v>Pend</v>
          </cell>
          <cell r="M78" t="str">
            <v>Pend</v>
          </cell>
          <cell r="N78" t="str">
            <v>Pend</v>
          </cell>
          <cell r="O78" t="str">
            <v>CIGARETTE INTRANSIT TO ICD EMBAKASI NAIROBI</v>
          </cell>
          <cell r="P78" t="str">
            <v>Pend</v>
          </cell>
          <cell r="Q78" t="str">
            <v>Pend</v>
          </cell>
          <cell r="R78" t="str">
            <v>Pend</v>
          </cell>
          <cell r="S78" t="str">
            <v>6. ABOVE 1 YEAR</v>
          </cell>
          <cell r="T78" t="str">
            <v>PENDING DECLARATION</v>
          </cell>
        </row>
        <row r="79">
          <cell r="A79" t="str">
            <v>MSKU0656951</v>
          </cell>
          <cell r="B79">
            <v>40</v>
          </cell>
          <cell r="C79">
            <v>43045</v>
          </cell>
          <cell r="D79">
            <v>1024</v>
          </cell>
          <cell r="E79" t="str">
            <v>573819303</v>
          </cell>
          <cell r="F79" t="str">
            <v>ICDN</v>
          </cell>
          <cell r="G79" t="str">
            <v>M2B/73/02/1</v>
          </cell>
          <cell r="H79">
            <v>0</v>
          </cell>
          <cell r="I79">
            <v>0</v>
          </cell>
          <cell r="J79">
            <v>0</v>
          </cell>
          <cell r="K79" t="str">
            <v>QUALITY G S COMPANY LIMITED 27019-</v>
          </cell>
          <cell r="L79" t="str">
            <v>Pend</v>
          </cell>
          <cell r="M79" t="str">
            <v>Pend</v>
          </cell>
          <cell r="N79" t="str">
            <v>Pend</v>
          </cell>
          <cell r="O79" t="str">
            <v>CIGARETTE HS CODE 240220 INTRANSIT TO ICD EMBAKASI NAIROBI</v>
          </cell>
          <cell r="P79" t="str">
            <v>Pend</v>
          </cell>
          <cell r="Q79" t="str">
            <v>Pend</v>
          </cell>
          <cell r="R79" t="str">
            <v>Pend</v>
          </cell>
          <cell r="S79" t="str">
            <v>6. ABOVE 1 YEAR</v>
          </cell>
          <cell r="T79" t="str">
            <v>PENDING DECLARATION</v>
          </cell>
        </row>
        <row r="80">
          <cell r="A80" t="str">
            <v>MRSU3263666</v>
          </cell>
          <cell r="B80">
            <v>40</v>
          </cell>
          <cell r="C80">
            <v>43056</v>
          </cell>
          <cell r="D80">
            <v>1013</v>
          </cell>
          <cell r="E80" t="str">
            <v>962343767</v>
          </cell>
          <cell r="F80" t="str">
            <v>ICDN</v>
          </cell>
          <cell r="G80" t="str">
            <v>CSTM2</v>
          </cell>
          <cell r="H80">
            <v>0</v>
          </cell>
          <cell r="I80">
            <v>0</v>
          </cell>
          <cell r="J80">
            <v>0</v>
          </cell>
          <cell r="K80" t="str">
            <v>QUALITY G S COMPANY LIMITED 27022</v>
          </cell>
          <cell r="L80" t="str">
            <v>Pend</v>
          </cell>
          <cell r="M80" t="str">
            <v>Pend</v>
          </cell>
          <cell r="N80" t="str">
            <v>Pend</v>
          </cell>
          <cell r="O80" t="str">
            <v>CIGARETTE INTRANSIT TO ICD EMBAKASI NAIROBI</v>
          </cell>
          <cell r="P80" t="str">
            <v>Pend</v>
          </cell>
          <cell r="Q80" t="str">
            <v>Pend</v>
          </cell>
          <cell r="R80" t="str">
            <v>Pend</v>
          </cell>
          <cell r="S80" t="str">
            <v>6. ABOVE 1 YEAR</v>
          </cell>
          <cell r="T80" t="str">
            <v>PENDING DECLARATION</v>
          </cell>
        </row>
        <row r="81">
          <cell r="A81" t="str">
            <v>MRKU4944532</v>
          </cell>
          <cell r="B81">
            <v>40</v>
          </cell>
          <cell r="C81">
            <v>43057</v>
          </cell>
          <cell r="D81">
            <v>1012</v>
          </cell>
          <cell r="E81" t="str">
            <v>962343767</v>
          </cell>
          <cell r="F81" t="str">
            <v>ICDN</v>
          </cell>
          <cell r="G81" t="str">
            <v>CSTM</v>
          </cell>
          <cell r="H81">
            <v>0</v>
          </cell>
          <cell r="I81">
            <v>0</v>
          </cell>
          <cell r="J81">
            <v>0</v>
          </cell>
          <cell r="K81" t="str">
            <v>QUALITY G S COMPANY LIMITED 27022</v>
          </cell>
          <cell r="L81" t="str">
            <v>Pend</v>
          </cell>
          <cell r="M81" t="str">
            <v>Pend</v>
          </cell>
          <cell r="N81" t="str">
            <v>Pend</v>
          </cell>
          <cell r="O81" t="str">
            <v>CIGARETTE INTRANSIT TO ICD EMBAKASI NAIROBI</v>
          </cell>
          <cell r="P81" t="str">
            <v>Pend</v>
          </cell>
          <cell r="Q81" t="str">
            <v>Pend</v>
          </cell>
          <cell r="R81" t="str">
            <v>Pend</v>
          </cell>
          <cell r="S81" t="str">
            <v>6. ABOVE 1 YEAR</v>
          </cell>
          <cell r="T81" t="str">
            <v>PENDING DECLARATION</v>
          </cell>
        </row>
        <row r="82">
          <cell r="A82" t="str">
            <v>MRKU5026640</v>
          </cell>
          <cell r="B82">
            <v>40</v>
          </cell>
          <cell r="C82">
            <v>43057</v>
          </cell>
          <cell r="D82">
            <v>1012</v>
          </cell>
          <cell r="E82" t="str">
            <v>962343767</v>
          </cell>
          <cell r="F82" t="str">
            <v>ICDN</v>
          </cell>
          <cell r="G82" t="str">
            <v>CSTM</v>
          </cell>
          <cell r="H82">
            <v>0</v>
          </cell>
          <cell r="I82">
            <v>0</v>
          </cell>
          <cell r="J82">
            <v>0</v>
          </cell>
          <cell r="K82" t="str">
            <v xml:space="preserve">QUALITY G S COMPANY LIMITED 27019-0 </v>
          </cell>
          <cell r="L82" t="str">
            <v>Pend</v>
          </cell>
          <cell r="M82" t="str">
            <v>Pend</v>
          </cell>
          <cell r="N82" t="str">
            <v>Pend</v>
          </cell>
          <cell r="O82" t="str">
            <v>CIGARETTE HS CODE 40220 INTRANSIT TO ICD EMBAKASI NAIROBI</v>
          </cell>
          <cell r="P82" t="str">
            <v>Pend</v>
          </cell>
          <cell r="Q82" t="str">
            <v>Pend</v>
          </cell>
          <cell r="R82" t="str">
            <v>Pend</v>
          </cell>
          <cell r="S82" t="str">
            <v>6. ABOVE 1 YEAR</v>
          </cell>
          <cell r="T82" t="str">
            <v>PENDING DECLARATION</v>
          </cell>
        </row>
        <row r="83">
          <cell r="A83" t="str">
            <v>MRSU3046001</v>
          </cell>
          <cell r="B83">
            <v>40</v>
          </cell>
          <cell r="C83">
            <v>43057</v>
          </cell>
          <cell r="D83">
            <v>1012</v>
          </cell>
          <cell r="E83" t="str">
            <v>962343767</v>
          </cell>
          <cell r="F83" t="str">
            <v>ICDN</v>
          </cell>
          <cell r="G83" t="str">
            <v>CSTM</v>
          </cell>
          <cell r="H83">
            <v>0</v>
          </cell>
          <cell r="I83">
            <v>0</v>
          </cell>
          <cell r="J83">
            <v>0</v>
          </cell>
          <cell r="K83" t="str">
            <v xml:space="preserve">QUALITY G S COMPANY LIMITED 27019-0 </v>
          </cell>
          <cell r="L83" t="str">
            <v>Pend</v>
          </cell>
          <cell r="M83" t="str">
            <v>Pend</v>
          </cell>
          <cell r="N83" t="str">
            <v>Pend</v>
          </cell>
          <cell r="O83" t="str">
            <v>CIGARETTE HS CODE 40220 INTRANSIT TO ICD EMBAKASI NAIROBI</v>
          </cell>
          <cell r="P83" t="str">
            <v>Pend</v>
          </cell>
          <cell r="Q83" t="str">
            <v>Pend</v>
          </cell>
          <cell r="R83" t="str">
            <v>Pend</v>
          </cell>
          <cell r="S83" t="str">
            <v>6. ABOVE 1 YEAR</v>
          </cell>
          <cell r="T83" t="str">
            <v>PENDING DECLARATION</v>
          </cell>
        </row>
        <row r="84">
          <cell r="A84" t="str">
            <v>MRSU3195670</v>
          </cell>
          <cell r="B84">
            <v>40</v>
          </cell>
          <cell r="C84">
            <v>43057</v>
          </cell>
          <cell r="D84">
            <v>1012</v>
          </cell>
          <cell r="E84" t="str">
            <v>962343767</v>
          </cell>
          <cell r="F84" t="str">
            <v>ICDN</v>
          </cell>
          <cell r="G84" t="str">
            <v>CSTM</v>
          </cell>
          <cell r="H84">
            <v>0</v>
          </cell>
          <cell r="I84">
            <v>0</v>
          </cell>
          <cell r="J84">
            <v>0</v>
          </cell>
          <cell r="K84" t="str">
            <v xml:space="preserve">QUALITY G S COMPANY LIMITED 27019-0 </v>
          </cell>
          <cell r="L84" t="str">
            <v>Pend</v>
          </cell>
          <cell r="M84" t="str">
            <v>Pend</v>
          </cell>
          <cell r="N84" t="str">
            <v>Pend</v>
          </cell>
          <cell r="O84" t="str">
            <v>CIGARETTE HS CODE 40220 INTRANSIT TO ICD EMBAKASI NAIROBI</v>
          </cell>
          <cell r="P84" t="str">
            <v>Pend</v>
          </cell>
          <cell r="Q84" t="str">
            <v>Pend</v>
          </cell>
          <cell r="R84" t="str">
            <v>Pend</v>
          </cell>
          <cell r="S84" t="str">
            <v>6. ABOVE 1 YEAR</v>
          </cell>
          <cell r="T84" t="str">
            <v>PENDING DECLARATION</v>
          </cell>
        </row>
        <row r="85">
          <cell r="A85" t="str">
            <v>MRSU3265442</v>
          </cell>
          <cell r="B85">
            <v>40</v>
          </cell>
          <cell r="C85">
            <v>43057</v>
          </cell>
          <cell r="D85">
            <v>1012</v>
          </cell>
          <cell r="E85" t="str">
            <v>962287454</v>
          </cell>
          <cell r="F85" t="str">
            <v>ICDN</v>
          </cell>
          <cell r="G85" t="str">
            <v>A1C/63/03/2</v>
          </cell>
          <cell r="H85">
            <v>0</v>
          </cell>
          <cell r="I85">
            <v>0</v>
          </cell>
          <cell r="J85">
            <v>0</v>
          </cell>
          <cell r="K85" t="str">
            <v>QUALITY G S COMPANY LIMITED 27022</v>
          </cell>
          <cell r="L85" t="str">
            <v>Pend</v>
          </cell>
          <cell r="M85" t="str">
            <v>Pend</v>
          </cell>
          <cell r="N85" t="str">
            <v>Pend</v>
          </cell>
          <cell r="O85" t="str">
            <v>CIGARETTE INTRANSIT TO ICD EMBAKASI NAIROBI</v>
          </cell>
          <cell r="P85" t="str">
            <v>Pend</v>
          </cell>
          <cell r="Q85" t="str">
            <v>Pend</v>
          </cell>
          <cell r="R85" t="str">
            <v>Pend</v>
          </cell>
          <cell r="S85" t="str">
            <v>6. ABOVE 1 YEAR</v>
          </cell>
          <cell r="T85" t="str">
            <v>PENDING DECLARATION</v>
          </cell>
        </row>
        <row r="86">
          <cell r="A86" t="str">
            <v>MRKU3271674</v>
          </cell>
          <cell r="B86">
            <v>40</v>
          </cell>
          <cell r="C86">
            <v>43059</v>
          </cell>
          <cell r="D86">
            <v>1010</v>
          </cell>
          <cell r="E86" t="str">
            <v>961979520</v>
          </cell>
          <cell r="F86" t="str">
            <v>ICDN</v>
          </cell>
          <cell r="G86" t="str">
            <v>CSTM2</v>
          </cell>
          <cell r="H86">
            <v>0</v>
          </cell>
          <cell r="I86">
            <v>0</v>
          </cell>
          <cell r="J86">
            <v>0</v>
          </cell>
          <cell r="K86" t="str">
            <v>QUALITY G S COMPANY LIMITED 27022</v>
          </cell>
          <cell r="L86" t="str">
            <v>Pend</v>
          </cell>
          <cell r="M86" t="str">
            <v>Pend</v>
          </cell>
          <cell r="N86" t="str">
            <v>Pend</v>
          </cell>
          <cell r="O86" t="str">
            <v>CIGARETTE INTRANSIT TO ICD EMBAKASI NAIROBI</v>
          </cell>
          <cell r="P86" t="str">
            <v>Pend</v>
          </cell>
          <cell r="Q86" t="str">
            <v>Pend</v>
          </cell>
          <cell r="R86" t="str">
            <v>Pend</v>
          </cell>
          <cell r="S86" t="str">
            <v>6. ABOVE 1 YEAR</v>
          </cell>
          <cell r="T86" t="str">
            <v>PENDING DECLARATION</v>
          </cell>
        </row>
        <row r="87">
          <cell r="A87" t="str">
            <v>MRKU3571481</v>
          </cell>
          <cell r="B87">
            <v>40</v>
          </cell>
          <cell r="C87">
            <v>43059</v>
          </cell>
          <cell r="D87">
            <v>1010</v>
          </cell>
          <cell r="E87" t="str">
            <v>962151317</v>
          </cell>
          <cell r="F87" t="str">
            <v>ICDN</v>
          </cell>
          <cell r="G87" t="str">
            <v>SECUR</v>
          </cell>
          <cell r="H87">
            <v>0</v>
          </cell>
          <cell r="I87">
            <v>0</v>
          </cell>
          <cell r="J87">
            <v>0</v>
          </cell>
          <cell r="K87" t="str">
            <v>QUALITY G S COMPANY LIMITED 27022</v>
          </cell>
          <cell r="L87" t="str">
            <v>Pend</v>
          </cell>
          <cell r="M87" t="str">
            <v>Pend</v>
          </cell>
          <cell r="N87" t="str">
            <v>Pend</v>
          </cell>
          <cell r="O87" t="str">
            <v>CIGARETTE INTRANSIT TO ICD EMBAKASI NAIROBI</v>
          </cell>
          <cell r="P87" t="str">
            <v>Pend</v>
          </cell>
          <cell r="Q87" t="str">
            <v>Pend</v>
          </cell>
          <cell r="R87" t="str">
            <v>Pend</v>
          </cell>
          <cell r="S87" t="str">
            <v>6. ABOVE 1 YEAR</v>
          </cell>
          <cell r="T87" t="str">
            <v>PENDING DECLARATION</v>
          </cell>
        </row>
        <row r="88">
          <cell r="A88" t="str">
            <v>MRSU3049865</v>
          </cell>
          <cell r="B88">
            <v>40</v>
          </cell>
          <cell r="C88">
            <v>43085</v>
          </cell>
          <cell r="D88">
            <v>984</v>
          </cell>
          <cell r="E88" t="str">
            <v>962766969</v>
          </cell>
          <cell r="F88" t="str">
            <v>ICDN</v>
          </cell>
          <cell r="G88" t="str">
            <v>CSTM2</v>
          </cell>
          <cell r="H88">
            <v>0</v>
          </cell>
          <cell r="I88">
            <v>0</v>
          </cell>
          <cell r="J88">
            <v>0</v>
          </cell>
          <cell r="K88" t="str">
            <v xml:space="preserve">QUALITY G S COMPANY LIMITED 27019-0 </v>
          </cell>
          <cell r="L88" t="str">
            <v>Pend</v>
          </cell>
          <cell r="M88" t="str">
            <v>Pend</v>
          </cell>
          <cell r="N88" t="str">
            <v>Pend</v>
          </cell>
          <cell r="O88" t="str">
            <v>CIGARETTE HS CODE 40220 INTRANSIT TO ICD EMBAKASI NAIROBI</v>
          </cell>
          <cell r="P88" t="str">
            <v>Pend</v>
          </cell>
          <cell r="Q88" t="str">
            <v>Pend</v>
          </cell>
          <cell r="R88" t="str">
            <v>Pend</v>
          </cell>
          <cell r="S88" t="str">
            <v>6. ABOVE 1 YEAR</v>
          </cell>
          <cell r="T88" t="str">
            <v>PENDING DECLARATION</v>
          </cell>
        </row>
        <row r="89">
          <cell r="A89" t="str">
            <v>MRSU3118971</v>
          </cell>
          <cell r="B89">
            <v>40</v>
          </cell>
          <cell r="C89">
            <v>43085</v>
          </cell>
          <cell r="D89">
            <v>984</v>
          </cell>
          <cell r="E89" t="str">
            <v>962766969</v>
          </cell>
          <cell r="F89" t="str">
            <v>ICDN</v>
          </cell>
          <cell r="G89" t="str">
            <v>CSTM</v>
          </cell>
          <cell r="H89">
            <v>0</v>
          </cell>
          <cell r="I89">
            <v>0</v>
          </cell>
          <cell r="J89">
            <v>0</v>
          </cell>
          <cell r="K89" t="str">
            <v xml:space="preserve">QUALITY G S COMPANY LIMITED 27019-0 </v>
          </cell>
          <cell r="L89" t="str">
            <v>Pend</v>
          </cell>
          <cell r="M89" t="str">
            <v>Pend</v>
          </cell>
          <cell r="N89" t="str">
            <v>Pend</v>
          </cell>
          <cell r="O89" t="str">
            <v>CIGARETTE HS CODE 40220 INTRANSIT TO ICD EMBAKASI NAIROBI</v>
          </cell>
          <cell r="P89" t="str">
            <v>Pend</v>
          </cell>
          <cell r="Q89" t="str">
            <v>Pend</v>
          </cell>
          <cell r="R89" t="str">
            <v>Pend</v>
          </cell>
          <cell r="S89" t="str">
            <v>6. ABOVE 1 YEAR</v>
          </cell>
          <cell r="T89" t="str">
            <v>PENDING DECLARATION</v>
          </cell>
        </row>
        <row r="90">
          <cell r="A90" t="str">
            <v>TCLU2740489</v>
          </cell>
          <cell r="B90">
            <v>20</v>
          </cell>
          <cell r="C90">
            <v>43089</v>
          </cell>
          <cell r="D90">
            <v>980</v>
          </cell>
          <cell r="E90" t="str">
            <v>574413797</v>
          </cell>
          <cell r="F90" t="str">
            <v>ICDN</v>
          </cell>
          <cell r="G90" t="str">
            <v>CSTM</v>
          </cell>
          <cell r="H90">
            <v>2017</v>
          </cell>
          <cell r="I90" t="str">
            <v>NBI</v>
          </cell>
          <cell r="J90">
            <v>1624005</v>
          </cell>
          <cell r="K90" t="str">
            <v>NAIVASHA DISTILLERS LTD P O BOX 958</v>
          </cell>
          <cell r="L90" t="str">
            <v>SYLLER IMPRESS COMPANY LIMITED</v>
          </cell>
          <cell r="M90" t="str">
            <v>Pend</v>
          </cell>
          <cell r="N90" t="str">
            <v>Pend</v>
          </cell>
          <cell r="O90" t="str">
            <v>TCLU2740489 20 DRY 8 6 SHIPPER S SEAL MLIN1339050 816 CARTON GROSS WEIGHT 17136 KGS MEASUREMENT 25 CBM 1 X 20 DRY CONTAINERS STC 816 EIGHT HUNDRED SIXTEEN CARTONS ONLY MESSINA PREMIMUM GIN ALCOHOL CONTENT 37 5 V V PACKING 5 LTRS X 4 IN EACH CAR TON BATCH NO 40 MFG 10 2017 TOTAL LITRES 16320 LTRS INV TLI NDL 0094 01 DTD 06 11 2017 S B 1029537 DTD 2 1 11 2017 NT WT KGS 15667 000 GR WT KGS 17136 000 HS-CODE 2 2085011 MARKS AND NUMBERS 7910847 INTRANSIT TO ICD EMBAKAS I NAIROBI</v>
          </cell>
          <cell r="P90" t="str">
            <v>Pend</v>
          </cell>
          <cell r="Q90" t="str">
            <v>Pend</v>
          </cell>
          <cell r="R90" t="str">
            <v>Pend</v>
          </cell>
          <cell r="S90" t="str">
            <v>6. ABOVE 1 YEAR</v>
          </cell>
          <cell r="T90" t="str">
            <v>PENDING DPC</v>
          </cell>
        </row>
        <row r="91">
          <cell r="A91" t="str">
            <v>MRKU4041470</v>
          </cell>
          <cell r="B91">
            <v>40</v>
          </cell>
          <cell r="C91">
            <v>43110</v>
          </cell>
          <cell r="D91">
            <v>959</v>
          </cell>
          <cell r="E91" t="str">
            <v>962932225</v>
          </cell>
          <cell r="F91" t="str">
            <v>ICDN</v>
          </cell>
          <cell r="G91" t="str">
            <v>CSTM</v>
          </cell>
          <cell r="H91">
            <v>0</v>
          </cell>
          <cell r="I91">
            <v>0</v>
          </cell>
          <cell r="J91">
            <v>0</v>
          </cell>
          <cell r="K91" t="str">
            <v xml:space="preserve">QUALITY G S COMPANY LIMITED 27019-0 </v>
          </cell>
          <cell r="L91" t="str">
            <v>Pend</v>
          </cell>
          <cell r="M91" t="str">
            <v>Pend</v>
          </cell>
          <cell r="N91" t="str">
            <v>Pend</v>
          </cell>
          <cell r="O91" t="str">
            <v>CIGARETTE HS CODE 40220 INTRANSIT TO ICD EMBAKASI NAIROBI</v>
          </cell>
          <cell r="P91" t="str">
            <v>Pend</v>
          </cell>
          <cell r="Q91" t="str">
            <v>Pend</v>
          </cell>
          <cell r="R91" t="str">
            <v>Pend</v>
          </cell>
          <cell r="S91" t="str">
            <v>6. ABOVE 1 YEAR</v>
          </cell>
          <cell r="T91" t="str">
            <v>PENDING DECLARATION</v>
          </cell>
        </row>
        <row r="92">
          <cell r="A92" t="str">
            <v>MRKU4752479</v>
          </cell>
          <cell r="B92">
            <v>40</v>
          </cell>
          <cell r="C92">
            <v>43110</v>
          </cell>
          <cell r="D92">
            <v>959</v>
          </cell>
          <cell r="E92" t="str">
            <v>962932225</v>
          </cell>
          <cell r="F92" t="str">
            <v>ICDN</v>
          </cell>
          <cell r="G92" t="str">
            <v>CSTM</v>
          </cell>
          <cell r="H92">
            <v>0</v>
          </cell>
          <cell r="I92">
            <v>0</v>
          </cell>
          <cell r="J92">
            <v>0</v>
          </cell>
          <cell r="K92" t="str">
            <v xml:space="preserve">QUALITY G S COMPANY LIMITED 27019-0 </v>
          </cell>
          <cell r="L92" t="str">
            <v>Pend</v>
          </cell>
          <cell r="M92" t="str">
            <v>Pend</v>
          </cell>
          <cell r="N92" t="str">
            <v>Pend</v>
          </cell>
          <cell r="O92" t="str">
            <v>CIGARETTE HS CODE 40220 INTRANSIT TO ICD EMBAKASI NAIROBI</v>
          </cell>
          <cell r="P92" t="str">
            <v>Pend</v>
          </cell>
          <cell r="Q92" t="str">
            <v>Pend</v>
          </cell>
          <cell r="R92" t="str">
            <v>Pend</v>
          </cell>
          <cell r="S92" t="str">
            <v>6. ABOVE 1 YEAR</v>
          </cell>
          <cell r="T92" t="str">
            <v>PENDING DECLARATION</v>
          </cell>
        </row>
        <row r="93">
          <cell r="A93" t="str">
            <v>MRKU5301042</v>
          </cell>
          <cell r="B93">
            <v>40</v>
          </cell>
          <cell r="C93">
            <v>43110</v>
          </cell>
          <cell r="D93">
            <v>959</v>
          </cell>
          <cell r="E93" t="str">
            <v>962932225</v>
          </cell>
          <cell r="F93" t="str">
            <v>ICDN</v>
          </cell>
          <cell r="G93" t="str">
            <v>CSTM2</v>
          </cell>
          <cell r="H93">
            <v>0</v>
          </cell>
          <cell r="I93">
            <v>0</v>
          </cell>
          <cell r="J93">
            <v>0</v>
          </cell>
          <cell r="K93" t="str">
            <v xml:space="preserve">QUALITY G S COMPANY LIMITED 27019-0 </v>
          </cell>
          <cell r="L93" t="str">
            <v>Pend</v>
          </cell>
          <cell r="M93" t="str">
            <v>Pend</v>
          </cell>
          <cell r="N93" t="str">
            <v>Pend</v>
          </cell>
          <cell r="O93" t="str">
            <v>CIGARETTE HS CODE 40220 INTRANSIT TO ICD EMBAKASI NAIROBI</v>
          </cell>
          <cell r="P93" t="str">
            <v>Pend</v>
          </cell>
          <cell r="Q93" t="str">
            <v>Pend</v>
          </cell>
          <cell r="R93" t="str">
            <v>Pend</v>
          </cell>
          <cell r="S93" t="str">
            <v>6. ABOVE 1 YEAR</v>
          </cell>
          <cell r="T93" t="str">
            <v>PENDING DECLARATION</v>
          </cell>
        </row>
        <row r="94">
          <cell r="A94" t="str">
            <v>MRKU6485812</v>
          </cell>
          <cell r="B94">
            <v>40</v>
          </cell>
          <cell r="C94">
            <v>43110</v>
          </cell>
          <cell r="D94">
            <v>959</v>
          </cell>
          <cell r="E94" t="str">
            <v>962932225</v>
          </cell>
          <cell r="F94" t="str">
            <v>ICDN</v>
          </cell>
          <cell r="G94" t="str">
            <v>CSTM</v>
          </cell>
          <cell r="H94">
            <v>0</v>
          </cell>
          <cell r="I94">
            <v>0</v>
          </cell>
          <cell r="J94">
            <v>0</v>
          </cell>
          <cell r="K94" t="str">
            <v xml:space="preserve">QUALITY G S COMPANY LIMITED 27019-0 </v>
          </cell>
          <cell r="L94" t="str">
            <v>Pend</v>
          </cell>
          <cell r="M94" t="str">
            <v>Pend</v>
          </cell>
          <cell r="N94" t="str">
            <v>Pend</v>
          </cell>
          <cell r="O94" t="str">
            <v>CIGARETTE HS CODE 40220 INTRANSIT TO ICD EMBAKASI NAIROBI</v>
          </cell>
          <cell r="P94" t="str">
            <v>Pend</v>
          </cell>
          <cell r="Q94" t="str">
            <v>Pend</v>
          </cell>
          <cell r="R94" t="str">
            <v>Pend</v>
          </cell>
          <cell r="S94" t="str">
            <v>6. ABOVE 1 YEAR</v>
          </cell>
          <cell r="T94" t="str">
            <v>PENDING DECLARATION</v>
          </cell>
        </row>
        <row r="95">
          <cell r="A95" t="str">
            <v>MRKU2032696</v>
          </cell>
          <cell r="B95">
            <v>40</v>
          </cell>
          <cell r="C95">
            <v>43116</v>
          </cell>
          <cell r="D95">
            <v>953</v>
          </cell>
          <cell r="E95" t="str">
            <v>963069136</v>
          </cell>
          <cell r="F95" t="str">
            <v>ICDN</v>
          </cell>
          <cell r="G95" t="str">
            <v>CSTM</v>
          </cell>
          <cell r="H95">
            <v>0</v>
          </cell>
          <cell r="I95">
            <v>0</v>
          </cell>
          <cell r="J95">
            <v>0</v>
          </cell>
          <cell r="K95" t="str">
            <v xml:space="preserve">QUALITY G S COMPANY LIMITED 27019-0 </v>
          </cell>
          <cell r="L95" t="str">
            <v>Pend</v>
          </cell>
          <cell r="M95" t="str">
            <v>Pend</v>
          </cell>
          <cell r="N95" t="str">
            <v>Pend</v>
          </cell>
          <cell r="O95" t="str">
            <v>CIGARETTE HS CODE 40220 INTRANSIT TO ICD EMBAKASI NAIROBI</v>
          </cell>
          <cell r="P95" t="str">
            <v>Pend</v>
          </cell>
          <cell r="Q95" t="str">
            <v>Pend</v>
          </cell>
          <cell r="R95" t="str">
            <v>Pend</v>
          </cell>
          <cell r="S95" t="str">
            <v>6. ABOVE 1 YEAR</v>
          </cell>
          <cell r="T95" t="str">
            <v>PENDING DECLARATION</v>
          </cell>
        </row>
        <row r="96">
          <cell r="A96" t="str">
            <v>MRKU3194053</v>
          </cell>
          <cell r="B96">
            <v>40</v>
          </cell>
          <cell r="C96">
            <v>43116</v>
          </cell>
          <cell r="D96">
            <v>953</v>
          </cell>
          <cell r="E96" t="str">
            <v>963069136</v>
          </cell>
          <cell r="F96" t="str">
            <v>ICDN</v>
          </cell>
          <cell r="G96" t="str">
            <v>CSTM</v>
          </cell>
          <cell r="H96">
            <v>0</v>
          </cell>
          <cell r="I96">
            <v>0</v>
          </cell>
          <cell r="J96">
            <v>0</v>
          </cell>
          <cell r="K96" t="str">
            <v xml:space="preserve">QUALITY G S COMPANY LIMITED 27019-0 </v>
          </cell>
          <cell r="L96" t="str">
            <v>Pend</v>
          </cell>
          <cell r="M96" t="str">
            <v>Pend</v>
          </cell>
          <cell r="N96" t="str">
            <v>Pend</v>
          </cell>
          <cell r="O96" t="str">
            <v>CIGARETTE HS CODE 40220 INTRANSIT TO ICD EMBAKASI NAIROBI</v>
          </cell>
          <cell r="P96" t="str">
            <v>Pend</v>
          </cell>
          <cell r="Q96" t="str">
            <v>Pend</v>
          </cell>
          <cell r="R96" t="str">
            <v>Pend</v>
          </cell>
          <cell r="S96" t="str">
            <v>6. ABOVE 1 YEAR</v>
          </cell>
          <cell r="T96" t="str">
            <v>PENDING DECLARATION</v>
          </cell>
        </row>
        <row r="97">
          <cell r="A97" t="str">
            <v>MSKU1088882</v>
          </cell>
          <cell r="B97">
            <v>40</v>
          </cell>
          <cell r="C97">
            <v>43116</v>
          </cell>
          <cell r="D97">
            <v>953</v>
          </cell>
          <cell r="E97" t="str">
            <v>963069136</v>
          </cell>
          <cell r="F97" t="str">
            <v>ICDN</v>
          </cell>
          <cell r="G97" t="str">
            <v>A1A/38/02/2</v>
          </cell>
          <cell r="H97">
            <v>0</v>
          </cell>
          <cell r="I97">
            <v>0</v>
          </cell>
          <cell r="J97">
            <v>0</v>
          </cell>
          <cell r="K97" t="str">
            <v xml:space="preserve">QUALITY G S COMPANY LIMITED 27019-0 </v>
          </cell>
          <cell r="L97" t="str">
            <v>Pend</v>
          </cell>
          <cell r="M97" t="str">
            <v>Pend</v>
          </cell>
          <cell r="N97" t="str">
            <v>Pend</v>
          </cell>
          <cell r="O97" t="str">
            <v>CIGARETTE HS CODE 40220 INTRANSIT TO ICD EMBAKASI NAIROBI</v>
          </cell>
          <cell r="P97" t="str">
            <v>Pend</v>
          </cell>
          <cell r="Q97" t="str">
            <v>Pend</v>
          </cell>
          <cell r="R97" t="str">
            <v>Pend</v>
          </cell>
          <cell r="S97" t="str">
            <v>6. ABOVE 1 YEAR</v>
          </cell>
          <cell r="T97" t="str">
            <v>PENDING DECLARATION</v>
          </cell>
        </row>
        <row r="98">
          <cell r="A98" t="str">
            <v>PONU2094112</v>
          </cell>
          <cell r="B98">
            <v>20</v>
          </cell>
          <cell r="C98">
            <v>43116</v>
          </cell>
          <cell r="D98">
            <v>953</v>
          </cell>
          <cell r="E98" t="str">
            <v>963281259</v>
          </cell>
          <cell r="F98" t="str">
            <v>MITCH</v>
          </cell>
          <cell r="G98" t="str">
            <v>MITCH</v>
          </cell>
          <cell r="H98">
            <v>2018</v>
          </cell>
          <cell r="I98" t="str">
            <v>NBI</v>
          </cell>
          <cell r="J98" t="str">
            <v>1630424 </v>
          </cell>
          <cell r="K98" t="str">
            <v>DONAR PRODUCTS CO P O BOX 84 - 001</v>
          </cell>
          <cell r="L98" t="str">
            <v>Pend</v>
          </cell>
          <cell r="M98" t="str">
            <v>Pend</v>
          </cell>
          <cell r="N98" t="str">
            <v>Pend</v>
          </cell>
          <cell r="O98" t="str">
            <v>5X20FT STC 1300 CARTONS ACTUATOR DRIVE CALLIPER HS CODE 9032 89 00 G ADS GRINDING MACHINE 215V MODEL GDS56431 HS CODE 8465 93 00 SPARE PAR TS FOR ROOT PASS WELDING AND PIPELINER ORBITAL MIG PIPE WELDING SYSTE M HS CODE 8515 90 00 00 IN TRANSIT TO ICD EMBAKASI NAIROBI</v>
          </cell>
          <cell r="P98" t="str">
            <v>Pend</v>
          </cell>
          <cell r="Q98" t="str">
            <v>Pend</v>
          </cell>
          <cell r="R98" t="str">
            <v>Pend</v>
          </cell>
          <cell r="S98" t="str">
            <v>6. ABOVE 1 YEAR</v>
          </cell>
          <cell r="T98" t="str">
            <v>PENDING DPC</v>
          </cell>
        </row>
        <row r="99">
          <cell r="A99" t="str">
            <v>MRKU7305983</v>
          </cell>
          <cell r="B99">
            <v>20</v>
          </cell>
          <cell r="C99">
            <v>43119</v>
          </cell>
          <cell r="D99">
            <v>950</v>
          </cell>
          <cell r="E99" t="str">
            <v>574754774</v>
          </cell>
          <cell r="F99" t="str">
            <v>ICDN</v>
          </cell>
          <cell r="G99" t="str">
            <v>M0A/51/02/1</v>
          </cell>
          <cell r="H99">
            <v>2018</v>
          </cell>
          <cell r="I99" t="str">
            <v>NBI</v>
          </cell>
          <cell r="J99">
            <v>1630507</v>
          </cell>
          <cell r="K99" t="str">
            <v>DONAR PRODUCTS CO P O BOX 84 - 001</v>
          </cell>
          <cell r="L99" t="str">
            <v>Pend</v>
          </cell>
          <cell r="M99">
            <v>43640</v>
          </cell>
          <cell r="N99" t="str">
            <v>Pend</v>
          </cell>
          <cell r="O99" t="str">
            <v>6X20FT STC 1560 CARTONS ACTUATOR DRIVE CALLIPER HS CODE 9032 89 00 G ADS GRINDING MACHINE 215V MODEL GDS56431 HS CODE 8465 93 00 SPARE PAR TS FOR ROOT PASS WELDING AND PIPELINER ORBITAL MIG PIPE WELDING SYST EM HS CODE 8515 90 00 00 IN TRANSIT TO ICD EMBAKASI NAIROBI</v>
          </cell>
          <cell r="P99" t="str">
            <v>Pend</v>
          </cell>
          <cell r="Q99" t="str">
            <v>Pend</v>
          </cell>
          <cell r="R99" t="str">
            <v>Pend</v>
          </cell>
          <cell r="S99" t="str">
            <v>6. ABOVE 1 YEAR</v>
          </cell>
          <cell r="T99" t="str">
            <v>RELEASE PROCESS</v>
          </cell>
        </row>
        <row r="100">
          <cell r="A100" t="str">
            <v>MRSU0079779</v>
          </cell>
          <cell r="B100">
            <v>20</v>
          </cell>
          <cell r="C100">
            <v>43119</v>
          </cell>
          <cell r="D100">
            <v>950</v>
          </cell>
          <cell r="E100" t="str">
            <v>574754844</v>
          </cell>
          <cell r="F100" t="str">
            <v>ICDN</v>
          </cell>
          <cell r="G100" t="str">
            <v>CSTM</v>
          </cell>
          <cell r="H100">
            <v>2018</v>
          </cell>
          <cell r="I100" t="str">
            <v>NBI</v>
          </cell>
          <cell r="J100">
            <v>1629712</v>
          </cell>
          <cell r="K100" t="str">
            <v>GENDIPE ENTERPRISES P O BOX 57725</v>
          </cell>
          <cell r="L100" t="str">
            <v>Pend</v>
          </cell>
          <cell r="M100">
            <v>43129</v>
          </cell>
          <cell r="N100" t="str">
            <v>29/01/2018 </v>
          </cell>
          <cell r="O100" t="str">
            <v>9X20FT STC 4984 PKGS OF GLAZE PRINTING MACHINE PRESSING MACHINE WIT H ACCESSORIES AND ROCK DRILLING MACHINE DIAMETER 34MM- 42MM MAX DRILL ING DEPTH 6M H S CODE 8428 90 00 IN TRANSIT TO ICD EMBAKASI NAIROBI</v>
          </cell>
          <cell r="P100" t="str">
            <v>Pend</v>
          </cell>
          <cell r="Q100" t="str">
            <v>Pend</v>
          </cell>
          <cell r="R100" t="str">
            <v>Pend</v>
          </cell>
          <cell r="S100" t="str">
            <v>6. ABOVE 1 YEAR</v>
          </cell>
          <cell r="T100" t="str">
            <v>RELEASED BUT IN YARD</v>
          </cell>
        </row>
        <row r="101">
          <cell r="A101" t="str">
            <v>TCKU1913094</v>
          </cell>
          <cell r="B101">
            <v>20</v>
          </cell>
          <cell r="C101">
            <v>43119</v>
          </cell>
          <cell r="D101">
            <v>950</v>
          </cell>
          <cell r="E101" t="str">
            <v>963281259</v>
          </cell>
          <cell r="F101" t="str">
            <v>MITCH</v>
          </cell>
          <cell r="G101" t="str">
            <v>MITCH</v>
          </cell>
          <cell r="H101">
            <v>2018</v>
          </cell>
          <cell r="I101" t="str">
            <v>NBI</v>
          </cell>
          <cell r="J101" t="str">
            <v>1630424 </v>
          </cell>
          <cell r="K101" t="str">
            <v>DONAR PRODUCTS CO P O BOX 84 - 001</v>
          </cell>
          <cell r="L101" t="str">
            <v>Pend</v>
          </cell>
          <cell r="M101" t="str">
            <v>Pend</v>
          </cell>
          <cell r="N101" t="str">
            <v>Pend</v>
          </cell>
          <cell r="O101" t="str">
            <v>5X20FT STC 1300 CARTONS ACTUATOR DRIVE CALLIPER HS CODE 9032 89 00 G ADS GRINDING MACHINE 215V MODEL GDS56431 HS CODE 8465 93 00 SPARE PAR TS FOR ROOT PASS WELDING AND PIPELINER ORBITAL MIG PIPE WELDING SYSTE M HS CODE 8515 90 00 00 IN TRANSIT TO ICD EMBAKASI NAIROBI</v>
          </cell>
          <cell r="P101" t="str">
            <v>Pend</v>
          </cell>
          <cell r="Q101" t="str">
            <v>Pend</v>
          </cell>
          <cell r="R101" t="str">
            <v>Pend</v>
          </cell>
          <cell r="S101" t="str">
            <v>6. ABOVE 1 YEAR</v>
          </cell>
          <cell r="T101" t="str">
            <v>PENDING DPC</v>
          </cell>
        </row>
        <row r="102">
          <cell r="A102" t="str">
            <v>TRLU8952653</v>
          </cell>
          <cell r="B102">
            <v>20</v>
          </cell>
          <cell r="C102">
            <v>43119</v>
          </cell>
          <cell r="D102">
            <v>950</v>
          </cell>
          <cell r="E102" t="str">
            <v>963281259</v>
          </cell>
          <cell r="F102" t="str">
            <v>ICDN</v>
          </cell>
          <cell r="G102" t="str">
            <v>A1A/26/02/1</v>
          </cell>
          <cell r="H102">
            <v>2018</v>
          </cell>
          <cell r="I102" t="str">
            <v>NBI</v>
          </cell>
          <cell r="J102" t="str">
            <v>1630424 </v>
          </cell>
          <cell r="K102" t="str">
            <v>DONAR PRODUCTS CO P O BOX 84 - 001</v>
          </cell>
          <cell r="L102" t="str">
            <v>Pend</v>
          </cell>
          <cell r="M102" t="str">
            <v>Pend</v>
          </cell>
          <cell r="N102" t="str">
            <v>Pend</v>
          </cell>
          <cell r="O102" t="str">
            <v>5X20FT STC 1300 CARTONS ACTUATOR DRIVE CALLIPER HS CODE 9032 89 00 G ADS GRINDING MACHINE 215V MODEL GDS56431 HS CODE 8465 93 00 SPARE PAR TS FOR ROOT PASS WELDING AND PIPELINER ORBITAL MIG PIPE WELDING SYSTE M HS CODE 8515 90 00 00 IN TRANSIT TO ICD EMBAKASI NAIROBI</v>
          </cell>
          <cell r="P102" t="str">
            <v>Pend</v>
          </cell>
          <cell r="Q102" t="str">
            <v>Pend</v>
          </cell>
          <cell r="R102" t="str">
            <v>Pend</v>
          </cell>
          <cell r="S102" t="str">
            <v>6. ABOVE 1 YEAR</v>
          </cell>
          <cell r="T102" t="str">
            <v>PENDING DPC</v>
          </cell>
        </row>
        <row r="103">
          <cell r="A103" t="str">
            <v>MRSU3585678</v>
          </cell>
          <cell r="B103">
            <v>40</v>
          </cell>
          <cell r="C103">
            <v>43120</v>
          </cell>
          <cell r="D103">
            <v>949</v>
          </cell>
          <cell r="E103" t="str">
            <v>574359871</v>
          </cell>
          <cell r="F103" t="str">
            <v>MITCH</v>
          </cell>
          <cell r="G103" t="str">
            <v>MITCH</v>
          </cell>
          <cell r="H103">
            <v>0</v>
          </cell>
          <cell r="I103">
            <v>0</v>
          </cell>
          <cell r="J103">
            <v>0</v>
          </cell>
          <cell r="K103" t="str">
            <v>QUALITY G S COMPANY LIMITED 27019-</v>
          </cell>
          <cell r="L103" t="str">
            <v>Pend</v>
          </cell>
          <cell r="M103" t="str">
            <v>Pend</v>
          </cell>
          <cell r="N103" t="str">
            <v>Pend</v>
          </cell>
          <cell r="O103" t="str">
            <v>CIGARETTE HS CODE 240220 INTRANSIT TO ICD EMBAKASI NAIROBI</v>
          </cell>
          <cell r="P103" t="str">
            <v>Pend</v>
          </cell>
          <cell r="Q103" t="str">
            <v>Pend</v>
          </cell>
          <cell r="R103" t="str">
            <v>Pend</v>
          </cell>
          <cell r="S103" t="str">
            <v>6. ABOVE 1 YEAR</v>
          </cell>
          <cell r="T103" t="str">
            <v>PENDING DECLARATION</v>
          </cell>
        </row>
        <row r="104">
          <cell r="A104" t="str">
            <v>MRSU3750561</v>
          </cell>
          <cell r="B104">
            <v>40</v>
          </cell>
          <cell r="C104">
            <v>43120</v>
          </cell>
          <cell r="D104">
            <v>949</v>
          </cell>
          <cell r="E104" t="str">
            <v>574359871</v>
          </cell>
          <cell r="F104" t="str">
            <v>MITCH</v>
          </cell>
          <cell r="G104" t="str">
            <v>MITCH</v>
          </cell>
          <cell r="H104">
            <v>0</v>
          </cell>
          <cell r="I104">
            <v>0</v>
          </cell>
          <cell r="J104">
            <v>0</v>
          </cell>
          <cell r="K104" t="str">
            <v>QUALITY G S COMPANY LIMITED 27019-</v>
          </cell>
          <cell r="L104" t="str">
            <v>Pend</v>
          </cell>
          <cell r="M104" t="str">
            <v>Pend</v>
          </cell>
          <cell r="N104" t="str">
            <v>Pend</v>
          </cell>
          <cell r="O104" t="str">
            <v>CIGARETTE HS CODE 240220 INTRANSIT TO ICD EMBAKASI NAIROBI</v>
          </cell>
          <cell r="P104" t="str">
            <v>Pend</v>
          </cell>
          <cell r="Q104" t="str">
            <v>Pend</v>
          </cell>
          <cell r="R104" t="str">
            <v>Pend</v>
          </cell>
          <cell r="S104" t="str">
            <v>6. ABOVE 1 YEAR</v>
          </cell>
          <cell r="T104" t="str">
            <v>PENDING DECLARATION</v>
          </cell>
        </row>
        <row r="105">
          <cell r="A105" t="str">
            <v>TGHU6991162</v>
          </cell>
          <cell r="B105">
            <v>40</v>
          </cell>
          <cell r="C105">
            <v>43123</v>
          </cell>
          <cell r="D105">
            <v>946</v>
          </cell>
          <cell r="E105" t="str">
            <v>962805920</v>
          </cell>
          <cell r="F105" t="str">
            <v>ICDN</v>
          </cell>
          <cell r="G105" t="str">
            <v>CSTM2</v>
          </cell>
          <cell r="H105">
            <v>0</v>
          </cell>
          <cell r="I105">
            <v>0</v>
          </cell>
          <cell r="J105">
            <v>0</v>
          </cell>
          <cell r="K105" t="str">
            <v xml:space="preserve">QUALITY G S COMPANY LIMITED 27019-0 </v>
          </cell>
          <cell r="L105" t="str">
            <v>Pend</v>
          </cell>
          <cell r="M105" t="str">
            <v>Pend</v>
          </cell>
          <cell r="N105" t="str">
            <v>Pend</v>
          </cell>
          <cell r="O105" t="str">
            <v>CIGARETTE HS CODE 40220 INTRANSIT TO ICD EMBAKASI NAIROBI</v>
          </cell>
          <cell r="P105" t="str">
            <v>Pend</v>
          </cell>
          <cell r="Q105" t="str">
            <v>Pend</v>
          </cell>
          <cell r="R105" t="str">
            <v>Pend</v>
          </cell>
          <cell r="S105" t="str">
            <v>6. ABOVE 1 YEAR</v>
          </cell>
          <cell r="T105" t="str">
            <v>PENDING DECLARATION</v>
          </cell>
        </row>
        <row r="106">
          <cell r="A106" t="str">
            <v>MRKU2107326</v>
          </cell>
          <cell r="B106">
            <v>40</v>
          </cell>
          <cell r="C106">
            <v>43127</v>
          </cell>
          <cell r="D106">
            <v>942</v>
          </cell>
          <cell r="E106" t="str">
            <v>963069136</v>
          </cell>
          <cell r="F106" t="str">
            <v>ICDN</v>
          </cell>
          <cell r="G106" t="str">
            <v>CSTM</v>
          </cell>
          <cell r="H106">
            <v>0</v>
          </cell>
          <cell r="I106">
            <v>0</v>
          </cell>
          <cell r="J106">
            <v>0</v>
          </cell>
          <cell r="K106" t="str">
            <v xml:space="preserve">QUALITY G S COMPANY LIMITED 27019-0 </v>
          </cell>
          <cell r="L106" t="str">
            <v>Pend</v>
          </cell>
          <cell r="M106" t="str">
            <v>Pend</v>
          </cell>
          <cell r="N106" t="str">
            <v>Pend</v>
          </cell>
          <cell r="O106" t="str">
            <v>CIGARETTE HS CODE 40220 INTRANSIT TO ICD EMBAKASI NAIROBI</v>
          </cell>
          <cell r="P106" t="str">
            <v>Pend</v>
          </cell>
          <cell r="Q106" t="str">
            <v>Pend</v>
          </cell>
          <cell r="R106" t="str">
            <v>Pend</v>
          </cell>
          <cell r="S106" t="str">
            <v>6. ABOVE 1 YEAR</v>
          </cell>
          <cell r="T106" t="str">
            <v>PENDING DECLARATION</v>
          </cell>
        </row>
        <row r="107">
          <cell r="A107" t="str">
            <v>EITU0036671</v>
          </cell>
          <cell r="B107">
            <v>20</v>
          </cell>
          <cell r="C107">
            <v>43139</v>
          </cell>
          <cell r="D107">
            <v>930</v>
          </cell>
          <cell r="E107" t="str">
            <v>140796064097</v>
          </cell>
          <cell r="F107" t="str">
            <v>ICDN</v>
          </cell>
          <cell r="G107" t="str">
            <v>CSTM</v>
          </cell>
          <cell r="H107">
            <v>0</v>
          </cell>
          <cell r="I107">
            <v>0</v>
          </cell>
          <cell r="J107">
            <v>0</v>
          </cell>
          <cell r="K107" t="str">
            <v>SWAKI SUPPLIERS LTD</v>
          </cell>
          <cell r="L107" t="str">
            <v>Pend</v>
          </cell>
          <cell r="M107" t="str">
            <v>Pend</v>
          </cell>
          <cell r="N107" t="str">
            <v>Pend</v>
          </cell>
          <cell r="O107" t="str">
            <v>DICALCIUM PHOSPHATE 18 GRANULARN M DICALCIUM PHOSPHATE 18 GRANULAR</v>
          </cell>
          <cell r="P107" t="str">
            <v>Pend</v>
          </cell>
          <cell r="Q107" t="str">
            <v>Pend</v>
          </cell>
          <cell r="R107" t="str">
            <v>Pend</v>
          </cell>
          <cell r="S107" t="str">
            <v>6. ABOVE 1 YEAR</v>
          </cell>
          <cell r="T107" t="str">
            <v>PENDING DECLARATION</v>
          </cell>
        </row>
        <row r="108">
          <cell r="A108" t="str">
            <v>TGHU8314345</v>
          </cell>
          <cell r="B108">
            <v>40</v>
          </cell>
          <cell r="C108">
            <v>43162</v>
          </cell>
          <cell r="D108">
            <v>907</v>
          </cell>
          <cell r="E108" t="str">
            <v>963766712</v>
          </cell>
          <cell r="F108" t="str">
            <v>ICDN</v>
          </cell>
          <cell r="G108" t="str">
            <v>SST</v>
          </cell>
          <cell r="H108">
            <v>2018</v>
          </cell>
          <cell r="I108" t="str">
            <v>MSA</v>
          </cell>
          <cell r="J108">
            <v>6822431</v>
          </cell>
          <cell r="K108" t="str">
            <v>MAKS ENTERPRISES LTD </v>
          </cell>
          <cell r="L108" t="str">
            <v>Pend</v>
          </cell>
          <cell r="M108">
            <v>43157</v>
          </cell>
          <cell r="N108">
            <v>43202</v>
          </cell>
          <cell r="O108" t="str">
            <v>400 BALES USED CLOTHING 2ND GRADE 18000 KG 140 BAGS USED SHOES 2ND GRADE 3500 KG 21 DAYS FREE TIME HS CODE 63090000 INTRANSIT TO P ORT CLEARANCE</v>
          </cell>
          <cell r="P108" t="str">
            <v>Pend</v>
          </cell>
          <cell r="Q108" t="str">
            <v>Pend</v>
          </cell>
          <cell r="R108" t="str">
            <v>Pend</v>
          </cell>
          <cell r="S108" t="str">
            <v>6. ABOVE 1 YEAR</v>
          </cell>
          <cell r="T108" t="str">
            <v>RELEASED BUT IN YARD</v>
          </cell>
        </row>
        <row r="109">
          <cell r="A109" t="str">
            <v>MSCU6967674</v>
          </cell>
          <cell r="B109">
            <v>20</v>
          </cell>
          <cell r="C109">
            <v>43170</v>
          </cell>
          <cell r="D109">
            <v>899</v>
          </cell>
          <cell r="E109" t="str">
            <v>MSCUTG777349</v>
          </cell>
          <cell r="F109" t="str">
            <v>MITCH</v>
          </cell>
          <cell r="G109" t="str">
            <v>MITCH</v>
          </cell>
          <cell r="H109">
            <v>0</v>
          </cell>
          <cell r="I109">
            <v>0</v>
          </cell>
          <cell r="J109">
            <v>0</v>
          </cell>
          <cell r="K109" t="str">
            <v>NORTH STONE TURNER K LTD</v>
          </cell>
          <cell r="L109" t="str">
            <v>PORTS CONVEYORS LIMITED</v>
          </cell>
          <cell r="M109" t="str">
            <v>Pend</v>
          </cell>
          <cell r="N109" t="str">
            <v>Pend</v>
          </cell>
          <cell r="O109" t="str">
            <v>01X20 DC SAID TO CONTAIN WEIGHT 808 CARTON BOXES AND 18 TIED CONTAINING 4 115 SHELVES NET WEIGHT 7 882 37 KG COMMECIAL INVOICE 0702017 RE 17 2090650-029 DE 2176561836 3 FREIGHT COLLECT WOODEN PACKAGE NOT APPLICABLE NOT USED 39269090 44209000 70060000 72169900 83024900 9403600 0 FORWARDING AGENTUTN - UNIVERSAL TRADE NETWORK LOGISTICS LTDA - ME R INDAIAL 424 SL 04 CENTRO EMPRESARIAL ZEMAR OFFICE DOM BOSCO ITAJAI SANTA CATARINA 88303300 BRAZIL</v>
          </cell>
          <cell r="P109" t="str">
            <v>Pend</v>
          </cell>
          <cell r="Q109" t="str">
            <v>Pend</v>
          </cell>
          <cell r="R109" t="str">
            <v>Pend</v>
          </cell>
          <cell r="S109" t="str">
            <v>6. ABOVE 1 YEAR</v>
          </cell>
          <cell r="T109" t="str">
            <v>PENDING DECLARATION</v>
          </cell>
        </row>
        <row r="110">
          <cell r="A110" t="str">
            <v>MSKU0472384</v>
          </cell>
          <cell r="B110">
            <v>40</v>
          </cell>
          <cell r="C110">
            <v>43170</v>
          </cell>
          <cell r="D110">
            <v>899</v>
          </cell>
          <cell r="E110" t="str">
            <v>770342991</v>
          </cell>
          <cell r="F110" t="str">
            <v>KRCM</v>
          </cell>
          <cell r="G110" t="str">
            <v>KRCM</v>
          </cell>
          <cell r="H110">
            <v>0</v>
          </cell>
          <cell r="I110">
            <v>0</v>
          </cell>
          <cell r="J110">
            <v>0</v>
          </cell>
          <cell r="K110" t="str">
            <v>MICHAEL KIBET KOSITANY PO BOX 7194</v>
          </cell>
          <cell r="L110" t="str">
            <v>Pend</v>
          </cell>
          <cell r="M110" t="str">
            <v>Pend</v>
          </cell>
          <cell r="N110" t="str">
            <v>Pend</v>
          </cell>
          <cell r="O110" t="str">
            <v>1 X USED MASSEY FERGUSON 290 TRACTOR SERIAL NUMBER H131208 1 X USED LANDINI 5830 FARM TRACTOR SERIAL NUMBER 224633 1 X USED LORRY FL AT TRAILER SERIAL NUMBER 22535 DISMANTLED FOR SHIPMENT GOODS IN T RANSIT TO FOCUS CFS MOMBASA AT CONSIGNEES RISK AND EXPENSE</v>
          </cell>
          <cell r="P110" t="str">
            <v>Pend</v>
          </cell>
          <cell r="Q110" t="str">
            <v>Pend</v>
          </cell>
          <cell r="R110" t="str">
            <v>Pend</v>
          </cell>
          <cell r="S110" t="str">
            <v>6. ABOVE 1 YEAR</v>
          </cell>
          <cell r="T110" t="str">
            <v>PENDING DECLARATION</v>
          </cell>
        </row>
        <row r="111">
          <cell r="A111" t="str">
            <v>TCKU1679345</v>
          </cell>
          <cell r="B111">
            <v>20</v>
          </cell>
          <cell r="C111">
            <v>43171</v>
          </cell>
          <cell r="D111">
            <v>898</v>
          </cell>
          <cell r="E111" t="str">
            <v>NYKSMAAU01826300</v>
          </cell>
          <cell r="F111" t="str">
            <v>KRCM</v>
          </cell>
          <cell r="G111" t="str">
            <v>KRCM</v>
          </cell>
          <cell r="H111">
            <v>0</v>
          </cell>
          <cell r="I111">
            <v>0</v>
          </cell>
          <cell r="J111">
            <v>0</v>
          </cell>
          <cell r="K111" t="str">
            <v>EAST AFRICAN TANNERS K LIMITED 25639 00603 NAIROBI KENYA</v>
          </cell>
          <cell r="L111" t="str">
            <v>Pend</v>
          </cell>
          <cell r="M111" t="str">
            <v>Pend</v>
          </cell>
          <cell r="N111" t="str">
            <v>Pend</v>
          </cell>
          <cell r="O111" t="str">
            <v>1X20FT CONTAINER STC 18 PALLETS CHEMICAL FOR TANNING INDUSTRY HEXALIME NSA HEXACIDE TC30 HEXATAN CFF CS HP7 OS ATF HM FP RF NA HEXAOIL NF CSI HSC SAYA BLACK AG H COMP 6688 H BLACK A H PRO 351 H WAX 606 H LAC 055 HEXOL BSE H BIND 115 H PU 239 PRODUCT CRP SBC SF PORT CLEARANCE</v>
          </cell>
          <cell r="P111" t="str">
            <v>Pend</v>
          </cell>
          <cell r="Q111" t="str">
            <v>Pend</v>
          </cell>
          <cell r="R111" t="str">
            <v>Pend</v>
          </cell>
          <cell r="S111" t="str">
            <v>6. ABOVE 1 YEAR</v>
          </cell>
          <cell r="T111" t="str">
            <v>PENDING DECLARATION</v>
          </cell>
        </row>
        <row r="112">
          <cell r="A112" t="str">
            <v>MRKU3038636</v>
          </cell>
          <cell r="B112">
            <v>40</v>
          </cell>
          <cell r="C112">
            <v>43173</v>
          </cell>
          <cell r="D112">
            <v>896</v>
          </cell>
          <cell r="E112" t="str">
            <v>Pend</v>
          </cell>
          <cell r="F112" t="str">
            <v>KRCM</v>
          </cell>
          <cell r="G112" t="str">
            <v>A2A/18/03/2</v>
          </cell>
          <cell r="H112">
            <v>0</v>
          </cell>
          <cell r="I112">
            <v>0</v>
          </cell>
          <cell r="J112">
            <v>0</v>
          </cell>
          <cell r="K112" t="str">
            <v>Pend</v>
          </cell>
          <cell r="L112" t="str">
            <v>Pend</v>
          </cell>
          <cell r="M112" t="str">
            <v>Pend</v>
          </cell>
          <cell r="N112" t="str">
            <v>Pend</v>
          </cell>
          <cell r="O112" t="str">
            <v>Pend</v>
          </cell>
          <cell r="P112" t="str">
            <v>Pend</v>
          </cell>
          <cell r="Q112" t="str">
            <v>Pend</v>
          </cell>
          <cell r="R112" t="str">
            <v>Pend</v>
          </cell>
          <cell r="S112" t="str">
            <v>6. ABOVE 1 YEAR</v>
          </cell>
          <cell r="T112" t="str">
            <v>PENDING DECLARATION</v>
          </cell>
        </row>
        <row r="113">
          <cell r="A113" t="str">
            <v>EISU9244862</v>
          </cell>
          <cell r="B113">
            <v>40</v>
          </cell>
          <cell r="C113">
            <v>43181</v>
          </cell>
          <cell r="D113">
            <v>888</v>
          </cell>
          <cell r="E113" t="str">
            <v>142852857081</v>
          </cell>
          <cell r="F113" t="str">
            <v>MITCH</v>
          </cell>
          <cell r="G113" t="str">
            <v>MITCH</v>
          </cell>
          <cell r="H113">
            <v>2018</v>
          </cell>
          <cell r="I113" t="str">
            <v>NBI</v>
          </cell>
          <cell r="J113">
            <v>1649424</v>
          </cell>
          <cell r="K113" t="str">
            <v>AFRICA ECO CAMPSNAIROBI KENYA</v>
          </cell>
          <cell r="L113" t="str">
            <v>TRANSLINK LOGISTICS LIMITED</v>
          </cell>
          <cell r="M113">
            <v>43273</v>
          </cell>
          <cell r="N113" t="str">
            <v>12/07/2018 </v>
          </cell>
          <cell r="O113" t="str">
            <v>CONTAINER HOUSE TEL FAX 86 0512-66102463 IS UNDER FULL RESPONSIBILI TYAND RISK OF MERCHANTSN M CONTAINER HOUSE TEL FAX 86 0512-66102463 IS UNDER FULL RESPONSIBILITY AND RISK OF MERCHANTS</v>
          </cell>
          <cell r="P113" t="str">
            <v>Pend</v>
          </cell>
          <cell r="Q113" t="str">
            <v>Pend</v>
          </cell>
          <cell r="R113" t="str">
            <v>Pend</v>
          </cell>
          <cell r="S113" t="str">
            <v>6. ABOVE 1 YEAR</v>
          </cell>
          <cell r="T113" t="str">
            <v>RELEASED BUT IN YARD</v>
          </cell>
        </row>
        <row r="114">
          <cell r="A114" t="str">
            <v>PONU1880499</v>
          </cell>
          <cell r="B114">
            <v>40</v>
          </cell>
          <cell r="C114">
            <v>43185</v>
          </cell>
          <cell r="D114">
            <v>884</v>
          </cell>
          <cell r="E114" t="str">
            <v>963382376</v>
          </cell>
          <cell r="F114" t="str">
            <v>KRCM</v>
          </cell>
          <cell r="G114" t="str">
            <v>KRCM</v>
          </cell>
          <cell r="H114">
            <v>0</v>
          </cell>
          <cell r="I114">
            <v>0</v>
          </cell>
          <cell r="J114">
            <v>0</v>
          </cell>
          <cell r="K114" t="str">
            <v>SOUTH WAY GROUP OF COMPANIES P O B87137</v>
          </cell>
          <cell r="L114" t="str">
            <v>Pend</v>
          </cell>
          <cell r="M114" t="str">
            <v>Pend</v>
          </cell>
          <cell r="N114" t="str">
            <v>Pend</v>
          </cell>
          <cell r="O114" t="str">
            <v>SPIRITS INTRANSIT TO PORT CLEARANCE</v>
          </cell>
          <cell r="P114" t="str">
            <v>Pend</v>
          </cell>
          <cell r="Q114" t="str">
            <v>Pend</v>
          </cell>
          <cell r="R114" t="str">
            <v>Pend</v>
          </cell>
          <cell r="S114" t="str">
            <v>6. ABOVE 1 YEAR</v>
          </cell>
          <cell r="T114" t="str">
            <v>PENDING DECLARATION</v>
          </cell>
        </row>
        <row r="115">
          <cell r="A115" t="str">
            <v>APZU3234491</v>
          </cell>
          <cell r="B115">
            <v>20</v>
          </cell>
          <cell r="C115">
            <v>43186</v>
          </cell>
          <cell r="D115">
            <v>883</v>
          </cell>
          <cell r="E115" t="str">
            <v>AMC0618907</v>
          </cell>
          <cell r="F115" t="str">
            <v>ICDN</v>
          </cell>
          <cell r="G115" t="str">
            <v>A4D/11/02/1</v>
          </cell>
          <cell r="H115">
            <v>2018</v>
          </cell>
          <cell r="I115" t="str">
            <v>NBI</v>
          </cell>
          <cell r="J115">
            <v>1647870</v>
          </cell>
          <cell r="K115" t="str">
            <v>JUNACO TRADING KENYA LTD THE GREEN HOUSE NGONG ROAD 2ND FLOOR SUITE N</v>
          </cell>
          <cell r="L115" t="str">
            <v>Pend</v>
          </cell>
          <cell r="M115">
            <v>43231</v>
          </cell>
          <cell r="N115" t="str">
            <v>06/06/2018 </v>
          </cell>
          <cell r="O115" t="str">
            <v>kpa nomination port clearance 3 X 20 ST CONTAINER TOTAL 39 CYLINER ONLY TOTAL THIRTY NINE CYLINDERS ONLY TOTAL 39 NOS OF CYLINDERS WITH 900 KGS CHLORINE EACH 13 CYLINDERS PER FCL H S CODE 28011000 EMPTY CYLINDERS WILL BE RETURN TO SUPPLIER AFTER USING CHLORINE S BILL NO 2926438 2926433 BOTH DTD 17 02 2018 2947288 DTD 19 02 2018 TOTAL NET WT 35100 000 KGS TOTAL GROSS WT 59720 000 KGS COUNTRY OF ORIGIN INDIA PSN CHLORINE UN NUMBER 1017 - IMDG CLASS 2 3 5 1 8 FREIGHT PREPAID PSN CHLORINE UN Number 1017 - IMDG Class 2 3 5 1 8 PSN CHLORINE UN Number 1017 - IMDG Class 2 3 5 1 8 PSN CHLORINE UN Number 1017 - IMDG Class 2 3 5 1 8</v>
          </cell>
          <cell r="P115" t="str">
            <v>Pend</v>
          </cell>
          <cell r="Q115" t="str">
            <v>Pend</v>
          </cell>
          <cell r="R115" t="str">
            <v>Pend</v>
          </cell>
          <cell r="S115" t="str">
            <v>6. ABOVE 1 YEAR</v>
          </cell>
          <cell r="T115" t="str">
            <v>RELEASED BUT IN YARD</v>
          </cell>
        </row>
        <row r="116">
          <cell r="A116" t="str">
            <v>TGHU0889195</v>
          </cell>
          <cell r="B116">
            <v>20</v>
          </cell>
          <cell r="C116">
            <v>43186</v>
          </cell>
          <cell r="D116">
            <v>883</v>
          </cell>
          <cell r="E116" t="str">
            <v>AMC0618907</v>
          </cell>
          <cell r="F116" t="str">
            <v>ICDN</v>
          </cell>
          <cell r="G116" t="str">
            <v>A4D/07/03/2</v>
          </cell>
          <cell r="H116">
            <v>2018</v>
          </cell>
          <cell r="I116" t="str">
            <v>NBI</v>
          </cell>
          <cell r="J116">
            <v>1647870</v>
          </cell>
          <cell r="K116" t="str">
            <v>JUNACO TRADING KENYA LTD THE GREEN HOUSE NGONG ROAD 2ND FLOOR SUITE N</v>
          </cell>
          <cell r="L116" t="str">
            <v>Pend</v>
          </cell>
          <cell r="M116">
            <v>43231</v>
          </cell>
          <cell r="N116" t="str">
            <v>06/06/2018 </v>
          </cell>
          <cell r="O116" t="str">
            <v>kpa nomination port clearance 3 X 20 ST CONTAINER TOTAL 39 CYLINER ONLY TOTAL THIRTY NINE CYLINDERS ONLY TOTAL 39 NOS OF CYLINDERS WITH 900 KGS CHLORINE EACH 13 CYLINDERS PER FCL H S CODE 28011000 EMPTY CYLINDERS WILL BE RETURN TO SUPPLIER AFTER USING CHLORINE S BILL NO 2926438 2926433 BOTH DTD 17 02 2018 2947288 DTD 19 02 2018 TOTAL NET WT 35100 000 KGS TOTAL GROSS WT 59720 000 KGS COUNTRY OF ORIGIN INDIA PSN CHLORINE UN NUMBER 1017 - IMDG CLASS 2 3 5 1 8 FREIGHT PREPAID PSN CHLORINE UN Number 1017 - IMDG Class 2 3 5 1 8 PSN CHLORINE UN Number 1017 - IMDG Class 2 3 5 1 8 PSN CHLORINE UN Number 1017 - IMDG Class 2 3 5 1 8</v>
          </cell>
          <cell r="P116" t="str">
            <v>Pend</v>
          </cell>
          <cell r="Q116" t="str">
            <v>Pend</v>
          </cell>
          <cell r="R116" t="str">
            <v>Pend</v>
          </cell>
          <cell r="S116" t="str">
            <v>6. ABOVE 1 YEAR</v>
          </cell>
          <cell r="T116" t="str">
            <v>RELEASED BUT IN YARD</v>
          </cell>
        </row>
        <row r="117">
          <cell r="A117" t="str">
            <v>MSKU4160656</v>
          </cell>
          <cell r="B117">
            <v>20</v>
          </cell>
          <cell r="C117">
            <v>43187</v>
          </cell>
          <cell r="D117">
            <v>882</v>
          </cell>
          <cell r="E117" t="str">
            <v>963382970</v>
          </cell>
          <cell r="F117" t="str">
            <v>KRCM</v>
          </cell>
          <cell r="G117" t="str">
            <v>KRCM</v>
          </cell>
          <cell r="H117">
            <v>0</v>
          </cell>
          <cell r="I117">
            <v>0</v>
          </cell>
          <cell r="J117">
            <v>0</v>
          </cell>
          <cell r="K117" t="str">
            <v>SOUTH WAY GROUP OF COMPANIES P O B87137</v>
          </cell>
          <cell r="L117" t="str">
            <v>Pend</v>
          </cell>
          <cell r="M117" t="str">
            <v>Pend</v>
          </cell>
          <cell r="N117" t="str">
            <v>Pend</v>
          </cell>
          <cell r="O117" t="str">
            <v>SPIRITS INTRANSIT TO PORT CLEARANCE</v>
          </cell>
          <cell r="P117" t="str">
            <v>Pend</v>
          </cell>
          <cell r="Q117" t="str">
            <v>Pend</v>
          </cell>
          <cell r="R117" t="str">
            <v>Pend</v>
          </cell>
          <cell r="S117" t="str">
            <v>6. ABOVE 1 YEAR</v>
          </cell>
          <cell r="T117" t="str">
            <v>PENDING DECLARATION</v>
          </cell>
        </row>
        <row r="118">
          <cell r="A118" t="str">
            <v>MRSU4078472</v>
          </cell>
          <cell r="B118">
            <v>40</v>
          </cell>
          <cell r="C118">
            <v>43190</v>
          </cell>
          <cell r="D118">
            <v>879</v>
          </cell>
          <cell r="E118" t="str">
            <v>964042108</v>
          </cell>
          <cell r="F118" t="str">
            <v>ICDN</v>
          </cell>
          <cell r="G118" t="str">
            <v>SECUR</v>
          </cell>
          <cell r="H118">
            <v>2018</v>
          </cell>
          <cell r="I118" t="str">
            <v>ICD</v>
          </cell>
          <cell r="J118">
            <v>20821</v>
          </cell>
          <cell r="K118" t="str">
            <v>HUSSEIN OSMAN SAMATAR C O HAYES C</v>
          </cell>
          <cell r="L118" t="str">
            <v>Pend</v>
          </cell>
          <cell r="M118">
            <v>43208</v>
          </cell>
          <cell r="N118" t="str">
            <v>26/06/2018 </v>
          </cell>
          <cell r="O118" t="str">
            <v>USED PERSONAL EFFECTS AND HOUSEHOLD GOODS</v>
          </cell>
          <cell r="P118" t="str">
            <v>Pend</v>
          </cell>
          <cell r="Q118" t="str">
            <v>Pend</v>
          </cell>
          <cell r="R118" t="str">
            <v>Pend</v>
          </cell>
          <cell r="S118" t="str">
            <v>6. ABOVE 1 YEAR</v>
          </cell>
          <cell r="T118" t="str">
            <v>RELEASED BUT IN YARD</v>
          </cell>
        </row>
        <row r="119">
          <cell r="A119" t="str">
            <v>TCLU4946519</v>
          </cell>
          <cell r="B119">
            <v>40</v>
          </cell>
          <cell r="C119">
            <v>43193</v>
          </cell>
          <cell r="D119">
            <v>876</v>
          </cell>
          <cell r="E119" t="str">
            <v>010800179142</v>
          </cell>
          <cell r="F119" t="str">
            <v>ICDN</v>
          </cell>
          <cell r="G119" t="str">
            <v>CFS1</v>
          </cell>
          <cell r="H119">
            <v>0</v>
          </cell>
          <cell r="I119">
            <v>0</v>
          </cell>
          <cell r="J119">
            <v>0</v>
          </cell>
          <cell r="K119" t="str">
            <v>Pend</v>
          </cell>
          <cell r="L119" t="str">
            <v>Pend</v>
          </cell>
          <cell r="M119" t="str">
            <v>Pend</v>
          </cell>
          <cell r="N119" t="str">
            <v>Pend</v>
          </cell>
          <cell r="O119" t="str">
            <v>Pend</v>
          </cell>
          <cell r="P119" t="str">
            <v>Pend</v>
          </cell>
          <cell r="Q119" t="str">
            <v>Pend</v>
          </cell>
          <cell r="R119" t="str">
            <v>Pend</v>
          </cell>
          <cell r="S119" t="str">
            <v>6. ABOVE 1 YEAR</v>
          </cell>
          <cell r="T119" t="str">
            <v>PENDING DECLARATION</v>
          </cell>
        </row>
        <row r="120">
          <cell r="A120" t="str">
            <v>MSKU3515010</v>
          </cell>
          <cell r="B120">
            <v>20</v>
          </cell>
          <cell r="C120">
            <v>43199</v>
          </cell>
          <cell r="D120">
            <v>870</v>
          </cell>
          <cell r="E120" t="str">
            <v>964255656</v>
          </cell>
          <cell r="F120" t="str">
            <v>KRCM</v>
          </cell>
          <cell r="G120" t="str">
            <v>KRCM</v>
          </cell>
          <cell r="H120">
            <v>2018</v>
          </cell>
          <cell r="I120" t="str">
            <v>ICD</v>
          </cell>
          <cell r="J120">
            <v>29588</v>
          </cell>
          <cell r="K120" t="str">
            <v>THE KENYA POWER LIGHTING COMPANYMAIL CMAWEU KPLC CO KE</v>
          </cell>
          <cell r="L120" t="str">
            <v>Pend</v>
          </cell>
          <cell r="M120">
            <v>43411</v>
          </cell>
          <cell r="N120" t="str">
            <v>10/12/2018 </v>
          </cell>
          <cell r="O120" t="str">
            <v>1X20 GP CONTAINER 12 PKGS TWELVE PACKAGES ONLY CONTAINING DE SIGN SUPPLY AND INSTALLATION OF SINGLE PHASE DISTRIBUTION TRANSFO RMERS MEDIUM AND LOW VOLTAGE LINES- MT KENYA PROJECT NAME SCALI NG UP ENERGY ACCESS PROJECT TRANSFORMER DENSIFICATION - LOT 2 L OT 4 ITEMS AS PER COMMERCIAL INVOICE NO A16023 664 Y18 DT 12 03 2018 COMMERCIAL INVOICE NO A16024 665 Y18 DT 12 03 2018 CONTR ACT NO KP1 GD 3 PT AFD A41-LOT 2 DT 24TH MARCH 2017 FUNDED BY AGENCE FRANCAISE DE DEVELOPPEMENT CREDIT FINANCING AGREEMENT NO CK E 1053 01 G IDF NO E1802795375 IDF NO E1802795560 S B NOS 3425 816 3425759 DATED 12 03 2018 TOTAL NET WT 3200 000 KGS TOTALGROSS WT 4353 000 KGS FREIGHT PREPAID 14 DAYS FREE LINE DETENTION AT DESTINATION GOODS IN TRANSIT TO REGIONAL LOGISTICS CFS MIRIT INI ON CONSIGNEE RISK A C AND CARRIER RESPONSIBILITY CEASES AT POD MOMBASA</v>
          </cell>
          <cell r="P120" t="str">
            <v>Pend</v>
          </cell>
          <cell r="Q120" t="str">
            <v>Pend</v>
          </cell>
          <cell r="R120" t="str">
            <v>Pend</v>
          </cell>
          <cell r="S120" t="str">
            <v>6. ABOVE 1 YEAR</v>
          </cell>
          <cell r="T120" t="str">
            <v>RELEASED BUT IN YARD</v>
          </cell>
        </row>
        <row r="121">
          <cell r="A121" t="str">
            <v>TCKU9095230</v>
          </cell>
          <cell r="B121">
            <v>40</v>
          </cell>
          <cell r="C121">
            <v>43200</v>
          </cell>
          <cell r="D121">
            <v>869</v>
          </cell>
          <cell r="E121" t="str">
            <v>EPIRAEESAD173852</v>
          </cell>
          <cell r="F121" t="str">
            <v>ICDN</v>
          </cell>
          <cell r="G121" t="str">
            <v>SHED1</v>
          </cell>
          <cell r="H121">
            <v>0</v>
          </cell>
          <cell r="I121">
            <v>0</v>
          </cell>
          <cell r="J121">
            <v>0</v>
          </cell>
          <cell r="K121" t="str">
            <v>TEAMGLOBAL LINES KENYA LIMITED P</v>
          </cell>
          <cell r="L121" t="str">
            <v>Pend</v>
          </cell>
          <cell r="M121" t="str">
            <v>Pend</v>
          </cell>
          <cell r="N121" t="str">
            <v>Pend</v>
          </cell>
          <cell r="O121" t="str">
            <v>1 X HIGH CUBE 40 CONTAINER SAID TO CONTAIN TOTAL 160 ONE HUNDRED SIXTY ONLY PACKAGES102 CTN STC LATEX STERILE SURGICAL GLOVES 28 CTN STC FABRIC TAPE THERMAL TRANSFER RIBBO PLAIN PAPER LABEL 3 PKG STC FUME HOOD AND BLOWER 10 CTNS OF UMTS SAMPLE SAMPLE NONEBUYER MODEL SMART INVERTOR DEMO - KIT ITEM PARTS OF WASHING MACHINES 4 PLT STC ALCOHOLIC BEVARAGES 3 PLT STC HYOLA 559TT CANOLA 3 PKG STC CHEMICAL HARMLESS 6 PLT STC FRAGRANCES AS PER SHIPPER TYPE OF BL CONSOLIDATION BL Dangerous Cargo Container Number TCKU9095230UNNO </v>
          </cell>
          <cell r="P121" t="str">
            <v>Pend</v>
          </cell>
          <cell r="Q121" t="str">
            <v>Pend</v>
          </cell>
          <cell r="R121" t="str">
            <v>Pend</v>
          </cell>
          <cell r="S121" t="str">
            <v>6. ABOVE 1 YEAR</v>
          </cell>
          <cell r="T121" t="str">
            <v>PENDING DECLARATION</v>
          </cell>
        </row>
        <row r="122">
          <cell r="A122" t="str">
            <v>EITU1444106</v>
          </cell>
          <cell r="B122">
            <v>40</v>
          </cell>
          <cell r="C122">
            <v>43203</v>
          </cell>
          <cell r="D122">
            <v>866</v>
          </cell>
          <cell r="E122" t="str">
            <v>598800011212</v>
          </cell>
          <cell r="F122" t="str">
            <v>ICDN</v>
          </cell>
          <cell r="G122" t="str">
            <v>CFS1B</v>
          </cell>
          <cell r="H122">
            <v>2018</v>
          </cell>
          <cell r="I122" t="str">
            <v>MSA</v>
          </cell>
          <cell r="J122">
            <v>6862349</v>
          </cell>
          <cell r="K122" t="str">
            <v>AUTOXPRESS LIMITED</v>
          </cell>
          <cell r="L122" t="str">
            <v>Pend</v>
          </cell>
          <cell r="M122">
            <v>43220</v>
          </cell>
          <cell r="N122" t="str">
            <v>07/05/2018 </v>
          </cell>
          <cell r="O122" t="str">
            <v>TOTAL 1226 PIECES OF PIRELLI TIRESHS CODE 40 11TOTAL WEIGHT 76225 0 0 KGSFREIGHT PREPAID BY PROMETEON TYREGROUP SRL ITALYNO MARKS TOTAL 1226 PIECES OF PIRELLI TIRES HS CODE 40 11 TOTAL WEIGHT 76225 00 KGS FREIGHT PREPAID BY PROMETEON TYRE GROUP SRL ITALY</v>
          </cell>
          <cell r="P122" t="str">
            <v>Pend</v>
          </cell>
          <cell r="Q122" t="str">
            <v>Pend</v>
          </cell>
          <cell r="R122" t="str">
            <v>Pend</v>
          </cell>
          <cell r="S122" t="str">
            <v>6. ABOVE 1 YEAR</v>
          </cell>
          <cell r="T122" t="str">
            <v>RELEASED BUT IN YARD</v>
          </cell>
        </row>
        <row r="123">
          <cell r="A123" t="str">
            <v>PCIU4630780</v>
          </cell>
          <cell r="B123">
            <v>40</v>
          </cell>
          <cell r="C123">
            <v>43211</v>
          </cell>
          <cell r="D123">
            <v>858</v>
          </cell>
          <cell r="E123" t="str">
            <v>SHPL80109100</v>
          </cell>
          <cell r="F123" t="str">
            <v>MITCH</v>
          </cell>
          <cell r="G123" t="str">
            <v>MITCH</v>
          </cell>
          <cell r="H123">
            <v>0</v>
          </cell>
          <cell r="I123">
            <v>0</v>
          </cell>
          <cell r="J123">
            <v>0</v>
          </cell>
          <cell r="K123" t="str">
            <v>DEACONS EAST AFRICA PLC P O BOX30087 - 00100NAIROBI KENYA</v>
          </cell>
          <cell r="L123" t="str">
            <v>ACCELER GLOBAL LOGISTICS LIMITED</v>
          </cell>
          <cell r="M123" t="str">
            <v>Pend</v>
          </cell>
          <cell r="N123" t="str">
            <v>Pend</v>
          </cell>
          <cell r="O123" t="str">
            <v>SHOPFITTINGS-POWDERCOATED METAL MDF AND PLASTIC SHOPFITTINGS-POWDERCOATED METAL MDF AND PLASTIC GOODS IN TRANSIT TO GREAT LAKES PORT LTD CFS ON CARRIAGE ARRANGED BY MERCHANT UNDER THEIR ON RESPONSIBILITY AND AT THEIR COST AND RISK 440 HAI LUN ROAD HONGKOU DIST SHANGHAI 200086 CHINA PHONE NUMBER 86 21 2610 0000</v>
          </cell>
          <cell r="P123" t="str">
            <v>Pend</v>
          </cell>
          <cell r="Q123" t="str">
            <v>Pend</v>
          </cell>
          <cell r="R123" t="str">
            <v>Pend</v>
          </cell>
          <cell r="S123" t="str">
            <v>6. ABOVE 1 YEAR</v>
          </cell>
          <cell r="T123" t="str">
            <v>PENDING DECLARATION</v>
          </cell>
        </row>
        <row r="124">
          <cell r="A124" t="str">
            <v>GESU1307188</v>
          </cell>
          <cell r="B124">
            <v>20</v>
          </cell>
          <cell r="C124">
            <v>43212</v>
          </cell>
          <cell r="D124">
            <v>857</v>
          </cell>
          <cell r="E124" t="str">
            <v>DAR0116984</v>
          </cell>
          <cell r="F124" t="str">
            <v>ICDN</v>
          </cell>
          <cell r="G124" t="str">
            <v>CSTM2</v>
          </cell>
          <cell r="H124">
            <v>2018</v>
          </cell>
          <cell r="I124" t="str">
            <v>MSA</v>
          </cell>
          <cell r="J124">
            <v>6857084</v>
          </cell>
          <cell r="K124" t="str">
            <v>HAUT INTERNATIONAL KENYA COMPANYLTD ATHI 55 GODOWN NO 39ALONG MOMBASA</v>
          </cell>
          <cell r="L124" t="str">
            <v>Pend</v>
          </cell>
          <cell r="M124">
            <v>43258</v>
          </cell>
          <cell r="N124" t="str">
            <v>09/01/2019 </v>
          </cell>
          <cell r="O124" t="str">
            <v>3X20ST CONTAINERS STC GALVANIZED STEEL COIL GALVANIZED CORRUGATED SHEET REFLECTIVE VEST FREIGHT PREPAID DTHC COLLECT SHIPPERS LOAD STOW WEIGH AND COUNT CARGO IN TRANSIT TO AWANAD CFS</v>
          </cell>
          <cell r="P124" t="str">
            <v>Pend</v>
          </cell>
          <cell r="Q124" t="str">
            <v>Pend</v>
          </cell>
          <cell r="R124" t="str">
            <v>Pend</v>
          </cell>
          <cell r="S124" t="str">
            <v>6. ABOVE 1 YEAR</v>
          </cell>
          <cell r="T124" t="str">
            <v>RELEASED BUT IN YARD</v>
          </cell>
        </row>
        <row r="125">
          <cell r="A125" t="str">
            <v>GESU2515709</v>
          </cell>
          <cell r="B125">
            <v>20</v>
          </cell>
          <cell r="C125">
            <v>43212</v>
          </cell>
          <cell r="D125">
            <v>857</v>
          </cell>
          <cell r="E125" t="str">
            <v>DAR0116984</v>
          </cell>
          <cell r="F125" t="str">
            <v>ICDN</v>
          </cell>
          <cell r="G125" t="str">
            <v>CSTM2</v>
          </cell>
          <cell r="H125">
            <v>2018</v>
          </cell>
          <cell r="I125" t="str">
            <v>MSA</v>
          </cell>
          <cell r="J125">
            <v>6857084</v>
          </cell>
          <cell r="K125" t="str">
            <v>HAUT INTERNATIONAL KENYA COMPANYLTD ATHI 55 GODOWN NO 39ALONG MOMBASA</v>
          </cell>
          <cell r="L125" t="str">
            <v>Pend</v>
          </cell>
          <cell r="M125">
            <v>43258</v>
          </cell>
          <cell r="N125" t="str">
            <v>09/01/2019 </v>
          </cell>
          <cell r="O125" t="str">
            <v>3X20ST CONTAINERS STC GALVANIZED STEEL COIL GALVANIZED CORRUGATED SHEET REFLECTIVE VEST FREIGHT PREPAID DTHC COLLECT SHIPPERS LOAD STOW WEIGH AND COUNT CARGO IN TRANSIT TO AWANAD CFS</v>
          </cell>
          <cell r="P125" t="str">
            <v>Pend</v>
          </cell>
          <cell r="Q125" t="str">
            <v>Pend</v>
          </cell>
          <cell r="R125" t="str">
            <v>Pend</v>
          </cell>
          <cell r="S125" t="str">
            <v>6. ABOVE 1 YEAR</v>
          </cell>
          <cell r="T125" t="str">
            <v>RELEASED BUT IN YARD</v>
          </cell>
        </row>
        <row r="126">
          <cell r="A126" t="str">
            <v>TCLU4847028</v>
          </cell>
          <cell r="B126">
            <v>20</v>
          </cell>
          <cell r="C126">
            <v>43214</v>
          </cell>
          <cell r="D126">
            <v>855</v>
          </cell>
          <cell r="E126" t="str">
            <v>EEA0131131</v>
          </cell>
          <cell r="F126" t="str">
            <v>ICDN</v>
          </cell>
          <cell r="G126" t="str">
            <v>CFS2</v>
          </cell>
          <cell r="H126">
            <v>2018</v>
          </cell>
          <cell r="I126" t="str">
            <v>MSA</v>
          </cell>
          <cell r="J126">
            <v>6876558</v>
          </cell>
          <cell r="K126" t="str">
            <v>PAN AFRICA CHEMICALS LTDELDORET MALABA HIGHWAYPO BOX 1073</v>
          </cell>
          <cell r="L126" t="str">
            <v>Pend</v>
          </cell>
          <cell r="M126">
            <v>43235</v>
          </cell>
          <cell r="N126">
            <v>43260.233877314815</v>
          </cell>
          <cell r="O126" t="str">
            <v>4 X 20 SAID TO CONTAIN TOTAL 68 CYLINDERS ONLY TOTAL SIXTY EIGHT CYLINDERS ONLY AS PER ATTACHED ANNEXURE ON RETURNABLE BASIS LIQUID CHLORINE EXPORT AGAINST BILL OF ENTRY NO 5470765 DATE 06 03 2018 5484941 DATE 07 03 2018 INVOICE NO EX UI 035 DATE 12 03 2018 SB NO 3740651 DATE 24 03 2018 NET WT 61200 00 KGS HS CODE 28011000 FREIGHT PREPAID PSN CHLORINE UN Number 1017 - IMDG Class 2 3 - PG - Flashpoint C PSN CHLORINE UN Number 1017 - IMDG Class 2 3 - PG - Flashpoint C PSN CHLORINE UN Number 1017 - IMDG Class 2 3 5 1 8 PSN CHLORINE UN Number 1017 - IMDG Class 2 3 5 1 8 PSN </v>
          </cell>
          <cell r="P126" t="str">
            <v>Pend</v>
          </cell>
          <cell r="Q126" t="str">
            <v>Pend</v>
          </cell>
          <cell r="R126" t="str">
            <v>Pend</v>
          </cell>
          <cell r="S126" t="str">
            <v>6. ABOVE 1 YEAR</v>
          </cell>
          <cell r="T126" t="str">
            <v>RELEASED BUT IN YARD</v>
          </cell>
        </row>
        <row r="127">
          <cell r="A127" t="str">
            <v>MRKU6540798</v>
          </cell>
          <cell r="B127">
            <v>20</v>
          </cell>
          <cell r="C127">
            <v>43222</v>
          </cell>
          <cell r="D127">
            <v>847</v>
          </cell>
          <cell r="E127" t="str">
            <v>964348948</v>
          </cell>
          <cell r="F127" t="str">
            <v>KRCM</v>
          </cell>
          <cell r="G127" t="str">
            <v>KRCM</v>
          </cell>
          <cell r="H127">
            <v>0</v>
          </cell>
          <cell r="I127">
            <v>0</v>
          </cell>
          <cell r="J127">
            <v>0</v>
          </cell>
          <cell r="K127" t="str">
            <v>SIMBA CORPORATION LIMITED P O BOX</v>
          </cell>
          <cell r="L127" t="str">
            <v>Pend</v>
          </cell>
          <cell r="M127" t="str">
            <v>Pend</v>
          </cell>
          <cell r="N127" t="str">
            <v>Pend</v>
          </cell>
          <cell r="O127" t="str">
            <v>GOODS DETAILS 1X20 GP ONLY ITEM NO DESCRIPT ION HS CODE A4003122252 REINFORCEMENT A NGLE BRKT LWR LH 8708 99 00 A4003120152 REINFORCEMENT ANGLE BRK T RR UPR RH 8708 99 00 A4003120252 REINFORCEMENT ANGLE BRKT RR LWR LH 8708 99 00 A4003120052 REINFORCEMENT ANGLE BRK RR UPR LH8708 99 00 A4006221135 LU ROOF FRAME HEAD BOARD CANOPY 8 708 91 00 A4006112314 LU BRACKET HOSE ROUTING CLAMP-2 8302 1 0 90 A4006112314 LU BRACKET HOSE ROUTING CLAMP-2 8302 10 90 A4004400206 LU ELECTRICALWIRING HARNESS 16BB DAIM 8544 3000 A40082 5070 LULAMP TOP MARKER LAMP NEOLITE A20E-87089100SB NO 3698398 DT 23 03 2018 PO NO SCM-01-18-IND 17 INVOIC E NO DATE EXP2017228 19 03 2018 GR WT 859 00 KGS NET WT 712 00 KGS CBM 7 324 INTRANSIT TO PORT CLEARANCE</v>
          </cell>
          <cell r="P127" t="str">
            <v>Pend</v>
          </cell>
          <cell r="Q127" t="str">
            <v>Pend</v>
          </cell>
          <cell r="R127" t="str">
            <v>Pend</v>
          </cell>
          <cell r="S127" t="str">
            <v>6. ABOVE 1 YEAR</v>
          </cell>
          <cell r="T127" t="str">
            <v>PENDING DECLARATION</v>
          </cell>
        </row>
        <row r="128">
          <cell r="A128" t="str">
            <v>PCIU4642436</v>
          </cell>
          <cell r="B128">
            <v>40</v>
          </cell>
          <cell r="C128">
            <v>43223</v>
          </cell>
          <cell r="D128">
            <v>846</v>
          </cell>
          <cell r="E128" t="str">
            <v>SHPL80109100</v>
          </cell>
          <cell r="F128" t="str">
            <v>MITCH</v>
          </cell>
          <cell r="G128" t="str">
            <v>MITCH</v>
          </cell>
          <cell r="H128">
            <v>0</v>
          </cell>
          <cell r="I128">
            <v>0</v>
          </cell>
          <cell r="J128">
            <v>0</v>
          </cell>
          <cell r="K128" t="str">
            <v>DEACONS EAST AFRICA PLC P O BOX30087 - 00100NAIROBI KENYA</v>
          </cell>
          <cell r="L128" t="str">
            <v>ACCELER GLOBAL LOGISTICS LIMITED</v>
          </cell>
          <cell r="M128" t="str">
            <v>Pend</v>
          </cell>
          <cell r="N128" t="str">
            <v>Pend</v>
          </cell>
          <cell r="O128" t="str">
            <v>SHOPFITTINGS-POWDERCOATED METAL MDF AND PLASTIC SHOPFITTINGS-POWDERCOATED METAL MDF AND PLASTIC GOODS IN TRANSIT TO GREAT LAKES PORT LTD CFS ON CARRIAGE ARRANGED BY MERCHANT UNDER THEIR ON RESPONSIBILITY AND AT THEIR COST AND RISK 440 HAI LUN ROAD HONGKOU DIST SHANGHAI 200086 CHINA PHONE NUMBER 86 21 2610 0000</v>
          </cell>
          <cell r="P128" t="str">
            <v>Pend</v>
          </cell>
          <cell r="Q128" t="str">
            <v>Pend</v>
          </cell>
          <cell r="R128" t="str">
            <v>Pend</v>
          </cell>
          <cell r="S128" t="str">
            <v>6. ABOVE 1 YEAR</v>
          </cell>
          <cell r="T128" t="str">
            <v>PENDING DECLARATION</v>
          </cell>
        </row>
        <row r="129">
          <cell r="A129" t="str">
            <v>GESU1136871</v>
          </cell>
          <cell r="B129">
            <v>20</v>
          </cell>
          <cell r="C129">
            <v>43224</v>
          </cell>
          <cell r="D129">
            <v>845</v>
          </cell>
          <cell r="E129" t="str">
            <v>DAR0116984</v>
          </cell>
          <cell r="F129" t="str">
            <v>ICDN</v>
          </cell>
          <cell r="G129" t="str">
            <v>CSTM2</v>
          </cell>
          <cell r="H129">
            <v>2018</v>
          </cell>
          <cell r="I129" t="str">
            <v>MSA</v>
          </cell>
          <cell r="J129">
            <v>6857084</v>
          </cell>
          <cell r="K129" t="str">
            <v>HAUT INTERNATIONAL KENYA COMPANYLTD ATHI 55 GODOWN NO 39ALONG MOMBASA</v>
          </cell>
          <cell r="L129" t="str">
            <v>Pend</v>
          </cell>
          <cell r="M129">
            <v>43258</v>
          </cell>
          <cell r="N129" t="str">
            <v>09/01/2019 </v>
          </cell>
          <cell r="O129" t="str">
            <v>3X20ST CONTAINERS STC GALVANIZED STEEL COIL GALVANIZED CORRUGATED SHEET REFLECTIVE VEST FREIGHT PREPAID DTHC COLLECT SHIPPERS LOAD STOW WEIGH AND COUNT CARGO IN TRANSIT TO AWANAD CFS</v>
          </cell>
          <cell r="P129" t="str">
            <v>Pend</v>
          </cell>
          <cell r="Q129" t="str">
            <v>Pend</v>
          </cell>
          <cell r="R129" t="str">
            <v>Pend</v>
          </cell>
          <cell r="S129" t="str">
            <v>6. ABOVE 1 YEAR</v>
          </cell>
          <cell r="T129" t="str">
            <v>RELEASED BUT IN YARD</v>
          </cell>
        </row>
        <row r="130">
          <cell r="A130" t="str">
            <v>MSKU2020552</v>
          </cell>
          <cell r="B130">
            <v>20</v>
          </cell>
          <cell r="C130">
            <v>43225</v>
          </cell>
          <cell r="D130">
            <v>844</v>
          </cell>
          <cell r="E130" t="str">
            <v>964553675</v>
          </cell>
          <cell r="F130" t="str">
            <v>ICDN</v>
          </cell>
          <cell r="G130" t="str">
            <v>A2B/03/02/1</v>
          </cell>
          <cell r="H130">
            <v>2018</v>
          </cell>
          <cell r="I130" t="str">
            <v>MSA</v>
          </cell>
          <cell r="J130">
            <v>6894934</v>
          </cell>
          <cell r="K130" t="str">
            <v>TO THE ORDER OF STANBIC BANK KENYA</v>
          </cell>
          <cell r="L130" t="str">
            <v>Pend</v>
          </cell>
          <cell r="M130">
            <v>43242</v>
          </cell>
          <cell r="N130" t="str">
            <v>13/07/2018 </v>
          </cell>
          <cell r="O130" t="str">
            <v>484 MT HIGH PERFORMANCE CEMENT GRINDING AID MAPE S530 AS PER PRO FORMA INVOICE 18B-10829-KE DATED 06 03 2018 CFR MOMBASA KENYA L C REFERENCE NUMBER TF1808108029 IDF NO E1803799806 IN TRANSIT TO S IGINON CFS 22 X 20 FT CONTAINER HS CODE 38244000 NET WEIGHT 484 000 00 KGS GROSS WEIGHT 484 000 00 KGS PLACE OF DELIVERY SOLVOCHEM EAST AFRICA MOMBASA SHIPPING MARKS SOLVOCHEM E A MOMBA SA MAPE S530 Q NO 1309 IDF NO E1803799806 MOMBASA FREIGHT PREP AID SHIPPED ON BOARD</v>
          </cell>
          <cell r="P130" t="str">
            <v>Pend</v>
          </cell>
          <cell r="Q130" t="str">
            <v>Pend</v>
          </cell>
          <cell r="R130" t="str">
            <v>Pend</v>
          </cell>
          <cell r="S130" t="str">
            <v>6. ABOVE 1 YEAR</v>
          </cell>
          <cell r="T130" t="str">
            <v>RELEASED BUT IN YARD</v>
          </cell>
        </row>
        <row r="131">
          <cell r="A131" t="str">
            <v>MRKU8695886</v>
          </cell>
          <cell r="B131">
            <v>20</v>
          </cell>
          <cell r="C131">
            <v>43229</v>
          </cell>
          <cell r="D131">
            <v>840</v>
          </cell>
          <cell r="E131" t="str">
            <v>964328993</v>
          </cell>
          <cell r="F131" t="str">
            <v>ICDN</v>
          </cell>
          <cell r="G131" t="str">
            <v>A2B/43/04/4</v>
          </cell>
          <cell r="H131">
            <v>2018</v>
          </cell>
          <cell r="I131" t="str">
            <v>ICD</v>
          </cell>
          <cell r="J131">
            <v>23562</v>
          </cell>
          <cell r="K131" t="str">
            <v>CHELU INVESTMENT LIMITED EMBARKMEN</v>
          </cell>
          <cell r="L131" t="str">
            <v>Pend</v>
          </cell>
          <cell r="M131">
            <v>43273</v>
          </cell>
          <cell r="N131" t="str">
            <v>27/06/2018 </v>
          </cell>
          <cell r="O131" t="str">
            <v>1 X BMW X5 REG BW67 LNE CHASSIS WBSKT620900C95790 IN TRANSIT TO N AIROBI KENYA AT CONSIGNEE RISK AND EXPENSE CARRIER RESPONSIBILITY CEA SES AT MOMBASA KENYA INTRANSIT TO PORT CLEARANCE</v>
          </cell>
          <cell r="P131" t="str">
            <v>Pend</v>
          </cell>
          <cell r="Q131" t="str">
            <v>Pend</v>
          </cell>
          <cell r="R131" t="str">
            <v>Pend</v>
          </cell>
          <cell r="S131" t="str">
            <v>6. ABOVE 1 YEAR</v>
          </cell>
          <cell r="T131" t="str">
            <v>RELEASED BUT IN YARD</v>
          </cell>
        </row>
        <row r="132">
          <cell r="A132" t="str">
            <v>MAGU5374733</v>
          </cell>
          <cell r="B132">
            <v>40</v>
          </cell>
          <cell r="C132">
            <v>43231</v>
          </cell>
          <cell r="D132">
            <v>838</v>
          </cell>
          <cell r="E132" t="str">
            <v>144800031103</v>
          </cell>
          <cell r="F132" t="str">
            <v>ICDN</v>
          </cell>
          <cell r="G132" t="str">
            <v>M2B/24/01/1</v>
          </cell>
          <cell r="H132">
            <v>2018</v>
          </cell>
          <cell r="I132" t="str">
            <v>MSA</v>
          </cell>
          <cell r="J132">
            <v>6893610</v>
          </cell>
          <cell r="K132" t="str">
            <v>CHINA COMMUNICATIONS CONSTRUCTION COMPANY LIMITED</v>
          </cell>
          <cell r="L132" t="str">
            <v>LANDMARK PORT CONVEYORS LIMITED</v>
          </cell>
          <cell r="M132">
            <v>43237</v>
          </cell>
          <cell r="N132" t="str">
            <v>21/05/2018 </v>
          </cell>
          <cell r="O132" t="str">
            <v>RAILS TYPE CR100ILC NO OLCF000000518DATE OF ISSUE 12 01 2018PARTIAL SHIPMENT OF RAILS CFR MOMBASAPORTAS PER PROFORMA INVOICE NOS 35888-0 1DTD 27 11 2017 35888-02 DTD 28 11 201735888-03 DTD 27 11 2017 35888 -04 DTD28 11 2017N M RAILS TYPE CR100 ILC NO OLCF000000518 DATE OF ISSUE 12 01 2018 PARTIAL SHIPMENT OF RAILS CFR MOMBASA PORT AS PER PROFORMA INVOICE NOS 35888-01 DTD 27 11 2017 35888-02 DTD 28 11 2017 35888-03 DTD 27 11 2017 35888-04 DTD 28 11 2017 IDF NOS E1712733062 E1712733373 E1712733479 AND E1712732878 FREIGHTPREPAID EMPTY DEPOT IN MOMBASA IS UNDER FULL RESPONSIBILITY AND RISK OF MERCHANTS NOTIFY PARTY MORE KATHERINE 254 700 244 866 JIMMY 254 715 106 369</v>
          </cell>
          <cell r="P132" t="str">
            <v>Pend</v>
          </cell>
          <cell r="Q132" t="str">
            <v>Pend</v>
          </cell>
          <cell r="R132" t="str">
            <v>Pend</v>
          </cell>
          <cell r="S132" t="str">
            <v>6. ABOVE 1 YEAR</v>
          </cell>
          <cell r="T132" t="str">
            <v>RELEASED BUT IN YARD</v>
          </cell>
        </row>
        <row r="133">
          <cell r="A133" t="str">
            <v>UACU3634794</v>
          </cell>
          <cell r="B133">
            <v>20</v>
          </cell>
          <cell r="C133">
            <v>43241</v>
          </cell>
          <cell r="D133">
            <v>828</v>
          </cell>
          <cell r="E133" t="str">
            <v>HLCULIV180405814</v>
          </cell>
          <cell r="F133" t="str">
            <v>KRCM</v>
          </cell>
          <cell r="G133" t="str">
            <v>KRCM</v>
          </cell>
          <cell r="H133">
            <v>0</v>
          </cell>
          <cell r="I133">
            <v>0</v>
          </cell>
          <cell r="J133">
            <v>0</v>
          </cell>
          <cell r="K133" t="str">
            <v>CALIBRE AUTO LOGISTICS QUESTOR HOUSE 191 HAWLEY ROAD DAR</v>
          </cell>
          <cell r="L133" t="str">
            <v>Pend</v>
          </cell>
          <cell r="M133" t="str">
            <v>Pend</v>
          </cell>
          <cell r="N133" t="str">
            <v>Pend</v>
          </cell>
          <cell r="O133" t="str">
            <v>1X20 FT GP CONTAINER SLAC 1 UNIT USED TOYOTA LAND CRUISER PRADO COLOUR WHITE YEAR 2015 HS-CODE 87 03 22 HOUSE HOUSE PORT CLEARANCE</v>
          </cell>
          <cell r="P133" t="str">
            <v>Pend</v>
          </cell>
          <cell r="Q133" t="str">
            <v>Pend</v>
          </cell>
          <cell r="R133" t="str">
            <v>Pend</v>
          </cell>
          <cell r="S133" t="str">
            <v>6. ABOVE 1 YEAR</v>
          </cell>
          <cell r="T133" t="str">
            <v>PENDING DECLARATION</v>
          </cell>
        </row>
        <row r="134">
          <cell r="A134" t="str">
            <v>LMCU9129781</v>
          </cell>
          <cell r="B134">
            <v>40</v>
          </cell>
          <cell r="C134">
            <v>43243</v>
          </cell>
          <cell r="D134">
            <v>826</v>
          </cell>
          <cell r="E134" t="str">
            <v>ME804149</v>
          </cell>
          <cell r="F134" t="str">
            <v>KRCM</v>
          </cell>
          <cell r="G134" t="str">
            <v>KRCM</v>
          </cell>
          <cell r="H134">
            <v>0</v>
          </cell>
          <cell r="I134">
            <v>0</v>
          </cell>
          <cell r="J134">
            <v>0</v>
          </cell>
          <cell r="K134" t="str">
            <v>HYPRO CONSTRUCTIONS SUPPLIES K LTD</v>
          </cell>
          <cell r="L134" t="str">
            <v>Pend</v>
          </cell>
          <cell r="M134" t="str">
            <v>Pend</v>
          </cell>
          <cell r="N134" t="str">
            <v>Pend</v>
          </cell>
          <cell r="O134" t="str">
            <v>KITCHEN CABINET WASHBASIN WC FLOOR TILES WALL TILES BATHROOM ACCESSORIES WATER HEATER VARIOUS TAPS FLOOR MATES FOR WET FLOOR STEEL DOORS AND ACCESSORIES WATER BASIN VANTILATOR</v>
          </cell>
          <cell r="P134" t="str">
            <v>Pend</v>
          </cell>
          <cell r="Q134" t="str">
            <v>Pend</v>
          </cell>
          <cell r="R134" t="str">
            <v>Pend</v>
          </cell>
          <cell r="S134" t="str">
            <v>6. ABOVE 1 YEAR</v>
          </cell>
          <cell r="T134" t="str">
            <v>PENDING DECLARATION</v>
          </cell>
        </row>
        <row r="135">
          <cell r="A135" t="str">
            <v>PCIU9085821</v>
          </cell>
          <cell r="B135">
            <v>40</v>
          </cell>
          <cell r="C135">
            <v>43243</v>
          </cell>
          <cell r="D135">
            <v>826</v>
          </cell>
          <cell r="E135" t="str">
            <v>HUBL80129000</v>
          </cell>
          <cell r="F135" t="str">
            <v>KRCM</v>
          </cell>
          <cell r="G135" t="str">
            <v>KRCM</v>
          </cell>
          <cell r="H135">
            <v>2019</v>
          </cell>
          <cell r="I135" t="str">
            <v>ICD</v>
          </cell>
          <cell r="J135">
            <v>100116</v>
          </cell>
          <cell r="K135" t="str">
            <v>BONANZA ENTERTAINMENT LIMITED POBOX 31516 00100 NAIROBI</v>
          </cell>
          <cell r="L135" t="str">
            <v>SAHARA INTERNATIONAL LOGISTICS LIMITED</v>
          </cell>
          <cell r="M135" t="str">
            <v>Pend</v>
          </cell>
          <cell r="N135" t="str">
            <v>Pend</v>
          </cell>
          <cell r="O135" t="str">
            <v>SLOT MACHINES GOODS INTRANSIT TO FOCUS CFS IS ON CONSIGNEES ACCOUNT RISK ARRANGEMENT FREIGHT PREPAID</v>
          </cell>
          <cell r="P135" t="str">
            <v>Pend</v>
          </cell>
          <cell r="Q135" t="str">
            <v>Pend</v>
          </cell>
          <cell r="R135" t="str">
            <v>Pend</v>
          </cell>
          <cell r="S135" t="str">
            <v>6. ABOVE 1 YEAR</v>
          </cell>
          <cell r="T135" t="str">
            <v>PENDING DPC</v>
          </cell>
        </row>
        <row r="136">
          <cell r="A136" t="str">
            <v>LMCU1153061</v>
          </cell>
          <cell r="B136">
            <v>20</v>
          </cell>
          <cell r="C136">
            <v>43247</v>
          </cell>
          <cell r="D136">
            <v>822</v>
          </cell>
          <cell r="E136" t="str">
            <v>ME804149</v>
          </cell>
          <cell r="F136" t="str">
            <v>KRCM</v>
          </cell>
          <cell r="G136" t="str">
            <v>KRCM</v>
          </cell>
          <cell r="H136">
            <v>0</v>
          </cell>
          <cell r="I136">
            <v>0</v>
          </cell>
          <cell r="J136">
            <v>0</v>
          </cell>
          <cell r="K136" t="str">
            <v>HYPRO CONSTRUCTIONS SUPPLIES K LTD</v>
          </cell>
          <cell r="L136" t="str">
            <v>Pend</v>
          </cell>
          <cell r="M136" t="str">
            <v>Pend</v>
          </cell>
          <cell r="N136" t="str">
            <v>Pend</v>
          </cell>
          <cell r="O136" t="str">
            <v>KITCHEN CABINET WASHBASIN WC FLOOR TILES WALL TILES BATHROOM ACCESSORIES WATER HEATER VARIOUS TAPS FLOOR MATES FOR WET FLOOR STEEL DOORS AND ACCESSORIES WATER BASIN VANTILATOR</v>
          </cell>
          <cell r="P136" t="str">
            <v>Pend</v>
          </cell>
          <cell r="Q136" t="str">
            <v>Pend</v>
          </cell>
          <cell r="R136" t="str">
            <v>Pend</v>
          </cell>
          <cell r="S136" t="str">
            <v>6. ABOVE 1 YEAR</v>
          </cell>
          <cell r="T136" t="str">
            <v>PENDING DECLARATION</v>
          </cell>
        </row>
        <row r="137">
          <cell r="A137" t="str">
            <v>PCIU8976806</v>
          </cell>
          <cell r="B137">
            <v>40</v>
          </cell>
          <cell r="C137">
            <v>43251</v>
          </cell>
          <cell r="D137">
            <v>818</v>
          </cell>
          <cell r="E137" t="str">
            <v>ADE800008200</v>
          </cell>
          <cell r="F137" t="str">
            <v>MITCH</v>
          </cell>
          <cell r="G137" t="str">
            <v>MITCH</v>
          </cell>
          <cell r="H137">
            <v>2018</v>
          </cell>
          <cell r="I137" t="str">
            <v>ICD</v>
          </cell>
          <cell r="J137">
            <v>24482</v>
          </cell>
          <cell r="K137" t="str">
            <v>MSAI IMPORT EXPORT LTD</v>
          </cell>
          <cell r="L137" t="str">
            <v>WORLD CLASS FREIGHT LOGISTICS LIMITED</v>
          </cell>
          <cell r="M137" t="str">
            <v>Pend</v>
          </cell>
          <cell r="N137" t="str">
            <v>Pend</v>
          </cell>
          <cell r="O137" t="str">
            <v>STC 1422 DOZEN OF DRY SALTED GOAT SKINS NET WGT 15500 KGS GROSS WGT 15500 KGS THCD CY CY</v>
          </cell>
          <cell r="P137" t="str">
            <v>Pend</v>
          </cell>
          <cell r="Q137" t="str">
            <v>Pend</v>
          </cell>
          <cell r="R137" t="str">
            <v>Pend</v>
          </cell>
          <cell r="S137" t="str">
            <v>6. ABOVE 1 YEAR</v>
          </cell>
          <cell r="T137" t="str">
            <v>PENDING DPC</v>
          </cell>
        </row>
        <row r="138">
          <cell r="A138" t="str">
            <v>CMAU3040906</v>
          </cell>
          <cell r="B138">
            <v>20</v>
          </cell>
          <cell r="C138">
            <v>43255</v>
          </cell>
          <cell r="D138">
            <v>814</v>
          </cell>
          <cell r="E138" t="str">
            <v>AMC0643860</v>
          </cell>
          <cell r="F138" t="str">
            <v>MITCH</v>
          </cell>
          <cell r="G138" t="str">
            <v>MITCH</v>
          </cell>
          <cell r="H138">
            <v>2018</v>
          </cell>
          <cell r="I138" t="str">
            <v>MSA</v>
          </cell>
          <cell r="J138">
            <v>6924923</v>
          </cell>
          <cell r="K138" t="str">
            <v>SAMUEL KAMAU GATHIGA P O BOX NO 14030 NAKURU KENYA</v>
          </cell>
          <cell r="L138" t="str">
            <v>EMOTEL KENYA LIMITED</v>
          </cell>
          <cell r="M138" t="str">
            <v>Pend</v>
          </cell>
          <cell r="N138" t="str">
            <v>Pend</v>
          </cell>
          <cell r="O138" t="str">
            <v>1 X 20 ST CONTAINER TOTAL 247 PACKAGES ONLY TOTAL TWO HUNDRED FORTY SEVEN PACKAGES ONLY INDIAN EMPTY ALUMINIUM FOIL BAGS H S CODE 7607190000 CHEWING TOBACCO SADA PATTI H S CODE 2401300000 KASHMIRI SUGANDH BRAND MOUTH FRESHENER H S CODE 2106901000 PAN RASVA BRAND MOUTH FRESHENER H S CODE 2106901000 VANI BRAND PREMIUM CHEWING TOBACCO H S CODE 2401300000 BAJAJ BRAND CHEWING TOBACCO H S CODE 2401300000 RAJA BRAND LIME CHUNA H S CODE 2401300000 KAMATH BRAND CHEWING TOBACCO H S CODE 2401300000 AS MENTIONED IN INVOICE NO 06 2018-19 DATED 12-04-2018 GROSS WT 5515 000 KGS NET WT 4589 720 KGS S BILL NO 4900320 DT 16 05 2018 EXPORT UNDER THIS BILL OF LADING IS UNDER LUT BOND NO STO C-407 NODAL-9 LUT BOND 2018-19 B-883MUMBAI DATED 31 03 2018 GOODS IN TRANSIT TO Multiple Inland Container Depot MICD Mombasa ON CONSIGNEE RISK A C AND CARRIER RESPONSIBILITY CEASES AT MOMBASA PORT </v>
          </cell>
          <cell r="P138" t="str">
            <v>Pend</v>
          </cell>
          <cell r="Q138" t="str">
            <v>Pend</v>
          </cell>
          <cell r="R138" t="str">
            <v>Pend</v>
          </cell>
          <cell r="S138" t="str">
            <v>6. ABOVE 1 YEAR</v>
          </cell>
          <cell r="T138" t="str">
            <v>PENDING DPC</v>
          </cell>
        </row>
        <row r="139">
          <cell r="A139" t="str">
            <v>CSLU1589515</v>
          </cell>
          <cell r="B139">
            <v>20</v>
          </cell>
          <cell r="C139">
            <v>43255</v>
          </cell>
          <cell r="D139">
            <v>814</v>
          </cell>
          <cell r="E139" t="str">
            <v>COSU6152512480</v>
          </cell>
          <cell r="F139" t="str">
            <v>KRCM</v>
          </cell>
          <cell r="G139" t="str">
            <v>KRCM</v>
          </cell>
          <cell r="H139">
            <v>2018</v>
          </cell>
          <cell r="I139" t="str">
            <v>ICD</v>
          </cell>
          <cell r="J139">
            <v>25081</v>
          </cell>
          <cell r="K139" t="str">
            <v>ATHI RIVER STEEL PLANT LTD</v>
          </cell>
          <cell r="L139" t="str">
            <v>Pend</v>
          </cell>
          <cell r="M139" t="str">
            <v>Pend</v>
          </cell>
          <cell r="N139" t="str">
            <v>Pend</v>
          </cell>
          <cell r="O139" t="str">
            <v>CONTAIN 960 BAG SILICA QUARTZ POWDER 100 MINERAL FOR INDUCTION FURNACE LINING 50 KG NET IN BAG X 960 BAGS PART SHIPMENT PROFORMA INVOICE 2 X 20 CONTAINERS SAID TO SHIPPER S LOAD STOW COUNT PLACE OF DELIVERY PORT CLEARANCE</v>
          </cell>
          <cell r="P139" t="str">
            <v>Pend</v>
          </cell>
          <cell r="Q139" t="str">
            <v>Pend</v>
          </cell>
          <cell r="R139" t="str">
            <v>Pend</v>
          </cell>
          <cell r="S139" t="str">
            <v>6. ABOVE 1 YEAR</v>
          </cell>
          <cell r="T139" t="str">
            <v>PENDING DPC</v>
          </cell>
        </row>
        <row r="140">
          <cell r="A140" t="str">
            <v>APZU3800670</v>
          </cell>
          <cell r="B140">
            <v>20</v>
          </cell>
          <cell r="C140">
            <v>43257</v>
          </cell>
          <cell r="D140">
            <v>812</v>
          </cell>
          <cell r="E140" t="str">
            <v>AYN0481026B</v>
          </cell>
          <cell r="F140" t="str">
            <v>ICDN</v>
          </cell>
          <cell r="G140" t="str">
            <v>Pend</v>
          </cell>
          <cell r="H140">
            <v>2018</v>
          </cell>
          <cell r="I140" t="str">
            <v>ICD</v>
          </cell>
          <cell r="J140">
            <v>27226</v>
          </cell>
          <cell r="K140" t="str">
            <v>SEVEN DAYS FOODSTUFF LIMITED</v>
          </cell>
          <cell r="L140" t="str">
            <v>RUMAN LOGISTICS</v>
          </cell>
          <cell r="M140" t="str">
            <v>Pend</v>
          </cell>
          <cell r="N140" t="str">
            <v>Pend</v>
          </cell>
          <cell r="O140"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40" t="str">
            <v>Pend</v>
          </cell>
          <cell r="Q140" t="str">
            <v>Pend</v>
          </cell>
          <cell r="R140" t="str">
            <v>Pend</v>
          </cell>
          <cell r="S140" t="str">
            <v>6. ABOVE 1 YEAR</v>
          </cell>
          <cell r="T140" t="str">
            <v>PENDING DPC</v>
          </cell>
        </row>
        <row r="141">
          <cell r="A141" t="str">
            <v>ECMU1363034</v>
          </cell>
          <cell r="B141">
            <v>20</v>
          </cell>
          <cell r="C141">
            <v>43257</v>
          </cell>
          <cell r="D141">
            <v>812</v>
          </cell>
          <cell r="E141" t="str">
            <v>AYN0481026A</v>
          </cell>
          <cell r="F141" t="str">
            <v>ICDN</v>
          </cell>
          <cell r="G141" t="str">
            <v>Pend</v>
          </cell>
          <cell r="H141">
            <v>2018</v>
          </cell>
          <cell r="I141" t="str">
            <v>ICD</v>
          </cell>
          <cell r="J141">
            <v>26601</v>
          </cell>
          <cell r="K141" t="str">
            <v>SEVEN DAYS FOODSTUFF LIMITED</v>
          </cell>
          <cell r="L141" t="str">
            <v>RUMAN LOGISTICS</v>
          </cell>
          <cell r="M141">
            <v>43270</v>
          </cell>
          <cell r="N141" t="str">
            <v>Pend</v>
          </cell>
          <cell r="O141"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41" t="str">
            <v>Pend</v>
          </cell>
          <cell r="Q141" t="str">
            <v>Pend</v>
          </cell>
          <cell r="R141" t="str">
            <v>Pend</v>
          </cell>
          <cell r="S141" t="str">
            <v>6. ABOVE 1 YEAR</v>
          </cell>
          <cell r="T141" t="str">
            <v>RELEASE PROCESS</v>
          </cell>
        </row>
        <row r="142">
          <cell r="A142" t="str">
            <v>ECMU2043863</v>
          </cell>
          <cell r="B142">
            <v>20</v>
          </cell>
          <cell r="C142">
            <v>43257</v>
          </cell>
          <cell r="D142">
            <v>812</v>
          </cell>
          <cell r="E142" t="str">
            <v>AYN0481026B</v>
          </cell>
          <cell r="F142" t="str">
            <v>ICDN</v>
          </cell>
          <cell r="G142" t="str">
            <v>Pend</v>
          </cell>
          <cell r="H142">
            <v>2018</v>
          </cell>
          <cell r="I142" t="str">
            <v>ICD</v>
          </cell>
          <cell r="J142">
            <v>27226</v>
          </cell>
          <cell r="K142" t="str">
            <v>SEVEN DAYS FOODSTUFF LIMITED</v>
          </cell>
          <cell r="L142" t="str">
            <v>RUMAN LOGISTICS</v>
          </cell>
          <cell r="M142" t="str">
            <v>Pend</v>
          </cell>
          <cell r="N142" t="str">
            <v>Pend</v>
          </cell>
          <cell r="O142"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42" t="str">
            <v>Pend</v>
          </cell>
          <cell r="Q142" t="str">
            <v>Pend</v>
          </cell>
          <cell r="R142" t="str">
            <v>Pend</v>
          </cell>
          <cell r="S142" t="str">
            <v>6. ABOVE 1 YEAR</v>
          </cell>
          <cell r="T142" t="str">
            <v>PENDING DPC</v>
          </cell>
        </row>
        <row r="143">
          <cell r="A143" t="str">
            <v>GESU1428765</v>
          </cell>
          <cell r="B143">
            <v>20</v>
          </cell>
          <cell r="C143">
            <v>43257</v>
          </cell>
          <cell r="D143">
            <v>812</v>
          </cell>
          <cell r="E143" t="str">
            <v>AYN0481026B</v>
          </cell>
          <cell r="F143" t="str">
            <v>ICDN</v>
          </cell>
          <cell r="G143" t="str">
            <v>Pend</v>
          </cell>
          <cell r="H143">
            <v>2018</v>
          </cell>
          <cell r="I143" t="str">
            <v>ICD</v>
          </cell>
          <cell r="J143">
            <v>27226</v>
          </cell>
          <cell r="K143" t="str">
            <v>SEVEN DAYS FOODSTUFF LIMITED</v>
          </cell>
          <cell r="L143" t="str">
            <v>RUMAN LOGISTICS</v>
          </cell>
          <cell r="M143" t="str">
            <v>Pend</v>
          </cell>
          <cell r="N143" t="str">
            <v>Pend</v>
          </cell>
          <cell r="O143"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43" t="str">
            <v>Pend</v>
          </cell>
          <cell r="Q143" t="str">
            <v>Pend</v>
          </cell>
          <cell r="R143" t="str">
            <v>Pend</v>
          </cell>
          <cell r="S143" t="str">
            <v>6. ABOVE 1 YEAR</v>
          </cell>
          <cell r="T143" t="str">
            <v>PENDING DPC</v>
          </cell>
        </row>
        <row r="144">
          <cell r="A144" t="str">
            <v>TEMU0799459</v>
          </cell>
          <cell r="B144">
            <v>20</v>
          </cell>
          <cell r="C144">
            <v>43258</v>
          </cell>
          <cell r="D144">
            <v>811</v>
          </cell>
          <cell r="E144" t="str">
            <v>503890003650</v>
          </cell>
          <cell r="F144" t="str">
            <v>MITCH</v>
          </cell>
          <cell r="G144" t="str">
            <v>MITCH</v>
          </cell>
          <cell r="H144">
            <v>2018</v>
          </cell>
          <cell r="I144" t="str">
            <v>ICD</v>
          </cell>
          <cell r="J144" t="str">
            <v>29224 </v>
          </cell>
          <cell r="K144" t="str">
            <v>UNIFRESH EXOTICS K LIMITED</v>
          </cell>
          <cell r="L144" t="str">
            <v>URGENT CARGO HANDLING LIMITED</v>
          </cell>
          <cell r="M144">
            <v>43288</v>
          </cell>
          <cell r="N144" t="str">
            <v>Pend</v>
          </cell>
          <cell r="O144" t="str">
            <v>COMPOUND FERTILIZERSNPK 23-10-22 BLEND MOP BASED IN50 KG BAGS IN CONTA INERS OF 20FREIGHT PREPAID UP TO MOMBASAIDF NO E1803818145LC REF NO T F-18093-0001130 FREE DAYS OF DETENTION DEMURRAGEAT DESTINATIONNO MARKS COMPOUND FERTILIZERS NPK 23-10-22 BLEND MOP BASED IN 50 KG BAGS IN CONTAINERS OF 20 FREIGHT PREPAID UP TO MOMBASA IDF NO E1803818145 LC REF NO TF-18093-00011 30 FREE DAYS OF DETENTION DEMURRAGE AT DESTINATION</v>
          </cell>
          <cell r="P144" t="str">
            <v>Pend</v>
          </cell>
          <cell r="Q144" t="str">
            <v>Pend</v>
          </cell>
          <cell r="R144" t="str">
            <v>Pend</v>
          </cell>
          <cell r="S144" t="str">
            <v>6. ABOVE 1 YEAR</v>
          </cell>
          <cell r="T144" t="str">
            <v>RELEASE PROCESS</v>
          </cell>
        </row>
        <row r="145">
          <cell r="A145" t="str">
            <v>TGHU1212444</v>
          </cell>
          <cell r="B145">
            <v>20</v>
          </cell>
          <cell r="C145">
            <v>43258</v>
          </cell>
          <cell r="D145">
            <v>811</v>
          </cell>
          <cell r="E145" t="str">
            <v>503890003650</v>
          </cell>
          <cell r="F145" t="str">
            <v>MITCH</v>
          </cell>
          <cell r="G145" t="str">
            <v>MGR3</v>
          </cell>
          <cell r="H145">
            <v>2018</v>
          </cell>
          <cell r="I145" t="str">
            <v>ICD</v>
          </cell>
          <cell r="J145" t="str">
            <v>29224 </v>
          </cell>
          <cell r="K145" t="str">
            <v>UNIFRESH EXOTICS K LIMITED</v>
          </cell>
          <cell r="L145" t="str">
            <v>URGENT CARGO HANDLING LIMITED</v>
          </cell>
          <cell r="M145">
            <v>43288</v>
          </cell>
          <cell r="N145" t="str">
            <v>Pend</v>
          </cell>
          <cell r="O145" t="str">
            <v>COMPOUND FERTILIZERSNPK 23-10-22 BLEND MOP BASED IN50 KG BAGS IN CONTA INERS OF 20FREIGHT PREPAID UP TO MOMBASAIDF NO E1803818145LC REF NO T F-18093-0001130 FREE DAYS OF DETENTION DEMURRAGEAT DESTINATIONNO MARKS COMPOUND FERTILIZERS NPK 23-10-22 BLEND MOP BASED IN 50 KG BAGS IN CONTAINERS OF 20 FREIGHT PREPAID UP TO MOMBASA IDF NO E1803818145 LC REF NO TF-18093-00011 30 FREE DAYS OF DETENTION DEMURRAGE AT DESTINATION</v>
          </cell>
          <cell r="P145" t="str">
            <v>Pend</v>
          </cell>
          <cell r="Q145" t="str">
            <v>Pend</v>
          </cell>
          <cell r="R145" t="str">
            <v>Pend</v>
          </cell>
          <cell r="S145" t="str">
            <v>6. ABOVE 1 YEAR</v>
          </cell>
          <cell r="T145" t="str">
            <v>RELEASE PROCESS</v>
          </cell>
        </row>
        <row r="146">
          <cell r="A146" t="str">
            <v>CMAU0386285</v>
          </cell>
          <cell r="B146">
            <v>20</v>
          </cell>
          <cell r="C146">
            <v>43259</v>
          </cell>
          <cell r="D146">
            <v>810</v>
          </cell>
          <cell r="E146" t="str">
            <v>AYN0481026B</v>
          </cell>
          <cell r="F146" t="str">
            <v>ICDN</v>
          </cell>
          <cell r="G146" t="str">
            <v>Pend</v>
          </cell>
          <cell r="H146">
            <v>2018</v>
          </cell>
          <cell r="I146" t="str">
            <v>ICD</v>
          </cell>
          <cell r="J146">
            <v>27226</v>
          </cell>
          <cell r="K146" t="str">
            <v>SEVEN DAYS FOODSTUFF LIMITED</v>
          </cell>
          <cell r="L146" t="str">
            <v>RUMAN LOGISTICS</v>
          </cell>
          <cell r="M146" t="str">
            <v>Pend</v>
          </cell>
          <cell r="N146" t="str">
            <v>Pend</v>
          </cell>
          <cell r="O146"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46" t="str">
            <v>Pend</v>
          </cell>
          <cell r="Q146" t="str">
            <v>Pend</v>
          </cell>
          <cell r="R146" t="str">
            <v>Pend</v>
          </cell>
          <cell r="S146" t="str">
            <v>6. ABOVE 1 YEAR</v>
          </cell>
          <cell r="T146" t="str">
            <v>PENDING DPC</v>
          </cell>
        </row>
        <row r="147">
          <cell r="A147" t="str">
            <v>ECMU1663406</v>
          </cell>
          <cell r="B147">
            <v>20</v>
          </cell>
          <cell r="C147">
            <v>43259</v>
          </cell>
          <cell r="D147">
            <v>810</v>
          </cell>
          <cell r="E147" t="str">
            <v>AYN0481026B</v>
          </cell>
          <cell r="F147" t="str">
            <v>ICDN</v>
          </cell>
          <cell r="G147" t="str">
            <v>Pend</v>
          </cell>
          <cell r="H147">
            <v>2018</v>
          </cell>
          <cell r="I147" t="str">
            <v>ICD</v>
          </cell>
          <cell r="J147">
            <v>27226</v>
          </cell>
          <cell r="K147" t="str">
            <v>SEVEN DAYS FOODSTUFF LIMITED</v>
          </cell>
          <cell r="L147" t="str">
            <v>RUMAN LOGISTICS</v>
          </cell>
          <cell r="M147" t="str">
            <v>Pend</v>
          </cell>
          <cell r="N147" t="str">
            <v>Pend</v>
          </cell>
          <cell r="O147"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47" t="str">
            <v>Pend</v>
          </cell>
          <cell r="Q147" t="str">
            <v>Pend</v>
          </cell>
          <cell r="R147" t="str">
            <v>Pend</v>
          </cell>
          <cell r="S147" t="str">
            <v>6. ABOVE 1 YEAR</v>
          </cell>
          <cell r="T147" t="str">
            <v>PENDING DPC</v>
          </cell>
        </row>
        <row r="148">
          <cell r="A148" t="str">
            <v>ECMU1922132</v>
          </cell>
          <cell r="B148">
            <v>20</v>
          </cell>
          <cell r="C148">
            <v>43259</v>
          </cell>
          <cell r="D148">
            <v>810</v>
          </cell>
          <cell r="E148" t="str">
            <v>AYN0481026D</v>
          </cell>
          <cell r="F148" t="str">
            <v>ICDN</v>
          </cell>
          <cell r="G148" t="str">
            <v>Pend</v>
          </cell>
          <cell r="H148">
            <v>2018</v>
          </cell>
          <cell r="I148" t="str">
            <v>ICD</v>
          </cell>
          <cell r="J148">
            <v>26027</v>
          </cell>
          <cell r="K148" t="str">
            <v>SEVEN DAYS FOODSTUFF LIMITED</v>
          </cell>
          <cell r="L148" t="str">
            <v>SUPER FIRST FORWARDERS LIMITED</v>
          </cell>
          <cell r="M148" t="str">
            <v>Pend</v>
          </cell>
          <cell r="N148" t="str">
            <v>Pend</v>
          </cell>
          <cell r="O148"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48" t="str">
            <v>Pend</v>
          </cell>
          <cell r="Q148" t="str">
            <v>Pend</v>
          </cell>
          <cell r="R148" t="str">
            <v>Pend</v>
          </cell>
          <cell r="S148" t="str">
            <v>6. ABOVE 1 YEAR</v>
          </cell>
          <cell r="T148" t="str">
            <v>PENDING DPC</v>
          </cell>
        </row>
        <row r="149">
          <cell r="A149" t="str">
            <v>ECMU2058668</v>
          </cell>
          <cell r="B149">
            <v>20</v>
          </cell>
          <cell r="C149">
            <v>43259</v>
          </cell>
          <cell r="D149">
            <v>810</v>
          </cell>
          <cell r="E149" t="str">
            <v>AYN0481026A</v>
          </cell>
          <cell r="F149" t="str">
            <v>ICDN</v>
          </cell>
          <cell r="G149" t="str">
            <v>Pend</v>
          </cell>
          <cell r="H149">
            <v>2018</v>
          </cell>
          <cell r="I149" t="str">
            <v>ICD</v>
          </cell>
          <cell r="J149">
            <v>26601</v>
          </cell>
          <cell r="K149" t="str">
            <v>SEVEN DAYS FOODSTUFF LIMITED</v>
          </cell>
          <cell r="L149" t="str">
            <v>RUMAN LOGISTICS</v>
          </cell>
          <cell r="M149">
            <v>43270</v>
          </cell>
          <cell r="N149" t="str">
            <v>Pend</v>
          </cell>
          <cell r="O149"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49" t="str">
            <v>Pend</v>
          </cell>
          <cell r="Q149" t="str">
            <v>Pend</v>
          </cell>
          <cell r="R149" t="str">
            <v>Pend</v>
          </cell>
          <cell r="S149" t="str">
            <v>6. ABOVE 1 YEAR</v>
          </cell>
          <cell r="T149" t="str">
            <v>RELEASE PROCESS</v>
          </cell>
        </row>
        <row r="150">
          <cell r="A150" t="str">
            <v>FCIU3426896</v>
          </cell>
          <cell r="B150">
            <v>20</v>
          </cell>
          <cell r="C150">
            <v>43259</v>
          </cell>
          <cell r="D150">
            <v>810</v>
          </cell>
          <cell r="E150" t="str">
            <v>AYN0481026C</v>
          </cell>
          <cell r="F150" t="str">
            <v>ICDN</v>
          </cell>
          <cell r="G150" t="str">
            <v>Pend</v>
          </cell>
          <cell r="H150">
            <v>2018</v>
          </cell>
          <cell r="I150" t="str">
            <v>ICD</v>
          </cell>
          <cell r="J150">
            <v>27230</v>
          </cell>
          <cell r="K150" t="str">
            <v>SEVEN DAYS FOODSTUFF LIMITED</v>
          </cell>
          <cell r="L150" t="str">
            <v>SUPER FIRST FORWARDERS LIMITED</v>
          </cell>
          <cell r="M150" t="str">
            <v>Pend</v>
          </cell>
          <cell r="N150" t="str">
            <v>Pend</v>
          </cell>
          <cell r="O150"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50" t="str">
            <v>Pend</v>
          </cell>
          <cell r="Q150" t="str">
            <v>Pend</v>
          </cell>
          <cell r="R150" t="str">
            <v>Pend</v>
          </cell>
          <cell r="S150" t="str">
            <v>6. ABOVE 1 YEAR</v>
          </cell>
          <cell r="T150" t="str">
            <v>PENDING DPC</v>
          </cell>
        </row>
        <row r="151">
          <cell r="A151" t="str">
            <v>FCIU4162102</v>
          </cell>
          <cell r="B151">
            <v>20</v>
          </cell>
          <cell r="C151">
            <v>43259</v>
          </cell>
          <cell r="D151">
            <v>810</v>
          </cell>
          <cell r="E151" t="str">
            <v>AYN0481026B</v>
          </cell>
          <cell r="F151" t="str">
            <v>ICDN</v>
          </cell>
          <cell r="G151" t="str">
            <v>Pend</v>
          </cell>
          <cell r="H151">
            <v>2018</v>
          </cell>
          <cell r="I151" t="str">
            <v>ICD</v>
          </cell>
          <cell r="J151">
            <v>27226</v>
          </cell>
          <cell r="K151" t="str">
            <v>SEVEN DAYS FOODSTUFF LIMITED</v>
          </cell>
          <cell r="L151" t="str">
            <v>RUMAN LOGISTICS</v>
          </cell>
          <cell r="M151" t="str">
            <v>Pend</v>
          </cell>
          <cell r="N151" t="str">
            <v>Pend</v>
          </cell>
          <cell r="O151"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51" t="str">
            <v>Pend</v>
          </cell>
          <cell r="Q151" t="str">
            <v>Pend</v>
          </cell>
          <cell r="R151" t="str">
            <v>Pend</v>
          </cell>
          <cell r="S151" t="str">
            <v>6. ABOVE 1 YEAR</v>
          </cell>
          <cell r="T151" t="str">
            <v>PENDING DPC</v>
          </cell>
        </row>
        <row r="152">
          <cell r="A152" t="str">
            <v>GLDU3939436</v>
          </cell>
          <cell r="B152">
            <v>20</v>
          </cell>
          <cell r="C152">
            <v>43259</v>
          </cell>
          <cell r="D152">
            <v>810</v>
          </cell>
          <cell r="E152" t="str">
            <v>AYN0481026A</v>
          </cell>
          <cell r="F152" t="str">
            <v>ICDN</v>
          </cell>
          <cell r="G152" t="str">
            <v>Pend</v>
          </cell>
          <cell r="H152">
            <v>2018</v>
          </cell>
          <cell r="I152" t="str">
            <v>ICD</v>
          </cell>
          <cell r="J152">
            <v>26601</v>
          </cell>
          <cell r="K152" t="str">
            <v>SEVEN DAYS FOODSTUFF LIMITED</v>
          </cell>
          <cell r="L152" t="str">
            <v>RUMAN LOGISTICS</v>
          </cell>
          <cell r="M152">
            <v>43270</v>
          </cell>
          <cell r="N152" t="str">
            <v>Pend</v>
          </cell>
          <cell r="O152"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52" t="str">
            <v>Pend</v>
          </cell>
          <cell r="Q152" t="str">
            <v>Pend</v>
          </cell>
          <cell r="R152" t="str">
            <v>Pend</v>
          </cell>
          <cell r="S152" t="str">
            <v>6. ABOVE 1 YEAR</v>
          </cell>
          <cell r="T152" t="str">
            <v>RELEASE PROCESS</v>
          </cell>
        </row>
        <row r="153">
          <cell r="A153" t="str">
            <v>TEMU2612145</v>
          </cell>
          <cell r="B153">
            <v>20</v>
          </cell>
          <cell r="C153">
            <v>43259</v>
          </cell>
          <cell r="D153">
            <v>810</v>
          </cell>
          <cell r="E153" t="str">
            <v>AYN0481026B</v>
          </cell>
          <cell r="F153" t="str">
            <v>MITCH</v>
          </cell>
          <cell r="G153" t="str">
            <v>MITCH</v>
          </cell>
          <cell r="H153">
            <v>2018</v>
          </cell>
          <cell r="I153" t="str">
            <v>ICD</v>
          </cell>
          <cell r="J153">
            <v>27226</v>
          </cell>
          <cell r="K153" t="str">
            <v>SEVEN DAYS FOODSTUFF LIMITED</v>
          </cell>
          <cell r="L153" t="str">
            <v>RUMAN LOGISTICS</v>
          </cell>
          <cell r="M153" t="str">
            <v>Pend</v>
          </cell>
          <cell r="N153" t="str">
            <v>Pend</v>
          </cell>
          <cell r="O153"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53" t="str">
            <v>Pend</v>
          </cell>
          <cell r="Q153" t="str">
            <v>Pend</v>
          </cell>
          <cell r="R153" t="str">
            <v>Pend</v>
          </cell>
          <cell r="S153" t="str">
            <v>6. ABOVE 1 YEAR</v>
          </cell>
          <cell r="T153" t="str">
            <v>PENDING DPC</v>
          </cell>
        </row>
        <row r="154">
          <cell r="A154" t="str">
            <v>TRHU1095648</v>
          </cell>
          <cell r="B154">
            <v>20</v>
          </cell>
          <cell r="C154">
            <v>43259</v>
          </cell>
          <cell r="D154">
            <v>810</v>
          </cell>
          <cell r="E154" t="str">
            <v>AYN0481026D</v>
          </cell>
          <cell r="F154" t="str">
            <v>NICT</v>
          </cell>
          <cell r="G154" t="str">
            <v>NICT</v>
          </cell>
          <cell r="H154">
            <v>2018</v>
          </cell>
          <cell r="I154" t="str">
            <v>ICD</v>
          </cell>
          <cell r="J154">
            <v>26027</v>
          </cell>
          <cell r="K154" t="str">
            <v>SEVEN DAYS FOODSTUFF LIMITED</v>
          </cell>
          <cell r="L154" t="str">
            <v>SUPER FIRST FORWARDERS LIMITED</v>
          </cell>
          <cell r="M154" t="str">
            <v>Pend</v>
          </cell>
          <cell r="N154" t="str">
            <v>Pend</v>
          </cell>
          <cell r="O154"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54" t="str">
            <v>Pend</v>
          </cell>
          <cell r="Q154" t="str">
            <v>Pend</v>
          </cell>
          <cell r="R154" t="str">
            <v>Pend</v>
          </cell>
          <cell r="S154" t="str">
            <v>6. ABOVE 1 YEAR</v>
          </cell>
          <cell r="T154" t="str">
            <v>PENDING DPC</v>
          </cell>
        </row>
        <row r="155">
          <cell r="A155" t="str">
            <v>TRHU2346814</v>
          </cell>
          <cell r="B155">
            <v>20</v>
          </cell>
          <cell r="C155">
            <v>43259</v>
          </cell>
          <cell r="D155">
            <v>810</v>
          </cell>
          <cell r="E155" t="str">
            <v>AYN0481026D</v>
          </cell>
          <cell r="F155" t="str">
            <v>ICDN</v>
          </cell>
          <cell r="G155" t="str">
            <v>Pend</v>
          </cell>
          <cell r="H155">
            <v>2018</v>
          </cell>
          <cell r="I155" t="str">
            <v>ICD</v>
          </cell>
          <cell r="J155">
            <v>26027</v>
          </cell>
          <cell r="K155" t="str">
            <v>SEVEN DAYS FOODSTUFF LIMITED</v>
          </cell>
          <cell r="L155" t="str">
            <v>SUPER FIRST FORWARDERS LIMITED</v>
          </cell>
          <cell r="M155" t="str">
            <v>Pend</v>
          </cell>
          <cell r="N155" t="str">
            <v>Pend</v>
          </cell>
          <cell r="O155"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55" t="str">
            <v>Pend</v>
          </cell>
          <cell r="Q155" t="str">
            <v>Pend</v>
          </cell>
          <cell r="R155" t="str">
            <v>Pend</v>
          </cell>
          <cell r="S155" t="str">
            <v>6. ABOVE 1 YEAR</v>
          </cell>
          <cell r="T155" t="str">
            <v>PENDING DPC</v>
          </cell>
        </row>
        <row r="156">
          <cell r="A156" t="str">
            <v>WECU2153440</v>
          </cell>
          <cell r="B156">
            <v>20</v>
          </cell>
          <cell r="C156">
            <v>43259</v>
          </cell>
          <cell r="D156">
            <v>810</v>
          </cell>
          <cell r="E156" t="str">
            <v>WECC1803MBA1071</v>
          </cell>
          <cell r="F156" t="str">
            <v>ICDN</v>
          </cell>
          <cell r="G156" t="str">
            <v>SHED1</v>
          </cell>
          <cell r="H156">
            <v>2019</v>
          </cell>
          <cell r="I156" t="str">
            <v>ICD</v>
          </cell>
          <cell r="J156">
            <v>25534</v>
          </cell>
          <cell r="K156" t="str">
            <v>ROYA MOTORS</v>
          </cell>
          <cell r="L156" t="str">
            <v>RAHMA LOGISTICS LIMITED</v>
          </cell>
          <cell r="M156">
            <v>43263</v>
          </cell>
          <cell r="N156">
            <v>43278.129016203704</v>
          </cell>
          <cell r="O156" t="str">
            <v>1x20 CONTAINER CARGO IS TRANSIT TO INTERPEL CFS MSA FOR STRIPPING USED MERCEDES BENZ S CLASS S350d L AMG LINE PREMIUM 4DR 9G-TRONIC DIESEL BLACK A HT17 YXU CHASSIS NO WDD2221322A339463 CARGO IS TRANSIT TO INTERPEL CFS MSA FOR STRIPPING FINAL DESTINATION IS NAIROBI ALL AT CONSIGNEES RISK AND EXPENSE</v>
          </cell>
          <cell r="P156" t="str">
            <v>Pend</v>
          </cell>
          <cell r="Q156" t="str">
            <v>Pend</v>
          </cell>
          <cell r="R156" t="str">
            <v>Pend</v>
          </cell>
          <cell r="S156" t="str">
            <v>6. ABOVE 1 YEAR</v>
          </cell>
          <cell r="T156" t="str">
            <v>RELEASED BUT IN YARD</v>
          </cell>
        </row>
        <row r="157">
          <cell r="A157" t="str">
            <v>APZU3595350</v>
          </cell>
          <cell r="B157">
            <v>20</v>
          </cell>
          <cell r="C157">
            <v>43260</v>
          </cell>
          <cell r="D157">
            <v>809</v>
          </cell>
          <cell r="E157" t="str">
            <v>AYN0481026A</v>
          </cell>
          <cell r="F157" t="str">
            <v>ICDN</v>
          </cell>
          <cell r="G157" t="str">
            <v>Pend</v>
          </cell>
          <cell r="H157">
            <v>2018</v>
          </cell>
          <cell r="I157" t="str">
            <v>ICD</v>
          </cell>
          <cell r="J157">
            <v>26601</v>
          </cell>
          <cell r="K157" t="str">
            <v>SEVEN DAYS FOODSTUFF LIMITED</v>
          </cell>
          <cell r="L157" t="str">
            <v>RUMAN LOGISTICS</v>
          </cell>
          <cell r="M157">
            <v>43270</v>
          </cell>
          <cell r="N157" t="str">
            <v>Pend</v>
          </cell>
          <cell r="O157"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57" t="str">
            <v>Pend</v>
          </cell>
          <cell r="Q157" t="str">
            <v>Pend</v>
          </cell>
          <cell r="R157" t="str">
            <v>Pend</v>
          </cell>
          <cell r="S157" t="str">
            <v>6. ABOVE 1 YEAR</v>
          </cell>
          <cell r="T157" t="str">
            <v>RELEASE PROCESS</v>
          </cell>
        </row>
        <row r="158">
          <cell r="A158" t="str">
            <v>BHCU3126085</v>
          </cell>
          <cell r="B158">
            <v>20</v>
          </cell>
          <cell r="C158">
            <v>43260</v>
          </cell>
          <cell r="D158">
            <v>809</v>
          </cell>
          <cell r="E158" t="str">
            <v>AYN0481026C</v>
          </cell>
          <cell r="F158" t="str">
            <v>ICDN</v>
          </cell>
          <cell r="G158" t="str">
            <v>Pend</v>
          </cell>
          <cell r="H158">
            <v>2018</v>
          </cell>
          <cell r="I158" t="str">
            <v>ICD</v>
          </cell>
          <cell r="J158">
            <v>27230</v>
          </cell>
          <cell r="K158" t="str">
            <v>SEVEN DAYS FOODSTUFF LIMITED</v>
          </cell>
          <cell r="L158" t="str">
            <v>SUPER FIRST FORWARDERS LIMITED</v>
          </cell>
          <cell r="M158" t="str">
            <v>Pend</v>
          </cell>
          <cell r="N158" t="str">
            <v>Pend</v>
          </cell>
          <cell r="O158"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58" t="str">
            <v>Pend</v>
          </cell>
          <cell r="Q158" t="str">
            <v>Pend</v>
          </cell>
          <cell r="R158" t="str">
            <v>Pend</v>
          </cell>
          <cell r="S158" t="str">
            <v>6. ABOVE 1 YEAR</v>
          </cell>
          <cell r="T158" t="str">
            <v>PENDING DPC</v>
          </cell>
        </row>
        <row r="159">
          <cell r="A159" t="str">
            <v>CSLU1359410</v>
          </cell>
          <cell r="B159">
            <v>20</v>
          </cell>
          <cell r="C159">
            <v>43260</v>
          </cell>
          <cell r="D159">
            <v>809</v>
          </cell>
          <cell r="E159" t="str">
            <v>COSU6152512480</v>
          </cell>
          <cell r="F159" t="str">
            <v>MITCH</v>
          </cell>
          <cell r="G159" t="str">
            <v>MITCH</v>
          </cell>
          <cell r="H159">
            <v>2018</v>
          </cell>
          <cell r="I159" t="str">
            <v>ICD</v>
          </cell>
          <cell r="J159">
            <v>25081</v>
          </cell>
          <cell r="K159" t="str">
            <v>ATHI RIVER STEEL PLANT LTD</v>
          </cell>
          <cell r="L159" t="str">
            <v>Pend</v>
          </cell>
          <cell r="M159" t="str">
            <v>Pend</v>
          </cell>
          <cell r="N159" t="str">
            <v>Pend</v>
          </cell>
          <cell r="O159" t="str">
            <v>CONTAIN 960 BAG SILICA QUARTZ POWDER 100 MINERAL FOR INDUCTION FURNACE LINING 50 KG NET IN BAG X 960 BAGS PART SHIPMENT PROFORMA INVOICE 2 X 20 CONTAINERS SAID TO SHIPPER S LOAD STOW COUNT PLACE OF DELIVERY PORT CLEARANCE</v>
          </cell>
          <cell r="P159" t="str">
            <v>Pend</v>
          </cell>
          <cell r="Q159" t="str">
            <v>Pend</v>
          </cell>
          <cell r="R159" t="str">
            <v>Pend</v>
          </cell>
          <cell r="S159" t="str">
            <v>6. ABOVE 1 YEAR</v>
          </cell>
          <cell r="T159" t="str">
            <v>PENDING DPC</v>
          </cell>
        </row>
        <row r="160">
          <cell r="A160" t="str">
            <v>ECMU1622388</v>
          </cell>
          <cell r="B160">
            <v>20</v>
          </cell>
          <cell r="C160">
            <v>43260</v>
          </cell>
          <cell r="D160">
            <v>809</v>
          </cell>
          <cell r="E160" t="str">
            <v>AYN0481026A</v>
          </cell>
          <cell r="F160" t="str">
            <v>ICDN</v>
          </cell>
          <cell r="G160" t="str">
            <v>Pend</v>
          </cell>
          <cell r="H160">
            <v>2018</v>
          </cell>
          <cell r="I160" t="str">
            <v>ICD</v>
          </cell>
          <cell r="J160">
            <v>26601</v>
          </cell>
          <cell r="K160" t="str">
            <v>SEVEN DAYS FOODSTUFF LIMITED</v>
          </cell>
          <cell r="L160" t="str">
            <v>RUMAN LOGISTICS</v>
          </cell>
          <cell r="M160">
            <v>43270</v>
          </cell>
          <cell r="N160" t="str">
            <v>Pend</v>
          </cell>
          <cell r="O160"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60" t="str">
            <v>Pend</v>
          </cell>
          <cell r="Q160" t="str">
            <v>Pend</v>
          </cell>
          <cell r="R160" t="str">
            <v>Pend</v>
          </cell>
          <cell r="S160" t="str">
            <v>6. ABOVE 1 YEAR</v>
          </cell>
          <cell r="T160" t="str">
            <v>RELEASE PROCESS</v>
          </cell>
        </row>
        <row r="161">
          <cell r="A161" t="str">
            <v>ECMU1903702</v>
          </cell>
          <cell r="B161">
            <v>20</v>
          </cell>
          <cell r="C161">
            <v>43260</v>
          </cell>
          <cell r="D161">
            <v>809</v>
          </cell>
          <cell r="E161" t="str">
            <v>AYN0481026C</v>
          </cell>
          <cell r="F161" t="str">
            <v>ICDN</v>
          </cell>
          <cell r="G161" t="str">
            <v>Pend</v>
          </cell>
          <cell r="H161">
            <v>2018</v>
          </cell>
          <cell r="I161" t="str">
            <v>ICD</v>
          </cell>
          <cell r="J161">
            <v>27230</v>
          </cell>
          <cell r="K161" t="str">
            <v>SEVEN DAYS FOODSTUFF LIMITED</v>
          </cell>
          <cell r="L161" t="str">
            <v>SUPER FIRST FORWARDERS LIMITED</v>
          </cell>
          <cell r="M161" t="str">
            <v>Pend</v>
          </cell>
          <cell r="N161" t="str">
            <v>Pend</v>
          </cell>
          <cell r="O161"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61" t="str">
            <v>Pend</v>
          </cell>
          <cell r="Q161" t="str">
            <v>Pend</v>
          </cell>
          <cell r="R161" t="str">
            <v>Pend</v>
          </cell>
          <cell r="S161" t="str">
            <v>6. ABOVE 1 YEAR</v>
          </cell>
          <cell r="T161" t="str">
            <v>PENDING DPC</v>
          </cell>
        </row>
        <row r="162">
          <cell r="A162" t="str">
            <v>FCIU4387120</v>
          </cell>
          <cell r="B162">
            <v>20</v>
          </cell>
          <cell r="C162">
            <v>43260</v>
          </cell>
          <cell r="D162">
            <v>809</v>
          </cell>
          <cell r="E162" t="str">
            <v>AYN0481026C</v>
          </cell>
          <cell r="F162" t="str">
            <v>ICDN</v>
          </cell>
          <cell r="G162" t="str">
            <v>Pend</v>
          </cell>
          <cell r="H162">
            <v>2018</v>
          </cell>
          <cell r="I162" t="str">
            <v>ICD</v>
          </cell>
          <cell r="J162">
            <v>27230</v>
          </cell>
          <cell r="K162" t="str">
            <v>SEVEN DAYS FOODSTUFF LIMITED</v>
          </cell>
          <cell r="L162" t="str">
            <v>SUPER FIRST FORWARDERS LIMITED</v>
          </cell>
          <cell r="M162" t="str">
            <v>Pend</v>
          </cell>
          <cell r="N162" t="str">
            <v>Pend</v>
          </cell>
          <cell r="O162"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62" t="str">
            <v>Pend</v>
          </cell>
          <cell r="Q162" t="str">
            <v>Pend</v>
          </cell>
          <cell r="R162" t="str">
            <v>Pend</v>
          </cell>
          <cell r="S162" t="str">
            <v>6. ABOVE 1 YEAR</v>
          </cell>
          <cell r="T162" t="str">
            <v>PENDING DPC</v>
          </cell>
        </row>
        <row r="163">
          <cell r="A163" t="str">
            <v>GLDU3559539</v>
          </cell>
          <cell r="B163">
            <v>20</v>
          </cell>
          <cell r="C163">
            <v>43260</v>
          </cell>
          <cell r="D163">
            <v>809</v>
          </cell>
          <cell r="E163" t="str">
            <v>AYN0481026B</v>
          </cell>
          <cell r="F163" t="str">
            <v>MITCH</v>
          </cell>
          <cell r="G163" t="str">
            <v>MITCH</v>
          </cell>
          <cell r="H163">
            <v>2018</v>
          </cell>
          <cell r="I163" t="str">
            <v>ICD</v>
          </cell>
          <cell r="J163">
            <v>27226</v>
          </cell>
          <cell r="K163" t="str">
            <v>SEVEN DAYS FOODSTUFF LIMITED</v>
          </cell>
          <cell r="L163" t="str">
            <v>RUMAN LOGISTICS</v>
          </cell>
          <cell r="M163" t="str">
            <v>Pend</v>
          </cell>
          <cell r="N163" t="str">
            <v>Pend</v>
          </cell>
          <cell r="O163"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63" t="str">
            <v>Pend</v>
          </cell>
          <cell r="Q163" t="str">
            <v>Pend</v>
          </cell>
          <cell r="R163" t="str">
            <v>Pend</v>
          </cell>
          <cell r="S163" t="str">
            <v>6. ABOVE 1 YEAR</v>
          </cell>
          <cell r="T163" t="str">
            <v>PENDING DPC</v>
          </cell>
        </row>
        <row r="164">
          <cell r="A164" t="str">
            <v>JAYU1097291</v>
          </cell>
          <cell r="B164">
            <v>20</v>
          </cell>
          <cell r="C164">
            <v>43260</v>
          </cell>
          <cell r="D164">
            <v>809</v>
          </cell>
          <cell r="E164" t="str">
            <v>AYN0481026B</v>
          </cell>
          <cell r="F164" t="str">
            <v>ICDN</v>
          </cell>
          <cell r="G164" t="str">
            <v>Pend</v>
          </cell>
          <cell r="H164">
            <v>2018</v>
          </cell>
          <cell r="I164" t="str">
            <v>ICD</v>
          </cell>
          <cell r="J164">
            <v>27226</v>
          </cell>
          <cell r="K164" t="str">
            <v>SEVEN DAYS FOODSTUFF LIMITED</v>
          </cell>
          <cell r="L164" t="str">
            <v>RUMAN LOGISTICS</v>
          </cell>
          <cell r="M164" t="str">
            <v>Pend</v>
          </cell>
          <cell r="N164" t="str">
            <v>Pend</v>
          </cell>
          <cell r="O164"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64" t="str">
            <v>Pend</v>
          </cell>
          <cell r="Q164" t="str">
            <v>Pend</v>
          </cell>
          <cell r="R164" t="str">
            <v>Pend</v>
          </cell>
          <cell r="S164" t="str">
            <v>6. ABOVE 1 YEAR</v>
          </cell>
          <cell r="T164" t="str">
            <v>PENDING DPC</v>
          </cell>
        </row>
        <row r="165">
          <cell r="A165" t="str">
            <v>TCKU2289969</v>
          </cell>
          <cell r="B165">
            <v>20</v>
          </cell>
          <cell r="C165">
            <v>43260</v>
          </cell>
          <cell r="D165">
            <v>809</v>
          </cell>
          <cell r="E165" t="str">
            <v>AYN0481026D</v>
          </cell>
          <cell r="F165" t="str">
            <v>ICDN</v>
          </cell>
          <cell r="G165" t="str">
            <v>Pend</v>
          </cell>
          <cell r="H165">
            <v>2018</v>
          </cell>
          <cell r="I165" t="str">
            <v>ICD</v>
          </cell>
          <cell r="J165">
            <v>26027</v>
          </cell>
          <cell r="K165" t="str">
            <v>SEVEN DAYS FOODSTUFF LIMITED</v>
          </cell>
          <cell r="L165" t="str">
            <v>SUPER FIRST FORWARDERS LIMITED</v>
          </cell>
          <cell r="M165" t="str">
            <v>Pend</v>
          </cell>
          <cell r="N165" t="str">
            <v>Pend</v>
          </cell>
          <cell r="O165"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65" t="str">
            <v>Pend</v>
          </cell>
          <cell r="Q165" t="str">
            <v>Pend</v>
          </cell>
          <cell r="R165" t="str">
            <v>Pend</v>
          </cell>
          <cell r="S165" t="str">
            <v>6. ABOVE 1 YEAR</v>
          </cell>
          <cell r="T165" t="str">
            <v>PENDING DPC</v>
          </cell>
        </row>
        <row r="166">
          <cell r="A166" t="str">
            <v>TCKU3452284</v>
          </cell>
          <cell r="B166">
            <v>20</v>
          </cell>
          <cell r="C166">
            <v>43260</v>
          </cell>
          <cell r="D166">
            <v>809</v>
          </cell>
          <cell r="E166" t="str">
            <v>AYN0481026A</v>
          </cell>
          <cell r="F166" t="str">
            <v>ICDN</v>
          </cell>
          <cell r="G166" t="str">
            <v>Pend</v>
          </cell>
          <cell r="H166">
            <v>2018</v>
          </cell>
          <cell r="I166" t="str">
            <v>ICD</v>
          </cell>
          <cell r="J166">
            <v>26601</v>
          </cell>
          <cell r="K166" t="str">
            <v>SEVEN DAYS FOODSTUFF LIMITED</v>
          </cell>
          <cell r="L166" t="str">
            <v>RUMAN LOGISTICS</v>
          </cell>
          <cell r="M166">
            <v>43270</v>
          </cell>
          <cell r="N166" t="str">
            <v>Pend</v>
          </cell>
          <cell r="O166"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66" t="str">
            <v>Pend</v>
          </cell>
          <cell r="Q166" t="str">
            <v>Pend</v>
          </cell>
          <cell r="R166" t="str">
            <v>Pend</v>
          </cell>
          <cell r="S166" t="str">
            <v>6. ABOVE 1 YEAR</v>
          </cell>
          <cell r="T166" t="str">
            <v>RELEASE PROCESS</v>
          </cell>
        </row>
        <row r="167">
          <cell r="A167" t="str">
            <v>TCKU3730641</v>
          </cell>
          <cell r="B167">
            <v>20</v>
          </cell>
          <cell r="C167">
            <v>43260</v>
          </cell>
          <cell r="D167">
            <v>809</v>
          </cell>
          <cell r="E167" t="str">
            <v>AYN0481026D</v>
          </cell>
          <cell r="F167" t="str">
            <v>NICT</v>
          </cell>
          <cell r="G167" t="str">
            <v>NICT</v>
          </cell>
          <cell r="H167">
            <v>2018</v>
          </cell>
          <cell r="I167" t="str">
            <v>ICD</v>
          </cell>
          <cell r="J167">
            <v>26027</v>
          </cell>
          <cell r="K167" t="str">
            <v>SEVEN DAYS FOODSTUFF LIMITED</v>
          </cell>
          <cell r="L167" t="str">
            <v>SUPER FIRST FORWARDERS LIMITED</v>
          </cell>
          <cell r="M167" t="str">
            <v>Pend</v>
          </cell>
          <cell r="N167" t="str">
            <v>Pend</v>
          </cell>
          <cell r="O167"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67" t="str">
            <v>Pend</v>
          </cell>
          <cell r="Q167" t="str">
            <v>Pend</v>
          </cell>
          <cell r="R167" t="str">
            <v>Pend</v>
          </cell>
          <cell r="S167" t="str">
            <v>6. ABOVE 1 YEAR</v>
          </cell>
          <cell r="T167" t="str">
            <v>PENDING DPC</v>
          </cell>
        </row>
        <row r="168">
          <cell r="A168" t="str">
            <v>TCLU3745187</v>
          </cell>
          <cell r="B168">
            <v>20</v>
          </cell>
          <cell r="C168">
            <v>43260</v>
          </cell>
          <cell r="D168">
            <v>809</v>
          </cell>
          <cell r="E168" t="str">
            <v>AYN0481026C</v>
          </cell>
          <cell r="F168" t="str">
            <v>ICDN</v>
          </cell>
          <cell r="G168" t="str">
            <v>Pend</v>
          </cell>
          <cell r="H168">
            <v>2018</v>
          </cell>
          <cell r="I168" t="str">
            <v>ICD</v>
          </cell>
          <cell r="J168">
            <v>27230</v>
          </cell>
          <cell r="K168" t="str">
            <v>SEVEN DAYS FOODSTUFF LIMITED</v>
          </cell>
          <cell r="L168" t="str">
            <v>SUPER FIRST FORWARDERS LIMITED</v>
          </cell>
          <cell r="M168" t="str">
            <v>Pend</v>
          </cell>
          <cell r="N168" t="str">
            <v>Pend</v>
          </cell>
          <cell r="O168"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68" t="str">
            <v>Pend</v>
          </cell>
          <cell r="Q168" t="str">
            <v>Pend</v>
          </cell>
          <cell r="R168" t="str">
            <v>Pend</v>
          </cell>
          <cell r="S168" t="str">
            <v>6. ABOVE 1 YEAR</v>
          </cell>
          <cell r="T168" t="str">
            <v>PENDING DPC</v>
          </cell>
        </row>
        <row r="169">
          <cell r="A169" t="str">
            <v>TEMU1969360</v>
          </cell>
          <cell r="B169">
            <v>20</v>
          </cell>
          <cell r="C169">
            <v>43260</v>
          </cell>
          <cell r="D169">
            <v>809</v>
          </cell>
          <cell r="E169" t="str">
            <v>AYN0481026D</v>
          </cell>
          <cell r="F169" t="str">
            <v>NICT</v>
          </cell>
          <cell r="G169" t="str">
            <v>NICT</v>
          </cell>
          <cell r="H169">
            <v>2018</v>
          </cell>
          <cell r="I169" t="str">
            <v>ICD</v>
          </cell>
          <cell r="J169">
            <v>26027</v>
          </cell>
          <cell r="K169" t="str">
            <v>SEVEN DAYS FOODSTUFF LIMITED</v>
          </cell>
          <cell r="L169" t="str">
            <v>SUPER FIRST FORWARDERS LIMITED</v>
          </cell>
          <cell r="M169" t="str">
            <v>Pend</v>
          </cell>
          <cell r="N169" t="str">
            <v>Pend</v>
          </cell>
          <cell r="O169"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69" t="str">
            <v>Pend</v>
          </cell>
          <cell r="Q169" t="str">
            <v>Pend</v>
          </cell>
          <cell r="R169" t="str">
            <v>Pend</v>
          </cell>
          <cell r="S169" t="str">
            <v>6. ABOVE 1 YEAR</v>
          </cell>
          <cell r="T169" t="str">
            <v>PENDING DPC</v>
          </cell>
        </row>
        <row r="170">
          <cell r="A170" t="str">
            <v>TRHU1096789</v>
          </cell>
          <cell r="B170">
            <v>20</v>
          </cell>
          <cell r="C170">
            <v>43260</v>
          </cell>
          <cell r="D170">
            <v>809</v>
          </cell>
          <cell r="E170" t="str">
            <v>AYN0481026D</v>
          </cell>
          <cell r="F170" t="str">
            <v>ICDN</v>
          </cell>
          <cell r="G170" t="str">
            <v>Pend</v>
          </cell>
          <cell r="H170">
            <v>2018</v>
          </cell>
          <cell r="I170" t="str">
            <v>ICD</v>
          </cell>
          <cell r="J170">
            <v>26027</v>
          </cell>
          <cell r="K170" t="str">
            <v>SEVEN DAYS FOODSTUFF LIMITED</v>
          </cell>
          <cell r="L170" t="str">
            <v>SUPER FIRST FORWARDERS LIMITED</v>
          </cell>
          <cell r="M170" t="str">
            <v>Pend</v>
          </cell>
          <cell r="N170" t="str">
            <v>Pend</v>
          </cell>
          <cell r="O170"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70" t="str">
            <v>Pend</v>
          </cell>
          <cell r="Q170" t="str">
            <v>Pend</v>
          </cell>
          <cell r="R170" t="str">
            <v>Pend</v>
          </cell>
          <cell r="S170" t="str">
            <v>6. ABOVE 1 YEAR</v>
          </cell>
          <cell r="T170" t="str">
            <v>PENDING DPC</v>
          </cell>
        </row>
        <row r="171">
          <cell r="A171" t="str">
            <v>APZU3729295</v>
          </cell>
          <cell r="B171">
            <v>20</v>
          </cell>
          <cell r="C171">
            <v>43261</v>
          </cell>
          <cell r="D171">
            <v>808</v>
          </cell>
          <cell r="E171" t="str">
            <v>AYN0481026C</v>
          </cell>
          <cell r="F171" t="str">
            <v>ICDN</v>
          </cell>
          <cell r="G171" t="str">
            <v>Pend</v>
          </cell>
          <cell r="H171">
            <v>2018</v>
          </cell>
          <cell r="I171" t="str">
            <v>ICD</v>
          </cell>
          <cell r="J171">
            <v>27230</v>
          </cell>
          <cell r="K171" t="str">
            <v>SEVEN DAYS FOODSTUFF LIMITED</v>
          </cell>
          <cell r="L171" t="str">
            <v>SUPER FIRST FORWARDERS LIMITED</v>
          </cell>
          <cell r="M171" t="str">
            <v>Pend</v>
          </cell>
          <cell r="N171" t="str">
            <v>Pend</v>
          </cell>
          <cell r="O171"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71" t="str">
            <v>Pend</v>
          </cell>
          <cell r="Q171" t="str">
            <v>Pend</v>
          </cell>
          <cell r="R171" t="str">
            <v>Pend</v>
          </cell>
          <cell r="S171" t="str">
            <v>6. ABOVE 1 YEAR</v>
          </cell>
          <cell r="T171" t="str">
            <v>PENDING DPC</v>
          </cell>
        </row>
        <row r="172">
          <cell r="A172" t="str">
            <v>CMAU0388441</v>
          </cell>
          <cell r="B172">
            <v>20</v>
          </cell>
          <cell r="C172">
            <v>43261</v>
          </cell>
          <cell r="D172">
            <v>808</v>
          </cell>
          <cell r="E172" t="str">
            <v>AYN0481026A</v>
          </cell>
          <cell r="F172" t="str">
            <v>ICDN</v>
          </cell>
          <cell r="G172" t="str">
            <v>Pend</v>
          </cell>
          <cell r="H172">
            <v>2018</v>
          </cell>
          <cell r="I172" t="str">
            <v>ICD</v>
          </cell>
          <cell r="J172">
            <v>26601</v>
          </cell>
          <cell r="K172" t="str">
            <v>SEVEN DAYS FOODSTUFF LIMITED</v>
          </cell>
          <cell r="L172" t="str">
            <v>RUMAN LOGISTICS</v>
          </cell>
          <cell r="M172">
            <v>43270</v>
          </cell>
          <cell r="N172" t="str">
            <v>Pend</v>
          </cell>
          <cell r="O172"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72" t="str">
            <v>Pend</v>
          </cell>
          <cell r="Q172" t="str">
            <v>Pend</v>
          </cell>
          <cell r="R172" t="str">
            <v>Pend</v>
          </cell>
          <cell r="S172" t="str">
            <v>6. ABOVE 1 YEAR</v>
          </cell>
          <cell r="T172" t="str">
            <v>RELEASE PROCESS</v>
          </cell>
        </row>
        <row r="173">
          <cell r="A173" t="str">
            <v>CMAU0846441</v>
          </cell>
          <cell r="B173">
            <v>20</v>
          </cell>
          <cell r="C173">
            <v>43261</v>
          </cell>
          <cell r="D173">
            <v>808</v>
          </cell>
          <cell r="E173" t="str">
            <v>AYN0481026D</v>
          </cell>
          <cell r="F173" t="str">
            <v>NICT</v>
          </cell>
          <cell r="G173" t="str">
            <v>NICT</v>
          </cell>
          <cell r="H173">
            <v>2018</v>
          </cell>
          <cell r="I173" t="str">
            <v>ICD</v>
          </cell>
          <cell r="J173">
            <v>26027</v>
          </cell>
          <cell r="K173" t="str">
            <v>SEVEN DAYS FOODSTUFF LIMITED</v>
          </cell>
          <cell r="L173" t="str">
            <v>SUPER FIRST FORWARDERS LIMITED</v>
          </cell>
          <cell r="M173" t="str">
            <v>Pend</v>
          </cell>
          <cell r="N173" t="str">
            <v>Pend</v>
          </cell>
          <cell r="O173"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73" t="str">
            <v>Pend</v>
          </cell>
          <cell r="Q173" t="str">
            <v>Pend</v>
          </cell>
          <cell r="R173" t="str">
            <v>Pend</v>
          </cell>
          <cell r="S173" t="str">
            <v>6. ABOVE 1 YEAR</v>
          </cell>
          <cell r="T173" t="str">
            <v>PENDING DPC</v>
          </cell>
        </row>
        <row r="174">
          <cell r="A174" t="str">
            <v>HJLU1231580</v>
          </cell>
          <cell r="B174">
            <v>20</v>
          </cell>
          <cell r="C174">
            <v>43261</v>
          </cell>
          <cell r="D174">
            <v>808</v>
          </cell>
          <cell r="E174" t="str">
            <v>AYN0481026A</v>
          </cell>
          <cell r="F174" t="str">
            <v>ICDN</v>
          </cell>
          <cell r="G174" t="str">
            <v>Pend</v>
          </cell>
          <cell r="H174">
            <v>2018</v>
          </cell>
          <cell r="I174" t="str">
            <v>ICD</v>
          </cell>
          <cell r="J174">
            <v>26601</v>
          </cell>
          <cell r="K174" t="str">
            <v>SEVEN DAYS FOODSTUFF LIMITED</v>
          </cell>
          <cell r="L174" t="str">
            <v>RUMAN LOGISTICS</v>
          </cell>
          <cell r="M174">
            <v>43270</v>
          </cell>
          <cell r="N174" t="str">
            <v>Pend</v>
          </cell>
          <cell r="O174"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74" t="str">
            <v>Pend</v>
          </cell>
          <cell r="Q174" t="str">
            <v>Pend</v>
          </cell>
          <cell r="R174" t="str">
            <v>Pend</v>
          </cell>
          <cell r="S174" t="str">
            <v>6. ABOVE 1 YEAR</v>
          </cell>
          <cell r="T174" t="str">
            <v>RELEASE PROCESS</v>
          </cell>
        </row>
        <row r="175">
          <cell r="A175" t="str">
            <v>IPXU3692031</v>
          </cell>
          <cell r="B175">
            <v>20</v>
          </cell>
          <cell r="C175">
            <v>43261</v>
          </cell>
          <cell r="D175">
            <v>808</v>
          </cell>
          <cell r="E175" t="str">
            <v>AYN0481026C</v>
          </cell>
          <cell r="F175" t="str">
            <v>MITCH</v>
          </cell>
          <cell r="G175" t="str">
            <v>MITCH</v>
          </cell>
          <cell r="H175">
            <v>2018</v>
          </cell>
          <cell r="I175" t="str">
            <v>ICD</v>
          </cell>
          <cell r="J175">
            <v>27230</v>
          </cell>
          <cell r="K175" t="str">
            <v>SEVEN DAYS FOODSTUFF LIMITED</v>
          </cell>
          <cell r="L175" t="str">
            <v>SUPER FIRST FORWARDERS LIMITED</v>
          </cell>
          <cell r="M175" t="str">
            <v>Pend</v>
          </cell>
          <cell r="N175" t="str">
            <v>Pend</v>
          </cell>
          <cell r="O175"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75" t="str">
            <v>Pend</v>
          </cell>
          <cell r="Q175" t="str">
            <v>Pend</v>
          </cell>
          <cell r="R175" t="str">
            <v>Pend</v>
          </cell>
          <cell r="S175" t="str">
            <v>6. ABOVE 1 YEAR</v>
          </cell>
          <cell r="T175" t="str">
            <v>PENDING DPC</v>
          </cell>
        </row>
        <row r="176">
          <cell r="A176" t="str">
            <v>PCIU8440161</v>
          </cell>
          <cell r="B176">
            <v>40</v>
          </cell>
          <cell r="C176">
            <v>43261</v>
          </cell>
          <cell r="D176">
            <v>808</v>
          </cell>
          <cell r="E176" t="str">
            <v>LGB800975900</v>
          </cell>
          <cell r="F176" t="str">
            <v>KRCM</v>
          </cell>
          <cell r="G176" t="str">
            <v>KRCM</v>
          </cell>
          <cell r="H176">
            <v>0</v>
          </cell>
          <cell r="I176">
            <v>0</v>
          </cell>
          <cell r="J176">
            <v>0</v>
          </cell>
          <cell r="K176" t="str">
            <v>OMAR ADAN AHMEDYALA TOWERS NAIROBI KENYA TEL254 722 715874</v>
          </cell>
          <cell r="L176" t="str">
            <v>Pend</v>
          </cell>
          <cell r="M176" t="str">
            <v>Pend</v>
          </cell>
          <cell r="N176" t="str">
            <v>Pend</v>
          </cell>
          <cell r="O176" t="str">
            <v>USED CLOTHING H S CODE 6309 00 0000 AES ITN X20180410550711</v>
          </cell>
          <cell r="P176" t="str">
            <v>Pend</v>
          </cell>
          <cell r="Q176" t="str">
            <v>Pend</v>
          </cell>
          <cell r="R176" t="str">
            <v>Pend</v>
          </cell>
          <cell r="S176" t="str">
            <v>6. ABOVE 1 YEAR</v>
          </cell>
          <cell r="T176" t="str">
            <v>PENDING DECLARATION</v>
          </cell>
        </row>
        <row r="177">
          <cell r="A177" t="str">
            <v>TGHU3096596</v>
          </cell>
          <cell r="B177">
            <v>20</v>
          </cell>
          <cell r="C177">
            <v>43261</v>
          </cell>
          <cell r="D177">
            <v>808</v>
          </cell>
          <cell r="E177" t="str">
            <v>AYN0481026A</v>
          </cell>
          <cell r="F177" t="str">
            <v>ICDN</v>
          </cell>
          <cell r="G177" t="str">
            <v>Pend</v>
          </cell>
          <cell r="H177">
            <v>2018</v>
          </cell>
          <cell r="I177" t="str">
            <v>ICD</v>
          </cell>
          <cell r="J177">
            <v>26601</v>
          </cell>
          <cell r="K177" t="str">
            <v>SEVEN DAYS FOODSTUFF LIMITED</v>
          </cell>
          <cell r="L177" t="str">
            <v>RUMAN LOGISTICS</v>
          </cell>
          <cell r="M177">
            <v>43270</v>
          </cell>
          <cell r="N177" t="str">
            <v>Pend</v>
          </cell>
          <cell r="O177"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77" t="str">
            <v>Pend</v>
          </cell>
          <cell r="Q177" t="str">
            <v>Pend</v>
          </cell>
          <cell r="R177" t="str">
            <v>Pend</v>
          </cell>
          <cell r="S177" t="str">
            <v>6. ABOVE 1 YEAR</v>
          </cell>
          <cell r="T177" t="str">
            <v>RELEASE PROCESS</v>
          </cell>
        </row>
        <row r="178">
          <cell r="A178" t="str">
            <v>TGHU7958087</v>
          </cell>
          <cell r="B178">
            <v>40</v>
          </cell>
          <cell r="C178">
            <v>43261</v>
          </cell>
          <cell r="D178">
            <v>808</v>
          </cell>
          <cell r="E178" t="str">
            <v>964368213</v>
          </cell>
          <cell r="F178" t="str">
            <v>KRCM</v>
          </cell>
          <cell r="G178" t="str">
            <v>KRCM</v>
          </cell>
          <cell r="H178">
            <v>2019</v>
          </cell>
          <cell r="I178" t="str">
            <v>ICD</v>
          </cell>
          <cell r="J178">
            <v>123840</v>
          </cell>
          <cell r="K178" t="str">
            <v>BIODEPOSIT AFRICA LTD NYERI - KE</v>
          </cell>
          <cell r="L178" t="str">
            <v>GALLION LOGISTICS LIMITED</v>
          </cell>
          <cell r="M178" t="str">
            <v>Pend</v>
          </cell>
          <cell r="N178" t="str">
            <v>Pend</v>
          </cell>
          <cell r="O178" t="str">
            <v>FERTILIZERS INTRANSIT TO PORT CLEARANCE</v>
          </cell>
          <cell r="P178" t="str">
            <v>Pend</v>
          </cell>
          <cell r="Q178" t="str">
            <v>Pend</v>
          </cell>
          <cell r="R178" t="str">
            <v>Pend</v>
          </cell>
          <cell r="S178" t="str">
            <v>6. ABOVE 1 YEAR</v>
          </cell>
          <cell r="T178" t="str">
            <v>PENDING DPC</v>
          </cell>
        </row>
        <row r="179">
          <cell r="A179" t="str">
            <v>TLLU2109240</v>
          </cell>
          <cell r="B179">
            <v>20</v>
          </cell>
          <cell r="C179">
            <v>43261</v>
          </cell>
          <cell r="D179">
            <v>808</v>
          </cell>
          <cell r="E179" t="str">
            <v>AYN0481026D</v>
          </cell>
          <cell r="F179" t="str">
            <v>ICDN</v>
          </cell>
          <cell r="G179" t="str">
            <v>Pend</v>
          </cell>
          <cell r="H179">
            <v>2018</v>
          </cell>
          <cell r="I179" t="str">
            <v>ICD</v>
          </cell>
          <cell r="J179">
            <v>26027</v>
          </cell>
          <cell r="K179" t="str">
            <v>SEVEN DAYS FOODSTUFF LIMITED</v>
          </cell>
          <cell r="L179" t="str">
            <v>SUPER FIRST FORWARDERS LIMITED</v>
          </cell>
          <cell r="M179" t="str">
            <v>Pend</v>
          </cell>
          <cell r="N179" t="str">
            <v>Pend</v>
          </cell>
          <cell r="O179"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79" t="str">
            <v>Pend</v>
          </cell>
          <cell r="Q179" t="str">
            <v>Pend</v>
          </cell>
          <cell r="R179" t="str">
            <v>Pend</v>
          </cell>
          <cell r="S179" t="str">
            <v>6. ABOVE 1 YEAR</v>
          </cell>
          <cell r="T179" t="str">
            <v>PENDING DPC</v>
          </cell>
        </row>
        <row r="180">
          <cell r="A180" t="str">
            <v>TRHU1342985</v>
          </cell>
          <cell r="B180">
            <v>20</v>
          </cell>
          <cell r="C180">
            <v>43261</v>
          </cell>
          <cell r="D180">
            <v>808</v>
          </cell>
          <cell r="E180" t="str">
            <v>AYN0481026D</v>
          </cell>
          <cell r="F180" t="str">
            <v>ICDN</v>
          </cell>
          <cell r="G180" t="str">
            <v>Pend</v>
          </cell>
          <cell r="H180">
            <v>2018</v>
          </cell>
          <cell r="I180" t="str">
            <v>ICD</v>
          </cell>
          <cell r="J180">
            <v>26027</v>
          </cell>
          <cell r="K180" t="str">
            <v>SEVEN DAYS FOODSTUFF LIMITED</v>
          </cell>
          <cell r="L180" t="str">
            <v>SUPER FIRST FORWARDERS LIMITED</v>
          </cell>
          <cell r="M180" t="str">
            <v>Pend</v>
          </cell>
          <cell r="N180" t="str">
            <v>Pend</v>
          </cell>
          <cell r="O180" t="str">
            <v>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v>
          </cell>
          <cell r="P180" t="str">
            <v>Pend</v>
          </cell>
          <cell r="Q180" t="str">
            <v>Pend</v>
          </cell>
          <cell r="R180" t="str">
            <v>Pend</v>
          </cell>
          <cell r="S180" t="str">
            <v>6. ABOVE 1 YEAR</v>
          </cell>
          <cell r="T180" t="str">
            <v>PENDING DPC</v>
          </cell>
        </row>
        <row r="181">
          <cell r="A181" t="str">
            <v>XINU1456336</v>
          </cell>
          <cell r="B181">
            <v>20</v>
          </cell>
          <cell r="C181">
            <v>43261</v>
          </cell>
          <cell r="D181">
            <v>808</v>
          </cell>
          <cell r="E181" t="str">
            <v>AYN0481026B</v>
          </cell>
          <cell r="F181" t="str">
            <v>ICDN</v>
          </cell>
          <cell r="G181" t="str">
            <v>Pend</v>
          </cell>
          <cell r="H181">
            <v>2018</v>
          </cell>
          <cell r="I181" t="str">
            <v>ICD</v>
          </cell>
          <cell r="J181">
            <v>27226</v>
          </cell>
          <cell r="K181" t="str">
            <v>SEVEN DAYS FOODSTUFF LIMITED</v>
          </cell>
          <cell r="L181" t="str">
            <v>RUMAN LOGISTICS</v>
          </cell>
          <cell r="M181" t="str">
            <v>Pend</v>
          </cell>
          <cell r="N181" t="str">
            <v>Pend</v>
          </cell>
          <cell r="O181" t="str">
            <v>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TO RECEIVERS RISK CARE EXPENSES CARRIERS LIABILITY ENDS AT POD FAX + 603-31671980 EMAIL INFO-</v>
          </cell>
          <cell r="P181" t="str">
            <v>Pend</v>
          </cell>
          <cell r="Q181" t="str">
            <v>Pend</v>
          </cell>
          <cell r="R181" t="str">
            <v>Pend</v>
          </cell>
          <cell r="S181" t="str">
            <v>6. ABOVE 1 YEAR</v>
          </cell>
          <cell r="T181" t="str">
            <v>PENDING DPC</v>
          </cell>
        </row>
        <row r="182">
          <cell r="A182" t="str">
            <v>CAIU3812740</v>
          </cell>
          <cell r="B182">
            <v>20</v>
          </cell>
          <cell r="C182">
            <v>43262</v>
          </cell>
          <cell r="D182">
            <v>807</v>
          </cell>
          <cell r="E182" t="str">
            <v>AYN0481026A</v>
          </cell>
          <cell r="F182" t="str">
            <v>ICDN</v>
          </cell>
          <cell r="G182" t="str">
            <v>Pend</v>
          </cell>
          <cell r="H182">
            <v>2018</v>
          </cell>
          <cell r="I182" t="str">
            <v>ICD</v>
          </cell>
          <cell r="J182">
            <v>26601</v>
          </cell>
          <cell r="K182" t="str">
            <v>SEVEN DAYS FOODSTUFF LIMITED</v>
          </cell>
          <cell r="L182" t="str">
            <v>RUMAN LOGISTICS</v>
          </cell>
          <cell r="M182">
            <v>43270</v>
          </cell>
          <cell r="N182" t="str">
            <v>Pend</v>
          </cell>
          <cell r="O182" t="str">
            <v>10 X 20ST CONTAINER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 241 20 METRIC TONS COOKING OIL RED PALM OLEIN HAYAT BRAND PACKING 20 LITRE LIGHT JERRYCAN 13 400 JERRYCANS GOODS IN TRANSIT AT RECEIVERS RISK CARE EXPENSES CARRIERS LIABILITY ENDS AT POD FAX + 603-31671980 EMAIL INFO-</v>
          </cell>
          <cell r="P182" t="str">
            <v>Pend</v>
          </cell>
          <cell r="Q182" t="str">
            <v>Pend</v>
          </cell>
          <cell r="R182" t="str">
            <v>Pend</v>
          </cell>
          <cell r="S182" t="str">
            <v>6. ABOVE 1 YEAR</v>
          </cell>
          <cell r="T182" t="str">
            <v>RELEASE PROCESS</v>
          </cell>
        </row>
        <row r="183">
          <cell r="A183" t="str">
            <v>CMAU0477390</v>
          </cell>
          <cell r="B183">
            <v>20</v>
          </cell>
          <cell r="C183">
            <v>43262</v>
          </cell>
          <cell r="D183">
            <v>807</v>
          </cell>
          <cell r="E183" t="str">
            <v>AYN0481026C</v>
          </cell>
          <cell r="F183" t="str">
            <v>ICDN</v>
          </cell>
          <cell r="G183" t="str">
            <v>Pend</v>
          </cell>
          <cell r="H183">
            <v>2018</v>
          </cell>
          <cell r="I183" t="str">
            <v>ICD</v>
          </cell>
          <cell r="J183">
            <v>27230</v>
          </cell>
          <cell r="K183" t="str">
            <v>SEVEN DAYS FOODSTUFF LIMITED</v>
          </cell>
          <cell r="L183" t="str">
            <v>SUPER FIRST FORWARDERS LIMITED</v>
          </cell>
          <cell r="M183" t="str">
            <v>Pend</v>
          </cell>
          <cell r="N183" t="str">
            <v>Pend</v>
          </cell>
          <cell r="O183"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83" t="str">
            <v>Pend</v>
          </cell>
          <cell r="Q183" t="str">
            <v>Pend</v>
          </cell>
          <cell r="R183" t="str">
            <v>Pend</v>
          </cell>
          <cell r="S183" t="str">
            <v>6. ABOVE 1 YEAR</v>
          </cell>
          <cell r="T183" t="str">
            <v>PENDING DPC</v>
          </cell>
        </row>
        <row r="184">
          <cell r="A184" t="str">
            <v>CMAU0830759</v>
          </cell>
          <cell r="B184">
            <v>20</v>
          </cell>
          <cell r="C184">
            <v>43262</v>
          </cell>
          <cell r="D184">
            <v>807</v>
          </cell>
          <cell r="E184" t="str">
            <v>AYN0481026C</v>
          </cell>
          <cell r="F184" t="str">
            <v>ICDN</v>
          </cell>
          <cell r="G184" t="str">
            <v>Pend</v>
          </cell>
          <cell r="H184">
            <v>2018</v>
          </cell>
          <cell r="I184" t="str">
            <v>ICD</v>
          </cell>
          <cell r="J184">
            <v>27230</v>
          </cell>
          <cell r="K184" t="str">
            <v>SEVEN DAYS FOODSTUFF LIMITED</v>
          </cell>
          <cell r="L184" t="str">
            <v>SUPER FIRST FORWARDERS LIMITED</v>
          </cell>
          <cell r="M184" t="str">
            <v>Pend</v>
          </cell>
          <cell r="N184" t="str">
            <v>Pend</v>
          </cell>
          <cell r="O184"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84" t="str">
            <v>Pend</v>
          </cell>
          <cell r="Q184" t="str">
            <v>Pend</v>
          </cell>
          <cell r="R184" t="str">
            <v>Pend</v>
          </cell>
          <cell r="S184" t="str">
            <v>6. ABOVE 1 YEAR</v>
          </cell>
          <cell r="T184" t="str">
            <v>PENDING DPC</v>
          </cell>
        </row>
        <row r="185">
          <cell r="A185" t="str">
            <v>CMAU1716648</v>
          </cell>
          <cell r="B185">
            <v>20</v>
          </cell>
          <cell r="C185">
            <v>43262</v>
          </cell>
          <cell r="D185">
            <v>807</v>
          </cell>
          <cell r="E185" t="str">
            <v>AYN0481026C</v>
          </cell>
          <cell r="F185" t="str">
            <v>ICDN</v>
          </cell>
          <cell r="G185" t="str">
            <v>Pend</v>
          </cell>
          <cell r="H185">
            <v>2018</v>
          </cell>
          <cell r="I185" t="str">
            <v>ICD</v>
          </cell>
          <cell r="J185">
            <v>27230</v>
          </cell>
          <cell r="K185" t="str">
            <v>SEVEN DAYS FOODSTUFF LIMITED</v>
          </cell>
          <cell r="L185" t="str">
            <v>SUPER FIRST FORWARDERS LIMITED</v>
          </cell>
          <cell r="M185" t="str">
            <v>Pend</v>
          </cell>
          <cell r="N185" t="str">
            <v>Pend</v>
          </cell>
          <cell r="O185" t="str">
            <v>10 X 20ST CONTAINERS 241 20 METRIC TONS COOKING OIL RED PALM OLEIN HAYAT BRAND PACKING 20 LITRE LIGHT JERRYCAN 13 400 JERRYCANS GOODS IN TRANSIT AT RECEIVERS RISK CARE EXPENSES CARRIERS LIABILITY ENDS AT POD FAX + 603-31671980 EMAIL INFO-EXCELLENTRANSPORT COM TEL- +254708071099 FREIGHT COLLECT 10 X 20ST CONTAINERS 241 20 METRIC TONS COOKING OIL RED PALM OLEIN HAYAT BRAND PACKING 20 LITRE LIGHT JERRYCAN 13 400 JERRYCANS GOODS IN TRANSIT TO AT RECEIVERS RISK CARE EXPENSES CARRIERS LIABILITY ENDS AT POD FAX + 603-31671980 EMAIL INFO-</v>
          </cell>
          <cell r="P185" t="str">
            <v>Pend</v>
          </cell>
          <cell r="Q185" t="str">
            <v>Pend</v>
          </cell>
          <cell r="R185" t="str">
            <v>Pend</v>
          </cell>
          <cell r="S185" t="str">
            <v>6. ABOVE 1 YEAR</v>
          </cell>
          <cell r="T185" t="str">
            <v>PENDING DPC</v>
          </cell>
        </row>
        <row r="186">
          <cell r="A186" t="str">
            <v>TRLU7125012</v>
          </cell>
          <cell r="B186">
            <v>40</v>
          </cell>
          <cell r="C186">
            <v>43262</v>
          </cell>
          <cell r="D186">
            <v>807</v>
          </cell>
          <cell r="E186" t="str">
            <v>964368213</v>
          </cell>
          <cell r="F186" t="str">
            <v>KRCM</v>
          </cell>
          <cell r="G186" t="str">
            <v>KRCM</v>
          </cell>
          <cell r="H186">
            <v>2019</v>
          </cell>
          <cell r="I186" t="str">
            <v>ICD</v>
          </cell>
          <cell r="J186">
            <v>123840</v>
          </cell>
          <cell r="K186" t="str">
            <v>BIODEPOSIT AFRICA LTD NYERI - KE</v>
          </cell>
          <cell r="L186" t="str">
            <v>GALLION LOGISTICS LIMITED</v>
          </cell>
          <cell r="M186" t="str">
            <v>Pend</v>
          </cell>
          <cell r="N186" t="str">
            <v>Pend</v>
          </cell>
          <cell r="O186" t="str">
            <v>FERTILIZERS INTRANSIT TO PORT CLEARANCE</v>
          </cell>
          <cell r="P186" t="str">
            <v>Pend</v>
          </cell>
          <cell r="Q186" t="str">
            <v>Pend</v>
          </cell>
          <cell r="R186" t="str">
            <v>Pend</v>
          </cell>
          <cell r="S186" t="str">
            <v>6. ABOVE 1 YEAR</v>
          </cell>
          <cell r="T186" t="str">
            <v>PENDING DPC</v>
          </cell>
        </row>
        <row r="187">
          <cell r="A187" t="str">
            <v>BMOU2420426</v>
          </cell>
          <cell r="B187">
            <v>20</v>
          </cell>
          <cell r="C187">
            <v>43263</v>
          </cell>
          <cell r="D187">
            <v>806</v>
          </cell>
          <cell r="E187" t="str">
            <v>COSU6180652220</v>
          </cell>
          <cell r="F187" t="str">
            <v>KRCM</v>
          </cell>
          <cell r="G187" t="str">
            <v>KRCM</v>
          </cell>
          <cell r="H187">
            <v>2018</v>
          </cell>
          <cell r="I187" t="str">
            <v>NBI</v>
          </cell>
          <cell r="J187" t="str">
            <v>1669379 </v>
          </cell>
          <cell r="K187" t="str">
            <v>FLORA BAKERS LTD</v>
          </cell>
          <cell r="L187" t="str">
            <v>Pend</v>
          </cell>
          <cell r="M187" t="str">
            <v>Pend</v>
          </cell>
          <cell r="N187" t="str">
            <v>Pend</v>
          </cell>
          <cell r="O187" t="str">
            <v>10 X 20 GP CONTAINERS STC 13180 JERRY CANS COOKING OIL OLIVIA BRAND CP 8 SHIPPER S LOAD STOW COUNT PLACE OF DELIVERY BOSS FREIGHT CFS</v>
          </cell>
          <cell r="P187" t="str">
            <v>Pend</v>
          </cell>
          <cell r="Q187" t="str">
            <v>Pend</v>
          </cell>
          <cell r="R187" t="str">
            <v>Pend</v>
          </cell>
          <cell r="S187" t="str">
            <v>6. ABOVE 1 YEAR</v>
          </cell>
          <cell r="T187" t="str">
            <v>PENDING DPC</v>
          </cell>
        </row>
        <row r="188">
          <cell r="A188" t="str">
            <v>BSIU2028107</v>
          </cell>
          <cell r="B188">
            <v>20</v>
          </cell>
          <cell r="C188">
            <v>43263</v>
          </cell>
          <cell r="D188">
            <v>806</v>
          </cell>
          <cell r="E188" t="str">
            <v>AYN0483380</v>
          </cell>
          <cell r="F188" t="str">
            <v>MITCH</v>
          </cell>
          <cell r="G188" t="str">
            <v>MITCH</v>
          </cell>
          <cell r="H188">
            <v>2018</v>
          </cell>
          <cell r="I188" t="str">
            <v>ICD</v>
          </cell>
          <cell r="J188">
            <v>26763</v>
          </cell>
          <cell r="K188" t="str">
            <v>CROWN CHEMICALS</v>
          </cell>
          <cell r="L188" t="str">
            <v>TRANSPORT AND LIFTING SERVICES LTD</v>
          </cell>
          <cell r="M188">
            <v>43280</v>
          </cell>
          <cell r="N188" t="str">
            <v>02-07-2018 </v>
          </cell>
          <cell r="O188" t="str">
            <v>5 X 20ST CONTAINERS 6710 JERRYCANS SHAKIRA BRAND VEGETABLE OIL PACKED IN 20 LITRES NET JERRYCANS CARGO IN TRANSIT TO INTERPEL CFS VIA MOMBASA KENYA FREIGHT PREPAID</v>
          </cell>
          <cell r="P188" t="str">
            <v>Pend</v>
          </cell>
          <cell r="Q188" t="str">
            <v>Pend</v>
          </cell>
          <cell r="R188" t="str">
            <v>Pend</v>
          </cell>
          <cell r="S188" t="str">
            <v>6. ABOVE 1 YEAR</v>
          </cell>
          <cell r="T188" t="str">
            <v>RELEASED BUT IN YARD</v>
          </cell>
        </row>
        <row r="189">
          <cell r="A189" t="str">
            <v>CMAU4431720</v>
          </cell>
          <cell r="B189">
            <v>40</v>
          </cell>
          <cell r="C189">
            <v>43263</v>
          </cell>
          <cell r="D189">
            <v>806</v>
          </cell>
          <cell r="E189" t="str">
            <v>CNT0156385G</v>
          </cell>
          <cell r="F189" t="str">
            <v>KRCM</v>
          </cell>
          <cell r="G189" t="str">
            <v>KRCM</v>
          </cell>
          <cell r="H189">
            <v>0</v>
          </cell>
          <cell r="I189">
            <v>0</v>
          </cell>
          <cell r="J189">
            <v>0</v>
          </cell>
          <cell r="K189" t="str">
            <v>TURTLE PRODUCTIONS ENTERTAINMENTMSAPO LANE ROAD 3 NAIROBI NAIROBIKE</v>
          </cell>
          <cell r="L189" t="str">
            <v>Pend</v>
          </cell>
          <cell r="M189" t="str">
            <v>Pend</v>
          </cell>
          <cell r="N189" t="str">
            <v>Pend</v>
          </cell>
          <cell r="O189" t="str">
            <v>FREIGHT PREPAID Carrier is not responsible for any error omission or discrepancies with regard to the CTN Cargo Tracking Note and the responsibility remains with the Merchant Importer Any fine or penalty levied against the Carrier is for the account of the Merchant SAID TO CONTAIN 480 COLIS USED CLOTHES REGIONAL LOGISTICS CFS CLEARANCE AT CONSIGNEE RISK AND ACCOUNT</v>
          </cell>
          <cell r="P189" t="str">
            <v>Pend</v>
          </cell>
          <cell r="Q189" t="str">
            <v>Pend</v>
          </cell>
          <cell r="R189" t="str">
            <v>Pend</v>
          </cell>
          <cell r="S189" t="str">
            <v>6. ABOVE 1 YEAR</v>
          </cell>
          <cell r="T189" t="str">
            <v>PENDING DECLARATION</v>
          </cell>
        </row>
        <row r="190">
          <cell r="A190" t="str">
            <v>CSLU1330376</v>
          </cell>
          <cell r="B190">
            <v>20</v>
          </cell>
          <cell r="C190">
            <v>43263</v>
          </cell>
          <cell r="D190">
            <v>806</v>
          </cell>
          <cell r="E190" t="str">
            <v>COSU6180652220</v>
          </cell>
          <cell r="F190" t="str">
            <v>MITCH</v>
          </cell>
          <cell r="G190" t="str">
            <v>MITCH</v>
          </cell>
          <cell r="H190">
            <v>2018</v>
          </cell>
          <cell r="I190" t="str">
            <v>NBI</v>
          </cell>
          <cell r="J190" t="str">
            <v>1669379 </v>
          </cell>
          <cell r="K190" t="str">
            <v>FLORA BAKERS LTD</v>
          </cell>
          <cell r="L190" t="str">
            <v>Pend</v>
          </cell>
          <cell r="M190" t="str">
            <v>Pend</v>
          </cell>
          <cell r="N190" t="str">
            <v>Pend</v>
          </cell>
          <cell r="O190" t="str">
            <v>10 X 20 GP CONTAINERS STC 13180 JERRY CANS COOKING OIL OLIVIA BRAND CP 8 SHIPPER S LOAD STOW COUNT PLACE OF DELIVERY BOSS FREIGHT CFS</v>
          </cell>
          <cell r="P190" t="str">
            <v>Pend</v>
          </cell>
          <cell r="Q190" t="str">
            <v>Pend</v>
          </cell>
          <cell r="R190" t="str">
            <v>Pend</v>
          </cell>
          <cell r="S190" t="str">
            <v>6. ABOVE 1 YEAR</v>
          </cell>
          <cell r="T190" t="str">
            <v>PENDING DPC</v>
          </cell>
        </row>
        <row r="191">
          <cell r="A191" t="str">
            <v>CSLU2214914</v>
          </cell>
          <cell r="B191">
            <v>20</v>
          </cell>
          <cell r="C191">
            <v>43263</v>
          </cell>
          <cell r="D191">
            <v>806</v>
          </cell>
          <cell r="E191" t="str">
            <v>COSU6180652220</v>
          </cell>
          <cell r="F191" t="str">
            <v>KRCM</v>
          </cell>
          <cell r="G191" t="str">
            <v>CFS2</v>
          </cell>
          <cell r="H191">
            <v>2018</v>
          </cell>
          <cell r="I191" t="str">
            <v>NBI</v>
          </cell>
          <cell r="J191" t="str">
            <v>1669379 </v>
          </cell>
          <cell r="K191" t="str">
            <v>FLORA BAKERS LTD</v>
          </cell>
          <cell r="L191" t="str">
            <v>Pend</v>
          </cell>
          <cell r="M191" t="str">
            <v>Pend</v>
          </cell>
          <cell r="N191" t="str">
            <v>Pend</v>
          </cell>
          <cell r="O191" t="str">
            <v>10 X 20 GP CONTAINERS STC 13180 JERRY CANS COOKING OIL OLIVIA BRAND CP 8 SHIPPER S LOAD STOW COUNT PLACE OF DELIVERY BOSS FREIGHT CFS</v>
          </cell>
          <cell r="P191" t="str">
            <v>Pend</v>
          </cell>
          <cell r="Q191" t="str">
            <v>Pend</v>
          </cell>
          <cell r="R191" t="str">
            <v>Pend</v>
          </cell>
          <cell r="S191" t="str">
            <v>6. ABOVE 1 YEAR</v>
          </cell>
          <cell r="T191" t="str">
            <v>PENDING DPC</v>
          </cell>
        </row>
        <row r="192">
          <cell r="A192" t="str">
            <v>CSLU2298896</v>
          </cell>
          <cell r="B192">
            <v>20</v>
          </cell>
          <cell r="C192">
            <v>43263</v>
          </cell>
          <cell r="D192">
            <v>806</v>
          </cell>
          <cell r="E192" t="str">
            <v>COSU6180652220</v>
          </cell>
          <cell r="F192" t="str">
            <v>MITCH</v>
          </cell>
          <cell r="G192" t="str">
            <v>MITCH</v>
          </cell>
          <cell r="H192">
            <v>2018</v>
          </cell>
          <cell r="I192" t="str">
            <v>NBI</v>
          </cell>
          <cell r="J192" t="str">
            <v>1669379 </v>
          </cell>
          <cell r="K192" t="str">
            <v>FLORA BAKERS LTD</v>
          </cell>
          <cell r="L192" t="str">
            <v>Pend</v>
          </cell>
          <cell r="M192" t="str">
            <v>Pend</v>
          </cell>
          <cell r="N192" t="str">
            <v>Pend</v>
          </cell>
          <cell r="O192" t="str">
            <v>10 X 20 GP CONTAINERS STC 13180 JERRY CANS COOKING OIL OLIVIA BRAND CP 8 SHIPPER S LOAD STOW COUNT PLACE OF DELIVERY BOSS FREIGHT CFS</v>
          </cell>
          <cell r="P192" t="str">
            <v>Pend</v>
          </cell>
          <cell r="Q192" t="str">
            <v>Pend</v>
          </cell>
          <cell r="R192" t="str">
            <v>Pend</v>
          </cell>
          <cell r="S192" t="str">
            <v>6. ABOVE 1 YEAR</v>
          </cell>
          <cell r="T192" t="str">
            <v>PENDING DPC</v>
          </cell>
        </row>
        <row r="193">
          <cell r="A193" t="str">
            <v>DFSU1119282</v>
          </cell>
          <cell r="B193">
            <v>20</v>
          </cell>
          <cell r="C193">
            <v>43263</v>
          </cell>
          <cell r="D193">
            <v>806</v>
          </cell>
          <cell r="E193" t="str">
            <v>COSU6180652220</v>
          </cell>
          <cell r="F193" t="str">
            <v>KRCM</v>
          </cell>
          <cell r="G193" t="str">
            <v>M1B/03/01/1</v>
          </cell>
          <cell r="H193">
            <v>2018</v>
          </cell>
          <cell r="I193" t="str">
            <v>NBI</v>
          </cell>
          <cell r="J193" t="str">
            <v>1669379 </v>
          </cell>
          <cell r="K193" t="str">
            <v>FLORA BAKERS LTD</v>
          </cell>
          <cell r="L193" t="str">
            <v>Pend</v>
          </cell>
          <cell r="M193" t="str">
            <v>Pend</v>
          </cell>
          <cell r="N193" t="str">
            <v>Pend</v>
          </cell>
          <cell r="O193" t="str">
            <v>10 X 20 GP CONTAINERS STC 13180 JERRY CANS COOKING OIL OLIVIA BRAND CP 8 SHIPPER S LOAD STOW COUNT PLACE OF DELIVERY BOSS FREIGHT CFS</v>
          </cell>
          <cell r="P193" t="str">
            <v>Pend</v>
          </cell>
          <cell r="Q193" t="str">
            <v>Pend</v>
          </cell>
          <cell r="R193" t="str">
            <v>Pend</v>
          </cell>
          <cell r="S193" t="str">
            <v>6. ABOVE 1 YEAR</v>
          </cell>
          <cell r="T193" t="str">
            <v>PENDING DPC</v>
          </cell>
        </row>
        <row r="194">
          <cell r="A194" t="str">
            <v>EMKU7885626</v>
          </cell>
          <cell r="B194">
            <v>20</v>
          </cell>
          <cell r="C194">
            <v>43263</v>
          </cell>
          <cell r="D194">
            <v>806</v>
          </cell>
          <cell r="E194" t="str">
            <v>AZLGNWMBA18000337</v>
          </cell>
          <cell r="F194" t="str">
            <v>KRCM</v>
          </cell>
          <cell r="G194" t="str">
            <v>KRCM</v>
          </cell>
          <cell r="H194">
            <v>2019</v>
          </cell>
          <cell r="I194" t="str">
            <v>ICD</v>
          </cell>
          <cell r="J194">
            <v>151940</v>
          </cell>
          <cell r="K194" t="str">
            <v>HB EDIBLE OIL AND FATS INDUSTRIES SDN BHD</v>
          </cell>
          <cell r="L194" t="str">
            <v>JORA LOGISTICS LIMITED</v>
          </cell>
          <cell r="M194">
            <v>43768</v>
          </cell>
          <cell r="N194" t="str">
            <v>20/02/2020 </v>
          </cell>
          <cell r="O194"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194" t="str">
            <v>Pend</v>
          </cell>
          <cell r="Q194" t="str">
            <v>Pend</v>
          </cell>
          <cell r="R194" t="str">
            <v>Pend</v>
          </cell>
          <cell r="S194" t="str">
            <v>6. ABOVE 1 YEAR</v>
          </cell>
          <cell r="T194" t="str">
            <v>RELEASED BUT IN YARD</v>
          </cell>
        </row>
        <row r="195">
          <cell r="A195" t="str">
            <v>FSCU8209640</v>
          </cell>
          <cell r="B195">
            <v>40</v>
          </cell>
          <cell r="C195">
            <v>43263</v>
          </cell>
          <cell r="D195">
            <v>806</v>
          </cell>
          <cell r="E195" t="str">
            <v>CNT0156385H</v>
          </cell>
          <cell r="F195" t="str">
            <v>KRCM</v>
          </cell>
          <cell r="G195" t="str">
            <v>KRCM</v>
          </cell>
          <cell r="H195">
            <v>0</v>
          </cell>
          <cell r="I195">
            <v>0</v>
          </cell>
          <cell r="J195">
            <v>0</v>
          </cell>
          <cell r="K195" t="str">
            <v>TURTLE PRODUCTIONS ENTERTAINMENTMSAPO LANEROAD 3 NAIROBI NAIROB</v>
          </cell>
          <cell r="L195" t="str">
            <v>Pend</v>
          </cell>
          <cell r="M195" t="str">
            <v>Pend</v>
          </cell>
          <cell r="N195" t="str">
            <v>Pend</v>
          </cell>
          <cell r="O195" t="str">
            <v>FREIGHT PREPAID Carrier is not responsible for any error omission or discrepancies with regard to the CTN Cargo Tracking Note and the responsibility remains with the Merchant Importer Any fine or penalty levied against the Carrier is for the account of the Merchant SAID TO CONTAIN 480 COLIS USED CLOTHES REGIONAL LOGISTICS CFS CLEARANCE AT CONSIGNEE RISK AND ACCOUNT</v>
          </cell>
          <cell r="P195" t="str">
            <v>Pend</v>
          </cell>
          <cell r="Q195" t="str">
            <v>Pend</v>
          </cell>
          <cell r="R195" t="str">
            <v>Pend</v>
          </cell>
          <cell r="S195" t="str">
            <v>6. ABOVE 1 YEAR</v>
          </cell>
          <cell r="T195" t="str">
            <v>PENDING DECLARATION</v>
          </cell>
        </row>
        <row r="196">
          <cell r="A196" t="str">
            <v>GATU1065880</v>
          </cell>
          <cell r="B196">
            <v>20</v>
          </cell>
          <cell r="C196">
            <v>43263</v>
          </cell>
          <cell r="D196">
            <v>806</v>
          </cell>
          <cell r="E196" t="str">
            <v>AZLGNWMBA18000337</v>
          </cell>
          <cell r="F196" t="str">
            <v>KRCM</v>
          </cell>
          <cell r="G196" t="str">
            <v>KRCM</v>
          </cell>
          <cell r="H196">
            <v>2019</v>
          </cell>
          <cell r="I196" t="str">
            <v>ICD</v>
          </cell>
          <cell r="J196">
            <v>151940</v>
          </cell>
          <cell r="K196" t="str">
            <v>HB EDIBLE OIL AND FATS INDUSTRIES SDN BHD</v>
          </cell>
          <cell r="L196" t="str">
            <v>JORA LOGISTICS LIMITED</v>
          </cell>
          <cell r="M196">
            <v>43768</v>
          </cell>
          <cell r="N196" t="str">
            <v>20/02/2020 </v>
          </cell>
          <cell r="O196"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196" t="str">
            <v>Pend</v>
          </cell>
          <cell r="Q196" t="str">
            <v>Pend</v>
          </cell>
          <cell r="R196" t="str">
            <v>Pend</v>
          </cell>
          <cell r="S196" t="str">
            <v>6. ABOVE 1 YEAR</v>
          </cell>
          <cell r="T196" t="str">
            <v>RELEASED BUT IN YARD</v>
          </cell>
        </row>
        <row r="197">
          <cell r="A197" t="str">
            <v>MLCU3203089</v>
          </cell>
          <cell r="B197">
            <v>20</v>
          </cell>
          <cell r="C197">
            <v>43263</v>
          </cell>
          <cell r="D197">
            <v>806</v>
          </cell>
          <cell r="E197" t="str">
            <v>AZLGNWMBA18000337</v>
          </cell>
          <cell r="F197" t="str">
            <v>MITCH</v>
          </cell>
          <cell r="G197" t="str">
            <v>MITCH</v>
          </cell>
          <cell r="H197">
            <v>2019</v>
          </cell>
          <cell r="I197" t="str">
            <v>ICD</v>
          </cell>
          <cell r="J197">
            <v>151940</v>
          </cell>
          <cell r="K197" t="str">
            <v>HB EDIBLE OIL AND FATS INDUSTRIES SDN BHD</v>
          </cell>
          <cell r="L197" t="str">
            <v>JORA LOGISTICS LIMITED</v>
          </cell>
          <cell r="M197">
            <v>43768</v>
          </cell>
          <cell r="N197" t="str">
            <v>20/02/2020 </v>
          </cell>
          <cell r="O197"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197" t="str">
            <v>Pend</v>
          </cell>
          <cell r="Q197" t="str">
            <v>Pend</v>
          </cell>
          <cell r="R197" t="str">
            <v>Pend</v>
          </cell>
          <cell r="S197" t="str">
            <v>6. ABOVE 1 YEAR</v>
          </cell>
          <cell r="T197" t="str">
            <v>RELEASED BUT IN YARD</v>
          </cell>
        </row>
        <row r="198">
          <cell r="A198" t="str">
            <v>NEXU1533353</v>
          </cell>
          <cell r="B198">
            <v>20</v>
          </cell>
          <cell r="C198">
            <v>43263</v>
          </cell>
          <cell r="D198">
            <v>806</v>
          </cell>
          <cell r="E198" t="str">
            <v>AZLGNWMBA18000337</v>
          </cell>
          <cell r="F198" t="str">
            <v>KRCM</v>
          </cell>
          <cell r="G198" t="str">
            <v>KRCM</v>
          </cell>
          <cell r="H198">
            <v>2019</v>
          </cell>
          <cell r="I198" t="str">
            <v>ICD</v>
          </cell>
          <cell r="J198">
            <v>151940</v>
          </cell>
          <cell r="K198" t="str">
            <v>HB EDIBLE OIL AND FATS INDUSTRIES SDN BHD</v>
          </cell>
          <cell r="L198" t="str">
            <v>JORA LOGISTICS LIMITED</v>
          </cell>
          <cell r="M198">
            <v>43768</v>
          </cell>
          <cell r="N198" t="str">
            <v>20/02/2020 </v>
          </cell>
          <cell r="O198"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198" t="str">
            <v>Pend</v>
          </cell>
          <cell r="Q198" t="str">
            <v>Pend</v>
          </cell>
          <cell r="R198" t="str">
            <v>Pend</v>
          </cell>
          <cell r="S198" t="str">
            <v>6. ABOVE 1 YEAR</v>
          </cell>
          <cell r="T198" t="str">
            <v>RELEASED BUT IN YARD</v>
          </cell>
        </row>
        <row r="199">
          <cell r="A199" t="str">
            <v>PCIU9074811</v>
          </cell>
          <cell r="B199">
            <v>40</v>
          </cell>
          <cell r="C199">
            <v>43263</v>
          </cell>
          <cell r="D199">
            <v>806</v>
          </cell>
          <cell r="E199" t="str">
            <v>LGB800768000</v>
          </cell>
          <cell r="F199" t="str">
            <v>ICDN</v>
          </cell>
          <cell r="G199" t="str">
            <v>CSTM2</v>
          </cell>
          <cell r="H199">
            <v>0</v>
          </cell>
          <cell r="I199">
            <v>0</v>
          </cell>
          <cell r="J199">
            <v>0</v>
          </cell>
          <cell r="K199" t="str">
            <v>OMAR ADAN AHMED YALA TOWERSNAIROBI KENYA TEL 254 722 715</v>
          </cell>
          <cell r="L199" t="str">
            <v>Pend</v>
          </cell>
          <cell r="M199" t="str">
            <v>Pend</v>
          </cell>
          <cell r="N199" t="str">
            <v>Pend</v>
          </cell>
          <cell r="O199" t="str">
            <v>USED CLOTHING H S CODE6309 00 0000 NOEEI 30 37 A LOW VALUE- LESS THAN 2500USD ITN NUMBER X20180227112538</v>
          </cell>
          <cell r="P199" t="str">
            <v>Pend</v>
          </cell>
          <cell r="Q199" t="str">
            <v>Pend</v>
          </cell>
          <cell r="R199" t="str">
            <v>Pend</v>
          </cell>
          <cell r="S199" t="str">
            <v>6. ABOVE 1 YEAR</v>
          </cell>
          <cell r="T199" t="str">
            <v>PENDING DECLARATION</v>
          </cell>
        </row>
        <row r="200">
          <cell r="A200" t="str">
            <v>TEMU4266210</v>
          </cell>
          <cell r="B200">
            <v>20</v>
          </cell>
          <cell r="C200">
            <v>43263</v>
          </cell>
          <cell r="D200">
            <v>806</v>
          </cell>
          <cell r="E200" t="str">
            <v>AZLGNWMBA18000337</v>
          </cell>
          <cell r="F200" t="str">
            <v>MITCH</v>
          </cell>
          <cell r="G200" t="str">
            <v>MITCH</v>
          </cell>
          <cell r="H200">
            <v>2019</v>
          </cell>
          <cell r="I200" t="str">
            <v>ICD</v>
          </cell>
          <cell r="J200">
            <v>151940</v>
          </cell>
          <cell r="K200" t="str">
            <v>HB EDIBLE OIL AND FATS INDUSTRIES SDN BHD</v>
          </cell>
          <cell r="L200" t="str">
            <v>JORA LOGISTICS LIMITED</v>
          </cell>
          <cell r="M200">
            <v>43768</v>
          </cell>
          <cell r="N200" t="str">
            <v>20/02/2020 </v>
          </cell>
          <cell r="O200"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200" t="str">
            <v>Pend</v>
          </cell>
          <cell r="Q200" t="str">
            <v>Pend</v>
          </cell>
          <cell r="R200" t="str">
            <v>Pend</v>
          </cell>
          <cell r="S200" t="str">
            <v>6. ABOVE 1 YEAR</v>
          </cell>
          <cell r="T200" t="str">
            <v>RELEASED BUT IN YARD</v>
          </cell>
        </row>
        <row r="201">
          <cell r="A201" t="str">
            <v>TTNU1594543</v>
          </cell>
          <cell r="B201">
            <v>20</v>
          </cell>
          <cell r="C201">
            <v>43263</v>
          </cell>
          <cell r="D201">
            <v>806</v>
          </cell>
          <cell r="E201" t="str">
            <v>AZLGNWMBA18000337</v>
          </cell>
          <cell r="F201" t="str">
            <v>KRCM</v>
          </cell>
          <cell r="G201" t="str">
            <v>KRCM</v>
          </cell>
          <cell r="H201">
            <v>2019</v>
          </cell>
          <cell r="I201" t="str">
            <v>ICD</v>
          </cell>
          <cell r="J201">
            <v>151940</v>
          </cell>
          <cell r="K201" t="str">
            <v>HB EDIBLE OIL AND FATS INDUSTRIES SDN BHD</v>
          </cell>
          <cell r="L201" t="str">
            <v>JORA LOGISTICS LIMITED</v>
          </cell>
          <cell r="M201">
            <v>43768</v>
          </cell>
          <cell r="N201" t="str">
            <v>20/02/2020 </v>
          </cell>
          <cell r="O201"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201" t="str">
            <v>Pend</v>
          </cell>
          <cell r="Q201" t="str">
            <v>Pend</v>
          </cell>
          <cell r="R201" t="str">
            <v>Pend</v>
          </cell>
          <cell r="S201" t="str">
            <v>6. ABOVE 1 YEAR</v>
          </cell>
          <cell r="T201" t="str">
            <v>RELEASED BUT IN YARD</v>
          </cell>
        </row>
        <row r="202">
          <cell r="A202" t="str">
            <v>UETU2319529</v>
          </cell>
          <cell r="B202">
            <v>20</v>
          </cell>
          <cell r="C202">
            <v>43263</v>
          </cell>
          <cell r="D202">
            <v>806</v>
          </cell>
          <cell r="E202" t="str">
            <v>COSU6180652220</v>
          </cell>
          <cell r="F202" t="str">
            <v>KRCM</v>
          </cell>
          <cell r="G202" t="str">
            <v>KRCM</v>
          </cell>
          <cell r="H202">
            <v>2018</v>
          </cell>
          <cell r="I202" t="str">
            <v>NBI</v>
          </cell>
          <cell r="J202" t="str">
            <v>1669379 </v>
          </cell>
          <cell r="K202" t="str">
            <v>FLORA BAKERS LTD</v>
          </cell>
          <cell r="L202" t="str">
            <v>Pend</v>
          </cell>
          <cell r="M202" t="str">
            <v>Pend</v>
          </cell>
          <cell r="N202" t="str">
            <v>Pend</v>
          </cell>
          <cell r="O202" t="str">
            <v>10 X 20 GP CONTAINERS STC 13180 JERRY CANS COOKING OIL OLIVIA BRAND CP 8 SHIPPER S LOAD STOW COUNT PLACE OF DELIVERY BOSS FREIGHT CFS</v>
          </cell>
          <cell r="P202" t="str">
            <v>Pend</v>
          </cell>
          <cell r="Q202" t="str">
            <v>Pend</v>
          </cell>
          <cell r="R202" t="str">
            <v>Pend</v>
          </cell>
          <cell r="S202" t="str">
            <v>6. ABOVE 1 YEAR</v>
          </cell>
          <cell r="T202" t="str">
            <v>PENDING DPC</v>
          </cell>
        </row>
        <row r="203">
          <cell r="A203" t="str">
            <v>CAIU6315012</v>
          </cell>
          <cell r="B203">
            <v>20</v>
          </cell>
          <cell r="C203">
            <v>43264</v>
          </cell>
          <cell r="D203">
            <v>805</v>
          </cell>
          <cell r="E203" t="str">
            <v>964368213</v>
          </cell>
          <cell r="F203" t="str">
            <v>KRCM</v>
          </cell>
          <cell r="G203" t="str">
            <v>KRCM</v>
          </cell>
          <cell r="H203">
            <v>2019</v>
          </cell>
          <cell r="I203" t="str">
            <v>ICD</v>
          </cell>
          <cell r="J203">
            <v>123840</v>
          </cell>
          <cell r="K203" t="str">
            <v>BIODEPOSIT AFRICA LTD NYERI - KE</v>
          </cell>
          <cell r="L203" t="str">
            <v>GALLION LOGISTICS LIMITED</v>
          </cell>
          <cell r="M203" t="str">
            <v>Pend</v>
          </cell>
          <cell r="N203" t="str">
            <v>Pend</v>
          </cell>
          <cell r="O203" t="str">
            <v>FERTILIZERS INTRANSIT TO PORT CLEARANCE</v>
          </cell>
          <cell r="P203" t="str">
            <v>Pend</v>
          </cell>
          <cell r="Q203" t="str">
            <v>Pend</v>
          </cell>
          <cell r="R203" t="str">
            <v>Pend</v>
          </cell>
          <cell r="S203" t="str">
            <v>6. ABOVE 1 YEAR</v>
          </cell>
          <cell r="T203" t="str">
            <v>PENDING DPC</v>
          </cell>
        </row>
        <row r="204">
          <cell r="A204" t="str">
            <v>CSLU1993471</v>
          </cell>
          <cell r="B204">
            <v>20</v>
          </cell>
          <cell r="C204">
            <v>43264</v>
          </cell>
          <cell r="D204">
            <v>805</v>
          </cell>
          <cell r="E204" t="str">
            <v>COSU6180652220</v>
          </cell>
          <cell r="F204" t="str">
            <v>KRCM</v>
          </cell>
          <cell r="G204" t="str">
            <v>KRCM</v>
          </cell>
          <cell r="H204">
            <v>2018</v>
          </cell>
          <cell r="I204" t="str">
            <v>NBI</v>
          </cell>
          <cell r="J204" t="str">
            <v>1669379 </v>
          </cell>
          <cell r="K204" t="str">
            <v>FLORA BAKERS LTD</v>
          </cell>
          <cell r="L204" t="str">
            <v>Pend</v>
          </cell>
          <cell r="M204" t="str">
            <v>Pend</v>
          </cell>
          <cell r="N204" t="str">
            <v>Pend</v>
          </cell>
          <cell r="O204" t="str">
            <v>10 X 20 GP CONTAINERS STC 13180 JERRY CANS COOKING OIL OLIVIA BRAND CP 8 SHIPPER S LOAD STOW COUNT PLACE OF DELIVERY BOSS FREIGHT CFS</v>
          </cell>
          <cell r="P204" t="str">
            <v>Pend</v>
          </cell>
          <cell r="Q204" t="str">
            <v>Pend</v>
          </cell>
          <cell r="R204" t="str">
            <v>Pend</v>
          </cell>
          <cell r="S204" t="str">
            <v>6. ABOVE 1 YEAR</v>
          </cell>
          <cell r="T204" t="str">
            <v>PENDING DPC</v>
          </cell>
        </row>
        <row r="205">
          <cell r="A205" t="str">
            <v>CSLU2299763</v>
          </cell>
          <cell r="B205">
            <v>20</v>
          </cell>
          <cell r="C205">
            <v>43264</v>
          </cell>
          <cell r="D205">
            <v>805</v>
          </cell>
          <cell r="E205" t="str">
            <v>COSU6180652220</v>
          </cell>
          <cell r="F205" t="str">
            <v>KRCM</v>
          </cell>
          <cell r="G205" t="str">
            <v>KRCM</v>
          </cell>
          <cell r="H205">
            <v>2018</v>
          </cell>
          <cell r="I205" t="str">
            <v>NBI</v>
          </cell>
          <cell r="J205" t="str">
            <v>1669379 </v>
          </cell>
          <cell r="K205" t="str">
            <v>FLORA BAKERS LTD</v>
          </cell>
          <cell r="L205" t="str">
            <v>Pend</v>
          </cell>
          <cell r="M205" t="str">
            <v>Pend</v>
          </cell>
          <cell r="N205" t="str">
            <v>Pend</v>
          </cell>
          <cell r="O205" t="str">
            <v>10 X 20 GP CONTAINERS STC 13180 JERRY CANS COOKING OIL OLIVIA BRAND CP 8 SHIPPER S LOAD STOW COUNT PLACE OF DELIVERY BOSS FREIGHT CFS</v>
          </cell>
          <cell r="P205" t="str">
            <v>Pend</v>
          </cell>
          <cell r="Q205" t="str">
            <v>Pend</v>
          </cell>
          <cell r="R205" t="str">
            <v>Pend</v>
          </cell>
          <cell r="S205" t="str">
            <v>6. ABOVE 1 YEAR</v>
          </cell>
          <cell r="T205" t="str">
            <v>PENDING DPC</v>
          </cell>
        </row>
        <row r="206">
          <cell r="A206" t="str">
            <v>PRSU2141331</v>
          </cell>
          <cell r="B206">
            <v>20</v>
          </cell>
          <cell r="C206">
            <v>43264</v>
          </cell>
          <cell r="D206">
            <v>805</v>
          </cell>
          <cell r="E206" t="str">
            <v>AZLGNWMBA18000337</v>
          </cell>
          <cell r="F206" t="str">
            <v>KRCM</v>
          </cell>
          <cell r="G206" t="str">
            <v>KRCM</v>
          </cell>
          <cell r="H206">
            <v>2019</v>
          </cell>
          <cell r="I206" t="str">
            <v>ICD</v>
          </cell>
          <cell r="J206">
            <v>151940</v>
          </cell>
          <cell r="K206" t="str">
            <v>HB EDIBLE OIL AND FATS INDUSTRIES SDN BHD</v>
          </cell>
          <cell r="L206" t="str">
            <v>JORA LOGISTICS LIMITED</v>
          </cell>
          <cell r="M206">
            <v>43768</v>
          </cell>
          <cell r="N206" t="str">
            <v>20/02/2020 </v>
          </cell>
          <cell r="O206"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206" t="str">
            <v>Pend</v>
          </cell>
          <cell r="Q206" t="str">
            <v>Pend</v>
          </cell>
          <cell r="R206" t="str">
            <v>Pend</v>
          </cell>
          <cell r="S206" t="str">
            <v>6. ABOVE 1 YEAR</v>
          </cell>
          <cell r="T206" t="str">
            <v>RELEASED BUT IN YARD</v>
          </cell>
        </row>
        <row r="207">
          <cell r="A207" t="str">
            <v>TCKU1328628</v>
          </cell>
          <cell r="B207">
            <v>20</v>
          </cell>
          <cell r="C207">
            <v>43264</v>
          </cell>
          <cell r="D207">
            <v>805</v>
          </cell>
          <cell r="E207" t="str">
            <v>AYN0483380</v>
          </cell>
          <cell r="F207" t="str">
            <v>ICDN</v>
          </cell>
          <cell r="G207" t="str">
            <v>A2B/13/04/0</v>
          </cell>
          <cell r="H207">
            <v>2018</v>
          </cell>
          <cell r="I207" t="str">
            <v>ICD</v>
          </cell>
          <cell r="J207">
            <v>26763</v>
          </cell>
          <cell r="K207" t="str">
            <v>CROWN CHEMICALS</v>
          </cell>
          <cell r="L207" t="str">
            <v>TRANSPORT AND LIFTING SERVICES LTD</v>
          </cell>
          <cell r="M207">
            <v>43280</v>
          </cell>
          <cell r="N207" t="str">
            <v>02-07-2018 </v>
          </cell>
          <cell r="O207" t="str">
            <v>5 X 20ST CONTAINERS 6710 JERRYCANS SHAKIRA BRAND VEGETABLE OIL PACKED IN 20 LITRES NET JERRYCANS CARGO IN TRANSIT TO INTERPEL CFS VIA MOMBASA KENYA FREIGHT PREPAID</v>
          </cell>
          <cell r="P207" t="str">
            <v>Pend</v>
          </cell>
          <cell r="Q207" t="str">
            <v>Pend</v>
          </cell>
          <cell r="R207" t="str">
            <v>Pend</v>
          </cell>
          <cell r="S207" t="str">
            <v>6. ABOVE 1 YEAR</v>
          </cell>
          <cell r="T207" t="str">
            <v>RELEASED BUT IN YARD</v>
          </cell>
        </row>
        <row r="208">
          <cell r="A208" t="str">
            <v>TEMU3530289</v>
          </cell>
          <cell r="B208">
            <v>20</v>
          </cell>
          <cell r="C208">
            <v>43264</v>
          </cell>
          <cell r="D208">
            <v>805</v>
          </cell>
          <cell r="E208" t="str">
            <v>AZLGNWMBA18000337</v>
          </cell>
          <cell r="F208" t="str">
            <v>KRCM</v>
          </cell>
          <cell r="G208" t="str">
            <v>KRCM</v>
          </cell>
          <cell r="H208">
            <v>2019</v>
          </cell>
          <cell r="I208" t="str">
            <v>ICD</v>
          </cell>
          <cell r="J208">
            <v>151940</v>
          </cell>
          <cell r="K208" t="str">
            <v>HB EDIBLE OIL AND FATS INDUSTRIES SDN BHD</v>
          </cell>
          <cell r="L208" t="str">
            <v>JORA LOGISTICS LIMITED</v>
          </cell>
          <cell r="M208">
            <v>43768</v>
          </cell>
          <cell r="N208" t="str">
            <v>20/02/2020 </v>
          </cell>
          <cell r="O208"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208" t="str">
            <v>Pend</v>
          </cell>
          <cell r="Q208" t="str">
            <v>Pend</v>
          </cell>
          <cell r="R208" t="str">
            <v>Pend</v>
          </cell>
          <cell r="S208" t="str">
            <v>6. ABOVE 1 YEAR</v>
          </cell>
          <cell r="T208" t="str">
            <v>RELEASED BUT IN YARD</v>
          </cell>
        </row>
        <row r="209">
          <cell r="A209" t="str">
            <v>TGHU3560520</v>
          </cell>
          <cell r="B209">
            <v>20</v>
          </cell>
          <cell r="C209">
            <v>43264</v>
          </cell>
          <cell r="D209">
            <v>805</v>
          </cell>
          <cell r="E209" t="str">
            <v>AYN0483380</v>
          </cell>
          <cell r="F209" t="str">
            <v>ICDN</v>
          </cell>
          <cell r="G209" t="str">
            <v>A2B/11/01/1</v>
          </cell>
          <cell r="H209">
            <v>2018</v>
          </cell>
          <cell r="I209" t="str">
            <v>ICD</v>
          </cell>
          <cell r="J209">
            <v>26763</v>
          </cell>
          <cell r="K209" t="str">
            <v>CROWN CHEMICALS</v>
          </cell>
          <cell r="L209" t="str">
            <v>TRANSPORT AND LIFTING SERVICES LTD</v>
          </cell>
          <cell r="M209">
            <v>43280</v>
          </cell>
          <cell r="N209" t="str">
            <v>02-07-2018 </v>
          </cell>
          <cell r="O209" t="str">
            <v>5 X 20ST CONTAINERS 6710 JERRYCANS SHAKIRA BRAND VEGETABLE OIL PACKED IN 20 LITRES NET JERRYCANS CARGO IN TRANSIT TO INTERPEL CFS VIA MOMBASA KENYA FREIGHT PREPAID</v>
          </cell>
          <cell r="P209" t="str">
            <v>Pend</v>
          </cell>
          <cell r="Q209" t="str">
            <v>Pend</v>
          </cell>
          <cell r="R209" t="str">
            <v>Pend</v>
          </cell>
          <cell r="S209" t="str">
            <v>6. ABOVE 1 YEAR</v>
          </cell>
          <cell r="T209" t="str">
            <v>RELEASED BUT IN YARD</v>
          </cell>
        </row>
        <row r="210">
          <cell r="A210" t="str">
            <v>CMAU0160791</v>
          </cell>
          <cell r="B210">
            <v>20</v>
          </cell>
          <cell r="C210">
            <v>43265</v>
          </cell>
          <cell r="D210">
            <v>804</v>
          </cell>
          <cell r="E210" t="str">
            <v>AYN0483380</v>
          </cell>
          <cell r="F210" t="str">
            <v>MITCH</v>
          </cell>
          <cell r="G210" t="str">
            <v>MITCH</v>
          </cell>
          <cell r="H210">
            <v>2018</v>
          </cell>
          <cell r="I210" t="str">
            <v>ICD</v>
          </cell>
          <cell r="J210">
            <v>26763</v>
          </cell>
          <cell r="K210" t="str">
            <v>CROWN CHEMICALS</v>
          </cell>
          <cell r="L210" t="str">
            <v>TRANSPORT AND LIFTING SERVICES LTD</v>
          </cell>
          <cell r="M210">
            <v>43280</v>
          </cell>
          <cell r="N210" t="str">
            <v>02-07-2018 </v>
          </cell>
          <cell r="O210" t="str">
            <v>5 X 20ST CONTAINERS 6710 JERRYCANS SHAKIRA BRAND VEGETABLE OIL PACKED IN 20 LITRES NET JERRYCANS CARGO IN TRANSIT TO INTERPEL CFS VIA MOMBASA KENYA FREIGHT PREPAID</v>
          </cell>
          <cell r="P210" t="str">
            <v>Pend</v>
          </cell>
          <cell r="Q210" t="str">
            <v>Pend</v>
          </cell>
          <cell r="R210" t="str">
            <v>Pend</v>
          </cell>
          <cell r="S210" t="str">
            <v>6. ABOVE 1 YEAR</v>
          </cell>
          <cell r="T210" t="str">
            <v>RELEASED BUT IN YARD</v>
          </cell>
        </row>
        <row r="211">
          <cell r="A211" t="str">
            <v>GLDU9318924</v>
          </cell>
          <cell r="B211">
            <v>20</v>
          </cell>
          <cell r="C211">
            <v>43265</v>
          </cell>
          <cell r="D211">
            <v>804</v>
          </cell>
          <cell r="E211" t="str">
            <v>COSU6180652220</v>
          </cell>
          <cell r="F211" t="str">
            <v>KRCM</v>
          </cell>
          <cell r="G211" t="str">
            <v>KRCM</v>
          </cell>
          <cell r="H211">
            <v>2018</v>
          </cell>
          <cell r="I211" t="str">
            <v>NBI</v>
          </cell>
          <cell r="J211" t="str">
            <v>1669379 </v>
          </cell>
          <cell r="K211" t="str">
            <v>FLORA BAKERS LTD</v>
          </cell>
          <cell r="L211" t="str">
            <v>Pend</v>
          </cell>
          <cell r="M211" t="str">
            <v>Pend</v>
          </cell>
          <cell r="N211" t="str">
            <v>Pend</v>
          </cell>
          <cell r="O211" t="str">
            <v>10 X 20 GP CONTAINERS STC 13180 JERRY CANS COOKING OIL OLIVIA BRAND CP 8 SHIPPER S LOAD STOW COUNT PLACE OF DELIVERY BOSS FREIGHT CFS</v>
          </cell>
          <cell r="P211" t="str">
            <v>Pend</v>
          </cell>
          <cell r="Q211" t="str">
            <v>Pend</v>
          </cell>
          <cell r="R211" t="str">
            <v>Pend</v>
          </cell>
          <cell r="S211" t="str">
            <v>6. ABOVE 1 YEAR</v>
          </cell>
          <cell r="T211" t="str">
            <v>PENDING DPC</v>
          </cell>
        </row>
        <row r="212">
          <cell r="A212" t="str">
            <v>TEMU4838300</v>
          </cell>
          <cell r="B212">
            <v>20</v>
          </cell>
          <cell r="C212">
            <v>43265</v>
          </cell>
          <cell r="D212">
            <v>804</v>
          </cell>
          <cell r="E212" t="str">
            <v>COSU6180652220</v>
          </cell>
          <cell r="F212" t="str">
            <v>KRCM</v>
          </cell>
          <cell r="G212" t="str">
            <v>KRCM</v>
          </cell>
          <cell r="H212">
            <v>2018</v>
          </cell>
          <cell r="I212" t="str">
            <v>NBI</v>
          </cell>
          <cell r="J212" t="str">
            <v>1669379 </v>
          </cell>
          <cell r="K212" t="str">
            <v>FLORA BAKERS LTD</v>
          </cell>
          <cell r="L212" t="str">
            <v>Pend</v>
          </cell>
          <cell r="M212" t="str">
            <v>Pend</v>
          </cell>
          <cell r="N212" t="str">
            <v>Pend</v>
          </cell>
          <cell r="O212" t="str">
            <v>10 X 20 GP CONTAINERS STC 13180 JERRY CANS COOKING OIL OLIVIA BRAND CP 8 SHIPPER S LOAD STOW COUNT PLACE OF DELIVERY BOSS FREIGHT CFS</v>
          </cell>
          <cell r="P212" t="str">
            <v>Pend</v>
          </cell>
          <cell r="Q212" t="str">
            <v>Pend</v>
          </cell>
          <cell r="R212" t="str">
            <v>Pend</v>
          </cell>
          <cell r="S212" t="str">
            <v>6. ABOVE 1 YEAR</v>
          </cell>
          <cell r="T212" t="str">
            <v>PENDING DPC</v>
          </cell>
        </row>
        <row r="213">
          <cell r="A213" t="str">
            <v>TGHU3539020</v>
          </cell>
          <cell r="B213">
            <v>20</v>
          </cell>
          <cell r="C213">
            <v>43265</v>
          </cell>
          <cell r="D213">
            <v>804</v>
          </cell>
          <cell r="E213" t="str">
            <v>AYN0483380</v>
          </cell>
          <cell r="F213" t="str">
            <v>ICDN</v>
          </cell>
          <cell r="G213" t="str">
            <v>A2B/33/05/2</v>
          </cell>
          <cell r="H213">
            <v>2018</v>
          </cell>
          <cell r="I213" t="str">
            <v>ICD</v>
          </cell>
          <cell r="J213">
            <v>26763</v>
          </cell>
          <cell r="K213" t="str">
            <v>CROWN CHEMICALS</v>
          </cell>
          <cell r="L213" t="str">
            <v>TRANSPORT AND LIFTING SERVICES LTD</v>
          </cell>
          <cell r="M213">
            <v>43280</v>
          </cell>
          <cell r="N213" t="str">
            <v>02-07-2018 </v>
          </cell>
          <cell r="O213" t="str">
            <v>5 X 20ST CONTAINERS 6710 JERRYCANS SHAKIRA BRAND VEGETABLE OIL PACKED IN 20 LITRES NET JERRYCANS CARGO IN TRANSIT TO INTERPEL CFS VIA MOMBASA KENYA FREIGHT PREPAID</v>
          </cell>
          <cell r="P213" t="str">
            <v>Pend</v>
          </cell>
          <cell r="Q213" t="str">
            <v>Pend</v>
          </cell>
          <cell r="R213" t="str">
            <v>Pend</v>
          </cell>
          <cell r="S213" t="str">
            <v>6. ABOVE 1 YEAR</v>
          </cell>
          <cell r="T213" t="str">
            <v>RELEASED BUT IN YARD</v>
          </cell>
        </row>
        <row r="214">
          <cell r="A214" t="str">
            <v>EMKU7877981</v>
          </cell>
          <cell r="B214">
            <v>20</v>
          </cell>
          <cell r="C214">
            <v>43266</v>
          </cell>
          <cell r="D214">
            <v>803</v>
          </cell>
          <cell r="E214" t="str">
            <v>AZLGNWMBA18000337</v>
          </cell>
          <cell r="F214" t="str">
            <v>ICDN</v>
          </cell>
          <cell r="G214" t="str">
            <v>CSTM</v>
          </cell>
          <cell r="H214">
            <v>2019</v>
          </cell>
          <cell r="I214" t="str">
            <v>ICD</v>
          </cell>
          <cell r="J214">
            <v>151940</v>
          </cell>
          <cell r="K214" t="str">
            <v>HB EDIBLE OIL AND FATS INDUSTRIES SDN BHD</v>
          </cell>
          <cell r="L214" t="str">
            <v>JORA LOGISTICS LIMITED</v>
          </cell>
          <cell r="M214">
            <v>43768</v>
          </cell>
          <cell r="N214" t="str">
            <v>20/02/2020 </v>
          </cell>
          <cell r="O214"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214" t="str">
            <v>Pend</v>
          </cell>
          <cell r="Q214" t="str">
            <v>Pend</v>
          </cell>
          <cell r="R214" t="str">
            <v>Pend</v>
          </cell>
          <cell r="S214" t="str">
            <v>6. ABOVE 1 YEAR</v>
          </cell>
          <cell r="T214" t="str">
            <v>RELEASED BUT IN YARD</v>
          </cell>
        </row>
        <row r="215">
          <cell r="A215" t="str">
            <v>FCIU2463093</v>
          </cell>
          <cell r="B215">
            <v>20</v>
          </cell>
          <cell r="C215">
            <v>43268</v>
          </cell>
          <cell r="D215">
            <v>801</v>
          </cell>
          <cell r="E215" t="str">
            <v>HLCUKUL180504497</v>
          </cell>
          <cell r="F215" t="str">
            <v>KRCM</v>
          </cell>
          <cell r="G215" t="str">
            <v>KRCM</v>
          </cell>
          <cell r="H215">
            <v>2018</v>
          </cell>
          <cell r="I215" t="str">
            <v>ICD</v>
          </cell>
          <cell r="J215">
            <v>26871</v>
          </cell>
          <cell r="K215" t="str">
            <v>YABAAL GENERAL TRADING COMPANY</v>
          </cell>
          <cell r="L215" t="str">
            <v>TIDAL LOGISTICS LIMITED</v>
          </cell>
          <cell r="M215">
            <v>43270</v>
          </cell>
          <cell r="N215" t="str">
            <v>Pend</v>
          </cell>
          <cell r="O215" t="str">
            <v>1320 JERRYCANS STELLA BRAND RBD PLAM OLEIN PACKED IN 20 LITRE JERRYCAN 4 X 20 FCLS X 1 320JERRYCANS 5 280 JERRYCANS 14DAYS COMBINED AS PER TARIFF HS-CODE 15 13 21 FCL FCL</v>
          </cell>
          <cell r="P215" t="str">
            <v>Pend</v>
          </cell>
          <cell r="Q215" t="str">
            <v>Pend</v>
          </cell>
          <cell r="R215" t="str">
            <v>Pend</v>
          </cell>
          <cell r="S215" t="str">
            <v>6. ABOVE 1 YEAR</v>
          </cell>
          <cell r="T215" t="str">
            <v>RELEASE PROCESS</v>
          </cell>
        </row>
        <row r="216">
          <cell r="A216" t="str">
            <v>FCIU2583036</v>
          </cell>
          <cell r="B216">
            <v>20</v>
          </cell>
          <cell r="C216">
            <v>43269</v>
          </cell>
          <cell r="D216">
            <v>800</v>
          </cell>
          <cell r="E216" t="str">
            <v>HLCUKUL180504497</v>
          </cell>
          <cell r="F216" t="str">
            <v>KRCM</v>
          </cell>
          <cell r="G216" t="str">
            <v>KRCM</v>
          </cell>
          <cell r="H216">
            <v>2018</v>
          </cell>
          <cell r="I216" t="str">
            <v>ICD</v>
          </cell>
          <cell r="J216">
            <v>26871</v>
          </cell>
          <cell r="K216" t="str">
            <v>YABAAL GENERAL TRADING COMPANY</v>
          </cell>
          <cell r="L216" t="str">
            <v>TIDAL LOGISTICS LIMITED</v>
          </cell>
          <cell r="M216">
            <v>43270</v>
          </cell>
          <cell r="N216" t="str">
            <v>Pend</v>
          </cell>
          <cell r="O216" t="str">
            <v>1320 JERRYCANS STELLA BRAND RBD PLAM OLEIN PACKED IN 20 LITRE JERRYCAN 4 X 20 FCLS X 1 320JERRYCANS 5 280 JERRYCANS 14DAYS COMBINED AS PER TARIFF HS-CODE 15 13 21 FCL FCL</v>
          </cell>
          <cell r="P216" t="str">
            <v>Pend</v>
          </cell>
          <cell r="Q216" t="str">
            <v>Pend</v>
          </cell>
          <cell r="R216" t="str">
            <v>Pend</v>
          </cell>
          <cell r="S216" t="str">
            <v>6. ABOVE 1 YEAR</v>
          </cell>
          <cell r="T216" t="str">
            <v>RELEASE PROCESS</v>
          </cell>
        </row>
        <row r="217">
          <cell r="A217" t="str">
            <v>MRSU3741533</v>
          </cell>
          <cell r="B217">
            <v>40</v>
          </cell>
          <cell r="C217">
            <v>43270</v>
          </cell>
          <cell r="D217">
            <v>799</v>
          </cell>
          <cell r="E217" t="str">
            <v>770418350</v>
          </cell>
          <cell r="F217" t="str">
            <v>MITCH</v>
          </cell>
          <cell r="G217" t="str">
            <v>MITCH</v>
          </cell>
          <cell r="H217">
            <v>0</v>
          </cell>
          <cell r="I217">
            <v>0</v>
          </cell>
          <cell r="J217">
            <v>0</v>
          </cell>
          <cell r="K217" t="str">
            <v>OLIVER GITHINJI KAMENWA P O BOX 19</v>
          </cell>
          <cell r="L217" t="str">
            <v>Pend</v>
          </cell>
          <cell r="M217" t="str">
            <v>Pend</v>
          </cell>
          <cell r="N217" t="str">
            <v>Pend</v>
          </cell>
          <cell r="O217" t="str">
            <v>1 LOT OF HOUSEHOLD GOODS HS CODE 940320 AES X2018040 3176426 INTRANSIT TO PORT CLEARANCE</v>
          </cell>
          <cell r="P217" t="str">
            <v>Pend</v>
          </cell>
          <cell r="Q217" t="str">
            <v>Pend</v>
          </cell>
          <cell r="R217" t="str">
            <v>Pend</v>
          </cell>
          <cell r="S217" t="str">
            <v>6. ABOVE 1 YEAR</v>
          </cell>
          <cell r="T217" t="str">
            <v>PENDING DECLARATION</v>
          </cell>
        </row>
        <row r="218">
          <cell r="A218" t="str">
            <v>TCKU2874480</v>
          </cell>
          <cell r="B218">
            <v>20</v>
          </cell>
          <cell r="C218">
            <v>43271</v>
          </cell>
          <cell r="D218">
            <v>798</v>
          </cell>
          <cell r="E218" t="str">
            <v>HLCUKUL180504497</v>
          </cell>
          <cell r="F218" t="str">
            <v>MITCH</v>
          </cell>
          <cell r="G218" t="str">
            <v>A1B/09/06/1</v>
          </cell>
          <cell r="H218">
            <v>2018</v>
          </cell>
          <cell r="I218" t="str">
            <v>ICD</v>
          </cell>
          <cell r="J218">
            <v>26871</v>
          </cell>
          <cell r="K218" t="str">
            <v>YABAAL GENERAL TRADING COMPANY</v>
          </cell>
          <cell r="L218" t="str">
            <v>TIDAL LOGISTICS LIMITED</v>
          </cell>
          <cell r="M218">
            <v>43270</v>
          </cell>
          <cell r="N218" t="str">
            <v>Pend</v>
          </cell>
          <cell r="O218" t="str">
            <v>1320 JERRYCANS STELLA BRAND RBD PLAM OLEIN PACKED IN 20 LITRE JERRYCAN 4 X 20 FCLS X 1 320JERRYCANS 5 280 JERRYCANS 14DAYS COMBINED AS PER TARIFF HS-CODE 15 13 21 FCL FCL</v>
          </cell>
          <cell r="P218" t="str">
            <v>Pend</v>
          </cell>
          <cell r="Q218" t="str">
            <v>Pend</v>
          </cell>
          <cell r="R218" t="str">
            <v>Pend</v>
          </cell>
          <cell r="S218" t="str">
            <v>6. ABOVE 1 YEAR</v>
          </cell>
          <cell r="T218" t="str">
            <v>RELEASE PROCESS</v>
          </cell>
        </row>
        <row r="219">
          <cell r="A219" t="str">
            <v>TRHU2101431</v>
          </cell>
          <cell r="B219">
            <v>20</v>
          </cell>
          <cell r="C219">
            <v>43271</v>
          </cell>
          <cell r="D219">
            <v>798</v>
          </cell>
          <cell r="E219" t="str">
            <v>HLCUKUL180504497</v>
          </cell>
          <cell r="F219" t="str">
            <v>KRCM</v>
          </cell>
          <cell r="G219" t="str">
            <v>KRCM</v>
          </cell>
          <cell r="H219">
            <v>2018</v>
          </cell>
          <cell r="I219" t="str">
            <v>ICD</v>
          </cell>
          <cell r="J219">
            <v>26871</v>
          </cell>
          <cell r="K219" t="str">
            <v>YABAAL GENERAL TRADING COMPANY</v>
          </cell>
          <cell r="L219" t="str">
            <v>TIDAL LOGISTICS LIMITED</v>
          </cell>
          <cell r="M219">
            <v>43270</v>
          </cell>
          <cell r="N219" t="str">
            <v>Pend</v>
          </cell>
          <cell r="O219" t="str">
            <v>1320 JERRYCANS STELLA BRAND RBD PLAM OLEIN PACKED IN 20 LITRE JERRYCAN 4 X 20 FCLS X 1 320JERRYCANS 5 280 JERRYCANS 14DAYS COMBINED AS PER TARIFF HS-CODE 15 13 21 FCL FCL</v>
          </cell>
          <cell r="P219" t="str">
            <v>Pend</v>
          </cell>
          <cell r="Q219" t="str">
            <v>Pend</v>
          </cell>
          <cell r="R219" t="str">
            <v>Pend</v>
          </cell>
          <cell r="S219" t="str">
            <v>6. ABOVE 1 YEAR</v>
          </cell>
          <cell r="T219" t="str">
            <v>RELEASE PROCESS</v>
          </cell>
        </row>
        <row r="220">
          <cell r="A220" t="str">
            <v>CAIU3646737</v>
          </cell>
          <cell r="B220">
            <v>20</v>
          </cell>
          <cell r="C220">
            <v>43274</v>
          </cell>
          <cell r="D220">
            <v>795</v>
          </cell>
          <cell r="E220" t="str">
            <v>SHFM80122800</v>
          </cell>
          <cell r="F220" t="str">
            <v>ICDN</v>
          </cell>
          <cell r="G220" t="str">
            <v>CSTM</v>
          </cell>
          <cell r="H220">
            <v>2018</v>
          </cell>
          <cell r="I220" t="str">
            <v>MSA</v>
          </cell>
          <cell r="J220">
            <v>7028651</v>
          </cell>
          <cell r="K220" t="str">
            <v>ABERPIRI INVESTMENTS NAIROBI KENYAJUDIJEO25412121211 254722335535</v>
          </cell>
          <cell r="L220" t="str">
            <v>KARICKO INVESTMENTS LIMITED</v>
          </cell>
          <cell r="M220" t="str">
            <v>Pend</v>
          </cell>
          <cell r="N220" t="str">
            <v>Pend</v>
          </cell>
          <cell r="O220" t="str">
            <v>POLYESTER FABRIC</v>
          </cell>
          <cell r="P220" t="str">
            <v>Pend</v>
          </cell>
          <cell r="Q220" t="str">
            <v>Pend</v>
          </cell>
          <cell r="R220" t="str">
            <v>Pend</v>
          </cell>
          <cell r="S220" t="str">
            <v>6. ABOVE 1 YEAR</v>
          </cell>
          <cell r="T220" t="str">
            <v>PENDING DPC</v>
          </cell>
        </row>
        <row r="221">
          <cell r="A221" t="str">
            <v>CAIU4144203</v>
          </cell>
          <cell r="B221">
            <v>40</v>
          </cell>
          <cell r="C221">
            <v>43276</v>
          </cell>
          <cell r="D221">
            <v>793</v>
          </cell>
          <cell r="E221" t="str">
            <v>SZPS80723300</v>
          </cell>
          <cell r="F221" t="str">
            <v>MITCH</v>
          </cell>
          <cell r="G221" t="str">
            <v>MITCH</v>
          </cell>
          <cell r="H221">
            <v>2018</v>
          </cell>
          <cell r="I221" t="str">
            <v>ICD</v>
          </cell>
          <cell r="J221">
            <v>36486</v>
          </cell>
          <cell r="K221" t="str">
            <v>CREATIVE INNOVATIONS LTD ROAD A OFF ENTERPRISE RDIND AREA P O BOX 46</v>
          </cell>
          <cell r="L221" t="str">
            <v>INDUS LOGISTICS LIMITED</v>
          </cell>
          <cell r="M221" t="str">
            <v>Pend</v>
          </cell>
          <cell r="N221" t="str">
            <v>Pend</v>
          </cell>
          <cell r="O221" t="str">
            <v>LED LIGHT</v>
          </cell>
          <cell r="P221" t="str">
            <v>Pend</v>
          </cell>
          <cell r="Q221" t="str">
            <v>Pend</v>
          </cell>
          <cell r="R221" t="str">
            <v>Pend</v>
          </cell>
          <cell r="S221" t="str">
            <v>6. ABOVE 1 YEAR</v>
          </cell>
          <cell r="T221" t="str">
            <v>PENDING DPC</v>
          </cell>
        </row>
        <row r="222">
          <cell r="A222" t="str">
            <v>TGHU4987029</v>
          </cell>
          <cell r="B222">
            <v>40</v>
          </cell>
          <cell r="C222">
            <v>43276</v>
          </cell>
          <cell r="D222">
            <v>793</v>
          </cell>
          <cell r="E222" t="str">
            <v>SZPS80723300</v>
          </cell>
          <cell r="F222" t="str">
            <v>MITCH</v>
          </cell>
          <cell r="G222" t="str">
            <v>MITCH</v>
          </cell>
          <cell r="H222">
            <v>2018</v>
          </cell>
          <cell r="I222" t="str">
            <v>ICD</v>
          </cell>
          <cell r="J222">
            <v>36486</v>
          </cell>
          <cell r="K222" t="str">
            <v>CREATIVE INNOVATIONS LTD ROAD A OFF ENTERPRISE RDIND AREA P O BOX 46</v>
          </cell>
          <cell r="L222" t="str">
            <v>INDUS LOGISTICS LIMITED</v>
          </cell>
          <cell r="M222" t="str">
            <v>Pend</v>
          </cell>
          <cell r="N222" t="str">
            <v>Pend</v>
          </cell>
          <cell r="O222" t="str">
            <v>LED LIGHT</v>
          </cell>
          <cell r="P222" t="str">
            <v>Pend</v>
          </cell>
          <cell r="Q222" t="str">
            <v>Pend</v>
          </cell>
          <cell r="R222" t="str">
            <v>Pend</v>
          </cell>
          <cell r="S222" t="str">
            <v>6. ABOVE 1 YEAR</v>
          </cell>
          <cell r="T222" t="str">
            <v>PENDING DPC</v>
          </cell>
        </row>
        <row r="223">
          <cell r="A223" t="str">
            <v>MSKU3363134</v>
          </cell>
          <cell r="B223">
            <v>20</v>
          </cell>
          <cell r="C223">
            <v>43280</v>
          </cell>
          <cell r="D223">
            <v>789</v>
          </cell>
          <cell r="E223" t="str">
            <v>583322281</v>
          </cell>
          <cell r="F223" t="str">
            <v>KRCM</v>
          </cell>
          <cell r="G223" t="str">
            <v>A4D/22/03/2</v>
          </cell>
          <cell r="H223">
            <v>0</v>
          </cell>
          <cell r="I223">
            <v>0</v>
          </cell>
          <cell r="J223">
            <v>0</v>
          </cell>
          <cell r="K223" t="str">
            <v>FULLHOUSE COLLECTION LIMITED P O BO</v>
          </cell>
          <cell r="L223" t="str">
            <v>Pend</v>
          </cell>
          <cell r="M223" t="str">
            <v>Pend</v>
          </cell>
          <cell r="N223" t="str">
            <v>Pend</v>
          </cell>
          <cell r="O223" t="str">
            <v>NAILS GOODS IN TRANSIT TO FOCUS CFS ONWARDS CARRIAGE FROM MOMBASA CY TO FOCUS CFS IS ARRANGED BY MERCHANT FOR ACCOUNT AND RISK OF MERCHAN T</v>
          </cell>
          <cell r="P223" t="str">
            <v>Pend</v>
          </cell>
          <cell r="Q223" t="str">
            <v>Pend</v>
          </cell>
          <cell r="R223" t="str">
            <v>Pend</v>
          </cell>
          <cell r="S223" t="str">
            <v>6. ABOVE 1 YEAR</v>
          </cell>
          <cell r="T223" t="str">
            <v>PENDING DECLARATION</v>
          </cell>
        </row>
        <row r="224">
          <cell r="A224" t="str">
            <v>TRLU8913847</v>
          </cell>
          <cell r="B224">
            <v>20</v>
          </cell>
          <cell r="C224">
            <v>43282</v>
          </cell>
          <cell r="D224">
            <v>787</v>
          </cell>
          <cell r="E224" t="str">
            <v>MEDUTJ130359</v>
          </cell>
          <cell r="F224" t="str">
            <v>ICDN</v>
          </cell>
          <cell r="G224" t="str">
            <v>M2A/73/02/1</v>
          </cell>
          <cell r="H224">
            <v>2018</v>
          </cell>
          <cell r="I224" t="str">
            <v>ICD</v>
          </cell>
          <cell r="J224">
            <v>27640</v>
          </cell>
          <cell r="K224" t="str">
            <v>GREENLIFE CROP PROTECTION AFRICA LIMITED</v>
          </cell>
          <cell r="L224" t="str">
            <v>CARGOMASTERS E.A LIMITED</v>
          </cell>
          <cell r="M224">
            <v>43276</v>
          </cell>
          <cell r="N224">
            <v>43458.090879629628</v>
          </cell>
          <cell r="O224" t="str">
            <v>NPK 14-28-18 NPK19-19-19 NPK23-12-12 NPK13-02-44 NPK12-05-45 NPK 14-28-18 NPK19-19-19 NPK23-12-12 NPK13-02-44 NPK12-05-45 CARGO IN TRANSIT TO INLAND CONTAINER DEPOT EMBAKASI ON CONSIGNEE S RISK AND ACCOUNT CARRIER RESPONSIBILITY CEASES AT POD NPK 14-28-18 NPK19-19-19 NPK23-12-12 NPK13-02-44 NPK12-05-45 NPK 14-28-18 NPK19-19-19 NPK23-12-12 NPK13-02-44 NPK12-05-45 NPK 14-28-18 NPK19-19-19 NPK23-12-12 NPK13-02-44 NPK12-05-45</v>
          </cell>
          <cell r="P224" t="str">
            <v>Pend</v>
          </cell>
          <cell r="Q224" t="str">
            <v>Pend</v>
          </cell>
          <cell r="R224" t="str">
            <v>Pend</v>
          </cell>
          <cell r="S224" t="str">
            <v>6. ABOVE 1 YEAR</v>
          </cell>
          <cell r="T224" t="str">
            <v>RELEASED BUT IN YARD</v>
          </cell>
        </row>
        <row r="225">
          <cell r="A225" t="str">
            <v>TEMU4533359</v>
          </cell>
          <cell r="B225">
            <v>20</v>
          </cell>
          <cell r="C225">
            <v>43287</v>
          </cell>
          <cell r="D225">
            <v>782</v>
          </cell>
          <cell r="E225" t="str">
            <v>503890003650</v>
          </cell>
          <cell r="F225" t="str">
            <v>MITCH</v>
          </cell>
          <cell r="G225" t="str">
            <v>MITCH</v>
          </cell>
          <cell r="H225">
            <v>2018</v>
          </cell>
          <cell r="I225" t="str">
            <v>ICD</v>
          </cell>
          <cell r="J225" t="str">
            <v>29224 </v>
          </cell>
          <cell r="K225" t="str">
            <v>UNIFRESH EXOTICS K LIMITED</v>
          </cell>
          <cell r="L225" t="str">
            <v>URGENT CARGO HANDLING LIMITED</v>
          </cell>
          <cell r="M225">
            <v>43288</v>
          </cell>
          <cell r="N225" t="str">
            <v>Pend</v>
          </cell>
          <cell r="O225" t="str">
            <v>COMPOUND FERTILIZERSNPK 23-10-22 BLEND MOP BASED IN50 KG BAGS IN CONTA INERS OF 20FREIGHT PREPAID UP TO MOMBASAIDF NO E1803818145LC REF NO T F-18093-0001130 FREE DAYS OF DETENTION DEMURRAGEAT DESTINATIONNO MARKS COMPOUND FERTILIZERS NPK 23-10-22 BLEND MOP BASED IN 50 KG BAGS IN CONTAINERS OF 20 FREIGHT PREPAID UP TO MOMBASA IDF NO E1803818145 LC REF NO TF-18093-00011 30 FREE DAYS OF DETENTION DEMURRAGE AT DESTINATION</v>
          </cell>
          <cell r="P225" t="str">
            <v>Pend</v>
          </cell>
          <cell r="Q225" t="str">
            <v>Pend</v>
          </cell>
          <cell r="R225" t="str">
            <v>Pend</v>
          </cell>
          <cell r="S225" t="str">
            <v>6. ABOVE 1 YEAR</v>
          </cell>
          <cell r="T225" t="str">
            <v>RELEASE PROCESS</v>
          </cell>
        </row>
        <row r="226">
          <cell r="A226" t="str">
            <v>MSKU3678039</v>
          </cell>
          <cell r="B226">
            <v>20</v>
          </cell>
          <cell r="C226">
            <v>43288</v>
          </cell>
          <cell r="D226">
            <v>781</v>
          </cell>
          <cell r="E226" t="str">
            <v>576100841</v>
          </cell>
          <cell r="F226" t="str">
            <v>ICDN</v>
          </cell>
          <cell r="G226" t="str">
            <v>M1B/55/01/2</v>
          </cell>
          <cell r="H226">
            <v>2018</v>
          </cell>
          <cell r="I226" t="str">
            <v>MSA</v>
          </cell>
          <cell r="J226">
            <v>6934554</v>
          </cell>
          <cell r="K226" t="str">
            <v>PARBAT SIYANI CONSTRUCTION LTD NAI019 PO BOX 40138</v>
          </cell>
          <cell r="L226" t="str">
            <v>TASTIC ENTERPRISES</v>
          </cell>
          <cell r="M226">
            <v>43292</v>
          </cell>
          <cell r="N226" t="str">
            <v>11/07/2018 </v>
          </cell>
          <cell r="O226" t="str">
            <v>BITUMEN GRADE 80 100 990 180KG DRUMS TERM OF PAYMENT FREIGH T PREPAID BY OR FREIGHT COLLECT BY PREPAID LOCAL ORIGIN CHARGE S PREPAID BY PARBAT SIYANI CONSTRUCTION LTD IN TRANSIT TO REGIONAL LOGISTICS CFS MIRITINI</v>
          </cell>
          <cell r="P226" t="str">
            <v>Pend</v>
          </cell>
          <cell r="Q226" t="str">
            <v>Pend</v>
          </cell>
          <cell r="R226" t="str">
            <v>Pend</v>
          </cell>
          <cell r="S226" t="str">
            <v>6. ABOVE 1 YEAR</v>
          </cell>
          <cell r="T226" t="str">
            <v>RELEASED BUT IN YARD</v>
          </cell>
        </row>
        <row r="227">
          <cell r="A227" t="str">
            <v>BSIU2472596</v>
          </cell>
          <cell r="B227">
            <v>20</v>
          </cell>
          <cell r="C227">
            <v>43289</v>
          </cell>
          <cell r="D227">
            <v>780</v>
          </cell>
          <cell r="E227" t="str">
            <v>503890003650</v>
          </cell>
          <cell r="F227" t="str">
            <v>MITCH</v>
          </cell>
          <cell r="G227" t="str">
            <v>MITCH</v>
          </cell>
          <cell r="H227">
            <v>2018</v>
          </cell>
          <cell r="I227" t="str">
            <v>ICD</v>
          </cell>
          <cell r="J227" t="str">
            <v>29224 </v>
          </cell>
          <cell r="K227" t="str">
            <v>UNIFRESH EXOTICS K LIMITED</v>
          </cell>
          <cell r="L227" t="str">
            <v>URGENT CARGO HANDLING LIMITED</v>
          </cell>
          <cell r="M227">
            <v>43288</v>
          </cell>
          <cell r="N227" t="str">
            <v>Pend</v>
          </cell>
          <cell r="O227" t="str">
            <v>COMPOUND FERTILIZERSNPK 23-10-22 BLEND MOP BASED IN50 KG BAGS IN CONTA INERS OF 20FREIGHT PREPAID UP TO MOMBASAIDF NO E1803818145LC REF NO T F-18093-0001130 FREE DAYS OF DETENTION DEMURRAGEAT DESTINATIONNO MARKS COMPOUND FERTILIZERS NPK 23-10-22 BLEND MOP BASED IN 50 KG BAGS IN CONTAINERS OF 20 FREIGHT PREPAID UP TO MOMBASA IDF NO E1803818145 LC REF NO TF-18093-00011 30 FREE DAYS OF DETENTION DEMURRAGE AT DESTINATION</v>
          </cell>
          <cell r="P227" t="str">
            <v>Pend</v>
          </cell>
          <cell r="Q227" t="str">
            <v>Pend</v>
          </cell>
          <cell r="R227" t="str">
            <v>Pend</v>
          </cell>
          <cell r="S227" t="str">
            <v>6. ABOVE 1 YEAR</v>
          </cell>
          <cell r="T227" t="str">
            <v>RELEASE PROCESS</v>
          </cell>
        </row>
        <row r="228">
          <cell r="A228" t="str">
            <v>EISU2154366</v>
          </cell>
          <cell r="B228">
            <v>20</v>
          </cell>
          <cell r="C228">
            <v>43290</v>
          </cell>
          <cell r="D228">
            <v>779</v>
          </cell>
          <cell r="E228" t="str">
            <v>503890003650</v>
          </cell>
          <cell r="F228" t="str">
            <v>KRCM</v>
          </cell>
          <cell r="G228" t="str">
            <v>KRCM</v>
          </cell>
          <cell r="H228">
            <v>2018</v>
          </cell>
          <cell r="I228" t="str">
            <v>ICD</v>
          </cell>
          <cell r="J228" t="str">
            <v>29224 </v>
          </cell>
          <cell r="K228" t="str">
            <v>UNIFRESH EXOTICS K LIMITED</v>
          </cell>
          <cell r="L228" t="str">
            <v>URGENT CARGO HANDLING LIMITED</v>
          </cell>
          <cell r="M228">
            <v>43288</v>
          </cell>
          <cell r="N228" t="str">
            <v>Pend</v>
          </cell>
          <cell r="O228" t="str">
            <v>COMPOUND FERTILIZERSNPK 23-10-22 BLEND MOP BASED IN50 KG BAGS IN CONTA INERS OF 20FREIGHT PREPAID UP TO MOMBASAIDF NO E1803818145LC REF NO T F-18093-0001130 FREE DAYS OF DETENTION DEMURRAGEAT DESTINATIONNO MARKS COMPOUND FERTILIZERS NPK 23-10-22 BLEND MOP BASED IN 50 KG BAGS IN CONTAINERS OF 20 FREIGHT PREPAID UP TO MOMBASA IDF NO E1803818145 LC REF NO TF-18093-00011 30 FREE DAYS OF DETENTION DEMURRAGE AT DESTINATION</v>
          </cell>
          <cell r="P228" t="str">
            <v>Pend</v>
          </cell>
          <cell r="Q228" t="str">
            <v>Pend</v>
          </cell>
          <cell r="R228" t="str">
            <v>Pend</v>
          </cell>
          <cell r="S228" t="str">
            <v>6. ABOVE 1 YEAR</v>
          </cell>
          <cell r="T228" t="str">
            <v>RELEASE PROCESS</v>
          </cell>
        </row>
        <row r="229">
          <cell r="A229" t="str">
            <v>EISU3969569</v>
          </cell>
          <cell r="B229">
            <v>20</v>
          </cell>
          <cell r="C229">
            <v>43291</v>
          </cell>
          <cell r="D229">
            <v>778</v>
          </cell>
          <cell r="E229" t="str">
            <v>503890003650</v>
          </cell>
          <cell r="F229" t="str">
            <v>MITCH</v>
          </cell>
          <cell r="G229" t="str">
            <v>MITCH</v>
          </cell>
          <cell r="H229">
            <v>2018</v>
          </cell>
          <cell r="I229" t="str">
            <v>ICD</v>
          </cell>
          <cell r="J229" t="str">
            <v>29224 </v>
          </cell>
          <cell r="K229" t="str">
            <v>UNIFRESH EXOTICS K LIMITED</v>
          </cell>
          <cell r="L229" t="str">
            <v>URGENT CARGO HANDLING LIMITED</v>
          </cell>
          <cell r="M229">
            <v>43288</v>
          </cell>
          <cell r="N229" t="str">
            <v>Pend</v>
          </cell>
          <cell r="O229" t="str">
            <v>COMPOUND FERTILIZERSNPK 23-10-22 BLEND MOP BASED IN50 KG BAGS IN CONTA INERS OF 20FREIGHT PREPAID UP TO MOMBASAIDF NO E1803818145LC REF NO T F-18093-0001130 FREE DAYS OF DETENTION DEMURRAGEAT DESTINATIONNO MARKS COMPOUND FERTILIZERS NPK 23-10-22 BLEND MOP BASED IN 50 KG BAGS IN CONTAINERS OF 20 FREIGHT PREPAID UP TO MOMBASA IDF NO E1803818145 LC REF NO TF-18093-00011 30 FREE DAYS OF DETENTION DEMURRAGE AT DESTINATION</v>
          </cell>
          <cell r="P229" t="str">
            <v>Pend</v>
          </cell>
          <cell r="Q229" t="str">
            <v>Pend</v>
          </cell>
          <cell r="R229" t="str">
            <v>Pend</v>
          </cell>
          <cell r="S229" t="str">
            <v>6. ABOVE 1 YEAR</v>
          </cell>
          <cell r="T229" t="str">
            <v>RELEASE PROCESS</v>
          </cell>
        </row>
        <row r="230">
          <cell r="A230" t="str">
            <v>CRXU3175783</v>
          </cell>
          <cell r="B230">
            <v>20</v>
          </cell>
          <cell r="C230">
            <v>43292</v>
          </cell>
          <cell r="D230">
            <v>777</v>
          </cell>
          <cell r="E230" t="str">
            <v>OVGGNWMBA18000496</v>
          </cell>
          <cell r="F230" t="str">
            <v>KRCM</v>
          </cell>
          <cell r="G230" t="str">
            <v>Pend</v>
          </cell>
          <cell r="H230">
            <v>2019</v>
          </cell>
          <cell r="I230" t="str">
            <v>ICD</v>
          </cell>
          <cell r="J230" t="str">
            <v>7266039 </v>
          </cell>
          <cell r="K230" t="str">
            <v>MME ANIBALIA BASILI CHRISTINE</v>
          </cell>
          <cell r="L230" t="str">
            <v>Pend</v>
          </cell>
          <cell r="M230" t="str">
            <v>Pend</v>
          </cell>
          <cell r="N230" t="str">
            <v>Pend</v>
          </cell>
          <cell r="O230"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0" t="str">
            <v>Pend</v>
          </cell>
          <cell r="Q230" t="str">
            <v>Pend</v>
          </cell>
          <cell r="R230" t="str">
            <v>Pend</v>
          </cell>
          <cell r="S230" t="str">
            <v>6. ABOVE 1 YEAR</v>
          </cell>
          <cell r="T230" t="str">
            <v>PENDING DPC</v>
          </cell>
        </row>
        <row r="231">
          <cell r="A231" t="str">
            <v>DVRU1579815</v>
          </cell>
          <cell r="B231">
            <v>20</v>
          </cell>
          <cell r="C231">
            <v>43292</v>
          </cell>
          <cell r="D231">
            <v>777</v>
          </cell>
          <cell r="E231" t="str">
            <v>OVGGNWMBA18000494</v>
          </cell>
          <cell r="F231" t="str">
            <v>KRCM</v>
          </cell>
          <cell r="G231" t="str">
            <v>Pend</v>
          </cell>
          <cell r="H231">
            <v>2019</v>
          </cell>
          <cell r="I231" t="str">
            <v>ICD</v>
          </cell>
          <cell r="J231">
            <v>111097</v>
          </cell>
          <cell r="K231" t="str">
            <v>MME ANIBALIA BASILI CHRIST</v>
          </cell>
          <cell r="L231" t="str">
            <v>BAABZ FREIGHT FORWARDERS LIMITED</v>
          </cell>
          <cell r="M231">
            <v>43626</v>
          </cell>
          <cell r="N231" t="str">
            <v>Pend</v>
          </cell>
          <cell r="O231"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1" t="str">
            <v>Pend</v>
          </cell>
          <cell r="Q231" t="str">
            <v>Pend</v>
          </cell>
          <cell r="R231" t="str">
            <v>Pend</v>
          </cell>
          <cell r="S231" t="str">
            <v>6. ABOVE 1 YEAR</v>
          </cell>
          <cell r="T231" t="str">
            <v>RELEASE PROCESS</v>
          </cell>
        </row>
        <row r="232">
          <cell r="A232" t="str">
            <v>ECMU1133371</v>
          </cell>
          <cell r="B232">
            <v>20</v>
          </cell>
          <cell r="C232">
            <v>43292</v>
          </cell>
          <cell r="D232">
            <v>777</v>
          </cell>
          <cell r="E232" t="str">
            <v>OVGGNWMBA18000493</v>
          </cell>
          <cell r="F232" t="str">
            <v>MITCH</v>
          </cell>
          <cell r="G232" t="str">
            <v>Pend</v>
          </cell>
          <cell r="H232">
            <v>2019</v>
          </cell>
          <cell r="I232" t="str">
            <v>MSA</v>
          </cell>
          <cell r="J232">
            <v>7265941</v>
          </cell>
          <cell r="K232" t="str">
            <v>MME ANIBALIA BASILI CHRISTINE</v>
          </cell>
          <cell r="L232" t="str">
            <v>CARIBBEAN FREIGHT LIMITED</v>
          </cell>
          <cell r="M232">
            <v>43641</v>
          </cell>
          <cell r="N232" t="str">
            <v>Pend</v>
          </cell>
          <cell r="O232"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2" t="str">
            <v>Pend</v>
          </cell>
          <cell r="Q232" t="str">
            <v>Pend</v>
          </cell>
          <cell r="R232" t="str">
            <v>Pend</v>
          </cell>
          <cell r="S232" t="str">
            <v>6. ABOVE 1 YEAR</v>
          </cell>
          <cell r="T232" t="str">
            <v>RELEASE PROCESS</v>
          </cell>
        </row>
        <row r="233">
          <cell r="A233" t="str">
            <v>GLDU3092423</v>
          </cell>
          <cell r="B233">
            <v>20</v>
          </cell>
          <cell r="C233">
            <v>43292</v>
          </cell>
          <cell r="D233">
            <v>777</v>
          </cell>
          <cell r="E233" t="str">
            <v>OVGGNWMBA18000494</v>
          </cell>
          <cell r="F233" t="str">
            <v>KRCM</v>
          </cell>
          <cell r="G233" t="str">
            <v>Pend</v>
          </cell>
          <cell r="H233">
            <v>2019</v>
          </cell>
          <cell r="I233" t="str">
            <v>ICD</v>
          </cell>
          <cell r="J233">
            <v>111097</v>
          </cell>
          <cell r="K233" t="str">
            <v>MME ANIBALIA BASILI CHRIST</v>
          </cell>
          <cell r="L233" t="str">
            <v>BAABZ FREIGHT FORWARDERS LIMITED</v>
          </cell>
          <cell r="M233">
            <v>43626</v>
          </cell>
          <cell r="N233" t="str">
            <v>Pend</v>
          </cell>
          <cell r="O233"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3" t="str">
            <v>Pend</v>
          </cell>
          <cell r="Q233" t="str">
            <v>Pend</v>
          </cell>
          <cell r="R233" t="str">
            <v>Pend</v>
          </cell>
          <cell r="S233" t="str">
            <v>6. ABOVE 1 YEAR</v>
          </cell>
          <cell r="T233" t="str">
            <v>RELEASE PROCESS</v>
          </cell>
        </row>
        <row r="234">
          <cell r="A234" t="str">
            <v>GLDU5122018</v>
          </cell>
          <cell r="B234">
            <v>20</v>
          </cell>
          <cell r="C234">
            <v>43292</v>
          </cell>
          <cell r="D234">
            <v>777</v>
          </cell>
          <cell r="E234" t="str">
            <v>OVGGNWMBA18000496</v>
          </cell>
          <cell r="F234" t="str">
            <v>KRCM</v>
          </cell>
          <cell r="G234" t="str">
            <v>Pend</v>
          </cell>
          <cell r="H234">
            <v>2019</v>
          </cell>
          <cell r="I234" t="str">
            <v>ICD</v>
          </cell>
          <cell r="J234" t="str">
            <v>7266039 </v>
          </cell>
          <cell r="K234" t="str">
            <v>MME ANIBALIA BASILI CHRISTINE</v>
          </cell>
          <cell r="L234" t="str">
            <v>Pend</v>
          </cell>
          <cell r="M234" t="str">
            <v>Pend</v>
          </cell>
          <cell r="N234" t="str">
            <v>Pend</v>
          </cell>
          <cell r="O234"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4" t="str">
            <v>Pend</v>
          </cell>
          <cell r="Q234" t="str">
            <v>Pend</v>
          </cell>
          <cell r="R234" t="str">
            <v>Pend</v>
          </cell>
          <cell r="S234" t="str">
            <v>6. ABOVE 1 YEAR</v>
          </cell>
          <cell r="T234" t="str">
            <v>PENDING DPC</v>
          </cell>
        </row>
        <row r="235">
          <cell r="A235" t="str">
            <v>IPXU3198435</v>
          </cell>
          <cell r="B235">
            <v>20</v>
          </cell>
          <cell r="C235">
            <v>43292</v>
          </cell>
          <cell r="D235">
            <v>777</v>
          </cell>
          <cell r="E235" t="str">
            <v>OVGGNWMBA18000494</v>
          </cell>
          <cell r="F235" t="str">
            <v>KRCM</v>
          </cell>
          <cell r="G235" t="str">
            <v>Pend</v>
          </cell>
          <cell r="H235">
            <v>2019</v>
          </cell>
          <cell r="I235" t="str">
            <v>ICD</v>
          </cell>
          <cell r="J235">
            <v>111097</v>
          </cell>
          <cell r="K235" t="str">
            <v>MME ANIBALIA BASILI CHRIST</v>
          </cell>
          <cell r="L235" t="str">
            <v>BAABZ FREIGHT FORWARDERS LIMITED</v>
          </cell>
          <cell r="M235">
            <v>43626</v>
          </cell>
          <cell r="N235" t="str">
            <v>Pend</v>
          </cell>
          <cell r="O235"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5" t="str">
            <v>Pend</v>
          </cell>
          <cell r="Q235" t="str">
            <v>Pend</v>
          </cell>
          <cell r="R235" t="str">
            <v>Pend</v>
          </cell>
          <cell r="S235" t="str">
            <v>6. ABOVE 1 YEAR</v>
          </cell>
          <cell r="T235" t="str">
            <v>RELEASE PROCESS</v>
          </cell>
        </row>
        <row r="236">
          <cell r="A236" t="str">
            <v>KKTU7545200</v>
          </cell>
          <cell r="B236">
            <v>20</v>
          </cell>
          <cell r="C236">
            <v>43292</v>
          </cell>
          <cell r="D236">
            <v>777</v>
          </cell>
          <cell r="E236" t="str">
            <v>OVGGNWMBA18000496</v>
          </cell>
          <cell r="F236" t="str">
            <v>KRCM</v>
          </cell>
          <cell r="G236" t="str">
            <v>Pend</v>
          </cell>
          <cell r="H236">
            <v>2019</v>
          </cell>
          <cell r="I236" t="str">
            <v>ICD</v>
          </cell>
          <cell r="J236" t="str">
            <v>7266039 </v>
          </cell>
          <cell r="K236" t="str">
            <v>MME ANIBALIA BASILI CHRISTINE</v>
          </cell>
          <cell r="L236" t="str">
            <v>Pend</v>
          </cell>
          <cell r="M236" t="str">
            <v>Pend</v>
          </cell>
          <cell r="N236" t="str">
            <v>Pend</v>
          </cell>
          <cell r="O236"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6" t="str">
            <v>Pend</v>
          </cell>
          <cell r="Q236" t="str">
            <v>Pend</v>
          </cell>
          <cell r="R236" t="str">
            <v>Pend</v>
          </cell>
          <cell r="S236" t="str">
            <v>6. ABOVE 1 YEAR</v>
          </cell>
          <cell r="T236" t="str">
            <v>PENDING DPC</v>
          </cell>
        </row>
        <row r="237">
          <cell r="A237" t="str">
            <v>MSKU2403715</v>
          </cell>
          <cell r="B237">
            <v>20</v>
          </cell>
          <cell r="C237">
            <v>43292</v>
          </cell>
          <cell r="D237">
            <v>777</v>
          </cell>
          <cell r="E237" t="str">
            <v>OVGGNWMBA18000494</v>
          </cell>
          <cell r="F237" t="str">
            <v>MITCH</v>
          </cell>
          <cell r="G237" t="str">
            <v>Pend</v>
          </cell>
          <cell r="H237">
            <v>2019</v>
          </cell>
          <cell r="I237" t="str">
            <v>ICD</v>
          </cell>
          <cell r="J237">
            <v>111097</v>
          </cell>
          <cell r="K237" t="str">
            <v>MME ANIBALIA BASILI CHRIST</v>
          </cell>
          <cell r="L237" t="str">
            <v>BAABZ FREIGHT FORWARDERS LIMITED</v>
          </cell>
          <cell r="M237">
            <v>43626</v>
          </cell>
          <cell r="N237" t="str">
            <v>Pend</v>
          </cell>
          <cell r="O237"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7" t="str">
            <v>Pend</v>
          </cell>
          <cell r="Q237" t="str">
            <v>Pend</v>
          </cell>
          <cell r="R237" t="str">
            <v>Pend</v>
          </cell>
          <cell r="S237" t="str">
            <v>6. ABOVE 1 YEAR</v>
          </cell>
          <cell r="T237" t="str">
            <v>RELEASE PROCESS</v>
          </cell>
        </row>
        <row r="238">
          <cell r="A238" t="str">
            <v>PCIU3026797</v>
          </cell>
          <cell r="B238">
            <v>20</v>
          </cell>
          <cell r="C238">
            <v>43292</v>
          </cell>
          <cell r="D238">
            <v>777</v>
          </cell>
          <cell r="E238" t="str">
            <v>OVGGNWMBA18000493</v>
          </cell>
          <cell r="F238" t="str">
            <v>KRCM</v>
          </cell>
          <cell r="G238" t="str">
            <v>KRCM</v>
          </cell>
          <cell r="H238">
            <v>2019</v>
          </cell>
          <cell r="I238" t="str">
            <v>MSA</v>
          </cell>
          <cell r="J238">
            <v>7265941</v>
          </cell>
          <cell r="K238" t="str">
            <v>MME ANIBALIA BASILI CHRISTINE</v>
          </cell>
          <cell r="L238" t="str">
            <v>CARIBBEAN FREIGHT LIMITED</v>
          </cell>
          <cell r="M238">
            <v>43641</v>
          </cell>
          <cell r="N238" t="str">
            <v>Pend</v>
          </cell>
          <cell r="O238"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8" t="str">
            <v>Pend</v>
          </cell>
          <cell r="Q238" t="str">
            <v>Pend</v>
          </cell>
          <cell r="R238" t="str">
            <v>Pend</v>
          </cell>
          <cell r="S238" t="str">
            <v>6. ABOVE 1 YEAR</v>
          </cell>
          <cell r="T238" t="str">
            <v>RELEASE PROCESS</v>
          </cell>
        </row>
        <row r="239">
          <cell r="A239" t="str">
            <v>PCIU3164034</v>
          </cell>
          <cell r="B239">
            <v>20</v>
          </cell>
          <cell r="C239">
            <v>43292</v>
          </cell>
          <cell r="D239">
            <v>777</v>
          </cell>
          <cell r="E239" t="str">
            <v>OVGGNWMBA18000496</v>
          </cell>
          <cell r="F239" t="str">
            <v>KRCM</v>
          </cell>
          <cell r="G239" t="str">
            <v>Pend</v>
          </cell>
          <cell r="H239">
            <v>2019</v>
          </cell>
          <cell r="I239" t="str">
            <v>ICD</v>
          </cell>
          <cell r="J239" t="str">
            <v>7266039 </v>
          </cell>
          <cell r="K239" t="str">
            <v>MME ANIBALIA BASILI CHRISTINE</v>
          </cell>
          <cell r="L239" t="str">
            <v>Pend</v>
          </cell>
          <cell r="M239" t="str">
            <v>Pend</v>
          </cell>
          <cell r="N239" t="str">
            <v>Pend</v>
          </cell>
          <cell r="O239"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39" t="str">
            <v>Pend</v>
          </cell>
          <cell r="Q239" t="str">
            <v>Pend</v>
          </cell>
          <cell r="R239" t="str">
            <v>Pend</v>
          </cell>
          <cell r="S239" t="str">
            <v>6. ABOVE 1 YEAR</v>
          </cell>
          <cell r="T239" t="str">
            <v>PENDING DPC</v>
          </cell>
        </row>
        <row r="240">
          <cell r="A240" t="str">
            <v>UESU2485275</v>
          </cell>
          <cell r="B240">
            <v>20</v>
          </cell>
          <cell r="C240">
            <v>43292</v>
          </cell>
          <cell r="D240">
            <v>777</v>
          </cell>
          <cell r="E240" t="str">
            <v>OVGGNWMBA18000494</v>
          </cell>
          <cell r="F240" t="str">
            <v>MITCH</v>
          </cell>
          <cell r="G240" t="str">
            <v>Pend</v>
          </cell>
          <cell r="H240">
            <v>2019</v>
          </cell>
          <cell r="I240" t="str">
            <v>ICD</v>
          </cell>
          <cell r="J240">
            <v>111097</v>
          </cell>
          <cell r="K240" t="str">
            <v>MME ANIBALIA BASILI CHRIST</v>
          </cell>
          <cell r="L240" t="str">
            <v>BAABZ FREIGHT FORWARDERS LIMITED</v>
          </cell>
          <cell r="M240">
            <v>43626</v>
          </cell>
          <cell r="N240" t="str">
            <v>Pend</v>
          </cell>
          <cell r="O240"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40" t="str">
            <v>Pend</v>
          </cell>
          <cell r="Q240" t="str">
            <v>Pend</v>
          </cell>
          <cell r="R240" t="str">
            <v>Pend</v>
          </cell>
          <cell r="S240" t="str">
            <v>6. ABOVE 1 YEAR</v>
          </cell>
          <cell r="T240" t="str">
            <v>RELEASE PROCESS</v>
          </cell>
        </row>
        <row r="241">
          <cell r="A241" t="str">
            <v>UESU2490353</v>
          </cell>
          <cell r="B241">
            <v>20</v>
          </cell>
          <cell r="C241">
            <v>43292</v>
          </cell>
          <cell r="D241">
            <v>777</v>
          </cell>
          <cell r="E241" t="str">
            <v>OVGGNWMBA18000494</v>
          </cell>
          <cell r="F241" t="str">
            <v>MITCH</v>
          </cell>
          <cell r="G241" t="str">
            <v>Pend</v>
          </cell>
          <cell r="H241">
            <v>2019</v>
          </cell>
          <cell r="I241" t="str">
            <v>ICD</v>
          </cell>
          <cell r="J241">
            <v>111097</v>
          </cell>
          <cell r="K241" t="str">
            <v>MME ANIBALIA BASILI CHRIST</v>
          </cell>
          <cell r="L241" t="str">
            <v>BAABZ FREIGHT FORWARDERS LIMITED</v>
          </cell>
          <cell r="M241">
            <v>43626</v>
          </cell>
          <cell r="N241" t="str">
            <v>Pend</v>
          </cell>
          <cell r="O241"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41" t="str">
            <v>Pend</v>
          </cell>
          <cell r="Q241" t="str">
            <v>Pend</v>
          </cell>
          <cell r="R241" t="str">
            <v>Pend</v>
          </cell>
          <cell r="S241" t="str">
            <v>6. ABOVE 1 YEAR</v>
          </cell>
          <cell r="T241" t="str">
            <v>RELEASE PROCESS</v>
          </cell>
        </row>
        <row r="242">
          <cell r="A242" t="str">
            <v>TDRU2255790</v>
          </cell>
          <cell r="B242">
            <v>20</v>
          </cell>
          <cell r="C242">
            <v>43293</v>
          </cell>
          <cell r="D242">
            <v>776</v>
          </cell>
          <cell r="E242" t="str">
            <v>OVGGNWMBA18000493</v>
          </cell>
          <cell r="F242" t="str">
            <v>KRCM</v>
          </cell>
          <cell r="G242" t="str">
            <v>Pend</v>
          </cell>
          <cell r="H242">
            <v>2019</v>
          </cell>
          <cell r="I242" t="str">
            <v>MSA</v>
          </cell>
          <cell r="J242">
            <v>7265941</v>
          </cell>
          <cell r="K242" t="str">
            <v>MME ANIBALIA BASILI CHRISTINE</v>
          </cell>
          <cell r="L242" t="str">
            <v>CARIBBEAN FREIGHT LIMITED</v>
          </cell>
          <cell r="M242">
            <v>43641</v>
          </cell>
          <cell r="N242" t="str">
            <v>Pend</v>
          </cell>
          <cell r="O242"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42" t="str">
            <v>Pend</v>
          </cell>
          <cell r="Q242" t="str">
            <v>Pend</v>
          </cell>
          <cell r="R242" t="str">
            <v>Pend</v>
          </cell>
          <cell r="S242" t="str">
            <v>6. ABOVE 1 YEAR</v>
          </cell>
          <cell r="T242" t="str">
            <v>RELEASE PROCESS</v>
          </cell>
        </row>
        <row r="243">
          <cell r="A243" t="str">
            <v>TTNU1843836</v>
          </cell>
          <cell r="B243">
            <v>20</v>
          </cell>
          <cell r="C243">
            <v>43293</v>
          </cell>
          <cell r="D243">
            <v>776</v>
          </cell>
          <cell r="E243" t="str">
            <v>OVGGNWMBA18000493</v>
          </cell>
          <cell r="F243" t="str">
            <v>KRCM</v>
          </cell>
          <cell r="G243" t="str">
            <v>Pend</v>
          </cell>
          <cell r="H243">
            <v>2019</v>
          </cell>
          <cell r="I243" t="str">
            <v>MSA</v>
          </cell>
          <cell r="J243">
            <v>7265941</v>
          </cell>
          <cell r="K243" t="str">
            <v>MME ANIBALIA BASILI CHRISTINE</v>
          </cell>
          <cell r="L243" t="str">
            <v>CARIBBEAN FREIGHT LIMITED</v>
          </cell>
          <cell r="M243">
            <v>43641</v>
          </cell>
          <cell r="N243" t="str">
            <v>Pend</v>
          </cell>
          <cell r="O243" t="str">
            <v>6 X 20 GP FCL FCL CONTAINERS CY CY STC MURADI BRAND RBD PALM OLEIN PACKED IN 20 LITRE JERRYCAN 6X 20 FCL X 1320 JERRYCANS 7920 JERRYCANS GOODS IN TRANSIT TO FOCUS CFS MOMBASA UNDER CONSIGNEE S OWN RISKS AND RESPONSIBILITY SHIPPER S LOAD STOW COUNT AND SEALED</v>
          </cell>
          <cell r="P243" t="str">
            <v>Pend</v>
          </cell>
          <cell r="Q243" t="str">
            <v>Pend</v>
          </cell>
          <cell r="R243" t="str">
            <v>Pend</v>
          </cell>
          <cell r="S243" t="str">
            <v>6. ABOVE 1 YEAR</v>
          </cell>
          <cell r="T243" t="str">
            <v>RELEASE PROCESS</v>
          </cell>
        </row>
        <row r="244">
          <cell r="A244" t="str">
            <v>EMCU3901740</v>
          </cell>
          <cell r="B244">
            <v>20</v>
          </cell>
          <cell r="C244">
            <v>43294</v>
          </cell>
          <cell r="D244">
            <v>775</v>
          </cell>
          <cell r="E244" t="str">
            <v>503890003650</v>
          </cell>
          <cell r="F244" t="str">
            <v>MITCH</v>
          </cell>
          <cell r="G244" t="str">
            <v>MITCH</v>
          </cell>
          <cell r="H244">
            <v>2018</v>
          </cell>
          <cell r="I244" t="str">
            <v>ICD</v>
          </cell>
          <cell r="J244" t="str">
            <v>29224 </v>
          </cell>
          <cell r="K244" t="str">
            <v>UNIFRESH EXOTICS K LIMITED</v>
          </cell>
          <cell r="L244" t="str">
            <v>URGENT CARGO HANDLING LIMITED</v>
          </cell>
          <cell r="M244">
            <v>43288</v>
          </cell>
          <cell r="N244" t="str">
            <v>Pend</v>
          </cell>
          <cell r="O244" t="str">
            <v>COMPOUND FERTILIZERSNPK 23-10-22 BLEND MOP BASED IN50 KG BAGS IN CONTA INERS OF 20FREIGHT PREPAID UP TO MOMBASAIDF NO E1803818145LC REF NO T F-18093-0001130 FREE DAYS OF DETENTION DEMURRAGEAT DESTINATIONNO MARKS COMPOUND FERTILIZERS NPK 23-10-22 BLEND MOP BASED IN 50 KG BAGS IN CONTAINERS OF 20 FREIGHT PREPAID UP TO MOMBASA IDF NO E1803818145 LC REF NO TF-18093-00011 30 FREE DAYS OF DETENTION DEMURRAGE AT DESTINATION</v>
          </cell>
          <cell r="P244" t="str">
            <v>Pend</v>
          </cell>
          <cell r="Q244" t="str">
            <v>Pend</v>
          </cell>
          <cell r="R244" t="str">
            <v>Pend</v>
          </cell>
          <cell r="S244" t="str">
            <v>6. ABOVE 1 YEAR</v>
          </cell>
          <cell r="T244" t="str">
            <v>RELEASE PROCESS</v>
          </cell>
        </row>
        <row r="245">
          <cell r="A245" t="str">
            <v>UACU3672773</v>
          </cell>
          <cell r="B245">
            <v>20</v>
          </cell>
          <cell r="C245">
            <v>43297</v>
          </cell>
          <cell r="D245">
            <v>772</v>
          </cell>
          <cell r="E245" t="str">
            <v>HLCULIV180603413</v>
          </cell>
          <cell r="F245" t="str">
            <v>MITCH</v>
          </cell>
          <cell r="G245" t="str">
            <v>MITCH</v>
          </cell>
          <cell r="H245">
            <v>0</v>
          </cell>
          <cell r="I245">
            <v>0</v>
          </cell>
          <cell r="J245">
            <v>0</v>
          </cell>
          <cell r="K245" t="str">
            <v>SULEIMAN BORU AKIBA ESTATE SOUTH C</v>
          </cell>
          <cell r="L245" t="str">
            <v>Pend</v>
          </cell>
          <cell r="M245" t="str">
            <v>Pend</v>
          </cell>
          <cell r="N245" t="str">
            <v>Pend</v>
          </cell>
          <cell r="O245" t="str">
            <v>SLAC 1 PACKAGE PERSONAL EFFECTS HOUSEHOLD EQUIPMENT FREIGHT PREPAID HS-CODE 39 24 1</v>
          </cell>
          <cell r="P245" t="str">
            <v>Pend</v>
          </cell>
          <cell r="Q245" t="str">
            <v>Pend</v>
          </cell>
          <cell r="R245" t="str">
            <v>Pend</v>
          </cell>
          <cell r="S245" t="str">
            <v>6. ABOVE 1 YEAR</v>
          </cell>
          <cell r="T245" t="str">
            <v>PENDING DECLARATION</v>
          </cell>
        </row>
        <row r="246">
          <cell r="A246" t="str">
            <v>ECMU2084651</v>
          </cell>
          <cell r="B246">
            <v>20</v>
          </cell>
          <cell r="C246">
            <v>43298</v>
          </cell>
          <cell r="D246">
            <v>771</v>
          </cell>
          <cell r="E246" t="str">
            <v>CTMS001661</v>
          </cell>
          <cell r="F246" t="str">
            <v>ICDN</v>
          </cell>
          <cell r="G246" t="str">
            <v>A1B/27/02/1</v>
          </cell>
          <cell r="H246">
            <v>2018</v>
          </cell>
          <cell r="I246" t="str">
            <v>ICD</v>
          </cell>
          <cell r="J246">
            <v>31905</v>
          </cell>
          <cell r="K246" t="str">
            <v>AFRI VENTURES KENYA LIMITED 303A MEDI PLAZA PARKLANDS NAIROBI KEN</v>
          </cell>
          <cell r="L246" t="str">
            <v>Pend</v>
          </cell>
          <cell r="M246" t="str">
            <v>Pend</v>
          </cell>
          <cell r="N246" t="str">
            <v>Pend</v>
          </cell>
          <cell r="O246" t="str">
            <v>33 020 MT OF WATER SOLUBLE FERTILIZER INCOTERM 2010 CFR MOMBASA PORT KENYA IDF E1805854907 ZONE DUBAI UAE</v>
          </cell>
          <cell r="P246" t="str">
            <v>Pend</v>
          </cell>
          <cell r="Q246" t="str">
            <v>Pend</v>
          </cell>
          <cell r="R246" t="str">
            <v>Pend</v>
          </cell>
          <cell r="S246" t="str">
            <v>6. ABOVE 1 YEAR</v>
          </cell>
          <cell r="T246" t="str">
            <v>PENDING DPC</v>
          </cell>
        </row>
        <row r="247">
          <cell r="A247" t="str">
            <v>PCIU8946191</v>
          </cell>
          <cell r="B247">
            <v>40</v>
          </cell>
          <cell r="C247">
            <v>43299</v>
          </cell>
          <cell r="D247">
            <v>770</v>
          </cell>
          <cell r="E247" t="str">
            <v>PKG800467600</v>
          </cell>
          <cell r="F247" t="str">
            <v>MITCH</v>
          </cell>
          <cell r="G247" t="str">
            <v>MITCH</v>
          </cell>
          <cell r="H247">
            <v>0</v>
          </cell>
          <cell r="I247">
            <v>0</v>
          </cell>
          <cell r="J247">
            <v>0</v>
          </cell>
          <cell r="K247" t="str">
            <v>CREATIVE INNOVATIONS LIMITEDP O BOX 18664 NAIROBI KENYA</v>
          </cell>
          <cell r="L247" t="str">
            <v>Pend</v>
          </cell>
          <cell r="M247" t="str">
            <v>Pend</v>
          </cell>
          <cell r="N247" t="str">
            <v>Pend</v>
          </cell>
          <cell r="O247" t="str">
            <v>455 SETS OFFICE FURNITURE PACKED IN 795 CARTONS ASSORTED FURNITURE FOB H S CODE 9403 30 000 TEL 603 31220545 FAX 603 31220540 SHIPPED ON BOARD 29 06 2018 INTENDED TO CONNECT MOTHER VESSEL BOMAR FLIGENT V 1710W AT SINGAPORE</v>
          </cell>
          <cell r="P247" t="str">
            <v>Pend</v>
          </cell>
          <cell r="Q247" t="str">
            <v>Pend</v>
          </cell>
          <cell r="R247" t="str">
            <v>Pend</v>
          </cell>
          <cell r="S247" t="str">
            <v>6. ABOVE 1 YEAR</v>
          </cell>
          <cell r="T247" t="str">
            <v>PENDING DECLARATION</v>
          </cell>
        </row>
        <row r="248">
          <cell r="A248" t="str">
            <v>TEMU2979110</v>
          </cell>
          <cell r="B248">
            <v>20</v>
          </cell>
          <cell r="C248">
            <v>43305</v>
          </cell>
          <cell r="D248">
            <v>764</v>
          </cell>
          <cell r="E248" t="str">
            <v>COSU6180713350</v>
          </cell>
          <cell r="F248" t="str">
            <v>MITCH</v>
          </cell>
          <cell r="G248" t="str">
            <v>MITCH</v>
          </cell>
          <cell r="H248">
            <v>2018</v>
          </cell>
          <cell r="I248" t="str">
            <v>ICD</v>
          </cell>
          <cell r="J248">
            <v>35537</v>
          </cell>
          <cell r="K248" t="str">
            <v>JOSEPH KIPKOECH SANG</v>
          </cell>
          <cell r="L248" t="str">
            <v>Pend</v>
          </cell>
          <cell r="M248" t="str">
            <v>Pend</v>
          </cell>
          <cell r="N248" t="str">
            <v>Pend</v>
          </cell>
          <cell r="O248" t="str">
            <v>1 X 20 GP CONTAINER STC 20 LTR JERRY CANS 1 342 JERRY CANS PER CONTAINER -20 LTR JERRY CAN TOTAL 1 342 20 LTR JERRY CANS RBD PALM OLEIN CP-8 IV56 PACKED IN 20 LTR JERRY CANS BRAND DIANA H S CODE NUMBER 1511 90 30 00 CARGO IN TRANSIT TO NAKURU VIA MOMBASA UNDER CONSIGNEE S OWN RISK RESPONSIBILITY AND ACCOUNT</v>
          </cell>
          <cell r="P248" t="str">
            <v>Pend</v>
          </cell>
          <cell r="Q248" t="str">
            <v>Pend</v>
          </cell>
          <cell r="R248" t="str">
            <v>Pend</v>
          </cell>
          <cell r="S248" t="str">
            <v>6. ABOVE 1 YEAR</v>
          </cell>
          <cell r="T248" t="str">
            <v>PENDING DPC</v>
          </cell>
        </row>
        <row r="249">
          <cell r="A249" t="str">
            <v>MAGU2188611</v>
          </cell>
          <cell r="B249">
            <v>20</v>
          </cell>
          <cell r="C249">
            <v>43306</v>
          </cell>
          <cell r="D249">
            <v>763</v>
          </cell>
          <cell r="E249" t="str">
            <v>158800056891</v>
          </cell>
          <cell r="F249" t="str">
            <v>MITCH</v>
          </cell>
          <cell r="G249" t="str">
            <v>MITCH</v>
          </cell>
          <cell r="H249">
            <v>2018</v>
          </cell>
          <cell r="I249" t="str">
            <v>ICD</v>
          </cell>
          <cell r="J249">
            <v>32117</v>
          </cell>
          <cell r="K249" t="str">
            <v>HIGHCHEM MARKETING LIMITED</v>
          </cell>
          <cell r="L249" t="str">
            <v>Pend</v>
          </cell>
          <cell r="M249" t="str">
            <v>Pend</v>
          </cell>
          <cell r="N249" t="str">
            <v>Pend</v>
          </cell>
          <cell r="O249" t="str">
            <v>DICALCIUM PHOSPHATE 18 GRANULARTHE PREFFERED CFS IS COMPACT UNDER FU LL RESPONSIBILITY AND RISK OF MERCHANTSN M DICALCIUM PHOSPHATE 18 GRANULAR THE PREFFERED CFS IS COMPACT UNDER FULL RESPONSIBILITY AND RISK OF MERCHANTS</v>
          </cell>
          <cell r="P249" t="str">
            <v>Pend</v>
          </cell>
          <cell r="Q249" t="str">
            <v>Pend</v>
          </cell>
          <cell r="R249" t="str">
            <v>Pend</v>
          </cell>
          <cell r="S249" t="str">
            <v>6. ABOVE 1 YEAR</v>
          </cell>
          <cell r="T249" t="str">
            <v>PENDING DPC</v>
          </cell>
        </row>
        <row r="250">
          <cell r="A250" t="str">
            <v>MRKU5567900</v>
          </cell>
          <cell r="B250">
            <v>40</v>
          </cell>
          <cell r="C250">
            <v>43312</v>
          </cell>
          <cell r="D250">
            <v>757</v>
          </cell>
          <cell r="E250" t="str">
            <v>965378792</v>
          </cell>
          <cell r="F250" t="str">
            <v>ICDN</v>
          </cell>
          <cell r="G250" t="str">
            <v>CSTM</v>
          </cell>
          <cell r="H250">
            <v>2018</v>
          </cell>
          <cell r="I250" t="str">
            <v>ICD</v>
          </cell>
          <cell r="J250">
            <v>64078</v>
          </cell>
          <cell r="K250" t="str">
            <v>DISIGNS BRADING HOUSE LTD </v>
          </cell>
          <cell r="L250" t="str">
            <v>Pend</v>
          </cell>
          <cell r="M250">
            <v>43446</v>
          </cell>
          <cell r="N250" t="str">
            <v>Pend</v>
          </cell>
          <cell r="O250" t="str">
            <v>UNIVERSAL GLASS SET CARGO IN NOMINATED TO MITCHELL COTTS KIBARANI CFS ON CNEE S ARRANGEMENT COST AND RISK 14 DAYS FREE TIME DETENTION AT DESTINATION N M</v>
          </cell>
          <cell r="P250" t="str">
            <v>Pend</v>
          </cell>
          <cell r="Q250" t="str">
            <v>Pend</v>
          </cell>
          <cell r="R250" t="str">
            <v>Pend</v>
          </cell>
          <cell r="S250" t="str">
            <v>6. ABOVE 1 YEAR</v>
          </cell>
          <cell r="T250" t="str">
            <v>RELEASE PROCESS</v>
          </cell>
        </row>
        <row r="251">
          <cell r="A251" t="str">
            <v>TGHU3857910</v>
          </cell>
          <cell r="B251">
            <v>20</v>
          </cell>
          <cell r="C251">
            <v>43314</v>
          </cell>
          <cell r="D251">
            <v>755</v>
          </cell>
          <cell r="E251" t="str">
            <v>HLCUKUL180519073</v>
          </cell>
          <cell r="F251" t="str">
            <v>MITCH</v>
          </cell>
          <cell r="G251" t="str">
            <v>MITCH</v>
          </cell>
          <cell r="H251">
            <v>2018</v>
          </cell>
          <cell r="I251" t="str">
            <v>ICD</v>
          </cell>
          <cell r="J251">
            <v>36865</v>
          </cell>
          <cell r="K251" t="str">
            <v>G AND A TRADERS LIMITED</v>
          </cell>
          <cell r="L251" t="str">
            <v>ESTON DIAMOND LOGISTICS LTD</v>
          </cell>
          <cell r="M251" t="str">
            <v>Pend</v>
          </cell>
          <cell r="N251" t="str">
            <v>Pend</v>
          </cell>
          <cell r="O251" t="str">
            <v>SLAC 2 039 CARTONS 40 78 MT OF MARGARINE PACKED IN 4 078 CARTONS AT 10KG NET CARTON FCL FCL GOODS IN TRANSIT TO EMBAKASI ICD HS-CODE 15 17 10</v>
          </cell>
          <cell r="P251" t="str">
            <v>Pend</v>
          </cell>
          <cell r="Q251" t="str">
            <v>Pend</v>
          </cell>
          <cell r="R251" t="str">
            <v>Pend</v>
          </cell>
          <cell r="S251" t="str">
            <v>6. ABOVE 1 YEAR</v>
          </cell>
          <cell r="T251" t="str">
            <v>PENDING DPC</v>
          </cell>
        </row>
        <row r="252">
          <cell r="A252" t="str">
            <v>TEMU1460990</v>
          </cell>
          <cell r="B252">
            <v>20</v>
          </cell>
          <cell r="C252">
            <v>43316</v>
          </cell>
          <cell r="D252">
            <v>753</v>
          </cell>
          <cell r="E252" t="str">
            <v>HLCUTOR180601051</v>
          </cell>
          <cell r="F252" t="str">
            <v>KRCM</v>
          </cell>
          <cell r="G252" t="str">
            <v>KRCM</v>
          </cell>
          <cell r="H252">
            <v>2018</v>
          </cell>
          <cell r="I252" t="str">
            <v>ICD</v>
          </cell>
          <cell r="J252">
            <v>67442</v>
          </cell>
          <cell r="K252" t="str">
            <v>KENYA ELECTRICITY TRA</v>
          </cell>
          <cell r="L252" t="str">
            <v>KENFREIGHT EA LTD</v>
          </cell>
          <cell r="M252">
            <v>43487</v>
          </cell>
          <cell r="N252">
            <v>43676.40353009259</v>
          </cell>
          <cell r="O252" t="str">
            <v>SLAC 4 CRATES GAS RECOVERY UNIT SF6 GAS RECLAIMING UNIT GRU-7 220V-1PH-50HZ 1X52 KG 115 LB SF6 GAS TORAGE CYLINDER WITH CGA-590 VALVE DN-20-MALE DN-20-FEMALE LEAK DETECTOR EXPORT REFERENCE SO 51304 HS CODE 8421 39 8090 AIR VENT CLOSED GAS HANDLING TROLLEY INCLUDING ACCE HS CODE 84 21 39 PORT CLEARANCE</v>
          </cell>
          <cell r="P252" t="str">
            <v>Pend</v>
          </cell>
          <cell r="Q252" t="str">
            <v>Pend</v>
          </cell>
          <cell r="R252" t="str">
            <v>Pend</v>
          </cell>
          <cell r="S252" t="str">
            <v>6. ABOVE 1 YEAR</v>
          </cell>
          <cell r="T252" t="str">
            <v>RELEASED BUT IN YARD</v>
          </cell>
        </row>
        <row r="253">
          <cell r="A253" t="str">
            <v>UACU3471608</v>
          </cell>
          <cell r="B253">
            <v>20</v>
          </cell>
          <cell r="C253">
            <v>43318</v>
          </cell>
          <cell r="D253">
            <v>751</v>
          </cell>
          <cell r="E253" t="str">
            <v>HLCUKUL180519073</v>
          </cell>
          <cell r="F253" t="str">
            <v>MITCH</v>
          </cell>
          <cell r="G253" t="str">
            <v>MITCH</v>
          </cell>
          <cell r="H253">
            <v>2018</v>
          </cell>
          <cell r="I253" t="str">
            <v>ICD</v>
          </cell>
          <cell r="J253">
            <v>36865</v>
          </cell>
          <cell r="K253" t="str">
            <v>G AND A TRADERS LIMITED</v>
          </cell>
          <cell r="L253" t="str">
            <v>ESTON DIAMOND LOGISTICS LTD</v>
          </cell>
          <cell r="M253" t="str">
            <v>Pend</v>
          </cell>
          <cell r="N253" t="str">
            <v>Pend</v>
          </cell>
          <cell r="O253" t="str">
            <v>SLAC 2 039 CARTONS 40 78 MT OF MARGARINE PACKED IN 4 078 CARTONS AT 10KG NET CARTON FCL FCL GOODS IN TRANSIT TO EMBAKASI ICD HS-CODE 15 17 10</v>
          </cell>
          <cell r="P253" t="str">
            <v>Pend</v>
          </cell>
          <cell r="Q253" t="str">
            <v>Pend</v>
          </cell>
          <cell r="R253" t="str">
            <v>Pend</v>
          </cell>
          <cell r="S253" t="str">
            <v>6. ABOVE 1 YEAR</v>
          </cell>
          <cell r="T253" t="str">
            <v>PENDING DPC</v>
          </cell>
        </row>
        <row r="254">
          <cell r="A254" t="str">
            <v>EITU1478868</v>
          </cell>
          <cell r="B254">
            <v>40</v>
          </cell>
          <cell r="C254">
            <v>43320</v>
          </cell>
          <cell r="D254">
            <v>749</v>
          </cell>
          <cell r="E254" t="str">
            <v>143880889497</v>
          </cell>
          <cell r="F254" t="str">
            <v>KRCM</v>
          </cell>
          <cell r="G254" t="str">
            <v>KRCM</v>
          </cell>
          <cell r="H254">
            <v>0</v>
          </cell>
          <cell r="I254">
            <v>0</v>
          </cell>
          <cell r="J254">
            <v>0</v>
          </cell>
          <cell r="K254" t="str">
            <v>PANGHAM TRADE CO LIMITED</v>
          </cell>
          <cell r="L254" t="str">
            <v>Pend</v>
          </cell>
          <cell r="M254" t="str">
            <v>Pend</v>
          </cell>
          <cell r="N254" t="str">
            <v>Pend</v>
          </cell>
          <cell r="O254" t="str">
            <v>USED CLOTHING GRADE IIN M USED CLOTHING GRADE II</v>
          </cell>
          <cell r="P254" t="str">
            <v>Pend</v>
          </cell>
          <cell r="Q254" t="str">
            <v>Pend</v>
          </cell>
          <cell r="R254" t="str">
            <v>Pend</v>
          </cell>
          <cell r="S254" t="str">
            <v>6. ABOVE 1 YEAR</v>
          </cell>
          <cell r="T254" t="str">
            <v>PENDING DECLARATION</v>
          </cell>
        </row>
        <row r="255">
          <cell r="A255" t="str">
            <v>TGHU4076320</v>
          </cell>
          <cell r="B255">
            <v>40</v>
          </cell>
          <cell r="C255">
            <v>43320</v>
          </cell>
          <cell r="D255">
            <v>749</v>
          </cell>
          <cell r="E255" t="str">
            <v>MEDULH057399</v>
          </cell>
          <cell r="F255" t="str">
            <v>KRCM</v>
          </cell>
          <cell r="G255" t="str">
            <v>KRCM</v>
          </cell>
          <cell r="H255">
            <v>0</v>
          </cell>
          <cell r="I255">
            <v>0</v>
          </cell>
          <cell r="J255">
            <v>0</v>
          </cell>
          <cell r="K255" t="str">
            <v>SARPLAST FIBERGLASS KENYA LIMI</v>
          </cell>
          <cell r="L255" t="str">
            <v>Pend</v>
          </cell>
          <cell r="M255" t="str">
            <v>Pend</v>
          </cell>
          <cell r="N255" t="str">
            <v>Pend</v>
          </cell>
          <cell r="O255" t="str">
            <v>GRP SAMPLES AND OFFICE FORNITURE HS CODE 391740 940330 TOTAL NO OF PACKAGES N 11 TOTAL NW KG 4 970 00 TOTAL GW KG 5 280 00 FREIGHT PREPAID</v>
          </cell>
          <cell r="P255" t="str">
            <v>Pend</v>
          </cell>
          <cell r="Q255" t="str">
            <v>Pend</v>
          </cell>
          <cell r="R255" t="str">
            <v>Pend</v>
          </cell>
          <cell r="S255" t="str">
            <v>6. ABOVE 1 YEAR</v>
          </cell>
          <cell r="T255" t="str">
            <v>PENDING DECLARATION</v>
          </cell>
        </row>
        <row r="256">
          <cell r="A256" t="str">
            <v>MSKU8564595</v>
          </cell>
          <cell r="B256">
            <v>40</v>
          </cell>
          <cell r="C256">
            <v>43327</v>
          </cell>
          <cell r="D256">
            <v>742</v>
          </cell>
          <cell r="E256" t="str">
            <v>965467877</v>
          </cell>
          <cell r="F256" t="str">
            <v>KRCM</v>
          </cell>
          <cell r="G256" t="str">
            <v>KRCM</v>
          </cell>
          <cell r="H256">
            <v>0</v>
          </cell>
          <cell r="I256">
            <v>0</v>
          </cell>
          <cell r="J256">
            <v>0</v>
          </cell>
          <cell r="K256" t="str">
            <v>MR MOSES NDIRANGU MUBEA </v>
          </cell>
          <cell r="L256" t="str">
            <v>Pend</v>
          </cell>
          <cell r="M256" t="str">
            <v>Pend</v>
          </cell>
          <cell r="N256" t="str">
            <v>Pend</v>
          </cell>
          <cell r="O256" t="str">
            <v>531 BALES OF USED CLOTHING 50 BAGS OF USED SHOES HS CODE 63090000 ED 1-1-55-2-11558 INTRANSIT TO PORT CLEARANCE</v>
          </cell>
          <cell r="P256" t="str">
            <v>Pend</v>
          </cell>
          <cell r="Q256" t="str">
            <v>Pend</v>
          </cell>
          <cell r="R256" t="str">
            <v>Pend</v>
          </cell>
          <cell r="S256" t="str">
            <v>6. ABOVE 1 YEAR</v>
          </cell>
          <cell r="T256" t="str">
            <v>PENDING DECLARATION</v>
          </cell>
        </row>
        <row r="257">
          <cell r="A257" t="str">
            <v>CMAU1400618</v>
          </cell>
          <cell r="B257">
            <v>20</v>
          </cell>
          <cell r="C257">
            <v>43328</v>
          </cell>
          <cell r="D257">
            <v>741</v>
          </cell>
          <cell r="E257" t="str">
            <v>GDY0193042</v>
          </cell>
          <cell r="F257" t="str">
            <v>KRCM</v>
          </cell>
          <cell r="G257" t="str">
            <v>KRCM</v>
          </cell>
          <cell r="H257">
            <v>2018</v>
          </cell>
          <cell r="I257" t="str">
            <v>ICD</v>
          </cell>
          <cell r="J257" t="str">
            <v>67325 </v>
          </cell>
          <cell r="K257" t="str">
            <v>NABICO ENTERPRISES LTDPO BOX 39639NAIROBIKENYA</v>
          </cell>
          <cell r="L257" t="str">
            <v>GENERAL CARGO SERVICES LTD</v>
          </cell>
          <cell r="M257">
            <v>43458</v>
          </cell>
          <cell r="N257" t="str">
            <v>Pend</v>
          </cell>
          <cell r="O257" t="str">
            <v>FREIGHT COLLECT LIGHTING PRODUCTS HS CODE 85393110 PHILIPS FLUORESCENT LAMPS AS PER QUOTATION 0020766313 IDF NO E1804835880 GOODS IN TRANSIT TO ICD EMBAKASI AT RECEIVERS RISK CARE AND EXPENSES CMA CGM LIABILITY CEASES AT POD</v>
          </cell>
          <cell r="P257" t="str">
            <v>Pend</v>
          </cell>
          <cell r="Q257" t="str">
            <v>Pend</v>
          </cell>
          <cell r="R257" t="str">
            <v>Pend</v>
          </cell>
          <cell r="S257" t="str">
            <v>6. ABOVE 1 YEAR</v>
          </cell>
          <cell r="T257" t="str">
            <v>RELEASE PROCESS</v>
          </cell>
        </row>
        <row r="258">
          <cell r="A258" t="str">
            <v>HLBU1210109</v>
          </cell>
          <cell r="B258">
            <v>20</v>
          </cell>
          <cell r="C258">
            <v>43331</v>
          </cell>
          <cell r="D258">
            <v>738</v>
          </cell>
          <cell r="E258" t="str">
            <v>HLCUKUL180524233</v>
          </cell>
          <cell r="F258" t="str">
            <v>KRCM</v>
          </cell>
          <cell r="G258" t="str">
            <v>KRCM</v>
          </cell>
          <cell r="H258">
            <v>0</v>
          </cell>
          <cell r="I258">
            <v>0</v>
          </cell>
          <cell r="J258">
            <v>0</v>
          </cell>
          <cell r="K258" t="str">
            <v>TO ORD</v>
          </cell>
          <cell r="L258" t="str">
            <v>Pend</v>
          </cell>
          <cell r="M258" t="str">
            <v>Pend</v>
          </cell>
          <cell r="N258" t="str">
            <v>Pend</v>
          </cell>
          <cell r="O258" t="str">
            <v>SLAC 2178 CARTONS 21 78 MT OF PASTRY MARGARINE PACKED IN 2 178 CARTONS AT 10 KG NET CARTON GOODS IN TRANSIT TO EMBAKASI ICD HS-CODE 15 17 10</v>
          </cell>
          <cell r="P258" t="str">
            <v>Pend</v>
          </cell>
          <cell r="Q258" t="str">
            <v>Pend</v>
          </cell>
          <cell r="R258" t="str">
            <v>Pend</v>
          </cell>
          <cell r="S258" t="str">
            <v>6. ABOVE 1 YEAR</v>
          </cell>
          <cell r="T258" t="str">
            <v>PENDING DECLARATION</v>
          </cell>
        </row>
        <row r="259">
          <cell r="A259" t="str">
            <v>MRSU3257010</v>
          </cell>
          <cell r="B259">
            <v>40</v>
          </cell>
          <cell r="C259">
            <v>43335</v>
          </cell>
          <cell r="D259">
            <v>734</v>
          </cell>
          <cell r="E259" t="str">
            <v>965937521</v>
          </cell>
          <cell r="F259" t="str">
            <v>KRCM</v>
          </cell>
          <cell r="G259" t="str">
            <v>KRCM</v>
          </cell>
          <cell r="H259">
            <v>2018</v>
          </cell>
          <cell r="I259" t="str">
            <v>ICD</v>
          </cell>
          <cell r="J259">
            <v>57354</v>
          </cell>
          <cell r="K259" t="str">
            <v>RIFTY SANITARY PRODUCTS CO LTD P</v>
          </cell>
          <cell r="L259" t="str">
            <v>SEALINE FORWARDERS LIMITED</v>
          </cell>
          <cell r="M259">
            <v>43431</v>
          </cell>
          <cell r="N259" t="str">
            <v>Pend</v>
          </cell>
          <cell r="O259" t="str">
            <v>1600 PACKAGES ONE THOUSAND SIX HUNDRED PACKAGES ONLY 280MM MAXI NO NWOVEN STRAIGHT SANITARY PADS WITH SAP PINK HS CODE 96190010 INV NO 457 DT 25 07 2018 AND 455 DT 23 07 2018 S BILL NO 6508481 DT 28 07 2018 6552703 DT 30 07 2018 NET WT 12640 000 KGS FREIGHT COLLECT MARKS NOS FROM M D HYGIENE PRIVATE LIMITED TO RIFTY SANITARY PRODUCTS CO LTD INTRANSIT TO PORT CLEARANCE</v>
          </cell>
          <cell r="P259" t="str">
            <v>Pend</v>
          </cell>
          <cell r="Q259" t="str">
            <v>Pend</v>
          </cell>
          <cell r="R259" t="str">
            <v>Pend</v>
          </cell>
          <cell r="S259" t="str">
            <v>6. ABOVE 1 YEAR</v>
          </cell>
          <cell r="T259" t="str">
            <v>RELEASE PROCESS</v>
          </cell>
        </row>
        <row r="260">
          <cell r="A260" t="str">
            <v>SUDU8904220</v>
          </cell>
          <cell r="B260">
            <v>40</v>
          </cell>
          <cell r="C260">
            <v>43335</v>
          </cell>
          <cell r="D260">
            <v>734</v>
          </cell>
          <cell r="E260" t="str">
            <v>965937521</v>
          </cell>
          <cell r="F260" t="str">
            <v>KRCM</v>
          </cell>
          <cell r="G260" t="str">
            <v>KRCM</v>
          </cell>
          <cell r="H260">
            <v>2018</v>
          </cell>
          <cell r="I260" t="str">
            <v>ICD</v>
          </cell>
          <cell r="J260">
            <v>57354</v>
          </cell>
          <cell r="K260" t="str">
            <v>RIFTY SANITARY PRODUCTS CO LTD P</v>
          </cell>
          <cell r="L260" t="str">
            <v>SEALINE FORWARDERS LIMITED</v>
          </cell>
          <cell r="M260">
            <v>43431</v>
          </cell>
          <cell r="N260" t="str">
            <v>Pend</v>
          </cell>
          <cell r="O260" t="str">
            <v>1600 PACKAGES ONE THOUSAND SIX HUNDRED PACKAGES ONLY 280MM MAXI NO NWOVEN STRAIGHT SANITARY PADS WITH SAP PINK HS CODE 96190010 INV NO 457 DT 25 07 2018 AND 455 DT 23 07 2018 S BILL NO 6508481 DT 28 07 2018 6552703 DT 30 07 2018 NET WT 12640 000 KGS FREIGHT COLLECT MARKS NOS FROM M D HYGIENE PRIVATE LIMITED TO RIFTY SANITARY PRODUCTS CO LTD INTRANSIT TO PORT CLEARANCE</v>
          </cell>
          <cell r="P260" t="str">
            <v>Pend</v>
          </cell>
          <cell r="Q260" t="str">
            <v>Pend</v>
          </cell>
          <cell r="R260" t="str">
            <v>Pend</v>
          </cell>
          <cell r="S260" t="str">
            <v>6. ABOVE 1 YEAR</v>
          </cell>
          <cell r="T260" t="str">
            <v>RELEASE PROCESS</v>
          </cell>
        </row>
        <row r="261">
          <cell r="A261" t="str">
            <v>CMAU1560128</v>
          </cell>
          <cell r="B261">
            <v>20</v>
          </cell>
          <cell r="C261">
            <v>43342</v>
          </cell>
          <cell r="D261">
            <v>727</v>
          </cell>
          <cell r="E261" t="str">
            <v>TSJM100749</v>
          </cell>
          <cell r="F261" t="str">
            <v>MITCH</v>
          </cell>
          <cell r="G261" t="str">
            <v>MITCH</v>
          </cell>
          <cell r="H261">
            <v>2018</v>
          </cell>
          <cell r="I261" t="str">
            <v>ICD</v>
          </cell>
          <cell r="J261">
            <v>40226</v>
          </cell>
          <cell r="K261" t="str">
            <v>TO ORDER</v>
          </cell>
          <cell r="L261" t="str">
            <v>NDUS LOGISTICS LIMITED</v>
          </cell>
          <cell r="M261">
            <v>43341</v>
          </cell>
          <cell r="N261" t="str">
            <v>Pend</v>
          </cell>
          <cell r="O261" t="str">
            <v>NPK WS 12 2 44 HS CODE 3105100000 ORDER CONFIRMATION NO 2018 100 COC SEAL NO E698103 E698104 E698105 E698106 FREIGHT PREPAID</v>
          </cell>
          <cell r="P261" t="str">
            <v>Pend</v>
          </cell>
          <cell r="Q261" t="str">
            <v>Pend</v>
          </cell>
          <cell r="R261" t="str">
            <v>Pend</v>
          </cell>
          <cell r="S261" t="str">
            <v>6. ABOVE 1 YEAR</v>
          </cell>
          <cell r="T261" t="str">
            <v>RELEASE PROCESS</v>
          </cell>
        </row>
        <row r="262">
          <cell r="A262" t="str">
            <v>FBXU8891376</v>
          </cell>
          <cell r="B262">
            <v>20</v>
          </cell>
          <cell r="C262">
            <v>43342</v>
          </cell>
          <cell r="D262">
            <v>727</v>
          </cell>
          <cell r="E262" t="str">
            <v>563844118</v>
          </cell>
          <cell r="F262" t="str">
            <v>ICDN</v>
          </cell>
          <cell r="G262" t="str">
            <v>CSTM</v>
          </cell>
          <cell r="H262">
            <v>2014</v>
          </cell>
          <cell r="I262" t="str">
            <v>MSA</v>
          </cell>
          <cell r="J262">
            <v>4883443</v>
          </cell>
          <cell r="K262" t="str">
            <v>TO THE ORDER OF BANK AL HABIB LTD MAIN BRANCH I I CHUNDRIGAR ROAD KARACHI-PAKISTAN</v>
          </cell>
          <cell r="L262" t="str">
            <v>Pend</v>
          </cell>
          <cell r="M262">
            <v>41828</v>
          </cell>
          <cell r="N262" t="str">
            <v>09/07/2014 </v>
          </cell>
          <cell r="O262" t="str">
            <v>PAKISTANI LONG GRAIN IRRI-6 WHITE RICE 15 BROKEN MAX CROP 2013 2014 PACKED IN 25 KG SINGLE PP BAG H S CODE 1006 3090 FORM E NO AHB-0872128 DATED 27-05-2014 FORM E NO AHB-0872130 DATED 29-05-201 4 GROSS WEIGHT 135 405 MT NET WEIGHT 135 000 MT IN TRANSIT TO KIGALI RWANDA ONWARDS CARRIAGE FROM MOMBASA KENYA TO KIGALI RWANDA I S ARRANGED BY MERCHANT FOR ACCOUNT AND RISK OF MERCHANT 21 DAYS FRE E TIME AT DESTINATION AGENT ADDRESS MAERSK KENYA LTD BRANCH OFFI CE MARITIME CENTRE ARCHBISHOP MAKARIOS CLOSE OFF MOI AVENUE P O BOX 89911 MOMBASA KENYA PHONE 254 41 2220056 2221273 - 6 FAX 254 20 2220086 2316260</v>
          </cell>
          <cell r="P262" t="str">
            <v>Pend</v>
          </cell>
          <cell r="Q262" t="str">
            <v>Pend</v>
          </cell>
          <cell r="R262" t="str">
            <v>Pend</v>
          </cell>
          <cell r="S262" t="str">
            <v>6. ABOVE 1 YEAR</v>
          </cell>
          <cell r="T262" t="str">
            <v>RELEASED BUT IN YARD</v>
          </cell>
        </row>
        <row r="263">
          <cell r="A263" t="str">
            <v>GESU3462579</v>
          </cell>
          <cell r="B263">
            <v>20</v>
          </cell>
          <cell r="C263">
            <v>43342</v>
          </cell>
          <cell r="D263">
            <v>727</v>
          </cell>
          <cell r="E263" t="str">
            <v>TSJM100749</v>
          </cell>
          <cell r="F263" t="str">
            <v>MITCH</v>
          </cell>
          <cell r="G263" t="str">
            <v>MITCH</v>
          </cell>
          <cell r="H263">
            <v>2018</v>
          </cell>
          <cell r="I263" t="str">
            <v>ICD</v>
          </cell>
          <cell r="J263">
            <v>40226</v>
          </cell>
          <cell r="K263" t="str">
            <v>Pend</v>
          </cell>
          <cell r="L263" t="str">
            <v>NDUS LOGISTICS LIMITED</v>
          </cell>
          <cell r="M263">
            <v>43342</v>
          </cell>
          <cell r="N263" t="str">
            <v>Pend</v>
          </cell>
          <cell r="O263" t="str">
            <v>NPK WS 12 2 44 HS CODE 3105100000 ORDER CONFIRMATION NO 2018 100 COC SEAL NO E698103 E698104 E698105 E698106 FREIGHT PREPAID</v>
          </cell>
          <cell r="P263" t="str">
            <v>Pend</v>
          </cell>
          <cell r="Q263" t="str">
            <v>Pend</v>
          </cell>
          <cell r="R263" t="str">
            <v>Pend</v>
          </cell>
          <cell r="S263" t="str">
            <v>6. ABOVE 1 YEAR</v>
          </cell>
          <cell r="T263" t="str">
            <v>RELEASE PROCESS</v>
          </cell>
        </row>
        <row r="264">
          <cell r="A264" t="str">
            <v>MRKU6656052</v>
          </cell>
          <cell r="B264">
            <v>20</v>
          </cell>
          <cell r="C264">
            <v>43342</v>
          </cell>
          <cell r="D264">
            <v>727</v>
          </cell>
          <cell r="E264" t="str">
            <v>951967391</v>
          </cell>
          <cell r="F264" t="str">
            <v>ICDN</v>
          </cell>
          <cell r="G264" t="str">
            <v>CSTM</v>
          </cell>
          <cell r="H264">
            <v>2014</v>
          </cell>
          <cell r="I264" t="str">
            <v>MSA</v>
          </cell>
          <cell r="J264">
            <v>5170104</v>
          </cell>
          <cell r="K264" t="str">
            <v>ROYAL AFRICA GENERAL TRADING LIMITED</v>
          </cell>
          <cell r="L264" t="str">
            <v>KADMUS FREIGHT LOGISTICS LIMITED</v>
          </cell>
          <cell r="M264" t="str">
            <v>Pend</v>
          </cell>
          <cell r="N264" t="str">
            <v>Pend</v>
          </cell>
          <cell r="O264" t="str">
            <v>PAKISTANI LONG GRAIN IRRI-6 WHITE RICE 15 BROKEN MAX CROP 2013 2014 PACKED IN 25 KG SINGLE PP BAG FORM E NO AHB-0892516 DATED 08-08- 2014 NET WEIGHT 270 000 MT GROSS WEIGHT 270 810 MT H S CODE 1006 3090 28 DAYS FREE TIME AT DESTINATION IN TRANSIT TO FOCUS CFS PAKISTANI LONG GRAIN IRRI-6 WHITE RICE 15 BROKEN MAX CROP 2013 2014 PACKED IN 25 KG SINGLE PP BAG FORM E NO AHB-0892516 DATED 08-08- 2014 NET WEIGHT 270 000 MT GROSS WEIGHT 270 810 MT H S CODE 1006 3090 28 DAYS FREE TIME AT DESTINATION IN TRANSIT TO FOCUS CFS PAKISTANI LONG GRAIN IRRI-6 WHITE RICE 15 BROKEN MAX CROP 2013 2014 PACKED IN 25 KG SINGLE PP BAG FORM E NO AHB-0892516 DATED 08-08- 2014 NET WEIGHT 270 000 MT GROSS WEIGHT 270 810 MT H S CODE 1006 3090 28 DAYS FREE TIME AT DESTINATION IN TRANSIT TO FOCUS CFS</v>
          </cell>
          <cell r="P264" t="str">
            <v>Pend</v>
          </cell>
          <cell r="Q264" t="str">
            <v>Pend</v>
          </cell>
          <cell r="R264" t="str">
            <v>Pend</v>
          </cell>
          <cell r="S264" t="str">
            <v>6. ABOVE 1 YEAR</v>
          </cell>
          <cell r="T264" t="str">
            <v>PENDING DPC</v>
          </cell>
        </row>
        <row r="265">
          <cell r="A265" t="str">
            <v>MSKU5192200</v>
          </cell>
          <cell r="B265">
            <v>20</v>
          </cell>
          <cell r="C265">
            <v>43342</v>
          </cell>
          <cell r="D265">
            <v>727</v>
          </cell>
          <cell r="E265" t="str">
            <v>753343486</v>
          </cell>
          <cell r="F265" t="str">
            <v>ICDN</v>
          </cell>
          <cell r="G265" t="str">
            <v>SHED1</v>
          </cell>
          <cell r="H265">
            <v>0</v>
          </cell>
          <cell r="I265">
            <v>0</v>
          </cell>
          <cell r="J265">
            <v>0</v>
          </cell>
          <cell r="K265" t="str">
            <v>TO ORDER OF MONUSCO UN MISSION IND R CONGO BUNIA</v>
          </cell>
          <cell r="L265" t="str">
            <v>Pend</v>
          </cell>
          <cell r="M265" t="str">
            <v>Pend</v>
          </cell>
          <cell r="N265" t="str">
            <v>Pend</v>
          </cell>
          <cell r="O265" t="str">
            <v>2XFCL CONTAINERS TOTAL BAGS 2 000 LONG GRAIN WHITE RICE 5 BROKEN SI LKY POLISHED IRRI-6 2 000 NOS OF 25 KG WPP BAG EACH PRINTED REF NO SF EX 2581B DATED 26-07-2013 FINAL DESTINATION MONUSCO UN MISSIO N IN DEMOCRATIC REPUBLICOF CONGO NET WEIGHT 50 000 KGS FORM E NO SCP -0283120 DATED 26-08-2013 H S CODE 1006 4000 IN TRANSIT TO MONUSCO UN MISSION IN DR CONGO - ONWARDS CARRIAGE FROM MOMBASA KENYA PORT O F DISCHARGE PLACE OF DELIVERY TO MONUSCO UN MISSION IN DR CONGO ULTI MATE DESTINATION IS ARRANGED BY MERCHANT FOR ACCOUNT AND RISK OF MERC HANTValide</v>
          </cell>
          <cell r="P265" t="str">
            <v>Pend</v>
          </cell>
          <cell r="Q265" t="str">
            <v>Pend</v>
          </cell>
          <cell r="R265" t="str">
            <v>Pend</v>
          </cell>
          <cell r="S265" t="str">
            <v>6. ABOVE 1 YEAR</v>
          </cell>
          <cell r="T265" t="str">
            <v>PENDING DECLARATION</v>
          </cell>
        </row>
        <row r="266">
          <cell r="A266" t="str">
            <v>TCLU7433823</v>
          </cell>
          <cell r="B266">
            <v>20</v>
          </cell>
          <cell r="C266">
            <v>43342</v>
          </cell>
          <cell r="D266">
            <v>727</v>
          </cell>
          <cell r="E266" t="str">
            <v>TSJM100749</v>
          </cell>
          <cell r="F266" t="str">
            <v>MITCH</v>
          </cell>
          <cell r="G266" t="str">
            <v>MITCH</v>
          </cell>
          <cell r="H266">
            <v>2018</v>
          </cell>
          <cell r="I266" t="str">
            <v>ICD</v>
          </cell>
          <cell r="J266">
            <v>40226</v>
          </cell>
          <cell r="K266" t="str">
            <v>Pend</v>
          </cell>
          <cell r="L266" t="str">
            <v>NDUS LOGISTICS LIMITED</v>
          </cell>
          <cell r="M266">
            <v>43343</v>
          </cell>
          <cell r="N266" t="str">
            <v>Pend</v>
          </cell>
          <cell r="O266" t="str">
            <v>NPK WS 12 2 44 HS CODE 3105100000 ORDER CONFIRMATION NO 2018 100 COC SEAL NO E698103 E698104 E698105 E698106 FREIGHT PREPAID</v>
          </cell>
          <cell r="P266" t="str">
            <v>Pend</v>
          </cell>
          <cell r="Q266" t="str">
            <v>Pend</v>
          </cell>
          <cell r="R266" t="str">
            <v>Pend</v>
          </cell>
          <cell r="S266" t="str">
            <v>6. ABOVE 1 YEAR</v>
          </cell>
          <cell r="T266" t="str">
            <v>RELEASE PROCESS</v>
          </cell>
        </row>
        <row r="267">
          <cell r="A267" t="str">
            <v>CLHU4425880</v>
          </cell>
          <cell r="B267">
            <v>40</v>
          </cell>
          <cell r="C267">
            <v>43343</v>
          </cell>
          <cell r="D267">
            <v>726</v>
          </cell>
          <cell r="E267" t="str">
            <v>HLCUBSC1806BNJH6</v>
          </cell>
          <cell r="F267" t="str">
            <v>MITCH</v>
          </cell>
          <cell r="G267" t="str">
            <v>MITCH</v>
          </cell>
          <cell r="H267">
            <v>2018</v>
          </cell>
          <cell r="I267" t="str">
            <v>ICD</v>
          </cell>
          <cell r="J267">
            <v>41887</v>
          </cell>
          <cell r="K267" t="str">
            <v>HENKEL CHEMICALS EA ENTERPRISE RD INDUSTRIAL AREA PO BOX 42510-00100 NAIROBI</v>
          </cell>
          <cell r="L267" t="str">
            <v>AGILITY LOGISTICS LIMITED</v>
          </cell>
          <cell r="M267">
            <v>43378</v>
          </cell>
          <cell r="N267" t="str">
            <v>Pend</v>
          </cell>
          <cell r="O267" t="str">
            <v>SLAC 540 BAGS OF SIL-CELL 32 -12 70 KGS BAGS NET WEIGHT 6 858 KGS GROSS WEIGHT 7 457 14 KGS HS B T N 2839 19 00 00 Q000003707 HS-CODE 28 39 19 FCL FCL</v>
          </cell>
          <cell r="P267" t="str">
            <v>Pend</v>
          </cell>
          <cell r="Q267" t="str">
            <v>Pend</v>
          </cell>
          <cell r="R267" t="str">
            <v>Pend</v>
          </cell>
          <cell r="S267" t="str">
            <v>6. ABOVE 1 YEAR</v>
          </cell>
          <cell r="T267" t="str">
            <v>RELEASE PROCESS</v>
          </cell>
        </row>
        <row r="268">
          <cell r="A268" t="str">
            <v>SEGU1045734</v>
          </cell>
          <cell r="B268">
            <v>20</v>
          </cell>
          <cell r="C268">
            <v>43344</v>
          </cell>
          <cell r="D268">
            <v>725</v>
          </cell>
          <cell r="E268" t="str">
            <v>TSJM100749</v>
          </cell>
          <cell r="F268" t="str">
            <v>MITCH</v>
          </cell>
          <cell r="G268" t="str">
            <v>MITCH</v>
          </cell>
          <cell r="H268">
            <v>2018</v>
          </cell>
          <cell r="I268" t="str">
            <v>ICD</v>
          </cell>
          <cell r="J268">
            <v>40226</v>
          </cell>
          <cell r="K268" t="str">
            <v>Pend</v>
          </cell>
          <cell r="L268" t="str">
            <v>NDUS LOGISTICS LIMITED</v>
          </cell>
          <cell r="M268">
            <v>43344</v>
          </cell>
          <cell r="N268" t="str">
            <v>Pend</v>
          </cell>
          <cell r="O268" t="str">
            <v>NPK WS 12 2 44 HS CODE 3105100000 ORDER CONFIRMATION NO 2018 100 COC SEAL NO E698103 E698104 E698105 E698106 FREIGHT PREPAID</v>
          </cell>
          <cell r="P268" t="str">
            <v>Pend</v>
          </cell>
          <cell r="Q268" t="str">
            <v>Pend</v>
          </cell>
          <cell r="R268" t="str">
            <v>Pend</v>
          </cell>
          <cell r="S268" t="str">
            <v>6. ABOVE 1 YEAR</v>
          </cell>
          <cell r="T268" t="str">
            <v>RELEASE PROCESS</v>
          </cell>
        </row>
        <row r="269">
          <cell r="A269" t="str">
            <v>MSKU3705807</v>
          </cell>
          <cell r="B269">
            <v>20</v>
          </cell>
          <cell r="C269">
            <v>43345</v>
          </cell>
          <cell r="D269">
            <v>724</v>
          </cell>
          <cell r="E269" t="str">
            <v>Pend</v>
          </cell>
          <cell r="F269" t="str">
            <v>ICDN</v>
          </cell>
          <cell r="G269" t="str">
            <v>SECUR</v>
          </cell>
          <cell r="H269">
            <v>0</v>
          </cell>
          <cell r="I269">
            <v>0</v>
          </cell>
          <cell r="J269">
            <v>0</v>
          </cell>
          <cell r="K269" t="str">
            <v>Pend</v>
          </cell>
          <cell r="L269" t="str">
            <v>Pend</v>
          </cell>
          <cell r="M269" t="str">
            <v>Pend</v>
          </cell>
          <cell r="N269" t="str">
            <v>Pend</v>
          </cell>
          <cell r="O269" t="str">
            <v>Pend</v>
          </cell>
          <cell r="P269" t="str">
            <v>Pend</v>
          </cell>
          <cell r="Q269" t="str">
            <v>Pend</v>
          </cell>
          <cell r="R269" t="str">
            <v>Pend</v>
          </cell>
          <cell r="S269" t="str">
            <v>6. ABOVE 1 YEAR</v>
          </cell>
          <cell r="T269" t="str">
            <v>PENDING DECLARATION</v>
          </cell>
        </row>
        <row r="270">
          <cell r="A270" t="str">
            <v>TRLU6977170</v>
          </cell>
          <cell r="B270">
            <v>40</v>
          </cell>
          <cell r="C270">
            <v>43347</v>
          </cell>
          <cell r="D270">
            <v>722</v>
          </cell>
          <cell r="E270" t="str">
            <v>MEDUAN518587</v>
          </cell>
          <cell r="F270" t="str">
            <v>MITCH</v>
          </cell>
          <cell r="G270" t="str">
            <v>MITCH</v>
          </cell>
          <cell r="H270">
            <v>2018</v>
          </cell>
          <cell r="I270" t="str">
            <v>ICD</v>
          </cell>
          <cell r="J270" t="str">
            <v>42577 </v>
          </cell>
          <cell r="K270" t="str">
            <v>MARGARET WAMBUI TUMBUTI</v>
          </cell>
          <cell r="L270" t="str">
            <v>BLUE PEARL LOGISTICS LIMITED</v>
          </cell>
          <cell r="M270" t="str">
            <v>Pend</v>
          </cell>
          <cell r="N270" t="str">
            <v>Pend</v>
          </cell>
          <cell r="O270" t="str">
            <v>BABY DIAPERS HS CODE 96190081</v>
          </cell>
          <cell r="P270" t="str">
            <v>Pend</v>
          </cell>
          <cell r="Q270" t="str">
            <v>Pend</v>
          </cell>
          <cell r="R270" t="str">
            <v>Pend</v>
          </cell>
          <cell r="S270" t="str">
            <v>6. ABOVE 1 YEAR</v>
          </cell>
          <cell r="T270" t="str">
            <v>PENDING DPC</v>
          </cell>
        </row>
        <row r="271">
          <cell r="A271" t="str">
            <v>MAGU5245438</v>
          </cell>
          <cell r="B271">
            <v>40</v>
          </cell>
          <cell r="C271">
            <v>43348</v>
          </cell>
          <cell r="D271">
            <v>721</v>
          </cell>
          <cell r="E271" t="str">
            <v>COSU6170086510</v>
          </cell>
          <cell r="F271" t="str">
            <v>ICDN</v>
          </cell>
          <cell r="G271" t="str">
            <v>A1D/68/05/4</v>
          </cell>
          <cell r="H271">
            <v>2018</v>
          </cell>
          <cell r="I271" t="str">
            <v>MSA</v>
          </cell>
          <cell r="J271">
            <v>6987264</v>
          </cell>
          <cell r="K271" t="str">
            <v>LELTY GENERAL TRADING</v>
          </cell>
          <cell r="L271" t="str">
            <v>DAVKIT ENTERPRISES LIMITED</v>
          </cell>
          <cell r="M271">
            <v>43335</v>
          </cell>
          <cell r="N271" t="str">
            <v>28/08/2018 </v>
          </cell>
          <cell r="O271" t="str">
            <v>FILM FACED PLYWOOD GOODS IN TRANSIT TO JUBA SOUTH SUDAN ON CONSIGNEE S RISK COST RESPONSIBILITY PLACE OF DELIVERY SIGINON CFS</v>
          </cell>
          <cell r="P271" t="str">
            <v>Pend</v>
          </cell>
          <cell r="Q271" t="str">
            <v>Pend</v>
          </cell>
          <cell r="R271" t="str">
            <v>Pend</v>
          </cell>
          <cell r="S271" t="str">
            <v>6. ABOVE 1 YEAR</v>
          </cell>
          <cell r="T271" t="str">
            <v>RELEASED BUT IN YARD</v>
          </cell>
        </row>
        <row r="272">
          <cell r="A272" t="str">
            <v>PERU2006060</v>
          </cell>
          <cell r="B272">
            <v>20</v>
          </cell>
          <cell r="C272">
            <v>43357</v>
          </cell>
          <cell r="D272">
            <v>712</v>
          </cell>
          <cell r="E272" t="str">
            <v>Pend</v>
          </cell>
          <cell r="F272" t="str">
            <v>NICT</v>
          </cell>
          <cell r="G272" t="str">
            <v>NICT</v>
          </cell>
          <cell r="H272">
            <v>0</v>
          </cell>
          <cell r="I272">
            <v>0</v>
          </cell>
          <cell r="J272">
            <v>0</v>
          </cell>
          <cell r="K272" t="str">
            <v>Pend</v>
          </cell>
          <cell r="L272" t="str">
            <v>Pend</v>
          </cell>
          <cell r="M272" t="str">
            <v>Pend</v>
          </cell>
          <cell r="N272" t="str">
            <v>Pend</v>
          </cell>
          <cell r="O272" t="str">
            <v>Pend</v>
          </cell>
          <cell r="P272" t="str">
            <v>Pend</v>
          </cell>
          <cell r="Q272" t="str">
            <v>Pend</v>
          </cell>
          <cell r="R272" t="str">
            <v>Pend</v>
          </cell>
          <cell r="S272" t="str">
            <v>6. ABOVE 1 YEAR</v>
          </cell>
          <cell r="T272" t="str">
            <v>PENDING DECLARATION</v>
          </cell>
        </row>
        <row r="273">
          <cell r="A273" t="str">
            <v>PCIU2690902</v>
          </cell>
          <cell r="B273">
            <v>20</v>
          </cell>
          <cell r="C273">
            <v>43362</v>
          </cell>
          <cell r="D273">
            <v>707</v>
          </cell>
          <cell r="E273" t="str">
            <v>MNL800183800</v>
          </cell>
          <cell r="F273" t="str">
            <v>ICDN</v>
          </cell>
          <cell r="G273" t="str">
            <v>CFS1</v>
          </cell>
          <cell r="H273">
            <v>2018</v>
          </cell>
          <cell r="I273" t="str">
            <v>ICD</v>
          </cell>
          <cell r="J273">
            <v>40707</v>
          </cell>
          <cell r="K273" t="str">
            <v>TECHNOCONSTRUCT KENYA LIMITED APEXBUSINESS PARK OPPOSITE CITY CABANAS</v>
          </cell>
          <cell r="L273" t="str">
            <v>GAMMA VILLA LIMITED</v>
          </cell>
          <cell r="M273">
            <v>43454</v>
          </cell>
          <cell r="N273">
            <v>43455.345775462964</v>
          </cell>
          <cell r="O273" t="str">
            <v>WALL FORMTILES 800X300 INSIDE WOODEN CRATE FREIGHT COLLECT</v>
          </cell>
          <cell r="P273" t="str">
            <v>Pend</v>
          </cell>
          <cell r="Q273" t="str">
            <v>Pend</v>
          </cell>
          <cell r="R273" t="str">
            <v>Pend</v>
          </cell>
          <cell r="S273" t="str">
            <v>6. ABOVE 1 YEAR</v>
          </cell>
          <cell r="T273" t="str">
            <v>RELEASED BUT IN YARD</v>
          </cell>
        </row>
        <row r="274">
          <cell r="A274" t="str">
            <v>CAXU3274550</v>
          </cell>
          <cell r="B274">
            <v>20</v>
          </cell>
          <cell r="C274">
            <v>43363</v>
          </cell>
          <cell r="D274">
            <v>706</v>
          </cell>
          <cell r="E274" t="str">
            <v>WECC1850EMB0011</v>
          </cell>
          <cell r="F274" t="str">
            <v>MITCH</v>
          </cell>
          <cell r="G274" t="str">
            <v>MITCH</v>
          </cell>
          <cell r="H274">
            <v>0</v>
          </cell>
          <cell r="I274">
            <v>0</v>
          </cell>
          <cell r="J274">
            <v>0</v>
          </cell>
          <cell r="K274" t="str">
            <v>MARTIN AMWAYI OBINDO</v>
          </cell>
          <cell r="L274" t="str">
            <v>CARGO PLAN MOVERS AND FORWARDERS LIMITED</v>
          </cell>
          <cell r="M274" t="str">
            <v>Pend</v>
          </cell>
          <cell r="N274" t="str">
            <v>Pend</v>
          </cell>
          <cell r="O274" t="str">
            <v>2 X 20DV CONTAINERS SAID TO CONTAIN 24 PALLETS CERAMIC TILES 1 X 20 DV CONTAINER SAID TO CONTAIN 23 PALLETS CERAMIC TILES 2 X 20 DV CONTAINERS SAID TO CONTAIN 47 PALLETS CONTAIN 2600 74M CERAMIC TILES HS CODE 690740 CARGO IN TRANSIT TO I C D EMBAKASI NAIROBI KENYA FREIGHT PREPAID LI LO ONCARRIAGE UP TO FREE ON RAIL NOT DISCHARGED NOT CUSTOM CLEARED---- ANY ADDITIONAL STORAGE COSTS IN MOMBASA RELATED TO THE ON CARRIAGE FROM MOMBASA TO EMBAKASI FOR ACCOUNT OF THE RECEIVER</v>
          </cell>
          <cell r="P274" t="str">
            <v>Pend</v>
          </cell>
          <cell r="Q274" t="str">
            <v>Pend</v>
          </cell>
          <cell r="R274" t="str">
            <v>Pend</v>
          </cell>
          <cell r="S274" t="str">
            <v>6. ABOVE 1 YEAR</v>
          </cell>
          <cell r="T274" t="str">
            <v>PENDING DECLARATION</v>
          </cell>
        </row>
        <row r="275">
          <cell r="A275" t="str">
            <v>FCIU2935097</v>
          </cell>
          <cell r="B275">
            <v>20</v>
          </cell>
          <cell r="C275">
            <v>43366</v>
          </cell>
          <cell r="D275">
            <v>703</v>
          </cell>
          <cell r="E275" t="str">
            <v>WECC1850EMB0011</v>
          </cell>
          <cell r="F275" t="str">
            <v>MITCH</v>
          </cell>
          <cell r="G275" t="str">
            <v>A1A/66/05/1</v>
          </cell>
          <cell r="H275">
            <v>2018</v>
          </cell>
          <cell r="I275" t="str">
            <v>ICD</v>
          </cell>
          <cell r="J275">
            <v>45879</v>
          </cell>
          <cell r="K275" t="str">
            <v>MARTIN AMWAYI OBINDO</v>
          </cell>
          <cell r="L275" t="str">
            <v>CARGO PLAN MOVERS AND FORWARDERS LI</v>
          </cell>
          <cell r="M275" t="str">
            <v>Pend</v>
          </cell>
          <cell r="N275" t="str">
            <v>Pend</v>
          </cell>
          <cell r="O275" t="str">
            <v>3 X 20DV CONTAINERS SAID TO CONTAIN 24 PALLETS CERAMIC TILES 1 X 20 DV CONTAINER SAID TO CONTAIN 23 PALLETS CERAMIC TILES 2 X 20 DV CONTAINERS SAID TO CONTAIN 47 PALLETS CONTAIN 2600 74M CERAMIC TILES HS CODE 690740 CARGO IN TRANSIT TO I C D EMBAKASI NAIRɊ_x0000_촱Ɋ_x0000_㴀욢Ɋ_x0000_⊰쵉Ɋ_x0000_㽰욢Ɋ_x0000_츰촱Ɋ_x0000_䁀욢Ɋ_x0000_ᱰ쵉Ɋ_x0000_䇠욢Ɋ_x0000_쳰촱Ɋ_x0000_䫐욢Ɋ_x0000_촱Ɋ_x0000_䮠욢Ɋ_x0000_⏰쵉Ɋ_x0000_䱰욢Ɋ_x0000_ⅰ쵉Ɋ_x0000_丐욢Ɋ_x0000_ᬰ쵉Ɋ_x0000_傀욢Ɋ_x0000_촱Ɋ_x0000_児욢Ɋ_x0000_쮰촱Ɋ_x0000_删욢Ɋ_x0000_ⱈ쵉Ɋ_x0000_咐욢Ɋ_x0000_ⶰ쵉Ɋ_x0000_嘰욢Ɋ_x0000_촱Ɋ_x0000_圀욢Ɋ_x0000_촱Ɋ_x0000_埐욢Ɋ_x0000_Ự쵉Ɋ_x0000_嬐욢Ɋ_x0000_촱Ɋ_x0000_醀욢Ɋ_x0000__xDDF0_촱Ɋ_x0000_ꆰ웅Ɋ_x0000_촱Ɋ_x0000_ꩰ웅Ɋ_x0000__xDB20_촱Ɋ_x0000_괐웅Ɋ_x0000_⠐쵉Ɋ_x0000_뉐웅Ɋ_x0000_⥸쵉Ɋ_x0000_듰웅Ɋ_x0000__xDF58_촱Ɋ_x0000_읐웅Ɋ_x0000__xDC88_촱Ɋ_x0000_줐웅Ɋ_x0000_⫠쵉Ɋ_x0000_혰웅Ɋ_x0000_촱Ɋ_x0000_￐잚Ɋ_x0000_촱Ɋ_x0000_슠턁Ɋ_x0000_븈</v>
          </cell>
          <cell r="P275" t="str">
            <v>Pend</v>
          </cell>
          <cell r="Q275" t="str">
            <v>Pend</v>
          </cell>
          <cell r="R275" t="str">
            <v>Pend</v>
          </cell>
          <cell r="S275" t="str">
            <v>6. ABOVE 1 YEAR</v>
          </cell>
          <cell r="T275" t="str">
            <v>PENDING DPC</v>
          </cell>
        </row>
        <row r="276">
          <cell r="A276" t="str">
            <v>MEDU3005570</v>
          </cell>
          <cell r="B276">
            <v>20</v>
          </cell>
          <cell r="C276">
            <v>43366</v>
          </cell>
          <cell r="D276">
            <v>703</v>
          </cell>
          <cell r="E276" t="str">
            <v>MSCUOY301159</v>
          </cell>
          <cell r="F276" t="str">
            <v>MITCH</v>
          </cell>
          <cell r="G276" t="str">
            <v>MITCH</v>
          </cell>
          <cell r="H276">
            <v>0</v>
          </cell>
          <cell r="I276">
            <v>0</v>
          </cell>
          <cell r="J276">
            <v>0</v>
          </cell>
          <cell r="K276" t="str">
            <v>African life trading limited</v>
          </cell>
          <cell r="L276" t="str">
            <v>Pend</v>
          </cell>
          <cell r="M276" t="str">
            <v>Pend</v>
          </cell>
          <cell r="N276" t="str">
            <v>Pend</v>
          </cell>
          <cell r="O276" t="str">
            <v>1284 CARTONS OF BISCUIT N W 3960 KGS</v>
          </cell>
          <cell r="P276" t="str">
            <v>Pend</v>
          </cell>
          <cell r="Q276" t="str">
            <v>Pend</v>
          </cell>
          <cell r="R276" t="str">
            <v>Pend</v>
          </cell>
          <cell r="S276" t="str">
            <v>6. ABOVE 1 YEAR</v>
          </cell>
          <cell r="T276" t="str">
            <v>PENDING DECLARATION</v>
          </cell>
        </row>
        <row r="277">
          <cell r="A277" t="str">
            <v>MRKU7000958</v>
          </cell>
          <cell r="B277">
            <v>20</v>
          </cell>
          <cell r="C277">
            <v>43367</v>
          </cell>
          <cell r="D277">
            <v>702</v>
          </cell>
          <cell r="E277" t="str">
            <v>966163655</v>
          </cell>
          <cell r="F277" t="str">
            <v>MITCH</v>
          </cell>
          <cell r="G277" t="str">
            <v>MITCH</v>
          </cell>
          <cell r="H277">
            <v>2018</v>
          </cell>
          <cell r="I277" t="str">
            <v>ICD</v>
          </cell>
          <cell r="J277" t="str">
            <v>47225 </v>
          </cell>
          <cell r="K277" t="str">
            <v>MEDIHEAL DOCTORS PLAZA ELDORET LIMI</v>
          </cell>
          <cell r="L277" t="str">
            <v>Pend</v>
          </cell>
          <cell r="M277" t="str">
            <v>Pend</v>
          </cell>
          <cell r="N277" t="str">
            <v>Pend</v>
          </cell>
          <cell r="O277" t="str">
            <v>SAID TO CONTAIN 60 SLABS POLISHED GRANITE SLABS INVOICE NUMBER 51 DATE 24 08 2018 S B NO 7124800 DT 24 08 2018 H S CODE 6802230000 NET WEIGHT 10160 00 KGS CARGO IN TRANSIT TO MOMBASA ON CONSIGNEE OWN RISK COSTS AND RESPONSIBILITY CARRIER RESPONSIB ILITY CEASES AT MOMBASA TO ICD NAIROBI FREIGHT PREPAID INTRANSIT TO ICD EMBAKASI NAIROB</v>
          </cell>
          <cell r="P277" t="str">
            <v>Pend</v>
          </cell>
          <cell r="Q277" t="str">
            <v>Pend</v>
          </cell>
          <cell r="R277" t="str">
            <v>Pend</v>
          </cell>
          <cell r="S277" t="str">
            <v>6. ABOVE 1 YEAR</v>
          </cell>
          <cell r="T277" t="str">
            <v>PENDING DPC</v>
          </cell>
        </row>
        <row r="278">
          <cell r="A278" t="str">
            <v>CMAU4060131</v>
          </cell>
          <cell r="B278">
            <v>40</v>
          </cell>
          <cell r="C278">
            <v>43372</v>
          </cell>
          <cell r="D278">
            <v>697</v>
          </cell>
          <cell r="E278" t="str">
            <v>CFA0264496</v>
          </cell>
          <cell r="F278" t="str">
            <v>MITCH</v>
          </cell>
          <cell r="G278" t="str">
            <v>MITCH</v>
          </cell>
          <cell r="H278">
            <v>2018</v>
          </cell>
          <cell r="I278" t="str">
            <v>ICD</v>
          </cell>
          <cell r="J278">
            <v>46565</v>
          </cell>
          <cell r="K278" t="str">
            <v>JOYLINE E A LIMITEDMLOLONGOP O BOX 18350-00100NAIROBI</v>
          </cell>
          <cell r="L278" t="str">
            <v>Pend</v>
          </cell>
          <cell r="M278" t="str">
            <v>Pend</v>
          </cell>
          <cell r="N278" t="str">
            <v>Pend</v>
          </cell>
          <cell r="O278" t="str">
            <v>1 X CONTAINER CONTAINING MAIZE STARCH POWDER FOOD GRADE 1080 PLASTIC BAGS EACH ONE OF 25 KGS HS CODE 110819 NET WEIGHT 27000 KGS GROSS WEIGHT 27108 KGS SHIPPER STOW AND COUNT FREIGHT PREPAID</v>
          </cell>
          <cell r="P278" t="str">
            <v>Pend</v>
          </cell>
          <cell r="Q278" t="str">
            <v>Pend</v>
          </cell>
          <cell r="R278" t="str">
            <v>Pend</v>
          </cell>
          <cell r="S278" t="str">
            <v>6. ABOVE 1 YEAR</v>
          </cell>
          <cell r="T278" t="str">
            <v>PENDING DPC</v>
          </cell>
        </row>
        <row r="279">
          <cell r="A279" t="str">
            <v>CMAU1639515</v>
          </cell>
          <cell r="B279">
            <v>20</v>
          </cell>
          <cell r="C279">
            <v>43373</v>
          </cell>
          <cell r="D279">
            <v>696</v>
          </cell>
          <cell r="E279" t="str">
            <v>AIS0243930</v>
          </cell>
          <cell r="F279" t="str">
            <v>MITCH</v>
          </cell>
          <cell r="G279" t="str">
            <v>Pend</v>
          </cell>
          <cell r="H279">
            <v>2018</v>
          </cell>
          <cell r="I279" t="str">
            <v>ICD</v>
          </cell>
          <cell r="J279">
            <v>46343</v>
          </cell>
          <cell r="K279" t="str">
            <v>M S OSHO CHEMICAL INDUSTRIES LTDOSHO COMPLEX PLOT NO 09 SASIOR</v>
          </cell>
          <cell r="L279" t="str">
            <v>Pend</v>
          </cell>
          <cell r="M279">
            <v>43372</v>
          </cell>
          <cell r="N279" t="str">
            <v>20/04/2020 </v>
          </cell>
          <cell r="O279" t="str">
            <v>2 X 20ST CONTAINER TOTAL 1760 BAGS ONLY TOTAL ONE THOUSAND SEVEN HUNDRED SIXTY BAGS ONLY HS CODE 310100 KARISMA ORGANIC MANURE 25 KG HDPE PACKING 25 KG X 1760 BAGS INV NO 003 2018-19 DT 04 09 2018 S B NO 7407841 DT 06 09 2018 NET WT 44000 000 KGS FREIGHT PREPAID</v>
          </cell>
          <cell r="P279" t="str">
            <v>Pend</v>
          </cell>
          <cell r="Q279" t="str">
            <v>Pend</v>
          </cell>
          <cell r="R279" t="str">
            <v>Pend</v>
          </cell>
          <cell r="S279" t="str">
            <v>6. ABOVE 1 YEAR</v>
          </cell>
          <cell r="T279" t="str">
            <v>RELEASED BUT IN YARD</v>
          </cell>
        </row>
        <row r="280">
          <cell r="A280" t="str">
            <v>CRSU1174786</v>
          </cell>
          <cell r="B280">
            <v>20</v>
          </cell>
          <cell r="C280">
            <v>43375</v>
          </cell>
          <cell r="D280">
            <v>694</v>
          </cell>
          <cell r="E280" t="str">
            <v>AIS0243930</v>
          </cell>
          <cell r="F280" t="str">
            <v>MITCH</v>
          </cell>
          <cell r="G280" t="str">
            <v>Pend</v>
          </cell>
          <cell r="H280">
            <v>2018</v>
          </cell>
          <cell r="I280" t="str">
            <v>ICD</v>
          </cell>
          <cell r="J280">
            <v>46343</v>
          </cell>
          <cell r="K280" t="str">
            <v>M S OSHO CHEMICAL INDUSTRIES LTDOSHO COMPLEX PLOT NO 09 SASIOR</v>
          </cell>
          <cell r="L280" t="str">
            <v>Pend</v>
          </cell>
          <cell r="M280">
            <v>43372</v>
          </cell>
          <cell r="N280" t="str">
            <v>20/04/2020 </v>
          </cell>
          <cell r="O280" t="str">
            <v>2 X 20ST CONTAINER TOTAL 1760 BAGS ONLY TOTAL ONE THOUSAND SEVEN HUNDRED SIXTY BAGS ONLY HS CODE 310100 KARISMA ORGANIC MANURE 25 KG HDPE PACKING 25 KG X 1760 BAGS INV NO 003 2018-19 DT 04 09 2018 S B NO 7407841 DT 06 09 2018 NET WT 44000 000 KGS FREIGHT PREPAID</v>
          </cell>
          <cell r="P280" t="str">
            <v>Pend</v>
          </cell>
          <cell r="Q280" t="str">
            <v>Pend</v>
          </cell>
          <cell r="R280" t="str">
            <v>Pend</v>
          </cell>
          <cell r="S280" t="str">
            <v>6. ABOVE 1 YEAR</v>
          </cell>
          <cell r="T280" t="str">
            <v>RELEASED BUT IN YARD</v>
          </cell>
        </row>
        <row r="281">
          <cell r="A281" t="str">
            <v>EITU0072175</v>
          </cell>
          <cell r="B281">
            <v>20</v>
          </cell>
          <cell r="C281">
            <v>43381</v>
          </cell>
          <cell r="D281">
            <v>688</v>
          </cell>
          <cell r="E281" t="str">
            <v>142851695801</v>
          </cell>
          <cell r="F281" t="str">
            <v>MITCH</v>
          </cell>
          <cell r="G281" t="str">
            <v>MITCH</v>
          </cell>
          <cell r="H281">
            <v>0</v>
          </cell>
          <cell r="I281">
            <v>0</v>
          </cell>
          <cell r="J281">
            <v>0</v>
          </cell>
          <cell r="K281" t="str">
            <v>KENYA MEDICAL SUPPLIES AUTHORITY</v>
          </cell>
          <cell r="L281" t="str">
            <v>Pend</v>
          </cell>
          <cell r="M281" t="str">
            <v>Pend</v>
          </cell>
          <cell r="N281" t="str">
            <v>Pend</v>
          </cell>
          <cell r="O281" t="str">
            <v>LABORATORY CHAIR</v>
          </cell>
          <cell r="P281" t="str">
            <v>Pend</v>
          </cell>
          <cell r="Q281" t="str">
            <v>Pend</v>
          </cell>
          <cell r="R281" t="str">
            <v>Pend</v>
          </cell>
          <cell r="S281" t="str">
            <v>6. ABOVE 1 YEAR</v>
          </cell>
          <cell r="T281" t="str">
            <v>PENDING DECLARATION</v>
          </cell>
        </row>
        <row r="282">
          <cell r="A282" t="str">
            <v>MRKU2974800</v>
          </cell>
          <cell r="B282">
            <v>40</v>
          </cell>
          <cell r="C282">
            <v>43383</v>
          </cell>
          <cell r="D282">
            <v>686</v>
          </cell>
          <cell r="E282" t="str">
            <v>966025009</v>
          </cell>
          <cell r="F282" t="str">
            <v>MITCH</v>
          </cell>
          <cell r="G282" t="str">
            <v>MITCH</v>
          </cell>
          <cell r="H282">
            <v>0</v>
          </cell>
          <cell r="I282">
            <v>0</v>
          </cell>
          <cell r="J282">
            <v>0</v>
          </cell>
          <cell r="K282" t="str">
            <v>MUDAVADI MEMORIAL FOUNDATION TRUSTA TEL 254 7193349</v>
          </cell>
          <cell r="L282" t="str">
            <v>Pend</v>
          </cell>
          <cell r="M282" t="str">
            <v>Pend</v>
          </cell>
          <cell r="N282" t="str">
            <v>Pend</v>
          </cell>
          <cell r="O282" t="str">
            <v>50 HOSPITAL BEDS 50 BEDSIDE TABLES 9 WARDROBE CABINETS 14 NIGHT ST ANDS 10 WHEELCHAIRS WALKERS BOXES BARRELS ASSORTED CLOTHING ITEMS ASSORTED MISCELLANEOUS ITEMS INTRANSIT TO PORT CLEARANCE AES-XT N 223427495-15545-ITN X20180817954370 HS CODE 6310 90 0000</v>
          </cell>
          <cell r="P282" t="str">
            <v>Pend</v>
          </cell>
          <cell r="Q282" t="str">
            <v>Pend</v>
          </cell>
          <cell r="R282" t="str">
            <v>Pend</v>
          </cell>
          <cell r="S282" t="str">
            <v>6. ABOVE 1 YEAR</v>
          </cell>
          <cell r="T282" t="str">
            <v>PENDING DECLARATION</v>
          </cell>
        </row>
        <row r="283">
          <cell r="A283" t="str">
            <v>MSCU5003987</v>
          </cell>
          <cell r="B283">
            <v>40</v>
          </cell>
          <cell r="C283">
            <v>43389</v>
          </cell>
          <cell r="D283">
            <v>680</v>
          </cell>
          <cell r="E283" t="str">
            <v>MEDUGE887328</v>
          </cell>
          <cell r="F283" t="str">
            <v>MITCH</v>
          </cell>
          <cell r="G283" t="str">
            <v>MITCH</v>
          </cell>
          <cell r="H283">
            <v>2018</v>
          </cell>
          <cell r="I283" t="str">
            <v>ICD</v>
          </cell>
          <cell r="J283">
            <v>61224</v>
          </cell>
          <cell r="K283" t="str">
            <v>CMC DI RAVENNA KENYA BRA</v>
          </cell>
          <cell r="L283" t="str">
            <v>URGENT CARGO HANDLING LIMITED</v>
          </cell>
          <cell r="M283">
            <v>43472</v>
          </cell>
          <cell r="N283" t="str">
            <v>Pend</v>
          </cell>
          <cell r="O283" t="str">
            <v>GASKETS P O 2233-KBIDIDF E1805845036 COC NO S-2018 07 492164 FINAL DESTINATION OF THE GOODS KENYA - CONTRACT NO RVWSB AD 13 1 WORKS - CONSTRUCTION OF INFRASTRUCTURE FOR THE ITARE DAM WATER SUPPLY PROJECT GOODS IMPORTED IN KENYA FOR BEING EXCLUSIVELY USED FOR THE ITARE DAM WATER SUPPLY PROJECT DECLARED ON FULLY BEHALF AND UTILITIES OF KENYAN PEOPLE ONLY FREIGHT PREPAID GOODS IN TERMINAL AT RECEIVER S CARE AND EXPENSES GASKETS GASKETS GUIDING RODS AND GLUE FORGUIDE BARS HARMLESS ACCESSORIES AND SPARE</v>
          </cell>
          <cell r="P283" t="str">
            <v>Pend</v>
          </cell>
          <cell r="Q283" t="str">
            <v>Pend</v>
          </cell>
          <cell r="R283" t="str">
            <v>Pend</v>
          </cell>
          <cell r="S283" t="str">
            <v>6. ABOVE 1 YEAR</v>
          </cell>
          <cell r="T283" t="str">
            <v>RELEASE PROCESS</v>
          </cell>
        </row>
        <row r="284">
          <cell r="A284" t="str">
            <v>HASU1428807</v>
          </cell>
          <cell r="B284">
            <v>20</v>
          </cell>
          <cell r="C284">
            <v>43392</v>
          </cell>
          <cell r="D284">
            <v>677</v>
          </cell>
          <cell r="E284" t="str">
            <v>578140329</v>
          </cell>
          <cell r="F284" t="str">
            <v>MITCH</v>
          </cell>
          <cell r="G284" t="str">
            <v>MITCH</v>
          </cell>
          <cell r="H284">
            <v>2018</v>
          </cell>
          <cell r="I284" t="str">
            <v>ICD</v>
          </cell>
          <cell r="J284">
            <v>55003</v>
          </cell>
          <cell r="K284" t="str">
            <v>PATIALA DISTILLERS KENYA LTD PO BOX</v>
          </cell>
          <cell r="L284" t="str">
            <v>Pend</v>
          </cell>
          <cell r="M284">
            <v>43437</v>
          </cell>
          <cell r="N284" t="str">
            <v>Pend</v>
          </cell>
          <cell r="O284" t="str">
            <v>MSKU4227045 20 DRY 8 6 SHIPPER S SEAL KTC0118054 1480 CASE GROSS WEI GHT 19383 56 KGS MEASUREMENT 28 12 CBM FAXE GOLD 33 BOTTLE 6-P 6 3 24 WEIGHT 19 383 560 KG RU REF 1124924 YOUR REF 08 18 HASU1 428807 20 DRY 8 6 SHIPPER S SEAL KTC0118144 1573 CASE GROSS WEIGHT 20441 135 KGS MEASUREMENT 29 887 CBM FAXE GOLD 50 CAN 6-P S 72 24 5 WEIGHT 20 441 135 KG RU REF 1124925 INTRANSIT TO PORT CLEARA NCE</v>
          </cell>
          <cell r="P284" t="str">
            <v>Pend</v>
          </cell>
          <cell r="Q284" t="str">
            <v>Pend</v>
          </cell>
          <cell r="R284" t="str">
            <v>Pend</v>
          </cell>
          <cell r="S284" t="str">
            <v>6. ABOVE 1 YEAR</v>
          </cell>
          <cell r="T284" t="str">
            <v>RELEASE PROCESS</v>
          </cell>
        </row>
        <row r="285">
          <cell r="A285" t="str">
            <v>FSCU4203833</v>
          </cell>
          <cell r="B285">
            <v>40</v>
          </cell>
          <cell r="C285">
            <v>43393</v>
          </cell>
          <cell r="D285">
            <v>676</v>
          </cell>
          <cell r="E285" t="str">
            <v>MEDUGE887328</v>
          </cell>
          <cell r="F285" t="str">
            <v>MITCH</v>
          </cell>
          <cell r="G285" t="str">
            <v>M1A/25/02/1</v>
          </cell>
          <cell r="H285">
            <v>2018</v>
          </cell>
          <cell r="I285" t="str">
            <v>ICD</v>
          </cell>
          <cell r="J285">
            <v>61224</v>
          </cell>
          <cell r="K285" t="str">
            <v>CMC DI RAVENNA KENYA BRA</v>
          </cell>
          <cell r="L285" t="str">
            <v>URGENT CARGO HANDLING LIMITED</v>
          </cell>
          <cell r="M285">
            <v>43472</v>
          </cell>
          <cell r="N285" t="str">
            <v>Pend</v>
          </cell>
          <cell r="O285" t="str">
            <v>GASKETS P O 2233-KBIDIDF E1805845036 COC NO S-2018 07 492164 FINAL DESTINATION OF THE GOODS KENYA - CONTRACT NO RVWSB AD 13 1 WORKS - CONSTRUCTION OF INFRASTRUCTURE FOR THE ITARE DAM WATER SUPPLY PROJECT GOODS IMPORTED IN KENYA FOR BEING EXCLUSIVELY USED FOR THE ITARE DAM WATER SUPPLY PROJECT DECLARED ON FULLY BEHALF AND UTILITIES OF KENYAN PEOPLE ONLY FREIGHT PREPAID GOODS IN TERMINAL AT RECEIVER S CARE AND EXPENSES GASKETS GASKETS GUIDING RODS AND GLUE FORGUIDE BARS HARMLESS ACCESSORIES AND SPARE</v>
          </cell>
          <cell r="P285" t="str">
            <v>Pend</v>
          </cell>
          <cell r="Q285" t="str">
            <v>Pend</v>
          </cell>
          <cell r="R285" t="str">
            <v>Pend</v>
          </cell>
          <cell r="S285" t="str">
            <v>6. ABOVE 1 YEAR</v>
          </cell>
          <cell r="T285" t="str">
            <v>RELEASE PROCESS</v>
          </cell>
        </row>
        <row r="286">
          <cell r="A286" t="str">
            <v>MSKU4227045</v>
          </cell>
          <cell r="B286">
            <v>20</v>
          </cell>
          <cell r="C286">
            <v>43393</v>
          </cell>
          <cell r="D286">
            <v>676</v>
          </cell>
          <cell r="E286" t="str">
            <v>578140329</v>
          </cell>
          <cell r="F286" t="str">
            <v>MITCH</v>
          </cell>
          <cell r="G286" t="str">
            <v>A3B/02/02/1</v>
          </cell>
          <cell r="H286">
            <v>2018</v>
          </cell>
          <cell r="I286" t="str">
            <v>ICD</v>
          </cell>
          <cell r="J286">
            <v>55003</v>
          </cell>
          <cell r="K286" t="str">
            <v>PATIALA DISTILLERS KENYA LTD PO BOX</v>
          </cell>
          <cell r="L286" t="str">
            <v>Pend</v>
          </cell>
          <cell r="M286">
            <v>43437</v>
          </cell>
          <cell r="N286" t="str">
            <v>Pend</v>
          </cell>
          <cell r="O286" t="str">
            <v>MSKU4227045 20 DRY 8 6 SHIPPER S SEAL KTC0118054 1480 CASE GROSS WEI GHT 19383 56 KGS MEASUREMENT 28 12 CBM FAXE GOLD 33 BOTTLE 6-P 6 3 24 WEIGHT 19 383 560 KG RU REF 1124924 YOUR REF 08 18 HASU1 428807 20 DRY 8 6 SHIPPER S SEAL KTC0118144 1573 CASE GROSS WEIGHT 20441 135 KGS MEASUREMENT 29 887 CBM FAXE GOLD 50 CAN 6-P S 72 24 5 WEIGHT 20 441 135 KG RU REF 1124925 INTRANSIT TO PORT CLEARA NCE</v>
          </cell>
          <cell r="P286" t="str">
            <v>Pend</v>
          </cell>
          <cell r="Q286" t="str">
            <v>Pend</v>
          </cell>
          <cell r="R286" t="str">
            <v>Pend</v>
          </cell>
          <cell r="S286" t="str">
            <v>6. ABOVE 1 YEAR</v>
          </cell>
          <cell r="T286" t="str">
            <v>RELEASE PROCESS</v>
          </cell>
        </row>
        <row r="287">
          <cell r="A287" t="str">
            <v>TRIU5974130</v>
          </cell>
          <cell r="B287">
            <v>40</v>
          </cell>
          <cell r="C287">
            <v>43393</v>
          </cell>
          <cell r="D287">
            <v>676</v>
          </cell>
          <cell r="E287" t="str">
            <v>MEDUGE887328</v>
          </cell>
          <cell r="F287" t="str">
            <v>MITCH</v>
          </cell>
          <cell r="G287" t="str">
            <v>MITCH</v>
          </cell>
          <cell r="H287">
            <v>2018</v>
          </cell>
          <cell r="I287" t="str">
            <v>ICD</v>
          </cell>
          <cell r="J287">
            <v>61224</v>
          </cell>
          <cell r="K287" t="str">
            <v>CMC DI RAVENNA KENYA BRANCH</v>
          </cell>
          <cell r="L287" t="str">
            <v>URGENT CARGO HANDLING LIMITED</v>
          </cell>
          <cell r="M287" t="str">
            <v xml:space="preserve"> 07-JAN-19</v>
          </cell>
          <cell r="N287" t="str">
            <v>Pend</v>
          </cell>
          <cell r="O287" t="str">
            <v>RUBBER GASKETS TYPE A KENYA</v>
          </cell>
          <cell r="P287" t="str">
            <v>Pend</v>
          </cell>
          <cell r="Q287" t="str">
            <v>Pend</v>
          </cell>
          <cell r="R287" t="str">
            <v>Pend</v>
          </cell>
          <cell r="S287" t="str">
            <v>6. ABOVE 1 YEAR</v>
          </cell>
          <cell r="T287" t="str">
            <v>RELEASE PROCESS</v>
          </cell>
        </row>
        <row r="288">
          <cell r="A288" t="str">
            <v>DFSU6012126</v>
          </cell>
          <cell r="B288">
            <v>40</v>
          </cell>
          <cell r="C288">
            <v>43394</v>
          </cell>
          <cell r="D288">
            <v>675</v>
          </cell>
          <cell r="E288" t="str">
            <v>EPIRAEESAD205060</v>
          </cell>
          <cell r="F288" t="str">
            <v>MITCH</v>
          </cell>
          <cell r="G288" t="str">
            <v>MITCH</v>
          </cell>
          <cell r="H288">
            <v>2018</v>
          </cell>
          <cell r="I288" t="str">
            <v>ICD</v>
          </cell>
          <cell r="J288" t="str">
            <v> 57995</v>
          </cell>
          <cell r="K288" t="str">
            <v>GEOFFREY TUSIIME NAIROBI KENYA 2547 04811106</v>
          </cell>
          <cell r="L288" t="str">
            <v>GREATSPAN M 09/02/2019ARITIME SERVICES LIMITED</v>
          </cell>
          <cell r="M288" t="str">
            <v>Pend</v>
          </cell>
          <cell r="N288" t="str">
            <v>Pend</v>
          </cell>
          <cell r="O288" t="str">
            <v>1 X HIGH CUBE 40 CONTAINER SAID TO CONTAIN 99 PACKAGES DOUBLE DOOR CHILLER HOT CABINET STEAMER POP CORN MACHINE TROLLEY TRAY FURNITURE AND NET TOTAL NUMBER OF PACKAGES 99 TOTAL TARE WEIGHT HOUSE HOUSE PORT NOMINATION</v>
          </cell>
          <cell r="P288" t="str">
            <v>Pend</v>
          </cell>
          <cell r="Q288" t="str">
            <v>Pend</v>
          </cell>
          <cell r="R288" t="str">
            <v>Pend</v>
          </cell>
          <cell r="S288" t="str">
            <v>6. ABOVE 1 YEAR</v>
          </cell>
          <cell r="T288" t="str">
            <v>PENDING DPC</v>
          </cell>
        </row>
        <row r="289">
          <cell r="A289" t="str">
            <v>MSCU4840211</v>
          </cell>
          <cell r="B289">
            <v>40</v>
          </cell>
          <cell r="C289">
            <v>43394</v>
          </cell>
          <cell r="D289">
            <v>675</v>
          </cell>
          <cell r="E289" t="str">
            <v>MEDUGE887328</v>
          </cell>
          <cell r="F289" t="str">
            <v>MITCH</v>
          </cell>
          <cell r="G289" t="str">
            <v>MITCH</v>
          </cell>
          <cell r="H289">
            <v>2018</v>
          </cell>
          <cell r="I289" t="str">
            <v>ICD</v>
          </cell>
          <cell r="J289">
            <v>61224</v>
          </cell>
          <cell r="K289" t="str">
            <v>CMC DI RAVENNA KENYA BRANCH</v>
          </cell>
          <cell r="L289" t="str">
            <v>Pend</v>
          </cell>
          <cell r="M289" t="str">
            <v>Pend</v>
          </cell>
          <cell r="N289" t="str">
            <v>Pend</v>
          </cell>
          <cell r="O289" t="str">
            <v>GASKETS P O 2233-KBIDIDF E1805845036 COC NO S-2018 07 492164 FINAL DESTINATION OF THE GOODS KENYA - CONTRACT NO RVWSB AD 13 1 WORKS - CONSTRUCTION OF INFRASTRUCTURE FOR THE ITARE DAM WATER SUPPLY PROJECT GOODS IMPORTED IN KENYA FOR BEING EXCLUSIVELY USED FOR THE ITARE DAM WATER SUPPLY PROJECT DECLARED ON FULLY BEHALF AND UTILITIES OF KENYAN PEOPLE ONLY FREIGHT PREPAID GOODS IN TERMINAL AT RECEIVER S CARE AND EXPENSES GASKETS GASKETS GUIDING RODS AND GLUE FORGUIDE BARS HARMLESS ACCESSORIES AND SPARE</v>
          </cell>
          <cell r="P289" t="str">
            <v>Pend</v>
          </cell>
          <cell r="Q289" t="str">
            <v>Pend</v>
          </cell>
          <cell r="R289" t="str">
            <v>Pend</v>
          </cell>
          <cell r="S289" t="str">
            <v>6. ABOVE 1 YEAR</v>
          </cell>
          <cell r="T289" t="str">
            <v>PENDING DPC</v>
          </cell>
        </row>
        <row r="290">
          <cell r="A290" t="str">
            <v>EISU9473010</v>
          </cell>
          <cell r="B290">
            <v>40</v>
          </cell>
          <cell r="C290">
            <v>43396</v>
          </cell>
          <cell r="D290">
            <v>673</v>
          </cell>
          <cell r="E290" t="str">
            <v>142801339679</v>
          </cell>
          <cell r="F290" t="str">
            <v>MITCH</v>
          </cell>
          <cell r="G290" t="str">
            <v>MITCH</v>
          </cell>
          <cell r="H290">
            <v>2018</v>
          </cell>
          <cell r="I290" t="str">
            <v>ICD</v>
          </cell>
          <cell r="J290">
            <v>52257</v>
          </cell>
          <cell r="K290" t="str">
            <v>KALAMIDI ENTERPRISE LIMITED</v>
          </cell>
          <cell r="L290" t="str">
            <v>MURANGA FORWARDERS LTD</v>
          </cell>
          <cell r="M290">
            <v>43397</v>
          </cell>
          <cell r="N290" t="str">
            <v>Pend</v>
          </cell>
          <cell r="O290" t="str">
            <v>FROSTED BULBSN M FROSTED BULBS</v>
          </cell>
          <cell r="P290" t="str">
            <v>Pend</v>
          </cell>
          <cell r="Q290" t="str">
            <v>Pend</v>
          </cell>
          <cell r="R290" t="str">
            <v>Pend</v>
          </cell>
          <cell r="S290" t="str">
            <v>6. ABOVE 1 YEAR</v>
          </cell>
          <cell r="T290" t="str">
            <v>RELEASE PROCESS</v>
          </cell>
        </row>
        <row r="291">
          <cell r="A291" t="str">
            <v>TCNU6452169</v>
          </cell>
          <cell r="B291">
            <v>40</v>
          </cell>
          <cell r="C291">
            <v>43396</v>
          </cell>
          <cell r="D291">
            <v>673</v>
          </cell>
          <cell r="E291" t="str">
            <v>140817297559</v>
          </cell>
          <cell r="F291" t="str">
            <v>MITCH</v>
          </cell>
          <cell r="G291" t="str">
            <v>MITCH</v>
          </cell>
          <cell r="H291">
            <v>2019</v>
          </cell>
          <cell r="I291" t="str">
            <v>ICD</v>
          </cell>
          <cell r="J291">
            <v>123376</v>
          </cell>
          <cell r="K291" t="str">
            <v>HASHI ENERGY LTD </v>
          </cell>
          <cell r="L291" t="str">
            <v>HOMELAND FREIGHT LIMITED</v>
          </cell>
          <cell r="M291">
            <v>43666</v>
          </cell>
          <cell r="N291" t="str">
            <v>Pend</v>
          </cell>
          <cell r="O291" t="str">
            <v>STEEL STRUCTURE FOR FROZENAND CHILLED STORAGE AND BUFFERROOMIMO NUMBER 9222467FREIGHT PREPAID HT CO KEN M STEEL STRUCTURE FOR FROZEN AND CHILLED STORAGE AND BUFFER ROOM IMO NUMBER 9222467 FREIGHT PREPAID HT CO KE</v>
          </cell>
          <cell r="P291" t="str">
            <v>Pend</v>
          </cell>
          <cell r="Q291" t="str">
            <v>Pend</v>
          </cell>
          <cell r="R291" t="str">
            <v>Pend</v>
          </cell>
          <cell r="S291" t="str">
            <v>6. ABOVE 1 YEAR</v>
          </cell>
          <cell r="T291" t="str">
            <v>RELEASE PROCESS</v>
          </cell>
        </row>
        <row r="292">
          <cell r="A292" t="str">
            <v>TEMU8418780</v>
          </cell>
          <cell r="B292">
            <v>40</v>
          </cell>
          <cell r="C292">
            <v>43396</v>
          </cell>
          <cell r="D292">
            <v>673</v>
          </cell>
          <cell r="E292" t="str">
            <v>140817297559</v>
          </cell>
          <cell r="F292" t="str">
            <v>MITCH</v>
          </cell>
          <cell r="G292" t="str">
            <v>MITCH</v>
          </cell>
          <cell r="H292">
            <v>2019</v>
          </cell>
          <cell r="I292" t="str">
            <v>ICD</v>
          </cell>
          <cell r="J292">
            <v>123377</v>
          </cell>
          <cell r="K292" t="str">
            <v>HASHI ENERGY LTD </v>
          </cell>
          <cell r="L292" t="str">
            <v>HOMELAND FREIGHT LIMITED</v>
          </cell>
          <cell r="M292">
            <v>43666</v>
          </cell>
          <cell r="N292" t="str">
            <v>Pend</v>
          </cell>
          <cell r="O292" t="str">
            <v>STEEL STRUCTURE FOR FROZENAND CHILLED STORAGE AND BUFFERROOMIMO NUMBER 9222467FREIGHT PREPAID HT CO KEN M STEEL STRUCTURE FOR FROZEN AND CHILLED STORAGE AND BUFFER ROOM IMO NUMBER 9222467 FREIGHT PREPAID HT CO KE</v>
          </cell>
          <cell r="P292" t="str">
            <v>Pend</v>
          </cell>
          <cell r="Q292" t="str">
            <v>Pend</v>
          </cell>
          <cell r="R292" t="str">
            <v>Pend</v>
          </cell>
          <cell r="S292" t="str">
            <v>6. ABOVE 1 YEAR</v>
          </cell>
          <cell r="T292" t="str">
            <v>RELEASE PROCESS</v>
          </cell>
        </row>
        <row r="293">
          <cell r="A293" t="str">
            <v>GLDU7263870</v>
          </cell>
          <cell r="B293">
            <v>40</v>
          </cell>
          <cell r="C293">
            <v>43399</v>
          </cell>
          <cell r="D293">
            <v>670</v>
          </cell>
          <cell r="E293" t="str">
            <v>MEDUTJ870095</v>
          </cell>
          <cell r="F293" t="str">
            <v>MITCH</v>
          </cell>
          <cell r="G293" t="str">
            <v>A1C/74/06/3</v>
          </cell>
          <cell r="H293">
            <v>2018</v>
          </cell>
          <cell r="I293" t="str">
            <v>ICD</v>
          </cell>
          <cell r="J293">
            <v>61807</v>
          </cell>
          <cell r="K293" t="str">
            <v>CMC DI RAVENNA KENYA BRANCH</v>
          </cell>
          <cell r="L293" t="str">
            <v>URGENT CARGO HANDLING LIMITED</v>
          </cell>
          <cell r="M293">
            <v>43440</v>
          </cell>
          <cell r="N293" t="str">
            <v>Pend</v>
          </cell>
          <cell r="O293"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293" t="str">
            <v>Pend</v>
          </cell>
          <cell r="Q293" t="str">
            <v>Pend</v>
          </cell>
          <cell r="R293" t="str">
            <v>Pend</v>
          </cell>
          <cell r="S293" t="str">
            <v>6. ABOVE 1 YEAR</v>
          </cell>
          <cell r="T293" t="str">
            <v>RELEASE PROCESS</v>
          </cell>
        </row>
        <row r="294">
          <cell r="A294" t="str">
            <v>TGHU8985019</v>
          </cell>
          <cell r="B294">
            <v>40</v>
          </cell>
          <cell r="C294">
            <v>43399</v>
          </cell>
          <cell r="D294">
            <v>670</v>
          </cell>
          <cell r="E294" t="str">
            <v>140817297559</v>
          </cell>
          <cell r="F294" t="str">
            <v>MITCH</v>
          </cell>
          <cell r="G294" t="str">
            <v>A2C/02/02/3</v>
          </cell>
          <cell r="H294">
            <v>2019</v>
          </cell>
          <cell r="I294" t="str">
            <v>ICD</v>
          </cell>
          <cell r="J294">
            <v>123378</v>
          </cell>
          <cell r="K294" t="str">
            <v>HASHI ENERGY LTD </v>
          </cell>
          <cell r="L294" t="str">
            <v>HOMELAND FREIGHT LIMITED</v>
          </cell>
          <cell r="M294">
            <v>43666</v>
          </cell>
          <cell r="N294" t="str">
            <v>Pend</v>
          </cell>
          <cell r="O294" t="str">
            <v>STEEL STRUCTURE FOR FROZENAND CHILLED STORAGE AND BUFFERROOMIMO NUMBER 9222467FREIGHT PREPAID HT CO KEN M STEEL STRUCTURE FOR FROZEN AND CHILLED STORAGE AND BUFFER ROOM IMO NUMBER 9222467 FREIGHT PREPAID HT CO KE</v>
          </cell>
          <cell r="P294" t="str">
            <v>Pend</v>
          </cell>
          <cell r="Q294" t="str">
            <v>Pend</v>
          </cell>
          <cell r="R294" t="str">
            <v>Pend</v>
          </cell>
          <cell r="S294" t="str">
            <v>6. ABOVE 1 YEAR</v>
          </cell>
          <cell r="T294" t="str">
            <v>RELEASE PROCESS</v>
          </cell>
        </row>
        <row r="295">
          <cell r="A295" t="str">
            <v>FSCU9644750</v>
          </cell>
          <cell r="B295">
            <v>40</v>
          </cell>
          <cell r="C295">
            <v>43400</v>
          </cell>
          <cell r="D295">
            <v>669</v>
          </cell>
          <cell r="E295" t="str">
            <v>MEDUTJ870095</v>
          </cell>
          <cell r="F295" t="str">
            <v>MITCH</v>
          </cell>
          <cell r="G295" t="str">
            <v>MITCH</v>
          </cell>
          <cell r="H295">
            <v>2018</v>
          </cell>
          <cell r="I295" t="str">
            <v>ICD</v>
          </cell>
          <cell r="J295">
            <v>61807</v>
          </cell>
          <cell r="K295" t="str">
            <v>CMC DI RAVENNA KENYA BRANCH</v>
          </cell>
          <cell r="L295" t="str">
            <v>URGENT CARGO HANDLING LIMITED</v>
          </cell>
          <cell r="M295">
            <v>43440</v>
          </cell>
          <cell r="N295" t="str">
            <v>Pend</v>
          </cell>
          <cell r="O295"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295" t="str">
            <v>Pend</v>
          </cell>
          <cell r="Q295" t="str">
            <v>Pend</v>
          </cell>
          <cell r="R295" t="str">
            <v>Pend</v>
          </cell>
          <cell r="S295" t="str">
            <v>6. ABOVE 1 YEAR</v>
          </cell>
          <cell r="T295" t="str">
            <v>RELEASE PROCESS</v>
          </cell>
        </row>
        <row r="296">
          <cell r="A296" t="str">
            <v>MEDU7791694</v>
          </cell>
          <cell r="B296">
            <v>40</v>
          </cell>
          <cell r="C296">
            <v>43400</v>
          </cell>
          <cell r="D296">
            <v>669</v>
          </cell>
          <cell r="E296" t="str">
            <v>MEDUTJ870095</v>
          </cell>
          <cell r="F296" t="str">
            <v>NICT</v>
          </cell>
          <cell r="G296" t="str">
            <v>NICT</v>
          </cell>
          <cell r="H296">
            <v>2018</v>
          </cell>
          <cell r="I296" t="str">
            <v>ICD</v>
          </cell>
          <cell r="J296">
            <v>61807</v>
          </cell>
          <cell r="K296" t="str">
            <v>CMC DI RAVENNA KENYA BRANCH</v>
          </cell>
          <cell r="L296" t="str">
            <v>URGENT CARGO HANDLING LIMITED</v>
          </cell>
          <cell r="M296">
            <v>43440</v>
          </cell>
          <cell r="N296" t="str">
            <v>Pend</v>
          </cell>
          <cell r="O296"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296" t="str">
            <v>Pend</v>
          </cell>
          <cell r="Q296" t="str">
            <v>Pend</v>
          </cell>
          <cell r="R296" t="str">
            <v>Pend</v>
          </cell>
          <cell r="S296" t="str">
            <v>6. ABOVE 1 YEAR</v>
          </cell>
          <cell r="T296" t="str">
            <v>RELEASE PROCESS</v>
          </cell>
        </row>
        <row r="297">
          <cell r="A297" t="str">
            <v>MEDU8295791</v>
          </cell>
          <cell r="B297">
            <v>40</v>
          </cell>
          <cell r="C297">
            <v>43400</v>
          </cell>
          <cell r="D297">
            <v>669</v>
          </cell>
          <cell r="E297" t="str">
            <v>MEDUTJ870095</v>
          </cell>
          <cell r="F297" t="str">
            <v>MITCH</v>
          </cell>
          <cell r="G297" t="str">
            <v>A2C/24/02/1</v>
          </cell>
          <cell r="H297">
            <v>2018</v>
          </cell>
          <cell r="I297" t="str">
            <v>ICD</v>
          </cell>
          <cell r="J297">
            <v>61807</v>
          </cell>
          <cell r="K297" t="str">
            <v>CMC DI RAVENNA KENYA BRANCH</v>
          </cell>
          <cell r="L297" t="str">
            <v>URGENT CARGO HANDLING LIMITED</v>
          </cell>
          <cell r="M297">
            <v>43440</v>
          </cell>
          <cell r="N297" t="str">
            <v>Pend</v>
          </cell>
          <cell r="O297"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297" t="str">
            <v>Pend</v>
          </cell>
          <cell r="Q297" t="str">
            <v>Pend</v>
          </cell>
          <cell r="R297" t="str">
            <v>Pend</v>
          </cell>
          <cell r="S297" t="str">
            <v>6. ABOVE 1 YEAR</v>
          </cell>
          <cell r="T297" t="str">
            <v>RELEASE PROCESS</v>
          </cell>
        </row>
        <row r="298">
          <cell r="A298" t="str">
            <v>TGHU8881122</v>
          </cell>
          <cell r="B298">
            <v>40</v>
          </cell>
          <cell r="C298">
            <v>43400</v>
          </cell>
          <cell r="D298">
            <v>669</v>
          </cell>
          <cell r="E298" t="str">
            <v>MEDUTJ870095</v>
          </cell>
          <cell r="F298" t="str">
            <v>MITCH</v>
          </cell>
          <cell r="G298" t="str">
            <v>MITCH</v>
          </cell>
          <cell r="H298">
            <v>2018</v>
          </cell>
          <cell r="I298" t="str">
            <v>ICD</v>
          </cell>
          <cell r="J298">
            <v>61807</v>
          </cell>
          <cell r="K298" t="str">
            <v>CMC DI RAVENNA KENYA BRANCH</v>
          </cell>
          <cell r="L298" t="str">
            <v>URGENT CARGO HANDLING LIMITED</v>
          </cell>
          <cell r="M298">
            <v>43440</v>
          </cell>
          <cell r="N298" t="str">
            <v>Pend</v>
          </cell>
          <cell r="O298"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298" t="str">
            <v>Pend</v>
          </cell>
          <cell r="Q298" t="str">
            <v>Pend</v>
          </cell>
          <cell r="R298" t="str">
            <v>Pend</v>
          </cell>
          <cell r="S298" t="str">
            <v>6. ABOVE 1 YEAR</v>
          </cell>
          <cell r="T298" t="str">
            <v>RELEASE PROCESS</v>
          </cell>
        </row>
        <row r="299">
          <cell r="A299" t="str">
            <v>CAIU7363458</v>
          </cell>
          <cell r="B299">
            <v>40</v>
          </cell>
          <cell r="C299">
            <v>43401</v>
          </cell>
          <cell r="D299">
            <v>668</v>
          </cell>
          <cell r="E299" t="str">
            <v>MEDUTJ870095</v>
          </cell>
          <cell r="F299" t="str">
            <v>MITCH</v>
          </cell>
          <cell r="G299" t="str">
            <v>MITCH</v>
          </cell>
          <cell r="H299">
            <v>2018</v>
          </cell>
          <cell r="I299" t="str">
            <v>ICD</v>
          </cell>
          <cell r="J299">
            <v>61807</v>
          </cell>
          <cell r="K299" t="str">
            <v>CMC DI RAVENNA KENYA BRANCH</v>
          </cell>
          <cell r="L299" t="str">
            <v>URGENT CARGO HANDLING LIMITED</v>
          </cell>
          <cell r="M299">
            <v>43440</v>
          </cell>
          <cell r="N299" t="str">
            <v>Pend</v>
          </cell>
          <cell r="O299"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299" t="str">
            <v>Pend</v>
          </cell>
          <cell r="Q299" t="str">
            <v>Pend</v>
          </cell>
          <cell r="R299" t="str">
            <v>Pend</v>
          </cell>
          <cell r="S299" t="str">
            <v>6. ABOVE 1 YEAR</v>
          </cell>
          <cell r="T299" t="str">
            <v>RELEASE PROCESS</v>
          </cell>
        </row>
        <row r="300">
          <cell r="A300" t="str">
            <v>TGBU5501422</v>
          </cell>
          <cell r="B300">
            <v>40</v>
          </cell>
          <cell r="C300">
            <v>43401</v>
          </cell>
          <cell r="D300">
            <v>668</v>
          </cell>
          <cell r="E300" t="str">
            <v>MEDUTJ870095</v>
          </cell>
          <cell r="F300" t="str">
            <v>MITCH</v>
          </cell>
          <cell r="G300" t="str">
            <v>MITCH</v>
          </cell>
          <cell r="H300">
            <v>2018</v>
          </cell>
          <cell r="I300" t="str">
            <v>ICD</v>
          </cell>
          <cell r="J300">
            <v>61807</v>
          </cell>
          <cell r="K300" t="str">
            <v>CMC DI RAVENNA KENYA BRANCH</v>
          </cell>
          <cell r="L300" t="str">
            <v>URGENT CARGO HANDLING LIMITED</v>
          </cell>
          <cell r="M300">
            <v>43440</v>
          </cell>
          <cell r="N300" t="str">
            <v>Pend</v>
          </cell>
          <cell r="O300"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300" t="str">
            <v>Pend</v>
          </cell>
          <cell r="Q300" t="str">
            <v>Pend</v>
          </cell>
          <cell r="R300" t="str">
            <v>Pend</v>
          </cell>
          <cell r="S300" t="str">
            <v>6. ABOVE 1 YEAR</v>
          </cell>
          <cell r="T300" t="str">
            <v>RELEASE PROCESS</v>
          </cell>
        </row>
        <row r="301">
          <cell r="A301" t="str">
            <v>TRHU1095519</v>
          </cell>
          <cell r="B301">
            <v>20</v>
          </cell>
          <cell r="C301">
            <v>43401</v>
          </cell>
          <cell r="D301">
            <v>668</v>
          </cell>
          <cell r="E301" t="str">
            <v>NAM3215343</v>
          </cell>
          <cell r="F301" t="str">
            <v>MITCH</v>
          </cell>
          <cell r="G301" t="str">
            <v>MITCH</v>
          </cell>
          <cell r="H301">
            <v>2019</v>
          </cell>
          <cell r="I301" t="str">
            <v>ICD</v>
          </cell>
          <cell r="J301">
            <v>93611</v>
          </cell>
          <cell r="K301" t="str">
            <v>MARIA FUENSANTA HERNANDEZ GIL</v>
          </cell>
          <cell r="L301" t="str">
            <v>INTRASPEED ARCPRO KENYA LIMITED</v>
          </cell>
          <cell r="M301" t="str">
            <v>Pend</v>
          </cell>
          <cell r="N301" t="str">
            <v>Pend</v>
          </cell>
          <cell r="O301" t="str">
            <v>PRINT UPS 1Z9V28531392576618 PIECES USED HOUSEHOLD GOODS AND PERSONAL EFFECTS</v>
          </cell>
          <cell r="P301" t="str">
            <v>Pend</v>
          </cell>
          <cell r="Q301" t="str">
            <v>Pend</v>
          </cell>
          <cell r="R301" t="str">
            <v>Pend</v>
          </cell>
          <cell r="S301" t="str">
            <v>6. ABOVE 1 YEAR</v>
          </cell>
          <cell r="T301" t="str">
            <v>PENDING DPC</v>
          </cell>
        </row>
        <row r="302">
          <cell r="A302" t="str">
            <v>MEDU2510691</v>
          </cell>
          <cell r="B302">
            <v>20</v>
          </cell>
          <cell r="C302">
            <v>43402</v>
          </cell>
          <cell r="D302">
            <v>667</v>
          </cell>
          <cell r="E302" t="str">
            <v>MEDUTJ870095</v>
          </cell>
          <cell r="F302" t="str">
            <v>MITCH</v>
          </cell>
          <cell r="G302" t="str">
            <v>MITCH</v>
          </cell>
          <cell r="H302">
            <v>2018</v>
          </cell>
          <cell r="I302" t="str">
            <v>ICD</v>
          </cell>
          <cell r="J302">
            <v>61807</v>
          </cell>
          <cell r="K302" t="str">
            <v>CMC DI RAVENNA KENYA BRANCH</v>
          </cell>
          <cell r="L302" t="str">
            <v>URGENT CARGO HANDLING LIMITED</v>
          </cell>
          <cell r="M302">
            <v>43440</v>
          </cell>
          <cell r="N302" t="str">
            <v>Pend</v>
          </cell>
          <cell r="O302" t="str">
            <v>RAIL 30KG M 9METER LONG 55Q AND ACCESSORIES REF ORDER NO 2679-KBID DATED 13 FEBRUARY 2018 DELIVERY TERMS CIF MOMBASA PORT KENYA L C NO 009831559971 COC NO S-2018 08 501557 IDF NO E1807912975 INCOTERM MENTIONED STRICTLY WITHOUT PREJUDICE TO THE TERMS and CONDITIONS OF THE CONTRACT OF CARRIAGE SEE CLAUSE 14 RAIL 30KG M 9METER LONG 55Q AND ACCESSORIES REF ORDER NO 2679-KBID DATED 13 FEBRUARY 2018 DELIVERY TERMS CIF MOMBASA PORT KENYA L C NO 009831559971 COC NO S-2018 08 501557 IDF NO E1807912975 INCOTERM MENTIONED STRICTLY WITHOUT PREJUDICE TO THE TERMS and </v>
          </cell>
          <cell r="P302" t="str">
            <v>Pend</v>
          </cell>
          <cell r="Q302" t="str">
            <v>Pend</v>
          </cell>
          <cell r="R302" t="str">
            <v>Pend</v>
          </cell>
          <cell r="S302" t="str">
            <v>6. ABOVE 1 YEAR</v>
          </cell>
          <cell r="T302" t="str">
            <v>RELEASE PROCESS</v>
          </cell>
        </row>
        <row r="303">
          <cell r="A303" t="str">
            <v>TTNU3016544</v>
          </cell>
          <cell r="B303">
            <v>20</v>
          </cell>
          <cell r="C303">
            <v>43407</v>
          </cell>
          <cell r="D303">
            <v>662</v>
          </cell>
          <cell r="E303" t="str">
            <v>EMKNSAMBA07359</v>
          </cell>
          <cell r="F303" t="str">
            <v>MITCH</v>
          </cell>
          <cell r="G303" t="str">
            <v>MITCH</v>
          </cell>
          <cell r="H303">
            <v>0</v>
          </cell>
          <cell r="I303">
            <v>0</v>
          </cell>
          <cell r="J303">
            <v>0</v>
          </cell>
          <cell r="K303" t="str">
            <v>APPROTECH POROUS PIPE KENYA LTD</v>
          </cell>
          <cell r="L303" t="str">
            <v>Pend</v>
          </cell>
          <cell r="M303" t="str">
            <v>Pend</v>
          </cell>
          <cell r="N303" t="str">
            <v>Pend</v>
          </cell>
          <cell r="O303" t="str">
            <v>1X20 FCL CONTAINER STC 300 PACKAGES AGRICULTURE IRRIGATION SYSTEM COMPONENTS PARTS THEREOF MICRO IRRIGATION SYSTEM MIS EQUIPMENT IN CKD FORM INVOICE NO APPPL EXPORT-KENYA 2018-19 DATE 24 09 2018 HS CODE 84248100 HOUSE TO HOUSE PORT CLEARAN</v>
          </cell>
          <cell r="P303" t="str">
            <v>Pend</v>
          </cell>
          <cell r="Q303" t="str">
            <v>Pend</v>
          </cell>
          <cell r="R303" t="str">
            <v>Pend</v>
          </cell>
          <cell r="S303" t="str">
            <v>6. ABOVE 1 YEAR</v>
          </cell>
          <cell r="T303" t="str">
            <v>PENDING DECLARATION</v>
          </cell>
        </row>
        <row r="304">
          <cell r="A304" t="str">
            <v>LMCU0826039</v>
          </cell>
          <cell r="B304">
            <v>40</v>
          </cell>
          <cell r="C304">
            <v>43412</v>
          </cell>
          <cell r="D304">
            <v>657</v>
          </cell>
          <cell r="E304" t="str">
            <v>G1821113</v>
          </cell>
          <cell r="F304" t="str">
            <v>MITCH</v>
          </cell>
          <cell r="G304" t="str">
            <v>MITCH</v>
          </cell>
          <cell r="H304">
            <v>2018</v>
          </cell>
          <cell r="I304" t="str">
            <v>ICD</v>
          </cell>
          <cell r="J304" t="str">
            <v> 61603 </v>
          </cell>
          <cell r="K304" t="str">
            <v>CMC DI RAVENNA - KENYA BRANCH</v>
          </cell>
          <cell r="L304" t="str">
            <v>URGENT CARGO HANDLING LIMITED</v>
          </cell>
          <cell r="M304">
            <v>43450</v>
          </cell>
          <cell r="N304" t="str">
            <v>Pend</v>
          </cell>
          <cell r="O304" t="str">
            <v>BRAND NEW FLAT CARS MORTARBOXES ELECTROMECHANICAL TYPE MENRIDERS ELECTRIC GENERATORS IMO CLASS 3 02 PALLETS GW KGS 5180 HARMLESS HAZMAT IMO CLASS 3 UN 3528 EMS F-E S-E BRAND NEW FLAT CARS MORTARBOXES ELECTROMECHANICAL TYPE MENRIDERS ELECTRIC GENERATORS</v>
          </cell>
          <cell r="P304" t="str">
            <v>Pend</v>
          </cell>
          <cell r="Q304" t="str">
            <v>Pend</v>
          </cell>
          <cell r="R304" t="str">
            <v>Pend</v>
          </cell>
          <cell r="S304" t="str">
            <v>6. ABOVE 1 YEAR</v>
          </cell>
          <cell r="T304" t="str">
            <v>RELEASE PROCESS</v>
          </cell>
        </row>
        <row r="305">
          <cell r="A305" t="str">
            <v>EISU9042100</v>
          </cell>
          <cell r="B305">
            <v>40</v>
          </cell>
          <cell r="C305">
            <v>43413</v>
          </cell>
          <cell r="D305">
            <v>656</v>
          </cell>
          <cell r="E305" t="str">
            <v>BE800040</v>
          </cell>
          <cell r="F305" t="str">
            <v>MITCH</v>
          </cell>
          <cell r="G305" t="str">
            <v>MITCH</v>
          </cell>
          <cell r="H305">
            <v>2018</v>
          </cell>
          <cell r="I305" t="str">
            <v>ICD</v>
          </cell>
          <cell r="J305">
            <v>62679</v>
          </cell>
          <cell r="K305" t="str">
            <v>CMC DI RAVENNA - KENYA BRANCH</v>
          </cell>
          <cell r="L305" t="str">
            <v>URGENT CARGO HANDLING LIMITED</v>
          </cell>
          <cell r="M305">
            <v>43451</v>
          </cell>
          <cell r="N305" t="str">
            <v>Pend</v>
          </cell>
          <cell r="O305"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05" t="str">
            <v>Pend</v>
          </cell>
          <cell r="Q305" t="str">
            <v>Pend</v>
          </cell>
          <cell r="R305" t="str">
            <v>Pend</v>
          </cell>
          <cell r="S305" t="str">
            <v>6. ABOVE 1 YEAR</v>
          </cell>
          <cell r="T305" t="str">
            <v>RELEASE PROCESS</v>
          </cell>
        </row>
        <row r="306">
          <cell r="A306" t="str">
            <v>LMCU0818136</v>
          </cell>
          <cell r="B306">
            <v>40</v>
          </cell>
          <cell r="C306">
            <v>43413</v>
          </cell>
          <cell r="D306">
            <v>656</v>
          </cell>
          <cell r="E306" t="str">
            <v>G1821113</v>
          </cell>
          <cell r="F306" t="str">
            <v>MITCH</v>
          </cell>
          <cell r="G306" t="str">
            <v>MITCH</v>
          </cell>
          <cell r="H306">
            <v>2018</v>
          </cell>
          <cell r="I306" t="str">
            <v>ICD</v>
          </cell>
          <cell r="J306" t="str">
            <v> 61603 </v>
          </cell>
          <cell r="K306" t="str">
            <v>CMC DI RAVENNA - KENYA BRANCH</v>
          </cell>
          <cell r="L306" t="str">
            <v>URGENT CARGO HANDLING LIMITED</v>
          </cell>
          <cell r="M306">
            <v>43450</v>
          </cell>
          <cell r="N306" t="str">
            <v>Pend</v>
          </cell>
          <cell r="O306" t="str">
            <v>BRAND NEW FLAT CARS MORTARBOXES ELECTROMECHANICAL TYPE MENRIDERS ELECTRIC GENERATORS IMO CLASS 3 02 PALLETS GW KGS 5180 HARMLESS HAZMAT IMO CLASS 3 UN 3528 EMS F-E S-E BRAND NEW FLAT CARS MORTARBOXES ELECTROMECHANICAL TYPE MENRIDERS ELECTRIC GENERATORS</v>
          </cell>
          <cell r="P306" t="str">
            <v>Pend</v>
          </cell>
          <cell r="Q306" t="str">
            <v>Pend</v>
          </cell>
          <cell r="R306" t="str">
            <v>Pend</v>
          </cell>
          <cell r="S306" t="str">
            <v>6. ABOVE 1 YEAR</v>
          </cell>
          <cell r="T306" t="str">
            <v>RELEASE PROCESS</v>
          </cell>
        </row>
        <row r="307">
          <cell r="A307" t="str">
            <v>LMCU0821335</v>
          </cell>
          <cell r="B307">
            <v>40</v>
          </cell>
          <cell r="C307">
            <v>43413</v>
          </cell>
          <cell r="D307">
            <v>656</v>
          </cell>
          <cell r="E307" t="str">
            <v>G1821113</v>
          </cell>
          <cell r="F307" t="str">
            <v>MITCH</v>
          </cell>
          <cell r="G307" t="str">
            <v>A1B/61/03/0</v>
          </cell>
          <cell r="H307">
            <v>2018</v>
          </cell>
          <cell r="I307" t="str">
            <v>ICD</v>
          </cell>
          <cell r="J307" t="str">
            <v> 61603 </v>
          </cell>
          <cell r="K307" t="str">
            <v>CMC DI RAVENNA - KENYA BRANCH</v>
          </cell>
          <cell r="L307" t="str">
            <v>URGENT CARGO HANDLING LIMITED</v>
          </cell>
          <cell r="M307">
            <v>43450</v>
          </cell>
          <cell r="N307" t="str">
            <v>Pend</v>
          </cell>
          <cell r="O307" t="str">
            <v>BRAND NEW FLAT CARS MORTARBOXES ELECTROMECHANICAL TYPE MENRIDERS ELECTRIC GENERATORS IMO CLASS 3 02 PALLETS GW KGS 5180 HARMLESS HAZMAT IMO CLASS 3 UN 3528 EMS F-E S-E BRAND NEW FLAT CARS MORTARBOXES ELECTROMECHANICAL TYPE MENRIDERS ELECTRIC GENERATORS</v>
          </cell>
          <cell r="P307" t="str">
            <v>Pend</v>
          </cell>
          <cell r="Q307" t="str">
            <v>Pend</v>
          </cell>
          <cell r="R307" t="str">
            <v>Pend</v>
          </cell>
          <cell r="S307" t="str">
            <v>6. ABOVE 1 YEAR</v>
          </cell>
          <cell r="T307" t="str">
            <v>RELEASE PROCESS</v>
          </cell>
        </row>
        <row r="308">
          <cell r="A308" t="str">
            <v>LMCU9122874</v>
          </cell>
          <cell r="B308">
            <v>40</v>
          </cell>
          <cell r="C308">
            <v>43413</v>
          </cell>
          <cell r="D308">
            <v>656</v>
          </cell>
          <cell r="E308" t="str">
            <v>BE800040</v>
          </cell>
          <cell r="F308" t="str">
            <v>MITCH</v>
          </cell>
          <cell r="G308" t="str">
            <v>MITCH</v>
          </cell>
          <cell r="H308">
            <v>2018</v>
          </cell>
          <cell r="I308" t="str">
            <v>ICD</v>
          </cell>
          <cell r="J308">
            <v>62679</v>
          </cell>
          <cell r="K308" t="str">
            <v>CMC DI RAVENNA - KENYA BRANCH</v>
          </cell>
          <cell r="L308" t="str">
            <v>URGENT CARGO HANDLING LIMITED</v>
          </cell>
          <cell r="M308">
            <v>43451</v>
          </cell>
          <cell r="N308" t="str">
            <v>Pend</v>
          </cell>
          <cell r="O308"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08" t="str">
            <v>Pend</v>
          </cell>
          <cell r="Q308" t="str">
            <v>Pend</v>
          </cell>
          <cell r="R308" t="str">
            <v>Pend</v>
          </cell>
          <cell r="S308" t="str">
            <v>6. ABOVE 1 YEAR</v>
          </cell>
          <cell r="T308" t="str">
            <v>RELEASE PROCESS</v>
          </cell>
        </row>
        <row r="309">
          <cell r="A309" t="str">
            <v>LMCU9129293</v>
          </cell>
          <cell r="B309">
            <v>40</v>
          </cell>
          <cell r="C309">
            <v>43413</v>
          </cell>
          <cell r="D309">
            <v>656</v>
          </cell>
          <cell r="E309" t="str">
            <v>BE800040</v>
          </cell>
          <cell r="F309" t="str">
            <v>MITCH</v>
          </cell>
          <cell r="G309" t="str">
            <v>MITCH</v>
          </cell>
          <cell r="H309">
            <v>2018</v>
          </cell>
          <cell r="I309" t="str">
            <v>ICD</v>
          </cell>
          <cell r="J309">
            <v>62679</v>
          </cell>
          <cell r="K309" t="str">
            <v>CMC DI RAVENNA - KENYA BRANCH</v>
          </cell>
          <cell r="L309" t="str">
            <v>URGENT CARGO HANDLING LIMITED</v>
          </cell>
          <cell r="M309">
            <v>43451</v>
          </cell>
          <cell r="N309" t="str">
            <v>Pend</v>
          </cell>
          <cell r="O309"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09" t="str">
            <v>Pend</v>
          </cell>
          <cell r="Q309" t="str">
            <v>Pend</v>
          </cell>
          <cell r="R309" t="str">
            <v>Pend</v>
          </cell>
          <cell r="S309" t="str">
            <v>6. ABOVE 1 YEAR</v>
          </cell>
          <cell r="T309" t="str">
            <v>RELEASE PROCESS</v>
          </cell>
        </row>
        <row r="310">
          <cell r="A310" t="str">
            <v>LMCU9134453</v>
          </cell>
          <cell r="B310">
            <v>40</v>
          </cell>
          <cell r="C310">
            <v>43413</v>
          </cell>
          <cell r="D310">
            <v>656</v>
          </cell>
          <cell r="E310" t="str">
            <v>BE800040</v>
          </cell>
          <cell r="F310" t="str">
            <v>MITCH</v>
          </cell>
          <cell r="G310" t="str">
            <v>MITCH</v>
          </cell>
          <cell r="H310">
            <v>2018</v>
          </cell>
          <cell r="I310" t="str">
            <v>ICD</v>
          </cell>
          <cell r="J310">
            <v>62679</v>
          </cell>
          <cell r="K310" t="str">
            <v>CMC DI RAVENNA - KENYA BRANCH</v>
          </cell>
          <cell r="L310" t="str">
            <v>URGENT CARGO HANDLING LIMITED</v>
          </cell>
          <cell r="M310">
            <v>43451</v>
          </cell>
          <cell r="N310" t="str">
            <v>Pend</v>
          </cell>
          <cell r="O310"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10" t="str">
            <v>Pend</v>
          </cell>
          <cell r="Q310" t="str">
            <v>Pend</v>
          </cell>
          <cell r="R310" t="str">
            <v>Pend</v>
          </cell>
          <cell r="S310" t="str">
            <v>6. ABOVE 1 YEAR</v>
          </cell>
          <cell r="T310" t="str">
            <v>RELEASE PROCESS</v>
          </cell>
        </row>
        <row r="311">
          <cell r="A311" t="str">
            <v>LMCU9161696</v>
          </cell>
          <cell r="B311">
            <v>40</v>
          </cell>
          <cell r="C311">
            <v>43413</v>
          </cell>
          <cell r="D311">
            <v>656</v>
          </cell>
          <cell r="E311" t="str">
            <v>BE800040</v>
          </cell>
          <cell r="F311" t="str">
            <v>MITCH</v>
          </cell>
          <cell r="G311" t="str">
            <v>MITCH</v>
          </cell>
          <cell r="H311">
            <v>2018</v>
          </cell>
          <cell r="I311" t="str">
            <v>ICD</v>
          </cell>
          <cell r="J311">
            <v>62679</v>
          </cell>
          <cell r="K311" t="str">
            <v>CMC DI RAVENNA - KENYA BRANCH</v>
          </cell>
          <cell r="L311" t="str">
            <v>URGENT CARGO HANDLING LIMITED</v>
          </cell>
          <cell r="M311">
            <v>43451</v>
          </cell>
          <cell r="N311" t="str">
            <v>Pend</v>
          </cell>
          <cell r="O311"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11" t="str">
            <v>Pend</v>
          </cell>
          <cell r="Q311" t="str">
            <v>Pend</v>
          </cell>
          <cell r="R311" t="str">
            <v>Pend</v>
          </cell>
          <cell r="S311" t="str">
            <v>6. ABOVE 1 YEAR</v>
          </cell>
          <cell r="T311" t="str">
            <v>RELEASE PROCESS</v>
          </cell>
        </row>
        <row r="312">
          <cell r="A312" t="str">
            <v>LMCU9163744</v>
          </cell>
          <cell r="B312">
            <v>40</v>
          </cell>
          <cell r="C312">
            <v>43413</v>
          </cell>
          <cell r="D312">
            <v>656</v>
          </cell>
          <cell r="E312" t="str">
            <v>BE800040</v>
          </cell>
          <cell r="F312" t="str">
            <v>MITCH</v>
          </cell>
          <cell r="G312" t="str">
            <v>A1D/68/03/3</v>
          </cell>
          <cell r="H312">
            <v>2018</v>
          </cell>
          <cell r="I312" t="str">
            <v>ICD</v>
          </cell>
          <cell r="J312">
            <v>62679</v>
          </cell>
          <cell r="K312" t="str">
            <v>CMC DI RAVENNA - KENYA BRANCH</v>
          </cell>
          <cell r="L312" t="str">
            <v>URGENT CARGO HANDLING LIMITED</v>
          </cell>
          <cell r="M312">
            <v>43451</v>
          </cell>
          <cell r="N312" t="str">
            <v>Pend</v>
          </cell>
          <cell r="O312"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12" t="str">
            <v>Pend</v>
          </cell>
          <cell r="Q312" t="str">
            <v>Pend</v>
          </cell>
          <cell r="R312" t="str">
            <v>Pend</v>
          </cell>
          <cell r="S312" t="str">
            <v>6. ABOVE 1 YEAR</v>
          </cell>
          <cell r="T312" t="str">
            <v>RELEASE PROCESS</v>
          </cell>
        </row>
        <row r="313">
          <cell r="A313" t="str">
            <v>TGHU1653898</v>
          </cell>
          <cell r="B313">
            <v>20</v>
          </cell>
          <cell r="C313">
            <v>43413</v>
          </cell>
          <cell r="D313">
            <v>656</v>
          </cell>
          <cell r="E313" t="str">
            <v>G1821065</v>
          </cell>
          <cell r="F313" t="str">
            <v>MITCH</v>
          </cell>
          <cell r="G313" t="str">
            <v>MITCH</v>
          </cell>
          <cell r="H313">
            <v>2018</v>
          </cell>
          <cell r="I313" t="str">
            <v>ICD</v>
          </cell>
          <cell r="J313">
            <v>60965</v>
          </cell>
          <cell r="K313" t="str">
            <v>CMC DI RAVENNA - KENYA BRANCH</v>
          </cell>
          <cell r="L313" t="str">
            <v>URGENT CARGO HANDLING LIMITED</v>
          </cell>
          <cell r="M313">
            <v>43450</v>
          </cell>
          <cell r="N313" t="str">
            <v>Pend</v>
          </cell>
          <cell r="O313" t="str">
            <v>HOSES CONNECTORS CLAMPS SPARE PARTS FOR MOTORS GOODS IMPORTED IN KENYA FOR BEING EXCLUSIVELY USED FOR THE ITARE DAM WATER SUPPLY PROJECT</v>
          </cell>
          <cell r="P313" t="str">
            <v>Pend</v>
          </cell>
          <cell r="Q313" t="str">
            <v>Pend</v>
          </cell>
          <cell r="R313" t="str">
            <v>Pend</v>
          </cell>
          <cell r="S313" t="str">
            <v>6. ABOVE 1 YEAR</v>
          </cell>
          <cell r="T313" t="str">
            <v>RELEASE PROCESS</v>
          </cell>
        </row>
        <row r="314">
          <cell r="A314" t="str">
            <v>TTNU9549284</v>
          </cell>
          <cell r="B314">
            <v>40</v>
          </cell>
          <cell r="C314">
            <v>43413</v>
          </cell>
          <cell r="D314">
            <v>656</v>
          </cell>
          <cell r="E314" t="str">
            <v>BE800040</v>
          </cell>
          <cell r="F314" t="str">
            <v>MITCH</v>
          </cell>
          <cell r="G314" t="str">
            <v>MITCH</v>
          </cell>
          <cell r="H314">
            <v>2018</v>
          </cell>
          <cell r="I314" t="str">
            <v>ICD</v>
          </cell>
          <cell r="J314">
            <v>62679</v>
          </cell>
          <cell r="K314" t="str">
            <v>CMC DI RAVENNA - KENYA BRANCH</v>
          </cell>
          <cell r="L314" t="str">
            <v>URGENT CARGO HANDLING LIMITED</v>
          </cell>
          <cell r="M314">
            <v>43451</v>
          </cell>
          <cell r="N314" t="str">
            <v>Pend</v>
          </cell>
          <cell r="O314"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14" t="str">
            <v>Pend</v>
          </cell>
          <cell r="Q314" t="str">
            <v>Pend</v>
          </cell>
          <cell r="R314" t="str">
            <v>Pend</v>
          </cell>
          <cell r="S314" t="str">
            <v>6. ABOVE 1 YEAR</v>
          </cell>
          <cell r="T314" t="str">
            <v>RELEASE PROCESS</v>
          </cell>
        </row>
        <row r="315">
          <cell r="A315" t="str">
            <v>CLHU8813380</v>
          </cell>
          <cell r="B315">
            <v>40</v>
          </cell>
          <cell r="C315">
            <v>43414</v>
          </cell>
          <cell r="D315">
            <v>655</v>
          </cell>
          <cell r="E315" t="str">
            <v>BE800040</v>
          </cell>
          <cell r="F315" t="str">
            <v>MITCH</v>
          </cell>
          <cell r="G315" t="str">
            <v>MITCH</v>
          </cell>
          <cell r="H315">
            <v>2018</v>
          </cell>
          <cell r="I315" t="str">
            <v>ICD</v>
          </cell>
          <cell r="J315">
            <v>62679</v>
          </cell>
          <cell r="K315" t="str">
            <v>CMC DI RAVENNA - KENYA BRANCH</v>
          </cell>
          <cell r="L315" t="str">
            <v>URGENT CARGO HANDLING LIMITED</v>
          </cell>
          <cell r="M315">
            <v>43451</v>
          </cell>
          <cell r="N315" t="str">
            <v>Pend</v>
          </cell>
          <cell r="O315"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15" t="str">
            <v>Pend</v>
          </cell>
          <cell r="Q315" t="str">
            <v>Pend</v>
          </cell>
          <cell r="R315" t="str">
            <v>Pend</v>
          </cell>
          <cell r="S315" t="str">
            <v>6. ABOVE 1 YEAR</v>
          </cell>
          <cell r="T315" t="str">
            <v>RELEASE PROCESS</v>
          </cell>
        </row>
        <row r="316">
          <cell r="A316" t="str">
            <v>LMCU0828617</v>
          </cell>
          <cell r="B316">
            <v>40</v>
          </cell>
          <cell r="C316">
            <v>43414</v>
          </cell>
          <cell r="D316">
            <v>655</v>
          </cell>
          <cell r="E316" t="str">
            <v>G1821113</v>
          </cell>
          <cell r="F316" t="str">
            <v>NICT</v>
          </cell>
          <cell r="G316" t="str">
            <v>NICT</v>
          </cell>
          <cell r="H316">
            <v>2018</v>
          </cell>
          <cell r="I316" t="str">
            <v>ICD</v>
          </cell>
          <cell r="J316" t="str">
            <v> 61603 </v>
          </cell>
          <cell r="K316" t="str">
            <v>CMC DI RAVENNA - KENYA BRANCH</v>
          </cell>
          <cell r="L316" t="str">
            <v>URGENT CARGO HANDLING LIMITED</v>
          </cell>
          <cell r="M316">
            <v>43450</v>
          </cell>
          <cell r="N316" t="str">
            <v>Pend</v>
          </cell>
          <cell r="O316" t="str">
            <v>BRAND NEW FLAT CARS MORTARBOXES ELECTROMECHANICAL TYPE MENRIDERS ELECTRIC GENERATORS IMO CLASS 3 02 PALLETS GW KGS 5180 HARMLESS HAZMAT IMO CLASS 3 UN 3528 EMS F-E S-E BRAND NEW FLAT CARS MORTARBOXES ELECTROMECHANICAL TYPE MENRIDERS ELECTRIC GENERATORS</v>
          </cell>
          <cell r="P316" t="str">
            <v>Pend</v>
          </cell>
          <cell r="Q316" t="str">
            <v>Pend</v>
          </cell>
          <cell r="R316" t="str">
            <v>Pend</v>
          </cell>
          <cell r="S316" t="str">
            <v>6. ABOVE 1 YEAR</v>
          </cell>
          <cell r="T316" t="str">
            <v>RELEASE PROCESS</v>
          </cell>
        </row>
        <row r="317">
          <cell r="A317" t="str">
            <v>CAIU3734490</v>
          </cell>
          <cell r="B317">
            <v>20</v>
          </cell>
          <cell r="C317">
            <v>43415</v>
          </cell>
          <cell r="D317">
            <v>654</v>
          </cell>
          <cell r="E317" t="str">
            <v>NP834665</v>
          </cell>
          <cell r="F317" t="str">
            <v>NICT</v>
          </cell>
          <cell r="G317" t="str">
            <v>NICT</v>
          </cell>
          <cell r="H317">
            <v>2018</v>
          </cell>
          <cell r="I317" t="str">
            <v>ICD</v>
          </cell>
          <cell r="J317">
            <v>56528</v>
          </cell>
          <cell r="K317" t="str">
            <v>NEW ITALYCOR LTD</v>
          </cell>
          <cell r="L317" t="str">
            <v>ESCOM OIL LIMITED</v>
          </cell>
          <cell r="M317" t="str">
            <v>Pend</v>
          </cell>
          <cell r="N317" t="str">
            <v>Pend</v>
          </cell>
          <cell r="O317" t="str">
            <v>FOODSTUFFS- ICD EMBAKASI</v>
          </cell>
          <cell r="P317" t="str">
            <v>Pend</v>
          </cell>
          <cell r="Q317" t="str">
            <v>Pend</v>
          </cell>
          <cell r="R317" t="str">
            <v>Pend</v>
          </cell>
          <cell r="S317" t="str">
            <v>6. ABOVE 1 YEAR</v>
          </cell>
          <cell r="T317" t="str">
            <v>PENDING DPC</v>
          </cell>
        </row>
        <row r="318">
          <cell r="A318" t="str">
            <v>LMCU0819976</v>
          </cell>
          <cell r="B318">
            <v>40</v>
          </cell>
          <cell r="C318">
            <v>43415</v>
          </cell>
          <cell r="D318">
            <v>654</v>
          </cell>
          <cell r="E318" t="str">
            <v>G1821113</v>
          </cell>
          <cell r="F318" t="str">
            <v>MITCH</v>
          </cell>
          <cell r="G318" t="str">
            <v>MITCH</v>
          </cell>
          <cell r="H318">
            <v>2018</v>
          </cell>
          <cell r="I318" t="str">
            <v>ICD</v>
          </cell>
          <cell r="J318" t="str">
            <v> 61603 </v>
          </cell>
          <cell r="K318" t="str">
            <v>CMC DI RAVENNA - KENYA BRANCH</v>
          </cell>
          <cell r="L318" t="str">
            <v>URGENT CARGO HANDLING LIMITED</v>
          </cell>
          <cell r="M318">
            <v>43450</v>
          </cell>
          <cell r="N318" t="str">
            <v>Pend</v>
          </cell>
          <cell r="O318" t="str">
            <v>BRAND NEW FLAT CARS MORTARBOXES ELECTROMECHANICAL TYPE MENRIDERS ELECTRIC GENERATORS IMO CLASS 3 02 PALLETS GW KGS 5180 HARMLESS HAZMAT IMO CLASS 3 UN 3528 EMS F-E S-E BRAND NEW FLAT CARS MORTARBOXES ELECTROMECHANICAL TYPE MENRIDERS ELECTRIC GENERATORS</v>
          </cell>
          <cell r="P318" t="str">
            <v>Pend</v>
          </cell>
          <cell r="Q318" t="str">
            <v>Pend</v>
          </cell>
          <cell r="R318" t="str">
            <v>Pend</v>
          </cell>
          <cell r="S318" t="str">
            <v>6. ABOVE 1 YEAR</v>
          </cell>
          <cell r="T318" t="str">
            <v>RELEASE PROCESS</v>
          </cell>
        </row>
        <row r="319">
          <cell r="A319" t="str">
            <v>LMCU0822270</v>
          </cell>
          <cell r="B319">
            <v>40</v>
          </cell>
          <cell r="C319">
            <v>43415</v>
          </cell>
          <cell r="D319">
            <v>654</v>
          </cell>
          <cell r="E319" t="str">
            <v>BE800040</v>
          </cell>
          <cell r="F319" t="str">
            <v>MITCH</v>
          </cell>
          <cell r="G319" t="str">
            <v>MITCH</v>
          </cell>
          <cell r="H319">
            <v>2018</v>
          </cell>
          <cell r="I319" t="str">
            <v>ICD</v>
          </cell>
          <cell r="J319">
            <v>62679</v>
          </cell>
          <cell r="K319" t="str">
            <v>CMC DI RAVENNA - KENYA BRANCH</v>
          </cell>
          <cell r="L319" t="str">
            <v>URGENT CARGO HANDLING LIMITED</v>
          </cell>
          <cell r="M319">
            <v>43451</v>
          </cell>
          <cell r="N319" t="str">
            <v>Pend</v>
          </cell>
          <cell r="O319"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19" t="str">
            <v>Pend</v>
          </cell>
          <cell r="Q319" t="str">
            <v>Pend</v>
          </cell>
          <cell r="R319" t="str">
            <v>Pend</v>
          </cell>
          <cell r="S319" t="str">
            <v>6. ABOVE 1 YEAR</v>
          </cell>
          <cell r="T319" t="str">
            <v>RELEASE PROCESS</v>
          </cell>
        </row>
        <row r="320">
          <cell r="A320" t="str">
            <v>LMCU0826975</v>
          </cell>
          <cell r="B320">
            <v>40</v>
          </cell>
          <cell r="C320">
            <v>43415</v>
          </cell>
          <cell r="D320">
            <v>654</v>
          </cell>
          <cell r="E320" t="str">
            <v>G1821113</v>
          </cell>
          <cell r="F320" t="str">
            <v>NICT</v>
          </cell>
          <cell r="G320" t="str">
            <v>NICT</v>
          </cell>
          <cell r="H320">
            <v>2018</v>
          </cell>
          <cell r="I320" t="str">
            <v>ICD</v>
          </cell>
          <cell r="J320" t="str">
            <v> 61603 </v>
          </cell>
          <cell r="K320" t="str">
            <v>CMC DI RAVENNA - KENYA BRANCH</v>
          </cell>
          <cell r="L320" t="str">
            <v>URGENT CARGO HANDLING LIMITED</v>
          </cell>
          <cell r="M320">
            <v>43450</v>
          </cell>
          <cell r="N320" t="str">
            <v>Pend</v>
          </cell>
          <cell r="O320" t="str">
            <v>BRAND NEW FLAT CARS MORTARBOXES ELECTROMECHANICAL TYPE MENRIDERS ELECTRIC GENERATORS IMO CLASS 3 02 PALLETS GW KGS 5180 HARMLESS HAZMAT IMO CLASS 3 UN 3528 EMS F-E S-E BRAND NEW FLAT CARS MORTARBOXES ELECTROMECHANICAL TYPE MENRIDERS ELECTRIC GENERATORS</v>
          </cell>
          <cell r="P320" t="str">
            <v>Pend</v>
          </cell>
          <cell r="Q320" t="str">
            <v>Pend</v>
          </cell>
          <cell r="R320" t="str">
            <v>Pend</v>
          </cell>
          <cell r="S320" t="str">
            <v>6. ABOVE 1 YEAR</v>
          </cell>
          <cell r="T320" t="str">
            <v>RELEASE PROCESS</v>
          </cell>
        </row>
        <row r="321">
          <cell r="A321" t="str">
            <v>LMCU0828469</v>
          </cell>
          <cell r="B321">
            <v>40</v>
          </cell>
          <cell r="C321">
            <v>43415</v>
          </cell>
          <cell r="D321">
            <v>654</v>
          </cell>
          <cell r="E321" t="str">
            <v>BE800040</v>
          </cell>
          <cell r="F321" t="str">
            <v>MITCH</v>
          </cell>
          <cell r="G321" t="str">
            <v>MITCH</v>
          </cell>
          <cell r="H321">
            <v>2018</v>
          </cell>
          <cell r="I321" t="str">
            <v>ICD</v>
          </cell>
          <cell r="J321">
            <v>62679</v>
          </cell>
          <cell r="K321" t="str">
            <v>CMC DI RAVENNA - KENYA BRANCH</v>
          </cell>
          <cell r="L321" t="str">
            <v>URGENT CARGO HANDLING LIMITED</v>
          </cell>
          <cell r="M321">
            <v>43451</v>
          </cell>
          <cell r="N321" t="str">
            <v>Pend</v>
          </cell>
          <cell r="O321"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21" t="str">
            <v>Pend</v>
          </cell>
          <cell r="Q321" t="str">
            <v>Pend</v>
          </cell>
          <cell r="R321" t="str">
            <v>Pend</v>
          </cell>
          <cell r="S321" t="str">
            <v>6. ABOVE 1 YEAR</v>
          </cell>
          <cell r="T321" t="str">
            <v>RELEASE PROCESS</v>
          </cell>
        </row>
        <row r="322">
          <cell r="A322" t="str">
            <v>LMCU0828957</v>
          </cell>
          <cell r="B322">
            <v>40</v>
          </cell>
          <cell r="C322">
            <v>43415</v>
          </cell>
          <cell r="D322">
            <v>654</v>
          </cell>
          <cell r="E322" t="str">
            <v>G1821113</v>
          </cell>
          <cell r="F322" t="str">
            <v>NICT</v>
          </cell>
          <cell r="G322" t="str">
            <v>NICT</v>
          </cell>
          <cell r="H322">
            <v>2018</v>
          </cell>
          <cell r="I322" t="str">
            <v>ICD</v>
          </cell>
          <cell r="J322" t="str">
            <v> 61603 </v>
          </cell>
          <cell r="K322" t="str">
            <v>CMC DI RAVENNA - KENYA BRANCH</v>
          </cell>
          <cell r="L322" t="str">
            <v>URGENT CARGO HANDLING LIMITED</v>
          </cell>
          <cell r="M322">
            <v>43450</v>
          </cell>
          <cell r="N322" t="str">
            <v>Pend</v>
          </cell>
          <cell r="O322" t="str">
            <v>BRAND NEW FLAT CARS MORTARBOXES ELECTROMECHANICAL TYPE MENRIDERS ELECTRIC GENERATORS IMO CLASS 3 02 PALLETS GW KGS 5180 HARMLESS HAZMAT IMO CLASS 3 UN 3528 EMS F-E S-E BRAND NEW FLAT CARS MORTARBOXES ELECTROMECHANICAL TYPE MENRIDERS ELECTRIC GENERATORS</v>
          </cell>
          <cell r="P322" t="str">
            <v>Pend</v>
          </cell>
          <cell r="Q322" t="str">
            <v>Pend</v>
          </cell>
          <cell r="R322" t="str">
            <v>Pend</v>
          </cell>
          <cell r="S322" t="str">
            <v>6. ABOVE 1 YEAR</v>
          </cell>
          <cell r="T322" t="str">
            <v>RELEASE PROCESS</v>
          </cell>
        </row>
        <row r="323">
          <cell r="A323" t="str">
            <v>LMCU9152539</v>
          </cell>
          <cell r="B323">
            <v>40</v>
          </cell>
          <cell r="C323">
            <v>43415</v>
          </cell>
          <cell r="D323">
            <v>654</v>
          </cell>
          <cell r="E323" t="str">
            <v>BE800040</v>
          </cell>
          <cell r="F323" t="str">
            <v>MITCH</v>
          </cell>
          <cell r="G323" t="str">
            <v>MITCH</v>
          </cell>
          <cell r="H323">
            <v>2018</v>
          </cell>
          <cell r="I323" t="str">
            <v>ICD</v>
          </cell>
          <cell r="J323">
            <v>62679</v>
          </cell>
          <cell r="K323" t="str">
            <v>CMC DI RAVENNA - KENYA BRANCH</v>
          </cell>
          <cell r="L323" t="str">
            <v>URGENT CARGO HANDLING LIMITED</v>
          </cell>
          <cell r="M323">
            <v>43451</v>
          </cell>
          <cell r="N323" t="str">
            <v>Pend</v>
          </cell>
          <cell r="O323"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23" t="str">
            <v>Pend</v>
          </cell>
          <cell r="Q323" t="str">
            <v>Pend</v>
          </cell>
          <cell r="R323" t="str">
            <v>Pend</v>
          </cell>
          <cell r="S323" t="str">
            <v>6. ABOVE 1 YEAR</v>
          </cell>
          <cell r="T323" t="str">
            <v>RELEASE PROCESS</v>
          </cell>
        </row>
        <row r="324">
          <cell r="A324" t="str">
            <v>MSKU0796486</v>
          </cell>
          <cell r="B324">
            <v>40</v>
          </cell>
          <cell r="C324">
            <v>43415</v>
          </cell>
          <cell r="D324">
            <v>654</v>
          </cell>
          <cell r="E324" t="str">
            <v>TSTZSM046</v>
          </cell>
          <cell r="F324" t="str">
            <v>MITCH</v>
          </cell>
          <cell r="G324" t="str">
            <v>MITCH</v>
          </cell>
          <cell r="H324">
            <v>0</v>
          </cell>
          <cell r="I324">
            <v>0</v>
          </cell>
          <cell r="J324">
            <v>0</v>
          </cell>
          <cell r="K324" t="str">
            <v>MULTIPLAN PACKAGING LTD ADD P O</v>
          </cell>
          <cell r="L324" t="str">
            <v>MATSINGBERG CLEARING &amp; FORWARDING LIMITE</v>
          </cell>
          <cell r="M324" t="str">
            <v>Pend</v>
          </cell>
          <cell r="N324" t="str">
            <v>Pend</v>
          </cell>
          <cell r="O324" t="str">
            <v>PP SACKS FABRIC 75CM 55GSM WITHOUT COATING HS 6305200000 TEL 0086-635-8223357 FAX 0086-635-8223387 INTRANSIT TO PORT CLEARANCE</v>
          </cell>
          <cell r="P324" t="str">
            <v>Pend</v>
          </cell>
          <cell r="Q324" t="str">
            <v>Pend</v>
          </cell>
          <cell r="R324" t="str">
            <v>Pend</v>
          </cell>
          <cell r="S324" t="str">
            <v>6. ABOVE 1 YEAR</v>
          </cell>
          <cell r="T324" t="str">
            <v>PENDING DECLARATION</v>
          </cell>
        </row>
        <row r="325">
          <cell r="A325" t="str">
            <v>MSKU3370391</v>
          </cell>
          <cell r="B325">
            <v>20</v>
          </cell>
          <cell r="C325">
            <v>43415</v>
          </cell>
          <cell r="D325">
            <v>654</v>
          </cell>
          <cell r="E325" t="str">
            <v>TSTZSM046</v>
          </cell>
          <cell r="F325" t="str">
            <v>MITCH</v>
          </cell>
          <cell r="G325" t="str">
            <v>MITCH</v>
          </cell>
          <cell r="H325">
            <v>0</v>
          </cell>
          <cell r="I325">
            <v>0</v>
          </cell>
          <cell r="J325">
            <v>0</v>
          </cell>
          <cell r="K325" t="str">
            <v>MULTIPLAN PACKAGING LTD ADD P O</v>
          </cell>
          <cell r="L325" t="str">
            <v>MATSINGBERG CLEARING &amp; FORWARDING LIMITE</v>
          </cell>
          <cell r="M325" t="str">
            <v>Pend</v>
          </cell>
          <cell r="N325" t="str">
            <v>Pend</v>
          </cell>
          <cell r="O325" t="str">
            <v>PP SACKS FABRIC 75CM 55GSM WITHOUT COATING HS 6305200000 TEL 0086-635-8223357 FAX 0086-635-8223387 INTRANSIT TO PORT CLEARANCE</v>
          </cell>
          <cell r="P325" t="str">
            <v>Pend</v>
          </cell>
          <cell r="Q325" t="str">
            <v>Pend</v>
          </cell>
          <cell r="R325" t="str">
            <v>Pend</v>
          </cell>
          <cell r="S325" t="str">
            <v>6. ABOVE 1 YEAR</v>
          </cell>
          <cell r="T325" t="str">
            <v>PENDING DECLARATION</v>
          </cell>
        </row>
        <row r="326">
          <cell r="A326" t="str">
            <v>TCNU9295356</v>
          </cell>
          <cell r="B326">
            <v>40</v>
          </cell>
          <cell r="C326">
            <v>43415</v>
          </cell>
          <cell r="D326">
            <v>654</v>
          </cell>
          <cell r="E326" t="str">
            <v>BE800040</v>
          </cell>
          <cell r="F326" t="str">
            <v>MITCH</v>
          </cell>
          <cell r="G326" t="str">
            <v>MITCH</v>
          </cell>
          <cell r="H326">
            <v>2018</v>
          </cell>
          <cell r="I326" t="str">
            <v>ICD</v>
          </cell>
          <cell r="J326">
            <v>62679</v>
          </cell>
          <cell r="K326" t="str">
            <v>CMC DI RAVENNA - KENYA BRANCH</v>
          </cell>
          <cell r="L326" t="str">
            <v>URGENT CARGO HANDLING LIMITED</v>
          </cell>
          <cell r="M326">
            <v>43451</v>
          </cell>
          <cell r="N326" t="str">
            <v>Pend</v>
          </cell>
          <cell r="O326" t="str">
            <v>SECOND HAND ROTA DUMP STATION MULHAUSER SERIAL NO 1 5226 SECOND HAND ROTA DUMP STATION MULHAUSER SECOND HAND ROTA DUMP STATION MULHAUSER SECOND HAND MUCK CARS MULHAUSER SERIAL NO 1 3458 + 1 3492 SECOND HAND MUCK CARS MULHAUSER SERIAL NO 1 3455 +1 3461 SECOND HAND MUCK CARS MULHAUSER SERIAL NO 1 3460 +1 3464 SECOND HAND MUCK CARS MULHAUSER SERIAL NO 1 3462 +1 3457 SECOND HAND MUCK CARS MULHAUSER SERIAL NO 1 3456 +1 3466 SECOND HAND MUCK CARS MULHAUSER SERIAL NO 1 3453 +1 3491 SECOND HAND MUCK CARS MULHAUSER SERIAL NO 1 3451 +1 3452 SECOND HAND MUCK CARS MULHAUSER SERIAL NO 1 3493 +1 3463 SECOND HAND MUCK CARS MULHAUSER SERIAL NO 1 3494 +1 3465 SECOND HAND MUCK CARS MULHAUSER SERIAL NO 1 3454 +1 3459</v>
          </cell>
          <cell r="P326" t="str">
            <v>Pend</v>
          </cell>
          <cell r="Q326" t="str">
            <v>Pend</v>
          </cell>
          <cell r="R326" t="str">
            <v>Pend</v>
          </cell>
          <cell r="S326" t="str">
            <v>6. ABOVE 1 YEAR</v>
          </cell>
          <cell r="T326" t="str">
            <v>RELEASE PROCESS</v>
          </cell>
        </row>
        <row r="327">
          <cell r="A327" t="str">
            <v>LMCU0821633</v>
          </cell>
          <cell r="B327">
            <v>40</v>
          </cell>
          <cell r="C327">
            <v>43416</v>
          </cell>
          <cell r="D327">
            <v>653</v>
          </cell>
          <cell r="E327" t="str">
            <v>G1821113</v>
          </cell>
          <cell r="F327" t="str">
            <v>NICT</v>
          </cell>
          <cell r="G327" t="str">
            <v>NICT</v>
          </cell>
          <cell r="H327">
            <v>2018</v>
          </cell>
          <cell r="I327" t="str">
            <v>ICD</v>
          </cell>
          <cell r="J327" t="str">
            <v> 61603 </v>
          </cell>
          <cell r="K327" t="str">
            <v>CMC DI RAVENNA - KENYA BRANCH</v>
          </cell>
          <cell r="L327" t="str">
            <v>URGENT CARGO HANDLING LIMITED</v>
          </cell>
          <cell r="M327">
            <v>43450</v>
          </cell>
          <cell r="N327" t="str">
            <v>Pend</v>
          </cell>
          <cell r="O327" t="str">
            <v>BRAND NEW FLAT CARS MORTARBOXES ELECTROMECHANICAL TYPE MENRIDERS ELECTRIC GENERATORS IMO CLASS 3 02 PALLETS GW KGS 5180 HARMLESS HAZMAT IMO CLASS 3 UN 3528 EMS F-E S-E BRAND NEW FLAT CARS MORTARBOXES ELECTROMECHANICAL TYPE MENRIDERS ELECTRIC GENERATORS</v>
          </cell>
          <cell r="P327" t="str">
            <v>Pend</v>
          </cell>
          <cell r="Q327" t="str">
            <v>Pend</v>
          </cell>
          <cell r="R327" t="str">
            <v>Pend</v>
          </cell>
          <cell r="S327" t="str">
            <v>6. ABOVE 1 YEAR</v>
          </cell>
          <cell r="T327" t="str">
            <v>RELEASE PROCESS</v>
          </cell>
        </row>
        <row r="328">
          <cell r="A328" t="str">
            <v>HASU4691632</v>
          </cell>
          <cell r="B328">
            <v>40</v>
          </cell>
          <cell r="C328">
            <v>43417</v>
          </cell>
          <cell r="D328">
            <v>652</v>
          </cell>
          <cell r="E328" t="str">
            <v>966602819</v>
          </cell>
          <cell r="F328" t="str">
            <v>MITCH</v>
          </cell>
          <cell r="G328" t="str">
            <v>MITCH</v>
          </cell>
          <cell r="H328">
            <v>0</v>
          </cell>
          <cell r="I328">
            <v>0</v>
          </cell>
          <cell r="J328">
            <v>0</v>
          </cell>
          <cell r="K328" t="str">
            <v>NDOVU POWER FENCE ECOSYSTEMS LTD </v>
          </cell>
          <cell r="L328" t="str">
            <v>Pend</v>
          </cell>
          <cell r="M328" t="str">
            <v>Pend</v>
          </cell>
          <cell r="N328" t="str">
            <v>Pend</v>
          </cell>
          <cell r="O328" t="str">
            <v>FENCING NON HAZ FREIGHT PREPAID INTRANSIT TO PORT CLEARANCE</v>
          </cell>
          <cell r="P328" t="str">
            <v>Pend</v>
          </cell>
          <cell r="Q328" t="str">
            <v>Pend</v>
          </cell>
          <cell r="R328" t="str">
            <v>Pend</v>
          </cell>
          <cell r="S328" t="str">
            <v>6. ABOVE 1 YEAR</v>
          </cell>
          <cell r="T328" t="str">
            <v>PENDING DECLARATION</v>
          </cell>
        </row>
        <row r="329">
          <cell r="A329" t="str">
            <v>EITU1957238</v>
          </cell>
          <cell r="B329">
            <v>40</v>
          </cell>
          <cell r="C329">
            <v>43418</v>
          </cell>
          <cell r="D329">
            <v>651</v>
          </cell>
          <cell r="E329" t="str">
            <v>003802774541</v>
          </cell>
          <cell r="F329" t="str">
            <v>MITCH</v>
          </cell>
          <cell r="G329" t="str">
            <v>MITCH</v>
          </cell>
          <cell r="H329">
            <v>0</v>
          </cell>
          <cell r="I329">
            <v>0</v>
          </cell>
          <cell r="J329">
            <v>0</v>
          </cell>
          <cell r="K329" t="str">
            <v>CHEN SHENG KENYA LIMITED</v>
          </cell>
          <cell r="L329" t="str">
            <v>Pend</v>
          </cell>
          <cell r="M329" t="str">
            <v>Pend</v>
          </cell>
          <cell r="N329" t="str">
            <v>Pend</v>
          </cell>
          <cell r="O329" t="str">
            <v>TAIWAN RICE SHORT GRAIN MILLED RICE 30KGSTAIWAN RICE SHORT GRAIN MILLE D RICE 10KGSWHEAT FLOURRED LH BRAND BREAD FLOUR TAIWAN RICE SHORT GRAIN MILLED RICE 30KGS TAIWAN RICE SHORT GRAIN MILLED RICE 10KGS WHEAT FLOUR RED LH BRAND BREAD FLOUR</v>
          </cell>
          <cell r="P329" t="str">
            <v>Pend</v>
          </cell>
          <cell r="Q329" t="str">
            <v>Pend</v>
          </cell>
          <cell r="R329" t="str">
            <v>Pend</v>
          </cell>
          <cell r="S329" t="str">
            <v>6. ABOVE 1 YEAR</v>
          </cell>
          <cell r="T329" t="str">
            <v>PENDING DECLARATION</v>
          </cell>
        </row>
        <row r="330">
          <cell r="A330" t="str">
            <v>FCIU8550596</v>
          </cell>
          <cell r="B330">
            <v>40</v>
          </cell>
          <cell r="C330">
            <v>43418</v>
          </cell>
          <cell r="D330">
            <v>651</v>
          </cell>
          <cell r="E330" t="str">
            <v>BOM800417800</v>
          </cell>
          <cell r="F330" t="str">
            <v>MITCH</v>
          </cell>
          <cell r="G330" t="str">
            <v>MITCH</v>
          </cell>
          <cell r="H330">
            <v>2018</v>
          </cell>
          <cell r="I330" t="str">
            <v>ICD</v>
          </cell>
          <cell r="J330">
            <v>57404</v>
          </cell>
          <cell r="K330" t="str">
            <v>AGAVA SUPPLIES LTD P O BOX 468-00600 NAIROBI KENYA</v>
          </cell>
          <cell r="L330" t="str">
            <v>BURHANI EXPRESS LOGISTICS LIMITED</v>
          </cell>
          <cell r="M330">
            <v>43418</v>
          </cell>
          <cell r="N330" t="str">
            <v>Pend</v>
          </cell>
          <cell r="O330" t="str">
            <v>TOTAL EIGHT HUNDRED AND SEVENTY FIVE CARTONS ONLY LOW PERFUME AGARBATHI INCENSE STICKS HS CODE 33074100 S B NO 8320917 DT 17 10 2018</v>
          </cell>
          <cell r="P330" t="str">
            <v>Pend</v>
          </cell>
          <cell r="Q330" t="str">
            <v>Pend</v>
          </cell>
          <cell r="R330" t="str">
            <v>Pend</v>
          </cell>
          <cell r="S330" t="str">
            <v>6. ABOVE 1 YEAR</v>
          </cell>
          <cell r="T330" t="str">
            <v>RELEASE PROCESS</v>
          </cell>
        </row>
        <row r="331">
          <cell r="A331" t="str">
            <v>MSCU4747201</v>
          </cell>
          <cell r="B331">
            <v>40</v>
          </cell>
          <cell r="C331">
            <v>43419</v>
          </cell>
          <cell r="D331">
            <v>650</v>
          </cell>
          <cell r="E331" t="str">
            <v>MSCUOY343946</v>
          </cell>
          <cell r="F331" t="str">
            <v>ICDN</v>
          </cell>
          <cell r="G331" t="str">
            <v>CSTM2</v>
          </cell>
          <cell r="H331">
            <v>0</v>
          </cell>
          <cell r="I331">
            <v>0</v>
          </cell>
          <cell r="J331">
            <v>0</v>
          </cell>
          <cell r="K331" t="str">
            <v>Sabco food stuff trading Co Ltd</v>
          </cell>
          <cell r="L331" t="str">
            <v>Pend</v>
          </cell>
          <cell r="M331" t="str">
            <v>Pend</v>
          </cell>
          <cell r="N331" t="str">
            <v>Pend</v>
          </cell>
          <cell r="O331" t="str">
            <v>2500 CARTONS ELMALEKA ELB OW 500G N W 25000 KG G W 25875 KG 21 DAYS FREE T IME OF DEMMURAGE AT DESTIN ATION</v>
          </cell>
          <cell r="P331" t="str">
            <v>Pend</v>
          </cell>
          <cell r="Q331" t="str">
            <v>Pend</v>
          </cell>
          <cell r="R331" t="str">
            <v>Pend</v>
          </cell>
          <cell r="S331" t="str">
            <v>6. ABOVE 1 YEAR</v>
          </cell>
          <cell r="T331" t="str">
            <v>PENDING DECLARATION</v>
          </cell>
        </row>
        <row r="332">
          <cell r="A332" t="str">
            <v>APZU3917369</v>
          </cell>
          <cell r="B332">
            <v>20</v>
          </cell>
          <cell r="C332">
            <v>43420</v>
          </cell>
          <cell r="D332">
            <v>649</v>
          </cell>
          <cell r="E332" t="str">
            <v>EID0230925</v>
          </cell>
          <cell r="F332" t="str">
            <v>MITCH</v>
          </cell>
          <cell r="G332" t="str">
            <v>MITCH</v>
          </cell>
          <cell r="H332">
            <v>2018</v>
          </cell>
          <cell r="I332" t="str">
            <v>ICD</v>
          </cell>
          <cell r="J332">
            <v>58894</v>
          </cell>
          <cell r="K332" t="str">
            <v>HENKEL CHEMICALS E A P O BOX - 42510-00100ENTERPRISE ROAD INDUSTRI</v>
          </cell>
          <cell r="L332" t="str">
            <v>Pend</v>
          </cell>
          <cell r="M332">
            <v>43431</v>
          </cell>
          <cell r="N332" t="str">
            <v>Pend</v>
          </cell>
          <cell r="O332" t="str">
            <v>2 X 20ST CONTAINERS TOTAL 880 BAGS ONLY TOTAL EIGHT HUNDRED EIGHTY BAGS ONLY JAS TALC 37MG S BILL NO 8229957 DATE 13 10 2018 INVOICE NO EXP 172 18-19 DATE 12 10 2018 HS CODE 25262000 IDF NO E1807899661 FREIGHT PREPAID</v>
          </cell>
          <cell r="P332" t="str">
            <v>Pend</v>
          </cell>
          <cell r="Q332" t="str">
            <v>Pend</v>
          </cell>
          <cell r="R332" t="str">
            <v>Pend</v>
          </cell>
          <cell r="S332" t="str">
            <v>6. ABOVE 1 YEAR</v>
          </cell>
          <cell r="T332" t="str">
            <v>RELEASE PROCESS</v>
          </cell>
        </row>
        <row r="333">
          <cell r="A333" t="str">
            <v>MRKU2723996</v>
          </cell>
          <cell r="B333">
            <v>40</v>
          </cell>
          <cell r="C333">
            <v>43422</v>
          </cell>
          <cell r="D333">
            <v>647</v>
          </cell>
          <cell r="E333" t="str">
            <v>711403551</v>
          </cell>
          <cell r="F333" t="str">
            <v>ICDN</v>
          </cell>
          <cell r="G333" t="str">
            <v>A1D/02/06/4</v>
          </cell>
          <cell r="H333">
            <v>0</v>
          </cell>
          <cell r="I333">
            <v>0</v>
          </cell>
          <cell r="J333">
            <v>0</v>
          </cell>
          <cell r="K333" t="str">
            <v>AL IEMAR MOTORS U LTD</v>
          </cell>
          <cell r="L333" t="str">
            <v>Pend</v>
          </cell>
          <cell r="M333" t="str">
            <v>Pend</v>
          </cell>
          <cell r="N333" t="str">
            <v>Pend</v>
          </cell>
          <cell r="O333" t="str">
            <v>4 UNITS OF USED VEHICLES MARK X CH NO GRX120-3002500 WT 1520KGS 11 972M3 PREMIO CH NO ZRT260-3059773 WT 1220KGS 11 428M3 WISH CH NO ZNE10-0282046 WT 1300KGS 12 253M3 ALPHARD CH NO ANH15-0032875 WT 1900KGS 17 165M3 CARGO INTRANSIT TO KAMPALA UGANDA TO INTERPEL CFS FOR STRIPPING</v>
          </cell>
          <cell r="P333" t="str">
            <v>Pend</v>
          </cell>
          <cell r="Q333" t="str">
            <v>Pend</v>
          </cell>
          <cell r="R333" t="str">
            <v>Pend</v>
          </cell>
          <cell r="S333" t="str">
            <v>6. ABOVE 1 YEAR</v>
          </cell>
          <cell r="T333" t="str">
            <v>PENDING DECLARATION</v>
          </cell>
        </row>
        <row r="334">
          <cell r="A334" t="str">
            <v>MRKU5077122</v>
          </cell>
          <cell r="B334">
            <v>40</v>
          </cell>
          <cell r="C334">
            <v>43422</v>
          </cell>
          <cell r="D334">
            <v>647</v>
          </cell>
          <cell r="E334" t="str">
            <v>711410508</v>
          </cell>
          <cell r="F334" t="str">
            <v>MITCH</v>
          </cell>
          <cell r="G334" t="str">
            <v>MITCH</v>
          </cell>
          <cell r="H334">
            <v>2018</v>
          </cell>
          <cell r="I334" t="str">
            <v>ICD</v>
          </cell>
          <cell r="J334">
            <v>58915</v>
          </cell>
          <cell r="K334" t="str">
            <v>YUNICE AWINO KITONGE PO BOX P O</v>
          </cell>
          <cell r="L334" t="str">
            <v>Pend</v>
          </cell>
          <cell r="M334">
            <v>43424</v>
          </cell>
          <cell r="N334" t="str">
            <v>Pend</v>
          </cell>
          <cell r="O334" t="str">
            <v>1 ISUZU TRUCK CHAISS NO 51L43000746 ENGINE NO 123895 M YEAR 2011 COLOR GREEN 2 ISUZU TRUCK CHAISS NO 51K33000190 ENGINE NO 11160 2 M YEAR 2011 COLOR GREEN 3 ONE ENGINE ENGINE NO 115142 4 ONE ENGINE ENGINE NO 748826 HS CODE 870422 FREIGHT PREPAID INTRANSIT TO PORT CLEARANCE</v>
          </cell>
          <cell r="P334" t="str">
            <v>Pend</v>
          </cell>
          <cell r="Q334" t="str">
            <v>Pend</v>
          </cell>
          <cell r="R334" t="str">
            <v>Pend</v>
          </cell>
          <cell r="S334" t="str">
            <v>6. ABOVE 1 YEAR</v>
          </cell>
          <cell r="T334" t="str">
            <v>RELEASE PROCESS</v>
          </cell>
        </row>
        <row r="335">
          <cell r="A335" t="str">
            <v>TRHU2946526</v>
          </cell>
          <cell r="B335">
            <v>20</v>
          </cell>
          <cell r="C335">
            <v>43422</v>
          </cell>
          <cell r="D335">
            <v>647</v>
          </cell>
          <cell r="E335" t="str">
            <v>EID0230925</v>
          </cell>
          <cell r="F335" t="str">
            <v>MITCH</v>
          </cell>
          <cell r="G335" t="str">
            <v>MITCH</v>
          </cell>
          <cell r="H335">
            <v>2018</v>
          </cell>
          <cell r="I335" t="str">
            <v>ICD</v>
          </cell>
          <cell r="J335">
            <v>58894</v>
          </cell>
          <cell r="K335" t="str">
            <v>HENKEL CHEMICALS E A P O BOX - 42510-00100ENTERPRISE ROAD INDUSTRI</v>
          </cell>
          <cell r="L335" t="str">
            <v>Pend</v>
          </cell>
          <cell r="M335">
            <v>43431</v>
          </cell>
          <cell r="N335" t="str">
            <v>Pend</v>
          </cell>
          <cell r="O335" t="str">
            <v>2 X 20ST CONTAINERS TOTAL 880 BAGS ONLY TOTAL EIGHT HUNDRED EIGHTY BAGS ONLY JAS TALC 37MG S BILL NO 8229957 DATE 13 10 2018 INVOICE NO EXP 172 18-19 DATE 12 10 2018 HS CODE 25262000 IDF NO E1807899661 FREIGHT PREPAID</v>
          </cell>
          <cell r="P335" t="str">
            <v>Pend</v>
          </cell>
          <cell r="Q335" t="str">
            <v>Pend</v>
          </cell>
          <cell r="R335" t="str">
            <v>Pend</v>
          </cell>
          <cell r="S335" t="str">
            <v>6. ABOVE 1 YEAR</v>
          </cell>
          <cell r="T335" t="str">
            <v>RELEASE PROCESS</v>
          </cell>
        </row>
        <row r="336">
          <cell r="A336" t="str">
            <v>DFSU4079331</v>
          </cell>
          <cell r="B336">
            <v>40</v>
          </cell>
          <cell r="C336">
            <v>43423</v>
          </cell>
          <cell r="D336">
            <v>646</v>
          </cell>
          <cell r="E336" t="str">
            <v>ANT1183632</v>
          </cell>
          <cell r="F336" t="str">
            <v>MITCH</v>
          </cell>
          <cell r="G336" t="str">
            <v>MITCH</v>
          </cell>
          <cell r="H336">
            <v>0</v>
          </cell>
          <cell r="I336">
            <v>0</v>
          </cell>
          <cell r="J336">
            <v>0</v>
          </cell>
          <cell r="K336" t="str">
            <v>SEVENTH DAY ADVENTIST CHURCH KENYACOAST FIELD TIN P000594353YP O BO</v>
          </cell>
          <cell r="L336" t="str">
            <v>Pend</v>
          </cell>
          <cell r="M336" t="str">
            <v>Pend</v>
          </cell>
          <cell r="N336" t="str">
            <v>Pend</v>
          </cell>
          <cell r="O336" t="str">
            <v>FREIGHT PREPAID SAID TO CONTAIN 1 LOT OF USED FURNITURES TABLES CHAIRS BED 1 LOT OF USED SHOES CLOHTINGS BABY ARTICLES Shippers Owned Container DISCHARGE PORT AGENT CMA CGM KENYA LTD BAYWOOD BUILDING 1ST FLOOR MOI AVENUE PO BOX 90262 80100 MOMBASA KENYA</v>
          </cell>
          <cell r="P336" t="str">
            <v>Pend</v>
          </cell>
          <cell r="Q336" t="str">
            <v>Pend</v>
          </cell>
          <cell r="R336" t="str">
            <v>Pend</v>
          </cell>
          <cell r="S336" t="str">
            <v>6. ABOVE 1 YEAR</v>
          </cell>
          <cell r="T336" t="str">
            <v>PENDING DECLARATION</v>
          </cell>
        </row>
        <row r="337">
          <cell r="A337" t="str">
            <v>TCLU1655103</v>
          </cell>
          <cell r="B337">
            <v>40</v>
          </cell>
          <cell r="C337">
            <v>43424</v>
          </cell>
          <cell r="D337">
            <v>645</v>
          </cell>
          <cell r="E337" t="str">
            <v>HKGUM7665300</v>
          </cell>
          <cell r="F337" t="str">
            <v>ICDN</v>
          </cell>
          <cell r="G337" t="str">
            <v>CSTM2</v>
          </cell>
          <cell r="H337">
            <v>0</v>
          </cell>
          <cell r="I337">
            <v>0</v>
          </cell>
          <cell r="J337">
            <v>0</v>
          </cell>
          <cell r="K337" t="str">
            <v>BOB AUTO SPARES LTD</v>
          </cell>
          <cell r="L337" t="str">
            <v>Pend</v>
          </cell>
          <cell r="M337" t="str">
            <v>Pend</v>
          </cell>
          <cell r="N337" t="str">
            <v>Pend</v>
          </cell>
          <cell r="O337" t="str">
            <v>1X40HC CONTAINER STC 3 UNITS ONE UNIT ISUZU USED TRUCK CHASSIS NO JALCXH50SY3000047 ENGINE NO 6WA1-121627 YEAR OF MANUFACTURE 2011COLOR GREEN ONE UNIT ISUZU USED TRUCK CHASSIS NO JALCXZ51R33000006 ENGINE NO 6WF1-109607 YEAR OF MANUFACTURE 2011COLOR WHITE ONE UNIT MITSUBISHI USED TRUCK CHASSIS NO FH211K-A00145 ENGINE NO 6D34-073596 YEAR OF MANUFACTURE 2011COLOR ORANGE USED TRUCK USED TRUCK USED TRUCK MITCHELL COTTS MCF</v>
          </cell>
          <cell r="P337" t="str">
            <v>Pend</v>
          </cell>
          <cell r="Q337" t="str">
            <v>Pend</v>
          </cell>
          <cell r="R337" t="str">
            <v>Pend</v>
          </cell>
          <cell r="S337" t="str">
            <v>6. ABOVE 1 YEAR</v>
          </cell>
          <cell r="T337" t="str">
            <v>PENDING DECLARATION</v>
          </cell>
        </row>
        <row r="338">
          <cell r="A338" t="str">
            <v>MRKU9472280</v>
          </cell>
          <cell r="B338">
            <v>20</v>
          </cell>
          <cell r="C338">
            <v>43426</v>
          </cell>
          <cell r="D338">
            <v>643</v>
          </cell>
          <cell r="E338" t="str">
            <v>578256931</v>
          </cell>
          <cell r="F338" t="str">
            <v>ICDN</v>
          </cell>
          <cell r="G338" t="str">
            <v>A2B/33/03/2</v>
          </cell>
          <cell r="H338">
            <v>0</v>
          </cell>
          <cell r="I338">
            <v>0</v>
          </cell>
          <cell r="J338">
            <v>0</v>
          </cell>
          <cell r="K338" t="str">
            <v>PATIALA DISTILLERS KENYA LTD PO BOX</v>
          </cell>
          <cell r="L338" t="str">
            <v>Pend</v>
          </cell>
          <cell r="M338" t="str">
            <v>Pend</v>
          </cell>
          <cell r="N338" t="str">
            <v>Pend</v>
          </cell>
          <cell r="O338" t="str">
            <v>MRKU9472280 20 DRY 8 6 SHIPPER S SEAL KTC0092950 1573 CASE GROSS WE IGHT 20073 053 KGS MEASUREMENT 28 314 CBM FAXE STOUT 50 CL CAN 6-P S 72 WEIGHT 20 073 053 KG MRKU6854757 20 DRY 8 6 SHIPPER S SEAL KTC0092919 1573 CASE GROSS WEIGHT 19934 629 KGS MEASUREMENT 28 314 CBM FAXE 10 CAN 24 50 WEIGHT 19 934 629 KG SUDU783160120 DRY 8 6 SHIPPER S SEAL KTC0092948 1573 CASE GROSS WEIGHT 19934 629 KGS MEASUREMENT 28 314 CBM FAXE 10 CAN 24 50 WEIGHT 19 9 34 629 KG TLLU2464434 20 DRY 8 6 SHIPPER S SEAL KTC0092947 1573 CA SE GROSS WEIGHT 19934 629 KGS MEASUREMENT 28 314 CBM FAXE 10 CAN 24 50 WEIGHT 19 934 629 KG MSKU4291928 20 DRY 8 6 SHIPPER S SEAL KTC0092917 1573 CASE GROSS WEIGHT 19934 629 KGS MEASUREMENT 28 3 14 CBM FAXE 10 CAN 24 50 WEIGHT 19 934 629 KG MRKU9363103 20 DRY 8 6 SHIPPER S SEAL KTC0092826 1573 CASE GROSS WEIGHT 19934 629 KGS MEASUREMENT 28 314 CBM FAXE 10 CAN 24 50 WEIGHT 19 934 6 29 KG INTRANSIT TO</v>
          </cell>
          <cell r="P338" t="str">
            <v>Pend</v>
          </cell>
          <cell r="Q338" t="str">
            <v>Pend</v>
          </cell>
          <cell r="R338" t="str">
            <v>Pend</v>
          </cell>
          <cell r="S338" t="str">
            <v>6. ABOVE 1 YEAR</v>
          </cell>
          <cell r="T338" t="str">
            <v>PENDING DECLARATION</v>
          </cell>
        </row>
        <row r="339">
          <cell r="A339" t="str">
            <v>MRKU9299215</v>
          </cell>
          <cell r="B339">
            <v>20</v>
          </cell>
          <cell r="C339">
            <v>43427</v>
          </cell>
          <cell r="D339">
            <v>642</v>
          </cell>
          <cell r="E339" t="str">
            <v>966503856</v>
          </cell>
          <cell r="F339" t="str">
            <v>MITCH</v>
          </cell>
          <cell r="G339" t="str">
            <v>MITCH</v>
          </cell>
          <cell r="H339">
            <v>2019</v>
          </cell>
          <cell r="I339" t="str">
            <v>ICD</v>
          </cell>
          <cell r="J339">
            <v>86088</v>
          </cell>
          <cell r="K339" t="str">
            <v>ANDREW OMBATI NYAMWAYA</v>
          </cell>
          <cell r="L339" t="str">
            <v>Pend</v>
          </cell>
          <cell r="M339" t="str">
            <v>Pend</v>
          </cell>
          <cell r="N339" t="str">
            <v>Pend</v>
          </cell>
          <cell r="O339" t="str">
            <v>USED MACHINE VICES &gt; CLAMPING LENGHT 85MM, JAW WIDTH</v>
          </cell>
          <cell r="P339" t="str">
            <v>Pend</v>
          </cell>
          <cell r="Q339" t="str">
            <v>Pend</v>
          </cell>
          <cell r="R339" t="str">
            <v>Pend</v>
          </cell>
          <cell r="S339" t="str">
            <v>6. ABOVE 1 YEAR</v>
          </cell>
          <cell r="T339" t="str">
            <v>PENDING DPC</v>
          </cell>
        </row>
        <row r="340">
          <cell r="A340" t="str">
            <v>CBHU6006667</v>
          </cell>
          <cell r="B340">
            <v>40</v>
          </cell>
          <cell r="C340">
            <v>43428</v>
          </cell>
          <cell r="D340">
            <v>641</v>
          </cell>
          <cell r="E340" t="str">
            <v>COSU8019867310W</v>
          </cell>
          <cell r="F340" t="str">
            <v>MITCH</v>
          </cell>
          <cell r="G340" t="str">
            <v>A1D/40/03/3</v>
          </cell>
          <cell r="H340">
            <v>2019</v>
          </cell>
          <cell r="I340" t="str">
            <v>ICD</v>
          </cell>
          <cell r="J340">
            <v>86794</v>
          </cell>
          <cell r="K340" t="str">
            <v>BOMET COUNTY</v>
          </cell>
          <cell r="L340" t="str">
            <v>FLEET FREIGHTERS LIMITED</v>
          </cell>
          <cell r="M340">
            <v>43589</v>
          </cell>
          <cell r="N340">
            <v>43641.088101851848</v>
          </cell>
          <cell r="O340" t="str">
            <v>1X40 CNTR SLAC MEDICAL EQUIPMENT AND SUPPLIES HUMANITARIAN GOODS FOR DONATION NO COMMERCIAL VALUE CARGO IN TRANSIT TO ICD E</v>
          </cell>
          <cell r="P340" t="str">
            <v>Pend</v>
          </cell>
          <cell r="Q340" t="str">
            <v>Pend</v>
          </cell>
          <cell r="R340" t="str">
            <v>Pend</v>
          </cell>
          <cell r="S340" t="str">
            <v>6. ABOVE 1 YEAR</v>
          </cell>
          <cell r="T340" t="str">
            <v>RELEASED BUT IN YARD</v>
          </cell>
        </row>
        <row r="341">
          <cell r="A341" t="str">
            <v>GLDU3754411</v>
          </cell>
          <cell r="B341">
            <v>20</v>
          </cell>
          <cell r="C341">
            <v>43428</v>
          </cell>
          <cell r="D341">
            <v>641</v>
          </cell>
          <cell r="E341" t="str">
            <v>MEDUME212417</v>
          </cell>
          <cell r="F341" t="str">
            <v>MITCH</v>
          </cell>
          <cell r="G341" t="str">
            <v>MITCH</v>
          </cell>
          <cell r="H341">
            <v>0</v>
          </cell>
          <cell r="I341">
            <v>0</v>
          </cell>
          <cell r="J341">
            <v>0</v>
          </cell>
          <cell r="K341" t="str">
            <v>YEMKEN TRADING COMPANY</v>
          </cell>
          <cell r="L341" t="str">
            <v>Pend</v>
          </cell>
          <cell r="M341" t="str">
            <v>Pend</v>
          </cell>
          <cell r="N341" t="str">
            <v>Pend</v>
          </cell>
          <cell r="O341" t="str">
            <v>2 752 PP BAGS 50 KG EACH BAG CORN GRITS TYPE 101and1 08 HTS CODE 1103 13 10 COR N GRITS TYPE 101and108 NET W EIGHT 23 000 KGS 2 752 PP BAGS 50 KG EACH BAG CORN GRITS TYPE 101and1 08 HTS CODE 1103 13 10 COR N GRITS TYPE 101and108 NET W EIGHT 22 600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v>
          </cell>
          <cell r="P341" t="str">
            <v>Pend</v>
          </cell>
          <cell r="Q341" t="str">
            <v>Pend</v>
          </cell>
          <cell r="R341" t="str">
            <v>Pend</v>
          </cell>
          <cell r="S341" t="str">
            <v>6. ABOVE 1 YEAR</v>
          </cell>
          <cell r="T341" t="str">
            <v>PENDING DECLARATION</v>
          </cell>
        </row>
        <row r="342">
          <cell r="A342" t="str">
            <v>MEDU1634450</v>
          </cell>
          <cell r="B342">
            <v>20</v>
          </cell>
          <cell r="C342">
            <v>43428</v>
          </cell>
          <cell r="D342">
            <v>641</v>
          </cell>
          <cell r="E342" t="str">
            <v>MEDUME212417</v>
          </cell>
          <cell r="F342" t="str">
            <v>MITCH</v>
          </cell>
          <cell r="G342" t="str">
            <v>CFS1</v>
          </cell>
          <cell r="H342">
            <v>0</v>
          </cell>
          <cell r="I342">
            <v>0</v>
          </cell>
          <cell r="J342">
            <v>0</v>
          </cell>
          <cell r="K342" t="str">
            <v>YEMKEN TRADING COMPANY</v>
          </cell>
          <cell r="L342" t="str">
            <v>Pend</v>
          </cell>
          <cell r="M342" t="str">
            <v>Pend</v>
          </cell>
          <cell r="N342" t="str">
            <v>Pend</v>
          </cell>
          <cell r="O342" t="str">
            <v>2 752 PP BAGS 50 KG EACH BAG CORN GRITS TYPE 101and1 08 HTS CODE 1103 13 10 COR N GRITS TYPE 101and108 NET W EIGHT 23 000 KGS 2 752 PP BAGS 50 KG EACH BAG CORN GRITS TYPE 101and1 08 HTS CODE 1103 13 10 COR N GRITS TYPE 101and108 NET W EIGHT 22 600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v>
          </cell>
          <cell r="P342" t="str">
            <v>Pend</v>
          </cell>
          <cell r="Q342" t="str">
            <v>Pend</v>
          </cell>
          <cell r="R342" t="str">
            <v>Pend</v>
          </cell>
          <cell r="S342" t="str">
            <v>6. ABOVE 1 YEAR</v>
          </cell>
          <cell r="T342" t="str">
            <v>PENDING DECLARATION</v>
          </cell>
        </row>
        <row r="343">
          <cell r="A343" t="str">
            <v>FSCU7860127</v>
          </cell>
          <cell r="B343">
            <v>20</v>
          </cell>
          <cell r="C343">
            <v>43429</v>
          </cell>
          <cell r="D343">
            <v>640</v>
          </cell>
          <cell r="E343" t="str">
            <v>MEDUME212417</v>
          </cell>
          <cell r="F343" t="str">
            <v>MITCH</v>
          </cell>
          <cell r="G343" t="str">
            <v>MITCH</v>
          </cell>
          <cell r="H343">
            <v>0</v>
          </cell>
          <cell r="I343">
            <v>0</v>
          </cell>
          <cell r="J343">
            <v>0</v>
          </cell>
          <cell r="K343" t="str">
            <v>YEMKEN TRADING COMPANY</v>
          </cell>
          <cell r="L343" t="str">
            <v>Pend</v>
          </cell>
          <cell r="M343" t="str">
            <v>Pend</v>
          </cell>
          <cell r="N343" t="str">
            <v>Pend</v>
          </cell>
          <cell r="O343" t="str">
            <v>2 752 PP BAGS 50 KG EACH BAG CORN GRITS TYPE 101and1 08 HTS CODE 1103 13 10 COR N GRITS TYPE 101and108 NET W EIGHT 23 000 KGS 2 752 PP BAGS 50 KG EACH BAG CORN GRITS TYPE 101and1 08 HTS CODE 1103 13 10 COR N GRITS TYPE 101and108 NET W EIGHT 22 600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v>
          </cell>
          <cell r="P343" t="str">
            <v>Pend</v>
          </cell>
          <cell r="Q343" t="str">
            <v>Pend</v>
          </cell>
          <cell r="R343" t="str">
            <v>Pend</v>
          </cell>
          <cell r="S343" t="str">
            <v>6. ABOVE 1 YEAR</v>
          </cell>
          <cell r="T343" t="str">
            <v>PENDING DECLARATION</v>
          </cell>
        </row>
        <row r="344">
          <cell r="A344" t="str">
            <v>MSKU0397130</v>
          </cell>
          <cell r="B344">
            <v>40</v>
          </cell>
          <cell r="C344">
            <v>43429</v>
          </cell>
          <cell r="D344">
            <v>640</v>
          </cell>
          <cell r="E344" t="str">
            <v>966227501</v>
          </cell>
          <cell r="F344" t="str">
            <v>ICDN</v>
          </cell>
          <cell r="G344" t="str">
            <v>CSTM2</v>
          </cell>
          <cell r="H344">
            <v>0</v>
          </cell>
          <cell r="I344">
            <v>0</v>
          </cell>
          <cell r="J344">
            <v>0</v>
          </cell>
          <cell r="K344" t="str">
            <v>EDNA W MUYA P O BOX 3691 NAIROBI</v>
          </cell>
          <cell r="L344" t="str">
            <v>Pend</v>
          </cell>
          <cell r="M344" t="str">
            <v>Pend</v>
          </cell>
          <cell r="N344" t="str">
            <v>Pend</v>
          </cell>
          <cell r="O344" t="str">
            <v>1X40 HC CONTAINING ONE LOT OF PERSONAL ITEMS AND HOUSEHOLD GOODS ITN X20181001416045 INTRANSIT TO PORT CLEARANCE</v>
          </cell>
          <cell r="P344" t="str">
            <v>Pend</v>
          </cell>
          <cell r="Q344" t="str">
            <v>Pend</v>
          </cell>
          <cell r="R344" t="str">
            <v>Pend</v>
          </cell>
          <cell r="S344" t="str">
            <v>6. ABOVE 1 YEAR</v>
          </cell>
          <cell r="T344" t="str">
            <v>PENDING DECLARATION</v>
          </cell>
        </row>
        <row r="345">
          <cell r="A345" t="str">
            <v>CMAU7830555</v>
          </cell>
          <cell r="B345">
            <v>40</v>
          </cell>
          <cell r="C345">
            <v>43430</v>
          </cell>
          <cell r="D345">
            <v>639</v>
          </cell>
          <cell r="E345" t="str">
            <v>NAM3253758</v>
          </cell>
          <cell r="F345" t="str">
            <v>ICDN</v>
          </cell>
          <cell r="G345" t="str">
            <v>Pend</v>
          </cell>
          <cell r="H345">
            <v>0</v>
          </cell>
          <cell r="I345">
            <v>0</v>
          </cell>
          <cell r="J345">
            <v>0</v>
          </cell>
          <cell r="K345" t="str">
            <v>ETHER KATHINI MUTISYAGREEN PARK ESTATE NO 906MOMBASA RD MOVOKO MUNICI</v>
          </cell>
          <cell r="L345" t="str">
            <v>Pend</v>
          </cell>
          <cell r="M345" t="str">
            <v>Pend</v>
          </cell>
          <cell r="N345" t="str">
            <v>Pend</v>
          </cell>
          <cell r="O345" t="str">
            <v>PACKAGES USED HOUSEHOLD GOODS AND PERSONAL EFFECTS</v>
          </cell>
          <cell r="P345" t="str">
            <v>Pend</v>
          </cell>
          <cell r="Q345" t="str">
            <v>Pend</v>
          </cell>
          <cell r="R345" t="str">
            <v>Pend</v>
          </cell>
          <cell r="S345" t="str">
            <v>6. ABOVE 1 YEAR</v>
          </cell>
          <cell r="T345" t="str">
            <v>PENDING DECLARATION</v>
          </cell>
        </row>
        <row r="346">
          <cell r="A346" t="str">
            <v>HCIU2001918</v>
          </cell>
          <cell r="B346">
            <v>20</v>
          </cell>
          <cell r="C346">
            <v>43431</v>
          </cell>
          <cell r="D346">
            <v>638</v>
          </cell>
          <cell r="E346" t="str">
            <v>MEDUME212417</v>
          </cell>
          <cell r="F346" t="str">
            <v>MITCH</v>
          </cell>
          <cell r="G346" t="str">
            <v>A1B/17/01/2</v>
          </cell>
          <cell r="H346">
            <v>0</v>
          </cell>
          <cell r="I346">
            <v>0</v>
          </cell>
          <cell r="J346">
            <v>0</v>
          </cell>
          <cell r="K346" t="str">
            <v>YEMKEN TRADING COMPANY</v>
          </cell>
          <cell r="L346" t="str">
            <v>Pend</v>
          </cell>
          <cell r="M346" t="str">
            <v>Pend</v>
          </cell>
          <cell r="N346" t="str">
            <v>Pend</v>
          </cell>
          <cell r="O346" t="str">
            <v>2 752 PP BAGS 50 KG EACH BAG CORN GRITS TYPE 101and1 08 HTS CODE 1103 13 10 COR N GRITS TYPE 101and108 NET W EIGHT 23 000 KGS 2 752 PP BAGS 50 KG EACH BAG CORN GRITS TYPE 101and1 08 HTS CODE 1103 13 10 COR N GRITS TYPE 101and108 NET W EIGHT 22 600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v>
          </cell>
          <cell r="P346" t="str">
            <v>Pend</v>
          </cell>
          <cell r="Q346" t="str">
            <v>Pend</v>
          </cell>
          <cell r="R346" t="str">
            <v>Pend</v>
          </cell>
          <cell r="S346" t="str">
            <v>6. ABOVE 1 YEAR</v>
          </cell>
          <cell r="T346" t="str">
            <v>PENDING DECLARATION</v>
          </cell>
        </row>
        <row r="347">
          <cell r="A347" t="str">
            <v>MSCU6608756</v>
          </cell>
          <cell r="B347">
            <v>20</v>
          </cell>
          <cell r="C347">
            <v>43431</v>
          </cell>
          <cell r="D347">
            <v>638</v>
          </cell>
          <cell r="E347" t="str">
            <v>MEDUME212417</v>
          </cell>
          <cell r="F347" t="str">
            <v>MITCH</v>
          </cell>
          <cell r="G347" t="str">
            <v>MITCH</v>
          </cell>
          <cell r="H347">
            <v>0</v>
          </cell>
          <cell r="I347">
            <v>0</v>
          </cell>
          <cell r="J347">
            <v>0</v>
          </cell>
          <cell r="K347" t="str">
            <v>YEMKEN TRADING COMPANY</v>
          </cell>
          <cell r="L347" t="str">
            <v>Pend</v>
          </cell>
          <cell r="M347" t="str">
            <v>Pend</v>
          </cell>
          <cell r="N347" t="str">
            <v>Pend</v>
          </cell>
          <cell r="O347" t="str">
            <v>2 752 PP BAGS 50 KG EACH BAG CORN GRITS TYPE 101and1 08 HTS CODE 1103 13 10 COR N GRITS TYPE 101and108 NET W EIGHT 23 000 KGS 2 752 PP BAGS 50 KG EACH BAG CORN GRITS TYPE 101and1 08 HTS CODE 1103 13 10 COR N GRITS TYPE 101and108 NET W EIGHT 22 600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v>
          </cell>
          <cell r="P347" t="str">
            <v>Pend</v>
          </cell>
          <cell r="Q347" t="str">
            <v>Pend</v>
          </cell>
          <cell r="R347" t="str">
            <v>Pend</v>
          </cell>
          <cell r="S347" t="str">
            <v>6. ABOVE 1 YEAR</v>
          </cell>
          <cell r="T347" t="str">
            <v>PENDING DECLARATION</v>
          </cell>
        </row>
        <row r="348">
          <cell r="A348" t="str">
            <v>GESU2110249</v>
          </cell>
          <cell r="B348">
            <v>20</v>
          </cell>
          <cell r="C348">
            <v>43434</v>
          </cell>
          <cell r="D348">
            <v>635</v>
          </cell>
          <cell r="E348" t="str">
            <v>EMKNSAMBA07663</v>
          </cell>
          <cell r="F348" t="str">
            <v>MITCH</v>
          </cell>
          <cell r="G348" t="str">
            <v>MITCH</v>
          </cell>
          <cell r="H348">
            <v>2019</v>
          </cell>
          <cell r="I348" t="str">
            <v>ICD</v>
          </cell>
          <cell r="J348">
            <v>109159</v>
          </cell>
          <cell r="K348" t="str">
            <v>SEASCAN MARITIME INSTITUTE LIMITED</v>
          </cell>
          <cell r="L348" t="str">
            <v>JAMREKS ENTERPRISES</v>
          </cell>
          <cell r="M348">
            <v>43647</v>
          </cell>
          <cell r="N348" t="str">
            <v>Pend</v>
          </cell>
          <cell r="O348"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48" t="str">
            <v>Pend</v>
          </cell>
          <cell r="Q348" t="str">
            <v>Pend</v>
          </cell>
          <cell r="R348" t="str">
            <v>Pend</v>
          </cell>
          <cell r="S348" t="str">
            <v>6. ABOVE 1 YEAR</v>
          </cell>
          <cell r="T348" t="str">
            <v>RELEASE PROCESS</v>
          </cell>
        </row>
        <row r="349">
          <cell r="A349" t="str">
            <v>GESU2894536</v>
          </cell>
          <cell r="B349">
            <v>20</v>
          </cell>
          <cell r="C349">
            <v>43434</v>
          </cell>
          <cell r="D349">
            <v>635</v>
          </cell>
          <cell r="E349" t="str">
            <v>EMKNSAMBA07663</v>
          </cell>
          <cell r="F349" t="str">
            <v>MITCH</v>
          </cell>
          <cell r="G349" t="str">
            <v>MITCH</v>
          </cell>
          <cell r="H349">
            <v>2019</v>
          </cell>
          <cell r="I349" t="str">
            <v>ICD</v>
          </cell>
          <cell r="J349">
            <v>109159</v>
          </cell>
          <cell r="K349" t="str">
            <v>SEASCAN MARITIME INSTITUTE LIMITED</v>
          </cell>
          <cell r="L349" t="str">
            <v>JAMREKS ENTERPRISES</v>
          </cell>
          <cell r="M349">
            <v>43647</v>
          </cell>
          <cell r="N349" t="str">
            <v>Pend</v>
          </cell>
          <cell r="O349"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49" t="str">
            <v>Pend</v>
          </cell>
          <cell r="Q349" t="str">
            <v>Pend</v>
          </cell>
          <cell r="R349" t="str">
            <v>Pend</v>
          </cell>
          <cell r="S349" t="str">
            <v>6. ABOVE 1 YEAR</v>
          </cell>
          <cell r="T349" t="str">
            <v>RELEASE PROCESS</v>
          </cell>
        </row>
        <row r="350">
          <cell r="A350" t="str">
            <v>MEDU6830707</v>
          </cell>
          <cell r="B350">
            <v>20</v>
          </cell>
          <cell r="C350">
            <v>43434</v>
          </cell>
          <cell r="D350">
            <v>635</v>
          </cell>
          <cell r="E350" t="str">
            <v>MEDUME212417</v>
          </cell>
          <cell r="F350" t="str">
            <v>MITCH</v>
          </cell>
          <cell r="G350" t="str">
            <v>MGR</v>
          </cell>
          <cell r="H350">
            <v>0</v>
          </cell>
          <cell r="I350">
            <v>0</v>
          </cell>
          <cell r="J350">
            <v>0</v>
          </cell>
          <cell r="K350" t="str">
            <v>YEMKEN TRADING COMPANY</v>
          </cell>
          <cell r="L350" t="str">
            <v>Pend</v>
          </cell>
          <cell r="M350" t="str">
            <v>Pend</v>
          </cell>
          <cell r="N350" t="str">
            <v>Pend</v>
          </cell>
          <cell r="O350" t="str">
            <v>2 752 PP BAGS 50 KG EACH BAG CORN GRITS TYPE 101and1 08 HTS CODE 1103 13 10 COR N GRITS TYPE 101and108 NET W EIGHT 23 000 KGS 2 752 PP BAGS 50 KG EACH BAG CORN GRITS TYPE 101and1 08 HTS CODE 1103 13 10 COR N GRITS TYPE 101and108 NET W EIGHT 22 600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CODE 1103 13 10 COR N GRITS TYPE 101and108 NET W EIGHT 23 000 KGS 2 752 PP BAGS 50 KG EACH BAG CORN GRITS TYPE 101and1 08 HTS </v>
          </cell>
          <cell r="P350" t="str">
            <v>Pend</v>
          </cell>
          <cell r="Q350" t="str">
            <v>Pend</v>
          </cell>
          <cell r="R350" t="str">
            <v>Pend</v>
          </cell>
          <cell r="S350" t="str">
            <v>6. ABOVE 1 YEAR</v>
          </cell>
          <cell r="T350" t="str">
            <v>PENDING DECLARATION</v>
          </cell>
        </row>
        <row r="351">
          <cell r="A351" t="str">
            <v>MSKU8456841</v>
          </cell>
          <cell r="B351">
            <v>40</v>
          </cell>
          <cell r="C351">
            <v>43434</v>
          </cell>
          <cell r="D351">
            <v>635</v>
          </cell>
          <cell r="E351" t="str">
            <v>966580722</v>
          </cell>
          <cell r="F351" t="str">
            <v>MITCH</v>
          </cell>
          <cell r="G351" t="str">
            <v>MITCH</v>
          </cell>
          <cell r="H351">
            <v>2018</v>
          </cell>
          <cell r="I351" t="str">
            <v>ICD</v>
          </cell>
          <cell r="J351">
            <v>62302</v>
          </cell>
          <cell r="K351" t="str">
            <v>MSAI IMPORT EXPORT LTD </v>
          </cell>
          <cell r="L351" t="str">
            <v>Pend</v>
          </cell>
          <cell r="M351">
            <v>43588</v>
          </cell>
          <cell r="N351" t="str">
            <v>Pend</v>
          </cell>
          <cell r="O351" t="str">
            <v>MACHINERY AND EQUIPMENT FOR THE MANUFACTURE OR REPAIR OF FOOTWEAR I NTRANSIT TO PORT CLEARANCE</v>
          </cell>
          <cell r="P351" t="str">
            <v>Pend</v>
          </cell>
          <cell r="Q351" t="str">
            <v>Pend</v>
          </cell>
          <cell r="R351" t="str">
            <v>Pend</v>
          </cell>
          <cell r="S351" t="str">
            <v>6. ABOVE 1 YEAR</v>
          </cell>
          <cell r="T351" t="str">
            <v>RELEASE PROCESS</v>
          </cell>
        </row>
        <row r="352">
          <cell r="A352" t="str">
            <v>TEMU5433755</v>
          </cell>
          <cell r="B352">
            <v>20</v>
          </cell>
          <cell r="C352">
            <v>43434</v>
          </cell>
          <cell r="D352">
            <v>635</v>
          </cell>
          <cell r="E352" t="str">
            <v>EMKNSAMBA07663</v>
          </cell>
          <cell r="F352" t="str">
            <v>MITCH</v>
          </cell>
          <cell r="G352" t="str">
            <v>MITCH</v>
          </cell>
          <cell r="H352">
            <v>2019</v>
          </cell>
          <cell r="I352" t="str">
            <v>ICD</v>
          </cell>
          <cell r="J352">
            <v>109159</v>
          </cell>
          <cell r="K352" t="str">
            <v>SEASCAN MARITIME INSTITUTE LIMITED</v>
          </cell>
          <cell r="L352" t="str">
            <v>JAMREKS ENTERPRISES</v>
          </cell>
          <cell r="M352">
            <v>43647</v>
          </cell>
          <cell r="N352" t="str">
            <v>Pend</v>
          </cell>
          <cell r="O352"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52" t="str">
            <v>Pend</v>
          </cell>
          <cell r="Q352" t="str">
            <v>Pend</v>
          </cell>
          <cell r="R352" t="str">
            <v>Pend</v>
          </cell>
          <cell r="S352" t="str">
            <v>6. ABOVE 1 YEAR</v>
          </cell>
          <cell r="T352" t="str">
            <v>RELEASE PROCESS</v>
          </cell>
        </row>
        <row r="353">
          <cell r="A353" t="str">
            <v>TRLU2600022</v>
          </cell>
          <cell r="B353">
            <v>20</v>
          </cell>
          <cell r="C353">
            <v>43434</v>
          </cell>
          <cell r="D353">
            <v>635</v>
          </cell>
          <cell r="E353" t="str">
            <v>EMKNSAMBA07663</v>
          </cell>
          <cell r="F353" t="str">
            <v>MITCH</v>
          </cell>
          <cell r="G353" t="str">
            <v>MITCH</v>
          </cell>
          <cell r="H353">
            <v>2019</v>
          </cell>
          <cell r="I353" t="str">
            <v>ICD</v>
          </cell>
          <cell r="J353">
            <v>109159</v>
          </cell>
          <cell r="K353" t="str">
            <v>SEASCAN MARITIME INSTITUTE LIMITED</v>
          </cell>
          <cell r="L353" t="str">
            <v>JAMREKS ENTERPRISES</v>
          </cell>
          <cell r="M353">
            <v>43647</v>
          </cell>
          <cell r="N353" t="str">
            <v>Pend</v>
          </cell>
          <cell r="O353"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53" t="str">
            <v>Pend</v>
          </cell>
          <cell r="Q353" t="str">
            <v>Pend</v>
          </cell>
          <cell r="R353" t="str">
            <v>Pend</v>
          </cell>
          <cell r="S353" t="str">
            <v>6. ABOVE 1 YEAR</v>
          </cell>
          <cell r="T353" t="str">
            <v>RELEASE PROCESS</v>
          </cell>
        </row>
        <row r="354">
          <cell r="A354" t="str">
            <v>CAXU2932018</v>
          </cell>
          <cell r="B354">
            <v>20</v>
          </cell>
          <cell r="C354">
            <v>43435</v>
          </cell>
          <cell r="D354">
            <v>634</v>
          </cell>
          <cell r="E354" t="str">
            <v>EMKNSAMBA07663</v>
          </cell>
          <cell r="F354" t="str">
            <v>MITCH</v>
          </cell>
          <cell r="G354" t="str">
            <v>MITCH</v>
          </cell>
          <cell r="H354">
            <v>2019</v>
          </cell>
          <cell r="I354" t="str">
            <v>ICD</v>
          </cell>
          <cell r="J354">
            <v>109159</v>
          </cell>
          <cell r="K354" t="str">
            <v>SEASCAN MARITIME INSTITUTE LIMITED</v>
          </cell>
          <cell r="L354" t="str">
            <v>JAMREKS ENTERPRISES</v>
          </cell>
          <cell r="M354">
            <v>43647</v>
          </cell>
          <cell r="N354" t="str">
            <v>Pend</v>
          </cell>
          <cell r="O354"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54" t="str">
            <v>Pend</v>
          </cell>
          <cell r="Q354" t="str">
            <v>Pend</v>
          </cell>
          <cell r="R354" t="str">
            <v>Pend</v>
          </cell>
          <cell r="S354" t="str">
            <v>6. ABOVE 1 YEAR</v>
          </cell>
          <cell r="T354" t="str">
            <v>RELEASE PROCESS</v>
          </cell>
        </row>
        <row r="355">
          <cell r="A355" t="str">
            <v>CAIU8950296</v>
          </cell>
          <cell r="B355">
            <v>40</v>
          </cell>
          <cell r="C355">
            <v>43436</v>
          </cell>
          <cell r="D355">
            <v>633</v>
          </cell>
          <cell r="E355" t="str">
            <v>MEDUVG033636</v>
          </cell>
          <cell r="F355" t="str">
            <v>ICDN</v>
          </cell>
          <cell r="G355" t="str">
            <v>CSTM2</v>
          </cell>
          <cell r="H355">
            <v>0</v>
          </cell>
          <cell r="I355">
            <v>0</v>
          </cell>
          <cell r="J355">
            <v>0</v>
          </cell>
          <cell r="K355" t="str">
            <v>URYSIA LTD</v>
          </cell>
          <cell r="L355" t="str">
            <v>Pend</v>
          </cell>
          <cell r="M355" t="str">
            <v>Pend</v>
          </cell>
          <cell r="N355" t="str">
            <v>Pend</v>
          </cell>
          <cell r="O355" t="str">
            <v>3008 SEMI KNOCKED DOWN VEHICLES HS CODE 392690 401699 731815 731816 731829 732620 741533 848490 870829 870899 INCLUDING 3008 SEMI KNOCKED DOWN VEHICLES HS CODE 392690 401699 731815 731816 731829 732620 741533 848490 870829 870899 INCLUDING 3008 SEMI KNOCKED DOWN VEHICLES HS CODE 392690 401699 731815 731816 731829 732620 741533 848490 870829 870899 INCLUDING 3008 SEMI KNOCKED DOWN VEHICLES </v>
          </cell>
          <cell r="P355" t="str">
            <v>Pend</v>
          </cell>
          <cell r="Q355" t="str">
            <v>Pend</v>
          </cell>
          <cell r="R355" t="str">
            <v>Pend</v>
          </cell>
          <cell r="S355" t="str">
            <v>6. ABOVE 1 YEAR</v>
          </cell>
          <cell r="T355" t="str">
            <v>PENDING DECLARATION</v>
          </cell>
        </row>
        <row r="356">
          <cell r="A356" t="str">
            <v>EMKU0680270</v>
          </cell>
          <cell r="B356">
            <v>20</v>
          </cell>
          <cell r="C356">
            <v>43436</v>
          </cell>
          <cell r="D356">
            <v>633</v>
          </cell>
          <cell r="E356" t="str">
            <v>EMKNSAMBA07663</v>
          </cell>
          <cell r="F356" t="str">
            <v>MITCH</v>
          </cell>
          <cell r="G356" t="str">
            <v>MITCH</v>
          </cell>
          <cell r="H356">
            <v>2019</v>
          </cell>
          <cell r="I356" t="str">
            <v>ICD</v>
          </cell>
          <cell r="J356">
            <v>109159</v>
          </cell>
          <cell r="K356" t="str">
            <v>SEASCAN MARITIME INSTITUTE LIMITED</v>
          </cell>
          <cell r="L356" t="str">
            <v>JAMREKS ENTERPRISES</v>
          </cell>
          <cell r="M356">
            <v>43647</v>
          </cell>
          <cell r="N356" t="str">
            <v>Pend</v>
          </cell>
          <cell r="O356"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56" t="str">
            <v>Pend</v>
          </cell>
          <cell r="Q356" t="str">
            <v>Pend</v>
          </cell>
          <cell r="R356" t="str">
            <v>Pend</v>
          </cell>
          <cell r="S356" t="str">
            <v>6. ABOVE 1 YEAR</v>
          </cell>
          <cell r="T356" t="str">
            <v>RELEASE PROCESS</v>
          </cell>
        </row>
        <row r="357">
          <cell r="A357" t="str">
            <v>EMKU7872320</v>
          </cell>
          <cell r="B357">
            <v>20</v>
          </cell>
          <cell r="C357">
            <v>43436</v>
          </cell>
          <cell r="D357">
            <v>633</v>
          </cell>
          <cell r="E357" t="str">
            <v>EMKNSAMBA07663</v>
          </cell>
          <cell r="F357" t="str">
            <v>MITCH</v>
          </cell>
          <cell r="G357" t="str">
            <v>MITCH</v>
          </cell>
          <cell r="H357">
            <v>2019</v>
          </cell>
          <cell r="I357" t="str">
            <v>ICD</v>
          </cell>
          <cell r="J357">
            <v>109159</v>
          </cell>
          <cell r="K357" t="str">
            <v>SEASCAN MARITIME INSTITUTE LIMITED</v>
          </cell>
          <cell r="L357" t="str">
            <v>JAMREKS ENTERPRISES</v>
          </cell>
          <cell r="M357">
            <v>43647</v>
          </cell>
          <cell r="N357" t="str">
            <v>Pend</v>
          </cell>
          <cell r="O357"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57" t="str">
            <v>Pend</v>
          </cell>
          <cell r="Q357" t="str">
            <v>Pend</v>
          </cell>
          <cell r="R357" t="str">
            <v>Pend</v>
          </cell>
          <cell r="S357" t="str">
            <v>6. ABOVE 1 YEAR</v>
          </cell>
          <cell r="T357" t="str">
            <v>RELEASE PROCESS</v>
          </cell>
        </row>
        <row r="358">
          <cell r="A358" t="str">
            <v>INKU6744125</v>
          </cell>
          <cell r="B358">
            <v>40</v>
          </cell>
          <cell r="C358">
            <v>43436</v>
          </cell>
          <cell r="D358">
            <v>633</v>
          </cell>
          <cell r="E358" t="str">
            <v>MEDUVG033636</v>
          </cell>
          <cell r="F358" t="str">
            <v>ICDN</v>
          </cell>
          <cell r="G358" t="str">
            <v>CSTM2</v>
          </cell>
          <cell r="H358">
            <v>0</v>
          </cell>
          <cell r="I358">
            <v>0</v>
          </cell>
          <cell r="J358">
            <v>0</v>
          </cell>
          <cell r="K358" t="str">
            <v>URYSIA LTD</v>
          </cell>
          <cell r="L358" t="str">
            <v>Pend</v>
          </cell>
          <cell r="M358" t="str">
            <v>Pend</v>
          </cell>
          <cell r="N358" t="str">
            <v>Pend</v>
          </cell>
          <cell r="O358" t="str">
            <v>3008 SEMI KNOCKED DOWN VEHICLES HS CODE 392690 401699 731815 731816 731829 732620 741533 848490 870829 870899 INCLUDING 3008 SEMI KNOCKED DOWN VEHICLES HS CODE 392690 401699 731815 731816 731829 732620 741533 848490 870829 870899 INCLUDING 3008 SEMI KNOCKED DOWN VEHICLES HS CODE 392690 401699 731815 731816 731829 732620 741533 848490 870829 870899 INCLUDING 3008 SEMI KNOCKED DOWN VEHICLES </v>
          </cell>
          <cell r="P358" t="str">
            <v>Pend</v>
          </cell>
          <cell r="Q358" t="str">
            <v>Pend</v>
          </cell>
          <cell r="R358" t="str">
            <v>Pend</v>
          </cell>
          <cell r="S358" t="str">
            <v>6. ABOVE 1 YEAR</v>
          </cell>
          <cell r="T358" t="str">
            <v>PENDING DECLARATION</v>
          </cell>
        </row>
        <row r="359">
          <cell r="A359" t="str">
            <v>MSCU7745650</v>
          </cell>
          <cell r="B359">
            <v>40</v>
          </cell>
          <cell r="C359">
            <v>43436</v>
          </cell>
          <cell r="D359">
            <v>633</v>
          </cell>
          <cell r="E359" t="str">
            <v>MEDUVG033636</v>
          </cell>
          <cell r="F359" t="str">
            <v>ICDN</v>
          </cell>
          <cell r="G359" t="str">
            <v>CSTM2</v>
          </cell>
          <cell r="H359">
            <v>0</v>
          </cell>
          <cell r="I359">
            <v>0</v>
          </cell>
          <cell r="J359">
            <v>0</v>
          </cell>
          <cell r="K359" t="str">
            <v>URYSIA LTD</v>
          </cell>
          <cell r="L359" t="str">
            <v>Pend</v>
          </cell>
          <cell r="M359" t="str">
            <v>Pend</v>
          </cell>
          <cell r="N359" t="str">
            <v>Pend</v>
          </cell>
          <cell r="O359" t="str">
            <v>3008 SEMI KNOCKED DOWN VEHICLES HS CODE 392690 401699 731815 731816 731829 732620 741533 848490 870829 870899 INCLUDING 3008 SEMI KNOCKED DOWN VEHICLES HS CODE 392690 401699 731815 731816 731829 732620 741533 848490 870829 870899 INCLUDING 3008 SEMI KNOCKED DOWN VEHICLES HS CODE 392690 401699 731815 731816 731829 732620 741533 848490 870829 870899 INCLUDING 3008 SEMI KNOCKED DOWN VEHICLES </v>
          </cell>
          <cell r="P359" t="str">
            <v>Pend</v>
          </cell>
          <cell r="Q359" t="str">
            <v>Pend</v>
          </cell>
          <cell r="R359" t="str">
            <v>Pend</v>
          </cell>
          <cell r="S359" t="str">
            <v>6. ABOVE 1 YEAR</v>
          </cell>
          <cell r="T359" t="str">
            <v>PENDING DECLARATION</v>
          </cell>
        </row>
        <row r="360">
          <cell r="A360" t="str">
            <v>MSCU8300443</v>
          </cell>
          <cell r="B360">
            <v>40</v>
          </cell>
          <cell r="C360">
            <v>43436</v>
          </cell>
          <cell r="D360">
            <v>633</v>
          </cell>
          <cell r="E360" t="str">
            <v>MEDUBB322726</v>
          </cell>
          <cell r="F360" t="str">
            <v>MITCH</v>
          </cell>
          <cell r="G360" t="str">
            <v>MITCH</v>
          </cell>
          <cell r="H360">
            <v>2019</v>
          </cell>
          <cell r="I360" t="str">
            <v>ICD</v>
          </cell>
          <cell r="J360">
            <v>99674</v>
          </cell>
          <cell r="K360" t="str">
            <v>FML LOGISTICS INC</v>
          </cell>
          <cell r="L360" t="str">
            <v>PALM FREIGHTERS LTD</v>
          </cell>
          <cell r="M360">
            <v>43591</v>
          </cell>
          <cell r="N360" t="str">
            <v>Pend</v>
          </cell>
          <cell r="O360" t="str">
            <v>USED SHOES FREIGHT PREPAID RE-EXPORT CARGO RETURN TO ORIGIN</v>
          </cell>
          <cell r="P360" t="str">
            <v>Pend</v>
          </cell>
          <cell r="Q360" t="str">
            <v>Pend</v>
          </cell>
          <cell r="R360" t="str">
            <v>Pend</v>
          </cell>
          <cell r="S360" t="str">
            <v>6. ABOVE 1 YEAR</v>
          </cell>
          <cell r="T360" t="str">
            <v>RELEASE PROCESS</v>
          </cell>
        </row>
        <row r="361">
          <cell r="A361" t="str">
            <v>PCIU8852235</v>
          </cell>
          <cell r="B361">
            <v>40</v>
          </cell>
          <cell r="C361">
            <v>43437</v>
          </cell>
          <cell r="D361">
            <v>632</v>
          </cell>
          <cell r="E361" t="str">
            <v>PKG800869700</v>
          </cell>
          <cell r="F361" t="str">
            <v>NICT</v>
          </cell>
          <cell r="G361" t="str">
            <v>NICT</v>
          </cell>
          <cell r="H361">
            <v>0</v>
          </cell>
          <cell r="I361">
            <v>0</v>
          </cell>
          <cell r="J361">
            <v>0</v>
          </cell>
          <cell r="K361" t="str">
            <v>FURNITURE ELEGANCE LTD P O BOX8776-00200GR FLOOR PARAMOUNT PLAZA MURA</v>
          </cell>
          <cell r="L361" t="str">
            <v>Pend</v>
          </cell>
          <cell r="M361" t="str">
            <v>Pend</v>
          </cell>
          <cell r="N361" t="str">
            <v>Pend</v>
          </cell>
          <cell r="O361" t="str">
            <v>659 CARTONS OF WOODEN FURNITURE HS CODE 9403 50 0000 SHIPPED ON BOARD 01 11 2018 TEL 254 702842500</v>
          </cell>
          <cell r="P361" t="str">
            <v>Pend</v>
          </cell>
          <cell r="Q361" t="str">
            <v>Pend</v>
          </cell>
          <cell r="R361" t="str">
            <v>Pend</v>
          </cell>
          <cell r="S361" t="str">
            <v>6. ABOVE 1 YEAR</v>
          </cell>
          <cell r="T361" t="str">
            <v>PENDING DECLARATION</v>
          </cell>
        </row>
        <row r="362">
          <cell r="A362" t="str">
            <v>TGHU1756010</v>
          </cell>
          <cell r="B362">
            <v>20</v>
          </cell>
          <cell r="C362">
            <v>43437</v>
          </cell>
          <cell r="D362">
            <v>632</v>
          </cell>
          <cell r="E362" t="str">
            <v>606160834</v>
          </cell>
          <cell r="F362" t="str">
            <v>MITCH</v>
          </cell>
          <cell r="G362" t="str">
            <v>MITCH</v>
          </cell>
          <cell r="H362">
            <v>2018</v>
          </cell>
          <cell r="I362" t="str">
            <v>ICD</v>
          </cell>
          <cell r="J362" t="str">
            <v> 62329</v>
          </cell>
          <cell r="K362" t="str">
            <v>PATTAYA TRADING LIMITED</v>
          </cell>
          <cell r="L362" t="str">
            <v>MURANGA FORWARDERS LTD</v>
          </cell>
          <cell r="M362">
            <v>43440</v>
          </cell>
          <cell r="N362" t="str">
            <v>Pend</v>
          </cell>
          <cell r="O362" t="str">
            <v>1X20 CONTAINER S 1 330 JERRYCANS OF OKI BRAND VEGETABLE COOKING OIL PACKED IN 20 LITRES NET JERRYCAN NET WEIGHT 23 940 00 KGS THE C ONTRAC T OF CARRIAGE AFFREIGHTMENT EVIDENCED BY THIS BILL OF LADIN G SHALL BE ACCOMPLISED TERMINATED AS SOON AS THE GOODS DISCHARGED A T MOMBASA IN ANY EVENT THE CARRIER IS ABSOLVED FOR ALL LIABILITY WHATSOEVE R FOR ONWARDS DELIVERY OF THE GOODS INTRANSIT TO PORT CL EARANCE</v>
          </cell>
          <cell r="P362" t="str">
            <v>Pend</v>
          </cell>
          <cell r="Q362" t="str">
            <v>Pend</v>
          </cell>
          <cell r="R362" t="str">
            <v>Pend</v>
          </cell>
          <cell r="S362" t="str">
            <v>6. ABOVE 1 YEAR</v>
          </cell>
          <cell r="T362" t="str">
            <v>RELEASE PROCESS</v>
          </cell>
        </row>
        <row r="363">
          <cell r="A363" t="str">
            <v>EISU3995655</v>
          </cell>
          <cell r="B363">
            <v>20</v>
          </cell>
          <cell r="C363">
            <v>43439</v>
          </cell>
          <cell r="D363">
            <v>630</v>
          </cell>
          <cell r="E363" t="str">
            <v>040800304356</v>
          </cell>
          <cell r="F363" t="str">
            <v>MITCH</v>
          </cell>
          <cell r="G363" t="str">
            <v>MITCH</v>
          </cell>
          <cell r="H363" t="str">
            <v>2020</v>
          </cell>
          <cell r="I363" t="str">
            <v>ICD</v>
          </cell>
          <cell r="J363">
            <v>197670</v>
          </cell>
          <cell r="K363" t="str">
            <v>DHARMENDRA SHAMJI WALJI PATEL</v>
          </cell>
          <cell r="L363" t="str">
            <v>HABO AGENCIES LTD</v>
          </cell>
          <cell r="M363" t="str">
            <v>Pend</v>
          </cell>
          <cell r="N363" t="str">
            <v>Pend</v>
          </cell>
          <cell r="O363" t="str">
            <v>3X20 FCL CONTAINERS  STC 84 BAGS SILVER GEY SLATE WIDTH 50 75  100 MM AND LENGTH 200  600 AND BLACK GRANITE COBBLES SIZE 10 TIMES 4  6 CM BLACK GRANITE COBBLES TOP and SIDES NATURAL DRESSED BOTTOM SAWN SIZE 10 X 10 X 4  6 CM</v>
          </cell>
          <cell r="P363" t="str">
            <v>C4</v>
          </cell>
          <cell r="Q363" t="str">
            <v>Pend</v>
          </cell>
          <cell r="R363" t="str">
            <v>Pend</v>
          </cell>
          <cell r="S363" t="str">
            <v>6. ABOVE 1 YEAR</v>
          </cell>
          <cell r="T363" t="str">
            <v>PENDING DPC</v>
          </cell>
        </row>
        <row r="364">
          <cell r="A364" t="str">
            <v>SEGU4726177</v>
          </cell>
          <cell r="B364">
            <v>40</v>
          </cell>
          <cell r="C364">
            <v>43439</v>
          </cell>
          <cell r="D364">
            <v>630</v>
          </cell>
          <cell r="E364" t="str">
            <v>MEDUVG033636</v>
          </cell>
          <cell r="F364" t="str">
            <v>ICDN</v>
          </cell>
          <cell r="G364" t="str">
            <v>CSTM2</v>
          </cell>
          <cell r="H364">
            <v>0</v>
          </cell>
          <cell r="I364">
            <v>0</v>
          </cell>
          <cell r="J364">
            <v>0</v>
          </cell>
          <cell r="K364" t="str">
            <v>URYSIA LTD</v>
          </cell>
          <cell r="L364" t="str">
            <v>Pend</v>
          </cell>
          <cell r="M364" t="str">
            <v>Pend</v>
          </cell>
          <cell r="N364" t="str">
            <v>Pend</v>
          </cell>
          <cell r="O364" t="str">
            <v>3008 SEMI KNOCKED DOWN VEHICLES HS CODE 392690 401699 731815 731816 731829 732620 741533 848490 870829 870899 INCLUDING 3008 SEMI KNOCKED DOWN VEHICLES HS CODE 392690 401699 731815 731816 731829 732620 741533 848490 870829 870899 INCLUDING 3008 SEMI KNOCKED DOWN VEHICLES HS CODE 392690 401699 731815 731816 731829 732620 741533 848490 870829 870899 INCLUDING 3008 SEMI KNOCKED DOWN VEHICLES </v>
          </cell>
          <cell r="P364" t="str">
            <v>Pend</v>
          </cell>
          <cell r="Q364" t="str">
            <v>Pend</v>
          </cell>
          <cell r="R364" t="str">
            <v>Pend</v>
          </cell>
          <cell r="S364" t="str">
            <v>6. ABOVE 1 YEAR</v>
          </cell>
          <cell r="T364" t="str">
            <v>PENDING DECLARATION</v>
          </cell>
        </row>
        <row r="365">
          <cell r="A365" t="str">
            <v>SVWU7804463</v>
          </cell>
          <cell r="B365">
            <v>40</v>
          </cell>
          <cell r="C365">
            <v>43440</v>
          </cell>
          <cell r="D365">
            <v>629</v>
          </cell>
          <cell r="E365" t="str">
            <v>711418833</v>
          </cell>
          <cell r="F365" t="str">
            <v>MITCH</v>
          </cell>
          <cell r="G365" t="str">
            <v>MITCH</v>
          </cell>
          <cell r="H365" t="str">
            <v>2020</v>
          </cell>
          <cell r="I365" t="str">
            <v>ICD</v>
          </cell>
          <cell r="J365" t="str">
            <v> 88860</v>
          </cell>
          <cell r="K365" t="str">
            <v>SARAH JEBET KIPLAGAT</v>
          </cell>
          <cell r="L365" t="str">
            <v>Pend</v>
          </cell>
          <cell r="M365" t="str">
            <v>Pend</v>
          </cell>
          <cell r="N365" t="str">
            <v>Pend</v>
          </cell>
          <cell r="O365" t="str">
            <v>1X40FT STC 39USED CARPETS BIG AND SMALL</v>
          </cell>
          <cell r="P365" t="str">
            <v>Pend</v>
          </cell>
          <cell r="Q365" t="str">
            <v>Pend</v>
          </cell>
          <cell r="R365" t="str">
            <v>Pend</v>
          </cell>
          <cell r="S365" t="str">
            <v>6. ABOVE 1 YEAR</v>
          </cell>
          <cell r="T365" t="str">
            <v>PENDING DPC</v>
          </cell>
        </row>
        <row r="366">
          <cell r="A366" t="str">
            <v>TCNU9951449</v>
          </cell>
          <cell r="B366">
            <v>40</v>
          </cell>
          <cell r="C366">
            <v>43440</v>
          </cell>
          <cell r="D366">
            <v>629</v>
          </cell>
          <cell r="E366" t="str">
            <v>711428288</v>
          </cell>
          <cell r="F366" t="str">
            <v>MITCH</v>
          </cell>
          <cell r="G366" t="str">
            <v>MITCH</v>
          </cell>
          <cell r="H366">
            <v>2018</v>
          </cell>
          <cell r="I366" t="str">
            <v>ICD</v>
          </cell>
          <cell r="J366">
            <v>65595</v>
          </cell>
          <cell r="K366" t="str">
            <v>WILLIAM KABUCHWA MURAGE EUROFURNITURE PARADISE KENYA PO BOX 9085 00200 NAIROBI KENYA EMAIL WILLIZHOLDINGS GMAIL COM P</v>
          </cell>
          <cell r="L366" t="str">
            <v>RANK NETWORK LOGISTICS LIMITED</v>
          </cell>
          <cell r="M366">
            <v>43640</v>
          </cell>
          <cell r="N366" t="str">
            <v>03/07/2019 </v>
          </cell>
          <cell r="O366" t="str">
            <v>2 USED CORNERSEAT 17 USED SOFAS SETS 8 USED DINER CHAIRS 38 USED HO METRAINER 12 USED COFFEE TABLES 3 USED SINGLE RECLINER SEAT 1 USED SIDETABLE 3IN1 8 USED CARPETS INTRANSIT TO PORT CLEARANCE</v>
          </cell>
          <cell r="P366" t="str">
            <v>Pend</v>
          </cell>
          <cell r="Q366" t="str">
            <v>Pend</v>
          </cell>
          <cell r="R366" t="str">
            <v>Pend</v>
          </cell>
          <cell r="S366" t="str">
            <v>6. ABOVE 1 YEAR</v>
          </cell>
          <cell r="T366" t="str">
            <v>RELEASED BUT IN YARD</v>
          </cell>
        </row>
        <row r="367">
          <cell r="A367" t="str">
            <v>TTNU1425604</v>
          </cell>
          <cell r="B367">
            <v>20</v>
          </cell>
          <cell r="C367">
            <v>43440</v>
          </cell>
          <cell r="D367">
            <v>629</v>
          </cell>
          <cell r="E367" t="str">
            <v>EMKNSAMBA07663</v>
          </cell>
          <cell r="F367" t="str">
            <v>MITCH</v>
          </cell>
          <cell r="G367" t="str">
            <v>MITCH</v>
          </cell>
          <cell r="H367">
            <v>2019</v>
          </cell>
          <cell r="I367" t="str">
            <v>ICD</v>
          </cell>
          <cell r="J367">
            <v>109159</v>
          </cell>
          <cell r="K367" t="str">
            <v>SEASCAN MARITIME INSTITUTE LIMITED</v>
          </cell>
          <cell r="L367" t="str">
            <v>JAMREKS ENTERPRISES</v>
          </cell>
          <cell r="M367">
            <v>43647</v>
          </cell>
          <cell r="N367" t="str">
            <v>Pend</v>
          </cell>
          <cell r="O367"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67" t="str">
            <v>Pend</v>
          </cell>
          <cell r="Q367" t="str">
            <v>Pend</v>
          </cell>
          <cell r="R367" t="str">
            <v>Pend</v>
          </cell>
          <cell r="S367" t="str">
            <v>6. ABOVE 1 YEAR</v>
          </cell>
          <cell r="T367" t="str">
            <v>RELEASE PROCESS</v>
          </cell>
        </row>
        <row r="368">
          <cell r="A368" t="str">
            <v>CNMU3623439</v>
          </cell>
          <cell r="B368">
            <v>20</v>
          </cell>
          <cell r="C368">
            <v>43441</v>
          </cell>
          <cell r="D368">
            <v>628</v>
          </cell>
          <cell r="E368" t="str">
            <v>EMKNSAMBA07663</v>
          </cell>
          <cell r="F368" t="str">
            <v>MITCH</v>
          </cell>
          <cell r="G368" t="str">
            <v>MITCH</v>
          </cell>
          <cell r="H368">
            <v>2019</v>
          </cell>
          <cell r="I368" t="str">
            <v>ICD</v>
          </cell>
          <cell r="J368">
            <v>109159</v>
          </cell>
          <cell r="K368" t="str">
            <v>SEASCAN MARITIME INSTITUTE LIMITED</v>
          </cell>
          <cell r="L368" t="str">
            <v>JAMREKS ENTERPRISES</v>
          </cell>
          <cell r="M368">
            <v>43647</v>
          </cell>
          <cell r="N368" t="str">
            <v>Pend</v>
          </cell>
          <cell r="O368" t="str">
            <v>1X20 FCL CONTAINER STC 34 PACKAGES PLATES ANGLES AIR COMPRESSOR RECONDITIONED WITH HOSE AND ACCESSORIES-1 NET AIRLESS SPRAY PAINTING CONDITONED WITH HOSE AND ACCESSORIES -1IDF E1802791962 HULL NO 06 07 KSU INV NO 108 JN 18-19 DATE 23 10 2018 S BILL NO 8630231 DT 31 10 2018 PART OF UNASSEMBLED KIT OF 2260 KL TANKER HULL NO 06 17KSU CONSISTING OF MILD STEEL PIPING AND VALVES ELECTRICALS PANELLING PUMPS OILY WATER SEPARATOR PROPULSION SYSTEM ANCHOR AND MOORING DECK OUTFITTINGS LIFE SAVING AND FIRE FIGHTING APPLIANCES NAVIGATIONAL SIGNS AND EQUIPMENT TOOLS TACKLES YARD MACHINERIES CONSUMABLES SPARES AND SAFETY ITEMS TARIFF NO 890690 PARTSHIPMENT HOUSE TO HOUSE ICD EMBAKASI NAIROBI 1X20 FCL CONTAINER STC 31 PACKAGES PLATES ANGLES AIR COMPRESSOR RECONDITIONED WITH HOSE AND ACCESSORIES-1 NET AIRLESS SPRAY PAINTING CONDITONED WITH HOSE AND ACCESSORIES -1IDF E1802791962 </v>
          </cell>
          <cell r="P368" t="str">
            <v>Pend</v>
          </cell>
          <cell r="Q368" t="str">
            <v>Pend</v>
          </cell>
          <cell r="R368" t="str">
            <v>Pend</v>
          </cell>
          <cell r="S368" t="str">
            <v>6. ABOVE 1 YEAR</v>
          </cell>
          <cell r="T368" t="str">
            <v>RELEASE PROCESS</v>
          </cell>
        </row>
        <row r="369">
          <cell r="A369" t="str">
            <v>PCIU8426266</v>
          </cell>
          <cell r="B369">
            <v>40</v>
          </cell>
          <cell r="C369">
            <v>43442</v>
          </cell>
          <cell r="D369">
            <v>627</v>
          </cell>
          <cell r="E369" t="str">
            <v>SEL800559400</v>
          </cell>
          <cell r="F369" t="str">
            <v>MITCH</v>
          </cell>
          <cell r="G369" t="str">
            <v>MITCH</v>
          </cell>
          <cell r="H369">
            <v>0</v>
          </cell>
          <cell r="I369">
            <v>0</v>
          </cell>
          <cell r="J369">
            <v>0</v>
          </cell>
          <cell r="K369" t="str">
            <v>AMARA BB LIMITED MAALIM JUMA RD LR1 475 NR 12 P O BOX35214-00100 NAI</v>
          </cell>
          <cell r="L369" t="str">
            <v>Pend</v>
          </cell>
          <cell r="M369" t="str">
            <v>Pend</v>
          </cell>
          <cell r="N369" t="str">
            <v>Pend</v>
          </cell>
          <cell r="O369" t="str">
            <v>4 PALLETS OF INCINERATOR FOR HOSPITAL KRHT-50 TYPE FREIGHT PREPAID</v>
          </cell>
          <cell r="P369" t="str">
            <v>Pend</v>
          </cell>
          <cell r="Q369" t="str">
            <v>Pend</v>
          </cell>
          <cell r="R369" t="str">
            <v>Pend</v>
          </cell>
          <cell r="S369" t="str">
            <v>6. ABOVE 1 YEAR</v>
          </cell>
          <cell r="T369" t="str">
            <v>PENDING DECLARATION</v>
          </cell>
        </row>
        <row r="370">
          <cell r="A370" t="str">
            <v>CAIU3703164</v>
          </cell>
          <cell r="B370">
            <v>20</v>
          </cell>
          <cell r="C370">
            <v>43443</v>
          </cell>
          <cell r="D370">
            <v>626</v>
          </cell>
          <cell r="E370" t="str">
            <v>AMC0687416</v>
          </cell>
          <cell r="F370" t="str">
            <v>MITCH</v>
          </cell>
          <cell r="G370" t="str">
            <v>MITCH</v>
          </cell>
          <cell r="H370">
            <v>0</v>
          </cell>
          <cell r="I370">
            <v>0</v>
          </cell>
          <cell r="J370">
            <v>0</v>
          </cell>
          <cell r="K370" t="str">
            <v>BRIDGE MOTIVATION AND TRAVEL LTD</v>
          </cell>
          <cell r="L370" t="str">
            <v>Pend</v>
          </cell>
          <cell r="M370" t="str">
            <v>Pend</v>
          </cell>
          <cell r="N370" t="str">
            <v>Pend</v>
          </cell>
          <cell r="O370" t="str">
            <v>1 X 20ST CONTAINER TOTAL 420 CASES ONLY TOTAL FOUR HUNDRED TWENTY CASES ONLY FORCE-10 SQ 20S 84MM CIGARETTES 420 MASTER CASES EACH MASTER CASE CONTAINS 10000 CIGARETTES INV NO CIG 18-19 242 DT 13 11 2018 SBILL NO 8858803 DT 13 11 2018 NET WT 5880 000 KGS CARGO IN TRANSIT TO MSA ON CONSIGNEE RISK ACCOUNT CARRIER LIABILITY CEASES AT MOMBASA FREIGHT PREPAID HS CODE 24022090</v>
          </cell>
          <cell r="P370" t="str">
            <v>Pend</v>
          </cell>
          <cell r="Q370" t="str">
            <v>Pend</v>
          </cell>
          <cell r="R370" t="str">
            <v>Pend</v>
          </cell>
          <cell r="S370" t="str">
            <v>6. ABOVE 1 YEAR</v>
          </cell>
          <cell r="T370" t="str">
            <v>PENDING DECLARATION</v>
          </cell>
        </row>
        <row r="371">
          <cell r="A371" t="str">
            <v>TTNU9632212</v>
          </cell>
          <cell r="B371">
            <v>40</v>
          </cell>
          <cell r="C371">
            <v>43443</v>
          </cell>
          <cell r="D371">
            <v>626</v>
          </cell>
          <cell r="E371" t="str">
            <v>MEDUVG033636</v>
          </cell>
          <cell r="F371" t="str">
            <v>ICDN</v>
          </cell>
          <cell r="G371" t="str">
            <v>CSTM2</v>
          </cell>
          <cell r="H371">
            <v>0</v>
          </cell>
          <cell r="I371">
            <v>0</v>
          </cell>
          <cell r="J371">
            <v>0</v>
          </cell>
          <cell r="K371" t="str">
            <v>URYSIA LTD</v>
          </cell>
          <cell r="L371" t="str">
            <v>Pend</v>
          </cell>
          <cell r="M371" t="str">
            <v>Pend</v>
          </cell>
          <cell r="N371" t="str">
            <v>Pend</v>
          </cell>
          <cell r="O371" t="str">
            <v>3008 SEMI KNOCKED DOWN VEHICLES HS CODE 392690 401699 731815 731816 731829 732620 741533 848490 870829 870899 INCLUDING 3008 SEMI KNOCKED DOWN VEHICLES HS CODE 392690 401699 731815 731816 731829 732620 741533 848490 870829 870899 INCLUDING 3008 SEMI KNOCKED DOWN VEHICLES HS CODE 392690 401699 731815 731816 731829 732620 741533 848490 870829 870899 INCLUDING 3008 SEMI KNOCKED DOWN VEHICLES </v>
          </cell>
          <cell r="P371" t="str">
            <v>Pend</v>
          </cell>
          <cell r="Q371" t="str">
            <v>Pend</v>
          </cell>
          <cell r="R371" t="str">
            <v>Pend</v>
          </cell>
          <cell r="S371" t="str">
            <v>6. ABOVE 1 YEAR</v>
          </cell>
          <cell r="T371" t="str">
            <v>PENDING DECLARATION</v>
          </cell>
        </row>
        <row r="372">
          <cell r="A372" t="str">
            <v>SUDU6576287</v>
          </cell>
          <cell r="B372">
            <v>40</v>
          </cell>
          <cell r="C372">
            <v>43446</v>
          </cell>
          <cell r="D372">
            <v>623</v>
          </cell>
          <cell r="E372" t="str">
            <v>966784730</v>
          </cell>
          <cell r="F372" t="str">
            <v>ICDN</v>
          </cell>
          <cell r="G372" t="str">
            <v>CSTM2</v>
          </cell>
          <cell r="H372">
            <v>0</v>
          </cell>
          <cell r="I372">
            <v>0</v>
          </cell>
          <cell r="J372">
            <v>0</v>
          </cell>
          <cell r="K372" t="str">
            <v>WILFRED OCHIENG ODERO 00 100 BELL</v>
          </cell>
          <cell r="L372" t="str">
            <v>Pend</v>
          </cell>
          <cell r="M372" t="str">
            <v>Pend</v>
          </cell>
          <cell r="N372" t="str">
            <v>Pend</v>
          </cell>
          <cell r="O372" t="str">
            <v>1 PACKAGE OF HOUSEHOLD GOODS AND PERSONAL EFFECT 1 PACKAGE OF CAR P ARTS HS CODE 9403200010 X20181031186457 INTRANSIT TO PORT CL EARANCE</v>
          </cell>
          <cell r="P372" t="str">
            <v>Pend</v>
          </cell>
          <cell r="Q372" t="str">
            <v>Pend</v>
          </cell>
          <cell r="R372" t="str">
            <v>Pend</v>
          </cell>
          <cell r="S372" t="str">
            <v>6. ABOVE 1 YEAR</v>
          </cell>
          <cell r="T372" t="str">
            <v>PENDING DECLARATION</v>
          </cell>
        </row>
        <row r="373">
          <cell r="A373" t="str">
            <v>TRHU1509692</v>
          </cell>
          <cell r="B373">
            <v>20</v>
          </cell>
          <cell r="C373">
            <v>43448</v>
          </cell>
          <cell r="D373">
            <v>621</v>
          </cell>
          <cell r="E373" t="str">
            <v>MSCUOY365642</v>
          </cell>
          <cell r="F373" t="str">
            <v>NICT</v>
          </cell>
          <cell r="G373" t="str">
            <v>FIRE</v>
          </cell>
          <cell r="H373">
            <v>0</v>
          </cell>
          <cell r="I373">
            <v>0</v>
          </cell>
          <cell r="J373">
            <v>0</v>
          </cell>
          <cell r="K373" t="str">
            <v>EL MELEKA FOR FOOD INDUSTRIES</v>
          </cell>
          <cell r="L373" t="str">
            <v>Pend</v>
          </cell>
          <cell r="M373" t="str">
            <v>Pend</v>
          </cell>
          <cell r="N373" t="str">
            <v>Pend</v>
          </cell>
          <cell r="O373" t="str">
            <v>10th of ramadan-3rd in dustrial zone a2 8east e gypt t 002-015-41199 f 002-015-411990 - - - - - - - - - - - - - - - - - - - 2500 CARTONS FATTIS and MONIS SPAGHETTI AS PER P I NO 2018PI411 N W 250 00 KG 1250 cartons FATTIS and MONIS SPAGHETTI 500 gm 1250 cartons FATTIS and MONIS SPAGHETTI 250 gm 21 DAYS FREE TIME AT POD</v>
          </cell>
          <cell r="P373" t="str">
            <v>Pend</v>
          </cell>
          <cell r="Q373" t="str">
            <v>Pend</v>
          </cell>
          <cell r="R373" t="str">
            <v>Pend</v>
          </cell>
          <cell r="S373" t="str">
            <v>6. ABOVE 1 YEAR</v>
          </cell>
          <cell r="T373" t="str">
            <v>PENDING DECLARATION</v>
          </cell>
        </row>
        <row r="374">
          <cell r="A374" t="str">
            <v>MEDU4254161</v>
          </cell>
          <cell r="B374">
            <v>40</v>
          </cell>
          <cell r="C374">
            <v>43449</v>
          </cell>
          <cell r="D374">
            <v>620</v>
          </cell>
          <cell r="E374" t="str">
            <v>MEDUMR114981</v>
          </cell>
          <cell r="F374" t="str">
            <v>NICT</v>
          </cell>
          <cell r="G374" t="str">
            <v>NICT</v>
          </cell>
          <cell r="H374">
            <v>2018</v>
          </cell>
          <cell r="I374" t="str">
            <v>ICD</v>
          </cell>
          <cell r="J374">
            <v>67161</v>
          </cell>
          <cell r="K374" t="str">
            <v>CYUBAHIRO ALEXANDRE</v>
          </cell>
          <cell r="L374" t="str">
            <v>FIBER FREIGHT FORWARDERS</v>
          </cell>
          <cell r="M374" t="str">
            <v>Pend</v>
          </cell>
          <cell r="N374" t="str">
            <v>Pend</v>
          </cell>
          <cell r="O374" t="str">
            <v>EFFETS PERSONNELS FREIGHT PAYABLE AT MARSEILLE</v>
          </cell>
          <cell r="P374" t="str">
            <v>Pend</v>
          </cell>
          <cell r="Q374" t="str">
            <v>Pend</v>
          </cell>
          <cell r="R374" t="str">
            <v>Pend</v>
          </cell>
          <cell r="S374" t="str">
            <v>6. ABOVE 1 YEAR</v>
          </cell>
          <cell r="T374" t="str">
            <v>PENDING DPC</v>
          </cell>
        </row>
        <row r="375">
          <cell r="A375" t="str">
            <v>CSNU6181436</v>
          </cell>
          <cell r="B375">
            <v>40</v>
          </cell>
          <cell r="C375">
            <v>43453</v>
          </cell>
          <cell r="D375">
            <v>616</v>
          </cell>
          <cell r="E375" t="str">
            <v>COSU6880298310</v>
          </cell>
          <cell r="F375" t="str">
            <v>MITCH</v>
          </cell>
          <cell r="G375" t="str">
            <v>MITCH</v>
          </cell>
          <cell r="H375">
            <v>2019</v>
          </cell>
          <cell r="I375" t="str">
            <v>ICD</v>
          </cell>
          <cell r="J375" t="str">
            <v>81944 </v>
          </cell>
          <cell r="K375" t="str">
            <v>PASAIBA TOURMALINE LTD</v>
          </cell>
          <cell r="L375" t="str">
            <v>ALPHA WORLDWIDE FREIGHT LIMITED</v>
          </cell>
          <cell r="M375">
            <v>43518</v>
          </cell>
          <cell r="N375">
            <v>43641.088101851848</v>
          </cell>
          <cell r="O375" t="str">
            <v>MEDICAL EQUIPMENT PLACE OF DELIVERY PORT CLEARANCE1000</v>
          </cell>
          <cell r="P375" t="str">
            <v>Pend</v>
          </cell>
          <cell r="Q375" t="str">
            <v>Pend</v>
          </cell>
          <cell r="R375" t="str">
            <v>Pend</v>
          </cell>
          <cell r="S375" t="str">
            <v>6. ABOVE 1 YEAR</v>
          </cell>
          <cell r="T375" t="str">
            <v>RELEASED BUT IN YARD</v>
          </cell>
        </row>
        <row r="376">
          <cell r="A376" t="str">
            <v>CSNU6406907</v>
          </cell>
          <cell r="B376">
            <v>40</v>
          </cell>
          <cell r="C376">
            <v>43453</v>
          </cell>
          <cell r="D376">
            <v>616</v>
          </cell>
          <cell r="E376" t="str">
            <v>COSU6197934590</v>
          </cell>
          <cell r="F376" t="str">
            <v>MITCH</v>
          </cell>
          <cell r="G376" t="str">
            <v>MITCH</v>
          </cell>
          <cell r="H376">
            <v>2019</v>
          </cell>
          <cell r="I376" t="str">
            <v>MSA</v>
          </cell>
          <cell r="J376" t="str">
            <v> 7151223</v>
          </cell>
          <cell r="K376" t="str">
            <v>HAPPY AND FUNNY TRADE LIMITED</v>
          </cell>
          <cell r="L376" t="str">
            <v>Pend</v>
          </cell>
          <cell r="M376" t="str">
            <v>Pend</v>
          </cell>
          <cell r="N376" t="str">
            <v>Pend</v>
          </cell>
          <cell r="O376" t="str">
            <v>520BALES OF USED CLOTHING GRADE II PLACE OF DELIVERY PORT CLEARANCE1000</v>
          </cell>
          <cell r="P376" t="str">
            <v>Pend</v>
          </cell>
          <cell r="Q376" t="str">
            <v>Pend</v>
          </cell>
          <cell r="R376" t="str">
            <v>Pend</v>
          </cell>
          <cell r="S376" t="str">
            <v>6. ABOVE 1 YEAR</v>
          </cell>
          <cell r="T376" t="str">
            <v>PENDING DPC</v>
          </cell>
        </row>
        <row r="377">
          <cell r="A377" t="str">
            <v>FSCU8624960</v>
          </cell>
          <cell r="B377">
            <v>40</v>
          </cell>
          <cell r="C377">
            <v>43453</v>
          </cell>
          <cell r="D377">
            <v>616</v>
          </cell>
          <cell r="E377" t="str">
            <v>COSU6197855710</v>
          </cell>
          <cell r="F377" t="str">
            <v>MITCH</v>
          </cell>
          <cell r="G377" t="str">
            <v>MITCH</v>
          </cell>
          <cell r="H377">
            <v>2019</v>
          </cell>
          <cell r="I377" t="str">
            <v>MSA</v>
          </cell>
          <cell r="J377">
            <v>7151222</v>
          </cell>
          <cell r="K377" t="str">
            <v>HAPPY AND FUNNY TRADE LIMITED</v>
          </cell>
          <cell r="L377" t="str">
            <v>REGAL FREIGHTERS</v>
          </cell>
          <cell r="M377" t="str">
            <v>Pend</v>
          </cell>
          <cell r="N377" t="str">
            <v>Pend</v>
          </cell>
          <cell r="O377" t="str">
            <v>520BALES OF USED CLOTHING GRADE II PLACE OF DELIVERY PORT CLEARANCE1000</v>
          </cell>
          <cell r="P377" t="str">
            <v>Pend</v>
          </cell>
          <cell r="Q377" t="str">
            <v>Pend</v>
          </cell>
          <cell r="R377" t="str">
            <v>Pend</v>
          </cell>
          <cell r="S377" t="str">
            <v>6. ABOVE 1 YEAR</v>
          </cell>
          <cell r="T377" t="str">
            <v>PENDING DPC</v>
          </cell>
        </row>
        <row r="378">
          <cell r="A378" t="str">
            <v>LTIU6063469</v>
          </cell>
          <cell r="B378">
            <v>40</v>
          </cell>
          <cell r="C378">
            <v>43453</v>
          </cell>
          <cell r="D378">
            <v>616</v>
          </cell>
          <cell r="E378" t="str">
            <v>143883939843</v>
          </cell>
          <cell r="F378" t="str">
            <v>MITCH</v>
          </cell>
          <cell r="G378" t="str">
            <v>MITCH</v>
          </cell>
          <cell r="H378">
            <v>2018</v>
          </cell>
          <cell r="I378" t="str">
            <v>ICD</v>
          </cell>
          <cell r="J378">
            <v>67297</v>
          </cell>
          <cell r="K378" t="str">
            <v>POWERSPOT KENYA LIMITED</v>
          </cell>
          <cell r="L378" t="str">
            <v>TRANSFREIGHT LOGISTICS LIMITED</v>
          </cell>
          <cell r="M378">
            <v>43497</v>
          </cell>
          <cell r="N378" t="str">
            <v>15/02/2020 </v>
          </cell>
          <cell r="O378" t="str">
            <v>STOVESALUMINUM ELBOWSHS 73218900 76090000 TEL 0574-87689333 FAX 0574-8 7689327 PH 254 799 089939 ATT ALFONSO ACEBAL AACEBAL POWERSPOT C OM T 205143051N M STOVES ALUMINUM ELBOWS HS 73218900 76090000 TEL 0574-87689333 FAX 0574-87689327 PH 254 799 089939 ATT ALFONSO ACEBAL AACEBAL POWERSPOT COM T 205143051 IM 254 712 665555 E JOAN WAMARI TRANSFREIGHT CO KE</v>
          </cell>
          <cell r="P378" t="str">
            <v>Pend</v>
          </cell>
          <cell r="Q378" t="str">
            <v>Pend</v>
          </cell>
          <cell r="R378" t="str">
            <v>Pend</v>
          </cell>
          <cell r="S378" t="str">
            <v>6. ABOVE 1 YEAR</v>
          </cell>
          <cell r="T378" t="str">
            <v>RELEASED BUT IN YARD</v>
          </cell>
        </row>
        <row r="379">
          <cell r="A379" t="str">
            <v>MSKU2264760</v>
          </cell>
          <cell r="B379">
            <v>20</v>
          </cell>
          <cell r="C379">
            <v>43453</v>
          </cell>
          <cell r="D379">
            <v>616</v>
          </cell>
          <cell r="E379" t="str">
            <v>967180988</v>
          </cell>
          <cell r="F379" t="str">
            <v>MITCH</v>
          </cell>
          <cell r="G379" t="str">
            <v>MITCH</v>
          </cell>
          <cell r="H379">
            <v>2018</v>
          </cell>
          <cell r="I379" t="str">
            <v>ICD</v>
          </cell>
          <cell r="J379" t="str">
            <v>66992 </v>
          </cell>
          <cell r="K379" t="str">
            <v>PADDY K LIMITED </v>
          </cell>
          <cell r="L379" t="str">
            <v>Pend</v>
          </cell>
          <cell r="M379">
            <v>43494</v>
          </cell>
          <cell r="N379" t="str">
            <v>Pend</v>
          </cell>
          <cell r="O379" t="str">
            <v>J K WHITE CEMENT CONFORMING TO ASTMC 150 TYPE II AND EN 197- 1 CEM II 42 5 N H S CODE 2523 21 PORTLAND CEMENT-WHITE IDF NO E1812030429 18 DAY S FREE AT DESTINATION INTRANSIT TO PORT CLEARANCE</v>
          </cell>
          <cell r="P379" t="str">
            <v>Pend</v>
          </cell>
          <cell r="Q379" t="str">
            <v>Pend</v>
          </cell>
          <cell r="R379" t="str">
            <v>Pend</v>
          </cell>
          <cell r="S379" t="str">
            <v>6. ABOVE 1 YEAR</v>
          </cell>
          <cell r="T379" t="str">
            <v>RELEASE PROCESS</v>
          </cell>
        </row>
        <row r="380">
          <cell r="A380" t="str">
            <v>MSKU2280694</v>
          </cell>
          <cell r="B380">
            <v>20</v>
          </cell>
          <cell r="C380">
            <v>43453</v>
          </cell>
          <cell r="D380">
            <v>616</v>
          </cell>
          <cell r="E380" t="str">
            <v>967180988</v>
          </cell>
          <cell r="F380" t="str">
            <v>MITCH</v>
          </cell>
          <cell r="G380" t="str">
            <v>MITCH</v>
          </cell>
          <cell r="H380">
            <v>2018</v>
          </cell>
          <cell r="I380" t="str">
            <v>ICD</v>
          </cell>
          <cell r="J380" t="str">
            <v>66992 </v>
          </cell>
          <cell r="K380" t="str">
            <v>PADDY K LIMITED </v>
          </cell>
          <cell r="L380" t="str">
            <v>Pend</v>
          </cell>
          <cell r="M380">
            <v>43494</v>
          </cell>
          <cell r="N380" t="str">
            <v>Pend</v>
          </cell>
          <cell r="O380" t="str">
            <v>J K WHITE CEMENT CONFORMING TO ASTMC 150 TYPE II AND EN 197- 1 CEM II 42 5 N H S CODE 2523 21 PORTLAND CEMENT-WHITE IDF NO E1812030429 18 DAY S FREE AT DESTINATION INTRANSIT TO PORT CLEARANCE</v>
          </cell>
          <cell r="P380" t="str">
            <v>Pend</v>
          </cell>
          <cell r="Q380" t="str">
            <v>Pend</v>
          </cell>
          <cell r="R380" t="str">
            <v>Pend</v>
          </cell>
          <cell r="S380" t="str">
            <v>6. ABOVE 1 YEAR</v>
          </cell>
          <cell r="T380" t="str">
            <v>RELEASE PROCESS</v>
          </cell>
        </row>
        <row r="381">
          <cell r="A381" t="str">
            <v>DRYU2704845</v>
          </cell>
          <cell r="B381">
            <v>20</v>
          </cell>
          <cell r="C381">
            <v>43454</v>
          </cell>
          <cell r="D381">
            <v>615</v>
          </cell>
          <cell r="E381" t="str">
            <v>003802962992</v>
          </cell>
          <cell r="F381" t="str">
            <v>MITCH</v>
          </cell>
          <cell r="G381" t="str">
            <v>MITCH</v>
          </cell>
          <cell r="H381">
            <v>2019</v>
          </cell>
          <cell r="I381" t="str">
            <v>ICD</v>
          </cell>
          <cell r="J381" t="str">
            <v> 95357</v>
          </cell>
          <cell r="K381" t="str">
            <v>IVORY CONSULT LIMITED</v>
          </cell>
          <cell r="L381" t="str">
            <v>PENTAGON LOGISTICS LIMITED</v>
          </cell>
          <cell r="M381">
            <v>43570</v>
          </cell>
          <cell r="N381" t="str">
            <v>Pend</v>
          </cell>
          <cell r="O381" t="str">
            <v>14 PKG 2PLT 46CTN 12CTNWATER PURIFICATION PRODUCTSHS CODE 842121PUREPRO C NO 1 11 13 PALLET NO 2-1 2-2 PALLET 2-1 C NO 16-40 PALLET2-2 C NO 12 14-15 41-58 14 PKG 2PLT 46CTN 12CTN WATER PURIFICATION PRODUCTS HS CODE 842121</v>
          </cell>
          <cell r="P381" t="str">
            <v>Pend</v>
          </cell>
          <cell r="Q381" t="str">
            <v>Pend</v>
          </cell>
          <cell r="R381" t="str">
            <v>Pend</v>
          </cell>
          <cell r="S381" t="str">
            <v>6. ABOVE 1 YEAR</v>
          </cell>
          <cell r="T381" t="str">
            <v>RELEASE PROCESS</v>
          </cell>
        </row>
        <row r="382">
          <cell r="A382" t="str">
            <v>HASU1178755</v>
          </cell>
          <cell r="B382">
            <v>20</v>
          </cell>
          <cell r="C382">
            <v>43454</v>
          </cell>
          <cell r="D382">
            <v>615</v>
          </cell>
          <cell r="E382" t="str">
            <v>967180988</v>
          </cell>
          <cell r="F382" t="str">
            <v>MITCH</v>
          </cell>
          <cell r="G382" t="str">
            <v>MITCH</v>
          </cell>
          <cell r="H382">
            <v>2018</v>
          </cell>
          <cell r="I382" t="str">
            <v>ICD</v>
          </cell>
          <cell r="J382" t="str">
            <v>66992 </v>
          </cell>
          <cell r="K382" t="str">
            <v>PADDY K LIMITED </v>
          </cell>
          <cell r="L382" t="str">
            <v>Pend</v>
          </cell>
          <cell r="M382">
            <v>43494</v>
          </cell>
          <cell r="N382" t="str">
            <v>Pend</v>
          </cell>
          <cell r="O382" t="str">
            <v>J K WHITE CEMENT CONFORMING TO ASTMC 150 TYPE II AND EN 197- 1 CEM II 42 5 N H S CODE 2523 21 PORTLAND CEMENT-WHITE IDF NO E1812030429 18 DAY S FREE AT DESTINATION INTRANSIT TO PORT CLEARANCE</v>
          </cell>
          <cell r="P382" t="str">
            <v>Pend</v>
          </cell>
          <cell r="Q382" t="str">
            <v>Pend</v>
          </cell>
          <cell r="R382" t="str">
            <v>Pend</v>
          </cell>
          <cell r="S382" t="str">
            <v>6. ABOVE 1 YEAR</v>
          </cell>
          <cell r="T382" t="str">
            <v>RELEASE PROCESS</v>
          </cell>
        </row>
        <row r="383">
          <cell r="A383" t="str">
            <v>MSKU3374150</v>
          </cell>
          <cell r="B383">
            <v>20</v>
          </cell>
          <cell r="C383">
            <v>43454</v>
          </cell>
          <cell r="D383">
            <v>615</v>
          </cell>
          <cell r="E383" t="str">
            <v>967180988</v>
          </cell>
          <cell r="F383" t="str">
            <v>MITCH</v>
          </cell>
          <cell r="G383" t="str">
            <v>MITCH</v>
          </cell>
          <cell r="H383">
            <v>2018</v>
          </cell>
          <cell r="I383" t="str">
            <v>ICD</v>
          </cell>
          <cell r="J383" t="str">
            <v>66992 </v>
          </cell>
          <cell r="K383" t="str">
            <v>PADDY K LIMITED </v>
          </cell>
          <cell r="L383" t="str">
            <v>Pend</v>
          </cell>
          <cell r="M383">
            <v>43494</v>
          </cell>
          <cell r="N383" t="str">
            <v>Pend</v>
          </cell>
          <cell r="O383" t="str">
            <v>J K WHITE CEMENT CONFORMING TO ASTMC 150 TYPE II AND EN 197- 1 CEM II 42 5 N H S CODE 2523 21 PORTLAND CEMENT-WHITE IDF NO E1812030429 18 DAY S FREE AT DESTINATION INTRANSIT TO PORT CLEARANCE</v>
          </cell>
          <cell r="P383" t="str">
            <v>Pend</v>
          </cell>
          <cell r="Q383" t="str">
            <v>Pend</v>
          </cell>
          <cell r="R383" t="str">
            <v>Pend</v>
          </cell>
          <cell r="S383" t="str">
            <v>6. ABOVE 1 YEAR</v>
          </cell>
          <cell r="T383" t="str">
            <v>RELEASE PROCESS</v>
          </cell>
        </row>
        <row r="384">
          <cell r="A384" t="str">
            <v>MSKU5292174</v>
          </cell>
          <cell r="B384">
            <v>20</v>
          </cell>
          <cell r="C384">
            <v>43454</v>
          </cell>
          <cell r="D384">
            <v>615</v>
          </cell>
          <cell r="E384" t="str">
            <v>967180988</v>
          </cell>
          <cell r="F384" t="str">
            <v>MITCH</v>
          </cell>
          <cell r="G384" t="str">
            <v>MITCH</v>
          </cell>
          <cell r="H384">
            <v>2018</v>
          </cell>
          <cell r="I384" t="str">
            <v>ICD</v>
          </cell>
          <cell r="J384" t="str">
            <v>66992 </v>
          </cell>
          <cell r="K384" t="str">
            <v>PADDY K LIMITED </v>
          </cell>
          <cell r="L384" t="str">
            <v>Pend</v>
          </cell>
          <cell r="M384">
            <v>43494</v>
          </cell>
          <cell r="N384" t="str">
            <v>Pend</v>
          </cell>
          <cell r="O384" t="str">
            <v>J K WHITE CEMENT CONFORMING TO ASTMC 150 TYPE II AND EN 197- 1 CEM II 42 5 N H S CODE 2523 21 PORTLAND CEMENT-WHITE IDF NO E1812030429 18 DAY S FREE AT DESTINATION INTRANSIT TO PORT CLEARANCE</v>
          </cell>
          <cell r="P384" t="str">
            <v>Pend</v>
          </cell>
          <cell r="Q384" t="str">
            <v>Pend</v>
          </cell>
          <cell r="R384" t="str">
            <v>Pend</v>
          </cell>
          <cell r="S384" t="str">
            <v>6. ABOVE 1 YEAR</v>
          </cell>
          <cell r="T384" t="str">
            <v>RELEASE PROCESS</v>
          </cell>
        </row>
        <row r="385">
          <cell r="A385" t="str">
            <v>PONU2050876</v>
          </cell>
          <cell r="B385">
            <v>20</v>
          </cell>
          <cell r="C385">
            <v>43454</v>
          </cell>
          <cell r="D385">
            <v>615</v>
          </cell>
          <cell r="E385" t="str">
            <v>967051982</v>
          </cell>
          <cell r="F385" t="str">
            <v>MITCH</v>
          </cell>
          <cell r="G385" t="str">
            <v>MITCH</v>
          </cell>
          <cell r="H385">
            <v>0</v>
          </cell>
          <cell r="I385">
            <v>0</v>
          </cell>
          <cell r="J385">
            <v>0</v>
          </cell>
          <cell r="K385" t="str">
            <v>BARNES EPZ LIMITED ATHI RIVER TOW</v>
          </cell>
          <cell r="L385" t="str">
            <v>Pend</v>
          </cell>
          <cell r="M385" t="str">
            <v>Pend</v>
          </cell>
          <cell r="N385" t="str">
            <v>Pend</v>
          </cell>
          <cell r="O385" t="str">
            <v>TOBACCO PRODUCTS RMD 4GM HS CODE 004302 INTRANSIT TO PORT CL EARANCE</v>
          </cell>
          <cell r="P385" t="str">
            <v>Pend</v>
          </cell>
          <cell r="Q385" t="str">
            <v>Pend</v>
          </cell>
          <cell r="R385" t="str">
            <v>Pend</v>
          </cell>
          <cell r="S385" t="str">
            <v>6. ABOVE 1 YEAR</v>
          </cell>
          <cell r="T385" t="str">
            <v>PENDING DECLARATION</v>
          </cell>
        </row>
        <row r="386">
          <cell r="A386" t="str">
            <v>TCNU5272007</v>
          </cell>
          <cell r="B386">
            <v>40</v>
          </cell>
          <cell r="C386">
            <v>43454</v>
          </cell>
          <cell r="D386">
            <v>615</v>
          </cell>
          <cell r="E386" t="str">
            <v>LPL0841169</v>
          </cell>
          <cell r="F386" t="str">
            <v>NICT</v>
          </cell>
          <cell r="G386" t="str">
            <v>NICT</v>
          </cell>
          <cell r="H386">
            <v>0</v>
          </cell>
          <cell r="I386">
            <v>0</v>
          </cell>
          <cell r="J386">
            <v>0</v>
          </cell>
          <cell r="K386" t="str">
            <v>ABDI OSMAN MOHAMMEDJUJA ROAD PO BOX 77828NAIROBIKENYA</v>
          </cell>
          <cell r="L386" t="str">
            <v>Pend</v>
          </cell>
          <cell r="M386" t="str">
            <v>Pend</v>
          </cell>
          <cell r="N386" t="str">
            <v>Pend</v>
          </cell>
          <cell r="O386" t="str">
            <v>FREIGHT PREPAID CONTAINER SAID TO CONTAIN 1 LOT USED OLD NEWSPAPER</v>
          </cell>
          <cell r="P386" t="str">
            <v>Pend</v>
          </cell>
          <cell r="Q386" t="str">
            <v>Pend</v>
          </cell>
          <cell r="R386" t="str">
            <v>Pend</v>
          </cell>
          <cell r="S386" t="str">
            <v>6. ABOVE 1 YEAR</v>
          </cell>
          <cell r="T386" t="str">
            <v>PENDING DECLARATION</v>
          </cell>
        </row>
        <row r="387">
          <cell r="A387" t="str">
            <v>MAEU6992488</v>
          </cell>
          <cell r="B387">
            <v>20</v>
          </cell>
          <cell r="C387">
            <v>43455</v>
          </cell>
          <cell r="D387">
            <v>614</v>
          </cell>
          <cell r="E387" t="str">
            <v>967180988</v>
          </cell>
          <cell r="F387" t="str">
            <v>MITCH</v>
          </cell>
          <cell r="G387" t="str">
            <v>MITCH</v>
          </cell>
          <cell r="H387">
            <v>2018</v>
          </cell>
          <cell r="I387" t="str">
            <v>ICD</v>
          </cell>
          <cell r="J387" t="str">
            <v>66992 </v>
          </cell>
          <cell r="K387" t="str">
            <v>PADDY K LIMITED </v>
          </cell>
          <cell r="L387" t="str">
            <v>Pend</v>
          </cell>
          <cell r="M387">
            <v>43494</v>
          </cell>
          <cell r="N387" t="str">
            <v>Pend</v>
          </cell>
          <cell r="O387" t="str">
            <v>J K WHITE CEMENT CONFORMING TO ASTMC 150 TYPE II AND EN 197- 1 CEM II 42 5 N H S CODE 2523 21 PORTLAND CEMENT-WHITE IDF NO E1812030429 18 DAY S FREE AT DESTINATION INTRANSIT TO PORT CLEARANCE</v>
          </cell>
          <cell r="P387" t="str">
            <v>Pend</v>
          </cell>
          <cell r="Q387" t="str">
            <v>Pend</v>
          </cell>
          <cell r="R387" t="str">
            <v>Pend</v>
          </cell>
          <cell r="S387" t="str">
            <v>6. ABOVE 1 YEAR</v>
          </cell>
          <cell r="T387" t="str">
            <v>RELEASE PROCESS</v>
          </cell>
        </row>
        <row r="388">
          <cell r="A388" t="str">
            <v>MEDU7806011</v>
          </cell>
          <cell r="B388">
            <v>40</v>
          </cell>
          <cell r="C388">
            <v>43455</v>
          </cell>
          <cell r="D388">
            <v>614</v>
          </cell>
          <cell r="E388" t="str">
            <v>MSCUW9346971</v>
          </cell>
          <cell r="F388" t="str">
            <v>MITCH</v>
          </cell>
          <cell r="G388" t="str">
            <v>MITCH</v>
          </cell>
          <cell r="H388">
            <v>2019</v>
          </cell>
          <cell r="I388" t="str">
            <v>ICD</v>
          </cell>
          <cell r="J388">
            <v>120701</v>
          </cell>
          <cell r="K388" t="str">
            <v>HART SERVICES LIMI</v>
          </cell>
          <cell r="L388" t="str">
            <v>TOPLINE LOGISTICS LIMITED</v>
          </cell>
          <cell r="M388">
            <v>43705</v>
          </cell>
          <cell r="N388" t="str">
            <v>Pend</v>
          </cell>
          <cell r="O388" t="str">
            <v>CONTAINING 1 X SECOND HAN D TRACTOR - FORD 7600 - YE AR 1980 - COLOUR BLUE - S N B212124 - ENGINE NUMBE R F568773 1 X CRANE LOADE R - FORD 7600 - YEAR 1981 - COLOUR RED - S N 45485 - ENGINE NUMBER NONE 1 X SECOND HAND TRACTOR - FOR D 5000 - YEAR 1972 - COLO UR BLUE - S N B185084 - E NGINE NUMBER SE695222 1 X SECOND HAND TRACTOR - FOR D 5000 -YEAR 1972 - COLOU R BLUE - S N B88068 - ENG INE NUMBER E730258 1 X BA ND SAW MILL HOME BUILT - C OLOUR YELLOW - YEAR 1980 HS CODE 870194</v>
          </cell>
          <cell r="P388" t="str">
            <v>Pend</v>
          </cell>
          <cell r="Q388" t="str">
            <v>Pend</v>
          </cell>
          <cell r="R388" t="str">
            <v>Pend</v>
          </cell>
          <cell r="S388" t="str">
            <v>6. ABOVE 1 YEAR</v>
          </cell>
          <cell r="T388" t="str">
            <v>RELEASE PROCESS</v>
          </cell>
        </row>
        <row r="389">
          <cell r="A389" t="str">
            <v>MRKU7480380</v>
          </cell>
          <cell r="B389">
            <v>20</v>
          </cell>
          <cell r="C389">
            <v>43455</v>
          </cell>
          <cell r="D389">
            <v>614</v>
          </cell>
          <cell r="E389" t="str">
            <v>967180988</v>
          </cell>
          <cell r="F389" t="str">
            <v>MITCH</v>
          </cell>
          <cell r="G389" t="str">
            <v>MITCH</v>
          </cell>
          <cell r="H389">
            <v>2018</v>
          </cell>
          <cell r="I389" t="str">
            <v>ICD</v>
          </cell>
          <cell r="J389" t="str">
            <v>66992 </v>
          </cell>
          <cell r="K389" t="str">
            <v>PADDY K LIMITED </v>
          </cell>
          <cell r="L389" t="str">
            <v>Pend</v>
          </cell>
          <cell r="M389">
            <v>43494</v>
          </cell>
          <cell r="N389" t="str">
            <v>Pend</v>
          </cell>
          <cell r="O389" t="str">
            <v>J K WHITE CEMENT CONFORMING TO ASTMC 150 TYPE II AND EN 197- 1 CEM II 42 5 N H S CODE 2523 21 PORTLAND CEMENT-WHITE IDF NO E1812030429 18 DAY S FREE AT DESTINATION INTRANSIT TO PORT CLEARANCE</v>
          </cell>
          <cell r="P389" t="str">
            <v>Pend</v>
          </cell>
          <cell r="Q389" t="str">
            <v>Pend</v>
          </cell>
          <cell r="R389" t="str">
            <v>Pend</v>
          </cell>
          <cell r="S389" t="str">
            <v>6. ABOVE 1 YEAR</v>
          </cell>
          <cell r="T389" t="str">
            <v>RELEASE PROCESS</v>
          </cell>
        </row>
        <row r="390">
          <cell r="A390" t="str">
            <v>MRKU7873094</v>
          </cell>
          <cell r="B390">
            <v>20</v>
          </cell>
          <cell r="C390">
            <v>43455</v>
          </cell>
          <cell r="D390">
            <v>614</v>
          </cell>
          <cell r="E390" t="str">
            <v>967180988</v>
          </cell>
          <cell r="F390" t="str">
            <v>MITCH</v>
          </cell>
          <cell r="G390" t="str">
            <v>MITCH</v>
          </cell>
          <cell r="H390">
            <v>2018</v>
          </cell>
          <cell r="I390" t="str">
            <v>ICD</v>
          </cell>
          <cell r="J390" t="str">
            <v>66992 </v>
          </cell>
          <cell r="K390" t="str">
            <v>PADDY K LIMITED </v>
          </cell>
          <cell r="L390" t="str">
            <v>Pend</v>
          </cell>
          <cell r="M390">
            <v>43494</v>
          </cell>
          <cell r="N390" t="str">
            <v>Pend</v>
          </cell>
          <cell r="O390" t="str">
            <v>J K WHITE CEMENT CONFORMING TO ASTMC 150 TYPE II AND EN 197- 1 CEM II 42 5 N H S CODE 2523 21 PORTLAND CEMENT-WHITE IDF NO E1812030429 18 DAY S FREE AT DESTINATION INTRANSIT TO PORT CLEARANCE</v>
          </cell>
          <cell r="P390" t="str">
            <v>Pend</v>
          </cell>
          <cell r="Q390" t="str">
            <v>Pend</v>
          </cell>
          <cell r="R390" t="str">
            <v>Pend</v>
          </cell>
          <cell r="S390" t="str">
            <v>6. ABOVE 1 YEAR</v>
          </cell>
          <cell r="T390" t="str">
            <v>RELEASE PROCESS</v>
          </cell>
        </row>
        <row r="391">
          <cell r="A391" t="str">
            <v>MRKU8844700</v>
          </cell>
          <cell r="B391">
            <v>20</v>
          </cell>
          <cell r="C391">
            <v>43455</v>
          </cell>
          <cell r="D391">
            <v>614</v>
          </cell>
          <cell r="E391" t="str">
            <v>967180988</v>
          </cell>
          <cell r="F391" t="str">
            <v>MITCH</v>
          </cell>
          <cell r="G391" t="str">
            <v>MITCH</v>
          </cell>
          <cell r="H391">
            <v>2018</v>
          </cell>
          <cell r="I391" t="str">
            <v>ICD</v>
          </cell>
          <cell r="J391" t="str">
            <v>66992 </v>
          </cell>
          <cell r="K391" t="str">
            <v>PADDY K LIMITED </v>
          </cell>
          <cell r="L391" t="str">
            <v>Pend</v>
          </cell>
          <cell r="M391">
            <v>43494</v>
          </cell>
          <cell r="N391" t="str">
            <v>Pend</v>
          </cell>
          <cell r="O391" t="str">
            <v>J K WHITE CEMENT CONFORMING TO ASTMC 150 TYPE II AND EN 197- 1 CEM II 42 5 N H S CODE 2523 21 PORTLAND CEMENT-WHITE IDF NO E1812030429 18 DAY S FREE AT DESTINATION INTRANSIT TO PORT CLEARANCE</v>
          </cell>
          <cell r="P391" t="str">
            <v>Pend</v>
          </cell>
          <cell r="Q391" t="str">
            <v>Pend</v>
          </cell>
          <cell r="R391" t="str">
            <v>Pend</v>
          </cell>
          <cell r="S391" t="str">
            <v>6. ABOVE 1 YEAR</v>
          </cell>
          <cell r="T391" t="str">
            <v>RELEASE PROCESS</v>
          </cell>
        </row>
        <row r="392">
          <cell r="A392" t="str">
            <v>MSKU4033097</v>
          </cell>
          <cell r="B392">
            <v>20</v>
          </cell>
          <cell r="C392">
            <v>43455</v>
          </cell>
          <cell r="D392">
            <v>614</v>
          </cell>
          <cell r="E392" t="str">
            <v>967061824</v>
          </cell>
          <cell r="F392" t="str">
            <v>MITCH</v>
          </cell>
          <cell r="G392" t="str">
            <v>MITCH</v>
          </cell>
          <cell r="H392">
            <v>0</v>
          </cell>
          <cell r="I392">
            <v>0</v>
          </cell>
          <cell r="J392">
            <v>0</v>
          </cell>
          <cell r="K392" t="str">
            <v>SIMBA CORPORATION LIMITED </v>
          </cell>
          <cell r="L392" t="str">
            <v>Pend</v>
          </cell>
          <cell r="M392" t="str">
            <v>Pend</v>
          </cell>
          <cell r="N392" t="str">
            <v>Pend</v>
          </cell>
          <cell r="O392" t="str">
            <v>1 CASE PACKED IN 1X20 GP CONTAINER CUSTOMER REFERENCE SIMBA CORPORAT ION LIMITED P O BOX 48296 GPO 00100 MOMBASA ROAD NAIROBI KENYA MA NUFACTURER DAIMLER INDIA COMMERCIAL VEHICLES PVT LTD ORAGADAM INDIA ALL OTHER DETAILS AS PER ANNEXURE SHIPPING BILL NUMBER 8 934872 DT 16 11 2018 INVOICE NO EXP2018224 DT 24 10 2018 TOTAL NET WEIGHT 163 00 KGS CONTAINER NUMBER CASE NUMBERS DETAILS EAC H CONTAINER MSKU4033097 1 HS CODE 87089900 INTRANSIT TO PORT CL EARANCE</v>
          </cell>
          <cell r="P392" t="str">
            <v>Pend</v>
          </cell>
          <cell r="Q392" t="str">
            <v>Pend</v>
          </cell>
          <cell r="R392" t="str">
            <v>Pend</v>
          </cell>
          <cell r="S392" t="str">
            <v>6. ABOVE 1 YEAR</v>
          </cell>
          <cell r="T392" t="str">
            <v>PENDING DECLARATION</v>
          </cell>
        </row>
        <row r="393">
          <cell r="A393" t="str">
            <v>MSKU4153153</v>
          </cell>
          <cell r="B393">
            <v>20</v>
          </cell>
          <cell r="C393">
            <v>43455</v>
          </cell>
          <cell r="D393">
            <v>614</v>
          </cell>
          <cell r="E393" t="str">
            <v>967180988</v>
          </cell>
          <cell r="F393" t="str">
            <v>MITCH</v>
          </cell>
          <cell r="G393" t="str">
            <v>MITCH</v>
          </cell>
          <cell r="H393">
            <v>2018</v>
          </cell>
          <cell r="I393" t="str">
            <v>ICD</v>
          </cell>
          <cell r="J393" t="str">
            <v>66992 </v>
          </cell>
          <cell r="K393" t="str">
            <v>PADDY K LIMITED </v>
          </cell>
          <cell r="L393" t="str">
            <v>Pend</v>
          </cell>
          <cell r="M393">
            <v>43494</v>
          </cell>
          <cell r="N393" t="str">
            <v>Pend</v>
          </cell>
          <cell r="O393" t="str">
            <v>J K WHITE CEMENT CONFORMING TO ASTMC 150 TYPE II AND EN 197- 1 CEM II 42 5 N H S CODE 2523 21 PORTLAND CEMENT-WHITE IDF NO E1812030429 18 DAY S FREE AT DESTINATION INTRANSIT TO PORT CLEARANCE</v>
          </cell>
          <cell r="P393" t="str">
            <v>Pend</v>
          </cell>
          <cell r="Q393" t="str">
            <v>Pend</v>
          </cell>
          <cell r="R393" t="str">
            <v>Pend</v>
          </cell>
          <cell r="S393" t="str">
            <v>6. ABOVE 1 YEAR</v>
          </cell>
          <cell r="T393" t="str">
            <v>RELEASE PROCESS</v>
          </cell>
        </row>
        <row r="394">
          <cell r="A394" t="str">
            <v>MSKU7822102</v>
          </cell>
          <cell r="B394">
            <v>20</v>
          </cell>
          <cell r="C394">
            <v>43455</v>
          </cell>
          <cell r="D394">
            <v>614</v>
          </cell>
          <cell r="E394" t="str">
            <v>967180988</v>
          </cell>
          <cell r="F394" t="str">
            <v>MITCH</v>
          </cell>
          <cell r="G394" t="str">
            <v>MITCH</v>
          </cell>
          <cell r="H394">
            <v>2018</v>
          </cell>
          <cell r="I394" t="str">
            <v>ICD</v>
          </cell>
          <cell r="J394" t="str">
            <v>66992 </v>
          </cell>
          <cell r="K394" t="str">
            <v>PADDY K LIMITED </v>
          </cell>
          <cell r="L394" t="str">
            <v>Pend</v>
          </cell>
          <cell r="M394">
            <v>43494</v>
          </cell>
          <cell r="N394" t="str">
            <v>Pend</v>
          </cell>
          <cell r="O394" t="str">
            <v>J K WHITE CEMENT CONFORMING TO ASTMC 150 TYPE II AND EN 197- 1 CEM II 42 5 N H S CODE 2523 21 PORTLAND CEMENT-WHITE IDF NO E1812030429 18 DAY S FREE AT DESTINATION INTRANSIT TO PORT CLEARANCE</v>
          </cell>
          <cell r="P394" t="str">
            <v>Pend</v>
          </cell>
          <cell r="Q394" t="str">
            <v>Pend</v>
          </cell>
          <cell r="R394" t="str">
            <v>Pend</v>
          </cell>
          <cell r="S394" t="str">
            <v>6. ABOVE 1 YEAR</v>
          </cell>
          <cell r="T394" t="str">
            <v>RELEASE PROCESS</v>
          </cell>
        </row>
        <row r="395">
          <cell r="A395" t="str">
            <v>MSKU7942026</v>
          </cell>
          <cell r="B395">
            <v>20</v>
          </cell>
          <cell r="C395">
            <v>43455</v>
          </cell>
          <cell r="D395">
            <v>614</v>
          </cell>
          <cell r="E395" t="str">
            <v>967180988</v>
          </cell>
          <cell r="F395" t="str">
            <v>MITCH</v>
          </cell>
          <cell r="G395" t="str">
            <v>MITCH</v>
          </cell>
          <cell r="H395">
            <v>2018</v>
          </cell>
          <cell r="I395" t="str">
            <v>ICD</v>
          </cell>
          <cell r="J395" t="str">
            <v>66992 </v>
          </cell>
          <cell r="K395" t="str">
            <v>PADDY K LIMITED </v>
          </cell>
          <cell r="L395" t="str">
            <v>Pend</v>
          </cell>
          <cell r="M395">
            <v>43494</v>
          </cell>
          <cell r="N395" t="str">
            <v>Pend</v>
          </cell>
          <cell r="O395" t="str">
            <v>J K WHITE CEMENT CONFORMING TO ASTMC 150 TYPE II AND EN 197- 1 CEM II 42 5 N H S CODE 2523 21 PORTLAND CEMENT-WHITE IDF NO E1812030429 18 DAY S FREE AT DESTINATION INTRANSIT TO PORT CLEARANCE</v>
          </cell>
          <cell r="P395" t="str">
            <v>Pend</v>
          </cell>
          <cell r="Q395" t="str">
            <v>Pend</v>
          </cell>
          <cell r="R395" t="str">
            <v>Pend</v>
          </cell>
          <cell r="S395" t="str">
            <v>6. ABOVE 1 YEAR</v>
          </cell>
          <cell r="T395" t="str">
            <v>RELEASE PROCESS</v>
          </cell>
        </row>
        <row r="396">
          <cell r="A396" t="str">
            <v>PONU0382911</v>
          </cell>
          <cell r="B396">
            <v>20</v>
          </cell>
          <cell r="C396">
            <v>43455</v>
          </cell>
          <cell r="D396">
            <v>614</v>
          </cell>
          <cell r="E396" t="str">
            <v>967180988</v>
          </cell>
          <cell r="F396" t="str">
            <v>MITCH</v>
          </cell>
          <cell r="G396" t="str">
            <v>MITCH</v>
          </cell>
          <cell r="H396">
            <v>2018</v>
          </cell>
          <cell r="I396" t="str">
            <v>ICD</v>
          </cell>
          <cell r="J396" t="str">
            <v>66992 </v>
          </cell>
          <cell r="K396" t="str">
            <v>PADDY K LIMITED </v>
          </cell>
          <cell r="L396" t="str">
            <v>Pend</v>
          </cell>
          <cell r="M396">
            <v>43494</v>
          </cell>
          <cell r="N396" t="str">
            <v>Pend</v>
          </cell>
          <cell r="O396" t="str">
            <v>J K WHITE CEMENT CONFORMING TO ASTMC 150 TYPE II AND EN 197- 1 CEM II 42 5 N H S CODE 2523 21 PORTLAND CEMENT-WHITE IDF NO E1812030429 18 DAY S FREE AT DESTINATION INTRANSIT TO PORT CLEARANCE</v>
          </cell>
          <cell r="P396" t="str">
            <v>Pend</v>
          </cell>
          <cell r="Q396" t="str">
            <v>Pend</v>
          </cell>
          <cell r="R396" t="str">
            <v>Pend</v>
          </cell>
          <cell r="S396" t="str">
            <v>6. ABOVE 1 YEAR</v>
          </cell>
          <cell r="T396" t="str">
            <v>RELEASE PROCESS</v>
          </cell>
        </row>
        <row r="397">
          <cell r="A397" t="str">
            <v>MRKU6517761</v>
          </cell>
          <cell r="B397">
            <v>20</v>
          </cell>
          <cell r="C397">
            <v>43457</v>
          </cell>
          <cell r="D397">
            <v>612</v>
          </cell>
          <cell r="E397" t="str">
            <v>967180988</v>
          </cell>
          <cell r="F397" t="str">
            <v>MITCH</v>
          </cell>
          <cell r="G397" t="str">
            <v>MITCH</v>
          </cell>
          <cell r="H397">
            <v>2018</v>
          </cell>
          <cell r="I397" t="str">
            <v>ICD</v>
          </cell>
          <cell r="J397" t="str">
            <v>66992 </v>
          </cell>
          <cell r="K397" t="str">
            <v>PADDY K LIMITED </v>
          </cell>
          <cell r="L397" t="str">
            <v>Pend</v>
          </cell>
          <cell r="M397">
            <v>43494</v>
          </cell>
          <cell r="N397" t="str">
            <v>Pend</v>
          </cell>
          <cell r="O397" t="str">
            <v>J K WHITE CEMENT CONFORMING TO ASTMC 150 TYPE II AND EN 197- 1 CEM II 42 5 N H S CODE 2523 21 PORTLAND CEMENT-WHITE IDF NO E1812030429 18 DAY S FREE AT DESTINATION INTRANSIT TO PORT CLEARANCE</v>
          </cell>
          <cell r="P397" t="str">
            <v>Pend</v>
          </cell>
          <cell r="Q397" t="str">
            <v>Pend</v>
          </cell>
          <cell r="R397" t="str">
            <v>Pend</v>
          </cell>
          <cell r="S397" t="str">
            <v>6. ABOVE 1 YEAR</v>
          </cell>
          <cell r="T397" t="str">
            <v>RELEASE PROCESS</v>
          </cell>
        </row>
        <row r="398">
          <cell r="A398" t="str">
            <v>MSKU3069705</v>
          </cell>
          <cell r="B398">
            <v>20</v>
          </cell>
          <cell r="C398">
            <v>43457</v>
          </cell>
          <cell r="D398">
            <v>612</v>
          </cell>
          <cell r="E398" t="str">
            <v>967180988</v>
          </cell>
          <cell r="F398" t="str">
            <v>MITCH</v>
          </cell>
          <cell r="G398" t="str">
            <v>MITCH</v>
          </cell>
          <cell r="H398">
            <v>2018</v>
          </cell>
          <cell r="I398" t="str">
            <v>ICD</v>
          </cell>
          <cell r="J398" t="str">
            <v>66992 </v>
          </cell>
          <cell r="K398" t="str">
            <v>PADDY K LIMITED </v>
          </cell>
          <cell r="L398" t="str">
            <v>Pend</v>
          </cell>
          <cell r="M398">
            <v>43494</v>
          </cell>
          <cell r="N398" t="str">
            <v>Pend</v>
          </cell>
          <cell r="O398" t="str">
            <v>J K WHITE CEMENT CONFORMING TO ASTMC 150 TYPE II AND EN 197- 1 CEM II 42 5 N H S CODE 2523 21 PORTLAND CEMENT-WHITE IDF NO E1812030429 18 DAY S FREE AT DESTINATION INTRANSIT TO PORT CLEARANCE</v>
          </cell>
          <cell r="P398" t="str">
            <v>Pend</v>
          </cell>
          <cell r="Q398" t="str">
            <v>Pend</v>
          </cell>
          <cell r="R398" t="str">
            <v>Pend</v>
          </cell>
          <cell r="S398" t="str">
            <v>6. ABOVE 1 YEAR</v>
          </cell>
          <cell r="T398" t="str">
            <v>RELEASE PROCESS</v>
          </cell>
        </row>
        <row r="399">
          <cell r="A399" t="str">
            <v>MSKU7592611</v>
          </cell>
          <cell r="B399">
            <v>20</v>
          </cell>
          <cell r="C399">
            <v>43457</v>
          </cell>
          <cell r="D399">
            <v>612</v>
          </cell>
          <cell r="E399" t="str">
            <v>967180988</v>
          </cell>
          <cell r="F399" t="str">
            <v>MITCH</v>
          </cell>
          <cell r="G399" t="str">
            <v>MITCH</v>
          </cell>
          <cell r="H399">
            <v>2018</v>
          </cell>
          <cell r="I399" t="str">
            <v>ICD</v>
          </cell>
          <cell r="J399" t="str">
            <v>66992 </v>
          </cell>
          <cell r="K399" t="str">
            <v>PADDY K LIMITED </v>
          </cell>
          <cell r="L399" t="str">
            <v>Pend</v>
          </cell>
          <cell r="M399">
            <v>43494</v>
          </cell>
          <cell r="N399" t="str">
            <v>Pend</v>
          </cell>
          <cell r="O399" t="str">
            <v>J K WHITE CEMENT CONFORMING TO ASTMC 150 TYPE II AND EN 197- 1 CEM II 42 5 N H S CODE 2523 21 PORTLAND CEMENT-WHITE IDF NO E1812030429 18 DAY S FREE AT DESTINATION INTRANSIT TO PORT CLEARANCE</v>
          </cell>
          <cell r="P399" t="str">
            <v>Pend</v>
          </cell>
          <cell r="Q399" t="str">
            <v>Pend</v>
          </cell>
          <cell r="R399" t="str">
            <v>Pend</v>
          </cell>
          <cell r="S399" t="str">
            <v>6. ABOVE 1 YEAR</v>
          </cell>
          <cell r="T399" t="str">
            <v>RELEASE PROCESS</v>
          </cell>
        </row>
        <row r="400">
          <cell r="A400" t="str">
            <v>GESU6677333</v>
          </cell>
          <cell r="B400">
            <v>40</v>
          </cell>
          <cell r="C400">
            <v>43460</v>
          </cell>
          <cell r="D400">
            <v>609</v>
          </cell>
          <cell r="E400" t="str">
            <v>NAM3263592</v>
          </cell>
          <cell r="F400" t="str">
            <v>ICDN</v>
          </cell>
          <cell r="G400" t="str">
            <v>CSTM2</v>
          </cell>
          <cell r="H400">
            <v>0</v>
          </cell>
          <cell r="I400">
            <v>0</v>
          </cell>
          <cell r="J400">
            <v>0</v>
          </cell>
          <cell r="K400" t="str">
            <v>TULLOW KENYA B VWESTEND TOWERS WAIYAKI WAY WESTLANDS P O BOX 63298-0</v>
          </cell>
          <cell r="L400" t="str">
            <v>Pend</v>
          </cell>
          <cell r="M400" t="str">
            <v>Pend</v>
          </cell>
          <cell r="N400" t="str">
            <v>Pend</v>
          </cell>
          <cell r="O400" t="str">
            <v>PIECES DONATED HUMANITARIAN MEDICAL EQUIPMENT AND SUPPLIES LOAD REF 11825 NOT FOR RESALE OR COMMERCIAL PURPOSES</v>
          </cell>
          <cell r="P400" t="str">
            <v>Pend</v>
          </cell>
          <cell r="Q400" t="str">
            <v>Pend</v>
          </cell>
          <cell r="R400" t="str">
            <v>Pend</v>
          </cell>
          <cell r="S400" t="str">
            <v>6. ABOVE 1 YEAR</v>
          </cell>
          <cell r="T400" t="str">
            <v>PENDING DECLARATION</v>
          </cell>
        </row>
        <row r="401">
          <cell r="A401" t="str">
            <v>KKFU7983460</v>
          </cell>
          <cell r="B401">
            <v>40</v>
          </cell>
          <cell r="C401">
            <v>43460</v>
          </cell>
          <cell r="D401">
            <v>609</v>
          </cell>
          <cell r="E401" t="str">
            <v>HKGUP4390501</v>
          </cell>
          <cell r="F401" t="str">
            <v>MITCH</v>
          </cell>
          <cell r="G401" t="str">
            <v>MITCH</v>
          </cell>
          <cell r="H401">
            <v>0</v>
          </cell>
          <cell r="I401">
            <v>0</v>
          </cell>
          <cell r="J401">
            <v>0</v>
          </cell>
          <cell r="K401" t="str">
            <v>BOB AUTO SPARES LTD P O BOX 84385-80100 MOMBASA KENYA TEL 254727213003</v>
          </cell>
          <cell r="L401" t="str">
            <v>Pend</v>
          </cell>
          <cell r="M401" t="str">
            <v>Pend</v>
          </cell>
          <cell r="N401" t="str">
            <v>Pend</v>
          </cell>
          <cell r="O401" t="str">
            <v>1X40HC CONTAINER S SAID TO CONTAIN 3 UNITS IN TOTAL 1 ONE UNIT ISUZU USED TRUCK SHIPPERS DESIRE TO STATE THAT CHASSIS NO JALCXZ51S57000038 ENGINE NO 6WF1-403633 YEAR OF MANUFACTURE 2012 COLOR WHITE BLUE 2 ONE UNIT ISUZU USED TRUCK CHASSIS NO JALCXZ50QY3000144 ENGINE NO 6WA1-122247 YEAR OF MANUFACTURE 2012 COLOR WHITE 3 ONE UNIT MITSUBISHI USED TRUCK CHASSIS NO FM65FN-B10070 ENGINE NO 6M60-090461 YEAR OF MANUFACTURE 2012 COLOR WHITE USED TRUCK USED TRUCK USED TRUCK PORT CLEARANCE</v>
          </cell>
          <cell r="P401" t="str">
            <v>Pend</v>
          </cell>
          <cell r="Q401" t="str">
            <v>Pend</v>
          </cell>
          <cell r="R401" t="str">
            <v>Pend</v>
          </cell>
          <cell r="S401" t="str">
            <v>6. ABOVE 1 YEAR</v>
          </cell>
          <cell r="T401" t="str">
            <v>PENDING DECLARATION</v>
          </cell>
        </row>
        <row r="402">
          <cell r="A402" t="str">
            <v>CSNU6762934</v>
          </cell>
          <cell r="B402">
            <v>40</v>
          </cell>
          <cell r="C402">
            <v>43462</v>
          </cell>
          <cell r="D402">
            <v>607</v>
          </cell>
          <cell r="E402" t="str">
            <v>COSU6197934000</v>
          </cell>
          <cell r="F402" t="str">
            <v>NICT</v>
          </cell>
          <cell r="G402" t="str">
            <v>NICT</v>
          </cell>
          <cell r="H402">
            <v>0</v>
          </cell>
          <cell r="I402">
            <v>0</v>
          </cell>
          <cell r="J402">
            <v>0</v>
          </cell>
          <cell r="K402" t="str">
            <v>HAPPY AND FUNNY TRADE LIMITED</v>
          </cell>
          <cell r="L402" t="str">
            <v>Pend</v>
          </cell>
          <cell r="M402" t="str">
            <v>Pend</v>
          </cell>
          <cell r="N402" t="str">
            <v>Pend</v>
          </cell>
          <cell r="O402" t="str">
            <v>520BALES OF USED CLOTHING GRADE II PLACE OF DELIVERY PORT CLEARANCE1000</v>
          </cell>
          <cell r="P402" t="str">
            <v>Pend</v>
          </cell>
          <cell r="Q402" t="str">
            <v>Pend</v>
          </cell>
          <cell r="R402" t="str">
            <v>Pend</v>
          </cell>
          <cell r="S402" t="str">
            <v>6. ABOVE 1 YEAR</v>
          </cell>
          <cell r="T402" t="str">
            <v>PENDING DECLARATION</v>
          </cell>
        </row>
        <row r="403">
          <cell r="A403" t="str">
            <v>DRYU9590873</v>
          </cell>
          <cell r="B403">
            <v>40</v>
          </cell>
          <cell r="C403">
            <v>43462</v>
          </cell>
          <cell r="D403">
            <v>607</v>
          </cell>
          <cell r="E403" t="str">
            <v>COSU6197934690</v>
          </cell>
          <cell r="F403" t="str">
            <v>ICDN</v>
          </cell>
          <cell r="G403" t="str">
            <v>M1A/60/03/2</v>
          </cell>
          <cell r="H403">
            <v>2019</v>
          </cell>
          <cell r="I403" t="str">
            <v>MSA</v>
          </cell>
          <cell r="J403">
            <v>7151210</v>
          </cell>
          <cell r="K403" t="str">
            <v>HAPPY AND FUNNY TRADE LIMITED</v>
          </cell>
          <cell r="L403" t="str">
            <v>Pend</v>
          </cell>
          <cell r="M403" t="str">
            <v>Pend</v>
          </cell>
          <cell r="N403" t="str">
            <v>Pend</v>
          </cell>
          <cell r="O403" t="str">
            <v>520BALES OF USED CLOTHING GRADE II PLACE OF DELIVERY PORT CLEARANCE1000</v>
          </cell>
          <cell r="P403" t="str">
            <v>Pend</v>
          </cell>
          <cell r="Q403" t="str">
            <v>Pend</v>
          </cell>
          <cell r="R403" t="str">
            <v>Pend</v>
          </cell>
          <cell r="S403" t="str">
            <v>6. ABOVE 1 YEAR</v>
          </cell>
          <cell r="T403" t="str">
            <v>PENDING DPC</v>
          </cell>
        </row>
        <row r="404">
          <cell r="A404" t="str">
            <v>MSKU3067913</v>
          </cell>
          <cell r="B404">
            <v>20</v>
          </cell>
          <cell r="C404">
            <v>43462</v>
          </cell>
          <cell r="D404">
            <v>607</v>
          </cell>
          <cell r="E404" t="str">
            <v>967180988</v>
          </cell>
          <cell r="F404" t="str">
            <v>MITCH</v>
          </cell>
          <cell r="G404" t="str">
            <v>MITCH</v>
          </cell>
          <cell r="H404">
            <v>2018</v>
          </cell>
          <cell r="I404" t="str">
            <v>ICD</v>
          </cell>
          <cell r="J404" t="str">
            <v>66992 </v>
          </cell>
          <cell r="K404" t="str">
            <v>PADDY K LIMITED </v>
          </cell>
          <cell r="L404" t="str">
            <v>Pend</v>
          </cell>
          <cell r="M404">
            <v>43494</v>
          </cell>
          <cell r="N404" t="str">
            <v>Pend</v>
          </cell>
          <cell r="O404" t="str">
            <v>J K WHITE CEMENT CONFORMING TO ASTMC 150 TYPE II AND EN 197- 1 CEM II 42 5 N H S CODE 2523 21 PORTLAND CEMENT-WHITE IDF NO E1812030429 18 DAY S FREE AT DESTINATION INTRANSIT TO PORT CLEARANCE</v>
          </cell>
          <cell r="P404" t="str">
            <v>Pend</v>
          </cell>
          <cell r="Q404" t="str">
            <v>Pend</v>
          </cell>
          <cell r="R404" t="str">
            <v>Pend</v>
          </cell>
          <cell r="S404" t="str">
            <v>6. ABOVE 1 YEAR</v>
          </cell>
          <cell r="T404" t="str">
            <v>RELEASE PROCESS</v>
          </cell>
        </row>
        <row r="405">
          <cell r="A405" t="str">
            <v>EISU1574030</v>
          </cell>
          <cell r="B405">
            <v>40</v>
          </cell>
          <cell r="C405">
            <v>43465</v>
          </cell>
          <cell r="D405">
            <v>604</v>
          </cell>
          <cell r="E405" t="str">
            <v>143883939843</v>
          </cell>
          <cell r="F405" t="str">
            <v>MITCH</v>
          </cell>
          <cell r="G405" t="str">
            <v>MITCH</v>
          </cell>
          <cell r="H405">
            <v>2018</v>
          </cell>
          <cell r="I405" t="str">
            <v>ICD</v>
          </cell>
          <cell r="J405">
            <v>67297</v>
          </cell>
          <cell r="K405" t="str">
            <v>POWERSPOT KENYA LIMITED</v>
          </cell>
          <cell r="L405" t="str">
            <v>TRANSFREIGHT LOGISTICS LIMITED</v>
          </cell>
          <cell r="M405">
            <v>43497</v>
          </cell>
          <cell r="N405" t="str">
            <v>15/02/2020 </v>
          </cell>
          <cell r="O405" t="str">
            <v>STOVESALUMINUM ELBOWSHS 73218900 76090000 TEL 0574-87689333 FAX 0574-8 7689327 PH 254 799 089939 ATT ALFONSO ACEBAL AACEBAL POWERSPOT C OM T 205143051N M STOVES ALUMINUM ELBOWS HS 73218900 76090000 TEL 0574-87689333 FAX 0574-87689327 PH 254 799 089939 ATT ALFONSO ACEBAL AACEBAL POWERSPOT COM T 205143051 IM 254 712 665555 E JOAN WAMARI TRANSFREIGHT CO KE</v>
          </cell>
          <cell r="P405" t="str">
            <v>Pend</v>
          </cell>
          <cell r="Q405" t="str">
            <v>Pend</v>
          </cell>
          <cell r="R405" t="str">
            <v>Pend</v>
          </cell>
          <cell r="S405" t="str">
            <v>6. ABOVE 1 YEAR</v>
          </cell>
          <cell r="T405" t="str">
            <v>RELEASED BUT IN YARD</v>
          </cell>
        </row>
        <row r="406">
          <cell r="A406" t="str">
            <v>FSCU7241708</v>
          </cell>
          <cell r="B406">
            <v>40</v>
          </cell>
          <cell r="C406">
            <v>43465</v>
          </cell>
          <cell r="D406">
            <v>604</v>
          </cell>
          <cell r="E406" t="str">
            <v>HLCUTS1190201713</v>
          </cell>
          <cell r="F406" t="str">
            <v>NICT</v>
          </cell>
          <cell r="G406" t="str">
            <v>NICT</v>
          </cell>
          <cell r="H406">
            <v>0</v>
          </cell>
          <cell r="I406">
            <v>0</v>
          </cell>
          <cell r="J406">
            <v>0</v>
          </cell>
          <cell r="K406" t="str">
            <v>TO THE ORD</v>
          </cell>
          <cell r="L406" t="str">
            <v>URGENT CARGO HANDLING LIMITED</v>
          </cell>
          <cell r="M406" t="str">
            <v>Pend</v>
          </cell>
          <cell r="N406" t="str">
            <v>Pend</v>
          </cell>
          <cell r="O406" t="str">
            <v>SLAC PACKAGES RAIL 30 KG M 9 METER LONG 55Q AND ACCESSORIES REF ORDER NO 2679-KBID DATED 13 FEBRUARY 2018 DELIVERY TERMS CIF MOMBASA PORT HS CODE 73 02 90</v>
          </cell>
          <cell r="P406" t="str">
            <v>Pend</v>
          </cell>
          <cell r="Q406" t="str">
            <v>Pend</v>
          </cell>
          <cell r="R406" t="str">
            <v>Pend</v>
          </cell>
          <cell r="S406" t="str">
            <v>6. ABOVE 1 YEAR</v>
          </cell>
          <cell r="T406" t="str">
            <v>PENDING DECLARATION</v>
          </cell>
        </row>
        <row r="407">
          <cell r="A407" t="str">
            <v>HLBU1301092</v>
          </cell>
          <cell r="B407">
            <v>40</v>
          </cell>
          <cell r="C407">
            <v>43465</v>
          </cell>
          <cell r="D407">
            <v>604</v>
          </cell>
          <cell r="E407" t="str">
            <v>HLCUTS1190201713</v>
          </cell>
          <cell r="F407" t="str">
            <v>NICT</v>
          </cell>
          <cell r="G407" t="str">
            <v>NICT</v>
          </cell>
          <cell r="H407">
            <v>0</v>
          </cell>
          <cell r="I407">
            <v>0</v>
          </cell>
          <cell r="J407">
            <v>0</v>
          </cell>
          <cell r="K407" t="str">
            <v>TO THE ORD</v>
          </cell>
          <cell r="L407" t="str">
            <v>URGENT CARGO HANDLING LIMITED</v>
          </cell>
          <cell r="M407" t="str">
            <v>Pend</v>
          </cell>
          <cell r="N407" t="str">
            <v>Pend</v>
          </cell>
          <cell r="O407" t="str">
            <v>SLAC PACKAGES RAIL 30 KG M 9 METER LONG 55Q AND ACCESSORIES REF ORDER NO 2679-KBID DATED 13 FEBRUARY 2018 DELIVERY TERMS CIF MOMBASA PORT HS CODE 73 02 90</v>
          </cell>
          <cell r="P407" t="str">
            <v>Pend</v>
          </cell>
          <cell r="Q407" t="str">
            <v>Pend</v>
          </cell>
          <cell r="R407" t="str">
            <v>Pend</v>
          </cell>
          <cell r="S407" t="str">
            <v>6. ABOVE 1 YEAR</v>
          </cell>
          <cell r="T407" t="str">
            <v>PENDING DECLARATION</v>
          </cell>
        </row>
        <row r="408">
          <cell r="A408" t="str">
            <v>UACU5963340</v>
          </cell>
          <cell r="B408">
            <v>40</v>
          </cell>
          <cell r="C408">
            <v>43465</v>
          </cell>
          <cell r="D408">
            <v>604</v>
          </cell>
          <cell r="E408" t="str">
            <v>HLCUTS1190201713</v>
          </cell>
          <cell r="F408" t="str">
            <v>NICT</v>
          </cell>
          <cell r="G408" t="str">
            <v>NICT</v>
          </cell>
          <cell r="H408">
            <v>0</v>
          </cell>
          <cell r="I408">
            <v>0</v>
          </cell>
          <cell r="J408">
            <v>0</v>
          </cell>
          <cell r="K408" t="str">
            <v>TO THE ORD</v>
          </cell>
          <cell r="L408" t="str">
            <v>URGENT CARGO HANDLING LIMITED</v>
          </cell>
          <cell r="M408" t="str">
            <v>Pend</v>
          </cell>
          <cell r="N408" t="str">
            <v>Pend</v>
          </cell>
          <cell r="O408" t="str">
            <v>SLAC PACKAGES RAIL 30 KG M 9 METER LONG 55Q AND ACCESSORIES REF ORDER NO 2679-KBID DATED 13 FEBRUARY 2018 DELIVERY TERMS CIF MOMBASA PORT HS CODE 73 02 90</v>
          </cell>
          <cell r="P408" t="str">
            <v>Pend</v>
          </cell>
          <cell r="Q408" t="str">
            <v>Pend</v>
          </cell>
          <cell r="R408" t="str">
            <v>Pend</v>
          </cell>
          <cell r="S408" t="str">
            <v>6. ABOVE 1 YEAR</v>
          </cell>
          <cell r="T408" t="str">
            <v>PENDING DECLARATION</v>
          </cell>
        </row>
        <row r="409">
          <cell r="A409" t="str">
            <v>FCIU4271612</v>
          </cell>
          <cell r="B409">
            <v>20</v>
          </cell>
          <cell r="C409">
            <v>43466</v>
          </cell>
          <cell r="D409">
            <v>603</v>
          </cell>
          <cell r="E409" t="str">
            <v>967180988</v>
          </cell>
          <cell r="F409" t="str">
            <v>MITCH</v>
          </cell>
          <cell r="G409" t="str">
            <v>MITCH</v>
          </cell>
          <cell r="H409">
            <v>2018</v>
          </cell>
          <cell r="I409" t="str">
            <v>ICD</v>
          </cell>
          <cell r="J409" t="str">
            <v>66992 </v>
          </cell>
          <cell r="K409" t="str">
            <v>PADDY K LIMITED </v>
          </cell>
          <cell r="L409" t="str">
            <v>Pend</v>
          </cell>
          <cell r="M409">
            <v>43494</v>
          </cell>
          <cell r="N409" t="str">
            <v>Pend</v>
          </cell>
          <cell r="O409" t="str">
            <v>J K WHITE CEMENT CONFORMING TO ASTMC 150 TYPE II AND EN 197- 1 CEM II 42 5 N H S CODE 2523 21 PORTLAND CEMENT-WHITE IDF NO E1812030429 18 DAY S FREE AT DESTINATION INTRANSIT TO PORT CLEARANCE</v>
          </cell>
          <cell r="P409" t="str">
            <v>Pend</v>
          </cell>
          <cell r="Q409" t="str">
            <v>Pend</v>
          </cell>
          <cell r="R409" t="str">
            <v>Pend</v>
          </cell>
          <cell r="S409" t="str">
            <v>6. ABOVE 1 YEAR</v>
          </cell>
          <cell r="T409" t="str">
            <v>RELEASE PROCESS</v>
          </cell>
        </row>
        <row r="410">
          <cell r="A410" t="str">
            <v>TLLU5264907</v>
          </cell>
          <cell r="B410">
            <v>40</v>
          </cell>
          <cell r="C410">
            <v>43466</v>
          </cell>
          <cell r="D410">
            <v>603</v>
          </cell>
          <cell r="E410" t="str">
            <v>HLCUTS1190201713</v>
          </cell>
          <cell r="F410" t="str">
            <v>NICT</v>
          </cell>
          <cell r="G410" t="str">
            <v>NICT</v>
          </cell>
          <cell r="H410">
            <v>0</v>
          </cell>
          <cell r="I410">
            <v>0</v>
          </cell>
          <cell r="J410">
            <v>0</v>
          </cell>
          <cell r="K410" t="str">
            <v>TO THE ORD</v>
          </cell>
          <cell r="L410" t="str">
            <v>URGENT CARGO HANDLING LIMITED</v>
          </cell>
          <cell r="M410" t="str">
            <v>Pend</v>
          </cell>
          <cell r="N410" t="str">
            <v>Pend</v>
          </cell>
          <cell r="O410" t="str">
            <v>SLAC PACKAGES RAIL 30 KG M 9 METER LONG 55Q AND ACCESSORIES REF ORDER NO 2679-KBID DATED 13 FEBRUARY 2018 DELIVERY TERMS CIF MOMBASA PORT HS CODE 73 02 90</v>
          </cell>
          <cell r="P410" t="str">
            <v>Pend</v>
          </cell>
          <cell r="Q410" t="str">
            <v>Pend</v>
          </cell>
          <cell r="R410" t="str">
            <v>Pend</v>
          </cell>
          <cell r="S410" t="str">
            <v>6. ABOVE 1 YEAR</v>
          </cell>
          <cell r="T410" t="str">
            <v>PENDING DECLARATION</v>
          </cell>
        </row>
        <row r="411">
          <cell r="A411" t="str">
            <v>UACU3929943</v>
          </cell>
          <cell r="B411">
            <v>20</v>
          </cell>
          <cell r="C411">
            <v>43466</v>
          </cell>
          <cell r="D411">
            <v>603</v>
          </cell>
          <cell r="E411" t="str">
            <v>HLCUTS1190201713</v>
          </cell>
          <cell r="F411" t="str">
            <v>NICT</v>
          </cell>
          <cell r="G411" t="str">
            <v>NICT</v>
          </cell>
          <cell r="H411">
            <v>0</v>
          </cell>
          <cell r="I411">
            <v>0</v>
          </cell>
          <cell r="J411">
            <v>0</v>
          </cell>
          <cell r="K411" t="str">
            <v>TO THE ORD</v>
          </cell>
          <cell r="L411" t="str">
            <v>URGENT CARGO HANDLING LIMITED</v>
          </cell>
          <cell r="M411" t="str">
            <v>Pend</v>
          </cell>
          <cell r="N411" t="str">
            <v>Pend</v>
          </cell>
          <cell r="O411" t="str">
            <v>SLAC PACKAGES RAIL 30 KG M 9 METER LONG 55Q AND ACCESSORIES REF ORDER NO 2679-KBID DATED 13 FEBRUARY 2018 DELIVERY TERMS CIF MOMBASA PORT HS CODE 73 02 90</v>
          </cell>
          <cell r="P411" t="str">
            <v>Pend</v>
          </cell>
          <cell r="Q411" t="str">
            <v>Pend</v>
          </cell>
          <cell r="R411" t="str">
            <v>Pend</v>
          </cell>
          <cell r="S411" t="str">
            <v>6. ABOVE 1 YEAR</v>
          </cell>
          <cell r="T411" t="str">
            <v>PENDING DECLARATION</v>
          </cell>
        </row>
        <row r="412">
          <cell r="A412" t="str">
            <v>EGHU3175833</v>
          </cell>
          <cell r="B412">
            <v>20</v>
          </cell>
          <cell r="C412">
            <v>43468</v>
          </cell>
          <cell r="D412">
            <v>601</v>
          </cell>
          <cell r="E412" t="str">
            <v>143883939843</v>
          </cell>
          <cell r="F412" t="str">
            <v>MITCH</v>
          </cell>
          <cell r="G412" t="str">
            <v>MITCH</v>
          </cell>
          <cell r="H412">
            <v>2018</v>
          </cell>
          <cell r="I412" t="str">
            <v>ICD</v>
          </cell>
          <cell r="J412">
            <v>67297</v>
          </cell>
          <cell r="K412" t="str">
            <v>POWERSPOT KENYA LIMITED</v>
          </cell>
          <cell r="L412" t="str">
            <v>TRANSFREIGHT LOGISTICS LIMITED</v>
          </cell>
          <cell r="M412">
            <v>43497</v>
          </cell>
          <cell r="N412" t="str">
            <v>15/02/2020 </v>
          </cell>
          <cell r="O412" t="str">
            <v>STOVESALUMINUM ELBOWSHS 73218900 76090000 TEL 0574-87689333 FAX 0574-8 7689327 PH 254 799 089939 ATT ALFONSO ACEBAL AACEBAL POWERSPOT C OM T 205143051N M STOVES ALUMINUM ELBOWS HS 73218900 76090000 TEL 0574-87689333 FAX 0574-87689327 PH 254 799 089939 ATT ALFONSO ACEBAL AACEBAL POWERSPOT COM T 205143051 IM 254 712 665555 E JOAN WAMARI TRANSFREIGHT CO KE</v>
          </cell>
          <cell r="P412" t="str">
            <v>Pend</v>
          </cell>
          <cell r="Q412" t="str">
            <v>Pend</v>
          </cell>
          <cell r="R412" t="str">
            <v>Pend</v>
          </cell>
          <cell r="S412" t="str">
            <v>6. ABOVE 1 YEAR</v>
          </cell>
          <cell r="T412" t="str">
            <v>RELEASED BUT IN YARD</v>
          </cell>
        </row>
        <row r="413">
          <cell r="A413" t="str">
            <v>TCLU6223972</v>
          </cell>
          <cell r="B413">
            <v>40</v>
          </cell>
          <cell r="C413">
            <v>43470</v>
          </cell>
          <cell r="D413">
            <v>599</v>
          </cell>
          <cell r="E413" t="str">
            <v>HLCUTS1190201713</v>
          </cell>
          <cell r="F413" t="str">
            <v>NICT</v>
          </cell>
          <cell r="G413" t="str">
            <v>NICT</v>
          </cell>
          <cell r="H413">
            <v>0</v>
          </cell>
          <cell r="I413">
            <v>0</v>
          </cell>
          <cell r="J413">
            <v>0</v>
          </cell>
          <cell r="K413" t="str">
            <v>TO THE ORD</v>
          </cell>
          <cell r="L413" t="str">
            <v>URGENT CARGO HANDLING LIMITED</v>
          </cell>
          <cell r="M413" t="str">
            <v>Pend</v>
          </cell>
          <cell r="N413" t="str">
            <v>Pend</v>
          </cell>
          <cell r="O413" t="str">
            <v>SLAC PACKAGES RAIL 30 KG M 9 METER LONG 55Q AND ACCESSORIES REF ORDER NO 2679-KBID DATED 13 FEBRUARY 2018 DELIVERY TERMS CIF MOMBASA PORT HS CODE 73 02 90</v>
          </cell>
          <cell r="P413" t="str">
            <v>Pend</v>
          </cell>
          <cell r="Q413" t="str">
            <v>Pend</v>
          </cell>
          <cell r="R413" t="str">
            <v>Pend</v>
          </cell>
          <cell r="S413" t="str">
            <v>6. ABOVE 1 YEAR</v>
          </cell>
          <cell r="T413" t="str">
            <v>PENDING DECLARATION</v>
          </cell>
        </row>
        <row r="414">
          <cell r="A414" t="str">
            <v>TTNU3165044</v>
          </cell>
          <cell r="B414">
            <v>20</v>
          </cell>
          <cell r="C414">
            <v>43471</v>
          </cell>
          <cell r="D414">
            <v>598</v>
          </cell>
          <cell r="E414" t="str">
            <v>967238639</v>
          </cell>
          <cell r="F414" t="str">
            <v>NICT</v>
          </cell>
          <cell r="G414" t="str">
            <v>NICT</v>
          </cell>
          <cell r="H414">
            <v>0</v>
          </cell>
          <cell r="I414">
            <v>0</v>
          </cell>
          <cell r="J414">
            <v>0</v>
          </cell>
          <cell r="K414" t="str">
            <v>JULIUS MWAGO MWAURA P O BOX 2215</v>
          </cell>
          <cell r="L414" t="str">
            <v>Pend</v>
          </cell>
          <cell r="M414" t="str">
            <v>Pend</v>
          </cell>
          <cell r="N414" t="str">
            <v>Pend</v>
          </cell>
          <cell r="O414" t="str">
            <v>1 X LAND ROVER DISCOVERY REG VO11 HTG CHASSIS SALLAAAG3BA569621 INTRANSIT TO PORT CLEARANCE</v>
          </cell>
          <cell r="P414" t="str">
            <v>Pend</v>
          </cell>
          <cell r="Q414" t="str">
            <v>Pend</v>
          </cell>
          <cell r="R414" t="str">
            <v>Pend</v>
          </cell>
          <cell r="S414" t="str">
            <v>6. ABOVE 1 YEAR</v>
          </cell>
          <cell r="T414" t="str">
            <v>PENDING DECLARATION</v>
          </cell>
        </row>
        <row r="415">
          <cell r="A415" t="str">
            <v>CSLU1653321</v>
          </cell>
          <cell r="B415">
            <v>20</v>
          </cell>
          <cell r="C415">
            <v>43471</v>
          </cell>
          <cell r="D415">
            <v>598</v>
          </cell>
          <cell r="E415" t="str">
            <v>COSU6880298310</v>
          </cell>
          <cell r="F415" t="str">
            <v>NICT</v>
          </cell>
          <cell r="G415" t="str">
            <v>NICT</v>
          </cell>
          <cell r="H415">
            <v>2019</v>
          </cell>
          <cell r="I415" t="str">
            <v>ICD</v>
          </cell>
          <cell r="J415" t="str">
            <v>81944 </v>
          </cell>
          <cell r="K415" t="str">
            <v>PASAIBA TOURMALINE LTD</v>
          </cell>
          <cell r="L415" t="str">
            <v>ALPHA WORLDWIDE FREIGHT LIMITED</v>
          </cell>
          <cell r="M415">
            <v>43518</v>
          </cell>
          <cell r="N415">
            <v>43641.088101851848</v>
          </cell>
          <cell r="O415" t="str">
            <v>MEDICAL EQUIPMENT PLACE OF DELIVERY PORT CLEARANCE1000</v>
          </cell>
          <cell r="P415" t="str">
            <v>Pend</v>
          </cell>
          <cell r="Q415" t="str">
            <v>Pend</v>
          </cell>
          <cell r="R415" t="str">
            <v>Pend</v>
          </cell>
          <cell r="S415" t="str">
            <v>6. ABOVE 1 YEAR</v>
          </cell>
          <cell r="T415" t="str">
            <v>RELEASED BUT IN YARD</v>
          </cell>
        </row>
        <row r="416">
          <cell r="A416" t="str">
            <v>CAIU8206772</v>
          </cell>
          <cell r="B416">
            <v>40</v>
          </cell>
          <cell r="C416">
            <v>43471</v>
          </cell>
          <cell r="D416">
            <v>598</v>
          </cell>
          <cell r="E416" t="str">
            <v>EPIRINDMUM203659</v>
          </cell>
          <cell r="F416" t="str">
            <v>MITCH</v>
          </cell>
          <cell r="G416" t="str">
            <v>MITCH</v>
          </cell>
          <cell r="H416">
            <v>2019</v>
          </cell>
          <cell r="I416" t="str">
            <v>ICD</v>
          </cell>
          <cell r="J416">
            <v>71041</v>
          </cell>
          <cell r="K416" t="str">
            <v>RIFTY SANITARY PRODUCTS CO LTD P O BOX NO 162020100 NAKURU KENYA</v>
          </cell>
          <cell r="L416" t="str">
            <v>SEALINE FORWARDERS LIMITED</v>
          </cell>
          <cell r="M416">
            <v>43481</v>
          </cell>
          <cell r="N416" t="str">
            <v>Pend</v>
          </cell>
          <cell r="O416" t="str">
            <v>2 X HC40 STC TOTAL 1561 PACKAGES ONLY TOTAL ONE THOUSAND FIVE HUNDRED SIXTY ONE PACKAGES ONLY 280MM MAXI NONWOVEN STRAIGHT SANITARY PADS WITH SAP BLUE HS CODE 96190010 INV NO 816 DATE 05 12 2018 SBILL NO 9371038 DT 05 12 2018 HOUSE HOUSE PORTCLEARANCE AS PER KPA NOMINATION</v>
          </cell>
          <cell r="P416" t="str">
            <v>Pend</v>
          </cell>
          <cell r="Q416" t="str">
            <v>Pend</v>
          </cell>
          <cell r="R416" t="str">
            <v>Pend</v>
          </cell>
          <cell r="S416" t="str">
            <v>6. ABOVE 1 YEAR</v>
          </cell>
          <cell r="T416" t="str">
            <v>RELEASE PROCESS</v>
          </cell>
        </row>
        <row r="417">
          <cell r="A417" t="str">
            <v>CLHU9046051</v>
          </cell>
          <cell r="B417">
            <v>40</v>
          </cell>
          <cell r="C417">
            <v>43471</v>
          </cell>
          <cell r="D417">
            <v>598</v>
          </cell>
          <cell r="E417" t="str">
            <v>EPIRINDMUM203659</v>
          </cell>
          <cell r="F417" t="str">
            <v>NICT</v>
          </cell>
          <cell r="G417" t="str">
            <v>NICT</v>
          </cell>
          <cell r="H417">
            <v>2019</v>
          </cell>
          <cell r="I417" t="str">
            <v>ICD</v>
          </cell>
          <cell r="J417">
            <v>71041</v>
          </cell>
          <cell r="K417" t="str">
            <v>RIFTY SANITARY PRODUCTS CO LTD P O BOX NO 162020100 NAKURU KENYA</v>
          </cell>
          <cell r="L417" t="str">
            <v>SEALINE FORWARDERS LIMITED</v>
          </cell>
          <cell r="M417">
            <v>43481</v>
          </cell>
          <cell r="N417" t="str">
            <v>Pend</v>
          </cell>
          <cell r="O417" t="str">
            <v>2 X HC40 STC TOTAL 1561 PACKAGES ONLY TOTAL ONE THOUSAND FIVE HUNDRED SIXTY ONE PACKAGES ONLY 280MM MAXI NONWOVEN STRAIGHT SANITARY PADS WITH SAP BLUE HS CODE 96190010 INV NO 816 DATE 05 12 2018 SBILL NO 9371038 DT 05 12 2018 HOUSE HOUSE PORTCLEARANCE AS PER KPA NOMINATION</v>
          </cell>
          <cell r="P417" t="str">
            <v>Pend</v>
          </cell>
          <cell r="Q417" t="str">
            <v>Pend</v>
          </cell>
          <cell r="R417" t="str">
            <v>Pend</v>
          </cell>
          <cell r="S417" t="str">
            <v>6. ABOVE 1 YEAR</v>
          </cell>
          <cell r="T417" t="str">
            <v>RELEASE PROCESS</v>
          </cell>
        </row>
        <row r="418">
          <cell r="A418" t="str">
            <v>GESU1205041</v>
          </cell>
          <cell r="B418">
            <v>20</v>
          </cell>
          <cell r="C418">
            <v>43471</v>
          </cell>
          <cell r="D418">
            <v>598</v>
          </cell>
          <cell r="E418" t="str">
            <v>HLCUIZ1181122909</v>
          </cell>
          <cell r="F418" t="str">
            <v>MITCH</v>
          </cell>
          <cell r="G418" t="str">
            <v>MITCH</v>
          </cell>
          <cell r="H418">
            <v>0</v>
          </cell>
          <cell r="I418">
            <v>0</v>
          </cell>
          <cell r="J418">
            <v>0</v>
          </cell>
          <cell r="K418" t="str">
            <v>AGENCY FOR RANGELAND INFO</v>
          </cell>
          <cell r="L418" t="str">
            <v>DSV AIR AND SEA LIMITED</v>
          </cell>
          <cell r="M418" t="str">
            <v>Pend</v>
          </cell>
          <cell r="N418" t="str">
            <v>Pend</v>
          </cell>
          <cell r="O418" t="str">
            <v>EKOO1OOOO COLLAPSIBLE TANK - 1OOOOLT 18 PIECES ON 3 PALLETS HS CODE 392510</v>
          </cell>
          <cell r="P418" t="str">
            <v>Pend</v>
          </cell>
          <cell r="Q418" t="str">
            <v>Pend</v>
          </cell>
          <cell r="R418" t="str">
            <v>Pend</v>
          </cell>
          <cell r="S418" t="str">
            <v>6. ABOVE 1 YEAR</v>
          </cell>
          <cell r="T418" t="str">
            <v>PENDING DECLARATION</v>
          </cell>
        </row>
        <row r="419">
          <cell r="A419" t="str">
            <v>FSCU7090258</v>
          </cell>
          <cell r="B419">
            <v>40</v>
          </cell>
          <cell r="C419">
            <v>43471</v>
          </cell>
          <cell r="D419">
            <v>598</v>
          </cell>
          <cell r="E419" t="str">
            <v>HLCULHE181104340</v>
          </cell>
          <cell r="F419" t="str">
            <v>ICDN</v>
          </cell>
          <cell r="G419" t="str">
            <v>CSTM2</v>
          </cell>
          <cell r="H419">
            <v>2019</v>
          </cell>
          <cell r="I419" t="str">
            <v>ICD</v>
          </cell>
          <cell r="J419" t="str">
            <v>87808 </v>
          </cell>
          <cell r="K419" t="str">
            <v>CHEMICALS SCHOOL SUPPLIES LTD NAIROBI - KENYA</v>
          </cell>
          <cell r="L419" t="str">
            <v>Pend</v>
          </cell>
          <cell r="M419" t="str">
            <v>Pend</v>
          </cell>
          <cell r="N419" t="str">
            <v>Pend</v>
          </cell>
          <cell r="O419" t="str">
            <v>SLAC CARTONS SPORTS GOODS SPORTS WEARS AS PER INV NO ALF 006 18 DATED 26 10 2018 E FORM NO AHB-2018-0000109819 HS CODE 95 06 62</v>
          </cell>
          <cell r="P419" t="str">
            <v>Pend</v>
          </cell>
          <cell r="Q419" t="str">
            <v>Pend</v>
          </cell>
          <cell r="R419" t="str">
            <v>Pend</v>
          </cell>
          <cell r="S419" t="str">
            <v>6. ABOVE 1 YEAR</v>
          </cell>
          <cell r="T419" t="str">
            <v>PENDING DPC</v>
          </cell>
        </row>
        <row r="420">
          <cell r="A420" t="str">
            <v>BEAU4205829</v>
          </cell>
          <cell r="B420">
            <v>40</v>
          </cell>
          <cell r="C420">
            <v>43472</v>
          </cell>
          <cell r="D420">
            <v>597</v>
          </cell>
          <cell r="E420" t="str">
            <v>HLCUOD1181103280</v>
          </cell>
          <cell r="F420" t="str">
            <v>NICT</v>
          </cell>
          <cell r="G420" t="str">
            <v>NICT</v>
          </cell>
          <cell r="H420">
            <v>2019</v>
          </cell>
          <cell r="I420" t="str">
            <v>ICD</v>
          </cell>
          <cell r="J420" t="str">
            <v>74409 </v>
          </cell>
          <cell r="K420" t="str">
            <v>HERITAGE SUPERSTORE LIMITED P O BOX 104303-00101 254720792755 HERITAGESUPERSTORE2 GMAIL COM</v>
          </cell>
          <cell r="L420" t="str">
            <v>HERITAGE SUPERSTORE LIMITED</v>
          </cell>
          <cell r="M420">
            <v>43488</v>
          </cell>
          <cell r="N420">
            <v>43676.404062499998</v>
          </cell>
          <cell r="O420" t="str">
            <v>SLAC REFINED DEODORIZED WINTERIZED SUNFLOWER OIL P MARK UNDER TM PREMI POURED IN PET BOTTLES HS-CODE 15 12 19</v>
          </cell>
          <cell r="P420" t="str">
            <v>Pend</v>
          </cell>
          <cell r="Q420" t="str">
            <v>Pend</v>
          </cell>
          <cell r="R420" t="str">
            <v>Pend</v>
          </cell>
          <cell r="S420" t="str">
            <v>6. ABOVE 1 YEAR</v>
          </cell>
          <cell r="T420" t="str">
            <v>RELEASED BUT IN YARD</v>
          </cell>
        </row>
        <row r="421">
          <cell r="A421" t="str">
            <v>HLXU6551851</v>
          </cell>
          <cell r="B421">
            <v>40</v>
          </cell>
          <cell r="C421">
            <v>43472</v>
          </cell>
          <cell r="D421">
            <v>597</v>
          </cell>
          <cell r="E421" t="str">
            <v>HLCUOD1181103280</v>
          </cell>
          <cell r="F421" t="str">
            <v>NICT</v>
          </cell>
          <cell r="G421" t="str">
            <v>NICT</v>
          </cell>
          <cell r="H421">
            <v>2019</v>
          </cell>
          <cell r="I421" t="str">
            <v>ICD</v>
          </cell>
          <cell r="J421" t="str">
            <v>74409 </v>
          </cell>
          <cell r="K421" t="str">
            <v>HERITAGE SUPERSTORE LIMITED P O BOX 104303-00101 254720792755 HERITAGESUPERSTORE2 GMAIL COM</v>
          </cell>
          <cell r="L421" t="str">
            <v>HERITAGE SUPERSTORE LIMITED</v>
          </cell>
          <cell r="M421">
            <v>43488</v>
          </cell>
          <cell r="N421">
            <v>43676.404062499998</v>
          </cell>
          <cell r="O421" t="str">
            <v>SLAC REFINED DEODORIZED WINTERIZED SUNFLOWER OIL P MARK UNDER TM PREMI POURED IN PET BOTTLES HS-CODE 15 12 19</v>
          </cell>
          <cell r="P421" t="str">
            <v>Pend</v>
          </cell>
          <cell r="Q421" t="str">
            <v>Pend</v>
          </cell>
          <cell r="R421" t="str">
            <v>Pend</v>
          </cell>
          <cell r="S421" t="str">
            <v>6. ABOVE 1 YEAR</v>
          </cell>
          <cell r="T421" t="str">
            <v>RELEASED BUT IN YARD</v>
          </cell>
        </row>
        <row r="422">
          <cell r="A422" t="str">
            <v>TCNU1387950</v>
          </cell>
          <cell r="B422">
            <v>40</v>
          </cell>
          <cell r="C422">
            <v>43472</v>
          </cell>
          <cell r="D422">
            <v>597</v>
          </cell>
          <cell r="E422" t="str">
            <v>HLCUOD1181103280</v>
          </cell>
          <cell r="F422" t="str">
            <v>NICT</v>
          </cell>
          <cell r="G422" t="str">
            <v>NICT</v>
          </cell>
          <cell r="H422">
            <v>2019</v>
          </cell>
          <cell r="I422" t="str">
            <v>ICD</v>
          </cell>
          <cell r="J422" t="str">
            <v>74409 </v>
          </cell>
          <cell r="K422" t="str">
            <v>HERITAGE SUPERSTORE LIMITED P O BOX 104303-00101 254720792755 HERITAGESUPERSTORE2 GMAIL COM</v>
          </cell>
          <cell r="L422" t="str">
            <v>HERITAGE SUPERSTORE LIMITED</v>
          </cell>
          <cell r="M422">
            <v>43488</v>
          </cell>
          <cell r="N422">
            <v>43676.404062499998</v>
          </cell>
          <cell r="O422" t="str">
            <v>SLAC REFINED DEODORIZED WINTERIZED SUNFLOWER OIL P MARK UNDER TM PREMI POURED IN PET BOTTLES HS-CODE 15 12 19</v>
          </cell>
          <cell r="P422" t="str">
            <v>Pend</v>
          </cell>
          <cell r="Q422" t="str">
            <v>Pend</v>
          </cell>
          <cell r="R422" t="str">
            <v>Pend</v>
          </cell>
          <cell r="S422" t="str">
            <v>6. ABOVE 1 YEAR</v>
          </cell>
          <cell r="T422" t="str">
            <v>RELEASED BUT IN YARD</v>
          </cell>
        </row>
        <row r="423">
          <cell r="A423" t="str">
            <v>MRKU8444849</v>
          </cell>
          <cell r="B423">
            <v>20</v>
          </cell>
          <cell r="C423">
            <v>43473</v>
          </cell>
          <cell r="D423">
            <v>596</v>
          </cell>
          <cell r="E423" t="str">
            <v>967180988</v>
          </cell>
          <cell r="F423" t="str">
            <v>MITCH</v>
          </cell>
          <cell r="G423" t="str">
            <v>MITCH</v>
          </cell>
          <cell r="H423">
            <v>2018</v>
          </cell>
          <cell r="I423" t="str">
            <v>ICD</v>
          </cell>
          <cell r="J423" t="str">
            <v>66992 </v>
          </cell>
          <cell r="K423" t="str">
            <v>PADDY K LIMITED </v>
          </cell>
          <cell r="L423" t="str">
            <v>Pend</v>
          </cell>
          <cell r="M423">
            <v>43494</v>
          </cell>
          <cell r="N423" t="str">
            <v>Pend</v>
          </cell>
          <cell r="O423" t="str">
            <v>J K WHITE CEMENT CONFORMING TO ASTMC 150 TYPE II AND EN 197- 1 CEM II 42 5 N H S CODE 2523 21 PORTLAND CEMENT-WHITE IDF NO E1812030429 18 DAY S FREE AT DESTINATION INTRANSIT TO PORT CLEARANCE</v>
          </cell>
          <cell r="P423" t="str">
            <v>Pend</v>
          </cell>
          <cell r="Q423" t="str">
            <v>Pend</v>
          </cell>
          <cell r="R423" t="str">
            <v>Pend</v>
          </cell>
          <cell r="S423" t="str">
            <v>6. ABOVE 1 YEAR</v>
          </cell>
          <cell r="T423" t="str">
            <v>RELEASE PROCESS</v>
          </cell>
        </row>
        <row r="424">
          <cell r="A424" t="str">
            <v>MSKU7845052</v>
          </cell>
          <cell r="B424">
            <v>20</v>
          </cell>
          <cell r="C424">
            <v>43473</v>
          </cell>
          <cell r="D424">
            <v>596</v>
          </cell>
          <cell r="E424" t="str">
            <v>967180988</v>
          </cell>
          <cell r="F424" t="str">
            <v>MITCH</v>
          </cell>
          <cell r="G424" t="str">
            <v>MITCH</v>
          </cell>
          <cell r="H424">
            <v>2018</v>
          </cell>
          <cell r="I424" t="str">
            <v>ICD</v>
          </cell>
          <cell r="J424" t="str">
            <v>66992 </v>
          </cell>
          <cell r="K424" t="str">
            <v>PADDY K LIMITED </v>
          </cell>
          <cell r="L424" t="str">
            <v>Pend</v>
          </cell>
          <cell r="M424">
            <v>43494</v>
          </cell>
          <cell r="N424" t="str">
            <v>Pend</v>
          </cell>
          <cell r="O424" t="str">
            <v>J K WHITE CEMENT CONFORMING TO ASTMC 150 TYPE II AND EN 197- 1 CEM II 42 5 N H S CODE 2523 21 PORTLAND CEMENT-WHITE IDF NO E1812030429 18 DAY S FREE AT DESTINATION INTRANSIT TO PORT CLEARANCE</v>
          </cell>
          <cell r="P424" t="str">
            <v>Pend</v>
          </cell>
          <cell r="Q424" t="str">
            <v>Pend</v>
          </cell>
          <cell r="R424" t="str">
            <v>Pend</v>
          </cell>
          <cell r="S424" t="str">
            <v>6. ABOVE 1 YEAR</v>
          </cell>
          <cell r="T424" t="str">
            <v>RELEASE PROCESS</v>
          </cell>
        </row>
        <row r="425">
          <cell r="A425" t="str">
            <v>EISU2022441</v>
          </cell>
          <cell r="B425">
            <v>20</v>
          </cell>
          <cell r="C425">
            <v>43473</v>
          </cell>
          <cell r="D425">
            <v>596</v>
          </cell>
          <cell r="E425" t="str">
            <v>520800190382</v>
          </cell>
          <cell r="F425" t="str">
            <v>NICT</v>
          </cell>
          <cell r="G425" t="str">
            <v>NICT</v>
          </cell>
          <cell r="H425">
            <v>0</v>
          </cell>
          <cell r="I425">
            <v>0</v>
          </cell>
          <cell r="J425">
            <v>0</v>
          </cell>
          <cell r="K425" t="str">
            <v>WESTLANDS TRADING LTD</v>
          </cell>
          <cell r="L425" t="str">
            <v>Pend</v>
          </cell>
          <cell r="M425" t="str">
            <v>Pend</v>
          </cell>
          <cell r="N425" t="str">
            <v>Pend</v>
          </cell>
          <cell r="O425" t="str">
            <v>1121 CARTONS TACO SHELLS TACO DINNER NACHO TORTILLA CHIPS NATURAL TO RTILLACHIPS TANGY CHEESE TORTILLA CHIPS FAJITA DINNER BURRITO DINNER FAJITACRISPY CHICKEN FLOUR TORTILLAS SALSATORTILLAS CORN TORTILLA S MEXICANBEANS CHILI BEANS TACO SAUCEHOT MILD SALSA MEXICANA SALS APICANTE GARLIC WRAP SAUCE TORTILLANO MARKS 1121 CARTONS TACO SHELLS TACO DINNER NACHO TORTILLA CHIPS NATURAL TORTILLA CHIPS TANGY CHEESE TORTILLA CHIPS FAJITA DINNER BURRITO DINNER FAJITA CRISPY CHICKEN FLOUR TORTILLAS SALSA TORTILLAS CORN TORTILLAS MEXICAN BEANS CHILI BEANS TACO SAUCE HOT MILD SALSA MEXICANA SALSA PICANTE GARLIC WRAP SAUCE TORTILLA DIP HOT MILD GUACAMOLE DIP CREAMY TEX MEX DIP TACO SEASONING BURRITO SEASONING FAJITA SEASONING TACO SEASONING CHILI SEASONING BURRITO SEASONING INVOICE 18044</v>
          </cell>
          <cell r="P425" t="str">
            <v>Pend</v>
          </cell>
          <cell r="Q425" t="str">
            <v>Pend</v>
          </cell>
          <cell r="R425" t="str">
            <v>Pend</v>
          </cell>
          <cell r="S425" t="str">
            <v>6. ABOVE 1 YEAR</v>
          </cell>
          <cell r="T425" t="str">
            <v>PENDING DECLARATION</v>
          </cell>
        </row>
        <row r="426">
          <cell r="A426" t="str">
            <v>KKTU7980569</v>
          </cell>
          <cell r="B426">
            <v>20</v>
          </cell>
          <cell r="C426">
            <v>43473</v>
          </cell>
          <cell r="D426">
            <v>596</v>
          </cell>
          <cell r="E426" t="str">
            <v>CANU29849800</v>
          </cell>
          <cell r="F426" t="str">
            <v>MITCH</v>
          </cell>
          <cell r="G426" t="str">
            <v>MITCH</v>
          </cell>
          <cell r="H426">
            <v>2019</v>
          </cell>
          <cell r="I426" t="str">
            <v>ICD</v>
          </cell>
          <cell r="J426">
            <v>70461</v>
          </cell>
          <cell r="K426" t="str">
            <v>METRO PLASTICS (K) LTD</v>
          </cell>
          <cell r="L426" t="str">
            <v>MURANGA FORWARDERS LTD</v>
          </cell>
          <cell r="M426" t="str">
            <v>Pend</v>
          </cell>
          <cell r="N426" t="str">
            <v>Pend</v>
          </cell>
          <cell r="O426" t="str">
            <v>4X20ST CONTAINER S SAID TO CONTAIN 4320 BAGS IN TOTAL SODIUM BICARBONATE FOOD GRADE PORT CLEARANCE</v>
          </cell>
          <cell r="P426" t="str">
            <v>Pend</v>
          </cell>
          <cell r="Q426" t="str">
            <v>Pend</v>
          </cell>
          <cell r="R426" t="str">
            <v>Pend</v>
          </cell>
          <cell r="S426" t="str">
            <v>6. ABOVE 1 YEAR</v>
          </cell>
          <cell r="T426" t="str">
            <v>PENDING DPC</v>
          </cell>
        </row>
        <row r="427">
          <cell r="A427" t="str">
            <v>KKTU8217248</v>
          </cell>
          <cell r="B427">
            <v>20</v>
          </cell>
          <cell r="C427">
            <v>43473</v>
          </cell>
          <cell r="D427">
            <v>596</v>
          </cell>
          <cell r="E427" t="str">
            <v>CANU29849800</v>
          </cell>
          <cell r="F427" t="str">
            <v>MITCH</v>
          </cell>
          <cell r="G427" t="str">
            <v>MITCH</v>
          </cell>
          <cell r="H427">
            <v>2019</v>
          </cell>
          <cell r="I427" t="str">
            <v>ICD</v>
          </cell>
          <cell r="J427">
            <v>70461</v>
          </cell>
          <cell r="K427" t="str">
            <v>METRO PLASTICS (K) LTD</v>
          </cell>
          <cell r="L427" t="str">
            <v>MURANGA FORWARDERS LTD</v>
          </cell>
          <cell r="M427" t="str">
            <v>Pend</v>
          </cell>
          <cell r="N427" t="str">
            <v>Pend</v>
          </cell>
          <cell r="O427" t="str">
            <v>4X20ST CONTAINER S SAID TO CONTAIN 4320 BAGS IN TOTAL SODIUM BICARBONATE FOOD GRADE PORT CLEARANCE</v>
          </cell>
          <cell r="P427" t="str">
            <v>Pend</v>
          </cell>
          <cell r="Q427" t="str">
            <v>Pend</v>
          </cell>
          <cell r="R427" t="str">
            <v>Pend</v>
          </cell>
          <cell r="S427" t="str">
            <v>6. ABOVE 1 YEAR</v>
          </cell>
          <cell r="T427" t="str">
            <v>PENDING DPC</v>
          </cell>
        </row>
        <row r="428">
          <cell r="A428" t="str">
            <v>TTNU1066891</v>
          </cell>
          <cell r="B428">
            <v>20</v>
          </cell>
          <cell r="C428">
            <v>43476</v>
          </cell>
          <cell r="D428">
            <v>593</v>
          </cell>
          <cell r="E428" t="str">
            <v>967076721</v>
          </cell>
          <cell r="F428" t="str">
            <v>NICT</v>
          </cell>
          <cell r="G428" t="str">
            <v>NICT</v>
          </cell>
          <cell r="H428">
            <v>0</v>
          </cell>
          <cell r="I428">
            <v>0</v>
          </cell>
          <cell r="J428">
            <v>0</v>
          </cell>
          <cell r="K428" t="str">
            <v>SIROCCO INVESTMENTS K LTD PO BO</v>
          </cell>
          <cell r="L428" t="str">
            <v>Pend</v>
          </cell>
          <cell r="M428" t="str">
            <v>Pend</v>
          </cell>
          <cell r="N428" t="str">
            <v>Pend</v>
          </cell>
          <cell r="O428" t="str">
            <v>1 X 20 CONTAINER STS BROWN CANE SUGAR PACKED IN 50 KGS BAGS TOTAL NET WEIGHT 25 000 KGS TOTAL GROSS WEIGHT 25 081 KGS INTRANSIT TO PORT CLEARANCE</v>
          </cell>
          <cell r="P428" t="str">
            <v>Pend</v>
          </cell>
          <cell r="Q428" t="str">
            <v>Pend</v>
          </cell>
          <cell r="R428" t="str">
            <v>Pend</v>
          </cell>
          <cell r="S428" t="str">
            <v>6. ABOVE 1 YEAR</v>
          </cell>
          <cell r="T428" t="str">
            <v>PENDING DECLARATION</v>
          </cell>
        </row>
        <row r="429">
          <cell r="A429" t="str">
            <v>UETU5489658</v>
          </cell>
          <cell r="B429">
            <v>40</v>
          </cell>
          <cell r="C429">
            <v>43476</v>
          </cell>
          <cell r="D429">
            <v>593</v>
          </cell>
          <cell r="E429" t="str">
            <v>HLCUOD1181103280</v>
          </cell>
          <cell r="F429" t="str">
            <v>NICT</v>
          </cell>
          <cell r="G429" t="str">
            <v>NICT</v>
          </cell>
          <cell r="H429">
            <v>2019</v>
          </cell>
          <cell r="I429" t="str">
            <v>ICD</v>
          </cell>
          <cell r="J429" t="str">
            <v>74409 </v>
          </cell>
          <cell r="K429" t="str">
            <v>HERITAGE SUPERSTORE LIMITED P O BOX 104303-00101 254720792755 HERITAGESUPERSTORE2 GMAIL COM</v>
          </cell>
          <cell r="L429" t="str">
            <v>HERITAGE SUPERSTORE LIMITED</v>
          </cell>
          <cell r="M429">
            <v>43488</v>
          </cell>
          <cell r="N429">
            <v>43676.404062499998</v>
          </cell>
          <cell r="O429" t="str">
            <v>SLAC REFINED DEODORIZED WINTERIZED SUNFLOWER OIL P MARK UNDER TM PREMI POURED IN PET BOTTLES HS-CODE 15 12 19</v>
          </cell>
          <cell r="P429" t="str">
            <v>Pend</v>
          </cell>
          <cell r="Q429" t="str">
            <v>Pend</v>
          </cell>
          <cell r="R429" t="str">
            <v>Pend</v>
          </cell>
          <cell r="S429" t="str">
            <v>6. ABOVE 1 YEAR</v>
          </cell>
          <cell r="T429" t="str">
            <v>RELEASED BUT IN YARD</v>
          </cell>
        </row>
        <row r="430">
          <cell r="A430" t="str">
            <v>TGBU6201538</v>
          </cell>
          <cell r="B430">
            <v>40</v>
          </cell>
          <cell r="C430">
            <v>43476</v>
          </cell>
          <cell r="D430">
            <v>593</v>
          </cell>
          <cell r="E430" t="str">
            <v>HLCUTS1190201713</v>
          </cell>
          <cell r="F430" t="str">
            <v>NICT</v>
          </cell>
          <cell r="G430" t="str">
            <v>NICT</v>
          </cell>
          <cell r="H430">
            <v>0</v>
          </cell>
          <cell r="I430">
            <v>0</v>
          </cell>
          <cell r="J430">
            <v>0</v>
          </cell>
          <cell r="K430" t="str">
            <v>TO THE ORD</v>
          </cell>
          <cell r="L430" t="str">
            <v>URGENT CARGO HANDLING LIMITED</v>
          </cell>
          <cell r="M430" t="str">
            <v>Pend</v>
          </cell>
          <cell r="N430" t="str">
            <v>Pend</v>
          </cell>
          <cell r="O430" t="str">
            <v>SLAC PACKAGES RAIL 30 KG M 9 METER LONG 55Q AND ACCESSORIES REF ORDER NO 2679-KBID DATED 13 FEBRUARY 2018 DELIVERY TERMS CIF MOMBASA PORT HS CODE 73 02 90</v>
          </cell>
          <cell r="P430" t="str">
            <v>Pend</v>
          </cell>
          <cell r="Q430" t="str">
            <v>Pend</v>
          </cell>
          <cell r="R430" t="str">
            <v>Pend</v>
          </cell>
          <cell r="S430" t="str">
            <v>6. ABOVE 1 YEAR</v>
          </cell>
          <cell r="T430" t="str">
            <v>PENDING DECLARATION</v>
          </cell>
        </row>
        <row r="431">
          <cell r="A431" t="str">
            <v>WECU2044985</v>
          </cell>
          <cell r="B431">
            <v>20</v>
          </cell>
          <cell r="C431">
            <v>43476</v>
          </cell>
          <cell r="D431">
            <v>593</v>
          </cell>
          <cell r="E431" t="str">
            <v>WECC1830MBA1265</v>
          </cell>
          <cell r="F431" t="str">
            <v>NICT</v>
          </cell>
          <cell r="G431" t="str">
            <v>NICT</v>
          </cell>
          <cell r="H431">
            <v>2019</v>
          </cell>
          <cell r="I431" t="str">
            <v>ICD</v>
          </cell>
          <cell r="J431">
            <v>73438</v>
          </cell>
          <cell r="K431" t="str">
            <v>ABSOLUTE AUTO SYSTEMS LTD</v>
          </cell>
          <cell r="L431" t="str">
            <v>CORPORATE LEGENDS LIMITE</v>
          </cell>
          <cell r="M431" t="str">
            <v>Pend</v>
          </cell>
          <cell r="N431" t="str">
            <v>Pend</v>
          </cell>
          <cell r="O431" t="str">
            <v>1x20 PARTLOAD CONTAINER -1 PALLET QUAD YAMAHA GRIZLY YFM 700 SN 5Y4AMA8WOH0502866 NW 300 000 KG GW 320 000 KG CBM 2 990M3</v>
          </cell>
          <cell r="P431" t="str">
            <v>Pend</v>
          </cell>
          <cell r="Q431" t="str">
            <v>Pend</v>
          </cell>
          <cell r="R431" t="str">
            <v>Pend</v>
          </cell>
          <cell r="S431" t="str">
            <v>6. ABOVE 1 YEAR</v>
          </cell>
          <cell r="T431" t="str">
            <v>PENDING DPC</v>
          </cell>
        </row>
        <row r="432">
          <cell r="A432" t="str">
            <v>DRYU2948760</v>
          </cell>
          <cell r="B432">
            <v>20</v>
          </cell>
          <cell r="C432">
            <v>43477</v>
          </cell>
          <cell r="D432">
            <v>592</v>
          </cell>
          <cell r="E432" t="str">
            <v>CANU29849800</v>
          </cell>
          <cell r="F432" t="str">
            <v>MITCH</v>
          </cell>
          <cell r="G432" t="str">
            <v>MITCH</v>
          </cell>
          <cell r="H432">
            <v>2019</v>
          </cell>
          <cell r="I432" t="str">
            <v>ICD</v>
          </cell>
          <cell r="J432">
            <v>70461</v>
          </cell>
          <cell r="K432" t="str">
            <v>METRO PLASTICS (K) LTD</v>
          </cell>
          <cell r="L432" t="str">
            <v>MURANGA FORWARDERS LTD</v>
          </cell>
          <cell r="M432" t="str">
            <v>Pend</v>
          </cell>
          <cell r="N432" t="str">
            <v>Pend</v>
          </cell>
          <cell r="O432" t="str">
            <v>4X20ST CONTAINER S SAID TO CONTAIN 4320 BAGS IN TOTAL SODIUM BICARBONATE FOOD GRADE PORT CLEARANCE</v>
          </cell>
          <cell r="P432" t="str">
            <v>Pend</v>
          </cell>
          <cell r="Q432" t="str">
            <v>Pend</v>
          </cell>
          <cell r="R432" t="str">
            <v>Pend</v>
          </cell>
          <cell r="S432" t="str">
            <v>6. ABOVE 1 YEAR</v>
          </cell>
          <cell r="T432" t="str">
            <v>PENDING DPC</v>
          </cell>
        </row>
        <row r="433">
          <cell r="A433" t="str">
            <v>UESU4747100</v>
          </cell>
          <cell r="B433">
            <v>40</v>
          </cell>
          <cell r="C433">
            <v>43478</v>
          </cell>
          <cell r="D433">
            <v>591</v>
          </cell>
          <cell r="E433" t="str">
            <v>NAM3313388</v>
          </cell>
          <cell r="F433" t="str">
            <v>ICDN</v>
          </cell>
          <cell r="G433" t="str">
            <v>CSTM2</v>
          </cell>
          <cell r="H433">
            <v>0</v>
          </cell>
          <cell r="I433">
            <v>0</v>
          </cell>
          <cell r="J433">
            <v>0</v>
          </cell>
          <cell r="K433" t="str">
            <v>MAUREEN C M MURIGILR16990 JUJA THIKA HIGHWAY JUJA KENYA E AFRICA KENYA</v>
          </cell>
          <cell r="L433" t="str">
            <v>Pend</v>
          </cell>
          <cell r="M433" t="str">
            <v>Pend</v>
          </cell>
          <cell r="N433" t="str">
            <v>Pend</v>
          </cell>
          <cell r="O433" t="str">
            <v>PIECE USED HOUSEHOLD GOODS PERSONAL EFFECTS GOODS IN TRANSIT TO EMBAKASI KENYA RECEIVERS RISK CARE AND EXPENSES CMA CGM LIABILITY CASES AT MOMBASA</v>
          </cell>
          <cell r="P433" t="str">
            <v>Pend</v>
          </cell>
          <cell r="Q433" t="str">
            <v>Pend</v>
          </cell>
          <cell r="R433" t="str">
            <v>Pend</v>
          </cell>
          <cell r="S433" t="str">
            <v>6. ABOVE 1 YEAR</v>
          </cell>
          <cell r="T433" t="str">
            <v>PENDING DECLARATION</v>
          </cell>
        </row>
        <row r="434">
          <cell r="A434" t="str">
            <v>FSCU8083736</v>
          </cell>
          <cell r="B434">
            <v>40</v>
          </cell>
          <cell r="C434">
            <v>43481</v>
          </cell>
          <cell r="D434">
            <v>588</v>
          </cell>
          <cell r="E434" t="str">
            <v>HLCUIZ1181232037</v>
          </cell>
          <cell r="F434" t="str">
            <v>ICDN</v>
          </cell>
          <cell r="G434" t="str">
            <v>CSTM2</v>
          </cell>
          <cell r="H434">
            <v>0</v>
          </cell>
          <cell r="I434">
            <v>0</v>
          </cell>
          <cell r="J434">
            <v>0</v>
          </cell>
          <cell r="K434" t="str">
            <v>J D HEISKELL HOLDINGS LIMITED PLOT 1446 KATWE-KIBUYE OPP BANADDA HOUSE ENTEBBE ROAD-KAMPALA P O BOX 33915 KAMPALA-UGA</v>
          </cell>
          <cell r="L434" t="str">
            <v>Pend</v>
          </cell>
          <cell r="M434" t="str">
            <v>Pend</v>
          </cell>
          <cell r="N434" t="str">
            <v>Pend</v>
          </cell>
          <cell r="O434" t="str">
            <v>SLAC NONWOVEN FABRIC NET WEIGHT 8 824 32 KG HACIM 43 20 M3 TOPLAM M2 215 808 - M2 HS CODE 560312900019</v>
          </cell>
          <cell r="P434" t="str">
            <v>Pend</v>
          </cell>
          <cell r="Q434" t="str">
            <v>Pend</v>
          </cell>
          <cell r="R434" t="str">
            <v>Pend</v>
          </cell>
          <cell r="S434" t="str">
            <v>6. ABOVE 1 YEAR</v>
          </cell>
          <cell r="T434" t="str">
            <v>PENDING DECLARATION</v>
          </cell>
        </row>
        <row r="435">
          <cell r="A435" t="str">
            <v>UACU5702840</v>
          </cell>
          <cell r="B435">
            <v>40</v>
          </cell>
          <cell r="C435">
            <v>43485</v>
          </cell>
          <cell r="D435">
            <v>584</v>
          </cell>
          <cell r="E435" t="str">
            <v>HLCUTS1190201713</v>
          </cell>
          <cell r="F435" t="str">
            <v>NICT</v>
          </cell>
          <cell r="G435" t="str">
            <v>NICT</v>
          </cell>
          <cell r="H435">
            <v>0</v>
          </cell>
          <cell r="I435">
            <v>0</v>
          </cell>
          <cell r="J435">
            <v>0</v>
          </cell>
          <cell r="K435" t="str">
            <v>TO THE ORD</v>
          </cell>
          <cell r="L435" t="str">
            <v>URGENT CARGO HANDLING LIMITED</v>
          </cell>
          <cell r="M435" t="str">
            <v>Pend</v>
          </cell>
          <cell r="N435" t="str">
            <v>Pend</v>
          </cell>
          <cell r="O435" t="str">
            <v>SLAC PACKAGES RAIL 30 KG M 9 METER LONG 55Q AND ACCESSORIES REF ORDER NO 2679-KBID DATED 13 FEBRUARY 2018 DELIVERY TERMS CIF MOMBASA PORT HS CODE 73 02 90</v>
          </cell>
          <cell r="P435" t="str">
            <v>Pend</v>
          </cell>
          <cell r="Q435" t="str">
            <v>Pend</v>
          </cell>
          <cell r="R435" t="str">
            <v>Pend</v>
          </cell>
          <cell r="S435" t="str">
            <v>6. ABOVE 1 YEAR</v>
          </cell>
          <cell r="T435" t="str">
            <v>PENDING DECLARATION</v>
          </cell>
        </row>
        <row r="436">
          <cell r="A436" t="str">
            <v>TCKU2282630</v>
          </cell>
          <cell r="B436">
            <v>20</v>
          </cell>
          <cell r="C436">
            <v>43485</v>
          </cell>
          <cell r="D436">
            <v>584</v>
          </cell>
          <cell r="E436" t="str">
            <v>EPIRCHNNGB256907</v>
          </cell>
          <cell r="F436" t="str">
            <v>NICT</v>
          </cell>
          <cell r="G436" t="str">
            <v>NICT</v>
          </cell>
          <cell r="H436">
            <v>0</v>
          </cell>
          <cell r="I436">
            <v>0</v>
          </cell>
          <cell r="J436">
            <v>0</v>
          </cell>
          <cell r="K436" t="str">
            <v>JAMBO CONTINENTAL MILLING LIMITED A DDRESS MUINDI MBINGU STREET THIKA</v>
          </cell>
          <cell r="L436" t="str">
            <v>Pend</v>
          </cell>
          <cell r="M436" t="str">
            <v>Pend</v>
          </cell>
          <cell r="N436" t="str">
            <v>Pend</v>
          </cell>
          <cell r="O436" t="str">
            <v>1 X STANDARD 20 CONTAINER SAID TO CONTAIN 100 CARTONS PLASTIC TURNOVER BASKET 21 DAYS FREE OF DETENTION AT DESTINATION GRANTED FROM THE DATE OF LANDING PORT HOUSE HOUSE PORT NOMINATION</v>
          </cell>
          <cell r="P436" t="str">
            <v>Pend</v>
          </cell>
          <cell r="Q436" t="str">
            <v>Pend</v>
          </cell>
          <cell r="R436" t="str">
            <v>Pend</v>
          </cell>
          <cell r="S436" t="str">
            <v>6. ABOVE 1 YEAR</v>
          </cell>
          <cell r="T436" t="str">
            <v>PENDING DECLARATION</v>
          </cell>
        </row>
        <row r="437">
          <cell r="A437" t="str">
            <v>BEAU4137637</v>
          </cell>
          <cell r="B437">
            <v>40</v>
          </cell>
          <cell r="C437">
            <v>43486</v>
          </cell>
          <cell r="D437">
            <v>583</v>
          </cell>
          <cell r="E437" t="str">
            <v>CSN0147011</v>
          </cell>
          <cell r="F437" t="str">
            <v>NICT</v>
          </cell>
          <cell r="G437" t="str">
            <v>NICT</v>
          </cell>
          <cell r="H437">
            <v>2019</v>
          </cell>
          <cell r="I437" t="str">
            <v>ICD</v>
          </cell>
          <cell r="J437">
            <v>153653</v>
          </cell>
          <cell r="K437" t="str">
            <v>VKL SEASONING PVT LTD</v>
          </cell>
          <cell r="L437" t="str">
            <v>SPEDAG INTERFREIGHT KENYA LIMITED</v>
          </cell>
          <cell r="M437">
            <v>43789</v>
          </cell>
          <cell r="N437" t="str">
            <v>Pend</v>
          </cell>
          <cell r="O437" t="str">
            <v>1 X 40HC CONTAINER TOTAL 1200 CARTONS ONLY TOTAL ONE THOUSAND TWO HUNDRED CARTONS ONLY 528 CARTONS OF HOT N SPICY MARINADE HSN CODE 21039040 PACKED IN 680 G X 18 PKTS X 1 CTN 528 X 12 2400 6462 720 KGS 192 CARTONS OF BREADING SALT HSN CODE 25010010 PACKED IN 850G X 16 PACKETS X 1 CTN 192 X 13 6000 2611 200KGS 144 CARTONS OF HOT N SPICY BREADING MIX HSN CODE 21039040 PACKED IN 198 G X 48 PKTS X 1 CTN 144 X 9 5040 1368 576 KGS 144 CARTONS OF MILK N EGG MIX HSN CODE 21039090 PACKED IN 260 G X 35 POUCHES X1CTN 144 X 9 1000 1310 400 KGS 192 CARTONS OF TMOR HSN CODE 21039040 </v>
          </cell>
          <cell r="P437" t="str">
            <v>Pend</v>
          </cell>
          <cell r="Q437" t="str">
            <v>Pend</v>
          </cell>
          <cell r="R437" t="str">
            <v>Pend</v>
          </cell>
          <cell r="S437" t="str">
            <v>6. ABOVE 1 YEAR</v>
          </cell>
          <cell r="T437" t="str">
            <v>RELEASE PROCESS</v>
          </cell>
        </row>
        <row r="438">
          <cell r="A438" t="str">
            <v>FCIU6530121</v>
          </cell>
          <cell r="B438">
            <v>20</v>
          </cell>
          <cell r="C438">
            <v>43489</v>
          </cell>
          <cell r="D438">
            <v>580</v>
          </cell>
          <cell r="E438" t="str">
            <v>MSCUUW097374</v>
          </cell>
          <cell r="F438" t="str">
            <v>NICT</v>
          </cell>
          <cell r="G438" t="str">
            <v>NICT</v>
          </cell>
          <cell r="H438">
            <v>2019</v>
          </cell>
          <cell r="I438" t="str">
            <v>ICD</v>
          </cell>
          <cell r="J438">
            <v>83615</v>
          </cell>
          <cell r="K438" t="str">
            <v>ASHCOTT LIMITED</v>
          </cell>
          <cell r="L438" t="str">
            <v>BUTOYI FREIGHT FORWARDERS LIMITED</v>
          </cell>
          <cell r="M438" t="str">
            <v>Pend</v>
          </cell>
          <cell r="N438" t="str">
            <v>Pend</v>
          </cell>
          <cell r="O438" t="str">
            <v>PALLET MEDICAL EQUIPMENT HS CODE 94029000 COUNTRY OF ORIGIN CZECH REPUBLIC</v>
          </cell>
          <cell r="P438" t="str">
            <v>Pend</v>
          </cell>
          <cell r="Q438" t="str">
            <v>Pend</v>
          </cell>
          <cell r="R438" t="str">
            <v>Pend</v>
          </cell>
          <cell r="S438" t="str">
            <v>6. ABOVE 1 YEAR</v>
          </cell>
          <cell r="T438" t="str">
            <v>PENDING DPC</v>
          </cell>
        </row>
        <row r="439">
          <cell r="A439" t="str">
            <v>CLHU3758378</v>
          </cell>
          <cell r="B439">
            <v>20</v>
          </cell>
          <cell r="C439">
            <v>43490</v>
          </cell>
          <cell r="D439">
            <v>579</v>
          </cell>
          <cell r="E439" t="str">
            <v>EID0237445</v>
          </cell>
          <cell r="F439" t="str">
            <v>NICT</v>
          </cell>
          <cell r="G439" t="str">
            <v>NICT</v>
          </cell>
          <cell r="H439">
            <v>0</v>
          </cell>
          <cell r="I439">
            <v>0</v>
          </cell>
          <cell r="J439">
            <v>0</v>
          </cell>
          <cell r="K439" t="str">
            <v>HENKEL POLYMER CO LTDT A HENKEL CHEMICALS E A P O BOX 42510-00100 ENT</v>
          </cell>
          <cell r="L439" t="str">
            <v>Pend</v>
          </cell>
          <cell r="M439" t="str">
            <v>Pend</v>
          </cell>
          <cell r="N439" t="str">
            <v>Pend</v>
          </cell>
          <cell r="O439" t="str">
            <v>2 X 20ST CONTAINER TOTAL 1080 BAGS ONLY TOTAL ONE THOUSAND EIGHTY BAGS ONLY EACH OF 50 KGS CALCIUM CARBONATE HS CODE- 28365000 S BILL NO 9864623 DATE 24 12 2018 INVOICE NO EXP 176 18-19 DATE 24 12 2018 IDF NO E1810973647 FREIGHT PREPAID</v>
          </cell>
          <cell r="P439" t="str">
            <v>Pend</v>
          </cell>
          <cell r="Q439" t="str">
            <v>Pend</v>
          </cell>
          <cell r="R439" t="str">
            <v>Pend</v>
          </cell>
          <cell r="S439" t="str">
            <v>6. ABOVE 1 YEAR</v>
          </cell>
          <cell r="T439" t="str">
            <v>PENDING DECLARATION</v>
          </cell>
        </row>
        <row r="440">
          <cell r="A440" t="str">
            <v>ECMU1945040</v>
          </cell>
          <cell r="B440">
            <v>20</v>
          </cell>
          <cell r="C440">
            <v>43490</v>
          </cell>
          <cell r="D440">
            <v>579</v>
          </cell>
          <cell r="E440" t="str">
            <v>EID0237445</v>
          </cell>
          <cell r="F440" t="str">
            <v>ICDN</v>
          </cell>
          <cell r="G440" t="str">
            <v>CSTM2</v>
          </cell>
          <cell r="H440">
            <v>0</v>
          </cell>
          <cell r="I440">
            <v>0</v>
          </cell>
          <cell r="J440">
            <v>0</v>
          </cell>
          <cell r="K440" t="str">
            <v>HENKEL POLYMER CO LTDT A HENKEL CHEMICALS E A P O BOX 42510-00100 ENT</v>
          </cell>
          <cell r="L440" t="str">
            <v>Pend</v>
          </cell>
          <cell r="M440" t="str">
            <v>Pend</v>
          </cell>
          <cell r="N440" t="str">
            <v>Pend</v>
          </cell>
          <cell r="O440" t="str">
            <v>2 X 20ST CONTAINER TOTAL 1080 BAGS ONLY TOTAL ONE THOUSAND EIGHTY BAGS ONLY EACH OF 50 KGS CALCIUM CARBONATE HS CODE- 28365000 S BILL NO 9864623 DATE 24 12 2018 INVOICE NO EXP 176 18-19 DATE 24 12 2018 IDF NO E1810973647 FREIGHT PREPAID</v>
          </cell>
          <cell r="P440" t="str">
            <v>Pend</v>
          </cell>
          <cell r="Q440" t="str">
            <v>Pend</v>
          </cell>
          <cell r="R440" t="str">
            <v>Pend</v>
          </cell>
          <cell r="S440" t="str">
            <v>6. ABOVE 1 YEAR</v>
          </cell>
          <cell r="T440" t="str">
            <v>PENDING DECLARATION</v>
          </cell>
        </row>
        <row r="441">
          <cell r="A441" t="str">
            <v>CAIU8014851</v>
          </cell>
          <cell r="B441">
            <v>40</v>
          </cell>
          <cell r="C441">
            <v>43491</v>
          </cell>
          <cell r="D441">
            <v>578</v>
          </cell>
          <cell r="E441" t="str">
            <v>AL888302</v>
          </cell>
          <cell r="F441" t="str">
            <v>MITCH</v>
          </cell>
          <cell r="G441" t="str">
            <v>MITCH</v>
          </cell>
          <cell r="H441">
            <v>2019</v>
          </cell>
          <cell r="I441" t="str">
            <v>ICD</v>
          </cell>
          <cell r="J441">
            <v>91182</v>
          </cell>
          <cell r="K441" t="str">
            <v>STANDARD CHARTERED BANK KENYA LTD</v>
          </cell>
          <cell r="L441" t="str">
            <v>AFRICAN COTTON INDUSTRIES LTD</v>
          </cell>
          <cell r="M441">
            <v>43605</v>
          </cell>
          <cell r="N441" t="str">
            <v>Pend</v>
          </cell>
          <cell r="O441" t="str">
            <v>TOILET TISSUE ECONOMY - ICD EMBAKASI</v>
          </cell>
          <cell r="P441" t="str">
            <v>Pend</v>
          </cell>
          <cell r="Q441" t="str">
            <v>Pend</v>
          </cell>
          <cell r="R441" t="str">
            <v>Pend</v>
          </cell>
          <cell r="S441" t="str">
            <v>6. ABOVE 1 YEAR</v>
          </cell>
          <cell r="T441" t="str">
            <v>RELEASE PROCESS</v>
          </cell>
        </row>
        <row r="442">
          <cell r="A442" t="str">
            <v>CSNU6211103</v>
          </cell>
          <cell r="B442">
            <v>40</v>
          </cell>
          <cell r="C442">
            <v>43491</v>
          </cell>
          <cell r="D442">
            <v>578</v>
          </cell>
          <cell r="E442" t="str">
            <v>COSU6201888790</v>
          </cell>
          <cell r="F442" t="str">
            <v>NICT</v>
          </cell>
          <cell r="G442" t="str">
            <v>NICT</v>
          </cell>
          <cell r="H442">
            <v>2019</v>
          </cell>
          <cell r="I442" t="str">
            <v>ICD</v>
          </cell>
          <cell r="J442">
            <v>78610</v>
          </cell>
          <cell r="K442" t="str">
            <v>ALLAXIS HOTEL</v>
          </cell>
          <cell r="L442" t="str">
            <v>Pend</v>
          </cell>
          <cell r="M442">
            <v>43656</v>
          </cell>
          <cell r="N442" t="str">
            <v>13/07/2019 </v>
          </cell>
          <cell r="O442" t="str">
            <v>CONFERENCE CHAIRS CONFERENCE TABLE FAIRGROUND GAMES DINNER PLATE TOILETRIES DOORS SOFA SPEAKERS TOILET PAPER CERAMIC TILES PLACE OF DELIVERY PORT CLEARANCE</v>
          </cell>
          <cell r="P442" t="str">
            <v>Pend</v>
          </cell>
          <cell r="Q442" t="str">
            <v>Pend</v>
          </cell>
          <cell r="R442" t="str">
            <v>Pend</v>
          </cell>
          <cell r="S442" t="str">
            <v>6. ABOVE 1 YEAR</v>
          </cell>
          <cell r="T442" t="str">
            <v>RELEASED BUT IN YARD</v>
          </cell>
        </row>
        <row r="443">
          <cell r="A443" t="str">
            <v>LMCU9125831</v>
          </cell>
          <cell r="B443">
            <v>40</v>
          </cell>
          <cell r="C443">
            <v>43491</v>
          </cell>
          <cell r="D443">
            <v>578</v>
          </cell>
          <cell r="E443" t="str">
            <v>AL888302</v>
          </cell>
          <cell r="F443" t="str">
            <v>MITCH</v>
          </cell>
          <cell r="G443" t="str">
            <v>A2B/19/01/1</v>
          </cell>
          <cell r="H443">
            <v>2019</v>
          </cell>
          <cell r="I443" t="str">
            <v>ICD</v>
          </cell>
          <cell r="J443">
            <v>91182</v>
          </cell>
          <cell r="K443" t="str">
            <v>STANDARD CHARTERED BANK KENYA LTD</v>
          </cell>
          <cell r="L443" t="str">
            <v>AFRICAN COTTON INDUSTRIES LTD</v>
          </cell>
          <cell r="M443">
            <v>43605</v>
          </cell>
          <cell r="N443" t="str">
            <v>Pend</v>
          </cell>
          <cell r="O443" t="str">
            <v>TOILET TISSUE ECONOMY - ICD EMBAKASI</v>
          </cell>
          <cell r="P443" t="str">
            <v>Pend</v>
          </cell>
          <cell r="Q443" t="str">
            <v>Pend</v>
          </cell>
          <cell r="R443" t="str">
            <v>Pend</v>
          </cell>
          <cell r="S443" t="str">
            <v>6. ABOVE 1 YEAR</v>
          </cell>
          <cell r="T443" t="str">
            <v>RELEASE PROCESS</v>
          </cell>
        </row>
        <row r="444">
          <cell r="A444" t="str">
            <v>MOTU6706719</v>
          </cell>
          <cell r="B444">
            <v>40</v>
          </cell>
          <cell r="C444">
            <v>43491</v>
          </cell>
          <cell r="D444">
            <v>578</v>
          </cell>
          <cell r="E444" t="str">
            <v>AL888302</v>
          </cell>
          <cell r="F444" t="str">
            <v>MITCH</v>
          </cell>
          <cell r="G444" t="str">
            <v>MITCH</v>
          </cell>
          <cell r="H444">
            <v>2019</v>
          </cell>
          <cell r="I444" t="str">
            <v>ICD</v>
          </cell>
          <cell r="J444">
            <v>91182</v>
          </cell>
          <cell r="K444" t="str">
            <v>STANDARD CHARTERED BANK KENYA LTD</v>
          </cell>
          <cell r="L444" t="str">
            <v>AFRICAN COTTON INDUSTRIES LTD</v>
          </cell>
          <cell r="M444">
            <v>43605</v>
          </cell>
          <cell r="N444" t="str">
            <v>Pend</v>
          </cell>
          <cell r="O444" t="str">
            <v>TOILET TISSUE ECONOMY - ICD EMBAKASI</v>
          </cell>
          <cell r="P444" t="str">
            <v>Pend</v>
          </cell>
          <cell r="Q444" t="str">
            <v>Pend</v>
          </cell>
          <cell r="R444" t="str">
            <v>Pend</v>
          </cell>
          <cell r="S444" t="str">
            <v>6. ABOVE 1 YEAR</v>
          </cell>
          <cell r="T444" t="str">
            <v>RELEASE PROCESS</v>
          </cell>
        </row>
        <row r="445">
          <cell r="A445" t="str">
            <v>FCIU3787667</v>
          </cell>
          <cell r="B445">
            <v>20</v>
          </cell>
          <cell r="C445">
            <v>43493</v>
          </cell>
          <cell r="D445">
            <v>576</v>
          </cell>
          <cell r="E445" t="str">
            <v>EPIRINDDEL203692</v>
          </cell>
          <cell r="F445" t="str">
            <v>NICT</v>
          </cell>
          <cell r="G445" t="str">
            <v>NICT</v>
          </cell>
          <cell r="H445">
            <v>2019</v>
          </cell>
          <cell r="I445" t="str">
            <v>ICD</v>
          </cell>
          <cell r="J445">
            <v>134571</v>
          </cell>
          <cell r="K445" t="str">
            <v>UFFE RAUNSHOLT POULSEN RIARA EXETE R APARTMENTS APARTMENTS NO A5 MAK</v>
          </cell>
          <cell r="L445" t="str">
            <v>CROSS OCEAN LIMITED</v>
          </cell>
          <cell r="M445">
            <v>43710</v>
          </cell>
          <cell r="N445">
            <v>43713.497858796298</v>
          </cell>
          <cell r="O445" t="str">
            <v>1 X STANDARD 20 CONTAINER SAID TO CONTAIN TOTAL 61 SIXTY-ONE ONLY PACKAGES CONTAINING USED HOUSEHOLD GOODS AND PERSONAL EFFECTS SB NO 9981543 DT 27 12 2018 HS CODE 98049000 NET WT 1900 00 KGS PASSPORT NO 205019434 DATE OF ISSUE 01 03 2011 DATE OF EXP 01 03 2021 FREIGHT PREPAID CARGO IN-TRANSIT TO ICD EMBAKASI BY SGR-TBL</v>
          </cell>
          <cell r="P445" t="str">
            <v>Pend</v>
          </cell>
          <cell r="Q445" t="str">
            <v>Pend</v>
          </cell>
          <cell r="R445" t="str">
            <v>Pend</v>
          </cell>
          <cell r="S445" t="str">
            <v>6. ABOVE 1 YEAR</v>
          </cell>
          <cell r="T445" t="str">
            <v>RELEASED BUT IN YARD</v>
          </cell>
        </row>
        <row r="446">
          <cell r="A446" t="str">
            <v>MRSU3009585</v>
          </cell>
          <cell r="B446">
            <v>40</v>
          </cell>
          <cell r="C446">
            <v>43493</v>
          </cell>
          <cell r="D446">
            <v>576</v>
          </cell>
          <cell r="E446" t="str">
            <v>711604952</v>
          </cell>
          <cell r="F446" t="str">
            <v>MITCH</v>
          </cell>
          <cell r="G446" t="str">
            <v>MITCH</v>
          </cell>
          <cell r="H446">
            <v>0</v>
          </cell>
          <cell r="I446">
            <v>0</v>
          </cell>
          <cell r="J446">
            <v>0</v>
          </cell>
          <cell r="K446" t="str">
            <v>MINISTRY OF EDUCATION SCIENCE ANDUE</v>
          </cell>
          <cell r="L446" t="str">
            <v>Pend</v>
          </cell>
          <cell r="M446" t="str">
            <v>Pend</v>
          </cell>
          <cell r="N446" t="str">
            <v>Pend</v>
          </cell>
          <cell r="O446" t="str">
            <v>35 BOXES SAID TO CONTAIN WEIGHT MEASURE 03 X 40 FCL CONTAINE RS TOTAL 35 BOXES ONLY THIRTY FIVE BOXES ONLY INSTRUME NTS APPARATUS AND MODELS DESIGNED FOR DEMONSTRATIONAL PURPOSES F OR EXAMPLE IN EDUCATION OR EXHIBITIONS UNSUITABLE FOR OTHER USE S 1 ATTACHED LIST OF EQUIPMENTS AS PER PO REFERENCE PROMPTAG BUTTVET 1 2016 DT 05 12 2016 INV NO 1819138 DT 15 12 2 018 SB NO 9742641 DT 19 12 2018 NET WT 18530 000 KGS FREIGHT PREPAID TEL 91-22-22702708 A C UNIVERSAL MOTION INCO RPORATED P O BOX 60209 POSTAL CODE 00200 NAIROBI KENYA TEL 254-020318581 35 </v>
          </cell>
          <cell r="P446" t="str">
            <v>Pend</v>
          </cell>
          <cell r="Q446" t="str">
            <v>Pend</v>
          </cell>
          <cell r="R446" t="str">
            <v>Pend</v>
          </cell>
          <cell r="S446" t="str">
            <v>6. ABOVE 1 YEAR</v>
          </cell>
          <cell r="T446" t="str">
            <v>PENDING DECLARATION</v>
          </cell>
        </row>
        <row r="447">
          <cell r="A447" t="str">
            <v>MRSU4108319</v>
          </cell>
          <cell r="B447">
            <v>40</v>
          </cell>
          <cell r="C447">
            <v>43493</v>
          </cell>
          <cell r="D447">
            <v>576</v>
          </cell>
          <cell r="E447" t="str">
            <v>711604952</v>
          </cell>
          <cell r="F447" t="str">
            <v>MITCH</v>
          </cell>
          <cell r="G447" t="str">
            <v>MITCH</v>
          </cell>
          <cell r="H447">
            <v>0</v>
          </cell>
          <cell r="I447">
            <v>0</v>
          </cell>
          <cell r="J447">
            <v>0</v>
          </cell>
          <cell r="K447" t="str">
            <v>MINISTRY OF EDUCATION SCIENCE ANDUE</v>
          </cell>
          <cell r="L447" t="str">
            <v>Pend</v>
          </cell>
          <cell r="M447" t="str">
            <v>Pend</v>
          </cell>
          <cell r="N447" t="str">
            <v>Pend</v>
          </cell>
          <cell r="O447" t="str">
            <v>35 BOXES SAID TO CONTAIN WEIGHT MEASURE 03 X 40 FCL CONTAINE RS TOTAL 35 BOXES ONLY THIRTY FIVE BOXES ONLY INSTRUME NTS APPARATUS AND MODELS DESIGNED FOR DEMONSTRATIONAL PURPOSES F OR EXAMPLE IN EDUCATION OR EXHIBITIONS UNSUITABLE FOR OTHER USE S 1 ATTACHED LIST OF EQUIPMENTS AS PER PO REFERENCE PROMPTAG BUTTVET 1 2016 DT 05 12 2016 INV NO 1819138 DT 15 12 2 018 SB NO 9742641 DT 19 12 2018 NET WT 18530 000 KGS FREIGHT PREPAID TEL 91-22-22702708 A C UNIVERSAL MOTION INCO RPORATED P O BOX 60209 POSTAL CODE 00200 NAIROBI KENYA TEL 254-020318581 35 </v>
          </cell>
          <cell r="P447" t="str">
            <v>Pend</v>
          </cell>
          <cell r="Q447" t="str">
            <v>Pend</v>
          </cell>
          <cell r="R447" t="str">
            <v>Pend</v>
          </cell>
          <cell r="S447" t="str">
            <v>6. ABOVE 1 YEAR</v>
          </cell>
          <cell r="T447" t="str">
            <v>PENDING DECLARATION</v>
          </cell>
        </row>
        <row r="448">
          <cell r="A448" t="str">
            <v>MSKU8543186</v>
          </cell>
          <cell r="B448">
            <v>40</v>
          </cell>
          <cell r="C448">
            <v>43493</v>
          </cell>
          <cell r="D448">
            <v>576</v>
          </cell>
          <cell r="E448" t="str">
            <v>711604952</v>
          </cell>
          <cell r="F448" t="str">
            <v>MITCH</v>
          </cell>
          <cell r="G448" t="str">
            <v>MITCH</v>
          </cell>
          <cell r="H448">
            <v>0</v>
          </cell>
          <cell r="I448">
            <v>0</v>
          </cell>
          <cell r="J448">
            <v>0</v>
          </cell>
          <cell r="K448" t="str">
            <v>MINISTRY OF EDUCATION SCIENCE ANDUE</v>
          </cell>
          <cell r="L448" t="str">
            <v>Pend</v>
          </cell>
          <cell r="M448" t="str">
            <v>Pend</v>
          </cell>
          <cell r="N448" t="str">
            <v>Pend</v>
          </cell>
          <cell r="O448" t="str">
            <v>35 BOXES SAID TO CONTAIN WEIGHT MEASURE 03 X 40 FCL CONTAINE RS TOTAL 35 BOXES ONLY THIRTY FIVE BOXES ONLY INSTRUME NTS APPARATUS AND MODELS DESIGNED FOR DEMONSTRATIONAL PURPOSES F OR EXAMPLE IN EDUCATION OR EXHIBITIONS UNSUITABLE FOR OTHER USE S 1 ATTACHED LIST OF EQUIPMENTS AS PER PO REFERENCE PROMPTAG BUTTVET 1 2016 DT 05 12 2016 INV NO 1819138 DT 15 12 2 018 SB NO 9742641 DT 19 12 2018 NET WT 18530 000 KGS FREIGHT PREPAID TEL 91-22-22702708 A C UNIVERSAL MOTION INCO RPORATED P O BOX 60209 POSTAL CODE 00200 NAIROBI KENYA TEL 254-020318581 35 </v>
          </cell>
          <cell r="P448" t="str">
            <v>Pend</v>
          </cell>
          <cell r="Q448" t="str">
            <v>Pend</v>
          </cell>
          <cell r="R448" t="str">
            <v>Pend</v>
          </cell>
          <cell r="S448" t="str">
            <v>6. ABOVE 1 YEAR</v>
          </cell>
          <cell r="T448" t="str">
            <v>PENDING DECLARATION</v>
          </cell>
        </row>
        <row r="449">
          <cell r="A449" t="str">
            <v>GLDU7724354</v>
          </cell>
          <cell r="B449">
            <v>40</v>
          </cell>
          <cell r="C449">
            <v>43494</v>
          </cell>
          <cell r="D449">
            <v>575</v>
          </cell>
          <cell r="E449" t="str">
            <v>MEDUMM469216</v>
          </cell>
          <cell r="F449" t="str">
            <v>MITCH</v>
          </cell>
          <cell r="G449" t="str">
            <v>MITCH</v>
          </cell>
          <cell r="H449">
            <v>0</v>
          </cell>
          <cell r="I449">
            <v>0</v>
          </cell>
          <cell r="J449">
            <v>0</v>
          </cell>
          <cell r="K449" t="str">
            <v>RIFTY SANITARY PRODUCTS CO LTD</v>
          </cell>
          <cell r="L449" t="str">
            <v>Pend</v>
          </cell>
          <cell r="M449" t="str">
            <v>Pend</v>
          </cell>
          <cell r="N449" t="str">
            <v>Pend</v>
          </cell>
          <cell r="O449" t="str">
            <v>280MM MAXI NONWOVEN STRAIG HT SANITARY PADS WITH SAP TOTAL 3787 THREE THOUSAND SEVEN HUNDRED EIGHTY SEVE N BAGS ONLY 280MM MAXI NO NWOVEN STRAIGHT SANITARY P ADS WITH SAP H S CODE 961 90010 INV NO 845 DT 17 1 2 18 SB No 9743811 dt 19 12 2018 NET WT 26536 90 0 KGS FREIGHT PREPAID THI RD NOTIFY SIMPET GLOBAL L OGISTICS LTD CANON TOWERS 1 8TH FLR MOI AVENUE P O Box - 8945780100 MOMBAS A KENYA Tel +25441222456 8 280MM MAXI NONWOVEN </v>
          </cell>
          <cell r="P449" t="str">
            <v>Pend</v>
          </cell>
          <cell r="Q449" t="str">
            <v>Pend</v>
          </cell>
          <cell r="R449" t="str">
            <v>Pend</v>
          </cell>
          <cell r="S449" t="str">
            <v>6. ABOVE 1 YEAR</v>
          </cell>
          <cell r="T449" t="str">
            <v>PENDING DECLARATION</v>
          </cell>
        </row>
        <row r="450">
          <cell r="A450" t="str">
            <v>LMCU1161468</v>
          </cell>
          <cell r="B450">
            <v>20</v>
          </cell>
          <cell r="C450">
            <v>43494</v>
          </cell>
          <cell r="D450">
            <v>575</v>
          </cell>
          <cell r="E450" t="str">
            <v>AL992009</v>
          </cell>
          <cell r="F450" t="str">
            <v>MITCH</v>
          </cell>
          <cell r="G450" t="str">
            <v>A4D/22/03/3</v>
          </cell>
          <cell r="H450">
            <v>2019</v>
          </cell>
          <cell r="I450" t="str">
            <v>ICD</v>
          </cell>
          <cell r="J450">
            <v>74919</v>
          </cell>
          <cell r="K450" t="str">
            <v>HITECH GRANITE INDUSTRIES LIMITED</v>
          </cell>
          <cell r="L450" t="str">
            <v>STERNER LOGISICS LIMITED</v>
          </cell>
          <cell r="M450" t="str">
            <v>Pend</v>
          </cell>
          <cell r="N450" t="str">
            <v>Pend</v>
          </cell>
          <cell r="O450" t="str">
            <v>EGYPTIAN GRANITE SLABS HALAYEB THICKNESS 2CM QTY</v>
          </cell>
          <cell r="P450" t="str">
            <v>Pend</v>
          </cell>
          <cell r="Q450" t="str">
            <v>Pend</v>
          </cell>
          <cell r="R450" t="str">
            <v>Pend</v>
          </cell>
          <cell r="S450" t="str">
            <v>6. ABOVE 1 YEAR</v>
          </cell>
          <cell r="T450" t="str">
            <v>PENDING DPC</v>
          </cell>
        </row>
        <row r="451">
          <cell r="A451" t="str">
            <v>RFCU2069336</v>
          </cell>
          <cell r="B451">
            <v>20</v>
          </cell>
          <cell r="C451">
            <v>43495</v>
          </cell>
          <cell r="D451">
            <v>574</v>
          </cell>
          <cell r="E451" t="str">
            <v>COSU4510586700</v>
          </cell>
          <cell r="F451" t="str">
            <v>MITCH</v>
          </cell>
          <cell r="G451" t="str">
            <v>MITCH</v>
          </cell>
          <cell r="H451">
            <v>0</v>
          </cell>
          <cell r="I451">
            <v>0</v>
          </cell>
          <cell r="J451">
            <v>0</v>
          </cell>
          <cell r="K451" t="str">
            <v>REDACHEM EAST AFRICA LTD</v>
          </cell>
          <cell r="L451" t="str">
            <v>Pend</v>
          </cell>
          <cell r="M451" t="str">
            <v>Pend</v>
          </cell>
          <cell r="N451" t="str">
            <v>Pend</v>
          </cell>
          <cell r="O451" t="str">
            <v>WOODEN PALLETS HT VITACEL WEIZENFASER WF 600 WHEAT FIBER VITACEL WEIZENFASER WF 200 WHEAT FIBER VITACEL WF 300 WHEAT FIBER VITACEL MBT 100 COMPOUND ORDER JI 180733 KEN ST CFR MOMBASA IMCO NO NOT CLASSIFIED PLACE OF DELIVERY PORT CLEARANCE</v>
          </cell>
          <cell r="P451" t="str">
            <v>Pend</v>
          </cell>
          <cell r="Q451" t="str">
            <v>Pend</v>
          </cell>
          <cell r="R451" t="str">
            <v>Pend</v>
          </cell>
          <cell r="S451" t="str">
            <v>6. ABOVE 1 YEAR</v>
          </cell>
          <cell r="T451" t="str">
            <v>PENDING DECLARATION</v>
          </cell>
        </row>
        <row r="452">
          <cell r="A452" t="str">
            <v>TGHU8202561</v>
          </cell>
          <cell r="B452">
            <v>40</v>
          </cell>
          <cell r="C452">
            <v>43495</v>
          </cell>
          <cell r="D452">
            <v>574</v>
          </cell>
          <cell r="E452" t="str">
            <v>MEDUMM469216</v>
          </cell>
          <cell r="F452" t="str">
            <v>MITCH</v>
          </cell>
          <cell r="G452" t="str">
            <v>MITCH</v>
          </cell>
          <cell r="H452">
            <v>0</v>
          </cell>
          <cell r="I452">
            <v>0</v>
          </cell>
          <cell r="J452">
            <v>0</v>
          </cell>
          <cell r="K452" t="str">
            <v>RIFTY SANITARY PRODUCTS CO LTD</v>
          </cell>
          <cell r="L452" t="str">
            <v>Pend</v>
          </cell>
          <cell r="M452" t="str">
            <v>Pend</v>
          </cell>
          <cell r="N452" t="str">
            <v>Pend</v>
          </cell>
          <cell r="O452" t="str">
            <v>280MM MAXI NONWOVEN STRAIG HT SANITARY PADS WITH SAP TOTAL 3787 THREE THOUSAND SEVEN HUNDRED EIGHTY SEVE N BAGS ONLY 280MM MAXI NO NWOVEN STRAIGHT SANITARY P ADS WITH SAP H S CODE 961 90010 INV NO 845 DT 17 1 2 18 SB No 9743811 dt 19 12 2018 NET WT 26536 90 0 KGS FREIGHT PREPAID THI RD NOTIFY SIMPET GLOBAL L OGISTICS LTD CANON TOWERS 1 8TH FLR MOI AVENUE P O Box - 8945780100 MOMBAS A KENYA Tel +25441222456 8 280MM MAXI NONWOVEN </v>
          </cell>
          <cell r="P452" t="str">
            <v>Pend</v>
          </cell>
          <cell r="Q452" t="str">
            <v>Pend</v>
          </cell>
          <cell r="R452" t="str">
            <v>Pend</v>
          </cell>
          <cell r="S452" t="str">
            <v>6. ABOVE 1 YEAR</v>
          </cell>
          <cell r="T452" t="str">
            <v>PENDING DECLARATION</v>
          </cell>
        </row>
        <row r="453">
          <cell r="A453" t="str">
            <v>TCNU8784183</v>
          </cell>
          <cell r="B453">
            <v>40</v>
          </cell>
          <cell r="C453">
            <v>43496</v>
          </cell>
          <cell r="D453">
            <v>573</v>
          </cell>
          <cell r="E453" t="str">
            <v>MEDUMM469216</v>
          </cell>
          <cell r="F453" t="str">
            <v>MITCH</v>
          </cell>
          <cell r="G453" t="str">
            <v>MITCH</v>
          </cell>
          <cell r="H453">
            <v>0</v>
          </cell>
          <cell r="I453">
            <v>0</v>
          </cell>
          <cell r="J453">
            <v>0</v>
          </cell>
          <cell r="K453" t="str">
            <v>RIFTY SANITARY PRODUCTS CO LTD</v>
          </cell>
          <cell r="L453" t="str">
            <v>Pend</v>
          </cell>
          <cell r="M453" t="str">
            <v>Pend</v>
          </cell>
          <cell r="N453" t="str">
            <v>Pend</v>
          </cell>
          <cell r="O453" t="str">
            <v>280MM MAXI NONWOVEN STRAIG HT SANITARY PADS WITH SAP TOTAL 3787 THREE THOUSAND SEVEN HUNDRED EIGHTY SEVE N BAGS ONLY 280MM MAXI NO NWOVEN STRAIGHT SANITARY P ADS WITH SAP H S CODE 961 90010 INV NO 845 DT 17 1 2 18 SB No 9743811 dt 19 12 2018 NET WT 26536 90 0 KGS FREIGHT PREPAID THI RD NOTIFY SIMPET GLOBAL L OGISTICS LTD CANON TOWERS 1 8TH FLR MOI AVENUE P O Box - 8945780100 MOMBAS A KENYA Tel +25441222456 8 280MM MAXI NONWOVEN </v>
          </cell>
          <cell r="P453" t="str">
            <v>Pend</v>
          </cell>
          <cell r="Q453" t="str">
            <v>Pend</v>
          </cell>
          <cell r="R453" t="str">
            <v>Pend</v>
          </cell>
          <cell r="S453" t="str">
            <v>6. ABOVE 1 YEAR</v>
          </cell>
          <cell r="T453" t="str">
            <v>PENDING DECLARATION</v>
          </cell>
        </row>
        <row r="454">
          <cell r="A454" t="str">
            <v>MEDU8239397</v>
          </cell>
          <cell r="B454">
            <v>40</v>
          </cell>
          <cell r="C454">
            <v>43497</v>
          </cell>
          <cell r="D454">
            <v>572</v>
          </cell>
          <cell r="E454" t="str">
            <v>MEDUMM469216</v>
          </cell>
          <cell r="F454" t="str">
            <v>MITCH</v>
          </cell>
          <cell r="G454" t="str">
            <v>MITCH</v>
          </cell>
          <cell r="H454">
            <v>0</v>
          </cell>
          <cell r="I454">
            <v>0</v>
          </cell>
          <cell r="J454">
            <v>0</v>
          </cell>
          <cell r="K454" t="str">
            <v>RIFTY SANITARY PRODUCTS CO LTD</v>
          </cell>
          <cell r="L454" t="str">
            <v>Pend</v>
          </cell>
          <cell r="M454" t="str">
            <v>Pend</v>
          </cell>
          <cell r="N454" t="str">
            <v>Pend</v>
          </cell>
          <cell r="O454" t="str">
            <v>280MM MAXI NONWOVEN STRAIG HT SANITARY PADS WITH SAP TOTAL 3787 THREE THOUSAND SEVEN HUNDRED EIGHTY SEVE N BAGS ONLY 280MM MAXI NO NWOVEN STRAIGHT SANITARY P ADS WITH SAP H S CODE 961 90010 INV NO 845 DT 17 1 2 18 SB No 9743811 dt 19 12 2018 NET WT 26536 90 0 KGS FREIGHT PREPAID THI RD NOTIFY SIMPET GLOBAL L OGISTICS LTD CANON TOWERS 1 8TH FLR MOI AVENUE P O Box - 8945780100 MOMBAS A KENYA Tel +25441222456 8 280MM MAXI NONWOVEN </v>
          </cell>
          <cell r="P454" t="str">
            <v>Pend</v>
          </cell>
          <cell r="Q454" t="str">
            <v>Pend</v>
          </cell>
          <cell r="R454" t="str">
            <v>Pend</v>
          </cell>
          <cell r="S454" t="str">
            <v>6. ABOVE 1 YEAR</v>
          </cell>
          <cell r="T454" t="str">
            <v>PENDING DECLARATION</v>
          </cell>
        </row>
        <row r="455">
          <cell r="A455" t="str">
            <v>PCIU1451966</v>
          </cell>
          <cell r="B455">
            <v>20</v>
          </cell>
          <cell r="C455">
            <v>43499</v>
          </cell>
          <cell r="D455">
            <v>570</v>
          </cell>
          <cell r="E455" t="str">
            <v>CCU900002500</v>
          </cell>
          <cell r="F455" t="str">
            <v>MITCH</v>
          </cell>
          <cell r="G455" t="str">
            <v>MITCH</v>
          </cell>
          <cell r="H455">
            <v>0</v>
          </cell>
          <cell r="I455">
            <v>0</v>
          </cell>
          <cell r="J455">
            <v>0</v>
          </cell>
          <cell r="K455" t="str">
            <v>KENYA POWER AND LIGHTING CO LTD</v>
          </cell>
          <cell r="L455" t="str">
            <v>Pend</v>
          </cell>
          <cell r="M455" t="str">
            <v>Pend</v>
          </cell>
          <cell r="N455" t="str">
            <v>Pend</v>
          </cell>
          <cell r="O455" t="str">
            <v>6 PKGS ITEM NO 4 D - IRON WITHOUT SPOOL BOLT MS 332X40X6MM -6000 PCS 2 PKGS ITEM NO 9 DANGER PLATE HATARI PLATE - 3333 PCS 31 PKGS ITEM NO 12 STAY CLAMP 178-203MM LIGHT DUTY 480X75X6MM -4340 PCS 75 PKGS ITEM NO 14 STAY INSULATOR - LV - 1350 PCS 4 PKGS ITEM NO 15 STAY WIRE 4 8 INCHES - 10696 MTR 4 PKGS ITEM NO 1 ALUMINIUM LINE TAP FOR 50SQ MM AA COND - 10914 PCS 1 PKG ITEM NO 2 BOLTS AND NUTS C W 2 NO WASHER 16 X 35 -8339 PC 3 PKGS ITEM NO 2 BOLTS AND NUTS C W 2 NO WASHER 16 X 240S - 6948 PCS 3 PKGS ITEM NO 2 BOLTS AND NUTS C W 2 NO WASHER 16 X 280 - 5263 PCS 1 PKG ITEM NO 19 BOLTS AND NUTS C W M20 X 40 - 724 PCS 13 PKGS ITEM NO 4 D - IRON WITHOUT SPOOL BOLT MS 332X40X6MM - 10208 PCS 11 PKGS ITEM NO 11 SHACKLE STRAP 180X40X6MM - 22687 PCS 31 PKGS ITEM NO 14 STAY INSULATOR - LV -558 PCS AS PER P O NO 3002 DATED 19 10 2018 TRADE TERMS COST AND FREIGHT MOMBASA PORT KE NYA TOTAL QTY 80664 PCS 10696 MTRS TOTAL 185 PACKAGES TOTAL NET WEIGHT 43</v>
          </cell>
          <cell r="P455" t="str">
            <v>Pend</v>
          </cell>
          <cell r="Q455" t="str">
            <v>Pend</v>
          </cell>
          <cell r="R455" t="str">
            <v>Pend</v>
          </cell>
          <cell r="S455" t="str">
            <v>6. ABOVE 1 YEAR</v>
          </cell>
          <cell r="T455" t="str">
            <v>PENDING DECLARATION</v>
          </cell>
        </row>
        <row r="456">
          <cell r="A456" t="str">
            <v>PCIU9361848</v>
          </cell>
          <cell r="B456">
            <v>40</v>
          </cell>
          <cell r="C456">
            <v>43499</v>
          </cell>
          <cell r="D456">
            <v>570</v>
          </cell>
          <cell r="E456" t="str">
            <v>SHHP80683300</v>
          </cell>
          <cell r="F456" t="str">
            <v>ICDN</v>
          </cell>
          <cell r="G456" t="str">
            <v>CSTM2</v>
          </cell>
          <cell r="H456">
            <v>2019</v>
          </cell>
          <cell r="I456" t="str">
            <v>ICD</v>
          </cell>
          <cell r="J456">
            <v>116079</v>
          </cell>
          <cell r="K456" t="str">
            <v>SLUMBERLAND K LTDP O BOX 17951 00500KAMBALA ROAD INDUSTRIAL AREANAIROB</v>
          </cell>
          <cell r="L456" t="str">
            <v>FREIGHT FORWARDERS KENYA LIMITED</v>
          </cell>
          <cell r="M456">
            <v>43673</v>
          </cell>
          <cell r="N456" t="str">
            <v>Pend</v>
          </cell>
          <cell r="O456" t="str">
            <v>TRICOT PRINT FABRIC COLOUR-MIX DESIGN IN MAROON COLOR BRUSH DYED FABRIC COLOUR-MAROON BRUSH DYED FABRIC COLOUR-CHOCOLATE BROWN COLOR AS PER PROFORM INVOICE NO 9730 DATED 05 11 2018 IDF NO E1812031006 H S CODE 540773000 ORIGIN OF GOODS AS CHINA LOADING PORT-MOMBASA PORT FREIGHT PREPAID MOMBASA-ICD NAIROBI FREIGHT COLLECT INLAND HAULAGE CHARGES ON CONSIGNEES ACCOUNT FROM SHANGHAI</v>
          </cell>
          <cell r="P456" t="str">
            <v>Pend</v>
          </cell>
          <cell r="Q456" t="str">
            <v>Pend</v>
          </cell>
          <cell r="R456" t="str">
            <v>Pend</v>
          </cell>
          <cell r="S456" t="str">
            <v>6. ABOVE 1 YEAR</v>
          </cell>
          <cell r="T456" t="str">
            <v>RELEASE PROCESS</v>
          </cell>
        </row>
        <row r="457">
          <cell r="A457" t="str">
            <v>KKTU7896186</v>
          </cell>
          <cell r="B457">
            <v>20</v>
          </cell>
          <cell r="C457">
            <v>43500</v>
          </cell>
          <cell r="D457">
            <v>569</v>
          </cell>
          <cell r="E457" t="str">
            <v>CANU29849800</v>
          </cell>
          <cell r="F457" t="str">
            <v>ICDN</v>
          </cell>
          <cell r="G457" t="str">
            <v>SECUR</v>
          </cell>
          <cell r="H457">
            <v>2019</v>
          </cell>
          <cell r="I457" t="str">
            <v>ICD</v>
          </cell>
          <cell r="J457">
            <v>70461</v>
          </cell>
          <cell r="K457" t="str">
            <v>METRO PLASTICS (K) LTD</v>
          </cell>
          <cell r="L457" t="str">
            <v>MURANGA FORWARDERS LTD</v>
          </cell>
          <cell r="M457" t="str">
            <v>Pend</v>
          </cell>
          <cell r="N457" t="str">
            <v>Pend</v>
          </cell>
          <cell r="O457" t="str">
            <v>4X20ST CONTAINER S SAID TO CONTAIN 4320 BAGS IN TOTAL SODIUM BICARBONATE FOOD GRADE PORT CLEARANCE</v>
          </cell>
          <cell r="P457" t="str">
            <v>Pend</v>
          </cell>
          <cell r="Q457" t="str">
            <v>Pend</v>
          </cell>
          <cell r="R457" t="str">
            <v>Pend</v>
          </cell>
          <cell r="S457" t="str">
            <v>6. ABOVE 1 YEAR</v>
          </cell>
          <cell r="T457" t="str">
            <v>PENDING DPC</v>
          </cell>
        </row>
        <row r="458">
          <cell r="A458" t="str">
            <v>MSCU7488207</v>
          </cell>
          <cell r="B458">
            <v>40</v>
          </cell>
          <cell r="C458">
            <v>43500</v>
          </cell>
          <cell r="D458">
            <v>569</v>
          </cell>
          <cell r="E458" t="str">
            <v>MEDUMM469216</v>
          </cell>
          <cell r="F458" t="str">
            <v>NICT</v>
          </cell>
          <cell r="G458" t="str">
            <v>NICT</v>
          </cell>
          <cell r="H458">
            <v>0</v>
          </cell>
          <cell r="I458">
            <v>0</v>
          </cell>
          <cell r="J458">
            <v>0</v>
          </cell>
          <cell r="K458" t="str">
            <v>RIFTY SANITARY PRODUCTS CO LTD</v>
          </cell>
          <cell r="L458" t="str">
            <v>Pend</v>
          </cell>
          <cell r="M458" t="str">
            <v>Pend</v>
          </cell>
          <cell r="N458" t="str">
            <v>Pend</v>
          </cell>
          <cell r="O458" t="str">
            <v>280MM MAXI NONWOVEN STRAIG HT SANITARY PADS WITH SAP TOTAL 3787 THREE THOUSAND SEVEN HUNDRED EIGHTY SEVE N BAGS ONLY 280MM MAXI NO NWOVEN STRAIGHT SANITARY P ADS WITH SAP H S CODE 961 90010 INV NO 845 DT 17 1 2 18 SB No 9743811 dt 19 12 2018 NET WT 26536 90 0 KGS FREIGHT PREPAID THI RD NOTIFY SIMPET GLOBAL L OGISTICS LTD CANON TOWERS 1 8TH FLR MOI AVENUE P O Box - 8945780100 MOMBAS A KENYA Tel +25441222456 8 280MM MAXI NONWOVEN </v>
          </cell>
          <cell r="P458" t="str">
            <v>Pend</v>
          </cell>
          <cell r="Q458" t="str">
            <v>Pend</v>
          </cell>
          <cell r="R458" t="str">
            <v>Pend</v>
          </cell>
          <cell r="S458" t="str">
            <v>6. ABOVE 1 YEAR</v>
          </cell>
          <cell r="T458" t="str">
            <v>PENDING DECLARATION</v>
          </cell>
        </row>
        <row r="459">
          <cell r="A459" t="str">
            <v>TEMU6145558</v>
          </cell>
          <cell r="B459">
            <v>40</v>
          </cell>
          <cell r="C459">
            <v>43504</v>
          </cell>
          <cell r="D459">
            <v>565</v>
          </cell>
          <cell r="E459" t="str">
            <v>CFA0278304</v>
          </cell>
          <cell r="F459" t="str">
            <v>MITCH</v>
          </cell>
          <cell r="G459" t="str">
            <v>MITCH</v>
          </cell>
          <cell r="H459">
            <v>0</v>
          </cell>
          <cell r="I459">
            <v>0</v>
          </cell>
          <cell r="J459">
            <v>0</v>
          </cell>
          <cell r="K459" t="str">
            <v>ASCORE MINING LTDP O BOX 166800606 NAIROBIKENYA TEL +254-7070000</v>
          </cell>
          <cell r="L459" t="str">
            <v>Pend</v>
          </cell>
          <cell r="M459" t="str">
            <v>Pend</v>
          </cell>
          <cell r="N459" t="str">
            <v>Pend</v>
          </cell>
          <cell r="O459" t="str">
            <v>1 X 40HC CONTAINER CONTAINING HDPE LINER GEO-MEMBRANE H S CODE 392010 N W 9954 KGS SHIPPERS STOW LOAD AND COUNT FREIGHT PREPAID</v>
          </cell>
          <cell r="P459" t="str">
            <v>Pend</v>
          </cell>
          <cell r="Q459" t="str">
            <v>Pend</v>
          </cell>
          <cell r="R459" t="str">
            <v>Pend</v>
          </cell>
          <cell r="S459" t="str">
            <v>6. ABOVE 1 YEAR</v>
          </cell>
          <cell r="T459" t="str">
            <v>PENDING DECLARATION</v>
          </cell>
        </row>
        <row r="460">
          <cell r="A460" t="str">
            <v>UACU3793250</v>
          </cell>
          <cell r="B460">
            <v>20</v>
          </cell>
          <cell r="C460">
            <v>43504</v>
          </cell>
          <cell r="D460">
            <v>565</v>
          </cell>
          <cell r="E460" t="str">
            <v>HLCUAMM181202240</v>
          </cell>
          <cell r="F460" t="str">
            <v>ICDN</v>
          </cell>
          <cell r="G460" t="str">
            <v>CSTM2</v>
          </cell>
          <cell r="H460">
            <v>2019</v>
          </cell>
          <cell r="I460" t="str">
            <v>ICD</v>
          </cell>
          <cell r="J460">
            <v>81861</v>
          </cell>
          <cell r="K460" t="str">
            <v>LWABYATTA INVESTMENT KENYA - NAIROBI TEL 00254-718649333</v>
          </cell>
          <cell r="L460" t="str">
            <v>Pend</v>
          </cell>
          <cell r="M460">
            <v>43628</v>
          </cell>
          <cell r="N460">
            <v>43670.210439814815</v>
          </cell>
          <cell r="O460" t="str">
            <v>SLAC CARTONS FRUIT JUICES IN DIFFERENT FLAVORS HS CODE 20 09 11</v>
          </cell>
          <cell r="P460" t="str">
            <v>Pend</v>
          </cell>
          <cell r="Q460" t="str">
            <v>Pend</v>
          </cell>
          <cell r="R460" t="str">
            <v>Pend</v>
          </cell>
          <cell r="S460" t="str">
            <v>6. ABOVE 1 YEAR</v>
          </cell>
          <cell r="T460" t="str">
            <v>RELEASED BUT IN YARD</v>
          </cell>
        </row>
        <row r="461">
          <cell r="A461" t="str">
            <v>MSKU2279055</v>
          </cell>
          <cell r="B461">
            <v>20</v>
          </cell>
          <cell r="C461">
            <v>43509</v>
          </cell>
          <cell r="D461">
            <v>560</v>
          </cell>
          <cell r="E461" t="str">
            <v>967491773</v>
          </cell>
          <cell r="F461" t="str">
            <v>MITCH</v>
          </cell>
          <cell r="G461" t="str">
            <v>MITCH</v>
          </cell>
          <cell r="H461">
            <v>0</v>
          </cell>
          <cell r="I461">
            <v>0</v>
          </cell>
          <cell r="J461">
            <v>0</v>
          </cell>
          <cell r="K461" t="str">
            <v>TO THE ORDER OF GUARANTY TRUST BANK</v>
          </cell>
          <cell r="L461" t="str">
            <v>Pend</v>
          </cell>
          <cell r="M461" t="str">
            <v>Pend</v>
          </cell>
          <cell r="N461" t="str">
            <v>Pend</v>
          </cell>
          <cell r="O461" t="str">
            <v>OC N 20991 TEAFOIL LAMINATE 104 GSM R W MM 1450 IDF NO E1812026203 INTRANSIT TO ICD EMBAKASI NAIROBI</v>
          </cell>
          <cell r="P461" t="str">
            <v>Pend</v>
          </cell>
          <cell r="Q461" t="str">
            <v>Pend</v>
          </cell>
          <cell r="R461" t="str">
            <v>Pend</v>
          </cell>
          <cell r="S461" t="str">
            <v>6. ABOVE 1 YEAR</v>
          </cell>
          <cell r="T461" t="str">
            <v>PENDING DECLARATION</v>
          </cell>
        </row>
        <row r="462">
          <cell r="A462" t="str">
            <v>PONU0232608</v>
          </cell>
          <cell r="B462">
            <v>20</v>
          </cell>
          <cell r="C462">
            <v>43509</v>
          </cell>
          <cell r="D462">
            <v>560</v>
          </cell>
          <cell r="E462" t="str">
            <v>967824619</v>
          </cell>
          <cell r="F462" t="str">
            <v>MITCH</v>
          </cell>
          <cell r="G462" t="str">
            <v>MITCH</v>
          </cell>
          <cell r="H462">
            <v>0</v>
          </cell>
          <cell r="I462">
            <v>0</v>
          </cell>
          <cell r="J462">
            <v>0</v>
          </cell>
          <cell r="K462" t="str">
            <v>AFRICA SPIRITS LIMITED CASTLE ROAD ID INFO AFRICASPIRITS CO KE</v>
          </cell>
          <cell r="L462" t="str">
            <v>Pend</v>
          </cell>
          <cell r="M462" t="str">
            <v>Pend</v>
          </cell>
          <cell r="N462" t="str">
            <v>Pend</v>
          </cell>
          <cell r="O462" t="str">
            <v>1 X 20 ST CONTAINER 620 BOXES NON-REFILLABLE PLASTIC CLOSURE GOLD BLUE AS PER PROFORMA INVOICE NUMBER SALES 847 2018 DATE 26 1 1 2018 INV NO 1819 182 DT 16 01 2019 S B NO 1416572 DT 19 01 2019 PO NO PO00000987 DATE 26 11 2018 GROSS WT 6153 190 KGS NET WT 5533 190 KGS HAULAGE PREPAID FREIGHT PREPAID INTR</v>
          </cell>
          <cell r="P462" t="str">
            <v>Pend</v>
          </cell>
          <cell r="Q462" t="str">
            <v>Pend</v>
          </cell>
          <cell r="R462" t="str">
            <v>Pend</v>
          </cell>
          <cell r="S462" t="str">
            <v>6. ABOVE 1 YEAR</v>
          </cell>
          <cell r="T462" t="str">
            <v>PENDING DECLARATION</v>
          </cell>
        </row>
        <row r="463">
          <cell r="A463" t="str">
            <v>APZU3614172</v>
          </cell>
          <cell r="B463">
            <v>20</v>
          </cell>
          <cell r="C463">
            <v>43511</v>
          </cell>
          <cell r="D463">
            <v>558</v>
          </cell>
          <cell r="E463" t="str">
            <v>CEI0162580</v>
          </cell>
          <cell r="F463" t="str">
            <v>ICDN</v>
          </cell>
          <cell r="G463" t="str">
            <v>SECUR</v>
          </cell>
          <cell r="H463">
            <v>0</v>
          </cell>
          <cell r="I463">
            <v>0</v>
          </cell>
          <cell r="J463">
            <v>0</v>
          </cell>
          <cell r="K463" t="str">
            <v>AFRICA SPIRITS LTDCASTLE RD THIKA P O BOX 61479-00200 NAIROBINAIROBI</v>
          </cell>
          <cell r="L463" t="str">
            <v>Pend</v>
          </cell>
          <cell r="M463" t="str">
            <v>Pend</v>
          </cell>
          <cell r="N463" t="str">
            <v>Pend</v>
          </cell>
          <cell r="O463" t="str">
            <v>3 X 20ST CONTAINERS TOTAL 240 DRUMS ONLY TOTAL TWO HUNDRED FORTY DRUMS ONLY 60 000 LITER EXTRA NEUTRAL ALCOHOL GRAIN or GNS minimum alcoholic strength 96 V V at 20C 60000 LITER EXTRA NEUTRAL ALCOHOL GRAIN or GNS minimum alcoholic strength DRUMS OF 250 LITER EACH 240 HDPE DRUMS OF 250 LITRE EACH EXTRA NEUTRAL ALCOHOL GRAIN or GNS minimum alcoholic strength 96 V V at 20C EACH CONTAINER LITERS EXTRA NEUTRAL ALCOHOL GRAIN or GNS minimum alcoholic strength 96 V V at 20C SHIPPING BILL NO 9878070 Dt 26 12 2018 TOTAL NET WEIGHT UN NO 1170 IMCO CLASS 3 PACKING GROUP II FLASH POINT- 13deg C IDF-No E1811016254 UCR N- UCR201801412227 All destination charges including THC Container Demurrage are on account of receiver PSN ETHYL ALCOHOL UN Number 1170 - IMDG Class 3 - PG II - Flashpoint 13C - PSN ETHYL ALCOHOL UN Number 1170 - IMDG Class 3 - PG II - Flashpoint 13C - PSN ETHYL ALCOHOL UN Number 1170 - IMDG Class 3 - PG II - Flashpoint 13C</v>
          </cell>
          <cell r="P463" t="str">
            <v>Pend</v>
          </cell>
          <cell r="Q463" t="str">
            <v>Pend</v>
          </cell>
          <cell r="R463" t="str">
            <v>Pend</v>
          </cell>
          <cell r="S463" t="str">
            <v>6. ABOVE 1 YEAR</v>
          </cell>
          <cell r="T463" t="str">
            <v>PENDING DECLARATION</v>
          </cell>
        </row>
        <row r="464">
          <cell r="A464" t="str">
            <v>CMAU0490068</v>
          </cell>
          <cell r="B464">
            <v>20</v>
          </cell>
          <cell r="C464">
            <v>43511</v>
          </cell>
          <cell r="D464">
            <v>558</v>
          </cell>
          <cell r="E464" t="str">
            <v>CEI0162581</v>
          </cell>
          <cell r="F464" t="str">
            <v>ICDN</v>
          </cell>
          <cell r="G464" t="str">
            <v>SECUR</v>
          </cell>
          <cell r="H464">
            <v>0</v>
          </cell>
          <cell r="I464">
            <v>0</v>
          </cell>
          <cell r="J464">
            <v>0</v>
          </cell>
          <cell r="K464" t="str">
            <v>AFRICA SPIRITS LTDCASTLE RD THIKA P O BOX 61479-00200 NAIROBINAIROBI</v>
          </cell>
          <cell r="L464" t="str">
            <v>Pend</v>
          </cell>
          <cell r="M464" t="str">
            <v>Pend</v>
          </cell>
          <cell r="N464" t="str">
            <v>Pend</v>
          </cell>
          <cell r="O464" t="str">
            <v>3 X 20ST CONTAINER TOTAL 240 DRUMS ONLY TOTAL TWO HUNDRED FORTY DRUMS ONLY 60 000 LITER EXTRA NEUTRAL ALCOHOL GRAIN or GNS minimum alcoholic strength 96 V V at 20C 3X20 CONTAINERS 240 TWO HUNDRED FORTY HDPE DRUMS ONLY EXTRA NEUTRAL ALCOHOL GRAIN or GNS minimum alcoholic strength 96 V V at 20C PACKED IN HDPE DRUMS OF 250 LITER EACH 240 HDPE DRUMS OF 250 LITRE EACH EXTRA NEUTRAL ALCOHOL GRAIN or GNS minimum alcoholic strength 96 V V at 20C EACH CONTAINER CONTAINS LITERS EXTRA NEUTRAL ALCOHOL GRAIN or GNS minimum alcoholic strength 96 V V at 20C SHIPPING BILL NO 9885192 FREIGHT PREPAID H S Code 22071090 UN NO 1170 IMCO CLASS 3 PACKING GROUP II FLASH POINT- 13deg C IDF-No E1811016180 UCR N- UCR201801412175 PSN ETHYL ALCOHOL UN Number 1170 - IMDG Class 3 - PG II - Flashpoint 13C - PSN ETHYL ALCOHOL UN Number 1170 - IMDG Class 3 - PG II - Flashpoint 13C - PSN ETHYL ALCOHOL UN Number 1170 - IMDG Class 3 - PG II - Flashpoint 13C</v>
          </cell>
          <cell r="P464" t="str">
            <v>Pend</v>
          </cell>
          <cell r="Q464" t="str">
            <v>Pend</v>
          </cell>
          <cell r="R464" t="str">
            <v>Pend</v>
          </cell>
          <cell r="S464" t="str">
            <v>6. ABOVE 1 YEAR</v>
          </cell>
          <cell r="T464" t="str">
            <v>PENDING DECLARATION</v>
          </cell>
        </row>
        <row r="465">
          <cell r="A465" t="str">
            <v>TEMU1679123</v>
          </cell>
          <cell r="B465">
            <v>20</v>
          </cell>
          <cell r="C465">
            <v>43511</v>
          </cell>
          <cell r="D465">
            <v>558</v>
          </cell>
          <cell r="E465" t="str">
            <v>CEI0162581</v>
          </cell>
          <cell r="F465" t="str">
            <v>ICDN</v>
          </cell>
          <cell r="G465" t="str">
            <v>SECUR</v>
          </cell>
          <cell r="H465">
            <v>0</v>
          </cell>
          <cell r="I465">
            <v>0</v>
          </cell>
          <cell r="J465">
            <v>0</v>
          </cell>
          <cell r="K465" t="str">
            <v>AFRICA SPIRITS LTDCASTLE RD THIKA P O BOX 61479-00200 NAIROBINAIROBI</v>
          </cell>
          <cell r="L465" t="str">
            <v>Pend</v>
          </cell>
          <cell r="M465" t="str">
            <v>Pend</v>
          </cell>
          <cell r="N465" t="str">
            <v>Pend</v>
          </cell>
          <cell r="O465" t="str">
            <v>3 X 20ST CONTAINER TOTAL 240 DRUMS ONLY TOTAL TWO HUNDRED FORTY DRUMS ONLY 60 000 LITER EXTRA NEUTRAL ALCOHOL GRAIN or GNS minimum alcoholic strength 96 V V at 20C 3X20 CONTAINERS 240 TWO HUNDRED FORTY HDPE DRUMS ONLY EXTRA NEUTRAL ALCOHOL GRAIN or GNS minimum alcoholic strength 96 V V at 20C PACKED IN HDPE DRUMS OF 250 LITER EACH 240 HDPE DRUMS OF 250 LITRE EACH EXTRA NEUTRAL ALCOHOL GRAIN or GNS minimum alcoholic strength 96 V V at 20C EACH CONTAINER CONTAINS LITERS EXTRA NEUTRAL ALCOHOL GRAIN or GNS minimum alcoholic strength 96 V V at 20C SHIPPING BILL NO 9885192 FREIGHT PREPAID H S Code 22071090 UN NO 1170 IMCO CLASS 3 PACKING GROUP II FLASH POINT- 13deg C IDF-No E1811016180 UCR N- UCR201801412175 PSN ETHYL ALCOHOL UN Number 1170 - IMDG Class 3 - PG II - Flashpoint 13C - PSN ETHYL ALCOHOL UN Number 1170 - IMDG Class 3 - PG II - Flashpoint 13C - PSN ETHYL ALCOHOL UN Number 1170 - IMDG Class 3 - PG II - Flashpoint 13C</v>
          </cell>
          <cell r="P465" t="str">
            <v>Pend</v>
          </cell>
          <cell r="Q465" t="str">
            <v>Pend</v>
          </cell>
          <cell r="R465" t="str">
            <v>Pend</v>
          </cell>
          <cell r="S465" t="str">
            <v>6. ABOVE 1 YEAR</v>
          </cell>
          <cell r="T465" t="str">
            <v>PENDING DECLARATION</v>
          </cell>
        </row>
        <row r="466">
          <cell r="A466" t="str">
            <v>TRHU3591694</v>
          </cell>
          <cell r="B466">
            <v>20</v>
          </cell>
          <cell r="C466">
            <v>43511</v>
          </cell>
          <cell r="D466">
            <v>558</v>
          </cell>
          <cell r="E466" t="str">
            <v>CEI0162581</v>
          </cell>
          <cell r="F466" t="str">
            <v>ICDN</v>
          </cell>
          <cell r="G466" t="str">
            <v>SECUR</v>
          </cell>
          <cell r="H466">
            <v>0</v>
          </cell>
          <cell r="I466">
            <v>0</v>
          </cell>
          <cell r="J466">
            <v>0</v>
          </cell>
          <cell r="K466" t="str">
            <v>AFRICA SPIRITS LTDCASTLE RD THIKA P O BOX 61479-00200 NAIROBINAIROBI</v>
          </cell>
          <cell r="L466" t="str">
            <v>Pend</v>
          </cell>
          <cell r="M466" t="str">
            <v>Pend</v>
          </cell>
          <cell r="N466" t="str">
            <v>Pend</v>
          </cell>
          <cell r="O466" t="str">
            <v>3 X 20ST CONTAINER TOTAL 240 DRUMS ONLY TOTAL TWO HUNDRED FORTY DRUMS ONLY 60 000 LITER EXTRA NEUTRAL ALCOHOL GRAIN or GNS minimum alcoholic strength 96 V V at 20C 3X20 CONTAINERS 240 TWO HUNDRED FORTY HDPE DRUMS ONLY EXTRA NEUTRAL ALCOHOL GRAIN or GNS minimum alcoholic strength 96 V V at 20C PACKED IN HDPE DRUMS OF 250 LITER EACH 240 HDPE DRUMS OF 250 LITRE EACH EXTRA NEUTRAL ALCOHOL GRAIN or GNS minimum alcoholic strength 96 V V at 20C EACH CONTAINER CONTAINS LITERS EXTRA NEUTRAL ALCOHOL GRAIN or GNS minimum alcoholic strength 96 V V at 20C SHIPPING BILL NO 9885192 FREIGHT PREPAID H S Code 22071090 UN NO 1170 IMCO CLASS 3 PACKING GROUP II FLASH POINT- 13deg C IDF-No E1811016180 UCR N- UCR201801412175 PSN ETHYL ALCOHOL UN Number 1170 - IMDG Class 3 - PG II - Flashpoint 13C - PSN ETHYL ALCOHOL UN Number 1170 - IMDG Class 3 - PG II - Flashpoint 13C - PSN ETHYL ALCOHOL UN Number 1170 - IMDG Class 3 - PG II - Flashpoint 13C</v>
          </cell>
          <cell r="P466" t="str">
            <v>Pend</v>
          </cell>
          <cell r="Q466" t="str">
            <v>Pend</v>
          </cell>
          <cell r="R466" t="str">
            <v>Pend</v>
          </cell>
          <cell r="S466" t="str">
            <v>6. ABOVE 1 YEAR</v>
          </cell>
          <cell r="T466" t="str">
            <v>PENDING DECLARATION</v>
          </cell>
        </row>
        <row r="467">
          <cell r="A467" t="str">
            <v>TRLU8966174</v>
          </cell>
          <cell r="B467">
            <v>20</v>
          </cell>
          <cell r="C467">
            <v>43511</v>
          </cell>
          <cell r="D467">
            <v>558</v>
          </cell>
          <cell r="E467" t="str">
            <v>CEI0162580</v>
          </cell>
          <cell r="F467" t="str">
            <v>ICDN</v>
          </cell>
          <cell r="G467" t="str">
            <v>SECUR</v>
          </cell>
          <cell r="H467">
            <v>0</v>
          </cell>
          <cell r="I467">
            <v>0</v>
          </cell>
          <cell r="J467">
            <v>0</v>
          </cell>
          <cell r="K467" t="str">
            <v>AFRICA SPIRITS LTDCASTLE RD THIKA P O BOX 61479-00200 NAIROBINAIROBI</v>
          </cell>
          <cell r="L467" t="str">
            <v>Pend</v>
          </cell>
          <cell r="M467" t="str">
            <v>Pend</v>
          </cell>
          <cell r="N467" t="str">
            <v>Pend</v>
          </cell>
          <cell r="O467" t="str">
            <v>3 X 20ST CONTAINERS TOTAL 240 DRUMS ONLY TOTAL TWO HUNDRED FORTY DRUMS ONLY 60 000 LITER EXTRA NEUTRAL ALCOHOL GRAIN or GNS minimum alcoholic strength 96 V V at 20C 60000 LITER EXTRA NEUTRAL ALCOHOL GRAIN or GNS minimum alcoholic strength DRUMS OF 250 LITER EACH 240 HDPE DRUMS OF 250 LITRE EACH EXTRA NEUTRAL ALCOHOL GRAIN or GNS minimum alcoholic strength 96 V V at 20C EACH CONTAINER LITERS EXTRA NEUTRAL ALCOHOL GRAIN or GNS minimum alcoholic strength 96 V V at 20C SHIPPING BILL NO 9878070 Dt 26 12 2018 TOTAL NET WEIGHT UN NO 1170 IMCO CLASS 3 PACKING GROUP II FLASH POINT- 13deg C IDF-No E1811016254 UCR N- UCR201801412227 All destination charges including THC Container Demurrage are on account of receiver PSN ETHYL ALCOHOL UN Number 1170 - IMDG Class 3 - PG II - Flashpoint 13C - PSN ETHYL ALCOHOL UN Number 1170 - IMDG Class 3 - PG II - Flashpoint 13C - PSN ETHYL ALCOHOL UN Number 1170 - IMDG Class 3 - PG II - Flashpoint 13C</v>
          </cell>
          <cell r="P467" t="str">
            <v>Pend</v>
          </cell>
          <cell r="Q467" t="str">
            <v>Pend</v>
          </cell>
          <cell r="R467" t="str">
            <v>Pend</v>
          </cell>
          <cell r="S467" t="str">
            <v>6. ABOVE 1 YEAR</v>
          </cell>
          <cell r="T467" t="str">
            <v>PENDING DECLARATION</v>
          </cell>
        </row>
        <row r="468">
          <cell r="A468" t="str">
            <v>MSCU9687403</v>
          </cell>
          <cell r="B468">
            <v>40</v>
          </cell>
          <cell r="C468">
            <v>43512</v>
          </cell>
          <cell r="D468">
            <v>557</v>
          </cell>
          <cell r="E468" t="str">
            <v>MEDUMM587850</v>
          </cell>
          <cell r="F468" t="str">
            <v>MITCH</v>
          </cell>
          <cell r="G468" t="str">
            <v>MITCH</v>
          </cell>
          <cell r="H468">
            <v>0</v>
          </cell>
          <cell r="I468">
            <v>0</v>
          </cell>
          <cell r="J468">
            <v>0</v>
          </cell>
          <cell r="K468" t="str">
            <v>RIFTY SANITARY PRODUCTS CO LTD</v>
          </cell>
          <cell r="L468" t="str">
            <v>Pend</v>
          </cell>
          <cell r="M468" t="str">
            <v>Pend</v>
          </cell>
          <cell r="N468" t="str">
            <v>Pend</v>
          </cell>
          <cell r="O468" t="str">
            <v>280MM MAXI NONWOVEN STRAIG HT SANITARY PADS WITH SAP TOTAL 1583 ONE THOUSAND F IVE HUNDRED EIGHTY THREE BAGS ONLY 280MM MAXI NONWO VEN STRAIGHT SANITARY PADS WITH SAP H S CODE 961900 10 INV NO 882 DT 28 12 2 018 SB NO 9961839 DT 28 12 18 NET WT 11309 190 KG S FREIGHT PREPAID 3RD NOTI FY SIMPET GLOBAL LOGISTIC S LTD CANON TOWERS 1 8TH FLR MOI AVENUE P O Box - 8945780100 MOMBASA KENY A Tel +254412224568</v>
          </cell>
          <cell r="P468" t="str">
            <v>Pend</v>
          </cell>
          <cell r="Q468" t="str">
            <v>Pend</v>
          </cell>
          <cell r="R468" t="str">
            <v>Pend</v>
          </cell>
          <cell r="S468" t="str">
            <v>6. ABOVE 1 YEAR</v>
          </cell>
          <cell r="T468" t="str">
            <v>PENDING DECLARATION</v>
          </cell>
        </row>
        <row r="469">
          <cell r="A469" t="str">
            <v>EMCU3945564</v>
          </cell>
          <cell r="B469">
            <v>20</v>
          </cell>
          <cell r="C469">
            <v>43515</v>
          </cell>
          <cell r="D469">
            <v>554</v>
          </cell>
          <cell r="E469" t="str">
            <v>104900003617</v>
          </cell>
          <cell r="F469" t="str">
            <v>NICT</v>
          </cell>
          <cell r="G469" t="str">
            <v>NICT</v>
          </cell>
          <cell r="H469">
            <v>2019</v>
          </cell>
          <cell r="I469" t="str">
            <v>ICD</v>
          </cell>
          <cell r="J469" t="str">
            <v>116707 </v>
          </cell>
          <cell r="K469" t="str">
            <v>MERU WOOD INDUSTRIES LIMITED</v>
          </cell>
          <cell r="L469" t="str">
            <v>Pend</v>
          </cell>
          <cell r="M469" t="str">
            <v>Pend</v>
          </cell>
          <cell r="N469" t="str">
            <v>Pend</v>
          </cell>
          <cell r="O469" t="str">
            <v>1X20 FCL CONTAINERPOLE LINE HARDWAREAS PER P O NO 3002 DATED 19 10 2018TRADE TERMS COST AND FREIGHTMOMBASA PORT KENYATOTAL QTY 29197 PC S 8000 MTRSTOTAL 28 PACKAGESL C NO TF1832659511 DATE 22 11 2018 IDF NO E1811998043ORDER NO ITEM SIZE QUANTITY 1X20 FCL CONTAINER POLE LINE HARDWARE AS PER P O NO 3002 DATED 19 10 2018 TRADE TERMS COST AND FREIGHT MOMBASA PORT KENYA TOTAL QTY 29197 PCS 8000 MTRS TOTAL 28 PACKAGES L C NO TF1832659511 DATE 22 11 2018 IDF NO E1811998043 SB NO 1360874 DATED 16 01 2019 E SEAL NO IDTS00109113NET WT 17639 000 KGS 30 DAYS FREE TIME AT DESTINATION TEL 254 41 2224011 FAX 254 41 2317177</v>
          </cell>
          <cell r="P469" t="str">
            <v>Pend</v>
          </cell>
          <cell r="Q469" t="str">
            <v>Pend</v>
          </cell>
          <cell r="R469" t="str">
            <v>Pend</v>
          </cell>
          <cell r="S469" t="str">
            <v>6. ABOVE 1 YEAR</v>
          </cell>
          <cell r="T469" t="str">
            <v>PENDING DPC</v>
          </cell>
        </row>
        <row r="470">
          <cell r="A470" t="str">
            <v>TEMU0478084</v>
          </cell>
          <cell r="B470">
            <v>20</v>
          </cell>
          <cell r="C470">
            <v>43515</v>
          </cell>
          <cell r="D470">
            <v>554</v>
          </cell>
          <cell r="E470" t="str">
            <v>104900001487</v>
          </cell>
          <cell r="F470" t="str">
            <v>ICDN</v>
          </cell>
          <cell r="G470" t="str">
            <v>CSTM2</v>
          </cell>
          <cell r="H470">
            <v>2019</v>
          </cell>
          <cell r="I470" t="str">
            <v>ICD</v>
          </cell>
          <cell r="J470">
            <v>114424</v>
          </cell>
          <cell r="K470" t="str">
            <v>KENYA POWER AND LIGHTING CO. LTD</v>
          </cell>
          <cell r="L470" t="str">
            <v>KANSEI CLEARING AND FOWARDING COMPANY LTD</v>
          </cell>
          <cell r="M470" t="str">
            <v>Pend</v>
          </cell>
          <cell r="N470" t="str">
            <v>Pend</v>
          </cell>
          <cell r="O470" t="str">
            <v>1 X 20 FCL FCL CONTAINER CONTAINING719 BAGSALUMINIUM LINE TAP FOR 50 SQ MM AACOND BOLTS AND NUTS C W 2NOWASHER M16X130 BOLTS AND NUTS C W 2NOWASHER M16X35 BOLTS ANDNUTS C W 2NO WASHER M16X240 BOLTS ANDN UTS C W 2NO WASHERM16X280 BOLTS AND NUTS C W 2NO WASHERIFIPL- 1 719 TO 719 719 1 X 20 FCL FCL CONTAINER CONTAINING 719 BAGS ALUMINIUM LINE TAP FOR 50 SQ MM AA COND BOLTS AND NUTS C W 2NO WASHER M16X130 BOLTS AND NUTS C W 2NO WASHER M16X35 BOLTS AND NUTS C W 2NO WASHER M16X240 BOLTS AND NUTS C W 2NO WASHER M16X280 BOLTS AND NUTS C W 2NO WASHER M20X280 BOLTS AND NUTS C W 2NO WASHERM20X350 COPPER EARTH ROD AND GRIP CLAMP 1 5 MTRS D - IRON WITHOUT SPOOL BOLT MS 332X40X6 MM GALVANIZED THIMBLE PME PLATE PVC CABLE GUARD FOR EARTH WIRE PVC PIPE 8FT DANGER PLATE HATARI PLATE SHACKLE STRAP 180X40X6 MM STAY ROD WITH STAY PLATE 6FTX5 8 STAY WIRE 4 8 MTRS TURN BUCKLE DOUBLE SCREW 10X5 8 MULTI PURPOSEUNIVERSAL CLAMP COMPLETE WITH BOLTS AND NUTS SIZE 178-203 SET MULTI</v>
          </cell>
          <cell r="P470" t="str">
            <v>Pend</v>
          </cell>
          <cell r="Q470" t="str">
            <v>Pend</v>
          </cell>
          <cell r="R470" t="str">
            <v>Pend</v>
          </cell>
          <cell r="S470" t="str">
            <v>6. ABOVE 1 YEAR</v>
          </cell>
          <cell r="T470" t="str">
            <v>PENDING DPC</v>
          </cell>
        </row>
        <row r="471">
          <cell r="A471" t="str">
            <v>AMFU8757777</v>
          </cell>
          <cell r="B471">
            <v>40</v>
          </cell>
          <cell r="C471">
            <v>43516</v>
          </cell>
          <cell r="D471">
            <v>553</v>
          </cell>
          <cell r="E471" t="str">
            <v>MEDUVG038585</v>
          </cell>
          <cell r="F471" t="str">
            <v>ICDN</v>
          </cell>
          <cell r="G471" t="str">
            <v>A4C/02/02/1</v>
          </cell>
          <cell r="H471">
            <v>2019</v>
          </cell>
          <cell r="I471" t="str">
            <v>ICD</v>
          </cell>
          <cell r="J471">
            <v>75677</v>
          </cell>
          <cell r="K471" t="str">
            <v>URYSIA LTD</v>
          </cell>
          <cell r="L471" t="str">
            <v>FREIGHT IN TIME LIMITED</v>
          </cell>
          <cell r="M471">
            <v>43496</v>
          </cell>
          <cell r="N471">
            <v>43875</v>
          </cell>
          <cell r="O471" t="str">
            <v>3008 SEMI KNOCKED DOWN VEHICLES HS CODE 392690 401699 731815 731816 731829 732620 741533 848490 870829 870899 INCLUDING</v>
          </cell>
          <cell r="P471" t="str">
            <v>Pend</v>
          </cell>
          <cell r="Q471" t="str">
            <v>Pend</v>
          </cell>
          <cell r="R471" t="str">
            <v>Pend</v>
          </cell>
          <cell r="S471" t="str">
            <v>6. ABOVE 1 YEAR</v>
          </cell>
          <cell r="T471" t="str">
            <v>RELEASED BUT IN YARD</v>
          </cell>
        </row>
        <row r="472">
          <cell r="A472" t="str">
            <v>CRXU9524809</v>
          </cell>
          <cell r="B472">
            <v>40</v>
          </cell>
          <cell r="C472">
            <v>43516</v>
          </cell>
          <cell r="D472">
            <v>553</v>
          </cell>
          <cell r="E472" t="str">
            <v>MEDUVG038585</v>
          </cell>
          <cell r="F472" t="str">
            <v>ICDN</v>
          </cell>
          <cell r="G472" t="str">
            <v>A4C/22/02/3</v>
          </cell>
          <cell r="H472">
            <v>2019</v>
          </cell>
          <cell r="I472" t="str">
            <v>ICD</v>
          </cell>
          <cell r="J472">
            <v>75677</v>
          </cell>
          <cell r="K472" t="str">
            <v>URYSIA LTD</v>
          </cell>
          <cell r="L472" t="str">
            <v>FREIGHT IN TIME LIMITED</v>
          </cell>
          <cell r="M472">
            <v>43496</v>
          </cell>
          <cell r="N472">
            <v>43875</v>
          </cell>
          <cell r="O472" t="str">
            <v>3008 SEMI KNOCKED DOWN VEHICLES HS CODE 392690 401699 731815 731816 731829 732620 741533 848490 870829 870899 INCLUDING</v>
          </cell>
          <cell r="P472" t="str">
            <v>Pend</v>
          </cell>
          <cell r="Q472" t="str">
            <v>Pend</v>
          </cell>
          <cell r="R472" t="str">
            <v>Pend</v>
          </cell>
          <cell r="S472" t="str">
            <v>6. ABOVE 1 YEAR</v>
          </cell>
          <cell r="T472" t="str">
            <v>RELEASED BUT IN YARD</v>
          </cell>
        </row>
        <row r="473">
          <cell r="A473" t="str">
            <v>CBHU8929745</v>
          </cell>
          <cell r="B473">
            <v>40</v>
          </cell>
          <cell r="C473">
            <v>43518</v>
          </cell>
          <cell r="D473">
            <v>551</v>
          </cell>
          <cell r="E473" t="str">
            <v>COSU6145285152</v>
          </cell>
          <cell r="F473" t="str">
            <v>MITCH</v>
          </cell>
          <cell r="G473" t="str">
            <v>MITCH</v>
          </cell>
          <cell r="H473">
            <v>0</v>
          </cell>
          <cell r="I473">
            <v>0</v>
          </cell>
          <cell r="J473">
            <v>0</v>
          </cell>
          <cell r="K473" t="str">
            <v>AFRICA SPIRITS LTD</v>
          </cell>
          <cell r="L473" t="str">
            <v>Pend</v>
          </cell>
          <cell r="M473" t="str">
            <v>Pend</v>
          </cell>
          <cell r="N473" t="str">
            <v>Pend</v>
          </cell>
          <cell r="O473" t="str">
            <v>SHIPPER S LOAD COUNT 02X40 HC CONTAINES SAID TO CONTAIN 42 PALLETS CONTAINING 91 728 NOS OF 250ML ASL EMPTY GLASS BOTTLES IN GREEN COLOUR AND 42 PALLETS CONTAINING 35 280 NOS OF 750ML ASL EMPTY GLASS BOTTLES IN GREEN COLOUR CFR MOMBASA KENYA CBHU8929745 42 PALLETS 23775 00 KGS FSCU8833682 42 PALLETS 20520 00 KGS NET WT 41 869 00KGS H S CODE 7010 9000 SHIPPERS LOAD STOW COUNT PLACE OF DELIVERY PORT CLEARANCE</v>
          </cell>
          <cell r="P473" t="str">
            <v>Pend</v>
          </cell>
          <cell r="Q473" t="str">
            <v>Pend</v>
          </cell>
          <cell r="R473" t="str">
            <v>Pend</v>
          </cell>
          <cell r="S473" t="str">
            <v>6. ABOVE 1 YEAR</v>
          </cell>
          <cell r="T473" t="str">
            <v>PENDING DECLARATION</v>
          </cell>
        </row>
        <row r="474">
          <cell r="A474" t="str">
            <v>CCLU3917382</v>
          </cell>
          <cell r="B474">
            <v>20</v>
          </cell>
          <cell r="C474">
            <v>43518</v>
          </cell>
          <cell r="D474">
            <v>551</v>
          </cell>
          <cell r="E474" t="str">
            <v>COSU6152525290W</v>
          </cell>
          <cell r="F474" t="str">
            <v>MITCH</v>
          </cell>
          <cell r="G474" t="str">
            <v>MITCH</v>
          </cell>
          <cell r="H474">
            <v>0</v>
          </cell>
          <cell r="I474">
            <v>0</v>
          </cell>
          <cell r="J474">
            <v>0</v>
          </cell>
          <cell r="K474" t="str">
            <v>KENYA POWER LIGHTING CO LTD A C MERU WOOD INDUSTRIES LTD</v>
          </cell>
          <cell r="L474" t="str">
            <v>Pend</v>
          </cell>
          <cell r="M474" t="str">
            <v>Pend</v>
          </cell>
          <cell r="N474" t="str">
            <v>Pend</v>
          </cell>
          <cell r="O474" t="str">
            <v>1 X 20 FCL FCL CONTAINER SAID TO CONTAIN 153 BDLS 50 BAGS 55 WOODEN BOXES ALUMINIUM LINE TAP FOR 50 SQ MM AA COND BOLTS AND NUTS C W 2NO WASHER M16X130 BOLTS AND NUTS C W 2NO WASHER M16X35 BOLTS AND NUTS C W 2NO WASHER M16X240 B OLTS AND NUTS C W 2NO WASHER M16X280 BOLTS AND NUTS C W 2N O WASHER M20X280 BOLTS AND NUTS C W 2NO WASHER M20X350 COPPER EARTH ROD AND GRIP CLAMP 1 5 MTRS D -IRON WITHOUT SP OOL BOLT MS 332X40X6 MM GALVANIZED THIMBLE PME PLA TE PVC CABLE GUARD FOR EARTH WIRE PVC PIPE 8FT DANGER PLA TE HATARI PLATE SHACKLE STRAP 180X40X6 MM STAY ROD WITH STAY PLATE 6FTX5 8 STAY WIRE 4 8 MTRS TURN BUCKLE DOUBLE SCR EW 10X5 8 MULTI PURPOSE UNIVERSAL CLAMP COMPLETE WITH BOLTS AND NUTS SIZE 178-203 SET MULTI PURPOSE UNIVERSAL CLAMP COMPLE TE WITH BOLTS AND NUTS SIZE 203-229 SET BOLTS A ND NUTS C W 2NO WASHER M20X40 PCS 11KV CROSS ARM 1620X70X70X9 5M S ANGLE PCS 11 KV TIE STRAP L AND R PAIR 580X68X68X6MM PAIR 33 KV CROSS ARM 2400X</v>
          </cell>
          <cell r="P474" t="str">
            <v>Pend</v>
          </cell>
          <cell r="Q474" t="str">
            <v>Pend</v>
          </cell>
          <cell r="R474" t="str">
            <v>Pend</v>
          </cell>
          <cell r="S474" t="str">
            <v>6. ABOVE 1 YEAR</v>
          </cell>
          <cell r="T474" t="str">
            <v>PENDING DECLARATION</v>
          </cell>
        </row>
        <row r="475">
          <cell r="A475" t="str">
            <v>FSCU8833682</v>
          </cell>
          <cell r="B475">
            <v>40</v>
          </cell>
          <cell r="C475">
            <v>43518</v>
          </cell>
          <cell r="D475">
            <v>551</v>
          </cell>
          <cell r="E475" t="str">
            <v>COSU6145285152</v>
          </cell>
          <cell r="F475" t="str">
            <v>MITCH</v>
          </cell>
          <cell r="G475" t="str">
            <v>MITCH</v>
          </cell>
          <cell r="H475">
            <v>0</v>
          </cell>
          <cell r="I475">
            <v>0</v>
          </cell>
          <cell r="J475">
            <v>0</v>
          </cell>
          <cell r="K475" t="str">
            <v>AFRICA SPIRITS LTD</v>
          </cell>
          <cell r="L475" t="str">
            <v>Pend</v>
          </cell>
          <cell r="M475" t="str">
            <v>Pend</v>
          </cell>
          <cell r="N475" t="str">
            <v>Pend</v>
          </cell>
          <cell r="O475" t="str">
            <v>SHIPPER S LOAD COUNT 02X40 HC CONTAINES SAID TO CONTAIN 42 PALLETS CONTAINING 91 728 NOS OF 250ML ASL EMPTY GLASS BOTTLES IN GREEN COLOUR AND 42 PALLETS CONTAINING 35 280 NOS OF 750ML ASL EMPTY GLASS BOTTLES IN GREEN COLOUR CFR MOMBASA KENYA CBHU8929745 42 PALLETS 23775 00 KGS FSCU8833682 42 PALLETS 20520 00 KGS NET WT 41 869 00KGS H S CODE 7010 9000 SHIPPERS LOAD STOW COUNT PLACE OF DELIVERY PORT CLEARANCE</v>
          </cell>
          <cell r="P475" t="str">
            <v>Pend</v>
          </cell>
          <cell r="Q475" t="str">
            <v>Pend</v>
          </cell>
          <cell r="R475" t="str">
            <v>Pend</v>
          </cell>
          <cell r="S475" t="str">
            <v>6. ABOVE 1 YEAR</v>
          </cell>
          <cell r="T475" t="str">
            <v>PENDING DECLARATION</v>
          </cell>
        </row>
        <row r="476">
          <cell r="A476" t="str">
            <v>CBHU3960521</v>
          </cell>
          <cell r="B476">
            <v>20</v>
          </cell>
          <cell r="C476">
            <v>43519</v>
          </cell>
          <cell r="D476">
            <v>550</v>
          </cell>
          <cell r="E476" t="str">
            <v>COSU6152525290W</v>
          </cell>
          <cell r="F476" t="str">
            <v>MITCH</v>
          </cell>
          <cell r="G476" t="str">
            <v>MITCH</v>
          </cell>
          <cell r="H476">
            <v>0</v>
          </cell>
          <cell r="I476">
            <v>0</v>
          </cell>
          <cell r="J476">
            <v>0</v>
          </cell>
          <cell r="K476" t="str">
            <v>KENYA POWER LIGHTING CO LTD A C MERU WOOD INDUSTRIES LTD</v>
          </cell>
          <cell r="L476" t="str">
            <v>Pend</v>
          </cell>
          <cell r="M476" t="str">
            <v>Pend</v>
          </cell>
          <cell r="N476" t="str">
            <v>Pend</v>
          </cell>
          <cell r="O476" t="str">
            <v>1 X 20 FCL FCL CONTAINER SAID TO CONTAIN 153 BDLS 50 BAGS 55 WOODEN BOXES ALUMINIUM LINE TAP FOR 50 SQ MM AA COND BOLTS AND NUTS C W 2NO WASHER M16X130 BOLTS AND NUTS C W 2NO WASHER M16X35 BOLTS AND NUTS C W 2NO WASHER M16X240 B OLTS AND NUTS C W 2NO WASHER M16X280 BOLTS AND NUTS C W 2N O WASHER M20X280 BOLTS AND NUTS C W 2NO WASHER M20X350 COPPER EARTH ROD AND GRIP CLAMP 1 5 MTRS D -IRON WITHOUT SP OOL BOLT MS 332X40X6 MM GALVANIZED THIMBLE PME PLA TE PVC CABLE GUARD FOR EARTH WIRE PVC PIPE 8FT DANGER PLA TE HATARI PLATE SHACKLE STRAP 180X40X6 MM STAY ROD WITH STAY PLATE 6FTX5 8 STAY WIRE 4 8 MTRS TURN BUCKLE DOUBLE SCR EW 10X5 8 MULTI PURPOSE UNIVERSAL CLAMP COMPLETE WITH BOLTS AND NUTS SIZE 178-203 SET MULTI PURPOSE UNIVERSAL CLAMP COMPLE TE WITH BOLTS AND NUTS SIZE 203-229 SET BOLTS A ND NUTS C W 2NO WASHER M20X40 PCS 11KV CROSS ARM 1620X70X70X9 5M S ANGLE PCS 11 KV TIE STRAP L AND R PAIR 580X68X68X6MM PAIR 33 KV CROSS ARM 2400X</v>
          </cell>
          <cell r="P476" t="str">
            <v>Pend</v>
          </cell>
          <cell r="Q476" t="str">
            <v>Pend</v>
          </cell>
          <cell r="R476" t="str">
            <v>Pend</v>
          </cell>
          <cell r="S476" t="str">
            <v>6. ABOVE 1 YEAR</v>
          </cell>
          <cell r="T476" t="str">
            <v>PENDING DECLARATION</v>
          </cell>
        </row>
        <row r="477">
          <cell r="A477" t="str">
            <v>CMAU7905079</v>
          </cell>
          <cell r="B477">
            <v>40</v>
          </cell>
          <cell r="C477">
            <v>43521</v>
          </cell>
          <cell r="D477">
            <v>548</v>
          </cell>
          <cell r="E477" t="str">
            <v>NAM3351919</v>
          </cell>
          <cell r="F477" t="str">
            <v>NICT</v>
          </cell>
          <cell r="G477" t="str">
            <v>NICT</v>
          </cell>
          <cell r="H477">
            <v>0</v>
          </cell>
          <cell r="I477">
            <v>0</v>
          </cell>
          <cell r="J477">
            <v>0</v>
          </cell>
          <cell r="K477" t="str">
            <v>INTERNATIONAL REVIVAL CAMPAIGNSNGONG ROAD P O BOX 51751-00200 NAIROB</v>
          </cell>
          <cell r="L477" t="str">
            <v>Pend</v>
          </cell>
          <cell r="M477" t="str">
            <v>Pend</v>
          </cell>
          <cell r="N477" t="str">
            <v>Pend</v>
          </cell>
          <cell r="O477" t="str">
            <v>ACRONAL 296 D ZA SYN93S-190D01 ACRYLATED ALKYD SCL839S60-190D03 ACTLAMIDE ACRYLIC RESIN SYN463X-190D01 EPOXY TESTER UN 1866 IMO CLASS 3 FLASH POINT 21 DEG C- ICD EMBAKASI RELIGIOUS PRINTED MATTER-OTHER RELIGIOUS PRINTED MUSIC RELIGIOUS PUBLICATION RELIGIOUS FORM RELIGIOUS PERIODICAL RELIGIOUS TRACT- ICD EMBAKASI PIECE S BIBLES CHRISTIAN BOOKS CHILDREN TOYS CLOTHINGS PERSONAL EFFECTS HOUSE HOLD GOODS DONATED GOODS </v>
          </cell>
          <cell r="P477" t="str">
            <v>Pend</v>
          </cell>
          <cell r="Q477" t="str">
            <v>Pend</v>
          </cell>
          <cell r="R477" t="str">
            <v>Pend</v>
          </cell>
          <cell r="S477" t="str">
            <v>6. ABOVE 1 YEAR</v>
          </cell>
          <cell r="T477" t="str">
            <v>PENDING DECLARATION</v>
          </cell>
        </row>
        <row r="478">
          <cell r="A478" t="str">
            <v>MRKU9073085</v>
          </cell>
          <cell r="B478">
            <v>20</v>
          </cell>
          <cell r="C478">
            <v>43529</v>
          </cell>
          <cell r="D478">
            <v>540</v>
          </cell>
          <cell r="E478" t="str">
            <v>967670335</v>
          </cell>
          <cell r="F478" t="str">
            <v>MITCH</v>
          </cell>
          <cell r="G478" t="str">
            <v>MITCH</v>
          </cell>
          <cell r="H478">
            <v>0</v>
          </cell>
          <cell r="I478">
            <v>0</v>
          </cell>
          <cell r="J478">
            <v>0</v>
          </cell>
          <cell r="K478" t="str">
            <v>BOOK AID CHARITABLE TRUST P O BOX</v>
          </cell>
          <cell r="L478" t="str">
            <v>Pend</v>
          </cell>
          <cell r="M478" t="str">
            <v>Pend</v>
          </cell>
          <cell r="N478" t="str">
            <v>Pend</v>
          </cell>
          <cell r="O478" t="str">
            <v>12 PALLETS EDUCATIONAL SUPPLIES USED BOOKS HS 490199 NO EEI REQUI RED FTSR SECTION 30 37 A NLR NO INDIVIDUAL SCHED B VALUED AT USD 25 00 GIFT SHIPMENT FOR CHARITABLE PURPOSES ONLY NOT FOR RESALE INTR ANSIT TO PORT CLEARANCE</v>
          </cell>
          <cell r="P478" t="str">
            <v>Pend</v>
          </cell>
          <cell r="Q478" t="str">
            <v>Pend</v>
          </cell>
          <cell r="R478" t="str">
            <v>Pend</v>
          </cell>
          <cell r="S478" t="str">
            <v>6. ABOVE 1 YEAR</v>
          </cell>
          <cell r="T478" t="str">
            <v>PENDING DECLARATION</v>
          </cell>
        </row>
        <row r="479">
          <cell r="A479" t="str">
            <v>TEMU3464335</v>
          </cell>
          <cell r="B479">
            <v>20</v>
          </cell>
          <cell r="C479">
            <v>43530</v>
          </cell>
          <cell r="D479">
            <v>539</v>
          </cell>
          <cell r="E479" t="str">
            <v>CCU900002500</v>
          </cell>
          <cell r="F479" t="str">
            <v>MITCH</v>
          </cell>
          <cell r="G479" t="str">
            <v>MITCH</v>
          </cell>
          <cell r="H479">
            <v>0</v>
          </cell>
          <cell r="I479">
            <v>0</v>
          </cell>
          <cell r="J479">
            <v>0</v>
          </cell>
          <cell r="K479" t="str">
            <v>KENYA POWER AND LIGHTING CO LTD</v>
          </cell>
          <cell r="L479" t="str">
            <v>Pend</v>
          </cell>
          <cell r="M479" t="str">
            <v>Pend</v>
          </cell>
          <cell r="N479" t="str">
            <v>Pend</v>
          </cell>
          <cell r="O479" t="str">
            <v>6 PKGS ITEM NO 4 D - IRON WITHOUT SPOOL BOLT MS 332X40X6MM -6000 PCS 2 PKGS ITEM NO 9 DANGER PLATE HATARI PLATE - 3333 PCS 31 PKGS ITEM NO 12 STAY CLAMP 178-203MM LIGHT DUTY 480X75X6MM -4340 PCS 75 PKGS ITEM NO 14 STAY INSULATOR - LV - 1350 PCS 4 PKGS ITEM NO 15 STAY WIRE 4 8 INCHES - 10696 MTR 4 PKGS ITEM NO 1 ALUMINIUM LINE TAP FOR 50SQ MM AA COND - 10914 PCS 1 PKG ITEM NO 2 BOLTS AND NUTS C W 2 NO WASHER 16 X 35 -8339 PC 3 PKGS ITEM NO 2 BOLTS AND NUTS C W 2 NO WASHER 16 X 240S - 6948 PCS 3 PKGS ITEM NO 2 BOLTS AND NUTS C W 2 NO WASHER 16 X 280 - 5263 PCS 1 PKG ITEM NO 19 BOLTS AND NUTS C W M20 X 40 - 724 PCS 13 PKGS ITEM NO 4 D - IRON WITHOUT SPOOL BOLT MS 332X40X6MM - 10208 PCS 11 PKGS ITEM NO 11 SHACKLE STRAP 180X40X6MM - 22687 PCS 31 PKGS ITEM NO 14 STAY INSULATOR - LV -558 PCS AS PER P O NO 3002 DATED 19 10 2018 TRADE TERMS COST AND FREIGHT MOMBASA PORT KE NYA TOTAL QTY 80664 PCS 10696 MTRS TOTAL 185 PACKAGES TOTAL NET WEIGHT 43</v>
          </cell>
          <cell r="P479" t="str">
            <v>Pend</v>
          </cell>
          <cell r="Q479" t="str">
            <v>Pend</v>
          </cell>
          <cell r="R479" t="str">
            <v>Pend</v>
          </cell>
          <cell r="S479" t="str">
            <v>6. ABOVE 1 YEAR</v>
          </cell>
          <cell r="T479" t="str">
            <v>PENDING DECLARATION</v>
          </cell>
        </row>
        <row r="480">
          <cell r="A480" t="str">
            <v>MRSU3901570</v>
          </cell>
          <cell r="B480">
            <v>40</v>
          </cell>
          <cell r="C480">
            <v>43531</v>
          </cell>
          <cell r="D480">
            <v>538</v>
          </cell>
          <cell r="E480" t="str">
            <v>711533532</v>
          </cell>
          <cell r="F480" t="str">
            <v>MITCH</v>
          </cell>
          <cell r="G480" t="str">
            <v>MITCH</v>
          </cell>
          <cell r="H480">
            <v>0</v>
          </cell>
          <cell r="I480">
            <v>0</v>
          </cell>
          <cell r="J480">
            <v>0</v>
          </cell>
          <cell r="K480" t="str">
            <v>WORLD BRANDS K LTD PO BOX 14014-0</v>
          </cell>
          <cell r="L480" t="str">
            <v>Pend</v>
          </cell>
          <cell r="M480" t="str">
            <v>Pend</v>
          </cell>
          <cell r="N480" t="str">
            <v>Pend</v>
          </cell>
          <cell r="O480" t="str">
            <v>1806900073 CG ASSORTED GROCERY PRODUCTS PRODUCTS OF USA ------------------------------ HS CODE 190420 200819 210390 A ES ITN X20181218889689 SHIPPER S LOAD STOW WEIGHT AND COUNT INTRANSIT TO PORT CLEARANCE</v>
          </cell>
          <cell r="P480" t="str">
            <v>Pend</v>
          </cell>
          <cell r="Q480" t="str">
            <v>Pend</v>
          </cell>
          <cell r="R480" t="str">
            <v>Pend</v>
          </cell>
          <cell r="S480" t="str">
            <v>6. ABOVE 1 YEAR</v>
          </cell>
          <cell r="T480" t="str">
            <v>PENDING DECLARATION</v>
          </cell>
        </row>
        <row r="481">
          <cell r="A481" t="str">
            <v>SEGU6618438</v>
          </cell>
          <cell r="B481">
            <v>40</v>
          </cell>
          <cell r="C481">
            <v>43532</v>
          </cell>
          <cell r="D481">
            <v>537</v>
          </cell>
          <cell r="E481" t="str">
            <v>COSU6200632270</v>
          </cell>
          <cell r="F481" t="str">
            <v>MITCH</v>
          </cell>
          <cell r="G481" t="str">
            <v>MITCH</v>
          </cell>
          <cell r="H481">
            <v>2019</v>
          </cell>
          <cell r="I481" t="str">
            <v>ICD</v>
          </cell>
          <cell r="J481" t="str">
            <v>88154 </v>
          </cell>
          <cell r="K481" t="str">
            <v>MOBISON INVESTMENT LIMITED</v>
          </cell>
          <cell r="L481" t="str">
            <v>Pend</v>
          </cell>
          <cell r="M481" t="str">
            <v>Pend</v>
          </cell>
          <cell r="N481" t="str">
            <v>Pend</v>
          </cell>
          <cell r="O481" t="str">
            <v>TV ANTENNA MODEL NO UHF-8E SHIPPERS LOAD STOW COUNT PLACE OF DELIVERY ICD EMBAKASI</v>
          </cell>
          <cell r="P481" t="str">
            <v>Pend</v>
          </cell>
          <cell r="Q481" t="str">
            <v>Pend</v>
          </cell>
          <cell r="R481" t="str">
            <v>Pend</v>
          </cell>
          <cell r="S481" t="str">
            <v>6. ABOVE 1 YEAR</v>
          </cell>
          <cell r="T481" t="str">
            <v>PENDING DPC</v>
          </cell>
        </row>
        <row r="482">
          <cell r="A482" t="str">
            <v>DFSU1721303</v>
          </cell>
          <cell r="B482">
            <v>20</v>
          </cell>
          <cell r="C482">
            <v>43539</v>
          </cell>
          <cell r="D482">
            <v>530</v>
          </cell>
          <cell r="E482" t="str">
            <v>COSU6152524990W</v>
          </cell>
          <cell r="F482" t="str">
            <v>MITCH</v>
          </cell>
          <cell r="G482" t="str">
            <v>MITCH</v>
          </cell>
          <cell r="H482">
            <v>0</v>
          </cell>
          <cell r="I482">
            <v>0</v>
          </cell>
          <cell r="J482">
            <v>0</v>
          </cell>
          <cell r="K482" t="str">
            <v>KENYA POWER LIGHTING CO LTD A C MERU WOOD INDUSTRIES LTD</v>
          </cell>
          <cell r="L482" t="str">
            <v>Pend</v>
          </cell>
          <cell r="M482" t="str">
            <v>Pend</v>
          </cell>
          <cell r="N482" t="str">
            <v>Pend</v>
          </cell>
          <cell r="O482" t="str">
            <v>1 X 20 FCL FCL CONTAINER SAID TO CONTAIN 153 BDLS 50 BAGS 55 WOODEN BOXES ALUMINIUM LINE TAP FOR 50 SQ MM AA COND BOLTS AND NUTS C W 2NO WASHER M16X130 BOLTS AND NUTS C W 2NO WASHER M16X35 BOLTS AND NUTS C W 2NO WASHER M16X240 B OLTS AND NUTS C W 2NO WASHER M16X280 BOLTS AND NUTS C W 2N O WASHER M20X280 BOLTS AND NUTS C W 2NO WASHER M20X350 COPPER EARTH ROD AND GRIP CLAMP 1 5 MTRS D -IRON WITHOUT SP OOL BOLT MS 332X40X6 MM GALVANIZED THIMBLE PME PLA TE PVC CABLE GUARD FOR EARTH WIRE PVC PIPE 8FT DANGER PLA TE HATARI PLATE SHACKLE STRAP 180X40X6 MM STAY ROD WITH STAY PLATE 6FTX5 8 STAY WIRE 4 8 MTRS TURN BUCKLE DOUBLE SCR EW 10X5 8 MULTI PURPOSE UNIVERSAL CLAMP COMPLETE WITH BOLTS AND NUTS SIZE 178-203 SET MULTI PURPOSE UNIVERSAL CLAMP COMPLE TE WITH BOLTS AND NUTS SIZE 203-229 SET BOLTS A ND NUTS C W 2NO WASHER M20X40 PCS 11KV CROSS ARM 1620X70X70X9 5M S ANGLE PCS 11 KV TIE STRAP L AND R PAIR 580X68X68X6MM PAIR 33 KV CROSS ARM 2400X</v>
          </cell>
          <cell r="P482" t="str">
            <v>Pend</v>
          </cell>
          <cell r="Q482" t="str">
            <v>Pend</v>
          </cell>
          <cell r="R482" t="str">
            <v>Pend</v>
          </cell>
          <cell r="S482" t="str">
            <v>6. ABOVE 1 YEAR</v>
          </cell>
          <cell r="T482" t="str">
            <v>PENDING DECLARATION</v>
          </cell>
        </row>
        <row r="483">
          <cell r="A483" t="str">
            <v>CMAU1103857</v>
          </cell>
          <cell r="B483">
            <v>20</v>
          </cell>
          <cell r="C483">
            <v>43543</v>
          </cell>
          <cell r="D483">
            <v>526</v>
          </cell>
          <cell r="E483" t="str">
            <v>CLC0108127</v>
          </cell>
          <cell r="F483" t="str">
            <v>MITCH</v>
          </cell>
          <cell r="G483" t="str">
            <v>MITCH</v>
          </cell>
          <cell r="H483">
            <v>0</v>
          </cell>
          <cell r="I483">
            <v>0</v>
          </cell>
          <cell r="J483">
            <v>0</v>
          </cell>
          <cell r="K483" t="str">
            <v>DAWN OF HOPE IMANI SELF HELP GROUPKKOLWA EASTKISUMU EAST KENYAC</v>
          </cell>
          <cell r="L483" t="str">
            <v>Pend</v>
          </cell>
          <cell r="M483" t="str">
            <v>Pend</v>
          </cell>
          <cell r="N483" t="str">
            <v>Pend</v>
          </cell>
          <cell r="O483" t="str">
            <v>1X20ST STC USED SPARE PARTS BLANKETS BEDS DATES BOOKS AND QURAN USED CLOTHES CARPET FOR MOSQUE CHARITY CARGO FREIGHT PREPAID</v>
          </cell>
          <cell r="P483" t="str">
            <v>Pend</v>
          </cell>
          <cell r="Q483" t="str">
            <v>Pend</v>
          </cell>
          <cell r="R483" t="str">
            <v>Pend</v>
          </cell>
          <cell r="S483" t="str">
            <v>6. ABOVE 1 YEAR</v>
          </cell>
          <cell r="T483" t="str">
            <v>PENDING DECLARATION</v>
          </cell>
        </row>
        <row r="484">
          <cell r="A484" t="str">
            <v>APZU3306518</v>
          </cell>
          <cell r="B484">
            <v>20</v>
          </cell>
          <cell r="C484">
            <v>43545</v>
          </cell>
          <cell r="D484">
            <v>524</v>
          </cell>
          <cell r="E484" t="str">
            <v>GGZ0957112</v>
          </cell>
          <cell r="F484" t="str">
            <v>NICT</v>
          </cell>
          <cell r="G484" t="str">
            <v>NICT</v>
          </cell>
          <cell r="H484">
            <v>2019</v>
          </cell>
          <cell r="I484" t="str">
            <v>ICD</v>
          </cell>
          <cell r="J484">
            <v>118298</v>
          </cell>
          <cell r="K484" t="str">
            <v>TO THE ORDER OFVICTORIA COMMERCIAL BANK LTDP O BOX 41114-00100NAIROBI</v>
          </cell>
          <cell r="L484" t="str">
            <v>Pend</v>
          </cell>
          <cell r="M484" t="str">
            <v>Pend</v>
          </cell>
          <cell r="N484" t="str">
            <v>Pend</v>
          </cell>
          <cell r="O484" t="str">
            <v>PCV SHEETING AS PER PROFORMA INVOICE NO 9772 DATED 6TH DECEMBER 2018 CFR MOMBASA PORT KENYA INCOTERMS 2010 DATE OF ISSUE 181227 IDF NO E1812036043 GOODS SHIPPED ARE OF CHINESE ORIGIN PORT OF LOADING AIRPORT OF DEPARTURE ANY PORT IN CHINA PLACE OF FINAL DESTINATION FOR TRANSPORTATION TO PLACE OF DELIVERY MOMBASA PORT KENYA INLAND HAULAGE CHARGES ON CONSIGNEES ACCOUNT FREIGHT PREPAID HS CODE 3920431000</v>
          </cell>
          <cell r="P484" t="str">
            <v>Pend</v>
          </cell>
          <cell r="Q484" t="str">
            <v>Pend</v>
          </cell>
          <cell r="R484" t="str">
            <v>Pend</v>
          </cell>
          <cell r="S484" t="str">
            <v>6. ABOVE 1 YEAR</v>
          </cell>
          <cell r="T484" t="str">
            <v>PENDING DPC</v>
          </cell>
        </row>
        <row r="485">
          <cell r="A485" t="str">
            <v>CAIU8696113</v>
          </cell>
          <cell r="B485">
            <v>40</v>
          </cell>
          <cell r="C485">
            <v>43546</v>
          </cell>
          <cell r="D485">
            <v>523</v>
          </cell>
          <cell r="E485" t="str">
            <v>WECC1950MBA0292</v>
          </cell>
          <cell r="F485" t="str">
            <v>MITCH</v>
          </cell>
          <cell r="G485" t="str">
            <v>A1A/02/03/1</v>
          </cell>
          <cell r="H485">
            <v>2019</v>
          </cell>
          <cell r="I485" t="str">
            <v>ICD</v>
          </cell>
          <cell r="J485">
            <v>133460</v>
          </cell>
          <cell r="K485" t="str">
            <v>AFRICAN COTTON INDUSTRIES LTD</v>
          </cell>
          <cell r="L485" t="str">
            <v>SUPER FIRST FORWARDERS LIMITED</v>
          </cell>
          <cell r="M485">
            <v>43706</v>
          </cell>
          <cell r="N485" t="str">
            <v>Pend</v>
          </cell>
          <cell r="O485" t="str">
            <v>6X40HC CONTAINER STC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6 X 40HC CONTAINERS SAID TO CONTAIN 120 BUNDLES CONTAIN 120 ROLLS TOILET TISSUE ECONOMY INVOICE REFERENCE X0181 19 CUSTOMER REF IPI57 19 IDF E1902088959 HS CODE 480300 CARGO IN TRANSIT TO ICD EMBAKASI ON RECEIVER S ACCOUNT FREIGHT PREPAID UP TO MOMBASA ONLY LI LO</v>
          </cell>
          <cell r="P485" t="str">
            <v>Pend</v>
          </cell>
          <cell r="Q485" t="str">
            <v>Pend</v>
          </cell>
          <cell r="R485" t="str">
            <v>Pend</v>
          </cell>
          <cell r="S485" t="str">
            <v>6. ABOVE 1 YEAR</v>
          </cell>
          <cell r="T485" t="str">
            <v>RELEASE PROCESS</v>
          </cell>
        </row>
        <row r="486">
          <cell r="A486" t="str">
            <v>CLHU9131180</v>
          </cell>
          <cell r="B486">
            <v>40</v>
          </cell>
          <cell r="C486">
            <v>43546</v>
          </cell>
          <cell r="D486">
            <v>523</v>
          </cell>
          <cell r="E486" t="str">
            <v>WECC1950MBA0290</v>
          </cell>
          <cell r="F486" t="str">
            <v>MITCH</v>
          </cell>
          <cell r="G486" t="str">
            <v>MITCH</v>
          </cell>
          <cell r="H486">
            <v>2019</v>
          </cell>
          <cell r="I486" t="str">
            <v>ICD</v>
          </cell>
          <cell r="J486">
            <v>133451</v>
          </cell>
          <cell r="K486" t="str">
            <v>AFRICAN COTTON INDUSTRIES LTD</v>
          </cell>
          <cell r="L486" t="str">
            <v>SUPER FIRST FORWARDERS LIMIT</v>
          </cell>
          <cell r="M486">
            <v>43703</v>
          </cell>
          <cell r="N486" t="str">
            <v>Pend</v>
          </cell>
          <cell r="O486"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86" t="str">
            <v>Pend</v>
          </cell>
          <cell r="Q486" t="str">
            <v>Pend</v>
          </cell>
          <cell r="R486" t="str">
            <v>Pend</v>
          </cell>
          <cell r="S486" t="str">
            <v>6. ABOVE 1 YEAR</v>
          </cell>
          <cell r="T486" t="str">
            <v>RELEASE PROCESS</v>
          </cell>
        </row>
        <row r="487">
          <cell r="A487" t="str">
            <v>FSCU8015032</v>
          </cell>
          <cell r="B487">
            <v>40</v>
          </cell>
          <cell r="C487">
            <v>43546</v>
          </cell>
          <cell r="D487">
            <v>523</v>
          </cell>
          <cell r="E487" t="str">
            <v>WECC1950MBA0292</v>
          </cell>
          <cell r="F487" t="str">
            <v>MITCH</v>
          </cell>
          <cell r="G487" t="str">
            <v>MITCH</v>
          </cell>
          <cell r="H487">
            <v>2019</v>
          </cell>
          <cell r="I487" t="str">
            <v>ICD</v>
          </cell>
          <cell r="J487">
            <v>133460</v>
          </cell>
          <cell r="K487" t="str">
            <v>AFRICAN COTTON INDUSTRIES LTD</v>
          </cell>
          <cell r="L487" t="str">
            <v>SUPER FIRST FORWARDERS LIMITED</v>
          </cell>
          <cell r="M487">
            <v>43707</v>
          </cell>
          <cell r="N487" t="str">
            <v>Pend</v>
          </cell>
          <cell r="O487" t="str">
            <v>6X40HC CONTAINER STC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6 X 40HC CONTAINERS SAID TO CONTAIN 120 BUNDLES CONTAIN 120 ROLLS TOILET TISSUE ECONOMY INVOICE REFERENCE X0181 19 CUSTOMER REF IPI57 19 IDF E1902088959 HS CODE 480300 CARGO IN TRANSIT TO ICD EMBAKASI ON RECEIVER S ACCOUNT FREIGHT PREPAID UP TO MOMBASA ONLY LI LO</v>
          </cell>
          <cell r="P487" t="str">
            <v>Pend</v>
          </cell>
          <cell r="Q487" t="str">
            <v>Pend</v>
          </cell>
          <cell r="R487" t="str">
            <v>Pend</v>
          </cell>
          <cell r="S487" t="str">
            <v>6. ABOVE 1 YEAR</v>
          </cell>
          <cell r="T487" t="str">
            <v>RELEASE PROCESS</v>
          </cell>
        </row>
        <row r="488">
          <cell r="A488" t="str">
            <v>INKU6549854</v>
          </cell>
          <cell r="B488">
            <v>40</v>
          </cell>
          <cell r="C488">
            <v>43546</v>
          </cell>
          <cell r="D488">
            <v>523</v>
          </cell>
          <cell r="E488" t="str">
            <v>WECC1950MBA0290</v>
          </cell>
          <cell r="F488" t="str">
            <v>MITCH</v>
          </cell>
          <cell r="G488" t="str">
            <v>MITCH</v>
          </cell>
          <cell r="H488">
            <v>2019</v>
          </cell>
          <cell r="I488" t="str">
            <v>ICD</v>
          </cell>
          <cell r="J488">
            <v>133451</v>
          </cell>
          <cell r="K488" t="str">
            <v>AFRICAN COTTON INDUSTRIES LTD</v>
          </cell>
          <cell r="L488" t="str">
            <v>SUPER FIRST FORWARDERS LIMIT</v>
          </cell>
          <cell r="M488">
            <v>43703</v>
          </cell>
          <cell r="N488" t="str">
            <v>Pend</v>
          </cell>
          <cell r="O488"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88" t="str">
            <v>Pend</v>
          </cell>
          <cell r="Q488" t="str">
            <v>Pend</v>
          </cell>
          <cell r="R488" t="str">
            <v>Pend</v>
          </cell>
          <cell r="S488" t="str">
            <v>6. ABOVE 1 YEAR</v>
          </cell>
          <cell r="T488" t="str">
            <v>RELEASE PROCESS</v>
          </cell>
        </row>
        <row r="489">
          <cell r="A489" t="str">
            <v>MSCU5232392</v>
          </cell>
          <cell r="B489">
            <v>40</v>
          </cell>
          <cell r="C489">
            <v>43546</v>
          </cell>
          <cell r="D489">
            <v>523</v>
          </cell>
          <cell r="E489" t="str">
            <v>WECC1950MBA0290</v>
          </cell>
          <cell r="F489" t="str">
            <v>MITCH</v>
          </cell>
          <cell r="G489" t="str">
            <v>MITCH</v>
          </cell>
          <cell r="H489">
            <v>2019</v>
          </cell>
          <cell r="I489" t="str">
            <v>ICD</v>
          </cell>
          <cell r="J489">
            <v>133451</v>
          </cell>
          <cell r="K489" t="str">
            <v>AFRICAN COTTON INDUSTRIES LTD</v>
          </cell>
          <cell r="L489" t="str">
            <v>SUPER FIRST FORWARDERS LIMIT</v>
          </cell>
          <cell r="M489">
            <v>43703</v>
          </cell>
          <cell r="N489" t="str">
            <v>Pend</v>
          </cell>
          <cell r="O489"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89" t="str">
            <v>Pend</v>
          </cell>
          <cell r="Q489" t="str">
            <v>Pend</v>
          </cell>
          <cell r="R489" t="str">
            <v>Pend</v>
          </cell>
          <cell r="S489" t="str">
            <v>6. ABOVE 1 YEAR</v>
          </cell>
          <cell r="T489" t="str">
            <v>RELEASE PROCESS</v>
          </cell>
        </row>
        <row r="490">
          <cell r="A490" t="str">
            <v>TEMU8355002</v>
          </cell>
          <cell r="B490">
            <v>40</v>
          </cell>
          <cell r="C490">
            <v>43546</v>
          </cell>
          <cell r="D490">
            <v>523</v>
          </cell>
          <cell r="E490" t="str">
            <v>WECC1950MBA0292</v>
          </cell>
          <cell r="F490" t="str">
            <v>MITCH</v>
          </cell>
          <cell r="G490" t="str">
            <v>MITCH</v>
          </cell>
          <cell r="H490">
            <v>2019</v>
          </cell>
          <cell r="I490" t="str">
            <v>ICD</v>
          </cell>
          <cell r="J490">
            <v>133460</v>
          </cell>
          <cell r="K490" t="str">
            <v>AFRICAN COTTON INDUSTRIES LTD</v>
          </cell>
          <cell r="L490" t="str">
            <v>SUPER FIRST FORWARDERS LIMITED</v>
          </cell>
          <cell r="M490">
            <v>43708</v>
          </cell>
          <cell r="N490" t="str">
            <v>Pend</v>
          </cell>
          <cell r="O490" t="str">
            <v>6X40HC CONTAINER STC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6 X 40HC CONTAINERS SAID TO CONTAIN 120 BUNDLES CONTAIN 120 ROLLS TOILET TISSUE ECONOMY INVOICE REFERENCE X0181 19 CUSTOMER REF IPI57 19 IDF E1902088959 HS CODE 480300 CARGO IN TRANSIT TO ICD EMBAKASI ON RECEIVER S ACCOUNT FREIGHT PREPAID UP TO MOMBASA ONLY LI LO</v>
          </cell>
          <cell r="P490" t="str">
            <v>Pend</v>
          </cell>
          <cell r="Q490" t="str">
            <v>Pend</v>
          </cell>
          <cell r="R490" t="str">
            <v>Pend</v>
          </cell>
          <cell r="S490" t="str">
            <v>6. ABOVE 1 YEAR</v>
          </cell>
          <cell r="T490" t="str">
            <v>RELEASE PROCESS</v>
          </cell>
        </row>
        <row r="491">
          <cell r="A491" t="str">
            <v>TEMU8571589</v>
          </cell>
          <cell r="B491">
            <v>40</v>
          </cell>
          <cell r="C491">
            <v>43546</v>
          </cell>
          <cell r="D491">
            <v>523</v>
          </cell>
          <cell r="E491" t="str">
            <v>WECC1950MBA0292</v>
          </cell>
          <cell r="F491" t="str">
            <v>MITCH</v>
          </cell>
          <cell r="G491" t="str">
            <v>MITCH</v>
          </cell>
          <cell r="H491">
            <v>2019</v>
          </cell>
          <cell r="I491" t="str">
            <v>ICD</v>
          </cell>
          <cell r="J491">
            <v>133460</v>
          </cell>
          <cell r="K491" t="str">
            <v>AFRICAN COTTON INDUSTRIES LTD</v>
          </cell>
          <cell r="L491" t="str">
            <v>SUPER FIRST FORWARDERS LIMITED</v>
          </cell>
          <cell r="M491">
            <v>43709</v>
          </cell>
          <cell r="N491" t="str">
            <v>Pend</v>
          </cell>
          <cell r="O491" t="str">
            <v>6X40HC CONTAINER STC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6 X 40HC CONTAINERS SAID TO CONTAIN 120 BUNDLES CONTAIN 120 ROLLS TOILET TISSUE ECONOMY INVOICE REFERENCE X0181 19 CUSTOMER REF IPI57 19 IDF E1902088959 HS CODE 480300 CARGO IN TRANSIT TO ICD EMBAKASI ON RECEIVER S ACCOUNT FREIGHT PREPAID UP TO MOMBASA ONLY LI LO</v>
          </cell>
          <cell r="P491" t="str">
            <v>Pend</v>
          </cell>
          <cell r="Q491" t="str">
            <v>Pend</v>
          </cell>
          <cell r="R491" t="str">
            <v>Pend</v>
          </cell>
          <cell r="S491" t="str">
            <v>6. ABOVE 1 YEAR</v>
          </cell>
          <cell r="T491" t="str">
            <v>RELEASE PROCESS</v>
          </cell>
        </row>
        <row r="492">
          <cell r="A492" t="str">
            <v>TGHU6016090</v>
          </cell>
          <cell r="B492">
            <v>40</v>
          </cell>
          <cell r="C492">
            <v>43546</v>
          </cell>
          <cell r="D492">
            <v>523</v>
          </cell>
          <cell r="E492" t="str">
            <v>WECC1950MBA0292</v>
          </cell>
          <cell r="F492" t="str">
            <v>MITCH</v>
          </cell>
          <cell r="G492" t="str">
            <v>MITCH</v>
          </cell>
          <cell r="H492">
            <v>2019</v>
          </cell>
          <cell r="I492" t="str">
            <v>ICD</v>
          </cell>
          <cell r="J492">
            <v>133460</v>
          </cell>
          <cell r="K492" t="str">
            <v>AFRICAN COTTON INDUSTRIES LTD</v>
          </cell>
          <cell r="L492" t="str">
            <v>SUPER FIRST FORWARDERS LIMITED</v>
          </cell>
          <cell r="M492">
            <v>43710</v>
          </cell>
          <cell r="N492" t="str">
            <v>Pend</v>
          </cell>
          <cell r="O492" t="str">
            <v>6X40HC CONTAINER STC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6 X 40HC CONTAINERS SAID TO CONTAIN 120 BUNDLES CONTAIN 120 ROLLS TOILET TISSUE ECONOMY INVOICE REFERENCE X0181 19 CUSTOMER REF IPI57 19 IDF E1902088959 HS CODE 480300 CARGO IN TRANSIT TO ICD EMBAKASI ON RECEIVER S ACCOUNT FREIGHT PREPAID UP TO MOMBASA ONLY LI LO</v>
          </cell>
          <cell r="P492" t="str">
            <v>Pend</v>
          </cell>
          <cell r="Q492" t="str">
            <v>Pend</v>
          </cell>
          <cell r="R492" t="str">
            <v>Pend</v>
          </cell>
          <cell r="S492" t="str">
            <v>6. ABOVE 1 YEAR</v>
          </cell>
          <cell r="T492" t="str">
            <v>RELEASE PROCESS</v>
          </cell>
        </row>
        <row r="493">
          <cell r="A493" t="str">
            <v>CAIU7216415</v>
          </cell>
          <cell r="B493">
            <v>40</v>
          </cell>
          <cell r="C493">
            <v>43547</v>
          </cell>
          <cell r="D493">
            <v>522</v>
          </cell>
          <cell r="E493" t="str">
            <v>WECC1950MBA0290</v>
          </cell>
          <cell r="F493" t="str">
            <v>MITCH</v>
          </cell>
          <cell r="G493" t="str">
            <v>MITCH</v>
          </cell>
          <cell r="H493">
            <v>2019</v>
          </cell>
          <cell r="I493" t="str">
            <v>ICD</v>
          </cell>
          <cell r="J493">
            <v>133451</v>
          </cell>
          <cell r="K493" t="str">
            <v>AFRICAN COTTON INDUSTRIES LTD</v>
          </cell>
          <cell r="L493" t="str">
            <v>SUPER FIRST FORWARDERS LIMIT</v>
          </cell>
          <cell r="M493">
            <v>43703</v>
          </cell>
          <cell r="N493" t="str">
            <v>Pend</v>
          </cell>
          <cell r="O493"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93" t="str">
            <v>Pend</v>
          </cell>
          <cell r="Q493" t="str">
            <v>Pend</v>
          </cell>
          <cell r="R493" t="str">
            <v>Pend</v>
          </cell>
          <cell r="S493" t="str">
            <v>6. ABOVE 1 YEAR</v>
          </cell>
          <cell r="T493" t="str">
            <v>RELEASE PROCESS</v>
          </cell>
        </row>
        <row r="494">
          <cell r="A494" t="str">
            <v>CAIU9858013</v>
          </cell>
          <cell r="B494">
            <v>40</v>
          </cell>
          <cell r="C494">
            <v>43547</v>
          </cell>
          <cell r="D494">
            <v>522</v>
          </cell>
          <cell r="E494" t="str">
            <v>WECC1950MBA0292</v>
          </cell>
          <cell r="F494" t="str">
            <v>MITCH</v>
          </cell>
          <cell r="G494" t="str">
            <v>MITCH</v>
          </cell>
          <cell r="H494">
            <v>2019</v>
          </cell>
          <cell r="I494" t="str">
            <v>ICD</v>
          </cell>
          <cell r="J494">
            <v>133460</v>
          </cell>
          <cell r="K494" t="str">
            <v>AFRICAN COTTON INDUSTRIES LTD</v>
          </cell>
          <cell r="L494" t="str">
            <v>SUPER FIRST FORWARDERS LIMITED</v>
          </cell>
          <cell r="M494">
            <v>43711</v>
          </cell>
          <cell r="N494" t="str">
            <v>Pend</v>
          </cell>
          <cell r="O494" t="str">
            <v>6X40HC CONTAINER STC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1 X 40HC CONTAINER SAID TO CONTAIN 20 BUNDLES CONTAIN 20 ROLLS TOILET TISSUE ECONOMY 6 X 40HC CONTAINERS SAID TO CONTAIN 120 BUNDLES CONTAIN 120 ROLLS TOILET TISSUE ECONOMY INVOICE REFERENCE X0181 19 CUSTOMER REF IPI57 19 IDF E1902088959 HS CODE 480300 CARGO IN TRANSIT TO ICD EMBAKASI ON RECEIVER S ACCOUNT FREIGHT PREPAID UP TO MOMBASA ONLY LI LO</v>
          </cell>
          <cell r="P494" t="str">
            <v>Pend</v>
          </cell>
          <cell r="Q494" t="str">
            <v>Pend</v>
          </cell>
          <cell r="R494" t="str">
            <v>Pend</v>
          </cell>
          <cell r="S494" t="str">
            <v>6. ABOVE 1 YEAR</v>
          </cell>
          <cell r="T494" t="str">
            <v>RELEASE PROCESS</v>
          </cell>
        </row>
        <row r="495">
          <cell r="A495" t="str">
            <v>FCIU8369090</v>
          </cell>
          <cell r="B495">
            <v>40</v>
          </cell>
          <cell r="C495">
            <v>43547</v>
          </cell>
          <cell r="D495">
            <v>522</v>
          </cell>
          <cell r="E495" t="str">
            <v>WECC1950MBA0290</v>
          </cell>
          <cell r="F495" t="str">
            <v>MITCH</v>
          </cell>
          <cell r="G495" t="str">
            <v>MITCH</v>
          </cell>
          <cell r="H495">
            <v>2019</v>
          </cell>
          <cell r="I495" t="str">
            <v>ICD</v>
          </cell>
          <cell r="J495">
            <v>133451</v>
          </cell>
          <cell r="K495" t="str">
            <v>AFRICAN COTTON INDUSTRIES LTD</v>
          </cell>
          <cell r="L495" t="str">
            <v>SUPER FIRST FORWARDERS LIMIT</v>
          </cell>
          <cell r="M495">
            <v>43703</v>
          </cell>
          <cell r="N495" t="str">
            <v>Pend</v>
          </cell>
          <cell r="O495"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95" t="str">
            <v>Pend</v>
          </cell>
          <cell r="Q495" t="str">
            <v>Pend</v>
          </cell>
          <cell r="R495" t="str">
            <v>Pend</v>
          </cell>
          <cell r="S495" t="str">
            <v>6. ABOVE 1 YEAR</v>
          </cell>
          <cell r="T495" t="str">
            <v>RELEASE PROCESS</v>
          </cell>
        </row>
        <row r="496">
          <cell r="A496" t="str">
            <v>GATU8664788</v>
          </cell>
          <cell r="B496">
            <v>40</v>
          </cell>
          <cell r="C496">
            <v>43547</v>
          </cell>
          <cell r="D496">
            <v>522</v>
          </cell>
          <cell r="E496" t="str">
            <v>WECC1950MBA0290</v>
          </cell>
          <cell r="F496" t="str">
            <v>MITCH</v>
          </cell>
          <cell r="G496" t="str">
            <v>MITCH</v>
          </cell>
          <cell r="H496">
            <v>2019</v>
          </cell>
          <cell r="I496" t="str">
            <v>ICD</v>
          </cell>
          <cell r="J496">
            <v>133451</v>
          </cell>
          <cell r="K496" t="str">
            <v>AFRICAN COTTON INDUSTRIES LTD</v>
          </cell>
          <cell r="L496" t="str">
            <v>SUPER FIRST FORWARDERS LIMIT</v>
          </cell>
          <cell r="M496">
            <v>43703</v>
          </cell>
          <cell r="N496" t="str">
            <v>Pend</v>
          </cell>
          <cell r="O496"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96" t="str">
            <v>Pend</v>
          </cell>
          <cell r="Q496" t="str">
            <v>Pend</v>
          </cell>
          <cell r="R496" t="str">
            <v>Pend</v>
          </cell>
          <cell r="S496" t="str">
            <v>6. ABOVE 1 YEAR</v>
          </cell>
          <cell r="T496" t="str">
            <v>RELEASE PROCESS</v>
          </cell>
        </row>
        <row r="497">
          <cell r="A497" t="str">
            <v>TCNU6899389</v>
          </cell>
          <cell r="B497">
            <v>40</v>
          </cell>
          <cell r="C497">
            <v>43547</v>
          </cell>
          <cell r="D497">
            <v>522</v>
          </cell>
          <cell r="E497" t="str">
            <v>WECC1950MBA0290</v>
          </cell>
          <cell r="F497" t="str">
            <v>MITCH</v>
          </cell>
          <cell r="G497" t="str">
            <v>MITCH</v>
          </cell>
          <cell r="H497">
            <v>2019</v>
          </cell>
          <cell r="I497" t="str">
            <v>ICD</v>
          </cell>
          <cell r="J497">
            <v>133451</v>
          </cell>
          <cell r="K497" t="str">
            <v>AFRICAN COTTON INDUSTRIES LTD</v>
          </cell>
          <cell r="L497" t="str">
            <v>SUPER FIRST FORWARDERS LIMIT</v>
          </cell>
          <cell r="M497">
            <v>43703</v>
          </cell>
          <cell r="N497" t="str">
            <v>Pend</v>
          </cell>
          <cell r="O497"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97" t="str">
            <v>Pend</v>
          </cell>
          <cell r="Q497" t="str">
            <v>Pend</v>
          </cell>
          <cell r="R497" t="str">
            <v>Pend</v>
          </cell>
          <cell r="S497" t="str">
            <v>6. ABOVE 1 YEAR</v>
          </cell>
          <cell r="T497" t="str">
            <v>RELEASE PROCESS</v>
          </cell>
        </row>
        <row r="498">
          <cell r="A498" t="str">
            <v>TRLU7130256</v>
          </cell>
          <cell r="B498">
            <v>40</v>
          </cell>
          <cell r="C498">
            <v>43547</v>
          </cell>
          <cell r="D498">
            <v>522</v>
          </cell>
          <cell r="E498" t="str">
            <v>WECC1950MBA0290</v>
          </cell>
          <cell r="F498" t="str">
            <v>MITCH</v>
          </cell>
          <cell r="G498" t="str">
            <v>MITCH</v>
          </cell>
          <cell r="H498">
            <v>2019</v>
          </cell>
          <cell r="I498" t="str">
            <v>ICD</v>
          </cell>
          <cell r="J498">
            <v>133451</v>
          </cell>
          <cell r="K498" t="str">
            <v>AFRICAN COTTON INDUSTRIES LTD</v>
          </cell>
          <cell r="L498" t="str">
            <v>SUPER FIRST FORWARDERS LIMIT</v>
          </cell>
          <cell r="M498">
            <v>43703</v>
          </cell>
          <cell r="N498" t="str">
            <v>Pend</v>
          </cell>
          <cell r="O498" t="str">
            <v>8X40HC CONTAINERS STC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 HC CONTAINER SAID TO CONTAIN 20 BUNDLES CONTAIN 20 ROLLS TOILET TISSUE PRIME 1 X 40HC CONTAINER SAID TO CONTAIN 20 BUNDLES CONTAIN 20 ROLLS TOILET TISSUE PRIME 1 X 40HC CONTAINER SAID TO CONTAIN 20 BUNDLES CONTAIN 20 ROLLS TOILET TISSUE PRIME 1 X 40HC CONTAINER SAID TO CONTAIN 20 BUNDLES CONTAIN 20 ROLLS TOILET TISSUE PRIME 8 X 40HC CONTAINERS SAID TO CONTAIN 160 BUNDLES CONTAIN 160 ROLLS TOILET TISSUE PRIME INVOICE REFERENCE X0192 19 CUSTOMER REFIPI45 19 IDF E1902084276 HS CODE 480300 CARGO IN TRANSIT TO ICD EMBAKASI ON RECEIVER S ACCOUNT FREIGHT PREPAID UP TO MOMBASA ONLY LI LO</v>
          </cell>
          <cell r="P498" t="str">
            <v>Pend</v>
          </cell>
          <cell r="Q498" t="str">
            <v>Pend</v>
          </cell>
          <cell r="R498" t="str">
            <v>Pend</v>
          </cell>
          <cell r="S498" t="str">
            <v>6. ABOVE 1 YEAR</v>
          </cell>
          <cell r="T498" t="str">
            <v>RELEASE PROCESS</v>
          </cell>
        </row>
        <row r="499">
          <cell r="A499" t="str">
            <v>CMAU8364750</v>
          </cell>
          <cell r="B499">
            <v>40</v>
          </cell>
          <cell r="C499">
            <v>43550</v>
          </cell>
          <cell r="D499">
            <v>519</v>
          </cell>
          <cell r="E499" t="str">
            <v>NAM3375057</v>
          </cell>
          <cell r="F499" t="str">
            <v>ICDN</v>
          </cell>
          <cell r="G499" t="str">
            <v>SECUR</v>
          </cell>
          <cell r="H499">
            <v>2019</v>
          </cell>
          <cell r="I499" t="str">
            <v>ICD</v>
          </cell>
          <cell r="J499">
            <v>135176</v>
          </cell>
          <cell r="K499" t="str">
            <v>THE COUNTRY GOVERNMENT OF KAJIADONAMANGA ROADKAJAIADO COUNTYNAIROBI KE</v>
          </cell>
          <cell r="L499" t="str">
            <v>FLEET FREIGHTERS LIMITED</v>
          </cell>
          <cell r="M499" t="str">
            <v>Pend</v>
          </cell>
          <cell r="N499" t="str">
            <v>Pend</v>
          </cell>
          <cell r="O499" t="str">
            <v>PIECE S MEDICAL EQUIPMENT AND SUPPLIES AES ITN X20190116247010</v>
          </cell>
          <cell r="P499" t="str">
            <v>Pend</v>
          </cell>
          <cell r="Q499" t="str">
            <v>Pend</v>
          </cell>
          <cell r="R499" t="str">
            <v>Pend</v>
          </cell>
          <cell r="S499" t="str">
            <v>6. ABOVE 1 YEAR</v>
          </cell>
          <cell r="T499" t="str">
            <v>PENDING DPC</v>
          </cell>
        </row>
        <row r="500">
          <cell r="A500" t="str">
            <v>EGHU9165745</v>
          </cell>
          <cell r="B500">
            <v>40</v>
          </cell>
          <cell r="C500">
            <v>43551</v>
          </cell>
          <cell r="D500">
            <v>518</v>
          </cell>
          <cell r="E500" t="str">
            <v>570900009937</v>
          </cell>
          <cell r="F500" t="str">
            <v>MITCH</v>
          </cell>
          <cell r="G500" t="str">
            <v>MITCH</v>
          </cell>
          <cell r="H500">
            <v>2019</v>
          </cell>
          <cell r="I500" t="str">
            <v>ICD</v>
          </cell>
          <cell r="J500">
            <v>108301</v>
          </cell>
          <cell r="K500" t="str">
            <v>MERU GREENS HORTICULTURE EPZ LTD</v>
          </cell>
          <cell r="L500" t="str">
            <v>SALIMOND FREIGHT SERVICES LIMITED</v>
          </cell>
          <cell r="M500">
            <v>43624</v>
          </cell>
          <cell r="N500" t="str">
            <v>Pend</v>
          </cell>
          <cell r="O500" t="str">
            <v>33 PACKAGECARGO 189 280 PC CRB073X109K 000DG W13 LILFT000H00 B191 2 KG CANS BPANI CLEAR121 680 PC ERB073 E200 000DD G40 L7LT45 931 EASY OPEN ENDS D 73MM BPAN CLEARHS CODE 830990N M 33 PACKAGE CARGO 1 89 280 PC CRB073X109K 000DG W13 LIL FT000H00 B19 1 2 KG CANS BPANI CLEAR 121 680 PC ERB073 E200 000DD G40 L7L T45 931 EASY OPEN ENDS D 73MM BPAN CLEAR HS CODE 830990 32 PACKAGE CARGO 2 89 280 PC CRB073X109K 000DG W13 LIL FT000H00 B19 1 2 KG CANS BPANI CLEAR 56 880 PC ERB073 E200 000DD G40 L7L T45 931 EASY OPEN ENDS D 73MM BPANI CLEAR SHIPPED ON BOARD HS CODE 830990 EMAIL STEPHEN ODONGO MERUGREENS COM</v>
          </cell>
          <cell r="P500" t="str">
            <v>Pend</v>
          </cell>
          <cell r="Q500" t="str">
            <v>Pend</v>
          </cell>
          <cell r="R500" t="str">
            <v>Pend</v>
          </cell>
          <cell r="S500" t="str">
            <v>6. ABOVE 1 YEAR</v>
          </cell>
          <cell r="T500" t="str">
            <v>RELEASE PROCESS</v>
          </cell>
        </row>
        <row r="501">
          <cell r="A501" t="str">
            <v>GLDU9690530</v>
          </cell>
          <cell r="B501">
            <v>20</v>
          </cell>
          <cell r="C501">
            <v>43551</v>
          </cell>
          <cell r="D501">
            <v>518</v>
          </cell>
          <cell r="E501" t="str">
            <v>968250606</v>
          </cell>
          <cell r="F501" t="str">
            <v>MITCH</v>
          </cell>
          <cell r="G501" t="str">
            <v>MITCH</v>
          </cell>
          <cell r="H501">
            <v>0</v>
          </cell>
          <cell r="I501">
            <v>0</v>
          </cell>
          <cell r="J501">
            <v>0</v>
          </cell>
          <cell r="K501" t="str">
            <v>VICTORIA JUICE CO LTD </v>
          </cell>
          <cell r="L501" t="str">
            <v>Pend</v>
          </cell>
          <cell r="M501" t="str">
            <v>Pend</v>
          </cell>
          <cell r="N501" t="str">
            <v>Pend</v>
          </cell>
          <cell r="O501" t="str">
            <v>80 DRUMS TOTAL EIGHTY DRUMS ONLY ASEPTIC WHITE GUAVA PULP GRIT F REE HS CODE 20079920 SHIPPING BILL NO 2592323 DT 08 03 2019 GR OSS WEIGHT 18560 00 KGS NET WEIGHT 17200 00 KGS FREIGHT PREPAID INTRANSIT TO PORT CLEARANCE</v>
          </cell>
          <cell r="P501" t="str">
            <v>Pend</v>
          </cell>
          <cell r="Q501" t="str">
            <v>Pend</v>
          </cell>
          <cell r="R501" t="str">
            <v>Pend</v>
          </cell>
          <cell r="S501" t="str">
            <v>6. ABOVE 1 YEAR</v>
          </cell>
          <cell r="T501" t="str">
            <v>PENDING DECLARATION</v>
          </cell>
        </row>
        <row r="502">
          <cell r="A502" t="str">
            <v>MSKU8635615</v>
          </cell>
          <cell r="B502">
            <v>40</v>
          </cell>
          <cell r="C502">
            <v>43551</v>
          </cell>
          <cell r="D502">
            <v>518</v>
          </cell>
          <cell r="E502" t="str">
            <v>967961374</v>
          </cell>
          <cell r="F502" t="str">
            <v>MITCH</v>
          </cell>
          <cell r="G502" t="str">
            <v>MITCH</v>
          </cell>
          <cell r="H502">
            <v>2019</v>
          </cell>
          <cell r="I502" t="str">
            <v>ICD</v>
          </cell>
          <cell r="J502">
            <v>94845</v>
          </cell>
          <cell r="K502" t="str">
            <v>FATMA MOHAMUDU OMARI P O BOX </v>
          </cell>
          <cell r="L502" t="str">
            <v>Pend</v>
          </cell>
          <cell r="M502">
            <v>43753</v>
          </cell>
          <cell r="N502" t="str">
            <v>17/10/2019 </v>
          </cell>
          <cell r="O502" t="str">
            <v>CTNS USED HOUSEHOLD ITEMS - CTNS USED COOKING PANS -USED WHEE LCHAIR - USED FRIDGES - USED BIYCLES -USED DINNING TABLE -USED DINNING CHAIRS -USED MATTRESSES -USED BEDS - USED KIDS TOYS - USED WALL FRAMES INTRANSIT TO PORT CLEARANCE APPLICABLE FREE TIME 09 DAYS COMBINED DETENTION DEMURRAGE AT PORTOF DISCHARGE PLACE OF DELIVERY</v>
          </cell>
          <cell r="P502" t="str">
            <v>Pend</v>
          </cell>
          <cell r="Q502" t="str">
            <v>Pend</v>
          </cell>
          <cell r="R502" t="str">
            <v>Pend</v>
          </cell>
          <cell r="S502" t="str">
            <v>6. ABOVE 1 YEAR</v>
          </cell>
          <cell r="T502" t="str">
            <v>RELEASED BUT IN YARD</v>
          </cell>
        </row>
        <row r="503">
          <cell r="A503" t="str">
            <v>TRLU7264620</v>
          </cell>
          <cell r="B503">
            <v>40</v>
          </cell>
          <cell r="C503">
            <v>43559</v>
          </cell>
          <cell r="D503">
            <v>510</v>
          </cell>
          <cell r="E503" t="str">
            <v>MEDUBE779716</v>
          </cell>
          <cell r="F503" t="str">
            <v>ICDN</v>
          </cell>
          <cell r="G503" t="str">
            <v>SECUR</v>
          </cell>
          <cell r="H503">
            <v>0</v>
          </cell>
          <cell r="I503">
            <v>0</v>
          </cell>
          <cell r="J503">
            <v>0</v>
          </cell>
          <cell r="K503" t="str">
            <v>Pend</v>
          </cell>
          <cell r="L503" t="str">
            <v>Pend</v>
          </cell>
          <cell r="M503" t="str">
            <v>Pend</v>
          </cell>
          <cell r="N503" t="str">
            <v>Pend</v>
          </cell>
          <cell r="O503" t="str">
            <v>Pend</v>
          </cell>
          <cell r="P503" t="str">
            <v>Pend</v>
          </cell>
          <cell r="Q503" t="str">
            <v>Pend</v>
          </cell>
          <cell r="R503" t="str">
            <v>Pend</v>
          </cell>
          <cell r="S503" t="str">
            <v>6. ABOVE 1 YEAR</v>
          </cell>
          <cell r="T503" t="str">
            <v>PENDING DECLARATION</v>
          </cell>
        </row>
        <row r="504">
          <cell r="A504" t="str">
            <v>GVCU4093518</v>
          </cell>
          <cell r="B504">
            <v>40</v>
          </cell>
          <cell r="C504">
            <v>43560</v>
          </cell>
          <cell r="D504">
            <v>509</v>
          </cell>
          <cell r="E504" t="str">
            <v>WECC1930EMB1002</v>
          </cell>
          <cell r="F504" t="str">
            <v>NICT</v>
          </cell>
          <cell r="G504" t="str">
            <v>NICT</v>
          </cell>
          <cell r="H504">
            <v>0</v>
          </cell>
          <cell r="I504">
            <v>0</v>
          </cell>
          <cell r="J504">
            <v>0</v>
          </cell>
          <cell r="K504" t="str">
            <v>MARTIN AMWAYI OBINDO</v>
          </cell>
          <cell r="L504" t="str">
            <v>CARGO PLAN MOVERS AND FORWARDERS LIMI</v>
          </cell>
          <cell r="M504" t="str">
            <v>Pend</v>
          </cell>
          <cell r="N504" t="str">
            <v>Pend</v>
          </cell>
          <cell r="O504" t="str">
            <v>2 X 20DV CONTAINERS SAID TO CONTAIN 24 PALLETS CERAMIC TILES 1 X 20 DV CONTAINER SAID TO CONTAIN 23 PALLETS CERAMIC TILES 2 X 20 DV CONTAINERS SAID TO CONTAIN 47 PALLETS CONTAIN 2600 74M CERAMIC TILES HS CODE 690740 CARGO IN TRANSIT TO I C D EMBAKASI NAIROBI KENYA FREIGHT PREPAID LI LO ONCARRIAGE UP TO FREE ON RAIL NOT DISCHARGED NOT CUSTOM CLEARED---- ANY ADDITIONAL STORAGE COSTS IN MOMBASA RELATED TO THE ON CARRIAGE FROM MOMBASA TO EMBAKASI FOR ACCOUNT OF THE RECEIVER</v>
          </cell>
          <cell r="P504" t="str">
            <v>Pend</v>
          </cell>
          <cell r="Q504" t="str">
            <v>Pend</v>
          </cell>
          <cell r="R504" t="str">
            <v>Pend</v>
          </cell>
          <cell r="S504" t="str">
            <v>6. ABOVE 1 YEAR</v>
          </cell>
          <cell r="T504" t="str">
            <v>PENDING DECLARATION</v>
          </cell>
        </row>
        <row r="505">
          <cell r="A505" t="str">
            <v>TCNU2131113</v>
          </cell>
          <cell r="B505">
            <v>40</v>
          </cell>
          <cell r="C505">
            <v>43561</v>
          </cell>
          <cell r="D505">
            <v>508</v>
          </cell>
          <cell r="E505" t="str">
            <v>570900009937</v>
          </cell>
          <cell r="F505" t="str">
            <v>MITCH</v>
          </cell>
          <cell r="G505" t="str">
            <v>MITCH</v>
          </cell>
          <cell r="H505">
            <v>2019</v>
          </cell>
          <cell r="I505" t="str">
            <v>ICD</v>
          </cell>
          <cell r="J505">
            <v>108301</v>
          </cell>
          <cell r="K505" t="str">
            <v>MERU GREENS HORTICULTURE EPZ LTD</v>
          </cell>
          <cell r="L505" t="str">
            <v>SALIMOND FREIGHT SERVICES LIMITED</v>
          </cell>
          <cell r="M505">
            <v>43624</v>
          </cell>
          <cell r="N505" t="str">
            <v>Pend</v>
          </cell>
          <cell r="O505" t="str">
            <v>33 PACKAGECARGO 189 280 PC CRB073X109K 000DG W13 LILFT000H00 B191 2 KG CANS BPANI CLEAR121 680 PC ERB073 E200 000DD G40 L7LT45 931 EASY OPEN ENDS D 73MM BPAN CLEARHS CODE 830990N M 33 PACKAGE CARGO 1 89 280 PC CRB073X109K 000DG W13 LIL FT000H00 B19 1 2 KG CANS BPANI CLEAR 121 680 PC ERB073 E200 000DD G40 L7L T45 931 EASY OPEN ENDS D 73MM BPAN CLEAR HS CODE 830990 32 PACKAGE CARGO 2 89 280 PC CRB073X109K 000DG W13 LIL FT000H00 B19 1 2 KG CANS BPANI CLEAR 56 880 PC ERB073 E200 000DD G40 L7L T45 931 EASY OPEN ENDS D 73MM BPANI CLEAR SHIPPED ON BOARD HS CODE 830990 EMAIL STEPHEN ODONGO MERUGREENS COM</v>
          </cell>
          <cell r="P505" t="str">
            <v>Pend</v>
          </cell>
          <cell r="Q505" t="str">
            <v>Pend</v>
          </cell>
          <cell r="R505" t="str">
            <v>Pend</v>
          </cell>
          <cell r="S505" t="str">
            <v>6. ABOVE 1 YEAR</v>
          </cell>
          <cell r="T505" t="str">
            <v>RELEASE PROCESS</v>
          </cell>
        </row>
        <row r="506">
          <cell r="A506" t="str">
            <v>CMAU4323916</v>
          </cell>
          <cell r="B506">
            <v>40</v>
          </cell>
          <cell r="C506">
            <v>43562</v>
          </cell>
          <cell r="D506">
            <v>507</v>
          </cell>
          <cell r="E506" t="str">
            <v>RTM0896471</v>
          </cell>
          <cell r="F506" t="str">
            <v>NICT</v>
          </cell>
          <cell r="G506" t="str">
            <v>NICT</v>
          </cell>
          <cell r="H506">
            <v>0</v>
          </cell>
          <cell r="I506">
            <v>0</v>
          </cell>
          <cell r="J506">
            <v>0</v>
          </cell>
          <cell r="K506" t="str">
            <v>PAULINE LYDIA ODEROBOX 511MOMBASATEL +233303200534</v>
          </cell>
          <cell r="L506" t="str">
            <v>Pend</v>
          </cell>
          <cell r="M506" t="str">
            <v>Pend</v>
          </cell>
          <cell r="N506" t="str">
            <v>Pend</v>
          </cell>
          <cell r="O506" t="str">
            <v>FREIGHT PREPAID MITCHELL COTTS MCF CFS CLEARANCE ON CONSIGNEE COST AND LIABILITY ONE LOT USED SHOWCASE ONE LOT USED WARDROBE ONE LOT USED BED ONE LOT USED DINING TABLE ONE LOT USED CHAIR ONE LOT USED SOFA ONE LOT USED COMPUTER ONE LOT USED PRINTER ONE LOT USED SWITCH ONE LOT USED BED METAL ONE LOT USED MATRESSES ONE LOT USED FITNESS BICYCLE HS CODE 94036010 4099 FREE TIME AT PORT OF DISCHARGE AS PER CONTRACT NUMBER FL9176-SWAX-11-001</v>
          </cell>
          <cell r="P506" t="str">
            <v>Pend</v>
          </cell>
          <cell r="Q506" t="str">
            <v>Pend</v>
          </cell>
          <cell r="R506" t="str">
            <v>Pend</v>
          </cell>
          <cell r="S506" t="str">
            <v>6. ABOVE 1 YEAR</v>
          </cell>
          <cell r="T506" t="str">
            <v>PENDING DECLARATION</v>
          </cell>
        </row>
        <row r="507">
          <cell r="A507" t="str">
            <v>BMOU2470432</v>
          </cell>
          <cell r="B507">
            <v>20</v>
          </cell>
          <cell r="C507">
            <v>43563</v>
          </cell>
          <cell r="D507">
            <v>506</v>
          </cell>
          <cell r="E507" t="str">
            <v>968217769</v>
          </cell>
          <cell r="F507" t="str">
            <v>MITCH</v>
          </cell>
          <cell r="G507" t="str">
            <v>MITCH</v>
          </cell>
          <cell r="H507">
            <v>2019</v>
          </cell>
          <cell r="I507" t="str">
            <v>ICD</v>
          </cell>
          <cell r="J507">
            <v>94607</v>
          </cell>
          <cell r="K507" t="str">
            <v>JOWAH AFRICA LOGISTICS LIMITED</v>
          </cell>
          <cell r="L507" t="str">
            <v>Pend</v>
          </cell>
          <cell r="M507">
            <v>43840</v>
          </cell>
          <cell r="N507" t="str">
            <v>Pend</v>
          </cell>
          <cell r="O507" t="str">
            <v>1 X20 FULL CONTAINER LOAD FCL CONTAINS 1000 CARTON BOXES COVERING SHIPMENT OF ECO BATH PROTECT LARGE PEELOFF BATCH NO P115 MFG DT 20 02 2019 EXP DT 19 02 2022 HS CODE 30049099 INVOICE NO INV EXP 0 33 18-19 DT 26 02 2019 SB NO 2565289 DATED 07 03 2019 NET WEIGHT 9850 000 KGS FREIGHT PREPAID MARKS NOS SAME AS CONSIGNEE ADDRESS INTRANSIT TO ICD EMBAKASI NAIROBI</v>
          </cell>
          <cell r="P507" t="str">
            <v>Pend</v>
          </cell>
          <cell r="Q507" t="str">
            <v>Pend</v>
          </cell>
          <cell r="R507" t="str">
            <v>Pend</v>
          </cell>
          <cell r="S507" t="str">
            <v>6. ABOVE 1 YEAR</v>
          </cell>
          <cell r="T507" t="str">
            <v>RELEASE PROCESS</v>
          </cell>
        </row>
        <row r="508">
          <cell r="A508" t="str">
            <v>RJCU4211067</v>
          </cell>
          <cell r="B508">
            <v>40</v>
          </cell>
          <cell r="C508">
            <v>43563</v>
          </cell>
          <cell r="D508">
            <v>506</v>
          </cell>
          <cell r="E508" t="str">
            <v>711745912</v>
          </cell>
          <cell r="F508" t="str">
            <v>MITCH</v>
          </cell>
          <cell r="G508" t="str">
            <v>MITCH</v>
          </cell>
          <cell r="H508">
            <v>2019</v>
          </cell>
          <cell r="I508" t="str">
            <v>ICD</v>
          </cell>
          <cell r="J508">
            <v>99136</v>
          </cell>
          <cell r="K508" t="str">
            <v>THE DIOCESE OF LOWAR </v>
          </cell>
          <cell r="L508" t="str">
            <v>Pend</v>
          </cell>
          <cell r="M508">
            <v>43685</v>
          </cell>
          <cell r="N508" t="str">
            <v>09/08/2019 </v>
          </cell>
          <cell r="O508" t="str">
            <v>1X40 AND 1X20 SHIPPER S OWN CONTAINERS LOADED WITH DONATION MATERI AL FOR SCHOOLS HOMESTED AND MOBILE CLINIC IN TURKANA - KE NYA - TOTA L PACKAGES 2931 UNITS AND 2 CONTAINERS HS CODE 860900 INTRANS IT TO PORT CLEARANCE</v>
          </cell>
          <cell r="P508" t="str">
            <v>Pend</v>
          </cell>
          <cell r="Q508" t="str">
            <v>Pend</v>
          </cell>
          <cell r="R508" t="str">
            <v>Pend</v>
          </cell>
          <cell r="S508" t="str">
            <v>6. ABOVE 1 YEAR</v>
          </cell>
          <cell r="T508" t="str">
            <v>RELEASED BUT IN YARD</v>
          </cell>
        </row>
        <row r="509">
          <cell r="A509" t="str">
            <v>BMOU2177825</v>
          </cell>
          <cell r="B509">
            <v>20</v>
          </cell>
          <cell r="C509">
            <v>43564</v>
          </cell>
          <cell r="D509">
            <v>505</v>
          </cell>
          <cell r="E509" t="str">
            <v>CII0136059</v>
          </cell>
          <cell r="F509" t="str">
            <v>MITCH</v>
          </cell>
          <cell r="G509" t="str">
            <v>MITCH</v>
          </cell>
          <cell r="H509">
            <v>0</v>
          </cell>
          <cell r="I509">
            <v>0</v>
          </cell>
          <cell r="J509">
            <v>0</v>
          </cell>
          <cell r="K509" t="str">
            <v>KENYA POWER LIGHTING CO LTD</v>
          </cell>
          <cell r="L509" t="str">
            <v>Pend</v>
          </cell>
          <cell r="M509" t="str">
            <v>Pend</v>
          </cell>
          <cell r="N509" t="str">
            <v>Pend</v>
          </cell>
          <cell r="O509" t="str">
            <v>2 X 20ST CONTAINERS TOTAL 746 PACKAGES ONLY TOTAL SEVEN HUNDRED FORTY SIX PACKAGES ONLY ALUMINIUM LINE TAP FOR 50 SQ MM AA COND BOLTS AND NUTS C W 2NO WASHER M16X130 BOLTS AND NUTS C W 2NO WASHER M16X35 BOLTS AND NUTS C W 2NO WASHER M16X240 BOLTS AND NUTS C W 2NO WASHER M16X280 BOLTS AND NUTS EARTH ROD AND GRIP CLAMP 1 5 MTRS D - IRON WITHOUT SPOOL BOLT MS 332X40X6 MM GALVANIZED THIMBLE PME PLATE PVC CABLE GUARD FOR EARTH WIRE PVC PIPE 8FT PLATE 6FTX5 8 STAY WIRE 4 8 MTRS TURN BUCKLE DOUBLE SCREW 10X5 8 MULTI PURPOSE UNIVERSAL CLAMP COMPLETE WITH BOLTS AND NUTS SIZE 178-203 SET MULTI SET BOLTS AND NUTS C W 2NO WASHER M20X40 PCS 11KV CROSS ARM 1620X70X70X9 5MS ANGLE PCS 11 KV TIE STRAP L AND R PAIR 580X68X68X6MM PAIR 33 KV CROSS PAIR AS PER PI NO PFI MW 1001 DTD 23 10 2018 TRADE TERMS CFR MOMBASA PORT KENYA Aluminium Line Tap for 50 sq mm AA Conductor - 30914 </v>
          </cell>
          <cell r="P509" t="str">
            <v>Pend</v>
          </cell>
          <cell r="Q509" t="str">
            <v>Pend</v>
          </cell>
          <cell r="R509" t="str">
            <v>Pend</v>
          </cell>
          <cell r="S509" t="str">
            <v>6. ABOVE 1 YEAR</v>
          </cell>
          <cell r="T509" t="str">
            <v>PENDING DECLARATION</v>
          </cell>
        </row>
        <row r="510">
          <cell r="A510" t="str">
            <v>HLBU2001042</v>
          </cell>
          <cell r="B510">
            <v>40</v>
          </cell>
          <cell r="C510">
            <v>43564</v>
          </cell>
          <cell r="D510">
            <v>505</v>
          </cell>
          <cell r="E510" t="str">
            <v>HLCUJE2190310817</v>
          </cell>
          <cell r="F510" t="str">
            <v>NICT</v>
          </cell>
          <cell r="G510" t="str">
            <v>NICT</v>
          </cell>
          <cell r="H510">
            <v>2019</v>
          </cell>
          <cell r="I510" t="str">
            <v>MSA</v>
          </cell>
          <cell r="J510">
            <v>7281262</v>
          </cell>
          <cell r="K510" t="str">
            <v>ZAITUN DAUDI MOMBASA KENYA P O BOX 85547 BIASHARA STREET</v>
          </cell>
          <cell r="L510" t="str">
            <v>MAELI HOLDINGS LIMITED</v>
          </cell>
          <cell r="M510" t="str">
            <v>Pend</v>
          </cell>
          <cell r="N510" t="str">
            <v>Pend</v>
          </cell>
          <cell r="O510" t="str">
            <v>SLAC PACKAGES DRUMS STEEL BOX CARTONS BAGS WITH USED ADULT CLOTHES SHOES HAND BAGS CURTAINS BOX CHILDRENS CLOTHES PLATE AND OTHERS KITCHENS WARE MATTRESS KITCHEN CABINET FRIDGE FREEZER BEDS TELEVITIONS GASS COOKER WASHING MACHINE CARPETS VACUUM CLEANER HOUSE HOLD GOODS 3 900 KGS CARGO IN TRANSIT TO MITCHELL COTTS SHIMANZI MTI MOMBASA HS-CODE 99 97 97</v>
          </cell>
          <cell r="P510" t="str">
            <v>Pend</v>
          </cell>
          <cell r="Q510" t="str">
            <v>Pend</v>
          </cell>
          <cell r="R510" t="str">
            <v>Pend</v>
          </cell>
          <cell r="S510" t="str">
            <v>6. ABOVE 1 YEAR</v>
          </cell>
          <cell r="T510" t="str">
            <v>PENDING DPC</v>
          </cell>
        </row>
        <row r="511">
          <cell r="A511" t="str">
            <v>IPXU3934367</v>
          </cell>
          <cell r="B511">
            <v>20</v>
          </cell>
          <cell r="C511">
            <v>43564</v>
          </cell>
          <cell r="D511">
            <v>505</v>
          </cell>
          <cell r="E511" t="str">
            <v>EPIRAEESAD209353</v>
          </cell>
          <cell r="F511" t="str">
            <v>ICDN</v>
          </cell>
          <cell r="G511" t="str">
            <v>SECUR</v>
          </cell>
          <cell r="H511">
            <v>2019</v>
          </cell>
          <cell r="I511" t="str">
            <v>NBI</v>
          </cell>
          <cell r="J511">
            <v>1735094</v>
          </cell>
          <cell r="K511" t="str">
            <v>ERIKAN HOLDINGS LIMITED NAIROBI KE NYA P O BOX 88498</v>
          </cell>
          <cell r="L511" t="str">
            <v>TRANSLINK LOGISTICS LIMITED</v>
          </cell>
          <cell r="M511">
            <v>43578</v>
          </cell>
          <cell r="N511" t="str">
            <v>Pend</v>
          </cell>
          <cell r="O511" t="str">
            <v>4 X STANDARD 20 CONTAINER SAID TO CONTAIN TOTAL 10600 TEN THOUSAND SIX HUNDRED ONLY PACKAGES SPAGHETTI IN-TRANSIT TO ICD EMBAKASI CARRIER HAULAGE TOTAL NUMBER OF PACKAGES 10600 TOTAL TARE WEIGHT 8775 000 KGS TOTAL CARGO WEIGH T 72000 000 KGS TOTAL GROSS WEIGHT 80775 000 KGS CONTAINER SUMMARY 4 X STANDARD 20 CONTAINER CARRIAGE TERM LINER IN TRANSIT TO ICD EMBAKASI BY SGR-TBL</v>
          </cell>
          <cell r="P511" t="str">
            <v>Pend</v>
          </cell>
          <cell r="Q511" t="str">
            <v>Pend</v>
          </cell>
          <cell r="R511" t="str">
            <v>Pend</v>
          </cell>
          <cell r="S511" t="str">
            <v>6. ABOVE 1 YEAR</v>
          </cell>
          <cell r="T511" t="str">
            <v>RELEASE PROCESS</v>
          </cell>
        </row>
        <row r="512">
          <cell r="A512" t="str">
            <v>TEMU2291174</v>
          </cell>
          <cell r="B512">
            <v>20</v>
          </cell>
          <cell r="C512">
            <v>43565</v>
          </cell>
          <cell r="D512">
            <v>504</v>
          </cell>
          <cell r="E512" t="str">
            <v>EPIRAEESAD209353</v>
          </cell>
          <cell r="F512" t="str">
            <v>ICDN</v>
          </cell>
          <cell r="G512" t="str">
            <v>SECUR</v>
          </cell>
          <cell r="H512">
            <v>2019</v>
          </cell>
          <cell r="I512" t="str">
            <v>NBI</v>
          </cell>
          <cell r="J512">
            <v>1735094</v>
          </cell>
          <cell r="K512" t="str">
            <v>ERIKAN HOLDINGS LIMITED NAIROBI KE NYA P O BOX 88498</v>
          </cell>
          <cell r="L512" t="str">
            <v>TRANSLINK LOGISTICS LIMITED</v>
          </cell>
          <cell r="M512">
            <v>43578</v>
          </cell>
          <cell r="N512" t="str">
            <v>Pend</v>
          </cell>
          <cell r="O512" t="str">
            <v>4 X STANDARD 20 CONTAINER SAID TO CONTAIN TOTAL 10600 TEN THOUSAND SIX HUNDRED ONLY PACKAGES SPAGHETTI IN-TRANSIT TO ICD EMBAKASI CARRIER HAULAGE TOTAL NUMBER OF PACKAGES 10600 TOTAL TARE WEIGHT 8775 000 KGS TOTAL CARGO WEIGH T 72000 000 KGS TOTAL GROSS WEIGHT 80775 000 KGS CONTAINER SUMMARY 4 X STANDARD 20 CONTAINER CARRIAGE TERM LINER IN TRANSIT TO ICD EMBAKASI BY SGR-TBL</v>
          </cell>
          <cell r="P512" t="str">
            <v>Pend</v>
          </cell>
          <cell r="Q512" t="str">
            <v>Pend</v>
          </cell>
          <cell r="R512" t="str">
            <v>Pend</v>
          </cell>
          <cell r="S512" t="str">
            <v>6. ABOVE 1 YEAR</v>
          </cell>
          <cell r="T512" t="str">
            <v>RELEASE PROCESS</v>
          </cell>
        </row>
        <row r="513">
          <cell r="A513" t="str">
            <v>TCKU2076496</v>
          </cell>
          <cell r="B513">
            <v>20</v>
          </cell>
          <cell r="C513">
            <v>43566</v>
          </cell>
          <cell r="D513">
            <v>503</v>
          </cell>
          <cell r="E513" t="str">
            <v>EPIRAEESAD209353</v>
          </cell>
          <cell r="F513" t="str">
            <v>ICDN</v>
          </cell>
          <cell r="G513" t="str">
            <v>SECUR</v>
          </cell>
          <cell r="H513">
            <v>2019</v>
          </cell>
          <cell r="I513" t="str">
            <v>NBI</v>
          </cell>
          <cell r="J513">
            <v>1735094</v>
          </cell>
          <cell r="K513" t="str">
            <v>ERIKAN HOLDINGS LIMITED NAIROBI KE NYA P O BOX 88498</v>
          </cell>
          <cell r="L513" t="str">
            <v>TRANSLINK LOGISTICS LIMITED</v>
          </cell>
          <cell r="M513">
            <v>43578</v>
          </cell>
          <cell r="N513" t="str">
            <v>Pend</v>
          </cell>
          <cell r="O513" t="str">
            <v>4 X STANDARD 20 CONTAINER SAID TO CONTAIN TOTAL 10600 TEN THOUSAND SIX HUNDRED ONLY PACKAGES SPAGHETTI IN-TRANSIT TO ICD EMBAKASI CARRIER HAULAGE TOTAL NUMBER OF PACKAGES 10600 TOTAL TARE WEIGHT 8775 000 KGS TOTAL CARGO WEIGH T 72000 000 KGS TOTAL GROSS WEIGHT 80775 000 KGS CONTAINER SUMMARY 4 X STANDARD 20 CONTAINER CARRIAGE TERM LINER IN TRANSIT TO ICD EMBAKASI BY SGR-TBL</v>
          </cell>
          <cell r="P513" t="str">
            <v>Pend</v>
          </cell>
          <cell r="Q513" t="str">
            <v>Pend</v>
          </cell>
          <cell r="R513" t="str">
            <v>Pend</v>
          </cell>
          <cell r="S513" t="str">
            <v>6. ABOVE 1 YEAR</v>
          </cell>
          <cell r="T513" t="str">
            <v>RELEASE PROCESS</v>
          </cell>
        </row>
        <row r="514">
          <cell r="A514" t="str">
            <v>DFSU2115065</v>
          </cell>
          <cell r="B514">
            <v>20</v>
          </cell>
          <cell r="C514">
            <v>43567</v>
          </cell>
          <cell r="D514">
            <v>502</v>
          </cell>
          <cell r="E514" t="str">
            <v>EPIRAEESAD209353</v>
          </cell>
          <cell r="F514" t="str">
            <v>ICDN</v>
          </cell>
          <cell r="G514" t="str">
            <v>SECUR</v>
          </cell>
          <cell r="H514">
            <v>2019</v>
          </cell>
          <cell r="I514" t="str">
            <v>NBI</v>
          </cell>
          <cell r="J514">
            <v>1735094</v>
          </cell>
          <cell r="K514" t="str">
            <v>ERIKAN HOLDINGS LIMITED NAIROBI KE NYA P O BOX 88498</v>
          </cell>
          <cell r="L514" t="str">
            <v>TRANSLINK LOGISTICS LIMITED</v>
          </cell>
          <cell r="M514">
            <v>43578</v>
          </cell>
          <cell r="N514" t="str">
            <v>Pend</v>
          </cell>
          <cell r="O514" t="str">
            <v>4 X STANDARD 20 CONTAINER SAID TO CONTAIN TOTAL 10600 TEN THOUSAND SIX HUNDRED ONLY PACKAGES SPAGHETTI IN-TRANSIT TO ICD EMBAKASI CARRIER HAULAGE TOTAL NUMBER OF PACKAGES 10600 TOTAL TARE WEIGHT 8775 000 KGS TOTAL CARGO WEIGH T 72000 000 KGS TOTAL GROSS WEIGHT 80775 000 KGS CONTAINER SUMMARY 4 X STANDARD 20 CONTAINER CARRIAGE TERM LINER IN TRANSIT TO ICD EMBAKASI BY SGR-TBL</v>
          </cell>
          <cell r="P514" t="str">
            <v>Pend</v>
          </cell>
          <cell r="Q514" t="str">
            <v>Pend</v>
          </cell>
          <cell r="R514" t="str">
            <v>Pend</v>
          </cell>
          <cell r="S514" t="str">
            <v>6. ABOVE 1 YEAR</v>
          </cell>
          <cell r="T514" t="str">
            <v>RELEASE PROCESS</v>
          </cell>
        </row>
        <row r="515">
          <cell r="A515" t="str">
            <v>FCIU3963154</v>
          </cell>
          <cell r="B515">
            <v>20</v>
          </cell>
          <cell r="C515">
            <v>43567</v>
          </cell>
          <cell r="D515">
            <v>502</v>
          </cell>
          <cell r="E515" t="str">
            <v>CII0136059</v>
          </cell>
          <cell r="F515" t="str">
            <v>MITCH</v>
          </cell>
          <cell r="G515" t="str">
            <v>MITCH</v>
          </cell>
          <cell r="H515">
            <v>0</v>
          </cell>
          <cell r="I515">
            <v>0</v>
          </cell>
          <cell r="J515">
            <v>0</v>
          </cell>
          <cell r="K515" t="str">
            <v>KENYA POWER LIGHTING CO LTD</v>
          </cell>
          <cell r="L515" t="str">
            <v>Pend</v>
          </cell>
          <cell r="M515" t="str">
            <v>Pend</v>
          </cell>
          <cell r="N515" t="str">
            <v>Pend</v>
          </cell>
          <cell r="O515" t="str">
            <v>2 X 20ST CONTAINERS TOTAL 746 PACKAGES ONLY TOTAL SEVEN HUNDRED FORTY SIX PACKAGES ONLY ALUMINIUM LINE TAP FOR 50 SQ MM AA COND BOLTS AND NUTS C W 2NO WASHER M16X130 BOLTS AND NUTS C W 2NO WASHER M16X35 BOLTS AND NUTS C W 2NO WASHER M16X240 BOLTS AND NUTS C W 2NO WASHER M16X280 BOLTS AND NUTS EARTH ROD AND GRIP CLAMP 1 5 MTRS D - IRON WITHOUT SPOOL BOLT MS 332X40X6 MM GALVANIZED THIMBLE PME PLATE PVC CABLE GUARD FOR EARTH WIRE PVC PIPE 8FT PLATE 6FTX5 8 STAY WIRE 4 8 MTRS TURN BUCKLE DOUBLE SCREW 10X5 8 MULTI PURPOSE UNIVERSAL CLAMP COMPLETE WITH BOLTS AND NUTS SIZE 178-203 SET MULTI SET BOLTS AND NUTS C W 2NO WASHER M20X40 PCS 11KV CROSS ARM 1620X70X70X9 5MS ANGLE PCS 11 KV TIE STRAP L AND R PAIR 580X68X68X6MM PAIR 33 KV CROSS PAIR AS PER PI NO PFI MW 1001 DTD 23 10 2018 TRADE TERMS CFR MOMBASA PORT KENYA Aluminium Line Tap for 50 sq mm AA Conductor - 30914 </v>
          </cell>
          <cell r="P515" t="str">
            <v>Pend</v>
          </cell>
          <cell r="Q515" t="str">
            <v>Pend</v>
          </cell>
          <cell r="R515" t="str">
            <v>Pend</v>
          </cell>
          <cell r="S515" t="str">
            <v>6. ABOVE 1 YEAR</v>
          </cell>
          <cell r="T515" t="str">
            <v>PENDING DECLARATION</v>
          </cell>
        </row>
        <row r="516">
          <cell r="A516" t="str">
            <v>TEMU6049092</v>
          </cell>
          <cell r="B516">
            <v>40</v>
          </cell>
          <cell r="C516">
            <v>43570</v>
          </cell>
          <cell r="D516">
            <v>499</v>
          </cell>
          <cell r="E516" t="str">
            <v>147900091251</v>
          </cell>
          <cell r="F516" t="str">
            <v>MITCH</v>
          </cell>
          <cell r="G516" t="str">
            <v>MITCH</v>
          </cell>
          <cell r="H516">
            <v>0</v>
          </cell>
          <cell r="I516">
            <v>0</v>
          </cell>
          <cell r="J516">
            <v>0</v>
          </cell>
          <cell r="K516" t="str">
            <v>DUNCAN GATEMBO GICHUHI</v>
          </cell>
          <cell r="L516" t="str">
            <v>Pend</v>
          </cell>
          <cell r="M516" t="str">
            <v>Pend</v>
          </cell>
          <cell r="N516" t="str">
            <v>Pend</v>
          </cell>
          <cell r="O516" t="str">
            <v>USED CLOTHING GRADE 2N M USED CLOTHING GRADE 2</v>
          </cell>
          <cell r="P516" t="str">
            <v>Pend</v>
          </cell>
          <cell r="Q516" t="str">
            <v>Pend</v>
          </cell>
          <cell r="R516" t="str">
            <v>Pend</v>
          </cell>
          <cell r="S516" t="str">
            <v>6. ABOVE 1 YEAR</v>
          </cell>
          <cell r="T516" t="str">
            <v>PENDING DECLARATION</v>
          </cell>
        </row>
        <row r="517">
          <cell r="A517" t="str">
            <v>GLDU5744222</v>
          </cell>
          <cell r="B517">
            <v>20</v>
          </cell>
          <cell r="C517">
            <v>43571</v>
          </cell>
          <cell r="D517">
            <v>498</v>
          </cell>
          <cell r="E517" t="str">
            <v>104900014562</v>
          </cell>
          <cell r="F517" t="str">
            <v>MITCH</v>
          </cell>
          <cell r="G517" t="str">
            <v>MITCH</v>
          </cell>
          <cell r="H517">
            <v>2019</v>
          </cell>
          <cell r="I517" t="str">
            <v>ICD</v>
          </cell>
          <cell r="J517">
            <v>143773</v>
          </cell>
          <cell r="K517" t="str">
            <v>KENYA POWER AND LIGHTING CO </v>
          </cell>
          <cell r="L517" t="str">
            <v>KANSEI CLEARING AND FOWARDING COMPANY LTD</v>
          </cell>
          <cell r="M517">
            <v>43783</v>
          </cell>
          <cell r="N517" t="str">
            <v>16/03/2020 </v>
          </cell>
          <cell r="O517" t="str">
            <v>3 X 20 FT GP CONTAINER1143 PACKAGES CONTAINING3 PKGS ITEM NO 13 S TEEL STRAP C WBUCKLE 20MM WIDTH -18977 MTR15 PKGS ITEM NO 18 STAY R OD WITHSTAY PLATE 6FT X 5 8 - 1978 PCS5 PKGS ITE NO 20 STAY WIR E 4 8 -16000 MTR1 PKG ITEM NO 25 PIN INSULATORORDER NO ITEM SIZE QUANTITY 3 X 20 FT GP CONTAINER 1143 PACKAGES CONTAINING 3 PKGS ITEM NO 13 STEEL STRAP C W BUCKLE 20MM WIDTH -18977 MTR 15 PKGS ITEM NO 18 STAY ROD WITH STAY PLATE 6FT X 5 8 - 1978 PCS 5 PKGS ITE NO 20 STAY WIRE 4 8 - 16000 MTR 1 PKG ITEM NO 25 PIN INSULATOR COMPOSITE PI 11KV -100PCS 1 PKG ITEM NO 29 PIN INSULATOR COMPOSITE PI 33KV - 100 PCS 817 PKGS ITEM NO 15 SHACKLE INSULATOR PORCELAIN-BROWN -26123 PCS 301 PKGS ITEM NO 19 STAY INSULATOR LV - 5415 PCS AS PER P O NO 3002 DATED 19 10 2018 TRADE TERMS COST AND FREIGHT MOMBASA PORT KENYA TOTAL QTY 33716 PCS 34977 MTRS TOTAL 1143PACKAGES TOTAL NET WEIGHT 38756 KGS TOTAL GROS</v>
          </cell>
          <cell r="P517" t="str">
            <v>Pend</v>
          </cell>
          <cell r="Q517" t="str">
            <v>Pend</v>
          </cell>
          <cell r="R517" t="str">
            <v>Pend</v>
          </cell>
          <cell r="S517" t="str">
            <v>6. ABOVE 1 YEAR</v>
          </cell>
          <cell r="T517" t="str">
            <v>RELEASED BUT IN YARD</v>
          </cell>
        </row>
        <row r="518">
          <cell r="A518" t="str">
            <v>EGSU3071112</v>
          </cell>
          <cell r="B518">
            <v>20</v>
          </cell>
          <cell r="C518">
            <v>43572</v>
          </cell>
          <cell r="D518">
            <v>497</v>
          </cell>
          <cell r="E518" t="str">
            <v>104900014562</v>
          </cell>
          <cell r="F518" t="str">
            <v>MITCH</v>
          </cell>
          <cell r="G518" t="str">
            <v>MITCH</v>
          </cell>
          <cell r="H518">
            <v>2019</v>
          </cell>
          <cell r="I518" t="str">
            <v>ICD</v>
          </cell>
          <cell r="J518">
            <v>143773</v>
          </cell>
          <cell r="K518" t="str">
            <v>KENYA POWER AND LIGHTING CO </v>
          </cell>
          <cell r="L518" t="str">
            <v>KANSEI CLEARING AND FOWARDING COMPANY LTD</v>
          </cell>
          <cell r="M518">
            <v>43783</v>
          </cell>
          <cell r="N518" t="str">
            <v>16/03/2020 </v>
          </cell>
          <cell r="O518" t="str">
            <v>3 X 20 FT GP CONTAINER1143 PACKAGES CONTAINING3 PKGS ITEM NO 13 S TEEL STRAP C WBUCKLE 20MM WIDTH -18977 MTR15 PKGS ITEM NO 18 STAY R OD WITHSTAY PLATE 6FT X 5 8 - 1978 PCS5 PKGS ITE NO 20 STAY WIR E 4 8 -16000 MTR1 PKG ITEM NO 25 PIN INSULATORORDER NO ITEM SIZE QUANTITY 3 X 20 FT GP CONTAINER 1143 PACKAGES CONTAINING 3 PKGS ITEM NO 13 STEEL STRAP C W BUCKLE 20MM WIDTH -18977 MTR 15 PKGS ITEM NO 18 STAY ROD WITH STAY PLATE 6FT X 5 8 - 1978 PCS 5 PKGS ITE NO 20 STAY WIRE 4 8 - 16000 MTR 1 PKG ITEM NO 25 PIN INSULATOR COMPOSITE PI 11KV -100PCS 1 PKG ITEM NO 29 PIN INSULATOR COMPOSITE PI 33KV - 100 PCS 817 PKGS ITEM NO 15 SHACKLE INSULATOR PORCELAIN-BROWN -26123 PCS 301 PKGS ITEM NO 19 STAY INSULATOR LV - 5415 PCS AS PER P O NO 3002 DATED 19 10 2018 TRADE TERMS COST AND FREIGHT MOMBASA PORT KENYA TOTAL QTY 33716 PCS 34977 MTRS TOTAL 1143PACKAGES TOTAL NET WEIGHT 38756 KGS TOTAL GROS</v>
          </cell>
          <cell r="P518" t="str">
            <v>Pend</v>
          </cell>
          <cell r="Q518" t="str">
            <v>Pend</v>
          </cell>
          <cell r="R518" t="str">
            <v>Pend</v>
          </cell>
          <cell r="S518" t="str">
            <v>6. ABOVE 1 YEAR</v>
          </cell>
          <cell r="T518" t="str">
            <v>RELEASED BUT IN YARD</v>
          </cell>
        </row>
        <row r="519">
          <cell r="A519" t="str">
            <v>TCNU7668152</v>
          </cell>
          <cell r="B519">
            <v>40</v>
          </cell>
          <cell r="C519">
            <v>43573</v>
          </cell>
          <cell r="D519">
            <v>496</v>
          </cell>
          <cell r="E519" t="str">
            <v>966620958</v>
          </cell>
          <cell r="F519" t="str">
            <v>MITCH</v>
          </cell>
          <cell r="G519" t="str">
            <v>MITCH</v>
          </cell>
          <cell r="H519">
            <v>0</v>
          </cell>
          <cell r="I519">
            <v>0</v>
          </cell>
          <cell r="J519">
            <v>0</v>
          </cell>
          <cell r="K519" t="str">
            <v>AFRICAN QUEEN NO 1 DISTRIBUTOR LTD</v>
          </cell>
          <cell r="L519" t="str">
            <v>Pend</v>
          </cell>
          <cell r="M519" t="str">
            <v>Pend</v>
          </cell>
          <cell r="N519" t="str">
            <v>Pend</v>
          </cell>
          <cell r="O519" t="str">
            <v>HUGGIES DRY COMFORT SIZE 2 8 X 10 HUGGIES DRY COMFORT SIZE 2 2 X 68 HUGGIES DRY COMFORT SIZE 2 3 X 38 NXP 023201800010433</v>
          </cell>
          <cell r="P519" t="str">
            <v>Pend</v>
          </cell>
          <cell r="Q519" t="str">
            <v>Pend</v>
          </cell>
          <cell r="R519" t="str">
            <v>Pend</v>
          </cell>
          <cell r="S519" t="str">
            <v>6. ABOVE 1 YEAR</v>
          </cell>
          <cell r="T519" t="str">
            <v>PENDING DECLARATION</v>
          </cell>
        </row>
        <row r="520">
          <cell r="A520" t="str">
            <v>MRKU3636031</v>
          </cell>
          <cell r="B520">
            <v>40</v>
          </cell>
          <cell r="C520">
            <v>43575</v>
          </cell>
          <cell r="D520">
            <v>494</v>
          </cell>
          <cell r="E520" t="str">
            <v>582227830</v>
          </cell>
          <cell r="F520" t="str">
            <v>ICDN</v>
          </cell>
          <cell r="G520" t="str">
            <v>M2A/78/02/1</v>
          </cell>
          <cell r="H520">
            <v>2018</v>
          </cell>
          <cell r="I520" t="str">
            <v>ICD</v>
          </cell>
          <cell r="J520">
            <v>117762</v>
          </cell>
          <cell r="K520" t="str">
            <v>JAMLICK WAWERU MURAGE ADD PO BOX 594 KIRINYAGA KENYA TEL FAX 254 020818 687 JAMLICKMURAGE GMAIL COM</v>
          </cell>
          <cell r="L520" t="str">
            <v>VASTERGUARD TRADING COMPANY LIMITED</v>
          </cell>
          <cell r="M520">
            <v>43649</v>
          </cell>
          <cell r="N520" t="str">
            <v>04/07/2019 </v>
          </cell>
          <cell r="O520" t="str">
            <v>ASSORTED PVC BELT ASSORTED HEADCAPS NINGBO TO MOMBASA PREPAID MOM BASA TO NAIROBI COLLECT SAY FOUR HUNDRED AND SEVENTY-FIVE CARTONS ON LY INTRANSIT TO ICD EMBAKASI NAIROBI</v>
          </cell>
          <cell r="P520" t="str">
            <v>Pend</v>
          </cell>
          <cell r="Q520" t="str">
            <v>Pend</v>
          </cell>
          <cell r="R520" t="str">
            <v>Pend</v>
          </cell>
          <cell r="S520" t="str">
            <v>6. ABOVE 1 YEAR</v>
          </cell>
          <cell r="T520" t="str">
            <v>RELEASED BUT IN YARD</v>
          </cell>
        </row>
        <row r="521">
          <cell r="A521" t="str">
            <v>TCLU3364853</v>
          </cell>
          <cell r="B521">
            <v>20</v>
          </cell>
          <cell r="C521">
            <v>43575</v>
          </cell>
          <cell r="D521">
            <v>494</v>
          </cell>
          <cell r="E521" t="str">
            <v>104900014562</v>
          </cell>
          <cell r="F521" t="str">
            <v>MITCH</v>
          </cell>
          <cell r="G521" t="str">
            <v>MITCH</v>
          </cell>
          <cell r="H521">
            <v>2019</v>
          </cell>
          <cell r="I521" t="str">
            <v>ICD</v>
          </cell>
          <cell r="J521">
            <v>143773</v>
          </cell>
          <cell r="K521" t="str">
            <v>KENYA POWER AND LIGHTING CO </v>
          </cell>
          <cell r="L521" t="str">
            <v>KANSEI CLEARING AND FOWARDING COMPANY LTD</v>
          </cell>
          <cell r="M521">
            <v>43783</v>
          </cell>
          <cell r="N521" t="str">
            <v>16/03/2020 </v>
          </cell>
          <cell r="O521" t="str">
            <v>3 X 20 FT GP CONTAINER1143 PACKAGES CONTAINING3 PKGS ITEM NO 13 S TEEL STRAP C WBUCKLE 20MM WIDTH -18977 MTR15 PKGS ITEM NO 18 STAY R OD WITHSTAY PLATE 6FT X 5 8 - 1978 PCS5 PKGS ITE NO 20 STAY WIR E 4 8 -16000 MTR1 PKG ITEM NO 25 PIN INSULATORORDER NO ITEM SIZE QUANTITY 3 X 20 FT GP CONTAINER 1143 PACKAGES CONTAINING 3 PKGS ITEM NO 13 STEEL STRAP C W BUCKLE 20MM WIDTH -18977 MTR 15 PKGS ITEM NO 18 STAY ROD WITH STAY PLATE 6FT X 5 8 - 1978 PCS 5 PKGS ITE NO 20 STAY WIRE 4 8 - 16000 MTR 1 PKG ITEM NO 25 PIN INSULATOR COMPOSITE PI 11KV -100PCS 1 PKG ITEM NO 29 PIN INSULATOR COMPOSITE PI 33KV - 100 PCS 817 PKGS ITEM NO 15 SHACKLE INSULATOR PORCELAIN-BROWN -26123 PCS 301 PKGS ITEM NO 19 STAY INSULATOR LV - 5415 PCS AS PER P O NO 3002 DATED 19 10 2018 TRADE TERMS COST AND FREIGHT MOMBASA PORT KENYA TOTAL QTY 33716 PCS 34977 MTRS TOTAL 1143PACKAGES TOTAL NET WEIGHT 38756 KGS TOTAL GROS</v>
          </cell>
          <cell r="P521" t="str">
            <v>Pend</v>
          </cell>
          <cell r="Q521" t="str">
            <v>Pend</v>
          </cell>
          <cell r="R521" t="str">
            <v>Pend</v>
          </cell>
          <cell r="S521" t="str">
            <v>6. ABOVE 1 YEAR</v>
          </cell>
          <cell r="T521" t="str">
            <v>RELEASED BUT IN YARD</v>
          </cell>
        </row>
        <row r="522">
          <cell r="A522" t="str">
            <v>HLXU3356471</v>
          </cell>
          <cell r="B522">
            <v>20</v>
          </cell>
          <cell r="C522">
            <v>43576</v>
          </cell>
          <cell r="D522">
            <v>493</v>
          </cell>
          <cell r="E522" t="str">
            <v>HLCUMCT190304722</v>
          </cell>
          <cell r="F522" t="str">
            <v>NICT</v>
          </cell>
          <cell r="G522" t="str">
            <v>NICT</v>
          </cell>
          <cell r="H522">
            <v>0</v>
          </cell>
          <cell r="I522">
            <v>0</v>
          </cell>
          <cell r="J522">
            <v>0</v>
          </cell>
          <cell r="K522" t="str">
            <v>ANDEAR INTERNATIONAL BUSINESS VENTURES PIEDMONT PLAZA 671 NGONG RD P</v>
          </cell>
          <cell r="L522" t="str">
            <v>Pend</v>
          </cell>
          <cell r="M522" t="str">
            <v>Pend</v>
          </cell>
          <cell r="N522" t="str">
            <v>Pend</v>
          </cell>
          <cell r="O522" t="str">
            <v>SLAC PALLETS CERAMIC TILES HS CODE NO 6908-9010 CFR MOMBAZA PORT KENYA C O ANDEAR MAYKE MWANGI MOB 254739358489 254707775835 HS CODE 69 08 90</v>
          </cell>
          <cell r="P522" t="str">
            <v>Pend</v>
          </cell>
          <cell r="Q522" t="str">
            <v>Pend</v>
          </cell>
          <cell r="R522" t="str">
            <v>Pend</v>
          </cell>
          <cell r="S522" t="str">
            <v>6. ABOVE 1 YEAR</v>
          </cell>
          <cell r="T522" t="str">
            <v>PENDING DECLARATION</v>
          </cell>
        </row>
        <row r="523">
          <cell r="A523" t="str">
            <v>UACU3707083</v>
          </cell>
          <cell r="B523">
            <v>20</v>
          </cell>
          <cell r="C523">
            <v>43576</v>
          </cell>
          <cell r="D523">
            <v>493</v>
          </cell>
          <cell r="E523" t="str">
            <v>HLCUMU1190385425</v>
          </cell>
          <cell r="F523" t="str">
            <v>NICT</v>
          </cell>
          <cell r="G523" t="str">
            <v>NICT</v>
          </cell>
          <cell r="H523">
            <v>0</v>
          </cell>
          <cell r="I523">
            <v>0</v>
          </cell>
          <cell r="J523">
            <v>0</v>
          </cell>
          <cell r="K523" t="str">
            <v>TO ORDER OF </v>
          </cell>
          <cell r="L523" t="str">
            <v>Pend</v>
          </cell>
          <cell r="M523" t="str">
            <v>Pend</v>
          </cell>
          <cell r="N523" t="str">
            <v>Pend</v>
          </cell>
          <cell r="O523" t="str">
            <v>SLAC PACKAGES CONTAINING 3 4 CPVC PIPE METER 2000 PCS 5MT 3 4 CPVC PIPE METER 2100 PCS 3MT 1 CPVC PIPE METER 1050 PCS 5 MT 1 CPVC PIPE METER 1400 PCS 3MT 11 2 CPVC PIPE METER 300 PCS 5MT 11 2 CPVC PIPE METER 450 PCS 5MT ELBOW 90 3 4 ELBOW 90 11 2 ELBOW 90 1 TEE 3 4 TEE 11 2 TEE 1 COUPLER 3 4 COUPLER 11 2 COUPLER 1 TANK NIPPLE 1 BRASS ELBOW 3 4 1 2 BRASS ELBOW 1 1 2 BRASS TEE 1 1 2 </v>
          </cell>
          <cell r="P523" t="str">
            <v>Pend</v>
          </cell>
          <cell r="Q523" t="str">
            <v>Pend</v>
          </cell>
          <cell r="R523" t="str">
            <v>Pend</v>
          </cell>
          <cell r="S523" t="str">
            <v>6. ABOVE 1 YEAR</v>
          </cell>
          <cell r="T523" t="str">
            <v>PENDING DECLARATION</v>
          </cell>
        </row>
        <row r="524">
          <cell r="A524" t="str">
            <v>CAXU6836840</v>
          </cell>
          <cell r="B524">
            <v>20</v>
          </cell>
          <cell r="C524">
            <v>43577</v>
          </cell>
          <cell r="D524">
            <v>492</v>
          </cell>
          <cell r="E524" t="str">
            <v>EPIRINDMUM205959</v>
          </cell>
          <cell r="F524" t="str">
            <v>NICT</v>
          </cell>
          <cell r="G524" t="str">
            <v>A3A/10/03/1</v>
          </cell>
          <cell r="H524">
            <v>2019</v>
          </cell>
          <cell r="I524" t="str">
            <v>ICD</v>
          </cell>
          <cell r="J524">
            <v>71041</v>
          </cell>
          <cell r="K524" t="str">
            <v>RIFTY SANITARY PRODUCTS CO LTD P O BOX NO 162020100 NAKURU KENYA</v>
          </cell>
          <cell r="L524" t="str">
            <v>SEALINE FORWARDERS LIMITED</v>
          </cell>
          <cell r="M524">
            <v>43481</v>
          </cell>
          <cell r="N524" t="str">
            <v>Pend</v>
          </cell>
          <cell r="O524" t="str">
            <v>2 X HC40 STC TOTAL 1561 PACKAGES ONLY TOTAL ONE THOUSAND FIVE HUNDRED SIXTY ONE PACKAGES ONLY 280MM MAXI NONWOVEN STRAIGHT SANITARY PADS WITH SAP BLUE HS CODE 96190010 INV NO 816 DATE 05 12 2018 SBILL NO 9371038 DT 05 12 2018 HOUSE HOUSE PORTCLEARANCE AS PER KPA NOMINATION</v>
          </cell>
          <cell r="P524" t="str">
            <v>Pend</v>
          </cell>
          <cell r="Q524" t="str">
            <v>Pend</v>
          </cell>
          <cell r="R524" t="str">
            <v>Pend</v>
          </cell>
          <cell r="S524" t="str">
            <v>6. ABOVE 1 YEAR</v>
          </cell>
          <cell r="T524" t="str">
            <v>RELEASE PROCESS</v>
          </cell>
        </row>
        <row r="525">
          <cell r="A525" t="str">
            <v>MSKU4473521</v>
          </cell>
          <cell r="B525">
            <v>20</v>
          </cell>
          <cell r="C525">
            <v>43578</v>
          </cell>
          <cell r="D525">
            <v>491</v>
          </cell>
          <cell r="E525" t="str">
            <v>968193788</v>
          </cell>
          <cell r="F525" t="str">
            <v>ICDN</v>
          </cell>
          <cell r="G525" t="str">
            <v>SHED1</v>
          </cell>
          <cell r="H525">
            <v>0</v>
          </cell>
          <cell r="I525">
            <v>0</v>
          </cell>
          <cell r="J525">
            <v>0</v>
          </cell>
          <cell r="K525" t="str">
            <v>ANDEAR MAYKE MWANGI P O BOX 40031-</v>
          </cell>
          <cell r="L525" t="str">
            <v>Pend</v>
          </cell>
          <cell r="M525" t="str">
            <v>Pend</v>
          </cell>
          <cell r="N525" t="str">
            <v>Pend</v>
          </cell>
          <cell r="O525" t="str">
            <v>1 UNIT RANGE ROVER CHASSIS NO SALGA2JE6FA205366 INTRANSIT TO ICD EMBAKASI NAIROBI</v>
          </cell>
          <cell r="P525" t="str">
            <v>Pend</v>
          </cell>
          <cell r="Q525" t="str">
            <v>Pend</v>
          </cell>
          <cell r="R525" t="str">
            <v>Pend</v>
          </cell>
          <cell r="S525" t="str">
            <v>6. ABOVE 1 YEAR</v>
          </cell>
          <cell r="T525" t="str">
            <v>PENDING DECLARATION</v>
          </cell>
        </row>
        <row r="526">
          <cell r="A526" t="str">
            <v>OOCU6965444</v>
          </cell>
          <cell r="B526">
            <v>40</v>
          </cell>
          <cell r="C526">
            <v>43578</v>
          </cell>
          <cell r="D526">
            <v>491</v>
          </cell>
          <cell r="E526" t="str">
            <v>OOLU2619292970</v>
          </cell>
          <cell r="F526" t="str">
            <v>NICT</v>
          </cell>
          <cell r="G526" t="str">
            <v>NICT</v>
          </cell>
          <cell r="H526">
            <v>0</v>
          </cell>
          <cell r="I526">
            <v>0</v>
          </cell>
          <cell r="J526">
            <v>0</v>
          </cell>
          <cell r="K526" t="str">
            <v>BAUS OPTICAL CO LIMITED</v>
          </cell>
          <cell r="L526" t="str">
            <v>Pend</v>
          </cell>
          <cell r="M526" t="str">
            <v>Pend</v>
          </cell>
          <cell r="N526" t="str">
            <v>Pend</v>
          </cell>
          <cell r="O526" t="str">
            <v>SUNGLASSES AND DISPLAYS HS CODE 73269099 90041000 70099200 44152000 SHIPPERS LOAD STOW ANDCOUNT PLACE OF DELIVERY PORT CLEARANCE</v>
          </cell>
          <cell r="P526" t="str">
            <v>Pend</v>
          </cell>
          <cell r="Q526" t="str">
            <v>Pend</v>
          </cell>
          <cell r="R526" t="str">
            <v>Pend</v>
          </cell>
          <cell r="S526" t="str">
            <v>6. ABOVE 1 YEAR</v>
          </cell>
          <cell r="T526" t="str">
            <v>PENDING DECLARATION</v>
          </cell>
        </row>
        <row r="527">
          <cell r="A527" t="str">
            <v>GLDU5400952</v>
          </cell>
          <cell r="B527">
            <v>20</v>
          </cell>
          <cell r="C527">
            <v>43582</v>
          </cell>
          <cell r="D527">
            <v>487</v>
          </cell>
          <cell r="E527" t="str">
            <v>LHV2013194</v>
          </cell>
          <cell r="F527" t="str">
            <v>NICT</v>
          </cell>
          <cell r="G527" t="str">
            <v>NICT</v>
          </cell>
          <cell r="H527">
            <v>0</v>
          </cell>
          <cell r="I527">
            <v>0</v>
          </cell>
          <cell r="J527">
            <v>0</v>
          </cell>
          <cell r="K527" t="str">
            <v>AFRICA SPIRITS LTDMAASAI ROAD OFF MOMBASA ROADPO BOX 61479-00200NAIROB</v>
          </cell>
          <cell r="L527" t="str">
            <v>Pend</v>
          </cell>
          <cell r="M527" t="str">
            <v>Pend</v>
          </cell>
          <cell r="N527" t="str">
            <v>Pend</v>
          </cell>
          <cell r="O527" t="str">
            <v>FREIGHT PREPAID SPIRIT CONCENTRATE 69 VOL COCONUT FLAVOR 35 DRUMS OF 220 63 LITERS OF SPIRIT CONCENTRATE CONSIDERED NON-HAZARDOUS ACCORDING TO SPECIAL PROVISIONS 145 IMDG CODE CUSTOMS CODE 2208907800 16 PLASTIC JERRICANS OF 25 KGS OF COCONUT FLAVOR</v>
          </cell>
          <cell r="P527" t="str">
            <v>Pend</v>
          </cell>
          <cell r="Q527" t="str">
            <v>Pend</v>
          </cell>
          <cell r="R527" t="str">
            <v>Pend</v>
          </cell>
          <cell r="S527" t="str">
            <v>6. ABOVE 1 YEAR</v>
          </cell>
          <cell r="T527" t="str">
            <v>PENDING DECLARATION</v>
          </cell>
        </row>
        <row r="528">
          <cell r="A528" t="str">
            <v>MSKU1264127</v>
          </cell>
          <cell r="B528">
            <v>40</v>
          </cell>
          <cell r="C528">
            <v>43582</v>
          </cell>
          <cell r="D528">
            <v>487</v>
          </cell>
          <cell r="E528" t="str">
            <v>597494430</v>
          </cell>
          <cell r="F528" t="str">
            <v>ICDN</v>
          </cell>
          <cell r="G528" t="str">
            <v>CSTM</v>
          </cell>
          <cell r="H528">
            <v>2019</v>
          </cell>
          <cell r="I528" t="str">
            <v>ICD</v>
          </cell>
          <cell r="J528">
            <v>114572</v>
          </cell>
          <cell r="K528" t="str">
            <v>MERCY NYAWIRA MUREITHI PO BOX 594 K</v>
          </cell>
          <cell r="L528" t="str">
            <v>MURANGA FORWARDERS LTD</v>
          </cell>
          <cell r="M528">
            <v>43950.547673611109</v>
          </cell>
          <cell r="N528" t="str">
            <v>05/02/2020 </v>
          </cell>
          <cell r="O528" t="str">
            <v>ASSORTED TORCH ASSORTED KICTHENWARE FROM NINGBO TO MOMBASA FREIG HT PREPAID MOMBASA TO NAIROBI FREIGHT COLLECT INTRANSIT TO ICD EMBAKASI NAIROBI</v>
          </cell>
          <cell r="P528" t="str">
            <v>C4</v>
          </cell>
          <cell r="Q528" t="str">
            <v>KE</v>
          </cell>
          <cell r="R528" t="str">
            <v>KE</v>
          </cell>
          <cell r="S528" t="str">
            <v>6. ABOVE 1 YEAR</v>
          </cell>
          <cell r="T528" t="str">
            <v>RELEASED BUT IN YARD</v>
          </cell>
        </row>
        <row r="529">
          <cell r="A529" t="str">
            <v>TRHU1113989</v>
          </cell>
          <cell r="B529">
            <v>20</v>
          </cell>
          <cell r="C529">
            <v>43582</v>
          </cell>
          <cell r="D529">
            <v>487</v>
          </cell>
          <cell r="E529" t="str">
            <v>BRT0191047</v>
          </cell>
          <cell r="F529" t="str">
            <v>MITCH</v>
          </cell>
          <cell r="G529" t="str">
            <v>MITCH</v>
          </cell>
          <cell r="H529">
            <v>2019</v>
          </cell>
          <cell r="I529" t="str">
            <v>ICD</v>
          </cell>
          <cell r="J529" t="str">
            <v>100204 </v>
          </cell>
          <cell r="K529" t="str">
            <v>SUPREME COUNCIL OF KENYA MUSLIMSISLAMIA HOUSE 3RD FL NJUGU LANEP O BOX</v>
          </cell>
          <cell r="L529" t="str">
            <v>Pend</v>
          </cell>
          <cell r="M529" t="str">
            <v>Pend</v>
          </cell>
          <cell r="N529" t="str">
            <v>Pend</v>
          </cell>
          <cell r="O529" t="str">
            <v>QURAN KAREEM FREIGHT PREPAID FREE IN FREE OUT</v>
          </cell>
          <cell r="P529" t="str">
            <v>Pend</v>
          </cell>
          <cell r="Q529" t="str">
            <v>Pend</v>
          </cell>
          <cell r="R529" t="str">
            <v>Pend</v>
          </cell>
          <cell r="S529" t="str">
            <v>6. ABOVE 1 YEAR</v>
          </cell>
          <cell r="T529" t="str">
            <v>PENDING DPC</v>
          </cell>
        </row>
        <row r="530">
          <cell r="A530" t="str">
            <v>MSKU9044561</v>
          </cell>
          <cell r="B530">
            <v>40</v>
          </cell>
          <cell r="C530">
            <v>43583</v>
          </cell>
          <cell r="D530">
            <v>486</v>
          </cell>
          <cell r="E530" t="str">
            <v>968617168</v>
          </cell>
          <cell r="F530" t="str">
            <v>MITCH</v>
          </cell>
          <cell r="G530" t="str">
            <v>MITCH</v>
          </cell>
          <cell r="H530">
            <v>0</v>
          </cell>
          <cell r="I530">
            <v>0</v>
          </cell>
          <cell r="J530">
            <v>0</v>
          </cell>
          <cell r="K530" t="str">
            <v>SOUTH NYANZA SUGAR COMPANY LIMITE</v>
          </cell>
          <cell r="L530" t="str">
            <v>Pend</v>
          </cell>
          <cell r="M530" t="str">
            <v>Pend</v>
          </cell>
          <cell r="N530" t="str">
            <v>Pend</v>
          </cell>
          <cell r="O530" t="str">
            <v>H S CODE NO 84049000 ECONOMISER COILS A SET CONSISTS OF MODULE I AND II AS PER DRG NO BP SK- 2143 MARKS AND NUMBERS CONSIGNEE SOUTH NYANZA SUGAR COMPANY LIMITED P O BOX 107-40405 SARE AWENDO KENYA EXPORTER SUPERTHARRM ENGINEERS PVT LTD GAT NO 172 2 SAL UMBRE VILLAGE TAL MAVAL TALEGAON DISTRICT PUNE 410506 INDIA TOTAL NO OF PACKAGES 48 SETS IN 2 BUNDLES NET WEIGHT 16800 KGS S BILL NO 3397966 10 04 2019 INTRANSIT TO PORT CLEARANCE</v>
          </cell>
          <cell r="P530" t="str">
            <v>Pend</v>
          </cell>
          <cell r="Q530" t="str">
            <v>Pend</v>
          </cell>
          <cell r="R530" t="str">
            <v>Pend</v>
          </cell>
          <cell r="S530" t="str">
            <v>6. ABOVE 1 YEAR</v>
          </cell>
          <cell r="T530" t="str">
            <v>PENDING DECLARATION</v>
          </cell>
        </row>
        <row r="531">
          <cell r="A531" t="str">
            <v>GVCU4103257</v>
          </cell>
          <cell r="B531">
            <v>40</v>
          </cell>
          <cell r="C531">
            <v>43585</v>
          </cell>
          <cell r="D531">
            <v>484</v>
          </cell>
          <cell r="E531" t="str">
            <v>WECC1930EMB1002</v>
          </cell>
          <cell r="F531" t="str">
            <v>NICT</v>
          </cell>
          <cell r="G531" t="str">
            <v>NICT</v>
          </cell>
          <cell r="H531">
            <v>0</v>
          </cell>
          <cell r="I531">
            <v>0</v>
          </cell>
          <cell r="J531">
            <v>0</v>
          </cell>
          <cell r="K531" t="str">
            <v>MARTIN AMWAYI OBINDO</v>
          </cell>
          <cell r="L531" t="str">
            <v>CARGO PLAN MOVERS AND FORWARDERS LIMI</v>
          </cell>
          <cell r="M531" t="str">
            <v>Pend</v>
          </cell>
          <cell r="N531" t="str">
            <v>Pend</v>
          </cell>
          <cell r="O531" t="str">
            <v>3 X 20DV CONTAINERS SAID TO CONTAIN 24 PALLETS CERAMIC TILES 1 X 20 DV CONTAINER SAID TO CONTAIN 23 PALLETS CERAMIC TILES 2 X 20 DV CONTAINERS SAID TO CONTAIN 47 PALLETS CONTAIN 2600 74M CERAMIC TILES HS CODE 690740 CARGO IN TRANSIT TO I C D EMBAKASI NAIR_x0000_㾀_x0000__x0000__x0000__x0000__x0000__x0000__x0000__x0000__x0000_㾀_x0000__x0000__x0000_㾀_x0000_䀀_x0000__x0000__x0000_㾀_x0000__x0000__x0000__x0000_垢뵬Ɋ_x0000_⸒⸒⸒槡⸒槡_x0000__x0000__x0000__x0000__x0000__x0000_Ɋ_x0000__x0000_㾀_x0000__x0000__x0000__x0000__x0000_䅠_x0000_䅰_x0000__x0000__x0000__x0000_Ɋ_x0000_丐욢Ɋ_x0000_噠뵬Ɋ_x0000__x0000_㾀_x0000__x0000__x0000__x0000__x0000__x0000__x0000__x0000__x0000_㾀_x0000__x0000__x0000__x0000__x0000__x0000__x0000__x0000__x0000_㾀_x0000__x0000__x0000_㾀_x0000_䆈_x0000__x0000__x0000_㾀_x0000__x0000__x0000__x0000_≊뵬Ɋ_x0000_⸒⸒⸒槡⸒槡_x0000__x0000__x0000__x0000__x0000__x0000_Ɋ_x0000__x0000_㾀_x0000__x0000__x0000__x0000__x0000_䅠_x0000_䄠_x0000__x0000__x0000__x0000_Ɋ_x0000_ꄐ웅Ɋ_x0000_❈뵬Ɋ_x0000__x0000_㾀_x0000__x0000__x0000__x0000__x0000__x0000__x0000__x0000__x0000_㾀_x0000__x0000__x0000__x0000__x0000__x0000__x0000__x0000__x0000_㾀_x0000__x0000__x0000_㾀_x0000_䇘_x0000__x0000__x0000_㾀_x0000__x0000__x0000__x0000_Ც뵬Ɋ_x0000_⸒⸒⸒槡⸒槡_x0000__x0000__x0000__x0000__x0000__x0000_Ɋ_x0000__x0000_㾀_x0000__x0000__x0000__x0000__x0000_䅠_x0000_䅰_x0000__x0000__x0000_</v>
          </cell>
          <cell r="P531" t="str">
            <v>Pend</v>
          </cell>
          <cell r="Q531" t="str">
            <v>Pend</v>
          </cell>
          <cell r="R531" t="str">
            <v>Pend</v>
          </cell>
          <cell r="S531" t="str">
            <v>6. ABOVE 1 YEAR</v>
          </cell>
          <cell r="T531" t="str">
            <v>PENDING DECLARATION</v>
          </cell>
        </row>
        <row r="532">
          <cell r="A532" t="str">
            <v>IPXU3607929</v>
          </cell>
          <cell r="B532">
            <v>20</v>
          </cell>
          <cell r="C532">
            <v>43586</v>
          </cell>
          <cell r="D532">
            <v>483</v>
          </cell>
          <cell r="E532" t="str">
            <v>WECC1930EMB1002</v>
          </cell>
          <cell r="F532" t="str">
            <v>NICT</v>
          </cell>
          <cell r="G532" t="str">
            <v>NICT</v>
          </cell>
          <cell r="H532">
            <v>0</v>
          </cell>
          <cell r="I532">
            <v>0</v>
          </cell>
          <cell r="J532">
            <v>0</v>
          </cell>
          <cell r="K532" t="str">
            <v>MARTIN AMWAYI OBINDO</v>
          </cell>
          <cell r="L532" t="str">
            <v>CARGO PLAN MOVERS AND FORWARDERS LIMI</v>
          </cell>
          <cell r="M532" t="str">
            <v>Pend</v>
          </cell>
          <cell r="N532" t="str">
            <v>Pend</v>
          </cell>
          <cell r="O532" t="str">
            <v>4 X 20DV CONTAINERS SAID TO CONTAIN 24 PALLETS CERAMIC TILES 1 X 20 DV CONTAINER SAID TO CONTAIN 23 PALLETS CERAMIC TILES 2 X 20 DV CONTAINERS SAID TO CONTAIN 47 PALLETS CONTAIN 2600 74M CERAMIC TILES HS CODE 690740 CARGO IN TRANSIT TO I C D EMBAKASI NAIR_x0000__x0000_ȃ㄁Arial monospaced for SAP_x0000__x0000__x0000__x0000__x0000__x0000__x0000__x0000_Arial monospaced for SAP Bold_x0000__x0000__x0000__x0000__x0000__x0000__x0000__x0000__x0000__x0000__x0000__x0000__x0000__x0000__x0000__x0000__x0000__x0000__x0000__x0000__x0000__x0000__x0000__x0000__x0000__x0000__x0000__x0000__x0000__x0000__x0000__x0000__x0000__x0000__x0000_Bold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癤ࠀ_x0000__x0000__x0000__x0000_＞‟%_x0000__x001E__x0000__x0007__x0000__x0005__x0000__x0000__x0000__x0013__x0000__x0014__x0000_ʼ_x0000__x0000__x0000_`_x0000_`_x0000_ ﬂ_x001F_ _x0000_㘀_x0000__x0000_ _x0000_ࠀ_x0000_ऱ_x0000_Ӎ_x0000__x0001__x0000__x0000__x0000__x0000__x0000__x0000__x0000__x0001_</v>
          </cell>
          <cell r="P532" t="str">
            <v>Pend</v>
          </cell>
          <cell r="Q532" t="str">
            <v>Pend</v>
          </cell>
          <cell r="R532" t="str">
            <v>Pend</v>
          </cell>
          <cell r="S532" t="str">
            <v>6. ABOVE 1 YEAR</v>
          </cell>
          <cell r="T532" t="str">
            <v>PENDING DECLARATION</v>
          </cell>
        </row>
        <row r="533">
          <cell r="A533" t="str">
            <v>SUDU6560188</v>
          </cell>
          <cell r="B533">
            <v>40</v>
          </cell>
          <cell r="C533">
            <v>43590</v>
          </cell>
          <cell r="D533">
            <v>479</v>
          </cell>
          <cell r="E533" t="str">
            <v>581562241</v>
          </cell>
          <cell r="F533" t="str">
            <v>MITCH</v>
          </cell>
          <cell r="G533" t="str">
            <v>MITCH</v>
          </cell>
          <cell r="H533">
            <v>0</v>
          </cell>
          <cell r="I533">
            <v>0</v>
          </cell>
          <cell r="J533">
            <v>0</v>
          </cell>
          <cell r="K533" t="str">
            <v>SOUTH NYANZA SUGAR COMPANY LIMITED</v>
          </cell>
          <cell r="L533" t="str">
            <v>Pend</v>
          </cell>
          <cell r="M533" t="str">
            <v>Pend</v>
          </cell>
          <cell r="N533" t="str">
            <v>Pend</v>
          </cell>
          <cell r="O533" t="str">
            <v>16 CRATES 5 BUNDLES HS CODE NO 84049000 BOILER BANK TUBES AS PER THE TECHNICAL SPECIFICATIONS AS PER THE DETAIL S MENTIONED BELOW A SIZE 63 5 MM OD X 3 66 MM THCK X LENGTH AS PER DRG NO SK 692 B SIZE 76 2 MM OD X 3 66 MM THCK X LENGTH AS PER DRG NO SK 692 I NVOICE NO SEPL EXP 02 19-20 DATE 10 04 2019 SB NO 3536502 16 04 2019NT WT 21654 60 KGS INTRANSIT TO PORT CLEARANCE</v>
          </cell>
          <cell r="P533" t="str">
            <v>Pend</v>
          </cell>
          <cell r="Q533" t="str">
            <v>Pend</v>
          </cell>
          <cell r="R533" t="str">
            <v>Pend</v>
          </cell>
          <cell r="S533" t="str">
            <v>6. ABOVE 1 YEAR</v>
          </cell>
          <cell r="T533" t="str">
            <v>PENDING DECLARATION</v>
          </cell>
        </row>
        <row r="534">
          <cell r="A534" t="str">
            <v>SUDU6876540</v>
          </cell>
          <cell r="B534">
            <v>40</v>
          </cell>
          <cell r="C534">
            <v>43592</v>
          </cell>
          <cell r="D534">
            <v>477</v>
          </cell>
          <cell r="E534" t="str">
            <v>968285866</v>
          </cell>
          <cell r="F534" t="str">
            <v>MITCH</v>
          </cell>
          <cell r="G534" t="str">
            <v>MITCH</v>
          </cell>
          <cell r="H534">
            <v>0</v>
          </cell>
          <cell r="I534">
            <v>0</v>
          </cell>
          <cell r="J534">
            <v>0</v>
          </cell>
          <cell r="K534" t="str">
            <v>SCORE INVESTMENT LIMITED P O BOX 5</v>
          </cell>
          <cell r="L534" t="str">
            <v>Pend</v>
          </cell>
          <cell r="M534" t="str">
            <v>Pend</v>
          </cell>
          <cell r="N534" t="str">
            <v>Pend</v>
          </cell>
          <cell r="O534" t="str">
            <v>USED MOTORCYCLES PARTS DESRIPTION OF GOODS NOTE NON DANGER OUS GOODS THE FUEL TANK S OF THE VEHICLE OF EQUIPMENT POWERED BY A FLAMMABLE LIQUID FUEL IS EMPTY AND INSTALLED BATTERIES ARE PR OTECTED FROM SHORT CIRCUIT USED MOTORCYCLES 110UNI TS NO MAKERMODEL FRAME NO COLOR </v>
          </cell>
          <cell r="P534" t="str">
            <v>Pend</v>
          </cell>
          <cell r="Q534" t="str">
            <v>Pend</v>
          </cell>
          <cell r="R534" t="str">
            <v>Pend</v>
          </cell>
          <cell r="S534" t="str">
            <v>6. ABOVE 1 YEAR</v>
          </cell>
          <cell r="T534" t="str">
            <v>PENDING DECLARATION</v>
          </cell>
        </row>
        <row r="535">
          <cell r="A535" t="str">
            <v>TCNU2124460</v>
          </cell>
          <cell r="B535">
            <v>40</v>
          </cell>
          <cell r="C535">
            <v>43592</v>
          </cell>
          <cell r="D535">
            <v>477</v>
          </cell>
          <cell r="E535" t="str">
            <v>146900238407</v>
          </cell>
          <cell r="F535" t="str">
            <v>MITCH</v>
          </cell>
          <cell r="G535" t="str">
            <v>MITCH</v>
          </cell>
          <cell r="H535">
            <v>2019</v>
          </cell>
          <cell r="I535" t="str">
            <v>ICD</v>
          </cell>
          <cell r="J535">
            <v>120662</v>
          </cell>
          <cell r="K535" t="str">
            <v>ELASTOMER TRADING LIMITED</v>
          </cell>
          <cell r="L535" t="str">
            <v>Pend</v>
          </cell>
          <cell r="M535" t="str">
            <v>Pend</v>
          </cell>
          <cell r="N535" t="str">
            <v>Pend</v>
          </cell>
          <cell r="O535" t="str">
            <v>GEOTEXTILEHS CODE 5911 90</v>
          </cell>
          <cell r="P535" t="str">
            <v>Pend</v>
          </cell>
          <cell r="Q535" t="str">
            <v>Pend</v>
          </cell>
          <cell r="R535" t="str">
            <v>Pend</v>
          </cell>
          <cell r="S535" t="str">
            <v>6. ABOVE 1 YEAR</v>
          </cell>
          <cell r="T535" t="str">
            <v>PENDING DPC</v>
          </cell>
        </row>
        <row r="536">
          <cell r="A536" t="str">
            <v>TGHU9337670</v>
          </cell>
          <cell r="B536">
            <v>40</v>
          </cell>
          <cell r="C536">
            <v>43593</v>
          </cell>
          <cell r="D536">
            <v>476</v>
          </cell>
          <cell r="E536" t="str">
            <v>EPIRCHNSHN257809</v>
          </cell>
          <cell r="F536" t="str">
            <v>NICT</v>
          </cell>
          <cell r="G536" t="str">
            <v>NICT</v>
          </cell>
          <cell r="H536">
            <v>0</v>
          </cell>
          <cell r="I536">
            <v>0</v>
          </cell>
          <cell r="J536">
            <v>0</v>
          </cell>
          <cell r="K536" t="str">
            <v>LIMO AUTO LIMITED MOMBASA TRADE CEN TRE 2ND FLOOR P O BOX 1264300400</v>
          </cell>
          <cell r="L536" t="str">
            <v>Pend</v>
          </cell>
          <cell r="M536" t="str">
            <v>Pend</v>
          </cell>
          <cell r="N536" t="str">
            <v>Pend</v>
          </cell>
          <cell r="O536" t="str">
            <v>1 X HIGH CUBE 40 CONTAINER SAID TO CONTAIN TOTAL 7 SEVEN ONLY PACKAGES TRACK SCALE HS CODE 84238910 TOTAL NUMBER OF PACKAGES 7 TOTAL TARE WEIGHT 3890 000 KGS TOTAL CARGO WEIGHT 10000 000 HOUSE HOUSE PORT NOMINATION AS PER KPA DIRECTIVE</v>
          </cell>
          <cell r="P536" t="str">
            <v>Pend</v>
          </cell>
          <cell r="Q536" t="str">
            <v>Pend</v>
          </cell>
          <cell r="R536" t="str">
            <v>Pend</v>
          </cell>
          <cell r="S536" t="str">
            <v>6. ABOVE 1 YEAR</v>
          </cell>
          <cell r="T536" t="str">
            <v>PENDING DECLARATION</v>
          </cell>
        </row>
        <row r="537">
          <cell r="A537" t="str">
            <v>HMCU9106689</v>
          </cell>
          <cell r="B537">
            <v>40</v>
          </cell>
          <cell r="C537">
            <v>43594</v>
          </cell>
          <cell r="D537">
            <v>475</v>
          </cell>
          <cell r="E537" t="str">
            <v>142951743467</v>
          </cell>
          <cell r="F537" t="str">
            <v>MITCH</v>
          </cell>
          <cell r="G537" t="str">
            <v>MITCH</v>
          </cell>
          <cell r="H537">
            <v>2019</v>
          </cell>
          <cell r="I537" t="str">
            <v>ICD</v>
          </cell>
          <cell r="J537" t="str">
            <v>145176 </v>
          </cell>
          <cell r="K537" t="str">
            <v>MINISTRY OF DEFENSE</v>
          </cell>
          <cell r="L537" t="str">
            <v>DEPARTMENT OF DEFENCE</v>
          </cell>
          <cell r="M537">
            <v>43749</v>
          </cell>
          <cell r="N537" t="str">
            <v>14/10/2019 </v>
          </cell>
          <cell r="O537" t="str">
            <v>RAINCOAT</v>
          </cell>
          <cell r="P537" t="str">
            <v>Pend</v>
          </cell>
          <cell r="Q537" t="str">
            <v>Pend</v>
          </cell>
          <cell r="R537" t="str">
            <v>Pend</v>
          </cell>
          <cell r="S537" t="str">
            <v>6. ABOVE 1 YEAR</v>
          </cell>
          <cell r="T537" t="str">
            <v>RELEASED BUT IN YARD</v>
          </cell>
        </row>
        <row r="538">
          <cell r="A538" t="str">
            <v>TCNU6034390</v>
          </cell>
          <cell r="B538">
            <v>40</v>
          </cell>
          <cell r="C538">
            <v>43599</v>
          </cell>
          <cell r="D538">
            <v>470</v>
          </cell>
          <cell r="E538" t="str">
            <v>140900345484</v>
          </cell>
          <cell r="F538" t="str">
            <v>MITCH</v>
          </cell>
          <cell r="G538" t="str">
            <v>MITCH</v>
          </cell>
          <cell r="H538">
            <v>2019</v>
          </cell>
          <cell r="I538" t="str">
            <v>ICD</v>
          </cell>
          <cell r="J538" t="str">
            <v>104626 </v>
          </cell>
          <cell r="K538" t="str">
            <v>COMPANY GILBERT WESONGA MUGENI</v>
          </cell>
          <cell r="L538" t="str">
            <v>HOMELAND FREIGHT LIMITED</v>
          </cell>
          <cell r="M538">
            <v>43809</v>
          </cell>
          <cell r="N538" t="str">
            <v>13/03/2020 </v>
          </cell>
          <cell r="O538" t="str">
            <v>MAIZE MILLING PRODUCTION LINEN M MAIZE MILLING PRODUCTION LINE</v>
          </cell>
          <cell r="P538" t="str">
            <v>Pend</v>
          </cell>
          <cell r="Q538" t="str">
            <v>Pend</v>
          </cell>
          <cell r="R538" t="str">
            <v>Pend</v>
          </cell>
          <cell r="S538" t="str">
            <v>6. ABOVE 1 YEAR</v>
          </cell>
          <cell r="T538" t="str">
            <v>RELEASED BUT IN YARD</v>
          </cell>
        </row>
        <row r="539">
          <cell r="A539" t="str">
            <v>MRKU5069472</v>
          </cell>
          <cell r="B539">
            <v>40</v>
          </cell>
          <cell r="C539">
            <v>43601</v>
          </cell>
          <cell r="D539">
            <v>468</v>
          </cell>
          <cell r="E539" t="str">
            <v>968711448</v>
          </cell>
          <cell r="F539" t="str">
            <v>MITCH</v>
          </cell>
          <cell r="G539" t="str">
            <v>MITCH</v>
          </cell>
          <cell r="H539">
            <v>2019</v>
          </cell>
          <cell r="I539" t="str">
            <v>ICD</v>
          </cell>
          <cell r="J539">
            <v>118437</v>
          </cell>
          <cell r="K539" t="str">
            <v>AFRICA AISA CONNECTION ENTERPRISESLIMITED P O BOX 81238 - 80100 MOMBASA G P O TEL 00254727036378 EMAIL ID AFRICA</v>
          </cell>
          <cell r="L539" t="str">
            <v>Pend</v>
          </cell>
          <cell r="M539">
            <v>43705</v>
          </cell>
          <cell r="N539">
            <v>43705</v>
          </cell>
          <cell r="O539" t="str">
            <v>1 X 40 HQ CONTAINER SAID TO CONTAIN TOTAL 62 PACKAGES TOTAL SIXTY TWO PACKAGES ONLY 1 STICKERS - 1 CARTON HS CODE 48201090 2 BOOKS - 1 CARTON HS CODE 48201090 3 UPSPRING CAP SEAL- 3 CARTONS HS CODE 39206290 4 FULL CAP - 17 BAGS HS CODE 39235010 5 PLASTIC BOTTLE - 40 PACKAGES H S CODE 39233090 S BILL 3587602 DT 18 04 2019 IHL COLLECT FREIGHT PREPAID 9 DAYS FREE TIME AT DESTINATION INTR</v>
          </cell>
          <cell r="P539" t="str">
            <v>Pend</v>
          </cell>
          <cell r="Q539" t="str">
            <v>Pend</v>
          </cell>
          <cell r="R539" t="str">
            <v>Pend</v>
          </cell>
          <cell r="S539" t="str">
            <v>6. ABOVE 1 YEAR</v>
          </cell>
          <cell r="T539" t="str">
            <v>RELEASED BUT IN YARD</v>
          </cell>
        </row>
        <row r="540">
          <cell r="A540" t="str">
            <v>MEDU1908398</v>
          </cell>
          <cell r="B540">
            <v>20</v>
          </cell>
          <cell r="C540">
            <v>43607</v>
          </cell>
          <cell r="D540">
            <v>462</v>
          </cell>
          <cell r="E540" t="str">
            <v>WECC1946MBA1005</v>
          </cell>
          <cell r="F540" t="str">
            <v>MITCH</v>
          </cell>
          <cell r="G540" t="str">
            <v>MITCH</v>
          </cell>
          <cell r="H540">
            <v>2019</v>
          </cell>
          <cell r="I540" t="str">
            <v>ICD</v>
          </cell>
          <cell r="J540">
            <v>116479</v>
          </cell>
          <cell r="K540" t="str">
            <v>MAX GLOBAL GROUP LTD</v>
          </cell>
          <cell r="L540" t="str">
            <v>BDP INTERNATIONAL LIMITED</v>
          </cell>
          <cell r="M540" t="str">
            <v>Pend</v>
          </cell>
          <cell r="N540" t="str">
            <v>Pend</v>
          </cell>
          <cell r="O540"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0" t="str">
            <v>Pend</v>
          </cell>
          <cell r="Q540" t="str">
            <v>Pend</v>
          </cell>
          <cell r="R540" t="str">
            <v>Pend</v>
          </cell>
          <cell r="S540" t="str">
            <v>6. ABOVE 1 YEAR</v>
          </cell>
          <cell r="T540" t="str">
            <v>PENDING DPC</v>
          </cell>
        </row>
        <row r="541">
          <cell r="A541" t="str">
            <v>MEDU2209245</v>
          </cell>
          <cell r="B541">
            <v>20</v>
          </cell>
          <cell r="C541">
            <v>43607</v>
          </cell>
          <cell r="D541">
            <v>462</v>
          </cell>
          <cell r="E541" t="str">
            <v>WECC1946MBA1005</v>
          </cell>
          <cell r="F541" t="str">
            <v>MITCH</v>
          </cell>
          <cell r="G541" t="str">
            <v>MITCH</v>
          </cell>
          <cell r="H541">
            <v>2019</v>
          </cell>
          <cell r="I541" t="str">
            <v>ICD</v>
          </cell>
          <cell r="J541">
            <v>116479</v>
          </cell>
          <cell r="K541" t="str">
            <v>MAX GLOBAL GROUP LTD</v>
          </cell>
          <cell r="L541" t="str">
            <v>BDP INTERNATIONAL LIMITED</v>
          </cell>
          <cell r="M541" t="str">
            <v>Pend</v>
          </cell>
          <cell r="N541" t="str">
            <v>Pend</v>
          </cell>
          <cell r="O541"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1" t="str">
            <v>Pend</v>
          </cell>
          <cell r="Q541" t="str">
            <v>Pend</v>
          </cell>
          <cell r="R541" t="str">
            <v>Pend</v>
          </cell>
          <cell r="S541" t="str">
            <v>6. ABOVE 1 YEAR</v>
          </cell>
          <cell r="T541" t="str">
            <v>PENDING DPC</v>
          </cell>
        </row>
        <row r="542">
          <cell r="A542" t="str">
            <v>MSCU3279678</v>
          </cell>
          <cell r="B542">
            <v>20</v>
          </cell>
          <cell r="C542">
            <v>43607</v>
          </cell>
          <cell r="D542">
            <v>462</v>
          </cell>
          <cell r="E542" t="str">
            <v>WECC1946MBA1005</v>
          </cell>
          <cell r="F542" t="str">
            <v>MITCH</v>
          </cell>
          <cell r="G542" t="str">
            <v>MITCH</v>
          </cell>
          <cell r="H542">
            <v>2019</v>
          </cell>
          <cell r="I542" t="str">
            <v>ICD</v>
          </cell>
          <cell r="J542">
            <v>116479</v>
          </cell>
          <cell r="K542" t="str">
            <v>MAX GLOBAL GROUP LTD</v>
          </cell>
          <cell r="L542" t="str">
            <v>BDP INTERNATIONAL LIMITED</v>
          </cell>
          <cell r="M542" t="str">
            <v>Pend</v>
          </cell>
          <cell r="N542" t="str">
            <v>Pend</v>
          </cell>
          <cell r="O542"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2" t="str">
            <v>Pend</v>
          </cell>
          <cell r="Q542" t="str">
            <v>Pend</v>
          </cell>
          <cell r="R542" t="str">
            <v>Pend</v>
          </cell>
          <cell r="S542" t="str">
            <v>6. ABOVE 1 YEAR</v>
          </cell>
          <cell r="T542" t="str">
            <v>PENDING DPC</v>
          </cell>
        </row>
        <row r="543">
          <cell r="A543" t="str">
            <v>TRHU3571548</v>
          </cell>
          <cell r="B543">
            <v>20</v>
          </cell>
          <cell r="C543">
            <v>43607</v>
          </cell>
          <cell r="D543">
            <v>462</v>
          </cell>
          <cell r="E543" t="str">
            <v>WECC1946MBA1005</v>
          </cell>
          <cell r="F543" t="str">
            <v>MITCH</v>
          </cell>
          <cell r="G543" t="str">
            <v>MITCH</v>
          </cell>
          <cell r="H543">
            <v>2019</v>
          </cell>
          <cell r="I543" t="str">
            <v>ICD</v>
          </cell>
          <cell r="J543">
            <v>116479</v>
          </cell>
          <cell r="K543" t="str">
            <v>MAX GLOBAL GROUP LTD</v>
          </cell>
          <cell r="L543" t="str">
            <v>BDP INTERNATIONAL LIMITED</v>
          </cell>
          <cell r="M543" t="str">
            <v>Pend</v>
          </cell>
          <cell r="N543" t="str">
            <v>Pend</v>
          </cell>
          <cell r="O543"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3" t="str">
            <v>Pend</v>
          </cell>
          <cell r="Q543" t="str">
            <v>Pend</v>
          </cell>
          <cell r="R543" t="str">
            <v>Pend</v>
          </cell>
          <cell r="S543" t="str">
            <v>6. ABOVE 1 YEAR</v>
          </cell>
          <cell r="T543" t="str">
            <v>PENDING DPC</v>
          </cell>
        </row>
        <row r="544">
          <cell r="A544" t="str">
            <v>BEAU2822776</v>
          </cell>
          <cell r="B544">
            <v>20</v>
          </cell>
          <cell r="C544">
            <v>43608</v>
          </cell>
          <cell r="D544">
            <v>461</v>
          </cell>
          <cell r="E544" t="str">
            <v>WECC1946MBA1005</v>
          </cell>
          <cell r="F544" t="str">
            <v>MITCH</v>
          </cell>
          <cell r="G544" t="str">
            <v>MITCH</v>
          </cell>
          <cell r="H544">
            <v>2019</v>
          </cell>
          <cell r="I544" t="str">
            <v>ICD</v>
          </cell>
          <cell r="J544">
            <v>116479</v>
          </cell>
          <cell r="K544" t="str">
            <v>MAX GLOBAL GROUP LTD</v>
          </cell>
          <cell r="L544" t="str">
            <v>BDP INTERNATIONAL LIMITED</v>
          </cell>
          <cell r="M544" t="str">
            <v>Pend</v>
          </cell>
          <cell r="N544" t="str">
            <v>Pend</v>
          </cell>
          <cell r="O544"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4" t="str">
            <v>Pend</v>
          </cell>
          <cell r="Q544" t="str">
            <v>Pend</v>
          </cell>
          <cell r="R544" t="str">
            <v>Pend</v>
          </cell>
          <cell r="S544" t="str">
            <v>6. ABOVE 1 YEAR</v>
          </cell>
          <cell r="T544" t="str">
            <v>PENDING DPC</v>
          </cell>
        </row>
        <row r="545">
          <cell r="A545" t="str">
            <v>CLHU3874613</v>
          </cell>
          <cell r="B545">
            <v>20</v>
          </cell>
          <cell r="C545">
            <v>43608</v>
          </cell>
          <cell r="D545">
            <v>461</v>
          </cell>
          <cell r="E545" t="str">
            <v>WECC1946MBA1005</v>
          </cell>
          <cell r="F545" t="str">
            <v>MITCH</v>
          </cell>
          <cell r="G545" t="str">
            <v>MITCH</v>
          </cell>
          <cell r="H545">
            <v>2019</v>
          </cell>
          <cell r="I545" t="str">
            <v>ICD</v>
          </cell>
          <cell r="J545">
            <v>116479</v>
          </cell>
          <cell r="K545" t="str">
            <v>MAX GLOBAL GROUP LTD</v>
          </cell>
          <cell r="L545" t="str">
            <v>BDP INTERNATIONAL LIMITED</v>
          </cell>
          <cell r="M545" t="str">
            <v>Pend</v>
          </cell>
          <cell r="N545" t="str">
            <v>Pend</v>
          </cell>
          <cell r="O545"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5" t="str">
            <v>Pend</v>
          </cell>
          <cell r="Q545" t="str">
            <v>Pend</v>
          </cell>
          <cell r="R545" t="str">
            <v>Pend</v>
          </cell>
          <cell r="S545" t="str">
            <v>6. ABOVE 1 YEAR</v>
          </cell>
          <cell r="T545" t="str">
            <v>PENDING DPC</v>
          </cell>
        </row>
        <row r="546">
          <cell r="A546" t="str">
            <v>CRXU1549689</v>
          </cell>
          <cell r="B546">
            <v>20</v>
          </cell>
          <cell r="C546">
            <v>43608</v>
          </cell>
          <cell r="D546">
            <v>461</v>
          </cell>
          <cell r="E546" t="str">
            <v>WECC1946MBA1005</v>
          </cell>
          <cell r="F546" t="str">
            <v>MITCH</v>
          </cell>
          <cell r="G546" t="str">
            <v>MITCH</v>
          </cell>
          <cell r="H546">
            <v>2019</v>
          </cell>
          <cell r="I546" t="str">
            <v>ICD</v>
          </cell>
          <cell r="J546">
            <v>116479</v>
          </cell>
          <cell r="K546" t="str">
            <v>MAX GLOBAL GROUP LTD</v>
          </cell>
          <cell r="L546" t="str">
            <v>BDP INTERNATIONAL LIMITED</v>
          </cell>
          <cell r="M546" t="str">
            <v>Pend</v>
          </cell>
          <cell r="N546" t="str">
            <v>Pend</v>
          </cell>
          <cell r="O546"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6" t="str">
            <v>Pend</v>
          </cell>
          <cell r="Q546" t="str">
            <v>Pend</v>
          </cell>
          <cell r="R546" t="str">
            <v>Pend</v>
          </cell>
          <cell r="S546" t="str">
            <v>6. ABOVE 1 YEAR</v>
          </cell>
          <cell r="T546" t="str">
            <v>PENDING DPC</v>
          </cell>
        </row>
        <row r="547">
          <cell r="A547" t="str">
            <v>CXDU1971233</v>
          </cell>
          <cell r="B547">
            <v>20</v>
          </cell>
          <cell r="C547">
            <v>43608</v>
          </cell>
          <cell r="D547">
            <v>461</v>
          </cell>
          <cell r="E547" t="str">
            <v>WECC1946MBA1005</v>
          </cell>
          <cell r="F547" t="str">
            <v>MITCH</v>
          </cell>
          <cell r="G547" t="str">
            <v>MITCH</v>
          </cell>
          <cell r="H547">
            <v>2019</v>
          </cell>
          <cell r="I547" t="str">
            <v>ICD</v>
          </cell>
          <cell r="J547">
            <v>116479</v>
          </cell>
          <cell r="K547" t="str">
            <v>MAX GLOBAL GROUP LTD</v>
          </cell>
          <cell r="L547" t="str">
            <v>BDP INTERNATIONAL LIMITED</v>
          </cell>
          <cell r="M547" t="str">
            <v>Pend</v>
          </cell>
          <cell r="N547" t="str">
            <v>Pend</v>
          </cell>
          <cell r="O547"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7" t="str">
            <v>Pend</v>
          </cell>
          <cell r="Q547" t="str">
            <v>Pend</v>
          </cell>
          <cell r="R547" t="str">
            <v>Pend</v>
          </cell>
          <cell r="S547" t="str">
            <v>6. ABOVE 1 YEAR</v>
          </cell>
          <cell r="T547" t="str">
            <v>PENDING DPC</v>
          </cell>
        </row>
        <row r="548">
          <cell r="A548" t="str">
            <v>GLDU5085932</v>
          </cell>
          <cell r="B548">
            <v>20</v>
          </cell>
          <cell r="C548">
            <v>43608</v>
          </cell>
          <cell r="D548">
            <v>461</v>
          </cell>
          <cell r="E548" t="str">
            <v>WECC1946MBA1005</v>
          </cell>
          <cell r="F548" t="str">
            <v>MITCH</v>
          </cell>
          <cell r="G548" t="str">
            <v>MITCH</v>
          </cell>
          <cell r="H548">
            <v>2019</v>
          </cell>
          <cell r="I548" t="str">
            <v>ICD</v>
          </cell>
          <cell r="J548">
            <v>116479</v>
          </cell>
          <cell r="K548" t="str">
            <v>MAX GLOBAL GROUP LTD</v>
          </cell>
          <cell r="L548" t="str">
            <v>BDP INTERNATIONAL LIMITED</v>
          </cell>
          <cell r="M548" t="str">
            <v>Pend</v>
          </cell>
          <cell r="N548" t="str">
            <v>Pend</v>
          </cell>
          <cell r="O548"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8" t="str">
            <v>Pend</v>
          </cell>
          <cell r="Q548" t="str">
            <v>Pend</v>
          </cell>
          <cell r="R548" t="str">
            <v>Pend</v>
          </cell>
          <cell r="S548" t="str">
            <v>6. ABOVE 1 YEAR</v>
          </cell>
          <cell r="T548" t="str">
            <v>PENDING DPC</v>
          </cell>
        </row>
        <row r="549">
          <cell r="A549" t="str">
            <v>MEDU1014974</v>
          </cell>
          <cell r="B549">
            <v>20</v>
          </cell>
          <cell r="C549">
            <v>43608</v>
          </cell>
          <cell r="D549">
            <v>461</v>
          </cell>
          <cell r="E549" t="str">
            <v>WECC1946MBA1005</v>
          </cell>
          <cell r="F549" t="str">
            <v>MITCH</v>
          </cell>
          <cell r="G549" t="str">
            <v>MITCH</v>
          </cell>
          <cell r="H549">
            <v>2019</v>
          </cell>
          <cell r="I549" t="str">
            <v>ICD</v>
          </cell>
          <cell r="J549">
            <v>116479</v>
          </cell>
          <cell r="K549" t="str">
            <v>MAX GLOBAL GROUP LTD</v>
          </cell>
          <cell r="L549" t="str">
            <v>BDP INTERNATIONAL LIMITED</v>
          </cell>
          <cell r="M549" t="str">
            <v>Pend</v>
          </cell>
          <cell r="N549" t="str">
            <v>Pend</v>
          </cell>
          <cell r="O549"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49" t="str">
            <v>Pend</v>
          </cell>
          <cell r="Q549" t="str">
            <v>Pend</v>
          </cell>
          <cell r="R549" t="str">
            <v>Pend</v>
          </cell>
          <cell r="S549" t="str">
            <v>6. ABOVE 1 YEAR</v>
          </cell>
          <cell r="T549" t="str">
            <v>PENDING DPC</v>
          </cell>
        </row>
        <row r="550">
          <cell r="A550" t="str">
            <v>MEDU6375075</v>
          </cell>
          <cell r="B550">
            <v>20</v>
          </cell>
          <cell r="C550">
            <v>43608</v>
          </cell>
          <cell r="D550">
            <v>461</v>
          </cell>
          <cell r="E550" t="str">
            <v>WECC1946MBA1005</v>
          </cell>
          <cell r="F550" t="str">
            <v>MITCH</v>
          </cell>
          <cell r="G550" t="str">
            <v>MITCH</v>
          </cell>
          <cell r="H550">
            <v>2019</v>
          </cell>
          <cell r="I550" t="str">
            <v>ICD</v>
          </cell>
          <cell r="J550">
            <v>116479</v>
          </cell>
          <cell r="K550" t="str">
            <v>MAX GLOBAL GROUP LTD</v>
          </cell>
          <cell r="L550" t="str">
            <v>BDP INTERNATIONAL LIMITED</v>
          </cell>
          <cell r="M550" t="str">
            <v>Pend</v>
          </cell>
          <cell r="N550" t="str">
            <v>Pend</v>
          </cell>
          <cell r="O550"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0" t="str">
            <v>Pend</v>
          </cell>
          <cell r="Q550" t="str">
            <v>Pend</v>
          </cell>
          <cell r="R550" t="str">
            <v>Pend</v>
          </cell>
          <cell r="S550" t="str">
            <v>6. ABOVE 1 YEAR</v>
          </cell>
          <cell r="T550" t="str">
            <v>PENDING DPC</v>
          </cell>
        </row>
        <row r="551">
          <cell r="A551" t="str">
            <v>MEDU6887826</v>
          </cell>
          <cell r="B551">
            <v>20</v>
          </cell>
          <cell r="C551">
            <v>43608</v>
          </cell>
          <cell r="D551">
            <v>461</v>
          </cell>
          <cell r="E551" t="str">
            <v>WECC1946MBA1005</v>
          </cell>
          <cell r="F551" t="str">
            <v>MITCH</v>
          </cell>
          <cell r="G551" t="str">
            <v>MITCH</v>
          </cell>
          <cell r="H551">
            <v>2019</v>
          </cell>
          <cell r="I551" t="str">
            <v>ICD</v>
          </cell>
          <cell r="J551">
            <v>116479</v>
          </cell>
          <cell r="K551" t="str">
            <v>MAX GLOBAL GROUP LTD</v>
          </cell>
          <cell r="L551" t="str">
            <v>BDP INTERNATIONAL LIMITED</v>
          </cell>
          <cell r="M551" t="str">
            <v>Pend</v>
          </cell>
          <cell r="N551" t="str">
            <v>Pend</v>
          </cell>
          <cell r="O551"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1" t="str">
            <v>Pend</v>
          </cell>
          <cell r="Q551" t="str">
            <v>Pend</v>
          </cell>
          <cell r="R551" t="str">
            <v>Pend</v>
          </cell>
          <cell r="S551" t="str">
            <v>6. ABOVE 1 YEAR</v>
          </cell>
          <cell r="T551" t="str">
            <v>PENDING DPC</v>
          </cell>
        </row>
        <row r="552">
          <cell r="A552" t="str">
            <v>MEDU6900635</v>
          </cell>
          <cell r="B552">
            <v>20</v>
          </cell>
          <cell r="C552">
            <v>43608</v>
          </cell>
          <cell r="D552">
            <v>461</v>
          </cell>
          <cell r="E552" t="str">
            <v>WECC1946MBA1005</v>
          </cell>
          <cell r="F552" t="str">
            <v>MITCH</v>
          </cell>
          <cell r="G552" t="str">
            <v>MITCH</v>
          </cell>
          <cell r="H552">
            <v>2019</v>
          </cell>
          <cell r="I552" t="str">
            <v>ICD</v>
          </cell>
          <cell r="J552">
            <v>116479</v>
          </cell>
          <cell r="K552" t="str">
            <v>MAX GLOBAL GROUP LTD</v>
          </cell>
          <cell r="L552" t="str">
            <v>BDP INTERNATIONAL LIMITED</v>
          </cell>
          <cell r="M552" t="str">
            <v>Pend</v>
          </cell>
          <cell r="N552" t="str">
            <v>Pend</v>
          </cell>
          <cell r="O552"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2" t="str">
            <v>Pend</v>
          </cell>
          <cell r="Q552" t="str">
            <v>Pend</v>
          </cell>
          <cell r="R552" t="str">
            <v>Pend</v>
          </cell>
          <cell r="S552" t="str">
            <v>6. ABOVE 1 YEAR</v>
          </cell>
          <cell r="T552" t="str">
            <v>PENDING DPC</v>
          </cell>
        </row>
        <row r="553">
          <cell r="A553" t="str">
            <v>MSCU6852968</v>
          </cell>
          <cell r="B553">
            <v>20</v>
          </cell>
          <cell r="C553">
            <v>43608</v>
          </cell>
          <cell r="D553">
            <v>461</v>
          </cell>
          <cell r="E553" t="str">
            <v>WECC1946MBA1005</v>
          </cell>
          <cell r="F553" t="str">
            <v>MITCH</v>
          </cell>
          <cell r="G553" t="str">
            <v>MITCH</v>
          </cell>
          <cell r="H553">
            <v>2019</v>
          </cell>
          <cell r="I553" t="str">
            <v>ICD</v>
          </cell>
          <cell r="J553">
            <v>116479</v>
          </cell>
          <cell r="K553" t="str">
            <v>MAX GLOBAL GROUP LTD</v>
          </cell>
          <cell r="L553" t="str">
            <v>BDP INTERNATIONAL LIMITED</v>
          </cell>
          <cell r="M553" t="str">
            <v>Pend</v>
          </cell>
          <cell r="N553" t="str">
            <v>Pend</v>
          </cell>
          <cell r="O553"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3" t="str">
            <v>Pend</v>
          </cell>
          <cell r="Q553" t="str">
            <v>Pend</v>
          </cell>
          <cell r="R553" t="str">
            <v>Pend</v>
          </cell>
          <cell r="S553" t="str">
            <v>6. ABOVE 1 YEAR</v>
          </cell>
          <cell r="T553" t="str">
            <v>PENDING DPC</v>
          </cell>
        </row>
        <row r="554">
          <cell r="A554" t="str">
            <v>TGHU2995088</v>
          </cell>
          <cell r="B554">
            <v>20</v>
          </cell>
          <cell r="C554">
            <v>43608</v>
          </cell>
          <cell r="D554">
            <v>461</v>
          </cell>
          <cell r="E554" t="str">
            <v>WECC1946MBA1005</v>
          </cell>
          <cell r="F554" t="str">
            <v>MITCH</v>
          </cell>
          <cell r="G554" t="str">
            <v>MITCH</v>
          </cell>
          <cell r="H554">
            <v>2019</v>
          </cell>
          <cell r="I554" t="str">
            <v>ICD</v>
          </cell>
          <cell r="J554">
            <v>116479</v>
          </cell>
          <cell r="K554" t="str">
            <v>MAX GLOBAL GROUP LTD</v>
          </cell>
          <cell r="L554" t="str">
            <v>BDP INTERNATIONAL LIMITED</v>
          </cell>
          <cell r="M554" t="str">
            <v>Pend</v>
          </cell>
          <cell r="N554" t="str">
            <v>Pend</v>
          </cell>
          <cell r="O554"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4" t="str">
            <v>Pend</v>
          </cell>
          <cell r="Q554" t="str">
            <v>Pend</v>
          </cell>
          <cell r="R554" t="str">
            <v>Pend</v>
          </cell>
          <cell r="S554" t="str">
            <v>6. ABOVE 1 YEAR</v>
          </cell>
          <cell r="T554" t="str">
            <v>PENDING DPC</v>
          </cell>
        </row>
        <row r="555">
          <cell r="A555" t="str">
            <v>GLDU9444964</v>
          </cell>
          <cell r="B555">
            <v>20</v>
          </cell>
          <cell r="C555">
            <v>43609</v>
          </cell>
          <cell r="D555">
            <v>460</v>
          </cell>
          <cell r="E555" t="str">
            <v>WECC1946MBA1005</v>
          </cell>
          <cell r="F555" t="str">
            <v>MITCH</v>
          </cell>
          <cell r="G555" t="str">
            <v>MITCH</v>
          </cell>
          <cell r="H555">
            <v>2019</v>
          </cell>
          <cell r="I555" t="str">
            <v>ICD</v>
          </cell>
          <cell r="J555">
            <v>116479</v>
          </cell>
          <cell r="K555" t="str">
            <v>MAX GLOBAL GROUP LTD</v>
          </cell>
          <cell r="L555" t="str">
            <v>BDP INTERNATIONAL LIMITED</v>
          </cell>
          <cell r="M555" t="str">
            <v>Pend</v>
          </cell>
          <cell r="N555" t="str">
            <v>Pend</v>
          </cell>
          <cell r="O555"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5" t="str">
            <v>Pend</v>
          </cell>
          <cell r="Q555" t="str">
            <v>Pend</v>
          </cell>
          <cell r="R555" t="str">
            <v>Pend</v>
          </cell>
          <cell r="S555" t="str">
            <v>6. ABOVE 1 YEAR</v>
          </cell>
          <cell r="T555" t="str">
            <v>PENDING DPC</v>
          </cell>
        </row>
        <row r="556">
          <cell r="A556" t="str">
            <v>MEDU1801244</v>
          </cell>
          <cell r="B556">
            <v>20</v>
          </cell>
          <cell r="C556">
            <v>43609</v>
          </cell>
          <cell r="D556">
            <v>460</v>
          </cell>
          <cell r="E556" t="str">
            <v>WECC1946MBA1005</v>
          </cell>
          <cell r="F556" t="str">
            <v>MITCH</v>
          </cell>
          <cell r="G556" t="str">
            <v>MITCH</v>
          </cell>
          <cell r="H556">
            <v>2019</v>
          </cell>
          <cell r="I556" t="str">
            <v>ICD</v>
          </cell>
          <cell r="J556">
            <v>116479</v>
          </cell>
          <cell r="K556" t="str">
            <v>MAX GLOBAL GROUP LTD</v>
          </cell>
          <cell r="L556" t="str">
            <v>BDP INTERNATIONAL LIMITED</v>
          </cell>
          <cell r="M556" t="str">
            <v>Pend</v>
          </cell>
          <cell r="N556" t="str">
            <v>Pend</v>
          </cell>
          <cell r="O556"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6" t="str">
            <v>Pend</v>
          </cell>
          <cell r="Q556" t="str">
            <v>Pend</v>
          </cell>
          <cell r="R556" t="str">
            <v>Pend</v>
          </cell>
          <cell r="S556" t="str">
            <v>6. ABOVE 1 YEAR</v>
          </cell>
          <cell r="T556" t="str">
            <v>PENDING DPC</v>
          </cell>
        </row>
        <row r="557">
          <cell r="A557" t="str">
            <v>BMOU2695146</v>
          </cell>
          <cell r="B557">
            <v>20</v>
          </cell>
          <cell r="C557">
            <v>43612</v>
          </cell>
          <cell r="D557">
            <v>457</v>
          </cell>
          <cell r="E557" t="str">
            <v>MSCUW9462208</v>
          </cell>
          <cell r="F557" t="str">
            <v>NICT</v>
          </cell>
          <cell r="G557" t="str">
            <v>NICT</v>
          </cell>
          <cell r="H557">
            <v>0</v>
          </cell>
          <cell r="I557">
            <v>0</v>
          </cell>
          <cell r="J557">
            <v>0</v>
          </cell>
          <cell r="K557" t="str">
            <v>ACCELER GLOBAL LOGISTICS LIMITED</v>
          </cell>
          <cell r="L557" t="str">
            <v>Pend</v>
          </cell>
          <cell r="M557" t="str">
            <v>Pend</v>
          </cell>
          <cell r="N557" t="str">
            <v>Pend</v>
          </cell>
          <cell r="O557" t="str">
            <v>BMW X3 - NEW - X-DRIVE CHA SSIS NO WBATX76080NA16409 ENGINE NO 50349887 COLOU R ALPINE WHITE MODEL 201 8 FOR TESTING PURPOSES</v>
          </cell>
          <cell r="P557" t="str">
            <v>Pend</v>
          </cell>
          <cell r="Q557" t="str">
            <v>Pend</v>
          </cell>
          <cell r="R557" t="str">
            <v>Pend</v>
          </cell>
          <cell r="S557" t="str">
            <v>6. ABOVE 1 YEAR</v>
          </cell>
          <cell r="T557" t="str">
            <v>PENDING DECLARATION</v>
          </cell>
        </row>
        <row r="558">
          <cell r="A558" t="str">
            <v>MEDU3583732</v>
          </cell>
          <cell r="B558">
            <v>20</v>
          </cell>
          <cell r="C558">
            <v>43612</v>
          </cell>
          <cell r="D558">
            <v>457</v>
          </cell>
          <cell r="E558" t="str">
            <v>MEDUTI945923</v>
          </cell>
          <cell r="F558" t="str">
            <v>NICT</v>
          </cell>
          <cell r="G558" t="str">
            <v>NICT</v>
          </cell>
          <cell r="H558">
            <v>0</v>
          </cell>
          <cell r="I558">
            <v>0</v>
          </cell>
          <cell r="J558">
            <v>0</v>
          </cell>
          <cell r="K558" t="str">
            <v>TO ORD</v>
          </cell>
          <cell r="L558" t="str">
            <v>Pend</v>
          </cell>
          <cell r="M558" t="str">
            <v>Pend</v>
          </cell>
          <cell r="N558" t="str">
            <v>Pend</v>
          </cell>
          <cell r="O558" t="str">
            <v>PRE PAINTED GALVANIZED STEEL COIL PRE PAINTED GALVANIZED STEEL COIL 14 DAYS FREE TIME ON EQUIPMENT AT DESTINATION</v>
          </cell>
          <cell r="P558" t="str">
            <v>Pend</v>
          </cell>
          <cell r="Q558" t="str">
            <v>Pend</v>
          </cell>
          <cell r="R558" t="str">
            <v>Pend</v>
          </cell>
          <cell r="S558" t="str">
            <v>6. ABOVE 1 YEAR</v>
          </cell>
          <cell r="T558" t="str">
            <v>PENDING DECLARATION</v>
          </cell>
        </row>
        <row r="559">
          <cell r="A559" t="str">
            <v>MEDU6037000</v>
          </cell>
          <cell r="B559">
            <v>20</v>
          </cell>
          <cell r="C559">
            <v>43617</v>
          </cell>
          <cell r="D559">
            <v>452</v>
          </cell>
          <cell r="E559" t="str">
            <v>WECC1946MBA1005</v>
          </cell>
          <cell r="F559" t="str">
            <v>MITCH</v>
          </cell>
          <cell r="G559" t="str">
            <v>MITCH</v>
          </cell>
          <cell r="H559">
            <v>2019</v>
          </cell>
          <cell r="I559" t="str">
            <v>ICD</v>
          </cell>
          <cell r="J559">
            <v>116479</v>
          </cell>
          <cell r="K559" t="str">
            <v>MAX GLOBAL GROUP LTD</v>
          </cell>
          <cell r="L559" t="str">
            <v>BDP INTERNATIONAL LIMITED</v>
          </cell>
          <cell r="M559" t="str">
            <v>Pend</v>
          </cell>
          <cell r="N559" t="str">
            <v>Pend</v>
          </cell>
          <cell r="O559"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59" t="str">
            <v>Pend</v>
          </cell>
          <cell r="Q559" t="str">
            <v>Pend</v>
          </cell>
          <cell r="R559" t="str">
            <v>Pend</v>
          </cell>
          <cell r="S559" t="str">
            <v>6. ABOVE 1 YEAR</v>
          </cell>
          <cell r="T559" t="str">
            <v>PENDING DPC</v>
          </cell>
        </row>
        <row r="560">
          <cell r="A560" t="str">
            <v>SEGU3096371</v>
          </cell>
          <cell r="B560">
            <v>20</v>
          </cell>
          <cell r="C560">
            <v>43618</v>
          </cell>
          <cell r="D560">
            <v>451</v>
          </cell>
          <cell r="E560" t="str">
            <v>WECC1946MBA1005</v>
          </cell>
          <cell r="F560" t="str">
            <v>MITCH</v>
          </cell>
          <cell r="G560" t="str">
            <v>MITCH</v>
          </cell>
          <cell r="H560">
            <v>2019</v>
          </cell>
          <cell r="I560" t="str">
            <v>ICD</v>
          </cell>
          <cell r="J560">
            <v>116479</v>
          </cell>
          <cell r="K560" t="str">
            <v>MAX GLOBAL GROUP LTD</v>
          </cell>
          <cell r="L560" t="str">
            <v>BDP INTERNATIONAL LIMITED</v>
          </cell>
          <cell r="M560" t="str">
            <v>Pend</v>
          </cell>
          <cell r="N560" t="str">
            <v>Pend</v>
          </cell>
          <cell r="O560"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60" t="str">
            <v>Pend</v>
          </cell>
          <cell r="Q560" t="str">
            <v>Pend</v>
          </cell>
          <cell r="R560" t="str">
            <v>Pend</v>
          </cell>
          <cell r="S560" t="str">
            <v>6. ABOVE 1 YEAR</v>
          </cell>
          <cell r="T560" t="str">
            <v>PENDING DPC</v>
          </cell>
        </row>
        <row r="561">
          <cell r="A561" t="str">
            <v>TEMU6042396</v>
          </cell>
          <cell r="B561">
            <v>40</v>
          </cell>
          <cell r="C561">
            <v>43619</v>
          </cell>
          <cell r="D561">
            <v>450</v>
          </cell>
          <cell r="E561" t="str">
            <v>520900063145</v>
          </cell>
          <cell r="F561" t="str">
            <v>NICT</v>
          </cell>
          <cell r="G561" t="str">
            <v>NICT</v>
          </cell>
          <cell r="H561">
            <v>2019</v>
          </cell>
          <cell r="I561" t="str">
            <v>ICD</v>
          </cell>
          <cell r="J561">
            <v>133244</v>
          </cell>
          <cell r="K561" t="str">
            <v>SYSTEMEDIA TECHNOLOGIES LIMITED</v>
          </cell>
          <cell r="L561" t="str">
            <v>HORIZON FREIGHT FORWARDERS LIMITED</v>
          </cell>
          <cell r="M561">
            <v>43699</v>
          </cell>
          <cell r="N561" t="str">
            <v>26/08/2019 </v>
          </cell>
          <cell r="O561" t="str">
            <v>COLOR DRENT VISION VARIABLE PRINTINGPRESS NUMBER U 1094NO MARKS COLOR DRENT VISION VARIABLE PRINTING PRESS NUMBER U 1094 COLOR DRENT VISION VARIABLE PRINTINGPRESS NUMBER U 1094 TEL 254 456 620 063 254 203 031 8769PIN- P051142791Z0721904734HORIZONFM STLK CO KENO MARKS COLOR DRENT VISION VARIABLE PRINTING PRESS NUMBER U 1094 TEL 254 456 620 063 254 203 031 8769 PIN- P051142791Z 0721904734 HORIZONFM STLK CO KE</v>
          </cell>
          <cell r="P561" t="str">
            <v>Pend</v>
          </cell>
          <cell r="Q561" t="str">
            <v>Pend</v>
          </cell>
          <cell r="R561" t="str">
            <v>Pend</v>
          </cell>
          <cell r="S561" t="str">
            <v>6. ABOVE 1 YEAR</v>
          </cell>
          <cell r="T561" t="str">
            <v>RELEASED BUT IN YARD</v>
          </cell>
        </row>
        <row r="562">
          <cell r="A562" t="str">
            <v>TRLU7215498</v>
          </cell>
          <cell r="B562">
            <v>40</v>
          </cell>
          <cell r="C562">
            <v>43619</v>
          </cell>
          <cell r="D562">
            <v>450</v>
          </cell>
          <cell r="E562" t="str">
            <v>520900063145</v>
          </cell>
          <cell r="F562" t="str">
            <v>NICT</v>
          </cell>
          <cell r="G562" t="str">
            <v>NICT</v>
          </cell>
          <cell r="H562">
            <v>2019</v>
          </cell>
          <cell r="I562" t="str">
            <v>ICD</v>
          </cell>
          <cell r="J562">
            <v>133244</v>
          </cell>
          <cell r="K562" t="str">
            <v>SYSTEMEDIA TECHNOLOGIES LIMITED</v>
          </cell>
          <cell r="L562" t="str">
            <v>HORIZON FREIGHT FORWARDERS LIMITED</v>
          </cell>
          <cell r="M562">
            <v>43699</v>
          </cell>
          <cell r="N562" t="str">
            <v>26/08/2019 </v>
          </cell>
          <cell r="O562" t="str">
            <v>COLOR DRENT VISION VARIABLE PRINTINGPRESS NUMBER U 1094NO MARKS COLOR DRENT VISION VARIABLE PRINTING PRESS NUMBER U 1094 COLOR DRENT VISION VARIABLE PRINTINGPRESS NUMBER U 1094 TEL 254 456 620 063 254 203 031 8769PIN- P051142791Z0721904734HORIZONFM STLK CO KENO MARKS COLOR DRENT VISION VARIABLE PRINTING PRESS NUMBER U 1094 TEL 254 456 620 063 254 203 031 8769 PIN- P051142791Z 0721904734 HORIZONFM STLK CO KE</v>
          </cell>
          <cell r="P562" t="str">
            <v>Pend</v>
          </cell>
          <cell r="Q562" t="str">
            <v>Pend</v>
          </cell>
          <cell r="R562" t="str">
            <v>Pend</v>
          </cell>
          <cell r="S562" t="str">
            <v>6. ABOVE 1 YEAR</v>
          </cell>
          <cell r="T562" t="str">
            <v>RELEASED BUT IN YARD</v>
          </cell>
        </row>
        <row r="563">
          <cell r="A563" t="str">
            <v>MEDU3135300</v>
          </cell>
          <cell r="B563">
            <v>20</v>
          </cell>
          <cell r="C563">
            <v>43622</v>
          </cell>
          <cell r="D563">
            <v>447</v>
          </cell>
          <cell r="E563" t="str">
            <v>WECC1946MBA1005</v>
          </cell>
          <cell r="F563" t="str">
            <v>MITCH</v>
          </cell>
          <cell r="G563" t="str">
            <v>MITCH</v>
          </cell>
          <cell r="H563">
            <v>2019</v>
          </cell>
          <cell r="I563" t="str">
            <v>ICD</v>
          </cell>
          <cell r="J563">
            <v>116479</v>
          </cell>
          <cell r="K563" t="str">
            <v>MAX GLOBAL GROUP LTD</v>
          </cell>
          <cell r="L563" t="str">
            <v>BDP INTERNATIONAL LIMITED</v>
          </cell>
          <cell r="M563" t="str">
            <v>Pend</v>
          </cell>
          <cell r="N563" t="str">
            <v>Pend</v>
          </cell>
          <cell r="O563" t="str">
            <v>20X20DV CONTAINERS STC TOTAL 10200 MT TONS OF FERTILIZERS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 1X20 DV SAID TO CONTAIN 510XBAGS OF FERTILIZER IN 50KG BAGS TOTAL NET WEIGHT OF 25 50 MT</v>
          </cell>
          <cell r="P563" t="str">
            <v>Pend</v>
          </cell>
          <cell r="Q563" t="str">
            <v>Pend</v>
          </cell>
          <cell r="R563" t="str">
            <v>Pend</v>
          </cell>
          <cell r="S563" t="str">
            <v>6. ABOVE 1 YEAR</v>
          </cell>
          <cell r="T563" t="str">
            <v>PENDING DPC</v>
          </cell>
        </row>
        <row r="564">
          <cell r="A564" t="str">
            <v>CXDU2090154</v>
          </cell>
          <cell r="B564">
            <v>20</v>
          </cell>
          <cell r="C564">
            <v>43623</v>
          </cell>
          <cell r="D564">
            <v>446</v>
          </cell>
          <cell r="E564" t="str">
            <v>WECC1946MBA1007</v>
          </cell>
          <cell r="F564" t="str">
            <v>MITCH</v>
          </cell>
          <cell r="G564" t="str">
            <v>MITCH</v>
          </cell>
          <cell r="H564">
            <v>2019</v>
          </cell>
          <cell r="I564" t="str">
            <v>ICD</v>
          </cell>
          <cell r="J564">
            <v>116482</v>
          </cell>
          <cell r="K564" t="str">
            <v>MAX GLOBAL GROUP LTD</v>
          </cell>
          <cell r="L564" t="str">
            <v>BDP INTERNATIONAL LIMITED</v>
          </cell>
          <cell r="M564" t="str">
            <v>Pend</v>
          </cell>
          <cell r="N564" t="str">
            <v>Pend</v>
          </cell>
          <cell r="O564"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64" t="str">
            <v>Pend</v>
          </cell>
          <cell r="Q564" t="str">
            <v>Pend</v>
          </cell>
          <cell r="R564" t="str">
            <v>Pend</v>
          </cell>
          <cell r="S564" t="str">
            <v>6. ABOVE 1 YEAR</v>
          </cell>
          <cell r="T564" t="str">
            <v>PENDING DPC</v>
          </cell>
        </row>
        <row r="565">
          <cell r="A565" t="str">
            <v>FCIU3092171</v>
          </cell>
          <cell r="B565">
            <v>20</v>
          </cell>
          <cell r="C565">
            <v>43623</v>
          </cell>
          <cell r="D565">
            <v>446</v>
          </cell>
          <cell r="E565" t="str">
            <v>WECC1946MBA1007</v>
          </cell>
          <cell r="F565" t="str">
            <v>MITCH</v>
          </cell>
          <cell r="G565" t="str">
            <v>MITCH</v>
          </cell>
          <cell r="H565">
            <v>2019</v>
          </cell>
          <cell r="I565" t="str">
            <v>ICD</v>
          </cell>
          <cell r="J565">
            <v>116482</v>
          </cell>
          <cell r="K565" t="str">
            <v>MAX GLOBAL GROUP LTD</v>
          </cell>
          <cell r="L565" t="str">
            <v>BDP INTERNATIONAL LIMITED</v>
          </cell>
          <cell r="M565" t="str">
            <v>Pend</v>
          </cell>
          <cell r="N565" t="str">
            <v>Pend</v>
          </cell>
          <cell r="O565"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65" t="str">
            <v>Pend</v>
          </cell>
          <cell r="Q565" t="str">
            <v>Pend</v>
          </cell>
          <cell r="R565" t="str">
            <v>Pend</v>
          </cell>
          <cell r="S565" t="str">
            <v>6. ABOVE 1 YEAR</v>
          </cell>
          <cell r="T565" t="str">
            <v>PENDING DPC</v>
          </cell>
        </row>
        <row r="566">
          <cell r="A566" t="str">
            <v>FSCU9730035</v>
          </cell>
          <cell r="B566">
            <v>40</v>
          </cell>
          <cell r="C566">
            <v>43623</v>
          </cell>
          <cell r="D566">
            <v>446</v>
          </cell>
          <cell r="E566" t="str">
            <v>MSCURX160345</v>
          </cell>
          <cell r="F566" t="str">
            <v>ICDN</v>
          </cell>
          <cell r="G566" t="str">
            <v>SECUR</v>
          </cell>
          <cell r="H566">
            <v>0</v>
          </cell>
          <cell r="I566">
            <v>0</v>
          </cell>
          <cell r="J566">
            <v>0</v>
          </cell>
          <cell r="K566" t="str">
            <v>Cempack Solutions Ltd</v>
          </cell>
          <cell r="L566" t="str">
            <v>Pend</v>
          </cell>
          <cell r="M566" t="str">
            <v>Pend</v>
          </cell>
          <cell r="N566" t="str">
            <v>Pend</v>
          </cell>
          <cell r="O566" t="str">
            <v>SEMI EXTENSIBLE SACK KRAFT PAPER FOR TEA PAPER SACKS FREIGHT PREPAID FCL FCL SHIPPERS LOAD STOWAGE and COUNT 1 CONTAINER SAID TO CONTAIN 17 REELS OF SEMI EXTENSIBLE SACK KRAFT PAPER FOR TEA PAPER SACKS IDF NO E1903113371 Marks and number THB 44181 Cempack Solutions LTD Mombasa KENYA 14 days free time demurrage at destination GOODS IN TRANSIT TO ICD EMBAKASI NAIROBI Tel Consignee 254 20 2600035 This B L is issued by MSC BH D O O as an agent of Mediterranean Shipping Company</v>
          </cell>
          <cell r="P566" t="str">
            <v>Pend</v>
          </cell>
          <cell r="Q566" t="str">
            <v>Pend</v>
          </cell>
          <cell r="R566" t="str">
            <v>Pend</v>
          </cell>
          <cell r="S566" t="str">
            <v>6. ABOVE 1 YEAR</v>
          </cell>
          <cell r="T566" t="str">
            <v>PENDING DECLARATION</v>
          </cell>
        </row>
        <row r="567">
          <cell r="A567" t="str">
            <v>IPXU3857445</v>
          </cell>
          <cell r="B567">
            <v>20</v>
          </cell>
          <cell r="C567">
            <v>43623</v>
          </cell>
          <cell r="D567">
            <v>446</v>
          </cell>
          <cell r="E567" t="str">
            <v>WECC1946MBA1007</v>
          </cell>
          <cell r="F567" t="str">
            <v>MITCH</v>
          </cell>
          <cell r="G567" t="str">
            <v>MITCH</v>
          </cell>
          <cell r="H567">
            <v>2019</v>
          </cell>
          <cell r="I567" t="str">
            <v>ICD</v>
          </cell>
          <cell r="J567">
            <v>116482</v>
          </cell>
          <cell r="K567" t="str">
            <v>MAX GLOBAL GROUP LTD</v>
          </cell>
          <cell r="L567" t="str">
            <v>BDP INTERNATIONAL LIMITED</v>
          </cell>
          <cell r="M567" t="str">
            <v>Pend</v>
          </cell>
          <cell r="N567" t="str">
            <v>Pend</v>
          </cell>
          <cell r="O567"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67" t="str">
            <v>Pend</v>
          </cell>
          <cell r="Q567" t="str">
            <v>Pend</v>
          </cell>
          <cell r="R567" t="str">
            <v>Pend</v>
          </cell>
          <cell r="S567" t="str">
            <v>6. ABOVE 1 YEAR</v>
          </cell>
          <cell r="T567" t="str">
            <v>PENDING DPC</v>
          </cell>
        </row>
        <row r="568">
          <cell r="A568" t="str">
            <v>MEDU5862839</v>
          </cell>
          <cell r="B568">
            <v>20</v>
          </cell>
          <cell r="C568">
            <v>43623</v>
          </cell>
          <cell r="D568">
            <v>446</v>
          </cell>
          <cell r="E568" t="str">
            <v>WECC1946MBA1007</v>
          </cell>
          <cell r="F568" t="str">
            <v>MITCH</v>
          </cell>
          <cell r="G568" t="str">
            <v>MITCH</v>
          </cell>
          <cell r="H568">
            <v>2019</v>
          </cell>
          <cell r="I568" t="str">
            <v>ICD</v>
          </cell>
          <cell r="J568">
            <v>116482</v>
          </cell>
          <cell r="K568" t="str">
            <v>MAX GLOBAL GROUP LTD</v>
          </cell>
          <cell r="L568" t="str">
            <v>BDP INTERNATIONAL LIMITED</v>
          </cell>
          <cell r="M568" t="str">
            <v>Pend</v>
          </cell>
          <cell r="N568" t="str">
            <v>Pend</v>
          </cell>
          <cell r="O568"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68" t="str">
            <v>Pend</v>
          </cell>
          <cell r="Q568" t="str">
            <v>Pend</v>
          </cell>
          <cell r="R568" t="str">
            <v>Pend</v>
          </cell>
          <cell r="S568" t="str">
            <v>6. ABOVE 1 YEAR</v>
          </cell>
          <cell r="T568" t="str">
            <v>PENDING DPC</v>
          </cell>
        </row>
        <row r="569">
          <cell r="A569" t="str">
            <v>TGHU8032249</v>
          </cell>
          <cell r="B569">
            <v>40</v>
          </cell>
          <cell r="C569">
            <v>43623</v>
          </cell>
          <cell r="D569">
            <v>446</v>
          </cell>
          <cell r="E569" t="str">
            <v>968924723</v>
          </cell>
          <cell r="F569" t="str">
            <v>NICT</v>
          </cell>
          <cell r="G569" t="str">
            <v>NICT</v>
          </cell>
          <cell r="H569">
            <v>0</v>
          </cell>
          <cell r="I569">
            <v>0</v>
          </cell>
          <cell r="J569">
            <v>0</v>
          </cell>
          <cell r="K569" t="str">
            <v>I M BANK LIMITED LUNGA LUNGA SQUA</v>
          </cell>
          <cell r="L569" t="str">
            <v>Pend</v>
          </cell>
          <cell r="M569" t="str">
            <v>Pend</v>
          </cell>
          <cell r="N569" t="str">
            <v>Pend</v>
          </cell>
          <cell r="O569" t="str">
            <v>1X40 CONTAINER TOTAL 2046 BOXES EMPTY GLASS BOTTLES 132 BOXES O F 224 PCS EACH 18ML 22 MM G-4 AMBER ROUND GLASS BOTTLES 887 BOXES OF 168 PCS EACH 60ML 25MM AMBER ROUND GLASS BOTTLES 848 BOX ES OF 120 PCS EACH 130ML 25MM G-7 AMBER ROUND GLASS BOTTLES 17 9 BOXES OF 72 PCS EACH 200ML H D HIMALAYA BOTTLES RDI I NO RDI KNY 25 2504 DT 03 05 2019 PFI I NO RDI PI- KNY 240303 DT 18 03 2019 IDF NO E1904127690 HS CODE 701 09000 BANK GUARANTEE NO 0544BG00007720 ISSUANCE DATE APRIL 25 201 9 NET WT 23365 564 KGS YOUR TRANSACTION REF NO 029 COM LG 245 9 D T 26 03 2019 S B NO 4035351 DT 08 05 2019FREIGHT PREPAID INTRANSIT TO PORT CLEARANCE</v>
          </cell>
          <cell r="P569" t="str">
            <v>Pend</v>
          </cell>
          <cell r="Q569" t="str">
            <v>Pend</v>
          </cell>
          <cell r="R569" t="str">
            <v>Pend</v>
          </cell>
          <cell r="S569" t="str">
            <v>6. ABOVE 1 YEAR</v>
          </cell>
          <cell r="T569" t="str">
            <v>PENDING DECLARATION</v>
          </cell>
        </row>
        <row r="570">
          <cell r="A570" t="str">
            <v>AXIU2940119</v>
          </cell>
          <cell r="B570">
            <v>20</v>
          </cell>
          <cell r="C570">
            <v>43624</v>
          </cell>
          <cell r="D570">
            <v>445</v>
          </cell>
          <cell r="E570" t="str">
            <v>WECC1946MBA1007</v>
          </cell>
          <cell r="F570" t="str">
            <v>MITCH</v>
          </cell>
          <cell r="G570" t="str">
            <v>MITCH</v>
          </cell>
          <cell r="H570">
            <v>2019</v>
          </cell>
          <cell r="I570" t="str">
            <v>ICD</v>
          </cell>
          <cell r="J570">
            <v>116482</v>
          </cell>
          <cell r="K570" t="str">
            <v>MAX GLOBAL GROUP LTD</v>
          </cell>
          <cell r="L570" t="str">
            <v>BDP INTERNATIONAL LIMITED</v>
          </cell>
          <cell r="M570" t="str">
            <v>Pend</v>
          </cell>
          <cell r="N570" t="str">
            <v>Pend</v>
          </cell>
          <cell r="O570"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70" t="str">
            <v>Pend</v>
          </cell>
          <cell r="Q570" t="str">
            <v>Pend</v>
          </cell>
          <cell r="R570" t="str">
            <v>Pend</v>
          </cell>
          <cell r="S570" t="str">
            <v>6. ABOVE 1 YEAR</v>
          </cell>
          <cell r="T570" t="str">
            <v>PENDING DPC</v>
          </cell>
        </row>
        <row r="571">
          <cell r="A571" t="str">
            <v>DFSU3140714</v>
          </cell>
          <cell r="B571">
            <v>20</v>
          </cell>
          <cell r="C571">
            <v>43624</v>
          </cell>
          <cell r="D571">
            <v>445</v>
          </cell>
          <cell r="E571" t="str">
            <v>WECC1946MBA1007</v>
          </cell>
          <cell r="F571" t="str">
            <v>MITCH</v>
          </cell>
          <cell r="G571" t="str">
            <v>MITCH</v>
          </cell>
          <cell r="H571">
            <v>2019</v>
          </cell>
          <cell r="I571" t="str">
            <v>ICD</v>
          </cell>
          <cell r="J571">
            <v>116482</v>
          </cell>
          <cell r="K571" t="str">
            <v>MAX GLOBAL GROUP LTD</v>
          </cell>
          <cell r="L571" t="str">
            <v>BDP INTERNATIONAL LIMITED</v>
          </cell>
          <cell r="M571" t="str">
            <v>Pend</v>
          </cell>
          <cell r="N571" t="str">
            <v>Pend</v>
          </cell>
          <cell r="O571"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71" t="str">
            <v>Pend</v>
          </cell>
          <cell r="Q571" t="str">
            <v>Pend</v>
          </cell>
          <cell r="R571" t="str">
            <v>Pend</v>
          </cell>
          <cell r="S571" t="str">
            <v>6. ABOVE 1 YEAR</v>
          </cell>
          <cell r="T571" t="str">
            <v>PENDING DPC</v>
          </cell>
        </row>
        <row r="572">
          <cell r="A572" t="str">
            <v>FCIU5933610</v>
          </cell>
          <cell r="B572">
            <v>20</v>
          </cell>
          <cell r="C572">
            <v>43624</v>
          </cell>
          <cell r="D572">
            <v>445</v>
          </cell>
          <cell r="E572" t="str">
            <v>WECC1946MBA1007</v>
          </cell>
          <cell r="F572" t="str">
            <v>MITCH</v>
          </cell>
          <cell r="G572" t="str">
            <v>MITCH</v>
          </cell>
          <cell r="H572">
            <v>2019</v>
          </cell>
          <cell r="I572" t="str">
            <v>ICD</v>
          </cell>
          <cell r="J572">
            <v>116482</v>
          </cell>
          <cell r="K572" t="str">
            <v>MAX GLOBAL GROUP LTD</v>
          </cell>
          <cell r="L572" t="str">
            <v>BDP INTERNATIONAL LIMITED</v>
          </cell>
          <cell r="M572" t="str">
            <v>Pend</v>
          </cell>
          <cell r="N572" t="str">
            <v>Pend</v>
          </cell>
          <cell r="O572"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72" t="str">
            <v>Pend</v>
          </cell>
          <cell r="Q572" t="str">
            <v>Pend</v>
          </cell>
          <cell r="R572" t="str">
            <v>Pend</v>
          </cell>
          <cell r="S572" t="str">
            <v>6. ABOVE 1 YEAR</v>
          </cell>
          <cell r="T572" t="str">
            <v>PENDING DPC</v>
          </cell>
        </row>
        <row r="573">
          <cell r="A573" t="str">
            <v>FSCU7771210</v>
          </cell>
          <cell r="B573">
            <v>20</v>
          </cell>
          <cell r="C573">
            <v>43624</v>
          </cell>
          <cell r="D573">
            <v>445</v>
          </cell>
          <cell r="E573" t="str">
            <v>WECC1946MBA1007</v>
          </cell>
          <cell r="F573" t="str">
            <v>MITCH</v>
          </cell>
          <cell r="G573" t="str">
            <v>MITCH</v>
          </cell>
          <cell r="H573">
            <v>2019</v>
          </cell>
          <cell r="I573" t="str">
            <v>ICD</v>
          </cell>
          <cell r="J573">
            <v>116482</v>
          </cell>
          <cell r="K573" t="str">
            <v>MAX GLOBAL GROUP LTD</v>
          </cell>
          <cell r="L573" t="str">
            <v>BDP INTERNATIONAL LIMITED</v>
          </cell>
          <cell r="M573" t="str">
            <v>Pend</v>
          </cell>
          <cell r="N573" t="str">
            <v>Pend</v>
          </cell>
          <cell r="O573"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73" t="str">
            <v>Pend</v>
          </cell>
          <cell r="Q573" t="str">
            <v>Pend</v>
          </cell>
          <cell r="R573" t="str">
            <v>Pend</v>
          </cell>
          <cell r="S573" t="str">
            <v>6. ABOVE 1 YEAR</v>
          </cell>
          <cell r="T573" t="str">
            <v>PENDING DPC</v>
          </cell>
        </row>
        <row r="574">
          <cell r="A574" t="str">
            <v>MEDU1392552</v>
          </cell>
          <cell r="B574">
            <v>20</v>
          </cell>
          <cell r="C574">
            <v>43624</v>
          </cell>
          <cell r="D574">
            <v>445</v>
          </cell>
          <cell r="E574" t="str">
            <v>WECC1946MBA1007</v>
          </cell>
          <cell r="F574" t="str">
            <v>MITCH</v>
          </cell>
          <cell r="G574" t="str">
            <v>MITCH</v>
          </cell>
          <cell r="H574">
            <v>2019</v>
          </cell>
          <cell r="I574" t="str">
            <v>ICD</v>
          </cell>
          <cell r="J574">
            <v>116482</v>
          </cell>
          <cell r="K574" t="str">
            <v>MAX GLOBAL GROUP LTD</v>
          </cell>
          <cell r="L574" t="str">
            <v>BDP INTERNATIONAL LIMITED</v>
          </cell>
          <cell r="M574" t="str">
            <v>Pend</v>
          </cell>
          <cell r="N574" t="str">
            <v>Pend</v>
          </cell>
          <cell r="O574" t="str">
            <v>9X20 DV CONTAINERS STC TOTAL 4590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 1X20 DV CONTAINER STC 510 X BAGS OF FERTILIZERS IN 50KG BAGS TOTAL NET WEIGHT OF 25 50 MT CARGO INTRANSIT TO ICD EMBAKASI</v>
          </cell>
          <cell r="P574" t="str">
            <v>Pend</v>
          </cell>
          <cell r="Q574" t="str">
            <v>Pend</v>
          </cell>
          <cell r="R574" t="str">
            <v>Pend</v>
          </cell>
          <cell r="S574" t="str">
            <v>6. ABOVE 1 YEAR</v>
          </cell>
          <cell r="T574" t="str">
            <v>PENDING DPC</v>
          </cell>
        </row>
        <row r="575">
          <cell r="A575" t="str">
            <v>MSCU6692155</v>
          </cell>
          <cell r="B575">
            <v>20</v>
          </cell>
          <cell r="C575">
            <v>43624</v>
          </cell>
          <cell r="D575">
            <v>445</v>
          </cell>
          <cell r="E575" t="str">
            <v>MEDUDC170625</v>
          </cell>
          <cell r="F575" t="str">
            <v>MITCH</v>
          </cell>
          <cell r="G575" t="str">
            <v>MITCH</v>
          </cell>
          <cell r="H575">
            <v>2019</v>
          </cell>
          <cell r="I575" t="str">
            <v>ICD</v>
          </cell>
          <cell r="J575">
            <v>109901</v>
          </cell>
          <cell r="K575" t="str">
            <v>PADDY K LIMITED</v>
          </cell>
          <cell r="L575" t="str">
            <v>Pend</v>
          </cell>
          <cell r="M575">
            <v>43649</v>
          </cell>
          <cell r="N575" t="str">
            <v>08/07/2019 </v>
          </cell>
          <cell r="O575"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75" t="str">
            <v>Pend</v>
          </cell>
          <cell r="Q575" t="str">
            <v>Pend</v>
          </cell>
          <cell r="R575" t="str">
            <v>Pend</v>
          </cell>
          <cell r="S575" t="str">
            <v>6. ABOVE 1 YEAR</v>
          </cell>
          <cell r="T575" t="str">
            <v>RELEASED BUT IN YARD</v>
          </cell>
        </row>
        <row r="576">
          <cell r="A576" t="str">
            <v>TEMU5323439</v>
          </cell>
          <cell r="B576">
            <v>20</v>
          </cell>
          <cell r="C576">
            <v>43624</v>
          </cell>
          <cell r="D576">
            <v>445</v>
          </cell>
          <cell r="E576" t="str">
            <v>MEDUDC170625</v>
          </cell>
          <cell r="F576" t="str">
            <v>MITCH</v>
          </cell>
          <cell r="G576" t="str">
            <v>MITCH</v>
          </cell>
          <cell r="H576">
            <v>2019</v>
          </cell>
          <cell r="I576" t="str">
            <v>ICD</v>
          </cell>
          <cell r="J576">
            <v>109901</v>
          </cell>
          <cell r="K576" t="str">
            <v>PADDY K LIMITED</v>
          </cell>
          <cell r="L576" t="str">
            <v>Pend</v>
          </cell>
          <cell r="M576">
            <v>43649</v>
          </cell>
          <cell r="N576" t="str">
            <v>08/07/2019 </v>
          </cell>
          <cell r="O576"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76" t="str">
            <v>Pend</v>
          </cell>
          <cell r="Q576" t="str">
            <v>Pend</v>
          </cell>
          <cell r="R576" t="str">
            <v>Pend</v>
          </cell>
          <cell r="S576" t="str">
            <v>6. ABOVE 1 YEAR</v>
          </cell>
          <cell r="T576" t="str">
            <v>RELEASED BUT IN YARD</v>
          </cell>
        </row>
        <row r="577">
          <cell r="A577" t="str">
            <v>TRLU9144217</v>
          </cell>
          <cell r="B577">
            <v>20</v>
          </cell>
          <cell r="C577">
            <v>43624</v>
          </cell>
          <cell r="D577">
            <v>445</v>
          </cell>
          <cell r="E577" t="str">
            <v>MEDUDC170625</v>
          </cell>
          <cell r="F577" t="str">
            <v>MITCH</v>
          </cell>
          <cell r="G577" t="str">
            <v>MITCH</v>
          </cell>
          <cell r="H577">
            <v>2019</v>
          </cell>
          <cell r="I577" t="str">
            <v>ICD</v>
          </cell>
          <cell r="J577">
            <v>109901</v>
          </cell>
          <cell r="K577" t="str">
            <v>PADDY K LIMITED</v>
          </cell>
          <cell r="L577" t="str">
            <v>Pend</v>
          </cell>
          <cell r="M577">
            <v>43649</v>
          </cell>
          <cell r="N577" t="str">
            <v>08/07/2019 </v>
          </cell>
          <cell r="O577"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77" t="str">
            <v>Pend</v>
          </cell>
          <cell r="Q577" t="str">
            <v>Pend</v>
          </cell>
          <cell r="R577" t="str">
            <v>Pend</v>
          </cell>
          <cell r="S577" t="str">
            <v>6. ABOVE 1 YEAR</v>
          </cell>
          <cell r="T577" t="str">
            <v>RELEASED BUT IN YARD</v>
          </cell>
        </row>
        <row r="578">
          <cell r="A578" t="str">
            <v>TTNU3003969</v>
          </cell>
          <cell r="B578">
            <v>20</v>
          </cell>
          <cell r="C578">
            <v>43624</v>
          </cell>
          <cell r="D578">
            <v>445</v>
          </cell>
          <cell r="E578" t="str">
            <v>MEDUDC170625</v>
          </cell>
          <cell r="F578" t="str">
            <v>MITCH</v>
          </cell>
          <cell r="G578" t="str">
            <v>MITCH</v>
          </cell>
          <cell r="H578">
            <v>2019</v>
          </cell>
          <cell r="I578" t="str">
            <v>ICD</v>
          </cell>
          <cell r="J578">
            <v>109901</v>
          </cell>
          <cell r="K578" t="str">
            <v>PADDY K LIMITED</v>
          </cell>
          <cell r="L578" t="str">
            <v>Pend</v>
          </cell>
          <cell r="M578">
            <v>43649</v>
          </cell>
          <cell r="N578" t="str">
            <v>08/07/2019 </v>
          </cell>
          <cell r="O578"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78" t="str">
            <v>Pend</v>
          </cell>
          <cell r="Q578" t="str">
            <v>Pend</v>
          </cell>
          <cell r="R578" t="str">
            <v>Pend</v>
          </cell>
          <cell r="S578" t="str">
            <v>6. ABOVE 1 YEAR</v>
          </cell>
          <cell r="T578" t="str">
            <v>RELEASED BUT IN YARD</v>
          </cell>
        </row>
        <row r="579">
          <cell r="A579" t="str">
            <v>DFSU1252382</v>
          </cell>
          <cell r="B579">
            <v>20</v>
          </cell>
          <cell r="C579">
            <v>43625</v>
          </cell>
          <cell r="D579">
            <v>444</v>
          </cell>
          <cell r="E579" t="str">
            <v>MEDUDC170625</v>
          </cell>
          <cell r="F579" t="str">
            <v>MITCH</v>
          </cell>
          <cell r="G579" t="str">
            <v>MITCH</v>
          </cell>
          <cell r="H579">
            <v>2019</v>
          </cell>
          <cell r="I579" t="str">
            <v>ICD</v>
          </cell>
          <cell r="J579">
            <v>109901</v>
          </cell>
          <cell r="K579" t="str">
            <v>PADDY K LIMITED</v>
          </cell>
          <cell r="L579" t="str">
            <v>Pend</v>
          </cell>
          <cell r="M579">
            <v>43649</v>
          </cell>
          <cell r="N579" t="str">
            <v>08/07/2019 </v>
          </cell>
          <cell r="O579"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79" t="str">
            <v>Pend</v>
          </cell>
          <cell r="Q579" t="str">
            <v>Pend</v>
          </cell>
          <cell r="R579" t="str">
            <v>Pend</v>
          </cell>
          <cell r="S579" t="str">
            <v>6. ABOVE 1 YEAR</v>
          </cell>
          <cell r="T579" t="str">
            <v>RELEASED BUT IN YARD</v>
          </cell>
        </row>
        <row r="580">
          <cell r="A580" t="str">
            <v>MEDU1750363</v>
          </cell>
          <cell r="B580">
            <v>20</v>
          </cell>
          <cell r="C580">
            <v>43625</v>
          </cell>
          <cell r="D580">
            <v>444</v>
          </cell>
          <cell r="E580" t="str">
            <v>MEDUDC170625</v>
          </cell>
          <cell r="F580" t="str">
            <v>MITCH</v>
          </cell>
          <cell r="G580" t="str">
            <v>MITCH</v>
          </cell>
          <cell r="H580">
            <v>2019</v>
          </cell>
          <cell r="I580" t="str">
            <v>ICD</v>
          </cell>
          <cell r="J580">
            <v>109901</v>
          </cell>
          <cell r="K580" t="str">
            <v>PADDY K LIMITED</v>
          </cell>
          <cell r="L580" t="str">
            <v>Pend</v>
          </cell>
          <cell r="M580">
            <v>43649</v>
          </cell>
          <cell r="N580" t="str">
            <v>08/07/2019 </v>
          </cell>
          <cell r="O580"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80" t="str">
            <v>Pend</v>
          </cell>
          <cell r="Q580" t="str">
            <v>Pend</v>
          </cell>
          <cell r="R580" t="str">
            <v>Pend</v>
          </cell>
          <cell r="S580" t="str">
            <v>6. ABOVE 1 YEAR</v>
          </cell>
          <cell r="T580" t="str">
            <v>RELEASED BUT IN YARD</v>
          </cell>
        </row>
        <row r="581">
          <cell r="A581" t="str">
            <v>MEDU3365495</v>
          </cell>
          <cell r="B581">
            <v>20</v>
          </cell>
          <cell r="C581">
            <v>43625</v>
          </cell>
          <cell r="D581">
            <v>444</v>
          </cell>
          <cell r="E581" t="str">
            <v>MEDUDC170625</v>
          </cell>
          <cell r="F581" t="str">
            <v>MITCH</v>
          </cell>
          <cell r="G581" t="str">
            <v>MITCH</v>
          </cell>
          <cell r="H581">
            <v>2019</v>
          </cell>
          <cell r="I581" t="str">
            <v>ICD</v>
          </cell>
          <cell r="J581">
            <v>109901</v>
          </cell>
          <cell r="K581" t="str">
            <v>PADDY K LIMITED</v>
          </cell>
          <cell r="L581" t="str">
            <v>Pend</v>
          </cell>
          <cell r="M581">
            <v>43649</v>
          </cell>
          <cell r="N581" t="str">
            <v>08/07/2019 </v>
          </cell>
          <cell r="O581"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81" t="str">
            <v>Pend</v>
          </cell>
          <cell r="Q581" t="str">
            <v>Pend</v>
          </cell>
          <cell r="R581" t="str">
            <v>Pend</v>
          </cell>
          <cell r="S581" t="str">
            <v>6. ABOVE 1 YEAR</v>
          </cell>
          <cell r="T581" t="str">
            <v>RELEASED BUT IN YARD</v>
          </cell>
        </row>
        <row r="582">
          <cell r="A582" t="str">
            <v>MSCU6640402</v>
          </cell>
          <cell r="B582">
            <v>20</v>
          </cell>
          <cell r="C582">
            <v>43625</v>
          </cell>
          <cell r="D582">
            <v>444</v>
          </cell>
          <cell r="E582" t="str">
            <v>MEDUDC170625</v>
          </cell>
          <cell r="F582" t="str">
            <v>MITCH</v>
          </cell>
          <cell r="G582" t="str">
            <v>A4D/19/03/3</v>
          </cell>
          <cell r="H582">
            <v>2019</v>
          </cell>
          <cell r="I582" t="str">
            <v>ICD</v>
          </cell>
          <cell r="J582">
            <v>109901</v>
          </cell>
          <cell r="K582" t="str">
            <v>PADDY K LIMITED</v>
          </cell>
          <cell r="L582" t="str">
            <v>Pend</v>
          </cell>
          <cell r="M582">
            <v>43649</v>
          </cell>
          <cell r="N582" t="str">
            <v>08/07/2019 </v>
          </cell>
          <cell r="O582"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82" t="str">
            <v>Pend</v>
          </cell>
          <cell r="Q582" t="str">
            <v>Pend</v>
          </cell>
          <cell r="R582" t="str">
            <v>Pend</v>
          </cell>
          <cell r="S582" t="str">
            <v>6. ABOVE 1 YEAR</v>
          </cell>
          <cell r="T582" t="str">
            <v>RELEASED BUT IN YARD</v>
          </cell>
        </row>
        <row r="583">
          <cell r="A583" t="str">
            <v>XINU1621430</v>
          </cell>
          <cell r="B583">
            <v>20</v>
          </cell>
          <cell r="C583">
            <v>43625</v>
          </cell>
          <cell r="D583">
            <v>444</v>
          </cell>
          <cell r="E583" t="str">
            <v>MEDUDC170625</v>
          </cell>
          <cell r="F583" t="str">
            <v>MITCH</v>
          </cell>
          <cell r="G583" t="str">
            <v>MITCH</v>
          </cell>
          <cell r="H583">
            <v>2019</v>
          </cell>
          <cell r="I583" t="str">
            <v>ICD</v>
          </cell>
          <cell r="J583">
            <v>109901</v>
          </cell>
          <cell r="K583" t="str">
            <v>PADDY K LIMITED</v>
          </cell>
          <cell r="L583" t="str">
            <v>Pend</v>
          </cell>
          <cell r="M583">
            <v>43649</v>
          </cell>
          <cell r="N583" t="str">
            <v>08/07/2019 </v>
          </cell>
          <cell r="O583"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83" t="str">
            <v>Pend</v>
          </cell>
          <cell r="Q583" t="str">
            <v>Pend</v>
          </cell>
          <cell r="R583" t="str">
            <v>Pend</v>
          </cell>
          <cell r="S583" t="str">
            <v>6. ABOVE 1 YEAR</v>
          </cell>
          <cell r="T583" t="str">
            <v>RELEASED BUT IN YARD</v>
          </cell>
        </row>
        <row r="584">
          <cell r="A584" t="str">
            <v>CAXU6273325</v>
          </cell>
          <cell r="B584">
            <v>20</v>
          </cell>
          <cell r="C584">
            <v>43626</v>
          </cell>
          <cell r="D584">
            <v>443</v>
          </cell>
          <cell r="E584" t="str">
            <v>MEDUDC170625</v>
          </cell>
          <cell r="F584" t="str">
            <v>MITCH</v>
          </cell>
          <cell r="G584" t="str">
            <v>MITCH</v>
          </cell>
          <cell r="H584">
            <v>2019</v>
          </cell>
          <cell r="I584" t="str">
            <v>ICD</v>
          </cell>
          <cell r="J584">
            <v>109901</v>
          </cell>
          <cell r="K584" t="str">
            <v>PADDY K LIMITED</v>
          </cell>
          <cell r="L584" t="str">
            <v>Pend</v>
          </cell>
          <cell r="M584">
            <v>43649</v>
          </cell>
          <cell r="N584" t="str">
            <v>08/07/2019 </v>
          </cell>
          <cell r="O584" t="str">
            <v>40 KG MULTIPLY KRAFT PAPER BAGS J K WHITE CEMENT CONFORMING TO ASTM C-150 TYPE II AND EN 197 -1 CEM II42 5N PORTLAND CEMENT-WHITE 40 KG MULTIPLY KRAFT PAPER BAGS J K WHITE CEMENT CONFORMING TO ASTM C-150 TYPE II AND EN 197 -1 CEM II42 5N PORTLAND CEMENT-WHITE H S CODE 2523 21 CARGO IN TRANSIT TO ICD EMBAKASI ON RECEIVERS ACCOUNT 14 DAYS FREE TIME AT DESTINATION 40 KG MULTIPLY KRAFT PAPER BAGS J K WHITE CEMENT CONFORMING TO ASTM C-150 TYPE II AND EN 197 -1 CEM II42 5N PORTLAND CEMENT-WHITE</v>
          </cell>
          <cell r="P584" t="str">
            <v>Pend</v>
          </cell>
          <cell r="Q584" t="str">
            <v>Pend</v>
          </cell>
          <cell r="R584" t="str">
            <v>Pend</v>
          </cell>
          <cell r="S584" t="str">
            <v>6. ABOVE 1 YEAR</v>
          </cell>
          <cell r="T584" t="str">
            <v>RELEASED BUT IN YARD</v>
          </cell>
        </row>
        <row r="585">
          <cell r="A585" t="str">
            <v>CAXU6397917</v>
          </cell>
          <cell r="B585">
            <v>20</v>
          </cell>
          <cell r="C585">
            <v>43628</v>
          </cell>
          <cell r="D585">
            <v>441</v>
          </cell>
          <cell r="E585" t="str">
            <v>AZLGNWMBA18000337</v>
          </cell>
          <cell r="F585" t="str">
            <v>KRCM</v>
          </cell>
          <cell r="G585" t="str">
            <v>KRCM</v>
          </cell>
          <cell r="H585">
            <v>2019</v>
          </cell>
          <cell r="I585" t="str">
            <v>ICD</v>
          </cell>
          <cell r="J585">
            <v>151940</v>
          </cell>
          <cell r="K585" t="str">
            <v>HB EDIBLE OIL AND FATS INDUSTRIES SDN BHD</v>
          </cell>
          <cell r="L585" t="str">
            <v>JORA LOGISTICS LIMITED</v>
          </cell>
          <cell r="M585">
            <v>43768</v>
          </cell>
          <cell r="N585" t="str">
            <v>20/02/2020 </v>
          </cell>
          <cell r="O585" t="str">
            <v>1X20 FCL CONTAINER STC 1320 JERRYCANS SHERIN BRAND RBD PALM OLEIN PACKED IN 20 LITRE JERRYCAN HOUSE TO HOUSE PORTSIDE CFS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 1X20 FCL CONTAINER STC 1320 JERRYCANS SHERIN BRAND RBD PALM OLEIN PACKED IN 20 LITRE JERRYCAN</v>
          </cell>
          <cell r="P585" t="str">
            <v>Pend</v>
          </cell>
          <cell r="Q585" t="str">
            <v>Pend</v>
          </cell>
          <cell r="R585" t="str">
            <v>Pend</v>
          </cell>
          <cell r="S585" t="str">
            <v>6. ABOVE 1 YEAR</v>
          </cell>
          <cell r="T585" t="str">
            <v>RELEASED BUT IN YARD</v>
          </cell>
        </row>
        <row r="586">
          <cell r="A586" t="str">
            <v>PCIU2058280</v>
          </cell>
          <cell r="B586">
            <v>20</v>
          </cell>
          <cell r="C586">
            <v>43629</v>
          </cell>
          <cell r="D586">
            <v>440</v>
          </cell>
          <cell r="E586" t="str">
            <v>HLCUTEM190301857</v>
          </cell>
          <cell r="F586" t="str">
            <v>MITCH</v>
          </cell>
          <cell r="G586" t="str">
            <v>MITCH</v>
          </cell>
          <cell r="H586">
            <v>2019</v>
          </cell>
          <cell r="I586" t="str">
            <v>ICD</v>
          </cell>
          <cell r="J586" t="str">
            <v> 139346</v>
          </cell>
          <cell r="K586" t="str">
            <v>HERITAGE PRODUCTS</v>
          </cell>
          <cell r="L586" t="str">
            <v>FRONTLINE CARGO LTD</v>
          </cell>
          <cell r="M586" t="str">
            <v>Pend</v>
          </cell>
          <cell r="N586" t="str">
            <v>Pend</v>
          </cell>
          <cell r="O586" t="str">
            <v>STC.60 BAGS GARI FOODS ITEMS</v>
          </cell>
          <cell r="P586" t="str">
            <v>Pend</v>
          </cell>
          <cell r="Q586" t="str">
            <v>Pend</v>
          </cell>
          <cell r="R586" t="str">
            <v>Pend</v>
          </cell>
          <cell r="S586" t="str">
            <v>6. ABOVE 1 YEAR</v>
          </cell>
          <cell r="T586" t="str">
            <v>PENDING DPC</v>
          </cell>
        </row>
        <row r="587">
          <cell r="A587" t="str">
            <v>EISU3955396</v>
          </cell>
          <cell r="B587">
            <v>20</v>
          </cell>
          <cell r="C587">
            <v>43630</v>
          </cell>
          <cell r="D587">
            <v>439</v>
          </cell>
          <cell r="E587" t="str">
            <v>156900145104</v>
          </cell>
          <cell r="F587" t="str">
            <v>ICDN</v>
          </cell>
          <cell r="G587" t="str">
            <v>M2A/67/02/1</v>
          </cell>
          <cell r="H587">
            <v>2019</v>
          </cell>
          <cell r="I587" t="str">
            <v>ICD</v>
          </cell>
          <cell r="J587">
            <v>7252125</v>
          </cell>
          <cell r="K587" t="str">
            <v>BENO GARMENTS LTD</v>
          </cell>
          <cell r="L587" t="str">
            <v>GENERAL CARGO SERVICES LTD</v>
          </cell>
          <cell r="M587">
            <v>43629</v>
          </cell>
          <cell r="N587" t="str">
            <v>14/07/2019 </v>
          </cell>
          <cell r="O587" t="str">
            <v>PVC FLOORINGREF AD 2922</v>
          </cell>
          <cell r="P587" t="str">
            <v>Pend</v>
          </cell>
          <cell r="Q587" t="str">
            <v>Pend</v>
          </cell>
          <cell r="R587" t="str">
            <v>Pend</v>
          </cell>
          <cell r="S587" t="str">
            <v>6. ABOVE 1 YEAR</v>
          </cell>
          <cell r="T587" t="str">
            <v>RELEASED BUT IN YARD</v>
          </cell>
        </row>
        <row r="588">
          <cell r="A588" t="str">
            <v>MRKU8929140</v>
          </cell>
          <cell r="B588">
            <v>20</v>
          </cell>
          <cell r="C588">
            <v>43630</v>
          </cell>
          <cell r="D588">
            <v>439</v>
          </cell>
          <cell r="E588" t="str">
            <v>968892407</v>
          </cell>
          <cell r="F588" t="str">
            <v>MITCH</v>
          </cell>
          <cell r="G588" t="str">
            <v>MITCH</v>
          </cell>
          <cell r="H588">
            <v>0</v>
          </cell>
          <cell r="I588">
            <v>0</v>
          </cell>
          <cell r="J588">
            <v>0</v>
          </cell>
          <cell r="K588" t="str">
            <v>TO THE ORDER OF VICTORIA COMME</v>
          </cell>
          <cell r="L588" t="str">
            <v>Pend</v>
          </cell>
          <cell r="M588" t="str">
            <v>Pend</v>
          </cell>
          <cell r="N588" t="str">
            <v>Pend</v>
          </cell>
          <cell r="O588" t="str">
            <v>1 X 20 FT CNTR STC 80 DRUMS OF TDI 80 20 TOLUENE DIISOCYANATE AS P ER PROFORMA INVOICE NO PI-4073 DATED 15TH APRIL 2019 CFR MOMBASA P ORT KENYA INCOTERMS 2010 IDF NO E1904141061 AND LC NO VCBILC190072 NET WEIGHT 20000 00 KGS IMCO CLASS 6 1 UN NO 2078 FREIGHT PREPA ID IN TRANSIT IS ARRANGED BY MERCHANT FOR ACCOUNT AND RISK OF MERCHANT INTRANSIT TO PORT CLEARANCE</v>
          </cell>
          <cell r="P588" t="str">
            <v>Pend</v>
          </cell>
          <cell r="Q588" t="str">
            <v>Pend</v>
          </cell>
          <cell r="R588" t="str">
            <v>Pend</v>
          </cell>
          <cell r="S588" t="str">
            <v>6. ABOVE 1 YEAR</v>
          </cell>
          <cell r="T588" t="str">
            <v>PENDING DECLARATION</v>
          </cell>
        </row>
        <row r="589">
          <cell r="A589" t="str">
            <v>TEMU2462220</v>
          </cell>
          <cell r="B589">
            <v>20</v>
          </cell>
          <cell r="C589">
            <v>43630</v>
          </cell>
          <cell r="D589">
            <v>439</v>
          </cell>
          <cell r="E589" t="str">
            <v>CMI0122051</v>
          </cell>
          <cell r="F589" t="str">
            <v>MITCH</v>
          </cell>
          <cell r="G589" t="str">
            <v>MITCH</v>
          </cell>
          <cell r="H589">
            <v>0</v>
          </cell>
          <cell r="I589">
            <v>0</v>
          </cell>
          <cell r="J589">
            <v>0</v>
          </cell>
          <cell r="K589" t="str">
            <v>SLUMBERLAND K LTDKAMPALA ROAD PO BOX - 17951-00500 NAIROB</v>
          </cell>
          <cell r="L589" t="str">
            <v>Pend</v>
          </cell>
          <cell r="M589" t="str">
            <v>Pend</v>
          </cell>
          <cell r="N589" t="str">
            <v>Pend</v>
          </cell>
          <cell r="O589" t="str">
            <v>1 X 20ST CONTAINER TOTAL 238 ROLLS ONLY TOTAL TWO HUNDRED THIRTY EIGHT ROLLS ONLY MATTRESS TICKING FABRICS WOVEN FABRIC BALONNE - MX000740 - W001042 BALONNE - MX001550 - W001019 BALONNE - MX000910 - W001458 BALONNE - MX001560 - W001018 BALONNE - MX000910 - W001017 BALONNE - MX000740 - W001043 BALONNE - MX000770 - W001042 BALONNE - MX000910 - W001639 INVOICE NO 21900955 DT 22 05 2019 SB NO 4366853 DT 23 05 2019 NET WT 4390 061 KG PO NO 2019P00001 DT 02 04 2019 LC NO VCBILC190064 HS CODE 52</v>
          </cell>
          <cell r="P589" t="str">
            <v>Pend</v>
          </cell>
          <cell r="Q589" t="str">
            <v>Pend</v>
          </cell>
          <cell r="R589" t="str">
            <v>Pend</v>
          </cell>
          <cell r="S589" t="str">
            <v>6. ABOVE 1 YEAR</v>
          </cell>
          <cell r="T589" t="str">
            <v>PENDING DECLARATION</v>
          </cell>
        </row>
        <row r="590">
          <cell r="A590" t="str">
            <v>TGHU2536263</v>
          </cell>
          <cell r="B590">
            <v>20</v>
          </cell>
          <cell r="C590">
            <v>43630</v>
          </cell>
          <cell r="D590">
            <v>439</v>
          </cell>
          <cell r="E590" t="str">
            <v>969063035</v>
          </cell>
          <cell r="F590" t="str">
            <v>MITCH</v>
          </cell>
          <cell r="G590" t="str">
            <v>MITCH</v>
          </cell>
          <cell r="H590">
            <v>0</v>
          </cell>
          <cell r="I590">
            <v>0</v>
          </cell>
          <cell r="J590">
            <v>0</v>
          </cell>
          <cell r="K590" t="str">
            <v>TO THE ORDER OF VICTORIA COMMERCIAL</v>
          </cell>
          <cell r="L590" t="str">
            <v>Pend</v>
          </cell>
          <cell r="M590" t="str">
            <v>Pend</v>
          </cell>
          <cell r="N590" t="str">
            <v>Pend</v>
          </cell>
          <cell r="O590" t="str">
            <v>1 X 20 FT CNTR STC 133 PACKAGES OF SILICONE METHYLENE CHLORIDE STAN NOUS OCTOATE AMINE FOAM HARDENER PRE POLYMER MDI WANNATE PU COLOR AND VISCO AS PER PROFORMA INVOICE NO RCZ-P I-506 DATED 14 NOVEMBER 2018 CFR MOMBASA PORT KENYA INCOTERMS 2010 ID F NO E1812048054 AND LC NO VCBILC190042 H S CODE 39100000 29031200 38159000 39072000 39095000 NET WEIGHT 15010 00 KGS INTRANSIT TO PORT CLEARANCE</v>
          </cell>
          <cell r="P590" t="str">
            <v>Pend</v>
          </cell>
          <cell r="Q590" t="str">
            <v>Pend</v>
          </cell>
          <cell r="R590" t="str">
            <v>Pend</v>
          </cell>
          <cell r="S590" t="str">
            <v>6. ABOVE 1 YEAR</v>
          </cell>
          <cell r="T590" t="str">
            <v>PENDING DECLARATION</v>
          </cell>
        </row>
        <row r="591">
          <cell r="A591" t="str">
            <v>PCIU0027932</v>
          </cell>
          <cell r="B591">
            <v>20</v>
          </cell>
          <cell r="C591">
            <v>43631</v>
          </cell>
          <cell r="D591">
            <v>438</v>
          </cell>
          <cell r="E591" t="str">
            <v>WNXG90067800</v>
          </cell>
          <cell r="F591" t="str">
            <v>NICT</v>
          </cell>
          <cell r="G591" t="str">
            <v>NICT</v>
          </cell>
          <cell r="H591">
            <v>0</v>
          </cell>
          <cell r="I591">
            <v>0</v>
          </cell>
          <cell r="J591">
            <v>0</v>
          </cell>
          <cell r="K591" t="str">
            <v>LAKE VICTORIA NORTH WATER SERVICES BOARD</v>
          </cell>
          <cell r="L591" t="str">
            <v>REJEIBY CLEARING AND FORWARDING LIMITE</v>
          </cell>
          <cell r="M591" t="str">
            <v>Pend</v>
          </cell>
          <cell r="N591" t="str">
            <v>Pend</v>
          </cell>
          <cell r="O591" t="str">
            <v>CONNECTOR LUG BIMETAL AL CU 70MM2 CONNECTOR P G CLAMP 75MM2-150MM2 HOOKS BALL ENDED COPPER EARTH ROD 5 X1 2 C W CLAMP CONNECTOR LINE TAP 50MM2 AL CLAMP DEAD END 75MM2-150MM2 ADAPTER SOCKET TONGUE SINGLE HOLE M16 TEL 86-578-296911 1 FAX 86-578-2855557</v>
          </cell>
          <cell r="P591" t="str">
            <v>Pend</v>
          </cell>
          <cell r="Q591" t="str">
            <v>Pend</v>
          </cell>
          <cell r="R591" t="str">
            <v>Pend</v>
          </cell>
          <cell r="S591" t="str">
            <v>6. ABOVE 1 YEAR</v>
          </cell>
          <cell r="T591" t="str">
            <v>PENDING DECLARATION</v>
          </cell>
        </row>
        <row r="592">
          <cell r="A592" t="str">
            <v>PCIU8835705</v>
          </cell>
          <cell r="B592">
            <v>40</v>
          </cell>
          <cell r="C592">
            <v>43632</v>
          </cell>
          <cell r="D592">
            <v>437</v>
          </cell>
          <cell r="E592" t="str">
            <v>HUBR90049100</v>
          </cell>
          <cell r="F592" t="str">
            <v>NICT</v>
          </cell>
          <cell r="G592" t="str">
            <v>NICT</v>
          </cell>
          <cell r="H592">
            <v>2019</v>
          </cell>
          <cell r="I592" t="str">
            <v>ICD</v>
          </cell>
          <cell r="J592">
            <v>157232</v>
          </cell>
          <cell r="K592" t="str">
            <v>KHWESA RESORT HOTEL LIMITEDP O BOX 87064-80100MOMBASA KENYA TEL 002547</v>
          </cell>
          <cell r="L592" t="str">
            <v>Pend</v>
          </cell>
          <cell r="M592">
            <v>43901</v>
          </cell>
          <cell r="N592">
            <v>43902.097210648149</v>
          </cell>
          <cell r="O592" t="str">
            <v>HOTEL CERAMICS AND TILES 340 BOX HOTEL FURNITURES 189 PKG HOTEL ELECTRICALS 56 BOX HOTEL LIGHTS 48 BOX HOTEL BEDDINGS 108 PKG HOTEL TOOTH BRUSH PASTE 50 PKGS HOTEL KITCHENWARE 70 CTN HOTEL BATHROOM ITEMS WITH ACCESSORIES 85 PKG FREIGHT PREP AID</v>
          </cell>
          <cell r="P592" t="str">
            <v>Pend</v>
          </cell>
          <cell r="Q592" t="str">
            <v>Pend</v>
          </cell>
          <cell r="R592" t="str">
            <v>Pend</v>
          </cell>
          <cell r="S592" t="str">
            <v>6. ABOVE 1 YEAR</v>
          </cell>
          <cell r="T592" t="str">
            <v>RELEASED BUT IN YARD</v>
          </cell>
        </row>
        <row r="593">
          <cell r="A593" t="str">
            <v>MAEU4036992</v>
          </cell>
          <cell r="B593">
            <v>40</v>
          </cell>
          <cell r="C593">
            <v>43636</v>
          </cell>
          <cell r="D593">
            <v>433</v>
          </cell>
          <cell r="E593" t="str">
            <v>711919388</v>
          </cell>
          <cell r="F593" t="str">
            <v>MITCH</v>
          </cell>
          <cell r="G593" t="str">
            <v>MITCH</v>
          </cell>
          <cell r="H593">
            <v>0</v>
          </cell>
          <cell r="I593">
            <v>0</v>
          </cell>
          <cell r="J593">
            <v>0</v>
          </cell>
          <cell r="K593" t="str">
            <v>ALHEZAM GROUP LIMITED CITY SQUARNE 2547203</v>
          </cell>
          <cell r="L593" t="str">
            <v>Pend</v>
          </cell>
          <cell r="M593" t="str">
            <v>Pend</v>
          </cell>
          <cell r="N593" t="str">
            <v>Pend</v>
          </cell>
          <cell r="O593" t="str">
            <v>1 USED PRESSING MACHINE-1 PIECE H S CODE 84 21 21 90 2 US ED MIXER MACHINE - 1 PIECE H S CODE 84 74 39 00 INTRANSIT TO ICD EMBAKASI NAIROBI</v>
          </cell>
          <cell r="P593" t="str">
            <v>Pend</v>
          </cell>
          <cell r="Q593" t="str">
            <v>Pend</v>
          </cell>
          <cell r="R593" t="str">
            <v>Pend</v>
          </cell>
          <cell r="S593" t="str">
            <v>6. ABOVE 1 YEAR</v>
          </cell>
          <cell r="T593" t="str">
            <v>PENDING DECLARATION</v>
          </cell>
        </row>
        <row r="594">
          <cell r="A594" t="str">
            <v>CMAU1451451</v>
          </cell>
          <cell r="B594">
            <v>20</v>
          </cell>
          <cell r="C594">
            <v>43638</v>
          </cell>
          <cell r="D594">
            <v>431</v>
          </cell>
          <cell r="E594" t="str">
            <v>EID0214817</v>
          </cell>
          <cell r="F594" t="str">
            <v>ICDN</v>
          </cell>
          <cell r="G594" t="str">
            <v>A1B/83/01/2</v>
          </cell>
          <cell r="H594">
            <v>2018</v>
          </cell>
          <cell r="I594" t="str">
            <v>MSA</v>
          </cell>
          <cell r="J594" t="str">
            <v> 6925096</v>
          </cell>
          <cell r="K594" t="str">
            <v>CMC DI RAVENNAKENYA BRANCH 00100 GALANA PLAZA 6TH FLOORNAIROBI KENYA</v>
          </cell>
          <cell r="L594" t="str">
            <v>LONGROCK LIMITED</v>
          </cell>
          <cell r="M594">
            <v>43301</v>
          </cell>
          <cell r="N594">
            <v>43304.246689814812</v>
          </cell>
          <cell r="O594" t="str">
            <v>10 X 20HC CONTAINER TOTAL 200 BAGS ONLY TOTAL TWO HUNDRED BAGS ONLY TOTAL 200 BAGS OF FLY ASH ON 100 PALLETS FLY ASH CONFIRMING TO BS 3892 PACKING IN 1 4 TON JUMBO BAGS 20 BAGS IN A CONTAINER H S CODE 26219000 GROSS WEIGHT 280560 000 KGS NET WEIGHT 280000 000 KGS INVOICE NO PE 2018-19 PE 005 DTD 10 05 2018 S BILL NO 4773893 DTD 10 05 2018 CIF MOMBASA GOODS IN TRANSIT TO SIGINON CFS ON CONSIGNEE RISK A C AND CARRIER RESPONSIBILITY CEASES AT POD MOMBASA FREIGHT PREPAID - - - - - - -</v>
          </cell>
          <cell r="P594" t="str">
            <v>Pend</v>
          </cell>
          <cell r="Q594" t="str">
            <v>Pend</v>
          </cell>
          <cell r="R594" t="str">
            <v>Pend</v>
          </cell>
          <cell r="S594" t="str">
            <v>6. ABOVE 1 YEAR</v>
          </cell>
          <cell r="T594" t="str">
            <v>RELEASED BUT IN YARD</v>
          </cell>
        </row>
        <row r="595">
          <cell r="A595" t="str">
            <v>MRKU5987544</v>
          </cell>
          <cell r="B595">
            <v>40</v>
          </cell>
          <cell r="C595">
            <v>43639</v>
          </cell>
          <cell r="D595">
            <v>430</v>
          </cell>
          <cell r="E595" t="str">
            <v>711858121</v>
          </cell>
          <cell r="F595" t="str">
            <v>MITCH</v>
          </cell>
          <cell r="G595" t="str">
            <v>MITCH</v>
          </cell>
          <cell r="H595">
            <v>0</v>
          </cell>
          <cell r="I595">
            <v>0</v>
          </cell>
          <cell r="J595">
            <v>0</v>
          </cell>
          <cell r="K595" t="str">
            <v>MAJLIS ULAMAA KENYA ALI MUREITHI WAHONE 00254734322677 TAX REFER</v>
          </cell>
          <cell r="L595" t="str">
            <v>Pend</v>
          </cell>
          <cell r="M595" t="str">
            <v>Pend</v>
          </cell>
          <cell r="N595" t="str">
            <v>Pend</v>
          </cell>
          <cell r="O595" t="str">
            <v>HOLY QURAN INTRANSIT TO PORT CLEARANCE</v>
          </cell>
          <cell r="P595" t="str">
            <v>Pend</v>
          </cell>
          <cell r="Q595" t="str">
            <v>Pend</v>
          </cell>
          <cell r="R595" t="str">
            <v>Pend</v>
          </cell>
          <cell r="S595" t="str">
            <v>6. ABOVE 1 YEAR</v>
          </cell>
          <cell r="T595" t="str">
            <v>PENDING DECLARATION</v>
          </cell>
        </row>
        <row r="596">
          <cell r="A596" t="str">
            <v>GIPU2082570</v>
          </cell>
          <cell r="B596">
            <v>20</v>
          </cell>
          <cell r="C596">
            <v>43647</v>
          </cell>
          <cell r="D596">
            <v>422</v>
          </cell>
          <cell r="E596" t="str">
            <v>NAM3471913</v>
          </cell>
          <cell r="F596" t="str">
            <v>MITCH</v>
          </cell>
          <cell r="G596" t="str">
            <v>MITCH</v>
          </cell>
          <cell r="H596">
            <v>0</v>
          </cell>
          <cell r="I596">
            <v>0</v>
          </cell>
          <cell r="J596">
            <v>0</v>
          </cell>
          <cell r="K596" t="str">
            <v>ALI MOHAMED OMARPO BOX 789GARISSA 70100 KENYAPH +254 722 119 238</v>
          </cell>
          <cell r="L596" t="str">
            <v>Pend</v>
          </cell>
          <cell r="M596" t="str">
            <v>Pend</v>
          </cell>
          <cell r="N596" t="str">
            <v>Pend</v>
          </cell>
          <cell r="O596" t="str">
            <v>PIECES PERSONAL EFFECTS AND HOUSEHOLD GOODS</v>
          </cell>
          <cell r="P596" t="str">
            <v>Pend</v>
          </cell>
          <cell r="Q596" t="str">
            <v>Pend</v>
          </cell>
          <cell r="R596" t="str">
            <v>Pend</v>
          </cell>
          <cell r="S596" t="str">
            <v>6. ABOVE 1 YEAR</v>
          </cell>
          <cell r="T596" t="str">
            <v>PENDING DECLARATION</v>
          </cell>
        </row>
        <row r="597">
          <cell r="A597" t="str">
            <v>EISU9937682</v>
          </cell>
          <cell r="B597">
            <v>40</v>
          </cell>
          <cell r="C597">
            <v>43648</v>
          </cell>
          <cell r="D597">
            <v>421</v>
          </cell>
          <cell r="E597" t="str">
            <v>AL956348</v>
          </cell>
          <cell r="F597" t="str">
            <v>NICT</v>
          </cell>
          <cell r="G597" t="str">
            <v>NICT</v>
          </cell>
          <cell r="H597">
            <v>0</v>
          </cell>
          <cell r="I597">
            <v>0</v>
          </cell>
          <cell r="J597">
            <v>0</v>
          </cell>
          <cell r="K597" t="str">
            <v>THE ORDER OF CREDIT BANK LIMITED</v>
          </cell>
          <cell r="L597" t="str">
            <v>Pend</v>
          </cell>
          <cell r="M597" t="str">
            <v>Pend</v>
          </cell>
          <cell r="N597" t="str">
            <v>Pend</v>
          </cell>
          <cell r="O597" t="str">
            <v>3704 CYLINDERS 3KG LPG GAS CYLINDER</v>
          </cell>
          <cell r="P597" t="str">
            <v>Pend</v>
          </cell>
          <cell r="Q597" t="str">
            <v>Pend</v>
          </cell>
          <cell r="R597" t="str">
            <v>Pend</v>
          </cell>
          <cell r="S597" t="str">
            <v>6. ABOVE 1 YEAR</v>
          </cell>
          <cell r="T597" t="str">
            <v>PENDING DECLARATION</v>
          </cell>
        </row>
        <row r="598">
          <cell r="A598" t="str">
            <v>HASU5201215</v>
          </cell>
          <cell r="B598">
            <v>40</v>
          </cell>
          <cell r="C598">
            <v>43648</v>
          </cell>
          <cell r="D598">
            <v>421</v>
          </cell>
          <cell r="E598" t="str">
            <v>711925014</v>
          </cell>
          <cell r="F598" t="str">
            <v>NICT</v>
          </cell>
          <cell r="G598" t="str">
            <v>NICT</v>
          </cell>
          <cell r="H598">
            <v>0</v>
          </cell>
          <cell r="I598">
            <v>0</v>
          </cell>
          <cell r="J598">
            <v>0</v>
          </cell>
          <cell r="K598" t="str">
            <v>TO THE ORDER OF CREDIT BANK LIMITED</v>
          </cell>
          <cell r="L598" t="str">
            <v>Pend</v>
          </cell>
          <cell r="M598" t="str">
            <v>Pend</v>
          </cell>
          <cell r="N598" t="str">
            <v>Pend</v>
          </cell>
          <cell r="O598" t="str">
            <v>3KG LPG GAS CYLINDER AS PER PRO FORMA INVOICE NO 1000-11926 DATED 22N D J ANUARY 2019 ACCORDING TO IDF NO E1903096627 UNDER CREDIT BANK LI MITED L C NO CBL035 2019 MEASUREMENTS - DIAMETER 27 5 CM - HEIGHT 27 CM - WEIGHT 3 8 KG INTRANSIT TO PORT CLEARAN CE</v>
          </cell>
          <cell r="P598" t="str">
            <v>Pend</v>
          </cell>
          <cell r="Q598" t="str">
            <v>Pend</v>
          </cell>
          <cell r="R598" t="str">
            <v>Pend</v>
          </cell>
          <cell r="S598" t="str">
            <v>6. ABOVE 1 YEAR</v>
          </cell>
          <cell r="T598" t="str">
            <v>PENDING DECLARATION</v>
          </cell>
        </row>
        <row r="599">
          <cell r="A599" t="str">
            <v>TGHU1639713</v>
          </cell>
          <cell r="B599">
            <v>20</v>
          </cell>
          <cell r="C599">
            <v>43651</v>
          </cell>
          <cell r="D599">
            <v>418</v>
          </cell>
          <cell r="E599" t="str">
            <v>582874702</v>
          </cell>
          <cell r="F599" t="str">
            <v>NICT</v>
          </cell>
          <cell r="G599" t="str">
            <v>NICT</v>
          </cell>
          <cell r="H599">
            <v>0</v>
          </cell>
          <cell r="I599">
            <v>0</v>
          </cell>
          <cell r="J599">
            <v>0</v>
          </cell>
          <cell r="K599" t="str">
            <v>TO ORDER</v>
          </cell>
          <cell r="L599" t="str">
            <v>Pend</v>
          </cell>
          <cell r="M599" t="str">
            <v>Pend</v>
          </cell>
          <cell r="N599" t="str">
            <v>Pend</v>
          </cell>
          <cell r="O599" t="str">
            <v>1 X 20 FT CNTR STC 80 DRUMS OF POLYOL 15 PERCENT AS PER PROFORMA I NVOICE NO RCZ-PI-801 DATED 24TH APRIL 2019 CFR MOMBASA PORT KENYA INCOTERM 2010 LC NO VCBILC190074 IDF NO E1904146964 NET WEIG HT 16800 00 KGS INTRANSIT TO PORT CLEARANCE</v>
          </cell>
          <cell r="P599" t="str">
            <v>Pend</v>
          </cell>
          <cell r="Q599" t="str">
            <v>Pend</v>
          </cell>
          <cell r="R599" t="str">
            <v>Pend</v>
          </cell>
          <cell r="S599" t="str">
            <v>6. ABOVE 1 YEAR</v>
          </cell>
          <cell r="T599" t="str">
            <v>PENDING DECLARATION</v>
          </cell>
        </row>
        <row r="600">
          <cell r="A600" t="str">
            <v>GESU6198238</v>
          </cell>
          <cell r="B600">
            <v>40</v>
          </cell>
          <cell r="C600">
            <v>43653</v>
          </cell>
          <cell r="D600">
            <v>416</v>
          </cell>
          <cell r="E600" t="str">
            <v>HLCUIZ1190558109</v>
          </cell>
          <cell r="F600" t="str">
            <v>NICT</v>
          </cell>
          <cell r="G600" t="str">
            <v>NICT</v>
          </cell>
          <cell r="H600">
            <v>0</v>
          </cell>
          <cell r="I600">
            <v>0</v>
          </cell>
          <cell r="J600">
            <v>0</v>
          </cell>
          <cell r="K600" t="str">
            <v>MARIO HOLDINGS LTD P O BOX 6208-00300 NANYUKI ROAD OPP BOLLORELOGISTIC</v>
          </cell>
          <cell r="L600" t="str">
            <v>CEBIT GARGO LIMITED</v>
          </cell>
          <cell r="M600" t="str">
            <v>Pend</v>
          </cell>
          <cell r="N600" t="str">
            <v>Pend</v>
          </cell>
          <cell r="O600" t="str">
            <v>LDPP LOW DENSITY POLIPROPLEN HS CODE 680291</v>
          </cell>
          <cell r="P600" t="str">
            <v>Pend</v>
          </cell>
          <cell r="Q600" t="str">
            <v>Pend</v>
          </cell>
          <cell r="R600" t="str">
            <v>Pend</v>
          </cell>
          <cell r="S600" t="str">
            <v>6. ABOVE 1 YEAR</v>
          </cell>
          <cell r="T600" t="str">
            <v>PENDING DECLARATION</v>
          </cell>
        </row>
        <row r="601">
          <cell r="A601" t="str">
            <v>APHU6508021</v>
          </cell>
          <cell r="B601">
            <v>40</v>
          </cell>
          <cell r="C601">
            <v>43654</v>
          </cell>
          <cell r="D601">
            <v>415</v>
          </cell>
          <cell r="E601" t="str">
            <v>TWN0360799</v>
          </cell>
          <cell r="F601" t="str">
            <v>NICT</v>
          </cell>
          <cell r="G601" t="str">
            <v>NICT</v>
          </cell>
          <cell r="H601">
            <v>0</v>
          </cell>
          <cell r="I601">
            <v>0</v>
          </cell>
          <cell r="J601">
            <v>0</v>
          </cell>
          <cell r="K601" t="str">
            <v>HIGHLANDS EQUIPMENTS LIMITEDNO 7 HOUSE SUMMERVILLA 19MUHOYA AVENUE LA</v>
          </cell>
          <cell r="L601" t="str">
            <v>Pend</v>
          </cell>
          <cell r="M601" t="str">
            <v>Pend</v>
          </cell>
          <cell r="N601" t="str">
            <v>Pend</v>
          </cell>
          <cell r="O601" t="str">
            <v>PILLOW 6000PCS FREIGHT PREPAID</v>
          </cell>
          <cell r="P601" t="str">
            <v>Pend</v>
          </cell>
          <cell r="Q601" t="str">
            <v>Pend</v>
          </cell>
          <cell r="R601" t="str">
            <v>Pend</v>
          </cell>
          <cell r="S601" t="str">
            <v>6. ABOVE 1 YEAR</v>
          </cell>
          <cell r="T601" t="str">
            <v>PENDING DECLARATION</v>
          </cell>
        </row>
        <row r="602">
          <cell r="A602" t="str">
            <v>CSNU4036742</v>
          </cell>
          <cell r="B602">
            <v>40</v>
          </cell>
          <cell r="C602">
            <v>43655</v>
          </cell>
          <cell r="D602">
            <v>414</v>
          </cell>
          <cell r="E602" t="str">
            <v>COSU6183189320</v>
          </cell>
          <cell r="F602" t="str">
            <v>NICT</v>
          </cell>
          <cell r="G602" t="str">
            <v>NICT</v>
          </cell>
          <cell r="H602">
            <v>2019</v>
          </cell>
          <cell r="I602" t="str">
            <v>ICD</v>
          </cell>
          <cell r="J602">
            <v>155481</v>
          </cell>
          <cell r="K602" t="str">
            <v>ARYAN CONCRETE PRODUCTS LIMITED</v>
          </cell>
          <cell r="L602" t="str">
            <v>RUMESYA FREIGHT LIMITED</v>
          </cell>
          <cell r="M602">
            <v>43803</v>
          </cell>
          <cell r="N602" t="str">
            <v>Pend</v>
          </cell>
          <cell r="O602" t="str">
            <v>WEIGHBRIDGE 3 18METER LOAD 80TONS 10FT 40FT LOAD 50TONS CARGO IN TRANSIT TO ICD EMBAKASI KEEMK ALL RELATIVE INLAND HAULAGE CHARGES RISKS AND RESPONSIBILITIES ARE ON CARGO RECEIVER S ACCOUNT</v>
          </cell>
          <cell r="P602" t="str">
            <v>Pend</v>
          </cell>
          <cell r="Q602" t="str">
            <v>Pend</v>
          </cell>
          <cell r="R602" t="str">
            <v>Pend</v>
          </cell>
          <cell r="S602" t="str">
            <v>6. ABOVE 1 YEAR</v>
          </cell>
          <cell r="T602" t="str">
            <v>RELEASE PROCESS</v>
          </cell>
        </row>
        <row r="603">
          <cell r="A603" t="str">
            <v>MRKU2699971</v>
          </cell>
          <cell r="B603">
            <v>40</v>
          </cell>
          <cell r="C603">
            <v>43655</v>
          </cell>
          <cell r="D603">
            <v>414</v>
          </cell>
          <cell r="E603" t="str">
            <v>711905556</v>
          </cell>
          <cell r="F603" t="str">
            <v>ICDN</v>
          </cell>
          <cell r="G603" t="str">
            <v>SECUR</v>
          </cell>
          <cell r="H603">
            <v>0</v>
          </cell>
          <cell r="I603">
            <v>0</v>
          </cell>
          <cell r="J603">
            <v>0</v>
          </cell>
          <cell r="K603" t="str">
            <v>KENYA WILDLIFE SERVICE AIRWING C OORT LANGATA ROAD NAIROBI KENY</v>
          </cell>
          <cell r="L603" t="str">
            <v>Pend</v>
          </cell>
          <cell r="M603" t="str">
            <v>Pend</v>
          </cell>
          <cell r="N603" t="str">
            <v>Pend</v>
          </cell>
          <cell r="O603" t="str">
            <v>5 GYROPLANES ITN X20190523483651 FREIGHT PREPAID SHIPPED ON BOA RD INTRANSIT TO ICD EMBAKASI NAIROBI 5 GYROPLANES ITN X20190523483651 FREIGHT PREPAID SHIPPED ON BOA RD INTRANSIT TO ICD EMBAKASI NAIROBI</v>
          </cell>
          <cell r="P603" t="str">
            <v>Pend</v>
          </cell>
          <cell r="Q603" t="str">
            <v>Pend</v>
          </cell>
          <cell r="R603" t="str">
            <v>Pend</v>
          </cell>
          <cell r="S603" t="str">
            <v>6. ABOVE 1 YEAR</v>
          </cell>
          <cell r="T603" t="str">
            <v>PENDING DECLARATION</v>
          </cell>
        </row>
        <row r="604">
          <cell r="A604" t="str">
            <v>HLXU8354194</v>
          </cell>
          <cell r="B604">
            <v>40</v>
          </cell>
          <cell r="C604">
            <v>43656</v>
          </cell>
          <cell r="D604">
            <v>413</v>
          </cell>
          <cell r="E604" t="str">
            <v>HLCUIZ1190558109</v>
          </cell>
          <cell r="F604" t="str">
            <v>NICT</v>
          </cell>
          <cell r="G604" t="str">
            <v>NICT</v>
          </cell>
          <cell r="H604">
            <v>0</v>
          </cell>
          <cell r="I604">
            <v>0</v>
          </cell>
          <cell r="J604">
            <v>0</v>
          </cell>
          <cell r="K604" t="str">
            <v>MARIO HOLDINGS LTD P O BOX 6208-00300 NANYUKI ROAD OPP BOLLORELOGISTIC</v>
          </cell>
          <cell r="L604" t="str">
            <v>CEBIT GARGO LIMITED</v>
          </cell>
          <cell r="M604" t="str">
            <v>Pend</v>
          </cell>
          <cell r="N604" t="str">
            <v>Pend</v>
          </cell>
          <cell r="O604" t="str">
            <v>LDPP LOW DENSITY POLIPROPLEN HS CODE 680291</v>
          </cell>
          <cell r="P604" t="str">
            <v>Pend</v>
          </cell>
          <cell r="Q604" t="str">
            <v>Pend</v>
          </cell>
          <cell r="R604" t="str">
            <v>Pend</v>
          </cell>
          <cell r="S604" t="str">
            <v>6. ABOVE 1 YEAR</v>
          </cell>
          <cell r="T604" t="str">
            <v>PENDING DECLARATION</v>
          </cell>
        </row>
        <row r="605">
          <cell r="A605" t="str">
            <v>EITU0331810</v>
          </cell>
          <cell r="B605">
            <v>20</v>
          </cell>
          <cell r="C605">
            <v>43664</v>
          </cell>
          <cell r="D605">
            <v>405</v>
          </cell>
          <cell r="E605" t="str">
            <v>142900825890</v>
          </cell>
          <cell r="F605" t="str">
            <v>NICT</v>
          </cell>
          <cell r="G605" t="str">
            <v>NICT</v>
          </cell>
          <cell r="H605">
            <v>0</v>
          </cell>
          <cell r="I605">
            <v>0</v>
          </cell>
          <cell r="J605">
            <v>0</v>
          </cell>
          <cell r="K605" t="str">
            <v>PHARMATIS LABORATORIES LTD</v>
          </cell>
          <cell r="L605" t="str">
            <v>Pend</v>
          </cell>
          <cell r="M605" t="str">
            <v>Pend</v>
          </cell>
          <cell r="N605" t="str">
            <v>Pend</v>
          </cell>
          <cell r="O605" t="str">
            <v>SUCTION CATHETERN M SUCTION CATHETER</v>
          </cell>
          <cell r="P605" t="str">
            <v>Pend</v>
          </cell>
          <cell r="Q605" t="str">
            <v>Pend</v>
          </cell>
          <cell r="R605" t="str">
            <v>Pend</v>
          </cell>
          <cell r="S605" t="str">
            <v>6. ABOVE 1 YEAR</v>
          </cell>
          <cell r="T605" t="str">
            <v>PENDING DECLARATION</v>
          </cell>
        </row>
        <row r="606">
          <cell r="A606" t="str">
            <v>SUDU7828038</v>
          </cell>
          <cell r="B606">
            <v>20</v>
          </cell>
          <cell r="C606">
            <v>43673</v>
          </cell>
          <cell r="D606">
            <v>396</v>
          </cell>
          <cell r="E606" t="str">
            <v>711973421</v>
          </cell>
          <cell r="F606" t="str">
            <v>NICT</v>
          </cell>
          <cell r="G606" t="str">
            <v>NICT</v>
          </cell>
          <cell r="H606">
            <v>0</v>
          </cell>
          <cell r="I606">
            <v>0</v>
          </cell>
          <cell r="J606">
            <v>0</v>
          </cell>
          <cell r="K606" t="str">
            <v>GEOUSAFI WASH LTD PRAMUKH TOWERS 9254714125762 EMAIL ALIDUT</v>
          </cell>
          <cell r="L606" t="str">
            <v>Pend</v>
          </cell>
          <cell r="M606" t="str">
            <v>Pend</v>
          </cell>
          <cell r="N606" t="str">
            <v>Pend</v>
          </cell>
          <cell r="O606" t="str">
            <v>1X20 FCL CONTAINER STC 11 PALLETS CONTAINS 11 PRESSURE WASHER HS CODE 8424 30 INVOICE NO 12062019AD FORM E NO FBL-2019-0000005 080 DATED 03-07-2019 NET WEIGHT 605 00 KGS INTRANSIT TO ICD EMB AKASI NAIROBI IN TRANSIT IS ARRANGED BY MERCHANT FOR ACCOUNT AND RISK OF MERCHANT</v>
          </cell>
          <cell r="P606" t="str">
            <v>Pend</v>
          </cell>
          <cell r="Q606" t="str">
            <v>Pend</v>
          </cell>
          <cell r="R606" t="str">
            <v>Pend</v>
          </cell>
          <cell r="S606" t="str">
            <v>6. ABOVE 1 YEAR</v>
          </cell>
          <cell r="T606" t="str">
            <v>PENDING DECLARATION</v>
          </cell>
        </row>
        <row r="607">
          <cell r="A607" t="str">
            <v>MEDU7387620</v>
          </cell>
          <cell r="B607">
            <v>40</v>
          </cell>
          <cell r="C607">
            <v>43675</v>
          </cell>
          <cell r="D607">
            <v>394</v>
          </cell>
          <cell r="E607" t="str">
            <v>MEDUIZ816972</v>
          </cell>
          <cell r="F607" t="str">
            <v>NICT</v>
          </cell>
          <cell r="G607" t="str">
            <v>NICT</v>
          </cell>
          <cell r="H607">
            <v>0</v>
          </cell>
          <cell r="I607">
            <v>0</v>
          </cell>
          <cell r="J607">
            <v>0</v>
          </cell>
          <cell r="K607" t="str">
            <v>ALWAFI EAST AFRICA LTD</v>
          </cell>
          <cell r="L607" t="str">
            <v>AMBERTO AGENCIES</v>
          </cell>
          <cell r="M607" t="str">
            <v>Pend</v>
          </cell>
          <cell r="N607" t="str">
            <v>Pend</v>
          </cell>
          <cell r="O607" t="str">
            <v>KITCHEN CABINET HS CODE 94 0340 DOOR HS CODE 441820 H OTEL ROOM FURNITURE HS COD E 940350 KITCHEN CABINET HS CODE 94 0340 BATHROOM CABINET HS C ODE 940360 WARDROBE HS COD E 940350 KITCHEN CABINET HS CODE 94 0340 WARDROBE</v>
          </cell>
          <cell r="P607" t="str">
            <v>Pend</v>
          </cell>
          <cell r="Q607" t="str">
            <v>Pend</v>
          </cell>
          <cell r="R607" t="str">
            <v>Pend</v>
          </cell>
          <cell r="S607" t="str">
            <v>6. ABOVE 1 YEAR</v>
          </cell>
          <cell r="T607" t="str">
            <v>PENDING DECLARATION</v>
          </cell>
        </row>
        <row r="608">
          <cell r="A608" t="str">
            <v>MEDU8137219</v>
          </cell>
          <cell r="B608">
            <v>40</v>
          </cell>
          <cell r="C608">
            <v>43675</v>
          </cell>
          <cell r="D608">
            <v>394</v>
          </cell>
          <cell r="E608" t="str">
            <v>MEDUIZ816972</v>
          </cell>
          <cell r="F608" t="str">
            <v>NICT</v>
          </cell>
          <cell r="G608" t="str">
            <v>NICT</v>
          </cell>
          <cell r="H608">
            <v>0</v>
          </cell>
          <cell r="I608">
            <v>0</v>
          </cell>
          <cell r="J608">
            <v>0</v>
          </cell>
          <cell r="K608" t="str">
            <v>ALWAFI EAST AFRICA LTD</v>
          </cell>
          <cell r="L608" t="str">
            <v>AMBERTO AGENCIES</v>
          </cell>
          <cell r="M608" t="str">
            <v>Pend</v>
          </cell>
          <cell r="N608" t="str">
            <v>Pend</v>
          </cell>
          <cell r="O608" t="str">
            <v>KITCHEN CABINET HS CODE 94 0340 DOOR HS CODE 441820 H OTEL ROOM FURNITURE HS COD E 940350 KITCHEN CABINET HS CODE 94 0340 BATHROOM CABINET HS C ODE 940360 WARDROBE HS COD E 940350 KITCHEN CABINET HS CODE 94 0340 WARDROBE</v>
          </cell>
          <cell r="P608" t="str">
            <v>Pend</v>
          </cell>
          <cell r="Q608" t="str">
            <v>Pend</v>
          </cell>
          <cell r="R608" t="str">
            <v>Pend</v>
          </cell>
          <cell r="S608" t="str">
            <v>6. ABOVE 1 YEAR</v>
          </cell>
          <cell r="T608" t="str">
            <v>PENDING DECLARATION</v>
          </cell>
        </row>
        <row r="609">
          <cell r="A609" t="str">
            <v>FCIU4158930</v>
          </cell>
          <cell r="B609">
            <v>20</v>
          </cell>
          <cell r="C609">
            <v>43676</v>
          </cell>
          <cell r="D609">
            <v>393</v>
          </cell>
          <cell r="E609" t="str">
            <v>MEDUIZ816972</v>
          </cell>
          <cell r="F609" t="str">
            <v>MITCH</v>
          </cell>
          <cell r="G609" t="str">
            <v>MITCH</v>
          </cell>
          <cell r="H609">
            <v>0</v>
          </cell>
          <cell r="I609">
            <v>0</v>
          </cell>
          <cell r="J609">
            <v>0</v>
          </cell>
          <cell r="K609" t="str">
            <v>ALWAFI EAST AFRICA LTD</v>
          </cell>
          <cell r="L609" t="str">
            <v>AMBERTO AGENCIES</v>
          </cell>
          <cell r="M609" t="str">
            <v>Pend</v>
          </cell>
          <cell r="N609" t="str">
            <v>Pend</v>
          </cell>
          <cell r="O609" t="str">
            <v>KITCHEN CABINET HS CODE 94 0340 DOOR HS CODE 441820 H OTEL ROOM FURNITURE HS COD E 940350 KITCHEN CABINET HS CODE 94 0340 BATHROOM CABINET HS C ODE 940360 WARDROBE HS COD E 940350 KITCHEN CABINET HS CODE 94 0340 WARDROBE</v>
          </cell>
          <cell r="P609" t="str">
            <v>Pend</v>
          </cell>
          <cell r="Q609" t="str">
            <v>Pend</v>
          </cell>
          <cell r="R609" t="str">
            <v>Pend</v>
          </cell>
          <cell r="S609" t="str">
            <v>6. ABOVE 1 YEAR</v>
          </cell>
          <cell r="T609" t="str">
            <v>PENDING DECLARATION</v>
          </cell>
        </row>
        <row r="610">
          <cell r="A610" t="str">
            <v>PCIU1413499</v>
          </cell>
          <cell r="B610">
            <v>20</v>
          </cell>
          <cell r="C610">
            <v>43681</v>
          </cell>
          <cell r="D610">
            <v>388</v>
          </cell>
          <cell r="E610" t="str">
            <v>CCU900194100</v>
          </cell>
          <cell r="F610" t="str">
            <v>MITCH</v>
          </cell>
          <cell r="G610" t="str">
            <v>MITCH</v>
          </cell>
          <cell r="H610">
            <v>2019</v>
          </cell>
          <cell r="I610" t="str">
            <v>ICD</v>
          </cell>
          <cell r="J610" t="str">
            <v>131738 </v>
          </cell>
          <cell r="K610" t="str">
            <v>THE KENYA POWER AND LIGHTINGCOMPANY STIMA SACCO BUILDING KOLOBOTROAD-</v>
          </cell>
          <cell r="L610" t="str">
            <v>Pend</v>
          </cell>
          <cell r="M610" t="str">
            <v>Pend</v>
          </cell>
          <cell r="N610" t="str">
            <v>Pend</v>
          </cell>
          <cell r="O610" t="str">
            <v>SUPPLY OF DISTRIBUTION LINE HARDWARE AS PER APPLICANT PURCHASE ORDER NUMBERS EH107PO8000005 DATED 25-JUN-2018 EH107PO8000006 DATED 25-JUNE-2018 EH107PO8000007 DATED 25-JUNE-2018 EH107PO8000033 DATED 28-AUG-2018 EH107PO8000034 DATED 28-AU G-2018 EH107PO8000036 DATED 16-SEP-2018 EH107PO8000037 DATED 16-SEP-2018 EH107PO8000038 DATED 16-SEP-2018 EH107PO8000039 DATED 19-SEP-2018 EH107PO8000040 DATED 19-SEP-2018 EH107PO8000041 DATED 24-SEP-2018 AND EH107PO8000044 DATED 24-SEP-2018 INCOTERMS 2010 TERMS CFR MOMBASA PORT KENYA PROJECT KENYA ELECTRICITY MODERNIZATION PR OJECT KEMP - ELECTRIFICATION PROGRAM LOT-6 CONTRACT NO KP1 6E 2 PT 2 17 A61- LOT 6 TOTAL 144 PACKAGES S B NO 4961879 DATE 18 06 19 S B NO 5013282 DATE 20 06 19 S B NO 5038121 DATE 21 06 19 H S CODE NO 73089090 NET WT 46224 000 KGS 2ND NOTIFY PARTY - LARSEN AND TOUBRO LIMITED 1A 3RD FLOOR WESTLANDS BUSINESS PARK CHIROMO LANE PO BOX 13903 00800 NAIROBI KENYA ATT DEBASHIS MUKHOPADH</v>
          </cell>
          <cell r="P610" t="str">
            <v>Pend</v>
          </cell>
          <cell r="Q610" t="str">
            <v>Pend</v>
          </cell>
          <cell r="R610" t="str">
            <v>Pend</v>
          </cell>
          <cell r="S610" t="str">
            <v>6. ABOVE 1 YEAR</v>
          </cell>
          <cell r="T610" t="str">
            <v>PENDING DPC</v>
          </cell>
        </row>
        <row r="611">
          <cell r="A611" t="str">
            <v>TGHU1548887</v>
          </cell>
          <cell r="B611">
            <v>20</v>
          </cell>
          <cell r="C611">
            <v>43681</v>
          </cell>
          <cell r="D611">
            <v>388</v>
          </cell>
          <cell r="E611" t="str">
            <v>CCU900194100</v>
          </cell>
          <cell r="F611" t="str">
            <v>ICDN</v>
          </cell>
          <cell r="G611" t="str">
            <v>A1B/57/02/1</v>
          </cell>
          <cell r="H611">
            <v>2019</v>
          </cell>
          <cell r="I611" t="str">
            <v>ICD</v>
          </cell>
          <cell r="J611" t="str">
            <v>131738 </v>
          </cell>
          <cell r="K611" t="str">
            <v>THE KENYA POWER AND LIGHTINGCOMPANY STIMA SACCO BUILDING KOLOBOTROAD-</v>
          </cell>
          <cell r="L611" t="str">
            <v>Pend</v>
          </cell>
          <cell r="M611" t="str">
            <v>Pend</v>
          </cell>
          <cell r="N611" t="str">
            <v>Pend</v>
          </cell>
          <cell r="O611" t="str">
            <v>SUPPLY OF DISTRIBUTION LINE HARDWARE AS PER APPLICANT PURCHASE ORDER NUMBERS EH107PO8000005 DATED 25-JUN-2018 EH107PO8000006 DATED 25-JUNE-2018 EH107PO8000007 DATED 25-JUNE-2018 EH107PO8000033 DATED 28-AUG-2018 EH107PO8000034 DATED 28-AU G-2018 EH107PO8000036 DATED 16-SEP-2018 EH107PO8000037 DATED 16-SEP-2018 EH107PO8000038 DATED 16-SEP-2018 EH107PO8000039 DATED 19-SEP-2018 EH107PO8000040 DATED 19-SEP-2018 EH107PO8000041 DATED 24-SEP-2018 AND EH107PO8000044 DATED 24-SEP-2018 INCOTERMS 2010 TERMS CFR MOMBASA PORT KENYA PROJECT KENYA ELECTRICITY MODERNIZATION PR OJECT KEMP - ELECTRIFICATION PROGRAM LOT-6 CONTRACT NO KP1 6E 2 PT 2 17 A61- LOT 6 TOTAL 144 PACKAGES S B NO 4961879 DATE 18 06 19 S B NO 5013282 DATE 20 06 19 S B NO 5038121 DATE 21 06 19 H S CODE NO 73089090 NET WT 46224 000 KGS 2ND NOTIFY PARTY - LARSEN AND TOUBRO LIMITED 1A 3RD FLOOR WESTLANDS BUSINESS PARK CHIROMO LANE PO BOX 13903 00800 NAIROBI KENYA ATT DEBASHIS MUKHOPADH</v>
          </cell>
          <cell r="P611" t="str">
            <v>Pend</v>
          </cell>
          <cell r="Q611" t="str">
            <v>Pend</v>
          </cell>
          <cell r="R611" t="str">
            <v>Pend</v>
          </cell>
          <cell r="S611" t="str">
            <v>6. ABOVE 1 YEAR</v>
          </cell>
          <cell r="T611" t="str">
            <v>PENDING DPC</v>
          </cell>
        </row>
        <row r="612">
          <cell r="A612" t="str">
            <v>PCIU1632250</v>
          </cell>
          <cell r="B612">
            <v>20</v>
          </cell>
          <cell r="C612">
            <v>43682</v>
          </cell>
          <cell r="D612">
            <v>387</v>
          </cell>
          <cell r="E612" t="str">
            <v>CCU900194100</v>
          </cell>
          <cell r="F612" t="str">
            <v>MITCH</v>
          </cell>
          <cell r="G612" t="str">
            <v>MITCH</v>
          </cell>
          <cell r="H612">
            <v>2019</v>
          </cell>
          <cell r="I612" t="str">
            <v>ICD</v>
          </cell>
          <cell r="J612" t="str">
            <v>131738 </v>
          </cell>
          <cell r="K612" t="str">
            <v>THE KENYA POWER AND LIGHTINGCOMPANY STIMA SACCO BUILDING KOLOBOTROAD-</v>
          </cell>
          <cell r="L612" t="str">
            <v>Pend</v>
          </cell>
          <cell r="M612" t="str">
            <v>Pend</v>
          </cell>
          <cell r="N612" t="str">
            <v>Pend</v>
          </cell>
          <cell r="O612" t="str">
            <v>SUPPLY OF DISTRIBUTION LINE HARDWARE AS PER APPLICANT PURCHASE ORDER NUMBERS EH107PO8000005 DATED 25-JUN-2018 EH107PO8000006 DATED 25-JUNE-2018 EH107PO8000007 DATED 25-JUNE-2018 EH107PO8000033 DATED 28-AUG-2018 EH107PO8000034 DATED 28-AU G-2018 EH107PO8000036 DATED 16-SEP-2018 EH107PO8000037 DATED 16-SEP-2018 EH107PO8000038 DATED 16-SEP-2018 EH107PO8000039 DATED 19-SEP-2018 EH107PO8000040 DATED 19-SEP-2018 EH107PO8000041 DATED 24-SEP-2018 AND EH107PO8000044 DATED 24-SEP-2018 INCOTERMS 2010 TERMS CFR MOMBASA PORT KENYA PROJECT KENYA ELECTRICITY MODERNIZATION PR OJECT KEMP - ELECTRIFICATION PROGRAM LOT-6 CONTRACT NO KP1 6E 2 PT 2 17 A61- LOT 6 TOTAL 144 PACKAGES S B NO 4961879 DATE 18 06 19 S B NO 5013282 DATE 20 06 19 S B NO 5038121 DATE 21 06 19 H S CODE NO 73089090 NET WT 46224 000 KGS 2ND NOTIFY PARTY - LARSEN AND TOUBRO LIMITED 1A 3RD FLOOR WESTLANDS BUSINESS PARK CHIROMO LANE PO BOX 13903 00800 NAIROBI KENYA ATT DEBASHIS MUKHOPADH</v>
          </cell>
          <cell r="P612" t="str">
            <v>Pend</v>
          </cell>
          <cell r="Q612" t="str">
            <v>Pend</v>
          </cell>
          <cell r="R612" t="str">
            <v>Pend</v>
          </cell>
          <cell r="S612" t="str">
            <v>6. ABOVE 1 YEAR</v>
          </cell>
          <cell r="T612" t="str">
            <v>PENDING DPC</v>
          </cell>
        </row>
        <row r="613">
          <cell r="A613" t="str">
            <v>MAEU4111057</v>
          </cell>
          <cell r="B613">
            <v>40</v>
          </cell>
          <cell r="C613">
            <v>43683</v>
          </cell>
          <cell r="D613">
            <v>386</v>
          </cell>
          <cell r="E613" t="str">
            <v>582733470</v>
          </cell>
          <cell r="F613" t="str">
            <v>NICT</v>
          </cell>
          <cell r="G613" t="str">
            <v>NICT</v>
          </cell>
          <cell r="H613">
            <v>0</v>
          </cell>
          <cell r="I613">
            <v>0</v>
          </cell>
          <cell r="J613">
            <v>156296</v>
          </cell>
          <cell r="K613" t="str">
            <v>KENYA ELECTRICITY TRANSMISSION COMP</v>
          </cell>
          <cell r="L613" t="str">
            <v>KUEHNE+NAGEL LIMITED</v>
          </cell>
          <cell r="M613" t="str">
            <v>Pend</v>
          </cell>
          <cell r="N613" t="str">
            <v>Pend</v>
          </cell>
          <cell r="O613" t="str">
            <v>MAEU4111057 40 OPEN 8 6 SHIPPER S SEAL ML-PT088804 7 140 PACKAGE GR OSS WEIGHT 22147 79 KGS MEASUREMENT 50 CBM 140 PACKAGES WITH M ETAL PRODUCTS KE1000261SUB2KIMUKA HS-CODE 7304900000 INTRAN SIT TO ICD EMBAKASI NAIROBI</v>
          </cell>
          <cell r="P613" t="str">
            <v>Pend</v>
          </cell>
          <cell r="Q613" t="str">
            <v>Pend</v>
          </cell>
          <cell r="R613" t="str">
            <v>Pend</v>
          </cell>
          <cell r="S613" t="str">
            <v>6. ABOVE 1 YEAR</v>
          </cell>
          <cell r="T613" t="str">
            <v>PENDING DPC</v>
          </cell>
        </row>
        <row r="614">
          <cell r="A614" t="str">
            <v>MSKU4234276</v>
          </cell>
          <cell r="B614">
            <v>20</v>
          </cell>
          <cell r="C614">
            <v>43683</v>
          </cell>
          <cell r="D614">
            <v>386</v>
          </cell>
          <cell r="E614" t="str">
            <v>969281713</v>
          </cell>
          <cell r="F614" t="str">
            <v>NICT</v>
          </cell>
          <cell r="G614" t="str">
            <v>NICT</v>
          </cell>
          <cell r="H614">
            <v>2019</v>
          </cell>
          <cell r="I614" t="str">
            <v>ICD</v>
          </cell>
          <cell r="J614">
            <v>155486</v>
          </cell>
          <cell r="K614" t="str">
            <v>MANUELA NASERIAN JARA MUNOZ C O </v>
          </cell>
          <cell r="L614" t="str">
            <v>Pend</v>
          </cell>
          <cell r="M614" t="str">
            <v>Pend</v>
          </cell>
          <cell r="N614" t="str">
            <v>Pend</v>
          </cell>
          <cell r="O614" t="str">
            <v>USED HOUSEHOLD GOODS AND PERSONAL EFFECTS HS 9905 0000 SC 113194 76 OCEANFREIGHT AND ONCARRIAGE UP TO TERMINAL NAIROBI PREPAID DEST INATION THC AND DOC FEE COLLECT INTRANSIT TO ICD EMBAKASI NAIRO BI</v>
          </cell>
          <cell r="P614" t="str">
            <v>Pend</v>
          </cell>
          <cell r="Q614" t="str">
            <v>Pend</v>
          </cell>
          <cell r="R614" t="str">
            <v>Pend</v>
          </cell>
          <cell r="S614" t="str">
            <v>6. ABOVE 1 YEAR</v>
          </cell>
          <cell r="T614" t="str">
            <v>PENDING DPC</v>
          </cell>
        </row>
        <row r="615">
          <cell r="A615" t="str">
            <v>MSKU6955693</v>
          </cell>
          <cell r="B615">
            <v>40</v>
          </cell>
          <cell r="C615">
            <v>43683</v>
          </cell>
          <cell r="D615">
            <v>386</v>
          </cell>
          <cell r="E615" t="str">
            <v>583151390</v>
          </cell>
          <cell r="F615" t="str">
            <v>NICT</v>
          </cell>
          <cell r="G615" t="str">
            <v>NICT</v>
          </cell>
          <cell r="H615">
            <v>0</v>
          </cell>
          <cell r="I615">
            <v>0</v>
          </cell>
          <cell r="J615">
            <v>0</v>
          </cell>
          <cell r="K615" t="str">
            <v>THE LEGEND OF TREASURE ISLAND LTD P</v>
          </cell>
          <cell r="L615" t="str">
            <v>Pend</v>
          </cell>
          <cell r="M615" t="str">
            <v>Pend</v>
          </cell>
          <cell r="N615" t="str">
            <v>Pend</v>
          </cell>
          <cell r="O615" t="str">
            <v>CLOTHES AND TOYS INTRANSIT TO ICD EMBAKASI NAIROBI</v>
          </cell>
          <cell r="P615" t="str">
            <v>Pend</v>
          </cell>
          <cell r="Q615" t="str">
            <v>Pend</v>
          </cell>
          <cell r="R615" t="str">
            <v>Pend</v>
          </cell>
          <cell r="S615" t="str">
            <v>6. ABOVE 1 YEAR</v>
          </cell>
          <cell r="T615" t="str">
            <v>PENDING DECLARATION</v>
          </cell>
        </row>
        <row r="616">
          <cell r="A616" t="str">
            <v>MAEU4119715</v>
          </cell>
          <cell r="B616">
            <v>40</v>
          </cell>
          <cell r="C616">
            <v>43684</v>
          </cell>
          <cell r="D616">
            <v>385</v>
          </cell>
          <cell r="E616" t="str">
            <v>582733470</v>
          </cell>
          <cell r="F616" t="str">
            <v>NICT</v>
          </cell>
          <cell r="G616" t="str">
            <v>NICT</v>
          </cell>
          <cell r="H616">
            <v>0</v>
          </cell>
          <cell r="I616">
            <v>0</v>
          </cell>
          <cell r="J616">
            <v>156296</v>
          </cell>
          <cell r="K616" t="str">
            <v>KENYA ELECTRICITY TRANSMISSION COMP</v>
          </cell>
          <cell r="L616" t="str">
            <v>KUEHNE+NAGEL LIMITED</v>
          </cell>
          <cell r="M616" t="str">
            <v>Pend</v>
          </cell>
          <cell r="N616" t="str">
            <v>Pend</v>
          </cell>
          <cell r="O616" t="str">
            <v>MAEU4111057 40 OPEN 8 6 SHIPPER S SEAL ML-PT088804 7 140 PACKAGE GR OSS WEIGHT 22147 79 KGS MEASUREMENT 50 CBM 140 PACKAGES WITH M ETAL PRODUCTS KE1000261SUB2KIMUKA HS-CODE 7304900000 INTRAN SIT TO ICD EMBAKASI NAIROBI</v>
          </cell>
          <cell r="P616" t="str">
            <v>Pend</v>
          </cell>
          <cell r="Q616" t="str">
            <v>Pend</v>
          </cell>
          <cell r="R616" t="str">
            <v>Pend</v>
          </cell>
          <cell r="S616" t="str">
            <v>6. ABOVE 1 YEAR</v>
          </cell>
          <cell r="T616" t="str">
            <v>PENDING DPC</v>
          </cell>
        </row>
        <row r="617">
          <cell r="A617" t="str">
            <v>MSKU8179372</v>
          </cell>
          <cell r="B617">
            <v>40</v>
          </cell>
          <cell r="C617">
            <v>43685</v>
          </cell>
          <cell r="D617">
            <v>384</v>
          </cell>
          <cell r="E617" t="str">
            <v>583791071</v>
          </cell>
          <cell r="F617" t="str">
            <v>NICT</v>
          </cell>
          <cell r="G617" t="str">
            <v>NICT</v>
          </cell>
          <cell r="H617">
            <v>2019</v>
          </cell>
          <cell r="I617" t="str">
            <v>ICD</v>
          </cell>
          <cell r="J617">
            <v>147911</v>
          </cell>
          <cell r="K617" t="str">
            <v>DAVIDMUTHEE N A NAKURU NAKURU 163 3</v>
          </cell>
          <cell r="L617" t="str">
            <v>TOPLINE LOGISTICS LIMITED</v>
          </cell>
          <cell r="M617">
            <v>43810</v>
          </cell>
          <cell r="N617" t="str">
            <v>Pend</v>
          </cell>
          <cell r="O617" t="str">
            <v>MICROPHONES SPEAKER MIXER SWITCHES SOCKET IDF 19MBAIM00002317 4 GOODS INTRANSIT TO ICD NAIROBI INTRANSIT TO ICD EMBAKASI NAI ROBI</v>
          </cell>
          <cell r="P617" t="str">
            <v>Pend</v>
          </cell>
          <cell r="Q617" t="str">
            <v>Pend</v>
          </cell>
          <cell r="R617" t="str">
            <v>Pend</v>
          </cell>
          <cell r="S617" t="str">
            <v>6. ABOVE 1 YEAR</v>
          </cell>
          <cell r="T617" t="str">
            <v>RELEASE PROCESS</v>
          </cell>
        </row>
        <row r="618">
          <cell r="A618" t="str">
            <v>YOLU3673790</v>
          </cell>
          <cell r="B618">
            <v>20</v>
          </cell>
          <cell r="C618">
            <v>43686</v>
          </cell>
          <cell r="D618">
            <v>383</v>
          </cell>
          <cell r="E618" t="str">
            <v>COSU6183197231</v>
          </cell>
          <cell r="F618" t="str">
            <v>NICT</v>
          </cell>
          <cell r="G618" t="str">
            <v>NICT</v>
          </cell>
          <cell r="H618">
            <v>2019</v>
          </cell>
          <cell r="I618" t="str">
            <v>ICD</v>
          </cell>
          <cell r="J618" t="str">
            <v>133664 </v>
          </cell>
          <cell r="K618" t="str">
            <v>FASTWAVES LOGISTICS LTD</v>
          </cell>
          <cell r="L618" t="str">
            <v>Pend</v>
          </cell>
          <cell r="M618" t="str">
            <v>Pend</v>
          </cell>
          <cell r="N618" t="str">
            <v>Pend</v>
          </cell>
          <cell r="O618" t="str">
            <v>7 STAGE WATER PURIFICATION UNITS MODEL 1000LPH THE POWER 380V 50HZ NOTE WITH THE RO FRAME RO UNIT MATCH TO THE 1000LPH WATER TREATMENT SYSTEM 8421299090 SHIPPERS LOAD STOW COUNT PLACE OF DELIVERY PORT CLEARANCE</v>
          </cell>
          <cell r="P618" t="str">
            <v>Pend</v>
          </cell>
          <cell r="Q618" t="str">
            <v>Pend</v>
          </cell>
          <cell r="R618" t="str">
            <v>Pend</v>
          </cell>
          <cell r="S618" t="str">
            <v>6. ABOVE 1 YEAR</v>
          </cell>
          <cell r="T618" t="str">
            <v>PENDING DPC</v>
          </cell>
        </row>
        <row r="619">
          <cell r="A619" t="str">
            <v>PCIU9235855</v>
          </cell>
          <cell r="B619">
            <v>40</v>
          </cell>
          <cell r="C619">
            <v>43687</v>
          </cell>
          <cell r="D619">
            <v>382</v>
          </cell>
          <cell r="E619" t="str">
            <v>DAC900367600</v>
          </cell>
          <cell r="F619" t="str">
            <v>NICT</v>
          </cell>
          <cell r="G619" t="str">
            <v>NICT</v>
          </cell>
          <cell r="H619">
            <v>0</v>
          </cell>
          <cell r="I619">
            <v>0</v>
          </cell>
          <cell r="J619">
            <v>0</v>
          </cell>
          <cell r="K619" t="str">
            <v>DAC900367600</v>
          </cell>
          <cell r="L619" t="str">
            <v>Pend</v>
          </cell>
          <cell r="M619" t="str">
            <v>Pend</v>
          </cell>
          <cell r="N619" t="str">
            <v>Pend</v>
          </cell>
          <cell r="O619" t="str">
            <v>STC 6741 CARTONS ASSORTED FOODSTUFF THAI NUTFILL COOKIES BISCUITS-FOIL PACK 65 GM THAI NUTFIL PLUS BISCUITS -FOIL PACK 25GM THAI FUNFILL CHOCOLATE CREAM SANDWICH BISCUITS-FP 55 GM THAI FUNFILL ORANGE CREAM SANDWICH BISCUITS-FP 55 GM THAI F UNFILL STRAWBWRRY CREAM SANDWICH BISCUITS-FP 55 GM THAI PROTINE BISCUIT -FP 65 GM THAI PINEAPPLE CREAM SANDWICH BISCUIT -FP 70 GM THAI DARK FANTASY CHOCOLATE BISUITS-FP 90 GM EVERY DAY PREMIUM HORLICKS BISCUITS-FP 350 GM THAI MILK COOKIES BISCUITS-FP- 250 GM THAI BUTTER </v>
          </cell>
          <cell r="P619" t="str">
            <v>Pend</v>
          </cell>
          <cell r="Q619" t="str">
            <v>Pend</v>
          </cell>
          <cell r="R619" t="str">
            <v>Pend</v>
          </cell>
          <cell r="S619" t="str">
            <v>6. ABOVE 1 YEAR</v>
          </cell>
          <cell r="T619" t="str">
            <v>PENDING DECLARATION</v>
          </cell>
        </row>
        <row r="620">
          <cell r="A620" t="str">
            <v>FSCU8381704</v>
          </cell>
          <cell r="B620">
            <v>40</v>
          </cell>
          <cell r="C620">
            <v>43689</v>
          </cell>
          <cell r="D620">
            <v>380</v>
          </cell>
          <cell r="E620" t="str">
            <v>CEI0169827</v>
          </cell>
          <cell r="F620" t="str">
            <v>NICT</v>
          </cell>
          <cell r="G620" t="str">
            <v>NICT</v>
          </cell>
          <cell r="H620">
            <v>0</v>
          </cell>
          <cell r="I620">
            <v>0</v>
          </cell>
          <cell r="J620">
            <v>0</v>
          </cell>
          <cell r="K620" t="str">
            <v>KNOX BARRELS TRADERS LTDGODOWN NO 5B AZTEC GODOWN BABA DOGO OUTER R</v>
          </cell>
          <cell r="L620" t="str">
            <v>Pend</v>
          </cell>
          <cell r="M620" t="str">
            <v>Pend</v>
          </cell>
          <cell r="N620" t="str">
            <v>Pend</v>
          </cell>
          <cell r="O620" t="str">
            <v>1 X 40HC CONTAINER TOTAL 2100 CASES ONLY TOTAL TWO THOUSAND ONE HUNDRED CASES ONLY TOTAL 2100 CASES OF ALCOHOLIC BEVERAGES WHISKY ROYAL PATIALVI WHISKY 12 X 750 ML - 1400 CASES OLD PROFESSOR WHISKY 24 X 375 ML - 200 CASES OLD PROFESSOR WHISKY 12 X 750 ML - 500 CASES INVOICE NO KBDL EXP 19-20 001 DATED 12 07 2019 SHIPPING BILL NO 5574319 DT 15-07-2019 HS CODE 22083019 FREIGHT PREPAID GOODS IN TRANSIT TO NAIROBI KENYA ON CONSIGNEE RISK A C AND CARRIER RESPONSIBILI</v>
          </cell>
          <cell r="P620" t="str">
            <v>Pend</v>
          </cell>
          <cell r="Q620" t="str">
            <v>Pend</v>
          </cell>
          <cell r="R620" t="str">
            <v>Pend</v>
          </cell>
          <cell r="S620" t="str">
            <v>6. ABOVE 1 YEAR</v>
          </cell>
          <cell r="T620" t="str">
            <v>PENDING DECLARATION</v>
          </cell>
        </row>
        <row r="621">
          <cell r="A621" t="str">
            <v>CMAU0974859</v>
          </cell>
          <cell r="B621">
            <v>20</v>
          </cell>
          <cell r="C621">
            <v>43691</v>
          </cell>
          <cell r="D621">
            <v>378</v>
          </cell>
          <cell r="E621" t="str">
            <v>NAM3521639</v>
          </cell>
          <cell r="F621" t="str">
            <v>NICT</v>
          </cell>
          <cell r="G621" t="str">
            <v>NICT</v>
          </cell>
          <cell r="H621">
            <v>0</v>
          </cell>
          <cell r="I621">
            <v>0</v>
          </cell>
          <cell r="J621">
            <v>0</v>
          </cell>
          <cell r="K621" t="str">
            <v>POM HARVESTERS INTERNATIONALHEADQUARTERSKAPENGURIA-LODWAR ROAD MAKUTAN</v>
          </cell>
          <cell r="L621" t="str">
            <v>YEAR 2000 FREIGHTERS LTD</v>
          </cell>
          <cell r="M621" t="str">
            <v>Pend</v>
          </cell>
          <cell r="N621" t="str">
            <v>Pend</v>
          </cell>
          <cell r="O621" t="str">
            <v>PIECES LIFEPUMP ASSEMBLY AND PARTS</v>
          </cell>
          <cell r="P621" t="str">
            <v>Pend</v>
          </cell>
          <cell r="Q621" t="str">
            <v>Pend</v>
          </cell>
          <cell r="R621" t="str">
            <v>Pend</v>
          </cell>
          <cell r="S621" t="str">
            <v>6. ABOVE 1 YEAR</v>
          </cell>
          <cell r="T621" t="str">
            <v>PENDING DECLARATION</v>
          </cell>
        </row>
        <row r="622">
          <cell r="A622" t="str">
            <v>CNIU1203887</v>
          </cell>
          <cell r="B622">
            <v>20</v>
          </cell>
          <cell r="C622">
            <v>43691</v>
          </cell>
          <cell r="D622">
            <v>378</v>
          </cell>
          <cell r="E622" t="str">
            <v>583400792</v>
          </cell>
          <cell r="F622" t="str">
            <v>NICT</v>
          </cell>
          <cell r="G622" t="str">
            <v>NICT</v>
          </cell>
          <cell r="H622">
            <v>0</v>
          </cell>
          <cell r="I622">
            <v>0</v>
          </cell>
          <cell r="J622">
            <v>0</v>
          </cell>
          <cell r="K622" t="str">
            <v>KNOX BARRELS TRADERS LTD GODOW</v>
          </cell>
          <cell r="L622" t="str">
            <v>Pend</v>
          </cell>
          <cell r="M622" t="str">
            <v>Pend</v>
          </cell>
          <cell r="N622" t="str">
            <v>Pend</v>
          </cell>
          <cell r="O622" t="str">
            <v>JUICE DRINKS TM JAFFA IN ASSORTMENT HS CODES 220290 20097 INTR ANSIT TO PORT CLEARANCE</v>
          </cell>
          <cell r="P622" t="str">
            <v>Pend</v>
          </cell>
          <cell r="Q622" t="str">
            <v>Pend</v>
          </cell>
          <cell r="R622" t="str">
            <v>Pend</v>
          </cell>
          <cell r="S622" t="str">
            <v>6. ABOVE 1 YEAR</v>
          </cell>
          <cell r="T622" t="str">
            <v>PENDING DECLARATION</v>
          </cell>
        </row>
        <row r="623">
          <cell r="A623" t="str">
            <v>MSKU5627067</v>
          </cell>
          <cell r="B623">
            <v>20</v>
          </cell>
          <cell r="C623">
            <v>43693</v>
          </cell>
          <cell r="D623">
            <v>376</v>
          </cell>
          <cell r="E623" t="str">
            <v>584035190</v>
          </cell>
          <cell r="F623" t="str">
            <v>ICDN</v>
          </cell>
          <cell r="G623" t="str">
            <v>CSTM2</v>
          </cell>
          <cell r="H623">
            <v>0</v>
          </cell>
          <cell r="I623">
            <v>0</v>
          </cell>
          <cell r="J623">
            <v>0</v>
          </cell>
          <cell r="K623" t="str">
            <v>STATE DEPARTMENT OF DEVOLUTION MINDING 10TH FLOOR</v>
          </cell>
          <cell r="L623" t="str">
            <v>Pend</v>
          </cell>
          <cell r="M623" t="str">
            <v>Pend</v>
          </cell>
          <cell r="N623" t="str">
            <v>Pend</v>
          </cell>
          <cell r="O623" t="str">
            <v>CHINESE RICE HARAMBEE AVENUE CONTACT PERSON MR ISAAC GITHUI MOBILE 254-722822252 EMAIL ISAACGITHUI1 GMAIL COM INTRA NSIT TO PORT CLEARANCE</v>
          </cell>
          <cell r="P623" t="str">
            <v>Pend</v>
          </cell>
          <cell r="Q623" t="str">
            <v>Pend</v>
          </cell>
          <cell r="R623" t="str">
            <v>Pend</v>
          </cell>
          <cell r="S623" t="str">
            <v>6. ABOVE 1 YEAR</v>
          </cell>
          <cell r="T623" t="str">
            <v>PENDING DECLARATION</v>
          </cell>
        </row>
        <row r="624">
          <cell r="A624" t="str">
            <v>TGHU8647428</v>
          </cell>
          <cell r="B624">
            <v>40</v>
          </cell>
          <cell r="C624">
            <v>43694</v>
          </cell>
          <cell r="D624">
            <v>375</v>
          </cell>
          <cell r="E624" t="str">
            <v>EPIRAEESAD212308</v>
          </cell>
          <cell r="F624" t="str">
            <v>ICDN</v>
          </cell>
          <cell r="G624" t="str">
            <v>A2C/14/03/4</v>
          </cell>
          <cell r="H624">
            <v>0</v>
          </cell>
          <cell r="I624">
            <v>0</v>
          </cell>
          <cell r="J624">
            <v>0</v>
          </cell>
          <cell r="K624" t="str">
            <v>RHS FREIGHT SERVICES KENYA LTD 4th FLOOR YUNIS BUILING NEXT TO POS</v>
          </cell>
          <cell r="L624" t="str">
            <v>Pend</v>
          </cell>
          <cell r="M624" t="str">
            <v>Pend</v>
          </cell>
          <cell r="N624" t="str">
            <v>Pend</v>
          </cell>
          <cell r="O624" t="str">
            <v>1 X HIGH CUBE 40 CONTAINER SAID TO CONTAIN 49 PACKAGES STAINLESS STEEL WIREMESH WIREDIAMETER HOT WATER BOILER-CHIMNEY FOR CONTROL PANEL TANK AND WITH EQUIPMENT COMBINED RICE MILL MACHINE COMPLETE WITH ACCESSORIES GRINDING ROLLER MEDICINE ALLOP ATHIC COLORANTS USED HOUSEHOLD GOODS AND PERSONAL EFFECT AUTOSPARE PARTS CARPET TILES DESSO AIRMASTER ALUMINIUM EASY OPEN ENDS MATRIC 50SC HS CODE 3808919900 AS PER SHIPPER TYPE OF BL CONSOLIDATION BL TOTAL NUMBER OF PACKAGES 49 HOUSE HOUSE PORTCLEARANCE AS PER KPA FOR STRIPPING CONSOLIDATION</v>
          </cell>
          <cell r="P624" t="str">
            <v>Pend</v>
          </cell>
          <cell r="Q624" t="str">
            <v>Pend</v>
          </cell>
          <cell r="R624" t="str">
            <v>Pend</v>
          </cell>
          <cell r="S624" t="str">
            <v>6. ABOVE 1 YEAR</v>
          </cell>
          <cell r="T624" t="str">
            <v>PENDING DECLARATION</v>
          </cell>
        </row>
        <row r="625">
          <cell r="A625" t="str">
            <v>PCIU1442460</v>
          </cell>
          <cell r="B625">
            <v>20</v>
          </cell>
          <cell r="C625">
            <v>43695</v>
          </cell>
          <cell r="D625">
            <v>374</v>
          </cell>
          <cell r="E625" t="str">
            <v>TAQR90076000</v>
          </cell>
          <cell r="F625" t="str">
            <v>MITCH</v>
          </cell>
          <cell r="G625" t="str">
            <v>MITCH</v>
          </cell>
          <cell r="H625">
            <v>0</v>
          </cell>
          <cell r="I625">
            <v>0</v>
          </cell>
          <cell r="J625">
            <v>0</v>
          </cell>
          <cell r="K625" t="str">
            <v>ALOHCO TRADERS LIMITED 5646500200NAIROBI KENYANO 45 ENTERPRISE ROAD I</v>
          </cell>
          <cell r="L625" t="str">
            <v>Pend</v>
          </cell>
          <cell r="M625" t="str">
            <v>Pend</v>
          </cell>
          <cell r="N625" t="str">
            <v>Pend</v>
          </cell>
          <cell r="O625" t="str">
            <v>Pend</v>
          </cell>
          <cell r="P625" t="str">
            <v>Pend</v>
          </cell>
          <cell r="Q625" t="str">
            <v>Pend</v>
          </cell>
          <cell r="R625" t="str">
            <v>Pend</v>
          </cell>
          <cell r="S625" t="str">
            <v>6. ABOVE 1 YEAR</v>
          </cell>
          <cell r="T625" t="str">
            <v>PENDING DECLARATION</v>
          </cell>
        </row>
        <row r="626">
          <cell r="A626" t="str">
            <v>TCLU7372287</v>
          </cell>
          <cell r="B626">
            <v>20</v>
          </cell>
          <cell r="C626">
            <v>43696</v>
          </cell>
          <cell r="D626">
            <v>373</v>
          </cell>
          <cell r="E626" t="str">
            <v>CNSV036216</v>
          </cell>
          <cell r="F626" t="str">
            <v>NICT</v>
          </cell>
          <cell r="G626" t="str">
            <v>NICT</v>
          </cell>
          <cell r="H626">
            <v>2019</v>
          </cell>
          <cell r="I626" t="str">
            <v>ICD</v>
          </cell>
          <cell r="J626">
            <v>134499</v>
          </cell>
          <cell r="K626" t="str">
            <v>KING BEVERAGE LIMITEDP O BOX 10518-001000100 NAIROBIKENYA</v>
          </cell>
          <cell r="L626" t="str">
            <v>Pend</v>
          </cell>
          <cell r="M626">
            <v>43798</v>
          </cell>
          <cell r="N626" t="str">
            <v>Pend</v>
          </cell>
          <cell r="O626" t="str">
            <v>CB331119 CARLSBERG PVC BAR RUNNER W CB331319 TUBORG 4G PVC BAR RUNNER W CB472219 TUBORG 4G COOLER BAG W TIMES TOWER T +254-203310932 M +254-719696958 E MANAGER-CARJETKENYA CO KE</v>
          </cell>
          <cell r="P626" t="str">
            <v>Pend</v>
          </cell>
          <cell r="Q626" t="str">
            <v>Pend</v>
          </cell>
          <cell r="R626" t="str">
            <v>Pend</v>
          </cell>
          <cell r="S626" t="str">
            <v>6. ABOVE 1 YEAR</v>
          </cell>
          <cell r="T626" t="str">
            <v>RELEASE PROCESS</v>
          </cell>
        </row>
        <row r="627">
          <cell r="A627" t="str">
            <v>TRLU9616798</v>
          </cell>
          <cell r="B627">
            <v>20</v>
          </cell>
          <cell r="C627">
            <v>43696</v>
          </cell>
          <cell r="D627">
            <v>373</v>
          </cell>
          <cell r="E627" t="str">
            <v>CEI0170239</v>
          </cell>
          <cell r="F627" t="str">
            <v>NICT</v>
          </cell>
          <cell r="G627" t="str">
            <v>NICT</v>
          </cell>
          <cell r="H627">
            <v>0</v>
          </cell>
          <cell r="I627">
            <v>0</v>
          </cell>
          <cell r="J627">
            <v>0</v>
          </cell>
          <cell r="K627" t="str">
            <v>KNOX BARRELS TRADERS LTDAZTEC GODOWN BABA DOGO GODOWN NO 5B OUTER</v>
          </cell>
          <cell r="L627" t="str">
            <v>Pend</v>
          </cell>
          <cell r="M627" t="str">
            <v>Pend</v>
          </cell>
          <cell r="N627" t="str">
            <v>Pend</v>
          </cell>
          <cell r="O627" t="str">
            <v>2 X 20ST CONTAINER TOTAL 1900 PACKAGES ONLY TOTAL ONE THOUSAND NINE HUNDRED PACKAGES ONLY CONTAINING ALCOHOLIC BEVERAGES WHISKY AS PER INVOICE NO KBDL EXP 19-20 002 DT 17 07 2019 S BILL NO 5707997 DT 20 07 2019 IEC NO 3016904837 GROSS WT 30473 00 KGS NET WT 17100 00 KGS HS CODE 22084011 GOODS IN TRANSIT TO NAIROBI KENYA ON CONSIGNEE RISK A C AND CARRIER RESPONSIBILITY CEASES AT MOMBASA FREIGHT PREPAID DISCHARGE PORT AGENT CMA CGM KENYA LTD BAYWOOD BUILDING 1ST FLOOR MOI AVENUE PO BOX 90262 80100 MOMBASA KENYA</v>
          </cell>
          <cell r="P627" t="str">
            <v>Pend</v>
          </cell>
          <cell r="Q627" t="str">
            <v>Pend</v>
          </cell>
          <cell r="R627" t="str">
            <v>Pend</v>
          </cell>
          <cell r="S627" t="str">
            <v>6. ABOVE 1 YEAR</v>
          </cell>
          <cell r="T627" t="str">
            <v>PENDING DECLARATION</v>
          </cell>
        </row>
        <row r="628">
          <cell r="A628" t="str">
            <v>TCLU3195497</v>
          </cell>
          <cell r="B628">
            <v>20</v>
          </cell>
          <cell r="C628">
            <v>43700</v>
          </cell>
          <cell r="D628">
            <v>369</v>
          </cell>
          <cell r="E628" t="str">
            <v>HLCUMU1190744134</v>
          </cell>
          <cell r="F628" t="str">
            <v>NICT</v>
          </cell>
          <cell r="G628" t="str">
            <v>NICT</v>
          </cell>
          <cell r="H628">
            <v>0</v>
          </cell>
          <cell r="I628">
            <v>0</v>
          </cell>
          <cell r="J628">
            <v>0</v>
          </cell>
          <cell r="K628" t="str">
            <v>ADAWE GROUP LTD MOHAMED MUSA MPESASHOP B2 OILIBYA PLAZA MUTHAIGA</v>
          </cell>
          <cell r="L628" t="str">
            <v>Pend</v>
          </cell>
          <cell r="M628" t="str">
            <v>Pend</v>
          </cell>
          <cell r="N628" t="str">
            <v>Pend</v>
          </cell>
          <cell r="O628" t="str">
            <v>PR-11 BASMATI RICE HS CODE 10 06 30</v>
          </cell>
          <cell r="P628" t="str">
            <v>Pend</v>
          </cell>
          <cell r="Q628" t="str">
            <v>Pend</v>
          </cell>
          <cell r="R628" t="str">
            <v>Pend</v>
          </cell>
          <cell r="S628" t="str">
            <v>6. ABOVE 1 YEAR</v>
          </cell>
          <cell r="T628" t="str">
            <v>PENDING DECLARATION</v>
          </cell>
        </row>
        <row r="629">
          <cell r="A629" t="str">
            <v>UACU4058179</v>
          </cell>
          <cell r="B629">
            <v>20</v>
          </cell>
          <cell r="C629">
            <v>43700</v>
          </cell>
          <cell r="D629">
            <v>369</v>
          </cell>
          <cell r="E629" t="str">
            <v>HLCUMU1190744134</v>
          </cell>
          <cell r="F629" t="str">
            <v>NICT</v>
          </cell>
          <cell r="G629" t="str">
            <v>NICT</v>
          </cell>
          <cell r="H629">
            <v>0</v>
          </cell>
          <cell r="I629">
            <v>0</v>
          </cell>
          <cell r="J629">
            <v>0</v>
          </cell>
          <cell r="K629" t="str">
            <v>ADAWE GROUP LTD MOHAMED MUSA MPESASHOP B2 OILIBYA PLAZA MUTHAIGA</v>
          </cell>
          <cell r="L629" t="str">
            <v>Pend</v>
          </cell>
          <cell r="M629" t="str">
            <v>Pend</v>
          </cell>
          <cell r="N629" t="str">
            <v>Pend</v>
          </cell>
          <cell r="O629" t="str">
            <v>PR-11 BASMATI RICE HS CODE 10 06 30</v>
          </cell>
          <cell r="P629" t="str">
            <v>Pend</v>
          </cell>
          <cell r="Q629" t="str">
            <v>Pend</v>
          </cell>
          <cell r="R629" t="str">
            <v>Pend</v>
          </cell>
          <cell r="S629" t="str">
            <v>6. ABOVE 1 YEAR</v>
          </cell>
          <cell r="T629" t="str">
            <v>PENDING DECLARATION</v>
          </cell>
        </row>
        <row r="630">
          <cell r="A630" t="str">
            <v>APZU3974585</v>
          </cell>
          <cell r="B630">
            <v>20</v>
          </cell>
          <cell r="C630">
            <v>43703</v>
          </cell>
          <cell r="D630">
            <v>366</v>
          </cell>
          <cell r="E630" t="str">
            <v>CEI0170239</v>
          </cell>
          <cell r="F630" t="str">
            <v>NICT</v>
          </cell>
          <cell r="G630" t="str">
            <v>NICT</v>
          </cell>
          <cell r="H630">
            <v>0</v>
          </cell>
          <cell r="I630">
            <v>0</v>
          </cell>
          <cell r="J630">
            <v>0</v>
          </cell>
          <cell r="K630" t="str">
            <v>KNOX BARRELS TRADERS LTDAZTEC GODOWN BABA DOGO GODOWN NO 5B OUTER</v>
          </cell>
          <cell r="L630" t="str">
            <v>Pend</v>
          </cell>
          <cell r="M630" t="str">
            <v>Pend</v>
          </cell>
          <cell r="N630" t="str">
            <v>Pend</v>
          </cell>
          <cell r="O630" t="str">
            <v>2 X 20ST CONTAINER TOTAL 1900 PACKAGES ONLY TOTAL ONE THOUSAND NINE HUNDRED PACKAGES ONLY CONTAINING ALCOHOLIC BEVERAGES WHISKY AS PER INVOICE NO KBDL EXP 19-20 002 DT 17 07 2019 S BILL NO 5707997 DT 20 07 2019 IEC NO 3016904837 GROSS WT 30473 00 KGS NET WT 17100 00 KGS HS CODE 22084011 GOODS IN TRANSIT TO NAIROBI KENYA ON CONSIGNEE RISK A C AND CARRIER RESPONSIBILITY CEASES AT MOMBASA FREIGHT PREPAID DISCHARGE PORT AGENT CMA CGM KENYA LTD BAYWOOD BUILDING 1ST FLOOR MOI AVENUE PO BOX 90262 80100 MOMBASA KENYA</v>
          </cell>
          <cell r="P630" t="str">
            <v>Pend</v>
          </cell>
          <cell r="Q630" t="str">
            <v>Pend</v>
          </cell>
          <cell r="R630" t="str">
            <v>Pend</v>
          </cell>
          <cell r="S630" t="str">
            <v>6. ABOVE 1 YEAR</v>
          </cell>
          <cell r="T630" t="str">
            <v>PENDING DECLARATION</v>
          </cell>
        </row>
        <row r="631">
          <cell r="A631" t="str">
            <v>XINU1265833</v>
          </cell>
          <cell r="B631">
            <v>20</v>
          </cell>
          <cell r="C631">
            <v>43709</v>
          </cell>
          <cell r="D631">
            <v>360</v>
          </cell>
          <cell r="E631" t="str">
            <v>HLCUBO1190829683</v>
          </cell>
          <cell r="F631" t="str">
            <v>MITCH</v>
          </cell>
          <cell r="G631" t="str">
            <v>MITCH</v>
          </cell>
          <cell r="H631">
            <v>0</v>
          </cell>
          <cell r="I631">
            <v>0</v>
          </cell>
          <cell r="J631">
            <v>0</v>
          </cell>
          <cell r="K631" t="str">
            <v>BEI NAFUU AGENCY LIMITED P O BOX NO 39885 KENYA CONTACT PERSON NAMEM</v>
          </cell>
          <cell r="L631" t="str">
            <v>Pend</v>
          </cell>
          <cell r="M631" t="str">
            <v>Pend</v>
          </cell>
          <cell r="N631" t="str">
            <v>Pend</v>
          </cell>
          <cell r="O631" t="str">
            <v>HYTHERM OIL 630 KGS 3 DRUM HS CODE 27101990 GLASS LINE ASSEMBLY 4 SET HS CODE 20011000 CENTRIFUGE 1 SET HS CODE 84211999 SPARKLER FILTER SET 1 SET HS CODE 84792090 HIGH VACCUM DISTILATION SET 1 SET HS CODE 84131199 ACTIVATED CARBON 30 KGS 1 DRUM HS CODE 38021000 HS-CODE 27 10 19</v>
          </cell>
          <cell r="P631" t="str">
            <v>Pend</v>
          </cell>
          <cell r="Q631" t="str">
            <v>Pend</v>
          </cell>
          <cell r="R631" t="str">
            <v>Pend</v>
          </cell>
          <cell r="S631" t="str">
            <v>5. 30 DAYS TO 1 YEAR</v>
          </cell>
          <cell r="T631" t="str">
            <v>PENDING DECLARATION</v>
          </cell>
        </row>
        <row r="632">
          <cell r="A632" t="str">
            <v>WBPU7033227</v>
          </cell>
          <cell r="B632">
            <v>40</v>
          </cell>
          <cell r="C632">
            <v>43710</v>
          </cell>
          <cell r="D632">
            <v>359</v>
          </cell>
          <cell r="E632" t="str">
            <v>COSU6210636380</v>
          </cell>
          <cell r="F632" t="str">
            <v>NICT</v>
          </cell>
          <cell r="G632" t="str">
            <v>NICT</v>
          </cell>
          <cell r="H632">
            <v>2019</v>
          </cell>
          <cell r="I632" t="str">
            <v>ICD</v>
          </cell>
          <cell r="J632">
            <v>159114</v>
          </cell>
          <cell r="K632" t="str">
            <v>BELLINDA ACHIENG OMINO</v>
          </cell>
          <cell r="L632" t="str">
            <v>BOSMAR CLEARING AND FORWADING ENTERPRISES LIMITED</v>
          </cell>
          <cell r="M632">
            <v>43836</v>
          </cell>
          <cell r="N632" t="str">
            <v>10/01/2020 </v>
          </cell>
          <cell r="O632" t="str">
            <v>2X40 S T C FCL CONTAINERS 531 FIVE HUNDERED THIRTY ONE ONLY CTNS CONTAIING HOUSE HOLD GOODS CAR MARUTI VITARA BREZZA SB NO 5639398 DT 18 07 2019 IEC NO 0100000037 PASSPORT NO D007485 HS CODE 980490 870323 C SEAL 467950 467951 FREIGHT PREPAID PHYSICAL ADD BAMBOO APARTMENTS 2ND FLOOR OFF ARGWINGS KODHEK ROAD KILIMANI NAIROBI KENYA SHIPPERS LOAD STOW COUNT PLACE OF DELIVERY ICDE</v>
          </cell>
          <cell r="P632" t="str">
            <v>Pend</v>
          </cell>
          <cell r="Q632" t="str">
            <v>Pend</v>
          </cell>
          <cell r="R632" t="str">
            <v>Pend</v>
          </cell>
          <cell r="S632" t="str">
            <v>5. 30 DAYS TO 1 YEAR</v>
          </cell>
          <cell r="T632" t="str">
            <v>RELEASED BUT IN YARD</v>
          </cell>
        </row>
        <row r="633">
          <cell r="A633" t="str">
            <v>CSLU6108530</v>
          </cell>
          <cell r="B633">
            <v>40</v>
          </cell>
          <cell r="C633">
            <v>43712</v>
          </cell>
          <cell r="D633">
            <v>357</v>
          </cell>
          <cell r="E633" t="str">
            <v>COSU6210636380</v>
          </cell>
          <cell r="F633" t="str">
            <v>NICT</v>
          </cell>
          <cell r="G633" t="str">
            <v>NICT</v>
          </cell>
          <cell r="H633">
            <v>2019</v>
          </cell>
          <cell r="I633" t="str">
            <v>ICD</v>
          </cell>
          <cell r="J633">
            <v>159114</v>
          </cell>
          <cell r="K633" t="str">
            <v>BELLINDA ACHIENG OMINO</v>
          </cell>
          <cell r="L633" t="str">
            <v>BOSMAR CLEARING AND FORWADING ENTERPRISES LIMITED</v>
          </cell>
          <cell r="M633">
            <v>43836</v>
          </cell>
          <cell r="N633" t="str">
            <v>10/01/2020 </v>
          </cell>
          <cell r="O633" t="str">
            <v>2X40 S T C FCL CONTAINERS 531 FIVE HUNDERED THIRTY ONE ONLY CTNS CONTAIING HOUSE HOLD GOODS CAR MARUTI VITARA BREZZA SB NO 5639398 DT 18 07 2019 IEC NO 0100000037 PASSPORT NO D007485 HS CODE 980490 870323 C SEAL 467950 467951 FREIGHT PREPAID PHYSICAL ADD BAMBOO APARTMENTS 2ND FLOOR OFF ARGWINGS KODHEK ROAD KILIMANI NAIROBI KENYA SHIPPERS LOAD STOW COUNT PLACE OF DELIVERY ICDE</v>
          </cell>
          <cell r="P633" t="str">
            <v>Pend</v>
          </cell>
          <cell r="Q633" t="str">
            <v>Pend</v>
          </cell>
          <cell r="R633" t="str">
            <v>Pend</v>
          </cell>
          <cell r="S633" t="str">
            <v>5. 30 DAYS TO 1 YEAR</v>
          </cell>
          <cell r="T633" t="str">
            <v>RELEASED BUT IN YARD</v>
          </cell>
        </row>
        <row r="634">
          <cell r="A634" t="str">
            <v>MEDU2160042</v>
          </cell>
          <cell r="B634">
            <v>20</v>
          </cell>
          <cell r="C634">
            <v>43713</v>
          </cell>
          <cell r="D634">
            <v>356</v>
          </cell>
          <cell r="E634" t="str">
            <v>MEDUIN780552</v>
          </cell>
          <cell r="F634" t="str">
            <v>MITCH</v>
          </cell>
          <cell r="G634" t="str">
            <v>MITCH</v>
          </cell>
          <cell r="H634">
            <v>0</v>
          </cell>
          <cell r="I634">
            <v>0</v>
          </cell>
          <cell r="J634">
            <v>0</v>
          </cell>
          <cell r="K634" t="str">
            <v>THE KENYA POWER AND LIGHTING COMPANY</v>
          </cell>
          <cell r="L634" t="str">
            <v>AGILITY LOGISTICS LIMITED</v>
          </cell>
          <cell r="M634" t="str">
            <v>Pend</v>
          </cell>
          <cell r="N634" t="str">
            <v>Pend</v>
          </cell>
          <cell r="O634" t="str">
            <v>SUPPLY OF HARDWARE AND FIT TINGS 5X20 CONTAINERS 203 PACKA GES SUPPLY OF HARDWARE AND FITTINGS AS PER APPLICANT S PURCHASE ORDER NUMBER E H107PO9000015 DATED 28-MAY -2019 TRADE TERMS C F R MOMBASA PORT KENYA PROJE CT KENYA ELECTRICITY MODE RNIZATION </v>
          </cell>
          <cell r="P634" t="str">
            <v>Pend</v>
          </cell>
          <cell r="Q634" t="str">
            <v>Pend</v>
          </cell>
          <cell r="R634" t="str">
            <v>Pend</v>
          </cell>
          <cell r="S634" t="str">
            <v>5. 30 DAYS TO 1 YEAR</v>
          </cell>
          <cell r="T634" t="str">
            <v>PENDING DECLARATION</v>
          </cell>
        </row>
        <row r="635">
          <cell r="A635" t="str">
            <v>MSCU6098668</v>
          </cell>
          <cell r="B635">
            <v>20</v>
          </cell>
          <cell r="C635">
            <v>43713</v>
          </cell>
          <cell r="D635">
            <v>356</v>
          </cell>
          <cell r="E635" t="str">
            <v>MEDUIN780552</v>
          </cell>
          <cell r="F635" t="str">
            <v>MITCH</v>
          </cell>
          <cell r="G635" t="str">
            <v>MITCH</v>
          </cell>
          <cell r="H635">
            <v>0</v>
          </cell>
          <cell r="I635">
            <v>0</v>
          </cell>
          <cell r="J635">
            <v>0</v>
          </cell>
          <cell r="K635" t="str">
            <v>THE KENYA POWER AND LIGHTING COMPANY</v>
          </cell>
          <cell r="L635" t="str">
            <v>AGILITY LOGISTICS LIMITED</v>
          </cell>
          <cell r="M635" t="str">
            <v>Pend</v>
          </cell>
          <cell r="N635" t="str">
            <v>Pend</v>
          </cell>
          <cell r="O635" t="str">
            <v>SUPPLY OF HARDWARE AND FIT TINGS 5X20 CONTAINERS 203 PACKA GES SUPPLY OF HARDWARE AND FITTINGS AS PER APPLICANT S PURCHASE ORDER NUMBER E H107PO9000015 DATED 28-MAY -2019 TRADE TERMS C F R MOMBASA PORT KENYA PROJE CT KENYA ELECTRICITY MODE RNIZATION </v>
          </cell>
          <cell r="P635" t="str">
            <v>Pend</v>
          </cell>
          <cell r="Q635" t="str">
            <v>Pend</v>
          </cell>
          <cell r="R635" t="str">
            <v>Pend</v>
          </cell>
          <cell r="S635" t="str">
            <v>5. 30 DAYS TO 1 YEAR</v>
          </cell>
          <cell r="T635" t="str">
            <v>PENDING DECLARATION</v>
          </cell>
        </row>
        <row r="636">
          <cell r="A636" t="str">
            <v>CMAU2145013</v>
          </cell>
          <cell r="B636">
            <v>20</v>
          </cell>
          <cell r="C636">
            <v>43714</v>
          </cell>
          <cell r="D636">
            <v>355</v>
          </cell>
          <cell r="E636" t="str">
            <v>CEI0169959</v>
          </cell>
          <cell r="F636" t="str">
            <v>MITCH</v>
          </cell>
          <cell r="G636" t="str">
            <v>MITCH</v>
          </cell>
          <cell r="H636">
            <v>2019</v>
          </cell>
          <cell r="I636" t="str">
            <v>ICD</v>
          </cell>
          <cell r="J636" t="str">
            <v>129935 </v>
          </cell>
          <cell r="K636" t="str">
            <v>THE KENYA POWER AND LIGHTINGCOMPANY STIMA SACCO BUILDING KOLOBOTROAD</v>
          </cell>
          <cell r="L636" t="str">
            <v>Pend</v>
          </cell>
          <cell r="M636" t="str">
            <v>Pend</v>
          </cell>
          <cell r="N636" t="str">
            <v>Pend</v>
          </cell>
          <cell r="O636" t="str">
            <v>1 X 20ST CONTAINER TOTAL 868 PACKAGES ONLY TOTAL EIGHT HUNDRED AND SIXTY EIGHT PACKAGES ONLY SUPPLY OF SHACKLE STAY PORCELAIN INSULATOR AS PER PURCHASE ORDER NUMBER EH107PO9000013 DATED 26-MAY-2019 9307 NOS LV STAY PORCELAIN INSULATOR 22857 NOS SHACKLE PORCELAIN INSULATOR SHIPPING BILL NO 5469572 DT 10-07-2019 HS CODE 85462019 COMMERCIAL INVOICE NO DATE BCPL KPCL 05 DT 03 07 2019 LUT NO ARN NO AD030419002451M DT 25 04 2019 DOCUMENTARY CREDIT NUMBER 821-01-0038743 DATE 20 06 2019 NET WT 18897 980 KGS PROJECT NAME KENYA ELECTRICITY MODERNIZATION PROJECT KEMP - ELECTRIFICATION PROGRAM LOT-6 CONTRACT NO KP1 6E 2 PT 2 17 A61 - LOT 6 TEL 254-20-3201715 EMAIL MKIRUI-KPLC CO KE SECOND NOTIFY PARTY Name AGILITY LOGISTICS LTD Address NAIROBI KENYA 254 722 202126 FREIGHT PREPAID DISCHARGE PORT AGENT CMA CGM KENYA LTD BAYWOOD BUILDING 1ST FLOOR MOI AVENUE PO BOX 90262 80100 MOMBASA KENYA TEL FAX</v>
          </cell>
          <cell r="P636" t="str">
            <v>Pend</v>
          </cell>
          <cell r="Q636" t="str">
            <v>Pend</v>
          </cell>
          <cell r="R636" t="str">
            <v>Pend</v>
          </cell>
          <cell r="S636" t="str">
            <v>5. 30 DAYS TO 1 YEAR</v>
          </cell>
          <cell r="T636" t="str">
            <v>PENDING DPC</v>
          </cell>
        </row>
        <row r="637">
          <cell r="A637" t="str">
            <v>MEDU6726755</v>
          </cell>
          <cell r="B637">
            <v>20</v>
          </cell>
          <cell r="C637">
            <v>43714</v>
          </cell>
          <cell r="D637">
            <v>355</v>
          </cell>
          <cell r="E637" t="str">
            <v>MEDUIN780552</v>
          </cell>
          <cell r="F637" t="str">
            <v>MITCH</v>
          </cell>
          <cell r="G637" t="str">
            <v>MITCH</v>
          </cell>
          <cell r="H637">
            <v>0</v>
          </cell>
          <cell r="I637">
            <v>0</v>
          </cell>
          <cell r="J637">
            <v>0</v>
          </cell>
          <cell r="K637" t="str">
            <v>THE KENYA POWER AND LIGHTING COMPANY</v>
          </cell>
          <cell r="L637" t="str">
            <v>AGILITY LOGISTICS LIMITED</v>
          </cell>
          <cell r="M637" t="str">
            <v>Pend</v>
          </cell>
          <cell r="N637" t="str">
            <v>Pend</v>
          </cell>
          <cell r="O637" t="str">
            <v>SUPPLY OF HARDWARE AND FIT TINGS 5X20 CONTAINERS 203 PACKA GES SUPPLY OF HARDWARE AND FITTINGS AS PER APPLICANT S PURCHASE ORDER NUMBER E H107PO9000015 DATED 28-MAY -2019 TRADE TERMS C F R MOMBASA PORT KENYA PROJE CT KENYA ELECTRICITY MODE RNIZATION </v>
          </cell>
          <cell r="P637" t="str">
            <v>Pend</v>
          </cell>
          <cell r="Q637" t="str">
            <v>Pend</v>
          </cell>
          <cell r="R637" t="str">
            <v>Pend</v>
          </cell>
          <cell r="S637" t="str">
            <v>5. 30 DAYS TO 1 YEAR</v>
          </cell>
          <cell r="T637" t="str">
            <v>PENDING DECLARATION</v>
          </cell>
        </row>
        <row r="638">
          <cell r="A638" t="str">
            <v>MSCU6964736</v>
          </cell>
          <cell r="B638">
            <v>20</v>
          </cell>
          <cell r="C638">
            <v>43714</v>
          </cell>
          <cell r="D638">
            <v>355</v>
          </cell>
          <cell r="E638" t="str">
            <v>MEDUIN780552</v>
          </cell>
          <cell r="F638" t="str">
            <v>MITCH</v>
          </cell>
          <cell r="G638" t="str">
            <v>MITCH</v>
          </cell>
          <cell r="H638">
            <v>0</v>
          </cell>
          <cell r="I638">
            <v>0</v>
          </cell>
          <cell r="J638">
            <v>0</v>
          </cell>
          <cell r="K638" t="str">
            <v>THE KENYA POWER AND LIGHTING COMPANY</v>
          </cell>
          <cell r="L638" t="str">
            <v>AGILITY LOGISTICS LIMITED</v>
          </cell>
          <cell r="M638" t="str">
            <v>Pend</v>
          </cell>
          <cell r="N638" t="str">
            <v>Pend</v>
          </cell>
          <cell r="O638" t="str">
            <v>SUPPLY OF HARDWARE AND FIT TINGS 5X20 CONTAINERS 203 PACKA GES SUPPLY OF HARDWARE AND FITTINGS AS PER APPLICANT S PURCHASE ORDER NUMBER E H107PO9000015 DATED 28-MAY -2019 TRADE TERMS C F R MOMBASA PORT KENYA PROJE CT KENYA ELECTRICITY MODE RNIZATION </v>
          </cell>
          <cell r="P638" t="str">
            <v>Pend</v>
          </cell>
          <cell r="Q638" t="str">
            <v>Pend</v>
          </cell>
          <cell r="R638" t="str">
            <v>Pend</v>
          </cell>
          <cell r="S638" t="str">
            <v>5. 30 DAYS TO 1 YEAR</v>
          </cell>
          <cell r="T638" t="str">
            <v>PENDING DECLARATION</v>
          </cell>
        </row>
        <row r="639">
          <cell r="A639" t="str">
            <v>BMOU2112059</v>
          </cell>
          <cell r="B639">
            <v>20</v>
          </cell>
          <cell r="C639">
            <v>43715</v>
          </cell>
          <cell r="D639">
            <v>354</v>
          </cell>
          <cell r="E639" t="str">
            <v>MEDUIN751769</v>
          </cell>
          <cell r="F639" t="str">
            <v>MITCH</v>
          </cell>
          <cell r="G639" t="str">
            <v>MITCH</v>
          </cell>
          <cell r="H639">
            <v>2019</v>
          </cell>
          <cell r="I639" t="str">
            <v>ICD</v>
          </cell>
          <cell r="J639">
            <v>132642</v>
          </cell>
          <cell r="K639" t="str">
            <v>THE KENYA POWER AND LIGHTING</v>
          </cell>
          <cell r="L639" t="str">
            <v>AGILITY LOGISTICS LIMITED</v>
          </cell>
          <cell r="M639">
            <v>43728</v>
          </cell>
          <cell r="N639" t="str">
            <v>Pend</v>
          </cell>
          <cell r="O639" t="str">
            <v>TOTAL 723 PKGS SUPPLY OF S HACKLE STAY PORCELAIN INSULATOR AS PER PURCHASE ORDER NUMBER EH107PO900001 3 DATED 26-MAY-2019 39042 NOS SHACKLE PORCELAIN INS ULATOR SHIPPING BILL NO 54 42724 DT 09-07-2019 HS COD E 85462019 COMMERCIAL INV OICE NO and DATE BCPL KPCL 06 DT 03 07 2019 LUT No ARN No AD030419002451M DT 25 04 2019 </v>
          </cell>
          <cell r="P639" t="str">
            <v>Pend</v>
          </cell>
          <cell r="Q639" t="str">
            <v>Pend</v>
          </cell>
          <cell r="R639" t="str">
            <v>Pend</v>
          </cell>
          <cell r="S639" t="str">
            <v>5. 30 DAYS TO 1 YEAR</v>
          </cell>
          <cell r="T639" t="str">
            <v>RELEASE PROCESS</v>
          </cell>
        </row>
        <row r="640">
          <cell r="A640" t="str">
            <v>MEDU3718247</v>
          </cell>
          <cell r="B640">
            <v>20</v>
          </cell>
          <cell r="C640">
            <v>43716</v>
          </cell>
          <cell r="D640">
            <v>353</v>
          </cell>
          <cell r="E640" t="str">
            <v>MEDUIN780552</v>
          </cell>
          <cell r="F640" t="str">
            <v>MITCH</v>
          </cell>
          <cell r="G640" t="str">
            <v>MITCH</v>
          </cell>
          <cell r="H640">
            <v>0</v>
          </cell>
          <cell r="I640">
            <v>0</v>
          </cell>
          <cell r="J640">
            <v>0</v>
          </cell>
          <cell r="K640" t="str">
            <v>THE KENYA POWER AND LIGHTING COMPANY</v>
          </cell>
          <cell r="L640" t="str">
            <v>AGILITY LOGISTICS LIMITED</v>
          </cell>
          <cell r="M640" t="str">
            <v>Pend</v>
          </cell>
          <cell r="N640" t="str">
            <v>Pend</v>
          </cell>
          <cell r="O640" t="str">
            <v>SUPPLY OF HARDWARE AND FIT TINGS 5X20 CONTAINERS 203 PACKA GES SUPPLY OF HARDWARE AND FITTINGS AS PER APPLICANT S PURCHASE ORDER NUMBER E H107PO9000015 DATED 28-MAY -2019 TRADE TERMS C F R MOMBASA PORT KENYA PROJE CT KENYA ELECTRICITY MODE RNIZATION </v>
          </cell>
          <cell r="P640" t="str">
            <v>Pend</v>
          </cell>
          <cell r="Q640" t="str">
            <v>Pend</v>
          </cell>
          <cell r="R640" t="str">
            <v>Pend</v>
          </cell>
          <cell r="S640" t="str">
            <v>5. 30 DAYS TO 1 YEAR</v>
          </cell>
          <cell r="T640" t="str">
            <v>PENDING DECLARATION</v>
          </cell>
        </row>
        <row r="641">
          <cell r="A641" t="str">
            <v>EMCU3950410</v>
          </cell>
          <cell r="B641">
            <v>20</v>
          </cell>
          <cell r="C641">
            <v>43720</v>
          </cell>
          <cell r="D641">
            <v>349</v>
          </cell>
          <cell r="E641" t="str">
            <v>510900075677</v>
          </cell>
          <cell r="F641" t="str">
            <v>NICT</v>
          </cell>
          <cell r="G641" t="str">
            <v>NICT</v>
          </cell>
          <cell r="H641">
            <v>2019</v>
          </cell>
          <cell r="I641" t="str">
            <v>ICD</v>
          </cell>
          <cell r="J641" t="str">
            <v>143240 </v>
          </cell>
          <cell r="K641" t="str">
            <v>ACNA LOGISTICS LTD</v>
          </cell>
          <cell r="L641" t="str">
            <v>Pend</v>
          </cell>
          <cell r="M641" t="str">
            <v>Pend</v>
          </cell>
          <cell r="N641" t="str">
            <v>Pend</v>
          </cell>
          <cell r="O641" t="str">
            <v>USED 1989 FORD 7610 TRACTORSERIAL BA19562N M USED 1989 FORD 7610 TRACTOR SERIAL BA19562</v>
          </cell>
          <cell r="P641" t="str">
            <v>Pend</v>
          </cell>
          <cell r="Q641" t="str">
            <v>Pend</v>
          </cell>
          <cell r="R641" t="str">
            <v>Pend</v>
          </cell>
          <cell r="S641" t="str">
            <v>5. 30 DAYS TO 1 YEAR</v>
          </cell>
          <cell r="T641" t="str">
            <v>PENDING DPC</v>
          </cell>
        </row>
        <row r="642">
          <cell r="A642" t="str">
            <v>SEGU1707907</v>
          </cell>
          <cell r="B642">
            <v>20</v>
          </cell>
          <cell r="C642">
            <v>43721</v>
          </cell>
          <cell r="D642">
            <v>348</v>
          </cell>
          <cell r="E642" t="str">
            <v>ADL900132900</v>
          </cell>
          <cell r="F642" t="str">
            <v>MITCH</v>
          </cell>
          <cell r="G642" t="str">
            <v>MITCH</v>
          </cell>
          <cell r="H642">
            <v>2019</v>
          </cell>
          <cell r="I642" t="str">
            <v>ICD</v>
          </cell>
          <cell r="J642">
            <v>143780</v>
          </cell>
          <cell r="K642" t="str">
            <v>BLACK WINAS HOLDING COMPANY LTD311 00100 KIMATHI STREETGPO NAIROBI KEN</v>
          </cell>
          <cell r="L642" t="str">
            <v>GIBRON LIMITED</v>
          </cell>
          <cell r="M642" t="str">
            <v>Pend</v>
          </cell>
          <cell r="N642" t="str">
            <v>Pend</v>
          </cell>
          <cell r="O642" t="str">
            <v>309 CASES OF 2018 WET DESERT PINK MOSCATO ROSE 286 CASES OF 2018 WET DESERT WHITE MOSCATO HS CODE 220410 CONTINUATION OF CONSIGNEE NOTIFY PARTY EMAIL BLACKWINAS1 GMAIL COM</v>
          </cell>
          <cell r="P642" t="str">
            <v>Pend</v>
          </cell>
          <cell r="Q642" t="str">
            <v>Pend</v>
          </cell>
          <cell r="R642" t="str">
            <v>Pend</v>
          </cell>
          <cell r="S642" t="str">
            <v>5. 30 DAYS TO 1 YEAR</v>
          </cell>
          <cell r="T642" t="str">
            <v>PENDING DPC</v>
          </cell>
        </row>
        <row r="643">
          <cell r="A643" t="str">
            <v>SUDU7776280</v>
          </cell>
          <cell r="B643">
            <v>20</v>
          </cell>
          <cell r="C643">
            <v>43722</v>
          </cell>
          <cell r="D643">
            <v>347</v>
          </cell>
          <cell r="E643" t="str">
            <v>584473998</v>
          </cell>
          <cell r="F643" t="str">
            <v>MITCH</v>
          </cell>
          <cell r="G643" t="str">
            <v>MITCH</v>
          </cell>
          <cell r="H643">
            <v>2019</v>
          </cell>
          <cell r="I643" t="str">
            <v>ICD</v>
          </cell>
          <cell r="J643">
            <v>146618</v>
          </cell>
          <cell r="K643" t="str">
            <v>WARTON AGENCIES GILL HOUSE TOM MBOY</v>
          </cell>
          <cell r="L643" t="str">
            <v>KEY NOTE LOGISTICS LIMITED</v>
          </cell>
          <cell r="M643" t="str">
            <v>Pend</v>
          </cell>
          <cell r="N643" t="str">
            <v>Pend</v>
          </cell>
          <cell r="O643" t="str">
            <v>CRUSHER WITH DIESEL ENGINE AND BELTS FLOOR MOPS N M INTRANS IT TO PORT CLEARANCE</v>
          </cell>
          <cell r="P643" t="str">
            <v>Pend</v>
          </cell>
          <cell r="Q643" t="str">
            <v>Pend</v>
          </cell>
          <cell r="R643" t="str">
            <v>Pend</v>
          </cell>
          <cell r="S643" t="str">
            <v>5. 30 DAYS TO 1 YEAR</v>
          </cell>
          <cell r="T643" t="str">
            <v>PENDING DPC</v>
          </cell>
        </row>
        <row r="644">
          <cell r="A644" t="str">
            <v>CXDU2101602</v>
          </cell>
          <cell r="B644">
            <v>20</v>
          </cell>
          <cell r="C644">
            <v>43723</v>
          </cell>
          <cell r="D644">
            <v>346</v>
          </cell>
          <cell r="E644" t="str">
            <v>MSCUBY068385</v>
          </cell>
          <cell r="F644" t="str">
            <v>NICT</v>
          </cell>
          <cell r="G644" t="str">
            <v>NICT</v>
          </cell>
          <cell r="H644">
            <v>0</v>
          </cell>
          <cell r="I644">
            <v>0</v>
          </cell>
          <cell r="J644">
            <v>0</v>
          </cell>
          <cell r="K644" t="str">
            <v>FIONA DAWSON JOINTLY AND SEVERALLY WITH AGS FRASERS KENYA</v>
          </cell>
          <cell r="L644" t="str">
            <v>PENTAGON LOGISTICS LIMITED</v>
          </cell>
          <cell r="M644" t="str">
            <v>Pend</v>
          </cell>
          <cell r="N644" t="str">
            <v>Pend</v>
          </cell>
          <cell r="O644" t="str">
            <v>1 X 20 FOOT CONTAINER STC PERSONAL and HOUSEHOLD EFFECTS SHIPPED ON BOARD</v>
          </cell>
          <cell r="P644" t="str">
            <v>Pend</v>
          </cell>
          <cell r="Q644" t="str">
            <v>Pend</v>
          </cell>
          <cell r="R644" t="str">
            <v>Pend</v>
          </cell>
          <cell r="S644" t="str">
            <v>5. 30 DAYS TO 1 YEAR</v>
          </cell>
          <cell r="T644" t="str">
            <v>PENDING DECLARATION</v>
          </cell>
        </row>
        <row r="645">
          <cell r="A645" t="str">
            <v>MSKU9657326</v>
          </cell>
          <cell r="B645">
            <v>40</v>
          </cell>
          <cell r="C645">
            <v>43724</v>
          </cell>
          <cell r="D645">
            <v>345</v>
          </cell>
          <cell r="E645" t="str">
            <v>584072429</v>
          </cell>
          <cell r="F645" t="str">
            <v>MITCH</v>
          </cell>
          <cell r="G645" t="str">
            <v>MITCH</v>
          </cell>
          <cell r="H645">
            <v>0</v>
          </cell>
          <cell r="I645">
            <v>0</v>
          </cell>
          <cell r="J645">
            <v>0</v>
          </cell>
          <cell r="K645" t="str">
            <v>DOER INDUSTRIAL COMPANY LIMITED MAVYA INFO DOERINDUSTRIAL COM TEL</v>
          </cell>
          <cell r="L645" t="str">
            <v>Pend</v>
          </cell>
          <cell r="M645" t="str">
            <v>Pend</v>
          </cell>
          <cell r="N645" t="str">
            <v>Pend</v>
          </cell>
          <cell r="O645" t="str">
            <v>USED PVC X20190801315042 INTRANSIT TO ICD EMBAKASI NAIROBI</v>
          </cell>
          <cell r="P645" t="str">
            <v>Pend</v>
          </cell>
          <cell r="Q645" t="str">
            <v>Pend</v>
          </cell>
          <cell r="R645" t="str">
            <v>Pend</v>
          </cell>
          <cell r="S645" t="str">
            <v>5. 30 DAYS TO 1 YEAR</v>
          </cell>
          <cell r="T645" t="str">
            <v>PENDING DECLARATION</v>
          </cell>
        </row>
        <row r="646">
          <cell r="A646" t="str">
            <v>MRSU3559494</v>
          </cell>
          <cell r="B646">
            <v>40</v>
          </cell>
          <cell r="C646">
            <v>43725</v>
          </cell>
          <cell r="D646">
            <v>344</v>
          </cell>
          <cell r="E646" t="str">
            <v>584072429</v>
          </cell>
          <cell r="F646" t="str">
            <v>MITCH</v>
          </cell>
          <cell r="G646" t="str">
            <v>A4D/09/02/2</v>
          </cell>
          <cell r="H646">
            <v>0</v>
          </cell>
          <cell r="I646">
            <v>0</v>
          </cell>
          <cell r="J646">
            <v>0</v>
          </cell>
          <cell r="K646" t="str">
            <v>DOER INDUSTRIAL COMPANY LIMITED MAVYA INFO DOERINDUSTRIAL COM TEL</v>
          </cell>
          <cell r="L646" t="str">
            <v>Pend</v>
          </cell>
          <cell r="M646" t="str">
            <v>Pend</v>
          </cell>
          <cell r="N646" t="str">
            <v>Pend</v>
          </cell>
          <cell r="O646" t="str">
            <v>USED PVC X20190801315042 INTRANSIT TO ICD EMBAKASI NAIROBI</v>
          </cell>
          <cell r="P646" t="str">
            <v>Pend</v>
          </cell>
          <cell r="Q646" t="str">
            <v>Pend</v>
          </cell>
          <cell r="R646" t="str">
            <v>Pend</v>
          </cell>
          <cell r="S646" t="str">
            <v>5. 30 DAYS TO 1 YEAR</v>
          </cell>
          <cell r="T646" t="str">
            <v>PENDING DECLARATION</v>
          </cell>
        </row>
        <row r="647">
          <cell r="A647" t="str">
            <v>TRIU0502254</v>
          </cell>
          <cell r="B647">
            <v>40</v>
          </cell>
          <cell r="C647">
            <v>43728</v>
          </cell>
          <cell r="D647">
            <v>341</v>
          </cell>
          <cell r="E647" t="str">
            <v>HUSG90539800</v>
          </cell>
          <cell r="F647" t="str">
            <v>MITCH</v>
          </cell>
          <cell r="G647" t="str">
            <v>MITCH</v>
          </cell>
          <cell r="H647">
            <v>2016</v>
          </cell>
          <cell r="I647" t="str">
            <v>NBI</v>
          </cell>
          <cell r="J647">
            <v>152384</v>
          </cell>
          <cell r="K647" t="str">
            <v>HARMONY PROPERTIES LIMITEDPO BOX 15466 CODE 00509 TEL254718290365EMAIL</v>
          </cell>
          <cell r="L647" t="str">
            <v>Pend</v>
          </cell>
          <cell r="M647" t="str">
            <v>Pend</v>
          </cell>
          <cell r="N647" t="str">
            <v>Pend</v>
          </cell>
          <cell r="O647" t="str">
            <v>SINGLE SPIRAL ORE WASHING MACHINE ELECTRIC GENERATOR WATER PUMP FREIGHT PREPAID DEM DET APPLICATION DAY - CTIC O4 14 DAYS FREE COMBINED DETENTION INBOUND CONTAINER CRITERIA BASIC TARIFF - APPROVAL NUMBER LNTRF19012084B</v>
          </cell>
          <cell r="P647" t="str">
            <v>Pend</v>
          </cell>
          <cell r="Q647" t="str">
            <v>Pend</v>
          </cell>
          <cell r="R647" t="str">
            <v>Pend</v>
          </cell>
          <cell r="S647" t="str">
            <v>5. 30 DAYS TO 1 YEAR</v>
          </cell>
          <cell r="T647" t="str">
            <v>PENDING DPC</v>
          </cell>
        </row>
        <row r="648">
          <cell r="A648" t="str">
            <v>MSKU7876351</v>
          </cell>
          <cell r="B648">
            <v>20</v>
          </cell>
          <cell r="C648">
            <v>43742</v>
          </cell>
          <cell r="D648">
            <v>327</v>
          </cell>
          <cell r="E648" t="str">
            <v>585798806</v>
          </cell>
          <cell r="F648" t="str">
            <v>NICT</v>
          </cell>
          <cell r="G648" t="str">
            <v>NICT</v>
          </cell>
          <cell r="H648">
            <v>2019</v>
          </cell>
          <cell r="I648" t="str">
            <v>ICD</v>
          </cell>
          <cell r="J648">
            <v>165725</v>
          </cell>
          <cell r="K648" t="str">
            <v>MARINI NATURALS PACKAGING 4TH FLOORY TEL 254722840363 NIYATI</v>
          </cell>
          <cell r="L648" t="str">
            <v>RANK NETWORK LOGISTICS LIMITED</v>
          </cell>
          <cell r="M648" t="str">
            <v>Pend</v>
          </cell>
          <cell r="N648" t="str">
            <v>Pend</v>
          </cell>
          <cell r="O648" t="str">
            <v>PLASTIC BOTTLE HS CODE 3923900000 INTRANSIT TO PORT CLEARANCE</v>
          </cell>
          <cell r="P648" t="str">
            <v>Pend</v>
          </cell>
          <cell r="Q648" t="str">
            <v>Pend</v>
          </cell>
          <cell r="R648" t="str">
            <v>Pend</v>
          </cell>
          <cell r="S648" t="str">
            <v>5. 30 DAYS TO 1 YEAR</v>
          </cell>
          <cell r="T648" t="str">
            <v>PENDING DPC</v>
          </cell>
        </row>
        <row r="649">
          <cell r="A649" t="str">
            <v>ZCSU8556803</v>
          </cell>
          <cell r="B649">
            <v>40</v>
          </cell>
          <cell r="C649">
            <v>43744</v>
          </cell>
          <cell r="D649">
            <v>325</v>
          </cell>
          <cell r="E649" t="str">
            <v>CED0118665</v>
          </cell>
          <cell r="F649" t="str">
            <v>NICT</v>
          </cell>
          <cell r="G649" t="str">
            <v>NICT</v>
          </cell>
          <cell r="H649">
            <v>2020</v>
          </cell>
          <cell r="I649" t="str">
            <v>ICD</v>
          </cell>
          <cell r="J649">
            <v>186140</v>
          </cell>
          <cell r="K649" t="str">
            <v>PALYCHICKS THIKA LTDPAUL KARIUKITHIKA KENYATEL +254727917896</v>
          </cell>
          <cell r="L649" t="str">
            <v>JEMI FREIGHTS LIMITED</v>
          </cell>
          <cell r="M649" t="str">
            <v>Pend</v>
          </cell>
          <cell r="N649" t="str">
            <v>Pend</v>
          </cell>
          <cell r="O649" t="str">
            <v>1 X 40HC CONTAINER TOTAL 163 SKIDS ONLY TOTAL ONE HUNDRED SIXTY THREE SKIDS ONLY POULTRY KEEPING EQUIPMENT H S CODE 84369100 FLOOR WATERING SYSTEM 1 NO PAN FEEDING SYSTEM 1 NO ENVINORMENTAL CONTROL SYSTEM 1 NO SIDEWALL CURTAIN MANUAL WINCHING 1 NO ELECTRICAL CONTROL PANEL 1 NO MANUAL FEEDER 890 NOS DELUXE DRINKER 870 NOS 45 DEGREE PVC BEND 3 NO CONTAINER 1 NO INV NO EXP-10 DATE 03 09 2019 S B NO 6695695 DATE 04 09 2019 NET WT 4968 00 KGS IMPORT DECLARATION FORM NO E1909231207 FREIGHT PREPAID DISCHARGE PORT AGENT CMA CGM KENYA LTD BAYWOOD BUILDING 1ST FLOOR MOI AVENUE PO BOX 90262 80100 MOMBASA KENYA TEL FAX Shippers Owned Container</v>
          </cell>
          <cell r="P649" t="str">
            <v>Pend</v>
          </cell>
          <cell r="Q649" t="str">
            <v>Pend</v>
          </cell>
          <cell r="R649" t="str">
            <v>Pend</v>
          </cell>
          <cell r="S649" t="str">
            <v>5. 30 DAYS TO 1 YEAR</v>
          </cell>
          <cell r="T649" t="str">
            <v>PENDING DPC</v>
          </cell>
        </row>
        <row r="650">
          <cell r="A650" t="str">
            <v>MEDU5111653</v>
          </cell>
          <cell r="B650">
            <v>20</v>
          </cell>
          <cell r="C650">
            <v>43749</v>
          </cell>
          <cell r="D650">
            <v>320</v>
          </cell>
          <cell r="E650" t="str">
            <v>MEDUBC521060</v>
          </cell>
          <cell r="F650" t="str">
            <v>NICT</v>
          </cell>
          <cell r="G650" t="str">
            <v>NICT</v>
          </cell>
          <cell r="H650">
            <v>0</v>
          </cell>
          <cell r="I650">
            <v>0</v>
          </cell>
          <cell r="J650">
            <v>0</v>
          </cell>
          <cell r="K650" t="str">
            <v>GLOBO CHEMICALS U LTD</v>
          </cell>
          <cell r="L650" t="str">
            <v>Pend</v>
          </cell>
          <cell r="M650" t="str">
            <v>Pend</v>
          </cell>
          <cell r="N650" t="str">
            <v>Pend</v>
          </cell>
          <cell r="O650" t="str">
            <v>HYDROGEN PEROXIDE AOCOSM 50 HS CODE 2847 00 IMO 5 1 ONU 2014 PG II</v>
          </cell>
          <cell r="P650" t="str">
            <v>Pend</v>
          </cell>
          <cell r="Q650" t="str">
            <v>Pend</v>
          </cell>
          <cell r="R650" t="str">
            <v>Pend</v>
          </cell>
          <cell r="S650" t="str">
            <v>5. 30 DAYS TO 1 YEAR</v>
          </cell>
          <cell r="T650" t="str">
            <v>PENDING DECLARATION</v>
          </cell>
        </row>
        <row r="651">
          <cell r="A651" t="str">
            <v>TCLU7672535</v>
          </cell>
          <cell r="B651">
            <v>20</v>
          </cell>
          <cell r="C651">
            <v>43749</v>
          </cell>
          <cell r="D651">
            <v>320</v>
          </cell>
          <cell r="E651" t="str">
            <v>MEDUBC521060</v>
          </cell>
          <cell r="F651" t="str">
            <v>NICT</v>
          </cell>
          <cell r="G651" t="str">
            <v>NICT</v>
          </cell>
          <cell r="H651">
            <v>0</v>
          </cell>
          <cell r="I651">
            <v>0</v>
          </cell>
          <cell r="J651">
            <v>0</v>
          </cell>
          <cell r="K651" t="str">
            <v>GLOBO CHEMICALS U LTD</v>
          </cell>
          <cell r="L651" t="str">
            <v>Pend</v>
          </cell>
          <cell r="M651" t="str">
            <v>Pend</v>
          </cell>
          <cell r="N651" t="str">
            <v>Pend</v>
          </cell>
          <cell r="O651" t="str">
            <v>HYDROGEN PEROXIDE AOCOSM 50 HS CODE 2847 00 IMO 5 1 ONU 2014 PG II</v>
          </cell>
          <cell r="P651" t="str">
            <v>Pend</v>
          </cell>
          <cell r="Q651" t="str">
            <v>Pend</v>
          </cell>
          <cell r="R651" t="str">
            <v>Pend</v>
          </cell>
          <cell r="S651" t="str">
            <v>5. 30 DAYS TO 1 YEAR</v>
          </cell>
          <cell r="T651" t="str">
            <v>PENDING DECLARATION</v>
          </cell>
        </row>
        <row r="652">
          <cell r="A652" t="str">
            <v>SEGU3075825</v>
          </cell>
          <cell r="B652">
            <v>20</v>
          </cell>
          <cell r="C652">
            <v>43751</v>
          </cell>
          <cell r="D652">
            <v>318</v>
          </cell>
          <cell r="E652" t="str">
            <v>MEDUBC521060</v>
          </cell>
          <cell r="F652" t="str">
            <v>MITCH</v>
          </cell>
          <cell r="G652" t="str">
            <v>MITCH</v>
          </cell>
          <cell r="H652">
            <v>0</v>
          </cell>
          <cell r="I652">
            <v>0</v>
          </cell>
          <cell r="J652">
            <v>0</v>
          </cell>
          <cell r="K652" t="str">
            <v>GLOBO CHEMICALS U LTD</v>
          </cell>
          <cell r="L652" t="str">
            <v>Pend</v>
          </cell>
          <cell r="M652" t="str">
            <v>Pend</v>
          </cell>
          <cell r="N652" t="str">
            <v>Pend</v>
          </cell>
          <cell r="O652" t="str">
            <v>HYDROGEN PEROXIDE AOCOSM 50 HS CODE 2847 00 IMO 5 1 ONU 2014 PG II</v>
          </cell>
          <cell r="P652" t="str">
            <v>Pend</v>
          </cell>
          <cell r="Q652" t="str">
            <v>Pend</v>
          </cell>
          <cell r="R652" t="str">
            <v>Pend</v>
          </cell>
          <cell r="S652" t="str">
            <v>5. 30 DAYS TO 1 YEAR</v>
          </cell>
          <cell r="T652" t="str">
            <v>PENDING DECLARATION</v>
          </cell>
        </row>
        <row r="653">
          <cell r="A653" t="str">
            <v>MSKU0989736</v>
          </cell>
          <cell r="B653">
            <v>40</v>
          </cell>
          <cell r="C653">
            <v>43754</v>
          </cell>
          <cell r="D653">
            <v>315</v>
          </cell>
          <cell r="E653" t="str">
            <v>585948303</v>
          </cell>
          <cell r="F653" t="str">
            <v>NICT</v>
          </cell>
          <cell r="G653" t="str">
            <v>NICT</v>
          </cell>
          <cell r="H653">
            <v>0</v>
          </cell>
          <cell r="I653">
            <v>0</v>
          </cell>
          <cell r="J653">
            <v>0</v>
          </cell>
          <cell r="K653" t="str">
            <v>RAJ POLYPLAST KENYA RUPA MILL UGAN</v>
          </cell>
          <cell r="L653" t="str">
            <v>Pend</v>
          </cell>
          <cell r="M653" t="str">
            <v>Pend</v>
          </cell>
          <cell r="N653" t="str">
            <v>Pend</v>
          </cell>
          <cell r="O653" t="str">
            <v>125 NOS PACKAGES SR NO DESCRIPTION ITCHS CODE 1 BALER TWINE EXTRUSI ON MACHINE 84794000 2 EXRUSION MACHINE 84772000 3 SHEET CUTTING MACH INE 84778090 4 TWISTER WITH BOBBIN 84451190 5 OFFLINE WINDER 8445111 0 6 CORONA TREATER MACHINE 84772000 7 ONLINE PRINTER 84772022 8 MIX ER 84798200 9 AGLO 84772000 10 GRINDER 84602990 11 COOLING TOWER 84198940 12 BALER CUTTING CHARKHA 84411090 13 ELECTRIFICATION 85381090 S B NO- 7006064 DT- 18 9 19 GROSS WT 11500 000 KGS NET WT 112 50 000 KGS FREIGHT PREPAID INTRANSIT TO PORT CLEARANCE</v>
          </cell>
          <cell r="P653" t="str">
            <v>Pend</v>
          </cell>
          <cell r="Q653" t="str">
            <v>Pend</v>
          </cell>
          <cell r="R653" t="str">
            <v>Pend</v>
          </cell>
          <cell r="S653" t="str">
            <v>5. 30 DAYS TO 1 YEAR</v>
          </cell>
          <cell r="T653" t="str">
            <v>PENDING DECLARATION</v>
          </cell>
        </row>
        <row r="654">
          <cell r="A654" t="str">
            <v>MSKU2278491</v>
          </cell>
          <cell r="B654">
            <v>20</v>
          </cell>
          <cell r="C654">
            <v>43756</v>
          </cell>
          <cell r="D654">
            <v>313</v>
          </cell>
          <cell r="E654" t="str">
            <v>585948303</v>
          </cell>
          <cell r="F654" t="str">
            <v>NICT</v>
          </cell>
          <cell r="G654" t="str">
            <v>NICT</v>
          </cell>
          <cell r="H654">
            <v>0</v>
          </cell>
          <cell r="I654">
            <v>0</v>
          </cell>
          <cell r="J654">
            <v>0</v>
          </cell>
          <cell r="K654" t="str">
            <v>RAJ POLYPLAST KENYA RUPA MILL UGAN</v>
          </cell>
          <cell r="L654" t="str">
            <v>Pend</v>
          </cell>
          <cell r="M654" t="str">
            <v>Pend</v>
          </cell>
          <cell r="N654" t="str">
            <v>Pend</v>
          </cell>
          <cell r="O654" t="str">
            <v>125 NOS PACKAGES SR NO DESCRIPTION ITCHS CODE 1 BALER TWINE EXTRUSI ON MACHINE 84794000 2 EXRUSION MACHINE 84772000 3 SHEET CUTTING MACH INE 84778090 4 TWISTER WITH BOBBIN 84451190 5 OFFLINE WINDER 8445111 0 6 CORONA TREATER MACHINE 84772000 7 ONLINE PRINTER 84772022 8 MIX ER 84798200 9 AGLO 84772000 10 GRINDER 84602990 11 COOLING TOWER 84198940 12 BALER CUTTING CHARKHA 84411090 13 ELECTRIFICATION 85381090 S B NO- 7006064 DT- 18 9 19 GROSS WT 11500 000 KGS NET WT 112 50 000 KGS FREIGHT PREPAID INTRANSIT TO PORT CLEARANCE</v>
          </cell>
          <cell r="P654" t="str">
            <v>Pend</v>
          </cell>
          <cell r="Q654" t="str">
            <v>Pend</v>
          </cell>
          <cell r="R654" t="str">
            <v>Pend</v>
          </cell>
          <cell r="S654" t="str">
            <v>5. 30 DAYS TO 1 YEAR</v>
          </cell>
          <cell r="T654" t="str">
            <v>PENDING DECLARATION</v>
          </cell>
        </row>
        <row r="655">
          <cell r="A655" t="str">
            <v>HLBU2219939</v>
          </cell>
          <cell r="B655">
            <v>40</v>
          </cell>
          <cell r="C655">
            <v>43757</v>
          </cell>
          <cell r="D655">
            <v>312</v>
          </cell>
          <cell r="E655" t="str">
            <v>HLCUTA1190865251</v>
          </cell>
          <cell r="F655" t="str">
            <v>MITCH</v>
          </cell>
          <cell r="G655" t="str">
            <v>MITCH</v>
          </cell>
          <cell r="H655">
            <v>0</v>
          </cell>
          <cell r="I655">
            <v>0</v>
          </cell>
          <cell r="J655">
            <v>0</v>
          </cell>
          <cell r="K655" t="str">
            <v>BAMBULI POINTS CEMENT BPCL CO LTD P O BOX 4312 -00100 NAIROBI K</v>
          </cell>
          <cell r="L655" t="str">
            <v>Pend</v>
          </cell>
          <cell r="M655" t="str">
            <v>Pend</v>
          </cell>
          <cell r="N655" t="str">
            <v>Pend</v>
          </cell>
          <cell r="O655" t="str">
            <v>FUMED SILICA HX-200 GOODS ARE IMPORTABLE UNDER THE HS CODE 28112290 FUMED SILICA HX-200 GOODS ARE IMPORTABLE UNDER THE HS CODE 28112290 HS CODE 28 11 22</v>
          </cell>
          <cell r="P655" t="str">
            <v>Pend</v>
          </cell>
          <cell r="Q655" t="str">
            <v>Pend</v>
          </cell>
          <cell r="R655" t="str">
            <v>Pend</v>
          </cell>
          <cell r="S655" t="str">
            <v>5. 30 DAYS TO 1 YEAR</v>
          </cell>
          <cell r="T655" t="str">
            <v>PENDING DECLARATION</v>
          </cell>
        </row>
        <row r="656">
          <cell r="A656" t="str">
            <v>UACU5357976</v>
          </cell>
          <cell r="B656">
            <v>40</v>
          </cell>
          <cell r="C656">
            <v>43757</v>
          </cell>
          <cell r="D656">
            <v>312</v>
          </cell>
          <cell r="E656" t="str">
            <v>HLCUTA1190865251</v>
          </cell>
          <cell r="F656" t="str">
            <v>MITCH</v>
          </cell>
          <cell r="G656" t="str">
            <v>MITCH</v>
          </cell>
          <cell r="H656">
            <v>0</v>
          </cell>
          <cell r="I656">
            <v>0</v>
          </cell>
          <cell r="J656">
            <v>0</v>
          </cell>
          <cell r="K656" t="str">
            <v>BAMBULI POINTS CEMENT BPCL CO LTD P O BOX 4312 -00100 NAIROBI K</v>
          </cell>
          <cell r="L656" t="str">
            <v>Pend</v>
          </cell>
          <cell r="M656" t="str">
            <v>Pend</v>
          </cell>
          <cell r="N656" t="str">
            <v>Pend</v>
          </cell>
          <cell r="O656" t="str">
            <v>FUMED SILICA HX-200 GOODS ARE IMPORTABLE UNDER THE HS CODE 28112290 FUMED SILICA HX-200 GOODS ARE IMPORTABLE UNDER THE HS CODE 28112290 HS CODE 28 11 22</v>
          </cell>
          <cell r="P656" t="str">
            <v>Pend</v>
          </cell>
          <cell r="Q656" t="str">
            <v>Pend</v>
          </cell>
          <cell r="R656" t="str">
            <v>Pend</v>
          </cell>
          <cell r="S656" t="str">
            <v>5. 30 DAYS TO 1 YEAR</v>
          </cell>
          <cell r="T656" t="str">
            <v>PENDING DECLARATION</v>
          </cell>
        </row>
        <row r="657">
          <cell r="A657" t="str">
            <v>FCIU3213484</v>
          </cell>
          <cell r="B657">
            <v>20</v>
          </cell>
          <cell r="C657">
            <v>43760</v>
          </cell>
          <cell r="D657">
            <v>309</v>
          </cell>
          <cell r="E657" t="str">
            <v>AHE0159794</v>
          </cell>
          <cell r="F657" t="str">
            <v>MITCH</v>
          </cell>
          <cell r="G657" t="str">
            <v>MITCH</v>
          </cell>
          <cell r="H657">
            <v>2019</v>
          </cell>
          <cell r="I657" t="str">
            <v>ICD</v>
          </cell>
          <cell r="J657" t="str">
            <v>156709 </v>
          </cell>
          <cell r="K657" t="str">
            <v>NOAH CHIULI KHAEMBAP O BOX 22433-00100 NAIROBI KENYAPHONE NO +254 7</v>
          </cell>
          <cell r="L657" t="str">
            <v>Pend</v>
          </cell>
          <cell r="M657" t="str">
            <v>Pend</v>
          </cell>
          <cell r="N657" t="str">
            <v>Pend</v>
          </cell>
          <cell r="O657" t="str">
            <v>Freight Prepaid New Massey Ferguson tractor with Accessories Model MF 240 2WD 50HP Chassis No 43801 14 19 Engine No CE99001V734269E Year 2019 Implements Disc Plough - 2 Discs Disc Plough - 3 Discs Boom Sprayer Maize Planter OTHER DETAIL AS PER INVOICE NO 118209 FORM E NO ABL-2019-0000016165 DATE 11-09-2019 NET WEIGHT 3485 KGS H S CODE 8701 9320</v>
          </cell>
          <cell r="P657" t="str">
            <v>Pend</v>
          </cell>
          <cell r="Q657" t="str">
            <v>Pend</v>
          </cell>
          <cell r="R657" t="str">
            <v>Pend</v>
          </cell>
          <cell r="S657" t="str">
            <v>5. 30 DAYS TO 1 YEAR</v>
          </cell>
          <cell r="T657" t="str">
            <v>PENDING DPC</v>
          </cell>
        </row>
        <row r="658">
          <cell r="A658" t="str">
            <v>APZU4250748</v>
          </cell>
          <cell r="B658">
            <v>40</v>
          </cell>
          <cell r="C658">
            <v>43768</v>
          </cell>
          <cell r="D658">
            <v>301</v>
          </cell>
          <cell r="E658" t="str">
            <v>ANT1264201</v>
          </cell>
          <cell r="F658" t="str">
            <v>NICT</v>
          </cell>
          <cell r="G658" t="str">
            <v>NICT</v>
          </cell>
          <cell r="H658">
            <v>0</v>
          </cell>
          <cell r="I658">
            <v>0</v>
          </cell>
          <cell r="J658">
            <v>0</v>
          </cell>
          <cell r="K658" t="str">
            <v>THE GOVERNMENT OF THE REPUBLIC OFKENYA- MINISTRY OF ICT12TH FLOOR KENY</v>
          </cell>
          <cell r="L658" t="str">
            <v>Pend</v>
          </cell>
          <cell r="M658" t="str">
            <v>Pend</v>
          </cell>
          <cell r="N658" t="str">
            <v>Pend</v>
          </cell>
          <cell r="O658" t="str">
            <v>FREIGHT PREPAID TELECOMMUNICATION MATERIAL 85177090 HS TELECOMMUNICATION MATERIAL TELECOMMUNICATION MATERIAL TELECOMMUNICATION MATERIAL CONTACT KRIS VERSPECHT KRIS VERSPECHTASOULCO NET TEL +254 723 409089</v>
          </cell>
          <cell r="P658" t="str">
            <v>Pend</v>
          </cell>
          <cell r="Q658" t="str">
            <v>Pend</v>
          </cell>
          <cell r="R658" t="str">
            <v>Pend</v>
          </cell>
          <cell r="S658" t="str">
            <v>5. 30 DAYS TO 1 YEAR</v>
          </cell>
          <cell r="T658" t="str">
            <v>PENDING DECLARATION</v>
          </cell>
        </row>
        <row r="659">
          <cell r="A659" t="str">
            <v>CAIU9272980</v>
          </cell>
          <cell r="B659">
            <v>40</v>
          </cell>
          <cell r="C659">
            <v>43769</v>
          </cell>
          <cell r="D659">
            <v>300</v>
          </cell>
          <cell r="E659" t="str">
            <v>586120306</v>
          </cell>
          <cell r="F659" t="str">
            <v>NICT</v>
          </cell>
          <cell r="G659" t="str">
            <v>NICT</v>
          </cell>
          <cell r="H659">
            <v>0</v>
          </cell>
          <cell r="I659">
            <v>0</v>
          </cell>
          <cell r="J659">
            <v>0</v>
          </cell>
          <cell r="K659" t="str">
            <v>KAMONGO WASTE PAPER K LTD KAMPALA</v>
          </cell>
          <cell r="L659" t="str">
            <v>Pend</v>
          </cell>
          <cell r="M659" t="str">
            <v>Pend</v>
          </cell>
          <cell r="N659" t="str">
            <v>Pend</v>
          </cell>
          <cell r="O659" t="str">
            <v>1 JOBLOT OF OLD NEWSPAPERS SHIPPERS LOAD STOW AND COUNT INTRANS IT TO PORT CLEARANCE</v>
          </cell>
          <cell r="P659" t="str">
            <v>Pend</v>
          </cell>
          <cell r="Q659" t="str">
            <v>Pend</v>
          </cell>
          <cell r="R659" t="str">
            <v>Pend</v>
          </cell>
          <cell r="S659" t="str">
            <v>5. 30 DAYS TO 1 YEAR</v>
          </cell>
          <cell r="T659" t="str">
            <v>PENDING DECLARATION</v>
          </cell>
        </row>
        <row r="660">
          <cell r="A660" t="str">
            <v>PCIU1657540</v>
          </cell>
          <cell r="B660">
            <v>20</v>
          </cell>
          <cell r="C660">
            <v>43770</v>
          </cell>
          <cell r="D660">
            <v>299</v>
          </cell>
          <cell r="E660" t="str">
            <v>CCU900286300</v>
          </cell>
          <cell r="F660" t="str">
            <v>MITCH</v>
          </cell>
          <cell r="G660" t="str">
            <v>MITCH</v>
          </cell>
          <cell r="H660">
            <v>0</v>
          </cell>
          <cell r="I660">
            <v>0</v>
          </cell>
          <cell r="J660">
            <v>0</v>
          </cell>
          <cell r="K660" t="str">
            <v>THE KENYA POWER AND LIGHTINGCOMPANY STIMA SACCO BUILDING KOLOBOTROAD-</v>
          </cell>
          <cell r="L660" t="str">
            <v>Pend</v>
          </cell>
          <cell r="M660" t="str">
            <v>Pend</v>
          </cell>
          <cell r="N660" t="str">
            <v>Pend</v>
          </cell>
          <cell r="O660" t="str">
            <v>SUPPLY OF HARDWARE AND FITTINGS AS PER APPLICANT S PURCHASE ORDER NUMBER EH107PO9000015 DATED 28-MAY-2019 TRADE TERMS C F R MOMBASA PORT KENYA PROJECT KENYA ELECTRICITY MODERNIZATION PROJECT KEMP - ELECTRIFICATION PROGRAM LOT-6 CO NTRACT NO KP1 6E 2 PT 2 17 A61- LOT 6 TOTAL 73 PACKAGES S BILL NO 6218308 DT 13 08 2019 6252669 DT 14 08 2019 H S CODE NO 7308 90 90 7312 10 30 NET WEIGHT 43525 000 KGS CARGO INTRANSIT TO ICD EMBAKASI ON CONSIGNEE S COST RISK AND OWN ARRANGEMENT CARRIER S RESPONSIBILITY CEASES AT POD MOMBASA UPON DISCHARGE OF THE CONTAINERS 2ND NOTIFY PARTY LARSEN AND TOUBRO LIMITED 1A 3RD FLOOR WESTLANDS BUSINESS PARK CHIROMO LANE PO BOX 13903 00800 NAIROBI KENYA ATT KARTHICK BABU TS MOB 254-739389574 ATT ENG MARY C KIRUI TELEPHONE 254-20-3201715 EMAIL MKIRUI KPLC CO KE PIN P051156939G MOMBASA KENYA KENYA TEL 254 41 2224011 FAX 254 41 2317177 DEM DET APPLICATION DAY - CTIC D2 21 DAYS FREE COMBINED</v>
          </cell>
          <cell r="P660" t="str">
            <v>Pend</v>
          </cell>
          <cell r="Q660" t="str">
            <v>Pend</v>
          </cell>
          <cell r="R660" t="str">
            <v>Pend</v>
          </cell>
          <cell r="S660" t="str">
            <v>5. 30 DAYS TO 1 YEAR</v>
          </cell>
          <cell r="T660" t="str">
            <v>PENDING DECLARATION</v>
          </cell>
        </row>
        <row r="661">
          <cell r="A661" t="str">
            <v>CMAU8173429</v>
          </cell>
          <cell r="B661">
            <v>40</v>
          </cell>
          <cell r="C661">
            <v>43770</v>
          </cell>
          <cell r="D661">
            <v>299</v>
          </cell>
          <cell r="E661" t="str">
            <v>ANT1264201</v>
          </cell>
          <cell r="F661" t="str">
            <v>NICT</v>
          </cell>
          <cell r="G661" t="str">
            <v>NICT</v>
          </cell>
          <cell r="H661">
            <v>0</v>
          </cell>
          <cell r="I661">
            <v>0</v>
          </cell>
          <cell r="J661">
            <v>0</v>
          </cell>
          <cell r="K661" t="str">
            <v>THE GOVERNMENT OF THE REPUBLIC OFKENYA- MINISTRY OF ICT12TH FLOOR KENY</v>
          </cell>
          <cell r="L661" t="str">
            <v>Pend</v>
          </cell>
          <cell r="M661" t="str">
            <v>Pend</v>
          </cell>
          <cell r="N661" t="str">
            <v>Pend</v>
          </cell>
          <cell r="O661" t="str">
            <v>FREIGHT PREPAID TELECOMMUNICATION MATERIAL 85177090 HS TELECOMMUNICATION MATERIAL TELECOMMUNICATION MATERIAL TELECOMMUNICATION MATERIAL CONTACT KRIS VERSPECHT KRIS VERSPECHTASOULCO NET TEL +254 723 409089</v>
          </cell>
          <cell r="P661" t="str">
            <v>Pend</v>
          </cell>
          <cell r="Q661" t="str">
            <v>Pend</v>
          </cell>
          <cell r="R661" t="str">
            <v>Pend</v>
          </cell>
          <cell r="S661" t="str">
            <v>5. 30 DAYS TO 1 YEAR</v>
          </cell>
          <cell r="T661" t="str">
            <v>PENDING DECLARATION</v>
          </cell>
        </row>
        <row r="662">
          <cell r="A662" t="str">
            <v>APZU4827260</v>
          </cell>
          <cell r="B662">
            <v>40</v>
          </cell>
          <cell r="C662">
            <v>43772</v>
          </cell>
          <cell r="D662">
            <v>297</v>
          </cell>
          <cell r="E662" t="str">
            <v>ANT1264201</v>
          </cell>
          <cell r="F662" t="str">
            <v>NICT</v>
          </cell>
          <cell r="G662" t="str">
            <v>NICT</v>
          </cell>
          <cell r="H662">
            <v>0</v>
          </cell>
          <cell r="I662">
            <v>0</v>
          </cell>
          <cell r="J662">
            <v>0</v>
          </cell>
          <cell r="K662" t="str">
            <v>THE GOVERNMENT OF THE REPUBLIC OFKENYA- MINISTRY OF ICT12TH FLOOR KENY</v>
          </cell>
          <cell r="L662" t="str">
            <v>Pend</v>
          </cell>
          <cell r="M662" t="str">
            <v>Pend</v>
          </cell>
          <cell r="N662" t="str">
            <v>Pend</v>
          </cell>
          <cell r="O662" t="str">
            <v>FREIGHT PREPAID TELECOMMUNICATION MATERIAL 85177090 HS TELECOMMUNICATION MATERIAL TELECOMMUNICATION MATERIAL TELECOMMUNICATION MATERIAL CONTACT KRIS VERSPECHT KRIS VERSPECHTASOULCO NET TEL +254 723 409089</v>
          </cell>
          <cell r="P662" t="str">
            <v>Pend</v>
          </cell>
          <cell r="Q662" t="str">
            <v>Pend</v>
          </cell>
          <cell r="R662" t="str">
            <v>Pend</v>
          </cell>
          <cell r="S662" t="str">
            <v>5. 30 DAYS TO 1 YEAR</v>
          </cell>
          <cell r="T662" t="str">
            <v>PENDING DECLARATION</v>
          </cell>
        </row>
        <row r="663">
          <cell r="A663" t="str">
            <v>APZU4824110</v>
          </cell>
          <cell r="B663">
            <v>40</v>
          </cell>
          <cell r="C663">
            <v>43773</v>
          </cell>
          <cell r="D663">
            <v>296</v>
          </cell>
          <cell r="E663" t="str">
            <v>ANT1264201</v>
          </cell>
          <cell r="F663" t="str">
            <v>NICT</v>
          </cell>
          <cell r="G663" t="str">
            <v>NICT</v>
          </cell>
          <cell r="H663">
            <v>0</v>
          </cell>
          <cell r="I663">
            <v>0</v>
          </cell>
          <cell r="J663">
            <v>0</v>
          </cell>
          <cell r="K663" t="str">
            <v>THE GOVERNMENT OF THE REPUBLIC OFKENYA- MINISTRY OF ICT12TH FLOOR KENY</v>
          </cell>
          <cell r="L663" t="str">
            <v>Pend</v>
          </cell>
          <cell r="M663" t="str">
            <v>Pend</v>
          </cell>
          <cell r="N663" t="str">
            <v>Pend</v>
          </cell>
          <cell r="O663" t="str">
            <v>FREIGHT PREPAID TELECOMMUNICATION MATERIAL 85177090 HS TELECOMMUNICATION MATERIAL TELECOMMUNICATION MATERIAL TELECOMMUNICATION MATERIAL CONTACT KRIS VERSPECHT KRIS VERSPECHTASOULCO NET TEL +254 723 409089</v>
          </cell>
          <cell r="P663" t="str">
            <v>Pend</v>
          </cell>
          <cell r="Q663" t="str">
            <v>Pend</v>
          </cell>
          <cell r="R663" t="str">
            <v>Pend</v>
          </cell>
          <cell r="S663" t="str">
            <v>5. 30 DAYS TO 1 YEAR</v>
          </cell>
          <cell r="T663" t="str">
            <v>PENDING DECLARATION</v>
          </cell>
        </row>
        <row r="664">
          <cell r="A664" t="str">
            <v>FCIU9374357</v>
          </cell>
          <cell r="B664">
            <v>40</v>
          </cell>
          <cell r="C664">
            <v>43773</v>
          </cell>
          <cell r="D664">
            <v>296</v>
          </cell>
          <cell r="E664" t="str">
            <v>CAN0452583</v>
          </cell>
          <cell r="F664" t="str">
            <v>MITCH</v>
          </cell>
          <cell r="G664" t="str">
            <v>MITCH</v>
          </cell>
          <cell r="H664">
            <v>0</v>
          </cell>
          <cell r="I664">
            <v>0</v>
          </cell>
          <cell r="J664">
            <v>0</v>
          </cell>
          <cell r="K664" t="str">
            <v>JULIUS OBONYO TAGO</v>
          </cell>
          <cell r="L664" t="str">
            <v>Pend</v>
          </cell>
          <cell r="M664" t="str">
            <v>Pend</v>
          </cell>
          <cell r="N664" t="str">
            <v>Pend</v>
          </cell>
          <cell r="O664" t="str">
            <v>PIECES PERSONAL EFFECTS APPLIANCES COMPUTER ELECTRONICS TABLEWARE STOVE DRYER WASHER LAWM MACHINE FRIDGES SOFA COUCH HS CODE 392490 B13- NDR3 FREIGHT PREPAID</v>
          </cell>
          <cell r="P664" t="str">
            <v>Pend</v>
          </cell>
          <cell r="Q664" t="str">
            <v>Pend</v>
          </cell>
          <cell r="R664" t="str">
            <v>Pend</v>
          </cell>
          <cell r="S664" t="str">
            <v>5. 30 DAYS TO 1 YEAR</v>
          </cell>
          <cell r="T664" t="str">
            <v>PENDING DECLARATION</v>
          </cell>
        </row>
        <row r="665">
          <cell r="A665" t="str">
            <v>CAAU5194818</v>
          </cell>
          <cell r="B665">
            <v>40</v>
          </cell>
          <cell r="C665">
            <v>43773</v>
          </cell>
          <cell r="D665">
            <v>296</v>
          </cell>
          <cell r="E665" t="str">
            <v>585814812</v>
          </cell>
          <cell r="F665" t="str">
            <v>MITCH</v>
          </cell>
          <cell r="G665" t="str">
            <v>MITCH</v>
          </cell>
          <cell r="H665">
            <v>0</v>
          </cell>
          <cell r="I665">
            <v>0</v>
          </cell>
          <cell r="J665">
            <v>0</v>
          </cell>
          <cell r="K665" t="str">
            <v>MOSEO ENTERPRISES DIGO ROAD NAIROB</v>
          </cell>
          <cell r="L665" t="str">
            <v>Pend</v>
          </cell>
          <cell r="M665" t="str">
            <v>Pend</v>
          </cell>
          <cell r="N665" t="str">
            <v>Pend</v>
          </cell>
          <cell r="O665" t="str">
            <v>USED BAGS II INTRANSIT TO PORT CLEARANCE USED CLOTHING II INTRANSIT TO PORT CLEARANCE USED TOYS II INTRANSIT TO PORT CLEARANCE</v>
          </cell>
          <cell r="P665" t="str">
            <v>Pend</v>
          </cell>
          <cell r="Q665" t="str">
            <v>Pend</v>
          </cell>
          <cell r="R665" t="str">
            <v>Pend</v>
          </cell>
          <cell r="S665" t="str">
            <v>5. 30 DAYS TO 1 YEAR</v>
          </cell>
          <cell r="T665" t="str">
            <v>PENDING DECLARATION</v>
          </cell>
        </row>
        <row r="666">
          <cell r="A666" t="str">
            <v>PCIU0165490</v>
          </cell>
          <cell r="B666">
            <v>20</v>
          </cell>
          <cell r="C666">
            <v>43775</v>
          </cell>
          <cell r="D666">
            <v>294</v>
          </cell>
          <cell r="E666" t="str">
            <v>CCU900286300</v>
          </cell>
          <cell r="F666" t="str">
            <v>MITCH</v>
          </cell>
          <cell r="G666" t="str">
            <v>MITCH</v>
          </cell>
          <cell r="H666">
            <v>0</v>
          </cell>
          <cell r="I666">
            <v>0</v>
          </cell>
          <cell r="J666">
            <v>0</v>
          </cell>
          <cell r="K666" t="str">
            <v>THE KENYA POWER AND LIGHTINGCOMPANY STIMA SACCO BUILDING KOLOBOTROAD-</v>
          </cell>
          <cell r="L666" t="str">
            <v>Pend</v>
          </cell>
          <cell r="M666" t="str">
            <v>Pend</v>
          </cell>
          <cell r="N666" t="str">
            <v>Pend</v>
          </cell>
          <cell r="O666" t="str">
            <v>SUPPLY OF HARDWARE AND FITTINGS AS PER APPLICANT S PURCHASE ORDER NUMBER EH107PO9000015 DATED 28-MAY-2019 TRADE TERMS C F R MOMBASA PORT KENYA PROJECT KENYA ELECTRICITY MODERNIZATION PROJECT KEMP - ELECTRIFICATION PROGRAM LOT-6 CO NTRACT NO KP1 6E 2 PT 2 17 A61- LOT 6 TOTAL 73 PACKAGES S BILL NO 6218308 DT 13 08 2019 6252669 DT 14 08 2019 H S CODE NO 7308 90 90 7312 10 30 NET WEIGHT 43525 000 KGS CARGO INTRANSIT TO ICD EMBAKASI ON CONSIGNEE S COST RISK AND OWN ARRANGEMENT CARRIER S RESPONSIBILITY CEASES AT POD MOMBASA UPON DISCHARGE OF THE CONTAINERS 2ND NOTIFY PARTY LARSEN AND TOUBRO LIMITED 1A 3RD FLOOR WESTLANDS BUSINESS PARK CHIROMO LANE PO BOX 13903 00800 NAIROBI KENYA ATT KARTHICK BABU TS MOB 254-739389574 ATT ENG MARY C KIRUI TELEPHONE 254-20-3201715 EMAIL MKIRUI KPLC CO KE PIN P051156939G MOMBASA KENYA KENYA TEL 254 41 2224011 FAX 254 41 2317177 DEM DET APPLICATION DAY - CTIC D2 21 DAYS FREE COMBINED</v>
          </cell>
          <cell r="P666" t="str">
            <v>Pend</v>
          </cell>
          <cell r="Q666" t="str">
            <v>Pend</v>
          </cell>
          <cell r="R666" t="str">
            <v>Pend</v>
          </cell>
          <cell r="S666" t="str">
            <v>5. 30 DAYS TO 1 YEAR</v>
          </cell>
          <cell r="T666" t="str">
            <v>PENDING DECLARATION</v>
          </cell>
        </row>
        <row r="667">
          <cell r="A667" t="str">
            <v>DFSU6458592</v>
          </cell>
          <cell r="B667">
            <v>40</v>
          </cell>
          <cell r="C667">
            <v>43777</v>
          </cell>
          <cell r="D667">
            <v>292</v>
          </cell>
          <cell r="E667" t="str">
            <v>MEDUTE198949</v>
          </cell>
          <cell r="F667" t="str">
            <v>NICT</v>
          </cell>
          <cell r="G667" t="str">
            <v>NICT</v>
          </cell>
          <cell r="H667">
            <v>2019</v>
          </cell>
          <cell r="I667" t="str">
            <v>ICD</v>
          </cell>
          <cell r="J667">
            <v>157520</v>
          </cell>
          <cell r="K667" t="str">
            <v>AFARMERS COMMUNITY BASED ORGANIZATION</v>
          </cell>
          <cell r="L667" t="str">
            <v>PICKETT LOGISTICS SOLUTION LIMITED</v>
          </cell>
          <cell r="M667">
            <v>43798</v>
          </cell>
          <cell r="N667">
            <v>43843.07234953704</v>
          </cell>
          <cell r="O667" t="str">
            <v>ORDER NO 220129857 IDF No Y1909000656 HS CODE 3924 90 CARGO IN TRANSIT TO NAI ROBI FRESHBOX</v>
          </cell>
          <cell r="P667" t="str">
            <v>Pend</v>
          </cell>
          <cell r="Q667" t="str">
            <v>Pend</v>
          </cell>
          <cell r="R667" t="str">
            <v>Pend</v>
          </cell>
          <cell r="S667" t="str">
            <v>5. 30 DAYS TO 1 YEAR</v>
          </cell>
          <cell r="T667" t="str">
            <v>RELEASED BUT IN YARD</v>
          </cell>
        </row>
        <row r="668">
          <cell r="A668" t="str">
            <v>MSCU3489144</v>
          </cell>
          <cell r="B668">
            <v>20</v>
          </cell>
          <cell r="C668">
            <v>43779</v>
          </cell>
          <cell r="D668">
            <v>290</v>
          </cell>
          <cell r="E668" t="str">
            <v>MEDUBC521060</v>
          </cell>
          <cell r="F668" t="str">
            <v>NICT</v>
          </cell>
          <cell r="G668" t="str">
            <v>NICT</v>
          </cell>
          <cell r="H668">
            <v>0</v>
          </cell>
          <cell r="I668">
            <v>0</v>
          </cell>
          <cell r="J668">
            <v>0</v>
          </cell>
          <cell r="K668" t="str">
            <v>GLOBO CHEMICALS U LTD</v>
          </cell>
          <cell r="L668" t="str">
            <v>Pend</v>
          </cell>
          <cell r="M668" t="str">
            <v>Pend</v>
          </cell>
          <cell r="N668" t="str">
            <v>Pend</v>
          </cell>
          <cell r="O668" t="str">
            <v>HYDROGEN PEROXIDE AOCOSM 50 HS CODE 2847 00 IMO 5 1 ONU 2014 PG II</v>
          </cell>
          <cell r="P668" t="str">
            <v>Pend</v>
          </cell>
          <cell r="Q668" t="str">
            <v>Pend</v>
          </cell>
          <cell r="R668" t="str">
            <v>Pend</v>
          </cell>
          <cell r="S668" t="str">
            <v>5. 30 DAYS TO 1 YEAR</v>
          </cell>
          <cell r="T668" t="str">
            <v>PENDING DECLARATION</v>
          </cell>
        </row>
        <row r="669">
          <cell r="A669" t="str">
            <v>TEMU0903985</v>
          </cell>
          <cell r="B669">
            <v>20</v>
          </cell>
          <cell r="C669">
            <v>43784</v>
          </cell>
          <cell r="D669">
            <v>285</v>
          </cell>
          <cell r="E669" t="str">
            <v>MEDUB9478562</v>
          </cell>
          <cell r="F669" t="str">
            <v>MITCH</v>
          </cell>
          <cell r="G669" t="str">
            <v>MITCH</v>
          </cell>
          <cell r="H669">
            <v>2019</v>
          </cell>
          <cell r="I669" t="str">
            <v>ICD</v>
          </cell>
          <cell r="J669" t="str">
            <v>157209 </v>
          </cell>
          <cell r="K669" t="str">
            <v>NAS AIRPORT SERVICES LTD JOIN</v>
          </cell>
          <cell r="L669" t="str">
            <v>Pend</v>
          </cell>
          <cell r="M669" t="str">
            <v>Pend</v>
          </cell>
          <cell r="N669" t="str">
            <v>Pend</v>
          </cell>
          <cell r="O669" t="str">
            <v>CATERING EQUIPMENT LOADED ON 10 PALLETS</v>
          </cell>
          <cell r="P669" t="str">
            <v>Pend</v>
          </cell>
          <cell r="Q669" t="str">
            <v>Pend</v>
          </cell>
          <cell r="R669" t="str">
            <v>Pend</v>
          </cell>
          <cell r="S669" t="str">
            <v>5. 30 DAYS TO 1 YEAR</v>
          </cell>
          <cell r="T669" t="str">
            <v>PENDING DPC</v>
          </cell>
        </row>
        <row r="670">
          <cell r="A670" t="str">
            <v>SKYU4014005</v>
          </cell>
          <cell r="B670">
            <v>40</v>
          </cell>
          <cell r="C670">
            <v>43786</v>
          </cell>
          <cell r="D670">
            <v>283</v>
          </cell>
          <cell r="E670" t="str">
            <v>HLUSPIL190907673</v>
          </cell>
          <cell r="F670" t="str">
            <v>ICDN</v>
          </cell>
          <cell r="G670" t="str">
            <v>SECUR</v>
          </cell>
          <cell r="H670">
            <v>2019</v>
          </cell>
          <cell r="I670" t="str">
            <v>MSA</v>
          </cell>
          <cell r="J670" t="str">
            <v>7395978 </v>
          </cell>
          <cell r="K670" t="str">
            <v>UNITED STATES EMBASSY UNITED NATIONS AVENUE - GIGIRI MARK FOR FY2562</v>
          </cell>
          <cell r="L670" t="str">
            <v>URGENT CARGO HANDLING LIMITED</v>
          </cell>
          <cell r="M670">
            <v>43796</v>
          </cell>
          <cell r="N670" t="str">
            <v>Pend</v>
          </cell>
          <cell r="O670" t="str">
            <v>GYM LOCKERS AND GYM EQUIPMENT HS CODE 95 06 91</v>
          </cell>
          <cell r="P670" t="str">
            <v>Pend</v>
          </cell>
          <cell r="Q670" t="str">
            <v>Pend</v>
          </cell>
          <cell r="R670" t="str">
            <v>Pend</v>
          </cell>
          <cell r="S670" t="str">
            <v>5. 30 DAYS TO 1 YEAR</v>
          </cell>
          <cell r="T670" t="str">
            <v>RELEASE PROCESS</v>
          </cell>
        </row>
        <row r="671">
          <cell r="A671" t="str">
            <v>HLXU8351512</v>
          </cell>
          <cell r="B671">
            <v>40</v>
          </cell>
          <cell r="C671">
            <v>43787</v>
          </cell>
          <cell r="D671">
            <v>282</v>
          </cell>
          <cell r="E671" t="str">
            <v>HLCUBSC1909BJSB0</v>
          </cell>
          <cell r="F671" t="str">
            <v>MITCH</v>
          </cell>
          <cell r="G671" t="str">
            <v>MITCH</v>
          </cell>
          <cell r="H671">
            <v>0</v>
          </cell>
          <cell r="I671">
            <v>0</v>
          </cell>
          <cell r="J671">
            <v>0</v>
          </cell>
          <cell r="K671" t="str">
            <v>ROHLIG USA LLC 20 COMMERCE DRIVE SUITE 250 CRANFORD NJ 07016 UNITED S</v>
          </cell>
          <cell r="L671" t="str">
            <v>Pend</v>
          </cell>
          <cell r="M671" t="str">
            <v>Pend</v>
          </cell>
          <cell r="N671" t="str">
            <v>Pend</v>
          </cell>
          <cell r="O671" t="str">
            <v>MILK AND CREAM CONCENTRATED SWEET HS CODE 040229</v>
          </cell>
          <cell r="P671" t="str">
            <v>Pend</v>
          </cell>
          <cell r="Q671" t="str">
            <v>Pend</v>
          </cell>
          <cell r="R671" t="str">
            <v>Pend</v>
          </cell>
          <cell r="S671" t="str">
            <v>5. 30 DAYS TO 1 YEAR</v>
          </cell>
          <cell r="T671" t="str">
            <v>PENDING DECLARATION</v>
          </cell>
        </row>
        <row r="672">
          <cell r="A672" t="str">
            <v>MRKU4854104</v>
          </cell>
          <cell r="B672">
            <v>40</v>
          </cell>
          <cell r="C672">
            <v>43787</v>
          </cell>
          <cell r="D672">
            <v>282</v>
          </cell>
          <cell r="E672" t="str">
            <v>969703669</v>
          </cell>
          <cell r="F672" t="str">
            <v>ICDN</v>
          </cell>
          <cell r="G672" t="str">
            <v>A2A/44/06/1</v>
          </cell>
          <cell r="H672" t="str">
            <v>2020</v>
          </cell>
          <cell r="I672" t="str">
            <v>MSA</v>
          </cell>
          <cell r="J672">
            <v>7586608</v>
          </cell>
          <cell r="K672" t="str">
            <v>SIMBA CORPORATION LTD</v>
          </cell>
          <cell r="L672" t="str">
            <v>AGILITY LOGISTICS LIMITED</v>
          </cell>
          <cell r="M672">
            <v>44036.443773148145</v>
          </cell>
          <cell r="N672">
            <v>44050.46769675926</v>
          </cell>
          <cell r="O672" t="str">
            <v>5 UNITS MITSUBISHI FUSO CKD PACK  IN TOTAL  85 PACKAGES  INVOICE NO  LLBE-19-2851 4 HS CODE  8704 23 IDF NO E1908222474  LC NO  TF1927073698  PORT OF LOADING  KATTUPALLI SEAPORT  INDIA  SHIPPING MARK S   AVA A C SIMBA CORP MOMBASA FJX3WK1RB11 LOT NO 28  C S NO  B11-09-0019 0023</v>
          </cell>
          <cell r="P672" t="str">
            <v>C4</v>
          </cell>
          <cell r="Q672" t="str">
            <v>KE</v>
          </cell>
          <cell r="R672" t="str">
            <v>IN</v>
          </cell>
          <cell r="S672" t="str">
            <v>5. 30 DAYS TO 1 YEAR</v>
          </cell>
          <cell r="T672" t="str">
            <v>RELEASED BUT IN YARD</v>
          </cell>
        </row>
        <row r="673">
          <cell r="A673" t="str">
            <v>TCNU9657162</v>
          </cell>
          <cell r="B673">
            <v>40</v>
          </cell>
          <cell r="C673">
            <v>43787</v>
          </cell>
          <cell r="D673">
            <v>282</v>
          </cell>
          <cell r="E673" t="str">
            <v>969679948</v>
          </cell>
          <cell r="F673" t="str">
            <v>ICDN</v>
          </cell>
          <cell r="G673" t="str">
            <v>A2A/10/02/1</v>
          </cell>
          <cell r="H673" t="str">
            <v>2020</v>
          </cell>
          <cell r="I673" t="str">
            <v>MSA</v>
          </cell>
          <cell r="J673">
            <v>7586631</v>
          </cell>
          <cell r="K673" t="str">
            <v>SIMBA CORPORATION LTD</v>
          </cell>
          <cell r="L673" t="str">
            <v>AGILITY LOGISTICS LIMITED</v>
          </cell>
          <cell r="M673">
            <v>44036.430335648147</v>
          </cell>
          <cell r="N673">
            <v>44050.467638888891</v>
          </cell>
          <cell r="O673" t="str">
            <v>5 UNITS MITSUBISHI FUSO CKD PACK  IN TOTAL  85 PACKAGES  INVOICE NO  LLBE-19-2851 5  HS CODE  8704 2 3 IDF NO E1908222474  LC NO  TF1927073698  PORT OF LOADING  KATTUPALLI SEAPORT  INDIA  SHIPPING MARK S   AVA A C SIMBA CORP MOMBASA FJX3WK1RB11 LOT NO 29  C S NO 811-09-0025 0029</v>
          </cell>
          <cell r="P673" t="str">
            <v>C4</v>
          </cell>
          <cell r="Q673" t="str">
            <v>KE</v>
          </cell>
          <cell r="R673" t="str">
            <v>IN</v>
          </cell>
          <cell r="S673" t="str">
            <v>5. 30 DAYS TO 1 YEAR</v>
          </cell>
          <cell r="T673" t="str">
            <v>RELEASED BUT IN YARD</v>
          </cell>
        </row>
        <row r="674">
          <cell r="A674" t="str">
            <v>FCIU9084804</v>
          </cell>
          <cell r="B674">
            <v>40</v>
          </cell>
          <cell r="C674">
            <v>43787</v>
          </cell>
          <cell r="D674">
            <v>282</v>
          </cell>
          <cell r="E674" t="str">
            <v>969679948</v>
          </cell>
          <cell r="F674" t="str">
            <v>ICDN</v>
          </cell>
          <cell r="G674" t="str">
            <v>A2A/22/03/1</v>
          </cell>
          <cell r="H674" t="str">
            <v>2020</v>
          </cell>
          <cell r="I674" t="str">
            <v>MSA</v>
          </cell>
          <cell r="J674">
            <v>7586631</v>
          </cell>
          <cell r="K674" t="str">
            <v>SIMBA CORPORATION LTD</v>
          </cell>
          <cell r="L674" t="str">
            <v>AGILITY LOGISTICS LIMITED</v>
          </cell>
          <cell r="M674">
            <v>44036.430335648147</v>
          </cell>
          <cell r="N674">
            <v>44050.467638888891</v>
          </cell>
          <cell r="O674" t="str">
            <v>5 UNITS MITSUBISHI FUSO CKD PACK  IN TOTAL  85 PACKAGES  INVOICE NO  LLBE-19-2851 5  HS CODE  8704 2 3 IDF NO E1908222474  LC NO  TF1927073698  PORT OF LOADING  KATTUPALLI SEAPORT  INDIA  SHIPPING MARK S   AVA A C SIMBA CORP MOMBASA FJX3WK1RB11 LOT NO 29  C S NO 811-09-0025 0029</v>
          </cell>
          <cell r="P674" t="str">
            <v>C4</v>
          </cell>
          <cell r="Q674" t="str">
            <v>KE</v>
          </cell>
          <cell r="R674" t="str">
            <v>IN</v>
          </cell>
          <cell r="S674" t="str">
            <v>5. 30 DAYS TO 1 YEAR</v>
          </cell>
          <cell r="T674" t="str">
            <v>RELEASED BUT IN YARD</v>
          </cell>
        </row>
        <row r="675">
          <cell r="A675" t="str">
            <v>MSKU1236254</v>
          </cell>
          <cell r="B675">
            <v>40</v>
          </cell>
          <cell r="C675">
            <v>43788</v>
          </cell>
          <cell r="D675">
            <v>281</v>
          </cell>
          <cell r="E675" t="str">
            <v>969679948</v>
          </cell>
          <cell r="F675" t="str">
            <v>ICDN</v>
          </cell>
          <cell r="G675" t="str">
            <v>A2A/36/03/1</v>
          </cell>
          <cell r="H675" t="str">
            <v>2020</v>
          </cell>
          <cell r="I675" t="str">
            <v>MSA</v>
          </cell>
          <cell r="J675">
            <v>7586631</v>
          </cell>
          <cell r="K675" t="str">
            <v>SIMBA CORPORATION LTD</v>
          </cell>
          <cell r="L675" t="str">
            <v>AGILITY LOGISTICS LIMITED</v>
          </cell>
          <cell r="M675">
            <v>44036.430335648147</v>
          </cell>
          <cell r="N675">
            <v>44050.467638888891</v>
          </cell>
          <cell r="O675" t="str">
            <v>5 UNITS MITSUBISHI FUSO CKD PACK  IN TOTAL  85 PACKAGES  INVOICE NO  LLBE-19-2851 5  HS CODE  8704 2 3 IDF NO E1908222474  LC NO  TF1927073698  PORT OF LOADING  KATTUPALLI SEAPORT  INDIA  SHIPPING MARK S   AVA A C SIMBA CORP MOMBASA FJX3WK1RB11 LOT NO 29  C S NO 811-09-0025 0029</v>
          </cell>
          <cell r="P675" t="str">
            <v>C4</v>
          </cell>
          <cell r="Q675" t="str">
            <v>KE</v>
          </cell>
          <cell r="R675" t="str">
            <v>IN</v>
          </cell>
          <cell r="S675" t="str">
            <v>5. 30 DAYS TO 1 YEAR</v>
          </cell>
          <cell r="T675" t="str">
            <v>RELEASED BUT IN YARD</v>
          </cell>
        </row>
        <row r="676">
          <cell r="A676" t="str">
            <v>TCNU2433793</v>
          </cell>
          <cell r="B676">
            <v>40</v>
          </cell>
          <cell r="C676">
            <v>43788</v>
          </cell>
          <cell r="D676">
            <v>281</v>
          </cell>
          <cell r="E676" t="str">
            <v>969679948</v>
          </cell>
          <cell r="F676" t="str">
            <v>ICDN</v>
          </cell>
          <cell r="G676" t="str">
            <v>A1C/84/05/1</v>
          </cell>
          <cell r="H676" t="str">
            <v>2020</v>
          </cell>
          <cell r="I676" t="str">
            <v>MSA</v>
          </cell>
          <cell r="J676">
            <v>7586631</v>
          </cell>
          <cell r="K676" t="str">
            <v>SIMBA CORPORATION LTD</v>
          </cell>
          <cell r="L676" t="str">
            <v>AGILITY LOGISTICS LIMITED</v>
          </cell>
          <cell r="M676">
            <v>44036.430335648147</v>
          </cell>
          <cell r="N676">
            <v>44050.467638888891</v>
          </cell>
          <cell r="O676" t="str">
            <v>5 UNITS MITSUBISHI FUSO CKD PACK  IN TOTAL  85 PACKAGES  INVOICE NO  LLBE-19-2851 5  HS CODE  8704 2 3 IDF NO E1908222474  LC NO  TF1927073698  PORT OF LOADING  KATTUPALLI SEAPORT  INDIA  SHIPPING MARK S   AVA A C SIMBA CORP MOMBASA FJX3WK1RB11 LOT NO 29  C S NO 811-09-0025 0029</v>
          </cell>
          <cell r="P676" t="str">
            <v>C4</v>
          </cell>
          <cell r="Q676" t="str">
            <v>KE</v>
          </cell>
          <cell r="R676" t="str">
            <v>IN</v>
          </cell>
          <cell r="S676" t="str">
            <v>5. 30 DAYS TO 1 YEAR</v>
          </cell>
          <cell r="T676" t="str">
            <v>RELEASED BUT IN YARD</v>
          </cell>
        </row>
        <row r="677">
          <cell r="A677" t="str">
            <v>GESU5207802</v>
          </cell>
          <cell r="B677">
            <v>40</v>
          </cell>
          <cell r="C677">
            <v>43788</v>
          </cell>
          <cell r="D677">
            <v>281</v>
          </cell>
          <cell r="E677" t="str">
            <v>WECC1904MBA1066</v>
          </cell>
          <cell r="F677" t="str">
            <v>ICDN</v>
          </cell>
          <cell r="G677" t="str">
            <v>A2A/14/03/2</v>
          </cell>
          <cell r="H677">
            <v>2019</v>
          </cell>
          <cell r="I677" t="str">
            <v>ICD</v>
          </cell>
          <cell r="J677">
            <v>159458</v>
          </cell>
          <cell r="K677" t="str">
            <v>SUGANYA KI MBROUGH</v>
          </cell>
          <cell r="L677" t="str">
            <v>RANK NETWORK LOGISTICS LIMITED</v>
          </cell>
          <cell r="M677" t="str">
            <v>Pend</v>
          </cell>
          <cell r="N677" t="str">
            <v>Pend</v>
          </cell>
          <cell r="O677" t="str">
            <v>1X40 HC CONTAINER STC 398X PACKAGES PERSONAL AND HOUSEHOLD EFFECTS</v>
          </cell>
          <cell r="P677" t="str">
            <v>Pend</v>
          </cell>
          <cell r="Q677" t="str">
            <v>Pend</v>
          </cell>
          <cell r="R677" t="str">
            <v>Pend</v>
          </cell>
          <cell r="S677" t="str">
            <v>5. 30 DAYS TO 1 YEAR</v>
          </cell>
          <cell r="T677" t="str">
            <v>PENDING DPC</v>
          </cell>
        </row>
        <row r="678">
          <cell r="A678" t="str">
            <v>TRHU1672800</v>
          </cell>
          <cell r="B678">
            <v>20</v>
          </cell>
          <cell r="C678">
            <v>43788</v>
          </cell>
          <cell r="D678">
            <v>281</v>
          </cell>
          <cell r="E678" t="str">
            <v>SEL0897757</v>
          </cell>
          <cell r="F678" t="str">
            <v>NICT</v>
          </cell>
          <cell r="G678" t="str">
            <v>NICT</v>
          </cell>
          <cell r="H678">
            <v>0</v>
          </cell>
          <cell r="I678">
            <v>0</v>
          </cell>
          <cell r="J678">
            <v>0</v>
          </cell>
          <cell r="K678" t="str">
            <v>AFRICAN FOAM LTDPO BOX 761-00204ATHI RIVER KENYATEL +254721479999</v>
          </cell>
          <cell r="L678" t="str">
            <v>Pend</v>
          </cell>
          <cell r="M678" t="str">
            <v>Pend</v>
          </cell>
          <cell r="N678" t="str">
            <v>Pend</v>
          </cell>
          <cell r="O678" t="str">
            <v>3 SET OBL RECIVED FOR SWITCH AND SUBMIT FOR SIGNATURE ITEM TDI TOLUENE DI ISOCYANATE 80 20 QTY 20 MT NAME ADDRESS AND TELEPHONE NUMBER OF THE CARRYING VESSELS AGENT AT THE PORT OF DESTINATION CMA CGM KENYA LTD BAYWOOD BUILDING 1ST FLOOR MOI AVENUE PO BOX 90262 80100 MOMBASA KENYA TEL +254 709 952300 FREIGHT PREPAID PSN TOLUENE DIISOCYANATE UN Number 2078 - IMDG Class 6 1 - PG II</v>
          </cell>
          <cell r="P678" t="str">
            <v>Pend</v>
          </cell>
          <cell r="Q678" t="str">
            <v>Pend</v>
          </cell>
          <cell r="R678" t="str">
            <v>Pend</v>
          </cell>
          <cell r="S678" t="str">
            <v>5. 30 DAYS TO 1 YEAR</v>
          </cell>
          <cell r="T678" t="str">
            <v>PENDING DECLARATION</v>
          </cell>
        </row>
        <row r="679">
          <cell r="A679" t="str">
            <v>HASU5161344</v>
          </cell>
          <cell r="B679">
            <v>40</v>
          </cell>
          <cell r="C679">
            <v>43789</v>
          </cell>
          <cell r="D679">
            <v>280</v>
          </cell>
          <cell r="E679" t="str">
            <v>969703669</v>
          </cell>
          <cell r="F679" t="str">
            <v>ICDN</v>
          </cell>
          <cell r="G679" t="str">
            <v>A1C/84/04/1</v>
          </cell>
          <cell r="H679" t="str">
            <v>2020</v>
          </cell>
          <cell r="I679" t="str">
            <v>MSA</v>
          </cell>
          <cell r="J679">
            <v>7586618</v>
          </cell>
          <cell r="K679" t="str">
            <v>SIMBA CORPORATION LTD</v>
          </cell>
          <cell r="L679" t="str">
            <v>AGILITY LOGISTICS LIMITED</v>
          </cell>
          <cell r="M679">
            <v>44035.563657407409</v>
          </cell>
          <cell r="N679">
            <v>44050.467523148145</v>
          </cell>
          <cell r="O679" t="str">
            <v>5 UNITS MITSUBISHI FUSO CKD PACK  IN TOTAL  85 PACKAGES  INVOICE NO  LLBE-19-2851 4 HS CODE  8704 23 IDF NO E1908222474  LC NO  TF1927073698  PORT OF LOADING  KATTUPALLI SEAPORT  INDIA  SHIPPING MARK S   AVA A C SIMBA CORP MOMBASA FJX3WK1RB11 LOT NO 28  C S NO  B11-09-0019 0023</v>
          </cell>
          <cell r="P679" t="str">
            <v>W7</v>
          </cell>
          <cell r="Q679" t="str">
            <v>KE</v>
          </cell>
          <cell r="R679" t="str">
            <v>IN</v>
          </cell>
          <cell r="S679" t="str">
            <v>5. 30 DAYS TO 1 YEAR</v>
          </cell>
          <cell r="T679" t="str">
            <v>RELEASED BUT IN YARD</v>
          </cell>
        </row>
        <row r="680">
          <cell r="A680" t="str">
            <v>BMOU1082047</v>
          </cell>
          <cell r="B680">
            <v>20</v>
          </cell>
          <cell r="C680">
            <v>43790</v>
          </cell>
          <cell r="D680">
            <v>279</v>
          </cell>
          <cell r="E680" t="str">
            <v>147900544841</v>
          </cell>
          <cell r="F680" t="str">
            <v>NICT</v>
          </cell>
          <cell r="G680" t="str">
            <v>NICT</v>
          </cell>
          <cell r="H680">
            <v>2020</v>
          </cell>
          <cell r="I680" t="str">
            <v>ICD</v>
          </cell>
          <cell r="J680" t="str">
            <v>180376 </v>
          </cell>
          <cell r="K680" t="str">
            <v>PRUNUS PHARMA LIMITED</v>
          </cell>
          <cell r="L680" t="str">
            <v>FREIGHT REACH SERVICES LIMITED</v>
          </cell>
          <cell r="M680" t="str">
            <v>Pend</v>
          </cell>
          <cell r="N680" t="str">
            <v>Pend</v>
          </cell>
          <cell r="O680" t="str">
            <v>S STEEL COOKWARE SET21 DAYS FREE TIME AT PODN M S STEEL COOKWARE SET 21 DAYS FREE TIME AT POD</v>
          </cell>
          <cell r="P680" t="str">
            <v>Pend</v>
          </cell>
          <cell r="Q680" t="str">
            <v>Pend</v>
          </cell>
          <cell r="R680" t="str">
            <v>Pend</v>
          </cell>
          <cell r="S680" t="str">
            <v>5. 30 DAYS TO 1 YEAR</v>
          </cell>
          <cell r="T680" t="str">
            <v>PENDING DPC</v>
          </cell>
        </row>
        <row r="681">
          <cell r="A681" t="str">
            <v>SEGU1634565</v>
          </cell>
          <cell r="B681">
            <v>20</v>
          </cell>
          <cell r="C681">
            <v>43793</v>
          </cell>
          <cell r="D681">
            <v>276</v>
          </cell>
          <cell r="E681" t="str">
            <v>CEI0171753</v>
          </cell>
          <cell r="F681" t="str">
            <v>NICT</v>
          </cell>
          <cell r="G681" t="str">
            <v>NICT</v>
          </cell>
          <cell r="H681">
            <v>2019</v>
          </cell>
          <cell r="I681" t="str">
            <v>ICD</v>
          </cell>
          <cell r="J681">
            <v>142186</v>
          </cell>
          <cell r="K681" t="str">
            <v>THE KENYA POWER AND LIGHTINGCOMPANY STIMA SACCO BUILDINGKOLOBOT ROAD T</v>
          </cell>
          <cell r="L681" t="str">
            <v>Pend</v>
          </cell>
          <cell r="M681">
            <v>43742</v>
          </cell>
          <cell r="N681" t="str">
            <v>Pend</v>
          </cell>
          <cell r="O681" t="str">
            <v>1 X 20ST CONTAINER TOTAL 868 PACKAGES ONLY TOTAL EIGHT HUNDRED AND SIXTY EIGHT PACKAGES ONLY SUPPLY OF SHACKLE STAY PORCELAIN INSULATOR AS PER PURCHASE ORDER NUMBER EH107PO8000030 DATED 23-AUG-2018 9307 NOS LV STAY PORCELAIN INSULATOR 22857 NOS SHACKLE PORCELAIN INSULATOR SHIPPING BILL NO 6502419 DT 26-08-2019 HS CODE 85462019 COMMERCIAL INVOICE NO DATE BCPL KPCL 07 DT 23 08 2019 CARGO NET WT 18897 980 KGS LUT NO ARN NO AD030419002451M DT 25 04 2019 DOCUMENTARY CREDIT NUMBER 123010518729-DG DATE 17-09-2018 AMENDMENT NO 02 DT 19 08 2019 PROJECT KENYA ELECTRICITY MODERNIZATION PROJECT KEMP - ELECTRIFICATION PROGRAM LOT-6 CONTRACT NO KP1 6E 2 PT 2 17 A61- LOT 6 EMAIL MKIRUI- KPLC CO KE SECOND NOTIFY PARTY AGILITY LOGISTICS LTD NAIROBI KENYA </v>
          </cell>
          <cell r="P681" t="str">
            <v>Pend</v>
          </cell>
          <cell r="Q681" t="str">
            <v>Pend</v>
          </cell>
          <cell r="R681" t="str">
            <v>Pend</v>
          </cell>
          <cell r="S681" t="str">
            <v>5. 30 DAYS TO 1 YEAR</v>
          </cell>
          <cell r="T681" t="str">
            <v>RELEASE PROCESS</v>
          </cell>
        </row>
        <row r="682">
          <cell r="A682" t="str">
            <v>CMAU4505166</v>
          </cell>
          <cell r="B682">
            <v>40</v>
          </cell>
          <cell r="C682">
            <v>43793</v>
          </cell>
          <cell r="D682">
            <v>276</v>
          </cell>
          <cell r="E682" t="str">
            <v>ECN0170244</v>
          </cell>
          <cell r="F682" t="str">
            <v>ICDN</v>
          </cell>
          <cell r="G682" t="str">
            <v>SHED1</v>
          </cell>
          <cell r="H682">
            <v>2019</v>
          </cell>
          <cell r="I682" t="str">
            <v>ICD</v>
          </cell>
          <cell r="J682">
            <v>163452</v>
          </cell>
          <cell r="K682" t="str">
            <v>MVITA OILS LIMITEDLIKONI ROAD OF MWAKILINGO STREETNTC BUILDING MOMB</v>
          </cell>
          <cell r="L682" t="str">
            <v>Pend</v>
          </cell>
          <cell r="M682">
            <v>43822</v>
          </cell>
          <cell r="N682">
            <v>43822.174699074072</v>
          </cell>
          <cell r="O682" t="str">
            <v>1 X 40HC CONTAINER TOTAL 59 PACKAGES ONLY TOTAL FIFTY NINE PACKAGES ONLY ELECTRONIC WEIGHBRIDGE 80 TON CAPACITY 18 M X 3M INV NO EXP-004 DT 23 10 2019 TOTAL NET WT 11731 KGS SB NO 7838035 DT 21-OCT-2019 H S CODE 84239010 IDF 19MBAIM000358890 FREIGHT PREPAID PIN P051680339E EMAIL INFO-MVITAOILS COM PHONE NUMBER +254 740 040034 DISCHARGE PORT AGENT CMA CGM KENYA LTD BAYWOOD BUILDING 1ST FLOOR MOI AVENUE PO BOX 90262 80100 MOMBASA KENYA TEL FAX</v>
          </cell>
          <cell r="P682" t="str">
            <v>Pend</v>
          </cell>
          <cell r="Q682" t="str">
            <v>Pend</v>
          </cell>
          <cell r="R682" t="str">
            <v>Pend</v>
          </cell>
          <cell r="S682" t="str">
            <v>5. 30 DAYS TO 1 YEAR</v>
          </cell>
          <cell r="T682" t="str">
            <v>RELEASED BUT IN YARD</v>
          </cell>
        </row>
        <row r="683">
          <cell r="A683" t="str">
            <v>WSCU7079003</v>
          </cell>
          <cell r="B683">
            <v>40</v>
          </cell>
          <cell r="C683">
            <v>43793</v>
          </cell>
          <cell r="D683">
            <v>276</v>
          </cell>
          <cell r="E683" t="str">
            <v>MEDUKB140300</v>
          </cell>
          <cell r="F683" t="str">
            <v>MITCH</v>
          </cell>
          <cell r="G683" t="str">
            <v>MITCH</v>
          </cell>
          <cell r="H683">
            <v>0</v>
          </cell>
          <cell r="I683">
            <v>0</v>
          </cell>
          <cell r="J683">
            <v>0</v>
          </cell>
          <cell r="K683" t="str">
            <v>BISHOP PHILIP E OKEYO</v>
          </cell>
          <cell r="L683" t="str">
            <v>Pend</v>
          </cell>
          <cell r="M683" t="str">
            <v>Pend</v>
          </cell>
          <cell r="N683" t="str">
            <v>Pend</v>
          </cell>
          <cell r="O683" t="str">
            <v>PCS USED FURNITUREFREIGHT PREPAID PCS USEDCOMFORTERS DUVETS PCS USED MATTRESSES USED UTENSILS USED WATER PUMP USED WELDING MACHINE USED TOYS PCS USED WATER PIPES FORPUMP USED BOOKS BIBLES</v>
          </cell>
          <cell r="P683" t="str">
            <v>Pend</v>
          </cell>
          <cell r="Q683" t="str">
            <v>Pend</v>
          </cell>
          <cell r="R683" t="str">
            <v>Pend</v>
          </cell>
          <cell r="S683" t="str">
            <v>5. 30 DAYS TO 1 YEAR</v>
          </cell>
          <cell r="T683" t="str">
            <v>PENDING DECLARATION</v>
          </cell>
        </row>
        <row r="684">
          <cell r="A684" t="str">
            <v>CAIU4105254</v>
          </cell>
          <cell r="B684">
            <v>40</v>
          </cell>
          <cell r="C684">
            <v>43794</v>
          </cell>
          <cell r="D684">
            <v>275</v>
          </cell>
          <cell r="E684" t="str">
            <v>NAM3612275</v>
          </cell>
          <cell r="F684" t="str">
            <v>NICT</v>
          </cell>
          <cell r="G684" t="str">
            <v>NICT</v>
          </cell>
          <cell r="H684">
            <v>0</v>
          </cell>
          <cell r="I684">
            <v>0</v>
          </cell>
          <cell r="J684">
            <v>0</v>
          </cell>
          <cell r="K684" t="str">
            <v>NAIROBI UTUMISHI ROTARY CLUBPO BOX 62319 - 00200NAIROBI KENYAATTN DAV</v>
          </cell>
          <cell r="L684" t="str">
            <v>Pend</v>
          </cell>
          <cell r="M684" t="str">
            <v>Pend</v>
          </cell>
          <cell r="N684" t="str">
            <v>Pend</v>
          </cell>
          <cell r="O684" t="str">
            <v>PIECES MEDICAL EQUIPMENT SUPPLIES</v>
          </cell>
          <cell r="P684" t="str">
            <v>Pend</v>
          </cell>
          <cell r="Q684" t="str">
            <v>Pend</v>
          </cell>
          <cell r="R684" t="str">
            <v>Pend</v>
          </cell>
          <cell r="S684" t="str">
            <v>5. 30 DAYS TO 1 YEAR</v>
          </cell>
          <cell r="T684" t="str">
            <v>PENDING DECLARATION</v>
          </cell>
        </row>
        <row r="685">
          <cell r="A685" t="str">
            <v>NYKU3679450</v>
          </cell>
          <cell r="B685">
            <v>20</v>
          </cell>
          <cell r="C685">
            <v>43797</v>
          </cell>
          <cell r="D685">
            <v>272</v>
          </cell>
          <cell r="E685" t="str">
            <v>TA9PV7660500</v>
          </cell>
          <cell r="F685" t="str">
            <v>NICT</v>
          </cell>
          <cell r="G685" t="str">
            <v>NICT</v>
          </cell>
          <cell r="H685">
            <v>2019</v>
          </cell>
          <cell r="I685" t="str">
            <v>ICD</v>
          </cell>
          <cell r="J685">
            <v>164146</v>
          </cell>
          <cell r="K685" t="str">
            <v>ITANGIBLE MERCHANTS ENTEREPRISE ADD 51189-00200 NAIROBI KENYA PH +254</v>
          </cell>
          <cell r="L685" t="str">
            <v>AMARANTHA AGENCY LIMITED</v>
          </cell>
          <cell r="M685">
            <v>43817</v>
          </cell>
          <cell r="N685">
            <v>43889.313668981478</v>
          </cell>
          <cell r="O685" t="str">
            <v>1X20ST CONTAINER S SAID TO CONTAIN 6 PACKAGES IN TOTAL SAND WASHER B500 8M BELT HS CODE 8474100000 PORT CLEARANCE</v>
          </cell>
          <cell r="P685" t="str">
            <v>Pend</v>
          </cell>
          <cell r="Q685" t="str">
            <v>Pend</v>
          </cell>
          <cell r="R685" t="str">
            <v>Pend</v>
          </cell>
          <cell r="S685" t="str">
            <v>5. 30 DAYS TO 1 YEAR</v>
          </cell>
          <cell r="T685" t="str">
            <v>RELEASED BUT IN YARD</v>
          </cell>
        </row>
        <row r="686">
          <cell r="A686" t="str">
            <v>CRSU9136735</v>
          </cell>
          <cell r="B686">
            <v>40</v>
          </cell>
          <cell r="C686">
            <v>43798</v>
          </cell>
          <cell r="D686">
            <v>271</v>
          </cell>
          <cell r="E686" t="str">
            <v>969396905</v>
          </cell>
          <cell r="F686" t="str">
            <v>MITCH</v>
          </cell>
          <cell r="G686" t="str">
            <v>MITCH</v>
          </cell>
          <cell r="H686">
            <v>0</v>
          </cell>
          <cell r="I686">
            <v>0</v>
          </cell>
          <cell r="J686">
            <v>0</v>
          </cell>
          <cell r="K686" t="str">
            <v>PHILIPPE BIMBINA MAURICE BRESSON K</v>
          </cell>
          <cell r="L686" t="str">
            <v>Pend</v>
          </cell>
          <cell r="M686" t="str">
            <v>Pend</v>
          </cell>
          <cell r="N686" t="str">
            <v>Pend</v>
          </cell>
          <cell r="O686" t="str">
            <v>USED HOUSEHOLD GOODS PERSONAL EFFECTS INTRANSIT TO PORT CLEARANC E</v>
          </cell>
          <cell r="P686" t="str">
            <v>Pend</v>
          </cell>
          <cell r="Q686" t="str">
            <v>Pend</v>
          </cell>
          <cell r="R686" t="str">
            <v>Pend</v>
          </cell>
          <cell r="S686" t="str">
            <v>5. 30 DAYS TO 1 YEAR</v>
          </cell>
          <cell r="T686" t="str">
            <v>PENDING DECLARATION</v>
          </cell>
        </row>
        <row r="687">
          <cell r="A687" t="str">
            <v>CAIU6029180</v>
          </cell>
          <cell r="B687">
            <v>20</v>
          </cell>
          <cell r="C687">
            <v>43798</v>
          </cell>
          <cell r="D687">
            <v>271</v>
          </cell>
          <cell r="E687" t="str">
            <v>COSU6198831770</v>
          </cell>
          <cell r="F687" t="str">
            <v>MITCH</v>
          </cell>
          <cell r="G687" t="str">
            <v>MITCH</v>
          </cell>
          <cell r="H687">
            <v>0</v>
          </cell>
          <cell r="I687">
            <v>0</v>
          </cell>
          <cell r="J687">
            <v>0</v>
          </cell>
          <cell r="K687" t="str">
            <v>SAFARI COM INTERNATIONAL</v>
          </cell>
          <cell r="L687" t="str">
            <v>Pend</v>
          </cell>
          <cell r="M687" t="str">
            <v>Pend</v>
          </cell>
          <cell r="N687" t="str">
            <v>Pend</v>
          </cell>
          <cell r="O687" t="str">
            <v>GARMENTS PLACE OF DELIVERY ICDE</v>
          </cell>
          <cell r="P687" t="str">
            <v>Pend</v>
          </cell>
          <cell r="Q687" t="str">
            <v>Pend</v>
          </cell>
          <cell r="R687" t="str">
            <v>Pend</v>
          </cell>
          <cell r="S687" t="str">
            <v>5. 30 DAYS TO 1 YEAR</v>
          </cell>
          <cell r="T687" t="str">
            <v>PENDING DECLARATION</v>
          </cell>
        </row>
        <row r="688">
          <cell r="A688" t="str">
            <v>ECMU2126401</v>
          </cell>
          <cell r="B688">
            <v>20</v>
          </cell>
          <cell r="C688">
            <v>43798</v>
          </cell>
          <cell r="D688">
            <v>271</v>
          </cell>
          <cell r="E688" t="str">
            <v>ECK0218015</v>
          </cell>
          <cell r="F688" t="str">
            <v>NICT</v>
          </cell>
          <cell r="G688" t="str">
            <v>NICT</v>
          </cell>
          <cell r="H688">
            <v>0</v>
          </cell>
          <cell r="I688">
            <v>0</v>
          </cell>
          <cell r="J688">
            <v>0</v>
          </cell>
          <cell r="K688" t="str">
            <v>TAWEEL STAR FACTORY FOR JUICES AND CHIPS</v>
          </cell>
          <cell r="L688" t="str">
            <v>Pend</v>
          </cell>
          <cell r="M688" t="str">
            <v>Pend</v>
          </cell>
          <cell r="N688" t="str">
            <v>Pend</v>
          </cell>
          <cell r="O688" t="str">
            <v>CORN GRITS HS  1103131 BATCH   PARTY NO   NUMBER  581K CORN GRITS HS  1103131 CORN GRITS HS  1103131 CORN GRITS HS  1103131 CORN GRITS HS  1103131</v>
          </cell>
          <cell r="P688" t="str">
            <v>Pend</v>
          </cell>
          <cell r="Q688" t="str">
            <v>SD</v>
          </cell>
          <cell r="R688" t="str">
            <v>TR</v>
          </cell>
          <cell r="S688" t="str">
            <v>5. 30 DAYS TO 1 YEAR</v>
          </cell>
          <cell r="T688" t="str">
            <v>PENDING DECLARATION</v>
          </cell>
        </row>
        <row r="689">
          <cell r="A689" t="str">
            <v>ECMU1689484</v>
          </cell>
          <cell r="B689">
            <v>20</v>
          </cell>
          <cell r="C689">
            <v>43799</v>
          </cell>
          <cell r="D689">
            <v>270</v>
          </cell>
          <cell r="E689" t="str">
            <v>ECK0218015</v>
          </cell>
          <cell r="F689" t="str">
            <v>NICT</v>
          </cell>
          <cell r="G689" t="str">
            <v>NICT</v>
          </cell>
          <cell r="H689">
            <v>0</v>
          </cell>
          <cell r="I689">
            <v>0</v>
          </cell>
          <cell r="J689">
            <v>0</v>
          </cell>
          <cell r="K689" t="str">
            <v>TAWEEL STAR FACTORY FOR JUICES AND CHIPS</v>
          </cell>
          <cell r="L689" t="str">
            <v>Pend</v>
          </cell>
          <cell r="M689" t="str">
            <v>Pend</v>
          </cell>
          <cell r="N689" t="str">
            <v>Pend</v>
          </cell>
          <cell r="O689" t="str">
            <v>CORN GRITS HS  1103131 BATCH   PARTY NO   NUMBER  581K CORN GRITS HS  1103131 CORN GRITS HS  1103131 CORN GRITS HS  1103131 CORN GRITS HS  1103131</v>
          </cell>
          <cell r="P689" t="str">
            <v>Pend</v>
          </cell>
          <cell r="Q689" t="str">
            <v>SD</v>
          </cell>
          <cell r="R689" t="str">
            <v>TR</v>
          </cell>
          <cell r="S689" t="str">
            <v>5. 30 DAYS TO 1 YEAR</v>
          </cell>
          <cell r="T689" t="str">
            <v>PENDING DECLARATION</v>
          </cell>
        </row>
        <row r="690">
          <cell r="A690" t="str">
            <v>SEGU1769257</v>
          </cell>
          <cell r="B690">
            <v>20</v>
          </cell>
          <cell r="C690">
            <v>43799</v>
          </cell>
          <cell r="D690">
            <v>270</v>
          </cell>
          <cell r="E690" t="str">
            <v>ECK0218015</v>
          </cell>
          <cell r="F690" t="str">
            <v>NICT</v>
          </cell>
          <cell r="G690" t="str">
            <v>NICT</v>
          </cell>
          <cell r="H690">
            <v>0</v>
          </cell>
          <cell r="I690">
            <v>0</v>
          </cell>
          <cell r="J690">
            <v>0</v>
          </cell>
          <cell r="K690" t="str">
            <v>TAWEEL STAR FACTORY FOR JUICES AND CHIPS</v>
          </cell>
          <cell r="L690" t="str">
            <v>Pend</v>
          </cell>
          <cell r="M690" t="str">
            <v>Pend</v>
          </cell>
          <cell r="N690" t="str">
            <v>Pend</v>
          </cell>
          <cell r="O690" t="str">
            <v>CORN GRITS HS  1103131 BATCH   PARTY NO   NUMBER  581K CORN GRITS HS  1103131 CORN GRITS HS  1103131 CORN GRITS HS  1103131 CORN GRITS HS  1103131</v>
          </cell>
          <cell r="P690" t="str">
            <v>Pend</v>
          </cell>
          <cell r="Q690" t="str">
            <v>SD</v>
          </cell>
          <cell r="R690" t="str">
            <v>TR</v>
          </cell>
          <cell r="S690" t="str">
            <v>5. 30 DAYS TO 1 YEAR</v>
          </cell>
          <cell r="T690" t="str">
            <v>PENDING DECLARATION</v>
          </cell>
        </row>
        <row r="691">
          <cell r="A691" t="str">
            <v>SEGU1213822</v>
          </cell>
          <cell r="B691">
            <v>20</v>
          </cell>
          <cell r="C691">
            <v>43799</v>
          </cell>
          <cell r="D691">
            <v>270</v>
          </cell>
          <cell r="E691" t="str">
            <v>ECK0218015</v>
          </cell>
          <cell r="F691" t="str">
            <v>NICT</v>
          </cell>
          <cell r="G691" t="str">
            <v>NICT</v>
          </cell>
          <cell r="H691">
            <v>0</v>
          </cell>
          <cell r="I691">
            <v>0</v>
          </cell>
          <cell r="J691">
            <v>0</v>
          </cell>
          <cell r="K691" t="str">
            <v>TAWEEL STAR FACTORY FOR JUICES AND CHIPS</v>
          </cell>
          <cell r="L691" t="str">
            <v>Pend</v>
          </cell>
          <cell r="M691" t="str">
            <v>Pend</v>
          </cell>
          <cell r="N691" t="str">
            <v>Pend</v>
          </cell>
          <cell r="O691" t="str">
            <v>CORN GRITS HS  1103131 BATCH   PARTY NO   NUMBER  581K CORN GRITS HS  1103131 CORN GRITS HS  1103131 CORN GRITS HS  1103131 CORN GRITS HS  1103131</v>
          </cell>
          <cell r="P691" t="str">
            <v>Pend</v>
          </cell>
          <cell r="Q691" t="str">
            <v>SD</v>
          </cell>
          <cell r="R691" t="str">
            <v>TR</v>
          </cell>
          <cell r="S691" t="str">
            <v>5. 30 DAYS TO 1 YEAR</v>
          </cell>
          <cell r="T691" t="str">
            <v>PENDING DECLARATION</v>
          </cell>
        </row>
        <row r="692">
          <cell r="A692" t="str">
            <v>SEGU2011410</v>
          </cell>
          <cell r="B692">
            <v>20</v>
          </cell>
          <cell r="C692">
            <v>43799</v>
          </cell>
          <cell r="D692">
            <v>270</v>
          </cell>
          <cell r="E692" t="str">
            <v>ECK0218015</v>
          </cell>
          <cell r="F692" t="str">
            <v>NICT</v>
          </cell>
          <cell r="G692" t="str">
            <v>NICT</v>
          </cell>
          <cell r="H692">
            <v>0</v>
          </cell>
          <cell r="I692">
            <v>0</v>
          </cell>
          <cell r="J692">
            <v>0</v>
          </cell>
          <cell r="K692" t="str">
            <v>TAWEEL STAR FACTORY FOR JUICES AND CHIPS</v>
          </cell>
          <cell r="L692" t="str">
            <v>Pend</v>
          </cell>
          <cell r="M692" t="str">
            <v>Pend</v>
          </cell>
          <cell r="N692" t="str">
            <v>Pend</v>
          </cell>
          <cell r="O692" t="str">
            <v>CORN GRITS HS  1103131 BATCH   PARTY NO   NUMBER  581K CORN GRITS HS  1103131 CORN GRITS HS  1103131 CORN GRITS HS  1103131 CORN GRITS HS  1103131</v>
          </cell>
          <cell r="P692" t="str">
            <v>Pend</v>
          </cell>
          <cell r="Q692" t="str">
            <v>SD</v>
          </cell>
          <cell r="R692" t="str">
            <v>TR</v>
          </cell>
          <cell r="S692" t="str">
            <v>5. 30 DAYS TO 1 YEAR</v>
          </cell>
          <cell r="T692" t="str">
            <v>PENDING DECLARATION</v>
          </cell>
        </row>
        <row r="693">
          <cell r="A693" t="str">
            <v>GAOU6265203</v>
          </cell>
          <cell r="B693">
            <v>40</v>
          </cell>
          <cell r="C693">
            <v>43801</v>
          </cell>
          <cell r="D693">
            <v>268</v>
          </cell>
          <cell r="E693" t="str">
            <v>149905101374</v>
          </cell>
          <cell r="F693" t="str">
            <v>MITCH</v>
          </cell>
          <cell r="G693" t="str">
            <v>MITCH</v>
          </cell>
          <cell r="H693">
            <v>0</v>
          </cell>
          <cell r="I693">
            <v>0</v>
          </cell>
          <cell r="J693">
            <v>0</v>
          </cell>
          <cell r="K693" t="str">
            <v>DESTEX LIMITED</v>
          </cell>
          <cell r="L693" t="str">
            <v>Pend</v>
          </cell>
          <cell r="M693" t="str">
            <v>Pend</v>
          </cell>
          <cell r="N693" t="str">
            <v>Pend</v>
          </cell>
          <cell r="O693" t="str">
            <v>POETIC SILK 30L49Q33G2-3 GRASS YARNPOETIC SILK 20L49Q33G2-3 GRASS YARN 20L49Q33G2-4 GRASS YARN30L49Q33G2-4 GRASS YARN40L49Q33G2-4 GRASS YARN4 0L59Q33G2-S4 GRASS YARN20L59Q33G2-4 GRASS YARN15S10Q13G4 GRASS YARNACC ESSORY JOINT TAPE MATERIAL PP 20CMMANUFACTURER S NAME HUBEI CITYGREEN SPORTS INDUSTRY CO LTD PRODUCT NAME MODEL NO MADE IN CHINA POETIC SILK 30L49Q33G2-3 GRASS YARN POETIC SILK 20L49Q33G2-3 GRASS YARN 20L49Q33G2-4 GRASS YARN 30L49Q33G2-4 GRASS YARN 40L49Q33G2-4 GRASS YARN 40L59Q33G2-S4 GRASS YARN 20L59Q33G2-4 GRASS YARN 15S10Q13G4GRASS YARN ACCESSORY JOINT TAPE MATERIAL PP 20CM WIDTH COLOR BLACK</v>
          </cell>
          <cell r="P693" t="str">
            <v>Pend</v>
          </cell>
          <cell r="Q693" t="str">
            <v>Pend</v>
          </cell>
          <cell r="R693" t="str">
            <v>Pend</v>
          </cell>
          <cell r="S693" t="str">
            <v>5. 30 DAYS TO 1 YEAR</v>
          </cell>
          <cell r="T693" t="str">
            <v>PENDING DECLARATION</v>
          </cell>
        </row>
        <row r="694">
          <cell r="A694" t="str">
            <v>MSDU1192274</v>
          </cell>
          <cell r="B694">
            <v>20</v>
          </cell>
          <cell r="C694">
            <v>43805</v>
          </cell>
          <cell r="D694">
            <v>264</v>
          </cell>
          <cell r="E694" t="str">
            <v>MEDUPM000675</v>
          </cell>
          <cell r="F694" t="str">
            <v>NICT</v>
          </cell>
          <cell r="G694" t="str">
            <v>NICT</v>
          </cell>
          <cell r="H694">
            <v>2019</v>
          </cell>
          <cell r="I694" t="str">
            <v>ICD</v>
          </cell>
          <cell r="J694">
            <v>164873</v>
          </cell>
          <cell r="K694" t="str">
            <v>MAC NAUGHTON LTD</v>
          </cell>
          <cell r="L694" t="str">
            <v>Pend</v>
          </cell>
          <cell r="M694" t="str">
            <v>Pend</v>
          </cell>
          <cell r="N694" t="str">
            <v>Pend</v>
          </cell>
          <cell r="O694" t="str">
            <v>GLOVES 1 140 CASES POWDER FREE NITRILE EXAMINATION GLOVES PO NO 15154670 ANSL 218 19 MACN A MICROT 01 19 HTS CODE 4015190012</v>
          </cell>
          <cell r="P694" t="str">
            <v>Pend</v>
          </cell>
          <cell r="Q694" t="str">
            <v>Pend</v>
          </cell>
          <cell r="R694" t="str">
            <v>Pend</v>
          </cell>
          <cell r="S694" t="str">
            <v>5. 30 DAYS TO 1 YEAR</v>
          </cell>
          <cell r="T694" t="str">
            <v>PENDING DPC</v>
          </cell>
        </row>
        <row r="695">
          <cell r="A695" t="str">
            <v>MSKU0614386</v>
          </cell>
          <cell r="B695">
            <v>40</v>
          </cell>
          <cell r="C695">
            <v>43814</v>
          </cell>
          <cell r="D695">
            <v>255</v>
          </cell>
          <cell r="E695" t="str">
            <v>588249238</v>
          </cell>
          <cell r="F695" t="str">
            <v>MITCH</v>
          </cell>
          <cell r="G695" t="str">
            <v>MITCH</v>
          </cell>
          <cell r="H695">
            <v>0</v>
          </cell>
          <cell r="I695">
            <v>0</v>
          </cell>
          <cell r="J695">
            <v>0</v>
          </cell>
          <cell r="K695" t="str">
            <v>SERBIA INVESTMENTS LIMITED RUCF H254 38267742515</v>
          </cell>
          <cell r="L695" t="str">
            <v>Pend</v>
          </cell>
          <cell r="M695" t="str">
            <v>Pend</v>
          </cell>
          <cell r="N695" t="str">
            <v>Pend</v>
          </cell>
          <cell r="O695" t="str">
            <v>CIGARETTES QTY - 200 CARTONS GROSS WEIGHT - 3200 KGS FILTER RO DS QTY - 160 CARTONS GROSS WEIGHT - 4270 KGS INTRANSIT TO ICD E MBAKASI NAIROBI</v>
          </cell>
          <cell r="P695" t="str">
            <v>Pend</v>
          </cell>
          <cell r="Q695" t="str">
            <v>Pend</v>
          </cell>
          <cell r="R695" t="str">
            <v>Pend</v>
          </cell>
          <cell r="S695" t="str">
            <v>5. 30 DAYS TO 1 YEAR</v>
          </cell>
          <cell r="T695" t="str">
            <v>PENDING DECLARATION</v>
          </cell>
        </row>
        <row r="696">
          <cell r="A696" t="str">
            <v>BMOU4649387</v>
          </cell>
          <cell r="B696">
            <v>40</v>
          </cell>
          <cell r="C696">
            <v>43815</v>
          </cell>
          <cell r="D696">
            <v>254</v>
          </cell>
          <cell r="E696" t="str">
            <v>MEDUMT681829</v>
          </cell>
          <cell r="F696" t="str">
            <v>MITCH</v>
          </cell>
          <cell r="G696" t="str">
            <v>MITCH</v>
          </cell>
          <cell r="H696">
            <v>2020</v>
          </cell>
          <cell r="I696" t="str">
            <v>ICD</v>
          </cell>
          <cell r="J696">
            <v>202479</v>
          </cell>
          <cell r="K696" t="str">
            <v>MUHORONI HOSPITAL AND MARIWA DISPENSARY</v>
          </cell>
          <cell r="L696" t="str">
            <v>SEAWAYS KENYA LIMITED</v>
          </cell>
          <cell r="M696" t="str">
            <v>Pend</v>
          </cell>
          <cell r="N696" t="str">
            <v>Pend</v>
          </cell>
          <cell r="O696" t="str">
            <v>QUANTITYDESCRIPTION 1ADULT SCALE USED 2BABY BASINETTES USED 1BABY SCALE USED 9BATH STOOLS USED 6BEDSIDE TABLES USED 6B P MACHINES USED 24CANES USED 1 CAUTERY MACHINE USED 2CENTRFUGE USED 2COMMODE USED 27PR CRUTCHES USED 1ENDOSCOPY TOWER 4EXAMINATION TABLES USED 25HOSPITAL BEDS WITH MATTRESSES USED 3I V POLES USED 1LAUNDRY CART USED 1MICROSCOPE USED 1NURSES CARTS USED 10STRETCHERS COLLAPSIBLE USED 8STRETCHERS GURNEYS USED 1SUCTION </v>
          </cell>
          <cell r="P696" t="str">
            <v>Pend</v>
          </cell>
          <cell r="Q696" t="str">
            <v>Pend</v>
          </cell>
          <cell r="R696" t="str">
            <v>Pend</v>
          </cell>
          <cell r="S696" t="str">
            <v>5. 30 DAYS TO 1 YEAR</v>
          </cell>
          <cell r="T696" t="str">
            <v>PENDING DPC</v>
          </cell>
        </row>
        <row r="697">
          <cell r="A697" t="str">
            <v>MSKU1500027</v>
          </cell>
          <cell r="B697">
            <v>40</v>
          </cell>
          <cell r="C697">
            <v>43816</v>
          </cell>
          <cell r="D697">
            <v>253</v>
          </cell>
          <cell r="E697" t="str">
            <v>712071174</v>
          </cell>
          <cell r="F697" t="str">
            <v>NICT</v>
          </cell>
          <cell r="G697" t="str">
            <v>NICT</v>
          </cell>
          <cell r="H697">
            <v>0</v>
          </cell>
          <cell r="I697">
            <v>0</v>
          </cell>
          <cell r="J697">
            <v>0</v>
          </cell>
          <cell r="K697" t="str">
            <v>LEX OILFIELD SOLUTIONS LIMITED </v>
          </cell>
          <cell r="L697" t="str">
            <v>Pend</v>
          </cell>
          <cell r="M697" t="str">
            <v>Pend</v>
          </cell>
          <cell r="N697" t="str">
            <v>Pend</v>
          </cell>
          <cell r="O697" t="str">
            <v>MACHINAER 1X40 FR 2X40 HC FCL CONTAINERS STC 10 TEN BOXES ONLY 10 BOXES CENTRIFUGAL PUMP SET WITH MOTOR SEAL AND SPARES IE CODE 0 411021397 HS CODE 84137091 SB NO 8296020 DT 16 11 2019 INV NO S L0 19020171 DT 31 10 2019 GROSS WT 37070 000KGS NET WT 27374 000 KGS CARGO IN TRANSIT TO NAIROBI ON CONSIGNEES RISK COST CONSENT CARRIERS RESPONSIBILITY CEASES AT MOMBASA KENYA PORT OF DISCHARGE S ARJAK CONTAINER LINES OWNED CONTAINERS-1X40 FR CARRIER OWNED CONTAINE R-2X40 HC 1X40 FR 2X40 HC FCL CONTAINERS STC 10 TEN BOXES ONLY 10 BOXES CENT RIFUGAL PUMP SET WITH MOTOR SEAL AND SPARES IE CODE 0411021397 HS CODE 84137091 SB NO 8296020 </v>
          </cell>
          <cell r="P697" t="str">
            <v>Pend</v>
          </cell>
          <cell r="Q697" t="str">
            <v>Pend</v>
          </cell>
          <cell r="R697" t="str">
            <v>Pend</v>
          </cell>
          <cell r="S697" t="str">
            <v>5. 30 DAYS TO 1 YEAR</v>
          </cell>
          <cell r="T697" t="str">
            <v>PENDING DECLARATION</v>
          </cell>
        </row>
        <row r="698">
          <cell r="A698" t="str">
            <v>MSKU9535755</v>
          </cell>
          <cell r="B698">
            <v>40</v>
          </cell>
          <cell r="C698">
            <v>43819</v>
          </cell>
          <cell r="D698">
            <v>250</v>
          </cell>
          <cell r="E698" t="str">
            <v>712071174</v>
          </cell>
          <cell r="F698" t="str">
            <v>NICT</v>
          </cell>
          <cell r="G698" t="str">
            <v>NICT</v>
          </cell>
          <cell r="H698">
            <v>0</v>
          </cell>
          <cell r="I698">
            <v>0</v>
          </cell>
          <cell r="J698">
            <v>0</v>
          </cell>
          <cell r="K698" t="str">
            <v>LEX OILFIELD SOLUTIONS LIMITED </v>
          </cell>
          <cell r="L698" t="str">
            <v>Pend</v>
          </cell>
          <cell r="M698" t="str">
            <v>Pend</v>
          </cell>
          <cell r="N698" t="str">
            <v>Pend</v>
          </cell>
          <cell r="O698" t="str">
            <v>MACHINAER 1X40 FR 2X40 HC FCL CONTAINERS STC 10 TEN BOXES ONLY 10 BOXES CENTRIFUGAL PUMP SET WITH MOTOR SEAL AND SPARES IE CODE 0 411021397 HS CODE 84137091 SB NO 8296020 DT 16 11 2019 INV NO S L0 19020171 DT 31 10 2019 GROSS WT 37070 000KGS NET WT 27374 000 KGS CARGO IN TRANSIT TO NAIROBI ON CONSIGNEES RISK COST CONSENT CARRIERS RESPONSIBILITY CEASES AT MOMBASA KENYA PORT OF DISCHARGE S ARJAK CONTAINER LINES OWNED CONTAINERS-1X40 FR CARRIER OWNED CONTAINE R-2X40 HC 1X40 FR 2X40 HC FCL CONTAINERS STC 10 TEN BOXES ONLY 10 BOXES CENT RIFUGAL PUMP SET WITH MOTOR SEAL AND SPARES IE CODE 0411021397 HS CODE 84137091 SB NO 8296020 </v>
          </cell>
          <cell r="P698" t="str">
            <v>Pend</v>
          </cell>
          <cell r="Q698" t="str">
            <v>Pend</v>
          </cell>
          <cell r="R698" t="str">
            <v>Pend</v>
          </cell>
          <cell r="S698" t="str">
            <v>5. 30 DAYS TO 1 YEAR</v>
          </cell>
          <cell r="T698" t="str">
            <v>PENDING DECLARATION</v>
          </cell>
        </row>
        <row r="699">
          <cell r="A699" t="str">
            <v>EMCU9316764</v>
          </cell>
          <cell r="B699">
            <v>40</v>
          </cell>
          <cell r="C699">
            <v>43822</v>
          </cell>
          <cell r="D699">
            <v>247</v>
          </cell>
          <cell r="E699" t="str">
            <v>NAM3576530</v>
          </cell>
          <cell r="F699" t="str">
            <v>MITCH</v>
          </cell>
          <cell r="G699" t="str">
            <v>MITCH</v>
          </cell>
          <cell r="H699">
            <v>0</v>
          </cell>
          <cell r="I699">
            <v>0</v>
          </cell>
          <cell r="J699">
            <v>0</v>
          </cell>
          <cell r="K699" t="str">
            <v>GIDEON ONCHWARIP O BOX 488KISII KENYA EAST AFRICATEL 254 703476215</v>
          </cell>
          <cell r="L699" t="str">
            <v>RAMSFORD FREIGHT FORWARDERS LIMITED</v>
          </cell>
          <cell r="M699" t="str">
            <v>Pend</v>
          </cell>
          <cell r="N699" t="str">
            <v>Pend</v>
          </cell>
          <cell r="O699" t="str">
            <v>PACKAGES USED 1940 FORD TRACTOR SN 9N126251 1 PACKAGE OF ASSORTED USED HOUSEHOLD EFFECTS ALL VEHICLES INCLUDED IN THIS CONTAINER HAVE BEEN COMPLETELY DRAINED OF FUEL AND RUN UNITL STALLED NO UNDECLARED MATERIALS ARE CONTANERIZED SECURED TO OR STOWED IN VEHICLES WE FURTHER CONFIRM THAT THE VEHICLE S OFFERED FOR SHIPMENT COMPLIES WITH THE </v>
          </cell>
          <cell r="P699" t="str">
            <v>Pend</v>
          </cell>
          <cell r="Q699" t="str">
            <v>Pend</v>
          </cell>
          <cell r="R699" t="str">
            <v>Pend</v>
          </cell>
          <cell r="S699" t="str">
            <v>5. 30 DAYS TO 1 YEAR</v>
          </cell>
          <cell r="T699" t="str">
            <v>PENDING DECLARATION</v>
          </cell>
        </row>
        <row r="700">
          <cell r="A700" t="str">
            <v>CAIU8041029</v>
          </cell>
          <cell r="B700">
            <v>40</v>
          </cell>
          <cell r="C700">
            <v>43822</v>
          </cell>
          <cell r="D700">
            <v>247</v>
          </cell>
          <cell r="E700" t="str">
            <v>NAM3645002</v>
          </cell>
          <cell r="F700" t="str">
            <v>MITCH</v>
          </cell>
          <cell r="G700" t="str">
            <v>MITCH</v>
          </cell>
          <cell r="H700">
            <v>2020</v>
          </cell>
          <cell r="I700" t="str">
            <v>ICD</v>
          </cell>
          <cell r="J700">
            <v>176223</v>
          </cell>
          <cell r="K700" t="str">
            <v>MACHUKI KENNEDY NYASENDEP O BOX 488 KISII KENYAEAST AFRICATEL +254 7</v>
          </cell>
          <cell r="L700" t="str">
            <v>RAMSFORD FREIGHT FORWARDERS LIMITED</v>
          </cell>
          <cell r="M700">
            <v>43951</v>
          </cell>
          <cell r="N700" t="str">
            <v>Pend</v>
          </cell>
          <cell r="O700" t="str">
            <v>PACKAGES USED 1976 FORD 1600 TRACTOR S N 4104343 PARTS USE 1 PACKAGE OF ASSORTED USED HOUSEHOLD EFFECTS ALL VEHICLES INCLUDED IN THIS CONTAINER HAVE BEEN COMPLETELY DRAINED OF FUEL AND RUN UNITL STALLED NO UNDECLARED MATERIALS ARE CONTANERIZED SECURED TO OR STOWED IN VEHICLES WE FURTHER CONFIRM THAT THE VEHICLE S OFFERED FOR SHIPMENT COMPLIES WITH THE REQUIREMENTS OF IMDG CODE SPECIAL </v>
          </cell>
          <cell r="P700" t="str">
            <v>Pend</v>
          </cell>
          <cell r="Q700" t="str">
            <v>Pend</v>
          </cell>
          <cell r="R700" t="str">
            <v>Pend</v>
          </cell>
          <cell r="S700" t="str">
            <v>5. 30 DAYS TO 1 YEAR</v>
          </cell>
          <cell r="T700" t="str">
            <v>RELEASE PROCESS</v>
          </cell>
        </row>
        <row r="701">
          <cell r="A701" t="str">
            <v>EGHU9277339</v>
          </cell>
          <cell r="B701">
            <v>40</v>
          </cell>
          <cell r="C701">
            <v>43823</v>
          </cell>
          <cell r="D701">
            <v>246</v>
          </cell>
          <cell r="E701" t="str">
            <v>140901495803</v>
          </cell>
          <cell r="F701" t="str">
            <v>MITCH</v>
          </cell>
          <cell r="G701" t="str">
            <v>MITCH</v>
          </cell>
          <cell r="H701">
            <v>2019</v>
          </cell>
          <cell r="I701" t="str">
            <v>ICD</v>
          </cell>
          <cell r="J701">
            <v>170584</v>
          </cell>
          <cell r="K701" t="str">
            <v>SHIPPING AND PROCUREMENT CONSULTANT GROUP LIMITED</v>
          </cell>
          <cell r="L701" t="str">
            <v>CAMMOSUH LOGISTICS LIMITED</v>
          </cell>
          <cell r="M701">
            <v>43864</v>
          </cell>
          <cell r="N701" t="str">
            <v>Pend</v>
          </cell>
          <cell r="O701" t="str">
            <v>PLASTIC CAR TOYSIDF NO 19MBAIM000351459N M PLASTIC CAR TOYS IDF NO 19MBAIM000351459</v>
          </cell>
          <cell r="P701" t="str">
            <v>Pend</v>
          </cell>
          <cell r="Q701" t="str">
            <v>Pend</v>
          </cell>
          <cell r="R701" t="str">
            <v>Pend</v>
          </cell>
          <cell r="S701" t="str">
            <v>5. 30 DAYS TO 1 YEAR</v>
          </cell>
          <cell r="T701" t="str">
            <v>RELEASE PROCESS</v>
          </cell>
        </row>
        <row r="702">
          <cell r="A702" t="str">
            <v>DRYU9898254</v>
          </cell>
          <cell r="B702">
            <v>40</v>
          </cell>
          <cell r="C702">
            <v>43823</v>
          </cell>
          <cell r="D702">
            <v>246</v>
          </cell>
          <cell r="E702" t="str">
            <v>140901419015</v>
          </cell>
          <cell r="F702" t="str">
            <v>MITCH</v>
          </cell>
          <cell r="G702" t="str">
            <v>MITCH</v>
          </cell>
          <cell r="H702">
            <v>0</v>
          </cell>
          <cell r="I702">
            <v>0</v>
          </cell>
          <cell r="J702">
            <v>0</v>
          </cell>
          <cell r="K702" t="str">
            <v>SHIPPING AND PROCUREMENT CONSULTANT GROUP LIMITED</v>
          </cell>
          <cell r="L702" t="str">
            <v>Pend</v>
          </cell>
          <cell r="M702" t="str">
            <v>Pend</v>
          </cell>
          <cell r="N702" t="str">
            <v>Pend</v>
          </cell>
          <cell r="O702" t="str">
            <v>PLASTIC CAR TOYSIDF NO 19MBAIM000351665N M PLASTIC CAR TOYS IDF NO 19MBAIM000351665</v>
          </cell>
          <cell r="P702" t="str">
            <v>Pend</v>
          </cell>
          <cell r="Q702" t="str">
            <v>Pend</v>
          </cell>
          <cell r="R702" t="str">
            <v>Pend</v>
          </cell>
          <cell r="S702" t="str">
            <v>5. 30 DAYS TO 1 YEAR</v>
          </cell>
          <cell r="T702" t="str">
            <v>PENDING DECLARATION</v>
          </cell>
        </row>
        <row r="703">
          <cell r="A703" t="str">
            <v>TEMU6200830</v>
          </cell>
          <cell r="B703">
            <v>40</v>
          </cell>
          <cell r="C703">
            <v>43823</v>
          </cell>
          <cell r="D703">
            <v>246</v>
          </cell>
          <cell r="E703" t="str">
            <v>140901495803</v>
          </cell>
          <cell r="F703" t="str">
            <v>MITCH</v>
          </cell>
          <cell r="G703" t="str">
            <v>MITCH</v>
          </cell>
          <cell r="H703">
            <v>2019</v>
          </cell>
          <cell r="I703" t="str">
            <v>ICD</v>
          </cell>
          <cell r="J703">
            <v>170584</v>
          </cell>
          <cell r="K703" t="str">
            <v>SHIPPING AND PROCUREMENT CONSULTANT GROUP LIMITED</v>
          </cell>
          <cell r="L703" t="str">
            <v>CAMMOSUH LOGISTICS LIMITED</v>
          </cell>
          <cell r="M703">
            <v>43864</v>
          </cell>
          <cell r="N703" t="str">
            <v>Pend</v>
          </cell>
          <cell r="O703" t="str">
            <v>PLASTIC CAR TOYSIDF NO 19MBAIM000351459N M PLASTIC CAR TOYS IDF NO 19MBAIM000351459</v>
          </cell>
          <cell r="P703" t="str">
            <v>Pend</v>
          </cell>
          <cell r="Q703" t="str">
            <v>Pend</v>
          </cell>
          <cell r="R703" t="str">
            <v>Pend</v>
          </cell>
          <cell r="S703" t="str">
            <v>5. 30 DAYS TO 1 YEAR</v>
          </cell>
          <cell r="T703" t="str">
            <v>RELEASE PROCESS</v>
          </cell>
        </row>
        <row r="704">
          <cell r="A704" t="str">
            <v>OOCU7945170</v>
          </cell>
          <cell r="B704">
            <v>40</v>
          </cell>
          <cell r="C704">
            <v>43826</v>
          </cell>
          <cell r="D704">
            <v>243</v>
          </cell>
          <cell r="E704" t="str">
            <v>OOLU2630071900</v>
          </cell>
          <cell r="F704" t="str">
            <v>MITCH</v>
          </cell>
          <cell r="G704" t="str">
            <v>MITCH</v>
          </cell>
          <cell r="H704">
            <v>0</v>
          </cell>
          <cell r="I704">
            <v>0</v>
          </cell>
          <cell r="J704">
            <v>0</v>
          </cell>
          <cell r="K704" t="str">
            <v>AGIZ STAR LIMITED</v>
          </cell>
          <cell r="L704" t="str">
            <v>Pend</v>
          </cell>
          <cell r="M704" t="str">
            <v>Pend</v>
          </cell>
          <cell r="N704" t="str">
            <v>Pend</v>
          </cell>
          <cell r="O704" t="str">
            <v>S STEEL COOKWARE SET AT CONSIGNEE S RISK COST AND RESPONSIBILITY PLACE OF DELIVERY PORT CLEARANCE</v>
          </cell>
          <cell r="P704" t="str">
            <v>Pend</v>
          </cell>
          <cell r="Q704" t="str">
            <v>Pend</v>
          </cell>
          <cell r="R704" t="str">
            <v>Pend</v>
          </cell>
          <cell r="S704" t="str">
            <v>5. 30 DAYS TO 1 YEAR</v>
          </cell>
          <cell r="T704" t="str">
            <v>PENDING DECLARATION</v>
          </cell>
        </row>
        <row r="705">
          <cell r="A705" t="str">
            <v>MRKU7558220</v>
          </cell>
          <cell r="B705">
            <v>20</v>
          </cell>
          <cell r="C705">
            <v>43834</v>
          </cell>
          <cell r="D705">
            <v>235</v>
          </cell>
          <cell r="E705" t="str">
            <v>584036102</v>
          </cell>
          <cell r="F705" t="str">
            <v>ICDN</v>
          </cell>
          <cell r="G705" t="str">
            <v>CSTM2</v>
          </cell>
          <cell r="H705">
            <v>2020</v>
          </cell>
          <cell r="I705" t="str">
            <v>ICD</v>
          </cell>
          <cell r="J705">
            <v>178161</v>
          </cell>
          <cell r="K705" t="str">
            <v>STATE DEPARTMENT OF DEVOLUTION MINDING 10TH FLOOR HARAMBEE AVEN</v>
          </cell>
          <cell r="L705" t="str">
            <v>Pend</v>
          </cell>
          <cell r="M705" t="str">
            <v>Pend</v>
          </cell>
          <cell r="N705" t="str">
            <v>Pend</v>
          </cell>
          <cell r="O705" t="str">
            <v>CHINESE RICE TOTAL NET WEIGHT 2000000KGS TOTAL GROSS WEIGHT 201200 0KGS HARAMBEE AVENUE NAIROBI KENYA CONTACT PERSON MR ISAAC GITHUI MOBILE 254-722822252 EMAIL ISAACGITHUI1 GMAIL COM</v>
          </cell>
          <cell r="P705" t="str">
            <v>Pend</v>
          </cell>
          <cell r="Q705" t="str">
            <v>Pend</v>
          </cell>
          <cell r="R705" t="str">
            <v>Pend</v>
          </cell>
          <cell r="S705" t="str">
            <v>5. 30 DAYS TO 1 YEAR</v>
          </cell>
          <cell r="T705" t="str">
            <v>PENDING DPC</v>
          </cell>
        </row>
        <row r="706">
          <cell r="A706" t="str">
            <v>TRHU1497441</v>
          </cell>
          <cell r="B706">
            <v>20</v>
          </cell>
          <cell r="C706">
            <v>43834</v>
          </cell>
          <cell r="D706">
            <v>235</v>
          </cell>
          <cell r="E706" t="str">
            <v>584036102</v>
          </cell>
          <cell r="F706" t="str">
            <v>ICDN</v>
          </cell>
          <cell r="G706" t="str">
            <v>CSTM2</v>
          </cell>
          <cell r="H706">
            <v>2020</v>
          </cell>
          <cell r="I706" t="str">
            <v>ICD</v>
          </cell>
          <cell r="J706">
            <v>178161</v>
          </cell>
          <cell r="K706" t="str">
            <v>STATE DEPARTMENT OF DEVOLUTION MINDING 10TH FLOOR HARAMBEE AVEN</v>
          </cell>
          <cell r="L706" t="str">
            <v>Pend</v>
          </cell>
          <cell r="M706" t="str">
            <v>Pend</v>
          </cell>
          <cell r="N706" t="str">
            <v>Pend</v>
          </cell>
          <cell r="O706" t="str">
            <v>CHINESE RICE TOTAL NET WEIGHT 2000000KGS TOTAL GROSS WEIGHT 201200 0KGS HARAMBEE AVENUE NAIROBI KENYA CONTACT PERSON MR ISAAC GITHUI MOBILE 254-722822252 EMAIL ISAACGITHUI1 GMAIL COM</v>
          </cell>
          <cell r="P706" t="str">
            <v>Pend</v>
          </cell>
          <cell r="Q706" t="str">
            <v>Pend</v>
          </cell>
          <cell r="R706" t="str">
            <v>Pend</v>
          </cell>
          <cell r="S706" t="str">
            <v>5. 30 DAYS TO 1 YEAR</v>
          </cell>
          <cell r="T706" t="str">
            <v>PENDING DPC</v>
          </cell>
        </row>
        <row r="707">
          <cell r="A707" t="str">
            <v>TTNU1935547</v>
          </cell>
          <cell r="B707">
            <v>20</v>
          </cell>
          <cell r="C707">
            <v>43834</v>
          </cell>
          <cell r="D707">
            <v>235</v>
          </cell>
          <cell r="E707" t="str">
            <v>584036102</v>
          </cell>
          <cell r="F707" t="str">
            <v>ICDN</v>
          </cell>
          <cell r="G707" t="str">
            <v>CSTM2</v>
          </cell>
          <cell r="H707">
            <v>2020</v>
          </cell>
          <cell r="I707" t="str">
            <v>ICD</v>
          </cell>
          <cell r="J707">
            <v>178161</v>
          </cell>
          <cell r="K707" t="str">
            <v>STATE DEPARTMENT OF DEVOLUTION MINDING 10TH FLOOR HARAMBEE AVEN</v>
          </cell>
          <cell r="L707" t="str">
            <v>Pend</v>
          </cell>
          <cell r="M707" t="str">
            <v>Pend</v>
          </cell>
          <cell r="N707" t="str">
            <v>Pend</v>
          </cell>
          <cell r="O707" t="str">
            <v>CHINESE RICE TOTAL NET WEIGHT 2000000KGS TOTAL GROSS WEIGHT 201200 0KGS HARAMBEE AVENUE NAIROBI KENYA CONTACT PERSON MR ISAAC GITHUI MOBILE 254-722822252 EMAIL ISAACGITHUI1 GMAIL COM</v>
          </cell>
          <cell r="P707" t="str">
            <v>Pend</v>
          </cell>
          <cell r="Q707" t="str">
            <v>Pend</v>
          </cell>
          <cell r="R707" t="str">
            <v>Pend</v>
          </cell>
          <cell r="S707" t="str">
            <v>5. 30 DAYS TO 1 YEAR</v>
          </cell>
          <cell r="T707" t="str">
            <v>PENDING DPC</v>
          </cell>
        </row>
        <row r="708">
          <cell r="A708" t="str">
            <v>MRKU8248213</v>
          </cell>
          <cell r="B708">
            <v>20</v>
          </cell>
          <cell r="C708">
            <v>43834</v>
          </cell>
          <cell r="D708">
            <v>235</v>
          </cell>
          <cell r="E708" t="str">
            <v>584036102</v>
          </cell>
          <cell r="F708" t="str">
            <v>ICDN</v>
          </cell>
          <cell r="G708" t="str">
            <v>CSTM2</v>
          </cell>
          <cell r="H708">
            <v>2020</v>
          </cell>
          <cell r="I708" t="str">
            <v>ICD</v>
          </cell>
          <cell r="J708">
            <v>178161</v>
          </cell>
          <cell r="K708" t="str">
            <v>STATE DEPARTMENT OF DEVOLUTION MINDING 10TH FLOOR HARAMBEE AVEN</v>
          </cell>
          <cell r="L708" t="str">
            <v>Pend</v>
          </cell>
          <cell r="M708" t="str">
            <v>Pend</v>
          </cell>
          <cell r="N708" t="str">
            <v>Pend</v>
          </cell>
          <cell r="O708" t="str">
            <v>CHINESE RICE TOTAL NET WEIGHT 2000000KGS TOTAL GROSS WEIGHT 201200 0KGS HARAMBEE AVENUE NAIROBI KENYA CONTACT PERSON MR ISAAC GITHUI MOBILE 254-722822252 EMAIL ISAACGITHUI1 GMAIL COM</v>
          </cell>
          <cell r="P708" t="str">
            <v>Pend</v>
          </cell>
          <cell r="Q708" t="str">
            <v>Pend</v>
          </cell>
          <cell r="R708" t="str">
            <v>Pend</v>
          </cell>
          <cell r="S708" t="str">
            <v>5. 30 DAYS TO 1 YEAR</v>
          </cell>
          <cell r="T708" t="str">
            <v>PENDING DPC</v>
          </cell>
        </row>
        <row r="709">
          <cell r="A709" t="str">
            <v>CAIU6139588</v>
          </cell>
          <cell r="B709">
            <v>20</v>
          </cell>
          <cell r="C709">
            <v>43834</v>
          </cell>
          <cell r="D709">
            <v>235</v>
          </cell>
          <cell r="E709" t="str">
            <v>584036102</v>
          </cell>
          <cell r="F709" t="str">
            <v>ICDN</v>
          </cell>
          <cell r="G709" t="str">
            <v>CSTM2</v>
          </cell>
          <cell r="H709">
            <v>2020</v>
          </cell>
          <cell r="I709" t="str">
            <v>ICD</v>
          </cell>
          <cell r="J709">
            <v>178161</v>
          </cell>
          <cell r="K709" t="str">
            <v>STATE DEPARTMENT OF DEVOLUTION MINDING 10TH FLOOR HARAMBEE AVEN</v>
          </cell>
          <cell r="L709" t="str">
            <v>Pend</v>
          </cell>
          <cell r="M709" t="str">
            <v>Pend</v>
          </cell>
          <cell r="N709" t="str">
            <v>Pend</v>
          </cell>
          <cell r="O709" t="str">
            <v>CHINESE RICE TOTAL NET WEIGHT 2000000KGS TOTAL GROSS WEIGHT 201200 0KGS HARAMBEE AVENUE NAIROBI KENYA CONTACT PERSON MR ISAAC GITHUI MOBILE 254-722822252 EMAIL ISAACGITHUI1 GMAIL COM</v>
          </cell>
          <cell r="P709" t="str">
            <v>Pend</v>
          </cell>
          <cell r="Q709" t="str">
            <v>Pend</v>
          </cell>
          <cell r="R709" t="str">
            <v>Pend</v>
          </cell>
          <cell r="S709" t="str">
            <v>5. 30 DAYS TO 1 YEAR</v>
          </cell>
          <cell r="T709" t="str">
            <v>PENDING DPC</v>
          </cell>
        </row>
        <row r="710">
          <cell r="A710" t="str">
            <v>MSKU4395286</v>
          </cell>
          <cell r="B710">
            <v>20</v>
          </cell>
          <cell r="C710">
            <v>43834</v>
          </cell>
          <cell r="D710">
            <v>235</v>
          </cell>
          <cell r="E710" t="str">
            <v>584036102</v>
          </cell>
          <cell r="F710" t="str">
            <v>ICDN</v>
          </cell>
          <cell r="G710" t="str">
            <v>CSTM2</v>
          </cell>
          <cell r="H710">
            <v>2020</v>
          </cell>
          <cell r="I710" t="str">
            <v>ICD</v>
          </cell>
          <cell r="J710">
            <v>178161</v>
          </cell>
          <cell r="K710" t="str">
            <v>STATE DEPARTMENT OF DEVOLUTION MINDING 10TH FLOOR HARAMBEE AVEN</v>
          </cell>
          <cell r="L710" t="str">
            <v>Pend</v>
          </cell>
          <cell r="M710" t="str">
            <v>Pend</v>
          </cell>
          <cell r="N710" t="str">
            <v>Pend</v>
          </cell>
          <cell r="O710" t="str">
            <v>CHINESE RICE TOTAL NET WEIGHT 2000000KGS TOTAL GROSS WEIGHT 201200 0KGS HARAMBEE AVENUE NAIROBI KENYA CONTACT PERSON MR ISAAC GITHUI MOBILE 254-722822252 EMAIL ISAACGITHUI1 GMAIL COM</v>
          </cell>
          <cell r="P710" t="str">
            <v>Pend</v>
          </cell>
          <cell r="Q710" t="str">
            <v>Pend</v>
          </cell>
          <cell r="R710" t="str">
            <v>Pend</v>
          </cell>
          <cell r="S710" t="str">
            <v>5. 30 DAYS TO 1 YEAR</v>
          </cell>
          <cell r="T710" t="str">
            <v>PENDING DPC</v>
          </cell>
        </row>
        <row r="711">
          <cell r="A711" t="str">
            <v>XINU1648690</v>
          </cell>
          <cell r="B711">
            <v>20</v>
          </cell>
          <cell r="C711">
            <v>43834</v>
          </cell>
          <cell r="D711">
            <v>235</v>
          </cell>
          <cell r="E711" t="str">
            <v>584036102</v>
          </cell>
          <cell r="F711" t="str">
            <v>ICDN</v>
          </cell>
          <cell r="G711" t="str">
            <v>CSTM2</v>
          </cell>
          <cell r="H711">
            <v>2020</v>
          </cell>
          <cell r="I711" t="str">
            <v>ICD</v>
          </cell>
          <cell r="J711">
            <v>178161</v>
          </cell>
          <cell r="K711" t="str">
            <v>STATE DEPARTMENT OF DEVOLUTION MINDING 10TH FLOOR HARAMBEE AVEN</v>
          </cell>
          <cell r="L711" t="str">
            <v>Pend</v>
          </cell>
          <cell r="M711" t="str">
            <v>Pend</v>
          </cell>
          <cell r="N711" t="str">
            <v>Pend</v>
          </cell>
          <cell r="O711" t="str">
            <v>CHINESE RICE TOTAL NET WEIGHT 2000000KGS TOTAL GROSS WEIGHT 201200 0KGS HARAMBEE AVENUE NAIROBI KENYA CONTACT PERSON MR ISAAC GITHUI MOBILE 254-722822252 EMAIL ISAACGITHUI1 GMAIL COM</v>
          </cell>
          <cell r="P711" t="str">
            <v>Pend</v>
          </cell>
          <cell r="Q711" t="str">
            <v>Pend</v>
          </cell>
          <cell r="R711" t="str">
            <v>Pend</v>
          </cell>
          <cell r="S711" t="str">
            <v>5. 30 DAYS TO 1 YEAR</v>
          </cell>
          <cell r="T711" t="str">
            <v>PENDING DPC</v>
          </cell>
        </row>
        <row r="712">
          <cell r="A712" t="str">
            <v>MSKU4210058</v>
          </cell>
          <cell r="B712">
            <v>20</v>
          </cell>
          <cell r="C712">
            <v>43834</v>
          </cell>
          <cell r="D712">
            <v>235</v>
          </cell>
          <cell r="E712" t="str">
            <v>584036102</v>
          </cell>
          <cell r="F712" t="str">
            <v>ICDN</v>
          </cell>
          <cell r="G712" t="str">
            <v>CSTM2</v>
          </cell>
          <cell r="H712">
            <v>2020</v>
          </cell>
          <cell r="I712" t="str">
            <v>ICD</v>
          </cell>
          <cell r="J712">
            <v>178161</v>
          </cell>
          <cell r="K712" t="str">
            <v>STATE DEPARTMENT OF DEVOLUTION MINDING 10TH FLOOR HARAMBEE AVEN</v>
          </cell>
          <cell r="L712" t="str">
            <v>Pend</v>
          </cell>
          <cell r="M712" t="str">
            <v>Pend</v>
          </cell>
          <cell r="N712" t="str">
            <v>Pend</v>
          </cell>
          <cell r="O712" t="str">
            <v>CHINESE RICE TOTAL NET WEIGHT 2000000KGS TOTAL GROSS WEIGHT 201200 0KGS HARAMBEE AVENUE NAIROBI KENYA CONTACT PERSON MR ISAAC GITHUI MOBILE 254-722822252 EMAIL ISAACGITHUI1 GMAIL COM</v>
          </cell>
          <cell r="P712" t="str">
            <v>Pend</v>
          </cell>
          <cell r="Q712" t="str">
            <v>Pend</v>
          </cell>
          <cell r="R712" t="str">
            <v>Pend</v>
          </cell>
          <cell r="S712" t="str">
            <v>5. 30 DAYS TO 1 YEAR</v>
          </cell>
          <cell r="T712" t="str">
            <v>PENDING DPC</v>
          </cell>
        </row>
        <row r="713">
          <cell r="A713" t="str">
            <v>MRKU8026833</v>
          </cell>
          <cell r="B713">
            <v>20</v>
          </cell>
          <cell r="C713">
            <v>43834</v>
          </cell>
          <cell r="D713">
            <v>235</v>
          </cell>
          <cell r="E713" t="str">
            <v>584036102</v>
          </cell>
          <cell r="F713" t="str">
            <v>ICDN</v>
          </cell>
          <cell r="G713" t="str">
            <v>A2B/25/05/1</v>
          </cell>
          <cell r="H713">
            <v>2020</v>
          </cell>
          <cell r="I713" t="str">
            <v>ICD</v>
          </cell>
          <cell r="J713">
            <v>178161</v>
          </cell>
          <cell r="K713" t="str">
            <v>STATE DEPARTMENT OF DEVOLUTION MINDING 10TH FLOOR HARAMBEE AVEN</v>
          </cell>
          <cell r="L713" t="str">
            <v>Pend</v>
          </cell>
          <cell r="M713" t="str">
            <v>Pend</v>
          </cell>
          <cell r="N713" t="str">
            <v>Pend</v>
          </cell>
          <cell r="O713" t="str">
            <v>CHINESE RICE TOTAL NET WEIGHT 2000000KGS TOTAL GROSS WEIGHT 201200 0KGS HARAMBEE AVENUE NAIROBI KENYA CONTACT PERSON MR ISAAC GITHUI MOBILE 254-722822252 EMAIL ISAACGITHUI1 GMAIL COM</v>
          </cell>
          <cell r="P713" t="str">
            <v>Pend</v>
          </cell>
          <cell r="Q713" t="str">
            <v>Pend</v>
          </cell>
          <cell r="R713" t="str">
            <v>Pend</v>
          </cell>
          <cell r="S713" t="str">
            <v>5. 30 DAYS TO 1 YEAR</v>
          </cell>
          <cell r="T713" t="str">
            <v>PENDING DPC</v>
          </cell>
        </row>
        <row r="714">
          <cell r="A714" t="str">
            <v>PONU7785230</v>
          </cell>
          <cell r="B714">
            <v>40</v>
          </cell>
          <cell r="C714">
            <v>43834</v>
          </cell>
          <cell r="D714">
            <v>235</v>
          </cell>
          <cell r="E714" t="str">
            <v>588988485</v>
          </cell>
          <cell r="F714" t="str">
            <v>NICT</v>
          </cell>
          <cell r="G714" t="str">
            <v>NICT</v>
          </cell>
          <cell r="H714">
            <v>2020</v>
          </cell>
          <cell r="I714" t="str">
            <v>ICD</v>
          </cell>
          <cell r="J714">
            <v>203968</v>
          </cell>
          <cell r="K714" t="str">
            <v>AMHAR TRADING LTD P O BOX 16261-001</v>
          </cell>
          <cell r="L714" t="str">
            <v>CHARLETON AGENCIES LIMITED</v>
          </cell>
          <cell r="M714" t="str">
            <v>Pend</v>
          </cell>
          <cell r="N714" t="str">
            <v>Pend</v>
          </cell>
          <cell r="O714" t="str">
            <v>1X40 HC 2 UNITS BRAND NAME TOYOTA HIACE COMMUTER REGISTRATI ON YEAR 2013 CHASSIS NO JTFSS22P200113125 ENGINE NO 2KD -5842198 COLOR WHITE N W 2 200 00 KGS G W 3 300 00 KGS BRAND NAME TOYOTA HIACE COMMUTER REGISTRATION YEAR 2012 CHASSIS NO JTFSS22P000087351 ENGINE NO 2KD-5311456 COLORWHITE N W 2 100 00 KGS G W 3 300 00 KGS H S CODE 870 2 10 49</v>
          </cell>
          <cell r="P714" t="str">
            <v>Pend</v>
          </cell>
          <cell r="Q714" t="str">
            <v>Pend</v>
          </cell>
          <cell r="R714" t="str">
            <v>Pend</v>
          </cell>
          <cell r="S714" t="str">
            <v>5. 30 DAYS TO 1 YEAR</v>
          </cell>
          <cell r="T714" t="str">
            <v>PENDING DPC</v>
          </cell>
        </row>
        <row r="715">
          <cell r="A715" t="str">
            <v>SUDU7344054</v>
          </cell>
          <cell r="B715">
            <v>20</v>
          </cell>
          <cell r="C715">
            <v>43834</v>
          </cell>
          <cell r="D715">
            <v>235</v>
          </cell>
          <cell r="E715" t="str">
            <v>584036102</v>
          </cell>
          <cell r="F715" t="str">
            <v>ICDN</v>
          </cell>
          <cell r="G715" t="str">
            <v>CSTM2</v>
          </cell>
          <cell r="H715">
            <v>2020</v>
          </cell>
          <cell r="I715" t="str">
            <v>ICD</v>
          </cell>
          <cell r="J715">
            <v>178161</v>
          </cell>
          <cell r="K715" t="str">
            <v>STATE DEPARTMENT OF DEVOLUTION MINDING 10TH FLOOR HARAMBEE AVEN</v>
          </cell>
          <cell r="L715" t="str">
            <v>Pend</v>
          </cell>
          <cell r="M715" t="str">
            <v>Pend</v>
          </cell>
          <cell r="N715" t="str">
            <v>Pend</v>
          </cell>
          <cell r="O715" t="str">
            <v>CHINESE RICE TOTAL NET WEIGHT 2000000KGS TOTAL GROSS WEIGHT 201200 0KGS HARAMBEE AVENUE NAIROBI KENYA CONTACT PERSON MR ISAAC GITHUI MOBILE 254-722822252 EMAIL ISAACGITHUI1 GMAIL COM</v>
          </cell>
          <cell r="P715" t="str">
            <v>Pend</v>
          </cell>
          <cell r="Q715" t="str">
            <v>Pend</v>
          </cell>
          <cell r="R715" t="str">
            <v>Pend</v>
          </cell>
          <cell r="S715" t="str">
            <v>5. 30 DAYS TO 1 YEAR</v>
          </cell>
          <cell r="T715" t="str">
            <v>PENDING DPC</v>
          </cell>
        </row>
        <row r="716">
          <cell r="A716" t="str">
            <v>MRKU9329840</v>
          </cell>
          <cell r="B716">
            <v>20</v>
          </cell>
          <cell r="C716">
            <v>43834</v>
          </cell>
          <cell r="D716">
            <v>235</v>
          </cell>
          <cell r="E716" t="str">
            <v>584036102</v>
          </cell>
          <cell r="F716" t="str">
            <v>ICDN</v>
          </cell>
          <cell r="G716" t="str">
            <v>CSTM2</v>
          </cell>
          <cell r="H716">
            <v>2020</v>
          </cell>
          <cell r="I716" t="str">
            <v>ICD</v>
          </cell>
          <cell r="J716">
            <v>178161</v>
          </cell>
          <cell r="K716" t="str">
            <v>STATE DEPARTMENT OF DEVOLUTION MINDING 10TH FLOOR HARAMBEE AVEN</v>
          </cell>
          <cell r="L716" t="str">
            <v>Pend</v>
          </cell>
          <cell r="M716" t="str">
            <v>Pend</v>
          </cell>
          <cell r="N716" t="str">
            <v>Pend</v>
          </cell>
          <cell r="O716" t="str">
            <v>CHINESE RICE TOTAL NET WEIGHT 2000000KGS TOTAL GROSS WEIGHT 201200 0KGS HARAMBEE AVENUE NAIROBI KENYA CONTACT PERSON MR ISAAC GITHUI MOBILE 254-722822252 EMAIL ISAACGITHUI1 GMAIL COM</v>
          </cell>
          <cell r="P716" t="str">
            <v>Pend</v>
          </cell>
          <cell r="Q716" t="str">
            <v>Pend</v>
          </cell>
          <cell r="R716" t="str">
            <v>Pend</v>
          </cell>
          <cell r="S716" t="str">
            <v>5. 30 DAYS TO 1 YEAR</v>
          </cell>
          <cell r="T716" t="str">
            <v>PENDING DPC</v>
          </cell>
        </row>
        <row r="717">
          <cell r="A717" t="str">
            <v>HASU1173049</v>
          </cell>
          <cell r="B717">
            <v>20</v>
          </cell>
          <cell r="C717">
            <v>43834</v>
          </cell>
          <cell r="D717">
            <v>235</v>
          </cell>
          <cell r="E717" t="str">
            <v>584036102</v>
          </cell>
          <cell r="F717" t="str">
            <v>ICDN</v>
          </cell>
          <cell r="G717" t="str">
            <v>CSTM2</v>
          </cell>
          <cell r="H717">
            <v>2020</v>
          </cell>
          <cell r="I717" t="str">
            <v>ICD</v>
          </cell>
          <cell r="J717">
            <v>178161</v>
          </cell>
          <cell r="K717" t="str">
            <v>STATE DEPARTMENT OF DEVOLUTION MINDING 10TH FLOOR HARAMBEE AVEN</v>
          </cell>
          <cell r="L717" t="str">
            <v>Pend</v>
          </cell>
          <cell r="M717" t="str">
            <v>Pend</v>
          </cell>
          <cell r="N717" t="str">
            <v>Pend</v>
          </cell>
          <cell r="O717" t="str">
            <v>CHINESE RICE TOTAL NET WEIGHT 2000000KGS TOTAL GROSS WEIGHT 201200 0KGS HARAMBEE AVENUE NAIROBI KENYA CONTACT PERSON MR ISAAC GITHUI MOBILE 254-722822252 EMAIL ISAACGITHUI1 GMAIL COM</v>
          </cell>
          <cell r="P717" t="str">
            <v>Pend</v>
          </cell>
          <cell r="Q717" t="str">
            <v>Pend</v>
          </cell>
          <cell r="R717" t="str">
            <v>Pend</v>
          </cell>
          <cell r="S717" t="str">
            <v>5. 30 DAYS TO 1 YEAR</v>
          </cell>
          <cell r="T717" t="str">
            <v>PENDING DPC</v>
          </cell>
        </row>
        <row r="718">
          <cell r="A718" t="str">
            <v>BMOU2441408</v>
          </cell>
          <cell r="B718">
            <v>20</v>
          </cell>
          <cell r="C718">
            <v>43834</v>
          </cell>
          <cell r="D718">
            <v>235</v>
          </cell>
          <cell r="E718" t="str">
            <v>584036102</v>
          </cell>
          <cell r="F718" t="str">
            <v>ICDN</v>
          </cell>
          <cell r="G718" t="str">
            <v>CSTM2</v>
          </cell>
          <cell r="H718">
            <v>2020</v>
          </cell>
          <cell r="I718" t="str">
            <v>ICD</v>
          </cell>
          <cell r="J718">
            <v>178161</v>
          </cell>
          <cell r="K718" t="str">
            <v>STATE DEPARTMENT OF DEVOLUTION MINDING 10TH FLOOR HARAMBEE AVEN</v>
          </cell>
          <cell r="L718" t="str">
            <v>Pend</v>
          </cell>
          <cell r="M718" t="str">
            <v>Pend</v>
          </cell>
          <cell r="N718" t="str">
            <v>Pend</v>
          </cell>
          <cell r="O718" t="str">
            <v>CHINESE RICE TOTAL NET WEIGHT 2000000KGS TOTAL GROSS WEIGHT 201200 0KGS HARAMBEE AVENUE NAIROBI KENYA CONTACT PERSON MR ISAAC GITHUI MOBILE 254-722822252 EMAIL ISAACGITHUI1 GMAIL COM</v>
          </cell>
          <cell r="P718" t="str">
            <v>Pend</v>
          </cell>
          <cell r="Q718" t="str">
            <v>Pend</v>
          </cell>
          <cell r="R718" t="str">
            <v>Pend</v>
          </cell>
          <cell r="S718" t="str">
            <v>5. 30 DAYS TO 1 YEAR</v>
          </cell>
          <cell r="T718" t="str">
            <v>PENDING DPC</v>
          </cell>
        </row>
        <row r="719">
          <cell r="A719" t="str">
            <v>TLLU2428015</v>
          </cell>
          <cell r="B719">
            <v>20</v>
          </cell>
          <cell r="C719">
            <v>43834</v>
          </cell>
          <cell r="D719">
            <v>235</v>
          </cell>
          <cell r="E719" t="str">
            <v>584036102</v>
          </cell>
          <cell r="F719" t="str">
            <v>ICDN</v>
          </cell>
          <cell r="G719" t="str">
            <v>CSTM2</v>
          </cell>
          <cell r="H719">
            <v>2020</v>
          </cell>
          <cell r="I719" t="str">
            <v>ICD</v>
          </cell>
          <cell r="J719">
            <v>178161</v>
          </cell>
          <cell r="K719" t="str">
            <v>STATE DEPARTMENT OF DEVOLUTION MINDING 10TH FLOOR HARAMBEE AVEN</v>
          </cell>
          <cell r="L719" t="str">
            <v>Pend</v>
          </cell>
          <cell r="M719" t="str">
            <v>Pend</v>
          </cell>
          <cell r="N719" t="str">
            <v>Pend</v>
          </cell>
          <cell r="O719" t="str">
            <v>CHINESE RICE TOTAL NET WEIGHT 2000000KGS TOTAL GROSS WEIGHT 201200 0KGS HARAMBEE AVENUE NAIROBI KENYA CONTACT PERSON MR ISAAC GITHUI MOBILE 254-722822252 EMAIL ISAACGITHUI1 GMAIL COM</v>
          </cell>
          <cell r="P719" t="str">
            <v>Pend</v>
          </cell>
          <cell r="Q719" t="str">
            <v>Pend</v>
          </cell>
          <cell r="R719" t="str">
            <v>Pend</v>
          </cell>
          <cell r="S719" t="str">
            <v>5. 30 DAYS TO 1 YEAR</v>
          </cell>
          <cell r="T719" t="str">
            <v>PENDING DPC</v>
          </cell>
        </row>
        <row r="720">
          <cell r="A720" t="str">
            <v>MRKU8388690</v>
          </cell>
          <cell r="B720">
            <v>20</v>
          </cell>
          <cell r="C720">
            <v>43834</v>
          </cell>
          <cell r="D720">
            <v>235</v>
          </cell>
          <cell r="E720" t="str">
            <v>584036102</v>
          </cell>
          <cell r="F720" t="str">
            <v>ICDN</v>
          </cell>
          <cell r="G720" t="str">
            <v>CSTM2</v>
          </cell>
          <cell r="H720">
            <v>2020</v>
          </cell>
          <cell r="I720" t="str">
            <v>ICD</v>
          </cell>
          <cell r="J720">
            <v>178161</v>
          </cell>
          <cell r="K720" t="str">
            <v>STATE DEPARTMENT OF DEVOLUTION MINDING 10TH FLOOR HARAMBEE AVEN</v>
          </cell>
          <cell r="L720" t="str">
            <v>Pend</v>
          </cell>
          <cell r="M720" t="str">
            <v>Pend</v>
          </cell>
          <cell r="N720" t="str">
            <v>Pend</v>
          </cell>
          <cell r="O720" t="str">
            <v>CHINESE RICE TOTAL NET WEIGHT 2000000KGS TOTAL GROSS WEIGHT 201200 0KGS HARAMBEE AVENUE NAIROBI KENYA CONTACT PERSON MR ISAAC GITHUI MOBILE 254-722822252 EMAIL ISAACGITHUI1 GMAIL COM</v>
          </cell>
          <cell r="P720" t="str">
            <v>Pend</v>
          </cell>
          <cell r="Q720" t="str">
            <v>Pend</v>
          </cell>
          <cell r="R720" t="str">
            <v>Pend</v>
          </cell>
          <cell r="S720" t="str">
            <v>5. 30 DAYS TO 1 YEAR</v>
          </cell>
          <cell r="T720" t="str">
            <v>PENDING DPC</v>
          </cell>
        </row>
        <row r="721">
          <cell r="A721" t="str">
            <v>MRKU7325059</v>
          </cell>
          <cell r="B721">
            <v>20</v>
          </cell>
          <cell r="C721">
            <v>43834</v>
          </cell>
          <cell r="D721">
            <v>235</v>
          </cell>
          <cell r="E721" t="str">
            <v>584036102</v>
          </cell>
          <cell r="F721" t="str">
            <v>ICDN</v>
          </cell>
          <cell r="G721" t="str">
            <v>CSTM2</v>
          </cell>
          <cell r="H721">
            <v>2020</v>
          </cell>
          <cell r="I721" t="str">
            <v>ICD</v>
          </cell>
          <cell r="J721">
            <v>178161</v>
          </cell>
          <cell r="K721" t="str">
            <v>STATE DEPARTMENT OF DEVOLUTION MINDING 10TH FLOOR HARAMBEE AVEN</v>
          </cell>
          <cell r="L721" t="str">
            <v>Pend</v>
          </cell>
          <cell r="M721" t="str">
            <v>Pend</v>
          </cell>
          <cell r="N721" t="str">
            <v>Pend</v>
          </cell>
          <cell r="O721" t="str">
            <v>CHINESE RICE TOTAL NET WEIGHT 2000000KGS TOTAL GROSS WEIGHT 201200 0KGS HARAMBEE AVENUE NAIROBI KENYA CONTACT PERSON MR ISAAC GITHUI MOBILE 254-722822252 EMAIL ISAACGITHUI1 GMAIL COM</v>
          </cell>
          <cell r="P721" t="str">
            <v>Pend</v>
          </cell>
          <cell r="Q721" t="str">
            <v>Pend</v>
          </cell>
          <cell r="R721" t="str">
            <v>Pend</v>
          </cell>
          <cell r="S721" t="str">
            <v>5. 30 DAYS TO 1 YEAR</v>
          </cell>
          <cell r="T721" t="str">
            <v>PENDING DPC</v>
          </cell>
        </row>
        <row r="722">
          <cell r="A722" t="str">
            <v>TCLU6182359</v>
          </cell>
          <cell r="B722">
            <v>20</v>
          </cell>
          <cell r="C722">
            <v>43835</v>
          </cell>
          <cell r="D722">
            <v>234</v>
          </cell>
          <cell r="E722" t="str">
            <v>584036102</v>
          </cell>
          <cell r="F722" t="str">
            <v>ICDN</v>
          </cell>
          <cell r="G722" t="str">
            <v>CSTM2</v>
          </cell>
          <cell r="H722">
            <v>2020</v>
          </cell>
          <cell r="I722" t="str">
            <v>ICD</v>
          </cell>
          <cell r="J722">
            <v>178161</v>
          </cell>
          <cell r="K722" t="str">
            <v>STATE DEPARTMENT OF DEVOLUTION MINDING 10TH FLOOR HARAMBEE AVEN</v>
          </cell>
          <cell r="L722" t="str">
            <v>Pend</v>
          </cell>
          <cell r="M722" t="str">
            <v>Pend</v>
          </cell>
          <cell r="N722" t="str">
            <v>Pend</v>
          </cell>
          <cell r="O722" t="str">
            <v>CHINESE RICE TOTAL NET WEIGHT 2000000KGS TOTAL GROSS WEIGHT 201200 0KGS HARAMBEE AVENUE NAIROBI KENYA CONTACT PERSON MR ISAAC GITHUI MOBILE 254-722822252 EMAIL ISAACGITHUI1 GMAIL COM</v>
          </cell>
          <cell r="P722" t="str">
            <v>Pend</v>
          </cell>
          <cell r="Q722" t="str">
            <v>Pend</v>
          </cell>
          <cell r="R722" t="str">
            <v>Pend</v>
          </cell>
          <cell r="S722" t="str">
            <v>5. 30 DAYS TO 1 YEAR</v>
          </cell>
          <cell r="T722" t="str">
            <v>PENDING DPC</v>
          </cell>
        </row>
        <row r="723">
          <cell r="A723" t="str">
            <v>UXXU2462855</v>
          </cell>
          <cell r="B723">
            <v>20</v>
          </cell>
          <cell r="C723">
            <v>43836</v>
          </cell>
          <cell r="D723">
            <v>233</v>
          </cell>
          <cell r="E723" t="str">
            <v>584036102</v>
          </cell>
          <cell r="F723" t="str">
            <v>ICDN</v>
          </cell>
          <cell r="G723" t="str">
            <v>CSTM2</v>
          </cell>
          <cell r="H723">
            <v>2020</v>
          </cell>
          <cell r="I723" t="str">
            <v>ICD</v>
          </cell>
          <cell r="J723">
            <v>178161</v>
          </cell>
          <cell r="K723" t="str">
            <v>STATE DEPARTMENT OF DEVOLUTION MINDING 10TH FLOOR HARAMBEE AVEN</v>
          </cell>
          <cell r="L723" t="str">
            <v>Pend</v>
          </cell>
          <cell r="M723" t="str">
            <v>Pend</v>
          </cell>
          <cell r="N723" t="str">
            <v>Pend</v>
          </cell>
          <cell r="O723" t="str">
            <v>CHINESE RICE TOTAL NET WEIGHT 2000000KGS TOTAL GROSS WEIGHT 201200 0KGS HARAMBEE AVENUE NAIROBI KENYA CONTACT PERSON MR ISAAC GITHUI MOBILE 254-722822252 EMAIL ISAACGITHUI1 GMAIL COM</v>
          </cell>
          <cell r="P723" t="str">
            <v>Pend</v>
          </cell>
          <cell r="Q723" t="str">
            <v>Pend</v>
          </cell>
          <cell r="R723" t="str">
            <v>Pend</v>
          </cell>
          <cell r="S723" t="str">
            <v>5. 30 DAYS TO 1 YEAR</v>
          </cell>
          <cell r="T723" t="str">
            <v>PENDING DPC</v>
          </cell>
        </row>
        <row r="724">
          <cell r="A724" t="str">
            <v>EITU0427526</v>
          </cell>
          <cell r="B724">
            <v>20</v>
          </cell>
          <cell r="C724">
            <v>43836</v>
          </cell>
          <cell r="D724">
            <v>233</v>
          </cell>
          <cell r="E724" t="str">
            <v>040900387431</v>
          </cell>
          <cell r="F724" t="str">
            <v>NICT</v>
          </cell>
          <cell r="G724" t="str">
            <v>Pend</v>
          </cell>
          <cell r="H724">
            <v>0</v>
          </cell>
          <cell r="I724">
            <v>0</v>
          </cell>
          <cell r="J724">
            <v>0</v>
          </cell>
          <cell r="K724" t="str">
            <v>DEMAX EAST AFRICA CO LTD</v>
          </cell>
          <cell r="L724" t="str">
            <v>Pend</v>
          </cell>
          <cell r="M724" t="str">
            <v>Pend</v>
          </cell>
          <cell r="N724" t="str">
            <v>Pend</v>
          </cell>
          <cell r="O724" t="str">
            <v>55CARTONS OFOFFICE FURNITUREEMAIL BHAKAR MUSA GMAIL COMP051551760BN M 55CARTONS OF OFFICE FURNITURE </v>
          </cell>
          <cell r="P724" t="str">
            <v>Pend</v>
          </cell>
          <cell r="Q724" t="str">
            <v>Pend</v>
          </cell>
          <cell r="R724" t="str">
            <v>Pend</v>
          </cell>
          <cell r="S724" t="str">
            <v>5. 30 DAYS TO 1 YEAR</v>
          </cell>
          <cell r="T724" t="str">
            <v>PENDING DECLARATION</v>
          </cell>
        </row>
        <row r="725">
          <cell r="A725" t="str">
            <v>MSKU5603912</v>
          </cell>
          <cell r="B725">
            <v>20</v>
          </cell>
          <cell r="C725">
            <v>43836</v>
          </cell>
          <cell r="D725">
            <v>233</v>
          </cell>
          <cell r="E725" t="str">
            <v>584036102</v>
          </cell>
          <cell r="F725" t="str">
            <v>ICDN</v>
          </cell>
          <cell r="G725" t="str">
            <v>CSTM2</v>
          </cell>
          <cell r="H725">
            <v>2020</v>
          </cell>
          <cell r="I725" t="str">
            <v>ICD</v>
          </cell>
          <cell r="J725">
            <v>178161</v>
          </cell>
          <cell r="K725" t="str">
            <v>STATE DEPARTMENT OF DEVOLUTION MINDING 10TH FLOOR HARAMBEE AVEN</v>
          </cell>
          <cell r="L725" t="str">
            <v>Pend</v>
          </cell>
          <cell r="M725" t="str">
            <v>Pend</v>
          </cell>
          <cell r="N725" t="str">
            <v>Pend</v>
          </cell>
          <cell r="O725" t="str">
            <v>CHINESE RICE TOTAL NET WEIGHT 2000000KGS TOTAL GROSS WEIGHT 201200 0KGS HARAMBEE AVENUE NAIROBI KENYA CONTACT PERSON MR ISAAC GITHUI MOBILE 254-722822252 EMAIL ISAACGITHUI1 GMAIL COM</v>
          </cell>
          <cell r="P725" t="str">
            <v>Pend</v>
          </cell>
          <cell r="Q725" t="str">
            <v>Pend</v>
          </cell>
          <cell r="R725" t="str">
            <v>Pend</v>
          </cell>
          <cell r="S725" t="str">
            <v>5. 30 DAYS TO 1 YEAR</v>
          </cell>
          <cell r="T725" t="str">
            <v>PENDING DPC</v>
          </cell>
        </row>
        <row r="726">
          <cell r="A726" t="str">
            <v>MSKU2218907</v>
          </cell>
          <cell r="B726">
            <v>20</v>
          </cell>
          <cell r="C726">
            <v>43837</v>
          </cell>
          <cell r="D726">
            <v>232</v>
          </cell>
          <cell r="E726" t="str">
            <v>584036102</v>
          </cell>
          <cell r="F726" t="str">
            <v>ICDN</v>
          </cell>
          <cell r="G726" t="str">
            <v>CSTM2</v>
          </cell>
          <cell r="H726">
            <v>2020</v>
          </cell>
          <cell r="I726" t="str">
            <v>ICD</v>
          </cell>
          <cell r="J726">
            <v>178161</v>
          </cell>
          <cell r="K726" t="str">
            <v>STATE DEPARTMENT OF DEVOLUTION MINDING 10TH FLOOR HARAMBEE AVEN</v>
          </cell>
          <cell r="L726" t="str">
            <v>Pend</v>
          </cell>
          <cell r="M726" t="str">
            <v>Pend</v>
          </cell>
          <cell r="N726" t="str">
            <v>Pend</v>
          </cell>
          <cell r="O726" t="str">
            <v>CHINESE RICE TOTAL NET WEIGHT 2000000KGS TOTAL GROSS WEIGHT 201200 0KGS HARAMBEE AVENUE NAIROBI KENYA CONTACT PERSON MR ISAAC GITHUI MOBILE 254-722822252 EMAIL ISAACGITHUI1 GMAIL COM</v>
          </cell>
          <cell r="P726" t="str">
            <v>Pend</v>
          </cell>
          <cell r="Q726" t="str">
            <v>Pend</v>
          </cell>
          <cell r="R726" t="str">
            <v>Pend</v>
          </cell>
          <cell r="S726" t="str">
            <v>5. 30 DAYS TO 1 YEAR</v>
          </cell>
          <cell r="T726" t="str">
            <v>PENDING DPC</v>
          </cell>
        </row>
        <row r="727">
          <cell r="A727" t="str">
            <v>PCIU2874957</v>
          </cell>
          <cell r="B727">
            <v>20</v>
          </cell>
          <cell r="C727">
            <v>43837</v>
          </cell>
          <cell r="D727">
            <v>232</v>
          </cell>
          <cell r="E727" t="str">
            <v>HUBR90128100</v>
          </cell>
          <cell r="F727" t="str">
            <v>NICT</v>
          </cell>
          <cell r="G727" t="str">
            <v>NICT</v>
          </cell>
          <cell r="H727">
            <v>0</v>
          </cell>
          <cell r="I727">
            <v>0</v>
          </cell>
          <cell r="J727">
            <v>0</v>
          </cell>
          <cell r="K727" t="str">
            <v>CHARLES NGESA OWINO P O BOX67980 00200 NAIROBI KENYAPIN A001338685G</v>
          </cell>
          <cell r="L727" t="str">
            <v>Pend</v>
          </cell>
          <cell r="M727" t="str">
            <v>Pend</v>
          </cell>
          <cell r="N727" t="str">
            <v>Pend</v>
          </cell>
          <cell r="O727" t="str">
            <v>TILES TOILET SET AND ACCESSORIES SANITARY WARE TISSUE HOLDER TOWEL HOLDER SOAP DISH DOORS SWITCH SOCKET LIGHTING CABLES ELECTRIC COOKER HAND WASHING BASIN SET TEL 254711997167 FREIGHT PREPAID FUEL SURCHARGE WILL BE COLLECTED FROM THE CONSIGNEE IN ADDITION TO HAULAGE CHARGES AS PER MOVEMENT DATE FROM MOMBASA AND DAR ES SALAAM INTO INLAND DESTINATION PORT STORAGE CHARGE WILL BE COLLECTED FROM CONSIGNEE AFTER 5 FREE DAYS FROM DATE OF </v>
          </cell>
          <cell r="P727" t="str">
            <v>Pend</v>
          </cell>
          <cell r="Q727" t="str">
            <v>Pend</v>
          </cell>
          <cell r="R727" t="str">
            <v>Pend</v>
          </cell>
          <cell r="S727" t="str">
            <v>5. 30 DAYS TO 1 YEAR</v>
          </cell>
          <cell r="T727" t="str">
            <v>PENDING DECLARATION</v>
          </cell>
        </row>
        <row r="728">
          <cell r="A728" t="str">
            <v>MSKU7180445</v>
          </cell>
          <cell r="B728">
            <v>20</v>
          </cell>
          <cell r="C728">
            <v>43840</v>
          </cell>
          <cell r="D728">
            <v>229</v>
          </cell>
          <cell r="E728" t="str">
            <v>584036102</v>
          </cell>
          <cell r="F728" t="str">
            <v>ICDN</v>
          </cell>
          <cell r="G728" t="str">
            <v>CSTM2</v>
          </cell>
          <cell r="H728">
            <v>2020</v>
          </cell>
          <cell r="I728" t="str">
            <v>ICD</v>
          </cell>
          <cell r="J728">
            <v>178161</v>
          </cell>
          <cell r="K728" t="str">
            <v>STATE DEPARTMENT OF DEVOLUTION MINDING 10TH FLOOR HARAMBEE AVEN</v>
          </cell>
          <cell r="L728" t="str">
            <v>Pend</v>
          </cell>
          <cell r="M728" t="str">
            <v>Pend</v>
          </cell>
          <cell r="N728" t="str">
            <v>Pend</v>
          </cell>
          <cell r="O728" t="str">
            <v>CHINESE RICE TOTAL NET WEIGHT 2000000KGS TOTAL GROSS WEIGHT 201200 0KGS HARAMBEE AVENUE NAIROBI KENYA CONTACT PERSON MR ISAAC GITHUI MOBILE 254-722822252 EMAIL ISAACGITHUI1 GMAIL COM</v>
          </cell>
          <cell r="P728" t="str">
            <v>Pend</v>
          </cell>
          <cell r="Q728" t="str">
            <v>Pend</v>
          </cell>
          <cell r="R728" t="str">
            <v>Pend</v>
          </cell>
          <cell r="S728" t="str">
            <v>5. 30 DAYS TO 1 YEAR</v>
          </cell>
          <cell r="T728" t="str">
            <v>PENDING DPC</v>
          </cell>
        </row>
        <row r="729">
          <cell r="A729" t="str">
            <v>TGHU0857428</v>
          </cell>
          <cell r="B729">
            <v>20</v>
          </cell>
          <cell r="C729">
            <v>43840</v>
          </cell>
          <cell r="D729">
            <v>229</v>
          </cell>
          <cell r="E729" t="str">
            <v>584036102</v>
          </cell>
          <cell r="F729" t="str">
            <v>ICDN</v>
          </cell>
          <cell r="G729" t="str">
            <v>CSTM2</v>
          </cell>
          <cell r="H729">
            <v>2020</v>
          </cell>
          <cell r="I729" t="str">
            <v>ICD</v>
          </cell>
          <cell r="J729">
            <v>178161</v>
          </cell>
          <cell r="K729" t="str">
            <v>STATE DEPARTMENT OF DEVOLUTION MINDING 10TH FLOOR HARAMBEE AVEN</v>
          </cell>
          <cell r="L729" t="str">
            <v>Pend</v>
          </cell>
          <cell r="M729" t="str">
            <v>Pend</v>
          </cell>
          <cell r="N729" t="str">
            <v>Pend</v>
          </cell>
          <cell r="O729" t="str">
            <v>CHINESE RICE TOTAL NET WEIGHT 2000000KGS TOTAL GROSS WEIGHT 201200 0KGS HARAMBEE AVENUE NAIROBI KENYA CONTACT PERSON MR ISAAC GITHUI MOBILE 254-722822252 EMAIL ISAACGITHUI1 GMAIL COM</v>
          </cell>
          <cell r="P729" t="str">
            <v>Pend</v>
          </cell>
          <cell r="Q729" t="str">
            <v>Pend</v>
          </cell>
          <cell r="R729" t="str">
            <v>Pend</v>
          </cell>
          <cell r="S729" t="str">
            <v>5. 30 DAYS TO 1 YEAR</v>
          </cell>
          <cell r="T729" t="str">
            <v>PENDING DPC</v>
          </cell>
        </row>
        <row r="730">
          <cell r="A730" t="str">
            <v>MRSU0106473</v>
          </cell>
          <cell r="B730">
            <v>20</v>
          </cell>
          <cell r="C730">
            <v>43841</v>
          </cell>
          <cell r="D730">
            <v>228</v>
          </cell>
          <cell r="E730" t="str">
            <v>584036102</v>
          </cell>
          <cell r="F730" t="str">
            <v>ICDN</v>
          </cell>
          <cell r="G730" t="str">
            <v>CSTM2</v>
          </cell>
          <cell r="H730">
            <v>2020</v>
          </cell>
          <cell r="I730" t="str">
            <v>ICD</v>
          </cell>
          <cell r="J730">
            <v>178161</v>
          </cell>
          <cell r="K730" t="str">
            <v>STATE DEPARTMENT OF DEVOLUTION MINDING 10TH FLOOR HARAMBEE AVEN</v>
          </cell>
          <cell r="L730" t="str">
            <v>Pend</v>
          </cell>
          <cell r="M730" t="str">
            <v>Pend</v>
          </cell>
          <cell r="N730" t="str">
            <v>Pend</v>
          </cell>
          <cell r="O730" t="str">
            <v>CHINESE RICE TOTAL NET WEIGHT 2000000KGS TOTAL GROSS WEIGHT 201200 0KGS HARAMBEE AVENUE NAIROBI KENYA CONTACT PERSON MR ISAAC GITHUI MOBILE 254-722822252 EMAIL ISAACGITHUI1 GMAIL COM</v>
          </cell>
          <cell r="P730" t="str">
            <v>Pend</v>
          </cell>
          <cell r="Q730" t="str">
            <v>Pend</v>
          </cell>
          <cell r="R730" t="str">
            <v>Pend</v>
          </cell>
          <cell r="S730" t="str">
            <v>5. 30 DAYS TO 1 YEAR</v>
          </cell>
          <cell r="T730" t="str">
            <v>PENDING DPC</v>
          </cell>
        </row>
        <row r="731">
          <cell r="A731" t="str">
            <v>MRKU8480255</v>
          </cell>
          <cell r="B731">
            <v>20</v>
          </cell>
          <cell r="C731">
            <v>43842</v>
          </cell>
          <cell r="D731">
            <v>227</v>
          </cell>
          <cell r="E731" t="str">
            <v>584036102</v>
          </cell>
          <cell r="F731" t="str">
            <v>ICDN</v>
          </cell>
          <cell r="G731" t="str">
            <v>CSTM2</v>
          </cell>
          <cell r="H731">
            <v>2020</v>
          </cell>
          <cell r="I731" t="str">
            <v>ICD</v>
          </cell>
          <cell r="J731">
            <v>178161</v>
          </cell>
          <cell r="K731" t="str">
            <v>STATE DEPARTMENT OF DEVOLUTION MINDING 10TH FLOOR HARAMBEE AVEN</v>
          </cell>
          <cell r="L731" t="str">
            <v>Pend</v>
          </cell>
          <cell r="M731" t="str">
            <v>Pend</v>
          </cell>
          <cell r="N731" t="str">
            <v>Pend</v>
          </cell>
          <cell r="O731" t="str">
            <v>CHINESE RICE TOTAL NET WEIGHT 2000000KGS TOTAL GROSS WEIGHT 201200 0KGS HARAMBEE AVENUE NAIROBI KENYA CONTACT PERSON MR ISAAC GITHUI MOBILE 254-722822252 EMAIL ISAACGITHUI1 GMAIL COM</v>
          </cell>
          <cell r="P731" t="str">
            <v>Pend</v>
          </cell>
          <cell r="Q731" t="str">
            <v>Pend</v>
          </cell>
          <cell r="R731" t="str">
            <v>Pend</v>
          </cell>
          <cell r="S731" t="str">
            <v>5. 30 DAYS TO 1 YEAR</v>
          </cell>
          <cell r="T731" t="str">
            <v>PENDING DPC</v>
          </cell>
        </row>
        <row r="732">
          <cell r="A732" t="str">
            <v>MRKU7551035</v>
          </cell>
          <cell r="B732">
            <v>20</v>
          </cell>
          <cell r="C732">
            <v>43843</v>
          </cell>
          <cell r="D732">
            <v>226</v>
          </cell>
          <cell r="E732" t="str">
            <v>584036102</v>
          </cell>
          <cell r="F732" t="str">
            <v>ICDN</v>
          </cell>
          <cell r="G732" t="str">
            <v>CSTM2</v>
          </cell>
          <cell r="H732">
            <v>2020</v>
          </cell>
          <cell r="I732" t="str">
            <v>ICD</v>
          </cell>
          <cell r="J732">
            <v>178161</v>
          </cell>
          <cell r="K732" t="str">
            <v>STATE DEPARTMENT OF DEVOLUTION MINDING 10TH FLOOR HARAMBEE AVEN</v>
          </cell>
          <cell r="L732" t="str">
            <v>Pend</v>
          </cell>
          <cell r="M732" t="str">
            <v>Pend</v>
          </cell>
          <cell r="N732" t="str">
            <v>Pend</v>
          </cell>
          <cell r="O732" t="str">
            <v>CHINESE RICE TOTAL NET WEIGHT 2000000KGS TOTAL GROSS WEIGHT 201200 0KGS HARAMBEE AVENUE NAIROBI KENYA CONTACT PERSON MR ISAAC GITHUI MOBILE 254-722822252 EMAIL ISAACGITHUI1 GMAIL COM</v>
          </cell>
          <cell r="P732" t="str">
            <v>Pend</v>
          </cell>
          <cell r="Q732" t="str">
            <v>Pend</v>
          </cell>
          <cell r="R732" t="str">
            <v>Pend</v>
          </cell>
          <cell r="S732" t="str">
            <v>5. 30 DAYS TO 1 YEAR</v>
          </cell>
          <cell r="T732" t="str">
            <v>PENDING DPC</v>
          </cell>
        </row>
        <row r="733">
          <cell r="A733" t="str">
            <v>GESU1102742</v>
          </cell>
          <cell r="B733">
            <v>20</v>
          </cell>
          <cell r="C733">
            <v>43844</v>
          </cell>
          <cell r="D733">
            <v>225</v>
          </cell>
          <cell r="E733" t="str">
            <v>MBE0325284</v>
          </cell>
          <cell r="F733" t="str">
            <v>ICDN</v>
          </cell>
          <cell r="G733" t="str">
            <v>A1B/37/05/1</v>
          </cell>
          <cell r="H733">
            <v>2020</v>
          </cell>
          <cell r="I733" t="str">
            <v>ICD</v>
          </cell>
          <cell r="J733">
            <v>180722</v>
          </cell>
          <cell r="K733" t="str">
            <v>DOGON LIMITED630 ANNEX MGWENT ROADNAIROBI KENYATEL 254 0713807860</v>
          </cell>
          <cell r="L733" t="str">
            <v>HEME FREIGHTERS</v>
          </cell>
          <cell r="M733" t="str">
            <v>Pend</v>
          </cell>
          <cell r="N733" t="str">
            <v>Pend</v>
          </cell>
          <cell r="O733" t="str">
            <v>USED WHITE TOYOTA FJ CRUISER 4000CC CHASS JTEBU11F60K134839 ENG NO.IGRA454952</v>
          </cell>
          <cell r="P733" t="str">
            <v>Pend</v>
          </cell>
          <cell r="Q733" t="str">
            <v>Pend</v>
          </cell>
          <cell r="R733" t="str">
            <v>Pend</v>
          </cell>
          <cell r="S733" t="str">
            <v>5. 30 DAYS TO 1 YEAR</v>
          </cell>
          <cell r="T733" t="str">
            <v>PENDING DPC</v>
          </cell>
        </row>
        <row r="734">
          <cell r="A734" t="str">
            <v>TCLU9319168</v>
          </cell>
          <cell r="B734">
            <v>40</v>
          </cell>
          <cell r="C734">
            <v>43851</v>
          </cell>
          <cell r="D734">
            <v>218</v>
          </cell>
          <cell r="E734" t="str">
            <v>149905867784</v>
          </cell>
          <cell r="F734" t="str">
            <v>MITCH</v>
          </cell>
          <cell r="G734" t="str">
            <v>MITCH</v>
          </cell>
          <cell r="H734">
            <v>0</v>
          </cell>
          <cell r="I734">
            <v>0</v>
          </cell>
          <cell r="J734">
            <v>0</v>
          </cell>
          <cell r="K734" t="str">
            <v>CAIRO T AND D LIMITED</v>
          </cell>
          <cell r="L734" t="str">
            <v>Pend</v>
          </cell>
          <cell r="M734" t="str">
            <v>Pend</v>
          </cell>
          <cell r="N734" t="str">
            <v>Pend</v>
          </cell>
          <cell r="O734" t="str">
            <v>SQUARE 60PCS DINNER SETSQUARE 86PCS DINNER SET TEL 254769241484N M SQUARE 60PCS DINNER SET SQUARE 86PCS DINNER SET TEL 254769241484</v>
          </cell>
          <cell r="P734" t="str">
            <v>Pend</v>
          </cell>
          <cell r="Q734" t="str">
            <v>Pend</v>
          </cell>
          <cell r="R734" t="str">
            <v>Pend</v>
          </cell>
          <cell r="S734" t="str">
            <v>5. 30 DAYS TO 1 YEAR</v>
          </cell>
          <cell r="T734" t="str">
            <v>PENDING DECLARATION</v>
          </cell>
        </row>
        <row r="735">
          <cell r="A735" t="str">
            <v>EITU0110819</v>
          </cell>
          <cell r="B735">
            <v>20</v>
          </cell>
          <cell r="C735">
            <v>43852</v>
          </cell>
          <cell r="D735">
            <v>217</v>
          </cell>
          <cell r="E735" t="str">
            <v>143988915294</v>
          </cell>
          <cell r="F735" t="str">
            <v>NICT</v>
          </cell>
          <cell r="G735" t="str">
            <v>NICT</v>
          </cell>
          <cell r="H735">
            <v>0</v>
          </cell>
          <cell r="I735">
            <v>0</v>
          </cell>
          <cell r="J735">
            <v>0</v>
          </cell>
          <cell r="K735" t="str">
            <v>RAWANU ENTERPRISE LTD</v>
          </cell>
          <cell r="L735" t="str">
            <v>Pend</v>
          </cell>
          <cell r="M735" t="str">
            <v>Pend</v>
          </cell>
          <cell r="N735" t="str">
            <v>Pend</v>
          </cell>
          <cell r="O735" t="str">
            <v>COPPER OREN M COPPER ORE</v>
          </cell>
          <cell r="P735" t="str">
            <v>Pend</v>
          </cell>
          <cell r="Q735" t="str">
            <v>Pend</v>
          </cell>
          <cell r="R735" t="str">
            <v>Pend</v>
          </cell>
          <cell r="S735" t="str">
            <v>5. 30 DAYS TO 1 YEAR</v>
          </cell>
          <cell r="T735" t="str">
            <v>PENDING DECLARATION</v>
          </cell>
        </row>
        <row r="736">
          <cell r="A736" t="str">
            <v>BEAU2107464</v>
          </cell>
          <cell r="B736">
            <v>20</v>
          </cell>
          <cell r="C736">
            <v>43852</v>
          </cell>
          <cell r="D736">
            <v>217</v>
          </cell>
          <cell r="E736" t="str">
            <v>143988915294</v>
          </cell>
          <cell r="F736" t="str">
            <v>NICT</v>
          </cell>
          <cell r="G736" t="str">
            <v>NICT</v>
          </cell>
          <cell r="H736">
            <v>0</v>
          </cell>
          <cell r="I736">
            <v>0</v>
          </cell>
          <cell r="J736">
            <v>0</v>
          </cell>
          <cell r="K736" t="str">
            <v>RAWANU ENTERPRISE LTD</v>
          </cell>
          <cell r="L736" t="str">
            <v>Pend</v>
          </cell>
          <cell r="M736" t="str">
            <v>Pend</v>
          </cell>
          <cell r="N736" t="str">
            <v>Pend</v>
          </cell>
          <cell r="O736" t="str">
            <v>COPPER OREN M COPPER ORE</v>
          </cell>
          <cell r="P736" t="str">
            <v>Pend</v>
          </cell>
          <cell r="Q736" t="str">
            <v>Pend</v>
          </cell>
          <cell r="R736" t="str">
            <v>Pend</v>
          </cell>
          <cell r="S736" t="str">
            <v>5. 30 DAYS TO 1 YEAR</v>
          </cell>
          <cell r="T736" t="str">
            <v>PENDING DECLARATION</v>
          </cell>
        </row>
        <row r="737">
          <cell r="A737" t="str">
            <v>TGHU9068143</v>
          </cell>
          <cell r="B737">
            <v>40</v>
          </cell>
          <cell r="C737">
            <v>43853</v>
          </cell>
          <cell r="D737">
            <v>216</v>
          </cell>
          <cell r="E737" t="str">
            <v>147900705321</v>
          </cell>
          <cell r="F737" t="str">
            <v>MITCH</v>
          </cell>
          <cell r="G737" t="str">
            <v>MITCH</v>
          </cell>
          <cell r="H737">
            <v>0</v>
          </cell>
          <cell r="I737">
            <v>0</v>
          </cell>
          <cell r="J737">
            <v>0</v>
          </cell>
          <cell r="K737" t="str">
            <v>AGIZ STAR LIMITED</v>
          </cell>
          <cell r="L737" t="str">
            <v>Pend</v>
          </cell>
          <cell r="M737" t="str">
            <v>Pend</v>
          </cell>
          <cell r="N737" t="str">
            <v>Pend</v>
          </cell>
          <cell r="O737" t="str">
            <v>S STEEL COOKWARE SET21 DAYS FREE TIME AT PODN M S STEEL COOKWARE SET 21 DAYS FREE TIME AT POD</v>
          </cell>
          <cell r="P737" t="str">
            <v>Pend</v>
          </cell>
          <cell r="Q737" t="str">
            <v>Pend</v>
          </cell>
          <cell r="R737" t="str">
            <v>Pend</v>
          </cell>
          <cell r="S737" t="str">
            <v>5. 30 DAYS TO 1 YEAR</v>
          </cell>
          <cell r="T737" t="str">
            <v>PENDING DECLARATION</v>
          </cell>
        </row>
        <row r="738">
          <cell r="A738" t="str">
            <v>MSKU8971287</v>
          </cell>
          <cell r="B738">
            <v>40</v>
          </cell>
          <cell r="C738">
            <v>43855</v>
          </cell>
          <cell r="D738">
            <v>214</v>
          </cell>
          <cell r="E738" t="str">
            <v>589227813</v>
          </cell>
          <cell r="F738" t="str">
            <v>ICDN</v>
          </cell>
          <cell r="G738" t="str">
            <v>DG1</v>
          </cell>
          <cell r="H738">
            <v>0</v>
          </cell>
          <cell r="I738">
            <v>0</v>
          </cell>
          <cell r="J738">
            <v>0</v>
          </cell>
          <cell r="K738" t="str">
            <v>KENYA REVENUE AUTHORITY 48240 - 001723898804</v>
          </cell>
          <cell r="L738" t="str">
            <v>Pend</v>
          </cell>
          <cell r="M738" t="str">
            <v>Pend</v>
          </cell>
          <cell r="N738" t="str">
            <v>Pend</v>
          </cell>
          <cell r="O738" t="str">
            <v>ESEALS F SERIES ESEALS 30D COMPLETE WITH ACCESSORIES ESEALS 60D COMPLETE WITH ACCESSORIES INTRANSI T TO ICD EMBAKASI NAIROBI</v>
          </cell>
          <cell r="P738" t="str">
            <v>Pend</v>
          </cell>
          <cell r="Q738" t="str">
            <v>Pend</v>
          </cell>
          <cell r="R738" t="str">
            <v>Pend</v>
          </cell>
          <cell r="S738" t="str">
            <v>5. 30 DAYS TO 1 YEAR</v>
          </cell>
          <cell r="T738" t="str">
            <v>PENDING DECLARATION</v>
          </cell>
        </row>
        <row r="739">
          <cell r="A739" t="str">
            <v>MSKU9894781</v>
          </cell>
          <cell r="B739">
            <v>40</v>
          </cell>
          <cell r="C739">
            <v>43855</v>
          </cell>
          <cell r="D739">
            <v>214</v>
          </cell>
          <cell r="E739" t="str">
            <v>589590988</v>
          </cell>
          <cell r="F739" t="str">
            <v>MITCH</v>
          </cell>
          <cell r="G739" t="str">
            <v>MITCH</v>
          </cell>
          <cell r="H739" t="str">
            <v>2020</v>
          </cell>
          <cell r="I739" t="str">
            <v>ICD</v>
          </cell>
          <cell r="J739">
            <v>189398</v>
          </cell>
          <cell r="K739" t="str">
            <v>ALINE COMPANY LTD</v>
          </cell>
          <cell r="L739" t="str">
            <v>Pend</v>
          </cell>
          <cell r="M739" t="str">
            <v>Pend</v>
          </cell>
          <cell r="N739" t="str">
            <v>Pend</v>
          </cell>
          <cell r="O739" t="str">
            <v>1 CONTAINER SAID TO CONTAIN 1 443 P IECES USED SPARE PARTS FOR AUTO MOB ILE IDF NUMBER E1912269503 INSPECTION SEAL NUMBER QISJ-Q0236 2 HS CODE 8407 34 IN TRANSIT CARGO FROM JAPAN TO NAIROBI BY CON SIGNEE S ACCOUNT AND RISK OF CARGO ONE 1 CONTAINER ONLY</v>
          </cell>
          <cell r="P739" t="str">
            <v>C4</v>
          </cell>
          <cell r="Q739" t="str">
            <v>KE</v>
          </cell>
          <cell r="R739" t="str">
            <v>KE</v>
          </cell>
          <cell r="S739" t="str">
            <v>5. 30 DAYS TO 1 YEAR</v>
          </cell>
          <cell r="T739" t="str">
            <v>PENDING DPC</v>
          </cell>
        </row>
        <row r="740">
          <cell r="A740" t="str">
            <v>MRKU0748341</v>
          </cell>
          <cell r="B740">
            <v>40</v>
          </cell>
          <cell r="C740">
            <v>43855</v>
          </cell>
          <cell r="D740">
            <v>214</v>
          </cell>
          <cell r="E740" t="str">
            <v>606816410</v>
          </cell>
          <cell r="F740" t="str">
            <v>NICT</v>
          </cell>
          <cell r="G740" t="str">
            <v>NICT</v>
          </cell>
          <cell r="H740">
            <v>2020</v>
          </cell>
          <cell r="I740" t="str">
            <v>ICD</v>
          </cell>
          <cell r="J740">
            <v>186891</v>
          </cell>
          <cell r="K740" t="str">
            <v>UNIVERSITY OF NAIROBI DEPARTMENT OF</v>
          </cell>
          <cell r="L740" t="str">
            <v>BONFIDE CLEARING AND FORWARDING COMPANY LIMITED</v>
          </cell>
          <cell r="M740">
            <v>43943</v>
          </cell>
          <cell r="N740" t="str">
            <v>29/04/2020 </v>
          </cell>
          <cell r="O740" t="str">
            <v>SILICON SOLAR PANEL SPECIAL EXPANDING SILICATE CEMENT VERY-BROAD-B AND SEISMOMETER VALVE REGULATED LEAD ACID BATTERY CUSTOMIZED CONTA INER FROM MOMBASA TO NAIROBI IN TRANSIT IS ARRANGED BY MERCHANT FO R ACCOUNT AND RISK OF MERCHANT ASSORTED GEOPHYSICAL AND SEISMOLOGICA L NETWORK EQUIPMENT AND A CCESSORIES TEL 86-10-68415270 TEL 86 13811286306 86 13466754123 EMAIL LIUZHENG CEA-IGP AC CN 254-712-077622 TEL 254-20-4442104 FAX - 254-24449539 E MAIL GEOLOGY UONBI AC KE TOTAL SEVENTY FOUR PACKAGES ONLY</v>
          </cell>
          <cell r="P740" t="str">
            <v>Pend</v>
          </cell>
          <cell r="Q740" t="str">
            <v>Pend</v>
          </cell>
          <cell r="R740" t="str">
            <v>Pend</v>
          </cell>
          <cell r="S740" t="str">
            <v>5. 30 DAYS TO 1 YEAR</v>
          </cell>
          <cell r="T740" t="str">
            <v>RELEASED BUT IN YARD</v>
          </cell>
        </row>
        <row r="741">
          <cell r="A741" t="str">
            <v>MSCU5147644</v>
          </cell>
          <cell r="B741">
            <v>40</v>
          </cell>
          <cell r="C741">
            <v>43856</v>
          </cell>
          <cell r="D741">
            <v>213</v>
          </cell>
          <cell r="E741" t="str">
            <v>MEDUAO662681</v>
          </cell>
          <cell r="F741" t="str">
            <v>MITCH</v>
          </cell>
          <cell r="G741" t="str">
            <v>MITCH</v>
          </cell>
          <cell r="H741">
            <v>0</v>
          </cell>
          <cell r="I741">
            <v>0</v>
          </cell>
          <cell r="J741">
            <v>0</v>
          </cell>
          <cell r="K741" t="str">
            <v>NAIROBI CITY COUNTY</v>
          </cell>
          <cell r="L741" t="str">
            <v>Pend</v>
          </cell>
          <cell r="M741" t="str">
            <v>Pend</v>
          </cell>
          <cell r="N741" t="str">
            <v>Pend</v>
          </cell>
          <cell r="O741" t="str">
            <v>1 X FIRE FIGHTING COMMANDCAR TOYOTA LANDCRUISERCHNR JTMHV02J304233695 1 X FIRE FIGHTING SERVICECAR TOYOTA LANDCRUISERCHNR JTGEB73J6E9014259BOTH VEHICLES WITH THEIRADDITIONAL FIRE FIGHTINGEQUIPMENT SPARE HOSES ANDHOSE REPAIR MACHINEHS CODE 87053000FREIGHT PREPAID ATANTWERPFREIGHT PREPAID</v>
          </cell>
          <cell r="P741" t="str">
            <v>Pend</v>
          </cell>
          <cell r="Q741" t="str">
            <v>Pend</v>
          </cell>
          <cell r="R741" t="str">
            <v>Pend</v>
          </cell>
          <cell r="S741" t="str">
            <v>5. 30 DAYS TO 1 YEAR</v>
          </cell>
          <cell r="T741" t="str">
            <v>PENDING DECLARATION</v>
          </cell>
        </row>
        <row r="742">
          <cell r="A742" t="str">
            <v>EISU3914144</v>
          </cell>
          <cell r="B742">
            <v>20</v>
          </cell>
          <cell r="C742">
            <v>43856</v>
          </cell>
          <cell r="D742">
            <v>213</v>
          </cell>
          <cell r="E742" t="str">
            <v>143988915294</v>
          </cell>
          <cell r="F742" t="str">
            <v>NICT</v>
          </cell>
          <cell r="G742" t="str">
            <v>NICT</v>
          </cell>
          <cell r="H742">
            <v>0</v>
          </cell>
          <cell r="I742">
            <v>0</v>
          </cell>
          <cell r="J742">
            <v>0</v>
          </cell>
          <cell r="K742" t="str">
            <v>RAWANU ENTERPRISE LTD</v>
          </cell>
          <cell r="L742" t="str">
            <v>Pend</v>
          </cell>
          <cell r="M742" t="str">
            <v>Pend</v>
          </cell>
          <cell r="N742" t="str">
            <v>Pend</v>
          </cell>
          <cell r="O742" t="str">
            <v>COPPER OREN M COPPER ORE</v>
          </cell>
          <cell r="P742" t="str">
            <v>Pend</v>
          </cell>
          <cell r="Q742" t="str">
            <v>Pend</v>
          </cell>
          <cell r="R742" t="str">
            <v>Pend</v>
          </cell>
          <cell r="S742" t="str">
            <v>5. 30 DAYS TO 1 YEAR</v>
          </cell>
          <cell r="T742" t="str">
            <v>PENDING DECLARATION</v>
          </cell>
        </row>
        <row r="743">
          <cell r="A743" t="str">
            <v>BSIU2260555</v>
          </cell>
          <cell r="B743">
            <v>20</v>
          </cell>
          <cell r="C743">
            <v>43857</v>
          </cell>
          <cell r="D743">
            <v>212</v>
          </cell>
          <cell r="E743" t="str">
            <v>HLCUWAW191115270</v>
          </cell>
          <cell r="F743" t="str">
            <v>ICDN</v>
          </cell>
          <cell r="G743" t="str">
            <v>M2B/77/03/2</v>
          </cell>
          <cell r="H743">
            <v>2020</v>
          </cell>
          <cell r="I743" t="str">
            <v>ICD</v>
          </cell>
          <cell r="J743">
            <v>179489</v>
          </cell>
          <cell r="K743" t="str">
            <v>VIVO ENERGY KENYA VIENNA COURT EAST WING STATE HOUSE CRESENT P O BOX</v>
          </cell>
          <cell r="L743" t="str">
            <v>Pend</v>
          </cell>
          <cell r="M743">
            <v>43860</v>
          </cell>
          <cell r="N743">
            <v>43873.514837962961</v>
          </cell>
          <cell r="O743" t="str">
            <v>AVIATION GASOLINE AVGAS 100LL UN1203 IMO CLASS 3 HS CODE 27 10 12</v>
          </cell>
          <cell r="P743" t="str">
            <v>Pend</v>
          </cell>
          <cell r="Q743" t="str">
            <v>Pend</v>
          </cell>
          <cell r="R743" t="str">
            <v>Pend</v>
          </cell>
          <cell r="S743" t="str">
            <v>5. 30 DAYS TO 1 YEAR</v>
          </cell>
          <cell r="T743" t="str">
            <v>RELEASED BUT IN YARD</v>
          </cell>
        </row>
        <row r="744">
          <cell r="A744" t="str">
            <v>HLXU3419899</v>
          </cell>
          <cell r="B744">
            <v>20</v>
          </cell>
          <cell r="C744">
            <v>43857</v>
          </cell>
          <cell r="D744">
            <v>212</v>
          </cell>
          <cell r="E744" t="str">
            <v>HLCUWAW191115270</v>
          </cell>
          <cell r="F744" t="str">
            <v>ICDN</v>
          </cell>
          <cell r="G744" t="str">
            <v>M2B/71/03/4</v>
          </cell>
          <cell r="H744">
            <v>2020</v>
          </cell>
          <cell r="I744" t="str">
            <v>ICD</v>
          </cell>
          <cell r="J744">
            <v>179489</v>
          </cell>
          <cell r="K744" t="str">
            <v>VIVO ENERGY KENYA VIENNA COURT EAST WING STATE HOUSE CRESENT P O BOX</v>
          </cell>
          <cell r="L744" t="str">
            <v>Pend</v>
          </cell>
          <cell r="M744">
            <v>43860</v>
          </cell>
          <cell r="N744">
            <v>43873.514837962961</v>
          </cell>
          <cell r="O744" t="str">
            <v>AVIATION GASOLINE AVGAS 100LL UN1203 IMO CLASS 3 HS CODE 27 10 12</v>
          </cell>
          <cell r="P744" t="str">
            <v>Pend</v>
          </cell>
          <cell r="Q744" t="str">
            <v>Pend</v>
          </cell>
          <cell r="R744" t="str">
            <v>Pend</v>
          </cell>
          <cell r="S744" t="str">
            <v>5. 30 DAYS TO 1 YEAR</v>
          </cell>
          <cell r="T744" t="str">
            <v>RELEASED BUT IN YARD</v>
          </cell>
        </row>
        <row r="745">
          <cell r="A745" t="str">
            <v>MEDU5366952</v>
          </cell>
          <cell r="B745">
            <v>20</v>
          </cell>
          <cell r="C745">
            <v>43860</v>
          </cell>
          <cell r="D745">
            <v>209</v>
          </cell>
          <cell r="E745" t="str">
            <v>MEDUUK633169</v>
          </cell>
          <cell r="F745" t="str">
            <v>NICT</v>
          </cell>
          <cell r="G745" t="str">
            <v>NICT</v>
          </cell>
          <cell r="H745">
            <v>0</v>
          </cell>
          <cell r="I745">
            <v>0</v>
          </cell>
          <cell r="J745">
            <v>0</v>
          </cell>
          <cell r="K745" t="str">
            <v>MOHANS OYSTERBAY DRINKS K LTD</v>
          </cell>
          <cell r="L745" t="str">
            <v>Pend</v>
          </cell>
          <cell r="M745" t="str">
            <v>Pend</v>
          </cell>
          <cell r="N745" t="str">
            <v>Pend</v>
          </cell>
          <cell r="O745" t="str">
            <v>SCOITCH WHISKY SHIPPER S REF 187008 CUST PO ORDER 22 HS-CODE 22083071</v>
          </cell>
          <cell r="P745" t="str">
            <v>Pend</v>
          </cell>
          <cell r="Q745" t="str">
            <v>Pend</v>
          </cell>
          <cell r="R745" t="str">
            <v>Pend</v>
          </cell>
          <cell r="S745" t="str">
            <v>5. 30 DAYS TO 1 YEAR</v>
          </cell>
          <cell r="T745" t="str">
            <v>PENDING DECLARATION</v>
          </cell>
        </row>
        <row r="746">
          <cell r="A746" t="str">
            <v>TCNU3371227</v>
          </cell>
          <cell r="B746">
            <v>40</v>
          </cell>
          <cell r="C746">
            <v>43862</v>
          </cell>
          <cell r="D746">
            <v>207</v>
          </cell>
          <cell r="E746" t="str">
            <v>OOLU2632624980</v>
          </cell>
          <cell r="F746" t="str">
            <v>ICDN</v>
          </cell>
          <cell r="G746" t="str">
            <v>DG1</v>
          </cell>
          <cell r="H746">
            <v>0</v>
          </cell>
          <cell r="I746">
            <v>0</v>
          </cell>
          <cell r="J746">
            <v>0</v>
          </cell>
          <cell r="K746" t="str">
            <v>GUANGZHOU HONGHUI DAILY TECHNOLOGY COMPANY LIMI</v>
          </cell>
          <cell r="L746" t="str">
            <v>Pend</v>
          </cell>
          <cell r="M746" t="str">
            <v>Pend</v>
          </cell>
          <cell r="N746" t="str">
            <v>Pend</v>
          </cell>
          <cell r="O746" t="str">
            <v>DETERGENT POWDER PLACE OF DELIVERY PORT CLEARANCE</v>
          </cell>
          <cell r="P746" t="str">
            <v>Pend</v>
          </cell>
          <cell r="Q746" t="str">
            <v>Pend</v>
          </cell>
          <cell r="R746" t="str">
            <v>Pend</v>
          </cell>
          <cell r="S746" t="str">
            <v>5. 30 DAYS TO 1 YEAR</v>
          </cell>
          <cell r="T746" t="str">
            <v>PENDING DECLARATION</v>
          </cell>
        </row>
        <row r="747">
          <cell r="A747" t="str">
            <v>FSCU7270389</v>
          </cell>
          <cell r="B747">
            <v>40</v>
          </cell>
          <cell r="C747">
            <v>43863</v>
          </cell>
          <cell r="D747">
            <v>206</v>
          </cell>
          <cell r="E747" t="str">
            <v>COSU6255178170</v>
          </cell>
          <cell r="F747" t="str">
            <v>ICDN</v>
          </cell>
          <cell r="G747" t="str">
            <v>CSTM2</v>
          </cell>
          <cell r="H747">
            <v>0</v>
          </cell>
          <cell r="I747">
            <v>0</v>
          </cell>
          <cell r="J747">
            <v>0</v>
          </cell>
          <cell r="K747" t="str">
            <v>DWG INTERNATIONAL CONSTRUCTION LIMI</v>
          </cell>
          <cell r="L747" t="str">
            <v>Pend</v>
          </cell>
          <cell r="M747" t="str">
            <v>Pend</v>
          </cell>
          <cell r="N747" t="str">
            <v>Pend</v>
          </cell>
          <cell r="O747" t="str">
            <v>FILM FACED PLYWOOD PLACE OF DELIVERY PORT CLEARANCE</v>
          </cell>
          <cell r="P747" t="str">
            <v>Pend</v>
          </cell>
          <cell r="Q747" t="str">
            <v>Pend</v>
          </cell>
          <cell r="R747" t="str">
            <v>Pend</v>
          </cell>
          <cell r="S747" t="str">
            <v>5. 30 DAYS TO 1 YEAR</v>
          </cell>
          <cell r="T747" t="str">
            <v>PENDING DECLARATION</v>
          </cell>
        </row>
        <row r="748">
          <cell r="A748" t="str">
            <v>MSKU4235586</v>
          </cell>
          <cell r="B748">
            <v>20</v>
          </cell>
          <cell r="C748">
            <v>43864</v>
          </cell>
          <cell r="D748">
            <v>205</v>
          </cell>
          <cell r="E748" t="str">
            <v>588918721</v>
          </cell>
          <cell r="F748" t="str">
            <v>ICDN</v>
          </cell>
          <cell r="G748" t="str">
            <v>A1B/81/04/2</v>
          </cell>
          <cell r="H748">
            <v>0</v>
          </cell>
          <cell r="I748">
            <v>0</v>
          </cell>
          <cell r="J748">
            <v>0</v>
          </cell>
          <cell r="K748" t="str">
            <v>KING BEVERAGE LIMITED 5 TH FLOOR</v>
          </cell>
          <cell r="L748" t="str">
            <v>Pend</v>
          </cell>
          <cell r="M748" t="str">
            <v>Pend</v>
          </cell>
          <cell r="N748" t="str">
            <v>Pend</v>
          </cell>
          <cell r="O748" t="str">
            <v>TUBORG GREEN PREMIUM BEER 4 6 ALC BOTTLE VOL 0 5L 2203000100 CB REF NUMBERS 5675234 286593428 ON CARRIAGE FOR ACCOUNT OF CONSIGNEE INTRANSIT TO ICD EMBAKASI NAIROBI</v>
          </cell>
          <cell r="P748" t="str">
            <v>Pend</v>
          </cell>
          <cell r="Q748" t="str">
            <v>Pend</v>
          </cell>
          <cell r="R748" t="str">
            <v>Pend</v>
          </cell>
          <cell r="S748" t="str">
            <v>5. 30 DAYS TO 1 YEAR</v>
          </cell>
          <cell r="T748" t="str">
            <v>PENDING DECLARATION</v>
          </cell>
        </row>
        <row r="749">
          <cell r="A749" t="str">
            <v>HASU1516699</v>
          </cell>
          <cell r="B749">
            <v>20</v>
          </cell>
          <cell r="C749">
            <v>43864</v>
          </cell>
          <cell r="D749">
            <v>205</v>
          </cell>
          <cell r="E749" t="str">
            <v>588918721</v>
          </cell>
          <cell r="F749" t="str">
            <v>ICDN</v>
          </cell>
          <cell r="G749" t="str">
            <v>A2B/07/05/1</v>
          </cell>
          <cell r="H749">
            <v>0</v>
          </cell>
          <cell r="I749">
            <v>0</v>
          </cell>
          <cell r="J749">
            <v>0</v>
          </cell>
          <cell r="K749" t="str">
            <v>KING BEVERAGE LIMITED 5 TH FLOOR</v>
          </cell>
          <cell r="L749" t="str">
            <v>Pend</v>
          </cell>
          <cell r="M749" t="str">
            <v>Pend</v>
          </cell>
          <cell r="N749" t="str">
            <v>Pend</v>
          </cell>
          <cell r="O749" t="str">
            <v>TUBORG GREEN PREMIUM BEER 4 6 ALC BOTTLE VOL 0 5L 2203000100 CB REF NUMBERS 5675234 286593428 ON CARRIAGE FOR ACCOUNT OF CONSIGNEE INTRANSIT TO ICD EMBAKASI NAIROBI</v>
          </cell>
          <cell r="P749" t="str">
            <v>Pend</v>
          </cell>
          <cell r="Q749" t="str">
            <v>Pend</v>
          </cell>
          <cell r="R749" t="str">
            <v>Pend</v>
          </cell>
          <cell r="S749" t="str">
            <v>5. 30 DAYS TO 1 YEAR</v>
          </cell>
          <cell r="T749" t="str">
            <v>PENDING DECLARATION</v>
          </cell>
        </row>
        <row r="750">
          <cell r="A750" t="str">
            <v>GESU3902169</v>
          </cell>
          <cell r="B750">
            <v>20</v>
          </cell>
          <cell r="C750">
            <v>43864</v>
          </cell>
          <cell r="D750">
            <v>205</v>
          </cell>
          <cell r="E750" t="str">
            <v>588918721</v>
          </cell>
          <cell r="F750" t="str">
            <v>ICDN</v>
          </cell>
          <cell r="G750" t="str">
            <v>A2B/09/06/1</v>
          </cell>
          <cell r="H750">
            <v>0</v>
          </cell>
          <cell r="I750">
            <v>0</v>
          </cell>
          <cell r="J750">
            <v>0</v>
          </cell>
          <cell r="K750" t="str">
            <v>KING BEVERAGE LIMITED 5 TH FLOOR</v>
          </cell>
          <cell r="L750" t="str">
            <v>Pend</v>
          </cell>
          <cell r="M750" t="str">
            <v>Pend</v>
          </cell>
          <cell r="N750" t="str">
            <v>Pend</v>
          </cell>
          <cell r="O750" t="str">
            <v>TUBORG GREEN PREMIUM BEER 4 6 ALC BOTTLE VOL 0 5L 2203000100 CB REF NUMBERS 5675234 286593428 ON CARRIAGE FOR ACCOUNT OF CONSIGNEE INTRANSIT TO ICD EMBAKASI NAIROBI</v>
          </cell>
          <cell r="P750" t="str">
            <v>Pend</v>
          </cell>
          <cell r="Q750" t="str">
            <v>Pend</v>
          </cell>
          <cell r="R750" t="str">
            <v>Pend</v>
          </cell>
          <cell r="S750" t="str">
            <v>5. 30 DAYS TO 1 YEAR</v>
          </cell>
          <cell r="T750" t="str">
            <v>PENDING DECLARATION</v>
          </cell>
        </row>
        <row r="751">
          <cell r="A751" t="str">
            <v>MRSU0257084</v>
          </cell>
          <cell r="B751">
            <v>20</v>
          </cell>
          <cell r="C751">
            <v>43864</v>
          </cell>
          <cell r="D751">
            <v>205</v>
          </cell>
          <cell r="E751" t="str">
            <v>588918721</v>
          </cell>
          <cell r="F751" t="str">
            <v>ICDN</v>
          </cell>
          <cell r="G751" t="str">
            <v>A1B/51/05/1</v>
          </cell>
          <cell r="H751">
            <v>0</v>
          </cell>
          <cell r="I751">
            <v>0</v>
          </cell>
          <cell r="J751">
            <v>0</v>
          </cell>
          <cell r="K751" t="str">
            <v>KING BEVERAGE LIMITED 5 TH FLOOR</v>
          </cell>
          <cell r="L751" t="str">
            <v>Pend</v>
          </cell>
          <cell r="M751" t="str">
            <v>Pend</v>
          </cell>
          <cell r="N751" t="str">
            <v>Pend</v>
          </cell>
          <cell r="O751" t="str">
            <v>TUBORG GREEN PREMIUM BEER 4 6 ALC BOTTLE VOL 0 5L 2203000100 CB REF NUMBERS 5675234 286593428 ON CARRIAGE FOR ACCOUNT OF CONSIGNEE INTRANSIT TO ICD EMBAKASI NAIROBI</v>
          </cell>
          <cell r="P751" t="str">
            <v>Pend</v>
          </cell>
          <cell r="Q751" t="str">
            <v>Pend</v>
          </cell>
          <cell r="R751" t="str">
            <v>Pend</v>
          </cell>
          <cell r="S751" t="str">
            <v>5. 30 DAYS TO 1 YEAR</v>
          </cell>
          <cell r="T751" t="str">
            <v>PENDING DECLARATION</v>
          </cell>
        </row>
        <row r="752">
          <cell r="A752" t="str">
            <v>MRKU9916240</v>
          </cell>
          <cell r="B752">
            <v>20</v>
          </cell>
          <cell r="C752">
            <v>43864</v>
          </cell>
          <cell r="D752">
            <v>205</v>
          </cell>
          <cell r="E752" t="str">
            <v>588918721</v>
          </cell>
          <cell r="F752" t="str">
            <v>ICDN</v>
          </cell>
          <cell r="G752" t="str">
            <v>A2B/33/05/1</v>
          </cell>
          <cell r="H752">
            <v>0</v>
          </cell>
          <cell r="I752">
            <v>0</v>
          </cell>
          <cell r="J752">
            <v>0</v>
          </cell>
          <cell r="K752" t="str">
            <v>KING BEVERAGE LIMITED 5 TH FLOOR</v>
          </cell>
          <cell r="L752" t="str">
            <v>Pend</v>
          </cell>
          <cell r="M752" t="str">
            <v>Pend</v>
          </cell>
          <cell r="N752" t="str">
            <v>Pend</v>
          </cell>
          <cell r="O752" t="str">
            <v>TUBORG GREEN PREMIUM BEER 4 6 ALC BOTTLE VOL 0 5L 2203000100 CB REF NUMBERS 5675234 286593428 ON CARRIAGE FOR ACCOUNT OF CONSIGNEE INTRANSIT TO ICD EMBAKASI NAIROBI</v>
          </cell>
          <cell r="P752" t="str">
            <v>Pend</v>
          </cell>
          <cell r="Q752" t="str">
            <v>Pend</v>
          </cell>
          <cell r="R752" t="str">
            <v>Pend</v>
          </cell>
          <cell r="S752" t="str">
            <v>5. 30 DAYS TO 1 YEAR</v>
          </cell>
          <cell r="T752" t="str">
            <v>PENDING DECLARATION</v>
          </cell>
        </row>
        <row r="753">
          <cell r="A753" t="str">
            <v>MSKU5886411</v>
          </cell>
          <cell r="B753">
            <v>20</v>
          </cell>
          <cell r="C753">
            <v>43864</v>
          </cell>
          <cell r="D753">
            <v>205</v>
          </cell>
          <cell r="E753" t="str">
            <v>588918721</v>
          </cell>
          <cell r="F753" t="str">
            <v>ICDN</v>
          </cell>
          <cell r="G753" t="str">
            <v>A1B/43/05/1</v>
          </cell>
          <cell r="H753">
            <v>0</v>
          </cell>
          <cell r="I753">
            <v>0</v>
          </cell>
          <cell r="J753">
            <v>0</v>
          </cell>
          <cell r="K753" t="str">
            <v>KING BEVERAGE LIMITED 5 TH FLOOR</v>
          </cell>
          <cell r="L753" t="str">
            <v>Pend</v>
          </cell>
          <cell r="M753" t="str">
            <v>Pend</v>
          </cell>
          <cell r="N753" t="str">
            <v>Pend</v>
          </cell>
          <cell r="O753" t="str">
            <v>TUBORG GREEN PREMIUM BEER 4 6 ALC BOTTLE VOL 0 5L 2203000100 CB REF NUMBERS 5675234 286593428 ON CARRIAGE FOR ACCOUNT OF CONSIGNEE INTRANSIT TO ICD EMBAKASI NAIROBI</v>
          </cell>
          <cell r="P753" t="str">
            <v>Pend</v>
          </cell>
          <cell r="Q753" t="str">
            <v>Pend</v>
          </cell>
          <cell r="R753" t="str">
            <v>Pend</v>
          </cell>
          <cell r="S753" t="str">
            <v>5. 30 DAYS TO 1 YEAR</v>
          </cell>
          <cell r="T753" t="str">
            <v>PENDING DECLARATION</v>
          </cell>
        </row>
        <row r="754">
          <cell r="A754" t="str">
            <v>MRKU7502534</v>
          </cell>
          <cell r="B754">
            <v>20</v>
          </cell>
          <cell r="C754">
            <v>43865</v>
          </cell>
          <cell r="D754">
            <v>204</v>
          </cell>
          <cell r="E754" t="str">
            <v>588918721</v>
          </cell>
          <cell r="F754" t="str">
            <v>ICDN</v>
          </cell>
          <cell r="G754" t="str">
            <v>CFS1B</v>
          </cell>
          <cell r="H754">
            <v>0</v>
          </cell>
          <cell r="I754">
            <v>0</v>
          </cell>
          <cell r="J754">
            <v>0</v>
          </cell>
          <cell r="K754" t="str">
            <v>KING BEVERAGE LIMITED 5 TH FLOOR</v>
          </cell>
          <cell r="L754" t="str">
            <v>Pend</v>
          </cell>
          <cell r="M754" t="str">
            <v>Pend</v>
          </cell>
          <cell r="N754" t="str">
            <v>Pend</v>
          </cell>
          <cell r="O754" t="str">
            <v>TUBORG GREEN PREMIUM BEER 4 6 ALC BOTTLE VOL 0 5L 2203000100 CB REF NUMBERS 5675234 286593428 ON CARRIAGE FOR ACCOUNT OF CONSIGNEE INTRANSIT TO ICD EMBAKASI NAIROBI</v>
          </cell>
          <cell r="P754" t="str">
            <v>Pend</v>
          </cell>
          <cell r="Q754" t="str">
            <v>Pend</v>
          </cell>
          <cell r="R754" t="str">
            <v>Pend</v>
          </cell>
          <cell r="S754" t="str">
            <v>5. 30 DAYS TO 1 YEAR</v>
          </cell>
          <cell r="T754" t="str">
            <v>PENDING DECLARATION</v>
          </cell>
        </row>
        <row r="755">
          <cell r="A755" t="str">
            <v>UETU2595487</v>
          </cell>
          <cell r="B755">
            <v>20</v>
          </cell>
          <cell r="C755">
            <v>43865</v>
          </cell>
          <cell r="D755">
            <v>204</v>
          </cell>
          <cell r="E755" t="str">
            <v>588918721</v>
          </cell>
          <cell r="F755" t="str">
            <v>ICDN</v>
          </cell>
          <cell r="G755" t="str">
            <v>A1B/17/03/1</v>
          </cell>
          <cell r="H755">
            <v>0</v>
          </cell>
          <cell r="I755">
            <v>0</v>
          </cell>
          <cell r="J755">
            <v>0</v>
          </cell>
          <cell r="K755" t="str">
            <v>KING BEVERAGE LIMITED 5 TH FLOOR</v>
          </cell>
          <cell r="L755" t="str">
            <v>Pend</v>
          </cell>
          <cell r="M755" t="str">
            <v>Pend</v>
          </cell>
          <cell r="N755" t="str">
            <v>Pend</v>
          </cell>
          <cell r="O755" t="str">
            <v>TUBORG GREEN PREMIUM BEER 4 6 ALC BOTTLE VOL 0 5L 2203000100 CB REF NUMBERS 5675234 286593428 ON CARRIAGE FOR ACCOUNT OF CONSIGNEE INTRANSIT TO ICD EMBAKASI NAIROBI</v>
          </cell>
          <cell r="P755" t="str">
            <v>Pend</v>
          </cell>
          <cell r="Q755" t="str">
            <v>Pend</v>
          </cell>
          <cell r="R755" t="str">
            <v>Pend</v>
          </cell>
          <cell r="S755" t="str">
            <v>5. 30 DAYS TO 1 YEAR</v>
          </cell>
          <cell r="T755" t="str">
            <v>PENDING DECLARATION</v>
          </cell>
        </row>
        <row r="756">
          <cell r="A756" t="str">
            <v>MRKU9376836</v>
          </cell>
          <cell r="B756">
            <v>20</v>
          </cell>
          <cell r="C756">
            <v>43865</v>
          </cell>
          <cell r="D756">
            <v>204</v>
          </cell>
          <cell r="E756" t="str">
            <v>588918721</v>
          </cell>
          <cell r="F756" t="str">
            <v>ICDN</v>
          </cell>
          <cell r="G756" t="str">
            <v>A1B/59/05/1</v>
          </cell>
          <cell r="H756">
            <v>0</v>
          </cell>
          <cell r="I756">
            <v>0</v>
          </cell>
          <cell r="J756">
            <v>0</v>
          </cell>
          <cell r="K756" t="str">
            <v>KING BEVERAGE LIMITED 5 TH FLOOR</v>
          </cell>
          <cell r="L756" t="str">
            <v>Pend</v>
          </cell>
          <cell r="M756" t="str">
            <v>Pend</v>
          </cell>
          <cell r="N756" t="str">
            <v>Pend</v>
          </cell>
          <cell r="O756" t="str">
            <v>TUBORG GREEN PREMIUM BEER 4 6 ALC BOTTLE VOL 0 5L 2203000100 CB REF NUMBERS 5675234 286593428 ON CARRIAGE FOR ACCOUNT OF CONSIGNEE INTRANSIT TO ICD EMBAKASI NAIROBI</v>
          </cell>
          <cell r="P756" t="str">
            <v>Pend</v>
          </cell>
          <cell r="Q756" t="str">
            <v>Pend</v>
          </cell>
          <cell r="R756" t="str">
            <v>Pend</v>
          </cell>
          <cell r="S756" t="str">
            <v>5. 30 DAYS TO 1 YEAR</v>
          </cell>
          <cell r="T756" t="str">
            <v>PENDING DECLARATION</v>
          </cell>
        </row>
        <row r="757">
          <cell r="A757" t="str">
            <v>MSKU2080269</v>
          </cell>
          <cell r="B757">
            <v>20</v>
          </cell>
          <cell r="C757">
            <v>43865</v>
          </cell>
          <cell r="D757">
            <v>204</v>
          </cell>
          <cell r="E757" t="str">
            <v>588918721</v>
          </cell>
          <cell r="F757" t="str">
            <v>ICDN</v>
          </cell>
          <cell r="G757" t="str">
            <v>CFS1D</v>
          </cell>
          <cell r="H757">
            <v>0</v>
          </cell>
          <cell r="I757">
            <v>0</v>
          </cell>
          <cell r="J757">
            <v>0</v>
          </cell>
          <cell r="K757" t="str">
            <v>KING BEVERAGE LIMITED 5 TH FLOOR</v>
          </cell>
          <cell r="L757" t="str">
            <v>Pend</v>
          </cell>
          <cell r="M757" t="str">
            <v>Pend</v>
          </cell>
          <cell r="N757" t="str">
            <v>Pend</v>
          </cell>
          <cell r="O757" t="str">
            <v>TUBORG GREEN PREMIUM BEER 4 6 ALC BOTTLE VOL 0 5L 2203000100 CB REF NUMBERS 5675234 286593428 ON CARRIAGE FOR ACCOUNT OF CONSIGNEE INTRANSIT TO ICD EMBAKASI NAIROBI</v>
          </cell>
          <cell r="P757" t="str">
            <v>Pend</v>
          </cell>
          <cell r="Q757" t="str">
            <v>Pend</v>
          </cell>
          <cell r="R757" t="str">
            <v>Pend</v>
          </cell>
          <cell r="S757" t="str">
            <v>5. 30 DAYS TO 1 YEAR</v>
          </cell>
          <cell r="T757" t="str">
            <v>PENDING DECLARATION</v>
          </cell>
        </row>
        <row r="758">
          <cell r="A758" t="str">
            <v>TEMU7399264</v>
          </cell>
          <cell r="B758">
            <v>40</v>
          </cell>
          <cell r="C758">
            <v>43866</v>
          </cell>
          <cell r="D758">
            <v>203</v>
          </cell>
          <cell r="E758" t="str">
            <v>FRA0363294</v>
          </cell>
          <cell r="F758" t="str">
            <v>ICDN</v>
          </cell>
          <cell r="G758" t="str">
            <v>A1D/40/06/1</v>
          </cell>
          <cell r="H758">
            <v>2020</v>
          </cell>
          <cell r="I758" t="str">
            <v>ICD</v>
          </cell>
          <cell r="J758" t="str">
            <v>190736 </v>
          </cell>
          <cell r="K758" t="str">
            <v>RIVATEX EAST AFRICA LIMITED</v>
          </cell>
          <cell r="L758" t="str">
            <v>SKY LINE GLOBAL SERVICES LTD</v>
          </cell>
          <cell r="M758">
            <v>43913</v>
          </cell>
          <cell r="N758" t="str">
            <v>Pend</v>
          </cell>
          <cell r="O758" t="str">
            <v>3 STAGE CAUSTIC SODA RECOVERY PLANT AS PER PROFORMA INVOICE NO PKE-3017 2018-R1 DATED 22 06 2018 CIF MOMBA SA PORT KENYA INCOTERMS 2010 LC REF NO OLCF000009519 FREIGHT PREPAID</v>
          </cell>
          <cell r="P758" t="str">
            <v>Pend</v>
          </cell>
          <cell r="Q758" t="str">
            <v>Pend</v>
          </cell>
          <cell r="R758" t="str">
            <v>Pend</v>
          </cell>
          <cell r="S758" t="str">
            <v>5. 30 DAYS TO 1 YEAR</v>
          </cell>
          <cell r="T758" t="str">
            <v>RELEASE PROCESS</v>
          </cell>
        </row>
        <row r="759">
          <cell r="A759" t="str">
            <v>APHU7026636</v>
          </cell>
          <cell r="B759">
            <v>40</v>
          </cell>
          <cell r="C759">
            <v>43866</v>
          </cell>
          <cell r="D759">
            <v>203</v>
          </cell>
          <cell r="E759" t="str">
            <v>FRA0363294</v>
          </cell>
          <cell r="F759" t="str">
            <v>ICDN</v>
          </cell>
          <cell r="G759" t="str">
            <v>A1C/44/04/1</v>
          </cell>
          <cell r="H759">
            <v>2020</v>
          </cell>
          <cell r="I759" t="str">
            <v>ICD</v>
          </cell>
          <cell r="J759" t="str">
            <v>190736 </v>
          </cell>
          <cell r="K759" t="str">
            <v>RIVATEX EAST AFRICA LIMITED</v>
          </cell>
          <cell r="L759" t="str">
            <v>SKY LINE GLOBAL SERVICES LTD</v>
          </cell>
          <cell r="M759">
            <v>43913</v>
          </cell>
          <cell r="N759" t="str">
            <v>Pend</v>
          </cell>
          <cell r="O759" t="str">
            <v>3 STAGE CAUSTIC SODA RECOVERY PLANT AS PER PROFORMA INVOICE NO PKE-3017 2018-R1 DATED 22 06 2018 CIF MOMBA SA PORT KENYA INCOTERMS 2010 LC REF NO OLCF000009519 FREIGHT PREPAID</v>
          </cell>
          <cell r="P759" t="str">
            <v>Pend</v>
          </cell>
          <cell r="Q759" t="str">
            <v>Pend</v>
          </cell>
          <cell r="R759" t="str">
            <v>Pend</v>
          </cell>
          <cell r="S759" t="str">
            <v>5. 30 DAYS TO 1 YEAR</v>
          </cell>
          <cell r="T759" t="str">
            <v>RELEASE PROCESS</v>
          </cell>
        </row>
        <row r="760">
          <cell r="A760" t="str">
            <v>TGHU9632654</v>
          </cell>
          <cell r="B760">
            <v>40</v>
          </cell>
          <cell r="C760">
            <v>43866</v>
          </cell>
          <cell r="D760">
            <v>203</v>
          </cell>
          <cell r="E760" t="str">
            <v>FRA0363294</v>
          </cell>
          <cell r="F760" t="str">
            <v>ICDN</v>
          </cell>
          <cell r="G760" t="str">
            <v>A1C/56/06/1</v>
          </cell>
          <cell r="H760">
            <v>2020</v>
          </cell>
          <cell r="I760" t="str">
            <v>ICD</v>
          </cell>
          <cell r="J760" t="str">
            <v>190736 </v>
          </cell>
          <cell r="K760" t="str">
            <v>RIVATEX EAST AFRICA LIMITED</v>
          </cell>
          <cell r="L760" t="str">
            <v>SKY LINE GLOBAL SERVICES LTD</v>
          </cell>
          <cell r="M760">
            <v>43913</v>
          </cell>
          <cell r="N760" t="str">
            <v>Pend</v>
          </cell>
          <cell r="O760" t="str">
            <v>3 STAGE CAUSTIC SODA RECOVERY PLANT AS PER PROFORMA INVOICE NO PKE-3017 2018-R1 DATED 22 06 2018 CIF MOMBA SA PORT KENYA INCOTERMS 2010 LC REF NO OLCF000009519 FREIGHT PREPAID</v>
          </cell>
          <cell r="P760" t="str">
            <v>Pend</v>
          </cell>
          <cell r="Q760" t="str">
            <v>Pend</v>
          </cell>
          <cell r="R760" t="str">
            <v>Pend</v>
          </cell>
          <cell r="S760" t="str">
            <v>5. 30 DAYS TO 1 YEAR</v>
          </cell>
          <cell r="T760" t="str">
            <v>RELEASE PROCESS</v>
          </cell>
        </row>
        <row r="761">
          <cell r="A761" t="str">
            <v>MSKU5816559</v>
          </cell>
          <cell r="B761">
            <v>20</v>
          </cell>
          <cell r="C761">
            <v>43871</v>
          </cell>
          <cell r="D761">
            <v>198</v>
          </cell>
          <cell r="E761" t="str">
            <v>588918630</v>
          </cell>
          <cell r="F761" t="str">
            <v>ICDN</v>
          </cell>
          <cell r="G761" t="str">
            <v>CFS1</v>
          </cell>
          <cell r="H761">
            <v>2018</v>
          </cell>
          <cell r="I761" t="str">
            <v>ICD</v>
          </cell>
          <cell r="J761">
            <v>187320</v>
          </cell>
          <cell r="K761" t="str">
            <v>KING BEVERAGE LIMITED 5 TH FLOOR</v>
          </cell>
          <cell r="L761" t="str">
            <v>SPEDAG INTERFREIGHT KENYA LIMITED</v>
          </cell>
          <cell r="M761" t="str">
            <v>Pend</v>
          </cell>
          <cell r="N761" t="str">
            <v>Pend</v>
          </cell>
          <cell r="O761" t="str">
            <v>BEER CARLSBERG ALC 5 0 BOTTLE VOL 0 33L 2203000100 CB REF NUMBER S 5675211 286593446 ON CARRIAGE FOR ACCOUNT OF CONSIGNEE INTRANSI T TO ICD EMBAKASI NAIROBI</v>
          </cell>
          <cell r="P761" t="str">
            <v>Pend</v>
          </cell>
          <cell r="Q761" t="str">
            <v>Pend</v>
          </cell>
          <cell r="R761" t="str">
            <v>Pend</v>
          </cell>
          <cell r="S761" t="str">
            <v>5. 30 DAYS TO 1 YEAR</v>
          </cell>
          <cell r="T761" t="str">
            <v>PENDING DPC</v>
          </cell>
        </row>
        <row r="762">
          <cell r="A762" t="str">
            <v>MRKU9960304</v>
          </cell>
          <cell r="B762">
            <v>20</v>
          </cell>
          <cell r="C762">
            <v>43871</v>
          </cell>
          <cell r="D762">
            <v>198</v>
          </cell>
          <cell r="E762" t="str">
            <v>588918677</v>
          </cell>
          <cell r="F762" t="str">
            <v>ICDN</v>
          </cell>
          <cell r="G762" t="str">
            <v>A1B/03/04/1</v>
          </cell>
          <cell r="H762">
            <v>2020</v>
          </cell>
          <cell r="I762" t="str">
            <v>ICD</v>
          </cell>
          <cell r="J762" t="str">
            <v> 187292</v>
          </cell>
          <cell r="K762" t="str">
            <v>KING BEVERAGE LIMITED 5 TH FLOOR</v>
          </cell>
          <cell r="L762" t="str">
            <v>Pend</v>
          </cell>
          <cell r="M762" t="str">
            <v>Pend</v>
          </cell>
          <cell r="N762" t="str">
            <v>Pend</v>
          </cell>
          <cell r="O762" t="str">
            <v>BEER CARLSBERG ALC 5 0 BOTTLE VOL 0 33L 2203000100 CB REF NUMBER S 5675285 286671499 ON CARRIAGE FOR ACCOUNT OF CONSIGNEE INTRAN SIT TO ICD EMBAKASI NAIROBI</v>
          </cell>
          <cell r="P762" t="str">
            <v>Pend</v>
          </cell>
          <cell r="Q762" t="str">
            <v>Pend</v>
          </cell>
          <cell r="R762" t="str">
            <v>Pend</v>
          </cell>
          <cell r="S762" t="str">
            <v>5. 30 DAYS TO 1 YEAR</v>
          </cell>
          <cell r="T762" t="str">
            <v>PENDING DPC</v>
          </cell>
        </row>
        <row r="763">
          <cell r="A763" t="str">
            <v>TCLU1424300</v>
          </cell>
          <cell r="B763">
            <v>20</v>
          </cell>
          <cell r="C763">
            <v>43871</v>
          </cell>
          <cell r="D763">
            <v>198</v>
          </cell>
          <cell r="E763" t="str">
            <v>588918630</v>
          </cell>
          <cell r="F763" t="str">
            <v>ICDN</v>
          </cell>
          <cell r="G763" t="str">
            <v>A1B/49/02/1</v>
          </cell>
          <cell r="H763">
            <v>2018</v>
          </cell>
          <cell r="I763" t="str">
            <v>ICD</v>
          </cell>
          <cell r="J763">
            <v>187320</v>
          </cell>
          <cell r="K763" t="str">
            <v>KING BEVERAGE LIMITED 5 TH FLOOR</v>
          </cell>
          <cell r="L763" t="str">
            <v>SPEDAG INTERFREIGHT KENYA LIMITED</v>
          </cell>
          <cell r="M763" t="str">
            <v>Pend</v>
          </cell>
          <cell r="N763" t="str">
            <v>Pend</v>
          </cell>
          <cell r="O763" t="str">
            <v>BEER CARLSBERG ALC 5 0 BOTTLE VOL 0 33L 2203000100 CB REF NUMBER S 5675211 286593446 ON CARRIAGE FOR ACCOUNT OF CONSIGNEE INTRANSI T TO ICD EMBAKASI NAIROBI</v>
          </cell>
          <cell r="P763" t="str">
            <v>Pend</v>
          </cell>
          <cell r="Q763" t="str">
            <v>Pend</v>
          </cell>
          <cell r="R763" t="str">
            <v>Pend</v>
          </cell>
          <cell r="S763" t="str">
            <v>5. 30 DAYS TO 1 YEAR</v>
          </cell>
          <cell r="T763" t="str">
            <v>PENDING DPC</v>
          </cell>
        </row>
        <row r="764">
          <cell r="A764" t="str">
            <v>CAIU6200899</v>
          </cell>
          <cell r="B764">
            <v>20</v>
          </cell>
          <cell r="C764">
            <v>43871</v>
          </cell>
          <cell r="D764">
            <v>198</v>
          </cell>
          <cell r="E764" t="str">
            <v>588918677</v>
          </cell>
          <cell r="F764" t="str">
            <v>ICDN</v>
          </cell>
          <cell r="G764" t="str">
            <v>CSTM2</v>
          </cell>
          <cell r="H764">
            <v>2020</v>
          </cell>
          <cell r="I764" t="str">
            <v>ICD</v>
          </cell>
          <cell r="J764" t="str">
            <v> 187292</v>
          </cell>
          <cell r="K764" t="str">
            <v>KING BEVERAGE LIMITED 5 TH FLOOR</v>
          </cell>
          <cell r="L764" t="str">
            <v>Pend</v>
          </cell>
          <cell r="M764" t="str">
            <v>Pend</v>
          </cell>
          <cell r="N764" t="str">
            <v>Pend</v>
          </cell>
          <cell r="O764" t="str">
            <v>BEER CARLSBERG ALC 5 0 BOTTLE VOL 0 33L 2203000100 CB REF NUMBER S 5675285 286671499 ON CARRIAGE FOR ACCOUNT OF CONSIGNEE INTRAN SIT TO ICD EMBAKASI NAIROBI</v>
          </cell>
          <cell r="P764" t="str">
            <v>Pend</v>
          </cell>
          <cell r="Q764" t="str">
            <v>Pend</v>
          </cell>
          <cell r="R764" t="str">
            <v>Pend</v>
          </cell>
          <cell r="S764" t="str">
            <v>5. 30 DAYS TO 1 YEAR</v>
          </cell>
          <cell r="T764" t="str">
            <v>PENDING DPC</v>
          </cell>
        </row>
        <row r="765">
          <cell r="A765" t="str">
            <v>HASU1260945</v>
          </cell>
          <cell r="B765">
            <v>20</v>
          </cell>
          <cell r="C765">
            <v>43871</v>
          </cell>
          <cell r="D765">
            <v>198</v>
          </cell>
          <cell r="E765" t="str">
            <v>588918677</v>
          </cell>
          <cell r="F765" t="str">
            <v>ICDN</v>
          </cell>
          <cell r="G765" t="str">
            <v>A1B/79/05/2</v>
          </cell>
          <cell r="H765">
            <v>2020</v>
          </cell>
          <cell r="I765" t="str">
            <v>ICD</v>
          </cell>
          <cell r="J765" t="str">
            <v> 187292</v>
          </cell>
          <cell r="K765" t="str">
            <v>KING BEVERAGE LIMITED 5 TH FLOOR</v>
          </cell>
          <cell r="L765" t="str">
            <v>Pend</v>
          </cell>
          <cell r="M765" t="str">
            <v>Pend</v>
          </cell>
          <cell r="N765" t="str">
            <v>Pend</v>
          </cell>
          <cell r="O765" t="str">
            <v>BEER CARLSBERG ALC 5 0 BOTTLE VOL 0 33L 2203000100 CB REF NUMBER S 5675285 286671499 ON CARRIAGE FOR ACCOUNT OF CONSIGNEE INTRAN SIT TO ICD EMBAKASI NAIROBI</v>
          </cell>
          <cell r="P765" t="str">
            <v>Pend</v>
          </cell>
          <cell r="Q765" t="str">
            <v>Pend</v>
          </cell>
          <cell r="R765" t="str">
            <v>Pend</v>
          </cell>
          <cell r="S765" t="str">
            <v>5. 30 DAYS TO 1 YEAR</v>
          </cell>
          <cell r="T765" t="str">
            <v>PENDING DPC</v>
          </cell>
        </row>
        <row r="766">
          <cell r="A766" t="str">
            <v>XINU1277201</v>
          </cell>
          <cell r="B766">
            <v>20</v>
          </cell>
          <cell r="C766">
            <v>43871</v>
          </cell>
          <cell r="D766">
            <v>198</v>
          </cell>
          <cell r="E766" t="str">
            <v>588918677</v>
          </cell>
          <cell r="F766" t="str">
            <v>ICDN</v>
          </cell>
          <cell r="G766" t="str">
            <v>A2B/33/04/1</v>
          </cell>
          <cell r="H766">
            <v>2020</v>
          </cell>
          <cell r="I766" t="str">
            <v>ICD</v>
          </cell>
          <cell r="J766" t="str">
            <v> 187292</v>
          </cell>
          <cell r="K766" t="str">
            <v>KING BEVERAGE LIMITED 5 TH FLOOR</v>
          </cell>
          <cell r="L766" t="str">
            <v>Pend</v>
          </cell>
          <cell r="M766" t="str">
            <v>Pend</v>
          </cell>
          <cell r="N766" t="str">
            <v>Pend</v>
          </cell>
          <cell r="O766" t="str">
            <v>BEER CARLSBERG ALC 5 0 BOTTLE VOL 0 33L 2203000100 CB REF NUMBER S 5675285 286671499 ON CARRIAGE FOR ACCOUNT OF CONSIGNEE INTRAN SIT TO ICD EMBAKASI NAIROBI</v>
          </cell>
          <cell r="P766" t="str">
            <v>Pend</v>
          </cell>
          <cell r="Q766" t="str">
            <v>Pend</v>
          </cell>
          <cell r="R766" t="str">
            <v>Pend</v>
          </cell>
          <cell r="S766" t="str">
            <v>5. 30 DAYS TO 1 YEAR</v>
          </cell>
          <cell r="T766" t="str">
            <v>PENDING DPC</v>
          </cell>
        </row>
        <row r="767">
          <cell r="A767" t="str">
            <v>PONU0860538</v>
          </cell>
          <cell r="B767">
            <v>20</v>
          </cell>
          <cell r="C767">
            <v>43872</v>
          </cell>
          <cell r="D767">
            <v>197</v>
          </cell>
          <cell r="E767" t="str">
            <v>588918630</v>
          </cell>
          <cell r="F767" t="str">
            <v>ICDN</v>
          </cell>
          <cell r="G767" t="str">
            <v>CFS1A</v>
          </cell>
          <cell r="H767">
            <v>2018</v>
          </cell>
          <cell r="I767" t="str">
            <v>ICD</v>
          </cell>
          <cell r="J767">
            <v>187320</v>
          </cell>
          <cell r="K767" t="str">
            <v>KING BEVERAGE LIMITED 5 TH FLOOR</v>
          </cell>
          <cell r="L767" t="str">
            <v>SPEDAG INTERFREIGHT KENYA LIMITED</v>
          </cell>
          <cell r="M767" t="str">
            <v>Pend</v>
          </cell>
          <cell r="N767" t="str">
            <v>Pend</v>
          </cell>
          <cell r="O767" t="str">
            <v>BEER CARLSBERG ALC 5 0 BOTTLE VOL 0 33L 2203000100 CB REF NUMBER S 5675211 286593446 ON CARRIAGE FOR ACCOUNT OF CONSIGNEE INTRANSI T TO ICD EMBAKASI NAIROBI</v>
          </cell>
          <cell r="P767" t="str">
            <v>Pend</v>
          </cell>
          <cell r="Q767" t="str">
            <v>Pend</v>
          </cell>
          <cell r="R767" t="str">
            <v>Pend</v>
          </cell>
          <cell r="S767" t="str">
            <v>5. 30 DAYS TO 1 YEAR</v>
          </cell>
          <cell r="T767" t="str">
            <v>PENDING DPC</v>
          </cell>
        </row>
        <row r="768">
          <cell r="A768" t="str">
            <v>MRKU8784849</v>
          </cell>
          <cell r="B768">
            <v>20</v>
          </cell>
          <cell r="C768">
            <v>43872</v>
          </cell>
          <cell r="D768">
            <v>197</v>
          </cell>
          <cell r="E768" t="str">
            <v>588918677</v>
          </cell>
          <cell r="F768" t="str">
            <v>ICDN</v>
          </cell>
          <cell r="G768" t="str">
            <v>CFS1A</v>
          </cell>
          <cell r="H768">
            <v>2020</v>
          </cell>
          <cell r="I768" t="str">
            <v>ICD</v>
          </cell>
          <cell r="J768" t="str">
            <v> 187292</v>
          </cell>
          <cell r="K768" t="str">
            <v>KING BEVERAGE LIMITED 5 TH FLOOR</v>
          </cell>
          <cell r="L768" t="str">
            <v>Pend</v>
          </cell>
          <cell r="M768" t="str">
            <v>Pend</v>
          </cell>
          <cell r="N768" t="str">
            <v>Pend</v>
          </cell>
          <cell r="O768" t="str">
            <v>BEER CARLSBERG ALC 5 0 BOTTLE VOL 0 33L 2203000100 CB REF NUMBER S 5675285 286671499 ON CARRIAGE FOR ACCOUNT OF CONSIGNEE INTRAN SIT TO ICD EMBAKASI NAIROBI</v>
          </cell>
          <cell r="P768" t="str">
            <v>Pend</v>
          </cell>
          <cell r="Q768" t="str">
            <v>Pend</v>
          </cell>
          <cell r="R768" t="str">
            <v>Pend</v>
          </cell>
          <cell r="S768" t="str">
            <v>5. 30 DAYS TO 1 YEAR</v>
          </cell>
          <cell r="T768" t="str">
            <v>PENDING DPC</v>
          </cell>
        </row>
        <row r="769">
          <cell r="A769" t="str">
            <v>MRKU9185362</v>
          </cell>
          <cell r="B769">
            <v>20</v>
          </cell>
          <cell r="C769">
            <v>43872</v>
          </cell>
          <cell r="D769">
            <v>197</v>
          </cell>
          <cell r="E769" t="str">
            <v>588918677</v>
          </cell>
          <cell r="F769" t="str">
            <v>ICDN</v>
          </cell>
          <cell r="G769" t="str">
            <v>A1B/45/03/2</v>
          </cell>
          <cell r="H769">
            <v>2020</v>
          </cell>
          <cell r="I769" t="str">
            <v>ICD</v>
          </cell>
          <cell r="J769" t="str">
            <v> 187292</v>
          </cell>
          <cell r="K769" t="str">
            <v>KING BEVERAGE LIMITED 5 TH FLOOR</v>
          </cell>
          <cell r="L769" t="str">
            <v>Pend</v>
          </cell>
          <cell r="M769" t="str">
            <v>Pend</v>
          </cell>
          <cell r="N769" t="str">
            <v>Pend</v>
          </cell>
          <cell r="O769" t="str">
            <v>BEER CARLSBERG ALC 5 0 BOTTLE VOL 0 33L 2203000100 CB REF NUMBER S 5675285 286671499 ON CARRIAGE FOR ACCOUNT OF CONSIGNEE INTRAN SIT TO ICD EMBAKASI NAIROBI</v>
          </cell>
          <cell r="P769" t="str">
            <v>Pend</v>
          </cell>
          <cell r="Q769" t="str">
            <v>Pend</v>
          </cell>
          <cell r="R769" t="str">
            <v>Pend</v>
          </cell>
          <cell r="S769" t="str">
            <v>5. 30 DAYS TO 1 YEAR</v>
          </cell>
          <cell r="T769" t="str">
            <v>PENDING DPC</v>
          </cell>
        </row>
        <row r="770">
          <cell r="A770" t="str">
            <v>MRKU9762090</v>
          </cell>
          <cell r="B770">
            <v>20</v>
          </cell>
          <cell r="C770">
            <v>43872</v>
          </cell>
          <cell r="D770">
            <v>197</v>
          </cell>
          <cell r="E770" t="str">
            <v>588918630</v>
          </cell>
          <cell r="F770" t="str">
            <v>ICDN</v>
          </cell>
          <cell r="G770" t="str">
            <v>A1B/75/02/1</v>
          </cell>
          <cell r="H770">
            <v>2018</v>
          </cell>
          <cell r="I770" t="str">
            <v>ICD</v>
          </cell>
          <cell r="J770">
            <v>187320</v>
          </cell>
          <cell r="K770" t="str">
            <v>KING BEVERAGE LIMITED 5 TH FLOOR</v>
          </cell>
          <cell r="L770" t="str">
            <v>SPEDAG INTERFREIGHT KENYA LIMITED</v>
          </cell>
          <cell r="M770" t="str">
            <v>Pend</v>
          </cell>
          <cell r="N770" t="str">
            <v>Pend</v>
          </cell>
          <cell r="O770" t="str">
            <v>BEER CARLSBERG ALC 5 0 BOTTLE VOL 0 33L 2203000100 CB REF NUMBER S 5675211 286593446 ON CARRIAGE FOR ACCOUNT OF CONSIGNEE INTRANSI T TO ICD EMBAKASI NAIROBI</v>
          </cell>
          <cell r="P770" t="str">
            <v>Pend</v>
          </cell>
          <cell r="Q770" t="str">
            <v>Pend</v>
          </cell>
          <cell r="R770" t="str">
            <v>Pend</v>
          </cell>
          <cell r="S770" t="str">
            <v>5. 30 DAYS TO 1 YEAR</v>
          </cell>
          <cell r="T770" t="str">
            <v>PENDING DPC</v>
          </cell>
        </row>
        <row r="771">
          <cell r="A771" t="str">
            <v>MRKU9623330</v>
          </cell>
          <cell r="B771">
            <v>20</v>
          </cell>
          <cell r="C771">
            <v>43872</v>
          </cell>
          <cell r="D771">
            <v>197</v>
          </cell>
          <cell r="E771" t="str">
            <v>588918677</v>
          </cell>
          <cell r="F771" t="str">
            <v>ICDN</v>
          </cell>
          <cell r="G771" t="str">
            <v>A1B/19/04/1</v>
          </cell>
          <cell r="H771">
            <v>2020</v>
          </cell>
          <cell r="I771" t="str">
            <v>ICD</v>
          </cell>
          <cell r="J771" t="str">
            <v> 187292</v>
          </cell>
          <cell r="K771" t="str">
            <v>KING BEVERAGE LIMITED 5 TH FLOOR</v>
          </cell>
          <cell r="L771" t="str">
            <v>Pend</v>
          </cell>
          <cell r="M771" t="str">
            <v>Pend</v>
          </cell>
          <cell r="N771" t="str">
            <v>Pend</v>
          </cell>
          <cell r="O771" t="str">
            <v>BEER CARLSBERG ALC 5 0 BOTTLE VOL 0 33L 2203000100 CB REF NUMBER S 5675285 286671499 ON CARRIAGE FOR ACCOUNT OF CONSIGNEE INTRAN SIT TO ICD EMBAKASI NAIROBI</v>
          </cell>
          <cell r="P771" t="str">
            <v>Pend</v>
          </cell>
          <cell r="Q771" t="str">
            <v>Pend</v>
          </cell>
          <cell r="R771" t="str">
            <v>Pend</v>
          </cell>
          <cell r="S771" t="str">
            <v>5. 30 DAYS TO 1 YEAR</v>
          </cell>
          <cell r="T771" t="str">
            <v>PENDING DPC</v>
          </cell>
        </row>
        <row r="772">
          <cell r="A772" t="str">
            <v>TGHU3025231</v>
          </cell>
          <cell r="B772">
            <v>20</v>
          </cell>
          <cell r="C772">
            <v>43872</v>
          </cell>
          <cell r="D772">
            <v>197</v>
          </cell>
          <cell r="E772" t="str">
            <v>588918630</v>
          </cell>
          <cell r="F772" t="str">
            <v>ICDN</v>
          </cell>
          <cell r="G772" t="str">
            <v>A1B/67/06/1</v>
          </cell>
          <cell r="H772">
            <v>2018</v>
          </cell>
          <cell r="I772" t="str">
            <v>ICD</v>
          </cell>
          <cell r="J772">
            <v>187320</v>
          </cell>
          <cell r="K772" t="str">
            <v>KING BEVERAGE LIMITED 5 TH FLOOR</v>
          </cell>
          <cell r="L772" t="str">
            <v>SPEDAG INTERFREIGHT KENYA LIMITED</v>
          </cell>
          <cell r="M772" t="str">
            <v>Pend</v>
          </cell>
          <cell r="N772" t="str">
            <v>Pend</v>
          </cell>
          <cell r="O772" t="str">
            <v>BEER CARLSBERG ALC 5 0 BOTTLE VOL 0 33L 2203000100 CB REF NUMBER S 5675211 286593446 ON CARRIAGE FOR ACCOUNT OF CONSIGNEE INTRANSI T TO ICD EMBAKASI NAIROBI</v>
          </cell>
          <cell r="P772" t="str">
            <v>Pend</v>
          </cell>
          <cell r="Q772" t="str">
            <v>Pend</v>
          </cell>
          <cell r="R772" t="str">
            <v>Pend</v>
          </cell>
          <cell r="S772" t="str">
            <v>5. 30 DAYS TO 1 YEAR</v>
          </cell>
          <cell r="T772" t="str">
            <v>PENDING DPC</v>
          </cell>
        </row>
        <row r="773">
          <cell r="A773" t="str">
            <v>MSKU3562938</v>
          </cell>
          <cell r="B773">
            <v>20</v>
          </cell>
          <cell r="C773">
            <v>43872</v>
          </cell>
          <cell r="D773">
            <v>197</v>
          </cell>
          <cell r="E773" t="str">
            <v>588918630</v>
          </cell>
          <cell r="F773" t="str">
            <v>ICDN</v>
          </cell>
          <cell r="G773" t="str">
            <v>A1B/79/05/2</v>
          </cell>
          <cell r="H773">
            <v>2018</v>
          </cell>
          <cell r="I773" t="str">
            <v>ICD</v>
          </cell>
          <cell r="J773">
            <v>187320</v>
          </cell>
          <cell r="K773" t="str">
            <v>KING BEVERAGE LIMITED 5 TH FLOOR</v>
          </cell>
          <cell r="L773" t="str">
            <v>SPEDAG INTERFREIGHT KENYA LIMITED</v>
          </cell>
          <cell r="M773" t="str">
            <v>Pend</v>
          </cell>
          <cell r="N773" t="str">
            <v>Pend</v>
          </cell>
          <cell r="O773" t="str">
            <v>BEER CARLSBERG ALC 5 0 BOTTLE VOL 0 33L 2203000100 CB REF NUMBER S 5675211 286593446 ON CARRIAGE FOR ACCOUNT OF CONSIGNEE INTRANSI T TO ICD EMBAKASI NAIROBI</v>
          </cell>
          <cell r="P773" t="str">
            <v>Pend</v>
          </cell>
          <cell r="Q773" t="str">
            <v>Pend</v>
          </cell>
          <cell r="R773" t="str">
            <v>Pend</v>
          </cell>
          <cell r="S773" t="str">
            <v>5. 30 DAYS TO 1 YEAR</v>
          </cell>
          <cell r="T773" t="str">
            <v>PENDING DPC</v>
          </cell>
        </row>
        <row r="774">
          <cell r="A774" t="str">
            <v>HASU1032776</v>
          </cell>
          <cell r="B774">
            <v>20</v>
          </cell>
          <cell r="C774">
            <v>43872</v>
          </cell>
          <cell r="D774">
            <v>197</v>
          </cell>
          <cell r="E774" t="str">
            <v>588918630</v>
          </cell>
          <cell r="F774" t="str">
            <v>ICDN</v>
          </cell>
          <cell r="G774" t="str">
            <v>CSTM2</v>
          </cell>
          <cell r="H774">
            <v>2018</v>
          </cell>
          <cell r="I774" t="str">
            <v>ICD</v>
          </cell>
          <cell r="J774">
            <v>187320</v>
          </cell>
          <cell r="K774" t="str">
            <v>KING BEVERAGE LIMITED 5 TH FLOOR</v>
          </cell>
          <cell r="L774" t="str">
            <v>SPEDAG INTERFREIGHT KENYA LIMITED</v>
          </cell>
          <cell r="M774" t="str">
            <v>Pend</v>
          </cell>
          <cell r="N774" t="str">
            <v>Pend</v>
          </cell>
          <cell r="O774" t="str">
            <v>BEER CARLSBERG ALC 5 0 BOTTLE VOL 0 33L 2203000100 CB REF NUMBER S 5675211 286593446 ON CARRIAGE FOR ACCOUNT OF CONSIGNEE INTRANSI T TO ICD EMBAKASI NAIROBI</v>
          </cell>
          <cell r="P774" t="str">
            <v>Pend</v>
          </cell>
          <cell r="Q774" t="str">
            <v>Pend</v>
          </cell>
          <cell r="R774" t="str">
            <v>Pend</v>
          </cell>
          <cell r="S774" t="str">
            <v>5. 30 DAYS TO 1 YEAR</v>
          </cell>
          <cell r="T774" t="str">
            <v>PENDING DPC</v>
          </cell>
        </row>
        <row r="775">
          <cell r="A775" t="str">
            <v>MRKU7893280</v>
          </cell>
          <cell r="B775">
            <v>20</v>
          </cell>
          <cell r="C775">
            <v>43872</v>
          </cell>
          <cell r="D775">
            <v>197</v>
          </cell>
          <cell r="E775" t="str">
            <v>588918630</v>
          </cell>
          <cell r="F775" t="str">
            <v>ICDN</v>
          </cell>
          <cell r="G775" t="str">
            <v>A2B/21/02/1</v>
          </cell>
          <cell r="H775">
            <v>2018</v>
          </cell>
          <cell r="I775" t="str">
            <v>ICD</v>
          </cell>
          <cell r="J775">
            <v>187320</v>
          </cell>
          <cell r="K775" t="str">
            <v>KING BEVERAGE LIMITED 5 TH FLOOR</v>
          </cell>
          <cell r="L775" t="str">
            <v>SPEDAG INTERFREIGHT KENYA LIMITED</v>
          </cell>
          <cell r="M775" t="str">
            <v>Pend</v>
          </cell>
          <cell r="N775" t="str">
            <v>Pend</v>
          </cell>
          <cell r="O775" t="str">
            <v>BEER CARLSBERG ALC 5 0 BOTTLE VOL 0 33L 2203000100 CB REF NUMBER S 5675211 286593446 ON CARRIAGE FOR ACCOUNT OF CONSIGNEE INTRANSI T TO ICD EMBAKASI NAIROBI</v>
          </cell>
          <cell r="P775" t="str">
            <v>Pend</v>
          </cell>
          <cell r="Q775" t="str">
            <v>Pend</v>
          </cell>
          <cell r="R775" t="str">
            <v>Pend</v>
          </cell>
          <cell r="S775" t="str">
            <v>5. 30 DAYS TO 1 YEAR</v>
          </cell>
          <cell r="T775" t="str">
            <v>PENDING DPC</v>
          </cell>
        </row>
        <row r="776">
          <cell r="A776" t="str">
            <v>MSKU5869184</v>
          </cell>
          <cell r="B776">
            <v>20</v>
          </cell>
          <cell r="C776">
            <v>43873</v>
          </cell>
          <cell r="D776">
            <v>196</v>
          </cell>
          <cell r="E776" t="str">
            <v>588918677</v>
          </cell>
          <cell r="F776" t="str">
            <v>ICDN</v>
          </cell>
          <cell r="G776" t="str">
            <v>CFS1B</v>
          </cell>
          <cell r="H776">
            <v>2020</v>
          </cell>
          <cell r="I776" t="str">
            <v>ICD</v>
          </cell>
          <cell r="J776" t="str">
            <v> 187292</v>
          </cell>
          <cell r="K776" t="str">
            <v>KING BEVERAGE LIMITED 5 TH FLOOR</v>
          </cell>
          <cell r="L776" t="str">
            <v>Pend</v>
          </cell>
          <cell r="M776" t="str">
            <v>Pend</v>
          </cell>
          <cell r="N776" t="str">
            <v>Pend</v>
          </cell>
          <cell r="O776" t="str">
            <v>BEER CARLSBERG ALC 5 0 BOTTLE VOL 0 33L 2203000100 CB REF NUMBER S 5675285 286671499 ON CARRIAGE FOR ACCOUNT OF CONSIGNEE INTRAN SIT TO ICD EMBAKASI NAIROBI</v>
          </cell>
          <cell r="P776" t="str">
            <v>Pend</v>
          </cell>
          <cell r="Q776" t="str">
            <v>Pend</v>
          </cell>
          <cell r="R776" t="str">
            <v>Pend</v>
          </cell>
          <cell r="S776" t="str">
            <v>5. 30 DAYS TO 1 YEAR</v>
          </cell>
          <cell r="T776" t="str">
            <v>PENDING DPC</v>
          </cell>
        </row>
        <row r="777">
          <cell r="A777" t="str">
            <v>TCNU3012377</v>
          </cell>
          <cell r="B777">
            <v>40</v>
          </cell>
          <cell r="C777">
            <v>43873</v>
          </cell>
          <cell r="D777">
            <v>196</v>
          </cell>
          <cell r="E777" t="str">
            <v>149906293382</v>
          </cell>
          <cell r="F777" t="str">
            <v>ICDN</v>
          </cell>
          <cell r="G777" t="str">
            <v>CFS1E</v>
          </cell>
          <cell r="H777">
            <v>0</v>
          </cell>
          <cell r="I777">
            <v>0</v>
          </cell>
          <cell r="J777">
            <v>0</v>
          </cell>
          <cell r="K777" t="str">
            <v>CAIRO T AND D LIMITED</v>
          </cell>
          <cell r="L777" t="str">
            <v>Pend</v>
          </cell>
          <cell r="M777" t="str">
            <v>Pend</v>
          </cell>
          <cell r="N777" t="str">
            <v>Pend</v>
          </cell>
          <cell r="O777" t="str">
            <v>COOKWARE SET TEL 254769241484N M COOKWARE SET TEL 254769241484</v>
          </cell>
          <cell r="P777" t="str">
            <v>Pend</v>
          </cell>
          <cell r="Q777" t="str">
            <v>Pend</v>
          </cell>
          <cell r="R777" t="str">
            <v>Pend</v>
          </cell>
          <cell r="S777" t="str">
            <v>5. 30 DAYS TO 1 YEAR</v>
          </cell>
          <cell r="T777" t="str">
            <v>PENDING DECLARATION</v>
          </cell>
        </row>
        <row r="778">
          <cell r="A778" t="str">
            <v>TCNU5145147</v>
          </cell>
          <cell r="B778">
            <v>40</v>
          </cell>
          <cell r="C778">
            <v>43874</v>
          </cell>
          <cell r="D778">
            <v>195</v>
          </cell>
          <cell r="E778" t="str">
            <v>COSU6229670400</v>
          </cell>
          <cell r="F778" t="str">
            <v>ICDN</v>
          </cell>
          <cell r="G778" t="str">
            <v>A1A/30/04/1</v>
          </cell>
          <cell r="H778">
            <v>2020</v>
          </cell>
          <cell r="I778" t="str">
            <v>ICD</v>
          </cell>
          <cell r="J778" t="str">
            <v>189379 </v>
          </cell>
          <cell r="K778" t="str">
            <v>DONG FANG DEV CO LTD</v>
          </cell>
          <cell r="L778" t="str">
            <v>SONGHONG FREIGHT SERVICES LIMITED</v>
          </cell>
          <cell r="M778">
            <v>43899</v>
          </cell>
          <cell r="N778" t="str">
            <v>Pend</v>
          </cell>
          <cell r="O778" t="str">
            <v>UPHOLSTERY FABRIC 42PKGS UPHOLSTERY FABRIC 125PKGS WARDROBE SLIDING RAIL 32PKGS IRON ROD ACCESSORIES 291PKGS WOOD DOWEL 3PKGS TEL +86-17662902579 764304309 QQ COM TAX NO 91371300MA3EREKG99 PIN NO P051132178V SHIPPERS LOAD STOW COUNT PLACE OF DELIVERY ICD EMBAKASI</v>
          </cell>
          <cell r="P778" t="str">
            <v>Pend</v>
          </cell>
          <cell r="Q778" t="str">
            <v>Pend</v>
          </cell>
          <cell r="R778" t="str">
            <v>Pend</v>
          </cell>
          <cell r="S778" t="str">
            <v>5. 30 DAYS TO 1 YEAR</v>
          </cell>
          <cell r="T778" t="str">
            <v>RELEASE PROCESS</v>
          </cell>
        </row>
        <row r="779">
          <cell r="A779" t="str">
            <v>MRKU6868180</v>
          </cell>
          <cell r="B779">
            <v>20</v>
          </cell>
          <cell r="C779">
            <v>43881</v>
          </cell>
          <cell r="D779">
            <v>188</v>
          </cell>
          <cell r="E779" t="str">
            <v>588820671</v>
          </cell>
          <cell r="F779" t="str">
            <v>ICDN</v>
          </cell>
          <cell r="G779" t="str">
            <v>A2B/35/06/1</v>
          </cell>
          <cell r="H779" t="str">
            <v>2020</v>
          </cell>
          <cell r="I779" t="str">
            <v>ICD</v>
          </cell>
          <cell r="J779">
            <v>185603</v>
          </cell>
          <cell r="K779" t="str">
            <v>TO THE ORDER OF THE STANDARD GROUP</v>
          </cell>
          <cell r="L779" t="str">
            <v>Pend</v>
          </cell>
          <cell r="M779">
            <v>43885</v>
          </cell>
          <cell r="N779" t="str">
            <v>28/02/2020 </v>
          </cell>
          <cell r="O779" t="str">
            <v>NEWSPRINT SHIPPING MARKS MADE IN NORWAY FREIGHT PREPAID - - IDF NO E1911262731 - H S CODE 4801009000 - APPLICABLE FREE TIME 18 D AYS COMBINED DETENTION DEMURRAGE AT PORT OF DISCHARGE PLACE OF D ELIVERY - GOODS ARE IN TRANSIT TO ICD EMBAKASI NAIROBI - IN TRA NSIT IS FOR ACCOUNT OF CONSIGNEE - TRANSPORT CHARGES MOMBASA-NAIROBITO BE PAID LOCALLY - EMPTY CONTAINERS TO BE RETURNED TO ICD EMBAKASI NAIROBI EMAIL NMUTISYA STANDARDMEDIA CO KE MOBILE 254 719 01-2 111 EXT 2013</v>
          </cell>
          <cell r="P779" t="str">
            <v>C4</v>
          </cell>
          <cell r="Q779" t="str">
            <v>KE</v>
          </cell>
          <cell r="R779" t="str">
            <v>KE</v>
          </cell>
          <cell r="S779" t="str">
            <v>5. 30 DAYS TO 1 YEAR</v>
          </cell>
          <cell r="T779" t="str">
            <v>RELEASED BUT IN YARD</v>
          </cell>
        </row>
        <row r="780">
          <cell r="A780" t="str">
            <v>SUDU7838798</v>
          </cell>
          <cell r="B780">
            <v>20</v>
          </cell>
          <cell r="C780">
            <v>43881</v>
          </cell>
          <cell r="D780">
            <v>188</v>
          </cell>
          <cell r="E780" t="str">
            <v>606866231</v>
          </cell>
          <cell r="F780" t="str">
            <v>ICDN</v>
          </cell>
          <cell r="G780" t="str">
            <v>FIRE</v>
          </cell>
          <cell r="H780">
            <v>2020</v>
          </cell>
          <cell r="I780" t="str">
            <v>ICD</v>
          </cell>
          <cell r="J780">
            <v>183324</v>
          </cell>
          <cell r="K780" t="str">
            <v>W K ESTATES LIMITED RED HILL ROAD</v>
          </cell>
          <cell r="L780" t="str">
            <v>Pend</v>
          </cell>
          <cell r="M780" t="str">
            <v>Pend</v>
          </cell>
          <cell r="N780" t="str">
            <v>Pend</v>
          </cell>
          <cell r="O780" t="str">
            <v>KITCHEN BATHTUB WORKING TOP BATHROOM FURNITURE MIXERS AND BATH ROOM ACCESSORIES CORNER SHOWER SHOWER TRAY SANITARY WARDROBE S HS CODE 94034000 68029900 73249000 84818000 69109000 94036 00 0 KITCHEN APPLIANCES HS CODE 94034000 85166000 85165000 84501 190 84221100 FREIGHT PREPAID</v>
          </cell>
          <cell r="P780" t="str">
            <v>Pend</v>
          </cell>
          <cell r="Q780" t="str">
            <v>Pend</v>
          </cell>
          <cell r="R780" t="str">
            <v>Pend</v>
          </cell>
          <cell r="S780" t="str">
            <v>5. 30 DAYS TO 1 YEAR</v>
          </cell>
          <cell r="T780" t="str">
            <v>PENDING DPC</v>
          </cell>
        </row>
        <row r="781">
          <cell r="A781" t="str">
            <v>MRKU3233822</v>
          </cell>
          <cell r="B781">
            <v>40</v>
          </cell>
          <cell r="C781">
            <v>43881</v>
          </cell>
          <cell r="D781">
            <v>188</v>
          </cell>
          <cell r="E781" t="str">
            <v>606866231</v>
          </cell>
          <cell r="F781" t="str">
            <v>ICDN</v>
          </cell>
          <cell r="G781" t="str">
            <v>A1C/14/02/2</v>
          </cell>
          <cell r="H781">
            <v>2020</v>
          </cell>
          <cell r="I781" t="str">
            <v>ICD</v>
          </cell>
          <cell r="J781" t="str">
            <v>186970 </v>
          </cell>
          <cell r="K781" t="str">
            <v>GREEN HILLS CABLE COMPANY LTDINDUSTRIAL AREA SASIO ROADOFF LUNGA LUNG</v>
          </cell>
          <cell r="L781" t="str">
            <v>Pend</v>
          </cell>
          <cell r="M781" t="str">
            <v>Pend</v>
          </cell>
          <cell r="N781" t="str">
            <v>Pend</v>
          </cell>
          <cell r="O781" t="str">
            <v>2 X 20ST CONTAINERS TOTAL 1560 PACKAGES ONLY TOTAL ONE THOUSAND FIVE HUNDRED SIXTY PACKAGES ONLY PVC COMPOUND KI 06 ST-2 BK KI-08F GRAY MB GREEN MB BROWN KI-75 IS MB-RED MB-BLUE MB GREY MB-YELLOW MB-BLACK H S CODE 3904 22 00 GOODS IN TRANSIT ICD EMBAKASI NAIROBI ON CONSIGNEE RISK A C AND CARRIER RESPONSIBILITY CEASES AT POD MOMBASA KENYA SB NO 1006592 DT 29 01 2020 SB NO 1006500 DT 29 01 2020 GR WT 39234 00 KGS NET WT 39000 KGS FREIGHT PREPAID DISCHARGE PORT AGENT CMA CGM KENYA LTD BAYWOOD BUILDING 1ST FLOOR MOI AVENUE PO BOX 90262 80100 MOMBASA KENYA TEL </v>
          </cell>
          <cell r="P781" t="str">
            <v>Pend</v>
          </cell>
          <cell r="Q781" t="str">
            <v>Pend</v>
          </cell>
          <cell r="R781" t="str">
            <v>Pend</v>
          </cell>
          <cell r="S781" t="str">
            <v>5. 30 DAYS TO 1 YEAR</v>
          </cell>
          <cell r="T781" t="str">
            <v>PENDING DPC</v>
          </cell>
        </row>
        <row r="782">
          <cell r="A782" t="str">
            <v>CAIU8717936</v>
          </cell>
          <cell r="B782">
            <v>40</v>
          </cell>
          <cell r="C782">
            <v>43886</v>
          </cell>
          <cell r="D782">
            <v>183</v>
          </cell>
          <cell r="E782" t="str">
            <v>MEDUDR674166</v>
          </cell>
          <cell r="F782" t="str">
            <v>ICDN</v>
          </cell>
          <cell r="G782" t="str">
            <v>CFS1E</v>
          </cell>
          <cell r="H782">
            <v>0</v>
          </cell>
          <cell r="I782">
            <v>0</v>
          </cell>
          <cell r="J782">
            <v>0</v>
          </cell>
          <cell r="K782" t="str">
            <v>Pend</v>
          </cell>
          <cell r="L782" t="str">
            <v>Pend</v>
          </cell>
          <cell r="M782" t="str">
            <v>Pend</v>
          </cell>
          <cell r="N782" t="str">
            <v>Pend</v>
          </cell>
          <cell r="O782" t="str">
            <v>Pend</v>
          </cell>
          <cell r="P782" t="str">
            <v>Pend</v>
          </cell>
          <cell r="Q782" t="str">
            <v>Pend</v>
          </cell>
          <cell r="R782" t="str">
            <v>Pend</v>
          </cell>
          <cell r="S782" t="str">
            <v>5. 30 DAYS TO 1 YEAR</v>
          </cell>
          <cell r="T782" t="str">
            <v>PENDING DECLARATION</v>
          </cell>
        </row>
        <row r="783">
          <cell r="A783" t="str">
            <v>MRKU9367460</v>
          </cell>
          <cell r="B783">
            <v>20</v>
          </cell>
          <cell r="C783">
            <v>43417</v>
          </cell>
          <cell r="D783">
            <v>652</v>
          </cell>
          <cell r="E783" t="str">
            <v>966550275</v>
          </cell>
          <cell r="F783" t="str">
            <v>MITCH</v>
          </cell>
          <cell r="G783" t="str">
            <v>MITCH</v>
          </cell>
          <cell r="H783">
            <v>0</v>
          </cell>
          <cell r="I783">
            <v>0</v>
          </cell>
          <cell r="J783">
            <v>0</v>
          </cell>
          <cell r="K783" t="str">
            <v>HYDRATION DEPOT TRADING LTD RIDGEWA726219169</v>
          </cell>
          <cell r="L783" t="str">
            <v>Pend</v>
          </cell>
          <cell r="M783" t="str">
            <v>Pend</v>
          </cell>
          <cell r="N783" t="str">
            <v>Pend</v>
          </cell>
          <cell r="O783" t="str">
            <v>1151 CASES OF GATORADE 350ML AND 500ML INTRANSIT TO ICD EMBAKAS I NAIROBI</v>
          </cell>
          <cell r="P783" t="str">
            <v>Pend</v>
          </cell>
          <cell r="Q783" t="str">
            <v>Pend</v>
          </cell>
          <cell r="R783" t="str">
            <v>Pend</v>
          </cell>
          <cell r="S783" t="str">
            <v>6. ABOVE 1 YEAR</v>
          </cell>
          <cell r="T783" t="str">
            <v>PENDING DECLARATION</v>
          </cell>
        </row>
        <row r="784">
          <cell r="A784" t="str">
            <v>MRKU3007086</v>
          </cell>
          <cell r="B784">
            <v>40</v>
          </cell>
          <cell r="C784">
            <v>43857</v>
          </cell>
          <cell r="D784">
            <v>212</v>
          </cell>
          <cell r="E784" t="str">
            <v>589820431</v>
          </cell>
          <cell r="F784" t="str">
            <v>MITCH</v>
          </cell>
          <cell r="G784" t="str">
            <v>MITCH</v>
          </cell>
          <cell r="H784">
            <v>0</v>
          </cell>
          <cell r="I784">
            <v>0</v>
          </cell>
          <cell r="J784">
            <v>0</v>
          </cell>
          <cell r="K784" t="str">
            <v>WADIA CONSTRUCTION CO LTD </v>
          </cell>
          <cell r="L784" t="str">
            <v>Pend</v>
          </cell>
          <cell r="M784" t="str">
            <v>Pend</v>
          </cell>
          <cell r="N784" t="str">
            <v>Pend</v>
          </cell>
          <cell r="O784" t="str">
            <v>TERMS CFR STC DISASSEMBLED PALLET RACKING SYSTEM FOR WAREHOUSE STORA GE CONSISTING OF LOOSE BEAMS COLUMNS BRACES AND BOLTS CNEE EMAI L EMAIL SHYAMWADIA WADIACONSTRUCTIONCOLTD COM</v>
          </cell>
          <cell r="P784" t="str">
            <v>C4</v>
          </cell>
          <cell r="Q784" t="str">
            <v>KE</v>
          </cell>
          <cell r="R784" t="str">
            <v>KE</v>
          </cell>
          <cell r="S784" t="str">
            <v>5. 30 DAYS TO 1 YEAR</v>
          </cell>
          <cell r="T784" t="str">
            <v>PENDING DECLARATION</v>
          </cell>
        </row>
        <row r="785">
          <cell r="A785" t="str">
            <v>MSKU5850110</v>
          </cell>
          <cell r="B785">
            <v>20</v>
          </cell>
          <cell r="C785">
            <v>43888</v>
          </cell>
          <cell r="D785">
            <v>181</v>
          </cell>
          <cell r="E785" t="str">
            <v>587950741</v>
          </cell>
          <cell r="F785" t="str">
            <v>ICDN</v>
          </cell>
          <cell r="G785" t="str">
            <v>SHED1</v>
          </cell>
          <cell r="H785">
            <v>2020</v>
          </cell>
          <cell r="I785" t="str">
            <v>ICD</v>
          </cell>
          <cell r="J785">
            <v>186981</v>
          </cell>
          <cell r="K785" t="str">
            <v>BATUK BRITISH ARMY CAMP KIFARU CA</v>
          </cell>
          <cell r="L785" t="str">
            <v>Pend</v>
          </cell>
          <cell r="M785" t="str">
            <v>Pend</v>
          </cell>
          <cell r="N785" t="str">
            <v>Pend</v>
          </cell>
          <cell r="O785" t="str">
            <v>1 UNIT USED TOYOTA LAND CRUISER CHASSIS NUMBER JTERB71J800092343 EN GINE NUMBER 1HZ-0895961 YEAR OF MANUFACTURING 2018 INTRANSIT TO ICD EMBAKASI NAIROBI 1 UNIT USED TOYOTA LAND CRUISER CHASSIS NUMBER JTEEB71J207042365 EN GINE NUMBER 1HZ-0897618 YEAR OF MANUFACTURING 2018 INTRANSIT TO ICD EMBAKASI NAIROBI 1 UNIT USED TOYOTA LAND CRUISER CHASSIS NUMBER JTERB71JX0F001084 EN GINE NUMBER 1HZ-0916013 YEAR OF MANUFACTURING 2018 INTRANSIT TO ICD EMBAKASI NAIROBI</v>
          </cell>
          <cell r="P785" t="str">
            <v>Pend</v>
          </cell>
          <cell r="Q785" t="str">
            <v>Pend</v>
          </cell>
          <cell r="R785" t="str">
            <v>Pend</v>
          </cell>
          <cell r="S785" t="str">
            <v>5. 30 DAYS TO 1 YEAR</v>
          </cell>
          <cell r="T785" t="str">
            <v>PENDING DPC</v>
          </cell>
        </row>
        <row r="786">
          <cell r="A786" t="str">
            <v>MRKU7824654</v>
          </cell>
          <cell r="B786">
            <v>20</v>
          </cell>
          <cell r="C786">
            <v>43888</v>
          </cell>
          <cell r="D786">
            <v>181</v>
          </cell>
          <cell r="E786" t="str">
            <v>587950741</v>
          </cell>
          <cell r="F786" t="str">
            <v>ICDN</v>
          </cell>
          <cell r="G786" t="str">
            <v>SHED1</v>
          </cell>
          <cell r="H786">
            <v>2020</v>
          </cell>
          <cell r="I786" t="str">
            <v>ICD</v>
          </cell>
          <cell r="J786">
            <v>186981</v>
          </cell>
          <cell r="K786" t="str">
            <v>BATUK BRITISH ARMY CAMP KIFARU CA</v>
          </cell>
          <cell r="L786" t="str">
            <v>Pend</v>
          </cell>
          <cell r="M786" t="str">
            <v>Pend</v>
          </cell>
          <cell r="N786" t="str">
            <v>Pend</v>
          </cell>
          <cell r="O786" t="str">
            <v>1 UNIT USED TOYOTA LAND CRUISER CHASSIS NUMBER JTERB71J800092343 EN GINE NUMBER 1HZ-0895961 YEAR OF MANUFACTURING 2018 INTRANSIT TO ICD EMBAKASI NAIROBI 1 UNIT USED TOYOTA LAND CRUISER CHASSIS NUMBER JTEEB71J207042365 EN GINE NUMBER 1HZ-0897618 YEAR OF MANUFACTURING 2018 INTRANSIT TO ICD EMBAKASI NAIROBI 1 UNIT USED TOYOTA LAND CRUISER CHASSIS NUMBER JTERB71JX0F001084 EN GINE NUMBER 1HZ-0916013 YEAR OF MANUFACTURING 2018 INTRANSIT TO ICD EMBAKASI NAIROBI</v>
          </cell>
          <cell r="P786" t="str">
            <v>Pend</v>
          </cell>
          <cell r="Q786" t="str">
            <v>Pend</v>
          </cell>
          <cell r="R786" t="str">
            <v>Pend</v>
          </cell>
          <cell r="S786" t="str">
            <v>5. 30 DAYS TO 1 YEAR</v>
          </cell>
          <cell r="T786" t="str">
            <v>PENDING DPC</v>
          </cell>
        </row>
        <row r="787">
          <cell r="A787" t="str">
            <v>TTNU1004879</v>
          </cell>
          <cell r="B787">
            <v>20</v>
          </cell>
          <cell r="C787">
            <v>43888</v>
          </cell>
          <cell r="D787">
            <v>181</v>
          </cell>
          <cell r="E787" t="str">
            <v>MEDUDN099277</v>
          </cell>
          <cell r="F787" t="str">
            <v>ICDN</v>
          </cell>
          <cell r="G787" t="str">
            <v>A2B/27/03/1</v>
          </cell>
          <cell r="H787">
            <v>0</v>
          </cell>
          <cell r="I787">
            <v>0</v>
          </cell>
          <cell r="J787">
            <v>0</v>
          </cell>
          <cell r="K787" t="str">
            <v>ECU WORLDWIDE KENYA LIMI</v>
          </cell>
          <cell r="L787" t="str">
            <v>Pend</v>
          </cell>
          <cell r="M787" t="str">
            <v>Pend</v>
          </cell>
          <cell r="N787" t="str">
            <v>Pend</v>
          </cell>
          <cell r="O787" t="str">
            <v>1 X 20 FT GROUPAGE STC 14PACKAGES 10300 KGS 26 406 CBM JNB MBA 02494 COMMERCIAL VEHICLE CENTRE FASCIA SIGN 4350MM X 850MM LEDILLUMINATED HS CODE 940560 1 X 20 FT GROUPAGE STC 14PACKAGES 10300 KGS 26 406 CBM DUR MBA 02492 DEGALAN LP 64 12 25KG BAGS HSCODE 390690 1 X 20 FT GROUPAGE STC 14PACKAGES 10300 KGS 26 406 CBM DUR MBA 02498 KILNAND PARTS HS CODE 690220 1 X 20 FT GROUPAGE STC 14PACKAGES 10300 KGS 26 406 CBM JNB MBA 02493 200 X20KG RHODES KATAMBORA COATED HS CODE 120929 1 X 20 FT GROUPAGE STC 14PACKAGES 10300 KGS 26 406 CBM DUR MBA 02495 POLYESTER FIBRE HS CODE 560130</v>
          </cell>
          <cell r="P787" t="str">
            <v>Pend</v>
          </cell>
          <cell r="Q787" t="str">
            <v>Pend</v>
          </cell>
          <cell r="R787" t="str">
            <v>Pend</v>
          </cell>
          <cell r="S787" t="str">
            <v>5. 30 DAYS TO 1 YEAR</v>
          </cell>
          <cell r="T787" t="str">
            <v>PENDING DECLARATION</v>
          </cell>
        </row>
        <row r="788">
          <cell r="A788" t="str">
            <v>MSKU3857097</v>
          </cell>
          <cell r="B788">
            <v>20</v>
          </cell>
          <cell r="C788">
            <v>43888</v>
          </cell>
          <cell r="D788">
            <v>181</v>
          </cell>
          <cell r="E788" t="str">
            <v>587950741</v>
          </cell>
          <cell r="F788" t="str">
            <v>ICDN</v>
          </cell>
          <cell r="G788" t="str">
            <v>SHED1</v>
          </cell>
          <cell r="H788">
            <v>2020</v>
          </cell>
          <cell r="I788" t="str">
            <v>ICD</v>
          </cell>
          <cell r="J788">
            <v>186981</v>
          </cell>
          <cell r="K788" t="str">
            <v>BATUK BRITISH ARMY CAMP KIFARU CA</v>
          </cell>
          <cell r="L788" t="str">
            <v>Pend</v>
          </cell>
          <cell r="M788" t="str">
            <v>Pend</v>
          </cell>
          <cell r="N788" t="str">
            <v>Pend</v>
          </cell>
          <cell r="O788" t="str">
            <v>1 UNIT USED TOYOTA LAND CRUISER CHASSIS NUMBER JTERB71J800092343 EN GINE NUMBER 1HZ-0895961 YEAR OF MANUFACTURING 2018 INTRANSIT TO ICD EMBAKASI NAIROBI 1 UNIT USED TOYOTA LAND CRUISER CHASSIS NUMBER JTEEB71J207042365 EN GINE NUMBER 1HZ-0897618 YEAR OF MANUFACTURING 2018 INTRANSIT TO ICD EMBAKASI NAIROBI 1 UNIT USED TOYOTA LAND CRUISER CHASSIS NUMBER JTERB71JX0F001084 EN GINE NUMBER 1HZ-0916013 YEAR OF MANUFACTURING 2018 INTRANSIT TO ICD EMBAKASI NAIROBI</v>
          </cell>
          <cell r="P788" t="str">
            <v>Pend</v>
          </cell>
          <cell r="Q788" t="str">
            <v>Pend</v>
          </cell>
          <cell r="R788" t="str">
            <v>Pend</v>
          </cell>
          <cell r="S788" t="str">
            <v>5. 30 DAYS TO 1 YEAR</v>
          </cell>
          <cell r="T788" t="str">
            <v>PENDING DPC</v>
          </cell>
        </row>
        <row r="789">
          <cell r="A789" t="str">
            <v>PCIU1929280</v>
          </cell>
          <cell r="B789">
            <v>20</v>
          </cell>
          <cell r="C789">
            <v>43892</v>
          </cell>
          <cell r="D789">
            <v>177</v>
          </cell>
          <cell r="E789" t="str">
            <v>CGHJ00000700</v>
          </cell>
          <cell r="F789" t="str">
            <v>ICDN</v>
          </cell>
          <cell r="G789" t="str">
            <v>A2B/19/03/1</v>
          </cell>
          <cell r="H789">
            <v>0</v>
          </cell>
          <cell r="I789">
            <v>0</v>
          </cell>
          <cell r="J789">
            <v>0</v>
          </cell>
          <cell r="K789" t="str">
            <v>SINO WORLD KENYA COMPANY LIMITEDADDBOX 54382 00200 NAIROB</v>
          </cell>
          <cell r="L789" t="str">
            <v>Pend</v>
          </cell>
          <cell r="M789" t="str">
            <v>Pend</v>
          </cell>
          <cell r="N789" t="str">
            <v>Pend</v>
          </cell>
          <cell r="O789" t="str">
            <v>MOTORCYCLES AND ELECTRIC MOTORCYCLES PORT STORAGE CHARGE WILL BE COLLECTED FROM CONSIGNEE AFTER 7 FREE DAYS FROM DATE OF DISCHARGE FROM VESSEL AS PER KENYA PORT AUTHORITY TARIFF AT TIME OF DELIVERY AT DESTINATION HAULAGE INLAND CHARGES IS TO BUYER S ACCOUNT AND PAYABLE IN LOCAL CURRE NCY AS PER THE EXISTING LOCAL TARIFF FUEL SURCHARGE WILL BE COLLECTED IN ADDITION TO HAULAGE CHARGES FROM CONSIGNEE AS APPLICABLE AT THE TIME OF DELIVERY FOR ALL IN-TRANSIT CARGOES INTO MOMBASA DAR ES SALAAM</v>
          </cell>
          <cell r="P789" t="str">
            <v>Pend</v>
          </cell>
          <cell r="Q789" t="str">
            <v>Pend</v>
          </cell>
          <cell r="R789" t="str">
            <v>Pend</v>
          </cell>
          <cell r="S789" t="str">
            <v>5. 30 DAYS TO 1 YEAR</v>
          </cell>
          <cell r="T789" t="str">
            <v>PENDING DECLARATION</v>
          </cell>
        </row>
        <row r="790">
          <cell r="A790" t="str">
            <v>INKU6683190</v>
          </cell>
          <cell r="B790">
            <v>40</v>
          </cell>
          <cell r="C790">
            <v>43895</v>
          </cell>
          <cell r="D790">
            <v>174</v>
          </cell>
          <cell r="E790" t="str">
            <v>MEDUSS212422</v>
          </cell>
          <cell r="F790" t="str">
            <v>ICDN</v>
          </cell>
          <cell r="G790" t="str">
            <v>A2C/06/02/2</v>
          </cell>
          <cell r="H790">
            <v>2020</v>
          </cell>
          <cell r="I790" t="str">
            <v>ICD</v>
          </cell>
          <cell r="J790">
            <v>189144</v>
          </cell>
          <cell r="K790" t="str">
            <v>FUNSCAPES LIMITED</v>
          </cell>
          <cell r="L790" t="str">
            <v>BEPAK LOGISTICS LIMITED</v>
          </cell>
          <cell r="M790" t="str">
            <v>Pend</v>
          </cell>
          <cell r="N790" t="str">
            <v>Pend</v>
          </cell>
          <cell r="O790" t="str">
            <v>INDOOR SOFTPLAY GROUND</v>
          </cell>
          <cell r="P790" t="str">
            <v>Pend</v>
          </cell>
          <cell r="Q790" t="str">
            <v>Pend</v>
          </cell>
          <cell r="R790" t="str">
            <v>Pend</v>
          </cell>
          <cell r="S790" t="str">
            <v>5. 30 DAYS TO 1 YEAR</v>
          </cell>
          <cell r="T790" t="str">
            <v>PENDING DPC</v>
          </cell>
        </row>
        <row r="791">
          <cell r="A791" t="str">
            <v>TEMU4036408</v>
          </cell>
          <cell r="B791">
            <v>20</v>
          </cell>
          <cell r="C791">
            <v>43896</v>
          </cell>
          <cell r="D791">
            <v>173</v>
          </cell>
          <cell r="E791" t="str">
            <v>DXB0487550</v>
          </cell>
          <cell r="F791" t="str">
            <v>ICDN</v>
          </cell>
          <cell r="G791" t="str">
            <v>A2B/19/03/2</v>
          </cell>
          <cell r="H791">
            <v>0</v>
          </cell>
          <cell r="I791">
            <v>0</v>
          </cell>
          <cell r="J791">
            <v>0</v>
          </cell>
          <cell r="K791" t="str">
            <v>CAPRICON TEXTILES LTD NAIROBIP O BOX 7836-00300NAIROBI</v>
          </cell>
          <cell r="L791" t="str">
            <v>Pend</v>
          </cell>
          <cell r="M791" t="str">
            <v>Pend</v>
          </cell>
          <cell r="N791" t="str">
            <v>Pend</v>
          </cell>
          <cell r="O791" t="str">
            <v>STC - 1400 BUNDLES 1400 BDL OF USED NEWS PAPER E D -201-03611764-18 FREIGHT PREPAID</v>
          </cell>
          <cell r="P791" t="str">
            <v>Pend</v>
          </cell>
          <cell r="Q791" t="str">
            <v>Pend</v>
          </cell>
          <cell r="R791" t="str">
            <v>Pend</v>
          </cell>
          <cell r="S791" t="str">
            <v>5. 30 DAYS TO 1 YEAR</v>
          </cell>
          <cell r="T791" t="str">
            <v>PENDING DECLARATION</v>
          </cell>
        </row>
        <row r="792">
          <cell r="A792" t="str">
            <v>INKU6541730</v>
          </cell>
          <cell r="B792">
            <v>40</v>
          </cell>
          <cell r="C792">
            <v>43901</v>
          </cell>
          <cell r="D792">
            <v>168</v>
          </cell>
          <cell r="E792" t="str">
            <v>MEDUDR667210</v>
          </cell>
          <cell r="F792" t="str">
            <v>ICDN</v>
          </cell>
          <cell r="G792" t="str">
            <v>A1A/70/04/1</v>
          </cell>
          <cell r="H792">
            <v>0</v>
          </cell>
          <cell r="I792">
            <v>0</v>
          </cell>
          <cell r="J792">
            <v>0</v>
          </cell>
          <cell r="K792" t="str">
            <v>TWIGA TATU LIMITED</v>
          </cell>
          <cell r="L792" t="str">
            <v>Pend</v>
          </cell>
          <cell r="M792" t="str">
            <v>Pend</v>
          </cell>
          <cell r="N792" t="str">
            <v>Pend</v>
          </cell>
          <cell r="O792" t="str">
            <v>RACKING AND SHELVING  HS C ode  73089099 Nett Weight  22710 000 RACKING AND SHELVING  HS C ode  73089099 Nett Weight  21960 000 RACKING AND SHELVING  HS C ode  73089099 Nett Weight  23200 000 RACKING AND SHELVING  HS C ode  73089099 Nett Weight  20610 000</v>
          </cell>
          <cell r="P792" t="str">
            <v>Pend</v>
          </cell>
          <cell r="Q792" t="str">
            <v>KE</v>
          </cell>
          <cell r="R792" t="str">
            <v>ZA</v>
          </cell>
          <cell r="S792" t="str">
            <v>5. 30 DAYS TO 1 YEAR</v>
          </cell>
          <cell r="T792" t="str">
            <v>PENDING DECLARATION</v>
          </cell>
        </row>
        <row r="793">
          <cell r="A793" t="str">
            <v>GLDU7316579</v>
          </cell>
          <cell r="B793">
            <v>40</v>
          </cell>
          <cell r="C793">
            <v>43901</v>
          </cell>
          <cell r="D793">
            <v>168</v>
          </cell>
          <cell r="E793" t="str">
            <v>MEDUDR667210</v>
          </cell>
          <cell r="F793" t="str">
            <v>ICDN</v>
          </cell>
          <cell r="G793" t="str">
            <v>A1A/42/06/2</v>
          </cell>
          <cell r="H793">
            <v>0</v>
          </cell>
          <cell r="I793">
            <v>0</v>
          </cell>
          <cell r="J793">
            <v>0</v>
          </cell>
          <cell r="K793" t="str">
            <v>TWIGA TATU LIMITED</v>
          </cell>
          <cell r="L793" t="str">
            <v>Pend</v>
          </cell>
          <cell r="M793" t="str">
            <v>Pend</v>
          </cell>
          <cell r="N793" t="str">
            <v>Pend</v>
          </cell>
          <cell r="O793" t="str">
            <v>RACKING AND SHELVING  HS C ode  73089099 Nett Weight  22710 000 RACKING AND SHELVING  HS C ode  73089099 Nett Weight  21960 000 RACKING AND SHELVING  HS C ode  73089099 Nett Weight  23200 000 RACKING AND SHELVING  HS C ode  73089099 Nett Weight  20610 000</v>
          </cell>
          <cell r="P793" t="str">
            <v>Pend</v>
          </cell>
          <cell r="Q793" t="str">
            <v>KE</v>
          </cell>
          <cell r="R793" t="str">
            <v>ZA</v>
          </cell>
          <cell r="S793" t="str">
            <v>5. 30 DAYS TO 1 YEAR</v>
          </cell>
          <cell r="T793" t="str">
            <v>PENDING DECLARATION</v>
          </cell>
        </row>
        <row r="794">
          <cell r="A794" t="str">
            <v>FSCU8144087</v>
          </cell>
          <cell r="B794">
            <v>40</v>
          </cell>
          <cell r="C794">
            <v>43901</v>
          </cell>
          <cell r="D794">
            <v>168</v>
          </cell>
          <cell r="E794" t="str">
            <v>MEDUDR667210</v>
          </cell>
          <cell r="F794" t="str">
            <v>ICDN</v>
          </cell>
          <cell r="G794" t="str">
            <v>A1D/36/06/1</v>
          </cell>
          <cell r="H794">
            <v>0</v>
          </cell>
          <cell r="I794">
            <v>0</v>
          </cell>
          <cell r="J794">
            <v>0</v>
          </cell>
          <cell r="K794" t="str">
            <v>TWIGA TATU LIMITED</v>
          </cell>
          <cell r="L794" t="str">
            <v>Pend</v>
          </cell>
          <cell r="M794" t="str">
            <v>Pend</v>
          </cell>
          <cell r="N794" t="str">
            <v>Pend</v>
          </cell>
          <cell r="O794" t="str">
            <v>RACKING AND SHELVING  HS C ode  73089099 Nett Weight  22710 000 RACKING AND SHELVING  HS C ode  73089099 Nett Weight  21960 000 RACKING AND SHELVING  HS C ode  73089099 Nett Weight  23200 000 RACKING AND SHELVING  HS C ode  73089099 Nett Weight  20610 000</v>
          </cell>
          <cell r="P794" t="str">
            <v>Pend</v>
          </cell>
          <cell r="Q794" t="str">
            <v>KE</v>
          </cell>
          <cell r="R794" t="str">
            <v>ZA</v>
          </cell>
          <cell r="S794" t="str">
            <v>5. 30 DAYS TO 1 YEAR</v>
          </cell>
          <cell r="T794" t="str">
            <v>PENDING DECLARATION</v>
          </cell>
        </row>
        <row r="795">
          <cell r="A795" t="str">
            <v>HLXU8567311</v>
          </cell>
          <cell r="B795">
            <v>40</v>
          </cell>
          <cell r="C795">
            <v>43902</v>
          </cell>
          <cell r="D795">
            <v>167</v>
          </cell>
          <cell r="E795" t="str">
            <v>HLCUBO1200210116</v>
          </cell>
          <cell r="F795" t="str">
            <v>ICDN</v>
          </cell>
          <cell r="G795" t="str">
            <v>A1D/54/03/2</v>
          </cell>
          <cell r="H795" t="str">
            <v>2020</v>
          </cell>
          <cell r="I795" t="str">
            <v>ICD</v>
          </cell>
          <cell r="J795">
            <v>191108</v>
          </cell>
          <cell r="K795" t="str">
            <v>ERIC OGOLA ADULU</v>
          </cell>
          <cell r="L795" t="str">
            <v>JAGOMA LOGISTICS LIMITED</v>
          </cell>
          <cell r="M795" t="str">
            <v>Pend</v>
          </cell>
          <cell r="N795" t="str">
            <v>Pend</v>
          </cell>
          <cell r="O795" t="str">
            <v>TOTAL 550 BAGS ONLY UNMANUFACTURED TOBACCCO INVOICE NO  AK - 27 DATE 02-01- 2020 S B NO   1096393 DT  01-02-2020 HS CODE 24 01 20</v>
          </cell>
          <cell r="P795" t="str">
            <v>C4</v>
          </cell>
          <cell r="Q795" t="str">
            <v>KE</v>
          </cell>
          <cell r="R795" t="str">
            <v>IN</v>
          </cell>
          <cell r="S795" t="str">
            <v>5. 30 DAYS TO 1 YEAR</v>
          </cell>
          <cell r="T795" t="str">
            <v>PENDING DPC</v>
          </cell>
        </row>
        <row r="796">
          <cell r="A796" t="str">
            <v>MEDU8884050</v>
          </cell>
          <cell r="B796">
            <v>40</v>
          </cell>
          <cell r="C796">
            <v>43902</v>
          </cell>
          <cell r="D796">
            <v>167</v>
          </cell>
          <cell r="E796" t="str">
            <v>MEDUDR667210</v>
          </cell>
          <cell r="F796" t="str">
            <v>ICDN</v>
          </cell>
          <cell r="G796" t="str">
            <v>A1A/74/03/1</v>
          </cell>
          <cell r="H796">
            <v>0</v>
          </cell>
          <cell r="I796">
            <v>0</v>
          </cell>
          <cell r="J796">
            <v>0</v>
          </cell>
          <cell r="K796" t="str">
            <v>TWIGA TATU LIMITED</v>
          </cell>
          <cell r="L796" t="str">
            <v>Pend</v>
          </cell>
          <cell r="M796" t="str">
            <v>Pend</v>
          </cell>
          <cell r="N796" t="str">
            <v>Pend</v>
          </cell>
          <cell r="O796" t="str">
            <v>RACKING AND SHELVING  HS C ode  73089099 Nett Weight  22710 000 RACKING AND SHELVING  HS C ode  73089099 Nett Weight  21960 000 RACKING AND SHELVING  HS C ode  73089099 Nett Weight  23200 000 RACKING AND SHELVING  HS C ode  73089099 Nett Weight  20610 000</v>
          </cell>
          <cell r="P796" t="str">
            <v>Pend</v>
          </cell>
          <cell r="Q796" t="str">
            <v>KE</v>
          </cell>
          <cell r="R796" t="str">
            <v>ZA</v>
          </cell>
          <cell r="S796" t="str">
            <v>5. 30 DAYS TO 1 YEAR</v>
          </cell>
          <cell r="T796" t="str">
            <v>PENDING DECLARATION</v>
          </cell>
        </row>
        <row r="797">
          <cell r="A797" t="str">
            <v>MRKU2331758</v>
          </cell>
          <cell r="B797">
            <v>40</v>
          </cell>
          <cell r="C797">
            <v>43903</v>
          </cell>
          <cell r="D797">
            <v>166</v>
          </cell>
          <cell r="E797" t="str">
            <v>591399073</v>
          </cell>
          <cell r="F797" t="str">
            <v>ICDN</v>
          </cell>
          <cell r="G797" t="str">
            <v>A1C/36/02/3</v>
          </cell>
          <cell r="H797" t="str">
            <v>2020</v>
          </cell>
          <cell r="I797" t="str">
            <v>ICD</v>
          </cell>
          <cell r="J797">
            <v>192123</v>
          </cell>
          <cell r="K797" t="str">
            <v>DANIELS OUTLETS LIMITED</v>
          </cell>
          <cell r="L797" t="str">
            <v>FAIDA CARGO SERVICES LIMITED</v>
          </cell>
          <cell r="M797" t="str">
            <v>Pend</v>
          </cell>
          <cell r="N797" t="str">
            <v>Pend</v>
          </cell>
          <cell r="O797" t="str">
            <v>USED AUTO PARTS</v>
          </cell>
          <cell r="P797" t="str">
            <v>C4</v>
          </cell>
          <cell r="Q797" t="str">
            <v>KE</v>
          </cell>
          <cell r="R797" t="str">
            <v>JP</v>
          </cell>
          <cell r="S797" t="str">
            <v>5. 30 DAYS TO 1 YEAR</v>
          </cell>
          <cell r="T797" t="str">
            <v>PENDING DPC</v>
          </cell>
        </row>
        <row r="798">
          <cell r="A798" t="str">
            <v>SUDU6858470</v>
          </cell>
          <cell r="B798">
            <v>40</v>
          </cell>
          <cell r="C798">
            <v>43903</v>
          </cell>
          <cell r="D798">
            <v>166</v>
          </cell>
          <cell r="E798" t="str">
            <v>591804362</v>
          </cell>
          <cell r="F798" t="str">
            <v>ICDN</v>
          </cell>
          <cell r="G798" t="str">
            <v>A1C/44/05/3</v>
          </cell>
          <cell r="H798" t="str">
            <v>2020</v>
          </cell>
          <cell r="I798" t="str">
            <v>ICD</v>
          </cell>
          <cell r="J798">
            <v>192176</v>
          </cell>
          <cell r="K798" t="str">
            <v>NAANJIL TRADERS LIMITED</v>
          </cell>
          <cell r="L798" t="str">
            <v>WICKHAM BROS CO LIMITED</v>
          </cell>
          <cell r="M798">
            <v>43909.715717592589</v>
          </cell>
          <cell r="N798">
            <v>43910.625243055554</v>
          </cell>
          <cell r="O798" t="str">
            <v>MIXED USED CLOTHING  HS CODE  63090000  INV NO  FANZ 25 2020  DATE  19  02 2020  ED 1-3-60-2-20-5459</v>
          </cell>
          <cell r="P798" t="str">
            <v>C4</v>
          </cell>
          <cell r="Q798" t="str">
            <v>KE</v>
          </cell>
          <cell r="R798" t="str">
            <v>AE</v>
          </cell>
          <cell r="S798" t="str">
            <v>5. 30 DAYS TO 1 YEAR</v>
          </cell>
          <cell r="T798" t="str">
            <v>RELEASED BUT IN YARD</v>
          </cell>
        </row>
        <row r="799">
          <cell r="A799" t="str">
            <v>PONU8009252</v>
          </cell>
          <cell r="B799">
            <v>40</v>
          </cell>
          <cell r="C799">
            <v>43904</v>
          </cell>
          <cell r="D799">
            <v>165</v>
          </cell>
          <cell r="E799" t="str">
            <v>910257027</v>
          </cell>
          <cell r="F799" t="str">
            <v>ICDN</v>
          </cell>
          <cell r="G799" t="str">
            <v>A1C/22/02/3</v>
          </cell>
          <cell r="H799">
            <v>0</v>
          </cell>
          <cell r="I799">
            <v>0</v>
          </cell>
          <cell r="J799">
            <v>0</v>
          </cell>
          <cell r="K799" t="str">
            <v>RIHAN ENTERPISES ENTEBBE ROAD NAM</v>
          </cell>
          <cell r="L799" t="str">
            <v>Pend</v>
          </cell>
          <cell r="M799" t="str">
            <v>Pend</v>
          </cell>
          <cell r="N799" t="str">
            <v>Pend</v>
          </cell>
          <cell r="O799" t="str">
            <v>USED CLOTHES ED NO 1-3-60-2-20-4834 CUSTOMS SEAL 2525884 CA RGO IN TRANSIT TO KAMPALA UGANDA AT CONSIGNEE S RISK AND RESPONSIBI LITY</v>
          </cell>
          <cell r="P799" t="str">
            <v>Pend</v>
          </cell>
          <cell r="Q799" t="str">
            <v>Pend</v>
          </cell>
          <cell r="R799" t="str">
            <v>Pend</v>
          </cell>
          <cell r="S799" t="str">
            <v>5. 30 DAYS TO 1 YEAR</v>
          </cell>
          <cell r="T799" t="str">
            <v>PENDING DECLARATION</v>
          </cell>
        </row>
        <row r="800">
          <cell r="A800" t="str">
            <v>APHU6699289</v>
          </cell>
          <cell r="B800">
            <v>40</v>
          </cell>
          <cell r="C800">
            <v>43908</v>
          </cell>
          <cell r="D800">
            <v>161</v>
          </cell>
          <cell r="E800" t="str">
            <v>HBG1379993</v>
          </cell>
          <cell r="F800" t="str">
            <v>ICDN</v>
          </cell>
          <cell r="G800" t="str">
            <v>A1D/62/02/1</v>
          </cell>
          <cell r="H800">
            <v>0</v>
          </cell>
          <cell r="I800">
            <v>0</v>
          </cell>
          <cell r="J800">
            <v>0</v>
          </cell>
          <cell r="K800" t="str">
            <v>Pend</v>
          </cell>
          <cell r="L800" t="str">
            <v>Pend</v>
          </cell>
          <cell r="M800" t="str">
            <v>Pend</v>
          </cell>
          <cell r="N800" t="str">
            <v>Pend</v>
          </cell>
          <cell r="O800" t="str">
            <v>PACKING LIST 2   SN000040068 PACKING LIST 1   SN00040067 Packing List 3   SN00040066 Pallet Packing PDS Parts  Dynamic    KRA PIN P051124154Q  ORDER NO SO0157051 HS CODE 73089098  84313900  73181588  73181692  44189990  49109900 2nd Notify Party  Mega Haul Logistics  PTY  LTD 27 Groenewald Road Southfield  7800 Cape Town  South Africa Tel  +2783 679 2705 CARGO IN TRANSIT TO NAIROBI FREIGHT PREPAID GENERAL CMA CGM TERMS AND CONDITIONS TO BE FOUND UNDER WWW CMA-CGM COM</v>
          </cell>
          <cell r="P800" t="str">
            <v>Pend</v>
          </cell>
          <cell r="Q800" t="str">
            <v>KE</v>
          </cell>
          <cell r="R800" t="str">
            <v>NL</v>
          </cell>
          <cell r="S800" t="str">
            <v>5. 30 DAYS TO 1 YEAR</v>
          </cell>
          <cell r="T800" t="str">
            <v>PENDING DECLARATION</v>
          </cell>
        </row>
        <row r="801">
          <cell r="A801" t="str">
            <v>TLLU4520516</v>
          </cell>
          <cell r="B801">
            <v>40</v>
          </cell>
          <cell r="C801">
            <v>43908</v>
          </cell>
          <cell r="D801">
            <v>161</v>
          </cell>
          <cell r="E801" t="str">
            <v>HBG1379993</v>
          </cell>
          <cell r="F801" t="str">
            <v>ICDN</v>
          </cell>
          <cell r="G801" t="str">
            <v>DG1</v>
          </cell>
          <cell r="H801">
            <v>0</v>
          </cell>
          <cell r="I801">
            <v>0</v>
          </cell>
          <cell r="J801">
            <v>0</v>
          </cell>
          <cell r="K801" t="str">
            <v>Pend</v>
          </cell>
          <cell r="L801" t="str">
            <v>Pend</v>
          </cell>
          <cell r="M801" t="str">
            <v>Pend</v>
          </cell>
          <cell r="N801" t="str">
            <v>Pend</v>
          </cell>
          <cell r="O801" t="str">
            <v>PACKING LIST 2   SN000040068 PACKING LIST 1   SN00040067 Packing List 3   SN00040066 Pallet Packing PDS Parts  Dynamic    KRA PIN P051124154Q  ORDER NO SO0157051 HS CODE 73089098  84313900  73181588  73181692  44189990  49109900 2nd Notify Party  Mega Haul Logistics  PTY  LTD 27 Groenewald Road Southfield  7800 Cape Town  South Africa Tel  +2783 679 2705 CARGO IN TRANSIT TO NAIROBI FREIGHT PREPAID GENERAL CMA CGM TERMS AND CONDITIONS TO BE FOUND UNDER WWW CMA-CGM COM</v>
          </cell>
          <cell r="P801" t="str">
            <v>Pend</v>
          </cell>
          <cell r="Q801" t="str">
            <v>KE</v>
          </cell>
          <cell r="R801" t="str">
            <v>NL</v>
          </cell>
          <cell r="S801" t="str">
            <v>5. 30 DAYS TO 1 YEAR</v>
          </cell>
          <cell r="T801" t="str">
            <v>PENDING DECLARATION</v>
          </cell>
        </row>
        <row r="802">
          <cell r="A802" t="str">
            <v>CMAU7465637</v>
          </cell>
          <cell r="B802">
            <v>40</v>
          </cell>
          <cell r="C802">
            <v>43908</v>
          </cell>
          <cell r="D802">
            <v>161</v>
          </cell>
          <cell r="E802" t="str">
            <v>HBG1379993</v>
          </cell>
          <cell r="F802" t="str">
            <v>ICDN</v>
          </cell>
          <cell r="G802" t="str">
            <v>A1C/52/04/3</v>
          </cell>
          <cell r="H802">
            <v>0</v>
          </cell>
          <cell r="I802">
            <v>0</v>
          </cell>
          <cell r="J802">
            <v>0</v>
          </cell>
          <cell r="K802" t="str">
            <v>Pend</v>
          </cell>
          <cell r="L802" t="str">
            <v>Pend</v>
          </cell>
          <cell r="M802" t="str">
            <v>Pend</v>
          </cell>
          <cell r="N802" t="str">
            <v>Pend</v>
          </cell>
          <cell r="O802" t="str">
            <v>PACKING LIST 2   SN000040068 PACKING LIST 1   SN00040067 Packing List 3   SN00040066 Pallet Packing PDS Parts  Dynamic    KRA PIN P051124154Q  ORDER NO SO0157051 HS CODE 73089098  84313900  73181588  73181692  44189990  49109900 2nd Notify Party  Mega Haul Logistics  PTY  LTD 27 Groenewald Road Southfield  7800 Cape Town  South Africa Tel  +2783 679 2705 CARGO IN TRANSIT TO NAIROBI FREIGHT PREPAID GENERAL CMA CGM TERMS AND CONDITIONS TO BE FOUND UNDER WWW CMA-CGM COM</v>
          </cell>
          <cell r="P802" t="str">
            <v>Pend</v>
          </cell>
          <cell r="Q802" t="str">
            <v>KE</v>
          </cell>
          <cell r="R802" t="str">
            <v>NL</v>
          </cell>
          <cell r="S802" t="str">
            <v>5. 30 DAYS TO 1 YEAR</v>
          </cell>
          <cell r="T802" t="str">
            <v>PENDING DECLARATION</v>
          </cell>
        </row>
        <row r="803">
          <cell r="A803" t="str">
            <v>MRSU3009230</v>
          </cell>
          <cell r="B803">
            <v>40</v>
          </cell>
          <cell r="C803">
            <v>43909</v>
          </cell>
          <cell r="D803">
            <v>160</v>
          </cell>
          <cell r="E803" t="str">
            <v>590027720</v>
          </cell>
          <cell r="F803" t="str">
            <v>ICDN</v>
          </cell>
          <cell r="G803" t="str">
            <v>A1C/56/04/2</v>
          </cell>
          <cell r="H803" t="str">
            <v>2020</v>
          </cell>
          <cell r="I803" t="str">
            <v>MSA</v>
          </cell>
          <cell r="J803" t="str">
            <v>7486766 </v>
          </cell>
          <cell r="K803" t="str">
            <v>ETS RIHANA AV DU LAC N Q LES VOL</v>
          </cell>
          <cell r="L803" t="str">
            <v>Pend</v>
          </cell>
          <cell r="M803">
            <v>43958.425949074073</v>
          </cell>
          <cell r="N803">
            <v>43958.610601851855</v>
          </cell>
          <cell r="O803" t="str">
            <v>422 PKGS OF TOTAL PACKAGES 211 WOODEN CASES OF MOTORCYCLES AND 21 1 CARTONS OF ENGINES IN TRANSIT TO DEM REP OF CONGO ONWARD INLAN D CARRIAGE FROM MOMBASA TO DEM REP OF CONGO TO BE ARRANGED BY CONS IGNEE FOR ACCOUNT AND RISK OF CONSIGNEE</v>
          </cell>
          <cell r="P803" t="str">
            <v>C4</v>
          </cell>
          <cell r="Q803" t="str">
            <v>KE</v>
          </cell>
          <cell r="R803" t="str">
            <v>KE</v>
          </cell>
          <cell r="S803" t="str">
            <v>5. 30 DAYS TO 1 YEAR</v>
          </cell>
          <cell r="T803" t="str">
            <v>RELEASED BUT IN YARD</v>
          </cell>
        </row>
        <row r="804">
          <cell r="A804" t="str">
            <v>SUDU6612867</v>
          </cell>
          <cell r="B804">
            <v>40</v>
          </cell>
          <cell r="C804">
            <v>43909</v>
          </cell>
          <cell r="D804">
            <v>160</v>
          </cell>
          <cell r="E804" t="str">
            <v>591502486</v>
          </cell>
          <cell r="F804" t="str">
            <v>ICDN</v>
          </cell>
          <cell r="G804" t="str">
            <v>A1A/80/05/2</v>
          </cell>
          <cell r="H804">
            <v>2020</v>
          </cell>
          <cell r="I804" t="str">
            <v>MSA</v>
          </cell>
          <cell r="J804">
            <v>7482416</v>
          </cell>
          <cell r="K804" t="str">
            <v>ETS RIHANA AV DU LAC Q LES VOLCA</v>
          </cell>
          <cell r="L804" t="str">
            <v>MULTIPLE SOLUTIONS LIMITED</v>
          </cell>
          <cell r="M804">
            <v>43902</v>
          </cell>
          <cell r="N804" t="str">
            <v>21/04/2020 </v>
          </cell>
          <cell r="O804" t="str">
            <v>1 X40 FCL 2740 PKGS TWO THOUSAND SEVEN HUNDRED FORTY PACKAGES ONLY 1 BETTERMENT LOTION 30 ML 2 PARI CLAIRE LOTION 30 ML FREIGH T PREPAID INVOICE NO EXP 104 105 DATE 10 02 20 HS CODE 30043200 A PPLICABLE FREE TIME 9 DAYS COMBINED DETENTION DEMURRAGE AT PORT OF DISCHARGE PLACE OF DELIVERY FOR UNLOADING AT DESTINATION CARGO INTRANSIT TO D R CONGO</v>
          </cell>
          <cell r="P804" t="str">
            <v>Pend</v>
          </cell>
          <cell r="Q804" t="str">
            <v>Pend</v>
          </cell>
          <cell r="R804" t="str">
            <v>Pend</v>
          </cell>
          <cell r="S804" t="str">
            <v>5. 30 DAYS TO 1 YEAR</v>
          </cell>
          <cell r="T804" t="str">
            <v>RELEASED BUT IN YARD</v>
          </cell>
        </row>
        <row r="805">
          <cell r="A805" t="str">
            <v>TDRU6403561</v>
          </cell>
          <cell r="B805">
            <v>40</v>
          </cell>
          <cell r="C805">
            <v>43910</v>
          </cell>
          <cell r="D805">
            <v>159</v>
          </cell>
          <cell r="E805" t="str">
            <v>NAM3737626</v>
          </cell>
          <cell r="F805" t="str">
            <v>ICDN</v>
          </cell>
          <cell r="G805" t="str">
            <v>A1C/06/02/3</v>
          </cell>
          <cell r="H805">
            <v>0</v>
          </cell>
          <cell r="I805">
            <v>0</v>
          </cell>
          <cell r="J805">
            <v>0</v>
          </cell>
          <cell r="K805" t="str">
            <v>Pend</v>
          </cell>
          <cell r="L805" t="str">
            <v>Pend</v>
          </cell>
          <cell r="M805" t="str">
            <v>Pend</v>
          </cell>
          <cell r="N805" t="str">
            <v>Pend</v>
          </cell>
          <cell r="O805" t="str">
            <v>PACKAGES USED 1980 H INTERNATIONAL FARM TRACTOR YEAR 1980 SERIAL  FBH133599 1 PACKAGE ASSORTED AND HOUSEHOLD ITEMS HS CODE  870130 Shippers Owned Container</v>
          </cell>
          <cell r="P805" t="str">
            <v>Pend</v>
          </cell>
          <cell r="Q805" t="str">
            <v>KE</v>
          </cell>
          <cell r="R805" t="str">
            <v>US</v>
          </cell>
          <cell r="S805" t="str">
            <v>5. 30 DAYS TO 1 YEAR</v>
          </cell>
          <cell r="T805" t="str">
            <v>PENDING DECLARATION</v>
          </cell>
        </row>
        <row r="806">
          <cell r="A806" t="str">
            <v>INKU6682722</v>
          </cell>
          <cell r="B806">
            <v>40</v>
          </cell>
          <cell r="C806">
            <v>43911</v>
          </cell>
          <cell r="D806">
            <v>158</v>
          </cell>
          <cell r="E806" t="str">
            <v>MEDUDR675650</v>
          </cell>
          <cell r="F806" t="str">
            <v>ICDN</v>
          </cell>
          <cell r="G806" t="str">
            <v>A2A/32/05/1</v>
          </cell>
          <cell r="H806">
            <v>0</v>
          </cell>
          <cell r="I806">
            <v>0</v>
          </cell>
          <cell r="J806">
            <v>0</v>
          </cell>
          <cell r="K806" t="str">
            <v>Pend</v>
          </cell>
          <cell r="L806" t="str">
            <v>Pend</v>
          </cell>
          <cell r="M806" t="str">
            <v>Pend</v>
          </cell>
          <cell r="N806" t="str">
            <v>Pend</v>
          </cell>
          <cell r="O806" t="str">
            <v>REFRIGERATION EQUIPMENT PA RTS  SECOND NOTIFY  FREIGH T-IN-TIME  HS Code  841899</v>
          </cell>
          <cell r="P806" t="str">
            <v>Pend</v>
          </cell>
          <cell r="Q806" t="str">
            <v>KE</v>
          </cell>
          <cell r="R806" t="str">
            <v>ZA</v>
          </cell>
          <cell r="S806" t="str">
            <v>5. 30 DAYS TO 1 YEAR</v>
          </cell>
          <cell r="T806" t="str">
            <v>PENDING DECLARATION</v>
          </cell>
        </row>
        <row r="807">
          <cell r="A807" t="str">
            <v>MEDU7345901</v>
          </cell>
          <cell r="B807">
            <v>40</v>
          </cell>
          <cell r="C807">
            <v>43912</v>
          </cell>
          <cell r="D807">
            <v>157</v>
          </cell>
          <cell r="E807" t="str">
            <v>MEDUDR675247</v>
          </cell>
          <cell r="F807" t="str">
            <v>ICDN</v>
          </cell>
          <cell r="G807" t="str">
            <v>A1D/76/05/1</v>
          </cell>
          <cell r="H807">
            <v>0</v>
          </cell>
          <cell r="I807">
            <v>0</v>
          </cell>
          <cell r="J807">
            <v>0</v>
          </cell>
          <cell r="K807" t="str">
            <v>Pend</v>
          </cell>
          <cell r="L807" t="str">
            <v>Pend</v>
          </cell>
          <cell r="M807" t="str">
            <v>Pend</v>
          </cell>
          <cell r="N807" t="str">
            <v>Pend</v>
          </cell>
          <cell r="O807" t="str">
            <v>RACKING AND SHELVING HS CO DE  73089099 Nett Weight   16120 000</v>
          </cell>
          <cell r="P807" t="str">
            <v>Pend</v>
          </cell>
          <cell r="Q807" t="str">
            <v>KE</v>
          </cell>
          <cell r="R807" t="str">
            <v>ZA</v>
          </cell>
          <cell r="S807" t="str">
            <v>5. 30 DAYS TO 1 YEAR</v>
          </cell>
          <cell r="T807" t="str">
            <v>PENDING DECLARATION</v>
          </cell>
        </row>
        <row r="808">
          <cell r="A808" t="str">
            <v>MSCU4667554</v>
          </cell>
          <cell r="B808">
            <v>40</v>
          </cell>
          <cell r="C808">
            <v>43912</v>
          </cell>
          <cell r="D808">
            <v>157</v>
          </cell>
          <cell r="E808" t="str">
            <v>MEDUDR675197</v>
          </cell>
          <cell r="F808" t="str">
            <v>ICDN</v>
          </cell>
          <cell r="G808" t="str">
            <v>A2C/06/04/1</v>
          </cell>
          <cell r="H808">
            <v>0</v>
          </cell>
          <cell r="I808">
            <v>0</v>
          </cell>
          <cell r="J808">
            <v>0</v>
          </cell>
          <cell r="K808" t="str">
            <v>Pend</v>
          </cell>
          <cell r="L808" t="str">
            <v>Pend</v>
          </cell>
          <cell r="M808" t="str">
            <v>Pend</v>
          </cell>
          <cell r="N808" t="str">
            <v>Pend</v>
          </cell>
          <cell r="O808" t="str">
            <v>REFRIGERATION EQUIPMENT PA RTS  SECOND NOTIFY  FREIGH T-IN-TIME  HS Code  848180</v>
          </cell>
          <cell r="P808" t="str">
            <v>Pend</v>
          </cell>
          <cell r="Q808" t="str">
            <v>KE</v>
          </cell>
          <cell r="R808" t="str">
            <v>ZA</v>
          </cell>
          <cell r="S808" t="str">
            <v>5. 30 DAYS TO 1 YEAR</v>
          </cell>
          <cell r="T808" t="str">
            <v>PENDING DECLARATION</v>
          </cell>
        </row>
        <row r="809">
          <cell r="A809" t="str">
            <v>MSKU4420476</v>
          </cell>
          <cell r="B809">
            <v>20</v>
          </cell>
          <cell r="C809">
            <v>43916</v>
          </cell>
          <cell r="D809">
            <v>153</v>
          </cell>
          <cell r="E809" t="str">
            <v>910187621</v>
          </cell>
          <cell r="F809" t="str">
            <v>ICDN</v>
          </cell>
          <cell r="G809" t="str">
            <v>A2B/05/03/2</v>
          </cell>
          <cell r="H809">
            <v>0</v>
          </cell>
          <cell r="I809">
            <v>0</v>
          </cell>
          <cell r="J809">
            <v>0</v>
          </cell>
          <cell r="K809" t="str">
            <v>Pend</v>
          </cell>
          <cell r="L809" t="str">
            <v>Pend</v>
          </cell>
          <cell r="M809" t="str">
            <v>Pend</v>
          </cell>
          <cell r="N809" t="str">
            <v>Pend</v>
          </cell>
          <cell r="O809" t="str">
            <v>IN 01X40 HC CONTAINER AND 01X20 DRY CONTAINER WITH    1694 CARTONS CON TAINING 4164 PIECES OF CERAMIC BOTTLES   MARKED FREIGHT PREPAID      P ROFORMA INVOICE E19013   COMMERCIAL INVOICE 388 2019   DU-E 20BR000171 754-3   RUC  0BR0055771323882019      NET WEIGHT  10 268 60 KG       W OODEN PACKING  NOT APPLICABLE</v>
          </cell>
          <cell r="P809" t="str">
            <v>Pend</v>
          </cell>
          <cell r="Q809" t="str">
            <v>KE</v>
          </cell>
          <cell r="R809" t="str">
            <v>BR</v>
          </cell>
          <cell r="S809" t="str">
            <v>5. 30 DAYS TO 1 YEAR</v>
          </cell>
          <cell r="T809" t="str">
            <v>PENDING DECLARATION</v>
          </cell>
        </row>
        <row r="810">
          <cell r="A810" t="str">
            <v>MRSU3105526</v>
          </cell>
          <cell r="B810">
            <v>40</v>
          </cell>
          <cell r="C810">
            <v>43916</v>
          </cell>
          <cell r="D810">
            <v>153</v>
          </cell>
          <cell r="E810" t="str">
            <v>910187621</v>
          </cell>
          <cell r="F810" t="str">
            <v>ICDN</v>
          </cell>
          <cell r="G810" t="str">
            <v>A1C/06/05/1</v>
          </cell>
          <cell r="H810">
            <v>0</v>
          </cell>
          <cell r="I810">
            <v>0</v>
          </cell>
          <cell r="J810">
            <v>0</v>
          </cell>
          <cell r="K810" t="str">
            <v>Pend</v>
          </cell>
          <cell r="L810" t="str">
            <v>Pend</v>
          </cell>
          <cell r="M810" t="str">
            <v>Pend</v>
          </cell>
          <cell r="N810" t="str">
            <v>Pend</v>
          </cell>
          <cell r="O810" t="str">
            <v>IN 01X40 HC CONTAINER AND 01X20 DRY CONTAINER WITH    1694 CARTONS CON TAINING 4164 PIECES OF CERAMIC BOTTLES   MARKED FREIGHT PREPAID      P ROFORMA INVOICE E19013   COMMERCIAL INVOICE 388 2019   DU-E 20BR000171 754-3   RUC  0BR0055771323882019      NET WEIGHT  10 268 60 KG       W OODEN PACKING  NOT APPLICABLE</v>
          </cell>
          <cell r="P810" t="str">
            <v>Pend</v>
          </cell>
          <cell r="Q810" t="str">
            <v>KE</v>
          </cell>
          <cell r="R810" t="str">
            <v>BR</v>
          </cell>
          <cell r="S810" t="str">
            <v>5. 30 DAYS TO 1 YEAR</v>
          </cell>
          <cell r="T810" t="str">
            <v>PENDING DECLARATION</v>
          </cell>
        </row>
        <row r="811">
          <cell r="A811" t="str">
            <v>FSCU7464234</v>
          </cell>
          <cell r="B811">
            <v>20</v>
          </cell>
          <cell r="C811">
            <v>43917</v>
          </cell>
          <cell r="D811">
            <v>152</v>
          </cell>
          <cell r="E811" t="str">
            <v>EID0287941</v>
          </cell>
          <cell r="F811" t="str">
            <v>ICDN</v>
          </cell>
          <cell r="G811" t="str">
            <v>CFS1D</v>
          </cell>
          <cell r="H811" t="str">
            <v>2020</v>
          </cell>
          <cell r="I811" t="str">
            <v>ICD</v>
          </cell>
          <cell r="J811">
            <v>197326</v>
          </cell>
          <cell r="K811" t="str">
            <v>ARMYST SERVICES LIMITED</v>
          </cell>
          <cell r="L811" t="str">
            <v>EBMAR INVESTMENTS CO LIMITED</v>
          </cell>
          <cell r="M811" t="str">
            <v>Pend</v>
          </cell>
          <cell r="N811" t="str">
            <v>Pend</v>
          </cell>
          <cell r="O811" t="str">
            <v>CHENILLE FABRICS SB NO 1915627 DT 05 03 2020 FREIGHT PREPAID DISCHARGE PORT AGENT  CMA CGM KENYA LTD BAYWOOD BUILDING 1ST FLOOR MOI AVENUE PO BOX 90262 80100 MOMBASA KENYA TEL  FAX</v>
          </cell>
          <cell r="P811" t="str">
            <v>C4</v>
          </cell>
          <cell r="Q811" t="str">
            <v>KE</v>
          </cell>
          <cell r="R811" t="str">
            <v>IN</v>
          </cell>
          <cell r="S811" t="str">
            <v>5. 30 DAYS TO 1 YEAR</v>
          </cell>
          <cell r="T811" t="str">
            <v>PENDING DPC</v>
          </cell>
        </row>
        <row r="812">
          <cell r="A812" t="str">
            <v>APZU4775274</v>
          </cell>
          <cell r="B812">
            <v>40</v>
          </cell>
          <cell r="C812">
            <v>43920</v>
          </cell>
          <cell r="D812">
            <v>149</v>
          </cell>
          <cell r="E812" t="str">
            <v>USM0127175</v>
          </cell>
          <cell r="F812" t="str">
            <v>ICDN</v>
          </cell>
          <cell r="G812" t="str">
            <v>A1D/58/06/3</v>
          </cell>
          <cell r="H812" t="str">
            <v>2020</v>
          </cell>
          <cell r="I812" t="str">
            <v>MSA</v>
          </cell>
          <cell r="J812">
            <v>7495351</v>
          </cell>
          <cell r="K812" t="str">
            <v>AMERICAN EMBASSY</v>
          </cell>
          <cell r="L812" t="str">
            <v>INTRASPEED ARCPRO KENYA LIMITED</v>
          </cell>
          <cell r="M812">
            <v>43922.48333333333</v>
          </cell>
          <cell r="N812">
            <v>43929.628553240742</v>
          </cell>
          <cell r="O812" t="str">
            <v>TCN  UY10104519V008LL2 No of cases  1100 Weight  45408 LBS Volume  1730 CF Commodity  WATER  SPRING  12 1 5 LT BT TCN  UY10104519V007LL2 No of cases  1200 Weight  33660 LBS Volume  1730 CF Commodity  WATER  DRINKING  24  5 LITRE IND SIZE CO PCFN  238278 VDN  N4519</v>
          </cell>
          <cell r="P812" t="str">
            <v>C4</v>
          </cell>
          <cell r="Q812" t="str">
            <v>KE</v>
          </cell>
          <cell r="R812" t="str">
            <v>AE</v>
          </cell>
          <cell r="S812" t="str">
            <v>5. 30 DAYS TO 1 YEAR</v>
          </cell>
          <cell r="T812" t="str">
            <v>RELEASED BUT IN YARD</v>
          </cell>
        </row>
        <row r="813">
          <cell r="A813" t="str">
            <v>MSKU5890350</v>
          </cell>
          <cell r="B813">
            <v>20</v>
          </cell>
          <cell r="C813">
            <v>43921</v>
          </cell>
          <cell r="D813">
            <v>148</v>
          </cell>
          <cell r="E813" t="str">
            <v>591772843</v>
          </cell>
          <cell r="F813" t="str">
            <v>ICDN</v>
          </cell>
          <cell r="G813" t="str">
            <v>CFS1</v>
          </cell>
          <cell r="H813">
            <v>0</v>
          </cell>
          <cell r="I813">
            <v>0</v>
          </cell>
          <cell r="J813">
            <v>0</v>
          </cell>
          <cell r="K813" t="str">
            <v>Pend</v>
          </cell>
          <cell r="L813" t="str">
            <v>Pend</v>
          </cell>
          <cell r="M813" t="str">
            <v>Pend</v>
          </cell>
          <cell r="N813" t="str">
            <v>Pend</v>
          </cell>
          <cell r="O813" t="str">
            <v>1X20FT SHIPMENT - 63PACKAGES  DIPLOMATIC GOODS - USED HOUSEHOLD GOODS AND PERSONAL EFFECT  H S  CODE  990500  SB  NO  - 1420577 DATED - 14 0 2 2020    FREIGHT PREPAID      GEORGE M  WACHIRA  GWACHIRA WORLDBANK O RG     INTRANSIT TO ICD EMBAKASI NAIROBI</v>
          </cell>
          <cell r="P813" t="str">
            <v>Pend</v>
          </cell>
          <cell r="Q813" t="str">
            <v>KE</v>
          </cell>
          <cell r="R813" t="str">
            <v>IN</v>
          </cell>
          <cell r="S813" t="str">
            <v>5. 30 DAYS TO 1 YEAR</v>
          </cell>
          <cell r="T813" t="str">
            <v>PENDING DECLARATION</v>
          </cell>
        </row>
        <row r="814">
          <cell r="A814" t="str">
            <v>FSCU4698326</v>
          </cell>
          <cell r="B814">
            <v>40</v>
          </cell>
          <cell r="C814">
            <v>43922</v>
          </cell>
          <cell r="D814">
            <v>147</v>
          </cell>
          <cell r="E814" t="str">
            <v>USM0127175</v>
          </cell>
          <cell r="F814" t="str">
            <v>ICDN</v>
          </cell>
          <cell r="G814" t="str">
            <v>A1D/36/02/4</v>
          </cell>
          <cell r="H814" t="str">
            <v>2020</v>
          </cell>
          <cell r="I814" t="str">
            <v>MSA</v>
          </cell>
          <cell r="J814">
            <v>7495351</v>
          </cell>
          <cell r="K814" t="str">
            <v>AMERICAN EMBASSY</v>
          </cell>
          <cell r="L814" t="str">
            <v>INTRASPEED ARCPRO KENYA LIMITED</v>
          </cell>
          <cell r="M814">
            <v>43922.48333333333</v>
          </cell>
          <cell r="N814">
            <v>43929.628553240742</v>
          </cell>
          <cell r="O814" t="str">
            <v>TCN  UY10104519V008LL2 No of cases  1100 Weight  45408 LBS Volume  1730 CF Commodity  WATER  SPRING  12 1 5 LT BT TCN  UY10104519V007LL2 No of cases  1200 Weight  33660 LBS Volume  1730 CF Commodity  WATER  DRINKING  24  5 LITRE IND SIZE CO PCFN  238278 VDN  N4519</v>
          </cell>
          <cell r="P814" t="str">
            <v>C4</v>
          </cell>
          <cell r="Q814" t="str">
            <v>KE</v>
          </cell>
          <cell r="R814" t="str">
            <v>AE</v>
          </cell>
          <cell r="S814" t="str">
            <v>5. 30 DAYS TO 1 YEAR</v>
          </cell>
          <cell r="T814" t="str">
            <v>RELEASED BUT IN YARD</v>
          </cell>
        </row>
        <row r="815">
          <cell r="A815" t="str">
            <v>APHU6665606</v>
          </cell>
          <cell r="B815">
            <v>40</v>
          </cell>
          <cell r="C815">
            <v>43922</v>
          </cell>
          <cell r="D815">
            <v>147</v>
          </cell>
          <cell r="E815" t="str">
            <v>EID0287941</v>
          </cell>
          <cell r="F815" t="str">
            <v>ICDN</v>
          </cell>
          <cell r="G815" t="str">
            <v>A1D/36/06/2</v>
          </cell>
          <cell r="H815" t="str">
            <v>2020</v>
          </cell>
          <cell r="I815" t="str">
            <v>ICD</v>
          </cell>
          <cell r="J815">
            <v>197326</v>
          </cell>
          <cell r="K815" t="str">
            <v>ARMYST SERVICES LIMITED</v>
          </cell>
          <cell r="L815" t="str">
            <v>EBMAR INVESTMENTS CO LIMITED</v>
          </cell>
          <cell r="M815" t="str">
            <v>Pend</v>
          </cell>
          <cell r="N815" t="str">
            <v>Pend</v>
          </cell>
          <cell r="O815" t="str">
            <v>CHENILLE FABRICS SB NO 1915627 DT 05 03 2020 FREIGHT PREPAID DISCHARGE PORT AGENT  CMA CGM KENYA LTD BAYWOOD BUILDING 1ST FLOOR MOI AVENUE PO BOX 90262 80100 MOMBASA KENYA TEL  FAX</v>
          </cell>
          <cell r="P815" t="str">
            <v>C4</v>
          </cell>
          <cell r="Q815" t="str">
            <v>KE</v>
          </cell>
          <cell r="R815" t="str">
            <v>IN</v>
          </cell>
          <cell r="S815" t="str">
            <v>5. 30 DAYS TO 1 YEAR</v>
          </cell>
          <cell r="T815" t="str">
            <v>PENDING DPC</v>
          </cell>
        </row>
        <row r="816">
          <cell r="A816" t="str">
            <v>PCIU8546220</v>
          </cell>
          <cell r="B816">
            <v>40</v>
          </cell>
          <cell r="C816">
            <v>43925</v>
          </cell>
          <cell r="D816">
            <v>144</v>
          </cell>
          <cell r="E816" t="str">
            <v>LYBN00005500</v>
          </cell>
          <cell r="F816" t="str">
            <v>ICDN</v>
          </cell>
          <cell r="G816" t="str">
            <v>A1C/32/06/1</v>
          </cell>
          <cell r="H816">
            <v>0</v>
          </cell>
          <cell r="I816">
            <v>0</v>
          </cell>
          <cell r="J816">
            <v>0</v>
          </cell>
          <cell r="K816" t="str">
            <v>Pend</v>
          </cell>
          <cell r="L816" t="str">
            <v>Pend</v>
          </cell>
          <cell r="M816" t="str">
            <v>Pend</v>
          </cell>
          <cell r="N816" t="str">
            <v>Pend</v>
          </cell>
          <cell r="O816" t="str">
            <v>METAL ROLL CONTAINER AND SPARE PARTS HS   871680   DISTRICT SHANGHAI P R C 200003 TEL  63607788 FAX  63607808 TAX ID  91310000MA1FP0RL2N        KRA PIN P051124154Q 2ND NOTIFY PARTY   MEGA HAUL LOGISTICS  PTY  LTD 27 GROENEWALD ROAD SOUTHFIE   LD  7800 CAPE TOWN  SOUTH AFRICA TEL   2783 679 2705</v>
          </cell>
          <cell r="P816" t="str">
            <v>Pend</v>
          </cell>
          <cell r="Q816" t="str">
            <v>KE</v>
          </cell>
          <cell r="R816" t="str">
            <v>CN</v>
          </cell>
          <cell r="S816" t="str">
            <v>5. 30 DAYS TO 1 YEAR</v>
          </cell>
          <cell r="T816" t="str">
            <v>PENDING DECLARATION</v>
          </cell>
        </row>
        <row r="817">
          <cell r="A817" t="str">
            <v>OOLU1305249</v>
          </cell>
          <cell r="B817">
            <v>20</v>
          </cell>
          <cell r="C817">
            <v>43925</v>
          </cell>
          <cell r="D817">
            <v>144</v>
          </cell>
          <cell r="E817" t="str">
            <v>COSU6256156560</v>
          </cell>
          <cell r="F817" t="str">
            <v>ICDN</v>
          </cell>
          <cell r="G817" t="str">
            <v>CFS1D</v>
          </cell>
          <cell r="H817" t="str">
            <v>2020</v>
          </cell>
          <cell r="I817" t="str">
            <v>ICD</v>
          </cell>
          <cell r="J817">
            <v>196096</v>
          </cell>
          <cell r="K817" t="str">
            <v>BRCK LIMITED</v>
          </cell>
          <cell r="L817" t="str">
            <v>BLUEPLUS FLIGHTERS LIMITED</v>
          </cell>
          <cell r="M817" t="str">
            <v>Pend</v>
          </cell>
          <cell r="N817" t="str">
            <v>Pend</v>
          </cell>
          <cell r="O817" t="str">
            <v>SUPABRCK CASINGS COMPLETE   WITH ALL PARTS  ABD GASJETS  SUPA BRCK  INCLUDE BATTERY   SSD 256G  HEAT SINK ASSEMBLY XL-25 WIFI CHIP WPEA 128N   MODEM CHIPS   ANTENNAE CABLES MODEM ANTENNAE CABLES WIFI  E-INK DISPLAY   WIFI ANTENNAE    GSM ANTENNAE VPC CIRCUIT  SATA CABLE   DC POWER PLUG    REAR STICKER VPC CASING    SHIPPERS LOAD STOW   COUNT PLACE OF DELIVERY PORT CLEARANCE</v>
          </cell>
          <cell r="P817" t="str">
            <v>C4</v>
          </cell>
          <cell r="Q817" t="str">
            <v>KE</v>
          </cell>
          <cell r="R817" t="str">
            <v>TW</v>
          </cell>
          <cell r="S817" t="str">
            <v>5. 30 DAYS TO 1 YEAR</v>
          </cell>
          <cell r="T817" t="str">
            <v>PENDING DPC</v>
          </cell>
        </row>
        <row r="818">
          <cell r="A818" t="str">
            <v>XXXU9137995</v>
          </cell>
          <cell r="B818">
            <v>40</v>
          </cell>
          <cell r="C818">
            <v>43926</v>
          </cell>
          <cell r="D818">
            <v>143</v>
          </cell>
          <cell r="E818" t="str">
            <v>LGB000047400</v>
          </cell>
          <cell r="F818" t="str">
            <v>ICDN</v>
          </cell>
          <cell r="G818" t="str">
            <v>CFS1</v>
          </cell>
          <cell r="H818">
            <v>0</v>
          </cell>
          <cell r="I818">
            <v>0</v>
          </cell>
          <cell r="J818">
            <v>0</v>
          </cell>
          <cell r="K818" t="str">
            <v>Pend</v>
          </cell>
          <cell r="L818" t="str">
            <v>Pend</v>
          </cell>
          <cell r="M818" t="str">
            <v>Pend</v>
          </cell>
          <cell r="N818" t="str">
            <v>Pend</v>
          </cell>
          <cell r="O818" t="str">
            <v>OF TEXTILES AES-NO AES REQUIRED AS PER NOEEI 30 37  A  FORWARDING AGENT AIR SEVEN SEAS TRANSPORT LOGISTICS INC 1815 HOURET COURT MILPITAS  CA 95035 UNITED STATES NOEEI 30 37  A  LOW VALUE</v>
          </cell>
          <cell r="P818" t="str">
            <v>Pend</v>
          </cell>
          <cell r="Q818" t="str">
            <v>KE</v>
          </cell>
          <cell r="R818" t="str">
            <v>US</v>
          </cell>
          <cell r="S818" t="str">
            <v>5. 30 DAYS TO 1 YEAR</v>
          </cell>
          <cell r="T818" t="str">
            <v>PENDING DECLARATION</v>
          </cell>
        </row>
        <row r="819">
          <cell r="A819" t="str">
            <v>DFSU7460640</v>
          </cell>
          <cell r="B819">
            <v>40</v>
          </cell>
          <cell r="C819">
            <v>43926</v>
          </cell>
          <cell r="D819">
            <v>143</v>
          </cell>
          <cell r="E819" t="str">
            <v>COSU6257813090</v>
          </cell>
          <cell r="F819" t="str">
            <v>ICDN</v>
          </cell>
          <cell r="G819" t="str">
            <v>SHED1</v>
          </cell>
          <cell r="H819" t="str">
            <v>2020</v>
          </cell>
          <cell r="I819" t="str">
            <v>ICD</v>
          </cell>
          <cell r="J819">
            <v>204060</v>
          </cell>
          <cell r="K819" t="str">
            <v>RAPHAEL MULI MWANZIA</v>
          </cell>
          <cell r="L819" t="str">
            <v>KARICKO INVESTMENTS LIMITED</v>
          </cell>
          <cell r="M819" t="str">
            <v>Pend</v>
          </cell>
          <cell r="N819" t="str">
            <v>Pend</v>
          </cell>
          <cell r="O819" t="str">
            <v>KITCHEN EQUIPMENT  SUPERMARKET SHELF  SHIPPERS LOAD STOW   COUNT PLACE OF DELIVERY PORT CLEARANCE</v>
          </cell>
          <cell r="P819" t="str">
            <v>C4</v>
          </cell>
          <cell r="Q819" t="str">
            <v>KE</v>
          </cell>
          <cell r="R819" t="str">
            <v>CN</v>
          </cell>
          <cell r="S819" t="str">
            <v>5. 30 DAYS TO 1 YEAR</v>
          </cell>
          <cell r="T819" t="str">
            <v>PENDING DPC</v>
          </cell>
        </row>
        <row r="820">
          <cell r="A820" t="str">
            <v>XXXU9137700</v>
          </cell>
          <cell r="B820">
            <v>40</v>
          </cell>
          <cell r="C820">
            <v>43926</v>
          </cell>
          <cell r="D820">
            <v>143</v>
          </cell>
          <cell r="E820" t="str">
            <v>LGB000138000</v>
          </cell>
          <cell r="F820" t="str">
            <v>ICDN</v>
          </cell>
          <cell r="G820" t="str">
            <v>A1D/14/06/1</v>
          </cell>
          <cell r="H820">
            <v>0</v>
          </cell>
          <cell r="I820">
            <v>0</v>
          </cell>
          <cell r="J820">
            <v>0</v>
          </cell>
          <cell r="K820" t="str">
            <v>Pend</v>
          </cell>
          <cell r="L820" t="str">
            <v>Pend</v>
          </cell>
          <cell r="M820" t="str">
            <v>Pend</v>
          </cell>
          <cell r="N820" t="str">
            <v>Pend</v>
          </cell>
          <cell r="O820" t="str">
            <v>445 PACKAGES OF TEXTILES AES-NO AES REQUIRED AS PER NOEEI 30 37 A  FORWARDING AGENT   AIR 7 SEAS TRANSPORT LOGISTICS INC 1815 HOURET COURT MILPITAS  CA 95035 UNITED STATES   CONSIGNEE   NOTIFY PARTY  CONTINUED  TEL  1 805 563 8316   2547   06275801</v>
          </cell>
          <cell r="P820" t="str">
            <v>Pend</v>
          </cell>
          <cell r="Q820" t="str">
            <v>KE</v>
          </cell>
          <cell r="R820" t="str">
            <v>US</v>
          </cell>
          <cell r="S820" t="str">
            <v>5. 30 DAYS TO 1 YEAR</v>
          </cell>
          <cell r="T820" t="str">
            <v>PENDING DECLARATION</v>
          </cell>
        </row>
        <row r="821">
          <cell r="A821" t="str">
            <v>PCIU8837610</v>
          </cell>
          <cell r="B821">
            <v>40</v>
          </cell>
          <cell r="C821">
            <v>43926</v>
          </cell>
          <cell r="D821">
            <v>143</v>
          </cell>
          <cell r="E821" t="str">
            <v>LYBN00005500</v>
          </cell>
          <cell r="F821" t="str">
            <v>ICDN</v>
          </cell>
          <cell r="G821" t="str">
            <v>A1C/22/02/2</v>
          </cell>
          <cell r="H821">
            <v>0</v>
          </cell>
          <cell r="I821">
            <v>0</v>
          </cell>
          <cell r="J821">
            <v>0</v>
          </cell>
          <cell r="K821" t="str">
            <v>Pend</v>
          </cell>
          <cell r="L821" t="str">
            <v>Pend</v>
          </cell>
          <cell r="M821" t="str">
            <v>Pend</v>
          </cell>
          <cell r="N821" t="str">
            <v>Pend</v>
          </cell>
          <cell r="O821" t="str">
            <v>METAL ROLL CONTAINER AND SPARE PARTS HS   871680   DISTRICT SHANGHAI P R C 200003 TEL  63607788 FAX  63607808 TAX ID  91310000MA1FP0RL2N        KRA PIN P051124154Q 2ND NOTIFY PARTY   MEGA HAUL LOGISTICS  PTY  LTD 27 GROENEWALD ROAD SOUTHFIE   LD  7800 CAPE TOWN  SOUTH AFRICA TEL   2783 679 2705</v>
          </cell>
          <cell r="P821" t="str">
            <v>Pend</v>
          </cell>
          <cell r="Q821" t="str">
            <v>KE</v>
          </cell>
          <cell r="R821" t="str">
            <v>CN</v>
          </cell>
          <cell r="S821" t="str">
            <v>5. 30 DAYS TO 1 YEAR</v>
          </cell>
          <cell r="T821" t="str">
            <v>PENDING DECLARATION</v>
          </cell>
        </row>
        <row r="822">
          <cell r="A822" t="str">
            <v>GSPU5025698</v>
          </cell>
          <cell r="B822">
            <v>40</v>
          </cell>
          <cell r="C822">
            <v>43926</v>
          </cell>
          <cell r="D822">
            <v>143</v>
          </cell>
          <cell r="E822" t="str">
            <v>LGB000096800</v>
          </cell>
          <cell r="F822" t="str">
            <v>ICDN</v>
          </cell>
          <cell r="G822" t="str">
            <v>A1C/18/06/4</v>
          </cell>
          <cell r="H822">
            <v>0</v>
          </cell>
          <cell r="I822">
            <v>0</v>
          </cell>
          <cell r="J822">
            <v>0</v>
          </cell>
          <cell r="K822" t="str">
            <v>Pend</v>
          </cell>
          <cell r="L822" t="str">
            <v>Pend</v>
          </cell>
          <cell r="M822" t="str">
            <v>Pend</v>
          </cell>
          <cell r="N822" t="str">
            <v>Pend</v>
          </cell>
          <cell r="O822" t="str">
            <v>689 PACKAGES OF TEXTILES AES-NO AES REQUIRED AS PER NOEEI 30 37 A  FORWARDING AGENT   AIR 7 SEAS TRANSPORT LOGISTICS INC 1815 HOURET COURT MILPITAS CA 95035 UNITED STATES   CONSIGNEE   NOTIFY PARTY  CONTINUED  TEL  1 805 563 8316   25470   6275801</v>
          </cell>
          <cell r="P822" t="str">
            <v>Pend</v>
          </cell>
          <cell r="Q822" t="str">
            <v>KE</v>
          </cell>
          <cell r="R822" t="str">
            <v>US</v>
          </cell>
          <cell r="S822" t="str">
            <v>5. 30 DAYS TO 1 YEAR</v>
          </cell>
          <cell r="T822" t="str">
            <v>PENDING DECLARATION</v>
          </cell>
        </row>
        <row r="823">
          <cell r="A823" t="str">
            <v>TGHU6237363</v>
          </cell>
          <cell r="B823">
            <v>40</v>
          </cell>
          <cell r="C823">
            <v>43928</v>
          </cell>
          <cell r="D823">
            <v>141</v>
          </cell>
          <cell r="E823" t="str">
            <v>HLCUDUR200203569</v>
          </cell>
          <cell r="F823" t="str">
            <v>ICDN</v>
          </cell>
          <cell r="G823" t="str">
            <v>A1D/46/05/1</v>
          </cell>
          <cell r="H823">
            <v>0</v>
          </cell>
          <cell r="I823">
            <v>0</v>
          </cell>
          <cell r="J823">
            <v>0</v>
          </cell>
          <cell r="K823" t="str">
            <v>TWIGA TATU LIMITED ALP NORTH THREE LTD WAREHOUSE 1 LAND REFERENCE NO</v>
          </cell>
          <cell r="L823" t="str">
            <v>Pend</v>
          </cell>
          <cell r="M823" t="str">
            <v>Pend</v>
          </cell>
          <cell r="N823" t="str">
            <v>Pend</v>
          </cell>
          <cell r="O823"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P823" t="str">
            <v>Pend</v>
          </cell>
          <cell r="Q823" t="str">
            <v>KE</v>
          </cell>
          <cell r="R823" t="str">
            <v>ZA</v>
          </cell>
          <cell r="S823" t="str">
            <v>5. 30 DAYS TO 1 YEAR</v>
          </cell>
          <cell r="T823" t="str">
            <v>PENDING DECLARATION</v>
          </cell>
        </row>
        <row r="824">
          <cell r="A824" t="str">
            <v>CAIU7944555</v>
          </cell>
          <cell r="B824">
            <v>40</v>
          </cell>
          <cell r="C824">
            <v>43928</v>
          </cell>
          <cell r="D824">
            <v>141</v>
          </cell>
          <cell r="E824" t="str">
            <v>HLCUDUR200203569</v>
          </cell>
          <cell r="F824" t="str">
            <v>ICDN</v>
          </cell>
          <cell r="G824" t="str">
            <v>A2C/32/03/1</v>
          </cell>
          <cell r="H824">
            <v>0</v>
          </cell>
          <cell r="I824">
            <v>0</v>
          </cell>
          <cell r="J824">
            <v>0</v>
          </cell>
          <cell r="K824" t="str">
            <v>TWIGA TATU LIMITED ALP NORTH THREE LTD WAREHOUSE 1 LAND REFERENCE NO</v>
          </cell>
          <cell r="L824" t="str">
            <v>Pend</v>
          </cell>
          <cell r="M824" t="str">
            <v>Pend</v>
          </cell>
          <cell r="N824" t="str">
            <v>Pend</v>
          </cell>
          <cell r="O824"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P824" t="str">
            <v>Pend</v>
          </cell>
          <cell r="Q824" t="str">
            <v>KE</v>
          </cell>
          <cell r="R824" t="str">
            <v>ZA</v>
          </cell>
          <cell r="S824" t="str">
            <v>5. 30 DAYS TO 1 YEAR</v>
          </cell>
          <cell r="T824" t="str">
            <v>PENDING DECLARATION</v>
          </cell>
        </row>
        <row r="825">
          <cell r="A825" t="str">
            <v>WSCU7733881</v>
          </cell>
          <cell r="B825">
            <v>40</v>
          </cell>
          <cell r="C825">
            <v>43928</v>
          </cell>
          <cell r="D825">
            <v>141</v>
          </cell>
          <cell r="E825" t="str">
            <v>712115950</v>
          </cell>
          <cell r="F825" t="str">
            <v>ICDN</v>
          </cell>
          <cell r="G825" t="str">
            <v>A1D/62/02/2</v>
          </cell>
          <cell r="H825" t="str">
            <v>2020</v>
          </cell>
          <cell r="I825" t="str">
            <v>ICD</v>
          </cell>
          <cell r="J825">
            <v>206131</v>
          </cell>
          <cell r="K825" t="str">
            <v>JOEL OLUOCH OMIYA</v>
          </cell>
          <cell r="L825" t="str">
            <v>RAMSFORD FREIGHT FORWARDERS LIMITED</v>
          </cell>
          <cell r="M825" t="str">
            <v>Pend</v>
          </cell>
          <cell r="N825" t="str">
            <v>Pend</v>
          </cell>
          <cell r="O825" t="str">
            <v>450  PCS OF HHG   PE  HS CODE  940390  AES ITN  X20200210565245</v>
          </cell>
          <cell r="P825" t="str">
            <v>C4</v>
          </cell>
          <cell r="Q825" t="str">
            <v>KE</v>
          </cell>
          <cell r="R825" t="str">
            <v>US</v>
          </cell>
          <cell r="S825" t="str">
            <v>5. 30 DAYS TO 1 YEAR</v>
          </cell>
          <cell r="T825" t="str">
            <v>PENDING DPC</v>
          </cell>
        </row>
        <row r="826">
          <cell r="A826" t="str">
            <v>TCNU2912918</v>
          </cell>
          <cell r="B826">
            <v>40</v>
          </cell>
          <cell r="C826">
            <v>43928</v>
          </cell>
          <cell r="D826">
            <v>141</v>
          </cell>
          <cell r="E826" t="str">
            <v>MEDUJI814719</v>
          </cell>
          <cell r="F826" t="str">
            <v>ICDN</v>
          </cell>
          <cell r="G826" t="str">
            <v>A1C/06/05/2</v>
          </cell>
          <cell r="H826">
            <v>0</v>
          </cell>
          <cell r="I826">
            <v>0</v>
          </cell>
          <cell r="J826">
            <v>0</v>
          </cell>
          <cell r="K826" t="str">
            <v>Pend</v>
          </cell>
          <cell r="L826" t="str">
            <v>Pend</v>
          </cell>
          <cell r="M826" t="str">
            <v>Pend</v>
          </cell>
          <cell r="N826" t="str">
            <v>Pend</v>
          </cell>
          <cell r="O826" t="str">
            <v>MYRRHA COMMIPHORA MOLMOL   ENGL COMMIPHORA MYRRHA     ENGL  NORMAL GRADE         423 BAGS IN TOTAL          GROSS WEIGHT 21234 6 KGS   NET WEIGHT 21150 KGS</v>
          </cell>
          <cell r="P826" t="str">
            <v>Pend</v>
          </cell>
          <cell r="Q826" t="str">
            <v>KE</v>
          </cell>
          <cell r="R826" t="str">
            <v>CN</v>
          </cell>
          <cell r="S826" t="str">
            <v>5. 30 DAYS TO 1 YEAR</v>
          </cell>
          <cell r="T826" t="str">
            <v>PENDING DECLARATION</v>
          </cell>
        </row>
        <row r="827">
          <cell r="A827" t="str">
            <v>ESPU8026675</v>
          </cell>
          <cell r="B827">
            <v>40</v>
          </cell>
          <cell r="C827">
            <v>43928</v>
          </cell>
          <cell r="D827">
            <v>141</v>
          </cell>
          <cell r="E827" t="str">
            <v>HLCUDUR200208445</v>
          </cell>
          <cell r="F827" t="str">
            <v>ICDN</v>
          </cell>
          <cell r="G827" t="str">
            <v>A2A/14/04/1</v>
          </cell>
          <cell r="H827">
            <v>0</v>
          </cell>
          <cell r="I827">
            <v>0</v>
          </cell>
          <cell r="J827">
            <v>0</v>
          </cell>
          <cell r="K827" t="str">
            <v>TWIGA TATU LIMITED ALP NORTH THREE LTD WAREHOUSE 1 LAND REFERENCE NO</v>
          </cell>
          <cell r="L827" t="str">
            <v>Pend</v>
          </cell>
          <cell r="M827" t="str">
            <v>Pend</v>
          </cell>
          <cell r="N827" t="str">
            <v>Pend</v>
          </cell>
          <cell r="O827" t="str">
            <v>EPS PANELS HS CODE 68 11 82</v>
          </cell>
          <cell r="P827" t="str">
            <v>Pend</v>
          </cell>
          <cell r="Q827" t="str">
            <v>KE</v>
          </cell>
          <cell r="R827" t="str">
            <v>ZA</v>
          </cell>
          <cell r="S827" t="str">
            <v>5. 30 DAYS TO 1 YEAR</v>
          </cell>
          <cell r="T827" t="str">
            <v>PENDING DECLARATION</v>
          </cell>
        </row>
        <row r="828">
          <cell r="A828" t="str">
            <v>CAIU4224823</v>
          </cell>
          <cell r="B828">
            <v>40</v>
          </cell>
          <cell r="C828">
            <v>43928</v>
          </cell>
          <cell r="D828">
            <v>141</v>
          </cell>
          <cell r="E828" t="str">
            <v>HLCUDUR200208445</v>
          </cell>
          <cell r="F828" t="str">
            <v>ICDN</v>
          </cell>
          <cell r="G828" t="str">
            <v>A1A/42/03/1</v>
          </cell>
          <cell r="H828">
            <v>0</v>
          </cell>
          <cell r="I828">
            <v>0</v>
          </cell>
          <cell r="J828">
            <v>0</v>
          </cell>
          <cell r="K828" t="str">
            <v>TWIGA TATU LIMITED ALP NORTH THREE LTD WAREHOUSE 1 LAND REFERENCE NO</v>
          </cell>
          <cell r="L828" t="str">
            <v>Pend</v>
          </cell>
          <cell r="M828" t="str">
            <v>Pend</v>
          </cell>
          <cell r="N828" t="str">
            <v>Pend</v>
          </cell>
          <cell r="O828" t="str">
            <v>EPS PANELS HS CODE 68 11 82</v>
          </cell>
          <cell r="P828" t="str">
            <v>Pend</v>
          </cell>
          <cell r="Q828" t="str">
            <v>KE</v>
          </cell>
          <cell r="R828" t="str">
            <v>ZA</v>
          </cell>
          <cell r="S828" t="str">
            <v>5. 30 DAYS TO 1 YEAR</v>
          </cell>
          <cell r="T828" t="str">
            <v>PENDING DECLARATION</v>
          </cell>
        </row>
        <row r="829">
          <cell r="A829" t="str">
            <v>GLDU7456415</v>
          </cell>
          <cell r="B829">
            <v>40</v>
          </cell>
          <cell r="C829">
            <v>43929</v>
          </cell>
          <cell r="D829">
            <v>140</v>
          </cell>
          <cell r="E829" t="str">
            <v>CNSJ151554</v>
          </cell>
          <cell r="F829" t="str">
            <v>ICDN</v>
          </cell>
          <cell r="G829" t="str">
            <v>M1A/36/02/1</v>
          </cell>
          <cell r="H829" t="str">
            <v>2020</v>
          </cell>
          <cell r="I829" t="str">
            <v>MSA</v>
          </cell>
          <cell r="J829">
            <v>7511990</v>
          </cell>
          <cell r="K829" t="str">
            <v>KENYA ELECTRICITY TRANSMISSION COMPANY L</v>
          </cell>
          <cell r="L829" t="str">
            <v>RIANAB LOGISTICS LIMITED</v>
          </cell>
          <cell r="M829">
            <v>43952.476539351854</v>
          </cell>
          <cell r="N829">
            <v>43957.111724537041</v>
          </cell>
          <cell r="O829" t="str">
            <v>CONSTRUCTION OF MARIAKANI 400 220KV SUBSTATION PROJECT - 400KV CIRCUIT BREAKER 3 PHASE  CONSTRUCTION OF MARIAKANI 400 220KV SUBSTATION PROJECT - 220KV CIRCUIT BREAKER 3 PHASE CONSTRUCTION OF MARIAKANI 400 220KV SUBSTATION PROJECT - MANDATORY SPARES AIS 400kV CIRCUIT BREAKER SINGLE PHASE BREAKER POLE OPERATING MECHANISM DENSITY SWITCH TRIP COILS CLOSING COILS SET OF O RINGS FOR GAS CIRCUIT GASKETS 1 SET   CONSTRUCTION OF MARIAKANI 400 220KV SUBSTATION PROJECT - MANDATORY SPARES AIS 220kV CIRCUIT BREAKER SINGLE PHASE BREAKER POLE OPERATING MECHANISM DENSITY SWITCH TRIP COILS CLOSING COILS SET OF O RINGS FOR GAS CIRCUIT GASKETS 1 SET   CONSTRUCTION OF MARIAKANI 400 220KV SUBSTATION PROJECT - MANDATORY SPARES MANDATORY SPARES- SF6 GAS ACCESSORIES GASLEAK DETECTOR PORTABLE TYPE  GAS FILLING EQUIPMENT    00254726303370 MKERRE-KETRACO CO KE TAX ID C 165537 PK PK PK PK PK PK PK PK PK PK PK PK PK PK PK</v>
          </cell>
          <cell r="P829" t="str">
            <v>C4</v>
          </cell>
          <cell r="Q829" t="str">
            <v>KE</v>
          </cell>
          <cell r="R829" t="str">
            <v>CN</v>
          </cell>
          <cell r="S829" t="str">
            <v>5. 30 DAYS TO 1 YEAR</v>
          </cell>
          <cell r="T829" t="str">
            <v>RELEASED BUT IN YARD</v>
          </cell>
        </row>
        <row r="830">
          <cell r="A830" t="str">
            <v>FSCU7296022</v>
          </cell>
          <cell r="B830">
            <v>40</v>
          </cell>
          <cell r="C830">
            <v>43929</v>
          </cell>
          <cell r="D830">
            <v>140</v>
          </cell>
          <cell r="E830" t="str">
            <v>HLCUDUR200203569</v>
          </cell>
          <cell r="F830" t="str">
            <v>ICDN</v>
          </cell>
          <cell r="G830" t="str">
            <v>A1D/22/05/1</v>
          </cell>
          <cell r="H830">
            <v>0</v>
          </cell>
          <cell r="I830">
            <v>0</v>
          </cell>
          <cell r="J830">
            <v>0</v>
          </cell>
          <cell r="K830" t="str">
            <v>TWIGA TATU LIMITED ALP NORTH THREE LTD WAREHOUSE 1 LAND REFERENCE NO</v>
          </cell>
          <cell r="L830" t="str">
            <v>Pend</v>
          </cell>
          <cell r="M830" t="str">
            <v>Pend</v>
          </cell>
          <cell r="N830" t="str">
            <v>Pend</v>
          </cell>
          <cell r="O830"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P830" t="str">
            <v>Pend</v>
          </cell>
          <cell r="Q830" t="str">
            <v>KE</v>
          </cell>
          <cell r="R830" t="str">
            <v>ZA</v>
          </cell>
          <cell r="S830" t="str">
            <v>5. 30 DAYS TO 1 YEAR</v>
          </cell>
          <cell r="T830" t="str">
            <v>PENDING DECLARATION</v>
          </cell>
        </row>
        <row r="831">
          <cell r="A831" t="str">
            <v>TGBU6242389</v>
          </cell>
          <cell r="B831">
            <v>40</v>
          </cell>
          <cell r="C831">
            <v>43930</v>
          </cell>
          <cell r="D831">
            <v>139</v>
          </cell>
          <cell r="E831" t="str">
            <v>HLCUDUR200208445</v>
          </cell>
          <cell r="F831" t="str">
            <v>ICDN</v>
          </cell>
          <cell r="G831" t="str">
            <v>A1C/60/04/3</v>
          </cell>
          <cell r="H831">
            <v>0</v>
          </cell>
          <cell r="I831">
            <v>0</v>
          </cell>
          <cell r="J831">
            <v>0</v>
          </cell>
          <cell r="K831" t="str">
            <v>TWIGA TATU LIMITED ALP NORTH THREE LTD WAREHOUSE 1 LAND REFERENCE NO</v>
          </cell>
          <cell r="L831" t="str">
            <v>Pend</v>
          </cell>
          <cell r="M831" t="str">
            <v>Pend</v>
          </cell>
          <cell r="N831" t="str">
            <v>Pend</v>
          </cell>
          <cell r="O831" t="str">
            <v>EPS PANELS HS CODE 68 11 82</v>
          </cell>
          <cell r="P831" t="str">
            <v>Pend</v>
          </cell>
          <cell r="Q831" t="str">
            <v>KE</v>
          </cell>
          <cell r="R831" t="str">
            <v>ZA</v>
          </cell>
          <cell r="S831" t="str">
            <v>5. 30 DAYS TO 1 YEAR</v>
          </cell>
          <cell r="T831" t="str">
            <v>PENDING DECLARATION</v>
          </cell>
        </row>
        <row r="832">
          <cell r="A832" t="str">
            <v>UACU5751296</v>
          </cell>
          <cell r="B832">
            <v>40</v>
          </cell>
          <cell r="C832">
            <v>43930</v>
          </cell>
          <cell r="D832">
            <v>139</v>
          </cell>
          <cell r="E832" t="str">
            <v>HLCUDUR200203569</v>
          </cell>
          <cell r="F832" t="str">
            <v>ICDN</v>
          </cell>
          <cell r="G832" t="str">
            <v>A1D/40/04/2</v>
          </cell>
          <cell r="H832">
            <v>0</v>
          </cell>
          <cell r="I832">
            <v>0</v>
          </cell>
          <cell r="J832">
            <v>0</v>
          </cell>
          <cell r="K832" t="str">
            <v>TWIGA TATU LIMITED ALP NORTH THREE LTD WAREHOUSE 1 LAND REFERENCE NO</v>
          </cell>
          <cell r="L832" t="str">
            <v>Pend</v>
          </cell>
          <cell r="M832" t="str">
            <v>Pend</v>
          </cell>
          <cell r="N832" t="str">
            <v>Pend</v>
          </cell>
          <cell r="O832"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P832" t="str">
            <v>Pend</v>
          </cell>
          <cell r="Q832" t="str">
            <v>KE</v>
          </cell>
          <cell r="R832" t="str">
            <v>ZA</v>
          </cell>
          <cell r="S832" t="str">
            <v>5. 30 DAYS TO 1 YEAR</v>
          </cell>
          <cell r="T832" t="str">
            <v>PENDING DECLARATION</v>
          </cell>
        </row>
        <row r="833">
          <cell r="A833" t="str">
            <v>BMOU3013678</v>
          </cell>
          <cell r="B833">
            <v>40</v>
          </cell>
          <cell r="C833">
            <v>43932</v>
          </cell>
          <cell r="D833">
            <v>137</v>
          </cell>
          <cell r="E833" t="str">
            <v>MEDUAO949005</v>
          </cell>
          <cell r="F833" t="str">
            <v>ICDN</v>
          </cell>
          <cell r="G833" t="str">
            <v>FIRE</v>
          </cell>
          <cell r="H833" t="str">
            <v>2020</v>
          </cell>
          <cell r="I833" t="str">
            <v>ICD</v>
          </cell>
          <cell r="J833">
            <v>226953</v>
          </cell>
          <cell r="K833" t="str">
            <v>EUROPEAN FUTURE STRUCTURES NV WIJSHAGERS</v>
          </cell>
          <cell r="L833" t="str">
            <v>KENFREIGHT EA LTD</v>
          </cell>
          <cell r="M833">
            <v>44056.820833333331</v>
          </cell>
          <cell r="N833" t="str">
            <v>Pend</v>
          </cell>
          <cell r="O833" t="str">
            <v>STC 659 PIECES OF A        DISMANTLED PREFABRICATED   ALUMINIUM BUILDING         SHIPPED ON                 BOARD                      SHIPPER S LOAD  STOW AND   COUNT                      FREIGHT PREPAID</v>
          </cell>
          <cell r="P833" t="str">
            <v>M9</v>
          </cell>
          <cell r="Q833" t="str">
            <v>BE</v>
          </cell>
          <cell r="R833" t="str">
            <v>KE</v>
          </cell>
          <cell r="S833" t="str">
            <v>5. 30 DAYS TO 1 YEAR</v>
          </cell>
          <cell r="T833" t="str">
            <v>RELEASE PROCESS</v>
          </cell>
        </row>
        <row r="834">
          <cell r="A834" t="str">
            <v>TCNU2564520</v>
          </cell>
          <cell r="B834">
            <v>40</v>
          </cell>
          <cell r="C834">
            <v>43933</v>
          </cell>
          <cell r="D834">
            <v>136</v>
          </cell>
          <cell r="E834" t="str">
            <v>592852926</v>
          </cell>
          <cell r="F834" t="str">
            <v>ICDN</v>
          </cell>
          <cell r="G834" t="str">
            <v>A2A/40/05/1</v>
          </cell>
          <cell r="H834" t="str">
            <v>2020</v>
          </cell>
          <cell r="I834" t="str">
            <v>ICD</v>
          </cell>
          <cell r="J834">
            <v>204307</v>
          </cell>
          <cell r="K834" t="str">
            <v>SMARTSACHI LIMITED</v>
          </cell>
          <cell r="L834" t="str">
            <v>TOTAL PLUS BUREAU CO LTD</v>
          </cell>
          <cell r="M834" t="str">
            <v>Pend</v>
          </cell>
          <cell r="N834" t="str">
            <v>Pend</v>
          </cell>
          <cell r="O834" t="str">
            <v>UHF WIRELESS MICROPHONES 1 RECEIVER AND 2 HAND MIC    AUDIO MIXERS  SP EAKERS  POWER AMPLIFIERS  IDF NO   E2001279683      INTRANSIT TO ICD E MBAKASI NAIROBI</v>
          </cell>
          <cell r="P834" t="str">
            <v>C4</v>
          </cell>
          <cell r="Q834" t="str">
            <v>KE</v>
          </cell>
          <cell r="R834" t="str">
            <v>CN</v>
          </cell>
          <cell r="S834" t="str">
            <v>5. 30 DAYS TO 1 YEAR</v>
          </cell>
          <cell r="T834" t="str">
            <v>PENDING DPC</v>
          </cell>
        </row>
        <row r="835">
          <cell r="A835" t="str">
            <v>FCIU4495119</v>
          </cell>
          <cell r="B835">
            <v>20</v>
          </cell>
          <cell r="C835">
            <v>43938</v>
          </cell>
          <cell r="D835">
            <v>131</v>
          </cell>
          <cell r="E835" t="str">
            <v>MEDUDC336275</v>
          </cell>
          <cell r="F835" t="str">
            <v>ICDN</v>
          </cell>
          <cell r="G835" t="str">
            <v>A1B/47/05/3</v>
          </cell>
          <cell r="H835" t="str">
            <v>2020</v>
          </cell>
          <cell r="I835" t="str">
            <v>MSA</v>
          </cell>
          <cell r="J835">
            <v>7506900</v>
          </cell>
          <cell r="K835" t="str">
            <v>RAISONS DISTRIBUTORS LIMITED</v>
          </cell>
          <cell r="L835" t="str">
            <v>ECHKEN AGENCIES LIMITED</v>
          </cell>
          <cell r="M835">
            <v>43945.67087962963</v>
          </cell>
          <cell r="N835">
            <v>43948.529537037037</v>
          </cell>
          <cell r="O835" t="str">
            <v>1 X 20 DRY CONTAINER SAID  TO CONTAINER 1000 CARTONS  OF                         DESCRIPTION OF GOODS       AND OR SERVICES            CFR MOMBASA PORT  KENYA     INCOTERMS 2020            DABUR ROSE SYRUP 710ML AS  PER PROFORMA INVOICE       NO 2215785 DATED 5TH MARCH 2020                       TOTAL NET WEIGHT  11430 00 KG                         DOCUMENTARY CREDIT NUMBER    VCBILC200043 DATED       200402 OF                  VICTORIA COMMERCIAL BANK   LIMITED                    IDF NO E2003304650         14 DAYS FREE TIME AT       POD                        FREIGHT PREPAID</v>
          </cell>
          <cell r="P835" t="str">
            <v>C4</v>
          </cell>
          <cell r="Q835" t="str">
            <v>KE</v>
          </cell>
          <cell r="R835" t="str">
            <v>AE</v>
          </cell>
          <cell r="S835" t="str">
            <v>5. 30 DAYS TO 1 YEAR</v>
          </cell>
          <cell r="T835" t="str">
            <v>RELEASED BUT IN YARD</v>
          </cell>
        </row>
        <row r="836">
          <cell r="A836" t="str">
            <v>MRKU8438609</v>
          </cell>
          <cell r="B836">
            <v>20</v>
          </cell>
          <cell r="C836">
            <v>43940</v>
          </cell>
          <cell r="D836">
            <v>129</v>
          </cell>
          <cell r="E836" t="str">
            <v>588583761</v>
          </cell>
          <cell r="F836" t="str">
            <v>ICDN</v>
          </cell>
          <cell r="G836" t="str">
            <v>CFS1A</v>
          </cell>
          <cell r="H836">
            <v>0</v>
          </cell>
          <cell r="I836">
            <v>0</v>
          </cell>
          <cell r="J836">
            <v>0</v>
          </cell>
          <cell r="K836" t="str">
            <v>Pend</v>
          </cell>
          <cell r="L836" t="str">
            <v>Pend</v>
          </cell>
          <cell r="M836" t="str">
            <v>Pend</v>
          </cell>
          <cell r="N836" t="str">
            <v>Pend</v>
          </cell>
          <cell r="O836" t="str">
            <v>UMBRELLA HEAD   NET WEIGHT 50000KGS    00254-719263569     00254-71926 3569      INTRANSIT TO ICD EMBAKASI NAIROBI</v>
          </cell>
          <cell r="P836" t="str">
            <v>Pend</v>
          </cell>
          <cell r="Q836" t="str">
            <v>KE</v>
          </cell>
          <cell r="R836" t="str">
            <v>CN</v>
          </cell>
          <cell r="S836" t="str">
            <v>5. 30 DAYS TO 1 YEAR</v>
          </cell>
          <cell r="T836" t="str">
            <v>PENDING DECLARATION</v>
          </cell>
        </row>
        <row r="837">
          <cell r="A837" t="str">
            <v>FSCU8000900</v>
          </cell>
          <cell r="B837">
            <v>40</v>
          </cell>
          <cell r="C837">
            <v>43941</v>
          </cell>
          <cell r="D837">
            <v>128</v>
          </cell>
          <cell r="E837" t="str">
            <v>MEDUIP049162</v>
          </cell>
          <cell r="F837" t="str">
            <v>ICDN</v>
          </cell>
          <cell r="G837" t="str">
            <v>A2A/36/04/2</v>
          </cell>
          <cell r="H837" t="str">
            <v>2020</v>
          </cell>
          <cell r="I837" t="str">
            <v>ICD</v>
          </cell>
          <cell r="J837">
            <v>200753</v>
          </cell>
          <cell r="K837" t="str">
            <v>RITEPAK LIMITED</v>
          </cell>
          <cell r="L837" t="str">
            <v>BOLLORE TRANSPORT AND LOGISTICS KENYA LI</v>
          </cell>
          <cell r="M837" t="str">
            <v>Pend</v>
          </cell>
          <cell r="N837" t="str">
            <v>Pend</v>
          </cell>
          <cell r="O837" t="str">
            <v>COMPRISING OF              1 X BROWN FORMER  1 X      PUNCH UNIT  1 X ILLIG      UNWIND STAND  1 X OUTFEED  GUARD                      ABOVE ALL PART OF 1 OFF    USED BROWN OFFLINE         MODELB3030 FORMER WITH     UNWIND  B3030 FORMER  TRIM PRESS AND AVAILABLE        TOOLING  1 OFF KIEFEL      PREHEATER COMPRISING OF              1 X FORMER PANEL  1 X      OPERATORS PANEL  1 X PUNCH PANEL  1 X WALK UNIT WITH  DUCTING  1 X PREHEATER</v>
          </cell>
          <cell r="P837" t="str">
            <v>C4</v>
          </cell>
          <cell r="Q837" t="str">
            <v>KE</v>
          </cell>
          <cell r="R837" t="str">
            <v>GB</v>
          </cell>
          <cell r="S837" t="str">
            <v>5. 30 DAYS TO 1 YEAR</v>
          </cell>
          <cell r="T837" t="str">
            <v>PENDING DPC</v>
          </cell>
        </row>
        <row r="838">
          <cell r="A838" t="str">
            <v>HLBU1579210</v>
          </cell>
          <cell r="B838">
            <v>40</v>
          </cell>
          <cell r="C838">
            <v>43941</v>
          </cell>
          <cell r="D838">
            <v>128</v>
          </cell>
          <cell r="E838" t="str">
            <v>HLCUDUR200302564</v>
          </cell>
          <cell r="F838" t="str">
            <v>ICDN</v>
          </cell>
          <cell r="G838" t="str">
            <v>A2A/32/06/1</v>
          </cell>
          <cell r="H838">
            <v>0</v>
          </cell>
          <cell r="I838">
            <v>0</v>
          </cell>
          <cell r="J838">
            <v>0</v>
          </cell>
          <cell r="K838" t="str">
            <v>TWIGA TATU LIMITED ALP NORTH THREE LTD WAREHOUSE 1 LAND REFERENCE NO</v>
          </cell>
          <cell r="L838" t="str">
            <v>Pend</v>
          </cell>
          <cell r="M838" t="str">
            <v>Pend</v>
          </cell>
          <cell r="N838" t="str">
            <v>Pend</v>
          </cell>
          <cell r="O838" t="str">
            <v>EPS PANELS HS CODE 85 29 00 EPS PANELS EPS PANELS EPS PANELS EPS PANELS EPS PANELS</v>
          </cell>
          <cell r="P838" t="str">
            <v>Pend</v>
          </cell>
          <cell r="Q838" t="str">
            <v>KE</v>
          </cell>
          <cell r="R838" t="str">
            <v>ZA</v>
          </cell>
          <cell r="S838" t="str">
            <v>5. 30 DAYS TO 1 YEAR</v>
          </cell>
          <cell r="T838" t="str">
            <v>PENDING DECLARATION</v>
          </cell>
        </row>
        <row r="839">
          <cell r="A839" t="str">
            <v>CAIU8358137</v>
          </cell>
          <cell r="B839">
            <v>40</v>
          </cell>
          <cell r="C839">
            <v>43941</v>
          </cell>
          <cell r="D839">
            <v>128</v>
          </cell>
          <cell r="E839" t="str">
            <v>HLCUDUR200302564</v>
          </cell>
          <cell r="F839" t="str">
            <v>ICDN</v>
          </cell>
          <cell r="G839" t="str">
            <v>A1C/48/06/1</v>
          </cell>
          <cell r="H839">
            <v>0</v>
          </cell>
          <cell r="I839">
            <v>0</v>
          </cell>
          <cell r="J839">
            <v>0</v>
          </cell>
          <cell r="K839" t="str">
            <v>TWIGA TATU LIMITED ALP NORTH THREE LTD WAREHOUSE 1 LAND REFERENCE NO</v>
          </cell>
          <cell r="L839" t="str">
            <v>Pend</v>
          </cell>
          <cell r="M839" t="str">
            <v>Pend</v>
          </cell>
          <cell r="N839" t="str">
            <v>Pend</v>
          </cell>
          <cell r="O839" t="str">
            <v>EPS PANELS HS CODE 85 29 00 EPS PANELS EPS PANELS EPS PANELS EPS PANELS EPS PANELS</v>
          </cell>
          <cell r="P839" t="str">
            <v>Pend</v>
          </cell>
          <cell r="Q839" t="str">
            <v>KE</v>
          </cell>
          <cell r="R839" t="str">
            <v>ZA</v>
          </cell>
          <cell r="S839" t="str">
            <v>5. 30 DAYS TO 1 YEAR</v>
          </cell>
          <cell r="T839" t="str">
            <v>PENDING DECLARATION</v>
          </cell>
        </row>
        <row r="840">
          <cell r="A840" t="str">
            <v>TCNU9047787</v>
          </cell>
          <cell r="B840">
            <v>40</v>
          </cell>
          <cell r="C840">
            <v>43942</v>
          </cell>
          <cell r="D840">
            <v>127</v>
          </cell>
          <cell r="E840" t="str">
            <v>HLCUDUR200302564</v>
          </cell>
          <cell r="F840" t="str">
            <v>ICDN</v>
          </cell>
          <cell r="G840" t="str">
            <v>A1C/14/04/2</v>
          </cell>
          <cell r="H840">
            <v>0</v>
          </cell>
          <cell r="I840">
            <v>0</v>
          </cell>
          <cell r="J840">
            <v>0</v>
          </cell>
          <cell r="K840" t="str">
            <v>TWIGA TATU LIMITED ALP NORTH THREE LTD WAREHOUSE 1 LAND REFERENCE NO</v>
          </cell>
          <cell r="L840" t="str">
            <v>Pend</v>
          </cell>
          <cell r="M840" t="str">
            <v>Pend</v>
          </cell>
          <cell r="N840" t="str">
            <v>Pend</v>
          </cell>
          <cell r="O840" t="str">
            <v>EPS PANELS HS CODE 85 29 00 EPS PANELS EPS PANELS EPS PANELS EPS PANELS EPS PANELS</v>
          </cell>
          <cell r="P840" t="str">
            <v>Pend</v>
          </cell>
          <cell r="Q840" t="str">
            <v>KE</v>
          </cell>
          <cell r="R840" t="str">
            <v>ZA</v>
          </cell>
          <cell r="S840" t="str">
            <v>5. 30 DAYS TO 1 YEAR</v>
          </cell>
          <cell r="T840" t="str">
            <v>PENDING DECLARATION</v>
          </cell>
        </row>
        <row r="841">
          <cell r="A841" t="str">
            <v>TCLU5574437</v>
          </cell>
          <cell r="B841">
            <v>40</v>
          </cell>
          <cell r="C841">
            <v>43942</v>
          </cell>
          <cell r="D841">
            <v>127</v>
          </cell>
          <cell r="E841" t="str">
            <v>HLCUDUR200302564</v>
          </cell>
          <cell r="F841" t="str">
            <v>ICDN</v>
          </cell>
          <cell r="G841" t="str">
            <v>A2C/32/05/1</v>
          </cell>
          <cell r="H841">
            <v>0</v>
          </cell>
          <cell r="I841">
            <v>0</v>
          </cell>
          <cell r="J841">
            <v>0</v>
          </cell>
          <cell r="K841" t="str">
            <v>TWIGA TATU LIMITED ALP NORTH THREE LTD WAREHOUSE 1 LAND REFERENCE NO</v>
          </cell>
          <cell r="L841" t="str">
            <v>Pend</v>
          </cell>
          <cell r="M841" t="str">
            <v>Pend</v>
          </cell>
          <cell r="N841" t="str">
            <v>Pend</v>
          </cell>
          <cell r="O841" t="str">
            <v>EPS PANELS HS CODE 85 29 00 EPS PANELS EPS PANELS EPS PANELS EPS PANELS EPS PANELS</v>
          </cell>
          <cell r="P841" t="str">
            <v>Pend</v>
          </cell>
          <cell r="Q841" t="str">
            <v>KE</v>
          </cell>
          <cell r="R841" t="str">
            <v>ZA</v>
          </cell>
          <cell r="S841" t="str">
            <v>5. 30 DAYS TO 1 YEAR</v>
          </cell>
          <cell r="T841" t="str">
            <v>PENDING DECLARATION</v>
          </cell>
        </row>
        <row r="842">
          <cell r="A842" t="str">
            <v>UACU8349038</v>
          </cell>
          <cell r="B842">
            <v>40</v>
          </cell>
          <cell r="C842">
            <v>43942</v>
          </cell>
          <cell r="D842">
            <v>127</v>
          </cell>
          <cell r="E842" t="str">
            <v>HLCUBSC2002BSCQ9</v>
          </cell>
          <cell r="F842" t="str">
            <v>ICDN</v>
          </cell>
          <cell r="G842" t="str">
            <v>A2C/36/05/3</v>
          </cell>
          <cell r="H842">
            <v>0</v>
          </cell>
          <cell r="I842">
            <v>0</v>
          </cell>
          <cell r="J842">
            <v>0</v>
          </cell>
          <cell r="K842" t="str">
            <v>Pend</v>
          </cell>
          <cell r="L842" t="str">
            <v>Pend</v>
          </cell>
          <cell r="M842" t="str">
            <v>Pend</v>
          </cell>
          <cell r="N842" t="str">
            <v>Pend</v>
          </cell>
          <cell r="O842" t="str">
            <v>CONTAINS CARPET TILES  VINYL TILES AND NON HAZ ADHESIVE HS CODE 5703 20  3918 10  3506 10</v>
          </cell>
          <cell r="P842" t="str">
            <v>Pend</v>
          </cell>
          <cell r="Q842" t="str">
            <v>KE</v>
          </cell>
          <cell r="R842" t="str">
            <v>US</v>
          </cell>
          <cell r="S842" t="str">
            <v>5. 30 DAYS TO 1 YEAR</v>
          </cell>
          <cell r="T842" t="str">
            <v>PENDING DECLARATION</v>
          </cell>
        </row>
        <row r="843">
          <cell r="A843" t="str">
            <v>CBHU4413494</v>
          </cell>
          <cell r="B843">
            <v>20</v>
          </cell>
          <cell r="C843">
            <v>43942</v>
          </cell>
          <cell r="D843">
            <v>127</v>
          </cell>
          <cell r="E843" t="str">
            <v>COSU8024409950W</v>
          </cell>
          <cell r="F843" t="str">
            <v>ICDN</v>
          </cell>
          <cell r="G843" t="str">
            <v>FIRE</v>
          </cell>
          <cell r="H843">
            <v>0</v>
          </cell>
          <cell r="I843">
            <v>0</v>
          </cell>
          <cell r="J843">
            <v>0</v>
          </cell>
          <cell r="K843" t="str">
            <v>Pend</v>
          </cell>
          <cell r="L843" t="str">
            <v>Pend</v>
          </cell>
          <cell r="M843" t="str">
            <v>Pend</v>
          </cell>
          <cell r="N843" t="str">
            <v>Pend</v>
          </cell>
          <cell r="O843" t="str">
            <v>10 PALLETS OF RELIGIOUS  MATERIALS HS 4901 99 0040   PLACE OF DELIVERY PORT CLEARANCE</v>
          </cell>
          <cell r="P843" t="str">
            <v>Pend</v>
          </cell>
          <cell r="Q843" t="str">
            <v>KE</v>
          </cell>
          <cell r="R843" t="str">
            <v>US</v>
          </cell>
          <cell r="S843" t="str">
            <v>5. 30 DAYS TO 1 YEAR</v>
          </cell>
          <cell r="T843" t="str">
            <v>PENDING DECLARATION</v>
          </cell>
        </row>
        <row r="844">
          <cell r="A844" t="str">
            <v>TCLU8345429</v>
          </cell>
          <cell r="B844">
            <v>40</v>
          </cell>
          <cell r="C844">
            <v>43942</v>
          </cell>
          <cell r="D844">
            <v>127</v>
          </cell>
          <cell r="E844" t="str">
            <v>HLCUDUR200302564</v>
          </cell>
          <cell r="F844" t="str">
            <v>ICDN</v>
          </cell>
          <cell r="G844" t="str">
            <v>A2C/40/04/1</v>
          </cell>
          <cell r="H844">
            <v>0</v>
          </cell>
          <cell r="I844">
            <v>0</v>
          </cell>
          <cell r="J844">
            <v>0</v>
          </cell>
          <cell r="K844" t="str">
            <v>TWIGA TATU LIMITED ALP NORTH THREE LTD WAREHOUSE 1 LAND REFERENCE NO</v>
          </cell>
          <cell r="L844" t="str">
            <v>Pend</v>
          </cell>
          <cell r="M844" t="str">
            <v>Pend</v>
          </cell>
          <cell r="N844" t="str">
            <v>Pend</v>
          </cell>
          <cell r="O844" t="str">
            <v>EPS PANELS HS CODE 85 29 00 EPS PANELS EPS PANELS EPS PANELS EPS PANELS EPS PANELS</v>
          </cell>
          <cell r="P844" t="str">
            <v>Pend</v>
          </cell>
          <cell r="Q844" t="str">
            <v>KE</v>
          </cell>
          <cell r="R844" t="str">
            <v>ZA</v>
          </cell>
          <cell r="S844" t="str">
            <v>5. 30 DAYS TO 1 YEAR</v>
          </cell>
          <cell r="T844" t="str">
            <v>PENDING DECLARATION</v>
          </cell>
        </row>
        <row r="845">
          <cell r="A845" t="str">
            <v>BMOU6672679</v>
          </cell>
          <cell r="B845">
            <v>40</v>
          </cell>
          <cell r="C845">
            <v>43942</v>
          </cell>
          <cell r="D845">
            <v>127</v>
          </cell>
          <cell r="E845" t="str">
            <v>HLCUDUR200302564</v>
          </cell>
          <cell r="F845" t="str">
            <v>ICDN</v>
          </cell>
          <cell r="G845" t="str">
            <v>A2C/36/03/1</v>
          </cell>
          <cell r="H845">
            <v>0</v>
          </cell>
          <cell r="I845">
            <v>0</v>
          </cell>
          <cell r="J845">
            <v>0</v>
          </cell>
          <cell r="K845" t="str">
            <v>TWIGA TATU LIMITED ALP NORTH THREE LTD WAREHOUSE 1 LAND REFERENCE NO</v>
          </cell>
          <cell r="L845" t="str">
            <v>Pend</v>
          </cell>
          <cell r="M845" t="str">
            <v>Pend</v>
          </cell>
          <cell r="N845" t="str">
            <v>Pend</v>
          </cell>
          <cell r="O845" t="str">
            <v>EPS PANELS HS CODE 85 29 00 EPS PANELS EPS PANELS EPS PANELS EPS PANELS EPS PANELS</v>
          </cell>
          <cell r="P845" t="str">
            <v>Pend</v>
          </cell>
          <cell r="Q845" t="str">
            <v>KE</v>
          </cell>
          <cell r="R845" t="str">
            <v>ZA</v>
          </cell>
          <cell r="S845" t="str">
            <v>5. 30 DAYS TO 1 YEAR</v>
          </cell>
          <cell r="T845" t="str">
            <v>PENDING DECLARATION</v>
          </cell>
        </row>
        <row r="846">
          <cell r="A846" t="str">
            <v>MEDU5251300</v>
          </cell>
          <cell r="B846">
            <v>20</v>
          </cell>
          <cell r="C846">
            <v>43942</v>
          </cell>
          <cell r="D846">
            <v>127</v>
          </cell>
          <cell r="E846" t="str">
            <v>MEDUIP007988</v>
          </cell>
          <cell r="F846" t="str">
            <v>ICDN</v>
          </cell>
          <cell r="G846" t="str">
            <v>CFS1</v>
          </cell>
          <cell r="H846" t="str">
            <v>2020</v>
          </cell>
          <cell r="I846" t="str">
            <v>ICD</v>
          </cell>
          <cell r="J846">
            <v>200741</v>
          </cell>
          <cell r="K846" t="str">
            <v>RITEPAK LIMITED</v>
          </cell>
          <cell r="L846" t="str">
            <v>BOLLORE TRANSPORT AND LOGISTICS KENYA LI</v>
          </cell>
          <cell r="M846" t="str">
            <v>Pend</v>
          </cell>
          <cell r="N846" t="str">
            <v>Pend</v>
          </cell>
          <cell r="O846" t="str">
            <v>UNIT  COMPRISING OF       1 X INFEED CHROME ROLLER   AND 1 X BRIDGE UNIT PART   OF 1 OFF USED BROWN        OFFLINE MODEL B3030 FORMER WITH UNWIND  B3030 FORMER  TRIM PRESS AND AVAILABLE   TOOLING  1 OFF USED KIEFEL PREHEATER</v>
          </cell>
          <cell r="P846" t="str">
            <v>C4</v>
          </cell>
          <cell r="Q846" t="str">
            <v>KE</v>
          </cell>
          <cell r="R846" t="str">
            <v>GB</v>
          </cell>
          <cell r="S846" t="str">
            <v>5. 30 DAYS TO 1 YEAR</v>
          </cell>
          <cell r="T846" t="str">
            <v>PENDING DPC</v>
          </cell>
        </row>
        <row r="847">
          <cell r="A847" t="str">
            <v>UACU5404492</v>
          </cell>
          <cell r="B847">
            <v>40</v>
          </cell>
          <cell r="C847">
            <v>43943</v>
          </cell>
          <cell r="D847">
            <v>126</v>
          </cell>
          <cell r="E847" t="str">
            <v>HLCUDUR200203569</v>
          </cell>
          <cell r="F847" t="str">
            <v>ICDN</v>
          </cell>
          <cell r="G847" t="str">
            <v>A2D/16/06/1</v>
          </cell>
          <cell r="H847">
            <v>0</v>
          </cell>
          <cell r="I847">
            <v>0</v>
          </cell>
          <cell r="J847">
            <v>0</v>
          </cell>
          <cell r="K847" t="str">
            <v>TWIGA TATU LIMITED ALP NORTH THREE LTD WAREHOUSE 1 LAND REFERENCE NO</v>
          </cell>
          <cell r="L847" t="str">
            <v>Pend</v>
          </cell>
          <cell r="M847" t="str">
            <v>Pend</v>
          </cell>
          <cell r="N847" t="str">
            <v>Pend</v>
          </cell>
          <cell r="O847"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P847" t="str">
            <v>Pend</v>
          </cell>
          <cell r="Q847" t="str">
            <v>KE</v>
          </cell>
          <cell r="R847" t="str">
            <v>ZA</v>
          </cell>
          <cell r="S847" t="str">
            <v>5. 30 DAYS TO 1 YEAR</v>
          </cell>
          <cell r="T847" t="str">
            <v>PENDING DECLARATION</v>
          </cell>
        </row>
        <row r="848">
          <cell r="A848" t="str">
            <v>MEDU3838453</v>
          </cell>
          <cell r="B848">
            <v>20</v>
          </cell>
          <cell r="C848">
            <v>43944</v>
          </cell>
          <cell r="D848">
            <v>125</v>
          </cell>
          <cell r="E848" t="str">
            <v>WECC2042MBA1040</v>
          </cell>
          <cell r="F848" t="str">
            <v>ICDN</v>
          </cell>
          <cell r="G848" t="str">
            <v>CFS1A</v>
          </cell>
          <cell r="H848" t="str">
            <v>2020</v>
          </cell>
          <cell r="I848" t="str">
            <v>ICD</v>
          </cell>
          <cell r="J848">
            <v>209255</v>
          </cell>
          <cell r="K848" t="str">
            <v>AGNES NJERU NJOROGE</v>
          </cell>
          <cell r="L848" t="str">
            <v>QUISSAN ENTERPRISES LIMITED</v>
          </cell>
          <cell r="M848" t="str">
            <v>Pend</v>
          </cell>
          <cell r="N848" t="str">
            <v>Pend</v>
          </cell>
          <cell r="O848" t="str">
            <v>1X20DV CONTAINER STC 1 UNIT USED VEHICLE MERCEDES BENZ E250 CH  WDD2130452A 482204 1 UNIT USED MOTORBIKE HUSQVARNA CH  VBKUNJ403JM 247542 HS-CODE  87032390</v>
          </cell>
          <cell r="P848" t="str">
            <v>C4</v>
          </cell>
          <cell r="Q848" t="str">
            <v>KE</v>
          </cell>
          <cell r="R848" t="str">
            <v>DE</v>
          </cell>
          <cell r="S848" t="str">
            <v>5. 30 DAYS TO 1 YEAR</v>
          </cell>
          <cell r="T848" t="str">
            <v>PENDING DPC</v>
          </cell>
        </row>
        <row r="849">
          <cell r="A849" t="str">
            <v>HLXU1342925</v>
          </cell>
          <cell r="B849">
            <v>20</v>
          </cell>
          <cell r="C849">
            <v>43944</v>
          </cell>
          <cell r="D849">
            <v>125</v>
          </cell>
          <cell r="E849" t="str">
            <v>HLCUBSL200212967</v>
          </cell>
          <cell r="F849" t="str">
            <v>ICDN</v>
          </cell>
          <cell r="G849" t="str">
            <v>SHED1</v>
          </cell>
          <cell r="H849" t="str">
            <v>2020</v>
          </cell>
          <cell r="I849" t="str">
            <v>ICD</v>
          </cell>
          <cell r="J849">
            <v>200093</v>
          </cell>
          <cell r="K849" t="str">
            <v>DANIEL MWAI MITHAMO</v>
          </cell>
          <cell r="L849" t="str">
            <v>SALIMOND FREIGHT SERVICES LIMITED</v>
          </cell>
          <cell r="M849" t="str">
            <v>Pend</v>
          </cell>
          <cell r="N849" t="str">
            <v>Pend</v>
          </cell>
          <cell r="O849" t="str">
            <v>1 USED CAR  MERCEDES BENZ E200 VIN  WDD2130432A549191 19 PACKAGES OF USED PERSONAL EFFECTS</v>
          </cell>
          <cell r="P849" t="str">
            <v>C4</v>
          </cell>
          <cell r="Q849" t="str">
            <v>KE</v>
          </cell>
          <cell r="R849" t="str">
            <v>NL</v>
          </cell>
          <cell r="S849" t="str">
            <v>5. 30 DAYS TO 1 YEAR</v>
          </cell>
          <cell r="T849" t="str">
            <v>PENDING DPC</v>
          </cell>
        </row>
        <row r="850">
          <cell r="A850" t="str">
            <v>TCNU3228366</v>
          </cell>
          <cell r="B850">
            <v>40</v>
          </cell>
          <cell r="C850">
            <v>43946</v>
          </cell>
          <cell r="D850">
            <v>123</v>
          </cell>
          <cell r="E850" t="str">
            <v>COSU6882761910</v>
          </cell>
          <cell r="F850" t="str">
            <v>ICDN</v>
          </cell>
          <cell r="G850" t="str">
            <v>M2A/36/03/4</v>
          </cell>
          <cell r="H850" t="str">
            <v>2020</v>
          </cell>
          <cell r="I850" t="str">
            <v>MSA</v>
          </cell>
          <cell r="J850">
            <v>7507873</v>
          </cell>
          <cell r="K850" t="str">
            <v>MALINDI SOLAR GROUP LIMITED</v>
          </cell>
          <cell r="L850" t="str">
            <v>TRANSFREIGHT LOGISTICS LIMITED</v>
          </cell>
          <cell r="M850">
            <v>43949.373240740744</v>
          </cell>
          <cell r="N850">
            <v>43949.161111111112</v>
          </cell>
          <cell r="O850" t="str">
            <v>9SOLAR PV MODULE WITH  1250 MM LENGTH CABLE AND MC4 TYPE CONNECTOR  TEL TEL +91 -22-25485391    GST NO 27AAICR1703J1ZE   PAN NO AAICR1703J  EMIAL PRABHAKAR POOJARI  STERLINGWILSON COM  TEL NO   +91 -22-25485391     P051556792Y   TEL NO  +254 799 517 976 MAIL  SIMON GICHINI    GLOBELEQ COM CONTACT PERSON     MR  SIMON GICHINI   PLACE OF DELIVERY PORT CLEARANCE</v>
          </cell>
          <cell r="P850" t="str">
            <v>C4</v>
          </cell>
          <cell r="Q850" t="str">
            <v>KE</v>
          </cell>
          <cell r="R850" t="str">
            <v>CN</v>
          </cell>
          <cell r="S850" t="str">
            <v>5. 30 DAYS TO 1 YEAR</v>
          </cell>
          <cell r="T850" t="str">
            <v>RELEASED BUT IN YARD</v>
          </cell>
        </row>
        <row r="851">
          <cell r="A851" t="str">
            <v>TRHU1274807</v>
          </cell>
          <cell r="B851">
            <v>20</v>
          </cell>
          <cell r="C851">
            <v>43947</v>
          </cell>
          <cell r="D851">
            <v>122</v>
          </cell>
          <cell r="E851" t="str">
            <v>MEDUUS300249</v>
          </cell>
          <cell r="F851" t="str">
            <v>ICDN</v>
          </cell>
          <cell r="G851" t="str">
            <v>SECUR</v>
          </cell>
          <cell r="H851">
            <v>0</v>
          </cell>
          <cell r="I851">
            <v>0</v>
          </cell>
          <cell r="J851">
            <v>0</v>
          </cell>
          <cell r="K851" t="str">
            <v>Pend</v>
          </cell>
          <cell r="L851" t="str">
            <v>Pend</v>
          </cell>
          <cell r="M851" t="str">
            <v>Pend</v>
          </cell>
          <cell r="N851" t="str">
            <v>Pend</v>
          </cell>
          <cell r="O851" t="str">
            <v>PERSONAL EFFECTS AND       HOUSEHOLD GOODS            NOT FOR RESALE  NO         COMMERCIAL VALUE           UNACCOMPANIED BAGGAGE      NLR - NO LICENSE REQUIRED  FREIGHT PREPAID</v>
          </cell>
          <cell r="P851" t="str">
            <v>Pend</v>
          </cell>
          <cell r="Q851" t="str">
            <v>KE</v>
          </cell>
          <cell r="R851" t="str">
            <v>US</v>
          </cell>
          <cell r="S851" t="str">
            <v>5. 30 DAYS TO 1 YEAR</v>
          </cell>
          <cell r="T851" t="str">
            <v>PENDING DECLARATION</v>
          </cell>
        </row>
        <row r="852">
          <cell r="A852" t="str">
            <v>MRKU0955760</v>
          </cell>
          <cell r="B852">
            <v>40</v>
          </cell>
          <cell r="C852">
            <v>43948</v>
          </cell>
          <cell r="D852">
            <v>121</v>
          </cell>
          <cell r="E852" t="str">
            <v>HSKM02016</v>
          </cell>
          <cell r="F852" t="str">
            <v>ICDN</v>
          </cell>
          <cell r="G852" t="str">
            <v>A2D/08/05/1</v>
          </cell>
          <cell r="H852" t="str">
            <v>2020</v>
          </cell>
          <cell r="I852" t="str">
            <v>MSA</v>
          </cell>
          <cell r="J852">
            <v>7507540</v>
          </cell>
          <cell r="K852" t="str">
            <v>ABHANI COMMERCIAL LIMITED</v>
          </cell>
          <cell r="L852" t="str">
            <v>MTAPANGA AGENCIES LIMITED</v>
          </cell>
          <cell r="M852">
            <v>43938.600034722222</v>
          </cell>
          <cell r="N852">
            <v>43942.616064814814</v>
          </cell>
          <cell r="O852" t="str">
            <v>26 5MT PVC RESIN DG-700   O B CHINA ROAD   BRIDGE CORPORATION    N M INTRANSIT TO ICD EMBAKASI NAIROBI</v>
          </cell>
          <cell r="P852" t="str">
            <v>C4</v>
          </cell>
          <cell r="Q852" t="str">
            <v>KE</v>
          </cell>
          <cell r="R852" t="str">
            <v>KR</v>
          </cell>
          <cell r="S852" t="str">
            <v>5. 30 DAYS TO 1 YEAR</v>
          </cell>
          <cell r="T852" t="str">
            <v>RELEASED BUT IN YARD</v>
          </cell>
        </row>
        <row r="853">
          <cell r="A853" t="str">
            <v>MIEU0014950</v>
          </cell>
          <cell r="B853">
            <v>40</v>
          </cell>
          <cell r="C853">
            <v>43951</v>
          </cell>
          <cell r="D853">
            <v>118</v>
          </cell>
          <cell r="E853" t="str">
            <v>596257448</v>
          </cell>
          <cell r="F853" t="str">
            <v>ICDN</v>
          </cell>
          <cell r="G853" t="str">
            <v>A3A/06/05/1</v>
          </cell>
          <cell r="H853">
            <v>0</v>
          </cell>
          <cell r="I853">
            <v>0</v>
          </cell>
          <cell r="J853">
            <v>0</v>
          </cell>
          <cell r="K853" t="str">
            <v>Pend</v>
          </cell>
          <cell r="L853" t="str">
            <v>Pend</v>
          </cell>
          <cell r="M853" t="str">
            <v>Pend</v>
          </cell>
          <cell r="N853" t="str">
            <v>Pend</v>
          </cell>
          <cell r="O853" t="str">
            <v>USED CLOTHING GRADE 2</v>
          </cell>
          <cell r="P853" t="str">
            <v>Pend</v>
          </cell>
          <cell r="Q853" t="str">
            <v>KE</v>
          </cell>
          <cell r="R853" t="str">
            <v>CN</v>
          </cell>
          <cell r="S853" t="str">
            <v>5. 30 DAYS TO 1 YEAR</v>
          </cell>
          <cell r="T853" t="str">
            <v>PENDING DECLARATION</v>
          </cell>
        </row>
        <row r="854">
          <cell r="A854" t="str">
            <v>MSKU0039311</v>
          </cell>
          <cell r="B854">
            <v>40</v>
          </cell>
          <cell r="C854">
            <v>43953</v>
          </cell>
          <cell r="D854">
            <v>116</v>
          </cell>
          <cell r="E854" t="str">
            <v>910402141</v>
          </cell>
          <cell r="F854" t="str">
            <v>ICDN</v>
          </cell>
          <cell r="G854" t="str">
            <v>A1A/30/06/1</v>
          </cell>
          <cell r="H854">
            <v>0</v>
          </cell>
          <cell r="I854">
            <v>0</v>
          </cell>
          <cell r="J854">
            <v>0</v>
          </cell>
          <cell r="K854" t="str">
            <v>Pend</v>
          </cell>
          <cell r="L854" t="str">
            <v>Pend</v>
          </cell>
          <cell r="M854" t="str">
            <v>Pend</v>
          </cell>
          <cell r="N854" t="str">
            <v>Pend</v>
          </cell>
          <cell r="O854" t="str">
            <v>USED CLOTHES GRADE 2</v>
          </cell>
          <cell r="P854" t="str">
            <v>Pend</v>
          </cell>
          <cell r="Q854" t="str">
            <v>KE</v>
          </cell>
          <cell r="R854" t="str">
            <v>CN</v>
          </cell>
          <cell r="S854" t="str">
            <v>5. 30 DAYS TO 1 YEAR</v>
          </cell>
          <cell r="T854" t="str">
            <v>PENDING DECLARATION</v>
          </cell>
        </row>
        <row r="855">
          <cell r="A855" t="str">
            <v>EISU2257805</v>
          </cell>
          <cell r="B855">
            <v>20</v>
          </cell>
          <cell r="C855">
            <v>43953</v>
          </cell>
          <cell r="D855">
            <v>116</v>
          </cell>
          <cell r="E855" t="str">
            <v>149001033335</v>
          </cell>
          <cell r="F855" t="str">
            <v>ICDN</v>
          </cell>
          <cell r="G855" t="str">
            <v>A1B/71/02/1</v>
          </cell>
          <cell r="H855" t="str">
            <v>2020</v>
          </cell>
          <cell r="I855" t="str">
            <v>ICD</v>
          </cell>
          <cell r="J855">
            <v>202865</v>
          </cell>
          <cell r="K855" t="str">
            <v>CHRISTIAN AID MINISTRIES KENYA</v>
          </cell>
          <cell r="L855" t="str">
            <v>NEO SEALAND REGIONAL FREIGHTERS LTD</v>
          </cell>
          <cell r="M855" t="str">
            <v>Pend</v>
          </cell>
          <cell r="N855" t="str">
            <v>Pend</v>
          </cell>
          <cell r="O855" t="str">
            <v>RELIGIOUS BOOKS49019900RELIGIOUS BOOKS49019901RELIGIOUS BOOKS49019902R ELIGIOUS BOOKS49019903RELIGIOUS BOOKSTITLE   NKJV REFERENCE BIBLE PERSONAL SIZE GIANT PRINT HARDCOVER BLACK AUTHOR NAME  PUBLISHER  HARPERCOLLINS CHRISTIAN PUBLISHING ISBN-13  9780785216636 JOB    10206192 PRINTING   3 CTN QTY  12 CTN G W    24 2 LB COUNTRY OF ORIGIN  PRINTED IN CHINA TITLE   KJV COMPACT BIBLE - BLACK   HARDCOVER INVENTORY ID   EN1017DESCRIPTION   KJV COMPACT BIBLE - BLACK   HARDCOVER CARTON QUANTITY  20 ISBN   9781939084477 TGS INTERNATIONAL CTN G W    21 6 LB PRINTED IN CHINA TITLE   ENGLISH 101 FAVORITE STORIES FROM THE BIBLE INVENTORY ID   EN1101 DESCRIPTION  ENGLISH 101 FAVORITE STORIES FROM THE BIBLE CARTON QUANTITY  40 ISBN   9781885270474 TGS INTERNATIONALCTN G W    41 0 LB PRINTED IN CHINA TITLE   SWAHLILI 101 FAVORITE STORIES FROM THE BIBLE INVENTORY ID   SW1101 DESCRIPTION   SWAHLILI 101 FAVORITE STORIES FROM THE BIBLE CARTON QUANTITY  40 ISBN   9781939084910 TGS INTERNATIONAL CTN G W</v>
          </cell>
          <cell r="P855" t="str">
            <v>C4</v>
          </cell>
          <cell r="Q855" t="str">
            <v>KE</v>
          </cell>
          <cell r="R855" t="str">
            <v>CN</v>
          </cell>
          <cell r="S855" t="str">
            <v>5. 30 DAYS TO 1 YEAR</v>
          </cell>
          <cell r="T855" t="str">
            <v>PENDING DPC</v>
          </cell>
        </row>
        <row r="856">
          <cell r="A856" t="str">
            <v>SGCU2949397</v>
          </cell>
          <cell r="B856">
            <v>20</v>
          </cell>
          <cell r="C856">
            <v>43954</v>
          </cell>
          <cell r="D856">
            <v>115</v>
          </cell>
          <cell r="E856" t="str">
            <v>AL019870</v>
          </cell>
          <cell r="F856" t="str">
            <v>ICDN</v>
          </cell>
          <cell r="G856" t="str">
            <v>A1B/35/02/1</v>
          </cell>
          <cell r="H856" t="str">
            <v>2020</v>
          </cell>
          <cell r="I856" t="str">
            <v>ICD</v>
          </cell>
          <cell r="J856">
            <v>205905</v>
          </cell>
          <cell r="K856" t="str">
            <v>ELNAHAS TRADING GROUP EA LTD</v>
          </cell>
          <cell r="L856" t="str">
            <v>BLUEWAVE LOGISTICS SERVICES LIMITED</v>
          </cell>
          <cell r="M856" t="str">
            <v>Pend</v>
          </cell>
          <cell r="N856" t="str">
            <v>Pend</v>
          </cell>
          <cell r="O856" t="str">
            <v>CHOCOLATE   BISCUIT</v>
          </cell>
          <cell r="P856" t="str">
            <v>C4</v>
          </cell>
          <cell r="Q856" t="str">
            <v>KE</v>
          </cell>
          <cell r="R856" t="str">
            <v>EG</v>
          </cell>
          <cell r="S856" t="str">
            <v>5. 30 DAYS TO 1 YEAR</v>
          </cell>
          <cell r="T856" t="str">
            <v>PENDING DPC</v>
          </cell>
        </row>
        <row r="857">
          <cell r="A857" t="str">
            <v>MSKU9562405</v>
          </cell>
          <cell r="B857">
            <v>40</v>
          </cell>
          <cell r="C857">
            <v>43954</v>
          </cell>
          <cell r="D857">
            <v>115</v>
          </cell>
          <cell r="E857" t="str">
            <v>910412032</v>
          </cell>
          <cell r="F857" t="str">
            <v>ICDN</v>
          </cell>
          <cell r="G857" t="str">
            <v>A3A/06/05/2</v>
          </cell>
          <cell r="H857">
            <v>0</v>
          </cell>
          <cell r="I857">
            <v>0</v>
          </cell>
          <cell r="J857">
            <v>0</v>
          </cell>
          <cell r="K857" t="str">
            <v>Pend</v>
          </cell>
          <cell r="L857" t="str">
            <v>Pend</v>
          </cell>
          <cell r="M857" t="str">
            <v>Pend</v>
          </cell>
          <cell r="N857" t="str">
            <v>Pend</v>
          </cell>
          <cell r="O857" t="str">
            <v>USED CLOTHES GRADE 2</v>
          </cell>
          <cell r="P857" t="str">
            <v>Pend</v>
          </cell>
          <cell r="Q857" t="str">
            <v>KE</v>
          </cell>
          <cell r="R857" t="str">
            <v>CN</v>
          </cell>
          <cell r="S857" t="str">
            <v>5. 30 DAYS TO 1 YEAR</v>
          </cell>
          <cell r="T857" t="str">
            <v>PENDING DECLARATION</v>
          </cell>
        </row>
        <row r="858">
          <cell r="A858" t="str">
            <v>PCIU1487700</v>
          </cell>
          <cell r="B858">
            <v>20</v>
          </cell>
          <cell r="C858">
            <v>43955</v>
          </cell>
          <cell r="D858">
            <v>114</v>
          </cell>
          <cell r="E858" t="str">
            <v>XMXU00077800</v>
          </cell>
          <cell r="F858" t="str">
            <v>ICDN</v>
          </cell>
          <cell r="G858" t="str">
            <v>A1B/09/04/1</v>
          </cell>
          <cell r="H858">
            <v>0</v>
          </cell>
          <cell r="I858">
            <v>0</v>
          </cell>
          <cell r="J858">
            <v>0</v>
          </cell>
          <cell r="K858" t="str">
            <v>Pend</v>
          </cell>
          <cell r="L858" t="str">
            <v>Pend</v>
          </cell>
          <cell r="M858" t="str">
            <v>Pend</v>
          </cell>
          <cell r="N858" t="str">
            <v>Pend</v>
          </cell>
          <cell r="O858" t="str">
            <v>443 PACKAGES AUTO PARTS      FAX  0595-86767838        TEL  00254 20 536138 9 FAX  00254 20 557380 PIN NO  P051117005L INFO HANSKENYA COM</v>
          </cell>
          <cell r="P858" t="str">
            <v>Pend</v>
          </cell>
          <cell r="Q858" t="str">
            <v>KE</v>
          </cell>
          <cell r="R858" t="str">
            <v>CN</v>
          </cell>
          <cell r="S858" t="str">
            <v>5. 30 DAYS TO 1 YEAR</v>
          </cell>
          <cell r="T858" t="str">
            <v>PENDING DECLARATION</v>
          </cell>
        </row>
        <row r="859">
          <cell r="A859" t="str">
            <v>AMFU3203936</v>
          </cell>
          <cell r="B859">
            <v>20</v>
          </cell>
          <cell r="C859">
            <v>43958</v>
          </cell>
          <cell r="D859">
            <v>111</v>
          </cell>
          <cell r="E859" t="str">
            <v>MEDUM4139207</v>
          </cell>
          <cell r="F859" t="str">
            <v>ICDN</v>
          </cell>
          <cell r="G859" t="str">
            <v>A1B/79/05/1</v>
          </cell>
          <cell r="H859">
            <v>0</v>
          </cell>
          <cell r="I859">
            <v>0</v>
          </cell>
          <cell r="J859">
            <v>0</v>
          </cell>
          <cell r="K859" t="str">
            <v>Pend</v>
          </cell>
          <cell r="L859" t="str">
            <v>Pend</v>
          </cell>
          <cell r="M859" t="str">
            <v>Pend</v>
          </cell>
          <cell r="N859" t="str">
            <v>Pend</v>
          </cell>
          <cell r="O859" t="str">
            <v>H S  CODE   2836 50 00 84  MT OF CALCIUM CARBONATE TO ROSCARB 2T N W 28000 KGS 2 0 M3 H S  CODE   2836 50 00 28  MT OF CALCIUM CARBONATE TO ROSCARB 1T N W 28000 KGS 2 0 M3</v>
          </cell>
          <cell r="P859" t="str">
            <v>Pend</v>
          </cell>
          <cell r="Q859" t="str">
            <v>KE</v>
          </cell>
          <cell r="R859" t="str">
            <v>TR</v>
          </cell>
          <cell r="S859" t="str">
            <v>5. 30 DAYS TO 1 YEAR</v>
          </cell>
          <cell r="T859" t="str">
            <v>PENDING DECLARATION</v>
          </cell>
        </row>
        <row r="860">
          <cell r="A860" t="str">
            <v>GLDU2268204</v>
          </cell>
          <cell r="B860">
            <v>20</v>
          </cell>
          <cell r="C860">
            <v>43958</v>
          </cell>
          <cell r="D860">
            <v>111</v>
          </cell>
          <cell r="E860" t="str">
            <v>MEDUM4139207</v>
          </cell>
          <cell r="F860" t="str">
            <v>ICDN</v>
          </cell>
          <cell r="G860" t="str">
            <v>A1B/77/06/3</v>
          </cell>
          <cell r="H860">
            <v>0</v>
          </cell>
          <cell r="I860">
            <v>0</v>
          </cell>
          <cell r="J860">
            <v>0</v>
          </cell>
          <cell r="K860" t="str">
            <v>Pend</v>
          </cell>
          <cell r="L860" t="str">
            <v>Pend</v>
          </cell>
          <cell r="M860" t="str">
            <v>Pend</v>
          </cell>
          <cell r="N860" t="str">
            <v>Pend</v>
          </cell>
          <cell r="O860" t="str">
            <v>H S  CODE   2836 50 00 84  MT OF CALCIUM CARBONATE TO ROSCARB 2T N W 28000 KGS 2 0 M3 H S  CODE   2836 50 00 28  MT OF CALCIUM CARBONATE TO ROSCARB 1T N W 28000 KGS 2 0 M3</v>
          </cell>
          <cell r="P860" t="str">
            <v>Pend</v>
          </cell>
          <cell r="Q860" t="str">
            <v>KE</v>
          </cell>
          <cell r="R860" t="str">
            <v>TR</v>
          </cell>
          <cell r="S860" t="str">
            <v>5. 30 DAYS TO 1 YEAR</v>
          </cell>
          <cell r="T860" t="str">
            <v>PENDING DECLARATION</v>
          </cell>
        </row>
        <row r="861">
          <cell r="A861" t="str">
            <v>FCIU3749646</v>
          </cell>
          <cell r="B861">
            <v>20</v>
          </cell>
          <cell r="C861">
            <v>43958</v>
          </cell>
          <cell r="D861">
            <v>111</v>
          </cell>
          <cell r="E861" t="str">
            <v>MEDUM4139207</v>
          </cell>
          <cell r="F861" t="str">
            <v>ICDN</v>
          </cell>
          <cell r="G861" t="str">
            <v>FIRE</v>
          </cell>
          <cell r="H861">
            <v>0</v>
          </cell>
          <cell r="I861">
            <v>0</v>
          </cell>
          <cell r="J861">
            <v>0</v>
          </cell>
          <cell r="K861" t="str">
            <v>Pend</v>
          </cell>
          <cell r="L861" t="str">
            <v>Pend</v>
          </cell>
          <cell r="M861" t="str">
            <v>Pend</v>
          </cell>
          <cell r="N861" t="str">
            <v>Pend</v>
          </cell>
          <cell r="O861" t="str">
            <v>H S  CODE   2836 50 00 84  MT OF CALCIUM CARBONATE TO ROSCARB 2T N W 28000 KGS 2 0 M3 H S  CODE   2836 50 00 28  MT OF CALCIUM CARBONATE TO ROSCARB 1T N W 28000 KGS 2 0 M3</v>
          </cell>
          <cell r="P861" t="str">
            <v>Pend</v>
          </cell>
          <cell r="Q861" t="str">
            <v>KE</v>
          </cell>
          <cell r="R861" t="str">
            <v>TR</v>
          </cell>
          <cell r="S861" t="str">
            <v>5. 30 DAYS TO 1 YEAR</v>
          </cell>
          <cell r="T861" t="str">
            <v>PENDING DECLARATION</v>
          </cell>
        </row>
        <row r="862">
          <cell r="A862" t="str">
            <v>LMCU1114640</v>
          </cell>
          <cell r="B862">
            <v>20</v>
          </cell>
          <cell r="C862">
            <v>43959</v>
          </cell>
          <cell r="D862">
            <v>110</v>
          </cell>
          <cell r="E862" t="str">
            <v>AL019870</v>
          </cell>
          <cell r="F862" t="str">
            <v>ICDN</v>
          </cell>
          <cell r="G862" t="str">
            <v>A1B/65/04/1</v>
          </cell>
          <cell r="H862" t="str">
            <v>2020</v>
          </cell>
          <cell r="I862" t="str">
            <v>ICD</v>
          </cell>
          <cell r="J862">
            <v>205905</v>
          </cell>
          <cell r="K862" t="str">
            <v>ELNAHAS TRADING GROUP EA LTD</v>
          </cell>
          <cell r="L862" t="str">
            <v>BLUEWAVE LOGISTICS SERVICES LIMITED</v>
          </cell>
          <cell r="M862" t="str">
            <v>Pend</v>
          </cell>
          <cell r="N862" t="str">
            <v>Pend</v>
          </cell>
          <cell r="O862" t="str">
            <v>CHOCOLATE   BISCUIT</v>
          </cell>
          <cell r="P862" t="str">
            <v>C4</v>
          </cell>
          <cell r="Q862" t="str">
            <v>KE</v>
          </cell>
          <cell r="R862" t="str">
            <v>EG</v>
          </cell>
          <cell r="S862" t="str">
            <v>5. 30 DAYS TO 1 YEAR</v>
          </cell>
          <cell r="T862" t="str">
            <v>PENDING DPC</v>
          </cell>
        </row>
        <row r="863">
          <cell r="A863" t="str">
            <v>TLLU2482633</v>
          </cell>
          <cell r="B863">
            <v>20</v>
          </cell>
          <cell r="C863">
            <v>43960</v>
          </cell>
          <cell r="D863">
            <v>109</v>
          </cell>
          <cell r="E863" t="str">
            <v>TSTZSW553</v>
          </cell>
          <cell r="F863" t="str">
            <v>ICDN</v>
          </cell>
          <cell r="G863" t="str">
            <v>CFS1</v>
          </cell>
          <cell r="H863" t="str">
            <v>2020</v>
          </cell>
          <cell r="I863" t="str">
            <v>ICD</v>
          </cell>
          <cell r="J863">
            <v>216446</v>
          </cell>
          <cell r="K863" t="str">
            <v>ELIJAH NYAKUNDI OMAE</v>
          </cell>
          <cell r="L863" t="str">
            <v>BIG WAYS LIMITED</v>
          </cell>
          <cell r="M863" t="str">
            <v>Pend</v>
          </cell>
          <cell r="N863" t="str">
            <v>Pend</v>
          </cell>
          <cell r="O863" t="str">
            <v>1325 CNC ROUTER   MARKING MACHINE   PRINTER    TEL FAX  86 574-8785324 4   VAT NO  913302007281080228      TEL   254 20 493 5000   TEL 2  254 753 600 117</v>
          </cell>
          <cell r="P863" t="str">
            <v>C4</v>
          </cell>
          <cell r="Q863" t="str">
            <v>KE</v>
          </cell>
          <cell r="R863" t="str">
            <v>CN</v>
          </cell>
          <cell r="S863" t="str">
            <v>5. 30 DAYS TO 1 YEAR</v>
          </cell>
          <cell r="T863" t="str">
            <v>PENDING DPC</v>
          </cell>
        </row>
        <row r="864">
          <cell r="A864" t="str">
            <v>CRXU0911617</v>
          </cell>
          <cell r="B864">
            <v>40</v>
          </cell>
          <cell r="C864">
            <v>43964</v>
          </cell>
          <cell r="D864">
            <v>105</v>
          </cell>
          <cell r="E864" t="str">
            <v>910495742</v>
          </cell>
          <cell r="F864" t="str">
            <v>ICDN</v>
          </cell>
          <cell r="G864" t="str">
            <v>A2C/44/04/3</v>
          </cell>
          <cell r="H864" t="str">
            <v>2020</v>
          </cell>
          <cell r="I864" t="str">
            <v>ICD</v>
          </cell>
          <cell r="J864">
            <v>210597</v>
          </cell>
          <cell r="K864" t="str">
            <v>KILIMANJARO GRAPHIC MACHINES LIMITED</v>
          </cell>
          <cell r="L864" t="str">
            <v>HEME FREIGHTERS</v>
          </cell>
          <cell r="M864" t="str">
            <v>Pend</v>
          </cell>
          <cell r="N864" t="str">
            <v>Pend</v>
          </cell>
          <cell r="O864" t="str">
            <v>174 PACKAGES HOUSEHOLD GOODS  PERSONAL EFFECTS  NOT FOR RESALE OR PUBL IC   DISTRIBUTION  - 1 USED CAR RAV 4 CHASSIS JTEHG20V100099168   AND 1 USED CAR TOTOTA AVENSES CHASSIS 1323170160 003648 -   SHIPPER LOAD S TOW  COUNT AND SEAL    PART OF CARGO  - FREIGHT PREPAID -    CRXU09116 17 - SO UNIT</v>
          </cell>
          <cell r="P864" t="str">
            <v>C4</v>
          </cell>
          <cell r="Q864" t="str">
            <v>KE</v>
          </cell>
          <cell r="R864" t="str">
            <v>BE</v>
          </cell>
          <cell r="S864" t="str">
            <v>5. 30 DAYS TO 1 YEAR</v>
          </cell>
          <cell r="T864" t="str">
            <v>PENDING DPC</v>
          </cell>
        </row>
        <row r="865">
          <cell r="A865" t="str">
            <v>TCLU2370996</v>
          </cell>
          <cell r="B865">
            <v>20</v>
          </cell>
          <cell r="C865">
            <v>43965</v>
          </cell>
          <cell r="D865">
            <v>104</v>
          </cell>
          <cell r="E865" t="str">
            <v>MEDUM4139207</v>
          </cell>
          <cell r="F865" t="str">
            <v>ICDN</v>
          </cell>
          <cell r="G865" t="str">
            <v>CFS1D</v>
          </cell>
          <cell r="H865">
            <v>0</v>
          </cell>
          <cell r="I865">
            <v>0</v>
          </cell>
          <cell r="J865">
            <v>0</v>
          </cell>
          <cell r="K865" t="str">
            <v>Pend</v>
          </cell>
          <cell r="L865" t="str">
            <v>Pend</v>
          </cell>
          <cell r="M865" t="str">
            <v>Pend</v>
          </cell>
          <cell r="N865" t="str">
            <v>Pend</v>
          </cell>
          <cell r="O865" t="str">
            <v>H S  CODE   2836 50 00 84  MT OF CALCIUM CARBONATE TO ROSCARB 2T N W 28000 KGS 2 0 M3 H S  CODE   2836 50 00 28  MT OF CALCIUM CARBONATE TO ROSCARB 1T N W 28000 KGS 2 0 M3</v>
          </cell>
          <cell r="P865" t="str">
            <v>Pend</v>
          </cell>
          <cell r="Q865" t="str">
            <v>KE</v>
          </cell>
          <cell r="R865" t="str">
            <v>TR</v>
          </cell>
          <cell r="S865" t="str">
            <v>5. 30 DAYS TO 1 YEAR</v>
          </cell>
          <cell r="T865" t="str">
            <v>PENDING DECLARATION</v>
          </cell>
        </row>
        <row r="866">
          <cell r="A866" t="str">
            <v>TEMU6903560</v>
          </cell>
          <cell r="B866">
            <v>40</v>
          </cell>
          <cell r="C866">
            <v>43968</v>
          </cell>
          <cell r="D866">
            <v>101</v>
          </cell>
          <cell r="E866" t="str">
            <v>MEDUM4157175</v>
          </cell>
          <cell r="F866" t="str">
            <v>ICDN</v>
          </cell>
          <cell r="G866" t="str">
            <v>CFS1B</v>
          </cell>
          <cell r="H866" t="str">
            <v>2020</v>
          </cell>
          <cell r="I866" t="str">
            <v>ICD</v>
          </cell>
          <cell r="J866">
            <v>220885</v>
          </cell>
          <cell r="K866" t="str">
            <v>NAACIF GENERAL TRADING COMPANY LIMITED</v>
          </cell>
          <cell r="L866" t="str">
            <v>BIG WAYS LIMITED</v>
          </cell>
          <cell r="M866">
            <v>44033.579074074078</v>
          </cell>
          <cell r="N866" t="str">
            <v>Pend</v>
          </cell>
          <cell r="O866" t="str">
            <v>BABY DIAPER - SP NO  HS037 79 HS Code  961900811000 1 2646 NETT 75 m3</v>
          </cell>
          <cell r="P866" t="str">
            <v>C4</v>
          </cell>
          <cell r="Q866" t="str">
            <v>KE</v>
          </cell>
          <cell r="R866" t="str">
            <v>TR</v>
          </cell>
          <cell r="S866" t="str">
            <v>5. 30 DAYS TO 1 YEAR</v>
          </cell>
          <cell r="T866" t="str">
            <v>RELEASE PROCESS</v>
          </cell>
        </row>
        <row r="867">
          <cell r="A867" t="str">
            <v>MRKU4816608</v>
          </cell>
          <cell r="B867">
            <v>40</v>
          </cell>
          <cell r="C867">
            <v>43971</v>
          </cell>
          <cell r="D867">
            <v>98</v>
          </cell>
          <cell r="E867" t="str">
            <v>590814607</v>
          </cell>
          <cell r="F867" t="str">
            <v>ICDN</v>
          </cell>
          <cell r="G867" t="str">
            <v>A2C/06/06/2</v>
          </cell>
          <cell r="H867">
            <v>0</v>
          </cell>
          <cell r="I867">
            <v>0</v>
          </cell>
          <cell r="J867">
            <v>0</v>
          </cell>
          <cell r="K867" t="str">
            <v>Pend</v>
          </cell>
          <cell r="L867" t="str">
            <v>Pend</v>
          </cell>
          <cell r="M867" t="str">
            <v>Pend</v>
          </cell>
          <cell r="N867" t="str">
            <v>Pend</v>
          </cell>
          <cell r="O867" t="str">
            <v>ARTICLES DE MENAGE EN INOX</v>
          </cell>
          <cell r="P867" t="str">
            <v>Pend</v>
          </cell>
          <cell r="Q867" t="str">
            <v>KE</v>
          </cell>
          <cell r="R867" t="str">
            <v>NE</v>
          </cell>
          <cell r="S867" t="str">
            <v>5. 30 DAYS TO 1 YEAR</v>
          </cell>
          <cell r="T867" t="str">
            <v>PENDING DECLARATION</v>
          </cell>
        </row>
        <row r="868">
          <cell r="A868" t="str">
            <v>HASU4950348</v>
          </cell>
          <cell r="B868">
            <v>40</v>
          </cell>
          <cell r="C868">
            <v>43971</v>
          </cell>
          <cell r="D868">
            <v>98</v>
          </cell>
          <cell r="E868" t="str">
            <v>592009716</v>
          </cell>
          <cell r="F868" t="str">
            <v>ICDN</v>
          </cell>
          <cell r="G868" t="str">
            <v>A4C/12/03/2</v>
          </cell>
          <cell r="H868" t="str">
            <v>2020</v>
          </cell>
          <cell r="I868" t="str">
            <v>ICD</v>
          </cell>
          <cell r="J868">
            <v>208693</v>
          </cell>
          <cell r="K868" t="str">
            <v>MARIDADI TEXTILE LIMITED</v>
          </cell>
          <cell r="L868" t="str">
            <v>PETROSA GENERAL COTRACTORS LIMITED</v>
          </cell>
          <cell r="M868" t="str">
            <v>Pend</v>
          </cell>
          <cell r="N868" t="str">
            <v>Pend</v>
          </cell>
          <cell r="O868" t="str">
            <v>351 SACKS USED SHOES   8775 KG  201 BALES USED TEXTILES   9045 KG    S GS-REF   E2001278347 009  SGS-SEAL  B3938302</v>
          </cell>
          <cell r="P868" t="str">
            <v>C4</v>
          </cell>
          <cell r="Q868" t="str">
            <v>KE</v>
          </cell>
          <cell r="R868" t="str">
            <v>DE</v>
          </cell>
          <cell r="S868" t="str">
            <v>5. 30 DAYS TO 1 YEAR</v>
          </cell>
          <cell r="T868" t="str">
            <v>PENDING DPC</v>
          </cell>
        </row>
        <row r="869">
          <cell r="A869" t="str">
            <v>TEMU5889690</v>
          </cell>
          <cell r="B869">
            <v>20</v>
          </cell>
          <cell r="C869">
            <v>43973</v>
          </cell>
          <cell r="D869">
            <v>96</v>
          </cell>
          <cell r="E869" t="str">
            <v>LPL0946143</v>
          </cell>
          <cell r="F869" t="str">
            <v>ICDN</v>
          </cell>
          <cell r="G869" t="str">
            <v>A4D/23/02/1</v>
          </cell>
          <cell r="H869">
            <v>0</v>
          </cell>
          <cell r="I869">
            <v>0</v>
          </cell>
          <cell r="J869">
            <v>0</v>
          </cell>
          <cell r="K869" t="str">
            <v>Pend</v>
          </cell>
          <cell r="L869" t="str">
            <v>Pend</v>
          </cell>
          <cell r="M869" t="str">
            <v>Pend</v>
          </cell>
          <cell r="N869" t="str">
            <v>Pend</v>
          </cell>
          <cell r="O869" t="str">
            <v>FREIGHT PREPAID 1 PALLET FILM AND SUNDRIES FOR GRAPHIC ARTS                                                     PSN  HYDROBROMIC ACID UN Number  1788 - IMDG Class  8 - PG  III</v>
          </cell>
          <cell r="P869" t="str">
            <v>Pend</v>
          </cell>
          <cell r="Q869" t="str">
            <v>KE</v>
          </cell>
          <cell r="R869" t="str">
            <v>GB</v>
          </cell>
          <cell r="S869" t="str">
            <v>5. 30 DAYS TO 1 YEAR</v>
          </cell>
          <cell r="T869" t="str">
            <v>PENDING DECLARATION</v>
          </cell>
        </row>
        <row r="870">
          <cell r="A870" t="str">
            <v>BEAU2821743</v>
          </cell>
          <cell r="B870">
            <v>20</v>
          </cell>
          <cell r="C870">
            <v>43975</v>
          </cell>
          <cell r="D870">
            <v>94</v>
          </cell>
          <cell r="E870" t="str">
            <v>MEDUMH252188</v>
          </cell>
          <cell r="F870" t="str">
            <v>ICDN</v>
          </cell>
          <cell r="G870" t="str">
            <v>A1B/17/03/2</v>
          </cell>
          <cell r="H870">
            <v>0</v>
          </cell>
          <cell r="I870">
            <v>0</v>
          </cell>
          <cell r="J870">
            <v>0</v>
          </cell>
          <cell r="K870" t="str">
            <v>Pend</v>
          </cell>
          <cell r="L870" t="str">
            <v>Pend</v>
          </cell>
          <cell r="M870" t="str">
            <v>Pend</v>
          </cell>
          <cell r="N870" t="str">
            <v>Pend</v>
          </cell>
          <cell r="O870" t="str">
            <v>TOTAL NINE HUNDRED THIRTY SIX BAGS ONLY  MASTERBATC  HES POLYCOLOR BLACK 04020  W POLYCOLOR BLUE 01002 MP  POLYCOLOR BROWN AMBER 0106 8 MP POLYCOLOR GREEN 01001 MP POLYCOLOR ORANGE 04012  POLYCOLOR RED 04034 W POL  YCOLOR BLUE 04117 W POLYCO LOR YELLOW 04005 POLYCOLOR YELLOW 04060 POLYCOLOR GR  EEN 04075 POLYCOLOR WHITE  04013 LG AS PER PROFORMA I NVOICE NO  DS-02-PI111-201 9-20 DATED 12 02 2020 AS P ER BUYER ORDER NO  BKL 033  20 DATED 13 02 2020 H S   CODE NO  32064990   320619 00   32041990</v>
          </cell>
          <cell r="P870" t="str">
            <v>Pend</v>
          </cell>
          <cell r="Q870" t="str">
            <v>UG</v>
          </cell>
          <cell r="R870" t="str">
            <v>IN</v>
          </cell>
          <cell r="S870" t="str">
            <v>5. 30 DAYS TO 1 YEAR</v>
          </cell>
          <cell r="T870" t="str">
            <v>PENDING DECLARATION</v>
          </cell>
        </row>
        <row r="871">
          <cell r="A871" t="str">
            <v>MEDU1967683</v>
          </cell>
          <cell r="B871">
            <v>20</v>
          </cell>
          <cell r="C871">
            <v>43976</v>
          </cell>
          <cell r="D871">
            <v>93</v>
          </cell>
          <cell r="E871" t="str">
            <v>MEDUND527564</v>
          </cell>
          <cell r="F871" t="str">
            <v>ICDN</v>
          </cell>
          <cell r="G871" t="str">
            <v>A1B/17/02/3</v>
          </cell>
          <cell r="H871" t="str">
            <v>2020</v>
          </cell>
          <cell r="I871" t="str">
            <v>MSA</v>
          </cell>
          <cell r="J871">
            <v>7533104</v>
          </cell>
          <cell r="K871" t="str">
            <v>METSEC CABLES LIMITED</v>
          </cell>
          <cell r="L871" t="str">
            <v>DOSHI AND CO HARDWARE LTD</v>
          </cell>
          <cell r="M871">
            <v>43973.637245370373</v>
          </cell>
          <cell r="N871">
            <v>43977.711817129632</v>
          </cell>
          <cell r="O871" t="str">
            <v>ALUMINUM WIRE ROD GRADE    H12 DIA 9 5MM              NET WEIGHT  18841 KGS      GROSS WEIGHT WOODEN        DUNNAGE  19241 KGS ALUMINUM WIRE ROD GRADE    H12 DIA 9 5MM              NET WEIGHT  19387 KGS      GROSS WEIGHT WOODEN        DUNNAGE  19787 KGS         TOTAL NET WEIGHT  95329    KGS                        TOTAL GROSS WEIGHT WOODEN  DUNNAGE  97329 KGS         TOTAL NUMBER OF COILS  50 ALUMINUM WIRE ROD GRADE    H12 DIA 9 5MM              NET WEIGHT  18803 KGS      GROSS WEIGHT WOODEN        DUNNAGE  19203 KGS ALUMINUM WIRE ROD GRADE    H12 DIA 9 5MM              NET WEIGHT  19477 KGS      GROSS WEIGHT WOODEN        DUNNAGE  19877 KGS ALUMINUM WIRE ROD GRADE    H12 DIA 9 5MM              NET WEIGHT  18821 KGS      GROSS WEIGHT WOODEN        DUNNAGE  19221 KGS</v>
          </cell>
          <cell r="P871" t="str">
            <v>W7</v>
          </cell>
          <cell r="Q871" t="str">
            <v>KE</v>
          </cell>
          <cell r="R871" t="str">
            <v>RU</v>
          </cell>
          <cell r="S871" t="str">
            <v>5. 30 DAYS TO 1 YEAR</v>
          </cell>
          <cell r="T871" t="str">
            <v>RELEASED BUT IN YARD</v>
          </cell>
        </row>
        <row r="872">
          <cell r="A872" t="str">
            <v>MSKU2683262</v>
          </cell>
          <cell r="B872">
            <v>20</v>
          </cell>
          <cell r="C872">
            <v>43978</v>
          </cell>
          <cell r="D872">
            <v>91</v>
          </cell>
          <cell r="E872" t="str">
            <v>910546673</v>
          </cell>
          <cell r="F872" t="str">
            <v>ICDN</v>
          </cell>
          <cell r="G872" t="str">
            <v>CFS1A</v>
          </cell>
          <cell r="H872">
            <v>0</v>
          </cell>
          <cell r="I872">
            <v>0</v>
          </cell>
          <cell r="J872">
            <v>0</v>
          </cell>
          <cell r="K872" t="str">
            <v>Pend</v>
          </cell>
          <cell r="L872" t="str">
            <v>Pend</v>
          </cell>
          <cell r="M872" t="str">
            <v>Pend</v>
          </cell>
          <cell r="N872" t="str">
            <v>Pend</v>
          </cell>
          <cell r="O872" t="str">
            <v>PLANT FOR INSECT PRODUCTION FOR FOOD PURPOSES      INTRANSIT TO ICD EM BAKASI NAIROBI</v>
          </cell>
          <cell r="P872" t="str">
            <v>Pend</v>
          </cell>
          <cell r="Q872" t="str">
            <v>KE</v>
          </cell>
          <cell r="R872" t="str">
            <v>SK</v>
          </cell>
          <cell r="S872" t="str">
            <v>5. 30 DAYS TO 1 YEAR</v>
          </cell>
          <cell r="T872" t="str">
            <v>PENDING DECLARATION</v>
          </cell>
        </row>
        <row r="873">
          <cell r="A873" t="str">
            <v>CXDU1157166</v>
          </cell>
          <cell r="B873">
            <v>40</v>
          </cell>
          <cell r="C873">
            <v>43979</v>
          </cell>
          <cell r="D873">
            <v>90</v>
          </cell>
          <cell r="E873" t="str">
            <v>WECC2001EMB1047</v>
          </cell>
          <cell r="F873" t="str">
            <v>ICDN</v>
          </cell>
          <cell r="G873" t="str">
            <v>A1A/74/03/2</v>
          </cell>
          <cell r="H873">
            <v>0</v>
          </cell>
          <cell r="I873">
            <v>0</v>
          </cell>
          <cell r="J873">
            <v>0</v>
          </cell>
          <cell r="K873" t="str">
            <v>Pend</v>
          </cell>
          <cell r="L873" t="str">
            <v>Pend</v>
          </cell>
          <cell r="M873" t="str">
            <v>Pend</v>
          </cell>
          <cell r="N873" t="str">
            <v>Pend</v>
          </cell>
          <cell r="O873" t="str">
            <v>1x20 and 1x40HC CONTAINERS 6 pallets HP INDIGO DIGITAL OFFSET PRESS 12000  6 COLOUR  AS PER PROFORMA INVOICE NO 786 19 003 DATED 27 AUGUST 2019 EX WORKS AMSTERDAM 16 pallets HP INDIGO DIGITAL OFFSET PRESS 12000  6 COLOUR  AS PER PROFORMA INVOICE NO 786 19 003 DATED 27 AUGUST 2019 EX WORKS AMSTERDAM</v>
          </cell>
          <cell r="P873" t="str">
            <v>Pend</v>
          </cell>
          <cell r="Q873" t="str">
            <v>KE</v>
          </cell>
          <cell r="R873" t="str">
            <v>NL</v>
          </cell>
          <cell r="S873" t="str">
            <v>5. 30 DAYS TO 1 YEAR</v>
          </cell>
          <cell r="T873" t="str">
            <v>PENDING DECLARATION</v>
          </cell>
        </row>
        <row r="874">
          <cell r="A874" t="str">
            <v>MSCU3930711</v>
          </cell>
          <cell r="B874">
            <v>20</v>
          </cell>
          <cell r="C874">
            <v>43979</v>
          </cell>
          <cell r="D874">
            <v>90</v>
          </cell>
          <cell r="E874" t="str">
            <v>WECC2001EMB1047</v>
          </cell>
          <cell r="F874" t="str">
            <v>ICDN</v>
          </cell>
          <cell r="G874" t="str">
            <v>A1B/27/05/1</v>
          </cell>
          <cell r="H874">
            <v>0</v>
          </cell>
          <cell r="I874">
            <v>0</v>
          </cell>
          <cell r="J874">
            <v>0</v>
          </cell>
          <cell r="K874" t="str">
            <v>Pend</v>
          </cell>
          <cell r="L874" t="str">
            <v>Pend</v>
          </cell>
          <cell r="M874" t="str">
            <v>Pend</v>
          </cell>
          <cell r="N874" t="str">
            <v>Pend</v>
          </cell>
          <cell r="O874" t="str">
            <v>1x20 and 1x40HC CONTAINERS 6 pallets HP INDIGO DIGITAL OFFSET PRESS 12000  6 COLOUR  AS PER PROFORMA INVOICE NO 786 19 003 DATED 27 AUGUST 2019 EX WORKS AMSTERDAM 16 pallets HP INDIGO DIGITAL OFFSET PRESS 12000  6 COLOUR  AS PER PROFORMA INVOICE NO 786 19 003 DATED 27 AUGUST 2019 EX WORKS AMSTERDAM</v>
          </cell>
          <cell r="P874" t="str">
            <v>Pend</v>
          </cell>
          <cell r="Q874" t="str">
            <v>KE</v>
          </cell>
          <cell r="R874" t="str">
            <v>NL</v>
          </cell>
          <cell r="S874" t="str">
            <v>5. 30 DAYS TO 1 YEAR</v>
          </cell>
          <cell r="T874" t="str">
            <v>PENDING DECLARATION</v>
          </cell>
        </row>
        <row r="875">
          <cell r="A875" t="str">
            <v>MEDU5482700</v>
          </cell>
          <cell r="B875">
            <v>20</v>
          </cell>
          <cell r="C875">
            <v>43979</v>
          </cell>
          <cell r="D875">
            <v>90</v>
          </cell>
          <cell r="E875" t="str">
            <v>MEDUND527564</v>
          </cell>
          <cell r="F875" t="str">
            <v>ICDN</v>
          </cell>
          <cell r="G875" t="str">
            <v>CFS1</v>
          </cell>
          <cell r="H875" t="str">
            <v>2020</v>
          </cell>
          <cell r="I875" t="str">
            <v>MSA</v>
          </cell>
          <cell r="J875">
            <v>7533104</v>
          </cell>
          <cell r="K875" t="str">
            <v>METSEC CABLES LIMITED</v>
          </cell>
          <cell r="L875" t="str">
            <v>DOSHI AND CO HARDWARE LTD</v>
          </cell>
          <cell r="M875">
            <v>43973.637245370373</v>
          </cell>
          <cell r="N875">
            <v>43977.711817129632</v>
          </cell>
          <cell r="O875" t="str">
            <v>ALUMINUM WIRE ROD GRADE    H12 DIA 9 5MM              NET WEIGHT  18841 KGS      GROSS WEIGHT WOODEN        DUNNAGE  19241 KGS ALUMINUM WIRE ROD GRADE    H12 DIA 9 5MM              NET WEIGHT  19387 KGS      GROSS WEIGHT WOODEN        DUNNAGE  19787 KGS         TOTAL NET WEIGHT  95329    KGS                        TOTAL GROSS WEIGHT WOODEN  DUNNAGE  97329 KGS         TOTAL NUMBER OF COILS  50 ALUMINUM WIRE ROD GRADE    H12 DIA 9 5MM              NET WEIGHT  18803 KGS      GROSS WEIGHT WOODEN        DUNNAGE  19203 KGS ALUMINUM WIRE ROD GRADE    H12 DIA 9 5MM              NET WEIGHT  19477 KGS      GROSS WEIGHT WOODEN        DUNNAGE  19877 KGS ALUMINUM WIRE ROD GRADE    H12 DIA 9 5MM              NET WEIGHT  18821 KGS      GROSS WEIGHT WOODEN        DUNNAGE  19221 KGS</v>
          </cell>
          <cell r="P875" t="str">
            <v>W7</v>
          </cell>
          <cell r="Q875" t="str">
            <v>KE</v>
          </cell>
          <cell r="R875" t="str">
            <v>RU</v>
          </cell>
          <cell r="S875" t="str">
            <v>5. 30 DAYS TO 1 YEAR</v>
          </cell>
          <cell r="T875" t="str">
            <v>RELEASED BUT IN YARD</v>
          </cell>
        </row>
        <row r="876">
          <cell r="A876" t="str">
            <v>MSCU9537255</v>
          </cell>
          <cell r="B876">
            <v>40</v>
          </cell>
          <cell r="C876">
            <v>43983</v>
          </cell>
          <cell r="D876">
            <v>86</v>
          </cell>
          <cell r="E876" t="str">
            <v>MEDUND642793</v>
          </cell>
          <cell r="F876" t="str">
            <v>ICDN</v>
          </cell>
          <cell r="G876" t="str">
            <v>A1C/84/04/2</v>
          </cell>
          <cell r="H876">
            <v>0</v>
          </cell>
          <cell r="I876">
            <v>0</v>
          </cell>
          <cell r="J876">
            <v>0</v>
          </cell>
          <cell r="K876" t="str">
            <v>Pend</v>
          </cell>
          <cell r="L876" t="str">
            <v>Pend</v>
          </cell>
          <cell r="M876" t="str">
            <v>Pend</v>
          </cell>
          <cell r="N876" t="str">
            <v>Pend</v>
          </cell>
          <cell r="O876" t="str">
            <v>HYBRID DOLLY               TOTAL QUANTITY  100        PACKAGES                   NET WEIGHT  21584 000 KGS  HS CODE  87169090 HYBRID DOLLY               HS CODE  87169090</v>
          </cell>
          <cell r="P876" t="str">
            <v>Pend</v>
          </cell>
          <cell r="Q876" t="str">
            <v>KE</v>
          </cell>
          <cell r="R876" t="str">
            <v>SE</v>
          </cell>
          <cell r="S876" t="str">
            <v>5. 30 DAYS TO 1 YEAR</v>
          </cell>
          <cell r="T876" t="str">
            <v>PENDING DECLARATION</v>
          </cell>
        </row>
        <row r="877">
          <cell r="A877" t="str">
            <v>GLDU5572099</v>
          </cell>
          <cell r="B877">
            <v>20</v>
          </cell>
          <cell r="C877">
            <v>43983</v>
          </cell>
          <cell r="D877">
            <v>86</v>
          </cell>
          <cell r="E877" t="str">
            <v>592697712</v>
          </cell>
          <cell r="F877" t="str">
            <v>ICDN</v>
          </cell>
          <cell r="G877" t="str">
            <v>CFS1</v>
          </cell>
          <cell r="H877" t="str">
            <v>2020</v>
          </cell>
          <cell r="I877" t="str">
            <v>ICD</v>
          </cell>
          <cell r="J877">
            <v>209952</v>
          </cell>
          <cell r="K877" t="str">
            <v>MONUMENT DISTILLERS KENYA LIMITED</v>
          </cell>
          <cell r="L877" t="str">
            <v>VISION ENTERPRISES LIMITED</v>
          </cell>
          <cell r="M877">
            <v>43993.446909722225</v>
          </cell>
          <cell r="N877" t="str">
            <v>Pend</v>
          </cell>
          <cell r="O877" t="str">
            <v>1 X 20  CNTR     550 CASES TOTAL ALCOHOLIC LIQUORS   FIREWATER FB S AF RICA 12 750ML   HS CODE  220870   CAED PROOF OF REPORT  01R642NC704720 200300014       KELLER NYAWIRA KENSINGTONDISTILLERS CO UK   ELLIS MUHI MBISE KENSINGTONDISTILLERS CO UK</v>
          </cell>
          <cell r="P877" t="str">
            <v>W7</v>
          </cell>
          <cell r="Q877" t="str">
            <v>KE</v>
          </cell>
          <cell r="R877" t="str">
            <v>US</v>
          </cell>
          <cell r="S877" t="str">
            <v>5. 30 DAYS TO 1 YEAR</v>
          </cell>
          <cell r="T877" t="str">
            <v>RELEASE PROCESS</v>
          </cell>
        </row>
        <row r="878">
          <cell r="A878" t="str">
            <v>UACU3552865</v>
          </cell>
          <cell r="B878">
            <v>20</v>
          </cell>
          <cell r="C878">
            <v>43984</v>
          </cell>
          <cell r="D878">
            <v>85</v>
          </cell>
          <cell r="E878" t="str">
            <v>HLCUTEM191203769</v>
          </cell>
          <cell r="F878" t="str">
            <v>ICDN</v>
          </cell>
          <cell r="G878" t="str">
            <v>CFS1A</v>
          </cell>
          <cell r="H878" t="str">
            <v>2020</v>
          </cell>
          <cell r="I878" t="str">
            <v>ICD</v>
          </cell>
          <cell r="J878">
            <v>217900</v>
          </cell>
          <cell r="K878" t="str">
            <v>FADEL NDIAME</v>
          </cell>
          <cell r="L878" t="str">
            <v>KATE FREIGHT AND TRAVEL LTD</v>
          </cell>
          <cell r="M878" t="str">
            <v>Pend</v>
          </cell>
          <cell r="N878" t="str">
            <v>Pend</v>
          </cell>
          <cell r="O878" t="str">
            <v>USED HOUSEHOLD GOODS AND PERSONAL EFFECTS</v>
          </cell>
          <cell r="P878" t="str">
            <v>C4</v>
          </cell>
          <cell r="Q878" t="str">
            <v>KE</v>
          </cell>
          <cell r="R878" t="str">
            <v>GH</v>
          </cell>
          <cell r="S878" t="str">
            <v>5. 30 DAYS TO 1 YEAR</v>
          </cell>
          <cell r="T878" t="str">
            <v>PENDING DPC</v>
          </cell>
        </row>
        <row r="879">
          <cell r="A879" t="str">
            <v>DFSU7068006</v>
          </cell>
          <cell r="B879">
            <v>40</v>
          </cell>
          <cell r="C879">
            <v>43984</v>
          </cell>
          <cell r="D879">
            <v>85</v>
          </cell>
          <cell r="E879" t="str">
            <v>IBC0598849</v>
          </cell>
          <cell r="F879" t="str">
            <v>ICDN</v>
          </cell>
          <cell r="G879" t="str">
            <v>A1D/36/04/1</v>
          </cell>
          <cell r="H879" t="str">
            <v>2020</v>
          </cell>
          <cell r="I879" t="str">
            <v>ICD</v>
          </cell>
          <cell r="J879">
            <v>207487</v>
          </cell>
          <cell r="K879" t="str">
            <v>METISEC IMAGING SOLUTIONS LIMITED</v>
          </cell>
          <cell r="L879" t="str">
            <v>SUEKAR FREIGHT LIMITED</v>
          </cell>
          <cell r="M879" t="str">
            <v>Pend</v>
          </cell>
          <cell r="N879" t="str">
            <v>Pend</v>
          </cell>
          <cell r="O879" t="str">
            <v>FREIGHT COLLECT REFURBISHED MRI MACHINE HS CODE  9018130000</v>
          </cell>
          <cell r="P879" t="str">
            <v>C4</v>
          </cell>
          <cell r="Q879" t="str">
            <v>KE</v>
          </cell>
          <cell r="R879" t="str">
            <v>ES</v>
          </cell>
          <cell r="S879" t="str">
            <v>5. 30 DAYS TO 1 YEAR</v>
          </cell>
          <cell r="T879" t="str">
            <v>PENDING DPC</v>
          </cell>
        </row>
        <row r="880">
          <cell r="A880" t="str">
            <v>MRKU0836674</v>
          </cell>
          <cell r="B880">
            <v>40</v>
          </cell>
          <cell r="C880">
            <v>43985</v>
          </cell>
          <cell r="D880">
            <v>84</v>
          </cell>
          <cell r="E880" t="str">
            <v>607094938</v>
          </cell>
          <cell r="F880" t="str">
            <v>ICDN</v>
          </cell>
          <cell r="G880" t="str">
            <v>A1A/58/03/1</v>
          </cell>
          <cell r="H880">
            <v>0</v>
          </cell>
          <cell r="I880">
            <v>0</v>
          </cell>
          <cell r="J880">
            <v>0</v>
          </cell>
          <cell r="K880" t="str">
            <v>Pend</v>
          </cell>
          <cell r="L880" t="str">
            <v>Pend</v>
          </cell>
          <cell r="M880" t="str">
            <v>Pend</v>
          </cell>
          <cell r="N880" t="str">
            <v>Pend</v>
          </cell>
          <cell r="O880" t="str">
            <v>LOADED INTO   1 40 CONTAINER S    ELITE TM  5401 G ENHANCED POLYETHYLE NE   RESIN 25 KG BAG 55 BAGS PALLET   NET WEIGHT  24750 0000 KG   HS-N O 39014000   ED   303-05268624-20 142516803775       IDF NO  20EMKIM00 0067158   FREIGHT PREPAID   SHIPPED ON BOARD   0036600689   0110931879 983044845   FCL CARGO   FCL FCL   CONSIGNEE CONTINUED    SWIFT CODEIMBLKENA BANK   NOTIFY PARTY CONTINUED     SABINA GPLFLEXIBLES COM P IN    P000593876I PHONE   254 20 6532600    INTRANSIT TO ICD EMBAKASI  NAIROBI</v>
          </cell>
          <cell r="P880" t="str">
            <v>Pend</v>
          </cell>
          <cell r="Q880" t="str">
            <v>KE</v>
          </cell>
          <cell r="R880" t="str">
            <v>AE</v>
          </cell>
          <cell r="S880" t="str">
            <v>5. 30 DAYS TO 1 YEAR</v>
          </cell>
          <cell r="T880" t="str">
            <v>PENDING DECLARATION</v>
          </cell>
        </row>
        <row r="881">
          <cell r="A881" t="str">
            <v>MRKU9286692</v>
          </cell>
          <cell r="B881">
            <v>20</v>
          </cell>
          <cell r="C881">
            <v>43985</v>
          </cell>
          <cell r="D881">
            <v>84</v>
          </cell>
          <cell r="E881" t="str">
            <v>910596239</v>
          </cell>
          <cell r="F881" t="str">
            <v>ICDN</v>
          </cell>
          <cell r="G881" t="str">
            <v>A2B/13/03/2</v>
          </cell>
          <cell r="H881" t="str">
            <v>2020</v>
          </cell>
          <cell r="I881" t="str">
            <v>ICD</v>
          </cell>
          <cell r="J881">
            <v>220218</v>
          </cell>
          <cell r="K881" t="str">
            <v>UNIFILTERS (K) LTD</v>
          </cell>
          <cell r="L881" t="str">
            <v>CORNERSTONE LIMITED</v>
          </cell>
          <cell r="M881" t="str">
            <v>Pend</v>
          </cell>
          <cell r="N881" t="str">
            <v>Pend</v>
          </cell>
          <cell r="O881" t="str">
            <v>640 PLASTIC DRUMS OF MOTOR OIL  LUBRICANTS OVER 20 PALLETS IN  1X20GP CONTAINER 40 STEEL BARRELS   400 PLASTIC  DRUMS OF MOTOR LUBRICANTS OVER  20 PAL LETS IN 1X20GP CONTAINER</v>
          </cell>
          <cell r="P881" t="str">
            <v>C4</v>
          </cell>
          <cell r="Q881" t="str">
            <v>KE</v>
          </cell>
          <cell r="R881" t="str">
            <v>GB</v>
          </cell>
          <cell r="S881" t="str">
            <v>5. 30 DAYS TO 1 YEAR</v>
          </cell>
          <cell r="T881" t="str">
            <v>PENDING DPC</v>
          </cell>
        </row>
        <row r="882">
          <cell r="A882" t="str">
            <v>CAIU2509030</v>
          </cell>
          <cell r="B882">
            <v>20</v>
          </cell>
          <cell r="C882">
            <v>43985</v>
          </cell>
          <cell r="D882">
            <v>84</v>
          </cell>
          <cell r="E882" t="str">
            <v>910714601</v>
          </cell>
          <cell r="F882" t="str">
            <v>ICDN</v>
          </cell>
          <cell r="G882" t="str">
            <v>A1B/29/02/2</v>
          </cell>
          <cell r="H882">
            <v>0</v>
          </cell>
          <cell r="I882">
            <v>0</v>
          </cell>
          <cell r="J882">
            <v>0</v>
          </cell>
          <cell r="K882" t="str">
            <v>Pend</v>
          </cell>
          <cell r="L882" t="str">
            <v>Pend</v>
          </cell>
          <cell r="M882" t="str">
            <v>Pend</v>
          </cell>
          <cell r="N882" t="str">
            <v>Pend</v>
          </cell>
          <cell r="O882" t="str">
            <v>OF USED OFFICE WARE USED POWER TOOLS  MECHANICAL EQUIPMENT  AND PERSON AL EFFECTS    APPLICABLE FREE TIME 21 DAYS COMBINED DETENTION   DEMURR AGE  AT  PORT OF DISCHARGE   PLACE OF DELIVERY</v>
          </cell>
          <cell r="P882" t="str">
            <v>Pend</v>
          </cell>
          <cell r="Q882" t="str">
            <v>KE</v>
          </cell>
          <cell r="R882" t="str">
            <v>GB</v>
          </cell>
          <cell r="S882" t="str">
            <v>5. 30 DAYS TO 1 YEAR</v>
          </cell>
          <cell r="T882" t="str">
            <v>PENDING DECLARATION</v>
          </cell>
        </row>
        <row r="883">
          <cell r="A883" t="str">
            <v>TCKU2115519</v>
          </cell>
          <cell r="B883">
            <v>20</v>
          </cell>
          <cell r="C883">
            <v>43986</v>
          </cell>
          <cell r="D883">
            <v>83</v>
          </cell>
          <cell r="E883" t="str">
            <v>EPIRCHNCWN209946</v>
          </cell>
          <cell r="F883" t="str">
            <v>ICDN</v>
          </cell>
          <cell r="G883" t="str">
            <v>SHED1</v>
          </cell>
          <cell r="H883">
            <v>0</v>
          </cell>
          <cell r="I883">
            <v>0</v>
          </cell>
          <cell r="J883">
            <v>0</v>
          </cell>
          <cell r="K883" t="str">
            <v>Pend</v>
          </cell>
          <cell r="L883" t="str">
            <v>Pend</v>
          </cell>
          <cell r="M883" t="str">
            <v>Pend</v>
          </cell>
          <cell r="N883" t="str">
            <v>Pend</v>
          </cell>
          <cell r="O883" t="str">
            <v>STANDARD 20  CONTAINER SAID TO CONTAIN 240 CARTONS LED PANEL LIGHT IDF NO 20MBAIM000164117  HONG KONG TEL  +86 755 82793435   T +254 20 210 1491  +254 20 210 1492 PIN NO P051559795H WALTER LEMELIGHTING COM    FAX +254 20 4935100 ATTN   MR  VELANI OR SAKALA CARRIAGE TERM   LINER HOUSE HOUSE PORT NOMINATION AS PER KPA DIRECTIVE</v>
          </cell>
          <cell r="P883" t="str">
            <v>Pend</v>
          </cell>
          <cell r="Q883" t="str">
            <v>KE</v>
          </cell>
          <cell r="R883" t="str">
            <v>CN</v>
          </cell>
          <cell r="S883" t="str">
            <v>5. 30 DAYS TO 1 YEAR</v>
          </cell>
          <cell r="T883" t="str">
            <v>PENDING DECLARATION</v>
          </cell>
        </row>
        <row r="884">
          <cell r="A884" t="str">
            <v>PONU0273382</v>
          </cell>
          <cell r="B884">
            <v>20</v>
          </cell>
          <cell r="C884">
            <v>43988</v>
          </cell>
          <cell r="D884">
            <v>81</v>
          </cell>
          <cell r="E884" t="str">
            <v>910596239</v>
          </cell>
          <cell r="F884" t="str">
            <v>ICDN</v>
          </cell>
          <cell r="G884" t="str">
            <v>CFS1</v>
          </cell>
          <cell r="H884" t="str">
            <v>2020</v>
          </cell>
          <cell r="I884" t="str">
            <v>ICD</v>
          </cell>
          <cell r="J884">
            <v>220213</v>
          </cell>
          <cell r="K884" t="str">
            <v>UNIFILTERS (K) LTD</v>
          </cell>
          <cell r="L884" t="str">
            <v>CORNERSTONE LIMITED</v>
          </cell>
          <cell r="M884" t="str">
            <v>Pend</v>
          </cell>
          <cell r="N884" t="str">
            <v>Pend</v>
          </cell>
          <cell r="O884" t="str">
            <v>640 PLASTIC DRUMS OF MOTOR OIL  LUBRICANTS OVER 20 PALLETS IN  1X20GP CONTAINER 40 STEEL BARRELS   400 PLASTIC  DRUMS OF MOTOR LUBRICANTS OVER  20 PAL LETS IN 1X20GP CONTAINER</v>
          </cell>
          <cell r="P884" t="str">
            <v>C4</v>
          </cell>
          <cell r="Q884" t="str">
            <v>KE</v>
          </cell>
          <cell r="R884" t="str">
            <v>GB</v>
          </cell>
          <cell r="S884" t="str">
            <v>5. 30 DAYS TO 1 YEAR</v>
          </cell>
          <cell r="T884" t="str">
            <v>PENDING DPC</v>
          </cell>
        </row>
        <row r="885">
          <cell r="A885" t="str">
            <v>DRYU2423370</v>
          </cell>
          <cell r="B885">
            <v>20</v>
          </cell>
          <cell r="C885">
            <v>43989</v>
          </cell>
          <cell r="D885">
            <v>80</v>
          </cell>
          <cell r="E885" t="str">
            <v>565000018089</v>
          </cell>
          <cell r="F885" t="str">
            <v>ICDN</v>
          </cell>
          <cell r="G885" t="str">
            <v>CFS1</v>
          </cell>
          <cell r="H885" t="str">
            <v>2020</v>
          </cell>
          <cell r="I885" t="str">
            <v>ICD</v>
          </cell>
          <cell r="J885">
            <v>214667</v>
          </cell>
          <cell r="K885" t="str">
            <v>PATJO HOLDINGS LIMITED</v>
          </cell>
          <cell r="L885" t="str">
            <v>ESL FORWARDERS LIMITED</v>
          </cell>
          <cell r="M885" t="str">
            <v>Pend</v>
          </cell>
          <cell r="N885" t="str">
            <v>Pend</v>
          </cell>
          <cell r="O885" t="str">
            <v>CERAMIC TILES690740 CERAMIC TILES</v>
          </cell>
          <cell r="P885" t="str">
            <v>C4</v>
          </cell>
          <cell r="Q885" t="str">
            <v>KE</v>
          </cell>
          <cell r="R885" t="str">
            <v>PL</v>
          </cell>
          <cell r="S885" t="str">
            <v>5. 30 DAYS TO 1 YEAR</v>
          </cell>
          <cell r="T885" t="str">
            <v>PENDING DPC</v>
          </cell>
        </row>
        <row r="886">
          <cell r="A886" t="str">
            <v>TCNU5130126</v>
          </cell>
          <cell r="B886">
            <v>40</v>
          </cell>
          <cell r="C886">
            <v>43990</v>
          </cell>
          <cell r="D886">
            <v>79</v>
          </cell>
          <cell r="E886" t="str">
            <v>ENA0120328</v>
          </cell>
          <cell r="F886" t="str">
            <v>ICDN</v>
          </cell>
          <cell r="G886" t="str">
            <v>A1D/02/05/2</v>
          </cell>
          <cell r="H886" t="str">
            <v>2020</v>
          </cell>
          <cell r="I886" t="str">
            <v>ICD</v>
          </cell>
          <cell r="J886">
            <v>210021</v>
          </cell>
          <cell r="K886" t="str">
            <v>GENERAL PRINTERS LIMITED</v>
          </cell>
          <cell r="L886" t="str">
            <v>HOMELAND FREIGHT LIMITED</v>
          </cell>
          <cell r="M886">
            <v>43993.696886574071</v>
          </cell>
          <cell r="N886" t="str">
            <v>Pend</v>
          </cell>
          <cell r="O886" t="str">
            <v>39 ROLLS ON 21 PALLETS 12 MIC UNPRINTED TRANSPARENT POLYESTER FILM  HS CODE  3920 62 NET WT  23322 1100 KG ORDER NO E-MAIL DTD 20 03 2020 INVOICE NO 450200037 DATE 05 05 2020 SHIPPING BILL NO 2562514 DATE 05-MAY-20 GOODS IN TRANSIT TO NAIROBI AT RECEIVERS RISKS  CARE AND EXPENSES  CARRIERS LIABILTY CEASES AT KENYA FREIGHT PREPAID</v>
          </cell>
          <cell r="P886" t="str">
            <v>W7</v>
          </cell>
          <cell r="Q886" t="str">
            <v>KE</v>
          </cell>
          <cell r="R886" t="str">
            <v>IN</v>
          </cell>
          <cell r="S886" t="str">
            <v>5. 30 DAYS TO 1 YEAR</v>
          </cell>
          <cell r="T886" t="str">
            <v>RELEASE PROCESS</v>
          </cell>
        </row>
        <row r="887">
          <cell r="A887" t="str">
            <v>MRKU2781143</v>
          </cell>
          <cell r="B887">
            <v>40</v>
          </cell>
          <cell r="C887">
            <v>43991</v>
          </cell>
          <cell r="D887">
            <v>78</v>
          </cell>
          <cell r="E887" t="str">
            <v>599281885</v>
          </cell>
          <cell r="F887" t="str">
            <v>ICDN</v>
          </cell>
          <cell r="G887" t="str">
            <v>A1D/58/03/1</v>
          </cell>
          <cell r="H887">
            <v>0</v>
          </cell>
          <cell r="I887">
            <v>0</v>
          </cell>
          <cell r="J887">
            <v>0</v>
          </cell>
          <cell r="K887" t="str">
            <v>Pend</v>
          </cell>
          <cell r="L887" t="str">
            <v>Pend</v>
          </cell>
          <cell r="M887" t="str">
            <v>Pend</v>
          </cell>
          <cell r="N887" t="str">
            <v>Pend</v>
          </cell>
          <cell r="O887" t="str">
            <v>63  ROLLS PACKED IN   34 PALLETS CONTAINING    PET FILM  23580 6 KGS     AS PER PROFORMA NO  PI FI EXP 9305  DTD  30 04 2020   CIF   NAIROB I KENYA   COMMERCIAL INVOICE NO    EX0520000171  DTD  18 05 2020   LC NO    TF2012996430  DTD  11 05 2020   IDF NO    20EMKIM000091002   20E MKIM000090977   S BILL NO   2714703 DT   18 05 2020  NET WT   23580 600 KGS</v>
          </cell>
          <cell r="P887" t="str">
            <v>Pend</v>
          </cell>
          <cell r="Q887" t="str">
            <v>KE</v>
          </cell>
          <cell r="R887" t="str">
            <v>IN</v>
          </cell>
          <cell r="S887" t="str">
            <v>5. 30 DAYS TO 1 YEAR</v>
          </cell>
          <cell r="T887" t="str">
            <v>PENDING DECLARATION</v>
          </cell>
        </row>
        <row r="888">
          <cell r="A888" t="str">
            <v>MRKU1091170</v>
          </cell>
          <cell r="B888">
            <v>40</v>
          </cell>
          <cell r="C888">
            <v>43991</v>
          </cell>
          <cell r="D888">
            <v>78</v>
          </cell>
          <cell r="E888" t="str">
            <v>910727117</v>
          </cell>
          <cell r="F888" t="str">
            <v>ICDN</v>
          </cell>
          <cell r="G888" t="str">
            <v>A2D/12/05/1</v>
          </cell>
          <cell r="H888">
            <v>0</v>
          </cell>
          <cell r="I888">
            <v>0</v>
          </cell>
          <cell r="J888">
            <v>0</v>
          </cell>
          <cell r="K888" t="str">
            <v>Pend</v>
          </cell>
          <cell r="L888" t="str">
            <v>Pend</v>
          </cell>
          <cell r="M888" t="str">
            <v>Pend</v>
          </cell>
          <cell r="N888" t="str">
            <v>Pend</v>
          </cell>
          <cell r="O888" t="str">
            <v>7 PALLETS 5 CRATES FABRICS 59032010</v>
          </cell>
          <cell r="P888" t="str">
            <v>Pend</v>
          </cell>
          <cell r="Q888" t="str">
            <v>KE</v>
          </cell>
          <cell r="R888" t="str">
            <v>NL</v>
          </cell>
          <cell r="S888" t="str">
            <v>5. 30 DAYS TO 1 YEAR</v>
          </cell>
          <cell r="T888" t="str">
            <v>PENDING DECLARATION</v>
          </cell>
        </row>
        <row r="889">
          <cell r="A889" t="str">
            <v>MRKU2173605</v>
          </cell>
          <cell r="B889">
            <v>40</v>
          </cell>
          <cell r="C889">
            <v>43991</v>
          </cell>
          <cell r="D889">
            <v>78</v>
          </cell>
          <cell r="E889" t="str">
            <v>910591277</v>
          </cell>
          <cell r="F889" t="str">
            <v>ICDN</v>
          </cell>
          <cell r="G889" t="str">
            <v>CFS1B</v>
          </cell>
          <cell r="H889" t="str">
            <v>2020</v>
          </cell>
          <cell r="I889" t="str">
            <v>ICD</v>
          </cell>
          <cell r="J889">
            <v>209923</v>
          </cell>
          <cell r="K889" t="str">
            <v>ACE POWER LOGISTICS LIMITED</v>
          </cell>
          <cell r="L889" t="str">
            <v>DEJAS ENTERPRISES LIMTED</v>
          </cell>
          <cell r="M889" t="str">
            <v>Pend</v>
          </cell>
          <cell r="N889" t="str">
            <v>Pend</v>
          </cell>
          <cell r="O889" t="str">
            <v>SOLAR WATER HEATER SYSTEM AND STORAGE TANKS</v>
          </cell>
          <cell r="P889" t="str">
            <v>C4</v>
          </cell>
          <cell r="Q889" t="str">
            <v>KE</v>
          </cell>
          <cell r="R889" t="str">
            <v>GR</v>
          </cell>
          <cell r="S889" t="str">
            <v>5. 30 DAYS TO 1 YEAR</v>
          </cell>
          <cell r="T889" t="str">
            <v>PENDING DPC</v>
          </cell>
        </row>
        <row r="890">
          <cell r="A890" t="str">
            <v>MRKU3626481</v>
          </cell>
          <cell r="B890">
            <v>40</v>
          </cell>
          <cell r="C890">
            <v>43991</v>
          </cell>
          <cell r="D890">
            <v>78</v>
          </cell>
          <cell r="E890" t="str">
            <v>910591277</v>
          </cell>
          <cell r="F890" t="str">
            <v>ICDN</v>
          </cell>
          <cell r="G890" t="str">
            <v>A1A/70/03/1</v>
          </cell>
          <cell r="H890" t="str">
            <v>2020</v>
          </cell>
          <cell r="I890" t="str">
            <v>ICD</v>
          </cell>
          <cell r="J890">
            <v>209923</v>
          </cell>
          <cell r="K890" t="str">
            <v>ACE POWER LOGISTICS LIMITED</v>
          </cell>
          <cell r="L890" t="str">
            <v>DEJAS ENTERPRISES LIMTED</v>
          </cell>
          <cell r="M890" t="str">
            <v>Pend</v>
          </cell>
          <cell r="N890" t="str">
            <v>Pend</v>
          </cell>
          <cell r="O890" t="str">
            <v>SOLAR WATER HEATER SYSTEM AND STORAGE TANKS</v>
          </cell>
          <cell r="P890" t="str">
            <v>C4</v>
          </cell>
          <cell r="Q890" t="str">
            <v>KE</v>
          </cell>
          <cell r="R890" t="str">
            <v>GR</v>
          </cell>
          <cell r="S890" t="str">
            <v>5. 30 DAYS TO 1 YEAR</v>
          </cell>
          <cell r="T890" t="str">
            <v>PENDING DPC</v>
          </cell>
        </row>
        <row r="891">
          <cell r="A891" t="str">
            <v>MSKU1731134</v>
          </cell>
          <cell r="B891">
            <v>40</v>
          </cell>
          <cell r="C891">
            <v>43991</v>
          </cell>
          <cell r="D891">
            <v>78</v>
          </cell>
          <cell r="E891" t="str">
            <v>910591277</v>
          </cell>
          <cell r="F891" t="str">
            <v>ICDN</v>
          </cell>
          <cell r="G891" t="str">
            <v>A1D/66/06/1</v>
          </cell>
          <cell r="H891" t="str">
            <v>2020</v>
          </cell>
          <cell r="I891" t="str">
            <v>ICD</v>
          </cell>
          <cell r="J891">
            <v>209923</v>
          </cell>
          <cell r="K891" t="str">
            <v>ACE POWER LOGISTICS LIMITED</v>
          </cell>
          <cell r="L891" t="str">
            <v>DEJAS ENTERPRISES LIMTED</v>
          </cell>
          <cell r="M891" t="str">
            <v>Pend</v>
          </cell>
          <cell r="N891" t="str">
            <v>Pend</v>
          </cell>
          <cell r="O891" t="str">
            <v>SOLAR WATER HEATER SYSTEM AND STORAGE TANKS</v>
          </cell>
          <cell r="P891" t="str">
            <v>C4</v>
          </cell>
          <cell r="Q891" t="str">
            <v>KE</v>
          </cell>
          <cell r="R891" t="str">
            <v>GR</v>
          </cell>
          <cell r="S891" t="str">
            <v>5. 30 DAYS TO 1 YEAR</v>
          </cell>
          <cell r="T891" t="str">
            <v>PENDING DPC</v>
          </cell>
        </row>
        <row r="892">
          <cell r="A892" t="str">
            <v>EGHU3233821</v>
          </cell>
          <cell r="B892">
            <v>20</v>
          </cell>
          <cell r="C892">
            <v>43991</v>
          </cell>
          <cell r="D892">
            <v>78</v>
          </cell>
          <cell r="E892" t="str">
            <v>143073158062</v>
          </cell>
          <cell r="F892" t="str">
            <v>ICDN</v>
          </cell>
          <cell r="G892" t="str">
            <v>CFS1</v>
          </cell>
          <cell r="H892">
            <v>0</v>
          </cell>
          <cell r="I892">
            <v>0</v>
          </cell>
          <cell r="J892">
            <v>0</v>
          </cell>
          <cell r="K892" t="str">
            <v>Pend</v>
          </cell>
          <cell r="L892" t="str">
            <v>Pend</v>
          </cell>
          <cell r="M892" t="str">
            <v>Pend</v>
          </cell>
          <cell r="N892" t="str">
            <v>Pend</v>
          </cell>
          <cell r="O892" t="str">
            <v>NARADA BATTERY - 24OPZV3000BATTERY WITH ACCESSORY HS 85072000   CHINA POST  311305 TEL  0086-571-56975979 E BOFEI P BOFEI P NARADA BIZ  FAX  0571-56623706 USCI NO 91330000725238534Q  FAX  254-427-2572</v>
          </cell>
          <cell r="P892" t="str">
            <v>Pend</v>
          </cell>
          <cell r="Q892" t="str">
            <v>KE</v>
          </cell>
          <cell r="R892" t="str">
            <v>CN</v>
          </cell>
          <cell r="S892" t="str">
            <v>5. 30 DAYS TO 1 YEAR</v>
          </cell>
          <cell r="T892" t="str">
            <v>PENDING DECLARATION</v>
          </cell>
        </row>
        <row r="893">
          <cell r="A893" t="str">
            <v>CMAU4101992</v>
          </cell>
          <cell r="B893">
            <v>40</v>
          </cell>
          <cell r="C893">
            <v>43992</v>
          </cell>
          <cell r="D893">
            <v>77</v>
          </cell>
          <cell r="E893" t="str">
            <v>ENA0120344B</v>
          </cell>
          <cell r="F893" t="str">
            <v>ICDN</v>
          </cell>
          <cell r="G893" t="str">
            <v>A1D/40/03/1</v>
          </cell>
          <cell r="H893" t="str">
            <v>2020</v>
          </cell>
          <cell r="I893" t="str">
            <v>ICD</v>
          </cell>
          <cell r="J893">
            <v>227924</v>
          </cell>
          <cell r="K893" t="str">
            <v>GENERAL PRINTERS LIMITED</v>
          </cell>
          <cell r="L893" t="str">
            <v>HOMELAND FREIGHT LIMITED</v>
          </cell>
          <cell r="M893">
            <v>44064.42564814815</v>
          </cell>
          <cell r="N893">
            <v>44067.698634259257</v>
          </cell>
          <cell r="O893" t="str">
            <v>43 ROLLS ON 23 PALLETS 12 MIC UNPRINTED TRANSPARENT POLYESTER FILM  HS CODE  3920 62 ORDER NO  E-MAIL DTD 20 04 2020 INVOICE NO 156200239 DATE 09 05 2020 SHIPPING BILL NO  4006121 DATE 09-MAY-20 NET WT  23115 6600 KG GOODS IN TRANSIT TO NAIROBI AT RECEIVERS RISKS  CARE AND EXPENSES  CARRIERS LIABILTY CEASES AT KENYA FREIGHT PREPAID</v>
          </cell>
          <cell r="P893" t="str">
            <v>C4</v>
          </cell>
          <cell r="Q893" t="str">
            <v>KE</v>
          </cell>
          <cell r="R893" t="str">
            <v>IN</v>
          </cell>
          <cell r="S893" t="str">
            <v>5. 30 DAYS TO 1 YEAR</v>
          </cell>
          <cell r="T893" t="str">
            <v>RELEASED BUT IN YARD</v>
          </cell>
        </row>
        <row r="894">
          <cell r="A894" t="str">
            <v>APZU3429702</v>
          </cell>
          <cell r="B894">
            <v>20</v>
          </cell>
          <cell r="C894">
            <v>43992</v>
          </cell>
          <cell r="D894">
            <v>77</v>
          </cell>
          <cell r="E894" t="str">
            <v>DBA0224618</v>
          </cell>
          <cell r="F894" t="str">
            <v>ICDN</v>
          </cell>
          <cell r="G894" t="str">
            <v>A1B/11/02/1</v>
          </cell>
          <cell r="H894" t="str">
            <v>2020</v>
          </cell>
          <cell r="I894" t="str">
            <v>ICD</v>
          </cell>
          <cell r="J894">
            <v>214469</v>
          </cell>
          <cell r="K894" t="str">
            <v>OUTDOOR OCCASIONS</v>
          </cell>
          <cell r="L894" t="str">
            <v>INTRASPEED ARCPRO KENYA LIMITED</v>
          </cell>
          <cell r="M894" t="str">
            <v>Pend</v>
          </cell>
          <cell r="N894" t="str">
            <v>Pend</v>
          </cell>
          <cell r="O894" t="str">
            <v>1 X 20 FCL SAID TO CONTAIN 51 PIECES 30M X 40M ALPINE MARQUEE FREIGHT PREPAID</v>
          </cell>
          <cell r="P894" t="str">
            <v>C4</v>
          </cell>
          <cell r="Q894" t="str">
            <v>KE</v>
          </cell>
          <cell r="R894" t="str">
            <v>ZA</v>
          </cell>
          <cell r="S894" t="str">
            <v>5. 30 DAYS TO 1 YEAR</v>
          </cell>
          <cell r="T894" t="str">
            <v>PENDING DPC</v>
          </cell>
        </row>
        <row r="895">
          <cell r="A895" t="str">
            <v>APHU7234727</v>
          </cell>
          <cell r="B895">
            <v>40</v>
          </cell>
          <cell r="C895">
            <v>43992</v>
          </cell>
          <cell r="D895">
            <v>77</v>
          </cell>
          <cell r="E895" t="str">
            <v>ENA0120344A</v>
          </cell>
          <cell r="F895" t="str">
            <v>ICDN</v>
          </cell>
          <cell r="G895" t="str">
            <v>A2C/06/06/4</v>
          </cell>
          <cell r="H895">
            <v>0</v>
          </cell>
          <cell r="I895">
            <v>0</v>
          </cell>
          <cell r="J895">
            <v>0</v>
          </cell>
          <cell r="K895" t="str">
            <v>Pend</v>
          </cell>
          <cell r="L895" t="str">
            <v>Pend</v>
          </cell>
          <cell r="M895" t="str">
            <v>Pend</v>
          </cell>
          <cell r="N895" t="str">
            <v>Pend</v>
          </cell>
          <cell r="O895" t="str">
            <v>42 ROLLS ON 22 PALLETS 12 MIC UNPRINTED TRANSPARENT POLYESTER FILM  HS CODE  3920 62 ORDER NO E-MAIL DTD 20 04 2020 INVOICE NO 156200242 DATE 09 05 2020 SHIPPING BILL NO  4006122 DATE 09-MAY-20 NET WT  23102 4800 KG GOODS IN TRANSIT TO NAIROBI AT RECEIVERS RISKS  CARE AND EXPENSES  CARRIERS LIABILTY CEASES AT KENYA FREIGHT PREPAID DISCHARGE PORT AGENT  CMA CGM KENYA LTD BAYWOOD BUILDING 1ST FLOOR MOI AVENUE PO BOX 90262 80100 MOMBASA KENYA TEL  FAX</v>
          </cell>
          <cell r="P895" t="str">
            <v>Pend</v>
          </cell>
          <cell r="Q895" t="str">
            <v>KE</v>
          </cell>
          <cell r="R895" t="str">
            <v>IN</v>
          </cell>
          <cell r="S895" t="str">
            <v>5. 30 DAYS TO 1 YEAR</v>
          </cell>
          <cell r="T895" t="str">
            <v>PENDING DECLARATION</v>
          </cell>
        </row>
        <row r="896">
          <cell r="A896" t="str">
            <v>TCNU5219595</v>
          </cell>
          <cell r="B896">
            <v>40</v>
          </cell>
          <cell r="C896">
            <v>43993</v>
          </cell>
          <cell r="D896">
            <v>76</v>
          </cell>
          <cell r="E896" t="str">
            <v>WECC2030MBA1098</v>
          </cell>
          <cell r="F896" t="str">
            <v>ICDN</v>
          </cell>
          <cell r="G896" t="str">
            <v>A1A/58/06/1</v>
          </cell>
          <cell r="H896">
            <v>0</v>
          </cell>
          <cell r="I896">
            <v>0</v>
          </cell>
          <cell r="J896">
            <v>0</v>
          </cell>
          <cell r="K896" t="str">
            <v>Pend</v>
          </cell>
          <cell r="L896" t="str">
            <v>Pend</v>
          </cell>
          <cell r="M896" t="str">
            <v>Pend</v>
          </cell>
          <cell r="N896" t="str">
            <v>Pend</v>
          </cell>
          <cell r="O896" t="str">
            <v>1X40HC CONTAINER communication system   packing details     12 pallets   5 Boxes   2 Pcs  loose   1  one    12 Mtr rooftop tower antenna  + some parts on one small pallet   Ref   contract  supply of a fire fighting vehicles  ambulances  Personal protection equipment sets  breathing apparatus sets  Communication system  fire stations  related equipment and training</v>
          </cell>
          <cell r="P896" t="str">
            <v>Pend</v>
          </cell>
          <cell r="Q896" t="str">
            <v>KE</v>
          </cell>
          <cell r="R896" t="str">
            <v>BE</v>
          </cell>
          <cell r="S896" t="str">
            <v>5. 30 DAYS TO 1 YEAR</v>
          </cell>
          <cell r="T896" t="str">
            <v>PENDING DECLARATION</v>
          </cell>
        </row>
        <row r="897">
          <cell r="A897" t="str">
            <v>GESU6801017</v>
          </cell>
          <cell r="B897">
            <v>40</v>
          </cell>
          <cell r="C897">
            <v>43993</v>
          </cell>
          <cell r="D897">
            <v>76</v>
          </cell>
          <cell r="E897" t="str">
            <v>MEDUND653568</v>
          </cell>
          <cell r="F897" t="str">
            <v>ICDN</v>
          </cell>
          <cell r="G897" t="str">
            <v>A1D/72/06/2</v>
          </cell>
          <cell r="H897">
            <v>0</v>
          </cell>
          <cell r="I897">
            <v>0</v>
          </cell>
          <cell r="J897">
            <v>0</v>
          </cell>
          <cell r="K897" t="str">
            <v>Pend</v>
          </cell>
          <cell r="L897" t="str">
            <v>Pend</v>
          </cell>
          <cell r="M897" t="str">
            <v>Pend</v>
          </cell>
          <cell r="N897" t="str">
            <v>Pend</v>
          </cell>
          <cell r="O897" t="str">
            <v>HYBRID DOLLY HYBRID DOLLY               TOTAL QUANTITY  126        PACKAGES                   NET WEIGHT  26868 000 KGS  HS CODE  87169090 HYBRID DOLLY</v>
          </cell>
          <cell r="P897" t="str">
            <v>Pend</v>
          </cell>
          <cell r="Q897" t="str">
            <v>KE</v>
          </cell>
          <cell r="R897" t="str">
            <v>SE</v>
          </cell>
          <cell r="S897" t="str">
            <v>5. 30 DAYS TO 1 YEAR</v>
          </cell>
          <cell r="T897" t="str">
            <v>PENDING DECLARATION</v>
          </cell>
        </row>
        <row r="898">
          <cell r="A898" t="str">
            <v>TRHU1070172</v>
          </cell>
          <cell r="B898">
            <v>20</v>
          </cell>
          <cell r="C898">
            <v>43993</v>
          </cell>
          <cell r="D898">
            <v>76</v>
          </cell>
          <cell r="E898" t="str">
            <v>CAD0415459</v>
          </cell>
          <cell r="F898" t="str">
            <v>ICDN</v>
          </cell>
          <cell r="G898" t="str">
            <v>A1B/13/05/1</v>
          </cell>
          <cell r="H898" t="str">
            <v>2020</v>
          </cell>
          <cell r="I898" t="str">
            <v>ICD</v>
          </cell>
          <cell r="J898">
            <v>225593</v>
          </cell>
          <cell r="K898" t="str">
            <v>KENYA POWER AND LIGHTING COMPANY LTD</v>
          </cell>
          <cell r="L898" t="str">
            <v>SPEDAG INTERFREIGHT KENYA LIMITED</v>
          </cell>
          <cell r="M898">
            <v>44056.852083333331</v>
          </cell>
          <cell r="N898" t="str">
            <v>Pend</v>
          </cell>
          <cell r="O898"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P898" t="str">
            <v>C4</v>
          </cell>
          <cell r="Q898" t="str">
            <v>KE</v>
          </cell>
          <cell r="R898" t="str">
            <v>IN</v>
          </cell>
          <cell r="S898" t="str">
            <v>5. 30 DAYS TO 1 YEAR</v>
          </cell>
          <cell r="T898" t="str">
            <v>RELEASE PROCESS</v>
          </cell>
        </row>
        <row r="899">
          <cell r="A899" t="str">
            <v>CMAU7593704</v>
          </cell>
          <cell r="B899">
            <v>40</v>
          </cell>
          <cell r="C899">
            <v>43993</v>
          </cell>
          <cell r="D899">
            <v>76</v>
          </cell>
          <cell r="E899" t="str">
            <v>CAD0415459</v>
          </cell>
          <cell r="F899" t="str">
            <v>ICDN</v>
          </cell>
          <cell r="G899" t="str">
            <v>CFS1</v>
          </cell>
          <cell r="H899" t="str">
            <v>2020</v>
          </cell>
          <cell r="I899" t="str">
            <v>ICD</v>
          </cell>
          <cell r="J899">
            <v>225593</v>
          </cell>
          <cell r="K899" t="str">
            <v>KENYA POWER AND LIGHTING COMPANY LTD</v>
          </cell>
          <cell r="L899" t="str">
            <v>SPEDAG INTERFREIGHT KENYA LIMITED</v>
          </cell>
          <cell r="M899">
            <v>44056.852083333331</v>
          </cell>
          <cell r="N899" t="str">
            <v>Pend</v>
          </cell>
          <cell r="O899"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P899" t="str">
            <v>C4</v>
          </cell>
          <cell r="Q899" t="str">
            <v>KE</v>
          </cell>
          <cell r="R899" t="str">
            <v>IN</v>
          </cell>
          <cell r="S899" t="str">
            <v>5. 30 DAYS TO 1 YEAR</v>
          </cell>
          <cell r="T899" t="str">
            <v>RELEASE PROCESS</v>
          </cell>
        </row>
        <row r="900">
          <cell r="A900" t="str">
            <v>CMAU7760524</v>
          </cell>
          <cell r="B900">
            <v>40</v>
          </cell>
          <cell r="C900">
            <v>43993</v>
          </cell>
          <cell r="D900">
            <v>76</v>
          </cell>
          <cell r="E900" t="str">
            <v>CAD0415459</v>
          </cell>
          <cell r="F900" t="str">
            <v>ICDN</v>
          </cell>
          <cell r="G900" t="str">
            <v>A2D/20/02/1</v>
          </cell>
          <cell r="H900" t="str">
            <v>2020</v>
          </cell>
          <cell r="I900" t="str">
            <v>ICD</v>
          </cell>
          <cell r="J900">
            <v>225593</v>
          </cell>
          <cell r="K900" t="str">
            <v>KENYA POWER AND LIGHTING COMPANY LTD</v>
          </cell>
          <cell r="L900" t="str">
            <v>SPEDAG INTERFREIGHT KENYA LIMITED</v>
          </cell>
          <cell r="M900">
            <v>44056.852083333331</v>
          </cell>
          <cell r="N900" t="str">
            <v>Pend</v>
          </cell>
          <cell r="O900"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P900" t="str">
            <v>C4</v>
          </cell>
          <cell r="Q900" t="str">
            <v>KE</v>
          </cell>
          <cell r="R900" t="str">
            <v>IN</v>
          </cell>
          <cell r="S900" t="str">
            <v>5. 30 DAYS TO 1 YEAR</v>
          </cell>
          <cell r="T900" t="str">
            <v>RELEASE PROCESS</v>
          </cell>
        </row>
        <row r="901">
          <cell r="A901" t="str">
            <v>CMAU7835500</v>
          </cell>
          <cell r="B901">
            <v>40</v>
          </cell>
          <cell r="C901">
            <v>43993</v>
          </cell>
          <cell r="D901">
            <v>76</v>
          </cell>
          <cell r="E901" t="str">
            <v>CAD0415459</v>
          </cell>
          <cell r="F901" t="str">
            <v>ICDN</v>
          </cell>
          <cell r="G901" t="str">
            <v>A1C/06/03/2</v>
          </cell>
          <cell r="H901" t="str">
            <v>2020</v>
          </cell>
          <cell r="I901" t="str">
            <v>ICD</v>
          </cell>
          <cell r="J901">
            <v>225593</v>
          </cell>
          <cell r="K901" t="str">
            <v>KENYA POWER AND LIGHTING COMPANY LTD</v>
          </cell>
          <cell r="L901" t="str">
            <v>SPEDAG INTERFREIGHT KENYA LIMITED</v>
          </cell>
          <cell r="M901">
            <v>44056.852083333331</v>
          </cell>
          <cell r="N901" t="str">
            <v>Pend</v>
          </cell>
          <cell r="O901"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P901" t="str">
            <v>C4</v>
          </cell>
          <cell r="Q901" t="str">
            <v>KE</v>
          </cell>
          <cell r="R901" t="str">
            <v>IN</v>
          </cell>
          <cell r="S901" t="str">
            <v>5. 30 DAYS TO 1 YEAR</v>
          </cell>
          <cell r="T901" t="str">
            <v>RELEASE PROCESS</v>
          </cell>
        </row>
        <row r="902">
          <cell r="A902" t="str">
            <v>CMAU7364816</v>
          </cell>
          <cell r="B902">
            <v>40</v>
          </cell>
          <cell r="C902">
            <v>43994</v>
          </cell>
          <cell r="D902">
            <v>75</v>
          </cell>
          <cell r="E902" t="str">
            <v>CAD0415459</v>
          </cell>
          <cell r="F902" t="str">
            <v>ICDN</v>
          </cell>
          <cell r="G902" t="str">
            <v>A1A/34/03/2</v>
          </cell>
          <cell r="H902" t="str">
            <v>2020</v>
          </cell>
          <cell r="I902" t="str">
            <v>ICD</v>
          </cell>
          <cell r="J902">
            <v>225593</v>
          </cell>
          <cell r="K902" t="str">
            <v>KENYA POWER AND LIGHTING COMPANY LTD</v>
          </cell>
          <cell r="L902" t="str">
            <v>SPEDAG INTERFREIGHT KENYA LIMITED</v>
          </cell>
          <cell r="M902">
            <v>44056.852083333331</v>
          </cell>
          <cell r="N902" t="str">
            <v>Pend</v>
          </cell>
          <cell r="O902"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P902" t="str">
            <v>C4</v>
          </cell>
          <cell r="Q902" t="str">
            <v>KE</v>
          </cell>
          <cell r="R902" t="str">
            <v>IN</v>
          </cell>
          <cell r="S902" t="str">
            <v>5. 30 DAYS TO 1 YEAR</v>
          </cell>
          <cell r="T902" t="str">
            <v>RELEASE PROCESS</v>
          </cell>
        </row>
        <row r="903">
          <cell r="A903" t="str">
            <v>MSKU9062930</v>
          </cell>
          <cell r="B903">
            <v>40</v>
          </cell>
          <cell r="C903">
            <v>43994</v>
          </cell>
          <cell r="D903">
            <v>75</v>
          </cell>
          <cell r="E903" t="str">
            <v>606972610</v>
          </cell>
          <cell r="F903" t="str">
            <v>ICDN</v>
          </cell>
          <cell r="G903" t="str">
            <v>A2A/18/02/1</v>
          </cell>
          <cell r="H903" t="str">
            <v>2020</v>
          </cell>
          <cell r="I903" t="str">
            <v>ICD</v>
          </cell>
          <cell r="J903">
            <v>226292</v>
          </cell>
          <cell r="K903" t="str">
            <v>RITEPAK LIMITED</v>
          </cell>
          <cell r="L903" t="str">
            <v>MULTIPLE SOLUTIONS LIMITED</v>
          </cell>
          <cell r="M903" t="str">
            <v>Pend</v>
          </cell>
          <cell r="N903" t="str">
            <v>Pend</v>
          </cell>
          <cell r="O903" t="str">
            <v>IRWIN RESEARCH AND DEVELOPMENT UNWIND STAND TYPE APRSLH   M N- 44  S  N-7121   1  W CLAM SHELL HEATER  TYPE  HT-LH  M N- 44-200-QTZ  S N- 71 10   ELECTRIC FEEDER  TYPE EF-LH  M N- 44  S N-7116  2  ADVANTAGE TEMP ERATURE CONTROLLERS  W  CONTROL AND  OPERATOR PANEL   1   CONTROL PANE L AND DISCHARGE CONVEYOR    1  CUMBERLAND GRINDER  M N- 56T  S N- 209359-01009   10HP MOTOR  W  PANELS AND 11KW BLOWER  VAN DAM DRY OFFSET CUP PRINTING PRESS CONSISTING OF   1   VAN DAM PRINTER  M N- 560  S N S75 41 6-2  5FT-6IN W   X 7FT-11IN L X 7FT H  SHEET FED W  5 COLOR UN ITS   AUTOMATIC FEEDER  VAN DAM M N- 5100  W  2 1 2HP DRIVE  MOTORS    3  DRYERS W  10 CERAMIC HEATING ELEMENTS   19 5 KW ELECTRICALLY HEATED   1  COOLER BLOWER  1HP IRWIN RESEARCH AND DEVELOPMENT UNWIND STAND TYPE PARH   M N- 44  S N- 7755  W CLAM SHELL HEATER  TYPE HT-RH   M N- 44-200-QZ PID  S N-  7753   ELECTRIC FEEDER  TYPE EF-RH  M N- 44  S N-7754   W CONTROL AND OPERA TOR PANEL  W  INFEED GUIDE STAND   CONTROL PANEL  AND DISCHARGE CONVEY OR   1  CUMBERLAND GRINDER  M N-  56T  S N- 20935002002  10HP MOTOR  W  PANELS AND 11KW  BLOWER  CHUO KAGAKU LIP CURLER  M N- 63-57 IRWIN TRIM PRESS  TYPE TP-LH  M N- 44VTS  S N- 683  IRWIN TRIM PRESS  TYPE TP-RH   M N- 44VTS  S N- 7749  JET 20 FLOOR DRILL PRESS  M N- 3 54170 JDP-20MF  S   VICTOR VARIABLE SPEED VERTICAL KNEE MILL  M N- JF 990377  10IN X 54IN TABLE  W  KLM TABLE MILLING VI  PHASE 3  60PH JET LATHE  M N- 1660-GPH  M N- JET GPH-1660 GPH   BJ123  16IN SWING 60IN CENTERS  220 440 HARD WIRE  220V 3 1 8IN SPINDLE BORE  REMOVABLE GAP BED  IRWIN 44 PARTS CONSISTING OF  ELECTRICAL OUTLET B  NCGUN40- 2400-X142US CYLINDERS  TIMKEN IRWIN RESEARCH AND DEVELOPMENT  THERMOFORMER  TYPE AF-LH  M N-44-40-28   S N-928  IRWIN RESEARCH AND DEVELOPMENT  THERMOFORMER  TYPE AF-RH  M  N-44-40-28  S N-1004  MODIFIED BISHAMON SKID LIFT FOR IRWIN  M N-LV-1 00   MODIFIED TO PNEUMATIC   S N 04061901  MAX LOAD  CAPACITY 2 200LBS PHONE 254 41 222 3035  FAX 254 41 231 15 30  IMPORTMOMBASA E</v>
          </cell>
          <cell r="P903" t="str">
            <v>C4</v>
          </cell>
          <cell r="Q903" t="str">
            <v>KE</v>
          </cell>
          <cell r="R903" t="str">
            <v>US</v>
          </cell>
          <cell r="S903" t="str">
            <v>5. 30 DAYS TO 1 YEAR</v>
          </cell>
          <cell r="T903" t="str">
            <v>PENDING DPC</v>
          </cell>
        </row>
        <row r="904">
          <cell r="A904" t="str">
            <v>MRKU4918322</v>
          </cell>
          <cell r="B904">
            <v>40</v>
          </cell>
          <cell r="C904">
            <v>43994</v>
          </cell>
          <cell r="D904">
            <v>75</v>
          </cell>
          <cell r="E904" t="str">
            <v>606972610</v>
          </cell>
          <cell r="F904" t="str">
            <v>ICDN</v>
          </cell>
          <cell r="G904" t="str">
            <v>A2C/06/06/2</v>
          </cell>
          <cell r="H904" t="str">
            <v>2020</v>
          </cell>
          <cell r="I904" t="str">
            <v>ICD</v>
          </cell>
          <cell r="J904">
            <v>226292</v>
          </cell>
          <cell r="K904" t="str">
            <v>RITEPAK LIMITED</v>
          </cell>
          <cell r="L904" t="str">
            <v>MULTIPLE SOLUTIONS LIMITED</v>
          </cell>
          <cell r="M904" t="str">
            <v>Pend</v>
          </cell>
          <cell r="N904" t="str">
            <v>Pend</v>
          </cell>
          <cell r="O904" t="str">
            <v>IRWIN RESEARCH AND DEVELOPMENT UNWIND STAND TYPE APRSLH   M N- 44  S  N-7121   1  W CLAM SHELL HEATER  TYPE  HT-LH  M N- 44-200-QTZ  S N- 71 10   ELECTRIC FEEDER  TYPE EF-LH  M N- 44  S N-7116  2  ADVANTAGE TEMP ERATURE CONTROLLERS  W  CONTROL AND  OPERATOR PANEL   1   CONTROL PANE L AND DISCHARGE CONVEYOR    1  CUMBERLAND GRINDER  M N- 56T  S N- 209359-01009   10HP MOTOR  W  PANELS AND 11KW BLOWER  VAN DAM DRY OFFSET CUP PRINTING PRESS CONSISTING OF   1   VAN DAM PRINTER  M N- 560  S N S75 41 6-2  5FT-6IN W   X 7FT-11IN L X 7FT H  SHEET FED W  5 COLOR UN ITS   AUTOMATIC FEEDER  VAN DAM M N- 5100  W  2 1 2HP DRIVE  MOTORS    3  DRYERS W  10 CERAMIC HEATING ELEMENTS   19 5 KW ELECTRICALLY HEATED   1  COOLER BLOWER  1HP IRWIN RESEARCH AND DEVELOPMENT UNWIND STAND TYPE PARH   M N- 44  S N- 7755  W CLAM SHELL HEATER  TYPE HT-RH   M N- 44-200-QZ PID  S N-  7753   ELECTRIC FEEDER  TYPE EF-RH  M N- 44  S N-7754   W CONTROL AND OPERA TOR PANEL  W  INFEED GUIDE STAND   CONTROL PANEL  AND DISCHARGE CONVEY OR   1  CUMBERLAND GRINDER  M N-  56T  S N- 20935002002  10HP MOTOR  W  PANELS AND 11KW  BLOWER  CHUO KAGAKU LIP CURLER  M N- 63-57 IRWIN TRIM PRESS  TYPE TP-LH  M N- 44VTS  S N- 683  IRWIN TRIM PRESS  TYPE TP-RH   M N- 44VTS  S N- 7749  JET 20 FLOOR DRILL PRESS  M N- 3 54170 JDP-20MF  S   VICTOR VARIABLE SPEED VERTICAL KNEE MILL  M N- JF 990377  10IN X 54IN TABLE  W  KLM TABLE MILLING VI  PHASE 3  60PH JET LATHE  M N- 1660-GPH  M N- JET GPH-1660 GPH   BJ123  16IN SWING 60IN CENTERS  220 440 HARD WIRE  220V 3 1 8IN SPINDLE BORE  REMOVABLE GAP BED  IRWIN 44 PARTS CONSISTING OF  ELECTRICAL OUTLET B  NCGUN40- 2400-X142US CYLINDERS  TIMKEN IRWIN RESEARCH AND DEVELOPMENT  THERMOFORMER  TYPE AF-LH  M N-44-40-28   S N-928  IRWIN RESEARCH AND DEVELOPMENT  THERMOFORMER  TYPE AF-RH  M  N-44-40-28  S N-1004  MODIFIED BISHAMON SKID LIFT FOR IRWIN  M N-LV-1 00   MODIFIED TO PNEUMATIC   S N 04061901  MAX LOAD  CAPACITY 2 200LBS PHONE 254 41 222 3035  FAX 254 41 231 15 30  IMPORTMOMBASA E</v>
          </cell>
          <cell r="P904" t="str">
            <v>C4</v>
          </cell>
          <cell r="Q904" t="str">
            <v>KE</v>
          </cell>
          <cell r="R904" t="str">
            <v>US</v>
          </cell>
          <cell r="S904" t="str">
            <v>5. 30 DAYS TO 1 YEAR</v>
          </cell>
          <cell r="T904" t="str">
            <v>PENDING DPC</v>
          </cell>
        </row>
        <row r="905">
          <cell r="A905" t="str">
            <v>MSCU7122497</v>
          </cell>
          <cell r="B905">
            <v>40</v>
          </cell>
          <cell r="C905">
            <v>43994</v>
          </cell>
          <cell r="D905">
            <v>75</v>
          </cell>
          <cell r="E905" t="str">
            <v>MEDUND653568</v>
          </cell>
          <cell r="F905" t="str">
            <v>ICDN</v>
          </cell>
          <cell r="G905" t="str">
            <v>A2C/06/02/1</v>
          </cell>
          <cell r="H905">
            <v>0</v>
          </cell>
          <cell r="I905">
            <v>0</v>
          </cell>
          <cell r="J905">
            <v>0</v>
          </cell>
          <cell r="K905" t="str">
            <v>Pend</v>
          </cell>
          <cell r="L905" t="str">
            <v>Pend</v>
          </cell>
          <cell r="M905" t="str">
            <v>Pend</v>
          </cell>
          <cell r="N905" t="str">
            <v>Pend</v>
          </cell>
          <cell r="O905" t="str">
            <v>HYBRID DOLLY HYBRID DOLLY               TOTAL QUANTITY  126        PACKAGES                   NET WEIGHT  26868 000 KGS  HS CODE  87169090 HYBRID DOLLY</v>
          </cell>
          <cell r="P905" t="str">
            <v>Pend</v>
          </cell>
          <cell r="Q905" t="str">
            <v>KE</v>
          </cell>
          <cell r="R905" t="str">
            <v>SE</v>
          </cell>
          <cell r="S905" t="str">
            <v>5. 30 DAYS TO 1 YEAR</v>
          </cell>
          <cell r="T905" t="str">
            <v>PENDING DECLARATION</v>
          </cell>
        </row>
        <row r="906">
          <cell r="A906" t="str">
            <v>CMAU4068512</v>
          </cell>
          <cell r="B906">
            <v>40</v>
          </cell>
          <cell r="C906">
            <v>43996</v>
          </cell>
          <cell r="D906">
            <v>73</v>
          </cell>
          <cell r="E906" t="str">
            <v>CNUN226854</v>
          </cell>
          <cell r="F906" t="str">
            <v>ICDN</v>
          </cell>
          <cell r="G906" t="str">
            <v>A1C/22/06/3</v>
          </cell>
          <cell r="H906" t="str">
            <v>2020</v>
          </cell>
          <cell r="I906" t="str">
            <v>ICD</v>
          </cell>
          <cell r="J906">
            <v>228868</v>
          </cell>
          <cell r="K906" t="str">
            <v>LIFE STREAM LIMITED</v>
          </cell>
          <cell r="L906" t="str">
            <v>HERITAGE CARGO MOVERS LIMITED</v>
          </cell>
          <cell r="M906" t="str">
            <v>Pend</v>
          </cell>
          <cell r="N906" t="str">
            <v>Pend</v>
          </cell>
          <cell r="O906" t="str">
            <v>MEDICAL PRODUCTS FREIGHT PREPAID</v>
          </cell>
          <cell r="P906" t="str">
            <v>C4</v>
          </cell>
          <cell r="Q906" t="str">
            <v>KE</v>
          </cell>
          <cell r="R906" t="str">
            <v>CN</v>
          </cell>
          <cell r="S906" t="str">
            <v>5. 30 DAYS TO 1 YEAR</v>
          </cell>
          <cell r="T906" t="str">
            <v>PENDING DPC</v>
          </cell>
        </row>
        <row r="907">
          <cell r="A907" t="str">
            <v>DRYU6026577</v>
          </cell>
          <cell r="B907">
            <v>40</v>
          </cell>
          <cell r="C907">
            <v>43997</v>
          </cell>
          <cell r="D907">
            <v>72</v>
          </cell>
          <cell r="E907" t="str">
            <v>HNLA00187900</v>
          </cell>
          <cell r="F907" t="str">
            <v>ICDN</v>
          </cell>
          <cell r="G907" t="str">
            <v>A1D/18/06/1</v>
          </cell>
          <cell r="H907" t="str">
            <v>2020</v>
          </cell>
          <cell r="I907" t="str">
            <v>ICD</v>
          </cell>
          <cell r="J907">
            <v>224810</v>
          </cell>
          <cell r="K907" t="str">
            <v>RITEPAK LIMITED</v>
          </cell>
          <cell r="L907" t="str">
            <v>MULTIPLE SOLUTIONS LIMITED</v>
          </cell>
          <cell r="M907">
            <v>44057.600277777776</v>
          </cell>
          <cell r="N907" t="str">
            <v>Pend</v>
          </cell>
          <cell r="O907" t="str">
            <v>3X40HC CONTAINER S  STC 16 PACAKGES COMMODORE 730-28  1EA   THERMOFORNER  NEW GENERATION UP- 40GRINDER  UNWIND STAND  STAND ALONG VACUUM UNIT FORTHERMOFORMER  BAG STAND AND PACKAGING FRAME  BLOWER 3HP  4EA  MOLDS AND TRIM TOOLS   HINGE TRAY MOLDS 1EA  ROUND PLATE MOLD MOLD MAY H AVE MISSING PARTS  2 UNIT EPS FOAM LINE  80MM 100MM  CHI CHANG EXTRUDER 2 5 X 4 INCLUSIVE OF ALL RELATED PARTS2 UNIT BEC INC  HIGH PRESSURE PUMP METERING SYSTEM OUTPUT PORT CLEARANCE</v>
          </cell>
          <cell r="P907" t="str">
            <v>C4</v>
          </cell>
          <cell r="Q907" t="str">
            <v>KE</v>
          </cell>
          <cell r="R907" t="str">
            <v>US</v>
          </cell>
          <cell r="S907" t="str">
            <v>5. 30 DAYS TO 1 YEAR</v>
          </cell>
          <cell r="T907" t="str">
            <v>RELEASE PROCESS</v>
          </cell>
        </row>
        <row r="908">
          <cell r="A908" t="str">
            <v>TCNU8417830</v>
          </cell>
          <cell r="B908">
            <v>40</v>
          </cell>
          <cell r="C908">
            <v>43997</v>
          </cell>
          <cell r="D908">
            <v>72</v>
          </cell>
          <cell r="E908" t="str">
            <v>HNLA00187900</v>
          </cell>
          <cell r="F908" t="str">
            <v>ICDN</v>
          </cell>
          <cell r="G908" t="str">
            <v>A1D/76/02/2</v>
          </cell>
          <cell r="H908" t="str">
            <v>2020</v>
          </cell>
          <cell r="I908" t="str">
            <v>ICD</v>
          </cell>
          <cell r="J908">
            <v>224810</v>
          </cell>
          <cell r="K908" t="str">
            <v>RITEPAK LIMITED</v>
          </cell>
          <cell r="L908" t="str">
            <v>MULTIPLE SOLUTIONS LIMITED</v>
          </cell>
          <cell r="M908">
            <v>44057.600277777776</v>
          </cell>
          <cell r="N908" t="str">
            <v>Pend</v>
          </cell>
          <cell r="O908" t="str">
            <v>3X40HC CONTAINER S  STC 16 PACAKGES COMMODORE 730-28  1EA   THERMOFORNER  NEW GENERATION UP- 40GRINDER  UNWIND STAND  STAND ALONG VACUUM UNIT FORTHERMOFORMER  BAG STAND AND PACKAGING FRAME  BLOWER 3HP  4EA  MOLDS AND TRIM TOOLS   HINGE TRAY MOLDS 1EA  ROUND PLATE MOLD MOLD MAY H AVE MISSING PARTS  2 UNIT EPS FOAM LINE  80MM 100MM  CHI CHANG EXTRUDER 2 5 X 4 INCLUSIVE OF ALL RELATED PARTS2 UNIT BEC INC  HIGH PRESSURE PUMP METERING SYSTEM OUTPUT PORT CLEARANCE</v>
          </cell>
          <cell r="P908" t="str">
            <v>C4</v>
          </cell>
          <cell r="Q908" t="str">
            <v>KE</v>
          </cell>
          <cell r="R908" t="str">
            <v>US</v>
          </cell>
          <cell r="S908" t="str">
            <v>5. 30 DAYS TO 1 YEAR</v>
          </cell>
          <cell r="T908" t="str">
            <v>RELEASE PROCESS</v>
          </cell>
        </row>
        <row r="909">
          <cell r="A909" t="str">
            <v>TRLU7142004</v>
          </cell>
          <cell r="B909">
            <v>40</v>
          </cell>
          <cell r="C909">
            <v>43997</v>
          </cell>
          <cell r="D909">
            <v>72</v>
          </cell>
          <cell r="E909" t="str">
            <v>SHZ2853750</v>
          </cell>
          <cell r="F909" t="str">
            <v>ICDN</v>
          </cell>
          <cell r="G909" t="str">
            <v>A1D/46/06/2</v>
          </cell>
          <cell r="H909" t="str">
            <v>2020</v>
          </cell>
          <cell r="I909" t="str">
            <v>ICD</v>
          </cell>
          <cell r="J909">
            <v>225451</v>
          </cell>
          <cell r="K909" t="str">
            <v>SHADE SYSTEMS E A LIMITED</v>
          </cell>
          <cell r="L909" t="str">
            <v>IRIS PORT CONVEYORS K LIMITED</v>
          </cell>
          <cell r="M909" t="str">
            <v>Pend</v>
          </cell>
          <cell r="N909" t="str">
            <v>Pend</v>
          </cell>
          <cell r="O909" t="str">
            <v>TENT HS CODE6306290000   TEL +8619925300591 ATTN SHELLEYWANG   PIN NUMBERP051314734W FREIGHT PREPAID</v>
          </cell>
          <cell r="P909" t="str">
            <v>C4</v>
          </cell>
          <cell r="Q909" t="str">
            <v>KE</v>
          </cell>
          <cell r="R909" t="str">
            <v>CN</v>
          </cell>
          <cell r="S909" t="str">
            <v>5. 30 DAYS TO 1 YEAR</v>
          </cell>
          <cell r="T909" t="str">
            <v>PENDING DPC</v>
          </cell>
        </row>
        <row r="910">
          <cell r="A910" t="str">
            <v>LMCU1228962</v>
          </cell>
          <cell r="B910">
            <v>20</v>
          </cell>
          <cell r="C910">
            <v>43998</v>
          </cell>
          <cell r="D910">
            <v>71</v>
          </cell>
          <cell r="E910" t="str">
            <v>AL031688</v>
          </cell>
          <cell r="F910" t="str">
            <v>ICDN</v>
          </cell>
          <cell r="G910" t="str">
            <v>FIRE</v>
          </cell>
          <cell r="H910" t="str">
            <v>2020</v>
          </cell>
          <cell r="I910" t="str">
            <v>ICD</v>
          </cell>
          <cell r="J910">
            <v>228578</v>
          </cell>
          <cell r="K910" t="str">
            <v>SATS COMMODITY TRADERS LIMITED</v>
          </cell>
          <cell r="L910" t="str">
            <v>DANLINK FREIGHTERS LIMITED</v>
          </cell>
          <cell r="M910" t="str">
            <v>Pend</v>
          </cell>
          <cell r="N910" t="str">
            <v>Pend</v>
          </cell>
          <cell r="O910" t="str">
            <v>BACKALDRIN INSTANT DRY YEAST- ICD EMBAKASI</v>
          </cell>
          <cell r="P910" t="str">
            <v>C4</v>
          </cell>
          <cell r="Q910" t="str">
            <v>KE</v>
          </cell>
          <cell r="R910" t="str">
            <v>EG</v>
          </cell>
          <cell r="S910" t="str">
            <v>5. 30 DAYS TO 1 YEAR</v>
          </cell>
          <cell r="T910" t="str">
            <v>PENDING DPC</v>
          </cell>
        </row>
        <row r="911">
          <cell r="A911" t="str">
            <v>KKFU7568500</v>
          </cell>
          <cell r="B911">
            <v>40</v>
          </cell>
          <cell r="C911">
            <v>43998</v>
          </cell>
          <cell r="D911">
            <v>71</v>
          </cell>
          <cell r="E911" t="str">
            <v>HNLA00187900</v>
          </cell>
          <cell r="F911" t="str">
            <v>ICDN</v>
          </cell>
          <cell r="G911" t="str">
            <v>A2A/18/04/1</v>
          </cell>
          <cell r="H911" t="str">
            <v>2020</v>
          </cell>
          <cell r="I911" t="str">
            <v>ICD</v>
          </cell>
          <cell r="J911">
            <v>224810</v>
          </cell>
          <cell r="K911" t="str">
            <v>RITEPAK LIMITED</v>
          </cell>
          <cell r="L911" t="str">
            <v>MULTIPLE SOLUTIONS LIMITED</v>
          </cell>
          <cell r="M911">
            <v>44057.600277777776</v>
          </cell>
          <cell r="N911" t="str">
            <v>Pend</v>
          </cell>
          <cell r="O911" t="str">
            <v>3X40HC CONTAINER S  STC 16 PACAKGES COMMODORE 730-28  1EA   THERMOFORNER  NEW GENERATION UP- 40GRINDER  UNWIND STAND  STAND ALONG VACUUM UNIT FORTHERMOFORMER  BAG STAND AND PACKAGING FRAME  BLOWER 3HP  4EA  MOLDS AND TRIM TOOLS   HINGE TRAY MOLDS 1EA  ROUND PLATE MOLD MOLD MAY H AVE MISSING PARTS  2 UNIT EPS FOAM LINE  80MM 100MM  CHI CHANG EXTRUDER 2 5 X 4 INCLUSIVE OF ALL RELATED PARTS2 UNIT BEC INC  HIGH PRESSURE PUMP METERING SYSTEM OUTPUT PORT CLEARANCE</v>
          </cell>
          <cell r="P911" t="str">
            <v>C4</v>
          </cell>
          <cell r="Q911" t="str">
            <v>KE</v>
          </cell>
          <cell r="R911" t="str">
            <v>US</v>
          </cell>
          <cell r="S911" t="str">
            <v>5. 30 DAYS TO 1 YEAR</v>
          </cell>
          <cell r="T911" t="str">
            <v>RELEASE PROCESS</v>
          </cell>
        </row>
        <row r="912">
          <cell r="A912" t="str">
            <v>OOLU0278175</v>
          </cell>
          <cell r="B912">
            <v>20</v>
          </cell>
          <cell r="C912">
            <v>43999</v>
          </cell>
          <cell r="D912">
            <v>70</v>
          </cell>
          <cell r="E912" t="str">
            <v>OOLU2639521250</v>
          </cell>
          <cell r="F912" t="str">
            <v>ICDN</v>
          </cell>
          <cell r="G912" t="str">
            <v>Pend</v>
          </cell>
          <cell r="H912" t="str">
            <v>2020</v>
          </cell>
          <cell r="I912" t="str">
            <v>ICD</v>
          </cell>
          <cell r="J912">
            <v>211547</v>
          </cell>
          <cell r="K912" t="str">
            <v>SHALYA  SAINI</v>
          </cell>
          <cell r="L912" t="str">
            <v>GLOBAL FREIGHT LOGISTICS LTD</v>
          </cell>
          <cell r="M912">
            <v>44029.652245370373</v>
          </cell>
          <cell r="N912">
            <v>44030.429814814815</v>
          </cell>
          <cell r="O912" t="str">
            <v>1X20 FOOT CONTAINER SAID TO CONTAIN  1 USED MOTOR VEHICLE TOGETHER WITH 24 PACKAGES OF NEW MOTOR VEHICLE PARTS INSIDE THE VEHICLE USED MOTOR VEHICLE MAKE  NISSAN MODEL  PATROL TI-L YEAR  2020 BODY  STNSDN COLOUR  BLUE FUEL TYPE  PETROL CC  5600 VIN - JN1TANY62A0120962 ENGINE  VK56VD421046A 2 SETS FLOOR MATS 2 REAR CARGO MATS 1 MY COOLMAN POWER PACK 2 TRANSMISSION OIL COOLERS 1 TRANSMISSION LOCKUP KIT 1 THUNDER BATTERY CHARGER 1 THUNDER BATTERY BOX 1 CARBURETOR 1 BOX ASSORTED NUTS AND BOLTS 1 DISTRIBUTOR 1 STARTER MOTOR 1 CLUTCH SLEEVE CYLINDER 1 SET FRONT AND REAR BRAKE DISCS 2 SETS FRONT AND REAR BRAKE PADS 1 SET RAPTOR REAR BRAKE DISCS 2 REDARC BATTERY ISOLATORS 1 VEHICLE UNDERGUARD PLACE OF DELIVERY PORT CLEARANCE</v>
          </cell>
          <cell r="P912" t="str">
            <v>C4</v>
          </cell>
          <cell r="Q912" t="str">
            <v>KE</v>
          </cell>
          <cell r="R912" t="str">
            <v>AU</v>
          </cell>
          <cell r="S912" t="str">
            <v>5. 30 DAYS TO 1 YEAR</v>
          </cell>
          <cell r="T912" t="str">
            <v>RELEASED BUT IN YARD</v>
          </cell>
        </row>
        <row r="913">
          <cell r="A913" t="str">
            <v>OOCU7910050</v>
          </cell>
          <cell r="B913">
            <v>40</v>
          </cell>
          <cell r="C913">
            <v>44001</v>
          </cell>
          <cell r="D913">
            <v>68</v>
          </cell>
          <cell r="E913" t="str">
            <v>OOLU2029331870</v>
          </cell>
          <cell r="F913" t="str">
            <v>ICDN</v>
          </cell>
          <cell r="G913" t="str">
            <v>A2A/22/06/1</v>
          </cell>
          <cell r="H913" t="str">
            <v>2020</v>
          </cell>
          <cell r="I913" t="str">
            <v>ICD</v>
          </cell>
          <cell r="J913">
            <v>213090</v>
          </cell>
          <cell r="K913" t="str">
            <v>KENTE BUILDING MATERIALS CO LTD</v>
          </cell>
          <cell r="L913" t="str">
            <v>BUCHERO ENTERPRISES LIMITED</v>
          </cell>
          <cell r="M913">
            <v>44064.646423611113</v>
          </cell>
          <cell r="N913">
            <v>44068.743275462963</v>
          </cell>
          <cell r="O913" t="str">
            <v>USED GYPSUM BOARD PRODUCTION LINE PARTIAL PRODUCTION EQUIPMENT PLACE OF DELIVERY PORT CLEARANCE</v>
          </cell>
          <cell r="P913" t="str">
            <v>C4</v>
          </cell>
          <cell r="Q913" t="str">
            <v>KE</v>
          </cell>
          <cell r="R913" t="str">
            <v>CN</v>
          </cell>
          <cell r="S913" t="str">
            <v>5. 30 DAYS TO 1 YEAR</v>
          </cell>
          <cell r="T913" t="str">
            <v>RELEASED BUT IN YARD</v>
          </cell>
        </row>
        <row r="914">
          <cell r="A914" t="str">
            <v>OOCU8065204</v>
          </cell>
          <cell r="B914">
            <v>40</v>
          </cell>
          <cell r="C914">
            <v>44001</v>
          </cell>
          <cell r="D914">
            <v>68</v>
          </cell>
          <cell r="E914" t="str">
            <v>COSU6264072430</v>
          </cell>
          <cell r="F914" t="str">
            <v>ICDN</v>
          </cell>
          <cell r="G914" t="str">
            <v>A1D/46/06/3</v>
          </cell>
          <cell r="H914" t="str">
            <v>2020</v>
          </cell>
          <cell r="I914" t="str">
            <v>ICD</v>
          </cell>
          <cell r="J914">
            <v>215536</v>
          </cell>
          <cell r="K914" t="str">
            <v>SCHINDLER LIMITED</v>
          </cell>
          <cell r="L914" t="str">
            <v>STAREX FREIGHTERS LIMITED</v>
          </cell>
          <cell r="M914">
            <v>44013.576273148145</v>
          </cell>
          <cell r="N914" t="str">
            <v>Pend</v>
          </cell>
          <cell r="O914" t="str">
            <v>SHIPMENT TERMS CFR MOMBASA PORT OF KENYA 1 PASSENGER LIFT TYPE SCHINDLER 5500AP    MRL PASSENGER LIFTS   IN KNOCKED DOWN KIT FORM PROJECT NAME COOPERATIVE BANK PODIUM   CFR LC NUMBER 5086600986  AND IDF NUMBER E2002299004  FREIGHT PREPAID  HS CODE 842810      TEL  +254203340819 FAX  +2542332154    MOB  +254203340819 JONATHAN MUTHUA SCHINDLER COM  PLACE OF DELIVERY PORT CLEARANCE</v>
          </cell>
          <cell r="P914" t="str">
            <v>C4</v>
          </cell>
          <cell r="Q914" t="str">
            <v>KE</v>
          </cell>
          <cell r="R914" t="str">
            <v>CN</v>
          </cell>
          <cell r="S914" t="str">
            <v>5. 30 DAYS TO 1 YEAR</v>
          </cell>
          <cell r="T914" t="str">
            <v>RELEASE PROCESS</v>
          </cell>
        </row>
        <row r="915">
          <cell r="A915" t="str">
            <v>TDRU8429591</v>
          </cell>
          <cell r="B915">
            <v>40</v>
          </cell>
          <cell r="C915">
            <v>44002</v>
          </cell>
          <cell r="D915">
            <v>67</v>
          </cell>
          <cell r="E915" t="str">
            <v>SHZ2853750</v>
          </cell>
          <cell r="F915" t="str">
            <v>ICDN</v>
          </cell>
          <cell r="G915" t="str">
            <v>A1C/66/06/2</v>
          </cell>
          <cell r="H915" t="str">
            <v>2020</v>
          </cell>
          <cell r="I915" t="str">
            <v>ICD</v>
          </cell>
          <cell r="J915">
            <v>225451</v>
          </cell>
          <cell r="K915" t="str">
            <v>SHADE SYSTEMS E A LIMITED</v>
          </cell>
          <cell r="L915" t="str">
            <v>IRIS PORT CONVEYORS K LIMITED</v>
          </cell>
          <cell r="M915" t="str">
            <v>Pend</v>
          </cell>
          <cell r="N915" t="str">
            <v>Pend</v>
          </cell>
          <cell r="O915" t="str">
            <v>TENT HS CODE6306290000   TEL +8619925300591 ATTN SHELLEYWANG   PIN NUMBERP051314734W FREIGHT PREPAID</v>
          </cell>
          <cell r="P915" t="str">
            <v>C4</v>
          </cell>
          <cell r="Q915" t="str">
            <v>KE</v>
          </cell>
          <cell r="R915" t="str">
            <v>CN</v>
          </cell>
          <cell r="S915" t="str">
            <v>5. 30 DAYS TO 1 YEAR</v>
          </cell>
          <cell r="T915" t="str">
            <v>PENDING DPC</v>
          </cell>
        </row>
        <row r="916">
          <cell r="A916" t="str">
            <v>OCGU8006877</v>
          </cell>
          <cell r="B916">
            <v>40</v>
          </cell>
          <cell r="C916">
            <v>44004</v>
          </cell>
          <cell r="D916">
            <v>65</v>
          </cell>
          <cell r="E916" t="str">
            <v>140000572956</v>
          </cell>
          <cell r="F916" t="str">
            <v>ICDN</v>
          </cell>
          <cell r="G916" t="str">
            <v>SHED1</v>
          </cell>
          <cell r="H916" t="str">
            <v>2020</v>
          </cell>
          <cell r="I916" t="str">
            <v>ICD</v>
          </cell>
          <cell r="J916">
            <v>223367</v>
          </cell>
          <cell r="K916" t="str">
            <v>ASTIQUE VENTURES LIMITED</v>
          </cell>
          <cell r="L916" t="str">
            <v>JONERICS CARGO FORWARDERS LIMITED</v>
          </cell>
          <cell r="M916" t="str">
            <v>Pend</v>
          </cell>
          <cell r="N916" t="str">
            <v>Pend</v>
          </cell>
          <cell r="O916" t="str">
            <v>MEDICAL ENVELOPESSHIPPED ON BOARD   254 722251723EMAIL ADDRESSINFO AST IQUEVENTURES CO KE   GSM   254 719 033000  254 733 606600E-MAIL  LYGJA CK 126 COMPIN NO P051645057NN M MEDICAL ENVELOPES SHIPPED ON BOARD    254 722251723 EMAIL ADDRESS INFO ASTIQUEVENTURES CO KE    GSM   254 719 033000   254 733 606600 E-MAIL  LYGJACK 126 COM PIN NO P051645057N</v>
          </cell>
          <cell r="P916" t="str">
            <v>C4</v>
          </cell>
          <cell r="Q916" t="str">
            <v>KE</v>
          </cell>
          <cell r="R916" t="str">
            <v>CN</v>
          </cell>
          <cell r="S916" t="str">
            <v>5. 30 DAYS TO 1 YEAR</v>
          </cell>
          <cell r="T916" t="str">
            <v>PENDING DPC</v>
          </cell>
        </row>
        <row r="917">
          <cell r="A917" t="str">
            <v>MRKU7271040</v>
          </cell>
          <cell r="B917">
            <v>20</v>
          </cell>
          <cell r="C917">
            <v>44005</v>
          </cell>
          <cell r="D917">
            <v>64</v>
          </cell>
          <cell r="E917" t="str">
            <v>607107776</v>
          </cell>
          <cell r="F917" t="str">
            <v>ICDN</v>
          </cell>
          <cell r="G917" t="str">
            <v>A1B/57/02/3</v>
          </cell>
          <cell r="H917" t="str">
            <v>2020</v>
          </cell>
          <cell r="I917" t="str">
            <v>ICD</v>
          </cell>
          <cell r="J917">
            <v>228630</v>
          </cell>
          <cell r="K917" t="str">
            <v>NATIONAL EDGING EAST AFRICA LIMITED</v>
          </cell>
          <cell r="L917" t="str">
            <v>KUEHNE+NAGEL LIMITED</v>
          </cell>
          <cell r="M917">
            <v>44064.737141203703</v>
          </cell>
          <cell r="N917" t="str">
            <v>Pend</v>
          </cell>
          <cell r="O917" t="str">
            <v>TOTALS 20 PALLETS OF  PVC EDGEBAND  HS CODE   3920 49 90      INTRANSI T TO ICD EMBAKASI NAIROBI</v>
          </cell>
          <cell r="P917" t="str">
            <v>C4</v>
          </cell>
          <cell r="Q917" t="str">
            <v>KE</v>
          </cell>
          <cell r="R917" t="str">
            <v>ID</v>
          </cell>
          <cell r="S917" t="str">
            <v>5. 30 DAYS TO 1 YEAR</v>
          </cell>
          <cell r="T917" t="str">
            <v>RELEASE PROCESS</v>
          </cell>
        </row>
        <row r="918">
          <cell r="A918" t="str">
            <v>SBOU1536761</v>
          </cell>
          <cell r="B918">
            <v>20</v>
          </cell>
          <cell r="C918">
            <v>44007</v>
          </cell>
          <cell r="D918">
            <v>62</v>
          </cell>
          <cell r="E918" t="str">
            <v>598947080</v>
          </cell>
          <cell r="F918" t="str">
            <v>ICDN</v>
          </cell>
          <cell r="G918" t="str">
            <v>A2B/33/05/1</v>
          </cell>
          <cell r="H918" t="str">
            <v>2020</v>
          </cell>
          <cell r="I918" t="str">
            <v>MSA</v>
          </cell>
          <cell r="J918">
            <v>7582880</v>
          </cell>
          <cell r="K918" t="str">
            <v>MZURI SWEET LIMITED</v>
          </cell>
          <cell r="L918" t="str">
            <v>UMOJA RUBBER PRODUCTS LIMITED</v>
          </cell>
          <cell r="M918">
            <v>44028.684525462966</v>
          </cell>
          <cell r="N918" t="str">
            <v>Pend</v>
          </cell>
          <cell r="O918" t="str">
            <v>SHIPMENT TERMS CIF MOMBASA PORT  KENYA   SUPPLY OF SPONGE CAKE LINE 1  2X30 AS PER OFFER NO 19-143B-RB  DATED 27 08 2019 AND SUPPLY OF AUTOM ATIC EGG WASHER  EGG  BREAKER AND EXTRA PACKAGING MACHINE FOR SPONGE C AKE LINE AS PER  OFFER NO 19-233A-MD DATED 08 01 2020   HS CODE 843810 10  FREIGHT PREPAID  LC NUMBER 5086600983  IDF NUMBER E2002298460</v>
          </cell>
          <cell r="P918" t="str">
            <v>C4</v>
          </cell>
          <cell r="Q918" t="str">
            <v>KE</v>
          </cell>
          <cell r="R918" t="str">
            <v>IT</v>
          </cell>
          <cell r="S918" t="str">
            <v>5. 30 DAYS TO 1 YEAR</v>
          </cell>
          <cell r="T918" t="str">
            <v>RELEASE PROCESS</v>
          </cell>
        </row>
        <row r="919">
          <cell r="A919" t="str">
            <v>MEDU1769029</v>
          </cell>
          <cell r="B919">
            <v>20</v>
          </cell>
          <cell r="C919">
            <v>44007</v>
          </cell>
          <cell r="D919">
            <v>62</v>
          </cell>
          <cell r="E919" t="str">
            <v>MEDUKR425464</v>
          </cell>
          <cell r="F919" t="str">
            <v>ICDN</v>
          </cell>
          <cell r="G919" t="str">
            <v>A4D/23/02/2</v>
          </cell>
          <cell r="H919">
            <v>0</v>
          </cell>
          <cell r="I919">
            <v>0</v>
          </cell>
          <cell r="J919">
            <v>0</v>
          </cell>
          <cell r="K919" t="str">
            <v>Pend</v>
          </cell>
          <cell r="L919" t="str">
            <v>Pend</v>
          </cell>
          <cell r="M919" t="str">
            <v>Pend</v>
          </cell>
          <cell r="N919" t="str">
            <v>Pend</v>
          </cell>
          <cell r="O919" t="str">
            <v>OF  HYDROGEN PEROXIDE OF                         HYDROGEN PEROXIDE          1440CANSHYDROGEN           PEROXIDE 35   F G            GOODS IN TRANSIT TO      MITCHELL COTTS KIBARANI    MCF   ON-CARRIAGE ARRANGED BY                         MERCHANTS UNDER THEIR      RESPONSIBILITY AND AT      THEIR COSTS AND RISKS       HS CODE  284700           21DAYS FREE TIME AT        DESTINATION                 EQUIPMENT ONLY            FREIGHT PREPAID</v>
          </cell>
          <cell r="P919" t="str">
            <v>Pend</v>
          </cell>
          <cell r="Q919" t="str">
            <v>KE</v>
          </cell>
          <cell r="R919" t="str">
            <v>KR</v>
          </cell>
          <cell r="S919" t="str">
            <v>5. 30 DAYS TO 1 YEAR</v>
          </cell>
          <cell r="T919" t="str">
            <v>PENDING DECLARATION</v>
          </cell>
        </row>
        <row r="920">
          <cell r="A920" t="str">
            <v>MEDU3474027</v>
          </cell>
          <cell r="B920">
            <v>20</v>
          </cell>
          <cell r="C920">
            <v>44007</v>
          </cell>
          <cell r="D920">
            <v>62</v>
          </cell>
          <cell r="E920" t="str">
            <v>MEDUKR425464</v>
          </cell>
          <cell r="F920" t="str">
            <v>ICDN</v>
          </cell>
          <cell r="G920" t="str">
            <v>A4D/25/01/1</v>
          </cell>
          <cell r="H920">
            <v>0</v>
          </cell>
          <cell r="I920">
            <v>0</v>
          </cell>
          <cell r="J920">
            <v>0</v>
          </cell>
          <cell r="K920" t="str">
            <v>Pend</v>
          </cell>
          <cell r="L920" t="str">
            <v>Pend</v>
          </cell>
          <cell r="M920" t="str">
            <v>Pend</v>
          </cell>
          <cell r="N920" t="str">
            <v>Pend</v>
          </cell>
          <cell r="O920" t="str">
            <v>OF HYDROGEN PEROXIDE OF HYDROGEN PEROXIDE          1440CANSHYDROGEN           PEROXIDE 35   F G            GOODS IN TRANSIT TO      MITCHELL COTTS KIBARANI    MCF   ON-CARRIAGE ARRANGED BY                         MERCHANTS UNDER THEIR      RESPONSIBILITY AND AT      THEIR COSTS AND RISKS       HS CODE  284700           21DAYS FREE TIME AT        DESTINATION                 EQUIPMENT ONLY            FREIGHT PREPAID</v>
          </cell>
          <cell r="P920" t="str">
            <v>Pend</v>
          </cell>
          <cell r="Q920" t="str">
            <v>KE</v>
          </cell>
          <cell r="R920" t="str">
            <v>KR</v>
          </cell>
          <cell r="S920" t="str">
            <v>5. 30 DAYS TO 1 YEAR</v>
          </cell>
          <cell r="T920" t="str">
            <v>PENDING DECLARATION</v>
          </cell>
        </row>
        <row r="921">
          <cell r="A921" t="str">
            <v>MRKU6512395</v>
          </cell>
          <cell r="B921">
            <v>20</v>
          </cell>
          <cell r="C921">
            <v>44008</v>
          </cell>
          <cell r="D921">
            <v>61</v>
          </cell>
          <cell r="E921" t="str">
            <v>910712794</v>
          </cell>
          <cell r="F921" t="str">
            <v>ICDN</v>
          </cell>
          <cell r="G921" t="str">
            <v>A2B/11/02/1</v>
          </cell>
          <cell r="H921" t="str">
            <v>2020</v>
          </cell>
          <cell r="I921" t="str">
            <v>ICD</v>
          </cell>
          <cell r="J921">
            <v>222082</v>
          </cell>
          <cell r="K921" t="str">
            <v>WORLDSERVE INTERNATIONAL KENYA</v>
          </cell>
          <cell r="L921" t="str">
            <v>SPEDAG INTERFREIGHT KENYA LIMITED</v>
          </cell>
          <cell r="M921" t="str">
            <v>Pend</v>
          </cell>
          <cell r="N921" t="str">
            <v>Pend</v>
          </cell>
          <cell r="O921" t="str">
            <v>1 NEW TOYOTA LAND CRUISER DOUBLE CABIN PICK-UP  6 SEATER   VIN  298232 CHASSIS NO   JTEBB71J30B011335  ENGINE NO   1HZ-0943354  HS CODE  87 0333 00  YEAR OF MANUFACTURE  2019  ACCESSORIES INCLUDED  2419 06KG 18  4M3    1 NEW TOYOTA LAND CRUISER DOUBLE CABIN PICK-UP  6 SEATER   VIN 298233  CHASSIS NO   JTEBB71J40B011229  ENGINE NO   1HZ-0943081  HSCODE  870333 00  YEAR OF MANUFACTURE  2019  ACCESSORIES INCLUDED  2419  06KG 18 4M3    INTRANSIT TO ICD EMBAKASI NAIROBI 1 NEW TOYOTA HILUX DOUBLE CABIN 5 SEATER GD SERIES RHD  VIN  296253  C HASSIS NO   AHTFB8CD803875233  ENGINE NO   2GD-0751561  HS CODE  87033 2 02  YEAR OF MANUFACTURE  2019  ACCESSORIES INCLUDED  1951 32KG 18M3 FREIGHT PREPAID TO CUSTOMS TERMINAL NAIROBI  UNCLEARED - ALL FURTHE R   COST ON ACCOUNT OF  CONSIGNEE    IN TRANSIT TO ICD EMBAKASI  NAIROBI</v>
          </cell>
          <cell r="P921" t="str">
            <v>C4</v>
          </cell>
          <cell r="Q921" t="str">
            <v>KE</v>
          </cell>
          <cell r="R921" t="str">
            <v>GI</v>
          </cell>
          <cell r="S921" t="str">
            <v>5. 30 DAYS TO 1 YEAR</v>
          </cell>
          <cell r="T921" t="str">
            <v>PENDING DPC</v>
          </cell>
        </row>
        <row r="922">
          <cell r="A922" t="str">
            <v>MRKU3420818</v>
          </cell>
          <cell r="B922">
            <v>40</v>
          </cell>
          <cell r="C922">
            <v>44008</v>
          </cell>
          <cell r="D922">
            <v>61</v>
          </cell>
          <cell r="E922" t="str">
            <v>597867259</v>
          </cell>
          <cell r="F922" t="str">
            <v>ICDN</v>
          </cell>
          <cell r="G922" t="str">
            <v>A1C/26/06/1</v>
          </cell>
          <cell r="H922" t="str">
            <v>2020</v>
          </cell>
          <cell r="I922" t="str">
            <v>ICD</v>
          </cell>
          <cell r="J922">
            <v>215341</v>
          </cell>
          <cell r="K922" t="str">
            <v>OBAGA JOHN MAKANA</v>
          </cell>
          <cell r="L922" t="str">
            <v>RAMSFORD FREIGHT FORWARDERS LIMITED</v>
          </cell>
          <cell r="M922">
            <v>44063.685648148145</v>
          </cell>
          <cell r="N922" t="str">
            <v>Pend</v>
          </cell>
          <cell r="O922" t="str">
            <v>1X40 HC CONTAINER CONTAINING   1 LOT OF USED AUTO PARTS    NO EEI 30 3 7  A</v>
          </cell>
          <cell r="P922" t="str">
            <v>C4</v>
          </cell>
          <cell r="Q922" t="str">
            <v>KE</v>
          </cell>
          <cell r="R922" t="str">
            <v>US</v>
          </cell>
          <cell r="S922" t="str">
            <v>5. 30 DAYS TO 1 YEAR</v>
          </cell>
          <cell r="T922" t="str">
            <v>RELEASE PROCESS</v>
          </cell>
        </row>
        <row r="923">
          <cell r="A923" t="str">
            <v>CCLU4694920</v>
          </cell>
          <cell r="B923">
            <v>40</v>
          </cell>
          <cell r="C923">
            <v>44008</v>
          </cell>
          <cell r="D923">
            <v>61</v>
          </cell>
          <cell r="E923" t="str">
            <v>COSU8041054690</v>
          </cell>
          <cell r="F923" t="str">
            <v>ICDN</v>
          </cell>
          <cell r="G923" t="str">
            <v>SHED2</v>
          </cell>
          <cell r="H923" t="str">
            <v>2020</v>
          </cell>
          <cell r="I923" t="str">
            <v>ICD</v>
          </cell>
          <cell r="J923">
            <v>213354</v>
          </cell>
          <cell r="K923" t="str">
            <v>THE FIWAGOH MISSION FOR ORPHANAGE AND SC</v>
          </cell>
          <cell r="L923" t="str">
            <v>SAHARA INTERNATIONAL LOGISTICS LIMITED</v>
          </cell>
          <cell r="M923">
            <v>44067.529490740744</v>
          </cell>
          <cell r="N923" t="str">
            <v>Pend</v>
          </cell>
          <cell r="O923" t="str">
            <v>9454 CARTONS USED  RELIGIOUS BOOKS  51 422 PCS TOTAL  HS  4901 99  PLACE OF DELIVERY PORT CLEARANCE</v>
          </cell>
          <cell r="P923" t="str">
            <v>C4</v>
          </cell>
          <cell r="Q923" t="str">
            <v>KE</v>
          </cell>
          <cell r="R923" t="str">
            <v>US</v>
          </cell>
          <cell r="S923" t="str">
            <v>5. 30 DAYS TO 1 YEAR</v>
          </cell>
          <cell r="T923" t="str">
            <v>RELEASE PROCESS</v>
          </cell>
        </row>
        <row r="924">
          <cell r="A924" t="str">
            <v>THLU6816832</v>
          </cell>
          <cell r="B924">
            <v>20</v>
          </cell>
          <cell r="C924">
            <v>44008</v>
          </cell>
          <cell r="D924">
            <v>61</v>
          </cell>
          <cell r="E924" t="str">
            <v>910749774</v>
          </cell>
          <cell r="F924" t="str">
            <v>ICDN</v>
          </cell>
          <cell r="G924" t="str">
            <v>CFS1</v>
          </cell>
          <cell r="H924">
            <v>0</v>
          </cell>
          <cell r="I924">
            <v>0</v>
          </cell>
          <cell r="J924">
            <v>0</v>
          </cell>
          <cell r="K924" t="str">
            <v>Pend</v>
          </cell>
          <cell r="L924" t="str">
            <v>Pend</v>
          </cell>
          <cell r="M924" t="str">
            <v>Pend</v>
          </cell>
          <cell r="N924" t="str">
            <v>Pend</v>
          </cell>
          <cell r="O924" t="str">
            <v>LED SPORTS LIGHT  RUBBER FLOORING  SPORT COURT CHAIN LINK FENCE  PU AD HESIVE  BLACK AND RED RUBBER GRANULE      PIN  P051890758S</v>
          </cell>
          <cell r="P924" t="str">
            <v>Pend</v>
          </cell>
          <cell r="Q924" t="str">
            <v>KE</v>
          </cell>
          <cell r="R924" t="str">
            <v>CN</v>
          </cell>
          <cell r="S924" t="str">
            <v>5. 30 DAYS TO 1 YEAR</v>
          </cell>
          <cell r="T924" t="str">
            <v>PENDING DECLARATION</v>
          </cell>
        </row>
        <row r="925">
          <cell r="A925" t="str">
            <v>TCNU6626595</v>
          </cell>
          <cell r="B925">
            <v>40</v>
          </cell>
          <cell r="C925">
            <v>44009</v>
          </cell>
          <cell r="D925">
            <v>60</v>
          </cell>
          <cell r="E925" t="str">
            <v>COSU6264082840W</v>
          </cell>
          <cell r="F925" t="str">
            <v>ICDN</v>
          </cell>
          <cell r="G925" t="str">
            <v>A1D/26/02/1</v>
          </cell>
          <cell r="H925" t="str">
            <v>2020</v>
          </cell>
          <cell r="I925" t="str">
            <v>ICD</v>
          </cell>
          <cell r="J925">
            <v>223452</v>
          </cell>
          <cell r="K925" t="str">
            <v>GILOIL COMPANY LIMITED</v>
          </cell>
          <cell r="L925" t="str">
            <v>INTRASPEED ARCPRO KENYA LIMITED</v>
          </cell>
          <cell r="M925">
            <v>44042.695810185185</v>
          </cell>
          <cell r="N925" t="str">
            <v>Pend</v>
          </cell>
          <cell r="O925" t="str">
            <v>01 X 40 FCL CONTAINER STC   TOTAL 89 PACKAGES ONLY    EIGHTY NINE PACKAGES ONLY  DISSOLVED AIR FLOTATION SYSTEM  DAF FEED PUMP   SR NO F  511018032   F511018034   AHR FEED PUMP  SR NO F51102402 0   F511024021   AHR RECYCLE PUMP  SR NO F51104 3051   F511043056  FILTER FEED   BACK WASH PUMP   SR NO D111342050   D111599014   SLUDGE WASTING RECYCLING PUMP   SR NO F511018026   F511018022   ACID DOSING SYSTEM  HYPO  DOSING SYSTEM COAGULANT DOSING  SYSTEM DAP DOSING SYSTEM POLY  DOSING SYSTEM ELECTRICAL INSTRUMENTS AND ACCESSORIES CABLE CABLE TRAY   EARTHING MA  TERIAL  PRESSURE GAUGE   MAGNETIC FLOW METER 2  DISPLA CER TYPE MAGNETIC LEVEL SWITCH  SR NO 92029727 28 29 30  FRP   GRATING FILTER MEDIA  GRANULAR ACTIVATED CARBON 1MM WITH   SAND ANGLE  CHANNEL MS ISMC    NUT BOLT   FASTENERS S BILL  NO 2751825 DT 21 05 2020 GROSS WT 7105  000 KGS   NET WT 6408 000 KGS    INFO VERTEXENGINEERINGSOLUTIO  N COM GST NO  07AAGCD4032J1ZS  KIND ATTN AMIT PANWAR   MOB +254 0 722 209 550    TEL +254 20 7771</v>
          </cell>
          <cell r="P925" t="str">
            <v>C4</v>
          </cell>
          <cell r="Q925" t="str">
            <v>KE</v>
          </cell>
          <cell r="R925" t="str">
            <v>IN</v>
          </cell>
          <cell r="S925" t="str">
            <v>5. 30 DAYS TO 1 YEAR</v>
          </cell>
          <cell r="T925" t="str">
            <v>RELEASE PROCESS</v>
          </cell>
        </row>
        <row r="926">
          <cell r="A926" t="str">
            <v>EITU1253603</v>
          </cell>
          <cell r="B926">
            <v>40</v>
          </cell>
          <cell r="C926">
            <v>44010</v>
          </cell>
          <cell r="D926">
            <v>59</v>
          </cell>
          <cell r="E926" t="str">
            <v>520000075121</v>
          </cell>
          <cell r="F926" t="str">
            <v>ICDN</v>
          </cell>
          <cell r="G926" t="str">
            <v>A2C/28/05/2</v>
          </cell>
          <cell r="H926">
            <v>0</v>
          </cell>
          <cell r="I926">
            <v>0</v>
          </cell>
          <cell r="J926">
            <v>0</v>
          </cell>
          <cell r="K926" t="str">
            <v>Pend</v>
          </cell>
          <cell r="L926" t="str">
            <v>Pend</v>
          </cell>
          <cell r="M926" t="str">
            <v>Pend</v>
          </cell>
          <cell r="N926" t="str">
            <v>Pend</v>
          </cell>
          <cell r="O926" t="str">
            <v>20 PALLETSGSD40-OT4 SECTIONAL RIPENING ROOMDOORHS CODE 73083000NW  767 8 00 KGSINVOICE NUMBER   TWIG003C01 DATED28 01 2020TWIGA REFERENCE NUM BER  MHLTWIGCOC  20MBAIM000289554SEALNR  B4014945 20 PALLETS GSD40-OT4 SECTIONAL RIPENING ROOM DOOR HS CODE 73083000 NW  7678 00 KGS INVOICE NUMBER   TWIG003C01 DATED 28 01 2020 TWIGA REFERENCE NUMBER  MHLTWIG COC  20MBAIM000289554 SHIPPING REF  72336 COUNTRY OF ORIGIN  NETHERLANDS INCOTERMS  DAP NAIROBI KENYA FREIGHT PREPAID AT ORIGIN RUIRU-KAMITI ROAD SOUTH WEST OF RUIRU TOWNSHIP P O  BOX 1925-00502 NAIROBI   KENYA PIN   P051874708M T   254 701 942 544 CONTACT  MAHIA-JOHN MAHIAINI EMAIL  MAHIA-JOHN TWIGAFOODS COM   EMAIL  CMAIYO KENFREIGHT CO KE    EMAIL  PRICING KE1 FREIGHT-IN-TIME COM 20 PALLETSGSD40-OT4 SECTIONAL RIPENING ROOMDOORHS CODE 73083000NW  922 1 00 KGSSEALNR  B4014943 20 PALLETS GSD40-OT4 SECTIONAL RIPENING ROOM DOOR HS CODE 73083000 NW  9221 00 KGS 13 PALLETSGSD40-OT4 SECTIONAL RIPENING ROOMDOORHS CODE 73083000NW  614 4 00 KGSSEALNR  B4014944 13 PALLETS GSD40-OT4 SECTIONAL RIPENING ROOM DOOR HS CODE 73083000 NW  6144 00 KGS</v>
          </cell>
          <cell r="P926" t="str">
            <v>Pend</v>
          </cell>
          <cell r="Q926" t="str">
            <v>KE</v>
          </cell>
          <cell r="R926" t="str">
            <v>NL</v>
          </cell>
          <cell r="S926" t="str">
            <v>5. 30 DAYS TO 1 YEAR</v>
          </cell>
          <cell r="T926" t="str">
            <v>PENDING DECLARATION</v>
          </cell>
        </row>
        <row r="927">
          <cell r="A927" t="str">
            <v>BMOU5441720</v>
          </cell>
          <cell r="B927">
            <v>40</v>
          </cell>
          <cell r="C927">
            <v>44010</v>
          </cell>
          <cell r="D927">
            <v>59</v>
          </cell>
          <cell r="E927" t="str">
            <v>520000075121</v>
          </cell>
          <cell r="F927" t="str">
            <v>ICDN</v>
          </cell>
          <cell r="G927" t="str">
            <v>A1D/36/02/2</v>
          </cell>
          <cell r="H927">
            <v>0</v>
          </cell>
          <cell r="I927">
            <v>0</v>
          </cell>
          <cell r="J927">
            <v>0</v>
          </cell>
          <cell r="K927" t="str">
            <v>Pend</v>
          </cell>
          <cell r="L927" t="str">
            <v>Pend</v>
          </cell>
          <cell r="M927" t="str">
            <v>Pend</v>
          </cell>
          <cell r="N927" t="str">
            <v>Pend</v>
          </cell>
          <cell r="O927" t="str">
            <v>20 PALLETSGSD40-OT4 SECTIONAL RIPENING ROOMDOORHS CODE 73083000NW  767 8 00 KGSINVOICE NUMBER   TWIG003C01 DATED28 01 2020TWIGA REFERENCE NUM BER  MHLTWIGCOC  20MBAIM000289554SEALNR  B4014945 20 PALLETS GSD40-OT4 SECTIONAL RIPENING ROOM DOOR HS CODE 73083000 NW  7678 00 KGS INVOICE NUMBER   TWIG003C01 DATED 28 01 2020 TWIGA REFERENCE NUMBER  MHLTWIG COC  20MBAIM000289554 SHIPPING REF  72336 COUNTRY OF ORIGIN  NETHERLANDS INCOTERMS  DAP NAIROBI KENYA FREIGHT PREPAID AT ORIGIN RUIRU-KAMITI ROAD SOUTH WEST OF RUIRU TOWNSHIP P O  BOX 1925-00502 NAIROBI   KENYA PIN   P051874708M T   254 701 942 544 CONTACT  MAHIA-JOHN MAHIAINI EMAIL  MAHIA-JOHN TWIGAFOODS COM   EMAIL  CMAIYO KENFREIGHT CO KE    EMAIL  PRICING KE1 FREIGHT-IN-TIME COM 20 PALLETSGSD40-OT4 SECTIONAL RIPENING ROOMDOORHS CODE 73083000NW  922 1 00 KGSSEALNR  B4014943 20 PALLETS GSD40-OT4 SECTIONAL RIPENING ROOM DOOR HS CODE 73083000 NW  9221 00 KGS 13 PALLETSGSD40-OT4 SECTIONAL RIPENING ROOMDOORHS CODE 73083000NW  614 4 00 KGSSEALNR  B4014944 13 PALLETS GSD40-OT4 SECTIONAL RIPENING ROOM DOOR HS CODE 73083000 NW  6144 00 KGS</v>
          </cell>
          <cell r="P927" t="str">
            <v>Pend</v>
          </cell>
          <cell r="Q927" t="str">
            <v>KE</v>
          </cell>
          <cell r="R927" t="str">
            <v>NL</v>
          </cell>
          <cell r="S927" t="str">
            <v>5. 30 DAYS TO 1 YEAR</v>
          </cell>
          <cell r="T927" t="str">
            <v>PENDING DECLARATION</v>
          </cell>
        </row>
        <row r="928">
          <cell r="A928" t="str">
            <v>BEAU4061378</v>
          </cell>
          <cell r="B928">
            <v>40</v>
          </cell>
          <cell r="C928">
            <v>44010</v>
          </cell>
          <cell r="D928">
            <v>59</v>
          </cell>
          <cell r="E928" t="str">
            <v>AMC0870788</v>
          </cell>
          <cell r="F928" t="str">
            <v>ICDN</v>
          </cell>
          <cell r="G928" t="str">
            <v>SHED2</v>
          </cell>
          <cell r="H928">
            <v>0</v>
          </cell>
          <cell r="I928">
            <v>0</v>
          </cell>
          <cell r="J928">
            <v>0</v>
          </cell>
          <cell r="K928" t="str">
            <v>Pend</v>
          </cell>
          <cell r="L928" t="str">
            <v>Pend</v>
          </cell>
          <cell r="M928" t="str">
            <v>Pend</v>
          </cell>
          <cell r="N928" t="str">
            <v>Pend</v>
          </cell>
          <cell r="O928" t="str">
            <v>714 PACKAGES SEVEN HUNDRED FOURTEEN PACKAGES ONLY PHARMACEUTICAL PACKING MATERIAL AS PER PROFORMA INVOICE NO PI-13 DATED 200220 INCOTERMS 2010   FOB ANY PORT IN INDIA INVOICE NO EXP02 EXP03 EXP04 DT 19 05 2020 S BILL NO 2845036 DT  26 05 2020 LC NO CCBIMPLC 082 20 DT 28 02 2020 IDF NO 20EMKIM000043072 GR WT 12727 000 KGS NT WT 12100 000 KGS HS CODE  48192020 48211020 FREIGHT PREPAID</v>
          </cell>
          <cell r="P928" t="str">
            <v>Pend</v>
          </cell>
          <cell r="Q928" t="str">
            <v>KE</v>
          </cell>
          <cell r="R928" t="str">
            <v>IN</v>
          </cell>
          <cell r="S928" t="str">
            <v>5. 30 DAYS TO 1 YEAR</v>
          </cell>
          <cell r="T928" t="str">
            <v>PENDING DECLARATION</v>
          </cell>
        </row>
        <row r="929">
          <cell r="A929" t="str">
            <v>UETU5723154</v>
          </cell>
          <cell r="B929">
            <v>40</v>
          </cell>
          <cell r="C929">
            <v>44010</v>
          </cell>
          <cell r="D929">
            <v>59</v>
          </cell>
          <cell r="E929" t="str">
            <v>HLCUTS1201233472</v>
          </cell>
          <cell r="F929" t="str">
            <v>ICDN</v>
          </cell>
          <cell r="G929" t="str">
            <v>SHED2</v>
          </cell>
          <cell r="H929">
            <v>0</v>
          </cell>
          <cell r="I929">
            <v>0</v>
          </cell>
          <cell r="J929">
            <v>0</v>
          </cell>
          <cell r="K929" t="str">
            <v>Pend</v>
          </cell>
          <cell r="L929" t="str">
            <v>Pend</v>
          </cell>
          <cell r="M929" t="str">
            <v>Pend</v>
          </cell>
          <cell r="N929" t="str">
            <v>Pend</v>
          </cell>
          <cell r="O929"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29" t="str">
            <v>Pend</v>
          </cell>
          <cell r="Q929" t="str">
            <v>KE</v>
          </cell>
          <cell r="R929" t="str">
            <v>CN</v>
          </cell>
          <cell r="S929" t="str">
            <v>5. 30 DAYS TO 1 YEAR</v>
          </cell>
          <cell r="T929" t="str">
            <v>PENDING DECLARATION</v>
          </cell>
        </row>
        <row r="930">
          <cell r="A930" t="str">
            <v>UETU5731057</v>
          </cell>
          <cell r="B930">
            <v>40</v>
          </cell>
          <cell r="C930">
            <v>44010</v>
          </cell>
          <cell r="D930">
            <v>59</v>
          </cell>
          <cell r="E930" t="str">
            <v>HLCUTS1201233472</v>
          </cell>
          <cell r="F930" t="str">
            <v>ICDN</v>
          </cell>
          <cell r="G930" t="str">
            <v>A1C/22/02/1</v>
          </cell>
          <cell r="H930">
            <v>0</v>
          </cell>
          <cell r="I930">
            <v>0</v>
          </cell>
          <cell r="J930">
            <v>0</v>
          </cell>
          <cell r="K930" t="str">
            <v>Pend</v>
          </cell>
          <cell r="L930" t="str">
            <v>Pend</v>
          </cell>
          <cell r="M930" t="str">
            <v>Pend</v>
          </cell>
          <cell r="N930" t="str">
            <v>Pend</v>
          </cell>
          <cell r="O930"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30" t="str">
            <v>Pend</v>
          </cell>
          <cell r="Q930" t="str">
            <v>KE</v>
          </cell>
          <cell r="R930" t="str">
            <v>CN</v>
          </cell>
          <cell r="S930" t="str">
            <v>5. 30 DAYS TO 1 YEAR</v>
          </cell>
          <cell r="T930" t="str">
            <v>PENDING DECLARATION</v>
          </cell>
        </row>
        <row r="931">
          <cell r="A931" t="str">
            <v>UETU5734502</v>
          </cell>
          <cell r="B931">
            <v>40</v>
          </cell>
          <cell r="C931">
            <v>44010</v>
          </cell>
          <cell r="D931">
            <v>59</v>
          </cell>
          <cell r="E931" t="str">
            <v>HLCUTS1201233472</v>
          </cell>
          <cell r="F931" t="str">
            <v>ICDN</v>
          </cell>
          <cell r="G931" t="str">
            <v>A1A/62/03/1</v>
          </cell>
          <cell r="H931">
            <v>0</v>
          </cell>
          <cell r="I931">
            <v>0</v>
          </cell>
          <cell r="J931">
            <v>0</v>
          </cell>
          <cell r="K931" t="str">
            <v>Pend</v>
          </cell>
          <cell r="L931" t="str">
            <v>Pend</v>
          </cell>
          <cell r="M931" t="str">
            <v>Pend</v>
          </cell>
          <cell r="N931" t="str">
            <v>Pend</v>
          </cell>
          <cell r="O931"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31" t="str">
            <v>Pend</v>
          </cell>
          <cell r="Q931" t="str">
            <v>KE</v>
          </cell>
          <cell r="R931" t="str">
            <v>CN</v>
          </cell>
          <cell r="S931" t="str">
            <v>5. 30 DAYS TO 1 YEAR</v>
          </cell>
          <cell r="T931" t="str">
            <v>PENDING DECLARATION</v>
          </cell>
        </row>
        <row r="932">
          <cell r="A932" t="str">
            <v>UETU5731139</v>
          </cell>
          <cell r="B932">
            <v>40</v>
          </cell>
          <cell r="C932">
            <v>44010</v>
          </cell>
          <cell r="D932">
            <v>59</v>
          </cell>
          <cell r="E932" t="str">
            <v>HLCUTS1201233472</v>
          </cell>
          <cell r="F932" t="str">
            <v>ICDN</v>
          </cell>
          <cell r="G932" t="str">
            <v>SHED2</v>
          </cell>
          <cell r="H932">
            <v>0</v>
          </cell>
          <cell r="I932">
            <v>0</v>
          </cell>
          <cell r="J932">
            <v>0</v>
          </cell>
          <cell r="K932" t="str">
            <v>Pend</v>
          </cell>
          <cell r="L932" t="str">
            <v>Pend</v>
          </cell>
          <cell r="M932" t="str">
            <v>Pend</v>
          </cell>
          <cell r="N932" t="str">
            <v>Pend</v>
          </cell>
          <cell r="O932"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32" t="str">
            <v>Pend</v>
          </cell>
          <cell r="Q932" t="str">
            <v>KE</v>
          </cell>
          <cell r="R932" t="str">
            <v>CN</v>
          </cell>
          <cell r="S932" t="str">
            <v>5. 30 DAYS TO 1 YEAR</v>
          </cell>
          <cell r="T932" t="str">
            <v>PENDING DECLARATION</v>
          </cell>
        </row>
        <row r="933">
          <cell r="A933" t="str">
            <v>UETU5723112</v>
          </cell>
          <cell r="B933">
            <v>40</v>
          </cell>
          <cell r="C933">
            <v>44010</v>
          </cell>
          <cell r="D933">
            <v>59</v>
          </cell>
          <cell r="E933" t="str">
            <v>HLCUTS1201233472</v>
          </cell>
          <cell r="F933" t="str">
            <v>ICDN</v>
          </cell>
          <cell r="G933" t="str">
            <v>A1C/52/03/2</v>
          </cell>
          <cell r="H933">
            <v>0</v>
          </cell>
          <cell r="I933">
            <v>0</v>
          </cell>
          <cell r="J933">
            <v>0</v>
          </cell>
          <cell r="K933" t="str">
            <v>Pend</v>
          </cell>
          <cell r="L933" t="str">
            <v>Pend</v>
          </cell>
          <cell r="M933" t="str">
            <v>Pend</v>
          </cell>
          <cell r="N933" t="str">
            <v>Pend</v>
          </cell>
          <cell r="O933"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33" t="str">
            <v>Pend</v>
          </cell>
          <cell r="Q933" t="str">
            <v>KE</v>
          </cell>
          <cell r="R933" t="str">
            <v>CN</v>
          </cell>
          <cell r="S933" t="str">
            <v>5. 30 DAYS TO 1 YEAR</v>
          </cell>
          <cell r="T933" t="str">
            <v>PENDING DECLARATION</v>
          </cell>
        </row>
        <row r="934">
          <cell r="A934" t="str">
            <v>CSLU1395166</v>
          </cell>
          <cell r="B934">
            <v>20</v>
          </cell>
          <cell r="C934">
            <v>44011</v>
          </cell>
          <cell r="D934">
            <v>58</v>
          </cell>
          <cell r="E934" t="str">
            <v>COSU6264673790</v>
          </cell>
          <cell r="F934" t="str">
            <v>ICDN</v>
          </cell>
          <cell r="G934" t="str">
            <v>CFS1</v>
          </cell>
          <cell r="H934" t="str">
            <v>2020</v>
          </cell>
          <cell r="I934" t="str">
            <v>ICD</v>
          </cell>
          <cell r="J934">
            <v>225633</v>
          </cell>
          <cell r="K934" t="str">
            <v>BENARD RAPHAEL OJIAMBO</v>
          </cell>
          <cell r="L934" t="str">
            <v>LAXAT TRADERS LIMITED</v>
          </cell>
          <cell r="M934">
            <v>44050.831423611111</v>
          </cell>
          <cell r="N934">
            <v>44054.646203703705</v>
          </cell>
          <cell r="O934" t="str">
            <v>CERAMIC TILES 300 X 300MM   CERAMIC TILES 200 X 300MM PLACE OF DELIVERY PORT CLEARANCE</v>
          </cell>
          <cell r="P934" t="str">
            <v>C4</v>
          </cell>
          <cell r="Q934" t="str">
            <v>KE</v>
          </cell>
          <cell r="R934" t="str">
            <v>CN</v>
          </cell>
          <cell r="S934" t="str">
            <v>5. 30 DAYS TO 1 YEAR</v>
          </cell>
          <cell r="T934" t="str">
            <v>RELEASED BUT IN YARD</v>
          </cell>
        </row>
        <row r="935">
          <cell r="A935" t="str">
            <v>CMAU5988937</v>
          </cell>
          <cell r="B935">
            <v>40</v>
          </cell>
          <cell r="C935">
            <v>44012</v>
          </cell>
          <cell r="D935">
            <v>57</v>
          </cell>
          <cell r="E935" t="str">
            <v>ECN0177322</v>
          </cell>
          <cell r="F935" t="str">
            <v>ICDN</v>
          </cell>
          <cell r="G935" t="str">
            <v>A2C/32/02/2</v>
          </cell>
          <cell r="H935">
            <v>0</v>
          </cell>
          <cell r="I935">
            <v>0</v>
          </cell>
          <cell r="J935">
            <v>0</v>
          </cell>
          <cell r="K935" t="str">
            <v>Pend</v>
          </cell>
          <cell r="L935" t="str">
            <v>Pend</v>
          </cell>
          <cell r="M935" t="str">
            <v>Pend</v>
          </cell>
          <cell r="N935" t="str">
            <v>Pend</v>
          </cell>
          <cell r="O935" t="str">
            <v>TOTAL 306 PACKAGES  PHARMACEUTICAL PACKING MATERIALS AS PER PROFORMA INVOICE NO 12 19-20 DATED 190710  IDF NO 20EMKIM000039345 AND  LC NO CCBIMPLC 101 20 INVOICE NO  08 20-21 DATED 22 05 2020 SHIPPING BILL NO  2790579 DATED 22 05 2020 HS CODE 39239090  NET WEIGHT  3190 80 KGS   email dan-collateralfreightservices co ke  FREIGHT PREPAID</v>
          </cell>
          <cell r="P935" t="str">
            <v>Pend</v>
          </cell>
          <cell r="Q935" t="str">
            <v>KE</v>
          </cell>
          <cell r="R935" t="str">
            <v>IN</v>
          </cell>
          <cell r="S935" t="str">
            <v>5. 30 DAYS TO 1 YEAR</v>
          </cell>
          <cell r="T935" t="str">
            <v>PENDING DECLARATION</v>
          </cell>
        </row>
        <row r="936">
          <cell r="A936" t="str">
            <v>MRKU4027024</v>
          </cell>
          <cell r="B936">
            <v>40</v>
          </cell>
          <cell r="C936">
            <v>44012</v>
          </cell>
          <cell r="D936">
            <v>57</v>
          </cell>
          <cell r="E936" t="str">
            <v>910712794</v>
          </cell>
          <cell r="F936" t="str">
            <v>ICDN</v>
          </cell>
          <cell r="G936" t="str">
            <v>A1A/34/02/2</v>
          </cell>
          <cell r="H936" t="str">
            <v>2020</v>
          </cell>
          <cell r="I936" t="str">
            <v>ICD</v>
          </cell>
          <cell r="J936">
            <v>220310</v>
          </cell>
          <cell r="K936" t="str">
            <v>WORLDSERVE INTERNATIONAL KENYA</v>
          </cell>
          <cell r="L936" t="str">
            <v>SPEDAG INTERFREIGHT KENYA LIMITED</v>
          </cell>
          <cell r="M936">
            <v>44049.457314814812</v>
          </cell>
          <cell r="N936" t="str">
            <v>Pend</v>
          </cell>
          <cell r="O936" t="str">
            <v>1 NEW TOYOTA LAND CRUISER DOUBLE CABIN PICK-UP  6 SEATER   VIN  298232 CHASSIS NO   JTEBB71J30B011335  ENGINE NO   1HZ-0943354  HS CODE  87 0333 00  YEAR OF MANUFACTURE  2019  ACCESSORIES INCLUDED  2419 06KG 18  4M3    1 NEW TOYOTA LAND CRUISER DOUBLE CABIN PICK-UP  6 SEATER   VIN 298233  CHASSIS NO   JTEBB71J40B011229  ENGINE NO   1HZ-0943081  HSCODE  870333 00  YEAR OF MANUFACTURE  2019  ACCESSORIES INCLUDED  2419  06KG 18 4M3    INTRANSIT TO ICD EMBAKASI NAIROBI 1 NEW TOYOTA HILUX DOUBLE CABIN 5 SEATER GD SERIES RHD  VIN  296253  C HASSIS NO   AHTFB8CD803875233  ENGINE NO   2GD-0751561  HS CODE  87033 2 02  YEAR OF MANUFACTURE  2019  ACCESSORIES INCLUDED  1951 32KG 18M3 FREIGHT PREPAID TO CUSTOMS TERMINAL NAIROBI  UNCLEARED - ALL FURTHE R   COST ON ACCOUNT OF  CONSIGNEE    IN TRANSIT TO ICD EMBAKASI  NAIROBI</v>
          </cell>
          <cell r="P936" t="str">
            <v>C4</v>
          </cell>
          <cell r="Q936" t="str">
            <v>KE</v>
          </cell>
          <cell r="R936" t="str">
            <v>GI</v>
          </cell>
          <cell r="S936" t="str">
            <v>5. 30 DAYS TO 1 YEAR</v>
          </cell>
          <cell r="T936" t="str">
            <v>RELEASE PROCESS</v>
          </cell>
        </row>
        <row r="937">
          <cell r="A937" t="str">
            <v>FCIU4529013</v>
          </cell>
          <cell r="B937">
            <v>20</v>
          </cell>
          <cell r="C937">
            <v>44013</v>
          </cell>
          <cell r="D937">
            <v>56</v>
          </cell>
          <cell r="E937" t="str">
            <v>EID0297737</v>
          </cell>
          <cell r="F937" t="str">
            <v>ICDN</v>
          </cell>
          <cell r="G937" t="str">
            <v>A1B/75/03/1</v>
          </cell>
          <cell r="H937" t="str">
            <v>2020</v>
          </cell>
          <cell r="I937" t="str">
            <v>ICD</v>
          </cell>
          <cell r="J937">
            <v>214266</v>
          </cell>
          <cell r="K937" t="str">
            <v>PALAK INTERNATIONAL LIMITED</v>
          </cell>
          <cell r="L937" t="str">
            <v>BLACKSTONE LOGISTICS LIMITED</v>
          </cell>
          <cell r="M937">
            <v>44061.68822916667</v>
          </cell>
          <cell r="N937" t="str">
            <v>Pend</v>
          </cell>
          <cell r="O937" t="str">
            <v>FERRO SILICO MANGANESE HSN CODE  72023000 PRODUCT  FERRO SILICO MANGANESE QTY - WT PCS  552-48 914 TOTAL WEIGHT  27000 00 KGS INV NO   SISI 01 2020-21 DT   03 06 2020 S B No   2999681 Date  04 06 2020 FREIGHT PREPAID</v>
          </cell>
          <cell r="P937" t="str">
            <v>C4</v>
          </cell>
          <cell r="Q937" t="str">
            <v>KE</v>
          </cell>
          <cell r="R937" t="str">
            <v>IN</v>
          </cell>
          <cell r="S937" t="str">
            <v>5. 30 DAYS TO 1 YEAR</v>
          </cell>
          <cell r="T937" t="str">
            <v>RELEASE PROCESS</v>
          </cell>
        </row>
        <row r="938">
          <cell r="A938" t="str">
            <v>UACU5984087</v>
          </cell>
          <cell r="B938">
            <v>40</v>
          </cell>
          <cell r="C938">
            <v>44013</v>
          </cell>
          <cell r="D938">
            <v>56</v>
          </cell>
          <cell r="E938" t="str">
            <v>HLCUTS1201233472</v>
          </cell>
          <cell r="F938" t="str">
            <v>ICDN</v>
          </cell>
          <cell r="G938" t="str">
            <v>CFS1C</v>
          </cell>
          <cell r="H938">
            <v>0</v>
          </cell>
          <cell r="I938">
            <v>0</v>
          </cell>
          <cell r="J938">
            <v>0</v>
          </cell>
          <cell r="K938" t="str">
            <v>Pend</v>
          </cell>
          <cell r="L938" t="str">
            <v>Pend</v>
          </cell>
          <cell r="M938" t="str">
            <v>Pend</v>
          </cell>
          <cell r="N938" t="str">
            <v>Pend</v>
          </cell>
          <cell r="O938"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38" t="str">
            <v>Pend</v>
          </cell>
          <cell r="Q938" t="str">
            <v>KE</v>
          </cell>
          <cell r="R938" t="str">
            <v>CN</v>
          </cell>
          <cell r="S938" t="str">
            <v>5. 30 DAYS TO 1 YEAR</v>
          </cell>
          <cell r="T938" t="str">
            <v>PENDING DECLARATION</v>
          </cell>
        </row>
        <row r="939">
          <cell r="A939" t="str">
            <v>HLBU2884116</v>
          </cell>
          <cell r="B939">
            <v>40</v>
          </cell>
          <cell r="C939">
            <v>44013</v>
          </cell>
          <cell r="D939">
            <v>56</v>
          </cell>
          <cell r="E939" t="str">
            <v>HLCUTS1201233472</v>
          </cell>
          <cell r="F939" t="str">
            <v>ICDN</v>
          </cell>
          <cell r="G939" t="str">
            <v>A1D/54/02/1</v>
          </cell>
          <cell r="H939">
            <v>0</v>
          </cell>
          <cell r="I939">
            <v>0</v>
          </cell>
          <cell r="J939">
            <v>0</v>
          </cell>
          <cell r="K939" t="str">
            <v>Pend</v>
          </cell>
          <cell r="L939" t="str">
            <v>Pend</v>
          </cell>
          <cell r="M939" t="str">
            <v>Pend</v>
          </cell>
          <cell r="N939" t="str">
            <v>Pend</v>
          </cell>
          <cell r="O939"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39" t="str">
            <v>Pend</v>
          </cell>
          <cell r="Q939" t="str">
            <v>KE</v>
          </cell>
          <cell r="R939" t="str">
            <v>CN</v>
          </cell>
          <cell r="S939" t="str">
            <v>5. 30 DAYS TO 1 YEAR</v>
          </cell>
          <cell r="T939" t="str">
            <v>PENDING DECLARATION</v>
          </cell>
        </row>
        <row r="940">
          <cell r="A940" t="str">
            <v>UETU5723107</v>
          </cell>
          <cell r="B940">
            <v>40</v>
          </cell>
          <cell r="C940">
            <v>44013</v>
          </cell>
          <cell r="D940">
            <v>56</v>
          </cell>
          <cell r="E940" t="str">
            <v>HLCUTS1201233472</v>
          </cell>
          <cell r="F940" t="str">
            <v>ICDN</v>
          </cell>
          <cell r="G940" t="str">
            <v>A1C/14/06/1</v>
          </cell>
          <cell r="H940">
            <v>0</v>
          </cell>
          <cell r="I940">
            <v>0</v>
          </cell>
          <cell r="J940">
            <v>0</v>
          </cell>
          <cell r="K940" t="str">
            <v>Pend</v>
          </cell>
          <cell r="L940" t="str">
            <v>Pend</v>
          </cell>
          <cell r="M940" t="str">
            <v>Pend</v>
          </cell>
          <cell r="N940" t="str">
            <v>Pend</v>
          </cell>
          <cell r="O940"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40" t="str">
            <v>Pend</v>
          </cell>
          <cell r="Q940" t="str">
            <v>KE</v>
          </cell>
          <cell r="R940" t="str">
            <v>CN</v>
          </cell>
          <cell r="S940" t="str">
            <v>5. 30 DAYS TO 1 YEAR</v>
          </cell>
          <cell r="T940" t="str">
            <v>PENDING DECLARATION</v>
          </cell>
        </row>
        <row r="941">
          <cell r="A941" t="str">
            <v>TGBU6205641</v>
          </cell>
          <cell r="B941">
            <v>40</v>
          </cell>
          <cell r="C941">
            <v>44013</v>
          </cell>
          <cell r="D941">
            <v>56</v>
          </cell>
          <cell r="E941" t="str">
            <v>HLCUTS1201233472</v>
          </cell>
          <cell r="F941" t="str">
            <v>ICDN</v>
          </cell>
          <cell r="G941" t="str">
            <v>A1C/52/03/1</v>
          </cell>
          <cell r="H941">
            <v>0</v>
          </cell>
          <cell r="I941">
            <v>0</v>
          </cell>
          <cell r="J941">
            <v>0</v>
          </cell>
          <cell r="K941" t="str">
            <v>Pend</v>
          </cell>
          <cell r="L941" t="str">
            <v>Pend</v>
          </cell>
          <cell r="M941" t="str">
            <v>Pend</v>
          </cell>
          <cell r="N941" t="str">
            <v>Pend</v>
          </cell>
          <cell r="O941"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41" t="str">
            <v>Pend</v>
          </cell>
          <cell r="Q941" t="str">
            <v>KE</v>
          </cell>
          <cell r="R941" t="str">
            <v>CN</v>
          </cell>
          <cell r="S941" t="str">
            <v>5. 30 DAYS TO 1 YEAR</v>
          </cell>
          <cell r="T941" t="str">
            <v>PENDING DECLARATION</v>
          </cell>
        </row>
        <row r="942">
          <cell r="A942" t="str">
            <v>UETU5024331</v>
          </cell>
          <cell r="B942">
            <v>40</v>
          </cell>
          <cell r="C942">
            <v>44013</v>
          </cell>
          <cell r="D942">
            <v>56</v>
          </cell>
          <cell r="E942" t="str">
            <v>WECC2028MBA1010</v>
          </cell>
          <cell r="F942" t="str">
            <v>ICDN</v>
          </cell>
          <cell r="G942" t="str">
            <v>A1D/72/02/2</v>
          </cell>
          <cell r="H942" t="str">
            <v>2020</v>
          </cell>
          <cell r="I942" t="str">
            <v>ICD</v>
          </cell>
          <cell r="J942">
            <v>215918</v>
          </cell>
          <cell r="K942" t="str">
            <v>MOSES KIOKO</v>
          </cell>
          <cell r="L942" t="str">
            <v>TEDICE EXPRESS AGENCIES LIMITED</v>
          </cell>
          <cell r="M942" t="str">
            <v>Pend</v>
          </cell>
          <cell r="N942" t="str">
            <v>Pend</v>
          </cell>
          <cell r="O942" t="str">
            <v>1X40HC CONTAINER USED  PERSONAL EFFECTS   HOUSEHOLDS EFFECTS</v>
          </cell>
          <cell r="P942" t="str">
            <v>C4</v>
          </cell>
          <cell r="Q942" t="str">
            <v>KE</v>
          </cell>
          <cell r="R942" t="str">
            <v>SE</v>
          </cell>
          <cell r="S942" t="str">
            <v>5. 30 DAYS TO 1 YEAR</v>
          </cell>
          <cell r="T942" t="str">
            <v>PENDING DPC</v>
          </cell>
        </row>
        <row r="943">
          <cell r="A943" t="str">
            <v>WSCU3278049</v>
          </cell>
          <cell r="B943">
            <v>20</v>
          </cell>
          <cell r="C943">
            <v>44013</v>
          </cell>
          <cell r="D943">
            <v>56</v>
          </cell>
          <cell r="E943" t="str">
            <v>LPL0955658</v>
          </cell>
          <cell r="F943" t="str">
            <v>ICDN</v>
          </cell>
          <cell r="G943" t="str">
            <v>Pend</v>
          </cell>
          <cell r="H943" t="str">
            <v>2020</v>
          </cell>
          <cell r="I943" t="str">
            <v>ICD</v>
          </cell>
          <cell r="J943">
            <v>223275</v>
          </cell>
          <cell r="K943" t="str">
            <v>PETER KEMEI A B PAUL</v>
          </cell>
          <cell r="L943" t="str">
            <v>SPART FREIGHT LOGISTICS LIMITED</v>
          </cell>
          <cell r="M943">
            <v>44049.612210648149</v>
          </cell>
          <cell r="N943">
            <v>44054.481886574074</v>
          </cell>
          <cell r="O943" t="str">
            <v>FREIGHT PREPAID CARGO IN TRANSIT TO NICT CFS  EMBAKASI AT CONSIGNEE  S OWN RISKS AND EXPENSES AT MOMBASA 1 UNIT OF MOTOR VEHICLE MAKE  TOYOTA LAND CRUISER V8 D-4D AUTO CYLINDER CAPACITY  4461 CC MODEL NO  V8 ESTATE   DIESEL CAR VIN   CHASSIS   FRAME NO  JTMHV05J504152063 ENGINE NO  1VD0262545 COLOUR   WHITE YOM  2015 Shippers Owned Container</v>
          </cell>
          <cell r="P943" t="str">
            <v>C4</v>
          </cell>
          <cell r="Q943" t="str">
            <v>KE</v>
          </cell>
          <cell r="R943" t="str">
            <v>SA</v>
          </cell>
          <cell r="S943" t="str">
            <v>5. 30 DAYS TO 1 YEAR</v>
          </cell>
          <cell r="T943" t="str">
            <v>RELEASED BUT IN YARD</v>
          </cell>
        </row>
        <row r="944">
          <cell r="A944" t="str">
            <v>BMOU1286143</v>
          </cell>
          <cell r="B944">
            <v>20</v>
          </cell>
          <cell r="C944">
            <v>44013</v>
          </cell>
          <cell r="D944">
            <v>56</v>
          </cell>
          <cell r="E944" t="str">
            <v>CFA0348374</v>
          </cell>
          <cell r="F944" t="str">
            <v>ICDN</v>
          </cell>
          <cell r="G944" t="str">
            <v>FIRE</v>
          </cell>
          <cell r="H944">
            <v>0</v>
          </cell>
          <cell r="I944">
            <v>0</v>
          </cell>
          <cell r="J944">
            <v>0</v>
          </cell>
          <cell r="K944" t="str">
            <v>Pend</v>
          </cell>
          <cell r="L944" t="str">
            <v>Pend</v>
          </cell>
          <cell r="M944" t="str">
            <v>Pend</v>
          </cell>
          <cell r="N944" t="str">
            <v>Pend</v>
          </cell>
          <cell r="O944" t="str">
            <v>Second Notify  VIKUDHA OVERSEAS CORPORATION LTD Address  18TH FLOOR WYNDHAM PLACE 40-44 WYNDHAM STREET CENTRAL HONG KONG Tel    852  2523 4554 GALAXY LES 70 --------------- SODIUM LAURYL ETHER SULPHATE H S CODE NO   340211 NET WT  19 200 KG --------------- GALAXY LES 70 LOT NO  GROSS WT  249 30 KG TARE WT  9 30 KG NET WT  240 00 KG GALAXY CHEMICALS  EGYPT  S A E  MADE IN EGYPT PRODUCTION DATE EXPIRY DATE  IDF No  20EMKIM000074903 Freight Payable at Hong Kong</v>
          </cell>
          <cell r="P944" t="str">
            <v>Pend</v>
          </cell>
          <cell r="Q944" t="str">
            <v>KE</v>
          </cell>
          <cell r="R944" t="str">
            <v>EG</v>
          </cell>
          <cell r="S944" t="str">
            <v>5. 30 DAYS TO 1 YEAR</v>
          </cell>
          <cell r="T944" t="str">
            <v>PENDING DECLARATION</v>
          </cell>
        </row>
        <row r="945">
          <cell r="A945" t="str">
            <v>MRKU0164775</v>
          </cell>
          <cell r="B945">
            <v>40</v>
          </cell>
          <cell r="C945">
            <v>44014</v>
          </cell>
          <cell r="D945">
            <v>55</v>
          </cell>
          <cell r="E945" t="str">
            <v>TST260019</v>
          </cell>
          <cell r="F945" t="str">
            <v>ICDN</v>
          </cell>
          <cell r="G945" t="str">
            <v>A4C/24/02/1</v>
          </cell>
          <cell r="H945" t="str">
            <v>2020</v>
          </cell>
          <cell r="I945" t="str">
            <v>ICD</v>
          </cell>
          <cell r="J945">
            <v>228446</v>
          </cell>
          <cell r="K945" t="str">
            <v>MULBERRY SOLVENTS LIMITED</v>
          </cell>
          <cell r="L945" t="str">
            <v>HAMBU FREIGHT SERVICES LTD</v>
          </cell>
          <cell r="M945">
            <v>44068.744837962964</v>
          </cell>
          <cell r="N945" t="str">
            <v>Pend</v>
          </cell>
          <cell r="O945" t="str">
            <v>ISO PROPYL ALCOHOL  IPA   99 9  MIN  152DRUMS    INTRANSIT TO ICD EMBA KASI NAIROBI</v>
          </cell>
          <cell r="P945" t="str">
            <v>C4</v>
          </cell>
          <cell r="Q945" t="str">
            <v>KE</v>
          </cell>
          <cell r="R945" t="str">
            <v>CN</v>
          </cell>
          <cell r="S945" t="str">
            <v>5. 30 DAYS TO 1 YEAR</v>
          </cell>
          <cell r="T945" t="str">
            <v>RELEASE PROCESS</v>
          </cell>
        </row>
        <row r="946">
          <cell r="A946" t="str">
            <v>TEMU1024403</v>
          </cell>
          <cell r="B946">
            <v>20</v>
          </cell>
          <cell r="C946">
            <v>44015</v>
          </cell>
          <cell r="D946">
            <v>54</v>
          </cell>
          <cell r="E946" t="str">
            <v>DXB0501029</v>
          </cell>
          <cell r="F946" t="str">
            <v>ICDN</v>
          </cell>
          <cell r="G946" t="str">
            <v>CFS1D</v>
          </cell>
          <cell r="H946" t="str">
            <v>2020</v>
          </cell>
          <cell r="I946" t="str">
            <v>ICD</v>
          </cell>
          <cell r="J946">
            <v>219829</v>
          </cell>
          <cell r="K946" t="str">
            <v>DUBKEN EVERGREEN JAMBO SHIPPING LIMITED</v>
          </cell>
          <cell r="L946" t="str">
            <v>PICKETT LOGISTICS SOLUTION LIMITED</v>
          </cell>
          <cell r="M946" t="str">
            <v>Pend</v>
          </cell>
          <cell r="N946" t="str">
            <v>Pend</v>
          </cell>
          <cell r="O946" t="str">
            <v>1 X 20 STC 239 PACKAGES OF  USED KITCHEN WARE   HOTPOSTS   SOLAR LIGHTS AND TYRES WITH RIMS HS CODE 401110000   CTC MOSES EMAIL FAFCO2010-GMAIL COM FREIGHT PREPAID</v>
          </cell>
          <cell r="P946" t="str">
            <v>C4</v>
          </cell>
          <cell r="Q946" t="str">
            <v>KE</v>
          </cell>
          <cell r="R946" t="str">
            <v>AE</v>
          </cell>
          <cell r="S946" t="str">
            <v>5. 30 DAYS TO 1 YEAR</v>
          </cell>
          <cell r="T946" t="str">
            <v>PENDING DPC</v>
          </cell>
        </row>
        <row r="947">
          <cell r="A947" t="str">
            <v>GESU6222458</v>
          </cell>
          <cell r="B947">
            <v>40</v>
          </cell>
          <cell r="C947">
            <v>44015</v>
          </cell>
          <cell r="D947">
            <v>54</v>
          </cell>
          <cell r="E947" t="str">
            <v>WECC2042EMB1015</v>
          </cell>
          <cell r="F947" t="str">
            <v>ICDN</v>
          </cell>
          <cell r="G947" t="str">
            <v>A2A/28/04/1</v>
          </cell>
          <cell r="H947">
            <v>0</v>
          </cell>
          <cell r="I947">
            <v>0</v>
          </cell>
          <cell r="J947">
            <v>0</v>
          </cell>
          <cell r="K947" t="str">
            <v>Pend</v>
          </cell>
          <cell r="L947" t="str">
            <v>Pend</v>
          </cell>
          <cell r="M947" t="str">
            <v>Pend</v>
          </cell>
          <cell r="N947" t="str">
            <v>Pend</v>
          </cell>
          <cell r="O947" t="str">
            <v>2x40HC CONTAINERS KITCHEN FURNITURE HS CODE 94034010 KITCHEN FURNITURE HS CODE 94034010</v>
          </cell>
          <cell r="P947" t="str">
            <v>Pend</v>
          </cell>
          <cell r="Q947" t="str">
            <v>KE</v>
          </cell>
          <cell r="R947" t="str">
            <v>DE</v>
          </cell>
          <cell r="S947" t="str">
            <v>5. 30 DAYS TO 1 YEAR</v>
          </cell>
          <cell r="T947" t="str">
            <v>PENDING DECLARATION</v>
          </cell>
        </row>
        <row r="948">
          <cell r="A948" t="str">
            <v>TCNU5450639</v>
          </cell>
          <cell r="B948">
            <v>40</v>
          </cell>
          <cell r="C948">
            <v>44015</v>
          </cell>
          <cell r="D948">
            <v>54</v>
          </cell>
          <cell r="E948" t="str">
            <v>WECC2042EMB1015</v>
          </cell>
          <cell r="F948" t="str">
            <v>ICDN</v>
          </cell>
          <cell r="G948" t="str">
            <v>A1A/62/03/2</v>
          </cell>
          <cell r="H948">
            <v>0</v>
          </cell>
          <cell r="I948">
            <v>0</v>
          </cell>
          <cell r="J948">
            <v>0</v>
          </cell>
          <cell r="K948" t="str">
            <v>Pend</v>
          </cell>
          <cell r="L948" t="str">
            <v>Pend</v>
          </cell>
          <cell r="M948" t="str">
            <v>Pend</v>
          </cell>
          <cell r="N948" t="str">
            <v>Pend</v>
          </cell>
          <cell r="O948" t="str">
            <v>2x40HC CONTAINERS KITCHEN FURNITURE HS CODE 94034010 KITCHEN FURNITURE HS CODE 94034010</v>
          </cell>
          <cell r="P948" t="str">
            <v>Pend</v>
          </cell>
          <cell r="Q948" t="str">
            <v>KE</v>
          </cell>
          <cell r="R948" t="str">
            <v>DE</v>
          </cell>
          <cell r="S948" t="str">
            <v>5. 30 DAYS TO 1 YEAR</v>
          </cell>
          <cell r="T948" t="str">
            <v>PENDING DECLARATION</v>
          </cell>
        </row>
        <row r="949">
          <cell r="A949" t="str">
            <v>PONU0025616</v>
          </cell>
          <cell r="B949">
            <v>20</v>
          </cell>
          <cell r="C949">
            <v>44016</v>
          </cell>
          <cell r="D949">
            <v>53</v>
          </cell>
          <cell r="E949" t="str">
            <v>910789490</v>
          </cell>
          <cell r="F949" t="str">
            <v>ICDN</v>
          </cell>
          <cell r="G949" t="str">
            <v>M2B/19/02/1</v>
          </cell>
          <cell r="H949">
            <v>0</v>
          </cell>
          <cell r="I949">
            <v>0</v>
          </cell>
          <cell r="J949">
            <v>0</v>
          </cell>
          <cell r="K949" t="str">
            <v>Pend</v>
          </cell>
          <cell r="L949" t="str">
            <v>Pend</v>
          </cell>
          <cell r="M949" t="str">
            <v>Pend</v>
          </cell>
          <cell r="N949" t="str">
            <v>Pend</v>
          </cell>
          <cell r="O949" t="str">
            <v>UNPRINTED HIGH STRENGTH WHITE GLOSS LABEL PAPER- BIOKETT  IDF NO 20EMK IM000072706    APPLICABLE FREE TIME 14 DAYS COMBINED DETENTION     DEM URRAGE  AT  PORT OF DISCHARGE   PLACE OF DELIVERY     INTRANSIT TO ICD EMBAKASI NAIROBI</v>
          </cell>
          <cell r="P949" t="str">
            <v>Pend</v>
          </cell>
          <cell r="Q949" t="str">
            <v>KE</v>
          </cell>
          <cell r="R949" t="str">
            <v>AT</v>
          </cell>
          <cell r="S949" t="str">
            <v>5. 30 DAYS TO 1 YEAR</v>
          </cell>
          <cell r="T949" t="str">
            <v>PENDING DECLARATION</v>
          </cell>
        </row>
        <row r="950">
          <cell r="A950" t="str">
            <v>TRLU9063305</v>
          </cell>
          <cell r="B950">
            <v>20</v>
          </cell>
          <cell r="C950">
            <v>44016</v>
          </cell>
          <cell r="D950">
            <v>53</v>
          </cell>
          <cell r="E950" t="str">
            <v>910789490</v>
          </cell>
          <cell r="F950" t="str">
            <v>ICDN</v>
          </cell>
          <cell r="G950" t="str">
            <v>CFS1</v>
          </cell>
          <cell r="H950">
            <v>0</v>
          </cell>
          <cell r="I950">
            <v>0</v>
          </cell>
          <cell r="J950">
            <v>0</v>
          </cell>
          <cell r="K950" t="str">
            <v>Pend</v>
          </cell>
          <cell r="L950" t="str">
            <v>Pend</v>
          </cell>
          <cell r="M950" t="str">
            <v>Pend</v>
          </cell>
          <cell r="N950" t="str">
            <v>Pend</v>
          </cell>
          <cell r="O950" t="str">
            <v>UNPRINTED HIGH STRENGTH WHITE GLOSS LABEL PAPER- BIOKETT  IDF NO 20EMK IM000072706    APPLICABLE FREE TIME 14 DAYS COMBINED DETENTION     DEM URRAGE  AT  PORT OF DISCHARGE   PLACE OF DELIVERY     INTRANSIT TO ICD EMBAKASI NAIROBI</v>
          </cell>
          <cell r="P950" t="str">
            <v>Pend</v>
          </cell>
          <cell r="Q950" t="str">
            <v>KE</v>
          </cell>
          <cell r="R950" t="str">
            <v>AT</v>
          </cell>
          <cell r="S950" t="str">
            <v>5. 30 DAYS TO 1 YEAR</v>
          </cell>
          <cell r="T950" t="str">
            <v>PENDING DECLARATION</v>
          </cell>
        </row>
        <row r="951">
          <cell r="A951" t="str">
            <v>CMAU6377974</v>
          </cell>
          <cell r="B951">
            <v>40</v>
          </cell>
          <cell r="C951">
            <v>44017</v>
          </cell>
          <cell r="D951">
            <v>52</v>
          </cell>
          <cell r="E951" t="str">
            <v>DXB0502839</v>
          </cell>
          <cell r="F951" t="str">
            <v>ICDN</v>
          </cell>
          <cell r="G951" t="str">
            <v>A1D/36/05/1</v>
          </cell>
          <cell r="H951">
            <v>0</v>
          </cell>
          <cell r="I951">
            <v>0</v>
          </cell>
          <cell r="J951">
            <v>0</v>
          </cell>
          <cell r="K951" t="str">
            <v>Pend</v>
          </cell>
          <cell r="L951" t="str">
            <v>Pend</v>
          </cell>
          <cell r="M951" t="str">
            <v>Pend</v>
          </cell>
          <cell r="N951" t="str">
            <v>Pend</v>
          </cell>
          <cell r="O951" t="str">
            <v>COMPLETE SET OF USED INJECTION MOULDING MACHINE WITH ITS ACCESSORIES MODEL   JM 468 C2   CTC  TAXID  C13735 FREIGHT PREPAID</v>
          </cell>
          <cell r="P951" t="str">
            <v>Pend</v>
          </cell>
          <cell r="Q951" t="str">
            <v>KE</v>
          </cell>
          <cell r="R951" t="str">
            <v>AE</v>
          </cell>
          <cell r="S951" t="str">
            <v>5. 30 DAYS TO 1 YEAR</v>
          </cell>
          <cell r="T951" t="str">
            <v>PENDING DECLARATION</v>
          </cell>
        </row>
        <row r="952">
          <cell r="A952" t="str">
            <v>BMOU5461959</v>
          </cell>
          <cell r="B952">
            <v>40</v>
          </cell>
          <cell r="C952">
            <v>44018</v>
          </cell>
          <cell r="D952">
            <v>51</v>
          </cell>
          <cell r="E952" t="str">
            <v>520000075121</v>
          </cell>
          <cell r="F952" t="str">
            <v>ICDN</v>
          </cell>
          <cell r="G952" t="str">
            <v>A1D/58/05/4</v>
          </cell>
          <cell r="H952">
            <v>0</v>
          </cell>
          <cell r="I952">
            <v>0</v>
          </cell>
          <cell r="J952">
            <v>0</v>
          </cell>
          <cell r="K952" t="str">
            <v>Pend</v>
          </cell>
          <cell r="L952" t="str">
            <v>Pend</v>
          </cell>
          <cell r="M952" t="str">
            <v>Pend</v>
          </cell>
          <cell r="N952" t="str">
            <v>Pend</v>
          </cell>
          <cell r="O952" t="str">
            <v>20 PALLETSGSD40-OT4 SECTIONAL RIPENING ROOMDOORHS CODE 73083000NW  767 8 00 KGSINVOICE NUMBER   TWIG003C01 DATED28 01 2020TWIGA REFERENCE NUM BER  MHLTWIGCOC  20MBAIM000289554SEALNR  B4014945 20 PALLETS GSD40-OT4 SECTIONAL RIPENING ROOM DOOR HS CODE 73083000 NW  7678 00 KGS INVOICE NUMBER   TWIG003C01 DATED 28 01 2020 TWIGA REFERENCE NUMBER  MHLTWIG COC  20MBAIM000289554 SHIPPING REF  72336 COUNTRY OF ORIGIN  NETHERLANDS INCOTERMS  DAP NAIROBI KENYA FREIGHT PREPAID AT ORIGIN RUIRU-KAMITI ROAD SOUTH WEST OF RUIRU TOWNSHIP P O  BOX 1925-00502 NAIROBI   KENYA PIN   P051874708M T   254 701 942 544 CONTACT  MAHIA-JOHN MAHIAINI EMAIL  MAHIA-JOHN TWIGAFOODS COM   EMAIL  CMAIYO KENFREIGHT CO KE    EMAIL  PRICING KE1 FREIGHT-IN-TIME COM 20 PALLETSGSD40-OT4 SECTIONAL RIPENING ROOMDOORHS CODE 73083000NW  922 1 00 KGSSEALNR  B4014943 20 PALLETS GSD40-OT4 SECTIONAL RIPENING ROOM DOOR HS CODE 73083000 NW  9221 00 KGS 13 PALLETSGSD40-OT4 SECTIONAL RIPENING ROOMDOORHS CODE 73083000NW  614 4 00 KGSSEALNR  B4014944 13 PALLETS GSD40-OT4 SECTIONAL RIPENING ROOM DOOR HS CODE 73083000 NW  6144 00 KGS</v>
          </cell>
          <cell r="P952" t="str">
            <v>Pend</v>
          </cell>
          <cell r="Q952" t="str">
            <v>KE</v>
          </cell>
          <cell r="R952" t="str">
            <v>NL</v>
          </cell>
          <cell r="S952" t="str">
            <v>5. 30 DAYS TO 1 YEAR</v>
          </cell>
          <cell r="T952" t="str">
            <v>PENDING DECLARATION</v>
          </cell>
        </row>
        <row r="953">
          <cell r="A953" t="str">
            <v>SEGU6906964</v>
          </cell>
          <cell r="B953">
            <v>40</v>
          </cell>
          <cell r="C953">
            <v>44018</v>
          </cell>
          <cell r="D953">
            <v>51</v>
          </cell>
          <cell r="E953" t="str">
            <v>COSU6265074470</v>
          </cell>
          <cell r="F953" t="str">
            <v>ICDN</v>
          </cell>
          <cell r="G953" t="str">
            <v>A2C/32/02/1</v>
          </cell>
          <cell r="H953">
            <v>0</v>
          </cell>
          <cell r="I953">
            <v>0</v>
          </cell>
          <cell r="J953">
            <v>0</v>
          </cell>
          <cell r="K953" t="str">
            <v>Pend</v>
          </cell>
          <cell r="L953" t="str">
            <v>Pend</v>
          </cell>
          <cell r="M953" t="str">
            <v>Pend</v>
          </cell>
          <cell r="N953" t="str">
            <v>Pend</v>
          </cell>
          <cell r="O953" t="str">
            <v>STEEL TRIPLE BUNK BED SCHOOL DESK CHAIR PLACE OF DELIVERY ICDE</v>
          </cell>
          <cell r="P953" t="str">
            <v>Pend</v>
          </cell>
          <cell r="Q953" t="str">
            <v>KE</v>
          </cell>
          <cell r="R953" t="str">
            <v>CN</v>
          </cell>
          <cell r="S953" t="str">
            <v>5. 30 DAYS TO 1 YEAR</v>
          </cell>
          <cell r="T953" t="str">
            <v>PENDING DECLARATION</v>
          </cell>
        </row>
        <row r="954">
          <cell r="A954" t="str">
            <v>CMAU2043705</v>
          </cell>
          <cell r="B954">
            <v>20</v>
          </cell>
          <cell r="C954">
            <v>44018</v>
          </cell>
          <cell r="D954">
            <v>51</v>
          </cell>
          <cell r="E954" t="str">
            <v>ETG0101773</v>
          </cell>
          <cell r="F954" t="str">
            <v>ICDN</v>
          </cell>
          <cell r="G954" t="str">
            <v>A1B/07/02/3</v>
          </cell>
          <cell r="H954" t="str">
            <v>2020</v>
          </cell>
          <cell r="I954" t="str">
            <v>ICD</v>
          </cell>
          <cell r="J954">
            <v>225266</v>
          </cell>
          <cell r="K954" t="str">
            <v>CHRISTOPHER JOHN DICKSON</v>
          </cell>
          <cell r="L954" t="str">
            <v>MACKENZIE MARITIME FORWARDERS LIMITED</v>
          </cell>
          <cell r="M954">
            <v>44053.61346064815</v>
          </cell>
          <cell r="N954">
            <v>44067.507928240739</v>
          </cell>
          <cell r="O954" t="str">
            <v>1X20 GROSS WEIGHT  3 122 9 KGS DIPLOMATIC USED HOUSE HOLD GOODS AND PERSONAL EFFECTS FREIGHT PREPAID</v>
          </cell>
          <cell r="P954" t="str">
            <v>M9</v>
          </cell>
          <cell r="Q954" t="str">
            <v>KR</v>
          </cell>
          <cell r="R954" t="str">
            <v>DJ</v>
          </cell>
          <cell r="S954" t="str">
            <v>5. 30 DAYS TO 1 YEAR</v>
          </cell>
          <cell r="T954" t="str">
            <v>RELEASED BUT IN YARD</v>
          </cell>
        </row>
        <row r="955">
          <cell r="A955" t="str">
            <v>EITU1711223</v>
          </cell>
          <cell r="B955">
            <v>40</v>
          </cell>
          <cell r="C955">
            <v>44018</v>
          </cell>
          <cell r="D955">
            <v>51</v>
          </cell>
          <cell r="E955" t="str">
            <v>143000139785</v>
          </cell>
          <cell r="F955" t="str">
            <v>ICDN</v>
          </cell>
          <cell r="G955" t="str">
            <v>A1D/50/01/1</v>
          </cell>
          <cell r="H955" t="str">
            <v>2020</v>
          </cell>
          <cell r="I955" t="str">
            <v>MSA</v>
          </cell>
          <cell r="J955">
            <v>7598591</v>
          </cell>
          <cell r="K955" t="str">
            <v>NICE FAMILY GENERAL TRADING CO LTD</v>
          </cell>
          <cell r="L955" t="str">
            <v>GEORINE AGENCIES LIMITED</v>
          </cell>
          <cell r="M955">
            <v>44047.523043981484</v>
          </cell>
          <cell r="N955">
            <v>44060.745208333334</v>
          </cell>
          <cell r="O955" t="str">
            <v>DETERGENT POWDERN M DETERGENT POWDER</v>
          </cell>
          <cell r="P955" t="str">
            <v>T8</v>
          </cell>
          <cell r="Q955" t="str">
            <v>SS</v>
          </cell>
          <cell r="R955" t="str">
            <v>CN</v>
          </cell>
          <cell r="S955" t="str">
            <v>5. 30 DAYS TO 1 YEAR</v>
          </cell>
          <cell r="T955" t="str">
            <v>RELEASED BUT IN YARD</v>
          </cell>
        </row>
        <row r="956">
          <cell r="A956" t="str">
            <v>YMLU8347793</v>
          </cell>
          <cell r="B956">
            <v>40</v>
          </cell>
          <cell r="C956">
            <v>44019</v>
          </cell>
          <cell r="D956">
            <v>50</v>
          </cell>
          <cell r="E956" t="str">
            <v>CNKN137898</v>
          </cell>
          <cell r="F956" t="str">
            <v>ICDN</v>
          </cell>
          <cell r="G956" t="str">
            <v>A1C/06/05/3</v>
          </cell>
          <cell r="H956" t="str">
            <v>2020</v>
          </cell>
          <cell r="I956" t="str">
            <v>ICD</v>
          </cell>
          <cell r="J956">
            <v>223470</v>
          </cell>
          <cell r="K956" t="str">
            <v>SCHINDLER LIMITED</v>
          </cell>
          <cell r="L956" t="str">
            <v>STAREX FREIGHTERS LIMITED</v>
          </cell>
          <cell r="M956">
            <v>44046.795706018522</v>
          </cell>
          <cell r="N956" t="str">
            <v>Pend</v>
          </cell>
          <cell r="O956" t="str">
            <v>ELEVATOR MATERIAL FOR PROJECT ANNIVERSARY TOWERS HS-CODE 842810  TEL 25 420 3340 819 ELEVATOR MATERIAL FOR PROJECT ANNIVERSARY TOWERS HS-CODE 842810 QCHN009510 ELEVATOR MATERIAL FOR PROJECT ANNIVERSARY TOWERS HS-CODE 842810</v>
          </cell>
          <cell r="P956" t="str">
            <v>C4</v>
          </cell>
          <cell r="Q956" t="str">
            <v>KE</v>
          </cell>
          <cell r="R956" t="str">
            <v>CN</v>
          </cell>
          <cell r="S956" t="str">
            <v>5. 30 DAYS TO 1 YEAR</v>
          </cell>
          <cell r="T956" t="str">
            <v>RELEASE PROCESS</v>
          </cell>
        </row>
        <row r="957">
          <cell r="A957" t="str">
            <v>TCNU9895812</v>
          </cell>
          <cell r="B957">
            <v>40</v>
          </cell>
          <cell r="C957">
            <v>44019</v>
          </cell>
          <cell r="D957">
            <v>50</v>
          </cell>
          <cell r="E957" t="str">
            <v>CNKN137898</v>
          </cell>
          <cell r="F957" t="str">
            <v>ICDN</v>
          </cell>
          <cell r="G957" t="str">
            <v>A2C/10/02/2</v>
          </cell>
          <cell r="H957" t="str">
            <v>2020</v>
          </cell>
          <cell r="I957" t="str">
            <v>ICD</v>
          </cell>
          <cell r="J957">
            <v>223470</v>
          </cell>
          <cell r="K957" t="str">
            <v>SCHINDLER LIMITED</v>
          </cell>
          <cell r="L957" t="str">
            <v>STAREX FREIGHTERS LIMITED</v>
          </cell>
          <cell r="M957">
            <v>44046.795706018522</v>
          </cell>
          <cell r="N957" t="str">
            <v>Pend</v>
          </cell>
          <cell r="O957" t="str">
            <v>ELEVATOR MATERIAL FOR PROJECT ANNIVERSARY TOWERS HS-CODE 842810  TEL 25 420 3340 819 ELEVATOR MATERIAL FOR PROJECT ANNIVERSARY TOWERS HS-CODE 842810 QCHN009510 ELEVATOR MATERIAL FOR PROJECT ANNIVERSARY TOWERS HS-CODE 842810</v>
          </cell>
          <cell r="P957" t="str">
            <v>C4</v>
          </cell>
          <cell r="Q957" t="str">
            <v>KE</v>
          </cell>
          <cell r="R957" t="str">
            <v>CN</v>
          </cell>
          <cell r="S957" t="str">
            <v>5. 30 DAYS TO 1 YEAR</v>
          </cell>
          <cell r="T957" t="str">
            <v>RELEASE PROCESS</v>
          </cell>
        </row>
        <row r="958">
          <cell r="A958" t="str">
            <v>EITU1660126</v>
          </cell>
          <cell r="B958">
            <v>40</v>
          </cell>
          <cell r="C958">
            <v>44020</v>
          </cell>
          <cell r="D958">
            <v>49</v>
          </cell>
          <cell r="E958" t="str">
            <v>149002376457</v>
          </cell>
          <cell r="F958" t="str">
            <v>ICDN</v>
          </cell>
          <cell r="G958" t="str">
            <v>A1D/60/06/1</v>
          </cell>
          <cell r="H958">
            <v>0</v>
          </cell>
          <cell r="I958">
            <v>0</v>
          </cell>
          <cell r="J958">
            <v>0</v>
          </cell>
          <cell r="K958" t="str">
            <v>Pend</v>
          </cell>
          <cell r="L958" t="str">
            <v>Pend</v>
          </cell>
          <cell r="M958" t="str">
            <v>Pend</v>
          </cell>
          <cell r="N958" t="str">
            <v>Pend</v>
          </cell>
          <cell r="O958" t="str">
            <v>MEDICAL ENVELOPES FAX  86-631-5622563  MOP   254 720365925  254 722251 723TEL   254 720 365935FAX   254 720 365935EMAIL ADDRESSINFO ASTIQUEVE NTURES CO KE   GSM   254 719 033000 N M MEDICAL ENVELOPES  FAX  86-631-5622563    MOP   254 720365925  254 722251723 TEL   254 720 365935 FAX   254 720 365935 EMAIL ADDRESS INFO ASTIQUEVENTURES CO KE    GSM   254 719 033000   254 733 606600 E-MAIL  LYGJACK 126 COM PIN NO P051645057N</v>
          </cell>
          <cell r="P958" t="str">
            <v>Pend</v>
          </cell>
          <cell r="Q958" t="str">
            <v>KE</v>
          </cell>
          <cell r="R958" t="str">
            <v>CN</v>
          </cell>
          <cell r="S958" t="str">
            <v>5. 30 DAYS TO 1 YEAR</v>
          </cell>
          <cell r="T958" t="str">
            <v>PENDING DECLARATION</v>
          </cell>
        </row>
        <row r="959">
          <cell r="A959" t="str">
            <v>EISU9474551</v>
          </cell>
          <cell r="B959">
            <v>40</v>
          </cell>
          <cell r="C959">
            <v>44020</v>
          </cell>
          <cell r="D959">
            <v>49</v>
          </cell>
          <cell r="E959" t="str">
            <v>040000162905</v>
          </cell>
          <cell r="F959" t="str">
            <v>ICDN</v>
          </cell>
          <cell r="G959" t="str">
            <v>A2D/12/03/1</v>
          </cell>
          <cell r="H959">
            <v>0</v>
          </cell>
          <cell r="I959">
            <v>0</v>
          </cell>
          <cell r="J959">
            <v>0</v>
          </cell>
          <cell r="K959" t="str">
            <v>Pend</v>
          </cell>
          <cell r="L959" t="str">
            <v>Pend</v>
          </cell>
          <cell r="M959" t="str">
            <v>Pend</v>
          </cell>
          <cell r="N959" t="str">
            <v>Pend</v>
          </cell>
          <cell r="O959" t="str">
            <v>15 INCH SLIM TV TUBE20 1 INCH SLIM TV TUBE22INCH SLIM TV TUBEP05171798 8GISKAYSMARTTECH OUTLOOK COMN M 15 INCH SLIM TV TUBE 20 1 INCH SLIM TV TUBE 22INCH SLIM TV TUBE P051717988G ISKAYSMARTTECH OUTLOOK COM</v>
          </cell>
          <cell r="P959" t="str">
            <v>Pend</v>
          </cell>
          <cell r="Q959" t="str">
            <v>KE</v>
          </cell>
          <cell r="R959" t="str">
            <v>KR</v>
          </cell>
          <cell r="S959" t="str">
            <v>5. 30 DAYS TO 1 YEAR</v>
          </cell>
          <cell r="T959" t="str">
            <v>PENDING DECLARATION</v>
          </cell>
        </row>
        <row r="960">
          <cell r="A960" t="str">
            <v>TCKU4773458</v>
          </cell>
          <cell r="B960">
            <v>40</v>
          </cell>
          <cell r="C960">
            <v>44020</v>
          </cell>
          <cell r="D960">
            <v>49</v>
          </cell>
          <cell r="E960" t="str">
            <v>SZPA82848600</v>
          </cell>
          <cell r="F960" t="str">
            <v>ICDN</v>
          </cell>
          <cell r="G960" t="str">
            <v>SHED1</v>
          </cell>
          <cell r="H960" t="str">
            <v>2020</v>
          </cell>
          <cell r="I960" t="str">
            <v>ICD</v>
          </cell>
          <cell r="J960">
            <v>219780</v>
          </cell>
          <cell r="K960" t="str">
            <v>BBOXX CAPITAL KENYA LIMITED</v>
          </cell>
          <cell r="L960" t="str">
            <v>MURANGA FORWARDERS LTD</v>
          </cell>
          <cell r="M960">
            <v>44028.632256944446</v>
          </cell>
          <cell r="N960" t="str">
            <v>Pend</v>
          </cell>
          <cell r="O960" t="str">
            <v>1X40ST CONTAINER STC 1345 CARTONS SOLAR CONTROL KIT AND ITS ACCESSORY HS CODE    8541409000 PORT CLEARANCE</v>
          </cell>
          <cell r="P960" t="str">
            <v>C4</v>
          </cell>
          <cell r="Q960" t="str">
            <v>KE</v>
          </cell>
          <cell r="R960" t="str">
            <v>CN</v>
          </cell>
          <cell r="S960" t="str">
            <v>5. 30 DAYS TO 1 YEAR</v>
          </cell>
          <cell r="T960" t="str">
            <v>RELEASE PROCESS</v>
          </cell>
        </row>
        <row r="961">
          <cell r="A961" t="str">
            <v>MRKU2039807</v>
          </cell>
          <cell r="B961">
            <v>40</v>
          </cell>
          <cell r="C961">
            <v>44021</v>
          </cell>
          <cell r="D961">
            <v>48</v>
          </cell>
          <cell r="E961" t="str">
            <v>203175250</v>
          </cell>
          <cell r="F961" t="str">
            <v>ICDN</v>
          </cell>
          <cell r="G961" t="str">
            <v>A2A/26/03/1</v>
          </cell>
          <cell r="H961" t="str">
            <v>2020</v>
          </cell>
          <cell r="I961" t="str">
            <v>ICD</v>
          </cell>
          <cell r="J961">
            <v>226615</v>
          </cell>
          <cell r="K961" t="str">
            <v>BETA HEALTHCARE INTERNATIONAL LIMITED</v>
          </cell>
          <cell r="L961" t="str">
            <v>SAHARA INTERNATIONAL LOGISTICS LIMITED</v>
          </cell>
          <cell r="M961">
            <v>44060.470358796294</v>
          </cell>
          <cell r="N961" t="str">
            <v>Pend</v>
          </cell>
          <cell r="O961" t="str">
            <v>2X40 FCL    4400 SHRINK WRAP PACKS    100 ML EMPTY AMBER GLASS BOTTLES  AMBER COLOUR   4400 PACKS  528000 PCS    EXPORT UNDER ADVANCE   LICE NCE NO  0310827718 DATED 15 03 2019    IDF NO   E2002299438  HSN CODE 70109000  OUR INVOICE NO 27VITR MU E020    SHIPPING BILL NO 3002280 DA TE 04 06 2020    TOTAL NET WT  OF CONSIGNMENT   51920 000 KGS</v>
          </cell>
          <cell r="P961" t="str">
            <v>C4</v>
          </cell>
          <cell r="Q961" t="str">
            <v>KE</v>
          </cell>
          <cell r="R961" t="str">
            <v>IN</v>
          </cell>
          <cell r="S961" t="str">
            <v>5. 30 DAYS TO 1 YEAR</v>
          </cell>
          <cell r="T961" t="str">
            <v>RELEASE PROCESS</v>
          </cell>
        </row>
        <row r="962">
          <cell r="A962" t="str">
            <v>HAMU1078672</v>
          </cell>
          <cell r="B962">
            <v>20</v>
          </cell>
          <cell r="C962">
            <v>44021</v>
          </cell>
          <cell r="D962">
            <v>48</v>
          </cell>
          <cell r="E962" t="str">
            <v>HLCUTS1201233472</v>
          </cell>
          <cell r="F962" t="str">
            <v>ICDN</v>
          </cell>
          <cell r="G962" t="str">
            <v>A1B/79/06/2</v>
          </cell>
          <cell r="H962">
            <v>0</v>
          </cell>
          <cell r="I962">
            <v>0</v>
          </cell>
          <cell r="J962">
            <v>0</v>
          </cell>
          <cell r="K962" t="str">
            <v>Pend</v>
          </cell>
          <cell r="L962" t="str">
            <v>Pend</v>
          </cell>
          <cell r="M962" t="str">
            <v>Pend</v>
          </cell>
          <cell r="N962" t="str">
            <v>Pend</v>
          </cell>
          <cell r="O962"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P962" t="str">
            <v>Pend</v>
          </cell>
          <cell r="Q962" t="str">
            <v>KE</v>
          </cell>
          <cell r="R962" t="str">
            <v>CN</v>
          </cell>
          <cell r="S962" t="str">
            <v>5. 30 DAYS TO 1 YEAR</v>
          </cell>
          <cell r="T962" t="str">
            <v>PENDING DECLARATION</v>
          </cell>
        </row>
        <row r="963">
          <cell r="A963" t="str">
            <v>CMAU3055491</v>
          </cell>
          <cell r="B963">
            <v>20</v>
          </cell>
          <cell r="C963">
            <v>44021</v>
          </cell>
          <cell r="D963">
            <v>48</v>
          </cell>
          <cell r="E963" t="str">
            <v>HBG1402843</v>
          </cell>
          <cell r="F963" t="str">
            <v>ICDN</v>
          </cell>
          <cell r="G963" t="str">
            <v>CFS1A</v>
          </cell>
          <cell r="H963" t="str">
            <v>2020</v>
          </cell>
          <cell r="I963" t="str">
            <v>ICD</v>
          </cell>
          <cell r="J963">
            <v>216859</v>
          </cell>
          <cell r="K963" t="str">
            <v>UPFIELD KENYA MANUFACTURING LIMITED</v>
          </cell>
          <cell r="L963" t="str">
            <v>AGILITY LOGISTICS LIMITED</v>
          </cell>
          <cell r="M963">
            <v>44027.686122685183</v>
          </cell>
          <cell r="N963" t="str">
            <v>Pend</v>
          </cell>
          <cell r="O963"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63" t="str">
            <v>C4</v>
          </cell>
          <cell r="Q963" t="str">
            <v>KE</v>
          </cell>
          <cell r="R963" t="str">
            <v>NL</v>
          </cell>
          <cell r="S963" t="str">
            <v>5. 30 DAYS TO 1 YEAR</v>
          </cell>
          <cell r="T963" t="str">
            <v>RELEASE PROCESS</v>
          </cell>
        </row>
        <row r="964">
          <cell r="A964" t="str">
            <v>MSDU7253633</v>
          </cell>
          <cell r="B964">
            <v>40</v>
          </cell>
          <cell r="C964">
            <v>44021</v>
          </cell>
          <cell r="D964">
            <v>48</v>
          </cell>
          <cell r="E964" t="str">
            <v>MEDUMH859065</v>
          </cell>
          <cell r="F964" t="str">
            <v>ICDN</v>
          </cell>
          <cell r="G964" t="str">
            <v>CFS1C</v>
          </cell>
          <cell r="H964" t="str">
            <v>2020</v>
          </cell>
          <cell r="I964" t="str">
            <v>ICD</v>
          </cell>
          <cell r="J964">
            <v>217919</v>
          </cell>
          <cell r="K964" t="str">
            <v>JETLAK FOODS LIMITED</v>
          </cell>
          <cell r="L964" t="str">
            <v>ECHKEN AGENCIES LIMITED</v>
          </cell>
          <cell r="M964">
            <v>44021.907465277778</v>
          </cell>
          <cell r="N964">
            <v>44022.745243055557</v>
          </cell>
          <cell r="O964" t="str">
            <v>PEANUT BOLD 50 60 1040 VAC CUM BAGS OF 25 KGS NET CON TRACT  1302 DT  21 05 2020 TOTAL GROSS WEIGHT  26187  KGS TOTAL NET WEIGHT  260  00 KGS HS CODE  12024210 S hipping Bill NO  3226416 D ate  16 06 2020</v>
          </cell>
          <cell r="P964" t="str">
            <v>C4</v>
          </cell>
          <cell r="Q964" t="str">
            <v>KE</v>
          </cell>
          <cell r="R964" t="str">
            <v>IN</v>
          </cell>
          <cell r="S964" t="str">
            <v>5. 30 DAYS TO 1 YEAR</v>
          </cell>
          <cell r="T964" t="str">
            <v>RELEASED BUT IN YARD</v>
          </cell>
        </row>
        <row r="965">
          <cell r="A965" t="str">
            <v>MRKU4108390</v>
          </cell>
          <cell r="B965">
            <v>40</v>
          </cell>
          <cell r="C965">
            <v>44022</v>
          </cell>
          <cell r="D965">
            <v>47</v>
          </cell>
          <cell r="E965" t="str">
            <v>203175250</v>
          </cell>
          <cell r="F965" t="str">
            <v>ICDN</v>
          </cell>
          <cell r="G965" t="str">
            <v>A1D/72/05/3</v>
          </cell>
          <cell r="H965" t="str">
            <v>2020</v>
          </cell>
          <cell r="I965" t="str">
            <v>ICD</v>
          </cell>
          <cell r="J965">
            <v>226615</v>
          </cell>
          <cell r="K965" t="str">
            <v>BETA HEALTHCARE INTERNATIONAL LIMITED</v>
          </cell>
          <cell r="L965" t="str">
            <v>SAHARA INTERNATIONAL LOGISTICS LIMITED</v>
          </cell>
          <cell r="M965">
            <v>44060.470358796294</v>
          </cell>
          <cell r="N965" t="str">
            <v>Pend</v>
          </cell>
          <cell r="O965" t="str">
            <v>2X40 FCL    4400 SHRINK WRAP PACKS    100 ML EMPTY AMBER GLASS BOTTLES  AMBER COLOUR   4400 PACKS  528000 PCS    EXPORT UNDER ADVANCE   LICE NCE NO  0310827718 DATED 15 03 2019    IDF NO   E2002299438  HSN CODE 70109000  OUR INVOICE NO 27VITR MU E020    SHIPPING BILL NO 3002280 DA TE 04 06 2020    TOTAL NET WT  OF CONSIGNMENT   51920 000 KGS</v>
          </cell>
          <cell r="P965" t="str">
            <v>C4</v>
          </cell>
          <cell r="Q965" t="str">
            <v>KE</v>
          </cell>
          <cell r="R965" t="str">
            <v>IN</v>
          </cell>
          <cell r="S965" t="str">
            <v>5. 30 DAYS TO 1 YEAR</v>
          </cell>
          <cell r="T965" t="str">
            <v>RELEASE PROCESS</v>
          </cell>
        </row>
        <row r="966">
          <cell r="A966" t="str">
            <v>CMAU3288298</v>
          </cell>
          <cell r="B966">
            <v>20</v>
          </cell>
          <cell r="C966">
            <v>44022</v>
          </cell>
          <cell r="D966">
            <v>47</v>
          </cell>
          <cell r="E966" t="str">
            <v>HBG1402843</v>
          </cell>
          <cell r="F966" t="str">
            <v>ICDN</v>
          </cell>
          <cell r="G966" t="str">
            <v>A1B/57/01/1</v>
          </cell>
          <cell r="H966" t="str">
            <v>2020</v>
          </cell>
          <cell r="I966" t="str">
            <v>ICD</v>
          </cell>
          <cell r="J966">
            <v>216859</v>
          </cell>
          <cell r="K966" t="str">
            <v>UPFIELD KENYA MANUFACTURING LIMITED</v>
          </cell>
          <cell r="L966" t="str">
            <v>AGILITY LOGISTICS LIMITED</v>
          </cell>
          <cell r="M966">
            <v>44027.686122685183</v>
          </cell>
          <cell r="N966" t="str">
            <v>Pend</v>
          </cell>
          <cell r="O966"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66" t="str">
            <v>C4</v>
          </cell>
          <cell r="Q966" t="str">
            <v>KE</v>
          </cell>
          <cell r="R966" t="str">
            <v>NL</v>
          </cell>
          <cell r="S966" t="str">
            <v>5. 30 DAYS TO 1 YEAR</v>
          </cell>
          <cell r="T966" t="str">
            <v>RELEASE PROCESS</v>
          </cell>
        </row>
        <row r="967">
          <cell r="A967" t="str">
            <v>TLLU4463273</v>
          </cell>
          <cell r="B967">
            <v>40</v>
          </cell>
          <cell r="C967">
            <v>44022</v>
          </cell>
          <cell r="D967">
            <v>47</v>
          </cell>
          <cell r="E967" t="str">
            <v>143000160628</v>
          </cell>
          <cell r="F967" t="str">
            <v>ICDN</v>
          </cell>
          <cell r="G967" t="str">
            <v>A1C/10/06/2</v>
          </cell>
          <cell r="H967" t="str">
            <v>2020</v>
          </cell>
          <cell r="I967" t="str">
            <v>ICD</v>
          </cell>
          <cell r="J967">
            <v>218962</v>
          </cell>
          <cell r="K967" t="str">
            <v>CHANNEL ATLANTIC LIMITED</v>
          </cell>
          <cell r="L967" t="str">
            <v>CHANNEL ATLANTIC LIMITED</v>
          </cell>
          <cell r="M967">
            <v>44025.664837962962</v>
          </cell>
          <cell r="N967" t="str">
            <v>Pend</v>
          </cell>
          <cell r="O967" t="str">
            <v>MOSQUITO NETWALLPAPERCERAMIC VASESARTIFICIAL FLOWERSDECORATION MIRRORS 45X45CMPICTURE FRAMESCEILING MOON LAMPBEDSHEET MATERIALMATSN M MOSQUITO NET WALLPAPER CERAMIC VASES ARTIFICIAL FLOWERS DECORATION MIRRORS 45X45CM PICTURE FRAMES CEILING MOON LAMP BEDSHEET MATERIAL MATS INCENSE BURNER  RD YIWU ZHEJIANG CHINA   F 0733555368</v>
          </cell>
          <cell r="P967" t="str">
            <v>C4</v>
          </cell>
          <cell r="Q967" t="str">
            <v>KE</v>
          </cell>
          <cell r="R967" t="str">
            <v>CN</v>
          </cell>
          <cell r="S967" t="str">
            <v>5. 30 DAYS TO 1 YEAR</v>
          </cell>
          <cell r="T967" t="str">
            <v>RELEASE PROCESS</v>
          </cell>
        </row>
        <row r="968">
          <cell r="A968" t="str">
            <v>CMAU3057468</v>
          </cell>
          <cell r="B968">
            <v>20</v>
          </cell>
          <cell r="C968">
            <v>44022</v>
          </cell>
          <cell r="D968">
            <v>47</v>
          </cell>
          <cell r="E968" t="str">
            <v>HBG1402843</v>
          </cell>
          <cell r="F968" t="str">
            <v>ICDN</v>
          </cell>
          <cell r="G968" t="str">
            <v>A1B/21/05/1</v>
          </cell>
          <cell r="H968" t="str">
            <v>2020</v>
          </cell>
          <cell r="I968" t="str">
            <v>ICD</v>
          </cell>
          <cell r="J968">
            <v>216859</v>
          </cell>
          <cell r="K968" t="str">
            <v>UPFIELD KENYA MANUFACTURING LIMITED</v>
          </cell>
          <cell r="L968" t="str">
            <v>AGILITY LOGISTICS LIMITED</v>
          </cell>
          <cell r="M968">
            <v>44027.686122685183</v>
          </cell>
          <cell r="N968" t="str">
            <v>Pend</v>
          </cell>
          <cell r="O968"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68" t="str">
            <v>C4</v>
          </cell>
          <cell r="Q968" t="str">
            <v>KE</v>
          </cell>
          <cell r="R968" t="str">
            <v>NL</v>
          </cell>
          <cell r="S968" t="str">
            <v>5. 30 DAYS TO 1 YEAR</v>
          </cell>
          <cell r="T968" t="str">
            <v>RELEASE PROCESS</v>
          </cell>
        </row>
        <row r="969">
          <cell r="A969" t="str">
            <v>CMAU3288976</v>
          </cell>
          <cell r="B969">
            <v>20</v>
          </cell>
          <cell r="C969">
            <v>44022</v>
          </cell>
          <cell r="D969">
            <v>47</v>
          </cell>
          <cell r="E969" t="str">
            <v>HBG1402843</v>
          </cell>
          <cell r="F969" t="str">
            <v>ICDN</v>
          </cell>
          <cell r="G969" t="str">
            <v>CFS1A</v>
          </cell>
          <cell r="H969" t="str">
            <v>2020</v>
          </cell>
          <cell r="I969" t="str">
            <v>ICD</v>
          </cell>
          <cell r="J969">
            <v>216859</v>
          </cell>
          <cell r="K969" t="str">
            <v>UPFIELD KENYA MANUFACTURING LIMITED</v>
          </cell>
          <cell r="L969" t="str">
            <v>AGILITY LOGISTICS LIMITED</v>
          </cell>
          <cell r="M969">
            <v>44027.686122685183</v>
          </cell>
          <cell r="N969" t="str">
            <v>Pend</v>
          </cell>
          <cell r="O969"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69" t="str">
            <v>C4</v>
          </cell>
          <cell r="Q969" t="str">
            <v>KE</v>
          </cell>
          <cell r="R969" t="str">
            <v>NL</v>
          </cell>
          <cell r="S969" t="str">
            <v>5. 30 DAYS TO 1 YEAR</v>
          </cell>
          <cell r="T969" t="str">
            <v>RELEASE PROCESS</v>
          </cell>
        </row>
        <row r="970">
          <cell r="A970" t="str">
            <v>FCIU8553527</v>
          </cell>
          <cell r="B970">
            <v>40</v>
          </cell>
          <cell r="C970">
            <v>44022</v>
          </cell>
          <cell r="D970">
            <v>47</v>
          </cell>
          <cell r="E970" t="str">
            <v>COSU6266777591</v>
          </cell>
          <cell r="F970" t="str">
            <v>ICDN</v>
          </cell>
          <cell r="G970" t="str">
            <v>SHED1</v>
          </cell>
          <cell r="H970" t="str">
            <v>2020</v>
          </cell>
          <cell r="I970" t="str">
            <v>ICD</v>
          </cell>
          <cell r="J970">
            <v>219871</v>
          </cell>
          <cell r="K970" t="str">
            <v>MERLIN RESORT LIMITED</v>
          </cell>
          <cell r="L970" t="str">
            <v>VAST NETWORK LOGISTICS LIMITED</v>
          </cell>
          <cell r="M970" t="str">
            <v>Pend</v>
          </cell>
          <cell r="N970" t="str">
            <v>Pend</v>
          </cell>
          <cell r="O970" t="str">
            <v>RECEPTION DESK WITH   ACCESSORIES SOLAR LIGHT  KETTLE VACUUM CLEANER    HOT BAIN MARIE WITH CABINET     MEAL STOVE COOKING POT   WASHING MACHINE    ICE MAKER MACHINE  TOWEL CABINET    4 DOOR CHILLER GYM TRAINER  GYM UTILITY BENCH  GYM WEIGHT BENCH   GYM FITNESS FRAME   GYM EXERCISE BIKE  GYM TREADMILL   GYM FITNESS BOARD  GYM BARBELL SLICE   GYM DUMBBELL RACK  GYM DUMBBELL WITH BARBELL   GYM YOGA BALL   BOUNCY CASTLE WITH AIR    BLOWER    TISSUE BOX SOAP BASKET   SQUATTING PAN WITH WATER TANK  URINAL WATER TAP    OUTDOOR UMBRELLA OUTDOOR TENT  WOODEN CHAIR    SWIMMING POOL FILTRATION AND   DISINFECTION SYSTEM    SEIMMING POOL CLEANING SYSTEM  SWIMMING POOL ACCESSORIES   SAUNA AND STEAM SYSTEM   OUTDOOR BEACH CHAIR AND   UMBERALLA    PASSENGER ELEVATOR WITHOUT  MACHINE ROOM SHIPPER OWNED CONTAINER PLACE OF DELIVERY PORT CLEARANCE</v>
          </cell>
          <cell r="P970" t="str">
            <v>C4</v>
          </cell>
          <cell r="Q970" t="str">
            <v>KE</v>
          </cell>
          <cell r="R970" t="str">
            <v>CN</v>
          </cell>
          <cell r="S970" t="str">
            <v>5. 30 DAYS TO 1 YEAR</v>
          </cell>
          <cell r="T970" t="str">
            <v>PENDING DPC</v>
          </cell>
        </row>
        <row r="971">
          <cell r="A971" t="str">
            <v>UACU3965771</v>
          </cell>
          <cell r="B971">
            <v>20</v>
          </cell>
          <cell r="C971">
            <v>44022</v>
          </cell>
          <cell r="D971">
            <v>47</v>
          </cell>
          <cell r="E971" t="str">
            <v>HLCUEUR200629718</v>
          </cell>
          <cell r="F971" t="str">
            <v>ICDN</v>
          </cell>
          <cell r="G971" t="str">
            <v>A2B/11/06/2</v>
          </cell>
          <cell r="H971" t="str">
            <v>2020</v>
          </cell>
          <cell r="I971" t="str">
            <v>MSA</v>
          </cell>
          <cell r="J971">
            <v>7599189</v>
          </cell>
          <cell r="K971" t="str">
            <v>REGIONAL VENTURES LIMITED</v>
          </cell>
          <cell r="L971" t="str">
            <v>TIDAL LOGISTICS LIMITED</v>
          </cell>
          <cell r="M971">
            <v>44047.727303240739</v>
          </cell>
          <cell r="N971">
            <v>44047.767974537041</v>
          </cell>
          <cell r="O971" t="str">
            <v>DRILLING RIG MODEL DEW-2000 TOTAL 71 PACKAGES DHIRAJ RIGS MAKE HYDRAULIC OPERATED DRILLING RIG MODEL DEW-2000 COMBO MOUNTED ON BRAND NEW ASHOK LEYLAND TRUCK  MODEL 2818 RHD  HS CODE  84304110   ASHOK LEYLAND BRAND NEW TRUCK MODEL  2818  RHD WITH NEW STEEL SLEEPER CABIN    ENGINE NO  KDPZ126755   CHASSIS   NO  MB1CWCHDXKPBK6750  HS CODE 87060042  ELGI MAKE AIR COMPRESSOR MODEL  1200-330   FAB NO  BSFD230508  HS CODE 84144030  4 5 X 4 5 METER LONG DRILL PIPE  HS CODE 82071900  ACCESSORIES AND TOOLS OF DRILLING  RIG AS PER ANNEXURE -A  HS CODE 84314310   HS-CODE     84 31 43</v>
          </cell>
          <cell r="P971" t="str">
            <v>C4</v>
          </cell>
          <cell r="Q971" t="str">
            <v>KE</v>
          </cell>
          <cell r="R971" t="str">
            <v>IN</v>
          </cell>
          <cell r="S971" t="str">
            <v>5. 30 DAYS TO 1 YEAR</v>
          </cell>
          <cell r="T971" t="str">
            <v>RELEASED BUT IN YARD</v>
          </cell>
        </row>
        <row r="972">
          <cell r="A972" t="str">
            <v>CMAU3282941</v>
          </cell>
          <cell r="B972">
            <v>20</v>
          </cell>
          <cell r="C972">
            <v>44022</v>
          </cell>
          <cell r="D972">
            <v>47</v>
          </cell>
          <cell r="E972" t="str">
            <v>HBG1402843</v>
          </cell>
          <cell r="F972" t="str">
            <v>ICDN</v>
          </cell>
          <cell r="G972" t="str">
            <v>CFS1</v>
          </cell>
          <cell r="H972" t="str">
            <v>2020</v>
          </cell>
          <cell r="I972" t="str">
            <v>ICD</v>
          </cell>
          <cell r="J972">
            <v>216859</v>
          </cell>
          <cell r="K972" t="str">
            <v>UPFIELD KENYA MANUFACTURING LIMITED</v>
          </cell>
          <cell r="L972" t="str">
            <v>AGILITY LOGISTICS LIMITED</v>
          </cell>
          <cell r="M972">
            <v>44027.686122685183</v>
          </cell>
          <cell r="N972" t="str">
            <v>Pend</v>
          </cell>
          <cell r="O972"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72" t="str">
            <v>C4</v>
          </cell>
          <cell r="Q972" t="str">
            <v>KE</v>
          </cell>
          <cell r="R972" t="str">
            <v>NL</v>
          </cell>
          <cell r="S972" t="str">
            <v>5. 30 DAYS TO 1 YEAR</v>
          </cell>
          <cell r="T972" t="str">
            <v>RELEASE PROCESS</v>
          </cell>
        </row>
        <row r="973">
          <cell r="A973" t="str">
            <v>MRKU5784640</v>
          </cell>
          <cell r="B973">
            <v>40</v>
          </cell>
          <cell r="C973">
            <v>44022</v>
          </cell>
          <cell r="D973">
            <v>47</v>
          </cell>
          <cell r="E973" t="str">
            <v>HG0197534</v>
          </cell>
          <cell r="F973" t="str">
            <v>ICDN</v>
          </cell>
          <cell r="G973" t="str">
            <v>A1D/26/03/2</v>
          </cell>
          <cell r="H973">
            <v>0</v>
          </cell>
          <cell r="I973">
            <v>0</v>
          </cell>
          <cell r="J973">
            <v>0</v>
          </cell>
          <cell r="K973" t="str">
            <v>Pend</v>
          </cell>
          <cell r="L973" t="str">
            <v>Pend</v>
          </cell>
          <cell r="M973" t="str">
            <v>Pend</v>
          </cell>
          <cell r="N973" t="str">
            <v>Pend</v>
          </cell>
          <cell r="O973" t="str">
            <v>MOTORCYCLES IN CKD       FAX  86-750-2033167     PIN NO   P051207140T</v>
          </cell>
          <cell r="P973" t="str">
            <v>Pend</v>
          </cell>
          <cell r="Q973" t="str">
            <v>KE</v>
          </cell>
          <cell r="R973" t="str">
            <v>CN</v>
          </cell>
          <cell r="S973" t="str">
            <v>5. 30 DAYS TO 1 YEAR</v>
          </cell>
          <cell r="T973" t="str">
            <v>PENDING DECLARATION</v>
          </cell>
        </row>
        <row r="974">
          <cell r="A974" t="str">
            <v>CMAU3203794</v>
          </cell>
          <cell r="B974">
            <v>20</v>
          </cell>
          <cell r="C974">
            <v>44022</v>
          </cell>
          <cell r="D974">
            <v>47</v>
          </cell>
          <cell r="E974" t="str">
            <v>HBG1402843</v>
          </cell>
          <cell r="F974" t="str">
            <v>ICDN</v>
          </cell>
          <cell r="G974" t="str">
            <v>A1B/33/03/2</v>
          </cell>
          <cell r="H974" t="str">
            <v>2020</v>
          </cell>
          <cell r="I974" t="str">
            <v>ICD</v>
          </cell>
          <cell r="J974">
            <v>216859</v>
          </cell>
          <cell r="K974" t="str">
            <v>UPFIELD KENYA MANUFACTURING LIMITED</v>
          </cell>
          <cell r="L974" t="str">
            <v>AGILITY LOGISTICS LIMITED</v>
          </cell>
          <cell r="M974">
            <v>44027.686122685183</v>
          </cell>
          <cell r="N974" t="str">
            <v>Pend</v>
          </cell>
          <cell r="O974"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74" t="str">
            <v>C4</v>
          </cell>
          <cell r="Q974" t="str">
            <v>KE</v>
          </cell>
          <cell r="R974" t="str">
            <v>NL</v>
          </cell>
          <cell r="S974" t="str">
            <v>5. 30 DAYS TO 1 YEAR</v>
          </cell>
          <cell r="T974" t="str">
            <v>RELEASE PROCESS</v>
          </cell>
        </row>
        <row r="975">
          <cell r="A975" t="str">
            <v>MRSU3505271</v>
          </cell>
          <cell r="B975">
            <v>40</v>
          </cell>
          <cell r="C975">
            <v>44023</v>
          </cell>
          <cell r="D975">
            <v>46</v>
          </cell>
          <cell r="E975" t="str">
            <v>203354697</v>
          </cell>
          <cell r="F975" t="str">
            <v>ICDN</v>
          </cell>
          <cell r="G975" t="str">
            <v>A2D/24/04/1</v>
          </cell>
          <cell r="H975" t="str">
            <v>2020</v>
          </cell>
          <cell r="I975" t="str">
            <v>ICD</v>
          </cell>
          <cell r="J975">
            <v>223198</v>
          </cell>
          <cell r="K975" t="str">
            <v>BIOLITE HOLDINGS KENYA LIMITED</v>
          </cell>
          <cell r="L975" t="str">
            <v>ROCHESTER GROUP LIMITED</v>
          </cell>
          <cell r="M975">
            <v>44047.6872337963</v>
          </cell>
          <cell r="N975" t="str">
            <v>Pend</v>
          </cell>
          <cell r="O975" t="str">
            <v>SOLAR HOME 620  ANGAZA       INTRANSIT TO ICD EMBAKASI NAIROBI</v>
          </cell>
          <cell r="P975" t="str">
            <v>C4</v>
          </cell>
          <cell r="Q975" t="str">
            <v>KE</v>
          </cell>
          <cell r="R975" t="str">
            <v>CN</v>
          </cell>
          <cell r="S975" t="str">
            <v>5. 30 DAYS TO 1 YEAR</v>
          </cell>
          <cell r="T975" t="str">
            <v>RELEASE PROCESS</v>
          </cell>
        </row>
        <row r="976">
          <cell r="A976" t="str">
            <v>MSKU9053223</v>
          </cell>
          <cell r="B976">
            <v>40</v>
          </cell>
          <cell r="C976">
            <v>44023</v>
          </cell>
          <cell r="D976">
            <v>46</v>
          </cell>
          <cell r="E976" t="str">
            <v>HG0197534</v>
          </cell>
          <cell r="F976" t="str">
            <v>ICDN</v>
          </cell>
          <cell r="G976" t="str">
            <v>A2D/20/06/1</v>
          </cell>
          <cell r="H976">
            <v>0</v>
          </cell>
          <cell r="I976">
            <v>0</v>
          </cell>
          <cell r="J976">
            <v>0</v>
          </cell>
          <cell r="K976" t="str">
            <v>Pend</v>
          </cell>
          <cell r="L976" t="str">
            <v>Pend</v>
          </cell>
          <cell r="M976" t="str">
            <v>Pend</v>
          </cell>
          <cell r="N976" t="str">
            <v>Pend</v>
          </cell>
          <cell r="O976" t="str">
            <v>MOTORCYCLES IN CKD       FAX  86-750-2033167     PIN NO   P051207140T</v>
          </cell>
          <cell r="P976" t="str">
            <v>Pend</v>
          </cell>
          <cell r="Q976" t="str">
            <v>KE</v>
          </cell>
          <cell r="R976" t="str">
            <v>CN</v>
          </cell>
          <cell r="S976" t="str">
            <v>5. 30 DAYS TO 1 YEAR</v>
          </cell>
          <cell r="T976" t="str">
            <v>PENDING DECLARATION</v>
          </cell>
        </row>
        <row r="977">
          <cell r="A977" t="str">
            <v>MSCU5996370</v>
          </cell>
          <cell r="B977">
            <v>40</v>
          </cell>
          <cell r="C977">
            <v>44023</v>
          </cell>
          <cell r="D977">
            <v>46</v>
          </cell>
          <cell r="E977" t="str">
            <v>MEDUDM175151</v>
          </cell>
          <cell r="F977" t="str">
            <v>ICDN</v>
          </cell>
          <cell r="G977" t="str">
            <v>A1D/76/03/2</v>
          </cell>
          <cell r="H977">
            <v>0</v>
          </cell>
          <cell r="I977">
            <v>0</v>
          </cell>
          <cell r="J977">
            <v>0</v>
          </cell>
          <cell r="K977" t="str">
            <v>Pend</v>
          </cell>
          <cell r="L977" t="str">
            <v>Pend</v>
          </cell>
          <cell r="M977" t="str">
            <v>Pend</v>
          </cell>
          <cell r="N977" t="str">
            <v>Pend</v>
          </cell>
          <cell r="O977" t="str">
            <v>POLYPROPYLENE HOMOPOLYMER  506P                       24 750 MT POLYPROPYLENE    HOMOPOLYMER 506P           PALLETIZED 55 BAGS OF 25   KG                         TOTAL NO OF PACKAGES  990  BAGS                       CARGO NET WEIGHT  24 750   MT                         CARGO GROSS WEIGHT  25 290 MT                         CONT R TARE WEIGHT  3 780  MT                         CONT R GROSS WEIGHT        29 070 MT                  SALES ORDER NO  3304774    SABIC DELIVERY NO          802533868                  H S CODE  3902 10 00 00 00 FREIGHT PREPAID</v>
          </cell>
          <cell r="P977" t="str">
            <v>Pend</v>
          </cell>
          <cell r="Q977" t="str">
            <v>KE</v>
          </cell>
          <cell r="R977" t="str">
            <v>SA</v>
          </cell>
          <cell r="S977" t="str">
            <v>5. 30 DAYS TO 1 YEAR</v>
          </cell>
          <cell r="T977" t="str">
            <v>PENDING DECLARATION</v>
          </cell>
        </row>
        <row r="978">
          <cell r="A978" t="str">
            <v>CMAU3191538</v>
          </cell>
          <cell r="B978">
            <v>20</v>
          </cell>
          <cell r="C978">
            <v>44023</v>
          </cell>
          <cell r="D978">
            <v>46</v>
          </cell>
          <cell r="E978" t="str">
            <v>HBG1402843</v>
          </cell>
          <cell r="F978" t="str">
            <v>ICDN</v>
          </cell>
          <cell r="G978" t="str">
            <v>FIRE</v>
          </cell>
          <cell r="H978" t="str">
            <v>2020</v>
          </cell>
          <cell r="I978" t="str">
            <v>ICD</v>
          </cell>
          <cell r="J978">
            <v>216859</v>
          </cell>
          <cell r="K978" t="str">
            <v>UPFIELD KENYA MANUFACTURING LIMITED</v>
          </cell>
          <cell r="L978" t="str">
            <v>AGILITY LOGISTICS LIMITED</v>
          </cell>
          <cell r="M978">
            <v>44027.686122685183</v>
          </cell>
          <cell r="N978" t="str">
            <v>Pend</v>
          </cell>
          <cell r="O978"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78" t="str">
            <v>C4</v>
          </cell>
          <cell r="Q978" t="str">
            <v>KE</v>
          </cell>
          <cell r="R978" t="str">
            <v>NL</v>
          </cell>
          <cell r="S978" t="str">
            <v>5. 30 DAYS TO 1 YEAR</v>
          </cell>
          <cell r="T978" t="str">
            <v>RELEASE PROCESS</v>
          </cell>
        </row>
        <row r="979">
          <cell r="A979" t="str">
            <v>MSKU9225024</v>
          </cell>
          <cell r="B979">
            <v>40</v>
          </cell>
          <cell r="C979">
            <v>44023</v>
          </cell>
          <cell r="D979">
            <v>46</v>
          </cell>
          <cell r="E979" t="str">
            <v>203380003</v>
          </cell>
          <cell r="F979" t="str">
            <v>ICDN</v>
          </cell>
          <cell r="G979" t="str">
            <v>A1D/40/02/4</v>
          </cell>
          <cell r="H979" t="str">
            <v>2020</v>
          </cell>
          <cell r="I979" t="str">
            <v>ICD</v>
          </cell>
          <cell r="J979">
            <v>223735</v>
          </cell>
          <cell r="K979" t="str">
            <v>BIOLITE HOLDINGS KENYA LIMITED</v>
          </cell>
          <cell r="L979" t="str">
            <v>ROCHESTER GROUP LIMITED</v>
          </cell>
          <cell r="M979" t="str">
            <v>Pend</v>
          </cell>
          <cell r="N979" t="str">
            <v>Pend</v>
          </cell>
          <cell r="O979" t="str">
            <v>SOLAR MULTI-LIGHT SYSTEM  3650PCS ALL PACKED IN 365CTNS    SOLAR HOME 620 R-LOCKED  SH620R-LK-A  PO NO   537  PACKING  4 PCS CTN  LAST CARTO N 2PCS CTN  63 CTNS   250 PCS      INTRANSIT TO ICD EMBAKASI NAIROBI</v>
          </cell>
          <cell r="P979" t="str">
            <v>C4</v>
          </cell>
          <cell r="Q979" t="str">
            <v>KE</v>
          </cell>
          <cell r="R979" t="str">
            <v>CN</v>
          </cell>
          <cell r="S979" t="str">
            <v>5. 30 DAYS TO 1 YEAR</v>
          </cell>
          <cell r="T979" t="str">
            <v>PENDING DPC</v>
          </cell>
        </row>
        <row r="980">
          <cell r="A980" t="str">
            <v>MSKU0411542</v>
          </cell>
          <cell r="B980">
            <v>40</v>
          </cell>
          <cell r="C980">
            <v>44023</v>
          </cell>
          <cell r="D980">
            <v>46</v>
          </cell>
          <cell r="E980" t="str">
            <v>203341205</v>
          </cell>
          <cell r="F980" t="str">
            <v>ICDN</v>
          </cell>
          <cell r="G980" t="str">
            <v>A1C/18/06/2</v>
          </cell>
          <cell r="H980" t="str">
            <v>2020</v>
          </cell>
          <cell r="I980" t="str">
            <v>ICD</v>
          </cell>
          <cell r="J980">
            <v>219167</v>
          </cell>
          <cell r="K980" t="str">
            <v>BIOLITE HOLDINGS KENYA LIMITED</v>
          </cell>
          <cell r="L980" t="str">
            <v>ROCHESTER GROUP LIMITED</v>
          </cell>
          <cell r="M980">
            <v>44026.617812500001</v>
          </cell>
          <cell r="N980" t="str">
            <v>Pend</v>
          </cell>
          <cell r="O980" t="str">
            <v>BIOLITE SOLAR HOME 5000  TV W   LIGHTS - AN  SHE 5000  ITEM NO  SEB002 -AN- A  PO NO  PO524  768 PCS 768 CTNS  WITH EXPANSION CABLES  1114 PC S   9 CTNS      INTRANSIT TO ICD EMBAKASI NAIROBI</v>
          </cell>
          <cell r="P980" t="str">
            <v>C4</v>
          </cell>
          <cell r="Q980" t="str">
            <v>KE</v>
          </cell>
          <cell r="R980" t="str">
            <v>CN</v>
          </cell>
          <cell r="S980" t="str">
            <v>5. 30 DAYS TO 1 YEAR</v>
          </cell>
          <cell r="T980" t="str">
            <v>RELEASE PROCESS</v>
          </cell>
        </row>
        <row r="981">
          <cell r="A981" t="str">
            <v>CMAU3288805</v>
          </cell>
          <cell r="B981">
            <v>20</v>
          </cell>
          <cell r="C981">
            <v>44024</v>
          </cell>
          <cell r="D981">
            <v>45</v>
          </cell>
          <cell r="E981" t="str">
            <v>HBG1402843</v>
          </cell>
          <cell r="F981" t="str">
            <v>ICDN</v>
          </cell>
          <cell r="G981" t="str">
            <v>CFS1</v>
          </cell>
          <cell r="H981" t="str">
            <v>2020</v>
          </cell>
          <cell r="I981" t="str">
            <v>ICD</v>
          </cell>
          <cell r="J981">
            <v>216859</v>
          </cell>
          <cell r="K981" t="str">
            <v>UPFIELD KENYA MANUFACTURING LIMITED</v>
          </cell>
          <cell r="L981" t="str">
            <v>AGILITY LOGISTICS LIMITED</v>
          </cell>
          <cell r="M981">
            <v>44027.686122685183</v>
          </cell>
          <cell r="N981" t="str">
            <v>Pend</v>
          </cell>
          <cell r="O981"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81" t="str">
            <v>C4</v>
          </cell>
          <cell r="Q981" t="str">
            <v>KE</v>
          </cell>
          <cell r="R981" t="str">
            <v>NL</v>
          </cell>
          <cell r="S981" t="str">
            <v>5. 30 DAYS TO 1 YEAR</v>
          </cell>
          <cell r="T981" t="str">
            <v>RELEASE PROCESS</v>
          </cell>
        </row>
        <row r="982">
          <cell r="A982" t="str">
            <v>CMAU3055505</v>
          </cell>
          <cell r="B982">
            <v>20</v>
          </cell>
          <cell r="C982">
            <v>44024</v>
          </cell>
          <cell r="D982">
            <v>45</v>
          </cell>
          <cell r="E982" t="str">
            <v>HBG1402843</v>
          </cell>
          <cell r="F982" t="str">
            <v>ICDN</v>
          </cell>
          <cell r="G982" t="str">
            <v>CFS1</v>
          </cell>
          <cell r="H982" t="str">
            <v>2020</v>
          </cell>
          <cell r="I982" t="str">
            <v>ICD</v>
          </cell>
          <cell r="J982">
            <v>216859</v>
          </cell>
          <cell r="K982" t="str">
            <v>UPFIELD KENYA MANUFACTURING LIMITED</v>
          </cell>
          <cell r="L982" t="str">
            <v>AGILITY LOGISTICS LIMITED</v>
          </cell>
          <cell r="M982">
            <v>44027.686122685183</v>
          </cell>
          <cell r="N982" t="str">
            <v>Pend</v>
          </cell>
          <cell r="O982"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82" t="str">
            <v>C4</v>
          </cell>
          <cell r="Q982" t="str">
            <v>KE</v>
          </cell>
          <cell r="R982" t="str">
            <v>NL</v>
          </cell>
          <cell r="S982" t="str">
            <v>5. 30 DAYS TO 1 YEAR</v>
          </cell>
          <cell r="T982" t="str">
            <v>RELEASE PROCESS</v>
          </cell>
        </row>
        <row r="983">
          <cell r="A983" t="str">
            <v>CMAU0724696</v>
          </cell>
          <cell r="B983">
            <v>20</v>
          </cell>
          <cell r="C983">
            <v>44024</v>
          </cell>
          <cell r="D983">
            <v>45</v>
          </cell>
          <cell r="E983" t="str">
            <v>HBG1402843</v>
          </cell>
          <cell r="F983" t="str">
            <v>ICDN</v>
          </cell>
          <cell r="G983" t="str">
            <v>A1B/11/05/3</v>
          </cell>
          <cell r="H983" t="str">
            <v>2020</v>
          </cell>
          <cell r="I983" t="str">
            <v>ICD</v>
          </cell>
          <cell r="J983">
            <v>216859</v>
          </cell>
          <cell r="K983" t="str">
            <v>UPFIELD KENYA MANUFACTURING LIMITED</v>
          </cell>
          <cell r="L983" t="str">
            <v>AGILITY LOGISTICS LIMITED</v>
          </cell>
          <cell r="M983">
            <v>44027.686122685183</v>
          </cell>
          <cell r="N983" t="str">
            <v>Pend</v>
          </cell>
          <cell r="O983"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83" t="str">
            <v>C4</v>
          </cell>
          <cell r="Q983" t="str">
            <v>KE</v>
          </cell>
          <cell r="R983" t="str">
            <v>NL</v>
          </cell>
          <cell r="S983" t="str">
            <v>5. 30 DAYS TO 1 YEAR</v>
          </cell>
          <cell r="T983" t="str">
            <v>RELEASE PROCESS</v>
          </cell>
        </row>
        <row r="984">
          <cell r="A984" t="str">
            <v>CMAU3219194</v>
          </cell>
          <cell r="B984">
            <v>20</v>
          </cell>
          <cell r="C984">
            <v>44024</v>
          </cell>
          <cell r="D984">
            <v>45</v>
          </cell>
          <cell r="E984" t="str">
            <v>HBG1402843</v>
          </cell>
          <cell r="F984" t="str">
            <v>ICDN</v>
          </cell>
          <cell r="G984" t="str">
            <v>A1B/09/02/2</v>
          </cell>
          <cell r="H984" t="str">
            <v>2020</v>
          </cell>
          <cell r="I984" t="str">
            <v>ICD</v>
          </cell>
          <cell r="J984">
            <v>216859</v>
          </cell>
          <cell r="K984" t="str">
            <v>UPFIELD KENYA MANUFACTURING LIMITED</v>
          </cell>
          <cell r="L984" t="str">
            <v>AGILITY LOGISTICS LIMITED</v>
          </cell>
          <cell r="M984">
            <v>44027.686122685183</v>
          </cell>
          <cell r="N984" t="str">
            <v>Pend</v>
          </cell>
          <cell r="O984"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84" t="str">
            <v>C4</v>
          </cell>
          <cell r="Q984" t="str">
            <v>KE</v>
          </cell>
          <cell r="R984" t="str">
            <v>NL</v>
          </cell>
          <cell r="S984" t="str">
            <v>5. 30 DAYS TO 1 YEAR</v>
          </cell>
          <cell r="T984" t="str">
            <v>RELEASE PROCESS</v>
          </cell>
        </row>
        <row r="985">
          <cell r="A985" t="str">
            <v>CAIU8871514</v>
          </cell>
          <cell r="B985">
            <v>40</v>
          </cell>
          <cell r="C985">
            <v>44024</v>
          </cell>
          <cell r="D985">
            <v>45</v>
          </cell>
          <cell r="E985" t="str">
            <v>CNKN137898</v>
          </cell>
          <cell r="F985" t="str">
            <v>ICDN</v>
          </cell>
          <cell r="G985" t="str">
            <v>A2A/26/03/2</v>
          </cell>
          <cell r="H985" t="str">
            <v>2020</v>
          </cell>
          <cell r="I985" t="str">
            <v>ICD</v>
          </cell>
          <cell r="J985">
            <v>223470</v>
          </cell>
          <cell r="K985" t="str">
            <v>SCHINDLER LIMITED</v>
          </cell>
          <cell r="L985" t="str">
            <v>STAREX FREIGHTERS LIMITED</v>
          </cell>
          <cell r="M985">
            <v>44046.795706018522</v>
          </cell>
          <cell r="N985" t="str">
            <v>Pend</v>
          </cell>
          <cell r="O985" t="str">
            <v>ELEVATOR MATERIAL FOR PROJECT ANNIVERSARY TOWERS HS-CODE 842810  TEL 25 420 3340 819 ELEVATOR MATERIAL FOR PROJECT ANNIVERSARY TOWERS HS-CODE 842810 QCHN009510 ELEVATOR MATERIAL FOR PROJECT ANNIVERSARY TOWERS HS-CODE 842810</v>
          </cell>
          <cell r="P985" t="str">
            <v>C4</v>
          </cell>
          <cell r="Q985" t="str">
            <v>KE</v>
          </cell>
          <cell r="R985" t="str">
            <v>CN</v>
          </cell>
          <cell r="S985" t="str">
            <v>5. 30 DAYS TO 1 YEAR</v>
          </cell>
          <cell r="T985" t="str">
            <v>RELEASE PROCESS</v>
          </cell>
        </row>
        <row r="986">
          <cell r="A986" t="str">
            <v>MEDU1885219</v>
          </cell>
          <cell r="B986">
            <v>20</v>
          </cell>
          <cell r="C986">
            <v>44024</v>
          </cell>
          <cell r="D986">
            <v>45</v>
          </cell>
          <cell r="E986" t="str">
            <v>MEDUMH937879</v>
          </cell>
          <cell r="F986" t="str">
            <v>ICDN</v>
          </cell>
          <cell r="G986" t="str">
            <v>Pend</v>
          </cell>
          <cell r="H986" t="str">
            <v>2020</v>
          </cell>
          <cell r="I986" t="str">
            <v>ICD</v>
          </cell>
          <cell r="J986">
            <v>226431</v>
          </cell>
          <cell r="K986" t="str">
            <v>CHARMING GENERAL TRADING LIMITED</v>
          </cell>
          <cell r="L986" t="str">
            <v>UNITED CLEARING COMPANY LIMITED</v>
          </cell>
          <cell r="M986">
            <v>44055.710034722222</v>
          </cell>
          <cell r="N986">
            <v>44063.819131944445</v>
          </cell>
          <cell r="O986" t="str">
            <v>ETHYL ACETATE HAZ DETAILS  - IMO Class  3 and UN Number   1173 PG  II FLASHPOINT   -4 DEG C TOTAL  320 Drums ETHYL ACE TATE 320 NOS OF 210 KGS HD PE DRUMS TOTAL GROSS WEIGH T  69920 KGS TOTAL NET WEI GHT  67200 KGS COUNTRY OF  ORIGIN  INDIA S BILL 33032 34   3303876 and 3324157  DT   19 06 2020 and 20 06 2020  THROUGH BL HAZ DETAILS -   IMO Class  3 and UN Number   1173 PG  II FLASHPOINT   - 4 DEG C   Tax Id  P0518400 99P ETHYL ACETATE HAZ DETAILS  - IMO Class  3 and UN Number   1173 PG  II FLASHPOINT   -4 DEG C</v>
          </cell>
          <cell r="P986" t="str">
            <v>C4</v>
          </cell>
          <cell r="Q986" t="str">
            <v>KE</v>
          </cell>
          <cell r="R986" t="str">
            <v>IN</v>
          </cell>
          <cell r="S986" t="str">
            <v>5. 30 DAYS TO 1 YEAR</v>
          </cell>
          <cell r="T986" t="str">
            <v>RELEASED BUT IN YARD</v>
          </cell>
        </row>
        <row r="987">
          <cell r="A987" t="str">
            <v>EITU0518626</v>
          </cell>
          <cell r="B987">
            <v>20</v>
          </cell>
          <cell r="C987">
            <v>44024</v>
          </cell>
          <cell r="D987">
            <v>45</v>
          </cell>
          <cell r="E987" t="str">
            <v>100080042011</v>
          </cell>
          <cell r="F987" t="str">
            <v>ICDN</v>
          </cell>
          <cell r="G987" t="str">
            <v>M0A/33/01/2</v>
          </cell>
          <cell r="H987" t="str">
            <v>2020</v>
          </cell>
          <cell r="I987" t="str">
            <v>ICD</v>
          </cell>
          <cell r="J987">
            <v>224376</v>
          </cell>
          <cell r="K987" t="str">
            <v>ENDMOR STEEL MILLERS LIMITED</v>
          </cell>
          <cell r="L987" t="str">
            <v>OCEANIC CARGO AGENCY LIMITED</v>
          </cell>
          <cell r="M987" t="str">
            <v>Pend</v>
          </cell>
          <cell r="N987" t="str">
            <v>Pend</v>
          </cell>
          <cell r="O987" t="str">
            <v>TOTAL 48 BAGS ONLYTOTAL 48 JUMBO BAGSSTANDARD EXPORT SEA-WORTHY PACKIN GRAMMING MASSH S  CODE 3816 0000IDF NUMBER  E2003310962AS PER PURCHASE ORDER NO  005 DATED 25 02 2020AS PER PROFORMA INVOICE NO 48 JUMBO BAGS TOTAL 48 BAGS ONLY TOTAL 48 JUMBO BAGS STANDARD EXPORT SEA-WORTHY PACKING RAMMING MASS H S  CODE 3816 0000 IDF NUMBER  E2003310962 AS PER PURCHASE ORDER NO  005 DATED  25 02 2020 AS PER PROFORMA INVOICE NO  JRRPL EXP 2019-20 084 DATED 24 02 2020 INVOICE NO  JRRPL 029A 20-21 DATED 22 05 2020SHIPPING BILL NO  2831369 DATED  26 05 2020 NET WEIGHT  54 000 MT 21 DAYS FREE DETENTION TIME ALLOWED AT PORT OF DISCHARGE  PH   0091-141-2335816 5134441 CARRIER S RESPONSIBILITY CEASES AT MOMBASA KILINDINI PORT  EMPTY RETURN TO OUR DESIGNATED INLAND EMPTY DEPOT IN MOMBASA IS UNDER FULL RESPONSIBILITY AND RISK OFMERCHANTS</v>
          </cell>
          <cell r="P987" t="str">
            <v>C4</v>
          </cell>
          <cell r="Q987" t="str">
            <v>KE</v>
          </cell>
          <cell r="R987" t="str">
            <v>IN</v>
          </cell>
          <cell r="S987" t="str">
            <v>5. 30 DAYS TO 1 YEAR</v>
          </cell>
          <cell r="T987" t="str">
            <v>PENDING DPC</v>
          </cell>
        </row>
        <row r="988">
          <cell r="A988" t="str">
            <v>CMAU3096818</v>
          </cell>
          <cell r="B988">
            <v>20</v>
          </cell>
          <cell r="C988">
            <v>44024</v>
          </cell>
          <cell r="D988">
            <v>45</v>
          </cell>
          <cell r="E988" t="str">
            <v>HBG1402843</v>
          </cell>
          <cell r="F988" t="str">
            <v>ICDN</v>
          </cell>
          <cell r="G988" t="str">
            <v>A2B/17/03/2</v>
          </cell>
          <cell r="H988" t="str">
            <v>2020</v>
          </cell>
          <cell r="I988" t="str">
            <v>ICD</v>
          </cell>
          <cell r="J988">
            <v>216859</v>
          </cell>
          <cell r="K988" t="str">
            <v>UPFIELD KENYA MANUFACTURING LIMITED</v>
          </cell>
          <cell r="L988" t="str">
            <v>AGILITY LOGISTICS LIMITED</v>
          </cell>
          <cell r="M988">
            <v>44027.686122685183</v>
          </cell>
          <cell r="N988" t="str">
            <v>Pend</v>
          </cell>
          <cell r="O988"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88" t="str">
            <v>C4</v>
          </cell>
          <cell r="Q988" t="str">
            <v>KE</v>
          </cell>
          <cell r="R988" t="str">
            <v>NL</v>
          </cell>
          <cell r="S988" t="str">
            <v>5. 30 DAYS TO 1 YEAR</v>
          </cell>
          <cell r="T988" t="str">
            <v>RELEASE PROCESS</v>
          </cell>
        </row>
        <row r="989">
          <cell r="A989" t="str">
            <v>CMAU3238471</v>
          </cell>
          <cell r="B989">
            <v>20</v>
          </cell>
          <cell r="C989">
            <v>44024</v>
          </cell>
          <cell r="D989">
            <v>45</v>
          </cell>
          <cell r="E989" t="str">
            <v>HBG1402843</v>
          </cell>
          <cell r="F989" t="str">
            <v>ICDN</v>
          </cell>
          <cell r="G989" t="str">
            <v>A1B/23/02/1</v>
          </cell>
          <cell r="H989" t="str">
            <v>2020</v>
          </cell>
          <cell r="I989" t="str">
            <v>ICD</v>
          </cell>
          <cell r="J989">
            <v>216859</v>
          </cell>
          <cell r="K989" t="str">
            <v>UPFIELD KENYA MANUFACTURING LIMITED</v>
          </cell>
          <cell r="L989" t="str">
            <v>AGILITY LOGISTICS LIMITED</v>
          </cell>
          <cell r="M989">
            <v>44027.686122685183</v>
          </cell>
          <cell r="N989" t="str">
            <v>Pend</v>
          </cell>
          <cell r="O989"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89" t="str">
            <v>C4</v>
          </cell>
          <cell r="Q989" t="str">
            <v>KE</v>
          </cell>
          <cell r="R989" t="str">
            <v>NL</v>
          </cell>
          <cell r="S989" t="str">
            <v>5. 30 DAYS TO 1 YEAR</v>
          </cell>
          <cell r="T989" t="str">
            <v>RELEASE PROCESS</v>
          </cell>
        </row>
        <row r="990">
          <cell r="A990" t="str">
            <v>TCKU6556549</v>
          </cell>
          <cell r="B990">
            <v>40</v>
          </cell>
          <cell r="C990">
            <v>44025</v>
          </cell>
          <cell r="D990">
            <v>44</v>
          </cell>
          <cell r="E990" t="str">
            <v>HLCUDX3200700045</v>
          </cell>
          <cell r="F990" t="str">
            <v>ICDN</v>
          </cell>
          <cell r="G990" t="str">
            <v>A1C/48/06/3</v>
          </cell>
          <cell r="H990" t="str">
            <v>2020</v>
          </cell>
          <cell r="I990" t="str">
            <v>ICD</v>
          </cell>
          <cell r="J990">
            <v>221458</v>
          </cell>
          <cell r="K990" t="str">
            <v xml:space="preserve">M A R U B E N I     C O R P O R A T I O </v>
          </cell>
          <cell r="L990" t="str">
            <v>BOLLORE TRANSPORT AND LOGISTICS KENYA LI</v>
          </cell>
          <cell r="M990">
            <v>44057.91128472222</v>
          </cell>
          <cell r="N990">
            <v>44068.692789351851</v>
          </cell>
          <cell r="O990" t="str">
            <v>FABRICATED STRUCTURAL STEEL COMPONENT PART OF GOODS WITH STANDARD ACCESSORIES OF GOODS WHICH ARE NECESSARY FOR OLKARIA I ADDITIONAL UNIT 6 POWER  DEVELOPMENT PROJECT</v>
          </cell>
          <cell r="P990" t="str">
            <v>C4</v>
          </cell>
          <cell r="Q990" t="str">
            <v>KE</v>
          </cell>
          <cell r="R990" t="str">
            <v>AE</v>
          </cell>
          <cell r="S990" t="str">
            <v>5. 30 DAYS TO 1 YEAR</v>
          </cell>
          <cell r="T990" t="str">
            <v>RELEASED BUT IN YARD</v>
          </cell>
        </row>
        <row r="991">
          <cell r="A991" t="str">
            <v>TCNU7494127</v>
          </cell>
          <cell r="B991">
            <v>40</v>
          </cell>
          <cell r="C991">
            <v>44025</v>
          </cell>
          <cell r="D991">
            <v>44</v>
          </cell>
          <cell r="E991" t="str">
            <v>HLCUDX3200700045</v>
          </cell>
          <cell r="F991" t="str">
            <v>ICDN</v>
          </cell>
          <cell r="G991" t="str">
            <v>A1A/70/03/2</v>
          </cell>
          <cell r="H991" t="str">
            <v>2020</v>
          </cell>
          <cell r="I991" t="str">
            <v>ICD</v>
          </cell>
          <cell r="J991">
            <v>221458</v>
          </cell>
          <cell r="K991" t="str">
            <v xml:space="preserve">M A R U B E N I     C O R P O R A T I O </v>
          </cell>
          <cell r="L991" t="str">
            <v>BOLLORE TRANSPORT AND LOGISTICS KENYA LI</v>
          </cell>
          <cell r="M991">
            <v>44057.91128472222</v>
          </cell>
          <cell r="N991">
            <v>44068.692789351851</v>
          </cell>
          <cell r="O991" t="str">
            <v>FABRICATED STRUCTURAL STEEL COMPONENT PART OF GOODS WITH STANDARD ACCESSORIES OF GOODS WHICH ARE NECESSARY FOR OLKARIA I ADDITIONAL UNIT 6 POWER  DEVELOPMENT PROJECT</v>
          </cell>
          <cell r="P991" t="str">
            <v>C4</v>
          </cell>
          <cell r="Q991" t="str">
            <v>KE</v>
          </cell>
          <cell r="R991" t="str">
            <v>AE</v>
          </cell>
          <cell r="S991" t="str">
            <v>5. 30 DAYS TO 1 YEAR</v>
          </cell>
          <cell r="T991" t="str">
            <v>RELEASED BUT IN YARD</v>
          </cell>
        </row>
        <row r="992">
          <cell r="A992" t="str">
            <v>CMAU3058470</v>
          </cell>
          <cell r="B992">
            <v>20</v>
          </cell>
          <cell r="C992">
            <v>44025</v>
          </cell>
          <cell r="D992">
            <v>44</v>
          </cell>
          <cell r="E992" t="str">
            <v>HBG1402843</v>
          </cell>
          <cell r="F992" t="str">
            <v>ICDN</v>
          </cell>
          <cell r="G992" t="str">
            <v>FIRE</v>
          </cell>
          <cell r="H992" t="str">
            <v>2020</v>
          </cell>
          <cell r="I992" t="str">
            <v>ICD</v>
          </cell>
          <cell r="J992">
            <v>216859</v>
          </cell>
          <cell r="K992" t="str">
            <v>UPFIELD KENYA MANUFACTURING LIMITED</v>
          </cell>
          <cell r="L992" t="str">
            <v>AGILITY LOGISTICS LIMITED</v>
          </cell>
          <cell r="M992">
            <v>44027.686122685183</v>
          </cell>
          <cell r="N992" t="str">
            <v>Pend</v>
          </cell>
          <cell r="O992"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P992" t="str">
            <v>C4</v>
          </cell>
          <cell r="Q992" t="str">
            <v>KE</v>
          </cell>
          <cell r="R992" t="str">
            <v>NL</v>
          </cell>
          <cell r="S992" t="str">
            <v>5. 30 DAYS TO 1 YEAR</v>
          </cell>
          <cell r="T992" t="str">
            <v>RELEASE PROCESS</v>
          </cell>
        </row>
        <row r="993">
          <cell r="A993" t="str">
            <v>HLXU8232473</v>
          </cell>
          <cell r="B993">
            <v>40</v>
          </cell>
          <cell r="C993">
            <v>44025</v>
          </cell>
          <cell r="D993">
            <v>44</v>
          </cell>
          <cell r="E993" t="str">
            <v>HLCUDX3200700045</v>
          </cell>
          <cell r="F993" t="str">
            <v>ICDN</v>
          </cell>
          <cell r="G993" t="str">
            <v>A2A/26/02/2</v>
          </cell>
          <cell r="H993" t="str">
            <v>2020</v>
          </cell>
          <cell r="I993" t="str">
            <v>ICD</v>
          </cell>
          <cell r="J993">
            <v>221458</v>
          </cell>
          <cell r="K993" t="str">
            <v xml:space="preserve">M A R U B E N I     C O R P O R A T I O </v>
          </cell>
          <cell r="L993" t="str">
            <v>BOLLORE TRANSPORT AND LOGISTICS KENYA LI</v>
          </cell>
          <cell r="M993">
            <v>44057.91128472222</v>
          </cell>
          <cell r="N993">
            <v>44068.692789351851</v>
          </cell>
          <cell r="O993" t="str">
            <v>FABRICATED STRUCTURAL STEEL COMPONENT PART OF GOODS WITH STANDARD ACCESSORIES OF GOODS WHICH ARE NECESSARY FOR OLKARIA I ADDITIONAL UNIT 6 POWER  DEVELOPMENT PROJECT</v>
          </cell>
          <cell r="P993" t="str">
            <v>C4</v>
          </cell>
          <cell r="Q993" t="str">
            <v>KE</v>
          </cell>
          <cell r="R993" t="str">
            <v>AE</v>
          </cell>
          <cell r="S993" t="str">
            <v>5. 30 DAYS TO 1 YEAR</v>
          </cell>
          <cell r="T993" t="str">
            <v>RELEASED BUT IN YARD</v>
          </cell>
        </row>
        <row r="994">
          <cell r="A994" t="str">
            <v>BSIU9510300</v>
          </cell>
          <cell r="B994">
            <v>40</v>
          </cell>
          <cell r="C994">
            <v>44026</v>
          </cell>
          <cell r="D994">
            <v>43</v>
          </cell>
          <cell r="E994" t="str">
            <v>091030278698</v>
          </cell>
          <cell r="F994" t="str">
            <v>ICDN</v>
          </cell>
          <cell r="G994" t="str">
            <v>SHED2</v>
          </cell>
          <cell r="H994" t="str">
            <v>2020</v>
          </cell>
          <cell r="I994" t="str">
            <v>ICD</v>
          </cell>
          <cell r="J994">
            <v>221184</v>
          </cell>
          <cell r="K994" t="str">
            <v>PRINCIPAL SECRETARY MINISTRY OF EDUCATIO</v>
          </cell>
          <cell r="L994" t="str">
            <v>SPEDAG INTERFREIGHT KENYA LIMITED</v>
          </cell>
          <cell r="M994">
            <v>44041.621504629627</v>
          </cell>
          <cell r="N994" t="str">
            <v>Pend</v>
          </cell>
          <cell r="O994" t="str">
            <v>1 X 40 HQ CONTAINER  -4 CASESEQUIPMENT FOR  PLANT OPERATION FOR EDUCAT IONAL AND TRAINING PURPOSESONLY CONTRACT NUMBER  D-002174-001 WITHCICA N INVOICE NUMBER   INV-180008-03-KIS-B  TEL   254 020 3318581N M 1 X 40 HQ CONTAINER  - 4 CASES EQUIPMENT FOR  PLANT OPERATION  FOR EDUCATIONAL AND TRAINING PURPOSES ONLY  CONTRACT NUMBER  D-002174-001 WITH CICAN INVOICE NUMBER    INV-180008-03-KIS-B   TEL   254 020 3318581 PIN NO  P051098571N</v>
          </cell>
          <cell r="P994" t="str">
            <v>C4</v>
          </cell>
          <cell r="Q994" t="str">
            <v>KE</v>
          </cell>
          <cell r="R994" t="str">
            <v>MY</v>
          </cell>
          <cell r="S994" t="str">
            <v>5. 30 DAYS TO 1 YEAR</v>
          </cell>
          <cell r="T994" t="str">
            <v>RELEASE PROCESS</v>
          </cell>
        </row>
        <row r="995">
          <cell r="A995" t="str">
            <v>TCLU6562106</v>
          </cell>
          <cell r="B995">
            <v>40</v>
          </cell>
          <cell r="C995">
            <v>44026</v>
          </cell>
          <cell r="D995">
            <v>43</v>
          </cell>
          <cell r="E995" t="str">
            <v>CNKN137866</v>
          </cell>
          <cell r="F995" t="str">
            <v>ICDN</v>
          </cell>
          <cell r="G995" t="str">
            <v>A1A/50/06/1</v>
          </cell>
          <cell r="H995" t="str">
            <v>2020</v>
          </cell>
          <cell r="I995" t="str">
            <v>ICD</v>
          </cell>
          <cell r="J995">
            <v>227607</v>
          </cell>
          <cell r="K995" t="str">
            <v>MINISTRY OF HEALTH MURANGA COUNTY - KENY</v>
          </cell>
          <cell r="L995" t="str">
            <v>SPEDAG INTERFREIGHT KENYA LIMITED</v>
          </cell>
          <cell r="M995" t="str">
            <v>Pend</v>
          </cell>
          <cell r="N995" t="str">
            <v>Pend</v>
          </cell>
          <cell r="O995" t="str">
            <v>WHEELCHAIRS WHEELCHAIR SPARE PARTS HS-CODE 87142000    CONTACT  DR JOSEPH MBAI-PAULINE WAIRIMU NGIGI PHONE  DR MBAI  +254 0 729 344 229  PAULINE NGIGI  EMAIL  DIPEK MBAI-GMAIL COM Tax Id is  P051419267Q  QCHN009510</v>
          </cell>
          <cell r="P995" t="str">
            <v>C4</v>
          </cell>
          <cell r="Q995" t="str">
            <v>KE</v>
          </cell>
          <cell r="R995" t="str">
            <v>CN</v>
          </cell>
          <cell r="S995" t="str">
            <v>5. 30 DAYS TO 1 YEAR</v>
          </cell>
          <cell r="T995" t="str">
            <v>PENDING DPC</v>
          </cell>
        </row>
        <row r="996">
          <cell r="A996" t="str">
            <v>CAXU8107283</v>
          </cell>
          <cell r="B996">
            <v>40</v>
          </cell>
          <cell r="C996">
            <v>44027</v>
          </cell>
          <cell r="D996">
            <v>42</v>
          </cell>
          <cell r="E996" t="str">
            <v>RTM0984440</v>
          </cell>
          <cell r="F996" t="str">
            <v>ICDN</v>
          </cell>
          <cell r="G996" t="str">
            <v>M1A/58/02/1</v>
          </cell>
          <cell r="H996" t="str">
            <v>2020</v>
          </cell>
          <cell r="I996" t="str">
            <v>ICD</v>
          </cell>
          <cell r="J996">
            <v>219960</v>
          </cell>
          <cell r="K996" t="str">
            <v>PRINCIPAL SECRETARY MINISTRY OF EDUCATIO</v>
          </cell>
          <cell r="L996" t="str">
            <v>SPEDAG INTERFREIGHT KENYA LIMITED</v>
          </cell>
          <cell r="M996">
            <v>44056.75408564815</v>
          </cell>
          <cell r="N996" t="str">
            <v>Pend</v>
          </cell>
          <cell r="O996" t="str">
            <v>PRINT ECC FREIGHT PREPAID EQUIPMENT FOR  DAIRY PROCESSNG  AGRICULTURE EXTENTION  INDUSTRIAL CONTROLS AND PATRY COOK CONTRACT NUMBER  D-002174-001 WITH CICAN INVOICE NUMBER  INV-180008-11  DIRECT  +254 730 166 737 MOBILE  +254 731 999 176 FAX  +254 20 205 5579 AGNES CHIGULU-SPEDAGINTERFREIGHT COM</v>
          </cell>
          <cell r="P996" t="str">
            <v>C4</v>
          </cell>
          <cell r="Q996" t="str">
            <v>KE</v>
          </cell>
          <cell r="R996" t="str">
            <v>NL</v>
          </cell>
          <cell r="S996" t="str">
            <v>5. 30 DAYS TO 1 YEAR</v>
          </cell>
          <cell r="T996" t="str">
            <v>RELEASE PROCESS</v>
          </cell>
        </row>
        <row r="997">
          <cell r="A997" t="str">
            <v>TCNU2379413</v>
          </cell>
          <cell r="B997">
            <v>40</v>
          </cell>
          <cell r="C997">
            <v>44028</v>
          </cell>
          <cell r="D997">
            <v>41</v>
          </cell>
          <cell r="E997" t="str">
            <v>MEDUMV067597</v>
          </cell>
          <cell r="F997" t="str">
            <v>ICDN</v>
          </cell>
          <cell r="G997" t="str">
            <v>A2A/10/04/1</v>
          </cell>
          <cell r="H997">
            <v>0</v>
          </cell>
          <cell r="I997">
            <v>0</v>
          </cell>
          <cell r="J997">
            <v>0</v>
          </cell>
          <cell r="K997" t="str">
            <v>Pend</v>
          </cell>
          <cell r="L997" t="str">
            <v>Pend</v>
          </cell>
          <cell r="M997" t="str">
            <v>Pend</v>
          </cell>
          <cell r="N997" t="str">
            <v>Pend</v>
          </cell>
          <cell r="O997" t="str">
            <v>PEANUT BOLD 50 60 1040 VAC UUM BAGS OF 25 KGS NET CON TRACT  1302 DT  21 05 2020 TOTAL GROSS WEIGHT  26187  KGS TOTAL NET WEIGHT  260  00 KGS H S  CODE 12024210  Shipping bill no 3481648 D ate  29 06 2020</v>
          </cell>
          <cell r="P997" t="str">
            <v>Pend</v>
          </cell>
          <cell r="Q997" t="str">
            <v>KE</v>
          </cell>
          <cell r="R997" t="str">
            <v>IN</v>
          </cell>
          <cell r="S997" t="str">
            <v>5. 30 DAYS TO 1 YEAR</v>
          </cell>
          <cell r="T997" t="str">
            <v>PENDING DECLARATION</v>
          </cell>
        </row>
        <row r="998">
          <cell r="A998" t="str">
            <v>MRKU6533823</v>
          </cell>
          <cell r="B998">
            <v>20</v>
          </cell>
          <cell r="C998">
            <v>44028</v>
          </cell>
          <cell r="D998">
            <v>41</v>
          </cell>
          <cell r="E998" t="str">
            <v>910839729</v>
          </cell>
          <cell r="F998" t="str">
            <v>ICDN</v>
          </cell>
          <cell r="G998" t="str">
            <v>A4D/27/01/1</v>
          </cell>
          <cell r="H998" t="str">
            <v>2020</v>
          </cell>
          <cell r="I998" t="str">
            <v>ICD</v>
          </cell>
          <cell r="J998">
            <v>228440</v>
          </cell>
          <cell r="K998" t="str">
            <v>AGRICHEM AFRICA LIMITED</v>
          </cell>
          <cell r="L998" t="str">
            <v>MAGNETIC KENYA LIMITED</v>
          </cell>
          <cell r="M998">
            <v>44063.659942129627</v>
          </cell>
          <cell r="N998">
            <v>44068.656770833331</v>
          </cell>
          <cell r="O998" t="str">
            <v>720 UN APPROVED HDPE BAG  OF 25 KGS NET WEIGHT EACH  CONTAINING   INDI AN ORIGIN  PESTICIDES   FORMULATIONS  SULPHUR 80 WDG  720 UN APPROVED HDPE BAG OF 25  KG  WEIGHT EACH  INVOICE NO EXP 0009 20-21  DT  10-06- 2020  S BILL NO  3112236 DATED  10 06 2020  HS CODE   38089290   IEC N O  0815904924  PSN  ENVIRONMENTALLY HAZARDOUS SUBSTANCE  SOLID  N O S TECHNICAL NAME  SULPHUR 80 WDG      CLASS  9 PACKING LNSTRUCTION P002      UN NO    3077      PACKAGE GROUP   III      EMS NO   F-A  S-F      FLASHPOINT   160 0 C      MARINE POLLUTANT   NO      PACKING CODE  5M2 Z 26 S 19   IND 73568043      EMERGENCY CONTACT NAME   MAHE SH RAGHAVAN      EMERGENCY PHONE NO COUNTRY  00      EMERGENCY PHONE NO    09909979938      NET WEIGHT   18000 00 KGS  FREIGHT  PREPAID    I NTRANSIT TO ICD EMBAKASI NAIROBI</v>
          </cell>
          <cell r="P998" t="str">
            <v>C4</v>
          </cell>
          <cell r="Q998" t="str">
            <v>KE</v>
          </cell>
          <cell r="R998" t="str">
            <v>IN</v>
          </cell>
          <cell r="S998" t="str">
            <v>5. 30 DAYS TO 1 YEAR</v>
          </cell>
          <cell r="T998" t="str">
            <v>RELEASED BUT IN YARD</v>
          </cell>
        </row>
        <row r="999">
          <cell r="A999" t="str">
            <v>MSKU5996506</v>
          </cell>
          <cell r="B999">
            <v>20</v>
          </cell>
          <cell r="C999">
            <v>44030</v>
          </cell>
          <cell r="D999">
            <v>39</v>
          </cell>
          <cell r="E999" t="str">
            <v>910859721</v>
          </cell>
          <cell r="F999" t="str">
            <v>ICDN</v>
          </cell>
          <cell r="G999" t="str">
            <v>A3A/37/06/1</v>
          </cell>
          <cell r="H999" t="str">
            <v>2020</v>
          </cell>
          <cell r="I999" t="str">
            <v>ICD</v>
          </cell>
          <cell r="J999">
            <v>223599</v>
          </cell>
          <cell r="K999" t="str">
            <v>GILOIL COMPANY LIMITED</v>
          </cell>
          <cell r="L999" t="str">
            <v>INTRASPEED ARCPRO KENYA LIMITED</v>
          </cell>
          <cell r="M999" t="str">
            <v>Pend</v>
          </cell>
          <cell r="N999" t="str">
            <v>Pend</v>
          </cell>
          <cell r="O999" t="str">
            <v>TOTAL  97  NINTY SEVEN PACKAGES ONLY   CD-B27 53 SHEETSET 1200X600 WHI TE 0 3MM  CD-B27 53 SHEETSET 1200X600 WHITE 0 4MM  CYCLOHEXANONE  PVC GLUE   PVC RESIN  PVC PIPE  PVC VALVE  PVC FITTINGS  S  BILL NO 319488 2 DT   15 06 2020  GROSS WT 3173 000 KGS   NET WT 3051 000 KGS    HAZ DETAILS     IMO CLASS  3  UN NO  1133  FLASHPOINT 43 6 C  MARINE POLLUTANT N  EMS NO F-E  EMS NO S-D  PACKAGE GROUP  II</v>
          </cell>
          <cell r="P999" t="str">
            <v>C4</v>
          </cell>
          <cell r="Q999" t="str">
            <v>KE</v>
          </cell>
          <cell r="R999" t="str">
            <v>IN</v>
          </cell>
          <cell r="S999" t="str">
            <v>5. 30 DAYS TO 1 YEAR</v>
          </cell>
          <cell r="T999" t="str">
            <v>PENDING DPC</v>
          </cell>
        </row>
        <row r="1000">
          <cell r="A1000" t="str">
            <v>HJCU2203777</v>
          </cell>
          <cell r="B1000">
            <v>20</v>
          </cell>
          <cell r="C1000">
            <v>44030</v>
          </cell>
          <cell r="D1000">
            <v>39</v>
          </cell>
          <cell r="E1000" t="str">
            <v>ME007269</v>
          </cell>
          <cell r="F1000" t="str">
            <v>ICDN</v>
          </cell>
          <cell r="G1000" t="str">
            <v>A1B/33/02/2</v>
          </cell>
          <cell r="H1000">
            <v>0</v>
          </cell>
          <cell r="I1000">
            <v>0</v>
          </cell>
          <cell r="J1000">
            <v>0</v>
          </cell>
          <cell r="K1000" t="str">
            <v>Pend</v>
          </cell>
          <cell r="L1000" t="str">
            <v>Pend</v>
          </cell>
          <cell r="M1000" t="str">
            <v>Pend</v>
          </cell>
          <cell r="N1000" t="str">
            <v>Pend</v>
          </cell>
          <cell r="O1000" t="str">
            <v>PASTA</v>
          </cell>
          <cell r="P1000" t="str">
            <v>Pend</v>
          </cell>
          <cell r="Q1000" t="str">
            <v>KE</v>
          </cell>
          <cell r="R1000" t="str">
            <v>TR</v>
          </cell>
          <cell r="S1000" t="str">
            <v>5. 30 DAYS TO 1 YEAR</v>
          </cell>
          <cell r="T1000" t="str">
            <v>PENDING DECLARATION</v>
          </cell>
        </row>
        <row r="1001">
          <cell r="A1001" t="str">
            <v>CAIU3416565</v>
          </cell>
          <cell r="B1001">
            <v>20</v>
          </cell>
          <cell r="C1001">
            <v>44030</v>
          </cell>
          <cell r="D1001">
            <v>39</v>
          </cell>
          <cell r="E1001" t="str">
            <v>ME007269</v>
          </cell>
          <cell r="F1001" t="str">
            <v>ICDN</v>
          </cell>
          <cell r="G1001" t="str">
            <v>A1B/27/02/2</v>
          </cell>
          <cell r="H1001">
            <v>0</v>
          </cell>
          <cell r="I1001">
            <v>0</v>
          </cell>
          <cell r="J1001">
            <v>0</v>
          </cell>
          <cell r="K1001" t="str">
            <v>Pend</v>
          </cell>
          <cell r="L1001" t="str">
            <v>Pend</v>
          </cell>
          <cell r="M1001" t="str">
            <v>Pend</v>
          </cell>
          <cell r="N1001" t="str">
            <v>Pend</v>
          </cell>
          <cell r="O1001" t="str">
            <v>PASTA</v>
          </cell>
          <cell r="P1001" t="str">
            <v>Pend</v>
          </cell>
          <cell r="Q1001" t="str">
            <v>KE</v>
          </cell>
          <cell r="R1001" t="str">
            <v>TR</v>
          </cell>
          <cell r="S1001" t="str">
            <v>5. 30 DAYS TO 1 YEAR</v>
          </cell>
          <cell r="T1001" t="str">
            <v>PENDING DECLARATION</v>
          </cell>
        </row>
        <row r="1002">
          <cell r="A1002" t="str">
            <v>LMCU1215590</v>
          </cell>
          <cell r="B1002">
            <v>20</v>
          </cell>
          <cell r="C1002">
            <v>44030</v>
          </cell>
          <cell r="D1002">
            <v>39</v>
          </cell>
          <cell r="E1002" t="str">
            <v>ME007269</v>
          </cell>
          <cell r="F1002" t="str">
            <v>ICDN</v>
          </cell>
          <cell r="G1002" t="str">
            <v>CFS1A</v>
          </cell>
          <cell r="H1002">
            <v>0</v>
          </cell>
          <cell r="I1002">
            <v>0</v>
          </cell>
          <cell r="J1002">
            <v>0</v>
          </cell>
          <cell r="K1002" t="str">
            <v>Pend</v>
          </cell>
          <cell r="L1002" t="str">
            <v>Pend</v>
          </cell>
          <cell r="M1002" t="str">
            <v>Pend</v>
          </cell>
          <cell r="N1002" t="str">
            <v>Pend</v>
          </cell>
          <cell r="O1002" t="str">
            <v>PASTA</v>
          </cell>
          <cell r="P1002" t="str">
            <v>Pend</v>
          </cell>
          <cell r="Q1002" t="str">
            <v>KE</v>
          </cell>
          <cell r="R1002" t="str">
            <v>TR</v>
          </cell>
          <cell r="S1002" t="str">
            <v>5. 30 DAYS TO 1 YEAR</v>
          </cell>
          <cell r="T1002" t="str">
            <v>PENDING DECLARATION</v>
          </cell>
        </row>
        <row r="1003">
          <cell r="A1003" t="str">
            <v>EGHU3012883</v>
          </cell>
          <cell r="B1003">
            <v>20</v>
          </cell>
          <cell r="C1003">
            <v>44030</v>
          </cell>
          <cell r="D1003">
            <v>39</v>
          </cell>
          <cell r="E1003" t="str">
            <v>100080042011</v>
          </cell>
          <cell r="F1003" t="str">
            <v>ICDN</v>
          </cell>
          <cell r="G1003" t="str">
            <v>CFS1</v>
          </cell>
          <cell r="H1003" t="str">
            <v>2020</v>
          </cell>
          <cell r="I1003" t="str">
            <v>ICD</v>
          </cell>
          <cell r="J1003">
            <v>224376</v>
          </cell>
          <cell r="K1003" t="str">
            <v>ENDMOR STEEL MILLERS LIMITED</v>
          </cell>
          <cell r="L1003" t="str">
            <v>OCEANIC CARGO AGENCY LIMITED</v>
          </cell>
          <cell r="M1003" t="str">
            <v>Pend</v>
          </cell>
          <cell r="N1003" t="str">
            <v>Pend</v>
          </cell>
          <cell r="O1003" t="str">
            <v>TOTAL 48 BAGS ONLYTOTAL 48 JUMBO BAGSSTANDARD EXPORT SEA-WORTHY PACKIN GRAMMING MASSH S  CODE 3816 0000IDF NUMBER  E2003310962AS PER PURCHASE ORDER NO  005 DATED 25 02 2020AS PER PROFORMA INVOICE NO 48 JUMBO BAGS TOTAL 48 BAGS ONLY TOTAL 48 JUMBO BAGS STANDARD EXPORT SEA-WORTHY PACKING RAMMING MASS H S  CODE 3816 0000 IDF NUMBER  E2003310962 AS PER PURCHASE ORDER NO  005 DATED  25 02 2020 AS PER PROFORMA INVOICE NO  JRRPL EXP 2019-20 084 DATED 24 02 2020 INVOICE NO  JRRPL 029A 20-21 DATED 22 05 2020SHIPPING BILL NO  2831369 DATED  26 05 2020 NET WEIGHT  54 000 MT 21 DAYS FREE DETENTION TIME ALLOWED AT PORT OF DISCHARGE  PH   0091-141-2335816 5134441 CARRIER S RESPONSIBILITY CEASES AT MOMBASA KILINDINI PORT  EMPTY RETURN TO OUR DESIGNATED INLAND EMPTY DEPOT IN MOMBASA IS UNDER FULL RESPONSIBILITY AND RISK OFMERCHANTS</v>
          </cell>
          <cell r="P1003" t="str">
            <v>C4</v>
          </cell>
          <cell r="Q1003" t="str">
            <v>KE</v>
          </cell>
          <cell r="R1003" t="str">
            <v>IN</v>
          </cell>
          <cell r="S1003" t="str">
            <v>5. 30 DAYS TO 1 YEAR</v>
          </cell>
          <cell r="T1003" t="str">
            <v>PENDING DPC</v>
          </cell>
        </row>
        <row r="1004">
          <cell r="A1004" t="str">
            <v>PCIU1351632</v>
          </cell>
          <cell r="B1004">
            <v>20</v>
          </cell>
          <cell r="C1004">
            <v>44030</v>
          </cell>
          <cell r="D1004">
            <v>39</v>
          </cell>
          <cell r="E1004" t="str">
            <v>TAJM00193000</v>
          </cell>
          <cell r="F1004" t="str">
            <v>ICDN</v>
          </cell>
          <cell r="G1004" t="str">
            <v>Pend</v>
          </cell>
          <cell r="H1004" t="str">
            <v>2020</v>
          </cell>
          <cell r="I1004" t="str">
            <v>ICD</v>
          </cell>
          <cell r="J1004">
            <v>225275</v>
          </cell>
          <cell r="K1004" t="str">
            <v>BETA HEALTHCARE INTERNATIONAL LIMITED</v>
          </cell>
          <cell r="L1004" t="str">
            <v>SAHARA INTERNATIONAL LOGISTICS LIMITED</v>
          </cell>
          <cell r="M1004">
            <v>44063.380925925929</v>
          </cell>
          <cell r="N1004">
            <v>44064.512349537035</v>
          </cell>
          <cell r="O1004" t="str">
            <v>780CTNS 19500KGS ACETYLSALICYLIC ACID BETA GRADE P O  NO   PHBP000766-1 KENYA PIN   P000591209I EMAIL   INFO KE BETASHELYS COM MOBILE   254 735992599 CONTACT   SAMUEL MUSYOKA IDF NO    E2005326889 KENYA PIN   P000591209I EMAIL  INFO KE BETA   SHELYS COM MOBILE   254 735992599 CONTACT   SAMUEL MUSYOKA IDF NO    E2005326889</v>
          </cell>
          <cell r="P1004" t="str">
            <v>C4</v>
          </cell>
          <cell r="Q1004" t="str">
            <v>KE</v>
          </cell>
          <cell r="R1004" t="str">
            <v>CN</v>
          </cell>
          <cell r="S1004" t="str">
            <v>5. 30 DAYS TO 1 YEAR</v>
          </cell>
          <cell r="T1004" t="str">
            <v>RELEASED BUT IN YARD</v>
          </cell>
        </row>
        <row r="1005">
          <cell r="A1005" t="str">
            <v>CMAU0762823</v>
          </cell>
          <cell r="B1005">
            <v>20</v>
          </cell>
          <cell r="C1005">
            <v>44031</v>
          </cell>
          <cell r="D1005">
            <v>38</v>
          </cell>
          <cell r="E1005" t="str">
            <v>AMC0879643</v>
          </cell>
          <cell r="F1005" t="str">
            <v>ICDN</v>
          </cell>
          <cell r="G1005" t="str">
            <v>A1B/59/03/2</v>
          </cell>
          <cell r="H1005" t="str">
            <v>2020</v>
          </cell>
          <cell r="I1005" t="str">
            <v>ICD</v>
          </cell>
          <cell r="J1005">
            <v>226535</v>
          </cell>
          <cell r="K1005" t="str">
            <v>BETA HEALTHCARE INTERNATIONAL LIMITED</v>
          </cell>
          <cell r="L1005" t="str">
            <v>SAHARA INTERNATIONAL LOGISTICS LIMITED</v>
          </cell>
          <cell r="M1005">
            <v>44060.437893518516</v>
          </cell>
          <cell r="N1005" t="str">
            <v>Pend</v>
          </cell>
          <cell r="O1005" t="str">
            <v>1 X 20 FCL SAID TO CONTAIN 1112 PACKAGES  ONE THOUSAND ONE HUNDRED TWELVE PACKAGES ONLY    60ML IS 25MM NECK EMPTY AMBER COLOUR GLASS BOTTLES 200160 Nos  H S CODE NO  70109000 PROFORMA INVOICE NO  1516428 Dt  06 05 2020  BUYER ORDER NO  18001342 Dt  08 05 2020  IDF NO  E2005327186 INV NO  EXP 364 20-21 DT  11 06 2020 S B NO  3215414 Dt  16-Jun-2020 NET WEIGHT  12788 000 KGS  PH  GSTIN  29ABBFA9870G1Z5    P O BOX 42569-00100  NAIROBI KENYA PIN  P000591209I  EMAIL  info-ke betashelys com Mob  FREIGHT PREPAID</v>
          </cell>
          <cell r="P1005" t="str">
            <v>C4</v>
          </cell>
          <cell r="Q1005" t="str">
            <v>KE</v>
          </cell>
          <cell r="R1005" t="str">
            <v>IN</v>
          </cell>
          <cell r="S1005" t="str">
            <v>5. 30 DAYS TO 1 YEAR</v>
          </cell>
          <cell r="T1005" t="str">
            <v>RELEASE PROCESS</v>
          </cell>
        </row>
        <row r="1006">
          <cell r="A1006" t="str">
            <v>TCNU8467070</v>
          </cell>
          <cell r="B1006">
            <v>40</v>
          </cell>
          <cell r="C1006">
            <v>44031</v>
          </cell>
          <cell r="D1006">
            <v>38</v>
          </cell>
          <cell r="E1006" t="str">
            <v>HLCUTOR200510694</v>
          </cell>
          <cell r="F1006" t="str">
            <v>ICDN</v>
          </cell>
          <cell r="G1006" t="str">
            <v>SHED2</v>
          </cell>
          <cell r="H1006">
            <v>0</v>
          </cell>
          <cell r="I1006">
            <v>0</v>
          </cell>
          <cell r="J1006">
            <v>0</v>
          </cell>
          <cell r="K1006" t="str">
            <v>Pend</v>
          </cell>
          <cell r="L1006" t="str">
            <v>Pend</v>
          </cell>
          <cell r="M1006" t="str">
            <v>Pend</v>
          </cell>
          <cell r="N1006" t="str">
            <v>Pend</v>
          </cell>
          <cell r="O1006" t="str">
            <v>CONTAINING 2 TRACTORS AND 4 IMPLEMENTS USED AGRICULTURAL FARM EQUIPMENT 1  NEW HOLLAND TS100 2WD TRACTOR   SECOND HAND SERIAL NO  175759B   618320 ENGINE NO   98290387801226 4500 KGS 2 MASSEY FERGUSON 165 2WD  9A174463 37786240M 3500 KGS 3  MASSEY FERGUSON 224 HAY SQUARE BALER   SECOND HAND MODEL  MS 2201  SERIAL NUMBER  001613 2500KGS 4  INTERNATIONAL B47 HAY SQUARE BALER  SECOND HAND  B47   H-1619   2000KGS 5  KONGSKILDE FERTILIZER SPREADER  SECOND HAND  45 012 000 640KGS 6  MASSEY FERGUSON 2 DISC PLOUGH   MF48  0484 880KGS USED BICYCLES HS-CODE     87 14 91</v>
          </cell>
          <cell r="P1006" t="str">
            <v>Pend</v>
          </cell>
          <cell r="Q1006" t="str">
            <v>KE</v>
          </cell>
          <cell r="R1006" t="str">
            <v>CA</v>
          </cell>
          <cell r="S1006" t="str">
            <v>5. 30 DAYS TO 1 YEAR</v>
          </cell>
          <cell r="T1006" t="str">
            <v>PENDING DECLARATION</v>
          </cell>
        </row>
        <row r="1007">
          <cell r="A1007" t="str">
            <v>CAIU8289695</v>
          </cell>
          <cell r="B1007">
            <v>40</v>
          </cell>
          <cell r="C1007">
            <v>44031</v>
          </cell>
          <cell r="D1007">
            <v>38</v>
          </cell>
          <cell r="E1007" t="str">
            <v>CAD0418941</v>
          </cell>
          <cell r="F1007" t="str">
            <v>ICDN</v>
          </cell>
          <cell r="G1007" t="str">
            <v>CFS1E</v>
          </cell>
          <cell r="H1007" t="str">
            <v>2020</v>
          </cell>
          <cell r="I1007" t="str">
            <v>ICD</v>
          </cell>
          <cell r="J1007">
            <v>221424</v>
          </cell>
          <cell r="K1007" t="str">
            <v>KENYA POWER AND LIGHTING COMPANY LTD</v>
          </cell>
          <cell r="L1007" t="str">
            <v>MIDWAVE FREIGHTERS LIMITED</v>
          </cell>
          <cell r="M1007">
            <v>44055.402916666666</v>
          </cell>
          <cell r="N1007">
            <v>44057.793055555558</v>
          </cell>
          <cell r="O1007" t="str">
            <v>SUPPLY OF LINE HARDWARES  INSTALLATION AND COMMISSIONING OF EXTENSIONS OF MV LINES  LV SINGLE PHASE LINES AND SERVICE CABLES FOR ELECTRIFICATION PROGRAM IN THE COUNTIES OF BUNGOMA  BUSIA  HOMA BAY  KAKAMEGA  KISII  MIGORI  NYAMIRA  SIAYA AND VIHIGA LOT3 OH LINE MATERIALS FOR KPLC UNDER CONTRACT NO KP1 6E 2 PT 2 17 A61 LOT 3 WESTERN   SUPPLY OF READY BOARDS  AS PER PI NO  EXP PI ZA 2020 P010 DTD 23 01 2020  TRADE TERMS  CPT EMBAKASI  KENYA  INCOTERMS 2010 HS  CODE 85371000 INVOICE NO  100009 ISE DT  18 06 2020 LC NO  TF2004532174 DT  200214 ISSUED BY COMMERCIAL BANK OF AFRICA LTD  NAIROBI  KENYA IMPORT DECLARATION NUMBER   E2001288040  E1801760981 APPLICANT BANKS L C NO  TF2003517005  TF1835528697 SB NO  3271304 DATE  18 06 2020 IEC NO 0310040001 TOTAL NET WT   14490 00 KGS  TOTAL GROSS WT   15370 00 KGS   TOWER  A-6  SECTOR-125  NOIDA-201301  U P  INDIA NOTIFY PARTY   2 LUKENYA GREENS LIMITED</v>
          </cell>
          <cell r="P1007" t="str">
            <v>C4</v>
          </cell>
          <cell r="Q1007" t="str">
            <v>KE</v>
          </cell>
          <cell r="R1007" t="str">
            <v>IN</v>
          </cell>
          <cell r="S1007" t="str">
            <v>5. 30 DAYS TO 1 YEAR</v>
          </cell>
          <cell r="T1007" t="str">
            <v>RELEASED BUT IN YARD</v>
          </cell>
        </row>
        <row r="1008">
          <cell r="A1008" t="str">
            <v>FCIU7343866</v>
          </cell>
          <cell r="B1008">
            <v>40</v>
          </cell>
          <cell r="C1008">
            <v>44031</v>
          </cell>
          <cell r="D1008">
            <v>38</v>
          </cell>
          <cell r="E1008" t="str">
            <v>HLCUDX3200711234</v>
          </cell>
          <cell r="F1008" t="str">
            <v>ICDN</v>
          </cell>
          <cell r="G1008" t="str">
            <v>A2A/36/02/1</v>
          </cell>
          <cell r="H1008" t="str">
            <v>2020</v>
          </cell>
          <cell r="I1008" t="str">
            <v>ICD</v>
          </cell>
          <cell r="J1008">
            <v>222875</v>
          </cell>
          <cell r="K1008" t="str">
            <v>MARUBENI CORPORATION</v>
          </cell>
          <cell r="L1008" t="str">
            <v>BOLLORE TRANSPORT AND LOGISTICS KENYA LI</v>
          </cell>
          <cell r="M1008">
            <v>44057.910671296297</v>
          </cell>
          <cell r="N1008" t="str">
            <v>Pend</v>
          </cell>
          <cell r="O1008"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08" t="str">
            <v>C4</v>
          </cell>
          <cell r="Q1008" t="str">
            <v>KE</v>
          </cell>
          <cell r="R1008" t="str">
            <v>AE</v>
          </cell>
          <cell r="S1008" t="str">
            <v>5. 30 DAYS TO 1 YEAR</v>
          </cell>
          <cell r="T1008" t="str">
            <v>RELEASE PROCESS</v>
          </cell>
        </row>
        <row r="1009">
          <cell r="A1009" t="str">
            <v>UACU5734344</v>
          </cell>
          <cell r="B1009">
            <v>40</v>
          </cell>
          <cell r="C1009">
            <v>44031</v>
          </cell>
          <cell r="D1009">
            <v>38</v>
          </cell>
          <cell r="E1009" t="str">
            <v>HLCUDX3200711234</v>
          </cell>
          <cell r="F1009" t="str">
            <v>ICDN</v>
          </cell>
          <cell r="G1009" t="str">
            <v>A2A/18/06/3</v>
          </cell>
          <cell r="H1009" t="str">
            <v>2020</v>
          </cell>
          <cell r="I1009" t="str">
            <v>ICD</v>
          </cell>
          <cell r="J1009">
            <v>222875</v>
          </cell>
          <cell r="K1009" t="str">
            <v>MARUBENI CORPORATION</v>
          </cell>
          <cell r="L1009" t="str">
            <v>BOLLORE TRANSPORT AND LOGISTICS KENYA LI</v>
          </cell>
          <cell r="M1009">
            <v>44057.910671296297</v>
          </cell>
          <cell r="N1009" t="str">
            <v>Pend</v>
          </cell>
          <cell r="O1009"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09" t="str">
            <v>C4</v>
          </cell>
          <cell r="Q1009" t="str">
            <v>KE</v>
          </cell>
          <cell r="R1009" t="str">
            <v>AE</v>
          </cell>
          <cell r="S1009" t="str">
            <v>5. 30 DAYS TO 1 YEAR</v>
          </cell>
          <cell r="T1009" t="str">
            <v>RELEASE PROCESS</v>
          </cell>
        </row>
        <row r="1010">
          <cell r="A1010" t="str">
            <v>TGHU6211965</v>
          </cell>
          <cell r="B1010">
            <v>40</v>
          </cell>
          <cell r="C1010">
            <v>44031</v>
          </cell>
          <cell r="D1010">
            <v>38</v>
          </cell>
          <cell r="E1010" t="str">
            <v>HLCUDX3200711234</v>
          </cell>
          <cell r="F1010" t="str">
            <v>ICDN</v>
          </cell>
          <cell r="G1010" t="str">
            <v>A1D/26/04/3</v>
          </cell>
          <cell r="H1010" t="str">
            <v>2020</v>
          </cell>
          <cell r="I1010" t="str">
            <v>ICD</v>
          </cell>
          <cell r="J1010">
            <v>222875</v>
          </cell>
          <cell r="K1010" t="str">
            <v>MARUBENI CORPORATION</v>
          </cell>
          <cell r="L1010" t="str">
            <v>BOLLORE TRANSPORT AND LOGISTICS KENYA LI</v>
          </cell>
          <cell r="M1010">
            <v>44057.910671296297</v>
          </cell>
          <cell r="N1010" t="str">
            <v>Pend</v>
          </cell>
          <cell r="O1010"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10" t="str">
            <v>C4</v>
          </cell>
          <cell r="Q1010" t="str">
            <v>KE</v>
          </cell>
          <cell r="R1010" t="str">
            <v>AE</v>
          </cell>
          <cell r="S1010" t="str">
            <v>5. 30 DAYS TO 1 YEAR</v>
          </cell>
          <cell r="T1010" t="str">
            <v>RELEASE PROCESS</v>
          </cell>
        </row>
        <row r="1011">
          <cell r="A1011" t="str">
            <v>HLBU2905688</v>
          </cell>
          <cell r="B1011">
            <v>40</v>
          </cell>
          <cell r="C1011">
            <v>44031</v>
          </cell>
          <cell r="D1011">
            <v>38</v>
          </cell>
          <cell r="E1011" t="str">
            <v>HLCUDX3200711234</v>
          </cell>
          <cell r="F1011" t="str">
            <v>ICDN</v>
          </cell>
          <cell r="G1011" t="str">
            <v>A2C/06/03/1</v>
          </cell>
          <cell r="H1011" t="str">
            <v>2020</v>
          </cell>
          <cell r="I1011" t="str">
            <v>ICD</v>
          </cell>
          <cell r="J1011">
            <v>222875</v>
          </cell>
          <cell r="K1011" t="str">
            <v>MARUBENI CORPORATION</v>
          </cell>
          <cell r="L1011" t="str">
            <v>BOLLORE TRANSPORT AND LOGISTICS KENYA LI</v>
          </cell>
          <cell r="M1011">
            <v>44057.910671296297</v>
          </cell>
          <cell r="N1011" t="str">
            <v>Pend</v>
          </cell>
          <cell r="O1011"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11" t="str">
            <v>C4</v>
          </cell>
          <cell r="Q1011" t="str">
            <v>KE</v>
          </cell>
          <cell r="R1011" t="str">
            <v>AE</v>
          </cell>
          <cell r="S1011" t="str">
            <v>5. 30 DAYS TO 1 YEAR</v>
          </cell>
          <cell r="T1011" t="str">
            <v>RELEASE PROCESS</v>
          </cell>
        </row>
        <row r="1012">
          <cell r="A1012" t="str">
            <v>GLDU7520725</v>
          </cell>
          <cell r="B1012">
            <v>40</v>
          </cell>
          <cell r="C1012">
            <v>44031</v>
          </cell>
          <cell r="D1012">
            <v>38</v>
          </cell>
          <cell r="E1012" t="str">
            <v>CAD0419537</v>
          </cell>
          <cell r="F1012" t="str">
            <v>ICDN</v>
          </cell>
          <cell r="G1012" t="str">
            <v>SHED2</v>
          </cell>
          <cell r="H1012">
            <v>0</v>
          </cell>
          <cell r="I1012">
            <v>0</v>
          </cell>
          <cell r="J1012">
            <v>0</v>
          </cell>
          <cell r="K1012" t="str">
            <v>Pend</v>
          </cell>
          <cell r="L1012" t="str">
            <v>Pend</v>
          </cell>
          <cell r="M1012" t="str">
            <v>Pend</v>
          </cell>
          <cell r="N1012" t="str">
            <v>Pend</v>
          </cell>
          <cell r="O1012" t="str">
            <v>SUPPLY OF CUT OUTS AND FUSE LINK CARTRIDGES UNDER LAST MILE CONNECTIVITY PROJECT-II CONTRACT NO   KP1 6E 1 PT 1 17 A01-LOT G4 DATED 20 JUNE 2019  GOODS IN TRANSIT TO KPLC PROJECT SITES AT RECEIVERS RISKS  CARE AND EXPENSES  CARRIERS LIABILITY CEASES AT PORT OF DISCHARGE MOMBASA   IDF NO - E2006346454 INVOICE NO - 1987-298 S BILL NO    3365006 DT    23 06 2020 TOTAL NET WT  26685 00 KGS  TOTAL GROSS WT   27570 00 KGS  FREIGHT PREPAID   BUSINESS TOWER  OFFICE ADDRESS   IST FLOOR  V J BUSINESS TOWER  A - 6  SECTOR - 125 NOIDA - 201301  U P  INDIA    KENYA EMAIL - EMEIDA-KPLC CO KE TEL - +254 203 201821 NOTIFT PARTY 2  SPEDAG INTERFREIGHT KENYA LTD OLD MOMBASA ROAD  OFF MOMBASA ROAD NAIROBI - KENYA SARAH ATIENO PHONE +254 730 166 000 DIRECT  +254 730 166 728</v>
          </cell>
          <cell r="P1012" t="str">
            <v>Pend</v>
          </cell>
          <cell r="Q1012" t="str">
            <v>KE</v>
          </cell>
          <cell r="R1012" t="str">
            <v>IN</v>
          </cell>
          <cell r="S1012" t="str">
            <v>5. 30 DAYS TO 1 YEAR</v>
          </cell>
          <cell r="T1012" t="str">
            <v>PENDING DECLARATION</v>
          </cell>
        </row>
        <row r="1013">
          <cell r="A1013" t="str">
            <v>UACU5575052</v>
          </cell>
          <cell r="B1013">
            <v>40</v>
          </cell>
          <cell r="C1013">
            <v>44031</v>
          </cell>
          <cell r="D1013">
            <v>38</v>
          </cell>
          <cell r="E1013" t="str">
            <v>HLCUDX3200711234</v>
          </cell>
          <cell r="F1013" t="str">
            <v>ICDN</v>
          </cell>
          <cell r="G1013" t="str">
            <v>CFS1E</v>
          </cell>
          <cell r="H1013" t="str">
            <v>2020</v>
          </cell>
          <cell r="I1013" t="str">
            <v>ICD</v>
          </cell>
          <cell r="J1013">
            <v>222875</v>
          </cell>
          <cell r="K1013" t="str">
            <v>MARUBENI CORPORATION</v>
          </cell>
          <cell r="L1013" t="str">
            <v>BOLLORE TRANSPORT AND LOGISTICS KENYA LI</v>
          </cell>
          <cell r="M1013">
            <v>44057.910671296297</v>
          </cell>
          <cell r="N1013" t="str">
            <v>Pend</v>
          </cell>
          <cell r="O1013"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13" t="str">
            <v>C4</v>
          </cell>
          <cell r="Q1013" t="str">
            <v>KE</v>
          </cell>
          <cell r="R1013" t="str">
            <v>AE</v>
          </cell>
          <cell r="S1013" t="str">
            <v>5. 30 DAYS TO 1 YEAR</v>
          </cell>
          <cell r="T1013" t="str">
            <v>RELEASE PROCESS</v>
          </cell>
        </row>
        <row r="1014">
          <cell r="A1014" t="str">
            <v>BEAU4592142</v>
          </cell>
          <cell r="B1014">
            <v>40</v>
          </cell>
          <cell r="C1014">
            <v>44031</v>
          </cell>
          <cell r="D1014">
            <v>38</v>
          </cell>
          <cell r="E1014" t="str">
            <v>HLCUDX3200711234</v>
          </cell>
          <cell r="F1014" t="str">
            <v>ICDN</v>
          </cell>
          <cell r="G1014" t="str">
            <v>SHED2</v>
          </cell>
          <cell r="H1014" t="str">
            <v>2020</v>
          </cell>
          <cell r="I1014" t="str">
            <v>ICD</v>
          </cell>
          <cell r="J1014">
            <v>222875</v>
          </cell>
          <cell r="K1014" t="str">
            <v>MARUBENI CORPORATION</v>
          </cell>
          <cell r="L1014" t="str">
            <v>BOLLORE TRANSPORT AND LOGISTICS KENYA LI</v>
          </cell>
          <cell r="M1014">
            <v>44057.910671296297</v>
          </cell>
          <cell r="N1014" t="str">
            <v>Pend</v>
          </cell>
          <cell r="O1014"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14" t="str">
            <v>C4</v>
          </cell>
          <cell r="Q1014" t="str">
            <v>KE</v>
          </cell>
          <cell r="R1014" t="str">
            <v>AE</v>
          </cell>
          <cell r="S1014" t="str">
            <v>5. 30 DAYS TO 1 YEAR</v>
          </cell>
          <cell r="T1014" t="str">
            <v>RELEASE PROCESS</v>
          </cell>
        </row>
        <row r="1015">
          <cell r="A1015" t="str">
            <v>HAMU1145929</v>
          </cell>
          <cell r="B1015">
            <v>40</v>
          </cell>
          <cell r="C1015">
            <v>44031</v>
          </cell>
          <cell r="D1015">
            <v>38</v>
          </cell>
          <cell r="E1015" t="str">
            <v>HLCUDX3200711234</v>
          </cell>
          <cell r="F1015" t="str">
            <v>ICDN</v>
          </cell>
          <cell r="G1015" t="str">
            <v>CFS1E</v>
          </cell>
          <cell r="H1015" t="str">
            <v>2020</v>
          </cell>
          <cell r="I1015" t="str">
            <v>ICD</v>
          </cell>
          <cell r="J1015">
            <v>222875</v>
          </cell>
          <cell r="K1015" t="str">
            <v>MARUBENI CORPORATION</v>
          </cell>
          <cell r="L1015" t="str">
            <v>BOLLORE TRANSPORT AND LOGISTICS KENYA LI</v>
          </cell>
          <cell r="M1015">
            <v>44057.910671296297</v>
          </cell>
          <cell r="N1015" t="str">
            <v>Pend</v>
          </cell>
          <cell r="O1015"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15" t="str">
            <v>C4</v>
          </cell>
          <cell r="Q1015" t="str">
            <v>KE</v>
          </cell>
          <cell r="R1015" t="str">
            <v>AE</v>
          </cell>
          <cell r="S1015" t="str">
            <v>5. 30 DAYS TO 1 YEAR</v>
          </cell>
          <cell r="T1015" t="str">
            <v>RELEASE PROCESS</v>
          </cell>
        </row>
        <row r="1016">
          <cell r="A1016" t="str">
            <v>SGCU3690274</v>
          </cell>
          <cell r="B1016">
            <v>40</v>
          </cell>
          <cell r="C1016">
            <v>44032</v>
          </cell>
          <cell r="D1016">
            <v>37</v>
          </cell>
          <cell r="E1016" t="str">
            <v>G0058844</v>
          </cell>
          <cell r="F1016" t="str">
            <v>ICDN</v>
          </cell>
          <cell r="G1016" t="str">
            <v>A1C/26/05/3</v>
          </cell>
          <cell r="H1016">
            <v>0</v>
          </cell>
          <cell r="I1016">
            <v>0</v>
          </cell>
          <cell r="J1016">
            <v>0</v>
          </cell>
          <cell r="K1016" t="str">
            <v>Pend</v>
          </cell>
          <cell r="L1016" t="str">
            <v>Pend</v>
          </cell>
          <cell r="M1016" t="str">
            <v>Pend</v>
          </cell>
          <cell r="N1016" t="str">
            <v>Pend</v>
          </cell>
          <cell r="O1016" t="str">
            <v>FURNITURE- INTRANSIT TO UGANDA</v>
          </cell>
          <cell r="P1016" t="str">
            <v>Pend</v>
          </cell>
          <cell r="Q1016" t="str">
            <v>UG</v>
          </cell>
          <cell r="R1016" t="str">
            <v>IT</v>
          </cell>
          <cell r="S1016" t="str">
            <v>5. 30 DAYS TO 1 YEAR</v>
          </cell>
          <cell r="T1016" t="str">
            <v>PENDING DECLARATION</v>
          </cell>
        </row>
        <row r="1017">
          <cell r="A1017" t="str">
            <v>CMAU5850275</v>
          </cell>
          <cell r="B1017">
            <v>40</v>
          </cell>
          <cell r="C1017">
            <v>44032</v>
          </cell>
          <cell r="D1017">
            <v>37</v>
          </cell>
          <cell r="E1017" t="str">
            <v>AMC0879738</v>
          </cell>
          <cell r="F1017" t="str">
            <v>ICDN</v>
          </cell>
          <cell r="G1017" t="str">
            <v>A4C/02/01/1</v>
          </cell>
          <cell r="H1017" t="str">
            <v>2020</v>
          </cell>
          <cell r="I1017" t="str">
            <v>ICD</v>
          </cell>
          <cell r="J1017">
            <v>220868</v>
          </cell>
          <cell r="K1017" t="str">
            <v>JUNACO TRADING KENYA LIMITED</v>
          </cell>
          <cell r="L1017" t="str">
            <v>EXCELLENT SERVICE FREIGHTERS LIMITED</v>
          </cell>
          <cell r="M1017">
            <v>44048.590243055558</v>
          </cell>
          <cell r="N1017" t="str">
            <v>Pend</v>
          </cell>
          <cell r="O1017" t="str">
            <v>2 X 40 HC CONTAINER SAID TO CONTAIN TOTAL 1120 PP-CP DRUMS   ONE THOUSAND ONE HUNDRED TWENTY ONLY   HI-CLEAR- CHLORAMINE T COUNTRY OF ORIGIN OF GOODS  INDIA PACKING  2 X 40 HC CONTAINER 1120 X 45 KG NET UN APPROVED AIRTIGHT PP-CP DRUMS WITH POLYTHENE LINER INSIDE  EACH CONTAINER HAVING 560 LABLES ON EACH DRUM  ALL DRUMS ARE FULLY BLOCKED AND BRACED IN CONTAINER  ALL WARNING LABELS APPEAR ON EACH PACKAGE  CONTAINER HAVING ISO   CAS NO  127-65-1  EINECS NO  204-854-7  EMS NO  F-A  S-B  RISK PHRASES  R-22  R-34  R-31  R-42  IMDG PACKING GROUP  III  UN PACKING CODE SHIPPIG BILL NO  3232003 DTD 17 06 2020 ITC  HS  NO  29359090   A C DODHIA CHEM-TEX PVT  LTD    CONTACT PERSON  MR  PETER TEL  +254 208000286  email  PSN  CORROSIVE SOLID  BASIC  ORGANIC  N O S  UN Number  3263 - IMDG Class  8 - PG  III Chemical name  CHLORAMINE T  Tosylchloramide Sodium     --  --                                                    PSN  CORROSIVE SOLID  BASIC  ORGANIC  N O S  UN Number  3263 - IMDG Class  8 - PG  III Chemical name  CHLORAMINE T  Tosylchloramide Sodium</v>
          </cell>
          <cell r="P1017" t="str">
            <v>C4</v>
          </cell>
          <cell r="Q1017" t="str">
            <v>KE</v>
          </cell>
          <cell r="R1017" t="str">
            <v>IN</v>
          </cell>
          <cell r="S1017" t="str">
            <v>5. 30 DAYS TO 1 YEAR</v>
          </cell>
          <cell r="T1017" t="str">
            <v>RELEASE PROCESS</v>
          </cell>
        </row>
        <row r="1018">
          <cell r="A1018" t="str">
            <v>GESU5588925</v>
          </cell>
          <cell r="B1018">
            <v>40</v>
          </cell>
          <cell r="C1018">
            <v>44032</v>
          </cell>
          <cell r="D1018">
            <v>37</v>
          </cell>
          <cell r="E1018" t="str">
            <v>AMC0879738</v>
          </cell>
          <cell r="F1018" t="str">
            <v>ICDN</v>
          </cell>
          <cell r="G1018" t="str">
            <v>A4C/28/01/1</v>
          </cell>
          <cell r="H1018" t="str">
            <v>2020</v>
          </cell>
          <cell r="I1018" t="str">
            <v>ICD</v>
          </cell>
          <cell r="J1018">
            <v>220868</v>
          </cell>
          <cell r="K1018" t="str">
            <v>JUNACO TRADING KENYA LIMITED</v>
          </cell>
          <cell r="L1018" t="str">
            <v>EXCELLENT SERVICE FREIGHTERS LIMITED</v>
          </cell>
          <cell r="M1018">
            <v>44048.590243055558</v>
          </cell>
          <cell r="N1018" t="str">
            <v>Pend</v>
          </cell>
          <cell r="O1018" t="str">
            <v>2 X 40 HC CONTAINER SAID TO CONTAIN TOTAL 1120 PP-CP DRUMS   ONE THOUSAND ONE HUNDRED TWENTY ONLY   HI-CLEAR- CHLORAMINE T COUNTRY OF ORIGIN OF GOODS  INDIA PACKING  2 X 40 HC CONTAINER 1120 X 45 KG NET UN APPROVED AIRTIGHT PP-CP DRUMS WITH POLYTHENE LINER INSIDE  EACH CONTAINER HAVING 560 LABLES ON EACH DRUM  ALL DRUMS ARE FULLY BLOCKED AND BRACED IN CONTAINER  ALL WARNING LABELS APPEAR ON EACH PACKAGE  CONTAINER HAVING ISO   CAS NO  127-65-1  EINECS NO  204-854-7  EMS NO  F-A  S-B  RISK PHRASES  R-22  R-34  R-31  R-42  IMDG PACKING GROUP  III  UN PACKING CODE SHIPPIG BILL NO  3232003 DTD 17 06 2020 ITC  HS  NO  29359090   A C DODHIA CHEM-TEX PVT  LTD    CONTACT PERSON  MR  PETER TEL  +254 208000286  email  PSN  CORROSIVE SOLID  BASIC  ORGANIC  N O S  UN Number  3263 - IMDG Class  8 - PG  III Chemical name  CHLORAMINE T  Tosylchloramide Sodium     --  --                                                    PSN  CORROSIVE SOLID  BASIC  ORGANIC  N O S  UN Number  3263 - IMDG Class  8 - PG  III Chemical name  CHLORAMINE T  Tosylchloramide Sodium</v>
          </cell>
          <cell r="P1018" t="str">
            <v>C4</v>
          </cell>
          <cell r="Q1018" t="str">
            <v>KE</v>
          </cell>
          <cell r="R1018" t="str">
            <v>IN</v>
          </cell>
          <cell r="S1018" t="str">
            <v>5. 30 DAYS TO 1 YEAR</v>
          </cell>
          <cell r="T1018" t="str">
            <v>RELEASE PROCESS</v>
          </cell>
        </row>
        <row r="1019">
          <cell r="A1019" t="str">
            <v>HLBU1157283</v>
          </cell>
          <cell r="B1019">
            <v>40</v>
          </cell>
          <cell r="C1019">
            <v>44032</v>
          </cell>
          <cell r="D1019">
            <v>37</v>
          </cell>
          <cell r="E1019" t="str">
            <v>HLCUDX3200711234</v>
          </cell>
          <cell r="F1019" t="str">
            <v>ICDN</v>
          </cell>
          <cell r="G1019" t="str">
            <v>A1C/70/05/2</v>
          </cell>
          <cell r="H1019" t="str">
            <v>2020</v>
          </cell>
          <cell r="I1019" t="str">
            <v>ICD</v>
          </cell>
          <cell r="J1019">
            <v>222875</v>
          </cell>
          <cell r="K1019" t="str">
            <v>MARUBENI CORPORATION</v>
          </cell>
          <cell r="L1019" t="str">
            <v>BOLLORE TRANSPORT AND LOGISTICS KENYA LI</v>
          </cell>
          <cell r="M1019">
            <v>44057.910671296297</v>
          </cell>
          <cell r="N1019" t="str">
            <v>Pend</v>
          </cell>
          <cell r="O1019"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P1019" t="str">
            <v>C4</v>
          </cell>
          <cell r="Q1019" t="str">
            <v>KE</v>
          </cell>
          <cell r="R1019" t="str">
            <v>AE</v>
          </cell>
          <cell r="S1019" t="str">
            <v>5. 30 DAYS TO 1 YEAR</v>
          </cell>
          <cell r="T1019" t="str">
            <v>RELEASE PROCESS</v>
          </cell>
        </row>
        <row r="1020">
          <cell r="A1020" t="str">
            <v>LMCU1159352</v>
          </cell>
          <cell r="B1020">
            <v>20</v>
          </cell>
          <cell r="C1020">
            <v>44033</v>
          </cell>
          <cell r="D1020">
            <v>36</v>
          </cell>
          <cell r="E1020" t="str">
            <v>ME007269</v>
          </cell>
          <cell r="F1020" t="str">
            <v>ICDN</v>
          </cell>
          <cell r="G1020" t="str">
            <v>FIRE</v>
          </cell>
          <cell r="H1020">
            <v>0</v>
          </cell>
          <cell r="I1020">
            <v>0</v>
          </cell>
          <cell r="J1020">
            <v>0</v>
          </cell>
          <cell r="K1020" t="str">
            <v>Pend</v>
          </cell>
          <cell r="L1020" t="str">
            <v>Pend</v>
          </cell>
          <cell r="M1020" t="str">
            <v>Pend</v>
          </cell>
          <cell r="N1020" t="str">
            <v>Pend</v>
          </cell>
          <cell r="O1020" t="str">
            <v>PASTA</v>
          </cell>
          <cell r="P1020" t="str">
            <v>Pend</v>
          </cell>
          <cell r="Q1020" t="str">
            <v>KE</v>
          </cell>
          <cell r="R1020" t="str">
            <v>TR</v>
          </cell>
          <cell r="S1020" t="str">
            <v>5. 30 DAYS TO 1 YEAR</v>
          </cell>
          <cell r="T1020" t="str">
            <v>PENDING DECLARATION</v>
          </cell>
        </row>
        <row r="1021">
          <cell r="A1021" t="str">
            <v>CRXU1858440</v>
          </cell>
          <cell r="B1021">
            <v>20</v>
          </cell>
          <cell r="C1021">
            <v>44034</v>
          </cell>
          <cell r="D1021">
            <v>35</v>
          </cell>
          <cell r="E1021" t="str">
            <v>ME007269</v>
          </cell>
          <cell r="F1021" t="str">
            <v>ICDN</v>
          </cell>
          <cell r="G1021" t="str">
            <v>FIRE</v>
          </cell>
          <cell r="H1021">
            <v>0</v>
          </cell>
          <cell r="I1021">
            <v>0</v>
          </cell>
          <cell r="J1021">
            <v>0</v>
          </cell>
          <cell r="K1021" t="str">
            <v>Pend</v>
          </cell>
          <cell r="L1021" t="str">
            <v>Pend</v>
          </cell>
          <cell r="M1021" t="str">
            <v>Pend</v>
          </cell>
          <cell r="N1021" t="str">
            <v>Pend</v>
          </cell>
          <cell r="O1021" t="str">
            <v>PASTA</v>
          </cell>
          <cell r="P1021" t="str">
            <v>Pend</v>
          </cell>
          <cell r="Q1021" t="str">
            <v>KE</v>
          </cell>
          <cell r="R1021" t="str">
            <v>TR</v>
          </cell>
          <cell r="S1021" t="str">
            <v>5. 30 DAYS TO 1 YEAR</v>
          </cell>
          <cell r="T1021" t="str">
            <v>PENDING DECLARATION</v>
          </cell>
        </row>
        <row r="1022">
          <cell r="A1022" t="str">
            <v>TLLU2003900</v>
          </cell>
          <cell r="B1022">
            <v>20</v>
          </cell>
          <cell r="C1022">
            <v>44034</v>
          </cell>
          <cell r="D1022">
            <v>35</v>
          </cell>
          <cell r="E1022" t="str">
            <v>DXB0503261B</v>
          </cell>
          <cell r="F1022" t="str">
            <v>ICDN</v>
          </cell>
          <cell r="G1022" t="str">
            <v>A1B/67/03/2</v>
          </cell>
          <cell r="H1022" t="str">
            <v>2020</v>
          </cell>
          <cell r="I1022" t="str">
            <v>ICD</v>
          </cell>
          <cell r="J1022">
            <v>221133</v>
          </cell>
          <cell r="K1022" t="str">
            <v>PROTOUCH DISTRIBUTION LIMITED</v>
          </cell>
          <cell r="L1022" t="str">
            <v>RAHMA LOGISTICS LIMITED</v>
          </cell>
          <cell r="M1022">
            <v>44035.566504629627</v>
          </cell>
          <cell r="N1022" t="str">
            <v>Pend</v>
          </cell>
          <cell r="O1022" t="str">
            <v>588 PKGS OF KEY BOARD BAR CODE SCANNER  CASH COUNTING MACHINE TONERS CABLES RECEIPT PRINTER  ED NO 303-05335176-20 FREIGHT PREPAID</v>
          </cell>
          <cell r="P1022" t="str">
            <v>C4</v>
          </cell>
          <cell r="Q1022" t="str">
            <v>KE</v>
          </cell>
          <cell r="R1022" t="str">
            <v>AE</v>
          </cell>
          <cell r="S1022" t="str">
            <v>5. 30 DAYS TO 1 YEAR</v>
          </cell>
          <cell r="T1022" t="str">
            <v>RELEASE PROCESS</v>
          </cell>
        </row>
        <row r="1023">
          <cell r="A1023" t="str">
            <v>TRHU1191066</v>
          </cell>
          <cell r="B1023">
            <v>20</v>
          </cell>
          <cell r="C1023">
            <v>44034</v>
          </cell>
          <cell r="D1023">
            <v>35</v>
          </cell>
          <cell r="E1023" t="str">
            <v>MEDUPL129269</v>
          </cell>
          <cell r="F1023" t="str">
            <v>ICDN</v>
          </cell>
          <cell r="G1023" t="str">
            <v>CFS1A</v>
          </cell>
          <cell r="H1023" t="str">
            <v>2020</v>
          </cell>
          <cell r="I1023" t="str">
            <v>ICD</v>
          </cell>
          <cell r="J1023">
            <v>218531</v>
          </cell>
          <cell r="K1023" t="str">
            <v>VICTORIA JUICE COMPANY LIMITED</v>
          </cell>
          <cell r="L1023" t="str">
            <v>BOLLORE TRANSPORT AND LOGISTICS KENYA LI</v>
          </cell>
          <cell r="M1023" t="str">
            <v>Pend</v>
          </cell>
          <cell r="N1023" t="str">
            <v>Pend</v>
          </cell>
          <cell r="O1023"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X 50 KG  WHITE REFINED SUGAR NET WE IGHT 25 000 MT</v>
          </cell>
          <cell r="P1023" t="str">
            <v>C4</v>
          </cell>
          <cell r="Q1023" t="str">
            <v>KE</v>
          </cell>
          <cell r="R1023" t="str">
            <v>MU</v>
          </cell>
          <cell r="S1023" t="str">
            <v>5. 30 DAYS TO 1 YEAR</v>
          </cell>
          <cell r="T1023" t="str">
            <v>PENDING DPC</v>
          </cell>
        </row>
        <row r="1024">
          <cell r="A1024" t="str">
            <v>APHU6813982</v>
          </cell>
          <cell r="B1024">
            <v>40</v>
          </cell>
          <cell r="C1024">
            <v>44035</v>
          </cell>
          <cell r="D1024">
            <v>34</v>
          </cell>
          <cell r="E1024" t="str">
            <v>CHP0122750</v>
          </cell>
          <cell r="F1024" t="str">
            <v>ICDN</v>
          </cell>
          <cell r="G1024" t="str">
            <v>Pend</v>
          </cell>
          <cell r="H1024">
            <v>0</v>
          </cell>
          <cell r="I1024">
            <v>0</v>
          </cell>
          <cell r="J1024">
            <v>0</v>
          </cell>
          <cell r="K1024" t="str">
            <v>Pend</v>
          </cell>
          <cell r="L1024" t="str">
            <v>Pend</v>
          </cell>
          <cell r="M1024" t="str">
            <v>Pend</v>
          </cell>
          <cell r="N1024" t="str">
            <v>Pend</v>
          </cell>
          <cell r="O1024" t="str">
            <v>15 X 40HC CONTAINERS CONTAINING HE3461HD POLYETHYLENE HS CODE  39012000 TOTAL NET WEIGHT 371 250 MT ORDER NO  5100092818 DELIVERY NO  80468831 SHIPMENT NO  485785 CARGO IN TRANSIT TO KAMPALA AT CONSIGNEES COST  RISK AND RESPONSIBILITY  CARRIER RESPONSIBILITY CEASES AT PORT OF DISCHARGE   EMAIL  ADMIN-GENTEXENTERPRISES COM FREIGHT PREPAID</v>
          </cell>
          <cell r="P1024" t="str">
            <v>Pend</v>
          </cell>
          <cell r="Q1024" t="str">
            <v>UG</v>
          </cell>
          <cell r="R1024" t="str">
            <v>AE</v>
          </cell>
          <cell r="S1024" t="str">
            <v>5. 30 DAYS TO 1 YEAR</v>
          </cell>
          <cell r="T1024" t="str">
            <v>PENDING DECLARATION</v>
          </cell>
        </row>
        <row r="1025">
          <cell r="A1025" t="str">
            <v>PONU7465828</v>
          </cell>
          <cell r="B1025">
            <v>40</v>
          </cell>
          <cell r="C1025">
            <v>44036</v>
          </cell>
          <cell r="D1025">
            <v>33</v>
          </cell>
          <cell r="E1025" t="str">
            <v>203348406</v>
          </cell>
          <cell r="F1025" t="str">
            <v>ICDN</v>
          </cell>
          <cell r="G1025" t="str">
            <v>A1D/72/06/3</v>
          </cell>
          <cell r="H1025">
            <v>0</v>
          </cell>
          <cell r="I1025">
            <v>0</v>
          </cell>
          <cell r="J1025">
            <v>0</v>
          </cell>
          <cell r="K1025" t="str">
            <v>Pend</v>
          </cell>
          <cell r="L1025" t="str">
            <v>Pend</v>
          </cell>
          <cell r="M1025" t="str">
            <v>Pend</v>
          </cell>
          <cell r="N1025" t="str">
            <v>Pend</v>
          </cell>
          <cell r="O1025" t="str">
            <v>JAWS OF LIFE 2  DOUBLE FIRE EXTINGUISHER CABINETS 8  TRIPLE EXTENSION LADDERS 4  9 METRE PIVOT LADDERS 6  ROOF LADDERS 2  WATER HOSE PIPES 1 5  2 PALLETS OF LIFE JACKETS 27 BOXES 135  HELMETS 100  6 PALLETS OF F IRE SAFETY BOOTS 500  12 BALES OF UNIFORMS 500  EMERGENCY LIGHTS 4  FL OW NOZZLE 6</v>
          </cell>
          <cell r="P1025" t="str">
            <v>Pend</v>
          </cell>
          <cell r="Q1025" t="str">
            <v>KE</v>
          </cell>
          <cell r="R1025" t="str">
            <v>GB</v>
          </cell>
          <cell r="S1025" t="str">
            <v>5. 30 DAYS TO 1 YEAR</v>
          </cell>
          <cell r="T1025" t="str">
            <v>PENDING DECLARATION</v>
          </cell>
        </row>
        <row r="1026">
          <cell r="A1026" t="str">
            <v>PCIU2789958</v>
          </cell>
          <cell r="B1026">
            <v>20</v>
          </cell>
          <cell r="C1026">
            <v>44036</v>
          </cell>
          <cell r="D1026">
            <v>33</v>
          </cell>
          <cell r="E1026" t="str">
            <v>NSAMBA150001046</v>
          </cell>
          <cell r="F1026" t="str">
            <v>ICDN</v>
          </cell>
          <cell r="G1026" t="str">
            <v>Pend</v>
          </cell>
          <cell r="H1026">
            <v>0</v>
          </cell>
          <cell r="I1026">
            <v>0</v>
          </cell>
          <cell r="J1026">
            <v>0</v>
          </cell>
          <cell r="K1026" t="str">
            <v>Pend</v>
          </cell>
          <cell r="L1026" t="str">
            <v>Pend</v>
          </cell>
          <cell r="M1026" t="str">
            <v>Pend</v>
          </cell>
          <cell r="N1026" t="str">
            <v>Pend</v>
          </cell>
          <cell r="O1026" t="str">
            <v>Pend</v>
          </cell>
          <cell r="P1026" t="str">
            <v>Pend</v>
          </cell>
          <cell r="Q1026" t="str">
            <v>Pend</v>
          </cell>
          <cell r="R1026" t="str">
            <v>Pend</v>
          </cell>
          <cell r="S1026" t="str">
            <v>5. 30 DAYS TO 1 YEAR</v>
          </cell>
          <cell r="T1026" t="str">
            <v>PENDING DECLARATION</v>
          </cell>
        </row>
        <row r="1027">
          <cell r="A1027" t="str">
            <v>CMAU7495122</v>
          </cell>
          <cell r="B1027">
            <v>40</v>
          </cell>
          <cell r="C1027">
            <v>44036</v>
          </cell>
          <cell r="D1027">
            <v>33</v>
          </cell>
          <cell r="E1027" t="str">
            <v>DXB0500225</v>
          </cell>
          <cell r="F1027" t="str">
            <v>ICDN</v>
          </cell>
          <cell r="G1027" t="str">
            <v>A2A/14/05/2</v>
          </cell>
          <cell r="H1027">
            <v>0</v>
          </cell>
          <cell r="I1027">
            <v>0</v>
          </cell>
          <cell r="J1027">
            <v>0</v>
          </cell>
          <cell r="K1027" t="str">
            <v>Pend</v>
          </cell>
          <cell r="L1027" t="str">
            <v>Pend</v>
          </cell>
          <cell r="M1027" t="str">
            <v>Pend</v>
          </cell>
          <cell r="N1027" t="str">
            <v>Pend</v>
          </cell>
          <cell r="O1027" t="str">
            <v>1X40 HC STC  635 PCS OF STEEL OFFICE FURNITURE HS CODE 94031090   MOBILE 0716234866 0712171819 EMAIL INNOVATIVE UG-YAHOO COM     TAX ID P051185453C CARGO IN TRANSIT TO KAMPALA  UGANDA AT CONSIGNEES COST  RISK AND RESPONSIBILITY  CARRIER RESPONSIBILITY CEASES AT PORT OF DISCHARGE  FREIGHT PREPAID</v>
          </cell>
          <cell r="P1027" t="str">
            <v>Pend</v>
          </cell>
          <cell r="Q1027" t="str">
            <v>UG</v>
          </cell>
          <cell r="R1027" t="str">
            <v>AE</v>
          </cell>
          <cell r="S1027" t="str">
            <v>5. 30 DAYS TO 1 YEAR</v>
          </cell>
          <cell r="T1027" t="str">
            <v>PENDING DECLARATION</v>
          </cell>
        </row>
        <row r="1028">
          <cell r="A1028" t="str">
            <v>FCIU4823250</v>
          </cell>
          <cell r="B1028">
            <v>20</v>
          </cell>
          <cell r="C1028">
            <v>44038</v>
          </cell>
          <cell r="D1028">
            <v>31</v>
          </cell>
          <cell r="E1028" t="str">
            <v>COSU6267006070</v>
          </cell>
          <cell r="F1028" t="str">
            <v>ICDN</v>
          </cell>
          <cell r="G1028" t="str">
            <v>CFS1A</v>
          </cell>
          <cell r="H1028" t="str">
            <v>2020</v>
          </cell>
          <cell r="I1028" t="str">
            <v>ICD</v>
          </cell>
          <cell r="J1028">
            <v>224580</v>
          </cell>
          <cell r="K1028" t="str">
            <v>PANAFRIC HOTELS LTD</v>
          </cell>
          <cell r="L1028" t="str">
            <v>BESTFAST CARGO (KENYA) LIMITED</v>
          </cell>
          <cell r="M1028" t="str">
            <v>Pend</v>
          </cell>
          <cell r="N1028" t="str">
            <v>Pend</v>
          </cell>
          <cell r="O1028" t="str">
            <v>1 X 20 GP CONTAINER STC  TOTAL QUANTITY  117 SETS OF DOOR LEAF WITH DOOR FRAME   CFR MOMBASA  KENYA PORT   I C C INCOTERMS 2010   PORT OF LOADING    PORT KLANG MALAYSIA   PORT OF DISCHARGE   MOMBASA PORT KENYA INVOICE NUMBER  WM220 0112  DATED  29 06 2020  H S CODE  4418 20 0000    PROFORMA INVOICE NUMBER  WM PI1778 REV1  SHIPPER DECLARED THAT COUNTRY OF ORIGIN  MALAYSIA  IDF NUMBER  E2006344682  PLACE OF DELIVERY PORT CLEARANCE</v>
          </cell>
          <cell r="P1028" t="str">
            <v>C4</v>
          </cell>
          <cell r="Q1028" t="str">
            <v>KE</v>
          </cell>
          <cell r="R1028" t="str">
            <v>MY</v>
          </cell>
          <cell r="S1028" t="str">
            <v>5. 30 DAYS TO 1 YEAR</v>
          </cell>
          <cell r="T1028" t="str">
            <v>PENDING DPC</v>
          </cell>
        </row>
        <row r="1029">
          <cell r="A1029" t="str">
            <v>MRKU7763250</v>
          </cell>
          <cell r="B1029">
            <v>20</v>
          </cell>
          <cell r="C1029">
            <v>44038</v>
          </cell>
          <cell r="D1029">
            <v>31</v>
          </cell>
          <cell r="E1029" t="str">
            <v>203385296</v>
          </cell>
          <cell r="F1029" t="str">
            <v>ICDN</v>
          </cell>
          <cell r="G1029" t="str">
            <v>A1B/41/06/2</v>
          </cell>
          <cell r="H1029" t="str">
            <v>2020</v>
          </cell>
          <cell r="I1029" t="str">
            <v>ICD</v>
          </cell>
          <cell r="J1029">
            <v>228466</v>
          </cell>
          <cell r="K1029" t="str">
            <v>BETA HEALTHCARE INTERNATIONAL LIMITED</v>
          </cell>
          <cell r="L1029" t="str">
            <v>SAHARA INTERNATIONAL LOGISTICS LIMITED</v>
          </cell>
          <cell r="M1029">
            <v>44067.415023148147</v>
          </cell>
          <cell r="N1029" t="str">
            <v>Pend</v>
          </cell>
          <cell r="O1029" t="str">
            <v>1X20  FCL CONTAINER  791 CARTON BOXES  VARIOUS PHARMACEUTICAL PACKAGIN G MATERIALS  AS PER  PROFORMA INVOICE NO    DP PFI 077 19-20   DTD  13  3 2020  DP PFI 002 20-21   DTD  29 4 2020  DP PFI 078 19-20   DTD  13  3 2020  CFR MOMBASA KENYA  INCOTERMS 2020   PRINTED ITEMS OF   WOODWA RDS GRIPE WATER 100ML UNIT CARTONS  COLDRIL CAP DIS 20 S INNER BOX SMALL  COLDRIL CAP DIS 12X20 S INNER BOX LARGE  COLDRIL SYRUP 100ML UNIT CARTON  MUCOLYN PAEDIATRIC SYRUP 100ML UNIT CARTON  MUCOLYN SYRUP 100M L UNIT CARTON  COFTA EXTRA INSERTS  MUCOLYN PAEDIATRIC SYRUP 100ML INS ERTS  MUCOLYN SYRUP 100ML INSERTS  COFTA EXTRA 100ML LABEL  MUCOLYN PA EDIATRIC SYRUP 100ML LABELS   MUCOLYN SYRUP 100ML LABELS SA  ACTION POLYPAPER TRIPPLE TRACK  BACK   ACTION POLYPAPER TRIPPLE TRACK  FRONT  INVOICE NO  DP 015 EXP 20-21 DT  15 06 2020  SB NO   3220667  DT  16 0 6 2020  IDF NO  E2002297979  E2005325023   E2002298135  PURCHASE ORDER NUMBER   18001288  DTD  26 2 2020  18001337  DTD  30 4 2020  18001287 DTD  26 2 20</v>
          </cell>
          <cell r="P1029" t="str">
            <v>C4</v>
          </cell>
          <cell r="Q1029" t="str">
            <v>KE</v>
          </cell>
          <cell r="R1029" t="str">
            <v>IN</v>
          </cell>
          <cell r="S1029" t="str">
            <v>5. 30 DAYS TO 1 YEAR</v>
          </cell>
          <cell r="T1029" t="str">
            <v>RELEASE PROCESS</v>
          </cell>
        </row>
        <row r="1030">
          <cell r="A1030" t="str">
            <v>HASU1451659</v>
          </cell>
          <cell r="B1030">
            <v>20</v>
          </cell>
          <cell r="C1030">
            <v>44038</v>
          </cell>
          <cell r="D1030">
            <v>31</v>
          </cell>
          <cell r="E1030" t="str">
            <v>203415599</v>
          </cell>
          <cell r="F1030" t="str">
            <v>ICDN</v>
          </cell>
          <cell r="G1030" t="str">
            <v>M2A/57/02/1</v>
          </cell>
          <cell r="H1030" t="str">
            <v>2020</v>
          </cell>
          <cell r="I1030" t="str">
            <v>ICD</v>
          </cell>
          <cell r="J1030">
            <v>226866</v>
          </cell>
          <cell r="K1030" t="str">
            <v>BETA HEALTHCARE INTERNATIONAL LIMITED</v>
          </cell>
          <cell r="L1030" t="str">
            <v>SAHARA INTERNATIONAL LOGISTICS LIMITED</v>
          </cell>
          <cell r="M1030">
            <v>44060.446261574078</v>
          </cell>
          <cell r="N1030" t="str">
            <v>Pend</v>
          </cell>
          <cell r="O1030" t="str">
            <v>1X20  FCL CONTAINER  1300 CARTON BOXES  AS PER PROFORMA INVOICE     DP  PFI 002 2020-21  DTD  29 4 2020   DP PFI 078 19-20  DTD  13 3 2020  CFR MOMBASA  KENYA  INCOTERMS 2020   PRINTED ITEMS OF   MARA MOJA POLY PAPER TRIPPLE TRACK  FRONT   MARA MOJA POLYPAPER TRIPPLE TRACK  BACK  MARA MOJA POLYPAPER TRIPPLE TRACK  BACK   INVOICE NO  DP 016 EXP 20-21 DT  16 06 2020  BUYER S ORDER NUMBER   18001337 DTD  30 4 2020  1800 1287 DTD  26 2 2020  IDF NO  E2005325023  E2002298135  SB NO   3246015 DT  17 06 2020  HS CODE  48102900  GROSS WEIGHT  17658 88 KGS  NET W EIGHT  15868 71 KGS</v>
          </cell>
          <cell r="P1030" t="str">
            <v>C4</v>
          </cell>
          <cell r="Q1030" t="str">
            <v>KE</v>
          </cell>
          <cell r="R1030" t="str">
            <v>IN</v>
          </cell>
          <cell r="S1030" t="str">
            <v>5. 30 DAYS TO 1 YEAR</v>
          </cell>
          <cell r="T1030" t="str">
            <v>RELEASE PROCESS</v>
          </cell>
        </row>
        <row r="1031">
          <cell r="A1031" t="str">
            <v>EISU2063013</v>
          </cell>
          <cell r="B1031">
            <v>20</v>
          </cell>
          <cell r="C1031">
            <v>44038</v>
          </cell>
          <cell r="D1031">
            <v>31</v>
          </cell>
          <cell r="E1031" t="str">
            <v>237000171974</v>
          </cell>
          <cell r="F1031" t="str">
            <v>ICDN</v>
          </cell>
          <cell r="G1031" t="str">
            <v>M2A/67/02/1</v>
          </cell>
          <cell r="H1031">
            <v>0</v>
          </cell>
          <cell r="I1031">
            <v>0</v>
          </cell>
          <cell r="J1031">
            <v>0</v>
          </cell>
          <cell r="K1031" t="str">
            <v>Pend</v>
          </cell>
          <cell r="L1031" t="str">
            <v>Pend</v>
          </cell>
          <cell r="M1031" t="str">
            <v>Pend</v>
          </cell>
          <cell r="N1031" t="str">
            <v>Pend</v>
          </cell>
          <cell r="O1031" t="str">
            <v>FILLER MASTERBATCH CALCIUM CARBONATE- PP CARRIER MN570HS CODE  3824999 990 EMAIL  TARPOPLASTICS GMAIL COMTEL    256 755 855 891 EMAIL   TARPOPLASTICS GMAIL COM  TEL    256 755 855 891 FILLER MASTERBATCH CALCIUM CARBONATE - PP CARRIER MN570 HS CODE  3824999990  EMAIL   TARPOPLASTICS GMAIL COM  TEL    256 755 855 891</v>
          </cell>
          <cell r="P1031" t="str">
            <v>Pend</v>
          </cell>
          <cell r="Q1031" t="str">
            <v>UG</v>
          </cell>
          <cell r="R1031" t="str">
            <v>VN</v>
          </cell>
          <cell r="S1031" t="str">
            <v>5. 30 DAYS TO 1 YEAR</v>
          </cell>
          <cell r="T1031" t="str">
            <v>PENDING DECLARATION</v>
          </cell>
        </row>
        <row r="1032">
          <cell r="A1032" t="str">
            <v>MSKU9007721</v>
          </cell>
          <cell r="B1032">
            <v>40</v>
          </cell>
          <cell r="C1032">
            <v>44038</v>
          </cell>
          <cell r="D1032">
            <v>31</v>
          </cell>
          <cell r="E1032" t="str">
            <v>R02581551</v>
          </cell>
          <cell r="F1032" t="str">
            <v>ICDN</v>
          </cell>
          <cell r="G1032" t="str">
            <v>M1A/02/02/3</v>
          </cell>
          <cell r="H1032" t="str">
            <v>2020</v>
          </cell>
          <cell r="I1032" t="str">
            <v>ICD</v>
          </cell>
          <cell r="J1032">
            <v>229873</v>
          </cell>
          <cell r="K1032" t="str">
            <v>HACO TIGER BRANDS EA LTD</v>
          </cell>
          <cell r="L1032" t="str">
            <v>FREIGHT IN TIME LIMITED</v>
          </cell>
          <cell r="M1032" t="str">
            <v>Pend</v>
          </cell>
          <cell r="N1032" t="str">
            <v>Pend</v>
          </cell>
          <cell r="O1032" t="str">
            <v>24 750 MT  POLYPROPYLENE COPOLYMER QR6701K          HS CODE  3902 30 0 0 00 00   DELIVERY NO  802581551 0010   SALES ORDER NO  3276156 0010 CARGO NET WEIGHT  24 750 MT   CARGO GROSS WEIGHT  25 295 MT   CONTAINE R TARE WEIGHT  4 000 MT   TOTAL GROSS WEIGHT  29 295 MT     ABSA BANK KENYA PLC IRREVOCABLE LETTER OF CREDIT   NUMBER 077ILC2200990003 DATED15-APR-2020   LC NUMBER  077ILC2200990003     AGENT AT DESTINATION MAERSK KENYA LTD   BRANCH OFFICE    MARITIME CENTRE    ARCHBISHOP MAK ARIOS CLOSE   OFF MOI AVENUE   P O BOX 89911   MOMBASA   KENYA   PHONE 254 41 2220056  2221273 - 6   FAX  254 20 2220086  2316260  INTRANSI T TO ICD EMBAKASI NAIROBI</v>
          </cell>
          <cell r="P1032" t="str">
            <v>C4</v>
          </cell>
          <cell r="Q1032" t="str">
            <v>KE</v>
          </cell>
          <cell r="R1032" t="str">
            <v>SA</v>
          </cell>
          <cell r="S1032" t="str">
            <v>5. 30 DAYS TO 1 YEAR</v>
          </cell>
          <cell r="T1032" t="str">
            <v>PENDING DPC</v>
          </cell>
        </row>
        <row r="1033">
          <cell r="A1033" t="str">
            <v>TCNU3010224</v>
          </cell>
          <cell r="B1033">
            <v>40</v>
          </cell>
          <cell r="C1033">
            <v>44039</v>
          </cell>
          <cell r="D1033">
            <v>30</v>
          </cell>
          <cell r="E1033" t="str">
            <v>520000133449</v>
          </cell>
          <cell r="F1033" t="str">
            <v>ICDN</v>
          </cell>
          <cell r="G1033" t="str">
            <v>A1D/68/02/2</v>
          </cell>
          <cell r="H1033" t="str">
            <v>2020</v>
          </cell>
          <cell r="I1033" t="str">
            <v>ICD</v>
          </cell>
          <cell r="J1033">
            <v>224832</v>
          </cell>
          <cell r="K1033" t="str">
            <v>MAC NAUGHTON LIMITED</v>
          </cell>
          <cell r="L1033" t="str">
            <v>UNION GREEN LOGISTICS LIMITED</v>
          </cell>
          <cell r="M1033" t="str">
            <v>Pend</v>
          </cell>
          <cell r="N1033" t="str">
            <v>Pend</v>
          </cell>
          <cell r="O1033" t="str">
            <v>MEDICAL EQUIPMENTN M MEDICAL EQUIPMENT</v>
          </cell>
          <cell r="P1033" t="str">
            <v>C4</v>
          </cell>
          <cell r="Q1033" t="str">
            <v>KE</v>
          </cell>
          <cell r="R1033" t="str">
            <v>BE</v>
          </cell>
          <cell r="S1033" t="str">
            <v>5. 30 DAYS TO 1 YEAR</v>
          </cell>
          <cell r="T1033" t="str">
            <v>PENDING DPC</v>
          </cell>
        </row>
        <row r="1034">
          <cell r="A1034" t="str">
            <v>GLDU7357536</v>
          </cell>
          <cell r="B1034">
            <v>40</v>
          </cell>
          <cell r="C1034">
            <v>44039</v>
          </cell>
          <cell r="D1034">
            <v>30</v>
          </cell>
          <cell r="E1034" t="str">
            <v>MEDUMV071623</v>
          </cell>
          <cell r="F1034" t="str">
            <v>ICDN</v>
          </cell>
          <cell r="G1034" t="str">
            <v>A1D/30/04/2</v>
          </cell>
          <cell r="H1034" t="str">
            <v>2020</v>
          </cell>
          <cell r="I1034" t="str">
            <v>ICD</v>
          </cell>
          <cell r="J1034">
            <v>226598</v>
          </cell>
          <cell r="K1034" t="str">
            <v>ARYSTA LIFESCIENCE KENYA LIMITED</v>
          </cell>
          <cell r="L1034" t="str">
            <v>SUPERSONIC CLEARING AND FORWARDING SERVI</v>
          </cell>
          <cell r="M1034">
            <v>44067.507256944446</v>
          </cell>
          <cell r="N1034">
            <v>44068.714201388888</v>
          </cell>
          <cell r="O1034" t="str">
            <v>512 CORR BOXES  FIVE HUNDR ED AND TWELVE CORR BOXES O N SIXTEEN PALLETS ONLY  OR THENE 97  PACKING   512 CO RR BOXES OF 30 KGS EACH 3  POUCH X 10 KG IN CORR  BOX OF 30 KG SB NO  3503458    DT  29-Jun-2020 PO NUMBER  INTER PO 7150000351 PFI NO   UPLCORP ARYSTA 2020 009  IDF NO  E2006353508 FREIGH T PREPAID GR  WT KGS 17664  000 Net Wt KGS  15360 000 14 DAYS FREE TIME ON LINE  DEMURRAGE  DETENTION ALLO  TTED FROM THE DISCHARGE AT PORT OF DISCHARGE   MANUF  ACTURER  UPL LIMITED  ANKL ESHWAR  GUJARAT   TEL  254 726 594 037 CONTACT PERSO  N  ANN   PINAKIN</v>
          </cell>
          <cell r="P1034" t="str">
            <v>C4</v>
          </cell>
          <cell r="Q1034" t="str">
            <v>KE</v>
          </cell>
          <cell r="R1034" t="str">
            <v>IN</v>
          </cell>
          <cell r="S1034" t="str">
            <v>5. 30 DAYS TO 1 YEAR</v>
          </cell>
          <cell r="T1034" t="str">
            <v>RELEASED BUT IN YARD</v>
          </cell>
        </row>
        <row r="1035">
          <cell r="A1035" t="str">
            <v>CMAU0613840</v>
          </cell>
          <cell r="B1035">
            <v>20</v>
          </cell>
          <cell r="C1035">
            <v>44039</v>
          </cell>
          <cell r="D1035">
            <v>30</v>
          </cell>
          <cell r="E1035" t="str">
            <v>EID0296835</v>
          </cell>
          <cell r="F1035" t="str">
            <v>ICDN</v>
          </cell>
          <cell r="G1035" t="str">
            <v>A1B/35/03/2</v>
          </cell>
          <cell r="H1035">
            <v>0</v>
          </cell>
          <cell r="I1035">
            <v>0</v>
          </cell>
          <cell r="J1035">
            <v>0</v>
          </cell>
          <cell r="K1035" t="str">
            <v>Pend</v>
          </cell>
          <cell r="L1035" t="str">
            <v>Pend</v>
          </cell>
          <cell r="M1035" t="str">
            <v>Pend</v>
          </cell>
          <cell r="N1035" t="str">
            <v>Pend</v>
          </cell>
          <cell r="O1035" t="str">
            <v>6X20 FCL CONTAINER TOTAL 4860 FOUR THOUSAND EIGHT HUNDRED SIXTY  BAGS ONLY  3X20 CONTAINERS FINISH SALT -IODIZED SALT  PACKING-50KG BAG-    TOTAL-1620 BAGS  GROSS WEIGHT  81200 KGS NET WEIGHT  81000 KGS 3X20 CONTAINERS FINISH SALT -IODIZED SALT  PACKING-25KG BAG-    TOTAL-3240 BAGS  GROSS WEIGHT  81200 KGS NET WEIGHT  81000 KGS HSN CODE  25010010  INVOICE NO   H EA 04 20-21 DT   27 05 2020 S BILL NO  2853988 DT  27 05 2020 FREIGHT PREPAID UP TO MOMBASA EXPORTER IEC NO- 0816910936 COUNTRY OF ORIGIN  INDIA  TOTAL PACKAGES  4860 BAGS TOTAL GROSS WEIGHT  162400 00KGS TOTAL NET WEIGHT  162000 00 KGS   TIN NUMBER  1012197123 GOODS IN TRANSIT TO KAMPALA UGANDA ON CONSIGNEE RISK   A C AND CARRIER RESPONSIBILITY CEASES AT POD MOMBASA  KENYA FREIGHT PREPAID</v>
          </cell>
          <cell r="P1035" t="str">
            <v>Pend</v>
          </cell>
          <cell r="Q1035" t="str">
            <v>UG</v>
          </cell>
          <cell r="R1035" t="str">
            <v>IN</v>
          </cell>
          <cell r="S1035" t="str">
            <v>5. 30 DAYS TO 1 YEAR</v>
          </cell>
          <cell r="T1035" t="str">
            <v>PENDING DECLARATION</v>
          </cell>
        </row>
        <row r="1036">
          <cell r="A1036" t="str">
            <v>TEMU8424612</v>
          </cell>
          <cell r="B1036">
            <v>40</v>
          </cell>
          <cell r="C1036">
            <v>44040</v>
          </cell>
          <cell r="D1036">
            <v>29</v>
          </cell>
          <cell r="E1036" t="str">
            <v>145099145771</v>
          </cell>
          <cell r="F1036" t="str">
            <v>ICDN</v>
          </cell>
          <cell r="G1036" t="str">
            <v>A1C/22/03/2</v>
          </cell>
          <cell r="H1036">
            <v>0</v>
          </cell>
          <cell r="I1036">
            <v>0</v>
          </cell>
          <cell r="J1036">
            <v>0</v>
          </cell>
          <cell r="K1036" t="str">
            <v>Pend</v>
          </cell>
          <cell r="L1036" t="str">
            <v>Pend</v>
          </cell>
          <cell r="M1036" t="str">
            <v>Pend</v>
          </cell>
          <cell r="N1036" t="str">
            <v>Pend</v>
          </cell>
          <cell r="O1036" t="str">
            <v>MILK PROCESSING LINE  FILLINGAND PACKING LINE LCNUMBER  077ILC22016200 01DATED 10JUNE 2020 FAX 0512-58575611  ATTN DAISYUSCI  913205825652728 55JN M MILK PROCESSING LINE  FILLING AND PACKING LINE LC NUMBER  077ILC2201620001 DATED 10JUNE 2020   FAX 0512-58575611  ATTN DAISY USCI  91320582565272855J</v>
          </cell>
          <cell r="P1036" t="str">
            <v>Pend</v>
          </cell>
          <cell r="Q1036" t="str">
            <v>KE</v>
          </cell>
          <cell r="R1036" t="str">
            <v>CN</v>
          </cell>
          <cell r="S1036" t="str">
            <v>4. 21 TO 29 DAYS</v>
          </cell>
          <cell r="T1036" t="str">
            <v>PENDING DECLARATION</v>
          </cell>
        </row>
        <row r="1037">
          <cell r="A1037" t="str">
            <v>EGSU9150292</v>
          </cell>
          <cell r="B1037">
            <v>40</v>
          </cell>
          <cell r="C1037">
            <v>44040</v>
          </cell>
          <cell r="D1037">
            <v>29</v>
          </cell>
          <cell r="E1037" t="str">
            <v>145099145771</v>
          </cell>
          <cell r="F1037" t="str">
            <v>ICDN</v>
          </cell>
          <cell r="G1037" t="str">
            <v>A2A/28/03/3</v>
          </cell>
          <cell r="H1037">
            <v>0</v>
          </cell>
          <cell r="I1037">
            <v>0</v>
          </cell>
          <cell r="J1037">
            <v>0</v>
          </cell>
          <cell r="K1037" t="str">
            <v>Pend</v>
          </cell>
          <cell r="L1037" t="str">
            <v>Pend</v>
          </cell>
          <cell r="M1037" t="str">
            <v>Pend</v>
          </cell>
          <cell r="N1037" t="str">
            <v>Pend</v>
          </cell>
          <cell r="O1037" t="str">
            <v>MILK PROCESSING LINE  FILLINGAND PACKING LINE LCNUMBER  077ILC22016200 01DATED 10JUNE 2020 FAX 0512-58575611  ATTN DAISYUSCI  913205825652728 55JN M MILK PROCESSING LINE  FILLING AND PACKING LINE LC NUMBER  077ILC2201620001 DATED 10JUNE 2020   FAX 0512-58575611  ATTN DAISY USCI  91320582565272855J</v>
          </cell>
          <cell r="P1037" t="str">
            <v>Pend</v>
          </cell>
          <cell r="Q1037" t="str">
            <v>KE</v>
          </cell>
          <cell r="R1037" t="str">
            <v>CN</v>
          </cell>
          <cell r="S1037" t="str">
            <v>4. 21 TO 29 DAYS</v>
          </cell>
          <cell r="T1037" t="str">
            <v>PENDING DECLARATION</v>
          </cell>
        </row>
        <row r="1038">
          <cell r="A1038" t="str">
            <v>MSKU1828660</v>
          </cell>
          <cell r="B1038">
            <v>40</v>
          </cell>
          <cell r="C1038">
            <v>44040</v>
          </cell>
          <cell r="D1038">
            <v>29</v>
          </cell>
          <cell r="E1038" t="str">
            <v>711058058</v>
          </cell>
          <cell r="F1038" t="str">
            <v>ICDN</v>
          </cell>
          <cell r="G1038" t="str">
            <v>A1D/58/06/3</v>
          </cell>
          <cell r="H1038" t="str">
            <v>2020</v>
          </cell>
          <cell r="I1038" t="str">
            <v>ICD</v>
          </cell>
          <cell r="J1038">
            <v>224651</v>
          </cell>
          <cell r="K1038" t="str">
            <v>UDV (KENYA) LIMTED</v>
          </cell>
          <cell r="L1038" t="str">
            <v>ACCELER GLOBAL LOGISTICS LIMITED</v>
          </cell>
          <cell r="M1038">
            <v>44067.582986111112</v>
          </cell>
          <cell r="N1038" t="str">
            <v>Pend</v>
          </cell>
          <cell r="O1038" t="str">
            <v>S T C  TAN COUPETTE GLASS  TAN COPA  GLASS  SIN GLASS  HS CODE 7013379 1  701328900   701328900</v>
          </cell>
          <cell r="P1038" t="str">
            <v>C4</v>
          </cell>
          <cell r="Q1038" t="str">
            <v>KE</v>
          </cell>
          <cell r="R1038" t="str">
            <v>NL</v>
          </cell>
          <cell r="S1038" t="str">
            <v>4. 21 TO 29 DAYS</v>
          </cell>
          <cell r="T1038" t="str">
            <v>RELEASE PROCESS</v>
          </cell>
        </row>
        <row r="1039">
          <cell r="A1039" t="str">
            <v>TLLU5250143</v>
          </cell>
          <cell r="B1039">
            <v>40</v>
          </cell>
          <cell r="C1039">
            <v>44040</v>
          </cell>
          <cell r="D1039">
            <v>29</v>
          </cell>
          <cell r="E1039" t="str">
            <v>203527872</v>
          </cell>
          <cell r="F1039" t="str">
            <v>ICDN</v>
          </cell>
          <cell r="G1039" t="str">
            <v>A2A/06/01/2</v>
          </cell>
          <cell r="H1039" t="str">
            <v>2020</v>
          </cell>
          <cell r="I1039" t="str">
            <v>ICD</v>
          </cell>
          <cell r="J1039">
            <v>224117</v>
          </cell>
          <cell r="K1039" t="str">
            <v>HASBAH KENYA LIMITED</v>
          </cell>
          <cell r="L1039" t="str">
            <v>STARWAY INTERNATIONAL FREIGHT AND FORWAR</v>
          </cell>
          <cell r="M1039">
            <v>44046.723356481481</v>
          </cell>
          <cell r="N1039" t="str">
            <v>Pend</v>
          </cell>
          <cell r="O1039" t="str">
            <v>FABRIC ENHANCERS    INTRANSIT TO ICD EMBAKASI NAIROBI</v>
          </cell>
          <cell r="P1039" t="str">
            <v>C4</v>
          </cell>
          <cell r="Q1039" t="str">
            <v>KE</v>
          </cell>
          <cell r="R1039" t="str">
            <v>SA</v>
          </cell>
          <cell r="S1039" t="str">
            <v>4. 21 TO 29 DAYS</v>
          </cell>
          <cell r="T1039" t="str">
            <v>RELEASE PROCESS</v>
          </cell>
        </row>
        <row r="1040">
          <cell r="A1040" t="str">
            <v>TLLU5870144</v>
          </cell>
          <cell r="B1040">
            <v>40</v>
          </cell>
          <cell r="C1040">
            <v>44040</v>
          </cell>
          <cell r="D1040">
            <v>29</v>
          </cell>
          <cell r="E1040" t="str">
            <v>203527857</v>
          </cell>
          <cell r="F1040" t="str">
            <v>ICDN</v>
          </cell>
          <cell r="G1040" t="str">
            <v>A1D/58/06/3</v>
          </cell>
          <cell r="H1040" t="str">
            <v>2020</v>
          </cell>
          <cell r="I1040" t="str">
            <v>ICD</v>
          </cell>
          <cell r="J1040">
            <v>224130</v>
          </cell>
          <cell r="K1040" t="str">
            <v>HASBAH KENYA LIMITED</v>
          </cell>
          <cell r="L1040" t="str">
            <v>STARWAY INTERNATIONAL FREIGHT AND FORWAR</v>
          </cell>
          <cell r="M1040">
            <v>44046.73777777778</v>
          </cell>
          <cell r="N1040" t="str">
            <v>Pend</v>
          </cell>
          <cell r="O1040" t="str">
            <v>FABRIC ENHANCERS    INTRANSIT TO ICD EMBAKASI NAIROBI</v>
          </cell>
          <cell r="P1040" t="str">
            <v>C4</v>
          </cell>
          <cell r="Q1040" t="str">
            <v>KE</v>
          </cell>
          <cell r="R1040" t="str">
            <v>SA</v>
          </cell>
          <cell r="S1040" t="str">
            <v>4. 21 TO 29 DAYS</v>
          </cell>
          <cell r="T1040" t="str">
            <v>RELEASE PROCESS</v>
          </cell>
        </row>
        <row r="1041">
          <cell r="A1041" t="str">
            <v>MRKU5759396</v>
          </cell>
          <cell r="B1041">
            <v>40</v>
          </cell>
          <cell r="C1041">
            <v>44040</v>
          </cell>
          <cell r="D1041">
            <v>29</v>
          </cell>
          <cell r="E1041" t="str">
            <v>203236820</v>
          </cell>
          <cell r="F1041" t="str">
            <v>ICDN</v>
          </cell>
          <cell r="G1041" t="str">
            <v>A1A/70/01/3</v>
          </cell>
          <cell r="H1041">
            <v>0</v>
          </cell>
          <cell r="I1041">
            <v>0</v>
          </cell>
          <cell r="J1041">
            <v>0</v>
          </cell>
          <cell r="K1041" t="str">
            <v>Pend</v>
          </cell>
          <cell r="L1041" t="str">
            <v>Pend</v>
          </cell>
          <cell r="M1041" t="str">
            <v>Pend</v>
          </cell>
          <cell r="N1041" t="str">
            <v>Pend</v>
          </cell>
          <cell r="O1041" t="str">
            <v>USED MERCEDES BENZ ML SILVER  REG NO  MV52 GCX   CHASSIS NO  WDC163113 2A370541    USED MERCEDES BENZ ML BLACK  REG NO  SD54 ZZX  CHASSIS NO  WDC1631132A539081    USED VOLKSWAGEN TOUAREG BLACK  REG NO  VK57 FXD CHASSIS NO  WVGZZZ7LZ8D023452    TOYOTA MR2 SILVER  REG NO  YO52 CYK CHASSIS NO  JTDFR320000052548    15 HOUSEHOLD ITEMS  MIXTURE OF CARTON BOXES AND LOOSE ITEMS     ALL GOOD IN TRANSIT TO SOUTH SUDAN    FOR STRIPPING</v>
          </cell>
          <cell r="P1041" t="str">
            <v>Pend</v>
          </cell>
          <cell r="Q1041" t="str">
            <v>SS</v>
          </cell>
          <cell r="R1041" t="str">
            <v>GB</v>
          </cell>
          <cell r="S1041" t="str">
            <v>4. 21 TO 29 DAYS</v>
          </cell>
          <cell r="T1041" t="str">
            <v>PENDING DECLARATION</v>
          </cell>
        </row>
        <row r="1042">
          <cell r="A1042" t="str">
            <v>LMCU1198045</v>
          </cell>
          <cell r="B1042">
            <v>20</v>
          </cell>
          <cell r="C1042">
            <v>44041</v>
          </cell>
          <cell r="D1042">
            <v>28</v>
          </cell>
          <cell r="E1042" t="str">
            <v>TN008862</v>
          </cell>
          <cell r="F1042" t="str">
            <v>ICDN</v>
          </cell>
          <cell r="G1042" t="str">
            <v>FIRE</v>
          </cell>
          <cell r="H1042" t="str">
            <v>2020</v>
          </cell>
          <cell r="I1042" t="str">
            <v>ICD</v>
          </cell>
          <cell r="J1042">
            <v>227349</v>
          </cell>
          <cell r="K1042" t="str">
            <v>FRANCIS SIRIBA NYAMIOMBO</v>
          </cell>
          <cell r="L1042" t="str">
            <v>MENHIR LIMITED</v>
          </cell>
          <cell r="M1042">
            <v>44068.779976851853</v>
          </cell>
          <cell r="N1042" t="str">
            <v>Pend</v>
          </cell>
          <cell r="O1042" t="str">
            <v>EXTRA VIRGIN OLIVE OIL IN DIFFERENT CAPACITIES</v>
          </cell>
          <cell r="P1042" t="str">
            <v>C4</v>
          </cell>
          <cell r="Q1042" t="str">
            <v>KE</v>
          </cell>
          <cell r="R1042" t="str">
            <v>IT</v>
          </cell>
          <cell r="S1042" t="str">
            <v>4. 21 TO 29 DAYS</v>
          </cell>
          <cell r="T1042" t="str">
            <v>RELEASE PROCESS</v>
          </cell>
        </row>
        <row r="1043">
          <cell r="A1043" t="str">
            <v>TCLU6780047</v>
          </cell>
          <cell r="B1043">
            <v>20</v>
          </cell>
          <cell r="C1043">
            <v>44041</v>
          </cell>
          <cell r="D1043">
            <v>28</v>
          </cell>
          <cell r="E1043">
            <v>591250556</v>
          </cell>
          <cell r="F1043" t="str">
            <v>ICDN</v>
          </cell>
          <cell r="G1043" t="str">
            <v>Pend</v>
          </cell>
          <cell r="H1043">
            <v>0</v>
          </cell>
          <cell r="I1043">
            <v>0</v>
          </cell>
          <cell r="J1043">
            <v>0</v>
          </cell>
          <cell r="K1043" t="str">
            <v>Pend</v>
          </cell>
          <cell r="L1043" t="str">
            <v>Pend</v>
          </cell>
          <cell r="M1043" t="str">
            <v>Pend</v>
          </cell>
          <cell r="N1043" t="str">
            <v>Pend</v>
          </cell>
          <cell r="O1043" t="str">
            <v>Pend</v>
          </cell>
          <cell r="P1043" t="str">
            <v>Pend</v>
          </cell>
          <cell r="Q1043" t="str">
            <v>Pend</v>
          </cell>
          <cell r="R1043" t="str">
            <v>Pend</v>
          </cell>
          <cell r="S1043" t="str">
            <v>4. 21 TO 29 DAYS</v>
          </cell>
          <cell r="T1043" t="str">
            <v>PENDING DECLARATION</v>
          </cell>
        </row>
        <row r="1044">
          <cell r="A1044" t="str">
            <v>TRHU1821967</v>
          </cell>
          <cell r="B1044">
            <v>20</v>
          </cell>
          <cell r="C1044">
            <v>44041</v>
          </cell>
          <cell r="D1044">
            <v>28</v>
          </cell>
          <cell r="E1044" t="str">
            <v>MEDUPL129269</v>
          </cell>
          <cell r="F1044" t="str">
            <v>ICDN</v>
          </cell>
          <cell r="G1044" t="str">
            <v>A1B/29/03/1</v>
          </cell>
          <cell r="H1044" t="str">
            <v>2020</v>
          </cell>
          <cell r="I1044" t="str">
            <v>ICD</v>
          </cell>
          <cell r="J1044">
            <v>218531</v>
          </cell>
          <cell r="K1044" t="str">
            <v>VICTORIA JUICE COMPANY LIMITED</v>
          </cell>
          <cell r="L1044" t="str">
            <v>BOLLORE TRANSPORT AND LOGISTICS KENYA LI</v>
          </cell>
          <cell r="M1044" t="str">
            <v>Pend</v>
          </cell>
          <cell r="N1044" t="str">
            <v>Pend</v>
          </cell>
          <cell r="O1044"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X 50 KG  WHITE REFINED SUGAR NET WE IGHT 25 000 MT</v>
          </cell>
          <cell r="P1044" t="str">
            <v>C4</v>
          </cell>
          <cell r="Q1044" t="str">
            <v>KE</v>
          </cell>
          <cell r="R1044" t="str">
            <v>MU</v>
          </cell>
          <cell r="S1044" t="str">
            <v>4. 21 TO 29 DAYS</v>
          </cell>
          <cell r="T1044" t="str">
            <v>PENDING DPC</v>
          </cell>
        </row>
        <row r="1045">
          <cell r="A1045" t="str">
            <v>APZU4869877</v>
          </cell>
          <cell r="B1045">
            <v>40</v>
          </cell>
          <cell r="C1045">
            <v>44041</v>
          </cell>
          <cell r="D1045">
            <v>28</v>
          </cell>
          <cell r="E1045" t="str">
            <v>IBC0592066</v>
          </cell>
          <cell r="F1045" t="str">
            <v>ICDN</v>
          </cell>
          <cell r="G1045" t="str">
            <v>A1C/22/06/2</v>
          </cell>
          <cell r="H1045" t="str">
            <v>2020</v>
          </cell>
          <cell r="I1045" t="str">
            <v>ICD</v>
          </cell>
          <cell r="J1045">
            <v>228476</v>
          </cell>
          <cell r="K1045" t="str">
            <v>CENTURY CINEMAX LIMITED</v>
          </cell>
          <cell r="L1045" t="str">
            <v>TEPRA LOGISTICS LIMITED</v>
          </cell>
          <cell r="M1045">
            <v>44067.442881944444</v>
          </cell>
          <cell r="N1045" t="str">
            <v>Pend</v>
          </cell>
          <cell r="O1045" t="str">
            <v>MATERIAL AUDIOVISUAL FREIGHT PREPAID SPEAKERS   AMPLIFIERS  SPEAKER BRACKETS   MOUNTS 8518210000  HS</v>
          </cell>
          <cell r="P1045" t="str">
            <v>C4</v>
          </cell>
          <cell r="Q1045" t="str">
            <v>KE</v>
          </cell>
          <cell r="R1045" t="str">
            <v>ES</v>
          </cell>
          <cell r="S1045" t="str">
            <v>4. 21 TO 29 DAYS</v>
          </cell>
          <cell r="T1045" t="str">
            <v>RELEASE PROCESS</v>
          </cell>
        </row>
        <row r="1046">
          <cell r="A1046" t="str">
            <v>CMAU4709391</v>
          </cell>
          <cell r="B1046">
            <v>40</v>
          </cell>
          <cell r="C1046">
            <v>44041</v>
          </cell>
          <cell r="D1046">
            <v>28</v>
          </cell>
          <cell r="E1046" t="str">
            <v>CHP0122750</v>
          </cell>
          <cell r="F1046" t="str">
            <v>ICDN</v>
          </cell>
          <cell r="G1046" t="str">
            <v>A1D/76/02/1</v>
          </cell>
          <cell r="H1046">
            <v>0</v>
          </cell>
          <cell r="I1046">
            <v>0</v>
          </cell>
          <cell r="J1046">
            <v>0</v>
          </cell>
          <cell r="K1046" t="str">
            <v>Pend</v>
          </cell>
          <cell r="L1046" t="str">
            <v>Pend</v>
          </cell>
          <cell r="M1046" t="str">
            <v>Pend</v>
          </cell>
          <cell r="N1046" t="str">
            <v>Pend</v>
          </cell>
          <cell r="O1046" t="str">
            <v>15 X 40HC CONTAINERS CONTAINING HE3461HD POLYETHYLENE HS CODE  39012000 TOTAL NET WEIGHT 371 250 MT ORDER NO  5100092818 DELIVERY NO  80468831 SHIPMENT NO  485785 CARGO IN TRANSIT TO KAMPALA AT CONSIGNEES COST  RISK AND RESPONSIBILITY  CARRIER RESPONSIBILITY CEASES AT PORT OF DISCHARGE   EMAIL  ADMIN-GENTEXENTERPRISES COM FREIGHT PREPAID</v>
          </cell>
          <cell r="P1046" t="str">
            <v>Pend</v>
          </cell>
          <cell r="Q1046" t="str">
            <v>UG</v>
          </cell>
          <cell r="R1046" t="str">
            <v>AE</v>
          </cell>
          <cell r="S1046" t="str">
            <v>4. 21 TO 29 DAYS</v>
          </cell>
          <cell r="T1046" t="str">
            <v>PENDING DECLARATION</v>
          </cell>
        </row>
        <row r="1047">
          <cell r="A1047" t="str">
            <v>TCLU3631287</v>
          </cell>
          <cell r="B1047">
            <v>20</v>
          </cell>
          <cell r="C1047">
            <v>44041</v>
          </cell>
          <cell r="D1047">
            <v>28</v>
          </cell>
          <cell r="E1047" t="str">
            <v>520000111241</v>
          </cell>
          <cell r="F1047" t="str">
            <v>ICDN</v>
          </cell>
          <cell r="G1047" t="str">
            <v>A2B/21/03/2</v>
          </cell>
          <cell r="H1047" t="str">
            <v>2020</v>
          </cell>
          <cell r="I1047" t="str">
            <v>ICD</v>
          </cell>
          <cell r="J1047">
            <v>226462</v>
          </cell>
          <cell r="K1047" t="str">
            <v>AGRO CHEMICAL</v>
          </cell>
          <cell r="L1047" t="str">
            <v>GAMMA VILLA LIMITED</v>
          </cell>
          <cell r="M1047">
            <v>44055.565243055556</v>
          </cell>
          <cell r="N1047" t="str">
            <v>Pend</v>
          </cell>
          <cell r="O1047" t="str">
            <v>700 PAPERBAGS OF 25 KGSNETTPOTATO STARCH   17500 KGSNETTLOADED ON 20 P ALLETSORDER NO  851305IDF NO  E2004316278HS-CODE S  11081300  WILLIAM OUMA NYORENO MARKS 700 PAPERBAGS OF 25 KGS NETT POTATO STARCH   17500 KGS NETT LOADED ON 20 PALLETS ORDER NO  851305 IDF NO  E2004316278 HS-CODE S  11081300   WILLIAM OUMA NYORE EMAIL  WNYORE ACFC CO KE      254  20 66 00 000 BAL  DIRECTLINE   254 772 928 685 MOBILE   254 706 EMAIL MARYLINE MNYAPARA KUEHNE-NAGE L COM</v>
          </cell>
          <cell r="P1047" t="str">
            <v>C4</v>
          </cell>
          <cell r="Q1047" t="str">
            <v>KE</v>
          </cell>
          <cell r="R1047" t="str">
            <v>NL</v>
          </cell>
          <cell r="S1047" t="str">
            <v>4. 21 TO 29 DAYS</v>
          </cell>
          <cell r="T1047" t="str">
            <v>RELEASE PROCESS</v>
          </cell>
        </row>
        <row r="1048">
          <cell r="A1048" t="str">
            <v>CMAU4327716</v>
          </cell>
          <cell r="B1048">
            <v>40</v>
          </cell>
          <cell r="C1048">
            <v>44041</v>
          </cell>
          <cell r="D1048">
            <v>28</v>
          </cell>
          <cell r="E1048" t="str">
            <v>MCB0107285</v>
          </cell>
          <cell r="F1048" t="str">
            <v>ICDN</v>
          </cell>
          <cell r="G1048" t="str">
            <v>M2A/18/03/1</v>
          </cell>
          <cell r="H1048">
            <v>0</v>
          </cell>
          <cell r="I1048">
            <v>0</v>
          </cell>
          <cell r="J1048">
            <v>0</v>
          </cell>
          <cell r="K1048" t="str">
            <v>Pend</v>
          </cell>
          <cell r="L1048" t="str">
            <v>Pend</v>
          </cell>
          <cell r="M1048" t="str">
            <v>Pend</v>
          </cell>
          <cell r="N1048" t="str">
            <v>Pend</v>
          </cell>
          <cell r="O1048" t="str">
            <v>HIGH DENSITY POLETHYLENE GRADE B5429 TOTAL NO OF BAGS  990 NET WEIGHT  24 750 MTS GROSS WEIGHT  25 245 MTS SALES ORDER NO  3276155 DELIVERY NO   802619384 0010 SHIPMENT NO  6011886 0010    FREIGHT PREPAID    ABSA BANK KENYA PLC IRREVOCABLE LETTER OF CREDIT NUMBER 077ILC2200990005 DATED 22-APR-2020 ALL INLAND HAULAGE CHARGES FROM PORT OF DISCHARGE TO FINAL PLACE OF DELIVERY ICD EMBAKASI ARE ON CONSIGNEES COSTS AND RISKS</v>
          </cell>
          <cell r="P1048" t="str">
            <v>Pend</v>
          </cell>
          <cell r="Q1048" t="str">
            <v>KE</v>
          </cell>
          <cell r="R1048" t="str">
            <v>SA</v>
          </cell>
          <cell r="S1048" t="str">
            <v>4. 21 TO 29 DAYS</v>
          </cell>
          <cell r="T1048" t="str">
            <v>PENDING DECLARATION</v>
          </cell>
        </row>
        <row r="1049">
          <cell r="A1049" t="str">
            <v>LMCU1249395</v>
          </cell>
          <cell r="B1049">
            <v>20</v>
          </cell>
          <cell r="C1049">
            <v>44042</v>
          </cell>
          <cell r="D1049">
            <v>27</v>
          </cell>
          <cell r="E1049" t="str">
            <v>CP000770</v>
          </cell>
          <cell r="F1049" t="str">
            <v>ICDN</v>
          </cell>
          <cell r="G1049" t="str">
            <v>A1D/03/04/1</v>
          </cell>
          <cell r="H1049" t="str">
            <v>2020</v>
          </cell>
          <cell r="I1049" t="str">
            <v>ICD</v>
          </cell>
          <cell r="J1049">
            <v>229652</v>
          </cell>
          <cell r="K1049" t="str">
            <v>MOHAN S OYSTERBAY DRINKS (K) LIMITED</v>
          </cell>
          <cell r="L1049" t="str">
            <v>VISION ENTERPRISES LIMITED</v>
          </cell>
          <cell r="M1049" t="str">
            <v>Pend</v>
          </cell>
          <cell r="N1049" t="str">
            <v>Pend</v>
          </cell>
          <cell r="O1049" t="str">
            <v>6X750ML WINES-ICD EMBAKASI</v>
          </cell>
          <cell r="P1049" t="str">
            <v>C4</v>
          </cell>
          <cell r="Q1049" t="str">
            <v>KE</v>
          </cell>
          <cell r="R1049" t="str">
            <v>ZA</v>
          </cell>
          <cell r="S1049" t="str">
            <v>4. 21 TO 29 DAYS</v>
          </cell>
          <cell r="T1049" t="str">
            <v>PENDING DPC</v>
          </cell>
        </row>
        <row r="1050">
          <cell r="A1050" t="str">
            <v>CSNU8055967</v>
          </cell>
          <cell r="B1050">
            <v>40</v>
          </cell>
          <cell r="C1050">
            <v>44043</v>
          </cell>
          <cell r="D1050">
            <v>26</v>
          </cell>
          <cell r="E1050" t="str">
            <v>COSU6267910900</v>
          </cell>
          <cell r="F1050" t="str">
            <v>ICDN</v>
          </cell>
          <cell r="G1050" t="str">
            <v>A1D/72/05/2</v>
          </cell>
          <cell r="H1050">
            <v>0</v>
          </cell>
          <cell r="I1050">
            <v>0</v>
          </cell>
          <cell r="J1050">
            <v>0</v>
          </cell>
          <cell r="K1050" t="str">
            <v>Pend</v>
          </cell>
          <cell r="L1050" t="str">
            <v>Pend</v>
          </cell>
          <cell r="M1050" t="str">
            <v>Pend</v>
          </cell>
          <cell r="N1050" t="str">
            <v>Pend</v>
          </cell>
          <cell r="O1050" t="str">
            <v>LED STREET LIGHT   2600 SETS OF LED STREET LIGHT  MODEL T68N2100034  L C NO OLCF000005520 AND TF201  0700001   AS PER PROFORMA INVOICE NO  HP P-20200330   DATED 30 03 2020 CFR MOMBASA P  ORT INCOTERMS 2020   FAX +86 0 571-899   71205  PLACE OF DELIVERY PORT CLEARANCE</v>
          </cell>
          <cell r="P1050" t="str">
            <v>Pend</v>
          </cell>
          <cell r="Q1050" t="str">
            <v>KE</v>
          </cell>
          <cell r="R1050" t="str">
            <v>CN</v>
          </cell>
          <cell r="S1050" t="str">
            <v>4. 21 TO 29 DAYS</v>
          </cell>
          <cell r="T1050" t="str">
            <v>PENDING DECLARATION</v>
          </cell>
        </row>
        <row r="1051">
          <cell r="A1051" t="str">
            <v>MSKU6714206</v>
          </cell>
          <cell r="B1051">
            <v>40</v>
          </cell>
          <cell r="C1051">
            <v>44043</v>
          </cell>
          <cell r="D1051">
            <v>26</v>
          </cell>
          <cell r="E1051" t="str">
            <v>711057695</v>
          </cell>
          <cell r="F1051" t="str">
            <v>ICDN</v>
          </cell>
          <cell r="G1051" t="str">
            <v>A4C/24/02/1</v>
          </cell>
          <cell r="H1051" t="str">
            <v>2020</v>
          </cell>
          <cell r="I1051" t="str">
            <v>ICD</v>
          </cell>
          <cell r="J1051">
            <v>226418</v>
          </cell>
          <cell r="K1051" t="str">
            <v>ARYSTA LIFESCIENCE KENYA LIMITED</v>
          </cell>
          <cell r="L1051" t="str">
            <v>SUPERSONIC CLEARING AND FORWARDING SERVI</v>
          </cell>
          <cell r="M1051">
            <v>44068.316435185188</v>
          </cell>
          <cell r="N1051">
            <v>44068.681666666664</v>
          </cell>
          <cell r="O1051" t="str">
            <v>FLORAMITE 240 SC   2 IBC S OF 1000 L  --  2000 LI   2 PALLETS OF 1000 LI -   2120 KGS NET -  2240 KGS GROSS   UN 3082  ENVIRONMENTALLY HAZAR DOUS   SUBSTANCE  LIQUID  N O S     BIFENAZATE   CLASS 9  PACKING   GR OUP III  MARINE POLLUTANT   GOLDAZIM 500 SC   720 CARTONS OF  12 X 1 L I  --  8640   LI   10 PALLETS OF 864 LI - 10195 2 KGS   NET -  11897 28 KGS GROSS   UN 3082  ENVIRONMENTALLY HAZARDOUS   SUBSTANCE  LIQUID  N O S     CARBENDAZIM   CLASS 9  PACKING   GROUP III  MARINE POLLUTANT GOLDAZIM 500 SC   128 CARTONS OF 1 X 20 LI - 2560 LI   2 PALLETS OF 1280 LI - 2974 72 KGS   NET -  3220 48 KGS GROSS   UN 3082  ENVIRONME NTALLY HAZARDOUS   SUBSTANCE  LIQUID  N O S     CARBENDAZIM   CLASS 9 PACKING   GROUP III  MARINE POLLUTANT       FREIGHT PAYABLE AT ANTWER P</v>
          </cell>
          <cell r="P1051" t="str">
            <v>C4</v>
          </cell>
          <cell r="Q1051" t="str">
            <v>KE</v>
          </cell>
          <cell r="R1051" t="str">
            <v>BE</v>
          </cell>
          <cell r="S1051" t="str">
            <v>4. 21 TO 29 DAYS</v>
          </cell>
          <cell r="T1051" t="str">
            <v>RELEASED BUT IN YARD</v>
          </cell>
        </row>
        <row r="1052">
          <cell r="A1052" t="str">
            <v>MEDU4030541</v>
          </cell>
          <cell r="B1052">
            <v>40</v>
          </cell>
          <cell r="C1052">
            <v>44043</v>
          </cell>
          <cell r="D1052">
            <v>26</v>
          </cell>
          <cell r="E1052" t="str">
            <v>MEDUL3995833</v>
          </cell>
          <cell r="F1052" t="str">
            <v>ICDN</v>
          </cell>
          <cell r="G1052" t="str">
            <v>SHED1</v>
          </cell>
          <cell r="H1052" t="str">
            <v>2020</v>
          </cell>
          <cell r="I1052" t="str">
            <v>ICD</v>
          </cell>
          <cell r="J1052">
            <v>227965</v>
          </cell>
          <cell r="K1052" t="str">
            <v>HASSCO K LIMITED</v>
          </cell>
          <cell r="L1052" t="str">
            <v>RAMSFORD FREIGHT FORWARDERS LIMITED</v>
          </cell>
          <cell r="M1052" t="str">
            <v>Pend</v>
          </cell>
          <cell r="N1052" t="str">
            <v>Pend</v>
          </cell>
          <cell r="O1052" t="str">
            <v>ACCESSORIES and PARTS OF     MACHINERY AGRICOLE         HS CODE  87089997</v>
          </cell>
          <cell r="P1052" t="str">
            <v>C4</v>
          </cell>
          <cell r="Q1052" t="str">
            <v>KE</v>
          </cell>
          <cell r="R1052" t="str">
            <v>IT</v>
          </cell>
          <cell r="S1052" t="str">
            <v>4. 21 TO 29 DAYS</v>
          </cell>
          <cell r="T1052" t="str">
            <v>PENDING DPC</v>
          </cell>
        </row>
        <row r="1053">
          <cell r="A1053" t="str">
            <v>MRKU8523974</v>
          </cell>
          <cell r="B1053">
            <v>20</v>
          </cell>
          <cell r="C1053">
            <v>44043</v>
          </cell>
          <cell r="D1053">
            <v>26</v>
          </cell>
          <cell r="E1053" t="str">
            <v>203752476</v>
          </cell>
          <cell r="F1053" t="str">
            <v>ICDN</v>
          </cell>
          <cell r="G1053" t="str">
            <v>FIRE</v>
          </cell>
          <cell r="H1053" t="str">
            <v>2020</v>
          </cell>
          <cell r="I1053" t="str">
            <v>ICD</v>
          </cell>
          <cell r="J1053">
            <v>229294</v>
          </cell>
          <cell r="K1053" t="str">
            <v>DARSHAN PALSTIC LIMITED</v>
          </cell>
          <cell r="L1053" t="str">
            <v>INDUS LOGISTICS LIMITED</v>
          </cell>
          <cell r="M1053">
            <v>44068.62939814815</v>
          </cell>
          <cell r="N1053" t="str">
            <v>Pend</v>
          </cell>
          <cell r="O1053" t="str">
            <v>PVC STABILIZERS CODE HS   38123990   GRADE KS-5414  KS-9250    KTR-940 0 KS-5824   PE WAX GRADE KS-7361   IDF  E2006347247   INVOICE NO  2200 146   DATE 04 07 2020   S BILL NO  3636451 DTD    06 07 2020   LC NO T R LC 1584 MOBL      GROSS WEIGHT   22664 KG   NET WEIGHT   22450 KG FREIGHT PREPAID       FREIGHT PREPAID    INTRANSIT TO ICD EMBAKASI NAIROBI</v>
          </cell>
          <cell r="P1053" t="str">
            <v>C4</v>
          </cell>
          <cell r="Q1053" t="str">
            <v>KE</v>
          </cell>
          <cell r="R1053" t="str">
            <v>IN</v>
          </cell>
          <cell r="S1053" t="str">
            <v>4. 21 TO 29 DAYS</v>
          </cell>
          <cell r="T1053" t="str">
            <v>RELEASE PROCESS</v>
          </cell>
        </row>
        <row r="1054">
          <cell r="A1054" t="str">
            <v>PONU7233503</v>
          </cell>
          <cell r="B1054">
            <v>40</v>
          </cell>
          <cell r="C1054">
            <v>44043</v>
          </cell>
          <cell r="D1054">
            <v>26</v>
          </cell>
          <cell r="E1054" t="str">
            <v>203434216</v>
          </cell>
          <cell r="F1054" t="str">
            <v>ICDN</v>
          </cell>
          <cell r="G1054" t="str">
            <v>A1D/36/02/4</v>
          </cell>
          <cell r="H1054" t="str">
            <v>2020</v>
          </cell>
          <cell r="I1054" t="str">
            <v>ICD</v>
          </cell>
          <cell r="J1054">
            <v>224768</v>
          </cell>
          <cell r="K1054" t="str">
            <v>VALUEMART KENYA LIMITED</v>
          </cell>
          <cell r="L1054" t="str">
            <v>BIG WAYS LIMITED</v>
          </cell>
          <cell r="M1054">
            <v>44047.705011574071</v>
          </cell>
          <cell r="N1054">
            <v>44064.760266203702</v>
          </cell>
          <cell r="O1054" t="str">
            <v>METALLIC 3 SEATER WAITING CHAIR  1 75X0 63X0 77M   MDF RECEPTION DESK 1 8X0 6X1 05M   MDF OFFICE TABLE 1 4X0 7X0 76M   FABRIC METAL BASE TYP ING CHAIRS   FABRIC METAL BASE OFFICE CHAIRS    MDF OFFICE TABLE 1 2X0  6X0 76M   FABRIC METAL FRAME VISITOR CHAIRS   PU METAL FRAME VISITOR CHAIR   PU METAL BASE OFFICE CHAIR     INTRANSIT TO ICD EMBAKASI NAIROBI</v>
          </cell>
          <cell r="P1054" t="str">
            <v>C4</v>
          </cell>
          <cell r="Q1054" t="str">
            <v>KE</v>
          </cell>
          <cell r="R1054" t="str">
            <v>CN</v>
          </cell>
          <cell r="S1054" t="str">
            <v>4. 21 TO 29 DAYS</v>
          </cell>
          <cell r="T1054" t="str">
            <v>RELEASED BUT IN YARD</v>
          </cell>
        </row>
        <row r="1055">
          <cell r="A1055" t="str">
            <v>MSKU5901440</v>
          </cell>
          <cell r="B1055">
            <v>20</v>
          </cell>
          <cell r="C1055">
            <v>44043</v>
          </cell>
          <cell r="D1055">
            <v>26</v>
          </cell>
          <cell r="E1055" t="str">
            <v>203312501</v>
          </cell>
          <cell r="F1055" t="str">
            <v>ICDN</v>
          </cell>
          <cell r="G1055" t="str">
            <v>Pend</v>
          </cell>
          <cell r="H1055" t="str">
            <v>2020</v>
          </cell>
          <cell r="I1055" t="str">
            <v>ICD</v>
          </cell>
          <cell r="J1055">
            <v>218380</v>
          </cell>
          <cell r="K1055" t="str">
            <v>PAUL MUNYUA NGANGA</v>
          </cell>
          <cell r="L1055" t="str">
            <v>SUPER QUICK FREIGHTERS LIMITED</v>
          </cell>
          <cell r="M1055">
            <v>44027.376875000002</v>
          </cell>
          <cell r="N1055">
            <v>44056.791180555556</v>
          </cell>
          <cell r="O1055" t="str">
            <v>1 X VOLKSWAGEN TOUAREG  REG  YL63 CFM    CHASSIS  WVGZZZ7PZED032425 INTRANSIT TO ICD EMBAKASI NAIROBI</v>
          </cell>
          <cell r="P1055" t="str">
            <v>C4</v>
          </cell>
          <cell r="Q1055" t="str">
            <v>KE</v>
          </cell>
          <cell r="R1055" t="str">
            <v>GB</v>
          </cell>
          <cell r="S1055" t="str">
            <v>4. 21 TO 29 DAYS</v>
          </cell>
          <cell r="T1055" t="str">
            <v>RELEASED BUT IN YARD</v>
          </cell>
        </row>
        <row r="1056">
          <cell r="A1056" t="str">
            <v>OOCU6825972</v>
          </cell>
          <cell r="B1056">
            <v>40</v>
          </cell>
          <cell r="C1056">
            <v>44043</v>
          </cell>
          <cell r="D1056">
            <v>26</v>
          </cell>
          <cell r="E1056" t="str">
            <v>OOLU4108466340</v>
          </cell>
          <cell r="F1056" t="str">
            <v>ICDN</v>
          </cell>
          <cell r="G1056" t="str">
            <v>SHED2</v>
          </cell>
          <cell r="H1056">
            <v>0</v>
          </cell>
          <cell r="I1056">
            <v>0</v>
          </cell>
          <cell r="J1056">
            <v>0</v>
          </cell>
          <cell r="K1056" t="str">
            <v>Pend</v>
          </cell>
          <cell r="L1056" t="str">
            <v>Pend</v>
          </cell>
          <cell r="M1056" t="str">
            <v>Pend</v>
          </cell>
          <cell r="N1056" t="str">
            <v>Pend</v>
          </cell>
          <cell r="O1056" t="str">
            <v>LED STREET LIGHT 2600 SETS OF LED STREET LIGHT MODEL T68N2100034 L C NO OLCF000005520 AND TF2010700001 AS PER PROFORMA INVOICE NO  HPP-20200330 DATED 30 03 2020 CFR MOMBASA PORT INCOTERMS 2020 PLACE OF DELIVERY PORT CLEARANCE</v>
          </cell>
          <cell r="P1056" t="str">
            <v>Pend</v>
          </cell>
          <cell r="Q1056" t="str">
            <v>KE</v>
          </cell>
          <cell r="R1056" t="str">
            <v>CN</v>
          </cell>
          <cell r="S1056" t="str">
            <v>4. 21 TO 29 DAYS</v>
          </cell>
          <cell r="T1056" t="str">
            <v>PENDING DECLARATION</v>
          </cell>
        </row>
        <row r="1057">
          <cell r="A1057" t="str">
            <v>PCIU8761747</v>
          </cell>
          <cell r="B1057">
            <v>40</v>
          </cell>
          <cell r="C1057">
            <v>44044</v>
          </cell>
          <cell r="D1057">
            <v>25</v>
          </cell>
          <cell r="E1057" t="str">
            <v>HUZL00037000</v>
          </cell>
          <cell r="F1057" t="str">
            <v>ICDN</v>
          </cell>
          <cell r="G1057" t="str">
            <v>A1C/22/05/3</v>
          </cell>
          <cell r="H1057" t="str">
            <v>2020</v>
          </cell>
          <cell r="I1057" t="str">
            <v>ICD</v>
          </cell>
          <cell r="J1057">
            <v>224794</v>
          </cell>
          <cell r="K1057" t="str">
            <v>SOLUTIONS MEDICAL SYSTEM LIMITED</v>
          </cell>
          <cell r="L1057" t="str">
            <v>MAKIWAN LOGISTICS LIMITED</v>
          </cell>
          <cell r="M1057" t="str">
            <v>Pend</v>
          </cell>
          <cell r="N1057" t="str">
            <v>Pend</v>
          </cell>
          <cell r="O1057" t="str">
            <v>LOW FLUX HEMODIALYZER A60 1080PCS  HIGH FLUX HEMODIALYZER H80 7872 PCS  HIGH FLUX HEMODIALYZER H200 4800 PCS  DISPOSABLE BLOOD LINES 11112PCS INCOTERMS 2010 TERMS CIF ICD EMBAKASI NAIROBI FREIGHT PREPAID  LETTER OF CREDIT NUMBER 20101006820   1-S DATE OF ISSUE   JUN 26TH 2020 IMPORT DECLARATION NUMBER E2005332254  FUEL SURCHARGE WILL BE COLLECTED FROM THE CONSIGNEE IN ADDITION TO HAULAGE CHARGES AS PER MOVEMENT DATE FROM MOMBASA AND DAR ES SALAAM INTO INLAND DESTINATION PORT STORAGE CHARGE WILL BE COLLECTED FROM CONSIGNEE AFTER 5 FREE DAYS FROM DATE OF DISCHARGE FROM VE   SSEL AS PER KENYA PORT AUTHORITY TARIFF AT TIME OF DELIVERY AT DESTINATION</v>
          </cell>
          <cell r="P1057" t="str">
            <v>C4</v>
          </cell>
          <cell r="Q1057" t="str">
            <v>KE</v>
          </cell>
          <cell r="R1057" t="str">
            <v>CN</v>
          </cell>
          <cell r="S1057" t="str">
            <v>4. 21 TO 29 DAYS</v>
          </cell>
          <cell r="T1057" t="str">
            <v>PENDING DPC</v>
          </cell>
        </row>
        <row r="1058">
          <cell r="A1058" t="str">
            <v>PCIU9142979</v>
          </cell>
          <cell r="B1058">
            <v>40</v>
          </cell>
          <cell r="C1058">
            <v>44044</v>
          </cell>
          <cell r="D1058">
            <v>25</v>
          </cell>
          <cell r="E1058" t="str">
            <v>TAED00074400</v>
          </cell>
          <cell r="F1058" t="str">
            <v>ICDN</v>
          </cell>
          <cell r="G1058" t="str">
            <v>A1A/34/04/1</v>
          </cell>
          <cell r="H1058" t="str">
            <v>2020</v>
          </cell>
          <cell r="I1058" t="str">
            <v>ICD</v>
          </cell>
          <cell r="J1058">
            <v>229462</v>
          </cell>
          <cell r="K1058" t="str">
            <v>QINGDAO TYRES LIMITED</v>
          </cell>
          <cell r="L1058" t="str">
            <v>ZAMIN ENTERPRISES COMPANY  LIMITED</v>
          </cell>
          <cell r="M1058" t="str">
            <v>Pend</v>
          </cell>
          <cell r="N1058" t="str">
            <v>Pend</v>
          </cell>
          <cell r="O1058" t="str">
            <v>TYRE AND ADVERTISEMENTS HS CODE  401120 20 401110 00 21 DAYS FREE DETENTION AND DEMURRAGE AT DESTINATION   TEL   002524732824242 EMAIL   QINGDAOTYRE GMAIL COM</v>
          </cell>
          <cell r="P1058" t="str">
            <v>C4</v>
          </cell>
          <cell r="Q1058" t="str">
            <v>KE</v>
          </cell>
          <cell r="R1058" t="str">
            <v>CN</v>
          </cell>
          <cell r="S1058" t="str">
            <v>4. 21 TO 29 DAYS</v>
          </cell>
          <cell r="T1058" t="str">
            <v>PENDING DPC</v>
          </cell>
        </row>
        <row r="1059">
          <cell r="A1059" t="str">
            <v>PCIU9381968</v>
          </cell>
          <cell r="B1059">
            <v>40</v>
          </cell>
          <cell r="C1059">
            <v>44044</v>
          </cell>
          <cell r="D1059">
            <v>25</v>
          </cell>
          <cell r="E1059" t="str">
            <v>SZPS00357100</v>
          </cell>
          <cell r="F1059" t="str">
            <v>ICDN</v>
          </cell>
          <cell r="G1059" t="str">
            <v>Pend</v>
          </cell>
          <cell r="H1059" t="str">
            <v>2020</v>
          </cell>
          <cell r="I1059" t="str">
            <v>ICD</v>
          </cell>
          <cell r="J1059">
            <v>227860</v>
          </cell>
          <cell r="K1059" t="str">
            <v>SAI OFFICE SUPPLIES LIMITED</v>
          </cell>
          <cell r="L1059" t="str">
            <v>EXCELLENT SERVICE FREIGHTERS LIMITED</v>
          </cell>
          <cell r="M1059">
            <v>44063.742175925923</v>
          </cell>
          <cell r="N1059">
            <v>44064.76662037037</v>
          </cell>
          <cell r="O1059" t="str">
            <v>BOX FILE SAI  S OFFICEPOINT D-RING FILE SAI  S OFFICEPOINT SUSPENSION FILE SAI  S OFFICEPOINT SCISSORS SAI  S OFFICEPOINT WHITE BOARD SAI  S OFFICEPOINT FELT BOARD SAI  S OFFICEPOINT FOB SHEKOU PORT IN CHINA  INCOTERMS 2020  ASSORTED STATIO   NERY AS PER PROFORMA INVOICE NO RS2020-K13 DATED MAY 11 2020  IDF NO E2005329739</v>
          </cell>
          <cell r="P1059" t="str">
            <v>C4</v>
          </cell>
          <cell r="Q1059" t="str">
            <v>KE</v>
          </cell>
          <cell r="R1059" t="str">
            <v>CN</v>
          </cell>
          <cell r="S1059" t="str">
            <v>4. 21 TO 29 DAYS</v>
          </cell>
          <cell r="T1059" t="str">
            <v>RELEASED BUT IN YARD</v>
          </cell>
        </row>
        <row r="1060">
          <cell r="A1060" t="str">
            <v>MSKU7416612</v>
          </cell>
          <cell r="B1060">
            <v>20</v>
          </cell>
          <cell r="C1060">
            <v>44044</v>
          </cell>
          <cell r="D1060">
            <v>25</v>
          </cell>
          <cell r="E1060" t="str">
            <v>203413273</v>
          </cell>
          <cell r="F1060" t="str">
            <v>ICDN</v>
          </cell>
          <cell r="G1060" t="str">
            <v>CFS1</v>
          </cell>
          <cell r="H1060">
            <v>0</v>
          </cell>
          <cell r="I1060">
            <v>0</v>
          </cell>
          <cell r="J1060">
            <v>0</v>
          </cell>
          <cell r="K1060" t="str">
            <v>Pend</v>
          </cell>
          <cell r="L1060" t="str">
            <v>Pend</v>
          </cell>
          <cell r="M1060" t="str">
            <v>Pend</v>
          </cell>
          <cell r="N1060" t="str">
            <v>Pend</v>
          </cell>
          <cell r="O1060" t="str">
            <v>WETSTRENGTH LABEL PAPER -NIKLAKETT SPEZIAL TD  IDF NO  20EMKIM00009385 5    APPLICABLE FREE TIME 14 DAYS COMBINED DETENTION    DEMURRAGE  AT  PORT OF DISCHARGE   PLACE OF DELIVERY     INTRANSIT TO ICD EMBAKASI N AIROBI</v>
          </cell>
          <cell r="P1060" t="str">
            <v>Pend</v>
          </cell>
          <cell r="Q1060" t="str">
            <v>KE</v>
          </cell>
          <cell r="R1060" t="str">
            <v>AT</v>
          </cell>
          <cell r="S1060" t="str">
            <v>4. 21 TO 29 DAYS</v>
          </cell>
          <cell r="T1060" t="str">
            <v>PENDING DECLARATION</v>
          </cell>
        </row>
        <row r="1061">
          <cell r="A1061" t="str">
            <v>HASU1186956</v>
          </cell>
          <cell r="B1061">
            <v>20</v>
          </cell>
          <cell r="C1061">
            <v>44044</v>
          </cell>
          <cell r="D1061">
            <v>25</v>
          </cell>
          <cell r="E1061" t="str">
            <v>910859811</v>
          </cell>
          <cell r="F1061" t="str">
            <v>ICDN</v>
          </cell>
          <cell r="G1061" t="str">
            <v>SHED1</v>
          </cell>
          <cell r="H1061" t="str">
            <v>2020</v>
          </cell>
          <cell r="I1061" t="str">
            <v>ICD</v>
          </cell>
          <cell r="J1061">
            <v>229030</v>
          </cell>
          <cell r="K1061" t="str">
            <v>LEVS TRADING COMPANY LIMITED</v>
          </cell>
          <cell r="L1061" t="str">
            <v>CULZENBERG FORWARDERS LIMITED</v>
          </cell>
          <cell r="M1061">
            <v>44065.40934027778</v>
          </cell>
          <cell r="N1061" t="str">
            <v>Pend</v>
          </cell>
          <cell r="O1061" t="str">
            <v>TOYS  GIFTS  NOVELTIES  KITCHENWARE AND CARDS     INTRANSIT TO ICD EMB AKASI NAIROBI</v>
          </cell>
          <cell r="P1061" t="str">
            <v>C4</v>
          </cell>
          <cell r="Q1061" t="str">
            <v>KE</v>
          </cell>
          <cell r="R1061" t="str">
            <v>ZA</v>
          </cell>
          <cell r="S1061" t="str">
            <v>4. 21 TO 29 DAYS</v>
          </cell>
          <cell r="T1061" t="str">
            <v>RELEASE PROCESS</v>
          </cell>
        </row>
        <row r="1062">
          <cell r="A1062" t="str">
            <v>MSDU1181053</v>
          </cell>
          <cell r="B1062">
            <v>20</v>
          </cell>
          <cell r="C1062">
            <v>44045</v>
          </cell>
          <cell r="D1062">
            <v>24</v>
          </cell>
          <cell r="E1062" t="str">
            <v>MEDUW1023532</v>
          </cell>
          <cell r="F1062" t="str">
            <v>ICDN</v>
          </cell>
          <cell r="G1062" t="str">
            <v>CFS1A</v>
          </cell>
          <cell r="H1062" t="str">
            <v>2020</v>
          </cell>
          <cell r="I1062" t="str">
            <v>ICD</v>
          </cell>
          <cell r="J1062">
            <v>226383</v>
          </cell>
          <cell r="K1062" t="str">
            <v>KAPARI LIMITED</v>
          </cell>
          <cell r="L1062" t="str">
            <v>GIMBCO FREIGHT LIMITED</v>
          </cell>
          <cell r="M1062" t="str">
            <v>Pend</v>
          </cell>
          <cell r="N1062" t="str">
            <v>Pend</v>
          </cell>
          <cell r="O1062" t="str">
            <v>WINDHOEK LAGER DUMPIES     NRB 330ML                  HS CODE - 220300 WINDHOEK DRAUGHT DUMPIES   NRB 440ML                  HS CODE - 220300 WINDHOEK LAGER DUMPIES     NRB 330ML                  HS CODE - 220300</v>
          </cell>
          <cell r="P1062" t="str">
            <v>C4</v>
          </cell>
          <cell r="Q1062" t="str">
            <v>KE</v>
          </cell>
          <cell r="R1062" t="str">
            <v>NA</v>
          </cell>
          <cell r="S1062" t="str">
            <v>4. 21 TO 29 DAYS</v>
          </cell>
          <cell r="T1062" t="str">
            <v>PENDING DPC</v>
          </cell>
        </row>
        <row r="1063">
          <cell r="A1063" t="str">
            <v>TCLU2656070</v>
          </cell>
          <cell r="B1063">
            <v>20</v>
          </cell>
          <cell r="C1063">
            <v>44045</v>
          </cell>
          <cell r="D1063">
            <v>24</v>
          </cell>
          <cell r="E1063" t="str">
            <v>MEDUW1023532</v>
          </cell>
          <cell r="F1063" t="str">
            <v>ICDN</v>
          </cell>
          <cell r="G1063" t="str">
            <v>CFS1A</v>
          </cell>
          <cell r="H1063" t="str">
            <v>2020</v>
          </cell>
          <cell r="I1063" t="str">
            <v>ICD</v>
          </cell>
          <cell r="J1063">
            <v>226383</v>
          </cell>
          <cell r="K1063" t="str">
            <v>KAPARI LIMITED</v>
          </cell>
          <cell r="L1063" t="str">
            <v>GIMBCO FREIGHT LIMITED</v>
          </cell>
          <cell r="M1063" t="str">
            <v>Pend</v>
          </cell>
          <cell r="N1063" t="str">
            <v>Pend</v>
          </cell>
          <cell r="O1063" t="str">
            <v>WINDHOEK LAGER DUMPIES     NRB 330ML                  HS CODE - 220300 WINDHOEK DRAUGHT DUMPIES   NRB 440ML                  HS CODE - 220300 WINDHOEK LAGER DUMPIES     NRB 330ML                  HS CODE - 220300</v>
          </cell>
          <cell r="P1063" t="str">
            <v>C4</v>
          </cell>
          <cell r="Q1063" t="str">
            <v>KE</v>
          </cell>
          <cell r="R1063" t="str">
            <v>NA</v>
          </cell>
          <cell r="S1063" t="str">
            <v>4. 21 TO 29 DAYS</v>
          </cell>
          <cell r="T1063" t="str">
            <v>PENDING DPC</v>
          </cell>
        </row>
        <row r="1064">
          <cell r="A1064" t="str">
            <v>MEDU2734705</v>
          </cell>
          <cell r="B1064">
            <v>20</v>
          </cell>
          <cell r="C1064">
            <v>44045</v>
          </cell>
          <cell r="D1064">
            <v>24</v>
          </cell>
          <cell r="E1064" t="str">
            <v>MEDUDC382063</v>
          </cell>
          <cell r="F1064" t="str">
            <v>ICDN</v>
          </cell>
          <cell r="G1064" t="str">
            <v>CFS1A</v>
          </cell>
          <cell r="H1064" t="str">
            <v>2020</v>
          </cell>
          <cell r="I1064" t="str">
            <v>MSA</v>
          </cell>
          <cell r="J1064">
            <v>7616348</v>
          </cell>
          <cell r="K1064" t="str">
            <v>DELTAR M N PROPERTIES LIMITED</v>
          </cell>
          <cell r="L1064" t="str">
            <v>WICKHAM BROS CO LIMITED</v>
          </cell>
          <cell r="M1064" t="str">
            <v>Pend</v>
          </cell>
          <cell r="N1064" t="str">
            <v>Pend</v>
          </cell>
          <cell r="O1064" t="str">
            <v>TILES TILES                      HS CODE                    69072300                   DETAILS AS PER SHIPPER S   COMMERCIAL INVOICE NO      1148581330 DATED           12-07-2020                 TOTAL NO  OF PACKS         276 PALLETS OF TILES AND 3 PALLETS OF SAMPLES FREE OF CHARGE                     BV KEN-2020-213415-0001    GROSS WEIGHT  KGS           358 080 00                PACKED IN CORRUGATED       BOXES  PALLETISED          STRAPPED AND WRAPPED WITH  PLASTIC COVERING           21 DAYS FREE TIME AT       DESTINATION TILES TILES TILES TILES 19 PALLETS TILES + 1       PALLET SAMPLE FREE OF      CHARGE TILES TILES 19 PALLETS OF TILES +1     PALLET SAMPLE FREE OF      CHARGE 19 PALLETS TILES +1        PALLET SAMPLE FREE OF      CHARGE</v>
          </cell>
          <cell r="P1064" t="str">
            <v>C4</v>
          </cell>
          <cell r="Q1064" t="str">
            <v>KE</v>
          </cell>
          <cell r="R1064" t="str">
            <v>AE</v>
          </cell>
          <cell r="S1064" t="str">
            <v>4. 21 TO 29 DAYS</v>
          </cell>
          <cell r="T1064" t="str">
            <v>PENDING DPC</v>
          </cell>
        </row>
        <row r="1065">
          <cell r="A1065" t="str">
            <v>MSCU6985554</v>
          </cell>
          <cell r="B1065">
            <v>20</v>
          </cell>
          <cell r="C1065">
            <v>44045</v>
          </cell>
          <cell r="D1065">
            <v>24</v>
          </cell>
          <cell r="E1065" t="str">
            <v>MEDUDC382063</v>
          </cell>
          <cell r="F1065" t="str">
            <v>ICDN</v>
          </cell>
          <cell r="G1065" t="str">
            <v>A1B/59/01/2</v>
          </cell>
          <cell r="H1065" t="str">
            <v>2020</v>
          </cell>
          <cell r="I1065" t="str">
            <v>MSA</v>
          </cell>
          <cell r="J1065">
            <v>7616348</v>
          </cell>
          <cell r="K1065" t="str">
            <v>DELTAR M N PROPERTIES LIMITED</v>
          </cell>
          <cell r="L1065" t="str">
            <v>WICKHAM BROS CO LIMITED</v>
          </cell>
          <cell r="M1065" t="str">
            <v>Pend</v>
          </cell>
          <cell r="N1065" t="str">
            <v>Pend</v>
          </cell>
          <cell r="O1065" t="str">
            <v>TILES TILES                      HS CODE                    69072300                   DETAILS AS PER SHIPPER S   COMMERCIAL INVOICE NO      1148581330 DATED           12-07-2020                 TOTAL NO  OF PACKS         276 PALLETS OF TILES AND 3 PALLETS OF SAMPLES FREE OF CHARGE                     BV KEN-2020-213415-0001    GROSS WEIGHT  KGS           358 080 00                PACKED IN CORRUGATED       BOXES  PALLETISED          STRAPPED AND WRAPPED WITH  PLASTIC COVERING           21 DAYS FREE TIME AT       DESTINATION TILES TILES TILES TILES 19 PALLETS TILES + 1       PALLET SAMPLE FREE OF      CHARGE TILES TILES 19 PALLETS OF TILES +1     PALLET SAMPLE FREE OF      CHARGE 19 PALLETS TILES +1        PALLET SAMPLE FREE OF      CHARGE</v>
          </cell>
          <cell r="P1065" t="str">
            <v>C4</v>
          </cell>
          <cell r="Q1065" t="str">
            <v>KE</v>
          </cell>
          <cell r="R1065" t="str">
            <v>AE</v>
          </cell>
          <cell r="S1065" t="str">
            <v>4. 21 TO 29 DAYS</v>
          </cell>
          <cell r="T1065" t="str">
            <v>PENDING DPC</v>
          </cell>
        </row>
        <row r="1066">
          <cell r="A1066" t="str">
            <v>MEDU2867586</v>
          </cell>
          <cell r="B1066">
            <v>20</v>
          </cell>
          <cell r="C1066">
            <v>44045</v>
          </cell>
          <cell r="D1066">
            <v>24</v>
          </cell>
          <cell r="E1066" t="str">
            <v>MEDUDC382063</v>
          </cell>
          <cell r="F1066" t="str">
            <v>ICDN</v>
          </cell>
          <cell r="G1066" t="str">
            <v>A1B/57/05/2</v>
          </cell>
          <cell r="H1066" t="str">
            <v>2020</v>
          </cell>
          <cell r="I1066" t="str">
            <v>MSA</v>
          </cell>
          <cell r="J1066">
            <v>7616348</v>
          </cell>
          <cell r="K1066" t="str">
            <v>DELTAR M N PROPERTIES LIMITED</v>
          </cell>
          <cell r="L1066" t="str">
            <v>WICKHAM BROS CO LIMITED</v>
          </cell>
          <cell r="M1066" t="str">
            <v>Pend</v>
          </cell>
          <cell r="N1066" t="str">
            <v>Pend</v>
          </cell>
          <cell r="O1066" t="str">
            <v>TILES TILES                      HS CODE                    69072300                   DETAILS AS PER SHIPPER S   COMMERCIAL INVOICE NO      1148581330 DATED           12-07-2020                 TOTAL NO  OF PACKS         276 PALLETS OF TILES AND 3 PALLETS OF SAMPLES FREE OF CHARGE                     BV KEN-2020-213415-0001    GROSS WEIGHT  KGS           358 080 00                PACKED IN CORRUGATED       BOXES  PALLETISED          STRAPPED AND WRAPPED WITH  PLASTIC COVERING           21 DAYS FREE TIME AT       DESTINATION TILES TILES TILES TILES 19 PALLETS TILES + 1       PALLET SAMPLE FREE OF      CHARGE TILES TILES 19 PALLETS OF TILES +1     PALLET SAMPLE FREE OF      CHARGE 19 PALLETS TILES +1        PALLET SAMPLE FREE OF      CHARGE</v>
          </cell>
          <cell r="P1066" t="str">
            <v>C4</v>
          </cell>
          <cell r="Q1066" t="str">
            <v>KE</v>
          </cell>
          <cell r="R1066" t="str">
            <v>AE</v>
          </cell>
          <cell r="S1066" t="str">
            <v>4. 21 TO 29 DAYS</v>
          </cell>
          <cell r="T1066" t="str">
            <v>PENDING DPC</v>
          </cell>
        </row>
        <row r="1067">
          <cell r="A1067" t="str">
            <v>MEDU3175350</v>
          </cell>
          <cell r="B1067">
            <v>20</v>
          </cell>
          <cell r="C1067">
            <v>44045</v>
          </cell>
          <cell r="D1067">
            <v>24</v>
          </cell>
          <cell r="E1067" t="str">
            <v>WECC2050MBA0463</v>
          </cell>
          <cell r="F1067" t="str">
            <v>ICDN</v>
          </cell>
          <cell r="G1067" t="str">
            <v>CFS1D</v>
          </cell>
          <cell r="H1067" t="str">
            <v>2020</v>
          </cell>
          <cell r="I1067" t="str">
            <v>ICD</v>
          </cell>
          <cell r="J1067">
            <v>228405</v>
          </cell>
          <cell r="K1067" t="str">
            <v>SHIVAM ENTERPRISES LIMITED</v>
          </cell>
          <cell r="L1067" t="str">
            <v>INDUS LOGISTICS LIMITED</v>
          </cell>
          <cell r="M1067" t="str">
            <v>Pend</v>
          </cell>
          <cell r="N1067" t="str">
            <v>Pend</v>
          </cell>
          <cell r="O1067" t="str">
            <v>1 X 20DV CONTAINER SAID TO CONTAIN 80 DRUMS RAW MATERIAL FOR MANUFACTURE OF PAINTS 1 X 20 DV CONTAINER SAID TO CONTAIN 80 DRUMS X 200 K G  NET  SNDA - EAGLE  COCX35-97 60 70  L V H S CODE 390799  IDF  E2005335958 CARGO IN TRANSIT TO ICD EMBAKASI ON RECEIVER S ACCOUNT 21 DAYS FREE OF DEMURRAGE TOTAL QUANTITY 80 DRUMS RAW MATERIAL FOR MANUFACTURE OF PAINTS FREIGHT PREPAID UP TO MOMBASA ONLY LI LO</v>
          </cell>
          <cell r="P1067" t="str">
            <v>C4</v>
          </cell>
          <cell r="Q1067" t="str">
            <v>KE</v>
          </cell>
          <cell r="R1067" t="str">
            <v>EG</v>
          </cell>
          <cell r="S1067" t="str">
            <v>4. 21 TO 29 DAYS</v>
          </cell>
          <cell r="T1067" t="str">
            <v>PENDING DPC</v>
          </cell>
        </row>
        <row r="1068">
          <cell r="A1068" t="str">
            <v>TCLU7853446</v>
          </cell>
          <cell r="B1068">
            <v>40</v>
          </cell>
          <cell r="C1068">
            <v>44045</v>
          </cell>
          <cell r="D1068">
            <v>24</v>
          </cell>
          <cell r="E1068" t="str">
            <v>MEDUMV179897</v>
          </cell>
          <cell r="F1068" t="str">
            <v>ICDN</v>
          </cell>
          <cell r="G1068" t="str">
            <v>A2A/02/06/2</v>
          </cell>
          <cell r="H1068" t="str">
            <v>2020</v>
          </cell>
          <cell r="I1068" t="str">
            <v>ICD</v>
          </cell>
          <cell r="J1068">
            <v>226617</v>
          </cell>
          <cell r="K1068" t="str">
            <v>OL KALOU DAIRY LTD</v>
          </cell>
          <cell r="L1068" t="str">
            <v>TASTIC ENTERPRISES</v>
          </cell>
          <cell r="M1068" t="str">
            <v>Pend</v>
          </cell>
          <cell r="N1068" t="str">
            <v>Pend</v>
          </cell>
          <cell r="O1068"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P1068" t="str">
            <v>C4</v>
          </cell>
          <cell r="Q1068" t="str">
            <v>KE</v>
          </cell>
          <cell r="R1068" t="str">
            <v>IN</v>
          </cell>
          <cell r="S1068" t="str">
            <v>4. 21 TO 29 DAYS</v>
          </cell>
          <cell r="T1068" t="str">
            <v>PENDING DPC</v>
          </cell>
        </row>
        <row r="1069">
          <cell r="A1069" t="str">
            <v>TGHU9323151</v>
          </cell>
          <cell r="B1069">
            <v>40</v>
          </cell>
          <cell r="C1069">
            <v>44045</v>
          </cell>
          <cell r="D1069">
            <v>24</v>
          </cell>
          <cell r="E1069" t="str">
            <v>MEDUMV179897</v>
          </cell>
          <cell r="F1069" t="str">
            <v>ICDN</v>
          </cell>
          <cell r="G1069" t="str">
            <v>A2A/06/02/2</v>
          </cell>
          <cell r="H1069" t="str">
            <v>2020</v>
          </cell>
          <cell r="I1069" t="str">
            <v>ICD</v>
          </cell>
          <cell r="J1069">
            <v>226617</v>
          </cell>
          <cell r="K1069" t="str">
            <v>OL KALOU DAIRY LTD</v>
          </cell>
          <cell r="L1069" t="str">
            <v>TASTIC ENTERPRISES</v>
          </cell>
          <cell r="M1069" t="str">
            <v>Pend</v>
          </cell>
          <cell r="N1069" t="str">
            <v>Pend</v>
          </cell>
          <cell r="O1069"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P1069" t="str">
            <v>C4</v>
          </cell>
          <cell r="Q1069" t="str">
            <v>KE</v>
          </cell>
          <cell r="R1069" t="str">
            <v>IN</v>
          </cell>
          <cell r="S1069" t="str">
            <v>4. 21 TO 29 DAYS</v>
          </cell>
          <cell r="T1069" t="str">
            <v>PENDING DPC</v>
          </cell>
        </row>
        <row r="1070">
          <cell r="A1070" t="str">
            <v>CLHU8634240</v>
          </cell>
          <cell r="B1070">
            <v>40</v>
          </cell>
          <cell r="C1070">
            <v>44045</v>
          </cell>
          <cell r="D1070">
            <v>24</v>
          </cell>
          <cell r="E1070" t="str">
            <v>MEDUMV179897</v>
          </cell>
          <cell r="F1070" t="str">
            <v>ICDN</v>
          </cell>
          <cell r="G1070" t="str">
            <v>A1D/58/02/2</v>
          </cell>
          <cell r="H1070" t="str">
            <v>2020</v>
          </cell>
          <cell r="I1070" t="str">
            <v>ICD</v>
          </cell>
          <cell r="J1070">
            <v>226617</v>
          </cell>
          <cell r="K1070" t="str">
            <v>OL KALOU DAIRY LTD</v>
          </cell>
          <cell r="L1070" t="str">
            <v>TASTIC ENTERPRISES</v>
          </cell>
          <cell r="M1070" t="str">
            <v>Pend</v>
          </cell>
          <cell r="N1070" t="str">
            <v>Pend</v>
          </cell>
          <cell r="O1070"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P1070" t="str">
            <v>C4</v>
          </cell>
          <cell r="Q1070" t="str">
            <v>KE</v>
          </cell>
          <cell r="R1070" t="str">
            <v>IN</v>
          </cell>
          <cell r="S1070" t="str">
            <v>4. 21 TO 29 DAYS</v>
          </cell>
          <cell r="T1070" t="str">
            <v>PENDING DPC</v>
          </cell>
        </row>
        <row r="1071">
          <cell r="A1071" t="str">
            <v>IPXU2147520</v>
          </cell>
          <cell r="B1071">
            <v>20</v>
          </cell>
          <cell r="C1071">
            <v>44045</v>
          </cell>
          <cell r="D1071">
            <v>24</v>
          </cell>
          <cell r="E1071" t="str">
            <v>MEDUDC382063</v>
          </cell>
          <cell r="F1071" t="str">
            <v>ICDN</v>
          </cell>
          <cell r="G1071" t="str">
            <v>A1B/09/06/2</v>
          </cell>
          <cell r="H1071" t="str">
            <v>2020</v>
          </cell>
          <cell r="I1071" t="str">
            <v>MSA</v>
          </cell>
          <cell r="J1071">
            <v>7616348</v>
          </cell>
          <cell r="K1071" t="str">
            <v>DELTAR M N PROPERTIES LIMITED</v>
          </cell>
          <cell r="L1071" t="str">
            <v>WICKHAM BROS CO LIMITED</v>
          </cell>
          <cell r="M1071" t="str">
            <v>Pend</v>
          </cell>
          <cell r="N1071" t="str">
            <v>Pend</v>
          </cell>
          <cell r="O1071" t="str">
            <v>TILES TILES                      HS CODE                    69072300                   DETAILS AS PER SHIPPER S   COMMERCIAL INVOICE NO      1148581330 DATED           12-07-2020                 TOTAL NO  OF PACKS         276 PALLETS OF TILES AND 3 PALLETS OF SAMPLES FREE OF CHARGE                     BV KEN-2020-213415-0001    GROSS WEIGHT  KGS           358 080 00                PACKED IN CORRUGATED       BOXES  PALLETISED          STRAPPED AND WRAPPED WITH  PLASTIC COVERING           21 DAYS FREE TIME AT       DESTINATION TILES TILES TILES TILES 19 PALLETS TILES + 1       PALLET SAMPLE FREE OF      CHARGE TILES TILES 19 PALLETS OF TILES +1     PALLET SAMPLE FREE OF      CHARGE 19 PALLETS TILES +1        PALLET SAMPLE FREE OF      CHARGE</v>
          </cell>
          <cell r="P1071" t="str">
            <v>C4</v>
          </cell>
          <cell r="Q1071" t="str">
            <v>KE</v>
          </cell>
          <cell r="R1071" t="str">
            <v>AE</v>
          </cell>
          <cell r="S1071" t="str">
            <v>4. 21 TO 29 DAYS</v>
          </cell>
          <cell r="T1071" t="str">
            <v>PENDING DPC</v>
          </cell>
        </row>
        <row r="1072">
          <cell r="A1072" t="str">
            <v>APZU4529305</v>
          </cell>
          <cell r="B1072">
            <v>40</v>
          </cell>
          <cell r="C1072">
            <v>44045</v>
          </cell>
          <cell r="D1072">
            <v>24</v>
          </cell>
          <cell r="E1072" t="str">
            <v>NBDA009384</v>
          </cell>
          <cell r="F1072" t="str">
            <v>ICDN</v>
          </cell>
          <cell r="G1072" t="str">
            <v>A1D/28/06/4</v>
          </cell>
          <cell r="H1072" t="str">
            <v>2020</v>
          </cell>
          <cell r="I1072" t="str">
            <v>ICD</v>
          </cell>
          <cell r="J1072">
            <v>223787</v>
          </cell>
          <cell r="K1072" t="str">
            <v>HFT TRADING LIMITED</v>
          </cell>
          <cell r="L1072" t="str">
            <v>CARJET KENYA LIMITED</v>
          </cell>
          <cell r="M1072">
            <v>44049.881574074076</v>
          </cell>
          <cell r="N1072">
            <v>44054.46162037037</v>
          </cell>
          <cell r="O1072" t="str">
            <v>PARTS OF WATER FILTER WATER FILTER ULTRAVIOLET WATER STERILIZER HS 842121 FREIGHT PREPAID   TAX ID P051727397C   SHARON-TRANSAFRICAWATER COM    TAX ID P051727397C    SHARON-TRANSAFRICAWATER COM</v>
          </cell>
          <cell r="P1072" t="str">
            <v>C4</v>
          </cell>
          <cell r="Q1072" t="str">
            <v>KE</v>
          </cell>
          <cell r="R1072" t="str">
            <v>CN</v>
          </cell>
          <cell r="S1072" t="str">
            <v>4. 21 TO 29 DAYS</v>
          </cell>
          <cell r="T1072" t="str">
            <v>RELEASED BUT IN YARD</v>
          </cell>
        </row>
        <row r="1073">
          <cell r="A1073" t="str">
            <v>MSCU7557519</v>
          </cell>
          <cell r="B1073">
            <v>40</v>
          </cell>
          <cell r="C1073">
            <v>44045</v>
          </cell>
          <cell r="D1073">
            <v>24</v>
          </cell>
          <cell r="E1073" t="str">
            <v>MEDUMV179897</v>
          </cell>
          <cell r="F1073" t="str">
            <v>ICDN</v>
          </cell>
          <cell r="G1073" t="str">
            <v>A1A/84/02/3</v>
          </cell>
          <cell r="H1073" t="str">
            <v>2020</v>
          </cell>
          <cell r="I1073" t="str">
            <v>ICD</v>
          </cell>
          <cell r="J1073">
            <v>226617</v>
          </cell>
          <cell r="K1073" t="str">
            <v>OL KALOU DAIRY LTD</v>
          </cell>
          <cell r="L1073" t="str">
            <v>TASTIC ENTERPRISES</v>
          </cell>
          <cell r="M1073" t="str">
            <v>Pend</v>
          </cell>
          <cell r="N1073" t="str">
            <v>Pend</v>
          </cell>
          <cell r="O1073"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P1073" t="str">
            <v>C4</v>
          </cell>
          <cell r="Q1073" t="str">
            <v>KE</v>
          </cell>
          <cell r="R1073" t="str">
            <v>IN</v>
          </cell>
          <cell r="S1073" t="str">
            <v>4. 21 TO 29 DAYS</v>
          </cell>
          <cell r="T1073" t="str">
            <v>PENDING DPC</v>
          </cell>
        </row>
        <row r="1074">
          <cell r="A1074" t="str">
            <v>FCIU6220487</v>
          </cell>
          <cell r="B1074">
            <v>20</v>
          </cell>
          <cell r="C1074">
            <v>44045</v>
          </cell>
          <cell r="D1074">
            <v>24</v>
          </cell>
          <cell r="E1074" t="str">
            <v>DXB0504999B</v>
          </cell>
          <cell r="F1074" t="str">
            <v>ICDN</v>
          </cell>
          <cell r="G1074" t="str">
            <v>A1B/51/05/2</v>
          </cell>
          <cell r="H1074">
            <v>0</v>
          </cell>
          <cell r="I1074">
            <v>0</v>
          </cell>
          <cell r="J1074">
            <v>0</v>
          </cell>
          <cell r="K1074" t="str">
            <v>Pend</v>
          </cell>
          <cell r="L1074" t="str">
            <v>Pend</v>
          </cell>
          <cell r="M1074" t="str">
            <v>Pend</v>
          </cell>
          <cell r="N1074" t="str">
            <v>Pend</v>
          </cell>
          <cell r="O1074" t="str">
            <v>726 PCS OF USED RIMS  USED SLIM ENGINES ENGINE NO 1NZ A04164 1NZ X548434 1NZ B765842 1NZ A012410 1NZ A345421 1NZ A208478 1NZ A973803 1NZ C209554 1NZ A714744 1NZ 2627618 1NZ A925795 1NZ 1434648 1NZ B450037 1NZ B488064 1NZ A409066 1NZ B372722 1NZ C267105 1NZ A753306 1NZ A575626 1NZ 123483 FREIGHT PREPAID</v>
          </cell>
          <cell r="P1074" t="str">
            <v>Pend</v>
          </cell>
          <cell r="Q1074" t="str">
            <v>KE</v>
          </cell>
          <cell r="R1074" t="str">
            <v>AE</v>
          </cell>
          <cell r="S1074" t="str">
            <v>4. 21 TO 29 DAYS</v>
          </cell>
          <cell r="T1074" t="str">
            <v>PENDING DECLARATION</v>
          </cell>
        </row>
        <row r="1075">
          <cell r="A1075" t="str">
            <v>CAIU2988720</v>
          </cell>
          <cell r="B1075">
            <v>20</v>
          </cell>
          <cell r="C1075">
            <v>44045</v>
          </cell>
          <cell r="D1075">
            <v>24</v>
          </cell>
          <cell r="E1075" t="str">
            <v>MEDUDC382063</v>
          </cell>
          <cell r="F1075" t="str">
            <v>ICDN</v>
          </cell>
          <cell r="G1075" t="str">
            <v>CFS1</v>
          </cell>
          <cell r="H1075" t="str">
            <v>2020</v>
          </cell>
          <cell r="I1075" t="str">
            <v>MSA</v>
          </cell>
          <cell r="J1075">
            <v>7616348</v>
          </cell>
          <cell r="K1075" t="str">
            <v>DELTAR M N PROPERTIES LIMITED</v>
          </cell>
          <cell r="L1075" t="str">
            <v>WICKHAM BROS CO LIMITED</v>
          </cell>
          <cell r="M1075" t="str">
            <v>Pend</v>
          </cell>
          <cell r="N1075" t="str">
            <v>Pend</v>
          </cell>
          <cell r="O1075" t="str">
            <v>TILES TILES                      HS CODE                    69072300                   DETAILS AS PER SHIPPER S   COMMERCIAL INVOICE NO      1148581330 DATED           12-07-2020                 TOTAL NO  OF PACKS         276 PALLETS OF TILES AND 3 PALLETS OF SAMPLES FREE OF CHARGE                     BV KEN-2020-213415-0001    GROSS WEIGHT  KGS           358 080 00                PACKED IN CORRUGATED       BOXES  PALLETISED          STRAPPED AND WRAPPED WITH  PLASTIC COVERING           21 DAYS FREE TIME AT       DESTINATION TILES TILES TILES TILES 19 PALLETS TILES + 1       PALLET SAMPLE FREE OF      CHARGE TILES TILES 19 PALLETS OF TILES +1     PALLET SAMPLE FREE OF      CHARGE 19 PALLETS TILES +1        PALLET SAMPLE FREE OF      CHARGE</v>
          </cell>
          <cell r="P1075" t="str">
            <v>C4</v>
          </cell>
          <cell r="Q1075" t="str">
            <v>KE</v>
          </cell>
          <cell r="R1075" t="str">
            <v>AE</v>
          </cell>
          <cell r="S1075" t="str">
            <v>4. 21 TO 29 DAYS</v>
          </cell>
          <cell r="T1075" t="str">
            <v>PENDING DPC</v>
          </cell>
        </row>
        <row r="1076">
          <cell r="A1076" t="str">
            <v>CMAU1266094</v>
          </cell>
          <cell r="B1076">
            <v>20</v>
          </cell>
          <cell r="C1076">
            <v>44045</v>
          </cell>
          <cell r="D1076">
            <v>24</v>
          </cell>
          <cell r="E1076" t="str">
            <v>FSH0202811</v>
          </cell>
          <cell r="F1076" t="str">
            <v>ICDN</v>
          </cell>
          <cell r="G1076" t="str">
            <v>M2B/47/02/2</v>
          </cell>
          <cell r="H1076" t="str">
            <v>2020</v>
          </cell>
          <cell r="I1076" t="str">
            <v>ICD</v>
          </cell>
          <cell r="J1076">
            <v>221890</v>
          </cell>
          <cell r="K1076" t="str">
            <v>TILE AND CARPET CENTRE LIMITED</v>
          </cell>
          <cell r="L1076" t="str">
            <v>INDUS LOGISTICS LIMITED</v>
          </cell>
          <cell r="M1076">
            <v>44041.402511574073</v>
          </cell>
          <cell r="N1076" t="str">
            <v>Pend</v>
          </cell>
          <cell r="O1076" t="str">
            <v>PORCELAIN TILES MOSAIC HS CODE 69072290 70161000 FREIGHT PREPAID  EMAIL  SAMUELG-TILECENTRE COM</v>
          </cell>
          <cell r="P1076" t="str">
            <v>C4</v>
          </cell>
          <cell r="Q1076" t="str">
            <v>KE</v>
          </cell>
          <cell r="R1076" t="str">
            <v>CN</v>
          </cell>
          <cell r="S1076" t="str">
            <v>4. 21 TO 29 DAYS</v>
          </cell>
          <cell r="T1076" t="str">
            <v>RELEASE PROCESS</v>
          </cell>
        </row>
        <row r="1077">
          <cell r="A1077" t="str">
            <v>OOLU1752036</v>
          </cell>
          <cell r="B1077">
            <v>20</v>
          </cell>
          <cell r="C1077">
            <v>44045</v>
          </cell>
          <cell r="D1077">
            <v>24</v>
          </cell>
          <cell r="E1077" t="str">
            <v>COSU6267026540</v>
          </cell>
          <cell r="F1077" t="str">
            <v>ICDN</v>
          </cell>
          <cell r="G1077" t="str">
            <v>SHED1</v>
          </cell>
          <cell r="H1077" t="str">
            <v>2020</v>
          </cell>
          <cell r="I1077" t="str">
            <v>ICD</v>
          </cell>
          <cell r="J1077">
            <v>223604</v>
          </cell>
          <cell r="K1077" t="str">
            <v>MURUGI FARM LIMITED</v>
          </cell>
          <cell r="L1077" t="str">
            <v>TOTAL PLUS BUREAU CO LTD</v>
          </cell>
          <cell r="M1077" t="str">
            <v>Pend</v>
          </cell>
          <cell r="N1077" t="str">
            <v>Pend</v>
          </cell>
          <cell r="O1077" t="str">
            <v>PIG STALL PIG FEEDER   MANURE PLUG  PLACE OF DELIVERY PORT CLEARANCE</v>
          </cell>
          <cell r="P1077" t="str">
            <v>C4</v>
          </cell>
          <cell r="Q1077" t="str">
            <v>KE</v>
          </cell>
          <cell r="R1077" t="str">
            <v>CN</v>
          </cell>
          <cell r="S1077" t="str">
            <v>4. 21 TO 29 DAYS</v>
          </cell>
          <cell r="T1077" t="str">
            <v>PENDING DPC</v>
          </cell>
        </row>
        <row r="1078">
          <cell r="A1078" t="str">
            <v>MEDU7745868</v>
          </cell>
          <cell r="B1078">
            <v>40</v>
          </cell>
          <cell r="C1078">
            <v>44045</v>
          </cell>
          <cell r="D1078">
            <v>24</v>
          </cell>
          <cell r="E1078" t="str">
            <v>MEDUI1750997</v>
          </cell>
          <cell r="F1078" t="str">
            <v>ICDN</v>
          </cell>
          <cell r="G1078" t="str">
            <v>A4C/16/03/1</v>
          </cell>
          <cell r="H1078">
            <v>0</v>
          </cell>
          <cell r="I1078">
            <v>0</v>
          </cell>
          <cell r="J1078">
            <v>0</v>
          </cell>
          <cell r="K1078" t="str">
            <v>Pend</v>
          </cell>
          <cell r="L1078" t="str">
            <v>Pend</v>
          </cell>
          <cell r="M1078" t="str">
            <v>Pend</v>
          </cell>
          <cell r="N1078" t="str">
            <v>Pend</v>
          </cell>
          <cell r="O1078" t="str">
            <v>INCLUDES 25 CAPS  35 CL VO DKA  21 195 00 KGS   NET H S CODE   2208 60 INCLUDES 25 CAPS  35 CL VO DKA  21 195 00 KGS  NET HS CODE   2208 60</v>
          </cell>
          <cell r="P1078" t="str">
            <v>Pend</v>
          </cell>
          <cell r="Q1078" t="str">
            <v>KE</v>
          </cell>
          <cell r="R1078" t="str">
            <v>TR</v>
          </cell>
          <cell r="S1078" t="str">
            <v>4. 21 TO 29 DAYS</v>
          </cell>
          <cell r="T1078" t="str">
            <v>PENDING DECLARATION</v>
          </cell>
        </row>
        <row r="1079">
          <cell r="A1079" t="str">
            <v>MEDU4840687</v>
          </cell>
          <cell r="B1079">
            <v>40</v>
          </cell>
          <cell r="C1079">
            <v>44045</v>
          </cell>
          <cell r="D1079">
            <v>24</v>
          </cell>
          <cell r="E1079" t="str">
            <v>MEDUI1750997</v>
          </cell>
          <cell r="F1079" t="str">
            <v>ICDN</v>
          </cell>
          <cell r="G1079" t="str">
            <v>A4C/02/02/2</v>
          </cell>
          <cell r="H1079">
            <v>0</v>
          </cell>
          <cell r="I1079">
            <v>0</v>
          </cell>
          <cell r="J1079">
            <v>0</v>
          </cell>
          <cell r="K1079" t="str">
            <v>Pend</v>
          </cell>
          <cell r="L1079" t="str">
            <v>Pend</v>
          </cell>
          <cell r="M1079" t="str">
            <v>Pend</v>
          </cell>
          <cell r="N1079" t="str">
            <v>Pend</v>
          </cell>
          <cell r="O1079" t="str">
            <v>INCLUDES 25 CAPS  35 CL VO DKA  21 195 00 KGS   NET H S CODE   2208 60 INCLUDES 25 CAPS  35 CL VO DKA  21 195 00 KGS  NET HS CODE   2208 60</v>
          </cell>
          <cell r="P1079" t="str">
            <v>Pend</v>
          </cell>
          <cell r="Q1079" t="str">
            <v>KE</v>
          </cell>
          <cell r="R1079" t="str">
            <v>TR</v>
          </cell>
          <cell r="S1079" t="str">
            <v>4. 21 TO 29 DAYS</v>
          </cell>
          <cell r="T1079" t="str">
            <v>PENDING DECLARATION</v>
          </cell>
        </row>
        <row r="1080">
          <cell r="A1080" t="str">
            <v>FCIU7415040</v>
          </cell>
          <cell r="B1080">
            <v>40</v>
          </cell>
          <cell r="C1080">
            <v>44045</v>
          </cell>
          <cell r="D1080">
            <v>24</v>
          </cell>
          <cell r="E1080" t="str">
            <v>MEDUMV113532</v>
          </cell>
          <cell r="F1080" t="str">
            <v>ICDN</v>
          </cell>
          <cell r="G1080" t="str">
            <v>A1C/60/05/1</v>
          </cell>
          <cell r="H1080" t="str">
            <v>2020</v>
          </cell>
          <cell r="I1080" t="str">
            <v>ICD</v>
          </cell>
          <cell r="J1080">
            <v>225805</v>
          </cell>
          <cell r="K1080" t="str">
            <v>SUHANA VENTURES LTD</v>
          </cell>
          <cell r="L1080" t="str">
            <v>BESTFAST CARGO (KENYA) LIMITED</v>
          </cell>
          <cell r="M1080">
            <v>44068.435983796298</v>
          </cell>
          <cell r="N1080" t="str">
            <v>Pend</v>
          </cell>
          <cell r="O1080" t="str">
            <v>TOTAL 110 BOXES ONLY   TOT AL ONE HUNDRED TEN BOXES O NLY   FURNITURE INVOICE NO   12 DT   10 06 2020 INCO  TERM  - DDU SHIPPING BILL  NO   3565543 SHIPPING BIL  L DT   02 07 2020 TOTAL NE T WT   7000 00 KGS FREIGHT PREPAID</v>
          </cell>
          <cell r="P1080" t="str">
            <v>C4</v>
          </cell>
          <cell r="Q1080" t="str">
            <v>KE</v>
          </cell>
          <cell r="R1080" t="str">
            <v>IN</v>
          </cell>
          <cell r="S1080" t="str">
            <v>4. 21 TO 29 DAYS</v>
          </cell>
          <cell r="T1080" t="str">
            <v>RELEASE PROCESS</v>
          </cell>
        </row>
        <row r="1081">
          <cell r="A1081" t="str">
            <v>MEDU5448351</v>
          </cell>
          <cell r="B1081">
            <v>20</v>
          </cell>
          <cell r="C1081">
            <v>44045</v>
          </cell>
          <cell r="D1081">
            <v>24</v>
          </cell>
          <cell r="E1081" t="str">
            <v>MEDUW1023532</v>
          </cell>
          <cell r="F1081" t="str">
            <v>ICDN</v>
          </cell>
          <cell r="G1081" t="str">
            <v>FIRE</v>
          </cell>
          <cell r="H1081" t="str">
            <v>2020</v>
          </cell>
          <cell r="I1081" t="str">
            <v>ICD</v>
          </cell>
          <cell r="J1081">
            <v>226383</v>
          </cell>
          <cell r="K1081" t="str">
            <v>KAPARI LIMITED</v>
          </cell>
          <cell r="L1081" t="str">
            <v>GIMBCO FREIGHT LIMITED</v>
          </cell>
          <cell r="M1081" t="str">
            <v>Pend</v>
          </cell>
          <cell r="N1081" t="str">
            <v>Pend</v>
          </cell>
          <cell r="O1081" t="str">
            <v>WINDHOEK LAGER DUMPIES     NRB 330ML                  HS CODE - 220300 WINDHOEK DRAUGHT DUMPIES   NRB 440ML                  HS CODE - 220300 WINDHOEK LAGER DUMPIES     NRB 330ML                  HS CODE - 220300</v>
          </cell>
          <cell r="P1081" t="str">
            <v>C4</v>
          </cell>
          <cell r="Q1081" t="str">
            <v>KE</v>
          </cell>
          <cell r="R1081" t="str">
            <v>NA</v>
          </cell>
          <cell r="S1081" t="str">
            <v>4. 21 TO 29 DAYS</v>
          </cell>
          <cell r="T1081" t="str">
            <v>PENDING DPC</v>
          </cell>
        </row>
        <row r="1082">
          <cell r="A1082" t="str">
            <v>LTIU3021979</v>
          </cell>
          <cell r="B1082">
            <v>20</v>
          </cell>
          <cell r="C1082">
            <v>44045</v>
          </cell>
          <cell r="D1082">
            <v>24</v>
          </cell>
          <cell r="E1082" t="str">
            <v>150000025570</v>
          </cell>
          <cell r="F1082" t="str">
            <v>ICDN</v>
          </cell>
          <cell r="G1082" t="str">
            <v>SHED1</v>
          </cell>
          <cell r="H1082" t="str">
            <v>2020</v>
          </cell>
          <cell r="I1082" t="str">
            <v>ICD</v>
          </cell>
          <cell r="J1082">
            <v>224579</v>
          </cell>
          <cell r="K1082" t="str">
            <v>MITOKA ENTERPRISES LIMITED</v>
          </cell>
          <cell r="L1082" t="str">
            <v>WORLD DOMAIN LIMITED</v>
          </cell>
          <cell r="M1082" t="str">
            <v>Pend</v>
          </cell>
          <cell r="N1082" t="str">
            <v>Pend</v>
          </cell>
          <cell r="O1082" t="str">
            <v>CCTV CAMERACCTV DVRCCTV NVRCCTV SWITCHCCTV CABLECCTV BRACKETCCTV HARD DISKN M CCTV CAMERA CCTV DVR CCTV NVR CCTV SWITCH CCTV CABLE CCTV BRACKET CCTV HARD DISK</v>
          </cell>
          <cell r="P1082" t="str">
            <v>C4</v>
          </cell>
          <cell r="Q1082" t="str">
            <v>KE</v>
          </cell>
          <cell r="R1082" t="str">
            <v>CN</v>
          </cell>
          <cell r="S1082" t="str">
            <v>4. 21 TO 29 DAYS</v>
          </cell>
          <cell r="T1082" t="str">
            <v>PENDING DPC</v>
          </cell>
        </row>
        <row r="1083">
          <cell r="A1083" t="str">
            <v>UNXU2997780</v>
          </cell>
          <cell r="B1083">
            <v>20</v>
          </cell>
          <cell r="C1083">
            <v>44045</v>
          </cell>
          <cell r="D1083">
            <v>24</v>
          </cell>
          <cell r="E1083" t="str">
            <v>EPIRCHNSHN266205</v>
          </cell>
          <cell r="F1083" t="str">
            <v>ICDN</v>
          </cell>
          <cell r="G1083" t="str">
            <v>Pend</v>
          </cell>
          <cell r="H1083" t="str">
            <v>2020</v>
          </cell>
          <cell r="I1083" t="str">
            <v>ICD</v>
          </cell>
          <cell r="J1083">
            <v>228279</v>
          </cell>
          <cell r="K1083" t="str">
            <v>DELUXE TRADING COMPANY LIMITED</v>
          </cell>
          <cell r="L1083" t="str">
            <v>INDUS LOGISTICS LIMITED</v>
          </cell>
          <cell r="M1083">
            <v>44062.648148148146</v>
          </cell>
          <cell r="N1083">
            <v>44063.515694444446</v>
          </cell>
          <cell r="O1083" t="str">
            <v>2 X STANDARD 20  CONTAINER SAID TO CONTAIN TOTAL  1225   ONE THOUSAND TWO HUNDRED TWENTY-FIVE ONLY   PACKAGES BOLTS   NUTS   SPRAYER BOLTS   NUTS HS CODE 73181500 SPRAYER HS CODE 84244100 SHIPMENT IN TRANSIT TO ICD EMBAKASI VIA SGR TBL C ARRIER HAULAGE CONTAINER SUMMARY   2 X STANDARD 20  CONTAINER CARRIAGE TERM   LINER</v>
          </cell>
          <cell r="P1083" t="str">
            <v>C4</v>
          </cell>
          <cell r="Q1083" t="str">
            <v>KE</v>
          </cell>
          <cell r="R1083" t="str">
            <v>CN</v>
          </cell>
          <cell r="S1083" t="str">
            <v>4. 21 TO 29 DAYS</v>
          </cell>
          <cell r="T1083" t="str">
            <v>RELEASED BUT IN YARD</v>
          </cell>
        </row>
        <row r="1084">
          <cell r="A1084" t="str">
            <v>OCGU2079500</v>
          </cell>
          <cell r="B1084">
            <v>20</v>
          </cell>
          <cell r="C1084">
            <v>44045</v>
          </cell>
          <cell r="D1084">
            <v>24</v>
          </cell>
          <cell r="E1084" t="str">
            <v>143099344823</v>
          </cell>
          <cell r="F1084" t="str">
            <v>ICDN</v>
          </cell>
          <cell r="G1084" t="str">
            <v>CFS1</v>
          </cell>
          <cell r="H1084">
            <v>0</v>
          </cell>
          <cell r="I1084">
            <v>0</v>
          </cell>
          <cell r="J1084">
            <v>0</v>
          </cell>
          <cell r="K1084" t="str">
            <v>Pend</v>
          </cell>
          <cell r="L1084" t="str">
            <v>Pend</v>
          </cell>
          <cell r="M1084" t="str">
            <v>Pend</v>
          </cell>
          <cell r="N1084" t="str">
            <v>Pend</v>
          </cell>
          <cell r="O1084" t="str">
            <v>BOLTSHS 731815NUTSHS 731816 M  254 722 758756EMAIL AAA AUGUSTAUTO CO K EN M BOLTS HS 731815 NUTS HS 731816  M  254 722 758756 EMAIL AAA AUGUSTAUTO CO KE</v>
          </cell>
          <cell r="P1084" t="str">
            <v>Pend</v>
          </cell>
          <cell r="Q1084" t="str">
            <v>KE</v>
          </cell>
          <cell r="R1084" t="str">
            <v>CN</v>
          </cell>
          <cell r="S1084" t="str">
            <v>4. 21 TO 29 DAYS</v>
          </cell>
          <cell r="T1084" t="str">
            <v>PENDING DECLARATION</v>
          </cell>
        </row>
        <row r="1085">
          <cell r="A1085" t="str">
            <v>TCKU3947133</v>
          </cell>
          <cell r="B1085">
            <v>20</v>
          </cell>
          <cell r="C1085">
            <v>44045</v>
          </cell>
          <cell r="D1085">
            <v>24</v>
          </cell>
          <cell r="E1085" t="str">
            <v>MEDUDC382063</v>
          </cell>
          <cell r="F1085" t="str">
            <v>ICDN</v>
          </cell>
          <cell r="G1085" t="str">
            <v>FIRE</v>
          </cell>
          <cell r="H1085" t="str">
            <v>2020</v>
          </cell>
          <cell r="I1085" t="str">
            <v>MSA</v>
          </cell>
          <cell r="J1085">
            <v>7616348</v>
          </cell>
          <cell r="K1085" t="str">
            <v>DELTAR M N PROPERTIES LIMITED</v>
          </cell>
          <cell r="L1085" t="str">
            <v>WICKHAM BROS CO LIMITED</v>
          </cell>
          <cell r="M1085" t="str">
            <v>Pend</v>
          </cell>
          <cell r="N1085" t="str">
            <v>Pend</v>
          </cell>
          <cell r="O1085" t="str">
            <v>TILES TILES                      HS CODE                    69072300                   DETAILS AS PER SHIPPER S   COMMERCIAL INVOICE NO      1148581330 DATED           12-07-2020                 TOTAL NO  OF PACKS         276 PALLETS OF TILES AND 3 PALLETS OF SAMPLES FREE OF CHARGE                     BV KEN-2020-213415-0001    GROSS WEIGHT  KGS           358 080 00                PACKED IN CORRUGATED       BOXES  PALLETISED          STRAPPED AND WRAPPED WITH  PLASTIC COVERING           21 DAYS FREE TIME AT       DESTINATION TILES TILES TILES TILES 19 PALLETS TILES + 1       PALLET SAMPLE FREE OF      CHARGE TILES TILES 19 PALLETS OF TILES +1     PALLET SAMPLE FREE OF      CHARGE 19 PALLETS TILES +1        PALLET SAMPLE FREE OF      CHARGE</v>
          </cell>
          <cell r="P1085" t="str">
            <v>C4</v>
          </cell>
          <cell r="Q1085" t="str">
            <v>KE</v>
          </cell>
          <cell r="R1085" t="str">
            <v>AE</v>
          </cell>
          <cell r="S1085" t="str">
            <v>4. 21 TO 29 DAYS</v>
          </cell>
          <cell r="T1085" t="str">
            <v>PENDING DPC</v>
          </cell>
        </row>
        <row r="1086">
          <cell r="A1086" t="str">
            <v>BMOU2237246</v>
          </cell>
          <cell r="B1086">
            <v>20</v>
          </cell>
          <cell r="C1086">
            <v>44046</v>
          </cell>
          <cell r="D1086">
            <v>23</v>
          </cell>
          <cell r="E1086" t="str">
            <v>MEDUPL129251</v>
          </cell>
          <cell r="F1086" t="str">
            <v>ICDN</v>
          </cell>
          <cell r="G1086" t="str">
            <v>FIRE</v>
          </cell>
          <cell r="H1086">
            <v>0</v>
          </cell>
          <cell r="I1086">
            <v>0</v>
          </cell>
          <cell r="J1086">
            <v>0</v>
          </cell>
          <cell r="K1086" t="str">
            <v>Pend</v>
          </cell>
          <cell r="L1086" t="str">
            <v>Pend</v>
          </cell>
          <cell r="M1086" t="str">
            <v>Pend</v>
          </cell>
          <cell r="N1086" t="str">
            <v>Pend</v>
          </cell>
          <cell r="O1086"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IN DURBAN  X 50 KG WHITE REFINED SUG  AR NET WEIGHT 25 000 MT</v>
          </cell>
          <cell r="P1086" t="str">
            <v>Pend</v>
          </cell>
          <cell r="Q1086" t="str">
            <v>KE</v>
          </cell>
          <cell r="R1086" t="str">
            <v>MU</v>
          </cell>
          <cell r="S1086" t="str">
            <v>4. 21 TO 29 DAYS</v>
          </cell>
          <cell r="T1086" t="str">
            <v>PENDING DECLARATION</v>
          </cell>
        </row>
        <row r="1087">
          <cell r="A1087" t="str">
            <v>MEDU5209450</v>
          </cell>
          <cell r="B1087">
            <v>20</v>
          </cell>
          <cell r="C1087">
            <v>44046</v>
          </cell>
          <cell r="D1087">
            <v>23</v>
          </cell>
          <cell r="E1087" t="str">
            <v>MEDUPL129251</v>
          </cell>
          <cell r="F1087" t="str">
            <v>ICDN</v>
          </cell>
          <cell r="G1087" t="str">
            <v>A1B/29/02/1</v>
          </cell>
          <cell r="H1087">
            <v>0</v>
          </cell>
          <cell r="I1087">
            <v>0</v>
          </cell>
          <cell r="J1087">
            <v>0</v>
          </cell>
          <cell r="K1087" t="str">
            <v>Pend</v>
          </cell>
          <cell r="L1087" t="str">
            <v>Pend</v>
          </cell>
          <cell r="M1087" t="str">
            <v>Pend</v>
          </cell>
          <cell r="N1087" t="str">
            <v>Pend</v>
          </cell>
          <cell r="O1087"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IN DURBAN  X 50 KG WHITE REFINED SUG  AR NET WEIGHT 25 000 MT</v>
          </cell>
          <cell r="P1087" t="str">
            <v>Pend</v>
          </cell>
          <cell r="Q1087" t="str">
            <v>KE</v>
          </cell>
          <cell r="R1087" t="str">
            <v>MU</v>
          </cell>
          <cell r="S1087" t="str">
            <v>4. 21 TO 29 DAYS</v>
          </cell>
          <cell r="T1087" t="str">
            <v>PENDING DECLARATION</v>
          </cell>
        </row>
        <row r="1088">
          <cell r="A1088" t="str">
            <v>GLDU9709678</v>
          </cell>
          <cell r="B1088">
            <v>20</v>
          </cell>
          <cell r="C1088">
            <v>44046</v>
          </cell>
          <cell r="D1088">
            <v>23</v>
          </cell>
          <cell r="E1088" t="str">
            <v>JKT000320100</v>
          </cell>
          <cell r="F1088" t="str">
            <v>ICDN</v>
          </cell>
          <cell r="G1088" t="str">
            <v>CFS1D</v>
          </cell>
          <cell r="H1088" t="str">
            <v>2020</v>
          </cell>
          <cell r="I1088" t="str">
            <v>ICD</v>
          </cell>
          <cell r="J1088">
            <v>229242</v>
          </cell>
          <cell r="K1088" t="str">
            <v>ESSAJEE AMIJEE E A LIMITED</v>
          </cell>
          <cell r="L1088" t="str">
            <v>PILLAR FREIGHT FORWARDERS LIMITED</v>
          </cell>
          <cell r="M1088">
            <v>44067.84516203704</v>
          </cell>
          <cell r="N1088" t="str">
            <v>Pend</v>
          </cell>
          <cell r="O1088"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P1088" t="str">
            <v>C4</v>
          </cell>
          <cell r="Q1088" t="str">
            <v>KE</v>
          </cell>
          <cell r="R1088" t="str">
            <v>ID</v>
          </cell>
          <cell r="S1088" t="str">
            <v>4. 21 TO 29 DAYS</v>
          </cell>
          <cell r="T1088" t="str">
            <v>RELEASE PROCESS</v>
          </cell>
        </row>
        <row r="1089">
          <cell r="A1089" t="str">
            <v>PCIU1918500</v>
          </cell>
          <cell r="B1089">
            <v>20</v>
          </cell>
          <cell r="C1089">
            <v>44046</v>
          </cell>
          <cell r="D1089">
            <v>23</v>
          </cell>
          <cell r="E1089" t="str">
            <v>JKT000320100</v>
          </cell>
          <cell r="F1089" t="str">
            <v>ICDN</v>
          </cell>
          <cell r="G1089" t="str">
            <v>CFS1</v>
          </cell>
          <cell r="H1089" t="str">
            <v>2020</v>
          </cell>
          <cell r="I1089" t="str">
            <v>ICD</v>
          </cell>
          <cell r="J1089">
            <v>229242</v>
          </cell>
          <cell r="K1089" t="str">
            <v>ESSAJEE AMIJEE E A LIMITED</v>
          </cell>
          <cell r="L1089" t="str">
            <v>PILLAR FREIGHT FORWARDERS LIMITED</v>
          </cell>
          <cell r="M1089">
            <v>44067.84516203704</v>
          </cell>
          <cell r="N1089" t="str">
            <v>Pend</v>
          </cell>
          <cell r="O1089"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P1089" t="str">
            <v>C4</v>
          </cell>
          <cell r="Q1089" t="str">
            <v>KE</v>
          </cell>
          <cell r="R1089" t="str">
            <v>ID</v>
          </cell>
          <cell r="S1089" t="str">
            <v>4. 21 TO 29 DAYS</v>
          </cell>
          <cell r="T1089" t="str">
            <v>RELEASE PROCESS</v>
          </cell>
        </row>
        <row r="1090">
          <cell r="A1090" t="str">
            <v>PCIU0092835</v>
          </cell>
          <cell r="B1090">
            <v>20</v>
          </cell>
          <cell r="C1090">
            <v>44046</v>
          </cell>
          <cell r="D1090">
            <v>23</v>
          </cell>
          <cell r="E1090" t="str">
            <v>JKT000320100</v>
          </cell>
          <cell r="F1090" t="str">
            <v>ICDN</v>
          </cell>
          <cell r="G1090" t="str">
            <v>FIRE</v>
          </cell>
          <cell r="H1090" t="str">
            <v>2020</v>
          </cell>
          <cell r="I1090" t="str">
            <v>ICD</v>
          </cell>
          <cell r="J1090">
            <v>229242</v>
          </cell>
          <cell r="K1090" t="str">
            <v>ESSAJEE AMIJEE E A LIMITED</v>
          </cell>
          <cell r="L1090" t="str">
            <v>PILLAR FREIGHT FORWARDERS LIMITED</v>
          </cell>
          <cell r="M1090">
            <v>44067.84516203704</v>
          </cell>
          <cell r="N1090" t="str">
            <v>Pend</v>
          </cell>
          <cell r="O1090"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P1090" t="str">
            <v>C4</v>
          </cell>
          <cell r="Q1090" t="str">
            <v>KE</v>
          </cell>
          <cell r="R1090" t="str">
            <v>ID</v>
          </cell>
          <cell r="S1090" t="str">
            <v>4. 21 TO 29 DAYS</v>
          </cell>
          <cell r="T1090" t="str">
            <v>RELEASE PROCESS</v>
          </cell>
        </row>
        <row r="1091">
          <cell r="A1091" t="str">
            <v>PCIU0056313</v>
          </cell>
          <cell r="B1091">
            <v>20</v>
          </cell>
          <cell r="C1091">
            <v>44046</v>
          </cell>
          <cell r="D1091">
            <v>23</v>
          </cell>
          <cell r="E1091" t="str">
            <v>JKT000320100</v>
          </cell>
          <cell r="F1091" t="str">
            <v>ICDN</v>
          </cell>
          <cell r="G1091" t="str">
            <v>FIRE</v>
          </cell>
          <cell r="H1091" t="str">
            <v>2020</v>
          </cell>
          <cell r="I1091" t="str">
            <v>ICD</v>
          </cell>
          <cell r="J1091">
            <v>229242</v>
          </cell>
          <cell r="K1091" t="str">
            <v>ESSAJEE AMIJEE E A LIMITED</v>
          </cell>
          <cell r="L1091" t="str">
            <v>PILLAR FREIGHT FORWARDERS LIMITED</v>
          </cell>
          <cell r="M1091">
            <v>44067.84516203704</v>
          </cell>
          <cell r="N1091" t="str">
            <v>Pend</v>
          </cell>
          <cell r="O1091"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P1091" t="str">
            <v>C4</v>
          </cell>
          <cell r="Q1091" t="str">
            <v>KE</v>
          </cell>
          <cell r="R1091" t="str">
            <v>ID</v>
          </cell>
          <cell r="S1091" t="str">
            <v>4. 21 TO 29 DAYS</v>
          </cell>
          <cell r="T1091" t="str">
            <v>RELEASE PROCESS</v>
          </cell>
        </row>
        <row r="1092">
          <cell r="A1092" t="str">
            <v>PCIU0191139</v>
          </cell>
          <cell r="B1092">
            <v>20</v>
          </cell>
          <cell r="C1092">
            <v>44046</v>
          </cell>
          <cell r="D1092">
            <v>23</v>
          </cell>
          <cell r="E1092" t="str">
            <v>TAJM00191600</v>
          </cell>
          <cell r="F1092" t="str">
            <v>ICDN</v>
          </cell>
          <cell r="G1092" t="str">
            <v>A1B/79/02/2</v>
          </cell>
          <cell r="H1092" t="str">
            <v>2020</v>
          </cell>
          <cell r="I1092" t="str">
            <v>ICD</v>
          </cell>
          <cell r="J1092">
            <v>227419</v>
          </cell>
          <cell r="K1092" t="str">
            <v>BETA HEALTHCARE INTERNATIONAL LIMITED</v>
          </cell>
          <cell r="L1092" t="str">
            <v>SAHARA INTERNATIONAL LOGISTICS LIMITED</v>
          </cell>
          <cell r="M1092">
            <v>44067.440972222219</v>
          </cell>
          <cell r="N1092" t="str">
            <v>Pend</v>
          </cell>
          <cell r="O1092" t="str">
            <v>780CARTONS 19500 KGS ACETYLSALICYLIC ACID BETA GRADE P O  NO   PHBP000766-2 TEL   45 70 23 07 00 FAX   45 70 23 07 08 KENYA PIN   P000591209I EMAIL   INFO KE BETASHELYS COM MOBILE   254 735992599 CONTACT   SAMUEL MUSYOKA IDF NO  E2005326889   KENYA PIN   P000591209I EMAIL  INFO KE BETASHELYS COM MOBILE   254 735992599 CONTACT   SAMUEL MUSYOKA IDF NO  E2005326889</v>
          </cell>
          <cell r="P1092" t="str">
            <v>C4</v>
          </cell>
          <cell r="Q1092" t="str">
            <v>KE</v>
          </cell>
          <cell r="R1092" t="str">
            <v>CN</v>
          </cell>
          <cell r="S1092" t="str">
            <v>4. 21 TO 29 DAYS</v>
          </cell>
          <cell r="T1092" t="str">
            <v>RELEASE PROCESS</v>
          </cell>
        </row>
        <row r="1093">
          <cell r="A1093" t="str">
            <v>PCIU0028395</v>
          </cell>
          <cell r="B1093">
            <v>20</v>
          </cell>
          <cell r="C1093">
            <v>44046</v>
          </cell>
          <cell r="D1093">
            <v>23</v>
          </cell>
          <cell r="E1093" t="str">
            <v>SZPZ00036000</v>
          </cell>
          <cell r="F1093" t="str">
            <v>ICDN</v>
          </cell>
          <cell r="G1093" t="str">
            <v>SHED1</v>
          </cell>
          <cell r="H1093" t="str">
            <v>2020</v>
          </cell>
          <cell r="I1093" t="str">
            <v>ICD</v>
          </cell>
          <cell r="J1093">
            <v>223904</v>
          </cell>
          <cell r="K1093" t="str">
            <v>TRUE LAND KENYA LIMITED</v>
          </cell>
          <cell r="L1093" t="str">
            <v>CARMEL MOUNT FREIGHT LOGISTICS K LIMITED</v>
          </cell>
          <cell r="M1093" t="str">
            <v>Pend</v>
          </cell>
          <cell r="N1093" t="str">
            <v>Pend</v>
          </cell>
          <cell r="O1093" t="str">
            <v>NETWORKING PRODUCTS EMAIL  TRUELANDLTD GMAIL COM CELLPHONE  254736201311 2 RHS FREIGHT SERVICES  KENYA  LIMITED POST BOX NO - 26475-00100 NAIROBI - KENYA  MIRAGE PLAZA  3RD FLOOR MOMBASA ROAD PIN NUMBER   P051405624Y EMAIL  CS NBO RHSFREIGH   TKENYA COM TEL   254 0 714417499 734765330 202628213 FAX   254 0 202628217 CONTACT NAME  JACKLINE NYABUTO</v>
          </cell>
          <cell r="P1093" t="str">
            <v>C4</v>
          </cell>
          <cell r="Q1093" t="str">
            <v>KE</v>
          </cell>
          <cell r="R1093" t="str">
            <v>CN</v>
          </cell>
          <cell r="S1093" t="str">
            <v>4. 21 TO 29 DAYS</v>
          </cell>
          <cell r="T1093" t="str">
            <v>PENDING DPC</v>
          </cell>
        </row>
        <row r="1094">
          <cell r="A1094" t="str">
            <v>PCIU1627382</v>
          </cell>
          <cell r="B1094">
            <v>20</v>
          </cell>
          <cell r="C1094">
            <v>44046</v>
          </cell>
          <cell r="D1094">
            <v>23</v>
          </cell>
          <cell r="E1094" t="str">
            <v>JKT000320100</v>
          </cell>
          <cell r="F1094" t="str">
            <v>ICDN</v>
          </cell>
          <cell r="G1094" t="str">
            <v>CFS1</v>
          </cell>
          <cell r="H1094" t="str">
            <v>2020</v>
          </cell>
          <cell r="I1094" t="str">
            <v>ICD</v>
          </cell>
          <cell r="J1094">
            <v>229242</v>
          </cell>
          <cell r="K1094" t="str">
            <v>ESSAJEE AMIJEE E A LIMITED</v>
          </cell>
          <cell r="L1094" t="str">
            <v>PILLAR FREIGHT FORWARDERS LIMITED</v>
          </cell>
          <cell r="M1094">
            <v>44067.84516203704</v>
          </cell>
          <cell r="N1094" t="str">
            <v>Pend</v>
          </cell>
          <cell r="O1094"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P1094" t="str">
            <v>C4</v>
          </cell>
          <cell r="Q1094" t="str">
            <v>KE</v>
          </cell>
          <cell r="R1094" t="str">
            <v>ID</v>
          </cell>
          <cell r="S1094" t="str">
            <v>4. 21 TO 29 DAYS</v>
          </cell>
          <cell r="T1094" t="str">
            <v>RELEASE PROCESS</v>
          </cell>
        </row>
        <row r="1095">
          <cell r="A1095" t="str">
            <v>PCIU1741667</v>
          </cell>
          <cell r="B1095">
            <v>20</v>
          </cell>
          <cell r="C1095">
            <v>44046</v>
          </cell>
          <cell r="D1095">
            <v>23</v>
          </cell>
          <cell r="E1095" t="str">
            <v>JKT000320100</v>
          </cell>
          <cell r="F1095" t="str">
            <v>ICDN</v>
          </cell>
          <cell r="G1095" t="str">
            <v>A1B/79/02/1</v>
          </cell>
          <cell r="H1095" t="str">
            <v>2020</v>
          </cell>
          <cell r="I1095" t="str">
            <v>ICD</v>
          </cell>
          <cell r="J1095">
            <v>229242</v>
          </cell>
          <cell r="K1095" t="str">
            <v>ESSAJEE AMIJEE E A LIMITED</v>
          </cell>
          <cell r="L1095" t="str">
            <v>PILLAR FREIGHT FORWARDERS LIMITED</v>
          </cell>
          <cell r="M1095">
            <v>44067.84516203704</v>
          </cell>
          <cell r="N1095" t="str">
            <v>Pend</v>
          </cell>
          <cell r="O1095"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P1095" t="str">
            <v>C4</v>
          </cell>
          <cell r="Q1095" t="str">
            <v>KE</v>
          </cell>
          <cell r="R1095" t="str">
            <v>ID</v>
          </cell>
          <cell r="S1095" t="str">
            <v>4. 21 TO 29 DAYS</v>
          </cell>
          <cell r="T1095" t="str">
            <v>RELEASE PROCESS</v>
          </cell>
        </row>
        <row r="1096">
          <cell r="A1096" t="str">
            <v>PCIU0032693</v>
          </cell>
          <cell r="B1096">
            <v>20</v>
          </cell>
          <cell r="C1096">
            <v>44046</v>
          </cell>
          <cell r="D1096">
            <v>23</v>
          </cell>
          <cell r="E1096" t="str">
            <v>JKT000320100</v>
          </cell>
          <cell r="F1096" t="str">
            <v>ICDN</v>
          </cell>
          <cell r="G1096" t="str">
            <v>A1B/79/01/3</v>
          </cell>
          <cell r="H1096" t="str">
            <v>2020</v>
          </cell>
          <cell r="I1096" t="str">
            <v>ICD</v>
          </cell>
          <cell r="J1096">
            <v>229242</v>
          </cell>
          <cell r="K1096" t="str">
            <v>ESSAJEE AMIJEE E A LIMITED</v>
          </cell>
          <cell r="L1096" t="str">
            <v>PILLAR FREIGHT FORWARDERS LIMITED</v>
          </cell>
          <cell r="M1096">
            <v>44067.84516203704</v>
          </cell>
          <cell r="N1096" t="str">
            <v>Pend</v>
          </cell>
          <cell r="O1096"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P1096" t="str">
            <v>C4</v>
          </cell>
          <cell r="Q1096" t="str">
            <v>KE</v>
          </cell>
          <cell r="R1096" t="str">
            <v>ID</v>
          </cell>
          <cell r="S1096" t="str">
            <v>4. 21 TO 29 DAYS</v>
          </cell>
          <cell r="T1096" t="str">
            <v>RELEASE PROCESS</v>
          </cell>
        </row>
        <row r="1097">
          <cell r="A1097" t="str">
            <v>SEGU5970608</v>
          </cell>
          <cell r="B1097">
            <v>40</v>
          </cell>
          <cell r="C1097">
            <v>44046</v>
          </cell>
          <cell r="D1097">
            <v>23</v>
          </cell>
          <cell r="E1097" t="str">
            <v>OS8EE9512400</v>
          </cell>
          <cell r="F1097" t="str">
            <v>ICDN</v>
          </cell>
          <cell r="G1097" t="str">
            <v>CFS1B</v>
          </cell>
          <cell r="H1097" t="str">
            <v>2020</v>
          </cell>
          <cell r="I1097" t="str">
            <v>ICD</v>
          </cell>
          <cell r="J1097">
            <v>227824</v>
          </cell>
          <cell r="K1097" t="str">
            <v>PATHFINDER INVESTMENTS LIMITED</v>
          </cell>
          <cell r="L1097" t="str">
            <v>RAMSFORD FREIGHT FORWARDERS LIMITED</v>
          </cell>
          <cell r="M1097" t="str">
            <v>Pend</v>
          </cell>
          <cell r="N1097" t="str">
            <v>Pend</v>
          </cell>
          <cell r="O1097" t="str">
            <v>1X40FT CONTAINER STC 104 PACKAGES SOLAR PANEL HS  854140 USED DIGITAL PIANO HS  920710 PORT CLEARANCE</v>
          </cell>
          <cell r="P1097" t="str">
            <v>C4</v>
          </cell>
          <cell r="Q1097" t="str">
            <v>KE</v>
          </cell>
          <cell r="R1097" t="str">
            <v>JP</v>
          </cell>
          <cell r="S1097" t="str">
            <v>4. 21 TO 29 DAYS</v>
          </cell>
          <cell r="T1097" t="str">
            <v>PENDING DPC</v>
          </cell>
        </row>
        <row r="1098">
          <cell r="A1098" t="str">
            <v>CSNU8053352</v>
          </cell>
          <cell r="B1098">
            <v>40</v>
          </cell>
          <cell r="C1098">
            <v>44047</v>
          </cell>
          <cell r="D1098">
            <v>22</v>
          </cell>
          <cell r="E1098" t="str">
            <v>COSU6267910900</v>
          </cell>
          <cell r="F1098" t="str">
            <v>ICDN</v>
          </cell>
          <cell r="G1098" t="str">
            <v>A1D/46/04/2</v>
          </cell>
          <cell r="H1098">
            <v>0</v>
          </cell>
          <cell r="I1098">
            <v>0</v>
          </cell>
          <cell r="J1098">
            <v>0</v>
          </cell>
          <cell r="K1098" t="str">
            <v>Pend</v>
          </cell>
          <cell r="L1098" t="str">
            <v>Pend</v>
          </cell>
          <cell r="M1098" t="str">
            <v>Pend</v>
          </cell>
          <cell r="N1098" t="str">
            <v>Pend</v>
          </cell>
          <cell r="O1098" t="str">
            <v>LED STREET LIGHT   2600 SETS OF LED STREET LIGHT  MODEL T68N2100034  L C NO OLCF000005520 AND TF201  0700001   AS PER PROFORMA INVOICE NO  HP P-20200330   DATED 30 03 2020 CFR MOMBASA P  ORT INCOTERMS 2020   FAX +86 0 571-899   71205  PLACE OF DELIVERY PORT CLEARANCE</v>
          </cell>
          <cell r="P1098" t="str">
            <v>Pend</v>
          </cell>
          <cell r="Q1098" t="str">
            <v>KE</v>
          </cell>
          <cell r="R1098" t="str">
            <v>CN</v>
          </cell>
          <cell r="S1098" t="str">
            <v>4. 21 TO 29 DAYS</v>
          </cell>
          <cell r="T1098" t="str">
            <v>PENDING DECLARATION</v>
          </cell>
        </row>
        <row r="1099">
          <cell r="A1099" t="str">
            <v>BSIU2742243</v>
          </cell>
          <cell r="B1099">
            <v>20</v>
          </cell>
          <cell r="C1099">
            <v>44047</v>
          </cell>
          <cell r="D1099">
            <v>22</v>
          </cell>
          <cell r="E1099">
            <v>910189141</v>
          </cell>
          <cell r="F1099" t="str">
            <v>ICDN</v>
          </cell>
          <cell r="G1099" t="str">
            <v>Pend</v>
          </cell>
          <cell r="H1099">
            <v>0</v>
          </cell>
          <cell r="I1099">
            <v>0</v>
          </cell>
          <cell r="J1099">
            <v>0</v>
          </cell>
          <cell r="K1099" t="str">
            <v>Pend</v>
          </cell>
          <cell r="L1099" t="str">
            <v>Pend</v>
          </cell>
          <cell r="M1099" t="str">
            <v>Pend</v>
          </cell>
          <cell r="N1099" t="str">
            <v>Pend</v>
          </cell>
          <cell r="O1099" t="str">
            <v>Pend</v>
          </cell>
          <cell r="P1099" t="str">
            <v>Pend</v>
          </cell>
          <cell r="Q1099" t="str">
            <v>Pend</v>
          </cell>
          <cell r="R1099" t="str">
            <v>Pend</v>
          </cell>
          <cell r="S1099" t="str">
            <v>4. 21 TO 29 DAYS</v>
          </cell>
          <cell r="T1099" t="str">
            <v>PENDING DECLARATION</v>
          </cell>
        </row>
        <row r="1100">
          <cell r="A1100" t="str">
            <v>TGHU8899902</v>
          </cell>
          <cell r="B1100">
            <v>40</v>
          </cell>
          <cell r="C1100">
            <v>44047</v>
          </cell>
          <cell r="D1100">
            <v>22</v>
          </cell>
          <cell r="E1100" t="str">
            <v>SHZ2903688</v>
          </cell>
          <cell r="F1100" t="str">
            <v>ICDN</v>
          </cell>
          <cell r="G1100" t="str">
            <v>CFS1E</v>
          </cell>
          <cell r="H1100" t="str">
            <v>2020</v>
          </cell>
          <cell r="I1100" t="str">
            <v>ICD</v>
          </cell>
          <cell r="J1100">
            <v>224784</v>
          </cell>
          <cell r="K1100" t="str">
            <v>GREENLIGHT PLANET KENYA LIMITED</v>
          </cell>
          <cell r="L1100" t="str">
            <v>GENERAL CARGO SERVICES LTD</v>
          </cell>
          <cell r="M1100">
            <v>44049.783912037034</v>
          </cell>
          <cell r="N1100" t="str">
            <v>Pend</v>
          </cell>
          <cell r="O1100" t="str">
            <v>SOLAR PANEL SOLAR LAMPS Solar Control Unit USB CABLE SET HS CODE 940550  greenlightplanet com Mobile Number  +254 737 493 890 ATTN  Edwin Gichia FREIGHT PREPAID</v>
          </cell>
          <cell r="P1100" t="str">
            <v>C4</v>
          </cell>
          <cell r="Q1100" t="str">
            <v>KE</v>
          </cell>
          <cell r="R1100" t="str">
            <v>CN</v>
          </cell>
          <cell r="S1100" t="str">
            <v>4. 21 TO 29 DAYS</v>
          </cell>
          <cell r="T1100" t="str">
            <v>RELEASE PROCESS</v>
          </cell>
        </row>
        <row r="1101">
          <cell r="A1101" t="str">
            <v>CMAU5439433</v>
          </cell>
          <cell r="B1101">
            <v>40</v>
          </cell>
          <cell r="C1101">
            <v>44047</v>
          </cell>
          <cell r="D1101">
            <v>22</v>
          </cell>
          <cell r="E1101" t="str">
            <v>SHZ2903688</v>
          </cell>
          <cell r="F1101" t="str">
            <v>ICDN</v>
          </cell>
          <cell r="G1101" t="str">
            <v>CFS1E</v>
          </cell>
          <cell r="H1101" t="str">
            <v>2020</v>
          </cell>
          <cell r="I1101" t="str">
            <v>ICD</v>
          </cell>
          <cell r="J1101">
            <v>224784</v>
          </cell>
          <cell r="K1101" t="str">
            <v>GREENLIGHT PLANET KENYA LIMITED</v>
          </cell>
          <cell r="L1101" t="str">
            <v>GENERAL CARGO SERVICES LTD</v>
          </cell>
          <cell r="M1101">
            <v>44049.783912037034</v>
          </cell>
          <cell r="N1101" t="str">
            <v>Pend</v>
          </cell>
          <cell r="O1101" t="str">
            <v>SOLAR PANEL SOLAR LAMPS Solar Control Unit USB CABLE SET HS CODE 940550  greenlightplanet com Mobile Number  +254 737 493 890 ATTN  Edwin Gichia FREIGHT PREPAID</v>
          </cell>
          <cell r="P1101" t="str">
            <v>C4</v>
          </cell>
          <cell r="Q1101" t="str">
            <v>KE</v>
          </cell>
          <cell r="R1101" t="str">
            <v>CN</v>
          </cell>
          <cell r="S1101" t="str">
            <v>4. 21 TO 29 DAYS</v>
          </cell>
          <cell r="T1101" t="str">
            <v>RELEASE PROCESS</v>
          </cell>
        </row>
        <row r="1102">
          <cell r="A1102" t="str">
            <v>HMCU9159879</v>
          </cell>
          <cell r="B1102">
            <v>40</v>
          </cell>
          <cell r="C1102">
            <v>44047</v>
          </cell>
          <cell r="D1102">
            <v>22</v>
          </cell>
          <cell r="E1102" t="str">
            <v>143075184516</v>
          </cell>
          <cell r="F1102" t="str">
            <v>ICDN</v>
          </cell>
          <cell r="G1102" t="str">
            <v>SHED1</v>
          </cell>
          <cell r="H1102">
            <v>0</v>
          </cell>
          <cell r="I1102">
            <v>0</v>
          </cell>
          <cell r="J1102">
            <v>0</v>
          </cell>
          <cell r="K1102" t="str">
            <v>Pend</v>
          </cell>
          <cell r="L1102" t="str">
            <v>Pend</v>
          </cell>
          <cell r="M1102" t="str">
            <v>Pend</v>
          </cell>
          <cell r="N1102" t="str">
            <v>Pend</v>
          </cell>
          <cell r="O1102" t="str">
            <v>DIARIESPROMOTIONAL PENSUCCESS CARDSBADGE FAX  86 021 56327202 EMAIL 13 867939382 163 COM N M DIARIES PROMOTIONAL PEN SUCCESS CARDS BADGE  FAX  86 021 56327202  EMAIL 13867939382 163 COM</v>
          </cell>
          <cell r="P1102" t="str">
            <v>Pend</v>
          </cell>
          <cell r="Q1102" t="str">
            <v>KE</v>
          </cell>
          <cell r="R1102" t="str">
            <v>CN</v>
          </cell>
          <cell r="S1102" t="str">
            <v>4. 21 TO 29 DAYS</v>
          </cell>
          <cell r="T1102" t="str">
            <v>PENDING DECLARATION</v>
          </cell>
        </row>
        <row r="1103">
          <cell r="A1103" t="str">
            <v>TCLU7265421</v>
          </cell>
          <cell r="B1103">
            <v>20</v>
          </cell>
          <cell r="C1103">
            <v>44047</v>
          </cell>
          <cell r="D1103">
            <v>22</v>
          </cell>
          <cell r="E1103" t="str">
            <v>GGZ1105419</v>
          </cell>
          <cell r="F1103" t="str">
            <v>ICDN</v>
          </cell>
          <cell r="G1103" t="str">
            <v>A1B/19/02/3</v>
          </cell>
          <cell r="H1103" t="str">
            <v>2020</v>
          </cell>
          <cell r="I1103" t="str">
            <v>ICD</v>
          </cell>
          <cell r="J1103">
            <v>222018</v>
          </cell>
          <cell r="K1103" t="str">
            <v>KEDA KENYA CERAMICS COMPANY LIMITED</v>
          </cell>
          <cell r="L1103" t="str">
            <v>ONETOUCH LOGISTICS LIMITED</v>
          </cell>
          <cell r="M1103" t="str">
            <v>Pend</v>
          </cell>
          <cell r="N1103" t="str">
            <v>Pend</v>
          </cell>
          <cell r="O1103" t="str">
            <v>CERAMIC INK CLEANER    CLUTCHES AND SHAFT COUPLINGS    COPPER PIPE    DRAWING AND MEASUREING INSTRUMENTS    ELECTRICAL MEASURING INSTRUMENTS GAS NOZZLE PLATE    MOULDING BASES    ORANGE PIGMENT  LIQUID     PLASTIC PIPE FITTINGS    PREPARED PIGMENT  IN LIQUID -YELLOW PREPARED PIGMENT  IN LIQUID -PINK    REDDISH BROWN PIGMENT  LIQUID     SAPPHIRE BLUE PIGMENT  LIQUID     SEAMLESS STEEL PIPES    SPARE PARTS FOR CERAMIC PRINTING MACHINERY  FILTER     SPARE PARTS FOR GAS GENERATOR  SEAL GLUE     SPARE PARTS FOR GAS GENERATOR  SEAL RINGS     SPARE PARTS FOR INDUSTRIAL FURNACE  BEARING SOCKET  SPARE PARTS FOR MOULDING MACHINERY  BEARING     HS CODE 32064900 32071000 39174000 73041900 73044100  84059000 84179000 84199000 84439900 84749000 84804 900 84836000 90178000 90303300     E-MAIL IM KENYA-SUNDA COM TEL  +254 786 266201 FREIGHT COLLECT</v>
          </cell>
          <cell r="P1103" t="str">
            <v>C4</v>
          </cell>
          <cell r="Q1103" t="str">
            <v>KE</v>
          </cell>
          <cell r="R1103" t="str">
            <v>CN</v>
          </cell>
          <cell r="S1103" t="str">
            <v>4. 21 TO 29 DAYS</v>
          </cell>
          <cell r="T1103" t="str">
            <v>PENDING DPC</v>
          </cell>
        </row>
        <row r="1104">
          <cell r="A1104" t="str">
            <v>MRKU3690710</v>
          </cell>
          <cell r="B1104">
            <v>40</v>
          </cell>
          <cell r="C1104">
            <v>44047</v>
          </cell>
          <cell r="D1104">
            <v>22</v>
          </cell>
          <cell r="E1104" t="str">
            <v>203540434</v>
          </cell>
          <cell r="F1104" t="str">
            <v>ICDN</v>
          </cell>
          <cell r="G1104" t="str">
            <v>A1D/18/05/4</v>
          </cell>
          <cell r="H1104" t="str">
            <v>2020</v>
          </cell>
          <cell r="I1104" t="str">
            <v>ICD</v>
          </cell>
          <cell r="J1104">
            <v>223728</v>
          </cell>
          <cell r="K1104" t="str">
            <v>HAYAT KIMYA KENYA HYGIENIC PRODUCTS LIMI</v>
          </cell>
          <cell r="L1104" t="str">
            <v>DHL GLOBAL FORWARDING KENYA LIMITED</v>
          </cell>
          <cell r="M1104" t="str">
            <v>Pend</v>
          </cell>
          <cell r="N1104" t="str">
            <v>Pend</v>
          </cell>
          <cell r="O1104" t="str">
            <v>BABY DIAPERS  FWD DETAILS   TRANSTAS GLOBAL LOGISTICS   FINAL DESTINAT ION   ICD IMBEIKSI   INVOICE NUMBER   9028003378       INTRANSIT TO IC D EMBAKASI NAIROBI</v>
          </cell>
          <cell r="P1104" t="str">
            <v>C4</v>
          </cell>
          <cell r="Q1104" t="str">
            <v>KE</v>
          </cell>
          <cell r="R1104" t="str">
            <v>EG</v>
          </cell>
          <cell r="S1104" t="str">
            <v>4. 21 TO 29 DAYS</v>
          </cell>
          <cell r="T1104" t="str">
            <v>PENDING DPC</v>
          </cell>
        </row>
        <row r="1105">
          <cell r="A1105" t="str">
            <v>MRKU0464263</v>
          </cell>
          <cell r="B1105">
            <v>40</v>
          </cell>
          <cell r="C1105">
            <v>44047</v>
          </cell>
          <cell r="D1105">
            <v>22</v>
          </cell>
          <cell r="E1105" t="str">
            <v>203552304</v>
          </cell>
          <cell r="F1105" t="str">
            <v>ICDN</v>
          </cell>
          <cell r="G1105" t="str">
            <v>SHED2</v>
          </cell>
          <cell r="H1105" t="str">
            <v>2020</v>
          </cell>
          <cell r="I1105" t="str">
            <v>ICD</v>
          </cell>
          <cell r="J1105">
            <v>224244</v>
          </cell>
          <cell r="K1105" t="str">
            <v>CROWN PAINTS KENYA PLC</v>
          </cell>
          <cell r="L1105" t="str">
            <v>REFCO FORWARDERS LTD</v>
          </cell>
          <cell r="M1105">
            <v>44053.680451388886</v>
          </cell>
          <cell r="N1105">
            <v>44055.528067129628</v>
          </cell>
          <cell r="O1105" t="str">
            <v>TRANSPORT DOCUMENT REMARKS  MADE IN GERMANY  CROWN PAINTS  KENYA PLC NAIROBI  VIA MOMBASA  INDENT NO   BKL 084 20  2020 128872  MRKU 046426 -3 40 DRY 8 6 SHIPPER S SEAL  B085477  20 PALLETS GROSS WEIGHT  20620  000 KGS MEASUREMENT  42 000 CBM    400 PAPER BAGS    600 PAPER BAGS PALLET WT   480 000 KGS     CARGO WT   8056 000 KGS     BAYFERROX YELLOW 3910 LV     TARIFF CODE 32064970     CARGO WT   12084 000 KGS BAYFERROX YELLOW 920     TARIFF CODE 28211000  SHIPPER S REFERENCE 2020 128872  SHIPPERS LOAD  STOWAGE AND COUNT  FREIGHT PREPAID    CUBA GE 42 CBM</v>
          </cell>
          <cell r="P1105" t="str">
            <v>C4</v>
          </cell>
          <cell r="Q1105" t="str">
            <v>KE</v>
          </cell>
          <cell r="R1105" t="str">
            <v>DE</v>
          </cell>
          <cell r="S1105" t="str">
            <v>4. 21 TO 29 DAYS</v>
          </cell>
          <cell r="T1105" t="str">
            <v>RELEASED BUT IN YARD</v>
          </cell>
        </row>
        <row r="1106">
          <cell r="A1106" t="str">
            <v>MEDU5248707</v>
          </cell>
          <cell r="B1106">
            <v>20</v>
          </cell>
          <cell r="C1106">
            <v>44047</v>
          </cell>
          <cell r="D1106">
            <v>22</v>
          </cell>
          <cell r="E1106" t="str">
            <v>MEDUDC373625</v>
          </cell>
          <cell r="F1106" t="str">
            <v>ICDN</v>
          </cell>
          <cell r="G1106" t="str">
            <v>CFS1</v>
          </cell>
          <cell r="H1106">
            <v>0</v>
          </cell>
          <cell r="I1106">
            <v>0</v>
          </cell>
          <cell r="J1106">
            <v>0</v>
          </cell>
          <cell r="K1106" t="str">
            <v>Pend</v>
          </cell>
          <cell r="L1106" t="str">
            <v>Pend</v>
          </cell>
          <cell r="M1106" t="str">
            <v>Pend</v>
          </cell>
          <cell r="N1106" t="str">
            <v>Pend</v>
          </cell>
          <cell r="O1106" t="str">
            <v>J K  WHITE CEMENT          CONFORMING TO ASTM C-150   TYPE 1 AND EN197 -1 CEM 1  52 5N J K  WHITE CEMENT          CONFORMING TO ASTM C-150   TYPE 1 AND EN197 -1 CEM 1  52 5N                       H S  CODE 2523 21         PORTLAND CEMENT-WHITE      40 KG MULTIPLY PAPER BAGS   CARGO IN TRANSIT TO       JINJA UGANDA ON CONSIGNEE  ACCOUNT AT CONSIGNEE S OWN RISKS AND EXPENSES AND     CARRIER RESPONSIBILITY     CEASES AT PORT OF          DISCHARGE                   COUNTRY OF ORIGIN -       UAE                        21 FREE DAYS AT            DESTINATION J K  WHITE CEMENT          CONFORMING TO ASTM C-150   TYPE 1 AND EN197 -1 CEM 1  52 5N J K  WHITE CEMENT          CONFORMING TO ASTM C-150   TYPE 1 AND EN197 -1 CEM 1  52 5N J K  WHITE CEMENT          CONFORMING TO ASTM C-150   TYPE 1 AND EN197 -1 CEM 1  52 5N</v>
          </cell>
          <cell r="P1106" t="str">
            <v>Pend</v>
          </cell>
          <cell r="Q1106" t="str">
            <v>UG</v>
          </cell>
          <cell r="R1106" t="str">
            <v>AE</v>
          </cell>
          <cell r="S1106" t="str">
            <v>4. 21 TO 29 DAYS</v>
          </cell>
          <cell r="T1106" t="str">
            <v>PENDING DECLARATION</v>
          </cell>
        </row>
        <row r="1107">
          <cell r="A1107" t="str">
            <v>INKU2610093</v>
          </cell>
          <cell r="B1107">
            <v>40</v>
          </cell>
          <cell r="C1107">
            <v>44047</v>
          </cell>
          <cell r="D1107">
            <v>22</v>
          </cell>
          <cell r="E1107" t="str">
            <v>SHZ2903688</v>
          </cell>
          <cell r="F1107" t="str">
            <v>ICDN</v>
          </cell>
          <cell r="G1107" t="str">
            <v>A1C/74/03/2</v>
          </cell>
          <cell r="H1107" t="str">
            <v>2020</v>
          </cell>
          <cell r="I1107" t="str">
            <v>ICD</v>
          </cell>
          <cell r="J1107">
            <v>224875</v>
          </cell>
          <cell r="K1107" t="str">
            <v>GREENLIGHT PLANET KENYA LIMITED</v>
          </cell>
          <cell r="L1107" t="str">
            <v>GENERAL CARGO SERVICES LTD</v>
          </cell>
          <cell r="M1107">
            <v>44050.410729166666</v>
          </cell>
          <cell r="N1107" t="str">
            <v>Pend</v>
          </cell>
          <cell r="O1107" t="str">
            <v>SOLAR PANEL SOLAR LAMPS Solar Control Unit USB CABLE SET HS CODE 940550  greenlightplanet com Mobile Number  +254 737 493 890 ATTN  Edwin Gichia FREIGHT PREPAID</v>
          </cell>
          <cell r="P1107" t="str">
            <v>C4</v>
          </cell>
          <cell r="Q1107" t="str">
            <v>KE</v>
          </cell>
          <cell r="R1107" t="str">
            <v>CN</v>
          </cell>
          <cell r="S1107" t="str">
            <v>4. 21 TO 29 DAYS</v>
          </cell>
          <cell r="T1107" t="str">
            <v>RELEASE PROCESS</v>
          </cell>
        </row>
        <row r="1108">
          <cell r="A1108" t="str">
            <v>CAIU6699556</v>
          </cell>
          <cell r="B1108">
            <v>20</v>
          </cell>
          <cell r="C1108">
            <v>44048</v>
          </cell>
          <cell r="D1108">
            <v>21</v>
          </cell>
          <cell r="E1108" t="str">
            <v>MEDUPL129269</v>
          </cell>
          <cell r="F1108" t="str">
            <v>ICDN</v>
          </cell>
          <cell r="G1108" t="str">
            <v>CFS1</v>
          </cell>
          <cell r="H1108" t="str">
            <v>2020</v>
          </cell>
          <cell r="I1108" t="str">
            <v>ICD</v>
          </cell>
          <cell r="J1108">
            <v>218531</v>
          </cell>
          <cell r="K1108" t="str">
            <v>VICTORIA JUICE COMPANY LIMITED</v>
          </cell>
          <cell r="L1108" t="str">
            <v>BOLLORE TRANSPORT AND LOGISTICS KENYA LI</v>
          </cell>
          <cell r="M1108" t="str">
            <v>Pend</v>
          </cell>
          <cell r="N1108" t="str">
            <v>Pend</v>
          </cell>
          <cell r="O1108"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X 50 KG  WHITE REFINED SUGAR NET WE IGHT 25 000 MT</v>
          </cell>
          <cell r="P1108" t="str">
            <v>C4</v>
          </cell>
          <cell r="Q1108" t="str">
            <v>KE</v>
          </cell>
          <cell r="R1108" t="str">
            <v>MU</v>
          </cell>
          <cell r="S1108" t="str">
            <v>4. 21 TO 29 DAYS</v>
          </cell>
          <cell r="T1108" t="str">
            <v>PENDING DPC</v>
          </cell>
        </row>
        <row r="1109">
          <cell r="A1109" t="str">
            <v>CLHU4743515</v>
          </cell>
          <cell r="B1109">
            <v>40</v>
          </cell>
          <cell r="C1109">
            <v>44048</v>
          </cell>
          <cell r="D1109">
            <v>21</v>
          </cell>
          <cell r="E1109" t="str">
            <v>MEDUJ1361826</v>
          </cell>
          <cell r="F1109" t="str">
            <v>ICDN</v>
          </cell>
          <cell r="G1109" t="str">
            <v>A1D/60/03/2</v>
          </cell>
          <cell r="H1109" t="str">
            <v>2020</v>
          </cell>
          <cell r="I1109" t="str">
            <v>ICD</v>
          </cell>
          <cell r="J1109">
            <v>228256</v>
          </cell>
          <cell r="K1109" t="str">
            <v>MARUBENI CORPORATION</v>
          </cell>
          <cell r="L1109" t="str">
            <v>BOLLORE TRANSPORT AND LOGISTICS KENYA LI</v>
          </cell>
          <cell r="M1109" t="str">
            <v>Pend</v>
          </cell>
          <cell r="N1109" t="str">
            <v>Pend</v>
          </cell>
          <cell r="O1109" t="str">
            <v>MASTER LIST ITEM NO  H 3 4 AIR COMPRESSOR COMPRESSED  AIR SYSTEM COMPONENT PART  OF GOODS WITH STANDARD AC  CESSORIES OF GOODS WHICH A RE NECESSARY FOR OLKARIA I ADDITIONAL UNIT 6 POWER D  EVELOPMENT PROJECT SHIPMEN T NO   FE35 INVOICE NO   9 PHX0388 MASTER LIST   DFN4 15 232 011 DATED 7TH JUNE  2019 CONSIGNEE DETAILS CO  NTINUES  Contact  MR  TARO SETO  GENERAL MANAGER Tel    +254- 0 20-2719055 2719  023  FAX  +254- 0 -20-2719 102 E-mail  SETO-T MARUBEN I COM</v>
          </cell>
          <cell r="P1109" t="str">
            <v>C4</v>
          </cell>
          <cell r="Q1109" t="str">
            <v>KE</v>
          </cell>
          <cell r="R1109" t="str">
            <v>ZA</v>
          </cell>
          <cell r="S1109" t="str">
            <v>4. 21 TO 29 DAYS</v>
          </cell>
          <cell r="T1109" t="str">
            <v>PENDING DPC</v>
          </cell>
        </row>
        <row r="1110">
          <cell r="A1110" t="str">
            <v>TLLU4141549</v>
          </cell>
          <cell r="B1110">
            <v>40</v>
          </cell>
          <cell r="C1110">
            <v>44048</v>
          </cell>
          <cell r="D1110">
            <v>21</v>
          </cell>
          <cell r="E1110" t="str">
            <v>140000774575</v>
          </cell>
          <cell r="F1110" t="str">
            <v>ICDN</v>
          </cell>
          <cell r="G1110" t="str">
            <v>SHED1</v>
          </cell>
          <cell r="H1110" t="str">
            <v>2020</v>
          </cell>
          <cell r="I1110" t="str">
            <v>ICD</v>
          </cell>
          <cell r="J1110">
            <v>227832</v>
          </cell>
          <cell r="K1110" t="str">
            <v>PAK SOUNDS</v>
          </cell>
          <cell r="L1110" t="str">
            <v>RAHMA LOGISTICS LIMITED</v>
          </cell>
          <cell r="M1110" t="str">
            <v>Pend</v>
          </cell>
          <cell r="N1110" t="str">
            <v>Pend</v>
          </cell>
          <cell r="O1110" t="str">
            <v>TIRESN M TIRES</v>
          </cell>
          <cell r="P1110" t="str">
            <v>C4</v>
          </cell>
          <cell r="Q1110" t="str">
            <v>KE</v>
          </cell>
          <cell r="R1110" t="str">
            <v>CN</v>
          </cell>
          <cell r="S1110" t="str">
            <v>4. 21 TO 29 DAYS</v>
          </cell>
          <cell r="T1110" t="str">
            <v>PENDING DPC</v>
          </cell>
        </row>
        <row r="1111">
          <cell r="A1111" t="str">
            <v>OOCU6502753</v>
          </cell>
          <cell r="B1111">
            <v>40</v>
          </cell>
          <cell r="C1111">
            <v>44048</v>
          </cell>
          <cell r="D1111">
            <v>21</v>
          </cell>
          <cell r="E1111" t="str">
            <v>OOLU4108466340</v>
          </cell>
          <cell r="F1111" t="str">
            <v>ICDN</v>
          </cell>
          <cell r="G1111" t="str">
            <v>M2B/26/02/2</v>
          </cell>
          <cell r="H1111">
            <v>0</v>
          </cell>
          <cell r="I1111">
            <v>0</v>
          </cell>
          <cell r="J1111">
            <v>0</v>
          </cell>
          <cell r="K1111" t="str">
            <v>Pend</v>
          </cell>
          <cell r="L1111" t="str">
            <v>Pend</v>
          </cell>
          <cell r="M1111" t="str">
            <v>Pend</v>
          </cell>
          <cell r="N1111" t="str">
            <v>Pend</v>
          </cell>
          <cell r="O1111" t="str">
            <v>LED STREET LIGHT 2600 SETS OF LED STREET LIGHT MODEL T68N2100034 L C NO OLCF000005520 AND TF2010700001 AS PER PROFORMA INVOICE NO  HPP-20200330 DATED 30 03 2020 CFR MOMBASA PORT INCOTERMS 2020 PLACE OF DELIVERY PORT CLEARANCE</v>
          </cell>
          <cell r="P1111" t="str">
            <v>Pend</v>
          </cell>
          <cell r="Q1111" t="str">
            <v>KE</v>
          </cell>
          <cell r="R1111" t="str">
            <v>CN</v>
          </cell>
          <cell r="S1111" t="str">
            <v>4. 21 TO 29 DAYS</v>
          </cell>
          <cell r="T1111" t="str">
            <v>PENDING DECLARATION</v>
          </cell>
        </row>
        <row r="1112">
          <cell r="A1112" t="str">
            <v>MSKU6691121</v>
          </cell>
          <cell r="B1112">
            <v>40</v>
          </cell>
          <cell r="C1112">
            <v>44048</v>
          </cell>
          <cell r="D1112">
            <v>21</v>
          </cell>
          <cell r="E1112" t="str">
            <v>607163382</v>
          </cell>
          <cell r="F1112" t="str">
            <v>ICDN</v>
          </cell>
          <cell r="G1112" t="str">
            <v>A1A/38/02/1</v>
          </cell>
          <cell r="H1112" t="str">
            <v>2020</v>
          </cell>
          <cell r="I1112" t="str">
            <v>ICD</v>
          </cell>
          <cell r="J1112">
            <v>228552</v>
          </cell>
          <cell r="K1112" t="str">
            <v>THE RONGO UNIVERSITY COLLEGE</v>
          </cell>
          <cell r="L1112" t="str">
            <v>DEPARTMENT OF DEFENCE</v>
          </cell>
          <cell r="M1112">
            <v>44064.614942129629</v>
          </cell>
          <cell r="N1112" t="str">
            <v>Pend</v>
          </cell>
          <cell r="O1112" t="str">
            <v>STC  ARTICLES DONATED FOR RELIEF OR CHARITY BY INDIVIDUALS OR PRIVATE AGENCIES  N E S O I  HS  9802 40    X20200629996210</v>
          </cell>
          <cell r="P1112" t="str">
            <v>C4</v>
          </cell>
          <cell r="Q1112" t="str">
            <v>KE</v>
          </cell>
          <cell r="R1112" t="str">
            <v>US</v>
          </cell>
          <cell r="S1112" t="str">
            <v>4. 21 TO 29 DAYS</v>
          </cell>
          <cell r="T1112" t="str">
            <v>RELEASE PROCESS</v>
          </cell>
        </row>
        <row r="1113">
          <cell r="A1113" t="str">
            <v>TCNU8436850</v>
          </cell>
          <cell r="B1113">
            <v>40</v>
          </cell>
          <cell r="C1113">
            <v>44048</v>
          </cell>
          <cell r="D1113">
            <v>21</v>
          </cell>
          <cell r="E1113" t="str">
            <v>203566486</v>
          </cell>
          <cell r="F1113" t="str">
            <v>ICDN</v>
          </cell>
          <cell r="G1113" t="str">
            <v>A1C/06/06/1</v>
          </cell>
          <cell r="H1113" t="str">
            <v>2020</v>
          </cell>
          <cell r="I1113" t="str">
            <v>ICD</v>
          </cell>
          <cell r="J1113">
            <v>229417</v>
          </cell>
          <cell r="K1113" t="str">
            <v>ACME CONTAINERS LTD</v>
          </cell>
          <cell r="L1113" t="str">
            <v>ECHKEN AGENCIES LIMITED</v>
          </cell>
          <cell r="M1113">
            <v>44067.772013888891</v>
          </cell>
          <cell r="N1113">
            <v>44068.784120370372</v>
          </cell>
          <cell r="O1113" t="str">
            <v>11617012 EM REFERENCE  PBE31649 SKE143521  3960 BAGS OF 25KG LOADED ON PALLETS IN 4X40  CONTAINER S  CONTAINERS  99 MT HDPE EXXONMOBIL HMA03 5 HIGH DENSITY  POLYETHYLENE INJECTION STABILIZED PLASTIC RAW MATERIAL SKE143521  H S  CODE  3901 2000  CONTAINERS IN TRANSIT TO ICD NAIROB I  ON CONSIGNEE S ARRANGEMENT  RISK AND ACCOUNT  CONTINUATION OF CONSIGNEE   TEL NO - 254722205927  CONTACT PERSON - ANIL D   SHAH  NAIROBI - KENYA  CONTINUATION OF NOTIFY   TEL NO - 254722205927  CONTACT PERSO N - ANIL D   SHAH   NAIROBI - KENYA  PHONE   254722205927    FAX   254 20 20 180 79  ON PALLETS HIGH DENSITY POLYETHYLENE  EXXONMOBIL HMA035</v>
          </cell>
          <cell r="P1113" t="str">
            <v>C4</v>
          </cell>
          <cell r="Q1113" t="str">
            <v>KE</v>
          </cell>
          <cell r="R1113" t="str">
            <v>BE</v>
          </cell>
          <cell r="S1113" t="str">
            <v>4. 21 TO 29 DAYS</v>
          </cell>
          <cell r="T1113" t="str">
            <v>RELEASED BUT IN YARD</v>
          </cell>
        </row>
        <row r="1114">
          <cell r="A1114" t="str">
            <v>APZU4456596</v>
          </cell>
          <cell r="B1114">
            <v>40</v>
          </cell>
          <cell r="C1114">
            <v>44048</v>
          </cell>
          <cell r="D1114">
            <v>21</v>
          </cell>
          <cell r="E1114" t="str">
            <v>NAM3908685</v>
          </cell>
          <cell r="F1114" t="str">
            <v>ICDN</v>
          </cell>
          <cell r="G1114" t="str">
            <v>A2C/14/05/2</v>
          </cell>
          <cell r="H1114">
            <v>0</v>
          </cell>
          <cell r="I1114">
            <v>0</v>
          </cell>
          <cell r="J1114">
            <v>0</v>
          </cell>
          <cell r="K1114" t="str">
            <v>Pend</v>
          </cell>
          <cell r="L1114" t="str">
            <v>Pend</v>
          </cell>
          <cell r="M1114" t="str">
            <v>Pend</v>
          </cell>
          <cell r="N1114" t="str">
            <v>Pend</v>
          </cell>
          <cell r="O1114" t="str">
            <v>SHP REQ COD - RC PACKAGES PARTIAL SHIPMENT OF MASTER LIST ITEM NO  H 3 8 VALVES CONTROL VALVE  HWPLCV     MR TARO SETO  GENERAL MANAGER EMAIL  SETO-T-MARUBENI COM TEL +254- 0 20-2719055 2719023  FAX +254- 0 -20-2719102 MOBILE +254- 0 701707275 COMPONENT PART OF GOODS WITH STANDARD ACCESSORIES OF GOODS WHICH ARE NECESSARY FOR OLKARIA I ADDITIONAL UNIT 6 POWER DEVELOPMENT PROJECT SHIPMENT NO   FE48-3 INVOICE NO  9PHX0389 MASTER LIST  DFN415 232 011 DATED 7TH JUNE  2019</v>
          </cell>
          <cell r="P1114" t="str">
            <v>Pend</v>
          </cell>
          <cell r="Q1114" t="str">
            <v>KE</v>
          </cell>
          <cell r="R1114" t="str">
            <v>US</v>
          </cell>
          <cell r="S1114" t="str">
            <v>4. 21 TO 29 DAYS</v>
          </cell>
          <cell r="T1114" t="str">
            <v>PENDING DECLARATION</v>
          </cell>
        </row>
        <row r="1115">
          <cell r="A1115" t="str">
            <v>CARU9946086</v>
          </cell>
          <cell r="B1115">
            <v>40</v>
          </cell>
          <cell r="C1115">
            <v>44048</v>
          </cell>
          <cell r="D1115">
            <v>21</v>
          </cell>
          <cell r="E1115" t="str">
            <v>SHZ2903688</v>
          </cell>
          <cell r="F1115" t="str">
            <v>ICDN</v>
          </cell>
          <cell r="G1115" t="str">
            <v>CFS1C</v>
          </cell>
          <cell r="H1115" t="str">
            <v>2020</v>
          </cell>
          <cell r="I1115" t="str">
            <v>ICD</v>
          </cell>
          <cell r="J1115">
            <v>224784</v>
          </cell>
          <cell r="K1115" t="str">
            <v>GREENLIGHT PLANET KENYA LIMITED</v>
          </cell>
          <cell r="L1115" t="str">
            <v>GENERAL CARGO SERVICES LTD</v>
          </cell>
          <cell r="M1115">
            <v>44049.783912037034</v>
          </cell>
          <cell r="N1115" t="str">
            <v>Pend</v>
          </cell>
          <cell r="O1115" t="str">
            <v>SOLAR PANEL SOLAR LAMPS Solar Control Unit USB CABLE SET HS CODE 940550  greenlightplanet com Mobile Number  +254 737 493 890 ATTN  Edwin Gichia FREIGHT PREPAID</v>
          </cell>
          <cell r="P1115" t="str">
            <v>C4</v>
          </cell>
          <cell r="Q1115" t="str">
            <v>KE</v>
          </cell>
          <cell r="R1115" t="str">
            <v>CN</v>
          </cell>
          <cell r="S1115" t="str">
            <v>4. 21 TO 29 DAYS</v>
          </cell>
          <cell r="T1115" t="str">
            <v>RELEASE PROCESS</v>
          </cell>
        </row>
        <row r="1116">
          <cell r="A1116" t="str">
            <v>TEMU0682966</v>
          </cell>
          <cell r="B1116">
            <v>20</v>
          </cell>
          <cell r="C1116">
            <v>44048</v>
          </cell>
          <cell r="D1116">
            <v>21</v>
          </cell>
          <cell r="E1116" t="str">
            <v>149003025381</v>
          </cell>
          <cell r="F1116" t="str">
            <v>ICDN</v>
          </cell>
          <cell r="G1116" t="str">
            <v>CFS1</v>
          </cell>
          <cell r="H1116" t="str">
            <v>2020</v>
          </cell>
          <cell r="I1116" t="str">
            <v>ICD</v>
          </cell>
          <cell r="J1116">
            <v>225988</v>
          </cell>
          <cell r="K1116" t="str">
            <v>GLOBAL RIM CO LIMITED</v>
          </cell>
          <cell r="L1116" t="str">
            <v>AMARANTHA AGENCY LIMITED</v>
          </cell>
          <cell r="M1116" t="str">
            <v>Pend</v>
          </cell>
          <cell r="N1116" t="str">
            <v>Pend</v>
          </cell>
          <cell r="O1116" t="str">
            <v>SOLAR BATTERYSOLAR CHARGE CONTROLLERSOLAR INVERTERMOMBASA-NAIROBI DEST INATION INLANDHAULAGE COLLECTN M SOLAR BATTERY SOLAR CHARGE CONTROLLER SOLAR INVERTER MOMBASA-NAIROBI DESTINATION INLAND HAULAGE COLLECT</v>
          </cell>
          <cell r="P1116" t="str">
            <v>C4</v>
          </cell>
          <cell r="Q1116" t="str">
            <v>KE</v>
          </cell>
          <cell r="R1116" t="str">
            <v>CN</v>
          </cell>
          <cell r="S1116" t="str">
            <v>4. 21 TO 29 DAYS</v>
          </cell>
          <cell r="T1116" t="str">
            <v>PENDING DPC</v>
          </cell>
        </row>
        <row r="1117">
          <cell r="A1117" t="str">
            <v>MRKU4491890</v>
          </cell>
          <cell r="B1117">
            <v>40</v>
          </cell>
          <cell r="C1117">
            <v>44049</v>
          </cell>
          <cell r="D1117">
            <v>20</v>
          </cell>
          <cell r="E1117" t="str">
            <v>203540434</v>
          </cell>
          <cell r="F1117" t="str">
            <v>ICDN</v>
          </cell>
          <cell r="G1117" t="str">
            <v>A1D/84/04/1</v>
          </cell>
          <cell r="H1117" t="str">
            <v>2020</v>
          </cell>
          <cell r="I1117" t="str">
            <v>ICD</v>
          </cell>
          <cell r="J1117">
            <v>223728</v>
          </cell>
          <cell r="K1117" t="str">
            <v>HAYAT KIMYA KENYA HYGIENIC PRODUCTS LIMI</v>
          </cell>
          <cell r="L1117" t="str">
            <v>DHL GLOBAL FORWARDING KENYA LIMITED</v>
          </cell>
          <cell r="M1117" t="str">
            <v>Pend</v>
          </cell>
          <cell r="N1117" t="str">
            <v>Pend</v>
          </cell>
          <cell r="O1117" t="str">
            <v>BABY DIAPERS  FWD DETAILS   TRANSTAS GLOBAL LOGISTICS   FINAL DESTINAT ION   ICD IMBEIKSI   INVOICE NUMBER   9028003378       INTRANSIT TO IC D EMBAKASI NAIROBI</v>
          </cell>
          <cell r="P1117" t="str">
            <v>C4</v>
          </cell>
          <cell r="Q1117" t="str">
            <v>KE</v>
          </cell>
          <cell r="R1117" t="str">
            <v>EG</v>
          </cell>
          <cell r="S1117" t="str">
            <v>3. 10 TO 20 DAYS</v>
          </cell>
          <cell r="T1117" t="str">
            <v>PENDING DPC</v>
          </cell>
        </row>
        <row r="1118">
          <cell r="A1118" t="str">
            <v>MRKU5825899</v>
          </cell>
          <cell r="B1118">
            <v>40</v>
          </cell>
          <cell r="C1118">
            <v>44049</v>
          </cell>
          <cell r="D1118">
            <v>20</v>
          </cell>
          <cell r="E1118" t="str">
            <v>711059695</v>
          </cell>
          <cell r="F1118" t="str">
            <v>ICDN</v>
          </cell>
          <cell r="G1118" t="str">
            <v>A2C/06/03/2</v>
          </cell>
          <cell r="H1118" t="str">
            <v>2020</v>
          </cell>
          <cell r="I1118" t="str">
            <v>ICD</v>
          </cell>
          <cell r="J1118">
            <v>224774</v>
          </cell>
          <cell r="K1118" t="str">
            <v>SAFARICOM LIMITED</v>
          </cell>
          <cell r="L1118" t="str">
            <v>ACCELER GLOBAL LOGISTICS LIMITED</v>
          </cell>
          <cell r="M1118">
            <v>44049.45758101852</v>
          </cell>
          <cell r="N1118">
            <v>44067.546412037038</v>
          </cell>
          <cell r="O1118" t="str">
            <v>TELECOMMUNICATION EQUIPMENT   HS CODE  85177000      INTRANSIT TO IC D EMBAKASI NAIROBI</v>
          </cell>
          <cell r="P1118" t="str">
            <v>C4</v>
          </cell>
          <cell r="Q1118" t="str">
            <v>KE</v>
          </cell>
          <cell r="R1118" t="str">
            <v>NL</v>
          </cell>
          <cell r="S1118" t="str">
            <v>3. 10 TO 20 DAYS</v>
          </cell>
          <cell r="T1118" t="str">
            <v>RELEASED BUT IN YARD</v>
          </cell>
        </row>
        <row r="1119">
          <cell r="A1119" t="str">
            <v>MRKU5382738</v>
          </cell>
          <cell r="B1119">
            <v>40</v>
          </cell>
          <cell r="C1119">
            <v>44049</v>
          </cell>
          <cell r="D1119">
            <v>20</v>
          </cell>
          <cell r="E1119" t="str">
            <v>203540434</v>
          </cell>
          <cell r="F1119" t="str">
            <v>ICDN</v>
          </cell>
          <cell r="G1119" t="str">
            <v>A1D/32/06/1</v>
          </cell>
          <cell r="H1119" t="str">
            <v>2020</v>
          </cell>
          <cell r="I1119" t="str">
            <v>ICD</v>
          </cell>
          <cell r="J1119">
            <v>223728</v>
          </cell>
          <cell r="K1119" t="str">
            <v>HAYAT KIMYA KENYA HYGIENIC PRODUCTS LIMI</v>
          </cell>
          <cell r="L1119" t="str">
            <v>DHL GLOBAL FORWARDING KENYA LIMITED</v>
          </cell>
          <cell r="M1119" t="str">
            <v>Pend</v>
          </cell>
          <cell r="N1119" t="str">
            <v>Pend</v>
          </cell>
          <cell r="O1119" t="str">
            <v>BABY DIAPERS  FWD DETAILS   TRANSTAS GLOBAL LOGISTICS   FINAL DESTINAT ION   ICD IMBEIKSI   INVOICE NUMBER   9028003378       INTRANSIT TO IC D EMBAKASI NAIROBI</v>
          </cell>
          <cell r="P1119" t="str">
            <v>C4</v>
          </cell>
          <cell r="Q1119" t="str">
            <v>KE</v>
          </cell>
          <cell r="R1119" t="str">
            <v>EG</v>
          </cell>
          <cell r="S1119" t="str">
            <v>3. 10 TO 20 DAYS</v>
          </cell>
          <cell r="T1119" t="str">
            <v>PENDING DPC</v>
          </cell>
        </row>
        <row r="1120">
          <cell r="A1120" t="str">
            <v>TGHU0012734</v>
          </cell>
          <cell r="B1120">
            <v>20</v>
          </cell>
          <cell r="C1120">
            <v>44049</v>
          </cell>
          <cell r="D1120">
            <v>20</v>
          </cell>
          <cell r="E1120" t="str">
            <v>FSH0202811</v>
          </cell>
          <cell r="F1120" t="str">
            <v>ICDN</v>
          </cell>
          <cell r="G1120" t="str">
            <v>A1B/75/02/3</v>
          </cell>
          <cell r="H1120" t="str">
            <v>2020</v>
          </cell>
          <cell r="I1120" t="str">
            <v>ICD</v>
          </cell>
          <cell r="J1120">
            <v>221890</v>
          </cell>
          <cell r="K1120" t="str">
            <v>TILE AND CARPET CENTRE LIMITED</v>
          </cell>
          <cell r="L1120" t="str">
            <v>INDUS LOGISTICS LIMITED</v>
          </cell>
          <cell r="M1120">
            <v>44041.402511574073</v>
          </cell>
          <cell r="N1120" t="str">
            <v>Pend</v>
          </cell>
          <cell r="O1120" t="str">
            <v>PORCELAIN TILES MOSAIC HS CODE 69072290 70161000 FREIGHT PREPAID  EMAIL  SAMUELG-TILECENTRE COM</v>
          </cell>
          <cell r="P1120" t="str">
            <v>C4</v>
          </cell>
          <cell r="Q1120" t="str">
            <v>KE</v>
          </cell>
          <cell r="R1120" t="str">
            <v>CN</v>
          </cell>
          <cell r="S1120" t="str">
            <v>3. 10 TO 20 DAYS</v>
          </cell>
          <cell r="T1120" t="str">
            <v>RELEASE PROCESS</v>
          </cell>
        </row>
        <row r="1121">
          <cell r="A1121" t="str">
            <v>CAIU3191598</v>
          </cell>
          <cell r="B1121">
            <v>20</v>
          </cell>
          <cell r="C1121">
            <v>44049</v>
          </cell>
          <cell r="D1121">
            <v>20</v>
          </cell>
          <cell r="E1121" t="str">
            <v>MEDUJ1361826</v>
          </cell>
          <cell r="F1121" t="str">
            <v>ICDN</v>
          </cell>
          <cell r="G1121" t="str">
            <v>A2B/33/03/2</v>
          </cell>
          <cell r="H1121" t="str">
            <v>2020</v>
          </cell>
          <cell r="I1121" t="str">
            <v>ICD</v>
          </cell>
          <cell r="J1121">
            <v>228256</v>
          </cell>
          <cell r="K1121" t="str">
            <v>MARUBENI CORPORATION</v>
          </cell>
          <cell r="L1121" t="str">
            <v>BOLLORE TRANSPORT AND LOGISTICS KENYA LI</v>
          </cell>
          <cell r="M1121" t="str">
            <v>Pend</v>
          </cell>
          <cell r="N1121" t="str">
            <v>Pend</v>
          </cell>
          <cell r="O1121" t="str">
            <v>MASTER LIST ITEM NO  H 3 4 AIR COMPRESSOR COMPRESSED  AIR SYSTEM COMPONENT PART  OF GOODS WITH STANDARD AC  CESSORIES OF GOODS WHICH A RE NECESSARY FOR OLKARIA I ADDITIONAL UNIT 6 POWER D  EVELOPMENT PROJECT SHIPMEN T NO   FE35 INVOICE NO   9 PHX0388 MASTER LIST   DFN4 15 232 011 DATED 7TH JUNE  2019 CONSIGNEE DETAILS CO  NTINUES  Contact  MR  TARO SETO  GENERAL MANAGER Tel    +254- 0 20-2719055 2719  023  FAX  +254- 0 -20-2719 102 E-mail  SETO-T MARUBEN I COM</v>
          </cell>
          <cell r="P1121" t="str">
            <v>C4</v>
          </cell>
          <cell r="Q1121" t="str">
            <v>KE</v>
          </cell>
          <cell r="R1121" t="str">
            <v>ZA</v>
          </cell>
          <cell r="S1121" t="str">
            <v>3. 10 TO 20 DAYS</v>
          </cell>
          <cell r="T1121" t="str">
            <v>PENDING DPC</v>
          </cell>
        </row>
        <row r="1122">
          <cell r="A1122" t="str">
            <v>MEDU1887844</v>
          </cell>
          <cell r="B1122">
            <v>20</v>
          </cell>
          <cell r="C1122">
            <v>44049</v>
          </cell>
          <cell r="D1122">
            <v>20</v>
          </cell>
          <cell r="E1122" t="str">
            <v>MEDUMV162836</v>
          </cell>
          <cell r="F1122" t="str">
            <v>ICDN</v>
          </cell>
          <cell r="G1122" t="str">
            <v>A4D/01/02/2</v>
          </cell>
          <cell r="H1122">
            <v>0</v>
          </cell>
          <cell r="I1122">
            <v>0</v>
          </cell>
          <cell r="J1122">
            <v>0</v>
          </cell>
          <cell r="K1122" t="str">
            <v>Pend</v>
          </cell>
          <cell r="L1122" t="str">
            <v>Pend</v>
          </cell>
          <cell r="M1122" t="str">
            <v>Pend</v>
          </cell>
          <cell r="N1122" t="str">
            <v>Pend</v>
          </cell>
          <cell r="O1122"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P1122" t="str">
            <v>Pend</v>
          </cell>
          <cell r="Q1122" t="str">
            <v>KE</v>
          </cell>
          <cell r="R1122" t="str">
            <v>IN</v>
          </cell>
          <cell r="S1122" t="str">
            <v>3. 10 TO 20 DAYS</v>
          </cell>
          <cell r="T1122" t="str">
            <v>PENDING DECLARATION</v>
          </cell>
        </row>
        <row r="1123">
          <cell r="A1123" t="str">
            <v>FCIU4519709</v>
          </cell>
          <cell r="B1123">
            <v>20</v>
          </cell>
          <cell r="C1123">
            <v>44049</v>
          </cell>
          <cell r="D1123">
            <v>20</v>
          </cell>
          <cell r="E1123" t="str">
            <v>AKI0281599</v>
          </cell>
          <cell r="F1123" t="str">
            <v>ICDN</v>
          </cell>
          <cell r="G1123" t="str">
            <v>A4D/19/03/1</v>
          </cell>
          <cell r="H1123">
            <v>0</v>
          </cell>
          <cell r="I1123">
            <v>0</v>
          </cell>
          <cell r="J1123">
            <v>0</v>
          </cell>
          <cell r="K1123" t="str">
            <v>Pend</v>
          </cell>
          <cell r="L1123" t="str">
            <v>Pend</v>
          </cell>
          <cell r="M1123" t="str">
            <v>Pend</v>
          </cell>
          <cell r="N1123" t="str">
            <v>Pend</v>
          </cell>
          <cell r="O1123" t="str">
            <v>Freight Collect 2700 CTNS  MORTN KE DOOM30N REF 28MLX24 PG OUR EXPORT REGN NO   W 011765 DATED   10 3 1962 INVOICE NUMBER   LED-KN-03-20 DATE   26 06 2020 FORM E NO  SCB-2020-0000002856 DATED  23 06 2020 NET WT  2 160 00 KGS H S CODE  3808 91  PSN  ENVIRONMENTALLY HAZARDOUS SUBSTANCE  LIQUID  N O S  UN Number  3082 - IMDG Class  9 - PG  III Chemical name  ESBIOTHRIN</v>
          </cell>
          <cell r="P1123" t="str">
            <v>Pend</v>
          </cell>
          <cell r="Q1123" t="str">
            <v>KE</v>
          </cell>
          <cell r="R1123" t="str">
            <v>PK</v>
          </cell>
          <cell r="S1123" t="str">
            <v>3. 10 TO 20 DAYS</v>
          </cell>
          <cell r="T1123" t="str">
            <v>PENDING DECLARATION</v>
          </cell>
        </row>
        <row r="1124">
          <cell r="A1124" t="str">
            <v>MEDU6200816</v>
          </cell>
          <cell r="B1124">
            <v>20</v>
          </cell>
          <cell r="C1124">
            <v>44049</v>
          </cell>
          <cell r="D1124">
            <v>20</v>
          </cell>
          <cell r="E1124" t="str">
            <v>MEDUKR428351</v>
          </cell>
          <cell r="F1124" t="str">
            <v>ICDN</v>
          </cell>
          <cell r="G1124" t="str">
            <v>A4D/25/01/1</v>
          </cell>
          <cell r="H1124">
            <v>0</v>
          </cell>
          <cell r="I1124">
            <v>0</v>
          </cell>
          <cell r="J1124">
            <v>0</v>
          </cell>
          <cell r="K1124" t="str">
            <v>Pend</v>
          </cell>
          <cell r="L1124" t="str">
            <v>Pend</v>
          </cell>
          <cell r="M1124" t="str">
            <v>Pend</v>
          </cell>
          <cell r="N1124" t="str">
            <v>Pend</v>
          </cell>
          <cell r="O1124" t="str">
            <v>OF HYDROGEN PEROXIDE          HYDROGEN PEROXIDE 50       H S CODE  284700             21DAYS FREE TIME AT      DESTINATION  EQUIPMENT     ONLY                       FREIGHT PREPAID</v>
          </cell>
          <cell r="P1124" t="str">
            <v>Pend</v>
          </cell>
          <cell r="Q1124" t="str">
            <v>KE</v>
          </cell>
          <cell r="R1124" t="str">
            <v>KR</v>
          </cell>
          <cell r="S1124" t="str">
            <v>3. 10 TO 20 DAYS</v>
          </cell>
          <cell r="T1124" t="str">
            <v>PENDING DECLARATION</v>
          </cell>
        </row>
        <row r="1125">
          <cell r="A1125" t="str">
            <v>MRSU3296910</v>
          </cell>
          <cell r="B1125">
            <v>40</v>
          </cell>
          <cell r="C1125">
            <v>44049</v>
          </cell>
          <cell r="D1125">
            <v>20</v>
          </cell>
          <cell r="E1125" t="str">
            <v>203566486</v>
          </cell>
          <cell r="F1125" t="str">
            <v>ICDN</v>
          </cell>
          <cell r="G1125" t="str">
            <v>A1D/40/04/4</v>
          </cell>
          <cell r="H1125" t="str">
            <v>2020</v>
          </cell>
          <cell r="I1125" t="str">
            <v>ICD</v>
          </cell>
          <cell r="J1125">
            <v>229417</v>
          </cell>
          <cell r="K1125" t="str">
            <v>ACME CONTAINERS LTD</v>
          </cell>
          <cell r="L1125" t="str">
            <v>ECHKEN AGENCIES LIMITED</v>
          </cell>
          <cell r="M1125">
            <v>44067.772013888891</v>
          </cell>
          <cell r="N1125">
            <v>44068.784120370372</v>
          </cell>
          <cell r="O1125" t="str">
            <v>11617012 EM REFERENCE  PBE31649 SKE143521  3960 BAGS OF 25KG LOADED ON PALLETS IN 4X40  CONTAINER S  CONTAINERS  99 MT HDPE EXXONMOBIL HMA03 5 HIGH DENSITY  POLYETHYLENE INJECTION STABILIZED PLASTIC RAW MATERIAL SKE143521  H S  CODE  3901 2000  CONTAINERS IN TRANSIT TO ICD NAIROB I  ON CONSIGNEE S ARRANGEMENT  RISK AND ACCOUNT  CONTINUATION OF CONSIGNEE   TEL NO - 254722205927  CONTACT PERSON - ANIL D   SHAH  NAIROBI - KENYA  CONTINUATION OF NOTIFY   TEL NO - 254722205927  CONTACT PERSO N - ANIL D   SHAH   NAIROBI - KENYA  PHONE   254722205927    FAX   254 20 20 180 79  ON PALLETS HIGH DENSITY POLYETHYLENE  EXXONMOBIL HMA035</v>
          </cell>
          <cell r="P1125" t="str">
            <v>C4</v>
          </cell>
          <cell r="Q1125" t="str">
            <v>KE</v>
          </cell>
          <cell r="R1125" t="str">
            <v>BE</v>
          </cell>
          <cell r="S1125" t="str">
            <v>3. 10 TO 20 DAYS</v>
          </cell>
          <cell r="T1125" t="str">
            <v>RELEASED BUT IN YARD</v>
          </cell>
        </row>
        <row r="1126">
          <cell r="A1126" t="str">
            <v>MRKU3496109</v>
          </cell>
          <cell r="B1126">
            <v>40</v>
          </cell>
          <cell r="C1126">
            <v>44049</v>
          </cell>
          <cell r="D1126">
            <v>20</v>
          </cell>
          <cell r="E1126" t="str">
            <v>203874000</v>
          </cell>
          <cell r="F1126" t="str">
            <v>ICDN</v>
          </cell>
          <cell r="G1126" t="str">
            <v>A1D/58/04/3</v>
          </cell>
          <cell r="H1126">
            <v>0</v>
          </cell>
          <cell r="I1126">
            <v>0</v>
          </cell>
          <cell r="J1126">
            <v>0</v>
          </cell>
          <cell r="K1126" t="str">
            <v>Pend</v>
          </cell>
          <cell r="L1126" t="str">
            <v>Pend</v>
          </cell>
          <cell r="M1126" t="str">
            <v>Pend</v>
          </cell>
          <cell r="N1126" t="str">
            <v>Pend</v>
          </cell>
          <cell r="O1126" t="str">
            <v>CONTAINING  DOUBLE BURNER LPG STOVE   AS PER INVOICE NO EXP 002 DT  12  07 2020   EXP 003 DT  12 07 2020   SHIPPING BILL NO  3773360 DT  13 0 7 2020   3773254 DT  13 07 2020  IEC NO  6113001784  HS CODE NO 732111 10  TOTAL NET WEIGHT  14780 00 KGS   FREIGHT PREPAID</v>
          </cell>
          <cell r="P1126" t="str">
            <v>Pend</v>
          </cell>
          <cell r="Q1126" t="str">
            <v>KE</v>
          </cell>
          <cell r="R1126" t="str">
            <v>IN</v>
          </cell>
          <cell r="S1126" t="str">
            <v>3. 10 TO 20 DAYS</v>
          </cell>
          <cell r="T1126" t="str">
            <v>PENDING DECLARATION</v>
          </cell>
        </row>
        <row r="1127">
          <cell r="A1127" t="str">
            <v>CMAU0353954</v>
          </cell>
          <cell r="B1127">
            <v>20</v>
          </cell>
          <cell r="C1127">
            <v>44049</v>
          </cell>
          <cell r="D1127">
            <v>20</v>
          </cell>
          <cell r="E1127" t="str">
            <v>FSH0203201</v>
          </cell>
          <cell r="F1127" t="str">
            <v>ICDN</v>
          </cell>
          <cell r="G1127" t="str">
            <v>M2A/67/02/1</v>
          </cell>
          <cell r="H1127" t="str">
            <v>2020</v>
          </cell>
          <cell r="I1127" t="str">
            <v>ICD</v>
          </cell>
          <cell r="J1127">
            <v>224120</v>
          </cell>
          <cell r="K1127" t="str">
            <v>TILE AND CARPET CENTRE LIMITED</v>
          </cell>
          <cell r="L1127" t="str">
            <v>INDUS LOGISTICS LIMITED</v>
          </cell>
          <cell r="M1127">
            <v>44048.525092592594</v>
          </cell>
          <cell r="N1127" t="str">
            <v>Pend</v>
          </cell>
          <cell r="O1127" t="str">
            <v>PORCELAIN TILES HS CODE 69072290   EMAIL  SAMUELG-TILECENTRE COM FREIGHT PREPAID</v>
          </cell>
          <cell r="P1127" t="str">
            <v>C4</v>
          </cell>
          <cell r="Q1127" t="str">
            <v>KE</v>
          </cell>
          <cell r="R1127" t="str">
            <v>CN</v>
          </cell>
          <cell r="S1127" t="str">
            <v>3. 10 TO 20 DAYS</v>
          </cell>
          <cell r="T1127" t="str">
            <v>RELEASE PROCESS</v>
          </cell>
        </row>
        <row r="1128">
          <cell r="A1128" t="str">
            <v>EISU9032890</v>
          </cell>
          <cell r="B1128">
            <v>40</v>
          </cell>
          <cell r="C1128">
            <v>44049</v>
          </cell>
          <cell r="D1128">
            <v>20</v>
          </cell>
          <cell r="E1128" t="str">
            <v>149003064408</v>
          </cell>
          <cell r="F1128" t="str">
            <v>ICDN</v>
          </cell>
          <cell r="G1128" t="str">
            <v>A2C/18/03/1</v>
          </cell>
          <cell r="H1128" t="str">
            <v>2020</v>
          </cell>
          <cell r="I1128" t="str">
            <v>ICD</v>
          </cell>
          <cell r="J1128">
            <v>225393</v>
          </cell>
          <cell r="K1128" t="str">
            <v>PROFILE INTERNATIONAL KENYA LIMITED</v>
          </cell>
          <cell r="L1128" t="str">
            <v>CULZENBERG FORWARDERS LIMITED</v>
          </cell>
          <cell r="M1128">
            <v>44050.537858796299</v>
          </cell>
          <cell r="N1128" t="str">
            <v>Pend</v>
          </cell>
          <cell r="O1128" t="str">
            <v>LED TVN M LED TV</v>
          </cell>
          <cell r="P1128" t="str">
            <v>C4</v>
          </cell>
          <cell r="Q1128" t="str">
            <v>KE</v>
          </cell>
          <cell r="R1128" t="str">
            <v>CN</v>
          </cell>
          <cell r="S1128" t="str">
            <v>3. 10 TO 20 DAYS</v>
          </cell>
          <cell r="T1128" t="str">
            <v>RELEASE PROCESS</v>
          </cell>
        </row>
        <row r="1129">
          <cell r="A1129" t="str">
            <v>TCLU6335231</v>
          </cell>
          <cell r="B1129">
            <v>40</v>
          </cell>
          <cell r="C1129">
            <v>44049</v>
          </cell>
          <cell r="D1129">
            <v>20</v>
          </cell>
          <cell r="E1129" t="str">
            <v>594000058351</v>
          </cell>
          <cell r="F1129" t="str">
            <v>ICDN</v>
          </cell>
          <cell r="G1129" t="str">
            <v>SHED1</v>
          </cell>
          <cell r="H1129" t="str">
            <v>2020</v>
          </cell>
          <cell r="I1129" t="str">
            <v>ICD</v>
          </cell>
          <cell r="J1129">
            <v>225186</v>
          </cell>
          <cell r="K1129" t="str">
            <v>JTC TECHNOLOGY KENYA LIMITED</v>
          </cell>
          <cell r="L1129" t="str">
            <v>SONGHONG FREIGHT SERVICES LIMITED</v>
          </cell>
          <cell r="M1129">
            <v>44049.528587962966</v>
          </cell>
          <cell r="N1129">
            <v>44068.82503472222</v>
          </cell>
          <cell r="O1129" t="str">
            <v>FREESTANDING COOKER HCR6042EGSFREESTANDING COOKER HCR2040GESBFREESTAND ING COOKER GAS  HCR1040GGSBTOTAL QUANTITY 547 CTNSHS CODE  86 16 60  7 3 21 11  PIN P051865950V  RESPONSINBILITY AND RISK OF MERCHANTSN M FREESTANDING COOKER HCR6042EGS FREESTANDING COOKER HCR2040GESB FREESTANDING COOKER GAS  HCR1040GGSB TOTAL QUANTITY 547 CTNS HS CODE  86 16 60  73 21 11   PIN P051865950V   RESPONSINBILITY AND RISK OF MERCHANTS</v>
          </cell>
          <cell r="P1129" t="str">
            <v>C4</v>
          </cell>
          <cell r="Q1129" t="str">
            <v>KE</v>
          </cell>
          <cell r="R1129" t="str">
            <v>TR</v>
          </cell>
          <cell r="S1129" t="str">
            <v>3. 10 TO 20 DAYS</v>
          </cell>
          <cell r="T1129" t="str">
            <v>RELEASED BUT IN YARD</v>
          </cell>
        </row>
        <row r="1130">
          <cell r="A1130" t="str">
            <v>EITU1949320</v>
          </cell>
          <cell r="B1130">
            <v>40</v>
          </cell>
          <cell r="C1130">
            <v>44049</v>
          </cell>
          <cell r="D1130">
            <v>20</v>
          </cell>
          <cell r="E1130" t="str">
            <v>594000058351</v>
          </cell>
          <cell r="F1130" t="str">
            <v>ICDN</v>
          </cell>
          <cell r="G1130" t="str">
            <v>A1D/62/05/2</v>
          </cell>
          <cell r="H1130" t="str">
            <v>2020</v>
          </cell>
          <cell r="I1130" t="str">
            <v>ICD</v>
          </cell>
          <cell r="J1130">
            <v>225186</v>
          </cell>
          <cell r="K1130" t="str">
            <v>JTC TECHNOLOGY KENYA LIMITED</v>
          </cell>
          <cell r="L1130" t="str">
            <v>SONGHONG FREIGHT SERVICES LIMITED</v>
          </cell>
          <cell r="M1130">
            <v>44049.528587962966</v>
          </cell>
          <cell r="N1130">
            <v>44068.82503472222</v>
          </cell>
          <cell r="O1130" t="str">
            <v>FREESTANDING COOKER HCR6042EGSFREESTANDING COOKER HCR2040GESBFREESTAND ING COOKER GAS  HCR1040GGSBTOTAL QUANTITY 547 CTNSHS CODE  86 16 60  7 3 21 11  PIN P051865950V  RESPONSINBILITY AND RISK OF MERCHANTSN M FREESTANDING COOKER HCR6042EGS FREESTANDING COOKER HCR2040GESB FREESTANDING COOKER GAS  HCR1040GGSB TOTAL QUANTITY 547 CTNS HS CODE  86 16 60  73 21 11   PIN P051865950V   RESPONSINBILITY AND RISK OF MERCHANTS</v>
          </cell>
          <cell r="P1130" t="str">
            <v>C4</v>
          </cell>
          <cell r="Q1130" t="str">
            <v>KE</v>
          </cell>
          <cell r="R1130" t="str">
            <v>TR</v>
          </cell>
          <cell r="S1130" t="str">
            <v>3. 10 TO 20 DAYS</v>
          </cell>
          <cell r="T1130" t="str">
            <v>RELEASED BUT IN YARD</v>
          </cell>
        </row>
        <row r="1131">
          <cell r="A1131" t="str">
            <v>MSKU1788823</v>
          </cell>
          <cell r="B1131">
            <v>40</v>
          </cell>
          <cell r="C1131">
            <v>44049</v>
          </cell>
          <cell r="D1131">
            <v>20</v>
          </cell>
          <cell r="E1131" t="str">
            <v>203540434</v>
          </cell>
          <cell r="F1131" t="str">
            <v>ICDN</v>
          </cell>
          <cell r="G1131" t="str">
            <v>SHED2</v>
          </cell>
          <cell r="H1131" t="str">
            <v>2020</v>
          </cell>
          <cell r="I1131" t="str">
            <v>ICD</v>
          </cell>
          <cell r="J1131">
            <v>223728</v>
          </cell>
          <cell r="K1131" t="str">
            <v>HAYAT KIMYA KENYA HYGIENIC PRODUCTS LIMI</v>
          </cell>
          <cell r="L1131" t="str">
            <v>DHL GLOBAL FORWARDING KENYA LIMITED</v>
          </cell>
          <cell r="M1131" t="str">
            <v>Pend</v>
          </cell>
          <cell r="N1131" t="str">
            <v>Pend</v>
          </cell>
          <cell r="O1131" t="str">
            <v>BABY DIAPERS  FWD DETAILS   TRANSTAS GLOBAL LOGISTICS   FINAL DESTINAT ION   ICD IMBEIKSI   INVOICE NUMBER   9028003378       INTRANSIT TO IC D EMBAKASI NAIROBI</v>
          </cell>
          <cell r="P1131" t="str">
            <v>C4</v>
          </cell>
          <cell r="Q1131" t="str">
            <v>KE</v>
          </cell>
          <cell r="R1131" t="str">
            <v>EG</v>
          </cell>
          <cell r="S1131" t="str">
            <v>3. 10 TO 20 DAYS</v>
          </cell>
          <cell r="T1131" t="str">
            <v>PENDING DPC</v>
          </cell>
        </row>
        <row r="1132">
          <cell r="A1132" t="str">
            <v>MRKU0875304</v>
          </cell>
          <cell r="B1132">
            <v>40</v>
          </cell>
          <cell r="C1132">
            <v>44050</v>
          </cell>
          <cell r="D1132">
            <v>19</v>
          </cell>
          <cell r="E1132" t="str">
            <v>203323631</v>
          </cell>
          <cell r="F1132" t="str">
            <v>ICDN</v>
          </cell>
          <cell r="G1132" t="str">
            <v>M0A/17/01/1</v>
          </cell>
          <cell r="H1132" t="str">
            <v>2020</v>
          </cell>
          <cell r="I1132" t="str">
            <v>ICD</v>
          </cell>
          <cell r="J1132">
            <v>225048</v>
          </cell>
          <cell r="K1132" t="str">
            <v>ADELANTTE ENTERPRISES LIMITED</v>
          </cell>
          <cell r="L1132" t="str">
            <v>EXPEDITERS CARGO LOGISTICS LIMITED</v>
          </cell>
          <cell r="M1132">
            <v>44049.719421296293</v>
          </cell>
          <cell r="N1132" t="str">
            <v>Pend</v>
          </cell>
          <cell r="O1132" t="str">
            <v>SAUCES AND JAM     INTRANSIT TO ICD EMBAKASI NAIROBI</v>
          </cell>
          <cell r="P1132" t="str">
            <v>C4</v>
          </cell>
          <cell r="Q1132" t="str">
            <v>KE</v>
          </cell>
          <cell r="R1132" t="str">
            <v>ID</v>
          </cell>
          <cell r="S1132" t="str">
            <v>3. 10 TO 20 DAYS</v>
          </cell>
          <cell r="T1132" t="str">
            <v>RELEASE PROCESS</v>
          </cell>
        </row>
        <row r="1133">
          <cell r="A1133" t="str">
            <v>CADU2033157</v>
          </cell>
          <cell r="B1133">
            <v>20</v>
          </cell>
          <cell r="C1133">
            <v>44050</v>
          </cell>
          <cell r="D1133">
            <v>19</v>
          </cell>
          <cell r="E1133" t="str">
            <v>910912149</v>
          </cell>
          <cell r="F1133" t="str">
            <v>ICDN</v>
          </cell>
          <cell r="G1133" t="str">
            <v>A3A/31/06/2</v>
          </cell>
          <cell r="H1133" t="str">
            <v>2020</v>
          </cell>
          <cell r="I1133" t="str">
            <v>ICD</v>
          </cell>
          <cell r="J1133">
            <v>227508</v>
          </cell>
          <cell r="K1133" t="str">
            <v>DIAMOND CHEMICALS LIMITED</v>
          </cell>
          <cell r="L1133" t="str">
            <v>HAMBU FREIGHT SERVICES LTD</v>
          </cell>
          <cell r="M1133">
            <v>44061.769525462965</v>
          </cell>
          <cell r="N1133">
            <v>44068.743773148148</v>
          </cell>
          <cell r="O1133" t="str">
            <v>1 CONTAINER  624 JERRYCANS  1 CONTAINER  80 DRUMS  4 X 20  FCL CONTAIN ER   40 KGS X 1248 NOS  JERRYCANS  275 KGS X 160 NOS  DRUMS  UN APPROV ED HDPE JERRYCANS   DRUMS  HYDROCHLORIC ACID 33   H S CODE 28061000  U N NO  1789  IMO CLASS   8  PACKING GROUP II  IMDG  8174  CAS NO 7647-0 1-0  NET WEIGHT  93920 000 KGS  GROSS WEIGHT  97526 400 KGS  NET WT OFJERRYCANS  40 00 KGS  GROSS WT OF JERRYCANS  41 80 KGS  TARE WT OF JE RRYCANS  1 80 KGS  NET WT OF DRUM   275 00 KGS  GROSS WT OF DRUM   283  50 KGS  TARE WT OF DRUM  8 50 KGS  FREIGHT PREPAID      ON BEHALF OF SINO BASIC CHEMICALS CO   LTD  RM 101  MAPLE HOUSE  118 HIGH STREET  PURLEY  LONDON  ENGLAND   UNITED KINGDOM  CR8 2AD    CARRIERS RESPOSIBILITY CEASES AT DESTINATION PORT   CARGO IN TRANSIT TO ICD EMBAKASI  NAIROBI ON  CONSINEE S COST  RISK   ACCOUNT</v>
          </cell>
          <cell r="P1133" t="str">
            <v>C4</v>
          </cell>
          <cell r="Q1133" t="str">
            <v>KE</v>
          </cell>
          <cell r="R1133" t="str">
            <v>IN</v>
          </cell>
          <cell r="S1133" t="str">
            <v>3. 10 TO 20 DAYS</v>
          </cell>
          <cell r="T1133" t="str">
            <v>RELEASED BUT IN YARD</v>
          </cell>
        </row>
        <row r="1134">
          <cell r="A1134" t="str">
            <v>SUDU1338033</v>
          </cell>
          <cell r="B1134">
            <v>20</v>
          </cell>
          <cell r="C1134">
            <v>44050</v>
          </cell>
          <cell r="D1134">
            <v>19</v>
          </cell>
          <cell r="E1134" t="str">
            <v>910912149</v>
          </cell>
          <cell r="F1134" t="str">
            <v>ICDN</v>
          </cell>
          <cell r="G1134" t="str">
            <v>A3A/41/04/1</v>
          </cell>
          <cell r="H1134" t="str">
            <v>2020</v>
          </cell>
          <cell r="I1134" t="str">
            <v>ICD</v>
          </cell>
          <cell r="J1134">
            <v>227508</v>
          </cell>
          <cell r="K1134" t="str">
            <v>DIAMOND CHEMICALS LIMITED</v>
          </cell>
          <cell r="L1134" t="str">
            <v>HAMBU FREIGHT SERVICES LTD</v>
          </cell>
          <cell r="M1134">
            <v>44061.769525462965</v>
          </cell>
          <cell r="N1134">
            <v>44068.743773148148</v>
          </cell>
          <cell r="O1134" t="str">
            <v>1 CONTAINER  624 JERRYCANS  1 CONTAINER  80 DRUMS  4 X 20  FCL CONTAIN ER   40 KGS X 1248 NOS  JERRYCANS  275 KGS X 160 NOS  DRUMS  UN APPROV ED HDPE JERRYCANS   DRUMS  HYDROCHLORIC ACID 33   H S CODE 28061000  U N NO  1789  IMO CLASS   8  PACKING GROUP II  IMDG  8174  CAS NO 7647-0 1-0  NET WEIGHT  93920 000 KGS  GROSS WEIGHT  97526 400 KGS  NET WT OFJERRYCANS  40 00 KGS  GROSS WT OF JERRYCANS  41 80 KGS  TARE WT OF JE RRYCANS  1 80 KGS  NET WT OF DRUM   275 00 KGS  GROSS WT OF DRUM   283  50 KGS  TARE WT OF DRUM  8 50 KGS  FREIGHT PREPAID      ON BEHALF OF SINO BASIC CHEMICALS CO   LTD  RM 101  MAPLE HOUSE  118 HIGH STREET  PURLEY  LONDON  ENGLAND   UNITED KINGDOM  CR8 2AD    CARRIERS RESPOSIBILITY CEASES AT DESTINATION PORT   CARGO IN TRANSIT TO ICD EMBAKASI  NAIROBI ON  CONSINEE S COST  RISK   ACCOUNT</v>
          </cell>
          <cell r="P1134" t="str">
            <v>C4</v>
          </cell>
          <cell r="Q1134" t="str">
            <v>KE</v>
          </cell>
          <cell r="R1134" t="str">
            <v>IN</v>
          </cell>
          <cell r="S1134" t="str">
            <v>3. 10 TO 20 DAYS</v>
          </cell>
          <cell r="T1134" t="str">
            <v>RELEASED BUT IN YARD</v>
          </cell>
        </row>
        <row r="1135">
          <cell r="A1135" t="str">
            <v>TEMU6136920</v>
          </cell>
          <cell r="B1135">
            <v>40</v>
          </cell>
          <cell r="C1135">
            <v>44050</v>
          </cell>
          <cell r="D1135">
            <v>19</v>
          </cell>
          <cell r="E1135" t="str">
            <v>594000058351</v>
          </cell>
          <cell r="F1135" t="str">
            <v>ICDN</v>
          </cell>
          <cell r="G1135" t="str">
            <v>SHED1</v>
          </cell>
          <cell r="H1135" t="str">
            <v>2020</v>
          </cell>
          <cell r="I1135" t="str">
            <v>ICD</v>
          </cell>
          <cell r="J1135">
            <v>225186</v>
          </cell>
          <cell r="K1135" t="str">
            <v>JTC TECHNOLOGY KENYA LIMITED</v>
          </cell>
          <cell r="L1135" t="str">
            <v>SONGHONG FREIGHT SERVICES LIMITED</v>
          </cell>
          <cell r="M1135">
            <v>44049.528587962966</v>
          </cell>
          <cell r="N1135">
            <v>44068.82503472222</v>
          </cell>
          <cell r="O1135" t="str">
            <v>FREESTANDING COOKER HCR6042EGSFREESTANDING COOKER HCR2040GESBFREESTAND ING COOKER GAS  HCR1040GGSBTOTAL QUANTITY 547 CTNSHS CODE  86 16 60  7 3 21 11  PIN P051865950V  RESPONSINBILITY AND RISK OF MERCHANTSN M FREESTANDING COOKER HCR6042EGS FREESTANDING COOKER HCR2040GESB FREESTANDING COOKER GAS  HCR1040GGSB TOTAL QUANTITY 547 CTNS HS CODE  86 16 60  73 21 11   PIN P051865950V   RESPONSINBILITY AND RISK OF MERCHANTS</v>
          </cell>
          <cell r="P1135" t="str">
            <v>C4</v>
          </cell>
          <cell r="Q1135" t="str">
            <v>KE</v>
          </cell>
          <cell r="R1135" t="str">
            <v>TR</v>
          </cell>
          <cell r="S1135" t="str">
            <v>3. 10 TO 20 DAYS</v>
          </cell>
          <cell r="T1135" t="str">
            <v>RELEASED BUT IN YARD</v>
          </cell>
        </row>
        <row r="1136">
          <cell r="A1136" t="str">
            <v>MEDU2727563</v>
          </cell>
          <cell r="B1136">
            <v>20</v>
          </cell>
          <cell r="C1136">
            <v>44050</v>
          </cell>
          <cell r="D1136">
            <v>19</v>
          </cell>
          <cell r="E1136" t="str">
            <v>MEDUMV162836</v>
          </cell>
          <cell r="F1136" t="str">
            <v>ICDN</v>
          </cell>
          <cell r="G1136" t="str">
            <v>A4D/27/03/3</v>
          </cell>
          <cell r="H1136">
            <v>0</v>
          </cell>
          <cell r="I1136">
            <v>0</v>
          </cell>
          <cell r="J1136">
            <v>0</v>
          </cell>
          <cell r="K1136" t="str">
            <v>Pend</v>
          </cell>
          <cell r="L1136" t="str">
            <v>Pend</v>
          </cell>
          <cell r="M1136" t="str">
            <v>Pend</v>
          </cell>
          <cell r="N1136" t="str">
            <v>Pend</v>
          </cell>
          <cell r="O1136"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P1136" t="str">
            <v>Pend</v>
          </cell>
          <cell r="Q1136" t="str">
            <v>KE</v>
          </cell>
          <cell r="R1136" t="str">
            <v>IN</v>
          </cell>
          <cell r="S1136" t="str">
            <v>3. 10 TO 20 DAYS</v>
          </cell>
          <cell r="T1136" t="str">
            <v>PENDING DECLARATION</v>
          </cell>
        </row>
        <row r="1137">
          <cell r="A1137" t="str">
            <v>MSKU7653002</v>
          </cell>
          <cell r="B1137">
            <v>20</v>
          </cell>
          <cell r="C1137">
            <v>44050</v>
          </cell>
          <cell r="D1137">
            <v>19</v>
          </cell>
          <cell r="E1137" t="str">
            <v>910912149</v>
          </cell>
          <cell r="F1137" t="str">
            <v>ICDN</v>
          </cell>
          <cell r="G1137" t="str">
            <v>A4D/27/03/1</v>
          </cell>
          <cell r="H1137" t="str">
            <v>2020</v>
          </cell>
          <cell r="I1137" t="str">
            <v>ICD</v>
          </cell>
          <cell r="J1137">
            <v>227508</v>
          </cell>
          <cell r="K1137" t="str">
            <v>DIAMOND CHEMICALS LIMITED</v>
          </cell>
          <cell r="L1137" t="str">
            <v>HAMBU FREIGHT SERVICES LTD</v>
          </cell>
          <cell r="M1137">
            <v>44061.769525462965</v>
          </cell>
          <cell r="N1137">
            <v>44068.743773148148</v>
          </cell>
          <cell r="O1137" t="str">
            <v>1 CONTAINER  624 JERRYCANS  1 CONTAINER  80 DRUMS  4 X 20  FCL CONTAIN ER   40 KGS X 1248 NOS  JERRYCANS  275 KGS X 160 NOS  DRUMS  UN APPROV ED HDPE JERRYCANS   DRUMS  HYDROCHLORIC ACID 33   H S CODE 28061000  U N NO  1789  IMO CLASS   8  PACKING GROUP II  IMDG  8174  CAS NO 7647-0 1-0  NET WEIGHT  93920 000 KGS  GROSS WEIGHT  97526 400 KGS  NET WT OFJERRYCANS  40 00 KGS  GROSS WT OF JERRYCANS  41 80 KGS  TARE WT OF JE RRYCANS  1 80 KGS  NET WT OF DRUM   275 00 KGS  GROSS WT OF DRUM   283  50 KGS  TARE WT OF DRUM  8 50 KGS  FREIGHT PREPAID      ON BEHALF OF SINO BASIC CHEMICALS CO   LTD  RM 101  MAPLE HOUSE  118 HIGH STREET  PURLEY  LONDON  ENGLAND   UNITED KINGDOM  CR8 2AD    CARRIERS RESPOSIBILITY CEASES AT DESTINATION PORT   CARGO IN TRANSIT TO ICD EMBAKASI  NAIROBI ON  CONSINEE S COST  RISK   ACCOUNT</v>
          </cell>
          <cell r="P1137" t="str">
            <v>C4</v>
          </cell>
          <cell r="Q1137" t="str">
            <v>KE</v>
          </cell>
          <cell r="R1137" t="str">
            <v>IN</v>
          </cell>
          <cell r="S1137" t="str">
            <v>3. 10 TO 20 DAYS</v>
          </cell>
          <cell r="T1137" t="str">
            <v>RELEASED BUT IN YARD</v>
          </cell>
        </row>
        <row r="1138">
          <cell r="A1138" t="str">
            <v>MRSU4058516</v>
          </cell>
          <cell r="B1138">
            <v>40</v>
          </cell>
          <cell r="C1138">
            <v>44050</v>
          </cell>
          <cell r="D1138">
            <v>19</v>
          </cell>
          <cell r="E1138" t="str">
            <v>203773639</v>
          </cell>
          <cell r="F1138" t="str">
            <v>ICDN</v>
          </cell>
          <cell r="G1138" t="str">
            <v>SHED2</v>
          </cell>
          <cell r="H1138" t="str">
            <v>2020</v>
          </cell>
          <cell r="I1138" t="str">
            <v>ICD</v>
          </cell>
          <cell r="J1138">
            <v>226153</v>
          </cell>
          <cell r="K1138" t="str">
            <v>GOOD BRANDS K LIMITED</v>
          </cell>
          <cell r="L1138" t="str">
            <v>DELTA CARGO CONNECTIONS TWENTY ELEVEN LI</v>
          </cell>
          <cell r="M1138" t="str">
            <v>Pend</v>
          </cell>
          <cell r="N1138" t="str">
            <v>Pend</v>
          </cell>
          <cell r="O1138" t="str">
            <v>TOTAL 3665  THREE THOUSAND SIX HUNDRED SIXTY FIVE CARTONS ONLY    CONT AINING BISCUITS   AS PER INV  NO 1000181836 DT  06 07 2020   S B  NO 3728485 DT  10 07 2020   IEC  3095006896   NET WT  16050 000 KGS   HS CODE  19053100   FREIGHT PREPAID</v>
          </cell>
          <cell r="P1138" t="str">
            <v>C4</v>
          </cell>
          <cell r="Q1138" t="str">
            <v>KE</v>
          </cell>
          <cell r="R1138" t="str">
            <v>IN</v>
          </cell>
          <cell r="S1138" t="str">
            <v>3. 10 TO 20 DAYS</v>
          </cell>
          <cell r="T1138" t="str">
            <v>PENDING DPC</v>
          </cell>
        </row>
        <row r="1139">
          <cell r="A1139" t="str">
            <v>EMCU3925022</v>
          </cell>
          <cell r="B1139">
            <v>20</v>
          </cell>
          <cell r="C1139">
            <v>44050</v>
          </cell>
          <cell r="D1139">
            <v>19</v>
          </cell>
          <cell r="E1139" t="str">
            <v>142001000626</v>
          </cell>
          <cell r="F1139" t="str">
            <v>ICDN</v>
          </cell>
          <cell r="G1139" t="str">
            <v>A1B/59/05/2</v>
          </cell>
          <cell r="H1139">
            <v>0</v>
          </cell>
          <cell r="I1139">
            <v>0</v>
          </cell>
          <cell r="J1139">
            <v>0</v>
          </cell>
          <cell r="K1139" t="str">
            <v>Pend</v>
          </cell>
          <cell r="L1139" t="str">
            <v>Pend</v>
          </cell>
          <cell r="M1139" t="str">
            <v>Pend</v>
          </cell>
          <cell r="N1139" t="str">
            <v>Pend</v>
          </cell>
          <cell r="O1139" t="str">
            <v>SODIUM LAURYL ETHER SULFATE 70  EMAIL BLANTYRESL GMAIL COM  EMAIL BLAN TYRESL GMAIL COMN M SODIUM LAURYL ETHER SULFATE 70   EMAIL BLANTYRESL GMAIL COM   EMAIL BLANTYRESL GMAIL COM</v>
          </cell>
          <cell r="P1139" t="str">
            <v>Pend</v>
          </cell>
          <cell r="Q1139" t="str">
            <v>KE</v>
          </cell>
          <cell r="R1139" t="str">
            <v>CN</v>
          </cell>
          <cell r="S1139" t="str">
            <v>3. 10 TO 20 DAYS</v>
          </cell>
          <cell r="T1139" t="str">
            <v>PENDING DECLARATION</v>
          </cell>
        </row>
        <row r="1140">
          <cell r="A1140" t="str">
            <v>EMCU3862855</v>
          </cell>
          <cell r="B1140">
            <v>20</v>
          </cell>
          <cell r="C1140">
            <v>44050</v>
          </cell>
          <cell r="D1140">
            <v>19</v>
          </cell>
          <cell r="E1140" t="str">
            <v>142051042179</v>
          </cell>
          <cell r="F1140" t="str">
            <v>ICDN</v>
          </cell>
          <cell r="G1140" t="str">
            <v>Pend</v>
          </cell>
          <cell r="H1140">
            <v>0</v>
          </cell>
          <cell r="I1140">
            <v>0</v>
          </cell>
          <cell r="J1140">
            <v>0</v>
          </cell>
          <cell r="K1140" t="str">
            <v>Pend</v>
          </cell>
          <cell r="L1140" t="str">
            <v>Pend</v>
          </cell>
          <cell r="M1140" t="str">
            <v>Pend</v>
          </cell>
          <cell r="N1140" t="str">
            <v>Pend</v>
          </cell>
          <cell r="O1140" t="str">
            <v>CONSOLIDATION CARGOHS 950691  SPORTS ARTICLES TEL  36809182   254-41-2 223035 2230163 2311563  FAX   254-41-2311530  E  MERCYMKABILI ECUWORLD WIDE COM  PIN NO  P051115344R  MOMBASA ZIP CODE999070  KENYA  MOBILE   254 733 315328 722N M CONSOLIDATION CARGO HS 950691 SPORTS ARTICLES  TEL  36809182    254-41-2223035 2230163 2311563   FAX   254-41-2311530   E  MERCYMKABILI ECUWORLDWIDE COM   PIN NO  P051115344R   MOMBASA ZIP CODE999070  KENYA   MOBILE   254 733 315328 722 434384</v>
          </cell>
          <cell r="P1140" t="str">
            <v>Pend</v>
          </cell>
          <cell r="Q1140" t="str">
            <v>KE</v>
          </cell>
          <cell r="R1140" t="str">
            <v>CN</v>
          </cell>
          <cell r="S1140" t="str">
            <v>3. 10 TO 20 DAYS</v>
          </cell>
          <cell r="T1140" t="str">
            <v>PENDING DECLARATION</v>
          </cell>
        </row>
        <row r="1141">
          <cell r="A1141" t="str">
            <v>GLDU3708479</v>
          </cell>
          <cell r="B1141">
            <v>20</v>
          </cell>
          <cell r="C1141">
            <v>44050</v>
          </cell>
          <cell r="D1141">
            <v>19</v>
          </cell>
          <cell r="E1141" t="str">
            <v>CNBX002511</v>
          </cell>
          <cell r="F1141" t="str">
            <v>ICDN</v>
          </cell>
          <cell r="G1141" t="str">
            <v>A1B/67/02/3</v>
          </cell>
          <cell r="H1141" t="str">
            <v>2020</v>
          </cell>
          <cell r="I1141" t="str">
            <v>ICD</v>
          </cell>
          <cell r="J1141">
            <v>226705</v>
          </cell>
          <cell r="K1141" t="str">
            <v>BURN MANUFACTURING USA LLC</v>
          </cell>
          <cell r="L1141" t="str">
            <v>CONTINENTAL LOGISTICS NETWORKS LTD</v>
          </cell>
          <cell r="M1141">
            <v>44060.717268518521</v>
          </cell>
          <cell r="N1141" t="str">
            <v>Pend</v>
          </cell>
          <cell r="O1141" t="str">
            <v>STAINLESS STEEL SHEET HS CODE 72193400 CARBON STEEL TUBE HS CODE 73063000 RIVET HS CODE 73182300 PLASTIC PART SWINGSHELF PLASTIC LATCH  HS CODE 39235000 POWDER COATING HS CODE 39079100   TEL  0720 855138 EMAIL  LOG BKG-OUTLOOK COM</v>
          </cell>
          <cell r="P1141" t="str">
            <v>C4</v>
          </cell>
          <cell r="Q1141" t="str">
            <v>KE</v>
          </cell>
          <cell r="R1141" t="str">
            <v>CN</v>
          </cell>
          <cell r="S1141" t="str">
            <v>3. 10 TO 20 DAYS</v>
          </cell>
          <cell r="T1141" t="str">
            <v>RELEASE PROCESS</v>
          </cell>
        </row>
        <row r="1142">
          <cell r="A1142" t="str">
            <v>OOLU0463229</v>
          </cell>
          <cell r="B1142">
            <v>20</v>
          </cell>
          <cell r="C1142">
            <v>44050</v>
          </cell>
          <cell r="D1142">
            <v>19</v>
          </cell>
          <cell r="E1142" t="str">
            <v>OOLU2642280960</v>
          </cell>
          <cell r="F1142" t="str">
            <v>ICDN</v>
          </cell>
          <cell r="G1142" t="str">
            <v>M0A/43/01/1</v>
          </cell>
          <cell r="H1142" t="str">
            <v>2020</v>
          </cell>
          <cell r="I1142" t="str">
            <v>ICD</v>
          </cell>
          <cell r="J1142">
            <v>228564</v>
          </cell>
          <cell r="K1142" t="str">
            <v>PHILAFE ENGINEERING LIMITED</v>
          </cell>
          <cell r="L1142" t="str">
            <v>AGILITY LOGISTICS LIMITED</v>
          </cell>
          <cell r="M1142" t="str">
            <v>Pend</v>
          </cell>
          <cell r="N1142" t="str">
            <v>Pend</v>
          </cell>
          <cell r="O1142" t="str">
            <v>75MM2 ACSR BARE CONDUCTOR HS CODE 76141000 185MM2 UNDERGROUND CABLE HT  33 KV U G 185 MM2 XLPE 3 CORE ARMOURED CABLE  HS CODE 85446012 50MM2 AA HD BARE CONDUCTOR HS CODE 76149000 50MM2 PVC COPPER WIRE 50MM2 PVC S D CONDUCTOR 3 66MM PVC BINDING WIRE 3 66MM BARE BINDING WIRE 10MM2 PVC CONCENTRIC CABLE AL 10MM2 PVC INSULATED SINGLE PHASE CONCENTRIC ALUMINIUM CABLE WITH TWO CORE COPPER COMMUNICATION CABLE HS CODE 85444921 NET WEIGHT 86722KGS ELECTRICAL CABLES AS PER PROFORMA INVOICE NO TDWN190311-1 DATED 26TH MAY 2020 TRADE TERMS  CIF MOMBASA PORT  KENYA  INCOTERMS 2010  LC NO  TFLCIM 20 0076KE APPLICANT S BANK LC NO  000FDC000120 CARGO IN TRANSIT TO NAIROBI IN KENYA VIA MOMBASA PORT BY CONSIGNEE S OWN COSTS AND RISK  FREIGHT PREPAID</v>
          </cell>
          <cell r="P1142" t="str">
            <v>C4</v>
          </cell>
          <cell r="Q1142" t="str">
            <v>KE</v>
          </cell>
          <cell r="R1142" t="str">
            <v>CN</v>
          </cell>
          <cell r="S1142" t="str">
            <v>3. 10 TO 20 DAYS</v>
          </cell>
          <cell r="T1142" t="str">
            <v>PENDING DPC</v>
          </cell>
        </row>
        <row r="1143">
          <cell r="A1143" t="str">
            <v>BSIU2487066</v>
          </cell>
          <cell r="B1143">
            <v>20</v>
          </cell>
          <cell r="C1143">
            <v>44050</v>
          </cell>
          <cell r="D1143">
            <v>19</v>
          </cell>
          <cell r="E1143" t="str">
            <v>142051661286</v>
          </cell>
          <cell r="F1143" t="str">
            <v>ICDN</v>
          </cell>
          <cell r="G1143" t="str">
            <v>M0A/43/01/1</v>
          </cell>
          <cell r="H1143" t="str">
            <v>2020</v>
          </cell>
          <cell r="I1143" t="str">
            <v>ICD</v>
          </cell>
          <cell r="J1143">
            <v>226432</v>
          </cell>
          <cell r="K1143" t="str">
            <v>SCHINDLER LIMITED</v>
          </cell>
          <cell r="L1143" t="str">
            <v>STAREX FREIGHTERS LIMITED</v>
          </cell>
          <cell r="M1143">
            <v>44056.407708333332</v>
          </cell>
          <cell r="N1143" t="str">
            <v>Pend</v>
          </cell>
          <cell r="O1143" t="str">
            <v>SHIPMENT TERMS CFR MOMBASA PORTOF KENYA1 PASSENGER LIFTS  TYPE SCHINDL ER3300AP-MRLCOMPLETE KNOCKED DOWN KIT FORMPROJECT NAME  MUNGAI MOMBASA ROADBUILDING LIFT ACFRLC NUMBER 5081600993 AND IDF NUMBERPO NO 4523578254 SHIPMENT TERMS CFR MOMBASA PORT OF KENYA 1 PASSENGER LIFTS  TYPE SCHINDLER 3300AP-MRL COMPLETE KNOCKED DOWN KIT FORM PROJECT NAME  MUNGAI MOMBASA ROAD BUILDING LIFT A CFR LC NUMBER 5081600993 AND IDF NUMBER E2003310495 FREIGHT PREPAID  JONATHAN MUTHUA SCHINDLER COM</v>
          </cell>
          <cell r="P1143" t="str">
            <v>C4</v>
          </cell>
          <cell r="Q1143" t="str">
            <v>KE</v>
          </cell>
          <cell r="R1143" t="str">
            <v>CN</v>
          </cell>
          <cell r="S1143" t="str">
            <v>3. 10 TO 20 DAYS</v>
          </cell>
          <cell r="T1143" t="str">
            <v>RELEASE PROCESS</v>
          </cell>
        </row>
        <row r="1144">
          <cell r="A1144" t="str">
            <v>MRSU3212397</v>
          </cell>
          <cell r="B1144">
            <v>40</v>
          </cell>
          <cell r="C1144">
            <v>44050</v>
          </cell>
          <cell r="D1144">
            <v>19</v>
          </cell>
          <cell r="E1144" t="str">
            <v>203566486</v>
          </cell>
          <cell r="F1144" t="str">
            <v>ICDN</v>
          </cell>
          <cell r="G1144" t="str">
            <v>CFS1B</v>
          </cell>
          <cell r="H1144" t="str">
            <v>2020</v>
          </cell>
          <cell r="I1144" t="str">
            <v>ICD</v>
          </cell>
          <cell r="J1144">
            <v>229417</v>
          </cell>
          <cell r="K1144" t="str">
            <v>ACME CONTAINERS LTD</v>
          </cell>
          <cell r="L1144" t="str">
            <v>ECHKEN AGENCIES LIMITED</v>
          </cell>
          <cell r="M1144">
            <v>44067.772013888891</v>
          </cell>
          <cell r="N1144">
            <v>44068.784120370372</v>
          </cell>
          <cell r="O1144" t="str">
            <v>11617012 EM REFERENCE  PBE31649 SKE143521  3960 BAGS OF 25KG LOADED ON PALLETS IN 4X40  CONTAINER S  CONTAINERS  99 MT HDPE EXXONMOBIL HMA03 5 HIGH DENSITY  POLYETHYLENE INJECTION STABILIZED PLASTIC RAW MATERIAL SKE143521  H S  CODE  3901 2000  CONTAINERS IN TRANSIT TO ICD NAIROB I  ON CONSIGNEE S ARRANGEMENT  RISK AND ACCOUNT  CONTINUATION OF CONSIGNEE   TEL NO - 254722205927  CONTACT PERSON - ANIL D   SHAH  NAIROBI - KENYA  CONTINUATION OF NOTIFY   TEL NO - 254722205927  CONTACT PERSO N - ANIL D   SHAH   NAIROBI - KENYA  PHONE   254722205927    FAX   254 20 20 180 79  ON PALLETS HIGH DENSITY POLYETHYLENE  EXXONMOBIL HMA035</v>
          </cell>
          <cell r="P1144" t="str">
            <v>C4</v>
          </cell>
          <cell r="Q1144" t="str">
            <v>KE</v>
          </cell>
          <cell r="R1144" t="str">
            <v>BE</v>
          </cell>
          <cell r="S1144" t="str">
            <v>3. 10 TO 20 DAYS</v>
          </cell>
          <cell r="T1144" t="str">
            <v>RELEASED BUT IN YARD</v>
          </cell>
        </row>
        <row r="1145">
          <cell r="A1145" t="str">
            <v>OOLU2855682</v>
          </cell>
          <cell r="B1145">
            <v>20</v>
          </cell>
          <cell r="C1145">
            <v>44050</v>
          </cell>
          <cell r="D1145">
            <v>19</v>
          </cell>
          <cell r="E1145" t="str">
            <v>OOLU2642763500</v>
          </cell>
          <cell r="F1145" t="str">
            <v>ICDN</v>
          </cell>
          <cell r="G1145" t="str">
            <v>A1B/27/03/1</v>
          </cell>
          <cell r="H1145" t="str">
            <v>2020</v>
          </cell>
          <cell r="I1145" t="str">
            <v>ICD</v>
          </cell>
          <cell r="J1145">
            <v>229906</v>
          </cell>
          <cell r="K1145" t="str">
            <v>DEPARTMENT OF DEFENCE</v>
          </cell>
          <cell r="L1145" t="str">
            <v>DEPARTMENT OF DEFENCE</v>
          </cell>
          <cell r="M1145">
            <v>44068.833240740743</v>
          </cell>
          <cell r="N1145" t="str">
            <v>Pend</v>
          </cell>
          <cell r="O1145" t="str">
            <v>WHEEL HS CODE 87087099  PLACE OF DELIVERY PORT CLEARANCE</v>
          </cell>
          <cell r="P1145" t="str">
            <v>C4</v>
          </cell>
          <cell r="Q1145" t="str">
            <v>KE</v>
          </cell>
          <cell r="R1145" t="str">
            <v>CN</v>
          </cell>
          <cell r="S1145" t="str">
            <v>3. 10 TO 20 DAYS</v>
          </cell>
          <cell r="T1145" t="str">
            <v>RELEASE PROCESS</v>
          </cell>
        </row>
        <row r="1146">
          <cell r="A1146" t="str">
            <v>TRHU1472314</v>
          </cell>
          <cell r="B1146">
            <v>20</v>
          </cell>
          <cell r="C1146">
            <v>44051</v>
          </cell>
          <cell r="D1146">
            <v>18</v>
          </cell>
          <cell r="E1146" t="str">
            <v>142001002769</v>
          </cell>
          <cell r="F1146" t="str">
            <v>ICDN</v>
          </cell>
          <cell r="G1146" t="str">
            <v>SHED1</v>
          </cell>
          <cell r="H1146" t="str">
            <v>2020</v>
          </cell>
          <cell r="I1146" t="str">
            <v>ICD</v>
          </cell>
          <cell r="J1146">
            <v>228356</v>
          </cell>
          <cell r="K1146" t="str">
            <v>CHEMI AND COTEX KENYA LIMITED</v>
          </cell>
          <cell r="L1146" t="str">
            <v>ALUJO ENTERPRISES COMPANY LIMITED</v>
          </cell>
          <cell r="M1146" t="str">
            <v>Pend</v>
          </cell>
          <cell r="N1146" t="str">
            <v>Pend</v>
          </cell>
          <cell r="O1146" t="str">
            <v>TOOTHBRUSH  PIN P051378731JMOBILE 0720424138TEL 254723365429N M TOOTHBRUSH   PIN P051378731J MOBILE 0720424138 TEL 254723365429</v>
          </cell>
          <cell r="P1146" t="str">
            <v>C4</v>
          </cell>
          <cell r="Q1146" t="str">
            <v>KE</v>
          </cell>
          <cell r="R1146" t="str">
            <v>CN</v>
          </cell>
          <cell r="S1146" t="str">
            <v>3. 10 TO 20 DAYS</v>
          </cell>
          <cell r="T1146" t="str">
            <v>PENDING DPC</v>
          </cell>
        </row>
        <row r="1147">
          <cell r="A1147" t="str">
            <v>TEMU0139630</v>
          </cell>
          <cell r="B1147">
            <v>20</v>
          </cell>
          <cell r="C1147">
            <v>44051</v>
          </cell>
          <cell r="D1147">
            <v>18</v>
          </cell>
          <cell r="E1147" t="str">
            <v>COSU6266911190</v>
          </cell>
          <cell r="F1147" t="str">
            <v>ICDN</v>
          </cell>
          <cell r="G1147" t="str">
            <v>A1B/35/05/1</v>
          </cell>
          <cell r="H1147" t="str">
            <v>2020</v>
          </cell>
          <cell r="I1147" t="str">
            <v>ICD</v>
          </cell>
          <cell r="J1147">
            <v>229912</v>
          </cell>
          <cell r="K1147" t="str">
            <v>AEXCEL AUTO SPARES LIMITED</v>
          </cell>
          <cell r="L1147" t="str">
            <v>KUEHNE+NAGEL LIMITED</v>
          </cell>
          <cell r="M1147" t="str">
            <v>Pend</v>
          </cell>
          <cell r="N1147" t="str">
            <v>Pend</v>
          </cell>
          <cell r="O1147" t="str">
            <v>12T AXLE  PLACE OF DELIVERY ICDE</v>
          </cell>
          <cell r="P1147" t="str">
            <v>C4</v>
          </cell>
          <cell r="Q1147" t="str">
            <v>KE</v>
          </cell>
          <cell r="R1147" t="str">
            <v>CN</v>
          </cell>
          <cell r="S1147" t="str">
            <v>3. 10 TO 20 DAYS</v>
          </cell>
          <cell r="T1147" t="str">
            <v>PENDING DPC</v>
          </cell>
        </row>
        <row r="1148">
          <cell r="A1148" t="str">
            <v>CAIU8251508</v>
          </cell>
          <cell r="B1148">
            <v>40</v>
          </cell>
          <cell r="C1148">
            <v>44051</v>
          </cell>
          <cell r="D1148">
            <v>18</v>
          </cell>
          <cell r="E1148" t="str">
            <v>HUA000235400</v>
          </cell>
          <cell r="F1148" t="str">
            <v>ICDN</v>
          </cell>
          <cell r="G1148" t="str">
            <v>A1C/26/03/2</v>
          </cell>
          <cell r="H1148" t="str">
            <v>2020</v>
          </cell>
          <cell r="I1148" t="str">
            <v>ICD</v>
          </cell>
          <cell r="J1148">
            <v>226079</v>
          </cell>
          <cell r="K1148" t="str">
            <v>HAIR AND BEATY REQUISITE LIMITED</v>
          </cell>
          <cell r="L1148" t="str">
            <v>MARACA ENTERPRISES LIMITED</v>
          </cell>
          <cell r="M1148" t="str">
            <v>Pend</v>
          </cell>
          <cell r="N1148" t="str">
            <v>Pend</v>
          </cell>
          <cell r="O1148" t="str">
            <v>SHAMPOO CHAIR UNASSEMBLED HS CODE  9402101000   LU JIN 13929550741 FREIGHT COLLECT FUEL SURCHARGE WILL BE COLLECTED FROM THE CONSIGNEE IN ADDITION TO HAULAGE CHARGES AS PER MOVEMENT DATE FROM MOMBASA AND DAR ES SALAAM INTO INLAND DESTINATIO   N PORT STORAGE CHARGE WILL BE COLLECTED FROM CONSIGNEE AFTER 5 FREE DAYS FROM DATE OF DISCHARGE FROM VESSEL AS PER KENYA PORT AUTHORITY TARIFF AT TIME OF DELIVERY AT DESTINATION</v>
          </cell>
          <cell r="P1148" t="str">
            <v>C4</v>
          </cell>
          <cell r="Q1148" t="str">
            <v>KE</v>
          </cell>
          <cell r="R1148" t="str">
            <v>CN</v>
          </cell>
          <cell r="S1148" t="str">
            <v>3. 10 TO 20 DAYS</v>
          </cell>
          <cell r="T1148" t="str">
            <v>PENDING DPC</v>
          </cell>
        </row>
        <row r="1149">
          <cell r="A1149" t="str">
            <v>PCIU8759673</v>
          </cell>
          <cell r="B1149">
            <v>40</v>
          </cell>
          <cell r="C1149">
            <v>44051</v>
          </cell>
          <cell r="D1149">
            <v>18</v>
          </cell>
          <cell r="E1149" t="str">
            <v>HUZL00046700</v>
          </cell>
          <cell r="F1149" t="str">
            <v>ICDN</v>
          </cell>
          <cell r="G1149" t="str">
            <v>A2C/40/03/1</v>
          </cell>
          <cell r="H1149">
            <v>0</v>
          </cell>
          <cell r="I1149">
            <v>0</v>
          </cell>
          <cell r="J1149">
            <v>0</v>
          </cell>
          <cell r="K1149" t="str">
            <v>Pend</v>
          </cell>
          <cell r="L1149" t="str">
            <v>Pend</v>
          </cell>
          <cell r="M1149" t="str">
            <v>Pend</v>
          </cell>
          <cell r="N1149" t="str">
            <v>Pend</v>
          </cell>
          <cell r="O1149" t="str">
            <v>PAPER CUTTING MACHINE CORNER PASTING MACHINE ROLLER PRESSING MACHINE BOOK CASE MAKING MACHINE SHEET GLUING MACHINE DIGITAL CUTTING MACHINE FREIGHT PREPAID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P1149" t="str">
            <v>Pend</v>
          </cell>
          <cell r="Q1149" t="str">
            <v>KE</v>
          </cell>
          <cell r="R1149" t="str">
            <v>CN</v>
          </cell>
          <cell r="S1149" t="str">
            <v>3. 10 TO 20 DAYS</v>
          </cell>
          <cell r="T1149" t="str">
            <v>PENDING DECLARATION</v>
          </cell>
        </row>
        <row r="1150">
          <cell r="A1150" t="str">
            <v>CSNU7110186</v>
          </cell>
          <cell r="B1150">
            <v>40</v>
          </cell>
          <cell r="C1150">
            <v>44051</v>
          </cell>
          <cell r="D1150">
            <v>18</v>
          </cell>
          <cell r="E1150" t="str">
            <v>COSU6883050810</v>
          </cell>
          <cell r="F1150" t="str">
            <v>ICDN</v>
          </cell>
          <cell r="G1150" t="str">
            <v>SHED1</v>
          </cell>
          <cell r="H1150" t="str">
            <v>2020</v>
          </cell>
          <cell r="I1150" t="str">
            <v>MSA</v>
          </cell>
          <cell r="J1150">
            <v>7595360</v>
          </cell>
          <cell r="K1150" t="str">
            <v>SUNCITY ELECTRICAL SALES AND SERVICES LI</v>
          </cell>
          <cell r="L1150" t="str">
            <v>GREENTOP LOGISTICS LIMITED</v>
          </cell>
          <cell r="M1150">
            <v>44042.679537037038</v>
          </cell>
          <cell r="N1150" t="str">
            <v>Pend</v>
          </cell>
          <cell r="O1150" t="str">
            <v>SOCKET DOORBELL  SHOWER DISTRIBUTION BOX    AC CONTACTOR ROD EXTENTION CUTOUT  MCB DAMP-PROOF LAMP LAMP HOLDER  TAPE    CABLE BOX LINE CARD SWITCH BOX   HEATER  CHICKEN BLUB STARTER   VOLTAGE PROTECTOR  PLUG    CONNECTOR CAPACITOR CLIMBING EQUIPMENT THE GOODS TRANSIT FROM MOMBASA  KENYA TO ICD NAIROBI CFS WILL BE ARRANGED BY CONSIGNEE  ALL THE RISK  CHARGES AND   RESPONSIBILITIES WILL BE ON  CONSIGNEE S ACCOUNT THE  CARRIER S RESPONSIBILITY WILL BE TERMINATED AT MOMBASA KENYA     PIN P051704276M</v>
          </cell>
          <cell r="P1150" t="str">
            <v>C4</v>
          </cell>
          <cell r="Q1150" t="str">
            <v>KE</v>
          </cell>
          <cell r="R1150" t="str">
            <v>CN</v>
          </cell>
          <cell r="S1150" t="str">
            <v>3. 10 TO 20 DAYS</v>
          </cell>
          <cell r="T1150" t="str">
            <v>RELEASE PROCESS</v>
          </cell>
        </row>
        <row r="1151">
          <cell r="A1151" t="str">
            <v>TCKU6455672</v>
          </cell>
          <cell r="B1151">
            <v>40</v>
          </cell>
          <cell r="C1151">
            <v>44051</v>
          </cell>
          <cell r="D1151">
            <v>18</v>
          </cell>
          <cell r="E1151" t="str">
            <v>HLCUDX3200735684</v>
          </cell>
          <cell r="F1151" t="str">
            <v>ICDN</v>
          </cell>
          <cell r="G1151" t="str">
            <v>CFS1E</v>
          </cell>
          <cell r="H1151">
            <v>0</v>
          </cell>
          <cell r="I1151">
            <v>0</v>
          </cell>
          <cell r="J1151">
            <v>0</v>
          </cell>
          <cell r="K1151" t="str">
            <v>Pend</v>
          </cell>
          <cell r="L1151" t="str">
            <v>Pend</v>
          </cell>
          <cell r="M1151" t="str">
            <v>Pend</v>
          </cell>
          <cell r="N1151" t="str">
            <v>Pend</v>
          </cell>
          <cell r="O1151"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151" t="str">
            <v>Pend</v>
          </cell>
          <cell r="Q1151" t="str">
            <v>KE</v>
          </cell>
          <cell r="R1151" t="str">
            <v>AE</v>
          </cell>
          <cell r="S1151" t="str">
            <v>3. 10 TO 20 DAYS</v>
          </cell>
          <cell r="T1151" t="str">
            <v>PENDING DECLARATION</v>
          </cell>
        </row>
        <row r="1152">
          <cell r="A1152" t="str">
            <v>MRKU5435139</v>
          </cell>
          <cell r="B1152">
            <v>40</v>
          </cell>
          <cell r="C1152">
            <v>44051</v>
          </cell>
          <cell r="D1152">
            <v>18</v>
          </cell>
          <cell r="E1152" t="str">
            <v>203345941</v>
          </cell>
          <cell r="F1152" t="str">
            <v>ICDN</v>
          </cell>
          <cell r="G1152" t="str">
            <v>CFS1E</v>
          </cell>
          <cell r="H1152" t="str">
            <v>2020</v>
          </cell>
          <cell r="I1152" t="str">
            <v>ICD</v>
          </cell>
          <cell r="J1152">
            <v>225050</v>
          </cell>
          <cell r="K1152" t="str">
            <v>MOHAMED ABDIRAHMAN OMAR</v>
          </cell>
          <cell r="L1152" t="str">
            <v>DEKAM FREIGHTERS LIMITED</v>
          </cell>
          <cell r="M1152">
            <v>44068.620023148149</v>
          </cell>
          <cell r="N1152">
            <v>44068.759895833333</v>
          </cell>
          <cell r="O1152" t="str">
            <v>USED NEWSPAPERS</v>
          </cell>
          <cell r="P1152" t="str">
            <v>C4</v>
          </cell>
          <cell r="Q1152" t="str">
            <v>KE</v>
          </cell>
          <cell r="R1152" t="str">
            <v>GB</v>
          </cell>
          <cell r="S1152" t="str">
            <v>3. 10 TO 20 DAYS</v>
          </cell>
          <cell r="T1152" t="str">
            <v>RELEASED BUT IN YARD</v>
          </cell>
        </row>
        <row r="1153">
          <cell r="A1153" t="str">
            <v>MSCU9397831</v>
          </cell>
          <cell r="B1153">
            <v>40</v>
          </cell>
          <cell r="C1153">
            <v>44051</v>
          </cell>
          <cell r="D1153">
            <v>18</v>
          </cell>
          <cell r="E1153" t="str">
            <v>MEDUOM025351</v>
          </cell>
          <cell r="F1153" t="str">
            <v>ICDN</v>
          </cell>
          <cell r="G1153" t="str">
            <v>SHED2</v>
          </cell>
          <cell r="H1153" t="str">
            <v>2020</v>
          </cell>
          <cell r="I1153" t="str">
            <v>ICD</v>
          </cell>
          <cell r="J1153">
            <v>227820</v>
          </cell>
          <cell r="K1153" t="str">
            <v>FRIGOKEN LTD</v>
          </cell>
          <cell r="L1153" t="str">
            <v>HOMELAND FREIGHT LIMITED</v>
          </cell>
          <cell r="M1153" t="str">
            <v>Pend</v>
          </cell>
          <cell r="N1153" t="str">
            <v>Pend</v>
          </cell>
          <cell r="O1153" t="str">
            <v>255 528 PCS of 580 ML Frig oken Jar Shrink-wrapped on wooden pallets</v>
          </cell>
          <cell r="P1153" t="str">
            <v>C4</v>
          </cell>
          <cell r="Q1153" t="str">
            <v>KE</v>
          </cell>
          <cell r="R1153" t="str">
            <v>OM</v>
          </cell>
          <cell r="S1153" t="str">
            <v>3. 10 TO 20 DAYS</v>
          </cell>
          <cell r="T1153" t="str">
            <v>PENDING DPC</v>
          </cell>
        </row>
        <row r="1154">
          <cell r="A1154" t="str">
            <v>PCIU1303866</v>
          </cell>
          <cell r="B1154">
            <v>20</v>
          </cell>
          <cell r="C1154">
            <v>44051</v>
          </cell>
          <cell r="D1154">
            <v>18</v>
          </cell>
          <cell r="E1154" t="str">
            <v>JKT000350000</v>
          </cell>
          <cell r="F1154" t="str">
            <v>ICDN</v>
          </cell>
          <cell r="G1154" t="str">
            <v>CFS1</v>
          </cell>
          <cell r="H1154" t="str">
            <v>2020</v>
          </cell>
          <cell r="I1154" t="str">
            <v>ICD</v>
          </cell>
          <cell r="J1154">
            <v>229653</v>
          </cell>
          <cell r="K1154" t="str">
            <v>ESSAJEE AMIJEE E A LIMITED</v>
          </cell>
          <cell r="L1154" t="str">
            <v>PILLAR FREIGHT FORWARDERS LIMITED</v>
          </cell>
          <cell r="M1154">
            <v>44068.829340277778</v>
          </cell>
          <cell r="N1154" t="str">
            <v>Pend</v>
          </cell>
          <cell r="O1154" t="str">
            <v>112 BOXES OF 4MM AND 6MM DARK GREY FLOAT GLASS AS PER P I-2112026879 IDF NO  E2006346196 HS CODE NO  7005210000 GOODS IN TRANSIT TO FOCUS CFS BY CONSIGNEE  S ACCOUNT AND RISK TOTAL NW    160 372 00 KGS SHIPPED ON BOARD AT TG PRIOK JAKARTA I   NDONESIA ON JULY 13  2020 BY CSCL LIMA V 086N TRANSHIPMENT AT SINGAPORE BY KOTA GAYA V 0076W  INDONESIA PEB040300-07072020-414399 NPWP013463310092000</v>
          </cell>
          <cell r="P1154" t="str">
            <v>C4</v>
          </cell>
          <cell r="Q1154" t="str">
            <v>KE</v>
          </cell>
          <cell r="R1154" t="str">
            <v>ID</v>
          </cell>
          <cell r="S1154" t="str">
            <v>3. 10 TO 20 DAYS</v>
          </cell>
          <cell r="T1154" t="str">
            <v>RELEASE PROCESS</v>
          </cell>
        </row>
        <row r="1155">
          <cell r="A1155" t="str">
            <v>TTNU1063948</v>
          </cell>
          <cell r="B1155">
            <v>20</v>
          </cell>
          <cell r="C1155">
            <v>44051</v>
          </cell>
          <cell r="D1155">
            <v>18</v>
          </cell>
          <cell r="E1155" t="str">
            <v>203622673</v>
          </cell>
          <cell r="F1155" t="str">
            <v>ICDN</v>
          </cell>
          <cell r="G1155" t="str">
            <v>A1B/51/05/1</v>
          </cell>
          <cell r="H1155" t="str">
            <v>2020</v>
          </cell>
          <cell r="I1155" t="str">
            <v>ICD</v>
          </cell>
          <cell r="J1155">
            <v>228647</v>
          </cell>
          <cell r="K1155" t="str">
            <v>AUTO ANCILLARIES LTD</v>
          </cell>
          <cell r="L1155" t="str">
            <v>HAMBU FREIGHT SERVICES LTD</v>
          </cell>
          <cell r="M1155">
            <v>44068.476527777777</v>
          </cell>
          <cell r="N1155">
            <v>44068.602546296293</v>
          </cell>
          <cell r="O1155" t="str">
            <v>83 BUNDLES  CLUMP   WIRE SPRING STEEL ROUND BAR  SPECIFICATION EN8D SM NC443-H  AS PER INVOICE NO   EXP 20-21 015  DT 27 06 2020  PROFORMA IN VIOCE NO  68   DATE 11 03 2020  PROFORMA INVIOCE NO  69   DATE 11 03 2 020  S BILL NO   3653442 DT 07 07 2020  IEC NO   3011001685  NET WT 140000 000 KGS  HS CODE   72283000    APPLICABLE FREE TIME 14 DAYS COMBINED DETENTION   DEMURRAGE  AT  PORT OF DISCHARGE   PLACE OF DELIVERY        INTRANSIT TO ICD EMBAKASI NAIROBI</v>
          </cell>
          <cell r="P1155" t="str">
            <v>C4</v>
          </cell>
          <cell r="Q1155" t="str">
            <v>KE</v>
          </cell>
          <cell r="R1155" t="str">
            <v>IN</v>
          </cell>
          <cell r="S1155" t="str">
            <v>3. 10 TO 20 DAYS</v>
          </cell>
          <cell r="T1155" t="str">
            <v>RELEASED BUT IN YARD</v>
          </cell>
        </row>
        <row r="1156">
          <cell r="A1156" t="str">
            <v>TRHU3550695</v>
          </cell>
          <cell r="B1156">
            <v>20</v>
          </cell>
          <cell r="C1156">
            <v>44051</v>
          </cell>
          <cell r="D1156">
            <v>18</v>
          </cell>
          <cell r="E1156" t="str">
            <v>DR025170</v>
          </cell>
          <cell r="F1156" t="str">
            <v>ICDN</v>
          </cell>
          <cell r="G1156" t="str">
            <v>CFS1</v>
          </cell>
          <cell r="H1156">
            <v>0</v>
          </cell>
          <cell r="I1156">
            <v>0</v>
          </cell>
          <cell r="J1156">
            <v>0</v>
          </cell>
          <cell r="K1156" t="str">
            <v>Pend</v>
          </cell>
          <cell r="L1156" t="str">
            <v>Pend</v>
          </cell>
          <cell r="M1156" t="str">
            <v>Pend</v>
          </cell>
          <cell r="N1156" t="str">
            <v>Pend</v>
          </cell>
          <cell r="O1156" t="str">
            <v>WHITE REFINED SUGAR FOR INDUSTRIAL USE  - ICD EMBAKASI</v>
          </cell>
          <cell r="P1156" t="str">
            <v>Pend</v>
          </cell>
          <cell r="Q1156" t="str">
            <v>KE</v>
          </cell>
          <cell r="R1156" t="str">
            <v>ZA</v>
          </cell>
          <cell r="S1156" t="str">
            <v>3. 10 TO 20 DAYS</v>
          </cell>
          <cell r="T1156" t="str">
            <v>PENDING DECLARATION</v>
          </cell>
        </row>
        <row r="1157">
          <cell r="A1157" t="str">
            <v>PCIU9040576</v>
          </cell>
          <cell r="B1157">
            <v>40</v>
          </cell>
          <cell r="C1157">
            <v>44051</v>
          </cell>
          <cell r="D1157">
            <v>18</v>
          </cell>
          <cell r="E1157" t="str">
            <v>TAJM00101800</v>
          </cell>
          <cell r="F1157" t="str">
            <v>ICDN</v>
          </cell>
          <cell r="G1157" t="str">
            <v>CFS1E</v>
          </cell>
          <cell r="H1157" t="str">
            <v>2020</v>
          </cell>
          <cell r="I1157" t="str">
            <v>ICD</v>
          </cell>
          <cell r="J1157">
            <v>225256</v>
          </cell>
          <cell r="K1157" t="str">
            <v>YAO SHUN IMPORT AND EXPORT LIMITED</v>
          </cell>
          <cell r="L1157" t="str">
            <v>PORTS CONVEYORS LIMITED</v>
          </cell>
          <cell r="M1157">
            <v>44056.4925</v>
          </cell>
          <cell r="N1157" t="str">
            <v>Pend</v>
          </cell>
          <cell r="O1157" t="str">
            <v>948CARTONS SOLAR HEATING SYSTEM AND ACCESSORIES     TEL   254722155066 EMAIL  YAOSHUN63 GMAIL COM       TEL   254722155066 EMAIL  YAOSHUN63 GMAIL COM</v>
          </cell>
          <cell r="P1157" t="str">
            <v>C4</v>
          </cell>
          <cell r="Q1157" t="str">
            <v>KE</v>
          </cell>
          <cell r="R1157" t="str">
            <v>CN</v>
          </cell>
          <cell r="S1157" t="str">
            <v>3. 10 TO 20 DAYS</v>
          </cell>
          <cell r="T1157" t="str">
            <v>RELEASE PROCESS</v>
          </cell>
        </row>
        <row r="1158">
          <cell r="A1158" t="str">
            <v>PCIU9014957</v>
          </cell>
          <cell r="B1158">
            <v>40</v>
          </cell>
          <cell r="C1158">
            <v>44051</v>
          </cell>
          <cell r="D1158">
            <v>18</v>
          </cell>
          <cell r="E1158" t="str">
            <v>TAJM00101800</v>
          </cell>
          <cell r="F1158" t="str">
            <v>ICDN</v>
          </cell>
          <cell r="G1158" t="str">
            <v>CFS1E</v>
          </cell>
          <cell r="H1158" t="str">
            <v>2020</v>
          </cell>
          <cell r="I1158" t="str">
            <v>ICD</v>
          </cell>
          <cell r="J1158">
            <v>225256</v>
          </cell>
          <cell r="K1158" t="str">
            <v>YAO SHUN IMPORT AND EXPORT LIMITED</v>
          </cell>
          <cell r="L1158" t="str">
            <v>PORTS CONVEYORS LIMITED</v>
          </cell>
          <cell r="M1158">
            <v>44056.4925</v>
          </cell>
          <cell r="N1158" t="str">
            <v>Pend</v>
          </cell>
          <cell r="O1158" t="str">
            <v>948CARTONS SOLAR HEATING SYSTEM AND ACCESSORIES     TEL   254722155066 EMAIL  YAOSHUN63 GMAIL COM       TEL   254722155066 EMAIL  YAOSHUN63 GMAIL COM</v>
          </cell>
          <cell r="P1158" t="str">
            <v>C4</v>
          </cell>
          <cell r="Q1158" t="str">
            <v>KE</v>
          </cell>
          <cell r="R1158" t="str">
            <v>CN</v>
          </cell>
          <cell r="S1158" t="str">
            <v>3. 10 TO 20 DAYS</v>
          </cell>
          <cell r="T1158" t="str">
            <v>RELEASE PROCESS</v>
          </cell>
        </row>
        <row r="1159">
          <cell r="A1159" t="str">
            <v>BMOU4083854</v>
          </cell>
          <cell r="B1159">
            <v>40</v>
          </cell>
          <cell r="C1159">
            <v>44051</v>
          </cell>
          <cell r="D1159">
            <v>18</v>
          </cell>
          <cell r="E1159" t="str">
            <v>TAJM00101800</v>
          </cell>
          <cell r="F1159" t="str">
            <v>ICDN</v>
          </cell>
          <cell r="G1159" t="str">
            <v>CFS1E</v>
          </cell>
          <cell r="H1159" t="str">
            <v>2020</v>
          </cell>
          <cell r="I1159" t="str">
            <v>ICD</v>
          </cell>
          <cell r="J1159">
            <v>225256</v>
          </cell>
          <cell r="K1159" t="str">
            <v>YAO SHUN IMPORT AND EXPORT LIMITED</v>
          </cell>
          <cell r="L1159" t="str">
            <v>PORTS CONVEYORS LIMITED</v>
          </cell>
          <cell r="M1159">
            <v>44056.4925</v>
          </cell>
          <cell r="N1159" t="str">
            <v>Pend</v>
          </cell>
          <cell r="O1159" t="str">
            <v>948CARTONS SOLAR HEATING SYSTEM AND ACCESSORIES     TEL   254722155066 EMAIL  YAOSHUN63 GMAIL COM       TEL   254722155066 EMAIL  YAOSHUN63 GMAIL COM</v>
          </cell>
          <cell r="P1159" t="str">
            <v>C4</v>
          </cell>
          <cell r="Q1159" t="str">
            <v>KE</v>
          </cell>
          <cell r="R1159" t="str">
            <v>CN</v>
          </cell>
          <cell r="S1159" t="str">
            <v>3. 10 TO 20 DAYS</v>
          </cell>
          <cell r="T1159" t="str">
            <v>RELEASE PROCESS</v>
          </cell>
        </row>
        <row r="1160">
          <cell r="A1160" t="str">
            <v>CMAU1840860</v>
          </cell>
          <cell r="B1160">
            <v>20</v>
          </cell>
          <cell r="C1160">
            <v>44051</v>
          </cell>
          <cell r="D1160">
            <v>18</v>
          </cell>
          <cell r="E1160" t="str">
            <v>FSH0203201</v>
          </cell>
          <cell r="F1160" t="str">
            <v>ICDN</v>
          </cell>
          <cell r="G1160" t="str">
            <v>A1B/13/05/3</v>
          </cell>
          <cell r="H1160" t="str">
            <v>2020</v>
          </cell>
          <cell r="I1160" t="str">
            <v>ICD</v>
          </cell>
          <cell r="J1160">
            <v>224120</v>
          </cell>
          <cell r="K1160" t="str">
            <v>TILE AND CARPET CENTRE LIMITED</v>
          </cell>
          <cell r="L1160" t="str">
            <v>INDUS LOGISTICS LIMITED</v>
          </cell>
          <cell r="M1160">
            <v>44048.525092592594</v>
          </cell>
          <cell r="N1160" t="str">
            <v>Pend</v>
          </cell>
          <cell r="O1160" t="str">
            <v>PORCELAIN TILES HS CODE 69072290   EMAIL  SAMUELG-TILECENTRE COM FREIGHT PREPAID</v>
          </cell>
          <cell r="P1160" t="str">
            <v>C4</v>
          </cell>
          <cell r="Q1160" t="str">
            <v>KE</v>
          </cell>
          <cell r="R1160" t="str">
            <v>CN</v>
          </cell>
          <cell r="S1160" t="str">
            <v>3. 10 TO 20 DAYS</v>
          </cell>
          <cell r="T1160" t="str">
            <v>RELEASE PROCESS</v>
          </cell>
        </row>
        <row r="1161">
          <cell r="A1161" t="str">
            <v>MRKU5801916</v>
          </cell>
          <cell r="B1161">
            <v>40</v>
          </cell>
          <cell r="C1161">
            <v>44051</v>
          </cell>
          <cell r="D1161">
            <v>18</v>
          </cell>
          <cell r="E1161" t="str">
            <v>203566486</v>
          </cell>
          <cell r="F1161" t="str">
            <v>ICDN</v>
          </cell>
          <cell r="G1161" t="str">
            <v>SHED2</v>
          </cell>
          <cell r="H1161" t="str">
            <v>2020</v>
          </cell>
          <cell r="I1161" t="str">
            <v>ICD</v>
          </cell>
          <cell r="J1161">
            <v>229417</v>
          </cell>
          <cell r="K1161" t="str">
            <v>ACME CONTAINERS LTD</v>
          </cell>
          <cell r="L1161" t="str">
            <v>ECHKEN AGENCIES LIMITED</v>
          </cell>
          <cell r="M1161">
            <v>44067.772013888891</v>
          </cell>
          <cell r="N1161">
            <v>44068.784120370372</v>
          </cell>
          <cell r="O1161" t="str">
            <v>11617012 EM REFERENCE  PBE31649 SKE143521  3960 BAGS OF 25KG LOADED ON PALLETS IN 4X40  CONTAINER S  CONTAINERS  99 MT HDPE EXXONMOBIL HMA03 5 HIGH DENSITY  POLYETHYLENE INJECTION STABILIZED PLASTIC RAW MATERIAL SKE143521  H S  CODE  3901 2000  CONTAINERS IN TRANSIT TO ICD NAIROB I  ON CONSIGNEE S ARRANGEMENT  RISK AND ACCOUNT  CONTINUATION OF CONSIGNEE   TEL NO - 254722205927  CONTACT PERSON - ANIL D   SHAH  NAIROBI - KENYA  CONTINUATION OF NOTIFY   TEL NO - 254722205927  CONTACT PERSO N - ANIL D   SHAH   NAIROBI - KENYA  PHONE   254722205927    FAX   254 20 20 180 79  ON PALLETS HIGH DENSITY POLYETHYLENE  EXXONMOBIL HMA035</v>
          </cell>
          <cell r="P1161" t="str">
            <v>C4</v>
          </cell>
          <cell r="Q1161" t="str">
            <v>KE</v>
          </cell>
          <cell r="R1161" t="str">
            <v>BE</v>
          </cell>
          <cell r="S1161" t="str">
            <v>3. 10 TO 20 DAYS</v>
          </cell>
          <cell r="T1161" t="str">
            <v>RELEASED BUT IN YARD</v>
          </cell>
        </row>
        <row r="1162">
          <cell r="A1162" t="str">
            <v>FCIU4405434</v>
          </cell>
          <cell r="B1162">
            <v>20</v>
          </cell>
          <cell r="C1162">
            <v>44051</v>
          </cell>
          <cell r="D1162">
            <v>18</v>
          </cell>
          <cell r="E1162" t="str">
            <v>SZPA99402700</v>
          </cell>
          <cell r="F1162" t="str">
            <v>ICDN</v>
          </cell>
          <cell r="G1162" t="str">
            <v>A1B/59/02/3</v>
          </cell>
          <cell r="H1162" t="str">
            <v>2020</v>
          </cell>
          <cell r="I1162" t="str">
            <v>ICD</v>
          </cell>
          <cell r="J1162">
            <v>222534</v>
          </cell>
          <cell r="K1162" t="str">
            <v>MERU TIMBERS AND HARDWARE COMPANY LIMITE</v>
          </cell>
          <cell r="L1162" t="str">
            <v>SKYLINE EXPRESS SERVICES LIMITED</v>
          </cell>
          <cell r="M1162" t="str">
            <v>Pend</v>
          </cell>
          <cell r="N1162" t="str">
            <v>Pend</v>
          </cell>
          <cell r="O1162" t="str">
            <v>1X20ST CONTAINER STC 693 CARTONS PAPERBOARD EDGING HS CODE   4808900000 HOT MELT GLUE HS CODE   3506990000METER COUNTER HS CODE   9029100000 AUTOMATIC METER COUNTER MACHINE HS CODE  9029100000 PORT CLEARANCE</v>
          </cell>
          <cell r="P1162" t="str">
            <v>C4</v>
          </cell>
          <cell r="Q1162" t="str">
            <v>KE</v>
          </cell>
          <cell r="R1162" t="str">
            <v>CN</v>
          </cell>
          <cell r="S1162" t="str">
            <v>3. 10 TO 20 DAYS</v>
          </cell>
          <cell r="T1162" t="str">
            <v>PENDING DPC</v>
          </cell>
        </row>
        <row r="1163">
          <cell r="A1163" t="str">
            <v>PCIU1171179</v>
          </cell>
          <cell r="B1163">
            <v>20</v>
          </cell>
          <cell r="C1163">
            <v>44051</v>
          </cell>
          <cell r="D1163">
            <v>18</v>
          </cell>
          <cell r="E1163" t="str">
            <v>TAPQ00100600</v>
          </cell>
          <cell r="F1163" t="str">
            <v>ICDN</v>
          </cell>
          <cell r="G1163" t="str">
            <v>A1B/66/04/1</v>
          </cell>
          <cell r="H1163" t="str">
            <v>2020</v>
          </cell>
          <cell r="I1163" t="str">
            <v>ICD</v>
          </cell>
          <cell r="J1163">
            <v>228494</v>
          </cell>
          <cell r="K1163" t="str">
            <v>BHACHU INDUSTRIES LTD</v>
          </cell>
          <cell r="L1163" t="str">
            <v>WESTON LOGISTICS LIMITED</v>
          </cell>
          <cell r="M1163">
            <v>44067.544976851852</v>
          </cell>
          <cell r="N1163" t="str">
            <v>Pend</v>
          </cell>
          <cell r="O1163" t="str">
            <v>WHEEL RIM HS CODE  870870 KING PIN HS CODE  871690 AS PER PFI NO 2020FU0624   PIN NO   P051116193C TELEPHONE NO     254 735 517390 EMAIL  SV BHACHUIND CO KE</v>
          </cell>
          <cell r="P1163" t="str">
            <v>W7</v>
          </cell>
          <cell r="Q1163" t="str">
            <v>KE</v>
          </cell>
          <cell r="R1163" t="str">
            <v>CN</v>
          </cell>
          <cell r="S1163" t="str">
            <v>3. 10 TO 20 DAYS</v>
          </cell>
          <cell r="T1163" t="str">
            <v>RELEASE PROCESS</v>
          </cell>
        </row>
        <row r="1164">
          <cell r="A1164" t="str">
            <v>FCIU7007970</v>
          </cell>
          <cell r="B1164">
            <v>40</v>
          </cell>
          <cell r="C1164">
            <v>44051</v>
          </cell>
          <cell r="D1164">
            <v>18</v>
          </cell>
          <cell r="E1164" t="str">
            <v>MEDUDC384895</v>
          </cell>
          <cell r="F1164" t="str">
            <v>ICDN</v>
          </cell>
          <cell r="G1164" t="str">
            <v>A1D/32/04/1</v>
          </cell>
          <cell r="H1164" t="str">
            <v>2020</v>
          </cell>
          <cell r="I1164" t="str">
            <v>ICD</v>
          </cell>
          <cell r="J1164">
            <v>225817</v>
          </cell>
          <cell r="K1164" t="str">
            <v>ASSA ABLOY (EAST AFRICA) LIMITED</v>
          </cell>
          <cell r="L1164" t="str">
            <v>CONVENTIONAL CARGO CONVEYORS LIMITED</v>
          </cell>
          <cell r="M1164">
            <v>44069.379594907405</v>
          </cell>
          <cell r="N1164" t="str">
            <v>Pend</v>
          </cell>
          <cell r="O1164" t="str">
            <v>7  PALLETS +1 LOOSE      FRAME  OF SINGLE DOOR W VP NET WEIGHT   3274 5KGS     GROSS WEIGHT   3309 5KGS</v>
          </cell>
          <cell r="P1164" t="str">
            <v>C4</v>
          </cell>
          <cell r="Q1164" t="str">
            <v>KE</v>
          </cell>
          <cell r="R1164" t="str">
            <v>AE</v>
          </cell>
          <cell r="S1164" t="str">
            <v>3. 10 TO 20 DAYS</v>
          </cell>
          <cell r="T1164" t="str">
            <v>RELEASE PROCESS</v>
          </cell>
        </row>
        <row r="1165">
          <cell r="A1165" t="str">
            <v>PCIU8998873</v>
          </cell>
          <cell r="B1165">
            <v>40</v>
          </cell>
          <cell r="C1165">
            <v>44051</v>
          </cell>
          <cell r="D1165">
            <v>18</v>
          </cell>
          <cell r="E1165" t="str">
            <v>TAJM00101800</v>
          </cell>
          <cell r="F1165" t="str">
            <v>ICDN</v>
          </cell>
          <cell r="G1165" t="str">
            <v>A1A/34/06/1</v>
          </cell>
          <cell r="H1165" t="str">
            <v>2020</v>
          </cell>
          <cell r="I1165" t="str">
            <v>ICD</v>
          </cell>
          <cell r="J1165">
            <v>225256</v>
          </cell>
          <cell r="K1165" t="str">
            <v>YAO SHUN IMPORT AND EXPORT LIMITED</v>
          </cell>
          <cell r="L1165" t="str">
            <v>PORTS CONVEYORS LIMITED</v>
          </cell>
          <cell r="M1165">
            <v>44056.4925</v>
          </cell>
          <cell r="N1165" t="str">
            <v>Pend</v>
          </cell>
          <cell r="O1165" t="str">
            <v>948CARTONS SOLAR HEATING SYSTEM AND ACCESSORIES     TEL   254722155066 EMAIL  YAOSHUN63 GMAIL COM       TEL   254722155066 EMAIL  YAOSHUN63 GMAIL COM</v>
          </cell>
          <cell r="P1165" t="str">
            <v>C4</v>
          </cell>
          <cell r="Q1165" t="str">
            <v>KE</v>
          </cell>
          <cell r="R1165" t="str">
            <v>CN</v>
          </cell>
          <cell r="S1165" t="str">
            <v>3. 10 TO 20 DAYS</v>
          </cell>
          <cell r="T1165" t="str">
            <v>RELEASE PROCESS</v>
          </cell>
        </row>
        <row r="1166">
          <cell r="A1166" t="str">
            <v>MEDU3462659</v>
          </cell>
          <cell r="B1166">
            <v>20</v>
          </cell>
          <cell r="C1166">
            <v>44052</v>
          </cell>
          <cell r="D1166">
            <v>17</v>
          </cell>
          <cell r="E1166" t="str">
            <v>MEDUMV162836</v>
          </cell>
          <cell r="F1166" t="str">
            <v>ICDN</v>
          </cell>
          <cell r="G1166" t="str">
            <v>DG1</v>
          </cell>
          <cell r="H1166">
            <v>0</v>
          </cell>
          <cell r="I1166">
            <v>0</v>
          </cell>
          <cell r="J1166">
            <v>0</v>
          </cell>
          <cell r="K1166" t="str">
            <v>Pend</v>
          </cell>
          <cell r="L1166" t="str">
            <v>Pend</v>
          </cell>
          <cell r="M1166" t="str">
            <v>Pend</v>
          </cell>
          <cell r="N1166" t="str">
            <v>Pend</v>
          </cell>
          <cell r="O1166"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P1166" t="str">
            <v>Pend</v>
          </cell>
          <cell r="Q1166" t="str">
            <v>KE</v>
          </cell>
          <cell r="R1166" t="str">
            <v>IN</v>
          </cell>
          <cell r="S1166" t="str">
            <v>3. 10 TO 20 DAYS</v>
          </cell>
          <cell r="T1166" t="str">
            <v>PENDING DECLARATION</v>
          </cell>
        </row>
        <row r="1167">
          <cell r="A1167" t="str">
            <v>CAXU6705964</v>
          </cell>
          <cell r="B1167">
            <v>20</v>
          </cell>
          <cell r="C1167">
            <v>44052</v>
          </cell>
          <cell r="D1167">
            <v>17</v>
          </cell>
          <cell r="E1167" t="str">
            <v>AL058990</v>
          </cell>
          <cell r="F1167" t="str">
            <v>ICDN</v>
          </cell>
          <cell r="G1167" t="str">
            <v>CFS1D</v>
          </cell>
          <cell r="H1167" t="str">
            <v>2020</v>
          </cell>
          <cell r="I1167" t="str">
            <v>ICD</v>
          </cell>
          <cell r="J1167">
            <v>229099</v>
          </cell>
          <cell r="K1167" t="str">
            <v>SHIVAM ENTERPRISES LIMITED</v>
          </cell>
          <cell r="L1167" t="str">
            <v>INDUS LOGISTICS LIMITED</v>
          </cell>
          <cell r="M1167">
            <v>44068.621469907404</v>
          </cell>
          <cell r="N1167" t="str">
            <v>Pend</v>
          </cell>
          <cell r="O1167" t="str">
            <v>AC - Eagle   OH 132-20X50   50  RAW MATERIAL FOR MANUFACTURE OF PAINTS- ICD EMBAKASI</v>
          </cell>
          <cell r="P1167" t="str">
            <v>C4</v>
          </cell>
          <cell r="Q1167" t="str">
            <v>KE</v>
          </cell>
          <cell r="R1167" t="str">
            <v>EG</v>
          </cell>
          <cell r="S1167" t="str">
            <v>3. 10 TO 20 DAYS</v>
          </cell>
          <cell r="T1167" t="str">
            <v>RELEASE PROCESS</v>
          </cell>
        </row>
        <row r="1168">
          <cell r="A1168" t="str">
            <v>PCIU1934476</v>
          </cell>
          <cell r="B1168">
            <v>20</v>
          </cell>
          <cell r="C1168">
            <v>44052</v>
          </cell>
          <cell r="D1168">
            <v>17</v>
          </cell>
          <cell r="E1168" t="str">
            <v>TAJM00188700</v>
          </cell>
          <cell r="F1168" t="str">
            <v>ICDN</v>
          </cell>
          <cell r="G1168" t="str">
            <v>CFS1D</v>
          </cell>
          <cell r="H1168" t="str">
            <v>2020</v>
          </cell>
          <cell r="I1168" t="str">
            <v>ICD</v>
          </cell>
          <cell r="J1168">
            <v>229808</v>
          </cell>
          <cell r="K1168" t="str">
            <v>BETA HEALTHCARE INTERNATIONAL LIMITED</v>
          </cell>
          <cell r="L1168" t="str">
            <v>SAHARA INTERNATIONAL LOGISTICS LIMITED</v>
          </cell>
          <cell r="M1168" t="str">
            <v>Pend</v>
          </cell>
          <cell r="N1168" t="str">
            <v>Pend</v>
          </cell>
          <cell r="O1168" t="str">
            <v>780CARTONS 19500 KGS ACETYLSALICYLIC ACID BETA GRADE P O  NO   PHBP000766-3   TEL    45 70 23 07 00 FAX    45 70 23 07 08     PIN   P000591209I EMAIL   INFO KE BETASHELYS COM MOBILE    254 735992599 CONTACT   SAMUEL MUSYOKA IDF NO  E200   5326889       PIN   P000591209I EMAIL   INFO KE BETASHELYS COM MOBILE    254 735992599 CONTACT   SAMUEL MUSYOKA IDF NO  E2005326889</v>
          </cell>
          <cell r="P1168" t="str">
            <v>C4</v>
          </cell>
          <cell r="Q1168" t="str">
            <v>KE</v>
          </cell>
          <cell r="R1168" t="str">
            <v>CN</v>
          </cell>
          <cell r="S1168" t="str">
            <v>3. 10 TO 20 DAYS</v>
          </cell>
          <cell r="T1168" t="str">
            <v>PENDING DPC</v>
          </cell>
        </row>
        <row r="1169">
          <cell r="A1169" t="str">
            <v>MRKU6950555</v>
          </cell>
          <cell r="B1169">
            <v>20</v>
          </cell>
          <cell r="C1169">
            <v>44052</v>
          </cell>
          <cell r="D1169">
            <v>17</v>
          </cell>
          <cell r="E1169" t="str">
            <v>910912149</v>
          </cell>
          <cell r="F1169" t="str">
            <v>ICDN</v>
          </cell>
          <cell r="G1169" t="str">
            <v>DG1</v>
          </cell>
          <cell r="H1169" t="str">
            <v>2020</v>
          </cell>
          <cell r="I1169" t="str">
            <v>ICD</v>
          </cell>
          <cell r="J1169">
            <v>227508</v>
          </cell>
          <cell r="K1169" t="str">
            <v>DIAMOND CHEMICALS LIMITED</v>
          </cell>
          <cell r="L1169" t="str">
            <v>HAMBU FREIGHT SERVICES LTD</v>
          </cell>
          <cell r="M1169">
            <v>44061.769525462965</v>
          </cell>
          <cell r="N1169">
            <v>44068.743773148148</v>
          </cell>
          <cell r="O1169" t="str">
            <v>1 CONTAINER  624 JERRYCANS  1 CONTAINER  80 DRUMS  4 X 20  FCL CONTAIN ER   40 KGS X 1248 NOS  JERRYCANS  275 KGS X 160 NOS  DRUMS  UN APPROV ED HDPE JERRYCANS   DRUMS  HYDROCHLORIC ACID 33   H S CODE 28061000  U N NO  1789  IMO CLASS   8  PACKING GROUP II  IMDG  8174  CAS NO 7647-0 1-0  NET WEIGHT  93920 000 KGS  GROSS WEIGHT  97526 400 KGS  NET WT OFJERRYCANS  40 00 KGS  GROSS WT OF JERRYCANS  41 80 KGS  TARE WT OF JE RRYCANS  1 80 KGS  NET WT OF DRUM   275 00 KGS  GROSS WT OF DRUM   283  50 KGS  TARE WT OF DRUM  8 50 KGS  FREIGHT PREPAID      ON BEHALF OF SINO BASIC CHEMICALS CO   LTD  RM 101  MAPLE HOUSE  118 HIGH STREET  PURLEY  LONDON  ENGLAND   UNITED KINGDOM  CR8 2AD    CARRIERS RESPOSIBILITY CEASES AT DESTINATION PORT   CARGO IN TRANSIT TO ICD EMBAKASI  NAIROBI ON  CONSINEE S COST  RISK   ACCOUNT</v>
          </cell>
          <cell r="P1169" t="str">
            <v>C4</v>
          </cell>
          <cell r="Q1169" t="str">
            <v>KE</v>
          </cell>
          <cell r="R1169" t="str">
            <v>IN</v>
          </cell>
          <cell r="S1169" t="str">
            <v>3. 10 TO 20 DAYS</v>
          </cell>
          <cell r="T1169" t="str">
            <v>RELEASED BUT IN YARD</v>
          </cell>
        </row>
        <row r="1170">
          <cell r="A1170" t="str">
            <v>GLDU3650459</v>
          </cell>
          <cell r="B1170">
            <v>20</v>
          </cell>
          <cell r="C1170">
            <v>44052</v>
          </cell>
          <cell r="D1170">
            <v>17</v>
          </cell>
          <cell r="E1170" t="str">
            <v>MEDUKR428633</v>
          </cell>
          <cell r="F1170" t="str">
            <v>ICDN</v>
          </cell>
          <cell r="G1170" t="str">
            <v>A4D/13/03/2</v>
          </cell>
          <cell r="H1170">
            <v>0</v>
          </cell>
          <cell r="I1170">
            <v>0</v>
          </cell>
          <cell r="J1170">
            <v>0</v>
          </cell>
          <cell r="K1170" t="str">
            <v>Pend</v>
          </cell>
          <cell r="L1170" t="str">
            <v>Pend</v>
          </cell>
          <cell r="M1170" t="str">
            <v>Pend</v>
          </cell>
          <cell r="N1170" t="str">
            <v>Pend</v>
          </cell>
          <cell r="O1170" t="str">
            <v>OF HYDROGEN PEROXIDE OF                         HYDROGEN PEROXIDE          1440 CANSHYDROGEN          PEROXIDE  35   F G          21DAYS FREE TIME AT       DESTINATION                 EQUIPMENT ONLY             HS CODE  284700           FREIGHT PREPAID</v>
          </cell>
          <cell r="P1170" t="str">
            <v>Pend</v>
          </cell>
          <cell r="Q1170" t="str">
            <v>KE</v>
          </cell>
          <cell r="R1170" t="str">
            <v>KR</v>
          </cell>
          <cell r="S1170" t="str">
            <v>3. 10 TO 20 DAYS</v>
          </cell>
          <cell r="T1170" t="str">
            <v>PENDING DECLARATION</v>
          </cell>
        </row>
        <row r="1171">
          <cell r="A1171" t="str">
            <v>TRHU3463456</v>
          </cell>
          <cell r="B1171">
            <v>20</v>
          </cell>
          <cell r="C1171">
            <v>44052</v>
          </cell>
          <cell r="D1171">
            <v>17</v>
          </cell>
          <cell r="E1171" t="str">
            <v>NP020446</v>
          </cell>
          <cell r="F1171" t="str">
            <v>ICDN</v>
          </cell>
          <cell r="G1171" t="str">
            <v>A1B/41/03/1</v>
          </cell>
          <cell r="H1171" t="str">
            <v>2020</v>
          </cell>
          <cell r="I1171" t="str">
            <v>ICD</v>
          </cell>
          <cell r="J1171">
            <v>227850</v>
          </cell>
          <cell r="K1171" t="str">
            <v>ADAMJI MULTI SUPPLIES LTD</v>
          </cell>
          <cell r="L1171" t="str">
            <v>RAPID KATE SERVICES LIMITED</v>
          </cell>
          <cell r="M1171">
            <v>44068.749594907407</v>
          </cell>
          <cell r="N1171" t="str">
            <v>Pend</v>
          </cell>
          <cell r="O1171" t="str">
            <v>CR 132 W CANNELLINI BEANS E O 24X400G F V  CR 200 WHOLE PEELED TOMATOES E O 24X400G F V  CR 132 TOMATO PASTE 28 30 E O 24X400G F V  CR 132 BUTTER BEANS IN BR E O 24X400G F V  CR 100 BROWN BORLOTTI BEANS E O 24X400G F V  CR 200 BAKED BEANS IN T S E O 24X400G F V  CR 100 BLACK BEANS IN BR  E O 24X400G F V  CR 100 RED KIDNEY BEANS IN BR  E O 24X400G F V  CR 132 CHICK PEAS IN BRINE E O 24X400G F V  CR 100 TOMATO PASTE 28 30 12X800G F V  CR 200 WHOLE PEELED TOMATOES E O 12X800G F V  CR 200 DICED TOMATOES IN TJ 12 800G F V  CR 145 MASHED TOMATOES IN JARS 12X680G F V  CR 50 SICILIAN RED PESTO 12 180G F V  CR 30 BALSAMIC SAUCE 12X150ML F V</v>
          </cell>
          <cell r="P1171" t="str">
            <v>C4</v>
          </cell>
          <cell r="Q1171" t="str">
            <v>KE</v>
          </cell>
          <cell r="R1171" t="str">
            <v>IT</v>
          </cell>
          <cell r="S1171" t="str">
            <v>3. 10 TO 20 DAYS</v>
          </cell>
          <cell r="T1171" t="str">
            <v>RELEASE PROCESS</v>
          </cell>
        </row>
        <row r="1172">
          <cell r="A1172" t="str">
            <v>GLDU5153066</v>
          </cell>
          <cell r="B1172">
            <v>20</v>
          </cell>
          <cell r="C1172">
            <v>44052</v>
          </cell>
          <cell r="D1172">
            <v>17</v>
          </cell>
          <cell r="E1172" t="str">
            <v>DR025170</v>
          </cell>
          <cell r="F1172" t="str">
            <v>ICDN</v>
          </cell>
          <cell r="G1172" t="str">
            <v>CFS1</v>
          </cell>
          <cell r="H1172">
            <v>0</v>
          </cell>
          <cell r="I1172">
            <v>0</v>
          </cell>
          <cell r="J1172">
            <v>0</v>
          </cell>
          <cell r="K1172" t="str">
            <v>Pend</v>
          </cell>
          <cell r="L1172" t="str">
            <v>Pend</v>
          </cell>
          <cell r="M1172" t="str">
            <v>Pend</v>
          </cell>
          <cell r="N1172" t="str">
            <v>Pend</v>
          </cell>
          <cell r="O1172" t="str">
            <v>WHITE REFINED SUGAR FOR INDUSTRIAL USE  - ICD EMBAKASI</v>
          </cell>
          <cell r="P1172" t="str">
            <v>Pend</v>
          </cell>
          <cell r="Q1172" t="str">
            <v>KE</v>
          </cell>
          <cell r="R1172" t="str">
            <v>ZA</v>
          </cell>
          <cell r="S1172" t="str">
            <v>3. 10 TO 20 DAYS</v>
          </cell>
          <cell r="T1172" t="str">
            <v>PENDING DECLARATION</v>
          </cell>
        </row>
        <row r="1173">
          <cell r="A1173" t="str">
            <v>HAMU1305288</v>
          </cell>
          <cell r="B1173">
            <v>40</v>
          </cell>
          <cell r="C1173">
            <v>44052</v>
          </cell>
          <cell r="D1173">
            <v>17</v>
          </cell>
          <cell r="E1173" t="str">
            <v>HLCUDX3200735684</v>
          </cell>
          <cell r="F1173" t="str">
            <v>ICDN</v>
          </cell>
          <cell r="G1173" t="str">
            <v>M0A/50/01/0</v>
          </cell>
          <cell r="H1173">
            <v>0</v>
          </cell>
          <cell r="I1173">
            <v>0</v>
          </cell>
          <cell r="J1173">
            <v>0</v>
          </cell>
          <cell r="K1173" t="str">
            <v>Pend</v>
          </cell>
          <cell r="L1173" t="str">
            <v>Pend</v>
          </cell>
          <cell r="M1173" t="str">
            <v>Pend</v>
          </cell>
          <cell r="N1173" t="str">
            <v>Pend</v>
          </cell>
          <cell r="O1173"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173" t="str">
            <v>Pend</v>
          </cell>
          <cell r="Q1173" t="str">
            <v>KE</v>
          </cell>
          <cell r="R1173" t="str">
            <v>AE</v>
          </cell>
          <cell r="S1173" t="str">
            <v>3. 10 TO 20 DAYS</v>
          </cell>
          <cell r="T1173" t="str">
            <v>PENDING DECLARATION</v>
          </cell>
        </row>
        <row r="1174">
          <cell r="A1174" t="str">
            <v>MEDU5253128</v>
          </cell>
          <cell r="B1174">
            <v>20</v>
          </cell>
          <cell r="C1174">
            <v>44052</v>
          </cell>
          <cell r="D1174">
            <v>17</v>
          </cell>
          <cell r="E1174" t="str">
            <v>MEDUDN242430</v>
          </cell>
          <cell r="F1174" t="str">
            <v>ICDN</v>
          </cell>
          <cell r="G1174" t="str">
            <v>M0A/50/01/0</v>
          </cell>
          <cell r="H1174">
            <v>0</v>
          </cell>
          <cell r="I1174">
            <v>0</v>
          </cell>
          <cell r="J1174">
            <v>0</v>
          </cell>
          <cell r="K1174" t="str">
            <v>Pend</v>
          </cell>
          <cell r="L1174" t="str">
            <v>Pend</v>
          </cell>
          <cell r="M1174" t="str">
            <v>Pend</v>
          </cell>
          <cell r="N1174" t="str">
            <v>Pend</v>
          </cell>
          <cell r="O1174" t="str">
            <v>1 X 20 GP CONTAINER CONTAI NING 500 X 10KG BAGS PROVI MI DAIRY BASEMIX 120 X 25K G BAGS CHIC PULLET REARING BMX MED  3 5  2 5   280 X  25KG BAGS MAX CARE ORGANI  C 80 X 25KG BAGS MAX CARE  EXTRA 120 X 25KG BAGS PROV IMI BROILER STARTER BASEMI X MED 8 X 25KG BAGS CHICKE N FLAVOUR 6 X 25KG BAGS DA IRY and BEEF FLAVOR  VIG 131 51   IDF NO   E2007356663  HS CODE   2309 90  SHIPPED ON BOARD FREIGHT PREPAID</v>
          </cell>
          <cell r="P1174" t="str">
            <v>Pend</v>
          </cell>
          <cell r="Q1174" t="str">
            <v>KE</v>
          </cell>
          <cell r="R1174" t="str">
            <v>ZA</v>
          </cell>
          <cell r="S1174" t="str">
            <v>3. 10 TO 20 DAYS</v>
          </cell>
          <cell r="T1174" t="str">
            <v>PENDING DECLARATION</v>
          </cell>
        </row>
        <row r="1175">
          <cell r="A1175" t="str">
            <v>UACU8306530</v>
          </cell>
          <cell r="B1175">
            <v>40</v>
          </cell>
          <cell r="C1175">
            <v>44052</v>
          </cell>
          <cell r="D1175">
            <v>17</v>
          </cell>
          <cell r="E1175" t="str">
            <v>HLCUGOT200514010</v>
          </cell>
          <cell r="F1175" t="str">
            <v>ICDN</v>
          </cell>
          <cell r="G1175" t="str">
            <v>M1A/12/02/2</v>
          </cell>
          <cell r="H1175">
            <v>0</v>
          </cell>
          <cell r="I1175">
            <v>0</v>
          </cell>
          <cell r="J1175">
            <v>0</v>
          </cell>
          <cell r="K1175" t="str">
            <v>Pend</v>
          </cell>
          <cell r="L1175" t="str">
            <v>Pend</v>
          </cell>
          <cell r="M1175" t="str">
            <v>Pend</v>
          </cell>
          <cell r="N1175" t="str">
            <v>Pend</v>
          </cell>
          <cell r="O1175" t="str">
            <v>USED HOUSEHOLD GOODS AND PERSONAL EFFECTS HS CODE  99050000 OSA CONTRACT NUMBER  S20EBI003 HS CODE 94 03 10</v>
          </cell>
          <cell r="P1175" t="str">
            <v>Pend</v>
          </cell>
          <cell r="Q1175" t="str">
            <v>KE</v>
          </cell>
          <cell r="R1175" t="str">
            <v>SE</v>
          </cell>
          <cell r="S1175" t="str">
            <v>3. 10 TO 20 DAYS</v>
          </cell>
          <cell r="T1175" t="str">
            <v>PENDING DECLARATION</v>
          </cell>
        </row>
        <row r="1176">
          <cell r="A1176" t="str">
            <v>LMCU1154005</v>
          </cell>
          <cell r="B1176">
            <v>20</v>
          </cell>
          <cell r="C1176">
            <v>44052</v>
          </cell>
          <cell r="D1176">
            <v>17</v>
          </cell>
          <cell r="E1176" t="str">
            <v>AL059282</v>
          </cell>
          <cell r="F1176" t="str">
            <v>ICDN</v>
          </cell>
          <cell r="G1176" t="str">
            <v>M1A/39/02/1</v>
          </cell>
          <cell r="H1176" t="str">
            <v>2020</v>
          </cell>
          <cell r="I1176" t="str">
            <v>ICD</v>
          </cell>
          <cell r="J1176">
            <v>228623</v>
          </cell>
          <cell r="K1176" t="str">
            <v>SEWECO PAINTS LIMITED</v>
          </cell>
          <cell r="L1176" t="str">
            <v xml:space="preserve">ABSOLUTE FREIGHT SERVICES AND LOGISTICS </v>
          </cell>
          <cell r="M1176">
            <v>44068.762037037035</v>
          </cell>
          <cell r="N1176" t="str">
            <v>Pend</v>
          </cell>
          <cell r="O1176" t="str">
            <v>80 Drums X 200 K G   SNDA - Eagle  COCX35-97 60 70  Raw materials for manufacture of paints - ICD EMBAKASI</v>
          </cell>
          <cell r="P1176" t="str">
            <v>C4</v>
          </cell>
          <cell r="Q1176" t="str">
            <v>KE</v>
          </cell>
          <cell r="R1176" t="str">
            <v>EG</v>
          </cell>
          <cell r="S1176" t="str">
            <v>3. 10 TO 20 DAYS</v>
          </cell>
          <cell r="T1176" t="str">
            <v>RELEASE PROCESS</v>
          </cell>
        </row>
        <row r="1177">
          <cell r="A1177" t="str">
            <v>TCNU7742563</v>
          </cell>
          <cell r="B1177">
            <v>40</v>
          </cell>
          <cell r="C1177">
            <v>44052</v>
          </cell>
          <cell r="D1177">
            <v>17</v>
          </cell>
          <cell r="E1177" t="str">
            <v>MEDUOM025351</v>
          </cell>
          <cell r="F1177" t="str">
            <v>ICDN</v>
          </cell>
          <cell r="G1177" t="str">
            <v>A1C/36/06/0</v>
          </cell>
          <cell r="H1177" t="str">
            <v>2020</v>
          </cell>
          <cell r="I1177" t="str">
            <v>ICD</v>
          </cell>
          <cell r="J1177">
            <v>227820</v>
          </cell>
          <cell r="K1177" t="str">
            <v>FRIGOKEN LTD</v>
          </cell>
          <cell r="L1177" t="str">
            <v>HOMELAND FREIGHT LIMITED</v>
          </cell>
          <cell r="M1177" t="str">
            <v>Pend</v>
          </cell>
          <cell r="N1177" t="str">
            <v>Pend</v>
          </cell>
          <cell r="O1177" t="str">
            <v>255 528 PCS of 580 ML Frig oken Jar Shrink-wrapped on wooden pallets</v>
          </cell>
          <cell r="P1177" t="str">
            <v>C4</v>
          </cell>
          <cell r="Q1177" t="str">
            <v>KE</v>
          </cell>
          <cell r="R1177" t="str">
            <v>OM</v>
          </cell>
          <cell r="S1177" t="str">
            <v>3. 10 TO 20 DAYS</v>
          </cell>
          <cell r="T1177" t="str">
            <v>PENDING DPC</v>
          </cell>
        </row>
        <row r="1178">
          <cell r="A1178" t="str">
            <v>LMCU1103461</v>
          </cell>
          <cell r="B1178">
            <v>20</v>
          </cell>
          <cell r="C1178">
            <v>44052</v>
          </cell>
          <cell r="D1178">
            <v>17</v>
          </cell>
          <cell r="E1178" t="str">
            <v>AL059314</v>
          </cell>
          <cell r="F1178" t="str">
            <v>ICDN</v>
          </cell>
          <cell r="G1178" t="str">
            <v>M2A/47/03/2</v>
          </cell>
          <cell r="H1178" t="str">
            <v>2020</v>
          </cell>
          <cell r="I1178" t="str">
            <v>ICD</v>
          </cell>
          <cell r="J1178">
            <v>229121</v>
          </cell>
          <cell r="K1178" t="str">
            <v>SHIVAM ENTERPRISES LIMITED</v>
          </cell>
          <cell r="L1178" t="str">
            <v>INDUS LOGISTICS LIMITED</v>
          </cell>
          <cell r="M1178" t="str">
            <v>Pend</v>
          </cell>
          <cell r="N1178" t="str">
            <v>Pend</v>
          </cell>
          <cell r="O1178" t="str">
            <v>Classified into   - 80 DRUMS X 190 K G  NET MA - Eagle  SW50-46 55 60  42 DRUMS X 50 K G  NET C - Eagle   SA85 50   50  80 DRUMS X 50 K G  NET C - Eagle VV50 55  55  RAW MATERIAL FOR MANUFACTURE OF PAINTS - ICD EMBAKASI</v>
          </cell>
          <cell r="P1178" t="str">
            <v>C4</v>
          </cell>
          <cell r="Q1178" t="str">
            <v>KE</v>
          </cell>
          <cell r="R1178" t="str">
            <v>EG</v>
          </cell>
          <cell r="S1178" t="str">
            <v>3. 10 TO 20 DAYS</v>
          </cell>
          <cell r="T1178" t="str">
            <v>PENDING DPC</v>
          </cell>
        </row>
        <row r="1179">
          <cell r="A1179" t="str">
            <v>PONU7908762</v>
          </cell>
          <cell r="B1179">
            <v>40</v>
          </cell>
          <cell r="C1179">
            <v>44052</v>
          </cell>
          <cell r="D1179">
            <v>17</v>
          </cell>
          <cell r="E1179" t="str">
            <v>203903911</v>
          </cell>
          <cell r="F1179" t="str">
            <v>ICDN</v>
          </cell>
          <cell r="G1179" t="str">
            <v>A1C/48/05/3</v>
          </cell>
          <cell r="H1179">
            <v>0</v>
          </cell>
          <cell r="I1179">
            <v>0</v>
          </cell>
          <cell r="J1179">
            <v>0</v>
          </cell>
          <cell r="K1179" t="str">
            <v>Pend</v>
          </cell>
          <cell r="L1179" t="str">
            <v>Pend</v>
          </cell>
          <cell r="M1179" t="str">
            <v>Pend</v>
          </cell>
          <cell r="N1179" t="str">
            <v>Pend</v>
          </cell>
          <cell r="O1179" t="str">
            <v>INTRANSIT TO ICD EMBAKASI NAIROBI  LOUNGE SOFA  HS CODE 9401610000  BA R STOOL  HS CODE 9403600000  RESTAURANT CHAIRS  HS CODE 9403600000  BA NQUET CHAIRS  HS CODE 9403600000  LEATHER SOFA SET  HS CODE 9401610000 KITCHEN HOOD  HS CODE 9403400000  RESTAURANT TABLES  HS CODE 9403600 000  STAINLESS STEEL KITCHEN SHELF   WORK TABLE  HS CODE 9403200000  KITCHEN FRYER GRIDDLE GRILL  BURNER   BAIN MARIE  HS CODE 8516600000  E SPRESSO CAPUCCINO COFFEE MACHINE  HS CODE 8516710000  COFFEE BEAN GRIN DER  HS CODE 8516710000  20SQM WOODEN STAGE WITH ALUMINIUM FRAME  HS C ODE 9505900000    N M</v>
          </cell>
          <cell r="P1179" t="str">
            <v>Pend</v>
          </cell>
          <cell r="Q1179" t="str">
            <v>KE</v>
          </cell>
          <cell r="R1179" t="str">
            <v>CN</v>
          </cell>
          <cell r="S1179" t="str">
            <v>3. 10 TO 20 DAYS</v>
          </cell>
          <cell r="T1179" t="str">
            <v>PENDING DECLARATION</v>
          </cell>
        </row>
        <row r="1180">
          <cell r="A1180" t="str">
            <v>FCIU9970973</v>
          </cell>
          <cell r="B1180">
            <v>40</v>
          </cell>
          <cell r="C1180">
            <v>44052</v>
          </cell>
          <cell r="D1180">
            <v>17</v>
          </cell>
          <cell r="E1180" t="str">
            <v>COSU6269620730</v>
          </cell>
          <cell r="F1180" t="str">
            <v>ICDN</v>
          </cell>
          <cell r="G1180" t="str">
            <v>A1C/66/03/1</v>
          </cell>
          <cell r="H1180" t="str">
            <v>2020</v>
          </cell>
          <cell r="I1180" t="str">
            <v>ICD</v>
          </cell>
          <cell r="J1180">
            <v>227120</v>
          </cell>
          <cell r="K1180" t="str">
            <v>EAKO HOLDINGS LIMITED</v>
          </cell>
          <cell r="L1180" t="str">
            <v>SONGHONG FREIGHT SERVICES LIMITED</v>
          </cell>
          <cell r="M1180">
            <v>44057.519224537034</v>
          </cell>
          <cell r="N1180" t="str">
            <v>Pend</v>
          </cell>
          <cell r="O1180" t="str">
            <v>PU  LEATHER  UPHOLSTERY FABRIC  FACE MASK MACHINE  LED CABINET LIGHTING   PACKING MACHINE    SEWING MACHINE  ELECTRIC CUTTER SOFA ACCESSORIES    IRON WIRE  TEL +86-17662902578  PLACE OF DELIVERY ICDE</v>
          </cell>
          <cell r="P1180" t="str">
            <v>C4</v>
          </cell>
          <cell r="Q1180" t="str">
            <v>KE</v>
          </cell>
          <cell r="R1180" t="str">
            <v>CN</v>
          </cell>
          <cell r="S1180" t="str">
            <v>3. 10 TO 20 DAYS</v>
          </cell>
          <cell r="T1180" t="str">
            <v>RELEASE PROCESS</v>
          </cell>
        </row>
        <row r="1181">
          <cell r="A1181" t="str">
            <v>BMOU5027650</v>
          </cell>
          <cell r="B1181">
            <v>40</v>
          </cell>
          <cell r="C1181">
            <v>44052</v>
          </cell>
          <cell r="D1181">
            <v>17</v>
          </cell>
          <cell r="E1181" t="str">
            <v>COSU6270172190</v>
          </cell>
          <cell r="F1181" t="str">
            <v>ICDN</v>
          </cell>
          <cell r="G1181" t="str">
            <v>A1C/44/05/3</v>
          </cell>
          <cell r="H1181" t="str">
            <v>2020</v>
          </cell>
          <cell r="I1181" t="str">
            <v>ICD</v>
          </cell>
          <cell r="J1181">
            <v>225222</v>
          </cell>
          <cell r="K1181" t="str">
            <v>CROWN SOLUTIONS LIMITED</v>
          </cell>
          <cell r="L1181" t="str">
            <v>INDUS LOGISTICS LIMITED</v>
          </cell>
          <cell r="M1181">
            <v>44050.832407407404</v>
          </cell>
          <cell r="N1181" t="str">
            <v>Pend</v>
          </cell>
          <cell r="O1181" t="str">
            <v>TWO CRANK HOSPITAL BED   21 DAYS FREE DETENTION   AT DESTINATION  REF NO  SHU 1447185   PLACE OF DELIVERY PORT CLEARANCE</v>
          </cell>
          <cell r="P1181" t="str">
            <v>C4</v>
          </cell>
          <cell r="Q1181" t="str">
            <v>KE</v>
          </cell>
          <cell r="R1181" t="str">
            <v>CN</v>
          </cell>
          <cell r="S1181" t="str">
            <v>3. 10 TO 20 DAYS</v>
          </cell>
          <cell r="T1181" t="str">
            <v>RELEASE PROCESS</v>
          </cell>
        </row>
        <row r="1182">
          <cell r="A1182" t="str">
            <v>MRKU2079348</v>
          </cell>
          <cell r="B1182">
            <v>40</v>
          </cell>
          <cell r="C1182">
            <v>44052</v>
          </cell>
          <cell r="D1182">
            <v>17</v>
          </cell>
          <cell r="E1182" t="str">
            <v>203136043</v>
          </cell>
          <cell r="F1182" t="str">
            <v>ICDN</v>
          </cell>
          <cell r="G1182" t="str">
            <v>A1D/14/05/3</v>
          </cell>
          <cell r="H1182" t="str">
            <v>2020</v>
          </cell>
          <cell r="I1182" t="str">
            <v>ICD</v>
          </cell>
          <cell r="J1182">
            <v>226141</v>
          </cell>
          <cell r="K1182" t="str">
            <v>GRAGAB AGENCIES COMPANY LIMITED</v>
          </cell>
          <cell r="L1182" t="str">
            <v>FASTLANE LOGISTICS SYSTEMS LIMITED</v>
          </cell>
          <cell r="M1182" t="str">
            <v>Pend</v>
          </cell>
          <cell r="N1182" t="str">
            <v>Pend</v>
          </cell>
          <cell r="O1182"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P1182" t="str">
            <v>C4</v>
          </cell>
          <cell r="Q1182" t="str">
            <v>KE</v>
          </cell>
          <cell r="R1182" t="str">
            <v>IN</v>
          </cell>
          <cell r="S1182" t="str">
            <v>3. 10 TO 20 DAYS</v>
          </cell>
          <cell r="T1182" t="str">
            <v>PENDING DPC</v>
          </cell>
        </row>
        <row r="1183">
          <cell r="A1183" t="str">
            <v>TGHU1470177</v>
          </cell>
          <cell r="B1183">
            <v>20</v>
          </cell>
          <cell r="C1183">
            <v>44052</v>
          </cell>
          <cell r="D1183">
            <v>17</v>
          </cell>
          <cell r="E1183" t="str">
            <v>AL058981</v>
          </cell>
          <cell r="F1183" t="str">
            <v>ICDN</v>
          </cell>
          <cell r="G1183" t="str">
            <v>A1B/47/06/1</v>
          </cell>
          <cell r="H1183" t="str">
            <v>2020</v>
          </cell>
          <cell r="I1183" t="str">
            <v>ICD</v>
          </cell>
          <cell r="J1183">
            <v>229615</v>
          </cell>
          <cell r="K1183" t="str">
            <v>SHIVAM ENTERPRISES LIMITED</v>
          </cell>
          <cell r="L1183" t="str">
            <v>INDUS LOGISTICS LIMITED</v>
          </cell>
          <cell r="M1183" t="str">
            <v>Pend</v>
          </cell>
          <cell r="N1183" t="str">
            <v>Pend</v>
          </cell>
          <cell r="O1183" t="str">
            <v>80 DRUMS X 2 50 K G  NET USP - Eagle  BF 36 6 2 62  RAW MATERIAL FOR MANUFACTURE OF PAINTS  - ICD EMBAKASI</v>
          </cell>
          <cell r="P1183" t="str">
            <v>C4</v>
          </cell>
          <cell r="Q1183" t="str">
            <v>KE</v>
          </cell>
          <cell r="R1183" t="str">
            <v>EG</v>
          </cell>
          <cell r="S1183" t="str">
            <v>3. 10 TO 20 DAYS</v>
          </cell>
          <cell r="T1183" t="str">
            <v>PENDING DPC</v>
          </cell>
        </row>
        <row r="1184">
          <cell r="A1184" t="str">
            <v>TCKU1531677</v>
          </cell>
          <cell r="B1184">
            <v>20</v>
          </cell>
          <cell r="C1184">
            <v>44052</v>
          </cell>
          <cell r="D1184">
            <v>17</v>
          </cell>
          <cell r="E1184" t="str">
            <v>BC017930</v>
          </cell>
          <cell r="F1184" t="str">
            <v>ICDN</v>
          </cell>
          <cell r="G1184" t="str">
            <v>A1B/45/02/3</v>
          </cell>
          <cell r="H1184" t="str">
            <v>2020</v>
          </cell>
          <cell r="I1184" t="str">
            <v>ICD</v>
          </cell>
          <cell r="J1184">
            <v>226385</v>
          </cell>
          <cell r="K1184" t="str">
            <v>KENYA MEDICAL SUPPLIES AGENCY</v>
          </cell>
          <cell r="L1184" t="str">
            <v>CONTINENTAL LOGISTICS NETWORKS LTD</v>
          </cell>
          <cell r="M1184">
            <v>44056.504259259258</v>
          </cell>
          <cell r="N1184" t="str">
            <v>Pend</v>
          </cell>
          <cell r="O1184" t="str">
            <v>PLASTIC MATERIALS FOR LABORATORY USE</v>
          </cell>
          <cell r="P1184" t="str">
            <v>C4</v>
          </cell>
          <cell r="Q1184" t="str">
            <v>KE</v>
          </cell>
          <cell r="R1184" t="str">
            <v>ES</v>
          </cell>
          <cell r="S1184" t="str">
            <v>3. 10 TO 20 DAYS</v>
          </cell>
          <cell r="T1184" t="str">
            <v>RELEASE PROCESS</v>
          </cell>
        </row>
        <row r="1185">
          <cell r="A1185" t="str">
            <v>LMCU1215564</v>
          </cell>
          <cell r="B1185">
            <v>20</v>
          </cell>
          <cell r="C1185">
            <v>44052</v>
          </cell>
          <cell r="D1185">
            <v>17</v>
          </cell>
          <cell r="E1185" t="str">
            <v>DR025170</v>
          </cell>
          <cell r="F1185" t="str">
            <v>ICDN</v>
          </cell>
          <cell r="G1185" t="str">
            <v>CFS1</v>
          </cell>
          <cell r="H1185">
            <v>0</v>
          </cell>
          <cell r="I1185">
            <v>0</v>
          </cell>
          <cell r="J1185">
            <v>0</v>
          </cell>
          <cell r="K1185" t="str">
            <v>Pend</v>
          </cell>
          <cell r="L1185" t="str">
            <v>Pend</v>
          </cell>
          <cell r="M1185" t="str">
            <v>Pend</v>
          </cell>
          <cell r="N1185" t="str">
            <v>Pend</v>
          </cell>
          <cell r="O1185" t="str">
            <v>WHITE REFINED SUGAR FOR INDUSTRIAL USE  - ICD EMBAKASI</v>
          </cell>
          <cell r="P1185" t="str">
            <v>Pend</v>
          </cell>
          <cell r="Q1185" t="str">
            <v>KE</v>
          </cell>
          <cell r="R1185" t="str">
            <v>ZA</v>
          </cell>
          <cell r="S1185" t="str">
            <v>3. 10 TO 20 DAYS</v>
          </cell>
          <cell r="T1185" t="str">
            <v>PENDING DECLARATION</v>
          </cell>
        </row>
        <row r="1186">
          <cell r="A1186" t="str">
            <v>GLDU7272001</v>
          </cell>
          <cell r="B1186">
            <v>40</v>
          </cell>
          <cell r="C1186">
            <v>44052</v>
          </cell>
          <cell r="D1186">
            <v>17</v>
          </cell>
          <cell r="E1186" t="str">
            <v>MEDUOM025351</v>
          </cell>
          <cell r="F1186" t="str">
            <v>ICDN</v>
          </cell>
          <cell r="G1186" t="str">
            <v>A1D/22/03/1</v>
          </cell>
          <cell r="H1186" t="str">
            <v>2020</v>
          </cell>
          <cell r="I1186" t="str">
            <v>ICD</v>
          </cell>
          <cell r="J1186">
            <v>227820</v>
          </cell>
          <cell r="K1186" t="str">
            <v>FRIGOKEN LTD</v>
          </cell>
          <cell r="L1186" t="str">
            <v>HOMELAND FREIGHT LIMITED</v>
          </cell>
          <cell r="M1186" t="str">
            <v>Pend</v>
          </cell>
          <cell r="N1186" t="str">
            <v>Pend</v>
          </cell>
          <cell r="O1186" t="str">
            <v>255 528 PCS of 580 ML Frig oken Jar Shrink-wrapped on wooden pallets</v>
          </cell>
          <cell r="P1186" t="str">
            <v>C4</v>
          </cell>
          <cell r="Q1186" t="str">
            <v>KE</v>
          </cell>
          <cell r="R1186" t="str">
            <v>OM</v>
          </cell>
          <cell r="S1186" t="str">
            <v>3. 10 TO 20 DAYS</v>
          </cell>
          <cell r="T1186" t="str">
            <v>PENDING DPC</v>
          </cell>
        </row>
        <row r="1187">
          <cell r="A1187" t="str">
            <v>CSNU7237566</v>
          </cell>
          <cell r="B1187">
            <v>40</v>
          </cell>
          <cell r="C1187">
            <v>44052</v>
          </cell>
          <cell r="D1187">
            <v>17</v>
          </cell>
          <cell r="E1187" t="str">
            <v>COSU6267015200</v>
          </cell>
          <cell r="F1187" t="str">
            <v>ICDN</v>
          </cell>
          <cell r="G1187" t="str">
            <v>A1C/40/06/3</v>
          </cell>
          <cell r="H1187" t="str">
            <v>2020</v>
          </cell>
          <cell r="I1187" t="str">
            <v>ICD</v>
          </cell>
          <cell r="J1187">
            <v>227095</v>
          </cell>
          <cell r="K1187" t="str">
            <v>CHINA RAILWAY NO5 ENGINEERING GROUP COMP</v>
          </cell>
          <cell r="L1187" t="str">
            <v>CONTINENTAL LOGISTICS NETWORKS LTD</v>
          </cell>
          <cell r="M1187">
            <v>44062.674953703703</v>
          </cell>
          <cell r="N1187" t="str">
            <v>Pend</v>
          </cell>
          <cell r="O1187" t="str">
            <v>GUARDRAIL GUARDRAIL POST   POST    POST   POST   POST   POST    POST   SPACER CAPS   REFLECTOR  BOLTS AND NUTS  BOLTS AND NUTS  BOLTS AND NUTS   FAX 0086-851-86518529      CTC MR  DUAN YIHAN  TEL +254 742408333 PLACE OF DELIVERY PORT CLEARANCE</v>
          </cell>
          <cell r="P1187" t="str">
            <v>C4</v>
          </cell>
          <cell r="Q1187" t="str">
            <v>KE</v>
          </cell>
          <cell r="R1187" t="str">
            <v>CN</v>
          </cell>
          <cell r="S1187" t="str">
            <v>3. 10 TO 20 DAYS</v>
          </cell>
          <cell r="T1187" t="str">
            <v>RELEASE PROCESS</v>
          </cell>
        </row>
        <row r="1188">
          <cell r="A1188" t="str">
            <v>CBHU9143262</v>
          </cell>
          <cell r="B1188">
            <v>40</v>
          </cell>
          <cell r="C1188">
            <v>44052</v>
          </cell>
          <cell r="D1188">
            <v>17</v>
          </cell>
          <cell r="E1188" t="str">
            <v>COSU6267015200</v>
          </cell>
          <cell r="F1188" t="str">
            <v>ICDN</v>
          </cell>
          <cell r="G1188" t="str">
            <v>A1A/66/03/1</v>
          </cell>
          <cell r="H1188" t="str">
            <v>2020</v>
          </cell>
          <cell r="I1188" t="str">
            <v>ICD</v>
          </cell>
          <cell r="J1188">
            <v>227095</v>
          </cell>
          <cell r="K1188" t="str">
            <v>CHINA RAILWAY NO5 ENGINEERING GROUP COMP</v>
          </cell>
          <cell r="L1188" t="str">
            <v>CONTINENTAL LOGISTICS NETWORKS LTD</v>
          </cell>
          <cell r="M1188">
            <v>44062.674953703703</v>
          </cell>
          <cell r="N1188" t="str">
            <v>Pend</v>
          </cell>
          <cell r="O1188" t="str">
            <v>GUARDRAIL GUARDRAIL POST   POST    POST   POST   POST   POST    POST   SPACER CAPS   REFLECTOR  BOLTS AND NUTS  BOLTS AND NUTS  BOLTS AND NUTS   FAX 0086-851-86518529      CTC MR  DUAN YIHAN  TEL +254 742408333 PLACE OF DELIVERY PORT CLEARANCE</v>
          </cell>
          <cell r="P1188" t="str">
            <v>C4</v>
          </cell>
          <cell r="Q1188" t="str">
            <v>KE</v>
          </cell>
          <cell r="R1188" t="str">
            <v>CN</v>
          </cell>
          <cell r="S1188" t="str">
            <v>3. 10 TO 20 DAYS</v>
          </cell>
          <cell r="T1188" t="str">
            <v>RELEASE PROCESS</v>
          </cell>
        </row>
        <row r="1189">
          <cell r="A1189" t="str">
            <v>GESU6922338</v>
          </cell>
          <cell r="B1189">
            <v>40</v>
          </cell>
          <cell r="C1189">
            <v>44052</v>
          </cell>
          <cell r="D1189">
            <v>17</v>
          </cell>
          <cell r="E1189" t="str">
            <v>COSU6267015200</v>
          </cell>
          <cell r="F1189" t="str">
            <v>ICDN</v>
          </cell>
          <cell r="G1189" t="str">
            <v>M0B/60/03/1</v>
          </cell>
          <cell r="H1189" t="str">
            <v>2020</v>
          </cell>
          <cell r="I1189" t="str">
            <v>ICD</v>
          </cell>
          <cell r="J1189">
            <v>227095</v>
          </cell>
          <cell r="K1189" t="str">
            <v>CHINA RAILWAY NO5 ENGINEERING GROUP COMP</v>
          </cell>
          <cell r="L1189" t="str">
            <v>CONTINENTAL LOGISTICS NETWORKS LTD</v>
          </cell>
          <cell r="M1189">
            <v>44062.674953703703</v>
          </cell>
          <cell r="N1189" t="str">
            <v>Pend</v>
          </cell>
          <cell r="O1189" t="str">
            <v>GUARDRAIL GUARDRAIL POST   POST    POST   POST   POST   POST    POST   SPACER CAPS   REFLECTOR  BOLTS AND NUTS  BOLTS AND NUTS  BOLTS AND NUTS   FAX 0086-851-86518529      CTC MR  DUAN YIHAN  TEL +254 742408333 PLACE OF DELIVERY PORT CLEARANCE</v>
          </cell>
          <cell r="P1189" t="str">
            <v>C4</v>
          </cell>
          <cell r="Q1189" t="str">
            <v>KE</v>
          </cell>
          <cell r="R1189" t="str">
            <v>CN</v>
          </cell>
          <cell r="S1189" t="str">
            <v>3. 10 TO 20 DAYS</v>
          </cell>
          <cell r="T1189" t="str">
            <v>RELEASE PROCESS</v>
          </cell>
        </row>
        <row r="1190">
          <cell r="A1190" t="str">
            <v>CSNU7277300</v>
          </cell>
          <cell r="B1190">
            <v>40</v>
          </cell>
          <cell r="C1190">
            <v>44052</v>
          </cell>
          <cell r="D1190">
            <v>17</v>
          </cell>
          <cell r="E1190" t="str">
            <v>COSU6267015200</v>
          </cell>
          <cell r="F1190" t="str">
            <v>ICDN</v>
          </cell>
          <cell r="G1190" t="str">
            <v>M0B/60/03/2</v>
          </cell>
          <cell r="H1190" t="str">
            <v>2020</v>
          </cell>
          <cell r="I1190" t="str">
            <v>ICD</v>
          </cell>
          <cell r="J1190">
            <v>227095</v>
          </cell>
          <cell r="K1190" t="str">
            <v>CHINA RAILWAY NO5 ENGINEERING GROUP COMP</v>
          </cell>
          <cell r="L1190" t="str">
            <v>CONTINENTAL LOGISTICS NETWORKS LTD</v>
          </cell>
          <cell r="M1190">
            <v>44062.674953703703</v>
          </cell>
          <cell r="N1190" t="str">
            <v>Pend</v>
          </cell>
          <cell r="O1190" t="str">
            <v>GUARDRAIL GUARDRAIL POST   POST    POST   POST   POST   POST    POST   SPACER CAPS   REFLECTOR  BOLTS AND NUTS  BOLTS AND NUTS  BOLTS AND NUTS   FAX 0086-851-86518529      CTC MR  DUAN YIHAN  TEL +254 742408333 PLACE OF DELIVERY PORT CLEARANCE</v>
          </cell>
          <cell r="P1190" t="str">
            <v>C4</v>
          </cell>
          <cell r="Q1190" t="str">
            <v>KE</v>
          </cell>
          <cell r="R1190" t="str">
            <v>CN</v>
          </cell>
          <cell r="S1190" t="str">
            <v>3. 10 TO 20 DAYS</v>
          </cell>
          <cell r="T1190" t="str">
            <v>RELEASE PROCESS</v>
          </cell>
        </row>
        <row r="1191">
          <cell r="A1191" t="str">
            <v>BMOU4559370</v>
          </cell>
          <cell r="B1191">
            <v>40</v>
          </cell>
          <cell r="C1191">
            <v>44052</v>
          </cell>
          <cell r="D1191">
            <v>17</v>
          </cell>
          <cell r="E1191" t="str">
            <v>HLCUDX3200735684</v>
          </cell>
          <cell r="F1191" t="str">
            <v>ICDN</v>
          </cell>
          <cell r="G1191" t="str">
            <v>A1C/56/03/3</v>
          </cell>
          <cell r="H1191">
            <v>0</v>
          </cell>
          <cell r="I1191">
            <v>0</v>
          </cell>
          <cell r="J1191">
            <v>0</v>
          </cell>
          <cell r="K1191" t="str">
            <v>Pend</v>
          </cell>
          <cell r="L1191" t="str">
            <v>Pend</v>
          </cell>
          <cell r="M1191" t="str">
            <v>Pend</v>
          </cell>
          <cell r="N1191" t="str">
            <v>Pend</v>
          </cell>
          <cell r="O1191"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191" t="str">
            <v>Pend</v>
          </cell>
          <cell r="Q1191" t="str">
            <v>KE</v>
          </cell>
          <cell r="R1191" t="str">
            <v>AE</v>
          </cell>
          <cell r="S1191" t="str">
            <v>3. 10 TO 20 DAYS</v>
          </cell>
          <cell r="T1191" t="str">
            <v>PENDING DECLARATION</v>
          </cell>
        </row>
        <row r="1192">
          <cell r="A1192" t="str">
            <v>CSNU6765661</v>
          </cell>
          <cell r="B1192">
            <v>40</v>
          </cell>
          <cell r="C1192">
            <v>44052</v>
          </cell>
          <cell r="D1192">
            <v>17</v>
          </cell>
          <cell r="E1192" t="str">
            <v>COSU6269039630</v>
          </cell>
          <cell r="F1192" t="str">
            <v>ICDN</v>
          </cell>
          <cell r="G1192" t="str">
            <v>A1D/24/04/2</v>
          </cell>
          <cell r="H1192" t="str">
            <v>2020</v>
          </cell>
          <cell r="I1192" t="str">
            <v>ICD</v>
          </cell>
          <cell r="J1192">
            <v>226166</v>
          </cell>
          <cell r="K1192" t="str">
            <v>AFRILIGHTING MANUFACTURING LIMITED</v>
          </cell>
          <cell r="L1192" t="str">
            <v>SUPER FIRST FORWARDERS LIMITED</v>
          </cell>
          <cell r="M1192" t="str">
            <v>Pend</v>
          </cell>
          <cell r="N1192" t="str">
            <v>Pend</v>
          </cell>
          <cell r="O1192" t="str">
            <v>AUTO BODY PARTS  TEL +254 710889902   EMAIL BECKGLASS2003 ALIYUN  COM  PIN NO P051417858R PLACE OF DELIVERY ICDE</v>
          </cell>
          <cell r="P1192" t="str">
            <v>C4</v>
          </cell>
          <cell r="Q1192" t="str">
            <v>KE</v>
          </cell>
          <cell r="R1192" t="str">
            <v>CN</v>
          </cell>
          <cell r="S1192" t="str">
            <v>3. 10 TO 20 DAYS</v>
          </cell>
          <cell r="T1192" t="str">
            <v>PENDING DPC</v>
          </cell>
        </row>
        <row r="1193">
          <cell r="A1193" t="str">
            <v>TGBU5126661</v>
          </cell>
          <cell r="B1193">
            <v>40</v>
          </cell>
          <cell r="C1193">
            <v>44052</v>
          </cell>
          <cell r="D1193">
            <v>17</v>
          </cell>
          <cell r="E1193" t="str">
            <v>COSU6267015200</v>
          </cell>
          <cell r="F1193" t="str">
            <v>ICDN</v>
          </cell>
          <cell r="G1193" t="str">
            <v>A1A/62/04/3</v>
          </cell>
          <cell r="H1193" t="str">
            <v>2020</v>
          </cell>
          <cell r="I1193" t="str">
            <v>ICD</v>
          </cell>
          <cell r="J1193">
            <v>227095</v>
          </cell>
          <cell r="K1193" t="str">
            <v>CHINA RAILWAY NO5 ENGINEERING GROUP COMP</v>
          </cell>
          <cell r="L1193" t="str">
            <v>CONTINENTAL LOGISTICS NETWORKS LTD</v>
          </cell>
          <cell r="M1193">
            <v>44062.674953703703</v>
          </cell>
          <cell r="N1193" t="str">
            <v>Pend</v>
          </cell>
          <cell r="O1193" t="str">
            <v>GUARDRAIL GUARDRAIL POST   POST    POST   POST   POST   POST    POST   SPACER CAPS   REFLECTOR  BOLTS AND NUTS  BOLTS AND NUTS  BOLTS AND NUTS   FAX 0086-851-86518529      CTC MR  DUAN YIHAN  TEL +254 742408333 PLACE OF DELIVERY PORT CLEARANCE</v>
          </cell>
          <cell r="P1193" t="str">
            <v>C4</v>
          </cell>
          <cell r="Q1193" t="str">
            <v>KE</v>
          </cell>
          <cell r="R1193" t="str">
            <v>CN</v>
          </cell>
          <cell r="S1193" t="str">
            <v>3. 10 TO 20 DAYS</v>
          </cell>
          <cell r="T1193" t="str">
            <v>RELEASE PROCESS</v>
          </cell>
        </row>
        <row r="1194">
          <cell r="A1194" t="str">
            <v>UACU5442297</v>
          </cell>
          <cell r="B1194">
            <v>40</v>
          </cell>
          <cell r="C1194">
            <v>44052</v>
          </cell>
          <cell r="D1194">
            <v>17</v>
          </cell>
          <cell r="E1194" t="str">
            <v>HLCUDX3200735684</v>
          </cell>
          <cell r="F1194" t="str">
            <v>ICDN</v>
          </cell>
          <cell r="G1194" t="str">
            <v>A1C/56/06/1</v>
          </cell>
          <cell r="H1194">
            <v>0</v>
          </cell>
          <cell r="I1194">
            <v>0</v>
          </cell>
          <cell r="J1194">
            <v>0</v>
          </cell>
          <cell r="K1194" t="str">
            <v>Pend</v>
          </cell>
          <cell r="L1194" t="str">
            <v>Pend</v>
          </cell>
          <cell r="M1194" t="str">
            <v>Pend</v>
          </cell>
          <cell r="N1194" t="str">
            <v>Pend</v>
          </cell>
          <cell r="O1194"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194" t="str">
            <v>Pend</v>
          </cell>
          <cell r="Q1194" t="str">
            <v>KE</v>
          </cell>
          <cell r="R1194" t="str">
            <v>AE</v>
          </cell>
          <cell r="S1194" t="str">
            <v>3. 10 TO 20 DAYS</v>
          </cell>
          <cell r="T1194" t="str">
            <v>PENDING DECLARATION</v>
          </cell>
        </row>
        <row r="1195">
          <cell r="A1195" t="str">
            <v>CSNU6194834</v>
          </cell>
          <cell r="B1195">
            <v>40</v>
          </cell>
          <cell r="C1195">
            <v>44052</v>
          </cell>
          <cell r="D1195">
            <v>17</v>
          </cell>
          <cell r="E1195" t="str">
            <v>COSU6267015200</v>
          </cell>
          <cell r="F1195" t="str">
            <v>ICDN</v>
          </cell>
          <cell r="G1195" t="str">
            <v>A1A/62/04/2</v>
          </cell>
          <cell r="H1195" t="str">
            <v>2020</v>
          </cell>
          <cell r="I1195" t="str">
            <v>ICD</v>
          </cell>
          <cell r="J1195">
            <v>227095</v>
          </cell>
          <cell r="K1195" t="str">
            <v>CHINA RAILWAY NO5 ENGINEERING GROUP COMP</v>
          </cell>
          <cell r="L1195" t="str">
            <v>CONTINENTAL LOGISTICS NETWORKS LTD</v>
          </cell>
          <cell r="M1195">
            <v>44062.674953703703</v>
          </cell>
          <cell r="N1195" t="str">
            <v>Pend</v>
          </cell>
          <cell r="O1195" t="str">
            <v>GUARDRAIL GUARDRAIL POST   POST    POST   POST   POST   POST    POST   SPACER CAPS   REFLECTOR  BOLTS AND NUTS  BOLTS AND NUTS  BOLTS AND NUTS   FAX 0086-851-86518529      CTC MR  DUAN YIHAN  TEL +254 742408333 PLACE OF DELIVERY PORT CLEARANCE</v>
          </cell>
          <cell r="P1195" t="str">
            <v>C4</v>
          </cell>
          <cell r="Q1195" t="str">
            <v>KE</v>
          </cell>
          <cell r="R1195" t="str">
            <v>CN</v>
          </cell>
          <cell r="S1195" t="str">
            <v>3. 10 TO 20 DAYS</v>
          </cell>
          <cell r="T1195" t="str">
            <v>RELEASE PROCESS</v>
          </cell>
        </row>
        <row r="1196">
          <cell r="A1196" t="str">
            <v>OOCU7227954</v>
          </cell>
          <cell r="B1196">
            <v>40</v>
          </cell>
          <cell r="C1196">
            <v>44052</v>
          </cell>
          <cell r="D1196">
            <v>17</v>
          </cell>
          <cell r="E1196" t="str">
            <v>OOLU4108466940</v>
          </cell>
          <cell r="F1196" t="str">
            <v>ICDN</v>
          </cell>
          <cell r="G1196" t="str">
            <v>A1C/80/05/3</v>
          </cell>
          <cell r="H1196">
            <v>0</v>
          </cell>
          <cell r="I1196">
            <v>0</v>
          </cell>
          <cell r="J1196">
            <v>0</v>
          </cell>
          <cell r="K1196" t="str">
            <v>Pend</v>
          </cell>
          <cell r="L1196" t="str">
            <v>Pend</v>
          </cell>
          <cell r="M1196" t="str">
            <v>Pend</v>
          </cell>
          <cell r="N1196" t="str">
            <v>Pend</v>
          </cell>
          <cell r="O1196"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P1196" t="str">
            <v>Pend</v>
          </cell>
          <cell r="Q1196" t="str">
            <v>KE</v>
          </cell>
          <cell r="R1196" t="str">
            <v>CN</v>
          </cell>
          <cell r="S1196" t="str">
            <v>3. 10 TO 20 DAYS</v>
          </cell>
          <cell r="T1196" t="str">
            <v>PENDING DECLARATION</v>
          </cell>
        </row>
        <row r="1197">
          <cell r="A1197" t="str">
            <v>OOCU6493517</v>
          </cell>
          <cell r="B1197">
            <v>40</v>
          </cell>
          <cell r="C1197">
            <v>44052</v>
          </cell>
          <cell r="D1197">
            <v>17</v>
          </cell>
          <cell r="E1197" t="str">
            <v>OOLU2643412680</v>
          </cell>
          <cell r="F1197" t="str">
            <v>ICDN</v>
          </cell>
          <cell r="G1197" t="str">
            <v>A2C/10/02/2</v>
          </cell>
          <cell r="H1197" t="str">
            <v>2020</v>
          </cell>
          <cell r="I1197" t="str">
            <v>ICD</v>
          </cell>
          <cell r="J1197">
            <v>228585</v>
          </cell>
          <cell r="K1197" t="str">
            <v>SUNFLAG TEXTILE AND KNITWEAR MILLS LTD</v>
          </cell>
          <cell r="L1197" t="str">
            <v>RAPID KATE SERVICES LIMITED</v>
          </cell>
          <cell r="M1197" t="str">
            <v>Pend</v>
          </cell>
          <cell r="N1197" t="str">
            <v>Pend</v>
          </cell>
          <cell r="O1197" t="str">
            <v>150D 48F HIM SD RW AA GRADE L C REF NO TF-20181-00018 ADDRESS OF THE SHIPPING COMPANY AGENT IN  KENYA  RAIS SHIPPING SERVICES  KENYA  LTD INCHCAPE HOUSE  2ND FLOOR MOMBASA 87684-80100 KENYA TEL   254 0 41 2319463 HS CODE 5402 3300 PLACE OF DELIVERY PORT CLEARANCE</v>
          </cell>
          <cell r="P1197" t="str">
            <v>C4</v>
          </cell>
          <cell r="Q1197" t="str">
            <v>KE</v>
          </cell>
          <cell r="R1197" t="str">
            <v>CN</v>
          </cell>
          <cell r="S1197" t="str">
            <v>3. 10 TO 20 DAYS</v>
          </cell>
          <cell r="T1197" t="str">
            <v>PENDING DPC</v>
          </cell>
        </row>
        <row r="1198">
          <cell r="A1198" t="str">
            <v>OOCU7441082</v>
          </cell>
          <cell r="B1198">
            <v>40</v>
          </cell>
          <cell r="C1198">
            <v>44052</v>
          </cell>
          <cell r="D1198">
            <v>17</v>
          </cell>
          <cell r="E1198" t="str">
            <v>OOLU4108466940</v>
          </cell>
          <cell r="F1198" t="str">
            <v>ICDN</v>
          </cell>
          <cell r="G1198" t="str">
            <v>A1A/66/05/2</v>
          </cell>
          <cell r="H1198">
            <v>0</v>
          </cell>
          <cell r="I1198">
            <v>0</v>
          </cell>
          <cell r="J1198">
            <v>0</v>
          </cell>
          <cell r="K1198" t="str">
            <v>Pend</v>
          </cell>
          <cell r="L1198" t="str">
            <v>Pend</v>
          </cell>
          <cell r="M1198" t="str">
            <v>Pend</v>
          </cell>
          <cell r="N1198" t="str">
            <v>Pend</v>
          </cell>
          <cell r="O1198"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P1198" t="str">
            <v>Pend</v>
          </cell>
          <cell r="Q1198" t="str">
            <v>KE</v>
          </cell>
          <cell r="R1198" t="str">
            <v>CN</v>
          </cell>
          <cell r="S1198" t="str">
            <v>3. 10 TO 20 DAYS</v>
          </cell>
          <cell r="T1198" t="str">
            <v>PENDING DECLARATION</v>
          </cell>
        </row>
        <row r="1199">
          <cell r="A1199" t="str">
            <v>TCLU5143893</v>
          </cell>
          <cell r="B1199">
            <v>40</v>
          </cell>
          <cell r="C1199">
            <v>44052</v>
          </cell>
          <cell r="D1199">
            <v>17</v>
          </cell>
          <cell r="E1199" t="str">
            <v>MUC0157709</v>
          </cell>
          <cell r="F1199" t="str">
            <v>ICDN</v>
          </cell>
          <cell r="G1199" t="str">
            <v>A1C/10/02/2</v>
          </cell>
          <cell r="H1199" t="str">
            <v>2020</v>
          </cell>
          <cell r="I1199" t="str">
            <v>ICD</v>
          </cell>
          <cell r="J1199">
            <v>227779</v>
          </cell>
          <cell r="K1199" t="str">
            <v>KENYA BREWERIES LIMITED</v>
          </cell>
          <cell r="L1199" t="str">
            <v>BOLLORE TRANSPORT AND LOGISTICS KENYA LI</v>
          </cell>
          <cell r="M1199" t="str">
            <v>Pend</v>
          </cell>
          <cell r="N1199" t="str">
            <v>Pend</v>
          </cell>
          <cell r="O1199" t="str">
            <v>PRECIPITATOR PARTS ALL AS PER INV  BETHTUSK752020 PRECIPITATOR PARTS ALL AS PER INV  BETHTUSK752020 H S  CODE 8421 3925 FREIGHT PREPAID GENERAL CMA CGM TERMS AND CONDITIONS TO BE FOUND UNDER WWW CMA-CGM COM</v>
          </cell>
          <cell r="P1199" t="str">
            <v>C4</v>
          </cell>
          <cell r="Q1199" t="str">
            <v>KE</v>
          </cell>
          <cell r="R1199" t="str">
            <v>DE</v>
          </cell>
          <cell r="S1199" t="str">
            <v>3. 10 TO 20 DAYS</v>
          </cell>
          <cell r="T1199" t="str">
            <v>PENDING DPC</v>
          </cell>
        </row>
        <row r="1200">
          <cell r="A1200" t="str">
            <v>CSNU6350557</v>
          </cell>
          <cell r="B1200">
            <v>40</v>
          </cell>
          <cell r="C1200">
            <v>44052</v>
          </cell>
          <cell r="D1200">
            <v>17</v>
          </cell>
          <cell r="E1200" t="str">
            <v>OOLU4108466940</v>
          </cell>
          <cell r="F1200" t="str">
            <v>ICDN</v>
          </cell>
          <cell r="G1200" t="str">
            <v>A1A/66/04/3</v>
          </cell>
          <cell r="H1200">
            <v>0</v>
          </cell>
          <cell r="I1200">
            <v>0</v>
          </cell>
          <cell r="J1200">
            <v>0</v>
          </cell>
          <cell r="K1200" t="str">
            <v>Pend</v>
          </cell>
          <cell r="L1200" t="str">
            <v>Pend</v>
          </cell>
          <cell r="M1200" t="str">
            <v>Pend</v>
          </cell>
          <cell r="N1200" t="str">
            <v>Pend</v>
          </cell>
          <cell r="O1200"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P1200" t="str">
            <v>Pend</v>
          </cell>
          <cell r="Q1200" t="str">
            <v>KE</v>
          </cell>
          <cell r="R1200" t="str">
            <v>CN</v>
          </cell>
          <cell r="S1200" t="str">
            <v>3. 10 TO 20 DAYS</v>
          </cell>
          <cell r="T1200" t="str">
            <v>PENDING DECLARATION</v>
          </cell>
        </row>
        <row r="1201">
          <cell r="A1201" t="str">
            <v>MEDU8322515</v>
          </cell>
          <cell r="B1201">
            <v>40</v>
          </cell>
          <cell r="C1201">
            <v>44052</v>
          </cell>
          <cell r="D1201">
            <v>17</v>
          </cell>
          <cell r="E1201" t="str">
            <v>MEDUMV159618</v>
          </cell>
          <cell r="F1201" t="str">
            <v>ICDN</v>
          </cell>
          <cell r="G1201" t="str">
            <v>A1D/26/05/4</v>
          </cell>
          <cell r="H1201">
            <v>0</v>
          </cell>
          <cell r="I1201">
            <v>0</v>
          </cell>
          <cell r="J1201">
            <v>0</v>
          </cell>
          <cell r="K1201" t="str">
            <v>Pend</v>
          </cell>
          <cell r="L1201" t="str">
            <v>Pend</v>
          </cell>
          <cell r="M1201" t="str">
            <v>Pend</v>
          </cell>
          <cell r="N1201" t="str">
            <v>Pend</v>
          </cell>
          <cell r="O1201" t="str">
            <v>1080 Bag LINEAR LOW DENSIT Y POLYETHYLENE ROTOMOULDIN G POWDER - BLACK COLOR INV OICE NO    004 2020-21 DT   28 06 2020 S BILL NO   36 80252 DT   08 07 2020 NET  WT   27000 00 KGS FREIGHT  PREPAID    DISTRICT  TAX P AYER PIN   P051654648N Con tact Person  Mr  Dipakbhai Patel  Phone  +254 733644  466  EMAIL ID  mrslimited  yahoo com CARRIER RESPONSI BILITY CEASES AT MOMBASA P ORT KENYA CARGO IN TRANSIT TO ELDORET ON CONSIGNEE S  A C  14 DAYS FREE TIME ON  LINE DEMURRAGE   DETENTIO  N CHARGES FROM DISCHARGE A T PORT OF DISCHARGE</v>
          </cell>
          <cell r="P1201" t="str">
            <v>Pend</v>
          </cell>
          <cell r="Q1201" t="str">
            <v>KE</v>
          </cell>
          <cell r="R1201" t="str">
            <v>IN</v>
          </cell>
          <cell r="S1201" t="str">
            <v>3. 10 TO 20 DAYS</v>
          </cell>
          <cell r="T1201" t="str">
            <v>PENDING DECLARATION</v>
          </cell>
        </row>
        <row r="1202">
          <cell r="A1202" t="str">
            <v>MRKU2195688</v>
          </cell>
          <cell r="B1202">
            <v>40</v>
          </cell>
          <cell r="C1202">
            <v>44052</v>
          </cell>
          <cell r="D1202">
            <v>17</v>
          </cell>
          <cell r="E1202" t="str">
            <v>203136043</v>
          </cell>
          <cell r="F1202" t="str">
            <v>ICDN</v>
          </cell>
          <cell r="G1202" t="str">
            <v>A1C/26/03/3</v>
          </cell>
          <cell r="H1202" t="str">
            <v>2020</v>
          </cell>
          <cell r="I1202" t="str">
            <v>ICD</v>
          </cell>
          <cell r="J1202">
            <v>226141</v>
          </cell>
          <cell r="K1202" t="str">
            <v>GRAGAB AGENCIES COMPANY LIMITED</v>
          </cell>
          <cell r="L1202" t="str">
            <v>FASTLANE LOGISTICS SYSTEMS LIMITED</v>
          </cell>
          <cell r="M1202" t="str">
            <v>Pend</v>
          </cell>
          <cell r="N1202" t="str">
            <v>Pend</v>
          </cell>
          <cell r="O1202"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P1202" t="str">
            <v>C4</v>
          </cell>
          <cell r="Q1202" t="str">
            <v>KE</v>
          </cell>
          <cell r="R1202" t="str">
            <v>IN</v>
          </cell>
          <cell r="S1202" t="str">
            <v>3. 10 TO 20 DAYS</v>
          </cell>
          <cell r="T1202" t="str">
            <v>PENDING DPC</v>
          </cell>
        </row>
        <row r="1203">
          <cell r="A1203" t="str">
            <v>MSKU9913562</v>
          </cell>
          <cell r="B1203">
            <v>40</v>
          </cell>
          <cell r="C1203">
            <v>44052</v>
          </cell>
          <cell r="D1203">
            <v>17</v>
          </cell>
          <cell r="E1203" t="str">
            <v>203136043</v>
          </cell>
          <cell r="F1203" t="str">
            <v>ICDN</v>
          </cell>
          <cell r="G1203" t="str">
            <v>A1A/50/05/3</v>
          </cell>
          <cell r="H1203" t="str">
            <v>2020</v>
          </cell>
          <cell r="I1203" t="str">
            <v>ICD</v>
          </cell>
          <cell r="J1203">
            <v>226141</v>
          </cell>
          <cell r="K1203" t="str">
            <v>GRAGAB AGENCIES COMPANY LIMITED</v>
          </cell>
          <cell r="L1203" t="str">
            <v>FASTLANE LOGISTICS SYSTEMS LIMITED</v>
          </cell>
          <cell r="M1203" t="str">
            <v>Pend</v>
          </cell>
          <cell r="N1203" t="str">
            <v>Pend</v>
          </cell>
          <cell r="O1203"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P1203" t="str">
            <v>C4</v>
          </cell>
          <cell r="Q1203" t="str">
            <v>KE</v>
          </cell>
          <cell r="R1203" t="str">
            <v>IN</v>
          </cell>
          <cell r="S1203" t="str">
            <v>3. 10 TO 20 DAYS</v>
          </cell>
          <cell r="T1203" t="str">
            <v>PENDING DPC</v>
          </cell>
        </row>
        <row r="1204">
          <cell r="A1204" t="str">
            <v>CBHU6350456</v>
          </cell>
          <cell r="B1204">
            <v>40</v>
          </cell>
          <cell r="C1204">
            <v>44052</v>
          </cell>
          <cell r="D1204">
            <v>17</v>
          </cell>
          <cell r="E1204" t="str">
            <v>COSU6267682370</v>
          </cell>
          <cell r="F1204" t="str">
            <v>ICDN</v>
          </cell>
          <cell r="G1204" t="str">
            <v>A1D/30/03/2</v>
          </cell>
          <cell r="H1204" t="str">
            <v>2020</v>
          </cell>
          <cell r="I1204" t="str">
            <v>ICD</v>
          </cell>
          <cell r="J1204">
            <v>225348</v>
          </cell>
          <cell r="K1204" t="str">
            <v>THRIVE BUILDING MATERIALS LIMITED</v>
          </cell>
          <cell r="L1204" t="str">
            <v>SKYLUX LOGISTICS LIMITED</v>
          </cell>
          <cell r="M1204" t="str">
            <v>Pend</v>
          </cell>
          <cell r="N1204" t="str">
            <v>Pend</v>
          </cell>
          <cell r="O1204" t="str">
            <v>ROCK WOOL TUBE  SUBMERSIBLE PUMP   GLASS CLOTH   CONTACT MS ZHANG   PHONE +254 757372958  EMAIL THRIVEBUILDINGMATERIALS  GMAIL COM PLACE OF DELIVERY PORT CLEARANCE</v>
          </cell>
          <cell r="P1204" t="str">
            <v>C4</v>
          </cell>
          <cell r="Q1204" t="str">
            <v>KE</v>
          </cell>
          <cell r="R1204" t="str">
            <v>CN</v>
          </cell>
          <cell r="S1204" t="str">
            <v>3. 10 TO 20 DAYS</v>
          </cell>
          <cell r="T1204" t="str">
            <v>PENDING DPC</v>
          </cell>
        </row>
        <row r="1205">
          <cell r="A1205" t="str">
            <v>SUDU8812252</v>
          </cell>
          <cell r="B1205">
            <v>40</v>
          </cell>
          <cell r="C1205">
            <v>44052</v>
          </cell>
          <cell r="D1205">
            <v>17</v>
          </cell>
          <cell r="E1205" t="str">
            <v>203136043</v>
          </cell>
          <cell r="F1205" t="str">
            <v>ICDN</v>
          </cell>
          <cell r="G1205" t="str">
            <v>A1C/18/05/3</v>
          </cell>
          <cell r="H1205" t="str">
            <v>2020</v>
          </cell>
          <cell r="I1205" t="str">
            <v>ICD</v>
          </cell>
          <cell r="J1205">
            <v>226141</v>
          </cell>
          <cell r="K1205" t="str">
            <v>GRAGAB AGENCIES COMPANY LIMITED</v>
          </cell>
          <cell r="L1205" t="str">
            <v>FASTLANE LOGISTICS SYSTEMS LIMITED</v>
          </cell>
          <cell r="M1205" t="str">
            <v>Pend</v>
          </cell>
          <cell r="N1205" t="str">
            <v>Pend</v>
          </cell>
          <cell r="O1205"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P1205" t="str">
            <v>C4</v>
          </cell>
          <cell r="Q1205" t="str">
            <v>KE</v>
          </cell>
          <cell r="R1205" t="str">
            <v>IN</v>
          </cell>
          <cell r="S1205" t="str">
            <v>3. 10 TO 20 DAYS</v>
          </cell>
          <cell r="T1205" t="str">
            <v>PENDING DPC</v>
          </cell>
        </row>
        <row r="1206">
          <cell r="A1206" t="str">
            <v>TLLU4503740</v>
          </cell>
          <cell r="B1206">
            <v>40</v>
          </cell>
          <cell r="C1206">
            <v>44052</v>
          </cell>
          <cell r="D1206">
            <v>17</v>
          </cell>
          <cell r="E1206" t="str">
            <v>COSU6267870320W</v>
          </cell>
          <cell r="F1206" t="str">
            <v>ICDN</v>
          </cell>
          <cell r="G1206" t="str">
            <v>A1C/18/02/2</v>
          </cell>
          <cell r="H1206" t="str">
            <v>2020</v>
          </cell>
          <cell r="I1206" t="str">
            <v>ICD</v>
          </cell>
          <cell r="J1206">
            <v>226226</v>
          </cell>
          <cell r="K1206" t="str">
            <v xml:space="preserve">M A R U B E N I     C O R P O R A T I O </v>
          </cell>
          <cell r="L1206" t="str">
            <v>BOLLORE TRANSPORT AND LOGISTICS KENYA LI</v>
          </cell>
          <cell r="M1206" t="str">
            <v>Pend</v>
          </cell>
          <cell r="N1206" t="str">
            <v>Pend</v>
          </cell>
          <cell r="O1206" t="str">
            <v>PARTIAL SHIPMENT OF MASTER  LIST ITEM NO  Q 1   MANDATORY SPARE  PARTS-MECHANICAL   SPARE PARTS FOR COOLING TOWER  DRIFT ELIMINATORS  INFILL   AND SPRAYERS FOR COOLING TOWER  COMPONENT PART OF GOODS  WITH STANDARD   ACCESSORIES OF GOODS WHICH ARE NECESSARY FOR OLKARIA I   ADDITIONAL   UNIT 6 POWER DEVELOPMENT PROJECT   SHIPMENT NO   FE56  INVOICE NO   9PHX0379 MASTER LIST   DFN415 232 011   DATED 7TH JUNE  2019  PLACE OF DELIVERY ICDE</v>
          </cell>
          <cell r="P1206" t="str">
            <v>C4</v>
          </cell>
          <cell r="Q1206" t="str">
            <v>KE</v>
          </cell>
          <cell r="R1206" t="str">
            <v>CN</v>
          </cell>
          <cell r="S1206" t="str">
            <v>3. 10 TO 20 DAYS</v>
          </cell>
          <cell r="T1206" t="str">
            <v>PENDING DPC</v>
          </cell>
        </row>
        <row r="1207">
          <cell r="A1207" t="str">
            <v>TGHU0622589</v>
          </cell>
          <cell r="B1207">
            <v>20</v>
          </cell>
          <cell r="C1207">
            <v>44052</v>
          </cell>
          <cell r="D1207">
            <v>17</v>
          </cell>
          <cell r="E1207" t="str">
            <v>FSH0203201</v>
          </cell>
          <cell r="F1207" t="str">
            <v>ICDN</v>
          </cell>
          <cell r="G1207" t="str">
            <v>A1B/31/05/2</v>
          </cell>
          <cell r="H1207" t="str">
            <v>2020</v>
          </cell>
          <cell r="I1207" t="str">
            <v>ICD</v>
          </cell>
          <cell r="J1207">
            <v>224120</v>
          </cell>
          <cell r="K1207" t="str">
            <v>TILE AND CARPET CENTRE LIMITED</v>
          </cell>
          <cell r="L1207" t="str">
            <v>INDUS LOGISTICS LIMITED</v>
          </cell>
          <cell r="M1207">
            <v>44048.525092592594</v>
          </cell>
          <cell r="N1207" t="str">
            <v>Pend</v>
          </cell>
          <cell r="O1207" t="str">
            <v>PORCELAIN TILES HS CODE 69072290   EMAIL  SAMUELG-TILECENTRE COM FREIGHT PREPAID</v>
          </cell>
          <cell r="P1207" t="str">
            <v>C4</v>
          </cell>
          <cell r="Q1207" t="str">
            <v>KE</v>
          </cell>
          <cell r="R1207" t="str">
            <v>CN</v>
          </cell>
          <cell r="S1207" t="str">
            <v>3. 10 TO 20 DAYS</v>
          </cell>
          <cell r="T1207" t="str">
            <v>RELEASE PROCESS</v>
          </cell>
        </row>
        <row r="1208">
          <cell r="A1208" t="str">
            <v>TGBU6221386</v>
          </cell>
          <cell r="B1208">
            <v>40</v>
          </cell>
          <cell r="C1208">
            <v>44052</v>
          </cell>
          <cell r="D1208">
            <v>17</v>
          </cell>
          <cell r="E1208" t="str">
            <v>HLCUDX3200735684</v>
          </cell>
          <cell r="F1208" t="str">
            <v>ICDN</v>
          </cell>
          <cell r="G1208" t="str">
            <v>A1A/58/04/1</v>
          </cell>
          <cell r="H1208">
            <v>0</v>
          </cell>
          <cell r="I1208">
            <v>0</v>
          </cell>
          <cell r="J1208">
            <v>0</v>
          </cell>
          <cell r="K1208" t="str">
            <v>Pend</v>
          </cell>
          <cell r="L1208" t="str">
            <v>Pend</v>
          </cell>
          <cell r="M1208" t="str">
            <v>Pend</v>
          </cell>
          <cell r="N1208" t="str">
            <v>Pend</v>
          </cell>
          <cell r="O1208"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208" t="str">
            <v>Pend</v>
          </cell>
          <cell r="Q1208" t="str">
            <v>KE</v>
          </cell>
          <cell r="R1208" t="str">
            <v>AE</v>
          </cell>
          <cell r="S1208" t="str">
            <v>3. 10 TO 20 DAYS</v>
          </cell>
          <cell r="T1208" t="str">
            <v>PENDING DECLARATION</v>
          </cell>
        </row>
        <row r="1209">
          <cell r="A1209" t="str">
            <v>CCLU7193618</v>
          </cell>
          <cell r="B1209">
            <v>40</v>
          </cell>
          <cell r="C1209">
            <v>44052</v>
          </cell>
          <cell r="D1209">
            <v>17</v>
          </cell>
          <cell r="E1209" t="str">
            <v>COSU6268090306</v>
          </cell>
          <cell r="F1209" t="str">
            <v>ICDN</v>
          </cell>
          <cell r="G1209" t="str">
            <v>A2D/08/02/3</v>
          </cell>
          <cell r="H1209" t="str">
            <v>2020</v>
          </cell>
          <cell r="I1209" t="str">
            <v>ICD</v>
          </cell>
          <cell r="J1209">
            <v>228836</v>
          </cell>
          <cell r="K1209" t="str">
            <v>JOSHUA NDERITU CHIRA</v>
          </cell>
          <cell r="L1209" t="str">
            <v>SONGHONG FREIGHT SERVICES LIMITED</v>
          </cell>
          <cell r="M1209">
            <v>44064.647361111114</v>
          </cell>
          <cell r="N1209">
            <v>44065.666805555556</v>
          </cell>
          <cell r="O1209" t="str">
            <v>MOTORCYCLE SPARE PARTS   21 DAYS FREE DETENTION   AT DESTINATION  REF NO  SHU 1447185  PLACE OF DELIVERY ICDE</v>
          </cell>
          <cell r="P1209" t="str">
            <v>C4</v>
          </cell>
          <cell r="Q1209" t="str">
            <v>KE</v>
          </cell>
          <cell r="R1209" t="str">
            <v>CN</v>
          </cell>
          <cell r="S1209" t="str">
            <v>3. 10 TO 20 DAYS</v>
          </cell>
          <cell r="T1209" t="str">
            <v>RELEASED BUT IN YARD</v>
          </cell>
        </row>
        <row r="1210">
          <cell r="A1210" t="str">
            <v>BSIU9549196</v>
          </cell>
          <cell r="B1210">
            <v>40</v>
          </cell>
          <cell r="C1210">
            <v>44052</v>
          </cell>
          <cell r="D1210">
            <v>17</v>
          </cell>
          <cell r="E1210" t="str">
            <v>MUC0157709</v>
          </cell>
          <cell r="F1210" t="str">
            <v>ICDN</v>
          </cell>
          <cell r="G1210" t="str">
            <v>SHED1</v>
          </cell>
          <cell r="H1210" t="str">
            <v>2020</v>
          </cell>
          <cell r="I1210" t="str">
            <v>ICD</v>
          </cell>
          <cell r="J1210">
            <v>227779</v>
          </cell>
          <cell r="K1210" t="str">
            <v>KENYA BREWERIES LIMITED</v>
          </cell>
          <cell r="L1210" t="str">
            <v>BOLLORE TRANSPORT AND LOGISTICS KENYA LI</v>
          </cell>
          <cell r="M1210" t="str">
            <v>Pend</v>
          </cell>
          <cell r="N1210" t="str">
            <v>Pend</v>
          </cell>
          <cell r="O1210" t="str">
            <v>PRECIPITATOR PARTS ALL AS PER INV  BETHTUSK752020 PRECIPITATOR PARTS ALL AS PER INV  BETHTUSK752020 H S  CODE 8421 3925 FREIGHT PREPAID GENERAL CMA CGM TERMS AND CONDITIONS TO BE FOUND UNDER WWW CMA-CGM COM</v>
          </cell>
          <cell r="P1210" t="str">
            <v>C4</v>
          </cell>
          <cell r="Q1210" t="str">
            <v>KE</v>
          </cell>
          <cell r="R1210" t="str">
            <v>DE</v>
          </cell>
          <cell r="S1210" t="str">
            <v>3. 10 TO 20 DAYS</v>
          </cell>
          <cell r="T1210" t="str">
            <v>PENDING DPC</v>
          </cell>
        </row>
        <row r="1211">
          <cell r="A1211" t="str">
            <v>BMOU5444870</v>
          </cell>
          <cell r="B1211">
            <v>40</v>
          </cell>
          <cell r="C1211">
            <v>44052</v>
          </cell>
          <cell r="D1211">
            <v>17</v>
          </cell>
          <cell r="E1211" t="str">
            <v>143075184729</v>
          </cell>
          <cell r="F1211" t="str">
            <v>ICDN</v>
          </cell>
          <cell r="G1211" t="str">
            <v>SHED1</v>
          </cell>
          <cell r="H1211" t="str">
            <v>2020</v>
          </cell>
          <cell r="I1211" t="str">
            <v>ICD</v>
          </cell>
          <cell r="J1211">
            <v>229487</v>
          </cell>
          <cell r="K1211" t="str">
            <v>EASY POWER LTD</v>
          </cell>
          <cell r="L1211" t="str">
            <v>MARINE EXPRESS LOGISTICS LIMITED</v>
          </cell>
          <cell r="M1211">
            <v>44067.695833333331</v>
          </cell>
          <cell r="N1211" t="str">
            <v>Pend</v>
          </cell>
          <cell r="O1211" t="str">
            <v>TRAVEL CHARGERMINI AMPLIFIERTRAVEL SHAVERASSORTED MANIATURE RADIOSSWAP PER FAX 0579-85456762  N M TRAVEL CHARGER MINI AMPLIFIER TRAVEL SHAVER ASSORTED MANIATURE RADIOS SWAPPER  FAX 0579-85456762</v>
          </cell>
          <cell r="P1211" t="str">
            <v>C4</v>
          </cell>
          <cell r="Q1211" t="str">
            <v>KE</v>
          </cell>
          <cell r="R1211" t="str">
            <v>CN</v>
          </cell>
          <cell r="S1211" t="str">
            <v>3. 10 TO 20 DAYS</v>
          </cell>
          <cell r="T1211" t="str">
            <v>RELEASE PROCESS</v>
          </cell>
        </row>
        <row r="1212">
          <cell r="A1212" t="str">
            <v>PCIU8997270</v>
          </cell>
          <cell r="B1212">
            <v>40</v>
          </cell>
          <cell r="C1212">
            <v>44052</v>
          </cell>
          <cell r="D1212">
            <v>17</v>
          </cell>
          <cell r="E1212" t="str">
            <v>TAED00074400</v>
          </cell>
          <cell r="F1212" t="str">
            <v>ICDN</v>
          </cell>
          <cell r="G1212" t="str">
            <v>A1D/46/05/3</v>
          </cell>
          <cell r="H1212" t="str">
            <v>2020</v>
          </cell>
          <cell r="I1212" t="str">
            <v>ICD</v>
          </cell>
          <cell r="J1212">
            <v>229462</v>
          </cell>
          <cell r="K1212" t="str">
            <v>QINGDAO TYRES LIMITED</v>
          </cell>
          <cell r="L1212" t="str">
            <v>ZAMIN ENTERPRISES COMPANY  LIMITED</v>
          </cell>
          <cell r="M1212" t="str">
            <v>Pend</v>
          </cell>
          <cell r="N1212" t="str">
            <v>Pend</v>
          </cell>
          <cell r="O1212" t="str">
            <v>TYRE AND ADVERTISEMENTS HS CODE  401120 20 401110 00 21 DAYS FREE DETENTION AND DEMURRAGE AT DESTINATION   TEL   002524732824242 EMAIL   QINGDAOTYRE GMAIL COM</v>
          </cell>
          <cell r="P1212" t="str">
            <v>C4</v>
          </cell>
          <cell r="Q1212" t="str">
            <v>KE</v>
          </cell>
          <cell r="R1212" t="str">
            <v>CN</v>
          </cell>
          <cell r="S1212" t="str">
            <v>3. 10 TO 20 DAYS</v>
          </cell>
          <cell r="T1212" t="str">
            <v>PENDING DPC</v>
          </cell>
        </row>
        <row r="1213">
          <cell r="A1213" t="str">
            <v>TCNU1226889</v>
          </cell>
          <cell r="B1213">
            <v>40</v>
          </cell>
          <cell r="C1213">
            <v>44052</v>
          </cell>
          <cell r="D1213">
            <v>17</v>
          </cell>
          <cell r="E1213" t="str">
            <v>AMC0906120</v>
          </cell>
          <cell r="F1213" t="str">
            <v>ICDN</v>
          </cell>
          <cell r="G1213" t="str">
            <v>SHED2</v>
          </cell>
          <cell r="H1213" t="str">
            <v>2020</v>
          </cell>
          <cell r="I1213" t="str">
            <v>ICD</v>
          </cell>
          <cell r="J1213">
            <v>229875</v>
          </cell>
          <cell r="K1213" t="str">
            <v>KENYA MEDICAL SUPPLIES AGENCY</v>
          </cell>
          <cell r="L1213" t="str">
            <v>SKYLIFT CARGO LIMITED</v>
          </cell>
          <cell r="M1213" t="str">
            <v>Pend</v>
          </cell>
          <cell r="N1213" t="str">
            <v>Pend</v>
          </cell>
          <cell r="O1213" t="str">
            <v>40 PALLETS  FORTY PALLETS ONLY  ANZAVIR-R  ATAZANAVIR 300MG+ RITONAVIR 100MG  TABLETS  30S  INVOICE NO  MH2712001660 DT 14 07 2020 SB NO  3807356 DT 14 07 2020 HS CODE  30049099 TOTAL QUANTITY  75930 PACKS TOTAL NT WT  5554 14 KGS  FDF Unit-1 - 100  EOU  Malegaon MIDC  Sinnar  Plot No  F-4   F-12   Nashik District-422113  Maharashtra India  GSTN No  27AADCM3491M1Z1 FREIGHT PREPAID</v>
          </cell>
          <cell r="P1213" t="str">
            <v>C4</v>
          </cell>
          <cell r="Q1213" t="str">
            <v>KE</v>
          </cell>
          <cell r="R1213" t="str">
            <v>IN</v>
          </cell>
          <cell r="S1213" t="str">
            <v>3. 10 TO 20 DAYS</v>
          </cell>
          <cell r="T1213" t="str">
            <v>PENDING DPC</v>
          </cell>
        </row>
        <row r="1214">
          <cell r="A1214" t="str">
            <v>SGRU2004172</v>
          </cell>
          <cell r="B1214">
            <v>20</v>
          </cell>
          <cell r="C1214">
            <v>44053</v>
          </cell>
          <cell r="D1214">
            <v>16</v>
          </cell>
          <cell r="E1214" t="str">
            <v>DR025170</v>
          </cell>
          <cell r="F1214" t="str">
            <v>ICDN</v>
          </cell>
          <cell r="G1214" t="str">
            <v>CFS1</v>
          </cell>
          <cell r="H1214">
            <v>0</v>
          </cell>
          <cell r="I1214">
            <v>0</v>
          </cell>
          <cell r="J1214">
            <v>0</v>
          </cell>
          <cell r="K1214" t="str">
            <v>Pend</v>
          </cell>
          <cell r="L1214" t="str">
            <v>Pend</v>
          </cell>
          <cell r="M1214" t="str">
            <v>Pend</v>
          </cell>
          <cell r="N1214" t="str">
            <v>Pend</v>
          </cell>
          <cell r="O1214" t="str">
            <v>WHITE REFINED SUGAR FOR INDUSTRIAL USE  - ICD EMBAKASI</v>
          </cell>
          <cell r="P1214" t="str">
            <v>Pend</v>
          </cell>
          <cell r="Q1214" t="str">
            <v>KE</v>
          </cell>
          <cell r="R1214" t="str">
            <v>ZA</v>
          </cell>
          <cell r="S1214" t="str">
            <v>3. 10 TO 20 DAYS</v>
          </cell>
          <cell r="T1214" t="str">
            <v>PENDING DECLARATION</v>
          </cell>
        </row>
        <row r="1215">
          <cell r="A1215" t="str">
            <v>EGHU3510865</v>
          </cell>
          <cell r="B1215">
            <v>20</v>
          </cell>
          <cell r="C1215">
            <v>44053</v>
          </cell>
          <cell r="D1215">
            <v>16</v>
          </cell>
          <cell r="E1215" t="str">
            <v>236000190563</v>
          </cell>
          <cell r="F1215" t="str">
            <v>ICDN</v>
          </cell>
          <cell r="G1215" t="str">
            <v>CFS1D</v>
          </cell>
          <cell r="H1215">
            <v>0</v>
          </cell>
          <cell r="I1215">
            <v>0</v>
          </cell>
          <cell r="J1215">
            <v>0</v>
          </cell>
          <cell r="K1215" t="str">
            <v>Pend</v>
          </cell>
          <cell r="L1215" t="str">
            <v>Pend</v>
          </cell>
          <cell r="M1215" t="str">
            <v>Pend</v>
          </cell>
          <cell r="N1215" t="str">
            <v>Pend</v>
          </cell>
          <cell r="O1215" t="str">
            <v>POLYMER EXTENDER PP275SNET WEIGHT  27 000 00 KGS 1 080 BAGS  20 PALLET S HS CODE  382499FREIGHT PREPAID IDF NO  E2007361019PIN NO  P000606242 R  AT MOMBASA PORTNO MARK POLYMER EXTENDER PP275S NET WEIGHT  27 000 00 KGS  1 080 BAGS  20 PALLETS  HS CODE  382499 FREIGHT PREPAID   IDF NO  E2007361019 PIN NO  P000606242R   AT MOMBASA PORT</v>
          </cell>
          <cell r="P1215" t="str">
            <v>Pend</v>
          </cell>
          <cell r="Q1215" t="str">
            <v>KE</v>
          </cell>
          <cell r="R1215" t="str">
            <v>VN</v>
          </cell>
          <cell r="S1215" t="str">
            <v>3. 10 TO 20 DAYS</v>
          </cell>
          <cell r="T1215" t="str">
            <v>PENDING DECLARATION</v>
          </cell>
        </row>
        <row r="1216">
          <cell r="A1216" t="str">
            <v>TEMU2809155</v>
          </cell>
          <cell r="B1216">
            <v>20</v>
          </cell>
          <cell r="C1216">
            <v>44053</v>
          </cell>
          <cell r="D1216">
            <v>16</v>
          </cell>
          <cell r="E1216" t="str">
            <v>CP000980</v>
          </cell>
          <cell r="F1216" t="str">
            <v>ICDN</v>
          </cell>
          <cell r="G1216" t="str">
            <v>A1B/41/06/2</v>
          </cell>
          <cell r="H1216" t="str">
            <v>2020</v>
          </cell>
          <cell r="I1216" t="str">
            <v>ICD</v>
          </cell>
          <cell r="J1216">
            <v>228568</v>
          </cell>
          <cell r="K1216" t="str">
            <v>KENYA WINE AGENCIES LIMITED</v>
          </cell>
          <cell r="L1216" t="str">
            <v>AGILITY LOGISTICS LIMITED</v>
          </cell>
          <cell r="M1216">
            <v>44069.388055555559</v>
          </cell>
          <cell r="N1216" t="str">
            <v>Pend</v>
          </cell>
          <cell r="O1216" t="str">
            <v>2380 CASES 6X750ML WINES- ICD EMBAKASI 500 CASES 6X750ML JUICE  620 CASES 6X750ML WINES  572 CASES 24X330ML CIDER- ICD EMBAKASI</v>
          </cell>
          <cell r="P1216" t="str">
            <v>W7</v>
          </cell>
          <cell r="Q1216" t="str">
            <v>KE</v>
          </cell>
          <cell r="R1216" t="str">
            <v>ZA</v>
          </cell>
          <cell r="S1216" t="str">
            <v>3. 10 TO 20 DAYS</v>
          </cell>
          <cell r="T1216" t="str">
            <v>RELEASE PROCESS</v>
          </cell>
        </row>
        <row r="1217">
          <cell r="A1217" t="str">
            <v>TLLU5307146</v>
          </cell>
          <cell r="B1217">
            <v>40</v>
          </cell>
          <cell r="C1217">
            <v>44053</v>
          </cell>
          <cell r="D1217">
            <v>16</v>
          </cell>
          <cell r="E1217" t="str">
            <v>HLCUDX3200735684</v>
          </cell>
          <cell r="F1217" t="str">
            <v>ICDN</v>
          </cell>
          <cell r="G1217" t="str">
            <v>A1A/58/02/1</v>
          </cell>
          <cell r="H1217">
            <v>0</v>
          </cell>
          <cell r="I1217">
            <v>0</v>
          </cell>
          <cell r="J1217">
            <v>0</v>
          </cell>
          <cell r="K1217" t="str">
            <v>Pend</v>
          </cell>
          <cell r="L1217" t="str">
            <v>Pend</v>
          </cell>
          <cell r="M1217" t="str">
            <v>Pend</v>
          </cell>
          <cell r="N1217" t="str">
            <v>Pend</v>
          </cell>
          <cell r="O1217"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217" t="str">
            <v>Pend</v>
          </cell>
          <cell r="Q1217" t="str">
            <v>KE</v>
          </cell>
          <cell r="R1217" t="str">
            <v>AE</v>
          </cell>
          <cell r="S1217" t="str">
            <v>3. 10 TO 20 DAYS</v>
          </cell>
          <cell r="T1217" t="str">
            <v>PENDING DECLARATION</v>
          </cell>
        </row>
        <row r="1218">
          <cell r="A1218" t="str">
            <v>GCXU2257602</v>
          </cell>
          <cell r="B1218">
            <v>20</v>
          </cell>
          <cell r="C1218">
            <v>44053</v>
          </cell>
          <cell r="D1218">
            <v>16</v>
          </cell>
          <cell r="E1218" t="str">
            <v>TUTA09936500</v>
          </cell>
          <cell r="F1218" t="str">
            <v>ICDN</v>
          </cell>
          <cell r="G1218" t="str">
            <v>CFS1</v>
          </cell>
          <cell r="H1218" t="str">
            <v>2020</v>
          </cell>
          <cell r="I1218" t="str">
            <v>ICD</v>
          </cell>
          <cell r="J1218">
            <v>224592</v>
          </cell>
          <cell r="K1218" t="str">
            <v>SILENTNIGHT BEDDING LIMITED</v>
          </cell>
          <cell r="L1218" t="str">
            <v>AGILITY LOGISTICS LIMITED</v>
          </cell>
          <cell r="M1218">
            <v>44063.707731481481</v>
          </cell>
          <cell r="N1218">
            <v>44068.743217592593</v>
          </cell>
          <cell r="O1218" t="str">
            <v>1X20FT CONTAINER STC 254 PACKAGES WOOVEN FABRIC AND KNITTED FABRIC PORT CLEARANCE</v>
          </cell>
          <cell r="P1218" t="str">
            <v>C4</v>
          </cell>
          <cell r="Q1218" t="str">
            <v>KE</v>
          </cell>
          <cell r="R1218" t="str">
            <v>IN</v>
          </cell>
          <cell r="S1218" t="str">
            <v>3. 10 TO 20 DAYS</v>
          </cell>
          <cell r="T1218" t="str">
            <v>RELEASED BUT IN YARD</v>
          </cell>
        </row>
        <row r="1219">
          <cell r="A1219" t="str">
            <v>CMAU0626365</v>
          </cell>
          <cell r="B1219">
            <v>20</v>
          </cell>
          <cell r="C1219">
            <v>44053</v>
          </cell>
          <cell r="D1219">
            <v>16</v>
          </cell>
          <cell r="E1219" t="str">
            <v>LGS0149766</v>
          </cell>
          <cell r="F1219" t="str">
            <v>ICDN</v>
          </cell>
          <cell r="G1219" t="str">
            <v>CFS1</v>
          </cell>
          <cell r="H1219" t="str">
            <v>2020</v>
          </cell>
          <cell r="I1219" t="str">
            <v>ICD</v>
          </cell>
          <cell r="J1219">
            <v>228314</v>
          </cell>
          <cell r="K1219" t="str">
            <v>MICHAEL DARIUS RADCLIFFE</v>
          </cell>
          <cell r="L1219" t="str">
            <v>SCHENKER LIMITED</v>
          </cell>
          <cell r="M1219" t="str">
            <v>Pend</v>
          </cell>
          <cell r="N1219" t="str">
            <v>Pend</v>
          </cell>
          <cell r="O1219" t="str">
            <v>ONE BY TWENTY FT CONTAINER SAID TO CONTAIN ONE HUNDRED AND SIXTY PACKAGES OF PERSONAL EFFECTS AND USED HOUSEHOLD GOODS  NCX NO 048641  160 PKGS ONLY  990500  HS  TOTAL PKGS 160 PK Gross Weight  2976 5kg Measurement  28 34 CBM</v>
          </cell>
          <cell r="P1219" t="str">
            <v>C4</v>
          </cell>
          <cell r="Q1219" t="str">
            <v>KE</v>
          </cell>
          <cell r="R1219" t="str">
            <v>NG</v>
          </cell>
          <cell r="S1219" t="str">
            <v>3. 10 TO 20 DAYS</v>
          </cell>
          <cell r="T1219" t="str">
            <v>PENDING DPC</v>
          </cell>
        </row>
        <row r="1220">
          <cell r="A1220" t="str">
            <v>CSNU6278787</v>
          </cell>
          <cell r="B1220">
            <v>40</v>
          </cell>
          <cell r="C1220">
            <v>44053</v>
          </cell>
          <cell r="D1220">
            <v>16</v>
          </cell>
          <cell r="E1220" t="str">
            <v>COSU6267757920</v>
          </cell>
          <cell r="F1220" t="str">
            <v>ICDN</v>
          </cell>
          <cell r="G1220" t="str">
            <v>A1C/10/02/3</v>
          </cell>
          <cell r="H1220" t="str">
            <v>2020</v>
          </cell>
          <cell r="I1220" t="str">
            <v>ICD</v>
          </cell>
          <cell r="J1220">
            <v>228918</v>
          </cell>
          <cell r="K1220" t="str">
            <v>BLANTYRE STEEL LIMITED</v>
          </cell>
          <cell r="L1220" t="str">
            <v>HOMELAND FREIGHT LIMITED</v>
          </cell>
          <cell r="M1220" t="str">
            <v>Pend</v>
          </cell>
          <cell r="N1220" t="str">
            <v>Pend</v>
          </cell>
          <cell r="O1220" t="str">
            <v>MELAMINE MDF BOARD FILM FACED PLYWOOD FREIGHT PREPAID SHIPPED ON BOARD  PLACE OF DELIVERY ICDE</v>
          </cell>
          <cell r="P1220" t="str">
            <v>C4</v>
          </cell>
          <cell r="Q1220" t="str">
            <v>KE</v>
          </cell>
          <cell r="R1220" t="str">
            <v>CN</v>
          </cell>
          <cell r="S1220" t="str">
            <v>3. 10 TO 20 DAYS</v>
          </cell>
          <cell r="T1220" t="str">
            <v>PENDING DPC</v>
          </cell>
        </row>
        <row r="1221">
          <cell r="A1221" t="str">
            <v>MSKU7247153</v>
          </cell>
          <cell r="B1221">
            <v>20</v>
          </cell>
          <cell r="C1221">
            <v>44053</v>
          </cell>
          <cell r="D1221">
            <v>16</v>
          </cell>
          <cell r="E1221" t="str">
            <v>910911079</v>
          </cell>
          <cell r="F1221" t="str">
            <v>ICDN</v>
          </cell>
          <cell r="G1221" t="str">
            <v>A4D/17/02/3</v>
          </cell>
          <cell r="H1221">
            <v>0</v>
          </cell>
          <cell r="I1221">
            <v>0</v>
          </cell>
          <cell r="J1221">
            <v>0</v>
          </cell>
          <cell r="K1221" t="str">
            <v>Pend</v>
          </cell>
          <cell r="L1221" t="str">
            <v>Pend</v>
          </cell>
          <cell r="M1221" t="str">
            <v>Pend</v>
          </cell>
          <cell r="N1221" t="str">
            <v>Pend</v>
          </cell>
          <cell r="O1221" t="str">
            <v>5X20 TEU STC 100MT VORANATE T-80 TDI TYPE I-400 DRUMS OF 250 KGS  INTO 5X20 FCL      PROFORMA REF  EUR 2002 271 TDI-JA-2  RAVAGO REF  707062 7  EUR0320TDI-JC  DOW REF  110893668  E D NO  3030533442520 DATE 29-06 -2020  GOODS IN TRANSIT TO KAMPALA UGANDA ON CONSIGNEES ACCOUNT   RISK AND LIABILITY    APPLICABLE FREE TIME 28 DAYS COMBINED DETENTION   DEMURRAGE  AT  PORT OF DISCHARGE   PLACE OF DELIVERY      CARGO NET WEIG HT  100 000 00 KGS  CARGO GROSS WEIGHT  110 400 00KGS</v>
          </cell>
          <cell r="P1221" t="str">
            <v>Pend</v>
          </cell>
          <cell r="Q1221" t="str">
            <v>UG</v>
          </cell>
          <cell r="R1221" t="str">
            <v>AE</v>
          </cell>
          <cell r="S1221" t="str">
            <v>3. 10 TO 20 DAYS</v>
          </cell>
          <cell r="T1221" t="str">
            <v>PENDING DECLARATION</v>
          </cell>
        </row>
        <row r="1222">
          <cell r="A1222" t="str">
            <v>EITU0166654</v>
          </cell>
          <cell r="B1222">
            <v>20</v>
          </cell>
          <cell r="C1222">
            <v>44053</v>
          </cell>
          <cell r="D1222">
            <v>16</v>
          </cell>
          <cell r="E1222" t="str">
            <v>237000171974</v>
          </cell>
          <cell r="F1222" t="str">
            <v>ICDN</v>
          </cell>
          <cell r="G1222" t="str">
            <v>CFS1</v>
          </cell>
          <cell r="H1222">
            <v>0</v>
          </cell>
          <cell r="I1222">
            <v>0</v>
          </cell>
          <cell r="J1222">
            <v>0</v>
          </cell>
          <cell r="K1222" t="str">
            <v>Pend</v>
          </cell>
          <cell r="L1222" t="str">
            <v>Pend</v>
          </cell>
          <cell r="M1222" t="str">
            <v>Pend</v>
          </cell>
          <cell r="N1222" t="str">
            <v>Pend</v>
          </cell>
          <cell r="O1222" t="str">
            <v>FILLER MASTERBATCH CALCIUM CARBONATE- PP CARRIER MN570HS CODE  3824999 990 EMAIL  TARPOPLASTICS GMAIL COMTEL    256 755 855 891 EMAIL   TARPOPLASTICS GMAIL COM  TEL    256 755 855 891 FILLER MASTERBATCH CALCIUM CARBONATE - PP CARRIER MN570 HS CODE  3824999990  EMAIL   TARPOPLASTICS GMAIL COM  TEL    256 755 855 891</v>
          </cell>
          <cell r="P1222" t="str">
            <v>Pend</v>
          </cell>
          <cell r="Q1222" t="str">
            <v>UG</v>
          </cell>
          <cell r="R1222" t="str">
            <v>VN</v>
          </cell>
          <cell r="S1222" t="str">
            <v>3. 10 TO 20 DAYS</v>
          </cell>
          <cell r="T1222" t="str">
            <v>PENDING DECLARATION</v>
          </cell>
        </row>
        <row r="1223">
          <cell r="A1223" t="str">
            <v>UACU6036121</v>
          </cell>
          <cell r="B1223">
            <v>40</v>
          </cell>
          <cell r="C1223">
            <v>44053</v>
          </cell>
          <cell r="D1223">
            <v>16</v>
          </cell>
          <cell r="E1223" t="str">
            <v>HLCUIZ1200677242</v>
          </cell>
          <cell r="F1223" t="str">
            <v>ICDN</v>
          </cell>
          <cell r="G1223" t="str">
            <v>A4C/08/02/2</v>
          </cell>
          <cell r="H1223" t="str">
            <v>2020</v>
          </cell>
          <cell r="I1223" t="str">
            <v>ICD</v>
          </cell>
          <cell r="J1223">
            <v>225013</v>
          </cell>
          <cell r="K1223" t="str">
            <v>INKS (K) LTD</v>
          </cell>
          <cell r="L1223" t="str">
            <v>INDUS LOGISTICS LIMITED</v>
          </cell>
          <cell r="M1223">
            <v>44053.765902777777</v>
          </cell>
          <cell r="N1223" t="str">
            <v>Pend</v>
          </cell>
          <cell r="O1223" t="str">
            <v>NON-IMO COLOR PRINTING INK HTS 3215 19 00 00 00 BLACK PRINTING INK HTS 3215 11 00 00 00  VARNISH HTS 3208 90 91 00 19 LAMINATION ADHESIVE HTS 3909 31 00 00 00 HARDENER HTS 3909 50 90 00 00 -13 805 50 KGS NET   15 785 09 KGS  GROSS   HS CODE 32 15 19   UN 1263 LACQUER 3210 00 10 00 12 - 60 00 KGS NET   69 42 KGS GROSS 3 PALLET UN 3082 ENAMEL 3208 10 90 00 00 LACWUER 65 00 KGS NET   73 46 KGS GROSS UN 1993 THINNER UNIVERSAL THINNER 3814 00 90 00 19 GOLD LACQUER THINNER HTS 3210 00 10 00 12 -  45 00 KGS NET   52 02 KGS GROSS   HS-CODE     32 08 10</v>
          </cell>
          <cell r="P1223" t="str">
            <v>C4</v>
          </cell>
          <cell r="Q1223" t="str">
            <v>KE</v>
          </cell>
          <cell r="R1223" t="str">
            <v>TR</v>
          </cell>
          <cell r="S1223" t="str">
            <v>3. 10 TO 20 DAYS</v>
          </cell>
          <cell r="T1223" t="str">
            <v>RELEASE PROCESS</v>
          </cell>
        </row>
        <row r="1224">
          <cell r="A1224" t="str">
            <v>TGHU6851807</v>
          </cell>
          <cell r="B1224">
            <v>40</v>
          </cell>
          <cell r="C1224">
            <v>44053</v>
          </cell>
          <cell r="D1224">
            <v>16</v>
          </cell>
          <cell r="E1224" t="str">
            <v>COSU6267015200</v>
          </cell>
          <cell r="F1224" t="str">
            <v>ICDN</v>
          </cell>
          <cell r="G1224" t="str">
            <v>A2C/10/04/1</v>
          </cell>
          <cell r="H1224" t="str">
            <v>2020</v>
          </cell>
          <cell r="I1224" t="str">
            <v>ICD</v>
          </cell>
          <cell r="J1224">
            <v>227095</v>
          </cell>
          <cell r="K1224" t="str">
            <v>CHINA RAILWAY NO5 ENGINEERING GROUP COMP</v>
          </cell>
          <cell r="L1224" t="str">
            <v>CONTINENTAL LOGISTICS NETWORKS LTD</v>
          </cell>
          <cell r="M1224">
            <v>44062.674953703703</v>
          </cell>
          <cell r="N1224" t="str">
            <v>Pend</v>
          </cell>
          <cell r="O1224" t="str">
            <v>GUARDRAIL GUARDRAIL POST   POST    POST   POST   POST   POST    POST   SPACER CAPS   REFLECTOR  BOLTS AND NUTS  BOLTS AND NUTS  BOLTS AND NUTS   FAX 0086-851-86518529      CTC MR  DUAN YIHAN  TEL +254 742408333 PLACE OF DELIVERY PORT CLEARANCE</v>
          </cell>
          <cell r="P1224" t="str">
            <v>C4</v>
          </cell>
          <cell r="Q1224" t="str">
            <v>KE</v>
          </cell>
          <cell r="R1224" t="str">
            <v>CN</v>
          </cell>
          <cell r="S1224" t="str">
            <v>3. 10 TO 20 DAYS</v>
          </cell>
          <cell r="T1224" t="str">
            <v>RELEASE PROCESS</v>
          </cell>
        </row>
        <row r="1225">
          <cell r="A1225" t="str">
            <v>OOLU9790808</v>
          </cell>
          <cell r="B1225">
            <v>40</v>
          </cell>
          <cell r="C1225">
            <v>44053</v>
          </cell>
          <cell r="D1225">
            <v>16</v>
          </cell>
          <cell r="E1225" t="str">
            <v>OOLU4108466940</v>
          </cell>
          <cell r="F1225" t="str">
            <v>ICDN</v>
          </cell>
          <cell r="G1225" t="str">
            <v>A2C/14/03/1</v>
          </cell>
          <cell r="H1225">
            <v>0</v>
          </cell>
          <cell r="I1225">
            <v>0</v>
          </cell>
          <cell r="J1225">
            <v>0</v>
          </cell>
          <cell r="K1225" t="str">
            <v>Pend</v>
          </cell>
          <cell r="L1225" t="str">
            <v>Pend</v>
          </cell>
          <cell r="M1225" t="str">
            <v>Pend</v>
          </cell>
          <cell r="N1225" t="str">
            <v>Pend</v>
          </cell>
          <cell r="O1225"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P1225" t="str">
            <v>Pend</v>
          </cell>
          <cell r="Q1225" t="str">
            <v>KE</v>
          </cell>
          <cell r="R1225" t="str">
            <v>CN</v>
          </cell>
          <cell r="S1225" t="str">
            <v>3. 10 TO 20 DAYS</v>
          </cell>
          <cell r="T1225" t="str">
            <v>PENDING DECLARATION</v>
          </cell>
        </row>
        <row r="1226">
          <cell r="A1226" t="str">
            <v>SEGU4217396</v>
          </cell>
          <cell r="B1226">
            <v>40</v>
          </cell>
          <cell r="C1226">
            <v>44053</v>
          </cell>
          <cell r="D1226">
            <v>16</v>
          </cell>
          <cell r="E1226" t="str">
            <v>COSU6270172190</v>
          </cell>
          <cell r="F1226" t="str">
            <v>ICDN</v>
          </cell>
          <cell r="G1226" t="str">
            <v>A1D/14/03/3</v>
          </cell>
          <cell r="H1226" t="str">
            <v>2020</v>
          </cell>
          <cell r="I1226" t="str">
            <v>ICD</v>
          </cell>
          <cell r="J1226">
            <v>225222</v>
          </cell>
          <cell r="K1226" t="str">
            <v>CROWN SOLUTIONS LIMITED</v>
          </cell>
          <cell r="L1226" t="str">
            <v>INDUS LOGISTICS LIMITED</v>
          </cell>
          <cell r="M1226">
            <v>44050.832407407404</v>
          </cell>
          <cell r="N1226" t="str">
            <v>Pend</v>
          </cell>
          <cell r="O1226" t="str">
            <v>TWO CRANK HOSPITAL BED   21 DAYS FREE DETENTION   AT DESTINATION  REF NO  SHU 1447185   PLACE OF DELIVERY PORT CLEARANCE</v>
          </cell>
          <cell r="P1226" t="str">
            <v>C4</v>
          </cell>
          <cell r="Q1226" t="str">
            <v>KE</v>
          </cell>
          <cell r="R1226" t="str">
            <v>CN</v>
          </cell>
          <cell r="S1226" t="str">
            <v>3. 10 TO 20 DAYS</v>
          </cell>
          <cell r="T1226" t="str">
            <v>RELEASE PROCESS</v>
          </cell>
        </row>
        <row r="1227">
          <cell r="A1227" t="str">
            <v>FCIU9865366</v>
          </cell>
          <cell r="B1227">
            <v>40</v>
          </cell>
          <cell r="C1227">
            <v>44053</v>
          </cell>
          <cell r="D1227">
            <v>16</v>
          </cell>
          <cell r="E1227" t="str">
            <v>COSU6268792520</v>
          </cell>
          <cell r="F1227" t="str">
            <v>ICDN</v>
          </cell>
          <cell r="G1227" t="str">
            <v>CFS1B</v>
          </cell>
          <cell r="H1227" t="str">
            <v>2020</v>
          </cell>
          <cell r="I1227" t="str">
            <v>ICD</v>
          </cell>
          <cell r="J1227">
            <v>225320</v>
          </cell>
          <cell r="K1227" t="str">
            <v>PREMIER TRADING CO LTD</v>
          </cell>
          <cell r="L1227" t="str">
            <v>INDUS LOGISTICS LIMITED</v>
          </cell>
          <cell r="M1227">
            <v>44050.671215277776</v>
          </cell>
          <cell r="N1227" t="str">
            <v>Pend</v>
          </cell>
          <cell r="O1227" t="str">
            <v>EXTENSION SOCKET   EXTENSION REEL  SATELLITE RECEIVER PLACE OF DELIVERY PORT CLEARANCE PLACE OF DELIVERY ICDE</v>
          </cell>
          <cell r="P1227" t="str">
            <v>C4</v>
          </cell>
          <cell r="Q1227" t="str">
            <v>KE</v>
          </cell>
          <cell r="R1227" t="str">
            <v>CN</v>
          </cell>
          <cell r="S1227" t="str">
            <v>3. 10 TO 20 DAYS</v>
          </cell>
          <cell r="T1227" t="str">
            <v>RELEASE PROCESS</v>
          </cell>
        </row>
        <row r="1228">
          <cell r="A1228" t="str">
            <v>BSIU2883220</v>
          </cell>
          <cell r="B1228">
            <v>20</v>
          </cell>
          <cell r="C1228">
            <v>44053</v>
          </cell>
          <cell r="D1228">
            <v>16</v>
          </cell>
          <cell r="E1228" t="str">
            <v>COSU6267015200</v>
          </cell>
          <cell r="F1228" t="str">
            <v>ICDN</v>
          </cell>
          <cell r="G1228" t="str">
            <v>A2B/13/02/2</v>
          </cell>
          <cell r="H1228" t="str">
            <v>2020</v>
          </cell>
          <cell r="I1228" t="str">
            <v>ICD</v>
          </cell>
          <cell r="J1228">
            <v>227095</v>
          </cell>
          <cell r="K1228" t="str">
            <v>CHINA RAILWAY NO5 ENGINEERING GROUP COMP</v>
          </cell>
          <cell r="L1228" t="str">
            <v>CONTINENTAL LOGISTICS NETWORKS LTD</v>
          </cell>
          <cell r="M1228">
            <v>44062.674953703703</v>
          </cell>
          <cell r="N1228" t="str">
            <v>Pend</v>
          </cell>
          <cell r="O1228" t="str">
            <v>GUARDRAIL GUARDRAIL POST   POST    POST   POST   POST   POST    POST   SPACER CAPS   REFLECTOR  BOLTS AND NUTS  BOLTS AND NUTS  BOLTS AND NUTS   FAX 0086-851-86518529      CTC MR  DUAN YIHAN  TEL +254 742408333 PLACE OF DELIVERY PORT CLEARANCE</v>
          </cell>
          <cell r="P1228" t="str">
            <v>C4</v>
          </cell>
          <cell r="Q1228" t="str">
            <v>KE</v>
          </cell>
          <cell r="R1228" t="str">
            <v>CN</v>
          </cell>
          <cell r="S1228" t="str">
            <v>3. 10 TO 20 DAYS</v>
          </cell>
          <cell r="T1228" t="str">
            <v>RELEASE PROCESS</v>
          </cell>
        </row>
        <row r="1229">
          <cell r="A1229" t="str">
            <v>FCIU4846614</v>
          </cell>
          <cell r="B1229">
            <v>20</v>
          </cell>
          <cell r="C1229">
            <v>44053</v>
          </cell>
          <cell r="D1229">
            <v>16</v>
          </cell>
          <cell r="E1229" t="str">
            <v>COSU6267015200</v>
          </cell>
          <cell r="F1229" t="str">
            <v>ICDN</v>
          </cell>
          <cell r="G1229" t="str">
            <v>A2B/13/06/3</v>
          </cell>
          <cell r="H1229" t="str">
            <v>2020</v>
          </cell>
          <cell r="I1229" t="str">
            <v>ICD</v>
          </cell>
          <cell r="J1229">
            <v>227095</v>
          </cell>
          <cell r="K1229" t="str">
            <v>CHINA RAILWAY NO5 ENGINEERING GROUP COMP</v>
          </cell>
          <cell r="L1229" t="str">
            <v>CONTINENTAL LOGISTICS NETWORKS LTD</v>
          </cell>
          <cell r="M1229">
            <v>44062.674953703703</v>
          </cell>
          <cell r="N1229" t="str">
            <v>Pend</v>
          </cell>
          <cell r="O1229" t="str">
            <v>GUARDRAIL GUARDRAIL POST   POST    POST   POST   POST   POST    POST   SPACER CAPS   REFLECTOR  BOLTS AND NUTS  BOLTS AND NUTS  BOLTS AND NUTS   FAX 0086-851-86518529      CTC MR  DUAN YIHAN  TEL +254 742408333 PLACE OF DELIVERY PORT CLEARANCE</v>
          </cell>
          <cell r="P1229" t="str">
            <v>C4</v>
          </cell>
          <cell r="Q1229" t="str">
            <v>KE</v>
          </cell>
          <cell r="R1229" t="str">
            <v>CN</v>
          </cell>
          <cell r="S1229" t="str">
            <v>3. 10 TO 20 DAYS</v>
          </cell>
          <cell r="T1229" t="str">
            <v>RELEASE PROCESS</v>
          </cell>
        </row>
        <row r="1230">
          <cell r="A1230" t="str">
            <v>MSKU5148172</v>
          </cell>
          <cell r="B1230">
            <v>20</v>
          </cell>
          <cell r="C1230">
            <v>44053</v>
          </cell>
          <cell r="D1230">
            <v>16</v>
          </cell>
          <cell r="E1230" t="str">
            <v>203833231</v>
          </cell>
          <cell r="F1230" t="str">
            <v>ICDN</v>
          </cell>
          <cell r="G1230" t="str">
            <v>A2B/23/03/2</v>
          </cell>
          <cell r="H1230">
            <v>0</v>
          </cell>
          <cell r="I1230">
            <v>0</v>
          </cell>
          <cell r="J1230">
            <v>0</v>
          </cell>
          <cell r="K1230" t="str">
            <v>Pend</v>
          </cell>
          <cell r="L1230" t="str">
            <v>Pend</v>
          </cell>
          <cell r="M1230" t="str">
            <v>Pend</v>
          </cell>
          <cell r="N1230" t="str">
            <v>Pend</v>
          </cell>
          <cell r="O1230" t="str">
            <v>THREE PALLETS ONLY   PO 4600581268  5 PCS TENTS MULTIPURPOSE SIZE 45 SQM BASE  COMPLETE WITH ACCESSORIES  5 PCS GROUND SHEET SIZE 45 SQM  5 PCS TENTS MULTIPURPOSE SIZE 45 SQM SHADE NET    FRAME COMPLETE WITH A CCESSORIES  5 PCS INNER TENTSMULTIPUROSE SIZE 45 SQM   GROUND SHEET  5 PCS PARTITION FOR INNER TENT MUTLIPURPOSE SIZE 45 SQM  FREIGHT PREPAID  ORIGIN THC PREPAID  EXPORT SERVICE PREPAID  ORIGIN DOCUMENTATION CH ARGES PREPAID  LOLO CHARGES PREPAID  D O CHARGES PREPAID  DESTINATION THC PREPAID  IMPORT SERVICE PREPAID  IMPORT PORT SECURITY SERVICE PREP AID  INLAND HAULAGE CHARGES PREPAID UPTO CONSIGNEE S WAREHOUSE  CUSTOM CLEARANCE AT DESTINATION ON ACCOUNT OF CONSIGNEE  CARGO DESTUFFING ATWAREHOUSE ON ACCOUNT OF CONSIGNEE    APPLICABLE FREE TIME 14 DAYS COM BINED DETENTION   DEMURRAGE  AT  PORT OF DISCHARGE   PLACE OF DELIVERY       NET WEIGHT  1934 00 KGS  FORM E NO  AHB-2020-0000068017 DATED 13 -07-2020    HBL   28594705  ACTUAL IMPORTER   INTERNATIONAL ORGANISATI ON FOR MIGRATI</v>
          </cell>
          <cell r="P1230" t="str">
            <v>Pend</v>
          </cell>
          <cell r="Q1230" t="str">
            <v>KE</v>
          </cell>
          <cell r="R1230" t="str">
            <v>PK</v>
          </cell>
          <cell r="S1230" t="str">
            <v>3. 10 TO 20 DAYS</v>
          </cell>
          <cell r="T1230" t="str">
            <v>PENDING DECLARATION</v>
          </cell>
        </row>
        <row r="1231">
          <cell r="A1231" t="str">
            <v>MEDU3828352</v>
          </cell>
          <cell r="B1231">
            <v>20</v>
          </cell>
          <cell r="C1231">
            <v>44053</v>
          </cell>
          <cell r="D1231">
            <v>16</v>
          </cell>
          <cell r="E1231" t="str">
            <v>MEDUDC373625</v>
          </cell>
          <cell r="F1231" t="str">
            <v>ICDN</v>
          </cell>
          <cell r="G1231" t="str">
            <v>CFS1</v>
          </cell>
          <cell r="H1231">
            <v>0</v>
          </cell>
          <cell r="I1231">
            <v>0</v>
          </cell>
          <cell r="J1231">
            <v>0</v>
          </cell>
          <cell r="K1231" t="str">
            <v>Pend</v>
          </cell>
          <cell r="L1231" t="str">
            <v>Pend</v>
          </cell>
          <cell r="M1231" t="str">
            <v>Pend</v>
          </cell>
          <cell r="N1231" t="str">
            <v>Pend</v>
          </cell>
          <cell r="O1231" t="str">
            <v>J K  WHITE CEMENT          CONFORMING TO ASTM C-150   TYPE 1 AND EN197 -1 CEM 1  52 5N J K  WHITE CEMENT          CONFORMING TO ASTM C-150   TYPE 1 AND EN197 -1 CEM 1  52 5N                       H S  CODE 2523 21         PORTLAND CEMENT-WHITE      40 KG MULTIPLY PAPER BAGS   CARGO IN TRANSIT TO       JINJA UGANDA ON CONSIGNEE  ACCOUNT AT CONSIGNEE S OWN RISKS AND EXPENSES AND     CARRIER RESPONSIBILITY     CEASES AT PORT OF          DISCHARGE                   COUNTRY OF ORIGIN -       UAE                        21 FREE DAYS AT            DESTINATION J K  WHITE CEMENT          CONFORMING TO ASTM C-150   TYPE 1 AND EN197 -1 CEM 1  52 5N J K  WHITE CEMENT          CONFORMING TO ASTM C-150   TYPE 1 AND EN197 -1 CEM 1  52 5N J K  WHITE CEMENT          CONFORMING TO ASTM C-150   TYPE 1 AND EN197 -1 CEM 1  52 5N</v>
          </cell>
          <cell r="P1231" t="str">
            <v>Pend</v>
          </cell>
          <cell r="Q1231" t="str">
            <v>UG</v>
          </cell>
          <cell r="R1231" t="str">
            <v>AE</v>
          </cell>
          <cell r="S1231" t="str">
            <v>3. 10 TO 20 DAYS</v>
          </cell>
          <cell r="T1231" t="str">
            <v>PENDING DECLARATION</v>
          </cell>
        </row>
        <row r="1232">
          <cell r="A1232" t="str">
            <v>SEGU2888395</v>
          </cell>
          <cell r="B1232">
            <v>20</v>
          </cell>
          <cell r="C1232">
            <v>44053</v>
          </cell>
          <cell r="D1232">
            <v>16</v>
          </cell>
          <cell r="E1232" t="str">
            <v>COSU6267015200</v>
          </cell>
          <cell r="F1232" t="str">
            <v>ICDN</v>
          </cell>
          <cell r="G1232" t="str">
            <v>CFS1</v>
          </cell>
          <cell r="H1232" t="str">
            <v>2020</v>
          </cell>
          <cell r="I1232" t="str">
            <v>ICD</v>
          </cell>
          <cell r="J1232">
            <v>227095</v>
          </cell>
          <cell r="K1232" t="str">
            <v>CHINA RAILWAY NO5 ENGINEERING GROUP COMP</v>
          </cell>
          <cell r="L1232" t="str">
            <v>CONTINENTAL LOGISTICS NETWORKS LTD</v>
          </cell>
          <cell r="M1232">
            <v>44062.674953703703</v>
          </cell>
          <cell r="N1232" t="str">
            <v>Pend</v>
          </cell>
          <cell r="O1232" t="str">
            <v>GUARDRAIL GUARDRAIL POST   POST    POST   POST   POST   POST    POST   SPACER CAPS   REFLECTOR  BOLTS AND NUTS  BOLTS AND NUTS  BOLTS AND NUTS   FAX 0086-851-86518529      CTC MR  DUAN YIHAN  TEL +254 742408333 PLACE OF DELIVERY PORT CLEARANCE</v>
          </cell>
          <cell r="P1232" t="str">
            <v>C4</v>
          </cell>
          <cell r="Q1232" t="str">
            <v>KE</v>
          </cell>
          <cell r="R1232" t="str">
            <v>CN</v>
          </cell>
          <cell r="S1232" t="str">
            <v>3. 10 TO 20 DAYS</v>
          </cell>
          <cell r="T1232" t="str">
            <v>RELEASE PROCESS</v>
          </cell>
        </row>
        <row r="1233">
          <cell r="A1233" t="str">
            <v>MSKU7309620</v>
          </cell>
          <cell r="B1233">
            <v>20</v>
          </cell>
          <cell r="C1233">
            <v>44053</v>
          </cell>
          <cell r="D1233">
            <v>16</v>
          </cell>
          <cell r="E1233" t="str">
            <v>203622673</v>
          </cell>
          <cell r="F1233" t="str">
            <v>ICDN</v>
          </cell>
          <cell r="G1233" t="str">
            <v>CFS1</v>
          </cell>
          <cell r="H1233" t="str">
            <v>2020</v>
          </cell>
          <cell r="I1233" t="str">
            <v>ICD</v>
          </cell>
          <cell r="J1233">
            <v>228647</v>
          </cell>
          <cell r="K1233" t="str">
            <v>AUTO ANCILLARIES LTD</v>
          </cell>
          <cell r="L1233" t="str">
            <v>HAMBU FREIGHT SERVICES LTD</v>
          </cell>
          <cell r="M1233">
            <v>44068.476527777777</v>
          </cell>
          <cell r="N1233">
            <v>44068.602546296293</v>
          </cell>
          <cell r="O1233" t="str">
            <v>83 BUNDLES  CLUMP   WIRE SPRING STEEL ROUND BAR  SPECIFICATION EN8D SM NC443-H  AS PER INVOICE NO   EXP 20-21 015  DT 27 06 2020  PROFORMA IN VIOCE NO  68   DATE 11 03 2020  PROFORMA INVIOCE NO  69   DATE 11 03 2 020  S BILL NO   3653442 DT 07 07 2020  IEC NO   3011001685  NET WT 140000 000 KGS  HS CODE   72283000    APPLICABLE FREE TIME 14 DAYS COMBINED DETENTION   DEMURRAGE  AT  PORT OF DISCHARGE   PLACE OF DELIVERY        INTRANSIT TO ICD EMBAKASI NAIROBI</v>
          </cell>
          <cell r="P1233" t="str">
            <v>C4</v>
          </cell>
          <cell r="Q1233" t="str">
            <v>KE</v>
          </cell>
          <cell r="R1233" t="str">
            <v>IN</v>
          </cell>
          <cell r="S1233" t="str">
            <v>3. 10 TO 20 DAYS</v>
          </cell>
          <cell r="T1233" t="str">
            <v>RELEASED BUT IN YARD</v>
          </cell>
        </row>
        <row r="1234">
          <cell r="A1234" t="str">
            <v>MRKU9663559</v>
          </cell>
          <cell r="B1234">
            <v>20</v>
          </cell>
          <cell r="C1234">
            <v>44053</v>
          </cell>
          <cell r="D1234">
            <v>16</v>
          </cell>
          <cell r="E1234" t="str">
            <v>203900597</v>
          </cell>
          <cell r="F1234" t="str">
            <v>ICDN</v>
          </cell>
          <cell r="G1234" t="str">
            <v>CFS1D</v>
          </cell>
          <cell r="H1234" t="str">
            <v>2020</v>
          </cell>
          <cell r="I1234" t="str">
            <v>ICD</v>
          </cell>
          <cell r="J1234">
            <v>224468</v>
          </cell>
          <cell r="K1234" t="str">
            <v>OPTIMUM LUBRICANTS LIMITED</v>
          </cell>
          <cell r="L1234" t="str">
            <v>DHL GLOBAL FORWARDING KENYA LIMITED</v>
          </cell>
          <cell r="M1234" t="str">
            <v>Pend</v>
          </cell>
          <cell r="N1234" t="str">
            <v>Pend</v>
          </cell>
          <cell r="O1234" t="str">
            <v>BASE OIL SN 500 - 20 25 MT   500 PACKED IN FLEXI BAG   INVOICE NO   EX P 077 20-21          DATE   14 07 2020          PFI NO   RPC PFI 0306  20-21          IDF NO   E2007357368          BIVAC REF NO   KEN 2020 2 27602 0001          NET WEIGHT   20250 00 KGS   GROSS WEIGHT   20350 0 0 KGS     INTRANSIT TO ICD EMBAKASI NAIROBI</v>
          </cell>
          <cell r="P1234" t="str">
            <v>C4</v>
          </cell>
          <cell r="Q1234" t="str">
            <v>KE</v>
          </cell>
          <cell r="R1234" t="str">
            <v>IN</v>
          </cell>
          <cell r="S1234" t="str">
            <v>3. 10 TO 20 DAYS</v>
          </cell>
          <cell r="T1234" t="str">
            <v>PENDING DPC</v>
          </cell>
        </row>
        <row r="1235">
          <cell r="A1235" t="str">
            <v>CSNU1090436</v>
          </cell>
          <cell r="B1235">
            <v>20</v>
          </cell>
          <cell r="C1235">
            <v>44053</v>
          </cell>
          <cell r="D1235">
            <v>16</v>
          </cell>
          <cell r="E1235" t="str">
            <v>COSU6266812810</v>
          </cell>
          <cell r="F1235" t="str">
            <v>ICDN</v>
          </cell>
          <cell r="G1235" t="str">
            <v>CFS1D</v>
          </cell>
          <cell r="H1235">
            <v>0</v>
          </cell>
          <cell r="I1235">
            <v>0</v>
          </cell>
          <cell r="J1235">
            <v>0</v>
          </cell>
          <cell r="K1235" t="str">
            <v>Pend</v>
          </cell>
          <cell r="L1235" t="str">
            <v>Pend</v>
          </cell>
          <cell r="M1235" t="str">
            <v>Pend</v>
          </cell>
          <cell r="N1235" t="str">
            <v>Pend</v>
          </cell>
          <cell r="O1235" t="str">
            <v>01X20  FCL 75 BALES   STC  VEGETABLE OIL TREATED   FOOD GRADE  NEW JUTE BAG   SIZE  41X26 5 INCHES  WEIGHT    900 GRAMS  + -5   PER BAG   PORTER AND SHOT  6X7  HEMMED   OVERHEAD DRY SEWN PLAIN  INCLUDING PRINTING ONE SIDE  TWO COLOUR DULY PACKED 300  BAGS PER BALE AND 75 BALES   22 500 PIECES  PER 20  FEET   CONTAINER     GROSS WT  20 610 75 KGS  NET WT  19 982 25 KGS EXP NO  1828-000011-2020 DATED 11-06-2020    IDF NO  E2002292793   SGS SEAL NO  SC058066 PORT OF LOADING    CHITTAGONG  BANGLADESH    PORT OF DISCHARGE  MOMBASA  KENYA      DHAKA-1000  BANGLADESH  PHONE  00880-2-9564437    FAX  00880-2-9561837</v>
          </cell>
          <cell r="P1235" t="str">
            <v>Pend</v>
          </cell>
          <cell r="Q1235" t="str">
            <v>KE</v>
          </cell>
          <cell r="R1235" t="str">
            <v>BD</v>
          </cell>
          <cell r="S1235" t="str">
            <v>3. 10 TO 20 DAYS</v>
          </cell>
          <cell r="T1235" t="str">
            <v>PENDING DECLARATION</v>
          </cell>
        </row>
        <row r="1236">
          <cell r="A1236" t="str">
            <v>MSKU7786999</v>
          </cell>
          <cell r="B1236">
            <v>20</v>
          </cell>
          <cell r="C1236">
            <v>44053</v>
          </cell>
          <cell r="D1236">
            <v>16</v>
          </cell>
          <cell r="E1236" t="str">
            <v>607097130</v>
          </cell>
          <cell r="F1236" t="str">
            <v>ICDN</v>
          </cell>
          <cell r="G1236" t="str">
            <v>FIRE</v>
          </cell>
          <cell r="H1236" t="str">
            <v>2020</v>
          </cell>
          <cell r="I1236" t="str">
            <v>ICD</v>
          </cell>
          <cell r="J1236">
            <v>224082</v>
          </cell>
          <cell r="K1236" t="str">
            <v>TILE AND CARPET CENTRE LIMITED</v>
          </cell>
          <cell r="L1236" t="str">
            <v>INDUS LOGISTICS LIMITED</v>
          </cell>
          <cell r="M1236">
            <v>44048.524421296293</v>
          </cell>
          <cell r="N1236" t="str">
            <v>Pend</v>
          </cell>
          <cell r="O1236" t="str">
            <v>05 CONTAINERS 20 DC    95 PALLETS WITH 3389 CARTONS      6907 22 00 - TILES AND SLABS  FOR PAVING OR COATING  WITH A COEFFICIENT OF   WATER ABSORPTION  IN WEIGHT  SUPERIOR THAN 0 5   BUT NOT SUPERIOR THAN 10   NCM  69072200   DUE  20BR0006286222   20BR0006290513   RUC  0BR83 4759132004006D0000000000006082     0BR834759132004006D0000000000006083INVOICE NUMBER  30303 2020  30304 2020      FREIGHT PREPAID ABRO AD       WOODEN PACKAGE USED  TREATED AND CERTIFIED      BL  TOTAL NET WEIGHT  130 468 30 KG    INTRANSIT TO ICD EMBAKASI NAIROBI</v>
          </cell>
          <cell r="P1236" t="str">
            <v>C4</v>
          </cell>
          <cell r="Q1236" t="str">
            <v>KE</v>
          </cell>
          <cell r="R1236" t="str">
            <v>BR</v>
          </cell>
          <cell r="S1236" t="str">
            <v>3. 10 TO 20 DAYS</v>
          </cell>
          <cell r="T1236" t="str">
            <v>RELEASE PROCESS</v>
          </cell>
        </row>
        <row r="1237">
          <cell r="A1237" t="str">
            <v>PCIU1388884</v>
          </cell>
          <cell r="B1237">
            <v>20</v>
          </cell>
          <cell r="C1237">
            <v>44053</v>
          </cell>
          <cell r="D1237">
            <v>16</v>
          </cell>
          <cell r="E1237" t="str">
            <v>JKT000350000</v>
          </cell>
          <cell r="F1237" t="str">
            <v>ICDN</v>
          </cell>
          <cell r="G1237" t="str">
            <v>CFS1</v>
          </cell>
          <cell r="H1237" t="str">
            <v>2020</v>
          </cell>
          <cell r="I1237" t="str">
            <v>ICD</v>
          </cell>
          <cell r="J1237">
            <v>229653</v>
          </cell>
          <cell r="K1237" t="str">
            <v>ESSAJEE AMIJEE E A LIMITED</v>
          </cell>
          <cell r="L1237" t="str">
            <v>PILLAR FREIGHT FORWARDERS LIMITED</v>
          </cell>
          <cell r="M1237">
            <v>44068.829340277778</v>
          </cell>
          <cell r="N1237" t="str">
            <v>Pend</v>
          </cell>
          <cell r="O1237" t="str">
            <v>112 BOXES OF 4MM AND 6MM DARK GREY FLOAT GLASS AS PER P I-2112026879 IDF NO  E2006346196 HS CODE NO  7005210000 GOODS IN TRANSIT TO FOCUS CFS BY CONSIGNEE  S ACCOUNT AND RISK TOTAL NW    160 372 00 KGS SHIPPED ON BOARD AT TG PRIOK JAKARTA I   NDONESIA ON JULY 13  2020 BY CSCL LIMA V 086N TRANSHIPMENT AT SINGAPORE BY KOTA GAYA V 0076W  INDONESIA PEB040300-07072020-414399 NPWP013463310092000</v>
          </cell>
          <cell r="P1237" t="str">
            <v>C4</v>
          </cell>
          <cell r="Q1237" t="str">
            <v>KE</v>
          </cell>
          <cell r="R1237" t="str">
            <v>ID</v>
          </cell>
          <cell r="S1237" t="str">
            <v>3. 10 TO 20 DAYS</v>
          </cell>
          <cell r="T1237" t="str">
            <v>RELEASE PROCESS</v>
          </cell>
        </row>
        <row r="1238">
          <cell r="A1238" t="str">
            <v>FCIU5834372</v>
          </cell>
          <cell r="B1238">
            <v>20</v>
          </cell>
          <cell r="C1238">
            <v>44053</v>
          </cell>
          <cell r="D1238">
            <v>16</v>
          </cell>
          <cell r="E1238" t="str">
            <v>COSU6267015200</v>
          </cell>
          <cell r="F1238" t="str">
            <v>ICDN</v>
          </cell>
          <cell r="G1238" t="str">
            <v>CFS1</v>
          </cell>
          <cell r="H1238" t="str">
            <v>2020</v>
          </cell>
          <cell r="I1238" t="str">
            <v>ICD</v>
          </cell>
          <cell r="J1238">
            <v>227095</v>
          </cell>
          <cell r="K1238" t="str">
            <v>CHINA RAILWAY NO5 ENGINEERING GROUP COMP</v>
          </cell>
          <cell r="L1238" t="str">
            <v>CONTINENTAL LOGISTICS NETWORKS LTD</v>
          </cell>
          <cell r="M1238">
            <v>44062.674953703703</v>
          </cell>
          <cell r="N1238" t="str">
            <v>Pend</v>
          </cell>
          <cell r="O1238" t="str">
            <v>GUARDRAIL GUARDRAIL POST   POST    POST   POST   POST   POST    POST   SPACER CAPS   REFLECTOR  BOLTS AND NUTS  BOLTS AND NUTS  BOLTS AND NUTS   FAX 0086-851-86518529      CTC MR  DUAN YIHAN  TEL +254 742408333 PLACE OF DELIVERY PORT CLEARANCE</v>
          </cell>
          <cell r="P1238" t="str">
            <v>C4</v>
          </cell>
          <cell r="Q1238" t="str">
            <v>KE</v>
          </cell>
          <cell r="R1238" t="str">
            <v>CN</v>
          </cell>
          <cell r="S1238" t="str">
            <v>3. 10 TO 20 DAYS</v>
          </cell>
          <cell r="T1238" t="str">
            <v>RELEASE PROCESS</v>
          </cell>
        </row>
        <row r="1239">
          <cell r="A1239" t="str">
            <v>CSLU2335011</v>
          </cell>
          <cell r="B1239">
            <v>20</v>
          </cell>
          <cell r="C1239">
            <v>44053</v>
          </cell>
          <cell r="D1239">
            <v>16</v>
          </cell>
          <cell r="E1239" t="str">
            <v>COSU6267015200</v>
          </cell>
          <cell r="F1239" t="str">
            <v>ICDN</v>
          </cell>
          <cell r="G1239" t="str">
            <v>FIRE</v>
          </cell>
          <cell r="H1239" t="str">
            <v>2020</v>
          </cell>
          <cell r="I1239" t="str">
            <v>ICD</v>
          </cell>
          <cell r="J1239">
            <v>227095</v>
          </cell>
          <cell r="K1239" t="str">
            <v>CHINA RAILWAY NO5 ENGINEERING GROUP COMP</v>
          </cell>
          <cell r="L1239" t="str">
            <v>CONTINENTAL LOGISTICS NETWORKS LTD</v>
          </cell>
          <cell r="M1239">
            <v>44062.674953703703</v>
          </cell>
          <cell r="N1239" t="str">
            <v>Pend</v>
          </cell>
          <cell r="O1239" t="str">
            <v>GUARDRAIL GUARDRAIL POST   POST    POST   POST   POST   POST    POST   SPACER CAPS   REFLECTOR  BOLTS AND NUTS  BOLTS AND NUTS  BOLTS AND NUTS   FAX 0086-851-86518529      CTC MR  DUAN YIHAN  TEL +254 742408333 PLACE OF DELIVERY PORT CLEARANCE</v>
          </cell>
          <cell r="P1239" t="str">
            <v>C4</v>
          </cell>
          <cell r="Q1239" t="str">
            <v>KE</v>
          </cell>
          <cell r="R1239" t="str">
            <v>CN</v>
          </cell>
          <cell r="S1239" t="str">
            <v>3. 10 TO 20 DAYS</v>
          </cell>
          <cell r="T1239" t="str">
            <v>RELEASE PROCESS</v>
          </cell>
        </row>
        <row r="1240">
          <cell r="A1240" t="str">
            <v>DFSU7018849</v>
          </cell>
          <cell r="B1240">
            <v>40</v>
          </cell>
          <cell r="C1240">
            <v>44054</v>
          </cell>
          <cell r="D1240">
            <v>15</v>
          </cell>
          <cell r="E1240" t="str">
            <v>EPIRINDAHD204792</v>
          </cell>
          <cell r="F1240" t="str">
            <v>ICDN</v>
          </cell>
          <cell r="G1240" t="str">
            <v>A1A/54/05/1</v>
          </cell>
          <cell r="H1240" t="str">
            <v>2020</v>
          </cell>
          <cell r="I1240" t="str">
            <v>ICD</v>
          </cell>
          <cell r="J1240">
            <v>229199</v>
          </cell>
          <cell r="K1240" t="str">
            <v>KOKO NETWORKS LIMITED</v>
          </cell>
          <cell r="L1240" t="str">
            <v>BOON TRADE AGENCIES LIMITED</v>
          </cell>
          <cell r="M1240">
            <v>44067.612129629626</v>
          </cell>
          <cell r="N1240" t="str">
            <v>Pend</v>
          </cell>
          <cell r="O1240" t="str">
            <v>2 X HIGH CUBE 40  CONTAINER SAID TO CONTAIN TOTAL 2400 CORRUGATED BOXES ONLY  TOTAL TWO THOUSAND AND FOUR HUNDRED CORRUGATED BOXES ONLY  2-BURNER -BIO- ETHANOL VAPOR STOVE   FUEL -CANISTER HS CODE  7321 IDF NO  E2006345359 -005 INVOICE NO    SV6-20JUL-003 DATE  20 07 2020 TOTAL GROSS WEIGHT  19200 00 KGS TOTAL NET WEIGHT  15360 00 KGS SB NO  3935016 DATE  20 07 2020 CARGO INTRANSIT TO ICD EMBAKASI BY SGR CONTAINER SUMMARY   2 X HIGH CUBE 40  CONTAINER CARRIAGE TERM   LINER HOUSE HOUSE  INTRANSIT TO ICD EMBAKASI LINES TBL</v>
          </cell>
          <cell r="P1240" t="str">
            <v>C4</v>
          </cell>
          <cell r="Q1240" t="str">
            <v>KE</v>
          </cell>
          <cell r="R1240" t="str">
            <v>IN</v>
          </cell>
          <cell r="S1240" t="str">
            <v>3. 10 TO 20 DAYS</v>
          </cell>
          <cell r="T1240" t="str">
            <v>RELEASE PROCESS</v>
          </cell>
        </row>
        <row r="1241">
          <cell r="A1241" t="str">
            <v>DFSU7592944</v>
          </cell>
          <cell r="B1241">
            <v>40</v>
          </cell>
          <cell r="C1241">
            <v>44054</v>
          </cell>
          <cell r="D1241">
            <v>15</v>
          </cell>
          <cell r="E1241" t="str">
            <v>EPIRINDMUM211966</v>
          </cell>
          <cell r="F1241" t="str">
            <v>ICDN</v>
          </cell>
          <cell r="G1241" t="str">
            <v>A1D/68/04/1</v>
          </cell>
          <cell r="H1241">
            <v>0</v>
          </cell>
          <cell r="I1241">
            <v>0</v>
          </cell>
          <cell r="J1241">
            <v>0</v>
          </cell>
          <cell r="K1241" t="str">
            <v>Pend</v>
          </cell>
          <cell r="L1241" t="str">
            <v>Pend</v>
          </cell>
          <cell r="M1241" t="str">
            <v>Pend</v>
          </cell>
          <cell r="N1241" t="str">
            <v>Pend</v>
          </cell>
          <cell r="O1241"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P1241" t="str">
            <v>Pend</v>
          </cell>
          <cell r="Q1241" t="str">
            <v>KE</v>
          </cell>
          <cell r="R1241" t="str">
            <v>IN</v>
          </cell>
          <cell r="S1241" t="str">
            <v>3. 10 TO 20 DAYS</v>
          </cell>
          <cell r="T1241" t="str">
            <v>PENDING DECLARATION</v>
          </cell>
        </row>
        <row r="1242">
          <cell r="A1242" t="str">
            <v>INKU2343269</v>
          </cell>
          <cell r="B1242">
            <v>40</v>
          </cell>
          <cell r="C1242">
            <v>44054</v>
          </cell>
          <cell r="D1242">
            <v>15</v>
          </cell>
          <cell r="E1242" t="str">
            <v>EPIRINDMUM211966</v>
          </cell>
          <cell r="F1242" t="str">
            <v>ICDN</v>
          </cell>
          <cell r="G1242" t="str">
            <v>A1C/52/03/3</v>
          </cell>
          <cell r="H1242">
            <v>0</v>
          </cell>
          <cell r="I1242">
            <v>0</v>
          </cell>
          <cell r="J1242">
            <v>0</v>
          </cell>
          <cell r="K1242" t="str">
            <v>Pend</v>
          </cell>
          <cell r="L1242" t="str">
            <v>Pend</v>
          </cell>
          <cell r="M1242" t="str">
            <v>Pend</v>
          </cell>
          <cell r="N1242" t="str">
            <v>Pend</v>
          </cell>
          <cell r="O1242"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P1242" t="str">
            <v>Pend</v>
          </cell>
          <cell r="Q1242" t="str">
            <v>KE</v>
          </cell>
          <cell r="R1242" t="str">
            <v>IN</v>
          </cell>
          <cell r="S1242" t="str">
            <v>3. 10 TO 20 DAYS</v>
          </cell>
          <cell r="T1242" t="str">
            <v>PENDING DECLARATION</v>
          </cell>
        </row>
        <row r="1243">
          <cell r="A1243" t="str">
            <v>FCIU8097685</v>
          </cell>
          <cell r="B1243">
            <v>40</v>
          </cell>
          <cell r="C1243">
            <v>44054</v>
          </cell>
          <cell r="D1243">
            <v>15</v>
          </cell>
          <cell r="E1243" t="str">
            <v>EPIRINDMUM211966</v>
          </cell>
          <cell r="F1243" t="str">
            <v>ICDN</v>
          </cell>
          <cell r="G1243" t="str">
            <v>A1C/36/03/3</v>
          </cell>
          <cell r="H1243">
            <v>0</v>
          </cell>
          <cell r="I1243">
            <v>0</v>
          </cell>
          <cell r="J1243">
            <v>0</v>
          </cell>
          <cell r="K1243" t="str">
            <v>Pend</v>
          </cell>
          <cell r="L1243" t="str">
            <v>Pend</v>
          </cell>
          <cell r="M1243" t="str">
            <v>Pend</v>
          </cell>
          <cell r="N1243" t="str">
            <v>Pend</v>
          </cell>
          <cell r="O1243"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P1243" t="str">
            <v>Pend</v>
          </cell>
          <cell r="Q1243" t="str">
            <v>KE</v>
          </cell>
          <cell r="R1243" t="str">
            <v>IN</v>
          </cell>
          <cell r="S1243" t="str">
            <v>3. 10 TO 20 DAYS</v>
          </cell>
          <cell r="T1243" t="str">
            <v>PENDING DECLARATION</v>
          </cell>
        </row>
        <row r="1244">
          <cell r="A1244" t="str">
            <v>CAXU9366170</v>
          </cell>
          <cell r="B1244">
            <v>40</v>
          </cell>
          <cell r="C1244">
            <v>44054</v>
          </cell>
          <cell r="D1244">
            <v>15</v>
          </cell>
          <cell r="E1244" t="str">
            <v>EPIRINDMUM211966</v>
          </cell>
          <cell r="F1244" t="str">
            <v>ICDN</v>
          </cell>
          <cell r="G1244" t="str">
            <v>A1D/68/05/2</v>
          </cell>
          <cell r="H1244">
            <v>0</v>
          </cell>
          <cell r="I1244">
            <v>0</v>
          </cell>
          <cell r="J1244">
            <v>0</v>
          </cell>
          <cell r="K1244" t="str">
            <v>Pend</v>
          </cell>
          <cell r="L1244" t="str">
            <v>Pend</v>
          </cell>
          <cell r="M1244" t="str">
            <v>Pend</v>
          </cell>
          <cell r="N1244" t="str">
            <v>Pend</v>
          </cell>
          <cell r="O1244"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P1244" t="str">
            <v>Pend</v>
          </cell>
          <cell r="Q1244" t="str">
            <v>KE</v>
          </cell>
          <cell r="R1244" t="str">
            <v>IN</v>
          </cell>
          <cell r="S1244" t="str">
            <v>3. 10 TO 20 DAYS</v>
          </cell>
          <cell r="T1244" t="str">
            <v>PENDING DECLARATION</v>
          </cell>
        </row>
        <row r="1245">
          <cell r="A1245" t="str">
            <v>TRLU9165478</v>
          </cell>
          <cell r="B1245">
            <v>20</v>
          </cell>
          <cell r="C1245">
            <v>44054</v>
          </cell>
          <cell r="D1245">
            <v>15</v>
          </cell>
          <cell r="E1245" t="str">
            <v>203622673</v>
          </cell>
          <cell r="F1245" t="str">
            <v>ICDN</v>
          </cell>
          <cell r="G1245" t="str">
            <v>A1B/13/02/2</v>
          </cell>
          <cell r="H1245" t="str">
            <v>2020</v>
          </cell>
          <cell r="I1245" t="str">
            <v>ICD</v>
          </cell>
          <cell r="J1245">
            <v>228647</v>
          </cell>
          <cell r="K1245" t="str">
            <v>AUTO ANCILLARIES LTD</v>
          </cell>
          <cell r="L1245" t="str">
            <v>HAMBU FREIGHT SERVICES LTD</v>
          </cell>
          <cell r="M1245">
            <v>44068.476527777777</v>
          </cell>
          <cell r="N1245">
            <v>44068.602546296293</v>
          </cell>
          <cell r="O1245" t="str">
            <v>83 BUNDLES  CLUMP   WIRE SPRING STEEL ROUND BAR  SPECIFICATION EN8D SM NC443-H  AS PER INVOICE NO   EXP 20-21 015  DT 27 06 2020  PROFORMA IN VIOCE NO  68   DATE 11 03 2020  PROFORMA INVIOCE NO  69   DATE 11 03 2 020  S BILL NO   3653442 DT 07 07 2020  IEC NO   3011001685  NET WT 140000 000 KGS  HS CODE   72283000    APPLICABLE FREE TIME 14 DAYS COMBINED DETENTION   DEMURRAGE  AT  PORT OF DISCHARGE   PLACE OF DELIVERY        INTRANSIT TO ICD EMBAKASI NAIROBI</v>
          </cell>
          <cell r="P1245" t="str">
            <v>C4</v>
          </cell>
          <cell r="Q1245" t="str">
            <v>KE</v>
          </cell>
          <cell r="R1245" t="str">
            <v>IN</v>
          </cell>
          <cell r="S1245" t="str">
            <v>3. 10 TO 20 DAYS</v>
          </cell>
          <cell r="T1245" t="str">
            <v>RELEASED BUT IN YARD</v>
          </cell>
        </row>
        <row r="1246">
          <cell r="A1246" t="str">
            <v>PCIU1425627</v>
          </cell>
          <cell r="B1246">
            <v>20</v>
          </cell>
          <cell r="C1246">
            <v>44054</v>
          </cell>
          <cell r="D1246">
            <v>15</v>
          </cell>
          <cell r="E1246" t="str">
            <v>JKT000350000</v>
          </cell>
          <cell r="F1246" t="str">
            <v>ICDN</v>
          </cell>
          <cell r="G1246" t="str">
            <v>A1B/71/05/2</v>
          </cell>
          <cell r="H1246" t="str">
            <v>2020</v>
          </cell>
          <cell r="I1246" t="str">
            <v>ICD</v>
          </cell>
          <cell r="J1246">
            <v>229653</v>
          </cell>
          <cell r="K1246" t="str">
            <v>ESSAJEE AMIJEE E A LIMITED</v>
          </cell>
          <cell r="L1246" t="str">
            <v>PILLAR FREIGHT FORWARDERS LIMITED</v>
          </cell>
          <cell r="M1246">
            <v>44068.829340277778</v>
          </cell>
          <cell r="N1246" t="str">
            <v>Pend</v>
          </cell>
          <cell r="O1246" t="str">
            <v>112 BOXES OF 4MM AND 6MM DARK GREY FLOAT GLASS AS PER P I-2112026879 IDF NO  E2006346196 HS CODE NO  7005210000 GOODS IN TRANSIT TO FOCUS CFS BY CONSIGNEE  S ACCOUNT AND RISK TOTAL NW    160 372 00 KGS SHIPPED ON BOARD AT TG PRIOK JAKARTA I   NDONESIA ON JULY 13  2020 BY CSCL LIMA V 086N TRANSHIPMENT AT SINGAPORE BY KOTA GAYA V 0076W  INDONESIA PEB040300-07072020-414399 NPWP013463310092000</v>
          </cell>
          <cell r="P1246" t="str">
            <v>C4</v>
          </cell>
          <cell r="Q1246" t="str">
            <v>KE</v>
          </cell>
          <cell r="R1246" t="str">
            <v>ID</v>
          </cell>
          <cell r="S1246" t="str">
            <v>3. 10 TO 20 DAYS</v>
          </cell>
          <cell r="T1246" t="str">
            <v>RELEASE PROCESS</v>
          </cell>
        </row>
        <row r="1247">
          <cell r="A1247" t="str">
            <v>TCLU6452367</v>
          </cell>
          <cell r="B1247">
            <v>40</v>
          </cell>
          <cell r="C1247">
            <v>44054</v>
          </cell>
          <cell r="D1247">
            <v>15</v>
          </cell>
          <cell r="E1247" t="str">
            <v>CAD0420376A</v>
          </cell>
          <cell r="F1247" t="str">
            <v>ICDN</v>
          </cell>
          <cell r="G1247" t="str">
            <v>A1A/42/06/1</v>
          </cell>
          <cell r="H1247" t="str">
            <v>2020</v>
          </cell>
          <cell r="I1247" t="str">
            <v>ICD</v>
          </cell>
          <cell r="J1247">
            <v>227747</v>
          </cell>
          <cell r="K1247" t="str">
            <v>KENYA POWER AND LIGHTING COMPANY LTD</v>
          </cell>
          <cell r="L1247" t="str">
            <v>MIDWAVE FREIGHTERS LIMITED</v>
          </cell>
          <cell r="M1247" t="str">
            <v>Pend</v>
          </cell>
          <cell r="N1247" t="str">
            <v>Pend</v>
          </cell>
          <cell r="O1247" t="str">
            <v>SUPPLY OF LINE HARDWARES  INSTALLATION AND COMMISSIONING OF EXTENSIONS OF MV LINES  LV SINGLE PHASE LINES AND SERVICE CABLES FOR ELECTRIFICATION PROGRAM IN THE COUNTIES OF BUNGOMA  BUSIA  HOMA BAY  KAKAMEGA  KISII  MIGORI  NYAMIRA  SIAYA AND VIHIGA LOT3 OH LINE MATERIALS FOR KPLC UNDER CONTRACT NO  KP1 6E 2 PT 2 17 A61 LOT 3 WESTERN   SUPPLY OF READY BOARDS  AS PER PI NO  EXP PI ZA 2020 P010 DTD 23 01 2020  TRADE TERMS  CPT EMBAKASI  KENYA  INCOTERMS 2010 HS  CODE  85371000 INVOICE NO  100011 ISE DT  29 06 2020 LC NO  TF2004532174 DT  200214 ISSUED BY COMMERCIAL BANK OF AFRICA LTD  NAIROBI  KENYA IMPORT DECLARATION NUMBER   E2001288040  E1801760981 APPLICANT BANKS L C NO  TF2003517005  TF1835528697 SB NO 3496213 DATE 29 06 2020 IEC NO 0310040001 TOTAL NET WT   14485 00 KGS  TOTAL GROSS WT   15285 00 KGS</v>
          </cell>
          <cell r="P1247" t="str">
            <v>C4</v>
          </cell>
          <cell r="Q1247" t="str">
            <v>KE</v>
          </cell>
          <cell r="R1247" t="str">
            <v>IN</v>
          </cell>
          <cell r="S1247" t="str">
            <v>3. 10 TO 20 DAYS</v>
          </cell>
          <cell r="T1247" t="str">
            <v>PENDING DPC</v>
          </cell>
        </row>
        <row r="1248">
          <cell r="A1248" t="str">
            <v>FBIU0142404</v>
          </cell>
          <cell r="B1248">
            <v>20</v>
          </cell>
          <cell r="C1248">
            <v>44054</v>
          </cell>
          <cell r="D1248">
            <v>15</v>
          </cell>
          <cell r="E1248" t="str">
            <v>MEDUPL129251</v>
          </cell>
          <cell r="F1248" t="str">
            <v>ICDN</v>
          </cell>
          <cell r="G1248" t="str">
            <v>CFS1D</v>
          </cell>
          <cell r="H1248">
            <v>0</v>
          </cell>
          <cell r="I1248">
            <v>0</v>
          </cell>
          <cell r="J1248">
            <v>0</v>
          </cell>
          <cell r="K1248" t="str">
            <v>Pend</v>
          </cell>
          <cell r="L1248" t="str">
            <v>Pend</v>
          </cell>
          <cell r="M1248" t="str">
            <v>Pend</v>
          </cell>
          <cell r="N1248" t="str">
            <v>Pend</v>
          </cell>
          <cell r="O1248"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IN DURBAN  X 50 KG WHITE REFINED SUG  AR NET WEIGHT 25 000 MT</v>
          </cell>
          <cell r="P1248" t="str">
            <v>Pend</v>
          </cell>
          <cell r="Q1248" t="str">
            <v>KE</v>
          </cell>
          <cell r="R1248" t="str">
            <v>MU</v>
          </cell>
          <cell r="S1248" t="str">
            <v>3. 10 TO 20 DAYS</v>
          </cell>
          <cell r="T1248" t="str">
            <v>PENDING DECLARATION</v>
          </cell>
        </row>
        <row r="1249">
          <cell r="A1249" t="str">
            <v>EGHU3554971</v>
          </cell>
          <cell r="B1249">
            <v>20</v>
          </cell>
          <cell r="C1249">
            <v>44054</v>
          </cell>
          <cell r="D1249">
            <v>15</v>
          </cell>
          <cell r="E1249" t="str">
            <v>143099344823</v>
          </cell>
          <cell r="F1249" t="str">
            <v>ICDN</v>
          </cell>
          <cell r="G1249" t="str">
            <v>CFS1</v>
          </cell>
          <cell r="H1249">
            <v>0</v>
          </cell>
          <cell r="I1249">
            <v>0</v>
          </cell>
          <cell r="J1249">
            <v>0</v>
          </cell>
          <cell r="K1249" t="str">
            <v>Pend</v>
          </cell>
          <cell r="L1249" t="str">
            <v>Pend</v>
          </cell>
          <cell r="M1249" t="str">
            <v>Pend</v>
          </cell>
          <cell r="N1249" t="str">
            <v>Pend</v>
          </cell>
          <cell r="O1249" t="str">
            <v>BOLTSHS 731815NUTSHS 731816 M  254 722 758756EMAIL AAA AUGUSTAUTO CO K EN M BOLTS HS 731815 NUTS HS 731816  M  254 722 758756 EMAIL AAA AUGUSTAUTO CO KE</v>
          </cell>
          <cell r="P1249" t="str">
            <v>Pend</v>
          </cell>
          <cell r="Q1249" t="str">
            <v>KE</v>
          </cell>
          <cell r="R1249" t="str">
            <v>CN</v>
          </cell>
          <cell r="S1249" t="str">
            <v>3. 10 TO 20 DAYS</v>
          </cell>
          <cell r="T1249" t="str">
            <v>PENDING DECLARATION</v>
          </cell>
        </row>
        <row r="1250">
          <cell r="A1250" t="str">
            <v>TCKU2797105</v>
          </cell>
          <cell r="B1250">
            <v>20</v>
          </cell>
          <cell r="C1250">
            <v>44054</v>
          </cell>
          <cell r="D1250">
            <v>15</v>
          </cell>
          <cell r="E1250" t="str">
            <v>239919159</v>
          </cell>
          <cell r="F1250" t="str">
            <v>ICDN</v>
          </cell>
          <cell r="G1250" t="str">
            <v>CFS1A</v>
          </cell>
          <cell r="H1250" t="str">
            <v>2020</v>
          </cell>
          <cell r="I1250" t="str">
            <v>ICD</v>
          </cell>
          <cell r="J1250">
            <v>229787</v>
          </cell>
          <cell r="K1250" t="str">
            <v>MOMENTUM FREIGHT LIMITED</v>
          </cell>
          <cell r="L1250" t="str">
            <v>FREIGHTLOGIX KENYA LIMITED</v>
          </cell>
          <cell r="M1250">
            <v>44068.848657407405</v>
          </cell>
          <cell r="N1250" t="str">
            <v>Pend</v>
          </cell>
          <cell r="O1250" t="str">
            <v>DRY MORTAR PRODUCTION LINE     EMAIL  HELLEN WANYAGAH MOMENTUMFREIGHT  CO KE   PIN P051366087P      MOBILE  254  0  796962955      INTRANSIT TO ICD EMBAKASI NAIROBI</v>
          </cell>
          <cell r="P1250" t="str">
            <v>C4</v>
          </cell>
          <cell r="Q1250" t="str">
            <v>KE</v>
          </cell>
          <cell r="R1250" t="str">
            <v>CN</v>
          </cell>
          <cell r="S1250" t="str">
            <v>3. 10 TO 20 DAYS</v>
          </cell>
          <cell r="T1250" t="str">
            <v>RELEASE PROCESS</v>
          </cell>
        </row>
        <row r="1251">
          <cell r="A1251" t="str">
            <v>CSNU1795679</v>
          </cell>
          <cell r="B1251">
            <v>20</v>
          </cell>
          <cell r="C1251">
            <v>44054</v>
          </cell>
          <cell r="D1251">
            <v>15</v>
          </cell>
          <cell r="E1251" t="str">
            <v>COSU6267682300</v>
          </cell>
          <cell r="F1251" t="str">
            <v>ICDN</v>
          </cell>
          <cell r="G1251" t="str">
            <v>CFS1</v>
          </cell>
          <cell r="H1251" t="str">
            <v>2020</v>
          </cell>
          <cell r="I1251" t="str">
            <v>ICD</v>
          </cell>
          <cell r="J1251">
            <v>225917</v>
          </cell>
          <cell r="K1251" t="str">
            <v>THRIVE BUILDING MATERIALS LIMITED</v>
          </cell>
          <cell r="L1251" t="str">
            <v>SKYLUX LOGISTICS LIMITED</v>
          </cell>
          <cell r="M1251" t="str">
            <v>Pend</v>
          </cell>
          <cell r="N1251" t="str">
            <v>Pend</v>
          </cell>
          <cell r="O1251" t="str">
            <v>OFFICE TABLE BOSS TABLE   OFFICE CHAIR OFFICE SOFA   SIMPLE COFFEE TABLE    CONTACT MS ZHANG  PHONE +254 757372958  EMAIL THRIVEBUILDINGMATERIALS   GMAIL COM PLACE OF DELIVERY PORT CLEARANCE</v>
          </cell>
          <cell r="P1251" t="str">
            <v>C4</v>
          </cell>
          <cell r="Q1251" t="str">
            <v>KE</v>
          </cell>
          <cell r="R1251" t="str">
            <v>CN</v>
          </cell>
          <cell r="S1251" t="str">
            <v>3. 10 TO 20 DAYS</v>
          </cell>
          <cell r="T1251" t="str">
            <v>PENDING DPC</v>
          </cell>
        </row>
        <row r="1252">
          <cell r="A1252" t="str">
            <v>UETU2362968</v>
          </cell>
          <cell r="B1252">
            <v>20</v>
          </cell>
          <cell r="C1252">
            <v>44054</v>
          </cell>
          <cell r="D1252">
            <v>15</v>
          </cell>
          <cell r="E1252" t="str">
            <v>COSU6267015200</v>
          </cell>
          <cell r="F1252" t="str">
            <v>ICDN</v>
          </cell>
          <cell r="G1252" t="str">
            <v>CFS1D</v>
          </cell>
          <cell r="H1252" t="str">
            <v>2020</v>
          </cell>
          <cell r="I1252" t="str">
            <v>ICD</v>
          </cell>
          <cell r="J1252">
            <v>227095</v>
          </cell>
          <cell r="K1252" t="str">
            <v>CHINA RAILWAY NO5 ENGINEERING GROUP COMP</v>
          </cell>
          <cell r="L1252" t="str">
            <v>CONTINENTAL LOGISTICS NETWORKS LTD</v>
          </cell>
          <cell r="M1252">
            <v>44062.674953703703</v>
          </cell>
          <cell r="N1252" t="str">
            <v>Pend</v>
          </cell>
          <cell r="O1252" t="str">
            <v>GUARDRAIL GUARDRAIL POST   POST    POST   POST   POST   POST    POST   SPACER CAPS   REFLECTOR  BOLTS AND NUTS  BOLTS AND NUTS  BOLTS AND NUTS   FAX 0086-851-86518529      CTC MR  DUAN YIHAN  TEL +254 742408333 PLACE OF DELIVERY PORT CLEARANCE</v>
          </cell>
          <cell r="P1252" t="str">
            <v>C4</v>
          </cell>
          <cell r="Q1252" t="str">
            <v>KE</v>
          </cell>
          <cell r="R1252" t="str">
            <v>CN</v>
          </cell>
          <cell r="S1252" t="str">
            <v>3. 10 TO 20 DAYS</v>
          </cell>
          <cell r="T1252" t="str">
            <v>RELEASE PROCESS</v>
          </cell>
        </row>
        <row r="1253">
          <cell r="A1253" t="str">
            <v>MRKU7597099</v>
          </cell>
          <cell r="B1253">
            <v>20</v>
          </cell>
          <cell r="C1253">
            <v>44054</v>
          </cell>
          <cell r="D1253">
            <v>15</v>
          </cell>
          <cell r="E1253" t="str">
            <v>711059695</v>
          </cell>
          <cell r="F1253" t="str">
            <v>ICDN</v>
          </cell>
          <cell r="G1253" t="str">
            <v>CFS1</v>
          </cell>
          <cell r="H1253" t="str">
            <v>2020</v>
          </cell>
          <cell r="I1253" t="str">
            <v>ICD</v>
          </cell>
          <cell r="J1253">
            <v>224774</v>
          </cell>
          <cell r="K1253" t="str">
            <v>SAFARICOM LIMITED</v>
          </cell>
          <cell r="L1253" t="str">
            <v>ACCELER GLOBAL LOGISTICS LIMITED</v>
          </cell>
          <cell r="M1253">
            <v>44049.45758101852</v>
          </cell>
          <cell r="N1253">
            <v>44067.546412037038</v>
          </cell>
          <cell r="O1253" t="str">
            <v>TELECOMMUNICATION EQUIPMENT   HS CODE  85177000      INTRANSIT TO IC D EMBAKASI NAIROBI</v>
          </cell>
          <cell r="P1253" t="str">
            <v>C4</v>
          </cell>
          <cell r="Q1253" t="str">
            <v>KE</v>
          </cell>
          <cell r="R1253" t="str">
            <v>NL</v>
          </cell>
          <cell r="S1253" t="str">
            <v>3. 10 TO 20 DAYS</v>
          </cell>
          <cell r="T1253" t="str">
            <v>RELEASED BUT IN YARD</v>
          </cell>
        </row>
        <row r="1254">
          <cell r="A1254" t="str">
            <v>TCNU8001360</v>
          </cell>
          <cell r="B1254">
            <v>40</v>
          </cell>
          <cell r="C1254">
            <v>44054</v>
          </cell>
          <cell r="D1254">
            <v>15</v>
          </cell>
          <cell r="E1254" t="str">
            <v>EPIRINDMUM211981</v>
          </cell>
          <cell r="F1254" t="str">
            <v>ICDN</v>
          </cell>
          <cell r="G1254" t="str">
            <v>SHED1</v>
          </cell>
          <cell r="H1254">
            <v>0</v>
          </cell>
          <cell r="I1254">
            <v>0</v>
          </cell>
          <cell r="J1254">
            <v>0</v>
          </cell>
          <cell r="K1254" t="str">
            <v>Pend</v>
          </cell>
          <cell r="L1254" t="str">
            <v>Pend</v>
          </cell>
          <cell r="M1254" t="str">
            <v>Pend</v>
          </cell>
          <cell r="N1254" t="str">
            <v>Pend</v>
          </cell>
          <cell r="O1254" t="str">
            <v>2 X HC40 STC TOTAL  41 DRUMS PROCUREMENT OF PLANT DESIGN  SUPPLY AND INSTALLATION OF EXTENSIONS OF LOW VOLTAGE SINGLE PHASE LINES AND SERVICE CABLES IN MIGORI  KISII AND HOMA BAY COUNTIES  CONTRACT AGREEMENT NO   KP1 6E 1 17 A01-LOT 4 DAT ED  09 02 2018 IDF NO  E1901062203 50 MM2 AA CONDUCTOR QUANTITY   249740 METERS  HSN CODE   7614900000  GROSS WEIGHT  - 42009 000 KGS NET WEIGHT  - 36299 000 KGS S BILL NO  3907091 DATED 18 07 2020 COUNTRY OF ORIGIN HOUSE HOUSE INTRANSIT TO MOMBASA CONTAINER TERMINAL CFS MCT CFS AS PER REQUEST FROM CONSIGNEE AND APPROVAL BY KPA TERMINAL ON 3RD AUGUST 2020</v>
          </cell>
          <cell r="P1254" t="str">
            <v>Pend</v>
          </cell>
          <cell r="Q1254" t="str">
            <v>KE</v>
          </cell>
          <cell r="R1254" t="str">
            <v>IN</v>
          </cell>
          <cell r="S1254" t="str">
            <v>3. 10 TO 20 DAYS</v>
          </cell>
          <cell r="T1254" t="str">
            <v>PENDING DECLARATION</v>
          </cell>
        </row>
        <row r="1255">
          <cell r="A1255" t="str">
            <v>UACU5254073</v>
          </cell>
          <cell r="B1255">
            <v>40</v>
          </cell>
          <cell r="C1255">
            <v>44054</v>
          </cell>
          <cell r="D1255">
            <v>15</v>
          </cell>
          <cell r="E1255" t="str">
            <v>HLCUDX3200735684</v>
          </cell>
          <cell r="F1255" t="str">
            <v>ICDN</v>
          </cell>
          <cell r="G1255" t="str">
            <v>A1D/54/06/3</v>
          </cell>
          <cell r="H1255">
            <v>0</v>
          </cell>
          <cell r="I1255">
            <v>0</v>
          </cell>
          <cell r="J1255">
            <v>0</v>
          </cell>
          <cell r="K1255" t="str">
            <v>Pend</v>
          </cell>
          <cell r="L1255" t="str">
            <v>Pend</v>
          </cell>
          <cell r="M1255" t="str">
            <v>Pend</v>
          </cell>
          <cell r="N1255" t="str">
            <v>Pend</v>
          </cell>
          <cell r="O1255"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255" t="str">
            <v>Pend</v>
          </cell>
          <cell r="Q1255" t="str">
            <v>KE</v>
          </cell>
          <cell r="R1255" t="str">
            <v>AE</v>
          </cell>
          <cell r="S1255" t="str">
            <v>3. 10 TO 20 DAYS</v>
          </cell>
          <cell r="T1255" t="str">
            <v>PENDING DECLARATION</v>
          </cell>
        </row>
        <row r="1256">
          <cell r="A1256" t="str">
            <v>TGHU9799554</v>
          </cell>
          <cell r="B1256">
            <v>40</v>
          </cell>
          <cell r="C1256">
            <v>44054</v>
          </cell>
          <cell r="D1256">
            <v>15</v>
          </cell>
          <cell r="E1256" t="str">
            <v>EPIRINDAHD204792</v>
          </cell>
          <cell r="F1256" t="str">
            <v>ICDN</v>
          </cell>
          <cell r="G1256" t="str">
            <v>A2C/06/04/3</v>
          </cell>
          <cell r="H1256" t="str">
            <v>2020</v>
          </cell>
          <cell r="I1256" t="str">
            <v>ICD</v>
          </cell>
          <cell r="J1256">
            <v>229199</v>
          </cell>
          <cell r="K1256" t="str">
            <v>KOKO NETWORKS LIMITED</v>
          </cell>
          <cell r="L1256" t="str">
            <v>BOON TRADE AGENCIES LIMITED</v>
          </cell>
          <cell r="M1256">
            <v>44067.612129629626</v>
          </cell>
          <cell r="N1256" t="str">
            <v>Pend</v>
          </cell>
          <cell r="O1256" t="str">
            <v>2 X HIGH CUBE 40  CONTAINER SAID TO CONTAIN TOTAL 2400 CORRUGATED BOXES ONLY  TOTAL TWO THOUSAND AND FOUR HUNDRED CORRUGATED BOXES ONLY  2-BURNER -BIO- ETHANOL VAPOR STOVE   FUEL -CANISTER HS CODE  7321 IDF NO  E2006345359 -005 INVOICE NO    SV6-20JUL-003 DATE  20 07 2020 TOTAL GROSS WEIGHT  19200 00 KGS TOTAL NET WEIGHT  15360 00 KGS SB NO  3935016 DATE  20 07 2020 CARGO INTRANSIT TO ICD EMBAKASI BY SGR CONTAINER SUMMARY   2 X HIGH CUBE 40  CONTAINER CARRIAGE TERM   LINER HOUSE HOUSE  INTRANSIT TO ICD EMBAKASI LINES TBL</v>
          </cell>
          <cell r="P1256" t="str">
            <v>C4</v>
          </cell>
          <cell r="Q1256" t="str">
            <v>KE</v>
          </cell>
          <cell r="R1256" t="str">
            <v>IN</v>
          </cell>
          <cell r="S1256" t="str">
            <v>3. 10 TO 20 DAYS</v>
          </cell>
          <cell r="T1256" t="str">
            <v>RELEASE PROCESS</v>
          </cell>
        </row>
        <row r="1257">
          <cell r="A1257" t="str">
            <v>APHU6560816</v>
          </cell>
          <cell r="B1257">
            <v>40</v>
          </cell>
          <cell r="C1257">
            <v>44054</v>
          </cell>
          <cell r="D1257">
            <v>15</v>
          </cell>
          <cell r="E1257" t="str">
            <v>ANT1338886</v>
          </cell>
          <cell r="F1257" t="str">
            <v>ICDN</v>
          </cell>
          <cell r="G1257" t="str">
            <v>A1C/74/04/1</v>
          </cell>
          <cell r="H1257">
            <v>0</v>
          </cell>
          <cell r="I1257">
            <v>0</v>
          </cell>
          <cell r="J1257">
            <v>0</v>
          </cell>
          <cell r="K1257" t="str">
            <v>Pend</v>
          </cell>
          <cell r="L1257" t="str">
            <v>Pend</v>
          </cell>
          <cell r="M1257" t="str">
            <v>Pend</v>
          </cell>
          <cell r="N1257" t="str">
            <v>Pend</v>
          </cell>
          <cell r="O1257" t="str">
            <v>INVOICE  20001826 RI HS CODE  39269097 FREIGHT PREPAID OF UPP PIPES  DUCT UPP  PE CHAMBER  SEAL FUSION  LIFT HANDLE  SKIRT OCH AS PER PROFORMA  1287353 DATED 19 05 2020 UNDER IDF NO  E2005333987 INCOTERMS 2010  CFR MOMBASA PORT  KENYA DOCUMENTARY LETTER OF CREDIT NUMBER  TF2014132722 INVOICE  20001825 RI HS CODE  39172110 39173300 39269097 82055980 SPOT TOTAL PKGS 32 PK</v>
          </cell>
          <cell r="P1257" t="str">
            <v>Pend</v>
          </cell>
          <cell r="Q1257" t="str">
            <v>KE</v>
          </cell>
          <cell r="R1257" t="str">
            <v>BE</v>
          </cell>
          <cell r="S1257" t="str">
            <v>3. 10 TO 20 DAYS</v>
          </cell>
          <cell r="T1257" t="str">
            <v>PENDING DECLARATION</v>
          </cell>
        </row>
        <row r="1258">
          <cell r="A1258" t="str">
            <v>HLBU2420202</v>
          </cell>
          <cell r="B1258">
            <v>40</v>
          </cell>
          <cell r="C1258">
            <v>44054</v>
          </cell>
          <cell r="D1258">
            <v>15</v>
          </cell>
          <cell r="E1258" t="str">
            <v>HLCUDX3200735684</v>
          </cell>
          <cell r="F1258" t="str">
            <v>ICDN</v>
          </cell>
          <cell r="G1258" t="str">
            <v>A2A/02/05/1</v>
          </cell>
          <cell r="H1258">
            <v>0</v>
          </cell>
          <cell r="I1258">
            <v>0</v>
          </cell>
          <cell r="J1258">
            <v>0</v>
          </cell>
          <cell r="K1258" t="str">
            <v>Pend</v>
          </cell>
          <cell r="L1258" t="str">
            <v>Pend</v>
          </cell>
          <cell r="M1258" t="str">
            <v>Pend</v>
          </cell>
          <cell r="N1258" t="str">
            <v>Pend</v>
          </cell>
          <cell r="O1258"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P1258" t="str">
            <v>Pend</v>
          </cell>
          <cell r="Q1258" t="str">
            <v>KE</v>
          </cell>
          <cell r="R1258" t="str">
            <v>AE</v>
          </cell>
          <cell r="S1258" t="str">
            <v>3. 10 TO 20 DAYS</v>
          </cell>
          <cell r="T1258" t="str">
            <v>PENDING DECLARATION</v>
          </cell>
        </row>
        <row r="1259">
          <cell r="A1259" t="str">
            <v>MSDU7001380</v>
          </cell>
          <cell r="B1259">
            <v>40</v>
          </cell>
          <cell r="C1259">
            <v>44054</v>
          </cell>
          <cell r="D1259">
            <v>15</v>
          </cell>
          <cell r="E1259" t="str">
            <v>MEDUOM025351</v>
          </cell>
          <cell r="F1259" t="str">
            <v>ICDN</v>
          </cell>
          <cell r="G1259" t="str">
            <v>A1D/20/05/2</v>
          </cell>
          <cell r="H1259" t="str">
            <v>2020</v>
          </cell>
          <cell r="I1259" t="str">
            <v>ICD</v>
          </cell>
          <cell r="J1259">
            <v>227820</v>
          </cell>
          <cell r="K1259" t="str">
            <v>FRIGOKEN LTD</v>
          </cell>
          <cell r="L1259" t="str">
            <v>HOMELAND FREIGHT LIMITED</v>
          </cell>
          <cell r="M1259" t="str">
            <v>Pend</v>
          </cell>
          <cell r="N1259" t="str">
            <v>Pend</v>
          </cell>
          <cell r="O1259" t="str">
            <v>255 528 PCS of 580 ML Frig oken Jar Shrink-wrapped on wooden pallets</v>
          </cell>
          <cell r="P1259" t="str">
            <v>C4</v>
          </cell>
          <cell r="Q1259" t="str">
            <v>KE</v>
          </cell>
          <cell r="R1259" t="str">
            <v>OM</v>
          </cell>
          <cell r="S1259" t="str">
            <v>3. 10 TO 20 DAYS</v>
          </cell>
          <cell r="T1259" t="str">
            <v>PENDING DPC</v>
          </cell>
        </row>
        <row r="1260">
          <cell r="A1260" t="str">
            <v>MEDU9356680</v>
          </cell>
          <cell r="B1260">
            <v>40</v>
          </cell>
          <cell r="C1260">
            <v>44054</v>
          </cell>
          <cell r="D1260">
            <v>15</v>
          </cell>
          <cell r="E1260" t="str">
            <v>MEDUJ1355745</v>
          </cell>
          <cell r="F1260" t="str">
            <v>ICDN</v>
          </cell>
          <cell r="G1260" t="str">
            <v>A2C/14/05/3</v>
          </cell>
          <cell r="H1260" t="str">
            <v>2020</v>
          </cell>
          <cell r="I1260" t="str">
            <v>ICD</v>
          </cell>
          <cell r="J1260">
            <v>228063</v>
          </cell>
          <cell r="K1260" t="str">
            <v>AMY KATE NOEL HERMAN ROLOFF C/O AMERICAN</v>
          </cell>
          <cell r="L1260" t="str">
            <v>AGS WORLDWIDE MOVERS LIMITED</v>
          </cell>
          <cell r="M1260">
            <v>44063.761863425927</v>
          </cell>
          <cell r="N1260" t="str">
            <v>Pend</v>
          </cell>
          <cell r="O1260" t="str">
            <v>USED HOUSEHOLD GOODS AND P ERSONAL EFFECTS   R P 3927 69</v>
          </cell>
          <cell r="P1260" t="str">
            <v>C4</v>
          </cell>
          <cell r="Q1260" t="str">
            <v>KE</v>
          </cell>
          <cell r="R1260" t="str">
            <v>ZA</v>
          </cell>
          <cell r="S1260" t="str">
            <v>3. 10 TO 20 DAYS</v>
          </cell>
          <cell r="T1260" t="str">
            <v>RELEASE PROCESS</v>
          </cell>
        </row>
        <row r="1261">
          <cell r="A1261" t="str">
            <v>PONU1687854</v>
          </cell>
          <cell r="B1261">
            <v>40</v>
          </cell>
          <cell r="C1261">
            <v>44054</v>
          </cell>
          <cell r="D1261">
            <v>15</v>
          </cell>
          <cell r="E1261" t="str">
            <v>203493006</v>
          </cell>
          <cell r="F1261" t="str">
            <v>ICDN</v>
          </cell>
          <cell r="G1261" t="str">
            <v>A1D/40/04/4</v>
          </cell>
          <cell r="H1261" t="str">
            <v>2020</v>
          </cell>
          <cell r="I1261" t="str">
            <v>ICD</v>
          </cell>
          <cell r="J1261">
            <v>226308</v>
          </cell>
          <cell r="K1261" t="str">
            <v>SAFARICOM LIMITED</v>
          </cell>
          <cell r="L1261" t="str">
            <v>ACCELER GLOBAL LOGISTICS LIMITED</v>
          </cell>
          <cell r="M1261">
            <v>44054.718032407407</v>
          </cell>
          <cell r="N1261" t="str">
            <v>Pend</v>
          </cell>
          <cell r="O1261" t="str">
            <v>TELECOM EQUIPMENT     INTRANSIT TO ICD EMBAKASI NAIROBI TELECOM EQUIPMENT       INTRANSIT TO ICD EMBAKASI NAIROBI</v>
          </cell>
          <cell r="P1261" t="str">
            <v>C4</v>
          </cell>
          <cell r="Q1261" t="str">
            <v>KE</v>
          </cell>
          <cell r="R1261" t="str">
            <v>SE</v>
          </cell>
          <cell r="S1261" t="str">
            <v>3. 10 TO 20 DAYS</v>
          </cell>
          <cell r="T1261" t="str">
            <v>RELEASE PROCESS</v>
          </cell>
        </row>
        <row r="1262">
          <cell r="A1262" t="str">
            <v>MRKU0184452</v>
          </cell>
          <cell r="B1262">
            <v>40</v>
          </cell>
          <cell r="C1262">
            <v>44055</v>
          </cell>
          <cell r="D1262">
            <v>14</v>
          </cell>
          <cell r="E1262" t="str">
            <v>910920714</v>
          </cell>
          <cell r="F1262" t="str">
            <v>ICDN</v>
          </cell>
          <cell r="G1262" t="str">
            <v>A1D/20/04/2</v>
          </cell>
          <cell r="H1262">
            <v>0</v>
          </cell>
          <cell r="I1262">
            <v>0</v>
          </cell>
          <cell r="J1262">
            <v>0</v>
          </cell>
          <cell r="K1262" t="str">
            <v>Pend</v>
          </cell>
          <cell r="L1262" t="str">
            <v>Pend</v>
          </cell>
          <cell r="M1262" t="str">
            <v>Pend</v>
          </cell>
          <cell r="N1262" t="str">
            <v>Pend</v>
          </cell>
          <cell r="O1262" t="str">
            <v>CHICKEN PASTE 135G HS 16023230  LINO LADA DUO 350G HS 18069060  LINO L ADA NOUGAT 350G HS 18069060  AJVAR EXTRA HOT 350G HS 20059950  AJVAR M ILD ST  350G HS 20059950  VEGETA 75G HS 21039090  VEGETA FISH BAG 30G HS 21039090  VEGETA CRISPY POTATOES BAG 30G HS 21039090  VEGETA SALAD 20G HS 21039090  VEGETA GLASS D0SE 400G HS 21039090  VEGETA 12G STICKSAMPLE HS 21039090  VEGETA CHICKEN SOUP W N  60G HS 21041000  VEGETA G REEN VEGETABLE SOUP 60G HS 21041000  LINO LADA MILK 350G HS 21069098 INTRANSIT TO ICD EMBAKASI NAIROBI VEGETA GRILL CLASSIC BAG 30G HS 21039090  VEGETA GOLDEN CHICKEN BAG 30 G HS 21039090  VEGETA CHICKEN CUBE 80G HS 21041000  VEGETA BEEF CUBE 8 0G HS 21041000  BROCCOLI AND COULI SOUP 66G HS 21041000  VEG CREAM OF TOMATO S 60G HS 21041000  VEGETA CREAM MUSH SOUP 63G HS 21041000  VEG CREAM OF VEGETABLES 45G HS 21041000  VEGETA CHICKEN CUBE 1KG KE HS 21041000  VEGETA BEEF CUBE 1KG KE HS 21041000    INTRANSIT TO ICD EMBAKAS I NAIROBI</v>
          </cell>
          <cell r="P1262" t="str">
            <v>Pend</v>
          </cell>
          <cell r="Q1262" t="str">
            <v>KE</v>
          </cell>
          <cell r="R1262" t="str">
            <v>HR</v>
          </cell>
          <cell r="S1262" t="str">
            <v>3. 10 TO 20 DAYS</v>
          </cell>
          <cell r="T1262" t="str">
            <v>PENDING DECLARATION</v>
          </cell>
        </row>
        <row r="1263">
          <cell r="A1263" t="str">
            <v>MRKU4677652</v>
          </cell>
          <cell r="B1263">
            <v>40</v>
          </cell>
          <cell r="C1263">
            <v>44055</v>
          </cell>
          <cell r="D1263">
            <v>14</v>
          </cell>
          <cell r="E1263" t="str">
            <v>203726099</v>
          </cell>
          <cell r="F1263" t="str">
            <v>ICDN</v>
          </cell>
          <cell r="G1263" t="str">
            <v>A2A/28/06/2</v>
          </cell>
          <cell r="H1263" t="str">
            <v>2020</v>
          </cell>
          <cell r="I1263" t="str">
            <v>ICD</v>
          </cell>
          <cell r="J1263">
            <v>228947</v>
          </cell>
          <cell r="K1263" t="str">
            <v>SIMBA GENERAL MERCHANT LTD</v>
          </cell>
          <cell r="L1263" t="str">
            <v>BESTFAST CARGO (KENYA) LIMITED</v>
          </cell>
          <cell r="M1263" t="str">
            <v>Pend</v>
          </cell>
          <cell r="N1263" t="str">
            <v>Pend</v>
          </cell>
          <cell r="O1263" t="str">
            <v>INDUSTRIAL TOOLS  IDF NO  20MBAIM000326332    INTRANSIT TO ICD EMBAKAS I NAIROBI</v>
          </cell>
          <cell r="P1263" t="str">
            <v>C4</v>
          </cell>
          <cell r="Q1263" t="str">
            <v>KE</v>
          </cell>
          <cell r="R1263" t="str">
            <v>GB</v>
          </cell>
          <cell r="S1263" t="str">
            <v>3. 10 TO 20 DAYS</v>
          </cell>
          <cell r="T1263" t="str">
            <v>PENDING DPC</v>
          </cell>
        </row>
        <row r="1264">
          <cell r="A1264" t="str">
            <v>MRKU0926459</v>
          </cell>
          <cell r="B1264">
            <v>40</v>
          </cell>
          <cell r="C1264">
            <v>44055</v>
          </cell>
          <cell r="D1264">
            <v>14</v>
          </cell>
          <cell r="E1264" t="str">
            <v>203493006</v>
          </cell>
          <cell r="F1264" t="str">
            <v>ICDN</v>
          </cell>
          <cell r="G1264" t="str">
            <v>A2C/18/05/3</v>
          </cell>
          <cell r="H1264" t="str">
            <v>2020</v>
          </cell>
          <cell r="I1264" t="str">
            <v>ICD</v>
          </cell>
          <cell r="J1264">
            <v>226308</v>
          </cell>
          <cell r="K1264" t="str">
            <v>SAFARICOM LIMITED</v>
          </cell>
          <cell r="L1264" t="str">
            <v>ACCELER GLOBAL LOGISTICS LIMITED</v>
          </cell>
          <cell r="M1264">
            <v>44054.718032407407</v>
          </cell>
          <cell r="N1264" t="str">
            <v>Pend</v>
          </cell>
          <cell r="O1264" t="str">
            <v>TELECOM EQUIPMENT     INTRANSIT TO ICD EMBAKASI NAIROBI TELECOM EQUIPMENT       INTRANSIT TO ICD EMBAKASI NAIROBI</v>
          </cell>
          <cell r="P1264" t="str">
            <v>C4</v>
          </cell>
          <cell r="Q1264" t="str">
            <v>KE</v>
          </cell>
          <cell r="R1264" t="str">
            <v>SE</v>
          </cell>
          <cell r="S1264" t="str">
            <v>3. 10 TO 20 DAYS</v>
          </cell>
          <cell r="T1264" t="str">
            <v>RELEASE PROCESS</v>
          </cell>
        </row>
        <row r="1265">
          <cell r="A1265" t="str">
            <v>TCLU3726680</v>
          </cell>
          <cell r="B1265">
            <v>20</v>
          </cell>
          <cell r="C1265">
            <v>44055</v>
          </cell>
          <cell r="D1265">
            <v>14</v>
          </cell>
          <cell r="E1265" t="str">
            <v>DXB0505537</v>
          </cell>
          <cell r="F1265" t="str">
            <v>ICDN</v>
          </cell>
          <cell r="G1265" t="str">
            <v>M0A/63/02/2</v>
          </cell>
          <cell r="H1265" t="str">
            <v>2020</v>
          </cell>
          <cell r="I1265" t="str">
            <v>ICD</v>
          </cell>
          <cell r="J1265">
            <v>223598</v>
          </cell>
          <cell r="K1265" t="str">
            <v>DUBKEN EVERGREEN JAMBO SHIPPING LIMITED</v>
          </cell>
          <cell r="L1265" t="str">
            <v>PICKETT LOGISTICS SOLUTION LIMITED</v>
          </cell>
          <cell r="M1265" t="str">
            <v>Pend</v>
          </cell>
          <cell r="N1265" t="str">
            <v>Pend</v>
          </cell>
          <cell r="O1265" t="str">
            <v>1 X 20 STC 150 PACKAGES OF   FURNITURE  SPARE PARTS  HOUSEHOLD  WASHING MACHINE AND TOILETRIES HS CODE 401110000 FREIGHT PREPAID</v>
          </cell>
          <cell r="P1265" t="str">
            <v>C4</v>
          </cell>
          <cell r="Q1265" t="str">
            <v>KE</v>
          </cell>
          <cell r="R1265" t="str">
            <v>AE</v>
          </cell>
          <cell r="S1265" t="str">
            <v>3. 10 TO 20 DAYS</v>
          </cell>
          <cell r="T1265" t="str">
            <v>PENDING DPC</v>
          </cell>
        </row>
        <row r="1266">
          <cell r="A1266" t="str">
            <v>TGBU5914663</v>
          </cell>
          <cell r="B1266">
            <v>40</v>
          </cell>
          <cell r="C1266">
            <v>44055</v>
          </cell>
          <cell r="D1266">
            <v>14</v>
          </cell>
          <cell r="E1266" t="str">
            <v>HLCUIZ1200622024</v>
          </cell>
          <cell r="F1266" t="str">
            <v>ICDN</v>
          </cell>
          <cell r="G1266" t="str">
            <v>A1D/64/06/1</v>
          </cell>
          <cell r="H1266">
            <v>0</v>
          </cell>
          <cell r="I1266">
            <v>0</v>
          </cell>
          <cell r="J1266">
            <v>0</v>
          </cell>
          <cell r="K1266" t="str">
            <v>Pend</v>
          </cell>
          <cell r="L1266" t="str">
            <v>Pend</v>
          </cell>
          <cell r="M1266" t="str">
            <v>Pend</v>
          </cell>
          <cell r="N1266" t="str">
            <v>Pend</v>
          </cell>
          <cell r="O1266" t="str">
            <v>WARDROBE HS CODE 9403 30 99 00 00 TABLE ROW SET  HS CODE 9403 60 10 00 00 SEAT COVER SET  HS CODE 6302 99 90 00 19  ARTIFICIAL TURF HS CODE   3918 90 00 00 19   IN TRANSIT TO ICD NAIROBI   HS-CODE    94 03 30</v>
          </cell>
          <cell r="P1266" t="str">
            <v>Pend</v>
          </cell>
          <cell r="Q1266" t="str">
            <v>KE</v>
          </cell>
          <cell r="R1266" t="str">
            <v>TR</v>
          </cell>
          <cell r="S1266" t="str">
            <v>3. 10 TO 20 DAYS</v>
          </cell>
          <cell r="T1266" t="str">
            <v>PENDING DECLARATION</v>
          </cell>
        </row>
        <row r="1267">
          <cell r="A1267" t="str">
            <v>CMAU4319855</v>
          </cell>
          <cell r="B1267">
            <v>40</v>
          </cell>
          <cell r="C1267">
            <v>44055</v>
          </cell>
          <cell r="D1267">
            <v>14</v>
          </cell>
          <cell r="E1267" t="str">
            <v>LHV2315733</v>
          </cell>
          <cell r="F1267" t="str">
            <v>ICDN</v>
          </cell>
          <cell r="G1267" t="str">
            <v>A4C/16/02/2</v>
          </cell>
          <cell r="H1267" t="str">
            <v>2020</v>
          </cell>
          <cell r="I1267" t="str">
            <v>ICD</v>
          </cell>
          <cell r="J1267">
            <v>228521</v>
          </cell>
          <cell r="K1267" t="str">
            <v>CROWN HEALTHCARE C/O CROWN SOLUTIONS LIM</v>
          </cell>
          <cell r="L1267" t="str">
            <v>INDUS LOGISTICS LIMITED</v>
          </cell>
          <cell r="M1267" t="str">
            <v>Pend</v>
          </cell>
          <cell r="N1267" t="str">
            <v>Pend</v>
          </cell>
          <cell r="O1267" t="str">
            <v>FREIGHT PREPAID STC DERMANIOS SCRUB CHLORHEX 4  12X1L ANIOSGEL 800 12X500 ML + PPE 3ML SUPPORT SOLUTION HYDROALCO 500 ML SUPPORT 1000 ML NM 1534 COLIS 7731 000KGS CLS 3PG 0FSP NO 1170 PCK GRP II 27 COLIS 332 000KGS CLS 9PG 0FSP NO 3082 PCK GRP III HS CODE  38089490          PSN  ETHANOL SOLUTION UN Number  1170 - IMDG Class  3 - PG  II - Flashpoint  17 8C PSN  ETHANOL SOLUTION UN Number  1170 - IMDG Class  3 - PG  II - Flashpoint  17 8C PSN  ETHANOL SOLUTION UN Number  1170 - IMDG Class  3 - PG  II - Flashpoint  17 8C PSN  ENVIRONMENTALLY HAZARDOUS SUBSTANCE  LIQUID  N O S  UN Number  3082 - IMDG Class  9 - PG  III Chemical name  d gluconic acid  compound with n n bis chlorophenyl diimino tetraazatetradecanediamidine</v>
          </cell>
          <cell r="P1267" t="str">
            <v>C4</v>
          </cell>
          <cell r="Q1267" t="str">
            <v>KE</v>
          </cell>
          <cell r="R1267" t="str">
            <v>FR</v>
          </cell>
          <cell r="S1267" t="str">
            <v>3. 10 TO 20 DAYS</v>
          </cell>
          <cell r="T1267" t="str">
            <v>PENDING DPC</v>
          </cell>
        </row>
        <row r="1268">
          <cell r="A1268" t="str">
            <v>CAIU9237042</v>
          </cell>
          <cell r="B1268">
            <v>40</v>
          </cell>
          <cell r="C1268">
            <v>44055</v>
          </cell>
          <cell r="D1268">
            <v>14</v>
          </cell>
          <cell r="E1268" t="str">
            <v>HBG1419324</v>
          </cell>
          <cell r="F1268" t="str">
            <v>ICDN</v>
          </cell>
          <cell r="G1268" t="str">
            <v>Pend</v>
          </cell>
          <cell r="H1268" t="str">
            <v>2020</v>
          </cell>
          <cell r="I1268" t="str">
            <v>ICD</v>
          </cell>
          <cell r="J1268">
            <v>226325</v>
          </cell>
          <cell r="K1268" t="str">
            <v>PARKLANDS DIALYSIS CENTRE LIMITED</v>
          </cell>
          <cell r="L1268" t="str">
            <v>BOLLORE TRANSPORT AND LOGISTICS KENYA LI</v>
          </cell>
          <cell r="M1268">
            <v>44068.48133101852</v>
          </cell>
          <cell r="N1268">
            <v>44068.60292824074</v>
          </cell>
          <cell r="O1268" t="str">
            <v>MEDICAL GOODS INCL  IMDG  8 UN 1791 1 PACKAGE 18 000KGS CLS 8PG 0FSP NO 1791 PCK GRP            PSN  HYPOCHLORITE SOLUTION UN Number  1791 - IMDG Class  8 - PG  II Chemical name  Sodium hypochlorite                                                    MEDICAL GOODS INCL  IMDG  8 UN 3265 HS CODES  90181910 84212100  25010099 901831100 84212980 90189030  30049000 90189084 38089490 90183110 90189030  90189084 60 PACKAGE 300 000KGS CLS 8PG 0FSP NO 3265 PCK GRP  1 PACKAGE 100 000KGS CLS 8PG 0FSP NO 3265 PCK GRP  TOTAL PKGS 51 PX IDF NO   E2004324534 + E2004324467 HS CODE  300490000  90189000  380894900  842129800 901890300  90189084  250100990  901831100 901890840  901819100 FREIGHT PREPAID GENERAL CMA CGM TERMS AND CONDITIONS TO BE FOUND UNDER WWW CMA-CGM COM                                                    PSN  CORROSIVE LIQUID  ACIDIC  ORGANIC  N O S  UN Number  3265 - IMDG Class  8 - PG  III Chemical name  Acetic acid Peracetic acid PSN  CORROSIVE LIQUID  ACIDIC  ORGANIC  N O S  UN Number  3265 - IMDG Class  8 - PG  III Chemical name  citric acid  lactic acid</v>
          </cell>
          <cell r="P1268" t="str">
            <v>C4</v>
          </cell>
          <cell r="Q1268" t="str">
            <v>KE</v>
          </cell>
          <cell r="R1268" t="str">
            <v>BE</v>
          </cell>
          <cell r="S1268" t="str">
            <v>3. 10 TO 20 DAYS</v>
          </cell>
          <cell r="T1268" t="str">
            <v>RELEASED BUT IN YARD</v>
          </cell>
        </row>
        <row r="1269">
          <cell r="A1269" t="str">
            <v>XXXU2913728</v>
          </cell>
          <cell r="B1269">
            <v>20</v>
          </cell>
          <cell r="C1269">
            <v>44055</v>
          </cell>
          <cell r="D1269">
            <v>14</v>
          </cell>
          <cell r="E1269" t="str">
            <v>NAM3943478</v>
          </cell>
          <cell r="F1269" t="str">
            <v>ICDN</v>
          </cell>
          <cell r="G1269" t="str">
            <v>Pend</v>
          </cell>
          <cell r="H1269">
            <v>0</v>
          </cell>
          <cell r="I1269">
            <v>0</v>
          </cell>
          <cell r="J1269">
            <v>0</v>
          </cell>
          <cell r="K1269" t="str">
            <v>Pend</v>
          </cell>
          <cell r="L1269" t="str">
            <v>Pend</v>
          </cell>
          <cell r="M1269" t="str">
            <v>Pend</v>
          </cell>
          <cell r="N1269" t="str">
            <v>Pend</v>
          </cell>
          <cell r="O1269" t="str">
            <v>Pend</v>
          </cell>
          <cell r="P1269" t="str">
            <v>Pend</v>
          </cell>
          <cell r="Q1269" t="str">
            <v>Pend</v>
          </cell>
          <cell r="R1269" t="str">
            <v>Pend</v>
          </cell>
          <cell r="S1269" t="str">
            <v>3. 10 TO 20 DAYS</v>
          </cell>
          <cell r="T1269" t="str">
            <v>PENDING DECLARATION</v>
          </cell>
        </row>
        <row r="1270">
          <cell r="A1270" t="str">
            <v>MRKU0143284</v>
          </cell>
          <cell r="B1270">
            <v>40</v>
          </cell>
          <cell r="C1270">
            <v>44055</v>
          </cell>
          <cell r="D1270">
            <v>14</v>
          </cell>
          <cell r="E1270" t="str">
            <v>910999565</v>
          </cell>
          <cell r="F1270" t="str">
            <v>ICDN</v>
          </cell>
          <cell r="G1270" t="str">
            <v>A1A/74/03/3</v>
          </cell>
          <cell r="H1270">
            <v>0</v>
          </cell>
          <cell r="I1270">
            <v>0</v>
          </cell>
          <cell r="J1270">
            <v>0</v>
          </cell>
          <cell r="K1270" t="str">
            <v>Pend</v>
          </cell>
          <cell r="L1270" t="str">
            <v>Pend</v>
          </cell>
          <cell r="M1270" t="str">
            <v>Pend</v>
          </cell>
          <cell r="N1270" t="str">
            <v>Pend</v>
          </cell>
          <cell r="O1270" t="str">
            <v>01X20 DC   01X40 DC   DTT JU HW SC 200ML  DETTOL JU HW ORIG 200ML  DTT JU SG FRESH500ML  DTT JU SG ORIGINAL 250ML  TOTAL CASES   6938   TOTA L NET WEIGHT   23010 86 KGS  TOTAL GROSS WEIGHT   27855 80 KGS  FREIGH T PREPAID</v>
          </cell>
          <cell r="P1270" t="str">
            <v>Pend</v>
          </cell>
          <cell r="Q1270" t="str">
            <v>KE</v>
          </cell>
          <cell r="R1270" t="str">
            <v>BH</v>
          </cell>
          <cell r="S1270" t="str">
            <v>3. 10 TO 20 DAYS</v>
          </cell>
          <cell r="T1270" t="str">
            <v>PENDING DECLARATION</v>
          </cell>
        </row>
        <row r="1271">
          <cell r="A1271" t="str">
            <v>TCNU1154829</v>
          </cell>
          <cell r="B1271">
            <v>40</v>
          </cell>
          <cell r="C1271">
            <v>44055</v>
          </cell>
          <cell r="D1271">
            <v>14</v>
          </cell>
          <cell r="E1271" t="str">
            <v>MEDUDC371686</v>
          </cell>
          <cell r="F1271" t="str">
            <v>ICDN</v>
          </cell>
          <cell r="G1271" t="str">
            <v>Pend</v>
          </cell>
          <cell r="H1271" t="str">
            <v>2020</v>
          </cell>
          <cell r="I1271" t="str">
            <v>ICD</v>
          </cell>
          <cell r="J1271">
            <v>223036</v>
          </cell>
          <cell r="K1271" t="str">
            <v>BHACHU INDUSTRIES LTD</v>
          </cell>
          <cell r="L1271" t="str">
            <v>WESTON LOGISTICS LIMITED</v>
          </cell>
          <cell r="M1271">
            <v>44050.607418981483</v>
          </cell>
          <cell r="N1271">
            <v>44063.722337962965</v>
          </cell>
          <cell r="O1271" t="str">
            <v>50 COMPLETE HYDRAULIC JACK KITS FOR TRAILERS</v>
          </cell>
          <cell r="P1271" t="str">
            <v>W7</v>
          </cell>
          <cell r="Q1271" t="str">
            <v>KE</v>
          </cell>
          <cell r="R1271" t="str">
            <v>AE</v>
          </cell>
          <cell r="S1271" t="str">
            <v>3. 10 TO 20 DAYS</v>
          </cell>
          <cell r="T1271" t="str">
            <v>RELEASED BUT IN YARD</v>
          </cell>
        </row>
        <row r="1272">
          <cell r="A1272" t="str">
            <v>CCLU5221536</v>
          </cell>
          <cell r="B1272">
            <v>40</v>
          </cell>
          <cell r="C1272">
            <v>44055</v>
          </cell>
          <cell r="D1272">
            <v>14</v>
          </cell>
          <cell r="E1272" t="str">
            <v>COSU6267682300</v>
          </cell>
          <cell r="F1272" t="str">
            <v>ICDN</v>
          </cell>
          <cell r="G1272" t="str">
            <v>M0B/36/02/2</v>
          </cell>
          <cell r="H1272" t="str">
            <v>2020</v>
          </cell>
          <cell r="I1272" t="str">
            <v>ICD</v>
          </cell>
          <cell r="J1272">
            <v>225917</v>
          </cell>
          <cell r="K1272" t="str">
            <v>THRIVE BUILDING MATERIALS LIMITED</v>
          </cell>
          <cell r="L1272" t="str">
            <v>SKYLUX LOGISTICS LIMITED</v>
          </cell>
          <cell r="M1272" t="str">
            <v>Pend</v>
          </cell>
          <cell r="N1272" t="str">
            <v>Pend</v>
          </cell>
          <cell r="O1272" t="str">
            <v>OFFICE TABLE BOSS TABLE   OFFICE CHAIR OFFICE SOFA   SIMPLE COFFEE TABLE    CONTACT MS ZHANG  PHONE +254 757372958  EMAIL THRIVEBUILDINGMATERIALS   GMAIL COM PLACE OF DELIVERY PORT CLEARANCE</v>
          </cell>
          <cell r="P1272" t="str">
            <v>C4</v>
          </cell>
          <cell r="Q1272" t="str">
            <v>KE</v>
          </cell>
          <cell r="R1272" t="str">
            <v>CN</v>
          </cell>
          <cell r="S1272" t="str">
            <v>3. 10 TO 20 DAYS</v>
          </cell>
          <cell r="T1272" t="str">
            <v>PENDING DPC</v>
          </cell>
        </row>
        <row r="1273">
          <cell r="A1273" t="str">
            <v>HASU4881289</v>
          </cell>
          <cell r="B1273">
            <v>40</v>
          </cell>
          <cell r="C1273">
            <v>44055</v>
          </cell>
          <cell r="D1273">
            <v>14</v>
          </cell>
          <cell r="E1273" t="str">
            <v>203839712</v>
          </cell>
          <cell r="F1273" t="str">
            <v>ICDN</v>
          </cell>
          <cell r="G1273" t="str">
            <v>A1D/50/05/3</v>
          </cell>
          <cell r="H1273" t="str">
            <v>2020</v>
          </cell>
          <cell r="I1273" t="str">
            <v>ICD</v>
          </cell>
          <cell r="J1273">
            <v>225915</v>
          </cell>
          <cell r="K1273" t="str">
            <v>HASBAH KENYA LIMITED</v>
          </cell>
          <cell r="L1273" t="str">
            <v>STARWAY INTERNATIONAL FREIGHT AND FORWAR</v>
          </cell>
          <cell r="M1273">
            <v>44068.712523148148</v>
          </cell>
          <cell r="N1273" t="str">
            <v>Pend</v>
          </cell>
          <cell r="O1273" t="str">
            <v>ARIEL                          LAUNDRY DETERGENTS ORDER       1034636802                      TOTAL NET WEIGHT 18048 00    KGS                  TOTAL GROSS WEIGHT     18837 60    KG S                  TOTAL QTY     1128    CASES                  FREIGH T TO BE PAID IN USD                          HS CODE      340220ICD EMBAKASI  NAIROBI    INTRANSIT TO ICD EMBAKASI NAI ROBI</v>
          </cell>
          <cell r="P1273" t="str">
            <v>C4</v>
          </cell>
          <cell r="Q1273" t="str">
            <v>KE</v>
          </cell>
          <cell r="R1273" t="str">
            <v>EG</v>
          </cell>
          <cell r="S1273" t="str">
            <v>3. 10 TO 20 DAYS</v>
          </cell>
          <cell r="T1273" t="str">
            <v>RELEASE PROCESS</v>
          </cell>
        </row>
        <row r="1274">
          <cell r="A1274" t="str">
            <v>EISU2254642</v>
          </cell>
          <cell r="B1274">
            <v>20</v>
          </cell>
          <cell r="C1274">
            <v>44055</v>
          </cell>
          <cell r="D1274">
            <v>14</v>
          </cell>
          <cell r="E1274" t="str">
            <v>143075184532</v>
          </cell>
          <cell r="F1274" t="str">
            <v>ICDN</v>
          </cell>
          <cell r="G1274" t="str">
            <v>SHED1</v>
          </cell>
          <cell r="H1274">
            <v>0</v>
          </cell>
          <cell r="I1274">
            <v>0</v>
          </cell>
          <cell r="J1274">
            <v>0</v>
          </cell>
          <cell r="K1274" t="str">
            <v>Pend</v>
          </cell>
          <cell r="L1274" t="str">
            <v>Pend</v>
          </cell>
          <cell r="M1274" t="str">
            <v>Pend</v>
          </cell>
          <cell r="N1274" t="str">
            <v>Pend</v>
          </cell>
          <cell r="O1274" t="str">
            <v>ASSORTED HARDWARE GOODS MEASURING TAPEHAMMERDOOR LOCKSDRAWER LOCKSDRAW ER HANDLEDRAWER SLIDESWINDOW FASTENERWINDOW STAYN M ASSORTED HARDWARE GOODS  MEASURING TAPE HAMMER DOOR LOCKS DRAWER LOCKS DRAWER HANDLE DRAWER SLIDES WINDOW FASTENER WINDOW STAY SLIDE RAILS HINGES DOOR STRUT CURTAIN ROD PADLOCKS CHROME BRACKETS TOOTHBRUSH HOLDER TOWEL BAR SILICONE GLUE DASHBOARD SPRAY COATING POWDER    FAX  86 021 56327202  EMAIL 13867939382 163 COM</v>
          </cell>
          <cell r="P1274" t="str">
            <v>Pend</v>
          </cell>
          <cell r="Q1274" t="str">
            <v>KE</v>
          </cell>
          <cell r="R1274" t="str">
            <v>CN</v>
          </cell>
          <cell r="S1274" t="str">
            <v>3. 10 TO 20 DAYS</v>
          </cell>
          <cell r="T1274" t="str">
            <v>PENDING DECLARATION</v>
          </cell>
        </row>
        <row r="1275">
          <cell r="A1275" t="str">
            <v>XINU8143586</v>
          </cell>
          <cell r="B1275">
            <v>40</v>
          </cell>
          <cell r="C1275">
            <v>44055</v>
          </cell>
          <cell r="D1275">
            <v>14</v>
          </cell>
          <cell r="E1275" t="str">
            <v>203421265</v>
          </cell>
          <cell r="F1275" t="str">
            <v>ICDN</v>
          </cell>
          <cell r="G1275" t="str">
            <v>A1A/62/05/2</v>
          </cell>
          <cell r="H1275" t="str">
            <v>2020</v>
          </cell>
          <cell r="I1275" t="str">
            <v>ICD</v>
          </cell>
          <cell r="J1275">
            <v>226293</v>
          </cell>
          <cell r="K1275" t="str">
            <v>THE NAIROBI STAR PUBLICATION LIMITED</v>
          </cell>
          <cell r="L1275" t="str">
            <v>BOLLORE TRANSPORT AND LOGISTICS KENYA LI</v>
          </cell>
          <cell r="M1275" t="str">
            <v>Pend</v>
          </cell>
          <cell r="N1275" t="str">
            <v>Pend</v>
          </cell>
          <cell r="O1275" t="str">
            <v>252REELS 92685KGS STANDARD NEWSPRINT    DOCUMENTARYCREDIT NUMBER  IMPL C52 0867 20  IDF NO  E2005332398  IN TRANSIT TO ICDE NAIROBI ON CONSIG NEE S ACCOUNT</v>
          </cell>
          <cell r="P1275" t="str">
            <v>C4</v>
          </cell>
          <cell r="Q1275" t="str">
            <v>KE</v>
          </cell>
          <cell r="R1275" t="str">
            <v>SE</v>
          </cell>
          <cell r="S1275" t="str">
            <v>3. 10 TO 20 DAYS</v>
          </cell>
          <cell r="T1275" t="str">
            <v>PENDING DPC</v>
          </cell>
        </row>
        <row r="1276">
          <cell r="A1276" t="str">
            <v>MSKU1986140</v>
          </cell>
          <cell r="B1276">
            <v>40</v>
          </cell>
          <cell r="C1276">
            <v>44055</v>
          </cell>
          <cell r="D1276">
            <v>14</v>
          </cell>
          <cell r="E1276" t="str">
            <v>203927916</v>
          </cell>
          <cell r="F1276" t="str">
            <v>ICDN</v>
          </cell>
          <cell r="G1276" t="str">
            <v>A2A/10/04/2</v>
          </cell>
          <cell r="H1276">
            <v>0</v>
          </cell>
          <cell r="I1276">
            <v>0</v>
          </cell>
          <cell r="J1276">
            <v>0</v>
          </cell>
          <cell r="K1276" t="str">
            <v>Pend</v>
          </cell>
          <cell r="L1276" t="str">
            <v>Pend</v>
          </cell>
          <cell r="M1276" t="str">
            <v>Pend</v>
          </cell>
          <cell r="N1276" t="str">
            <v>Pend</v>
          </cell>
          <cell r="O1276" t="str">
            <v>CONTAINING  DOUBLE BURNER LPG STOVE   AS PER INVOICE NO EXP 004 DT  14  07 2020   SHIPPING BILL NO  3828036 DT  15 07 2020  IEC NO  611300178 4  HS CODE NO 73211110  TOTAL NET WEIGHT  7440 00 KGS   FREIGHT PREPAI D</v>
          </cell>
          <cell r="P1276" t="str">
            <v>Pend</v>
          </cell>
          <cell r="Q1276" t="str">
            <v>KE</v>
          </cell>
          <cell r="R1276" t="str">
            <v>IN</v>
          </cell>
          <cell r="S1276" t="str">
            <v>3. 10 TO 20 DAYS</v>
          </cell>
          <cell r="T1276" t="str">
            <v>PENDING DECLARATION</v>
          </cell>
        </row>
        <row r="1277">
          <cell r="A1277" t="str">
            <v>TCNU2437680</v>
          </cell>
          <cell r="B1277">
            <v>40</v>
          </cell>
          <cell r="C1277">
            <v>44055</v>
          </cell>
          <cell r="D1277">
            <v>14</v>
          </cell>
          <cell r="E1277" t="str">
            <v>204064776</v>
          </cell>
          <cell r="F1277" t="str">
            <v>ICDN</v>
          </cell>
          <cell r="G1277" t="str">
            <v>A1C/52/06/2</v>
          </cell>
          <cell r="H1277" t="str">
            <v>2020</v>
          </cell>
          <cell r="I1277" t="str">
            <v>ICD</v>
          </cell>
          <cell r="J1277">
            <v>225708</v>
          </cell>
          <cell r="K1277" t="str">
            <v>KENYA BREWERIES LIMITED</v>
          </cell>
          <cell r="L1277" t="str">
            <v>ACCELER GLOBAL LOGISTICS LIMITED</v>
          </cell>
          <cell r="M1277">
            <v>44054.385439814818</v>
          </cell>
          <cell r="N1277">
            <v>44067.744409722225</v>
          </cell>
          <cell r="O1277" t="str">
            <v>6X40  HC FCL CONTAINER CONTAINING  ALUMINIUM BEVERAGE CANS 500 ML WITH EASY OPEN  ENDS  OTHER ALUMINIUM CONTAINERS  N S E    EMPTY CANS PILS NER  500ML  202 DIA WITH ENDS   MADE WITH ALUMINIUM COIL - HS CODE  76 12 90 90   CANS PILSNER  500ML  504144 PCS   CDL LIDS SILVER  ENDS  50 4144 PCS   INVOICE NO  EXP  080  2020-21  DT  24 07 2020  SB NO  4045964 DT  24 07 2020  IDF NO  E2007366124  PIN NO  P000593584F   410 221 PH NO  91-022-30911300 FAX 91-022-27402812    INTRANSIT TO ICD EMBAKAS I NAIROBI</v>
          </cell>
          <cell r="P1277" t="str">
            <v>C4</v>
          </cell>
          <cell r="Q1277" t="str">
            <v>KE</v>
          </cell>
          <cell r="R1277" t="str">
            <v>IN</v>
          </cell>
          <cell r="S1277" t="str">
            <v>3. 10 TO 20 DAYS</v>
          </cell>
          <cell r="T1277" t="str">
            <v>RELEASED BUT IN YARD</v>
          </cell>
        </row>
        <row r="1278">
          <cell r="A1278" t="str">
            <v>CMAU2129748</v>
          </cell>
          <cell r="B1278">
            <v>20</v>
          </cell>
          <cell r="C1278">
            <v>44055</v>
          </cell>
          <cell r="D1278">
            <v>14</v>
          </cell>
          <cell r="E1278" t="str">
            <v>ANT1335914</v>
          </cell>
          <cell r="F1278" t="str">
            <v>ICDN</v>
          </cell>
          <cell r="G1278" t="str">
            <v>CFS1</v>
          </cell>
          <cell r="H1278" t="str">
            <v>2020</v>
          </cell>
          <cell r="I1278" t="str">
            <v>ICD</v>
          </cell>
          <cell r="J1278">
            <v>225370</v>
          </cell>
          <cell r="K1278" t="str">
            <v>ANGELICA MEDICAL SUPPLIES LIMITED</v>
          </cell>
          <cell r="L1278" t="str">
            <v>SASI INTERNATIONAL FREIGHT LOGISTICS LIM</v>
          </cell>
          <cell r="M1278">
            <v>44053.428136574075</v>
          </cell>
          <cell r="N1278" t="str">
            <v>Pend</v>
          </cell>
          <cell r="O1278" t="str">
            <v>FREIGHT PREPAID ON 11 PALLETS DESCRIPTION OF GOODS AND OR SERVICES   CONSUMABLES FOR DIALYSIS TRADE TERMS CPT ICD EMBAKASI NAIROBI  INCOTERMS 2010  INCLUDING 10 PIECES BATTERY POWERED EQUIPMENT  HARMLESS  - UN3171 SP961 - POINT 5 LETTER OF CREDIT-TFLCIM 20 0073KE DATED 09 06 2020 IMPORT DECLARATION FORM NO  E2005336324 IF001-SWAX-11-001 HS CODE  9018 9030   8536 6990   4901 9900  2ND NOTIFY  CO-OPERATIVE BANK OF KENYA LTD  P O BOX 48231 00100 NAIROBI KENYA</v>
          </cell>
          <cell r="P1278" t="str">
            <v>C4</v>
          </cell>
          <cell r="Q1278" t="str">
            <v>KE</v>
          </cell>
          <cell r="R1278" t="str">
            <v>BE</v>
          </cell>
          <cell r="S1278" t="str">
            <v>3. 10 TO 20 DAYS</v>
          </cell>
          <cell r="T1278" t="str">
            <v>RELEASE PROCESS</v>
          </cell>
        </row>
        <row r="1279">
          <cell r="A1279" t="str">
            <v>CAIU2309449</v>
          </cell>
          <cell r="B1279">
            <v>20</v>
          </cell>
          <cell r="C1279">
            <v>44055</v>
          </cell>
          <cell r="D1279">
            <v>14</v>
          </cell>
          <cell r="E1279" t="str">
            <v>EPIRINDMUM211864</v>
          </cell>
          <cell r="F1279" t="str">
            <v>ICDN</v>
          </cell>
          <cell r="G1279" t="str">
            <v>CFS1</v>
          </cell>
          <cell r="H1279" t="str">
            <v>2020</v>
          </cell>
          <cell r="I1279" t="str">
            <v>ICD</v>
          </cell>
          <cell r="J1279">
            <v>228926</v>
          </cell>
          <cell r="K1279" t="str">
            <v>BHACHU INDUSTRIES LTD</v>
          </cell>
          <cell r="L1279" t="str">
            <v>WESTON LOGISTICS LIMITED</v>
          </cell>
          <cell r="M1279">
            <v>44067.725949074076</v>
          </cell>
          <cell r="N1279" t="str">
            <v>Pend</v>
          </cell>
          <cell r="O1279" t="str">
            <v>1 X STANDARD 20  CONTAINER SAID TO CONTAIN TOTAL   20 PALLET ONLY ZINC WIRE 3 175MM FOR LPG CYLINDER MANUFACTURING IDF NUMBER E2005325654 SB NO   3775830 DATE   13 07 2020 INVOICE NO   620 DTD   11 07 2020 HS CODE   79040030 TOTAL NET WT   24000 000 KGS IN TRANSIT TO ICD EMBAKASI BY SGR-TBL</v>
          </cell>
          <cell r="P1279" t="str">
            <v>C4</v>
          </cell>
          <cell r="Q1279" t="str">
            <v>KE</v>
          </cell>
          <cell r="R1279" t="str">
            <v>IN</v>
          </cell>
          <cell r="S1279" t="str">
            <v>3. 10 TO 20 DAYS</v>
          </cell>
          <cell r="T1279" t="str">
            <v>RELEASE PROCESS</v>
          </cell>
        </row>
        <row r="1280">
          <cell r="A1280" t="str">
            <v>SEGU2285935</v>
          </cell>
          <cell r="B1280">
            <v>20</v>
          </cell>
          <cell r="C1280">
            <v>44055</v>
          </cell>
          <cell r="D1280">
            <v>14</v>
          </cell>
          <cell r="E1280" t="str">
            <v>FSH0203201</v>
          </cell>
          <cell r="F1280" t="str">
            <v>ICDN</v>
          </cell>
          <cell r="G1280" t="str">
            <v>A1B/33/03/2</v>
          </cell>
          <cell r="H1280" t="str">
            <v>2020</v>
          </cell>
          <cell r="I1280" t="str">
            <v>ICD</v>
          </cell>
          <cell r="J1280">
            <v>224120</v>
          </cell>
          <cell r="K1280" t="str">
            <v>TILE AND CARPET CENTRE LIMITED</v>
          </cell>
          <cell r="L1280" t="str">
            <v>INDUS LOGISTICS LIMITED</v>
          </cell>
          <cell r="M1280">
            <v>44048.525092592594</v>
          </cell>
          <cell r="N1280" t="str">
            <v>Pend</v>
          </cell>
          <cell r="O1280" t="str">
            <v>PORCELAIN TILES HS CODE 69072290   EMAIL  SAMUELG-TILECENTRE COM FREIGHT PREPAID</v>
          </cell>
          <cell r="P1280" t="str">
            <v>C4</v>
          </cell>
          <cell r="Q1280" t="str">
            <v>KE</v>
          </cell>
          <cell r="R1280" t="str">
            <v>CN</v>
          </cell>
          <cell r="S1280" t="str">
            <v>3. 10 TO 20 DAYS</v>
          </cell>
          <cell r="T1280" t="str">
            <v>RELEASE PROCESS</v>
          </cell>
        </row>
        <row r="1281">
          <cell r="A1281" t="str">
            <v>EITU3007445</v>
          </cell>
          <cell r="B1281">
            <v>20</v>
          </cell>
          <cell r="C1281">
            <v>44055</v>
          </cell>
          <cell r="D1281">
            <v>14</v>
          </cell>
          <cell r="E1281" t="str">
            <v>143075183773</v>
          </cell>
          <cell r="F1281" t="str">
            <v>ICDN</v>
          </cell>
          <cell r="G1281" t="str">
            <v>A1B/03/03/2</v>
          </cell>
          <cell r="H1281" t="str">
            <v>2020</v>
          </cell>
          <cell r="I1281" t="str">
            <v>ICD</v>
          </cell>
          <cell r="J1281">
            <v>229484</v>
          </cell>
          <cell r="K1281" t="str">
            <v>EVERGREEN LOGISTICS CO LIMITED</v>
          </cell>
          <cell r="L1281" t="str">
            <v>MARINE EXPRESS LOGISTICS LIMITED</v>
          </cell>
          <cell r="M1281">
            <v>44067.712418981479</v>
          </cell>
          <cell r="N1281" t="str">
            <v>Pend</v>
          </cell>
          <cell r="O1281" t="str">
            <v>ASSORTED HARDWARE GI CAPGI BACKNUTGI SOCKETGI PLUGGI REDUCING SOCKETGI REDUCING BUSHGI BARRELGI NIPPLEN M ASSORTED HARDWARE  GI CAP GI BACKNUT GI SOCKET GI PLUG GI REDUCING SOCKET GI REDUCING BUSH GI BARREL GI NIPPLE GI CONNECTORS TAPS SHATAFF FLEX PIPE STAND PIPES VALVES STOP COCK WATER METER SCREWS TOWEL BOLTS EDGE BINDING GLUE GUN GLUE STICK TRIPOND STAND BEARINGS HINGES PACKING NET  CONCRETE NAILS CHAINS FLOOR BOARD CORNER STRIPSKIRTING UNDER FELT BATTERIES COMPLETE FLOOR MILLING MACHINE COMPLETE CUTTING MACHINE INVERTER OIL PRESS MACHINE    FAX  86 021 56327202  EMAIL 13867939382 163 COM</v>
          </cell>
          <cell r="P1281" t="str">
            <v>C4</v>
          </cell>
          <cell r="Q1281" t="str">
            <v>KE</v>
          </cell>
          <cell r="R1281" t="str">
            <v>CN</v>
          </cell>
          <cell r="S1281" t="str">
            <v>3. 10 TO 20 DAYS</v>
          </cell>
          <cell r="T1281" t="str">
            <v>RELEASE PROCESS</v>
          </cell>
        </row>
        <row r="1282">
          <cell r="A1282" t="str">
            <v>CMAU3113290</v>
          </cell>
          <cell r="B1282">
            <v>20</v>
          </cell>
          <cell r="C1282">
            <v>44056</v>
          </cell>
          <cell r="D1282">
            <v>13</v>
          </cell>
          <cell r="E1282" t="str">
            <v>CAD0421499</v>
          </cell>
          <cell r="F1282" t="str">
            <v>ICDN</v>
          </cell>
          <cell r="G1282" t="str">
            <v>FIRE</v>
          </cell>
          <cell r="H1282" t="str">
            <v>2020</v>
          </cell>
          <cell r="I1282" t="str">
            <v>ICD</v>
          </cell>
          <cell r="J1282">
            <v>226956</v>
          </cell>
          <cell r="K1282" t="str">
            <v>ALAN DICK AND COMPANY EAST AFRICA LIMITE</v>
          </cell>
          <cell r="L1282" t="str">
            <v>DELTA CARGO CONNECTIONS TWENTY ELEVEN LI</v>
          </cell>
          <cell r="M1282">
            <v>44060.549733796295</v>
          </cell>
          <cell r="N1282" t="str">
            <v>Pend</v>
          </cell>
          <cell r="O1282" t="str">
            <v>TOTAL FIFTY NINE BUNDLES ONLY  CONTAINING STEEL STRUCTURE AS PER INVOICE   PACKING LIST NO  AG 22 DT 06 07 2020 S BILL NO  3661317 DT 07 07 2020  HS CODE 73082019 NET WT  26775 KGS 73082019  HS   IEC NO   0512058890 FREIGHT PREPAID</v>
          </cell>
          <cell r="P1282" t="str">
            <v>C4</v>
          </cell>
          <cell r="Q1282" t="str">
            <v>KE</v>
          </cell>
          <cell r="R1282" t="str">
            <v>IN</v>
          </cell>
          <cell r="S1282" t="str">
            <v>3. 10 TO 20 DAYS</v>
          </cell>
          <cell r="T1282" t="str">
            <v>RELEASE PROCESS</v>
          </cell>
        </row>
        <row r="1283">
          <cell r="A1283" t="str">
            <v>CMAU1878715</v>
          </cell>
          <cell r="B1283">
            <v>20</v>
          </cell>
          <cell r="C1283">
            <v>44056</v>
          </cell>
          <cell r="D1283">
            <v>13</v>
          </cell>
          <cell r="E1283" t="str">
            <v>GEN1148532</v>
          </cell>
          <cell r="F1283" t="str">
            <v>ICDN</v>
          </cell>
          <cell r="G1283" t="str">
            <v>A4D/13/02/1</v>
          </cell>
          <cell r="H1283">
            <v>0</v>
          </cell>
          <cell r="I1283">
            <v>0</v>
          </cell>
          <cell r="J1283">
            <v>0</v>
          </cell>
          <cell r="K1283" t="str">
            <v>Pend</v>
          </cell>
          <cell r="L1283" t="str">
            <v>Pend</v>
          </cell>
          <cell r="M1283" t="str">
            <v>Pend</v>
          </cell>
          <cell r="N1283" t="str">
            <v>Pend</v>
          </cell>
          <cell r="O1283" t="str">
            <v>UN 3098 OXIDIZING LIQUID  CORROSIVE  N O S   HYDROGEN PEROXIDE SOLUTION  ACETIC ACID  5 1  8  III FREIGHT PREPAID                                                    PSN  OXIDIZING LIQUID  CORROSIVE  N O S  UN Number  3098 - IMDG Class  5 1  8  - PG  III Chemical name   Hydrogen preoxide solution  acetic acid</v>
          </cell>
          <cell r="P1283" t="str">
            <v>Pend</v>
          </cell>
          <cell r="Q1283" t="str">
            <v>KE</v>
          </cell>
          <cell r="R1283" t="str">
            <v>IT</v>
          </cell>
          <cell r="S1283" t="str">
            <v>3. 10 TO 20 DAYS</v>
          </cell>
          <cell r="T1283" t="str">
            <v>PENDING DECLARATION</v>
          </cell>
        </row>
        <row r="1284">
          <cell r="A1284" t="str">
            <v>EGHU3521915</v>
          </cell>
          <cell r="B1284">
            <v>20</v>
          </cell>
          <cell r="C1284">
            <v>44056</v>
          </cell>
          <cell r="D1284">
            <v>13</v>
          </cell>
          <cell r="E1284" t="str">
            <v>142051662398</v>
          </cell>
          <cell r="F1284" t="str">
            <v>ICDN</v>
          </cell>
          <cell r="G1284" t="str">
            <v>FIRE</v>
          </cell>
          <cell r="H1284" t="str">
            <v>2020</v>
          </cell>
          <cell r="I1284" t="str">
            <v>ICD</v>
          </cell>
          <cell r="J1284">
            <v>226410</v>
          </cell>
          <cell r="K1284" t="str">
            <v>SCHINDLER LIMITED</v>
          </cell>
          <cell r="L1284" t="str">
            <v>STAREX FREIGHTERS LIMITED</v>
          </cell>
          <cell r="M1284">
            <v>44056.427916666667</v>
          </cell>
          <cell r="N1284" t="str">
            <v>Pend</v>
          </cell>
          <cell r="O1284" t="str">
            <v>SHIPMENT TERMS  CFR MOMBASA PORT OFKENYA1PASSENGER LIFT TYPE 3300AP MR LCOMPLETE IN KNOCKED DOWN KIT FORMPROJECT NAME SAROVA PANAFIC HEALTHCF RFREIGHT PREPAID  MOB   254203340819INFO NBO KE SCHINDLER COMPO NO 4524236205 SHIPMENT TERMS  CFR MOMBASA PORT OF KENYA 1PASSENGER LIFT TYPE 3300AP MRL COMPLETE IN KNOCKED DOWN KIT FORM PROJECT NAME SAROVA PANAFIC HEALTH CFR FREIGHT PREPAID   MOB   254203340819 INFO NBO KE SCHINDLER COM    FAX   2542332154 MOB   254203340819 EMAIL  INFO NBO KE SCHINDLER COM</v>
          </cell>
          <cell r="P1284" t="str">
            <v>C4</v>
          </cell>
          <cell r="Q1284" t="str">
            <v>KE</v>
          </cell>
          <cell r="R1284" t="str">
            <v>CN</v>
          </cell>
          <cell r="S1284" t="str">
            <v>3. 10 TO 20 DAYS</v>
          </cell>
          <cell r="T1284" t="str">
            <v>RELEASE PROCESS</v>
          </cell>
        </row>
        <row r="1285">
          <cell r="A1285" t="str">
            <v>BMOU2725560</v>
          </cell>
          <cell r="B1285">
            <v>20</v>
          </cell>
          <cell r="C1285">
            <v>44056</v>
          </cell>
          <cell r="D1285">
            <v>13</v>
          </cell>
          <cell r="E1285" t="str">
            <v>OOLU2642280960</v>
          </cell>
          <cell r="F1285" t="str">
            <v>ICDN</v>
          </cell>
          <cell r="G1285" t="str">
            <v>CFS1</v>
          </cell>
          <cell r="H1285" t="str">
            <v>2020</v>
          </cell>
          <cell r="I1285" t="str">
            <v>ICD</v>
          </cell>
          <cell r="J1285">
            <v>228564</v>
          </cell>
          <cell r="K1285" t="str">
            <v>PHILAFE ENGINEERING LIMITED</v>
          </cell>
          <cell r="L1285" t="str">
            <v>AGILITY LOGISTICS LIMITED</v>
          </cell>
          <cell r="M1285" t="str">
            <v>Pend</v>
          </cell>
          <cell r="N1285" t="str">
            <v>Pend</v>
          </cell>
          <cell r="O1285" t="str">
            <v>75MM2 ACSR BARE CONDUCTOR HS CODE 76141000 185MM2 UNDERGROUND CABLE HT  33 KV U G 185 MM2 XLPE 3 CORE ARMOURED CABLE  HS CODE 85446012 50MM2 AA HD BARE CONDUCTOR HS CODE 76149000 50MM2 PVC COPPER WIRE 50MM2 PVC S D CONDUCTOR 3 66MM PVC BINDING WIRE 3 66MM BARE BINDING WIRE 10MM2 PVC CONCENTRIC CABLE AL 10MM2 PVC INSULATED SINGLE PHASE CONCENTRIC ALUMINIUM CABLE WITH TWO CORE COPPER COMMUNICATION CABLE HS CODE 85444921 NET WEIGHT 86722KGS ELECTRICAL CABLES AS PER PROFORMA INVOICE NO TDWN190311-1 DATED 26TH MAY 2020 TRADE TERMS  CIF MOMBASA PORT  KENYA  INCOTERMS 2010  LC NO  TFLCIM 20 0076KE APPLICANT S BANK LC NO  000FDC000120 CARGO IN TRANSIT TO NAIROBI IN KENYA VIA MOMBASA PORT BY CONSIGNEE S OWN COSTS AND RISK  FREIGHT PREPAID</v>
          </cell>
          <cell r="P1285" t="str">
            <v>C4</v>
          </cell>
          <cell r="Q1285" t="str">
            <v>KE</v>
          </cell>
          <cell r="R1285" t="str">
            <v>CN</v>
          </cell>
          <cell r="S1285" t="str">
            <v>3. 10 TO 20 DAYS</v>
          </cell>
          <cell r="T1285" t="str">
            <v>PENDING DPC</v>
          </cell>
        </row>
        <row r="1286">
          <cell r="A1286" t="str">
            <v>FBIU0069670</v>
          </cell>
          <cell r="B1286">
            <v>20</v>
          </cell>
          <cell r="C1286">
            <v>44056</v>
          </cell>
          <cell r="D1286">
            <v>13</v>
          </cell>
          <cell r="E1286" t="str">
            <v>CFA0352925</v>
          </cell>
          <cell r="F1286" t="str">
            <v>ICDN</v>
          </cell>
          <cell r="G1286" t="str">
            <v>CFS1</v>
          </cell>
          <cell r="H1286" t="str">
            <v>2020</v>
          </cell>
          <cell r="I1286" t="str">
            <v>ICD</v>
          </cell>
          <cell r="J1286">
            <v>226051</v>
          </cell>
          <cell r="K1286" t="str">
            <v>BIDCO AFRICA LIMITED</v>
          </cell>
          <cell r="L1286" t="str">
            <v>SPART FREIGHT LOGISTICS LIMITED</v>
          </cell>
          <cell r="M1286" t="str">
            <v>Pend</v>
          </cell>
          <cell r="N1286" t="str">
            <v>Pend</v>
          </cell>
          <cell r="O1286" t="str">
            <v>FREIGHT PREPAID CORN STARCH PACKED IN 25 KG BAGS TOTAL N W   95000 KGM TOTAL NO  OF PACKAGES   3800 BAGS H S CODE 1108120010 FINAL PLACE OF DELIVERY   ICD EMBAKASI IDF N   20EMKIM000025331</v>
          </cell>
          <cell r="P1286" t="str">
            <v>C4</v>
          </cell>
          <cell r="Q1286" t="str">
            <v>KE</v>
          </cell>
          <cell r="R1286" t="str">
            <v>EG</v>
          </cell>
          <cell r="S1286" t="str">
            <v>3. 10 TO 20 DAYS</v>
          </cell>
          <cell r="T1286" t="str">
            <v>PENDING DPC</v>
          </cell>
        </row>
        <row r="1287">
          <cell r="A1287" t="str">
            <v>CMAU0753992</v>
          </cell>
          <cell r="B1287">
            <v>20</v>
          </cell>
          <cell r="C1287">
            <v>44056</v>
          </cell>
          <cell r="D1287">
            <v>13</v>
          </cell>
          <cell r="E1287" t="str">
            <v>CFA0352925</v>
          </cell>
          <cell r="F1287" t="str">
            <v>ICDN</v>
          </cell>
          <cell r="G1287" t="str">
            <v>CFS1</v>
          </cell>
          <cell r="H1287" t="str">
            <v>2020</v>
          </cell>
          <cell r="I1287" t="str">
            <v>ICD</v>
          </cell>
          <cell r="J1287">
            <v>226051</v>
          </cell>
          <cell r="K1287" t="str">
            <v>BIDCO AFRICA LIMITED</v>
          </cell>
          <cell r="L1287" t="str">
            <v>SPART FREIGHT LOGISTICS LIMITED</v>
          </cell>
          <cell r="M1287" t="str">
            <v>Pend</v>
          </cell>
          <cell r="N1287" t="str">
            <v>Pend</v>
          </cell>
          <cell r="O1287" t="str">
            <v>FREIGHT PREPAID CORN STARCH PACKED IN 25 KG BAGS TOTAL N W   95000 KGM TOTAL NO  OF PACKAGES   3800 BAGS H S CODE 1108120010 FINAL PLACE OF DELIVERY   ICD EMBAKASI IDF N   20EMKIM000025331</v>
          </cell>
          <cell r="P1287" t="str">
            <v>C4</v>
          </cell>
          <cell r="Q1287" t="str">
            <v>KE</v>
          </cell>
          <cell r="R1287" t="str">
            <v>EG</v>
          </cell>
          <cell r="S1287" t="str">
            <v>3. 10 TO 20 DAYS</v>
          </cell>
          <cell r="T1287" t="str">
            <v>PENDING DPC</v>
          </cell>
        </row>
        <row r="1288">
          <cell r="A1288" t="str">
            <v>CMAU0723391</v>
          </cell>
          <cell r="B1288">
            <v>20</v>
          </cell>
          <cell r="C1288">
            <v>44056</v>
          </cell>
          <cell r="D1288">
            <v>13</v>
          </cell>
          <cell r="E1288" t="str">
            <v>DXB0504594</v>
          </cell>
          <cell r="F1288" t="str">
            <v>ICDN</v>
          </cell>
          <cell r="G1288" t="str">
            <v>FIRE</v>
          </cell>
          <cell r="H1288" t="str">
            <v>2020</v>
          </cell>
          <cell r="I1288" t="str">
            <v>ICD</v>
          </cell>
          <cell r="J1288">
            <v>230019</v>
          </cell>
          <cell r="K1288" t="str">
            <v>TRADE BASE COMPANY LIMITED</v>
          </cell>
          <cell r="L1288" t="str">
            <v>TRADE BASE COMPANY LIMITED</v>
          </cell>
          <cell r="M1288" t="str">
            <v>Pend</v>
          </cell>
          <cell r="N1288" t="str">
            <v>Pend</v>
          </cell>
          <cell r="O1288" t="str">
            <v>freight charges paid and pending D D and SWB charges notpaid ASSORTED AUTO SPARE PARTS   ACCESSORIES  LIGHT FIXTURE  SANITARY FITTINGS  SUNGLASSES AND TEXTILE MATERIALS  PL NO SCS-060 HS CODE  847329   CTC  RAPHAEL KAPAI FREIGHT PREPAID</v>
          </cell>
          <cell r="P1288" t="str">
            <v>C4</v>
          </cell>
          <cell r="Q1288" t="str">
            <v>KE</v>
          </cell>
          <cell r="R1288" t="str">
            <v>AE</v>
          </cell>
          <cell r="S1288" t="str">
            <v>3. 10 TO 20 DAYS</v>
          </cell>
          <cell r="T1288" t="str">
            <v>PENDING DPC</v>
          </cell>
        </row>
        <row r="1289">
          <cell r="A1289" t="str">
            <v>TCKU3215425</v>
          </cell>
          <cell r="B1289">
            <v>20</v>
          </cell>
          <cell r="C1289">
            <v>44056</v>
          </cell>
          <cell r="D1289">
            <v>13</v>
          </cell>
          <cell r="E1289" t="str">
            <v>Pend</v>
          </cell>
          <cell r="F1289" t="str">
            <v>ICDN</v>
          </cell>
          <cell r="G1289" t="str">
            <v>Pend</v>
          </cell>
          <cell r="H1289">
            <v>0</v>
          </cell>
          <cell r="I1289">
            <v>0</v>
          </cell>
          <cell r="J1289">
            <v>0</v>
          </cell>
          <cell r="K1289" t="str">
            <v>Pend</v>
          </cell>
          <cell r="L1289" t="str">
            <v>Pend</v>
          </cell>
          <cell r="M1289" t="str">
            <v>Pend</v>
          </cell>
          <cell r="N1289" t="str">
            <v>Pend</v>
          </cell>
          <cell r="O1289" t="str">
            <v>Pend</v>
          </cell>
          <cell r="P1289" t="str">
            <v>Pend</v>
          </cell>
          <cell r="Q1289" t="str">
            <v>Pend</v>
          </cell>
          <cell r="R1289" t="str">
            <v>Pend</v>
          </cell>
          <cell r="S1289" t="str">
            <v>3. 10 TO 20 DAYS</v>
          </cell>
          <cell r="T1289" t="str">
            <v>PENDING DECLARATION</v>
          </cell>
        </row>
        <row r="1290">
          <cell r="A1290" t="str">
            <v>GLDU5182275</v>
          </cell>
          <cell r="B1290">
            <v>20</v>
          </cell>
          <cell r="C1290">
            <v>44056</v>
          </cell>
          <cell r="D1290">
            <v>13</v>
          </cell>
          <cell r="E1290" t="str">
            <v>DR025170</v>
          </cell>
          <cell r="F1290" t="str">
            <v>ICDN</v>
          </cell>
          <cell r="G1290" t="str">
            <v>FIRE</v>
          </cell>
          <cell r="H1290">
            <v>0</v>
          </cell>
          <cell r="I1290">
            <v>0</v>
          </cell>
          <cell r="J1290">
            <v>0</v>
          </cell>
          <cell r="K1290" t="str">
            <v>Pend</v>
          </cell>
          <cell r="L1290" t="str">
            <v>Pend</v>
          </cell>
          <cell r="M1290" t="str">
            <v>Pend</v>
          </cell>
          <cell r="N1290" t="str">
            <v>Pend</v>
          </cell>
          <cell r="O1290" t="str">
            <v>WHITE REFINED SUGAR FOR INDUSTRIAL USE  - ICD EMBAKASI</v>
          </cell>
          <cell r="P1290" t="str">
            <v>Pend</v>
          </cell>
          <cell r="Q1290" t="str">
            <v>KE</v>
          </cell>
          <cell r="R1290" t="str">
            <v>ZA</v>
          </cell>
          <cell r="S1290" t="str">
            <v>3. 10 TO 20 DAYS</v>
          </cell>
          <cell r="T1290" t="str">
            <v>PENDING DECLARATION</v>
          </cell>
        </row>
        <row r="1291">
          <cell r="A1291" t="str">
            <v>PONU1699650</v>
          </cell>
          <cell r="B1291">
            <v>40</v>
          </cell>
          <cell r="C1291">
            <v>44056</v>
          </cell>
          <cell r="D1291">
            <v>13</v>
          </cell>
          <cell r="E1291" t="str">
            <v>910945878</v>
          </cell>
          <cell r="F1291" t="str">
            <v>ICDN</v>
          </cell>
          <cell r="G1291" t="str">
            <v>A1D/50/03/2</v>
          </cell>
          <cell r="H1291" t="str">
            <v>2020</v>
          </cell>
          <cell r="I1291" t="str">
            <v>ICD</v>
          </cell>
          <cell r="J1291">
            <v>226627</v>
          </cell>
          <cell r="K1291" t="str">
            <v>SAFARICOM LIMITED</v>
          </cell>
          <cell r="L1291" t="str">
            <v>ACCELER GLOBAL LOGISTICS LIMITED</v>
          </cell>
          <cell r="M1291">
            <v>44056.370752314811</v>
          </cell>
          <cell r="N1291">
            <v>44067.728680555556</v>
          </cell>
          <cell r="O1291" t="str">
            <v>ELECTRONICS  ELECTRONIC APPLIANCES  AUDIO  VIDEO     INTRANSIT TO ICD EMBAKASI NAIROBI</v>
          </cell>
          <cell r="P1291" t="str">
            <v>C4</v>
          </cell>
          <cell r="Q1291" t="str">
            <v>KE</v>
          </cell>
          <cell r="R1291" t="str">
            <v>SE</v>
          </cell>
          <cell r="S1291" t="str">
            <v>3. 10 TO 20 DAYS</v>
          </cell>
          <cell r="T1291" t="str">
            <v>RELEASED BUT IN YARD</v>
          </cell>
        </row>
        <row r="1292">
          <cell r="A1292" t="str">
            <v>MSKU4728303</v>
          </cell>
          <cell r="B1292">
            <v>40</v>
          </cell>
          <cell r="C1292">
            <v>44056</v>
          </cell>
          <cell r="D1292">
            <v>13</v>
          </cell>
          <cell r="E1292" t="str">
            <v>LYGZ41831</v>
          </cell>
          <cell r="F1292" t="str">
            <v>ICDN</v>
          </cell>
          <cell r="G1292" t="str">
            <v>M0B/14/02/1</v>
          </cell>
          <cell r="H1292">
            <v>0</v>
          </cell>
          <cell r="I1292">
            <v>0</v>
          </cell>
          <cell r="J1292">
            <v>0</v>
          </cell>
          <cell r="K1292" t="str">
            <v>Pend</v>
          </cell>
          <cell r="L1292" t="str">
            <v>Pend</v>
          </cell>
          <cell r="M1292" t="str">
            <v>Pend</v>
          </cell>
          <cell r="N1292" t="str">
            <v>Pend</v>
          </cell>
          <cell r="O1292" t="str">
            <v>REPALL  UNASSEMBLED TANK    TRAILERS IN CKD FORM FOR    CHASIS NO BIL 29226 -  29230   5 UNITS    PER PFI NO EML-BIL2019FU1217   FREIGHT CO LLECT   SHIPPED ON BOARD   DRAWN UNDER   BARCLAYS BANK OF    KENYA LTD NAIROBI   IRREVOCABLE LETTER OF CREDIT   NUMBER 077ILC2200080001   DA TED 08 JAN 2020   IDF NUMBER E1912277158   PLACE OF FINAL DESTINATION FOR TRANSPORTATION TO    PL   MOMBASA KENYA FOR ICDE NAIROBI      I NTRANSIT TO ICD EMBAKASI NAIROBI</v>
          </cell>
          <cell r="P1292" t="str">
            <v>Pend</v>
          </cell>
          <cell r="Q1292" t="str">
            <v>KE</v>
          </cell>
          <cell r="R1292" t="str">
            <v>CN</v>
          </cell>
          <cell r="S1292" t="str">
            <v>3. 10 TO 20 DAYS</v>
          </cell>
          <cell r="T1292" t="str">
            <v>PENDING DECLARATION</v>
          </cell>
        </row>
        <row r="1293">
          <cell r="A1293" t="str">
            <v>MSKU4537884</v>
          </cell>
          <cell r="B1293">
            <v>40</v>
          </cell>
          <cell r="C1293">
            <v>44056</v>
          </cell>
          <cell r="D1293">
            <v>13</v>
          </cell>
          <cell r="E1293" t="str">
            <v>LYGZ41831</v>
          </cell>
          <cell r="F1293" t="str">
            <v>ICDN</v>
          </cell>
          <cell r="G1293" t="str">
            <v>M0B/14/02/1</v>
          </cell>
          <cell r="H1293">
            <v>0</v>
          </cell>
          <cell r="I1293">
            <v>0</v>
          </cell>
          <cell r="J1293">
            <v>0</v>
          </cell>
          <cell r="K1293" t="str">
            <v>Pend</v>
          </cell>
          <cell r="L1293" t="str">
            <v>Pend</v>
          </cell>
          <cell r="M1293" t="str">
            <v>Pend</v>
          </cell>
          <cell r="N1293" t="str">
            <v>Pend</v>
          </cell>
          <cell r="O1293" t="str">
            <v>REPALL  UNASSEMBLED TANK    TRAILERS IN CKD FORM FOR    CHASIS NO BIL 29226 -  29230   5 UNITS    PER PFI NO EML-BIL2019FU1217   FREIGHT CO LLECT   SHIPPED ON BOARD   DRAWN UNDER   BARCLAYS BANK OF    KENYA LTD NAIROBI   IRREVOCABLE LETTER OF CREDIT   NUMBER 077ILC2200080001   DA TED 08 JAN 2020   IDF NUMBER E1912277158   PLACE OF FINAL DESTINATION FOR TRANSPORTATION TO    PL   MOMBASA KENYA FOR ICDE NAIROBI      I NTRANSIT TO ICD EMBAKASI NAIROBI</v>
          </cell>
          <cell r="P1293" t="str">
            <v>Pend</v>
          </cell>
          <cell r="Q1293" t="str">
            <v>KE</v>
          </cell>
          <cell r="R1293" t="str">
            <v>CN</v>
          </cell>
          <cell r="S1293" t="str">
            <v>3. 10 TO 20 DAYS</v>
          </cell>
          <cell r="T1293" t="str">
            <v>PENDING DECLARATION</v>
          </cell>
        </row>
        <row r="1294">
          <cell r="A1294" t="str">
            <v>MSKU4743606</v>
          </cell>
          <cell r="B1294">
            <v>40</v>
          </cell>
          <cell r="C1294">
            <v>44056</v>
          </cell>
          <cell r="D1294">
            <v>13</v>
          </cell>
          <cell r="E1294" t="str">
            <v>LYGZ41831</v>
          </cell>
          <cell r="F1294" t="str">
            <v>ICDN</v>
          </cell>
          <cell r="G1294" t="str">
            <v>M0B/14/02/1</v>
          </cell>
          <cell r="H1294">
            <v>0</v>
          </cell>
          <cell r="I1294">
            <v>0</v>
          </cell>
          <cell r="J1294">
            <v>0</v>
          </cell>
          <cell r="K1294" t="str">
            <v>Pend</v>
          </cell>
          <cell r="L1294" t="str">
            <v>Pend</v>
          </cell>
          <cell r="M1294" t="str">
            <v>Pend</v>
          </cell>
          <cell r="N1294" t="str">
            <v>Pend</v>
          </cell>
          <cell r="O1294" t="str">
            <v>REPALL  UNASSEMBLED TANK    TRAILERS IN CKD FORM FOR    CHASIS NO BIL 29226 -  29230   5 UNITS    PER PFI NO EML-BIL2019FU1217   FREIGHT CO LLECT   SHIPPED ON BOARD   DRAWN UNDER   BARCLAYS BANK OF    KENYA LTD NAIROBI   IRREVOCABLE LETTER OF CREDIT   NUMBER 077ILC2200080001   DA TED 08 JAN 2020   IDF NUMBER E1912277158   PLACE OF FINAL DESTINATION FOR TRANSPORTATION TO    PL   MOMBASA KENYA FOR ICDE NAIROBI      I NTRANSIT TO ICD EMBAKASI NAIROBI</v>
          </cell>
          <cell r="P1294" t="str">
            <v>Pend</v>
          </cell>
          <cell r="Q1294" t="str">
            <v>KE</v>
          </cell>
          <cell r="R1294" t="str">
            <v>CN</v>
          </cell>
          <cell r="S1294" t="str">
            <v>3. 10 TO 20 DAYS</v>
          </cell>
          <cell r="T1294" t="str">
            <v>PENDING DECLARATION</v>
          </cell>
        </row>
        <row r="1295">
          <cell r="A1295" t="str">
            <v>DRYU2725806</v>
          </cell>
          <cell r="B1295">
            <v>20</v>
          </cell>
          <cell r="C1295">
            <v>44056</v>
          </cell>
          <cell r="D1295">
            <v>13</v>
          </cell>
          <cell r="E1295" t="str">
            <v>149002807067</v>
          </cell>
          <cell r="F1295" t="str">
            <v>ICDN</v>
          </cell>
          <cell r="G1295" t="str">
            <v>A1B/27/04/3</v>
          </cell>
          <cell r="H1295" t="str">
            <v>2020</v>
          </cell>
          <cell r="I1295" t="str">
            <v>ICD</v>
          </cell>
          <cell r="J1295">
            <v>223495</v>
          </cell>
          <cell r="K1295" t="str">
            <v>D LIGHT LIMITED</v>
          </cell>
          <cell r="L1295" t="str">
            <v>SCHENKER LIMITED</v>
          </cell>
          <cell r="M1295">
            <v>44048.822731481479</v>
          </cell>
          <cell r="N1295" t="str">
            <v>Pend</v>
          </cell>
          <cell r="O1295" t="str">
            <v>D LIGHT S200 SOLAR RECHARGEABLE LANTERNN M D LIGHT S200 SOLAR RECHARGEABLE LANTERN</v>
          </cell>
          <cell r="P1295" t="str">
            <v>C4</v>
          </cell>
          <cell r="Q1295" t="str">
            <v>KE</v>
          </cell>
          <cell r="R1295" t="str">
            <v>CN</v>
          </cell>
          <cell r="S1295" t="str">
            <v>3. 10 TO 20 DAYS</v>
          </cell>
          <cell r="T1295" t="str">
            <v>RELEASE PROCESS</v>
          </cell>
        </row>
        <row r="1296">
          <cell r="A1296" t="str">
            <v>CSLU2051102</v>
          </cell>
          <cell r="B1296">
            <v>20</v>
          </cell>
          <cell r="C1296">
            <v>44056</v>
          </cell>
          <cell r="D1296">
            <v>13</v>
          </cell>
          <cell r="E1296" t="str">
            <v>OOLU2643307550</v>
          </cell>
          <cell r="F1296" t="str">
            <v>ICDN</v>
          </cell>
          <cell r="G1296" t="str">
            <v>CFS1D</v>
          </cell>
          <cell r="H1296" t="str">
            <v>2020</v>
          </cell>
          <cell r="I1296" t="str">
            <v>ICD</v>
          </cell>
          <cell r="J1296">
            <v>226149</v>
          </cell>
          <cell r="K1296" t="str">
            <v>SIGNS MANUFACTURERS KENYA LIMITED</v>
          </cell>
          <cell r="L1296" t="str">
            <v>BIG WAYS LIMITED</v>
          </cell>
          <cell r="M1296">
            <v>44053.68891203704</v>
          </cell>
          <cell r="N1296" t="str">
            <v>Pend</v>
          </cell>
          <cell r="O1296" t="str">
            <v>BUILDING MATERIALS  HS CODE  94060099000 PLACE OF DELIVERY PORT CLEARANCE</v>
          </cell>
          <cell r="P1296" t="str">
            <v>C4</v>
          </cell>
          <cell r="Q1296" t="str">
            <v>KE</v>
          </cell>
          <cell r="R1296" t="str">
            <v>CN</v>
          </cell>
          <cell r="S1296" t="str">
            <v>3. 10 TO 20 DAYS</v>
          </cell>
          <cell r="T1296" t="str">
            <v>RELEASE PROCESS</v>
          </cell>
        </row>
        <row r="1297">
          <cell r="A1297" t="str">
            <v>SUDU6555303</v>
          </cell>
          <cell r="B1297">
            <v>40</v>
          </cell>
          <cell r="C1297">
            <v>44056</v>
          </cell>
          <cell r="D1297">
            <v>13</v>
          </cell>
          <cell r="E1297" t="str">
            <v>203530790</v>
          </cell>
          <cell r="F1297" t="str">
            <v>ICDN</v>
          </cell>
          <cell r="G1297" t="str">
            <v>M2B/50/02/1</v>
          </cell>
          <cell r="H1297" t="str">
            <v>2020</v>
          </cell>
          <cell r="I1297" t="str">
            <v>ICD</v>
          </cell>
          <cell r="J1297">
            <v>225489</v>
          </cell>
          <cell r="K1297" t="str">
            <v>UDV (KENYA) LIMTED</v>
          </cell>
          <cell r="L1297" t="str">
            <v>ACCELER GLOBAL LOGISTICS LIMITED</v>
          </cell>
          <cell r="M1297">
            <v>44054.368900462963</v>
          </cell>
          <cell r="N1297" t="str">
            <v>Pend</v>
          </cell>
          <cell r="O1297" t="str">
            <v>189 420 KC BOTTLE 250ML      PO  4903642260      PACKING         PALLE TS PER CONTAINER   21 PALLET  EACH PALLET CONTAINS    4510 BOTTLE  NO  OF CONTAINERS   2   TOTAL PALLETS IN 2 CONTAINERS   42   BOTTLES IN EA CH CONTAINER   94 710 BOTTLE  TOTAL BOTTLES IN 2  CONTAINERS   189 420 T G W FOR EACH CONTAINER      21 202   T N W FOR EACH CONTAINER20 362   TTL G W 42 404  TONS      TTL N W  40 724  TONS       IN TRA NSIT TO ICD EMBAKASI - NAIROBI  30 DAYS FREE OF DEMURRAGE</v>
          </cell>
          <cell r="P1297" t="str">
            <v>C4</v>
          </cell>
          <cell r="Q1297" t="str">
            <v>KE</v>
          </cell>
          <cell r="R1297" t="str">
            <v>EG</v>
          </cell>
          <cell r="S1297" t="str">
            <v>3. 10 TO 20 DAYS</v>
          </cell>
          <cell r="T1297" t="str">
            <v>RELEASE PROCESS</v>
          </cell>
        </row>
        <row r="1298">
          <cell r="A1298" t="str">
            <v>MSKU3811292</v>
          </cell>
          <cell r="B1298">
            <v>40</v>
          </cell>
          <cell r="C1298">
            <v>44056</v>
          </cell>
          <cell r="D1298">
            <v>13</v>
          </cell>
          <cell r="E1298">
            <v>203671388</v>
          </cell>
          <cell r="F1298" t="str">
            <v>ICDN</v>
          </cell>
          <cell r="G1298" t="str">
            <v>Pend</v>
          </cell>
          <cell r="H1298">
            <v>0</v>
          </cell>
          <cell r="I1298">
            <v>0</v>
          </cell>
          <cell r="J1298">
            <v>0</v>
          </cell>
          <cell r="K1298" t="str">
            <v>Pend</v>
          </cell>
          <cell r="L1298" t="str">
            <v>Pend</v>
          </cell>
          <cell r="M1298" t="str">
            <v>Pend</v>
          </cell>
          <cell r="N1298" t="str">
            <v>Pend</v>
          </cell>
          <cell r="O1298" t="str">
            <v>Pend</v>
          </cell>
          <cell r="P1298" t="str">
            <v>Pend</v>
          </cell>
          <cell r="Q1298" t="str">
            <v>Pend</v>
          </cell>
          <cell r="R1298" t="str">
            <v>Pend</v>
          </cell>
          <cell r="S1298" t="str">
            <v>3. 10 TO 20 DAYS</v>
          </cell>
          <cell r="T1298" t="str">
            <v>PENDING DECLARATION</v>
          </cell>
        </row>
        <row r="1299">
          <cell r="A1299" t="str">
            <v>TLLU4157885</v>
          </cell>
          <cell r="B1299">
            <v>40</v>
          </cell>
          <cell r="C1299">
            <v>44056</v>
          </cell>
          <cell r="D1299">
            <v>13</v>
          </cell>
          <cell r="E1299" t="str">
            <v>203752745</v>
          </cell>
          <cell r="F1299" t="str">
            <v>ICDN</v>
          </cell>
          <cell r="G1299" t="str">
            <v>CFS1B</v>
          </cell>
          <cell r="H1299" t="str">
            <v>2020</v>
          </cell>
          <cell r="I1299" t="str">
            <v>ICD</v>
          </cell>
          <cell r="J1299">
            <v>229778</v>
          </cell>
          <cell r="K1299" t="str">
            <v>SONADO CERAMICS LIMITED</v>
          </cell>
          <cell r="L1299" t="str">
            <v>CARIBBEAN FREIGHT LIMITED</v>
          </cell>
          <cell r="M1299" t="str">
            <v>Pend</v>
          </cell>
          <cell r="N1299" t="str">
            <v>Pend</v>
          </cell>
          <cell r="O1299" t="str">
            <v>CEMENT BASED WATERPROOFING SYSTEMS THAT AFFECT BUILDING LIFE AND DURAB ILI  TY  FURNITURE SET  SHEET SYSTEMS MADE FROM POLYURETHANE  HS CODE 392113-940360-691370-701391-701399-940510-702000-691200-382440</v>
          </cell>
          <cell r="P1299" t="str">
            <v>C4</v>
          </cell>
          <cell r="Q1299" t="str">
            <v>KE</v>
          </cell>
          <cell r="R1299" t="str">
            <v>TR</v>
          </cell>
          <cell r="S1299" t="str">
            <v>3. 10 TO 20 DAYS</v>
          </cell>
          <cell r="T1299" t="str">
            <v>PENDING DPC</v>
          </cell>
        </row>
        <row r="1300">
          <cell r="A1300" t="str">
            <v>LMCU1250138</v>
          </cell>
          <cell r="B1300">
            <v>20</v>
          </cell>
          <cell r="C1300">
            <v>44056</v>
          </cell>
          <cell r="D1300">
            <v>13</v>
          </cell>
          <cell r="E1300" t="str">
            <v>DR025170</v>
          </cell>
          <cell r="F1300" t="str">
            <v>ICDN</v>
          </cell>
          <cell r="G1300" t="str">
            <v>CFS1</v>
          </cell>
          <cell r="H1300">
            <v>0</v>
          </cell>
          <cell r="I1300">
            <v>0</v>
          </cell>
          <cell r="J1300">
            <v>0</v>
          </cell>
          <cell r="K1300" t="str">
            <v>Pend</v>
          </cell>
          <cell r="L1300" t="str">
            <v>Pend</v>
          </cell>
          <cell r="M1300" t="str">
            <v>Pend</v>
          </cell>
          <cell r="N1300" t="str">
            <v>Pend</v>
          </cell>
          <cell r="O1300" t="str">
            <v>WHITE REFINED SUGAR FOR INDUSTRIAL USE  - ICD EMBAKASI</v>
          </cell>
          <cell r="P1300" t="str">
            <v>Pend</v>
          </cell>
          <cell r="Q1300" t="str">
            <v>KE</v>
          </cell>
          <cell r="R1300" t="str">
            <v>ZA</v>
          </cell>
          <cell r="S1300" t="str">
            <v>3. 10 TO 20 DAYS</v>
          </cell>
          <cell r="T1300" t="str">
            <v>PENDING DECLARATION</v>
          </cell>
        </row>
        <row r="1301">
          <cell r="A1301" t="str">
            <v>LMCU1223805</v>
          </cell>
          <cell r="B1301">
            <v>20</v>
          </cell>
          <cell r="C1301">
            <v>44056</v>
          </cell>
          <cell r="D1301">
            <v>13</v>
          </cell>
          <cell r="E1301" t="str">
            <v>DR025170</v>
          </cell>
          <cell r="F1301" t="str">
            <v>ICDN</v>
          </cell>
          <cell r="G1301" t="str">
            <v>A2B/21/06/2</v>
          </cell>
          <cell r="H1301">
            <v>0</v>
          </cell>
          <cell r="I1301">
            <v>0</v>
          </cell>
          <cell r="J1301">
            <v>0</v>
          </cell>
          <cell r="K1301" t="str">
            <v>Pend</v>
          </cell>
          <cell r="L1301" t="str">
            <v>Pend</v>
          </cell>
          <cell r="M1301" t="str">
            <v>Pend</v>
          </cell>
          <cell r="N1301" t="str">
            <v>Pend</v>
          </cell>
          <cell r="O1301" t="str">
            <v>WHITE REFINED SUGAR FOR INDUSTRIAL USE  - ICD EMBAKASI</v>
          </cell>
          <cell r="P1301" t="str">
            <v>Pend</v>
          </cell>
          <cell r="Q1301" t="str">
            <v>KE</v>
          </cell>
          <cell r="R1301" t="str">
            <v>ZA</v>
          </cell>
          <cell r="S1301" t="str">
            <v>3. 10 TO 20 DAYS</v>
          </cell>
          <cell r="T1301" t="str">
            <v>PENDING DECLARATION</v>
          </cell>
        </row>
        <row r="1302">
          <cell r="A1302" t="str">
            <v>LMCU1229608</v>
          </cell>
          <cell r="B1302">
            <v>20</v>
          </cell>
          <cell r="C1302">
            <v>44056</v>
          </cell>
          <cell r="D1302">
            <v>13</v>
          </cell>
          <cell r="E1302" t="str">
            <v>DR025170</v>
          </cell>
          <cell r="F1302" t="str">
            <v>ICDN</v>
          </cell>
          <cell r="G1302" t="str">
            <v>CFS1</v>
          </cell>
          <cell r="H1302">
            <v>0</v>
          </cell>
          <cell r="I1302">
            <v>0</v>
          </cell>
          <cell r="J1302">
            <v>0</v>
          </cell>
          <cell r="K1302" t="str">
            <v>Pend</v>
          </cell>
          <cell r="L1302" t="str">
            <v>Pend</v>
          </cell>
          <cell r="M1302" t="str">
            <v>Pend</v>
          </cell>
          <cell r="N1302" t="str">
            <v>Pend</v>
          </cell>
          <cell r="O1302" t="str">
            <v>WHITE REFINED SUGAR FOR INDUSTRIAL USE  - ICD EMBAKASI</v>
          </cell>
          <cell r="P1302" t="str">
            <v>Pend</v>
          </cell>
          <cell r="Q1302" t="str">
            <v>KE</v>
          </cell>
          <cell r="R1302" t="str">
            <v>ZA</v>
          </cell>
          <cell r="S1302" t="str">
            <v>3. 10 TO 20 DAYS</v>
          </cell>
          <cell r="T1302" t="str">
            <v>PENDING DECLARATION</v>
          </cell>
        </row>
        <row r="1303">
          <cell r="A1303" t="str">
            <v>SUDU1342590</v>
          </cell>
          <cell r="B1303">
            <v>20</v>
          </cell>
          <cell r="C1303">
            <v>44056</v>
          </cell>
          <cell r="D1303">
            <v>13</v>
          </cell>
          <cell r="E1303" t="str">
            <v>910943581</v>
          </cell>
          <cell r="F1303" t="str">
            <v>ICDN</v>
          </cell>
          <cell r="G1303" t="str">
            <v>DG1</v>
          </cell>
          <cell r="H1303" t="str">
            <v>2020</v>
          </cell>
          <cell r="I1303" t="str">
            <v>ICD</v>
          </cell>
          <cell r="J1303">
            <v>223551</v>
          </cell>
          <cell r="K1303" t="str">
            <v>OSHO CHEMICAL INDUSTRIES LIMITED</v>
          </cell>
          <cell r="L1303" t="str">
            <v>INDUS LOGISTICS LIMITED</v>
          </cell>
          <cell r="M1303">
            <v>44042.635613425926</v>
          </cell>
          <cell r="N1303" t="str">
            <v>Pend</v>
          </cell>
          <cell r="O1303" t="str">
            <v>1X20  FCL   80 NEW STEEL DRUMS  ISOPAR H  HS CODE  2710 19 90  NET WEI GHT  12 480 MTS  GROSS WEIGHT   13 912 MTS    GOODS SHIPPED ARE AS PER PROFORMA INVOICE  NO PPC 2020-2021 6260 DT 29 05 2020  INVOICE NO CHN T-EXP36  DATED 03 07 2020  SB NO  3590798 DT 03 07 2020  FREIGHT PREP AID    INTRANSIT TO ICD EMBAKASI NAIROBI</v>
          </cell>
          <cell r="P1303" t="str">
            <v>C4</v>
          </cell>
          <cell r="Q1303" t="str">
            <v>KE</v>
          </cell>
          <cell r="R1303" t="str">
            <v>IN</v>
          </cell>
          <cell r="S1303" t="str">
            <v>3. 10 TO 20 DAYS</v>
          </cell>
          <cell r="T1303" t="str">
            <v>RELEASE PROCESS</v>
          </cell>
        </row>
        <row r="1304">
          <cell r="A1304" t="str">
            <v>CMAU0313479</v>
          </cell>
          <cell r="B1304">
            <v>20</v>
          </cell>
          <cell r="C1304">
            <v>44056</v>
          </cell>
          <cell r="D1304">
            <v>13</v>
          </cell>
          <cell r="E1304" t="str">
            <v>ANT1338886</v>
          </cell>
          <cell r="F1304" t="str">
            <v>ICDN</v>
          </cell>
          <cell r="G1304" t="str">
            <v>A1B/11/06/1</v>
          </cell>
          <cell r="H1304">
            <v>0</v>
          </cell>
          <cell r="I1304">
            <v>0</v>
          </cell>
          <cell r="J1304">
            <v>0</v>
          </cell>
          <cell r="K1304" t="str">
            <v>Pend</v>
          </cell>
          <cell r="L1304" t="str">
            <v>Pend</v>
          </cell>
          <cell r="M1304" t="str">
            <v>Pend</v>
          </cell>
          <cell r="N1304" t="str">
            <v>Pend</v>
          </cell>
          <cell r="O1304" t="str">
            <v>INVOICE  20001826 RI HS CODE  39269097 FREIGHT PREPAID OF UPP PIPES  DUCT UPP  PE CHAMBER  SEAL FUSION  LIFT HANDLE  SKIRT OCH AS PER PROFORMA  1287353 DATED 19 05 2020 UNDER IDF NO  E2005333987 INCOTERMS 2010  CFR MOMBASA PORT  KENYA DOCUMENTARY LETTER OF CREDIT NUMBER  TF2014132722 INVOICE  20001825 RI HS CODE  39172110 39173300 39269097 82055980 SPOT TOTAL PKGS 32 PK</v>
          </cell>
          <cell r="P1304" t="str">
            <v>Pend</v>
          </cell>
          <cell r="Q1304" t="str">
            <v>KE</v>
          </cell>
          <cell r="R1304" t="str">
            <v>BE</v>
          </cell>
          <cell r="S1304" t="str">
            <v>3. 10 TO 20 DAYS</v>
          </cell>
          <cell r="T1304" t="str">
            <v>PENDING DECLARATION</v>
          </cell>
        </row>
        <row r="1305">
          <cell r="A1305" t="str">
            <v>MSDU7064687</v>
          </cell>
          <cell r="B1305">
            <v>40</v>
          </cell>
          <cell r="C1305">
            <v>44056</v>
          </cell>
          <cell r="D1305">
            <v>13</v>
          </cell>
          <cell r="E1305" t="str">
            <v>MEDUDN264491</v>
          </cell>
          <cell r="F1305" t="str">
            <v>ICDN</v>
          </cell>
          <cell r="G1305" t="str">
            <v>A1C/06/03/1</v>
          </cell>
          <cell r="H1305" t="str">
            <v>2020</v>
          </cell>
          <cell r="I1305" t="str">
            <v>ICD</v>
          </cell>
          <cell r="J1305">
            <v>226927</v>
          </cell>
          <cell r="K1305" t="str">
            <v>GAME DISCOUNT WORLD KENYA LIMITED</v>
          </cell>
          <cell r="L1305" t="str">
            <v>BOLLORE TRANSPORT AND LOGISTICS KENYA LI</v>
          </cell>
          <cell r="M1305">
            <v>44068.844351851854</v>
          </cell>
          <cell r="N1305" t="str">
            <v>Pend</v>
          </cell>
          <cell r="O1305" t="str">
            <v>1 X 40  CNTR S  S T C SHIP PER S LOAD STOW COUNT 2267 MIXED TYPE PACK 1 X 40  H  C CONTAINER CONTAINING 226 7 PKGS - 8700 KGS GROSS MI XED GENERAL MERCHANDISE  I NVOICE NUMBER  INV264004 2 65957 MANUAL INV INV097 ID F NUMBER   E2007359345   E 2007360802   E2007359402 F INAL DESTINATION   ICD EMB AKASI 45 DAYS FREE AT MOMB ASA MERCHANT HAULAGE AND N O CONTAINER DEPOSIT EMPTY  TO BE RETURNED TO MOMBASA  CONSIGNEE CONTINUED   PIN  NUMBER   P051508380P CONT  ACT PERSON   MARGARET MAIN A EMAIL  MARGARETM GAME CO  ZA  MOBILE NUMBER   +254  780 356 441  GAME NAIROBI  CONS  102062 102064 INV09  7   1283 PKGS - 7043 00 KG S    KAREN  CONS  102063 1 02065   984 PKGS - 1657 00 KGS    LOAD NUMBER   2659  57  264004 MANUAL INVOICE  - 097 MEX20 0077A MEX20 00 78A</v>
          </cell>
          <cell r="P1305" t="str">
            <v>C4</v>
          </cell>
          <cell r="Q1305" t="str">
            <v>KE</v>
          </cell>
          <cell r="R1305" t="str">
            <v>ZA</v>
          </cell>
          <cell r="S1305" t="str">
            <v>3. 10 TO 20 DAYS</v>
          </cell>
          <cell r="T1305" t="str">
            <v>RELEASE PROCESS</v>
          </cell>
        </row>
        <row r="1306">
          <cell r="A1306" t="str">
            <v>LMCU1245511</v>
          </cell>
          <cell r="B1306">
            <v>20</v>
          </cell>
          <cell r="C1306">
            <v>44056</v>
          </cell>
          <cell r="D1306">
            <v>13</v>
          </cell>
          <cell r="E1306" t="str">
            <v>DR025170</v>
          </cell>
          <cell r="F1306" t="str">
            <v>ICDN</v>
          </cell>
          <cell r="G1306" t="str">
            <v>FIRE</v>
          </cell>
          <cell r="H1306">
            <v>0</v>
          </cell>
          <cell r="I1306">
            <v>0</v>
          </cell>
          <cell r="J1306">
            <v>0</v>
          </cell>
          <cell r="K1306" t="str">
            <v>Pend</v>
          </cell>
          <cell r="L1306" t="str">
            <v>Pend</v>
          </cell>
          <cell r="M1306" t="str">
            <v>Pend</v>
          </cell>
          <cell r="N1306" t="str">
            <v>Pend</v>
          </cell>
          <cell r="O1306" t="str">
            <v>WHITE REFINED SUGAR FOR INDUSTRIAL USE  - ICD EMBAKASI</v>
          </cell>
          <cell r="P1306" t="str">
            <v>Pend</v>
          </cell>
          <cell r="Q1306" t="str">
            <v>KE</v>
          </cell>
          <cell r="R1306" t="str">
            <v>ZA</v>
          </cell>
          <cell r="S1306" t="str">
            <v>3. 10 TO 20 DAYS</v>
          </cell>
          <cell r="T1306" t="str">
            <v>PENDING DECLARATION</v>
          </cell>
        </row>
        <row r="1307">
          <cell r="A1307" t="str">
            <v>EGHU3917700</v>
          </cell>
          <cell r="B1307">
            <v>20</v>
          </cell>
          <cell r="C1307">
            <v>44056</v>
          </cell>
          <cell r="D1307">
            <v>13</v>
          </cell>
          <cell r="E1307" t="str">
            <v>157000089257</v>
          </cell>
          <cell r="F1307" t="str">
            <v>ICDN</v>
          </cell>
          <cell r="G1307" t="str">
            <v>SECUR</v>
          </cell>
          <cell r="H1307" t="str">
            <v>2020</v>
          </cell>
          <cell r="I1307" t="str">
            <v>ICD</v>
          </cell>
          <cell r="J1307">
            <v>225052</v>
          </cell>
          <cell r="K1307" t="str">
            <v>DEL MONTE KENYA LTD</v>
          </cell>
          <cell r="L1307" t="str">
            <v>ACCELER GLOBAL LOGISTICS LIMITED</v>
          </cell>
          <cell r="M1307">
            <v>44054.774201388886</v>
          </cell>
          <cell r="N1307">
            <v>44061.636886574073</v>
          </cell>
          <cell r="O1307" t="str">
            <v>307  TINPLATE EASY OPEN END OUTSIDE CLEAR WITHOUT OPENINGINSTRUCTIONS  GOLD INSIDE-BPA NILACQUER THICKNESS 0 21MM PO NO   DMK-159389 PIN  P0 00623053OSUPPLIER  GUANGDONG ENPACK PACKAGING CO  LTD DESCRIPTION  EASY OPEN END BPA NI DIA 83 QUANTITY PALLET  69 000PCS 307  TINPLATE EASY OPEN END  OUTSIDE CLEAR WITHOUT OPENING INSTRUCTIONS  GOLD INSIDE-BPA NI LACQUER THICKNESS 0 21MM  PO NO   DMK-159389  PIN  P000623053O</v>
          </cell>
          <cell r="P1307" t="str">
            <v>C4</v>
          </cell>
          <cell r="Q1307" t="str">
            <v>KE</v>
          </cell>
          <cell r="R1307" t="str">
            <v>CN</v>
          </cell>
          <cell r="S1307" t="str">
            <v>3. 10 TO 20 DAYS</v>
          </cell>
          <cell r="T1307" t="str">
            <v>RELEASED BUT IN YARD</v>
          </cell>
        </row>
        <row r="1308">
          <cell r="A1308" t="str">
            <v>LMCU1247160</v>
          </cell>
          <cell r="B1308">
            <v>20</v>
          </cell>
          <cell r="C1308">
            <v>44056</v>
          </cell>
          <cell r="D1308">
            <v>13</v>
          </cell>
          <cell r="E1308" t="str">
            <v>DR025170</v>
          </cell>
          <cell r="F1308" t="str">
            <v>ICDN</v>
          </cell>
          <cell r="G1308" t="str">
            <v>CFS1</v>
          </cell>
          <cell r="H1308">
            <v>0</v>
          </cell>
          <cell r="I1308">
            <v>0</v>
          </cell>
          <cell r="J1308">
            <v>0</v>
          </cell>
          <cell r="K1308" t="str">
            <v>Pend</v>
          </cell>
          <cell r="L1308" t="str">
            <v>Pend</v>
          </cell>
          <cell r="M1308" t="str">
            <v>Pend</v>
          </cell>
          <cell r="N1308" t="str">
            <v>Pend</v>
          </cell>
          <cell r="O1308" t="str">
            <v>WHITE REFINED SUGAR FOR INDUSTRIAL USE  - ICD EMBAKASI</v>
          </cell>
          <cell r="P1308" t="str">
            <v>Pend</v>
          </cell>
          <cell r="Q1308" t="str">
            <v>KE</v>
          </cell>
          <cell r="R1308" t="str">
            <v>ZA</v>
          </cell>
          <cell r="S1308" t="str">
            <v>3. 10 TO 20 DAYS</v>
          </cell>
          <cell r="T1308" t="str">
            <v>PENDING DECLARATION</v>
          </cell>
        </row>
        <row r="1309">
          <cell r="A1309" t="str">
            <v>TEMU8851419</v>
          </cell>
          <cell r="B1309">
            <v>40</v>
          </cell>
          <cell r="C1309">
            <v>44056</v>
          </cell>
          <cell r="D1309">
            <v>13</v>
          </cell>
          <cell r="E1309" t="str">
            <v>203421265</v>
          </cell>
          <cell r="F1309" t="str">
            <v>ICDN</v>
          </cell>
          <cell r="G1309" t="str">
            <v>A2C/24/03/3</v>
          </cell>
          <cell r="H1309" t="str">
            <v>2020</v>
          </cell>
          <cell r="I1309" t="str">
            <v>ICD</v>
          </cell>
          <cell r="J1309">
            <v>226293</v>
          </cell>
          <cell r="K1309" t="str">
            <v>THE NAIROBI STAR PUBLICATION LIMITED</v>
          </cell>
          <cell r="L1309" t="str">
            <v>BOLLORE TRANSPORT AND LOGISTICS KENYA LI</v>
          </cell>
          <cell r="M1309" t="str">
            <v>Pend</v>
          </cell>
          <cell r="N1309" t="str">
            <v>Pend</v>
          </cell>
          <cell r="O1309" t="str">
            <v>252REELS 92685KGS STANDARD NEWSPRINT    DOCUMENTARYCREDIT NUMBER  IMPL C52 0867 20  IDF NO  E2005332398  IN TRANSIT TO ICDE NAIROBI ON CONSIG NEE S ACCOUNT</v>
          </cell>
          <cell r="P1309" t="str">
            <v>C4</v>
          </cell>
          <cell r="Q1309" t="str">
            <v>KE</v>
          </cell>
          <cell r="R1309" t="str">
            <v>SE</v>
          </cell>
          <cell r="S1309" t="str">
            <v>3. 10 TO 20 DAYS</v>
          </cell>
          <cell r="T1309" t="str">
            <v>PENDING DPC</v>
          </cell>
        </row>
        <row r="1310">
          <cell r="A1310" t="str">
            <v>HASU4116551</v>
          </cell>
          <cell r="B1310">
            <v>40</v>
          </cell>
          <cell r="C1310">
            <v>44056</v>
          </cell>
          <cell r="D1310">
            <v>13</v>
          </cell>
          <cell r="E1310" t="str">
            <v>203414957</v>
          </cell>
          <cell r="F1310" t="str">
            <v>ICDN</v>
          </cell>
          <cell r="G1310" t="str">
            <v>SHED1</v>
          </cell>
          <cell r="H1310" t="str">
            <v>2020</v>
          </cell>
          <cell r="I1310" t="str">
            <v>ICD</v>
          </cell>
          <cell r="J1310">
            <v>225869</v>
          </cell>
          <cell r="K1310" t="str">
            <v>WESTLANDS TRADING LTD</v>
          </cell>
          <cell r="L1310" t="str">
            <v>BESTFAST CARGO (KENYA) LIMITED</v>
          </cell>
          <cell r="M1310">
            <v>44055.617719907408</v>
          </cell>
          <cell r="N1310" t="str">
            <v>Pend</v>
          </cell>
          <cell r="O1310" t="str">
            <v>LIQUID SOAPS 340120     SHOWERGELS 330730     GLASS CLEANERS 340220   SURFACE CLEANER 340220     SPOT   STAIN REMOVER 340220       INTRANS IT TO ICD EMBAKASI NAIROBI</v>
          </cell>
          <cell r="P1310" t="str">
            <v>C4</v>
          </cell>
          <cell r="Q1310" t="str">
            <v>KE</v>
          </cell>
          <cell r="R1310" t="str">
            <v>TR</v>
          </cell>
          <cell r="S1310" t="str">
            <v>3. 10 TO 20 DAYS</v>
          </cell>
          <cell r="T1310" t="str">
            <v>RELEASE PROCESS</v>
          </cell>
        </row>
        <row r="1311">
          <cell r="A1311" t="str">
            <v>ECMU2216824</v>
          </cell>
          <cell r="B1311">
            <v>20</v>
          </cell>
          <cell r="C1311">
            <v>44056</v>
          </cell>
          <cell r="D1311">
            <v>13</v>
          </cell>
          <cell r="E1311" t="str">
            <v>CFA0352925</v>
          </cell>
          <cell r="F1311" t="str">
            <v>ICDN</v>
          </cell>
          <cell r="G1311" t="str">
            <v>CFS1</v>
          </cell>
          <cell r="H1311" t="str">
            <v>2020</v>
          </cell>
          <cell r="I1311" t="str">
            <v>ICD</v>
          </cell>
          <cell r="J1311">
            <v>226051</v>
          </cell>
          <cell r="K1311" t="str">
            <v>BIDCO AFRICA LIMITED</v>
          </cell>
          <cell r="L1311" t="str">
            <v>SPART FREIGHT LOGISTICS LIMITED</v>
          </cell>
          <cell r="M1311" t="str">
            <v>Pend</v>
          </cell>
          <cell r="N1311" t="str">
            <v>Pend</v>
          </cell>
          <cell r="O1311" t="str">
            <v>FREIGHT PREPAID CORN STARCH PACKED IN 25 KG BAGS TOTAL N W   95000 KGM TOTAL NO  OF PACKAGES   3800 BAGS H S CODE 1108120010 FINAL PLACE OF DELIVERY   ICD EMBAKASI IDF N   20EMKIM000025331</v>
          </cell>
          <cell r="P1311" t="str">
            <v>C4</v>
          </cell>
          <cell r="Q1311" t="str">
            <v>KE</v>
          </cell>
          <cell r="R1311" t="str">
            <v>EG</v>
          </cell>
          <cell r="S1311" t="str">
            <v>3. 10 TO 20 DAYS</v>
          </cell>
          <cell r="T1311" t="str">
            <v>PENDING DPC</v>
          </cell>
        </row>
        <row r="1312">
          <cell r="A1312" t="str">
            <v>BZTU7400961</v>
          </cell>
          <cell r="B1312">
            <v>40</v>
          </cell>
          <cell r="C1312">
            <v>44056</v>
          </cell>
          <cell r="D1312">
            <v>13</v>
          </cell>
          <cell r="E1312" t="str">
            <v>WECC2001MBA1119</v>
          </cell>
          <cell r="F1312" t="str">
            <v>ICDN</v>
          </cell>
          <cell r="G1312" t="str">
            <v>A1D/40/02/2</v>
          </cell>
          <cell r="H1312" t="str">
            <v>2020</v>
          </cell>
          <cell r="I1312" t="str">
            <v>ICD</v>
          </cell>
          <cell r="J1312">
            <v>228590</v>
          </cell>
          <cell r="K1312" t="str">
            <v>AGRIASSIST LIMITED</v>
          </cell>
          <cell r="L1312" t="str">
            <v>LAND BRIDGE FREIGHTERS LIMITED</v>
          </cell>
          <cell r="M1312" t="str">
            <v>Pend</v>
          </cell>
          <cell r="N1312" t="str">
            <v>Pend</v>
          </cell>
          <cell r="O1312" t="str">
            <v>1x40FT OPEN TOP +1X20DV SHIPPER OWNED CONTAINERS USED JOHNDEERE HARVERSTER MODEL  TYPE 5460 SERIAL NUMBER 403172E ENGINE NUMBER 6619AE-0102698RC SERIAL NUMBER CUTTER  615490E MAISHEADER 4  ROW SERIAL NUMBER MAISHEADER 4589614 USED JOHNDEERE 5460 HARVESTER  SERIE NUMBER 391420E  MOTOR NUMBER 6619AE-01025879RG</v>
          </cell>
          <cell r="P1312" t="str">
            <v>C4</v>
          </cell>
          <cell r="Q1312" t="str">
            <v>KE</v>
          </cell>
          <cell r="R1312" t="str">
            <v>NL</v>
          </cell>
          <cell r="S1312" t="str">
            <v>3. 10 TO 20 DAYS</v>
          </cell>
          <cell r="T1312" t="str">
            <v>PENDING DPC</v>
          </cell>
        </row>
        <row r="1313">
          <cell r="A1313" t="str">
            <v>MAGU2355365</v>
          </cell>
          <cell r="B1313">
            <v>20</v>
          </cell>
          <cell r="C1313">
            <v>44056</v>
          </cell>
          <cell r="D1313">
            <v>13</v>
          </cell>
          <cell r="E1313" t="str">
            <v>CP000980</v>
          </cell>
          <cell r="F1313" t="str">
            <v>ICDN</v>
          </cell>
          <cell r="G1313" t="str">
            <v>CFS1D</v>
          </cell>
          <cell r="H1313" t="str">
            <v>2020</v>
          </cell>
          <cell r="I1313" t="str">
            <v>ICD</v>
          </cell>
          <cell r="J1313">
            <v>228568</v>
          </cell>
          <cell r="K1313" t="str">
            <v>KENYA WINE AGENCIES LIMITED</v>
          </cell>
          <cell r="L1313" t="str">
            <v>AGILITY LOGISTICS LIMITED</v>
          </cell>
          <cell r="M1313">
            <v>44069.388055555559</v>
          </cell>
          <cell r="N1313" t="str">
            <v>Pend</v>
          </cell>
          <cell r="O1313" t="str">
            <v>2380 CASES 6X750ML WINES- ICD EMBAKASI 500 CASES 6X750ML JUICE  620 CASES 6X750ML WINES  572 CASES 24X330ML CIDER- ICD EMBAKASI</v>
          </cell>
          <cell r="P1313" t="str">
            <v>W7</v>
          </cell>
          <cell r="Q1313" t="str">
            <v>KE</v>
          </cell>
          <cell r="R1313" t="str">
            <v>ZA</v>
          </cell>
          <cell r="S1313" t="str">
            <v>3. 10 TO 20 DAYS</v>
          </cell>
          <cell r="T1313" t="str">
            <v>RELEASE PROCESS</v>
          </cell>
        </row>
        <row r="1314">
          <cell r="A1314" t="str">
            <v>MEDU8324729</v>
          </cell>
          <cell r="B1314">
            <v>40</v>
          </cell>
          <cell r="C1314">
            <v>44057</v>
          </cell>
          <cell r="D1314">
            <v>12</v>
          </cell>
          <cell r="E1314" t="str">
            <v>MEDUMV321606</v>
          </cell>
          <cell r="F1314" t="str">
            <v>ICDN</v>
          </cell>
          <cell r="G1314" t="str">
            <v>CFS1B</v>
          </cell>
          <cell r="H1314" t="str">
            <v>2020</v>
          </cell>
          <cell r="I1314" t="str">
            <v>ICD</v>
          </cell>
          <cell r="J1314">
            <v>225486</v>
          </cell>
          <cell r="K1314" t="str">
            <v>DRIFIELD KENYA LIMITED</v>
          </cell>
          <cell r="L1314" t="str">
            <v>EDISA HOLDINGS K LIMITED</v>
          </cell>
          <cell r="M1314">
            <v>44051.633599537039</v>
          </cell>
          <cell r="N1314" t="str">
            <v>Pend</v>
          </cell>
          <cell r="O1314" t="str">
            <v>TOTAL 1144 PACKAGES AGRICU LTURE OR HORTICULTURE PROD UCTS AND DRIP IRRIGATION S YSTEM COMPLETE WITH ACCESS ORIES TOTAL GROSS WT  1322 6 00KGS TOTAL NET WT  1208 2 00KGS H S  CODE   842482 00  84249000 S B No   3904 549 Date  18 07 2020 FREIG HT PREPAID</v>
          </cell>
          <cell r="P1314" t="str">
            <v>C4</v>
          </cell>
          <cell r="Q1314" t="str">
            <v>KE</v>
          </cell>
          <cell r="R1314" t="str">
            <v>IN</v>
          </cell>
          <cell r="S1314" t="str">
            <v>3. 10 TO 20 DAYS</v>
          </cell>
          <cell r="T1314" t="str">
            <v>RELEASE PROCESS</v>
          </cell>
        </row>
        <row r="1315">
          <cell r="A1315" t="str">
            <v>SUDU7959059</v>
          </cell>
          <cell r="B1315">
            <v>20</v>
          </cell>
          <cell r="C1315">
            <v>44057</v>
          </cell>
          <cell r="D1315">
            <v>12</v>
          </cell>
          <cell r="E1315" t="str">
            <v>SGHN10167</v>
          </cell>
          <cell r="F1315" t="str">
            <v>ICDN</v>
          </cell>
          <cell r="G1315" t="str">
            <v>A4D/09/03/2</v>
          </cell>
          <cell r="H1315" t="str">
            <v>2020</v>
          </cell>
          <cell r="I1315" t="str">
            <v>ICD</v>
          </cell>
          <cell r="J1315">
            <v>225138</v>
          </cell>
          <cell r="K1315" t="str">
            <v>OSHO CHEMICAL INDUSTRIES LIMITED</v>
          </cell>
          <cell r="L1315" t="str">
            <v>INDUS LOGISTICS LIMITED</v>
          </cell>
          <cell r="M1315">
            <v>44049.524826388886</v>
          </cell>
          <cell r="N1315" t="str">
            <v>Pend</v>
          </cell>
          <cell r="O1315" t="str">
            <v>BENZALKONIUM CHLORIDE  BKC 80     PACKING IN 200KG DRUM    H S  NO   3 40213   UN  3265 CL  8   BENZALKONIUM CHLORIDE  BKC  80     PACKING 95 0 IN KG IBC    H S  NO   340213   UN  3265 CL  8   GLYPHOSATE TECHNICA L  GLYPHOSATE   95  PACKING IN 25KGS BAG   H S  NO   380893   UN  3077 CL  9   FREIGHT PREPAID     PIN NO   P051091807N     TEL  NO   254 020 3912000     FAX NO   254 020 3912600     CONTACT PERSON  MANOJ K  SH AH    INTRANSIT TO ICD EMBAKASI NAIROBI</v>
          </cell>
          <cell r="P1315" t="str">
            <v>C4</v>
          </cell>
          <cell r="Q1315" t="str">
            <v>KE</v>
          </cell>
          <cell r="R1315" t="str">
            <v>CN</v>
          </cell>
          <cell r="S1315" t="str">
            <v>3. 10 TO 20 DAYS</v>
          </cell>
          <cell r="T1315" t="str">
            <v>RELEASE PROCESS</v>
          </cell>
        </row>
        <row r="1316">
          <cell r="A1316" t="str">
            <v>MEDU3378018</v>
          </cell>
          <cell r="B1316">
            <v>20</v>
          </cell>
          <cell r="C1316">
            <v>44057</v>
          </cell>
          <cell r="D1316">
            <v>12</v>
          </cell>
          <cell r="E1316" t="str">
            <v>MEDUL4003934</v>
          </cell>
          <cell r="F1316" t="str">
            <v>ICDN</v>
          </cell>
          <cell r="G1316" t="str">
            <v>A1B/35/02/2</v>
          </cell>
          <cell r="H1316" t="str">
            <v>2020</v>
          </cell>
          <cell r="I1316" t="str">
            <v>ICD</v>
          </cell>
          <cell r="J1316">
            <v>226476</v>
          </cell>
          <cell r="K1316" t="str">
            <v>DEL MONTE KENYA LTD</v>
          </cell>
          <cell r="L1316" t="str">
            <v>ACCELER GLOBAL LOGISTICS LIMITED</v>
          </cell>
          <cell r="M1316" t="str">
            <v>Pend</v>
          </cell>
          <cell r="N1316" t="str">
            <v>Pend</v>
          </cell>
          <cell r="O1316" t="str">
            <v>CARTON  BASKET             COPPER WIRE PLAIN FOR      WELDING                    BODYMAKERS 1 250 MM        CFR MOMBASA PORT           FREIGHT PREPAID            PARTIAL SHIPMENT NOT       ALLOWED                    TRANSSHIPMENT ALLOWED</v>
          </cell>
          <cell r="P1316" t="str">
            <v>C4</v>
          </cell>
          <cell r="Q1316" t="str">
            <v>KE</v>
          </cell>
          <cell r="R1316" t="str">
            <v>IT</v>
          </cell>
          <cell r="S1316" t="str">
            <v>3. 10 TO 20 DAYS</v>
          </cell>
          <cell r="T1316" t="str">
            <v>PENDING DPC</v>
          </cell>
        </row>
        <row r="1317">
          <cell r="A1317" t="str">
            <v>CAIU3799741</v>
          </cell>
          <cell r="B1317">
            <v>20</v>
          </cell>
          <cell r="C1317">
            <v>44057</v>
          </cell>
          <cell r="D1317">
            <v>12</v>
          </cell>
          <cell r="E1317" t="str">
            <v>CFA0352925</v>
          </cell>
          <cell r="F1317" t="str">
            <v>ICDN</v>
          </cell>
          <cell r="G1317" t="str">
            <v>A1B/21/01/1</v>
          </cell>
          <cell r="H1317" t="str">
            <v>2020</v>
          </cell>
          <cell r="I1317" t="str">
            <v>ICD</v>
          </cell>
          <cell r="J1317">
            <v>226051</v>
          </cell>
          <cell r="K1317" t="str">
            <v>BIDCO AFRICA LIMITED</v>
          </cell>
          <cell r="L1317" t="str">
            <v>SPART FREIGHT LOGISTICS LIMITED</v>
          </cell>
          <cell r="M1317" t="str">
            <v>Pend</v>
          </cell>
          <cell r="N1317" t="str">
            <v>Pend</v>
          </cell>
          <cell r="O1317" t="str">
            <v>FREIGHT PREPAID CORN STARCH PACKED IN 25 KG BAGS TOTAL N W   95000 KGM TOTAL NO  OF PACKAGES   3800 BAGS H S CODE 1108120010 FINAL PLACE OF DELIVERY   ICD EMBAKASI IDF N   20EMKIM000025331</v>
          </cell>
          <cell r="P1317" t="str">
            <v>C4</v>
          </cell>
          <cell r="Q1317" t="str">
            <v>KE</v>
          </cell>
          <cell r="R1317" t="str">
            <v>EG</v>
          </cell>
          <cell r="S1317" t="str">
            <v>3. 10 TO 20 DAYS</v>
          </cell>
          <cell r="T1317" t="str">
            <v>PENDING DPC</v>
          </cell>
        </row>
        <row r="1318">
          <cell r="A1318" t="str">
            <v>INKU6474781</v>
          </cell>
          <cell r="B1318">
            <v>40</v>
          </cell>
          <cell r="C1318">
            <v>44057</v>
          </cell>
          <cell r="D1318">
            <v>12</v>
          </cell>
          <cell r="E1318" t="str">
            <v>MEDUJ1372633</v>
          </cell>
          <cell r="F1318" t="str">
            <v>ICDN</v>
          </cell>
          <cell r="G1318" t="str">
            <v>SHED2</v>
          </cell>
          <cell r="H1318">
            <v>0</v>
          </cell>
          <cell r="I1318">
            <v>0</v>
          </cell>
          <cell r="J1318">
            <v>0</v>
          </cell>
          <cell r="K1318" t="str">
            <v>Pend</v>
          </cell>
          <cell r="L1318" t="str">
            <v>Pend</v>
          </cell>
          <cell r="M1318" t="str">
            <v>Pend</v>
          </cell>
          <cell r="N1318" t="str">
            <v>Pend</v>
          </cell>
          <cell r="O1318" t="str">
            <v>HDPE BLOW HS CODE  390110</v>
          </cell>
          <cell r="P1318" t="str">
            <v>Pend</v>
          </cell>
          <cell r="Q1318" t="str">
            <v>KE</v>
          </cell>
          <cell r="R1318" t="str">
            <v>ZA</v>
          </cell>
          <cell r="S1318" t="str">
            <v>3. 10 TO 20 DAYS</v>
          </cell>
          <cell r="T1318" t="str">
            <v>PENDING DECLARATION</v>
          </cell>
        </row>
        <row r="1319">
          <cell r="A1319" t="str">
            <v>DFSU7109640</v>
          </cell>
          <cell r="B1319">
            <v>40</v>
          </cell>
          <cell r="C1319">
            <v>44057</v>
          </cell>
          <cell r="D1319">
            <v>12</v>
          </cell>
          <cell r="E1319" t="str">
            <v>MEDUMH991777</v>
          </cell>
          <cell r="F1319" t="str">
            <v>ICDN</v>
          </cell>
          <cell r="G1319" t="str">
            <v>A1C/26/05/1</v>
          </cell>
          <cell r="H1319">
            <v>0</v>
          </cell>
          <cell r="I1319">
            <v>0</v>
          </cell>
          <cell r="J1319">
            <v>0</v>
          </cell>
          <cell r="K1319" t="str">
            <v>Pend</v>
          </cell>
          <cell r="L1319" t="str">
            <v>Pend</v>
          </cell>
          <cell r="M1319" t="str">
            <v>Pend</v>
          </cell>
          <cell r="N1319" t="str">
            <v>Pend</v>
          </cell>
          <cell r="O1319" t="str">
            <v>Total 21 packages of SUPPL Y OF UNASSEMBLED MACHINERY FOR SOLVENT EXTRACTION PL  ANT IN CKD AS PER INVOICE  HS CODE - 847920 Invoice   06 20-21 Date  19-06-2020  S B  No  3317154 Date  20  06 2020 Total No of Packag es  21 PKGS Gross Weight   4132 00 KG Net Weight  294 2 00 KG  GOODS IN TRANSIT  TO UGANDA VIA MOMBASA  KEN YA ON CONSIGNEE RISK and ACC OUNT   CARRIER S RESPONSIB ILITY CEASES AT MOMBASA  K ENYA ONLY   EMAIL - NILEAG RO1 GMAIL COM FREIGHT PREP AID  CARRIER S RESPONSIBIL ITY CEASES AT MOMBASA KENY A CARGO IN TRANSIT TO UGAN DA ON CONSIGNEE S A C</v>
          </cell>
          <cell r="P1319" t="str">
            <v>Pend</v>
          </cell>
          <cell r="Q1319" t="str">
            <v>UG</v>
          </cell>
          <cell r="R1319" t="str">
            <v>IN</v>
          </cell>
          <cell r="S1319" t="str">
            <v>3. 10 TO 20 DAYS</v>
          </cell>
          <cell r="T1319" t="str">
            <v>PENDING DECLARATION</v>
          </cell>
        </row>
        <row r="1320">
          <cell r="A1320" t="str">
            <v>MSCU5280723</v>
          </cell>
          <cell r="B1320">
            <v>40</v>
          </cell>
          <cell r="C1320">
            <v>44057</v>
          </cell>
          <cell r="D1320">
            <v>12</v>
          </cell>
          <cell r="E1320" t="str">
            <v>MEDUDN260127</v>
          </cell>
          <cell r="F1320" t="str">
            <v>ICDN</v>
          </cell>
          <cell r="G1320" t="str">
            <v>A1C/26/03/4</v>
          </cell>
          <cell r="H1320" t="str">
            <v>2020</v>
          </cell>
          <cell r="I1320" t="str">
            <v>ICD</v>
          </cell>
          <cell r="J1320">
            <v>227330</v>
          </cell>
          <cell r="K1320" t="str">
            <v>GAME DISCOUNT WORLD KENYA LTD,</v>
          </cell>
          <cell r="L1320" t="str">
            <v>BOLLORE TRANSPORT AND LOGISTICS KENYA LI</v>
          </cell>
          <cell r="M1320" t="str">
            <v>Pend</v>
          </cell>
          <cell r="N1320" t="str">
            <v>Pend</v>
          </cell>
          <cell r="O1320" t="str">
            <v>1 X 40  CNTR S  S T C SHIP PER S LOAD STOW COUNT 3650 MIXED TYPE PACK 1 X 40  H  C CONTAINER CONTAINING 365 0 PKGS - 7180 KGS GROSS MI XED GENERAL MERCHANDISE CO NS   102326  102328  IDF N UMBER   E2007357277 FINAL  DESTINATION   ICD EMBAKASI 45 DAYS FREE AT MOMBASA M  ERCHANT HAULAGE AND NO CON TAINER DEPOSIT EMPTY TO BE RETURNED TO MOMBASA  CONS  IGNEE CONTINUED   PIN NUMB ER   P051508380P CONTACT P ERSON   MARGARET MAINA EMA IL  MARGARETM GAME CO ZA M OBILE NUMBER   +254 780 35 6 441  LOAD NUMBER   26595 5 MEX20 0085A</v>
          </cell>
          <cell r="P1320" t="str">
            <v>C4</v>
          </cell>
          <cell r="Q1320" t="str">
            <v>KE</v>
          </cell>
          <cell r="R1320" t="str">
            <v>ZA</v>
          </cell>
          <cell r="S1320" t="str">
            <v>3. 10 TO 20 DAYS</v>
          </cell>
          <cell r="T1320" t="str">
            <v>PENDING DPC</v>
          </cell>
        </row>
        <row r="1321">
          <cell r="A1321" t="str">
            <v>MRKU3889615</v>
          </cell>
          <cell r="B1321">
            <v>40</v>
          </cell>
          <cell r="C1321">
            <v>44057</v>
          </cell>
          <cell r="D1321">
            <v>12</v>
          </cell>
          <cell r="E1321" t="str">
            <v>204035769</v>
          </cell>
          <cell r="F1321" t="str">
            <v>ICDN</v>
          </cell>
          <cell r="G1321" t="str">
            <v>A1D/36/01/1</v>
          </cell>
          <cell r="H1321" t="str">
            <v>2020</v>
          </cell>
          <cell r="I1321" t="str">
            <v>ICD</v>
          </cell>
          <cell r="J1321">
            <v>226396</v>
          </cell>
          <cell r="K1321" t="str">
            <v>NEVAC GLOBAL SOLUTIONS LIMITED LIABILITY</v>
          </cell>
          <cell r="L1321" t="str">
            <v>DRENAL ENTERPRISES LIMITED</v>
          </cell>
          <cell r="M1321" t="str">
            <v>Pend</v>
          </cell>
          <cell r="N1321" t="str">
            <v>Pend</v>
          </cell>
          <cell r="O1321" t="str">
            <v>2X40 FCL CONTAINER     TOTAL  2950 PAKAGES     H S CODE  - 3105 90  BA TCH NO   ADS KZL 200601    H S CODE  - 3105 90  BATCH NO   ADS KZL 200 601    H S CODE  - 2805 12  BATCH NO   ADS CAL 200601    H S CODE  - 2 805 12  BATCH NO   ADS CAL 200601    H S CODE  - 3105 90  BATCH NO   A DS KGR 200601    H S CODE  - 3105 90  BATCH NO   ADS KGR 200601    INVOICE NO  GST EXP 002 2020-21 DT 20 07 2020    S BILL NO     4020468 DT     23 07 2020      14 DAY DETENTION AND DEMURRAGE FREE A T DESTINATION</v>
          </cell>
          <cell r="P1321" t="str">
            <v>C4</v>
          </cell>
          <cell r="Q1321" t="str">
            <v>KE</v>
          </cell>
          <cell r="R1321" t="str">
            <v>IN</v>
          </cell>
          <cell r="S1321" t="str">
            <v>3. 10 TO 20 DAYS</v>
          </cell>
          <cell r="T1321" t="str">
            <v>PENDING DPC</v>
          </cell>
        </row>
        <row r="1322">
          <cell r="A1322" t="str">
            <v>PCIU8649486</v>
          </cell>
          <cell r="B1322">
            <v>40</v>
          </cell>
          <cell r="C1322">
            <v>44057</v>
          </cell>
          <cell r="D1322">
            <v>12</v>
          </cell>
          <cell r="E1322" t="str">
            <v>HUA000235400</v>
          </cell>
          <cell r="F1322" t="str">
            <v>ICDN</v>
          </cell>
          <cell r="G1322" t="str">
            <v>CFS1C</v>
          </cell>
          <cell r="H1322" t="str">
            <v>2020</v>
          </cell>
          <cell r="I1322" t="str">
            <v>ICD</v>
          </cell>
          <cell r="J1322">
            <v>226079</v>
          </cell>
          <cell r="K1322" t="str">
            <v>HAIR AND BEATY REQUISITE LIMITED</v>
          </cell>
          <cell r="L1322" t="str">
            <v>MARACA ENTERPRISES LIMITED</v>
          </cell>
          <cell r="M1322" t="str">
            <v>Pend</v>
          </cell>
          <cell r="N1322" t="str">
            <v>Pend</v>
          </cell>
          <cell r="O1322" t="str">
            <v>SHAMPOO CHAIR UNASSEMBLED HS CODE  9402101000   LU JIN 13929550741 FREIGHT COLLECT FUEL SURCHARGE WILL BE COLLECTED FROM THE CONSIGNEE IN ADDITION TO HAULAGE CHARGES AS PER MOVEMENT DATE FROM MOMBASA AND DAR ES SALAAM INTO INLAND DESTINATIO   N PORT STORAGE CHARGE WILL BE COLLECTED FROM CONSIGNEE AFTER 5 FREE DAYS FROM DATE OF DISCHARGE FROM VESSEL AS PER KENYA PORT AUTHORITY TARIFF AT TIME OF DELIVERY AT DESTINATION</v>
          </cell>
          <cell r="P1322" t="str">
            <v>C4</v>
          </cell>
          <cell r="Q1322" t="str">
            <v>KE</v>
          </cell>
          <cell r="R1322" t="str">
            <v>CN</v>
          </cell>
          <cell r="S1322" t="str">
            <v>3. 10 TO 20 DAYS</v>
          </cell>
          <cell r="T1322" t="str">
            <v>PENDING DPC</v>
          </cell>
        </row>
        <row r="1323">
          <cell r="A1323" t="str">
            <v>MRSU3376852</v>
          </cell>
          <cell r="B1323">
            <v>40</v>
          </cell>
          <cell r="C1323">
            <v>44057</v>
          </cell>
          <cell r="D1323">
            <v>12</v>
          </cell>
          <cell r="E1323" t="str">
            <v>204052063</v>
          </cell>
          <cell r="F1323" t="str">
            <v>ICDN</v>
          </cell>
          <cell r="G1323" t="str">
            <v>A2A/02/03/1</v>
          </cell>
          <cell r="H1323">
            <v>0</v>
          </cell>
          <cell r="I1323">
            <v>0</v>
          </cell>
          <cell r="J1323">
            <v>0</v>
          </cell>
          <cell r="K1323" t="str">
            <v>Pend</v>
          </cell>
          <cell r="L1323" t="str">
            <v>Pend</v>
          </cell>
          <cell r="M1323" t="str">
            <v>Pend</v>
          </cell>
          <cell r="N1323" t="str">
            <v>Pend</v>
          </cell>
          <cell r="O1323" t="str">
            <v>1X40 HC FCL CONTAINER STC  3138 PACKAGES    TOTAL THREE THOUSAND ONE H UNDRED   THIRTY EIGHT ONLY   1  FLAMINGO AMBER COLOUR GLASS BOTTLE   1 00 ML-28MM NECK WITH STANDARD SHRINK WRAP       KRSNA  2  FLAMINGO AMBER COLOUR GLASS BOTTLE 60 ML-28MM NECK WITH STANDARD SHRINK WRAP       KRSNA  3  FLAMINGOAMBER COLOUR GLASS BOTTLE   40 ML-28MM NECK WITH STANDARD SHRINK WRAP  G-2    4  FLAMINGO AMBER COLOUR GLASS BOTTLE   20 ML-22MM NECK W ITH STANDARD SHRINK WRAP      INV NO FC EXP 420 2020  DT  24 07 2020 P I NO  1015 20   DATED  18 06 2020   SB NO 4047784  DATE 24 07 2020 IDF NO  E2006351212    UCR NO  UCR202002185887  TOTAL GROSS WT  26 588 20  KG  TOTAL NETT WT  25 960 60 KG  EXPORT  UNDER LUT   ARN NO  AD27 0520009517A   FY-20-21     FREIGHT PREPAID  UP TO MOMBASA  FROM MOMBAS A TO EMBAKASI ON CONSIGNEE A C    INTRANSIT TO ICD EMBAKASI NAIROBI</v>
          </cell>
          <cell r="P1323" t="str">
            <v>Pend</v>
          </cell>
          <cell r="Q1323" t="str">
            <v>KE</v>
          </cell>
          <cell r="R1323" t="str">
            <v>IN</v>
          </cell>
          <cell r="S1323" t="str">
            <v>3. 10 TO 20 DAYS</v>
          </cell>
          <cell r="T1323" t="str">
            <v>PENDING DECLARATION</v>
          </cell>
        </row>
        <row r="1324">
          <cell r="A1324" t="str">
            <v>MSKU0100330</v>
          </cell>
          <cell r="B1324">
            <v>40</v>
          </cell>
          <cell r="C1324">
            <v>44057</v>
          </cell>
          <cell r="D1324">
            <v>12</v>
          </cell>
          <cell r="E1324" t="str">
            <v>203421265</v>
          </cell>
          <cell r="F1324" t="str">
            <v>ICDN</v>
          </cell>
          <cell r="G1324" t="str">
            <v>A2C/28/05/1</v>
          </cell>
          <cell r="H1324" t="str">
            <v>2020</v>
          </cell>
          <cell r="I1324" t="str">
            <v>ICD</v>
          </cell>
          <cell r="J1324">
            <v>226293</v>
          </cell>
          <cell r="K1324" t="str">
            <v>THE NAIROBI STAR PUBLICATION LIMITED</v>
          </cell>
          <cell r="L1324" t="str">
            <v>BOLLORE TRANSPORT AND LOGISTICS KENYA LI</v>
          </cell>
          <cell r="M1324" t="str">
            <v>Pend</v>
          </cell>
          <cell r="N1324" t="str">
            <v>Pend</v>
          </cell>
          <cell r="O1324" t="str">
            <v>252REELS 92685KGS STANDARD NEWSPRINT    DOCUMENTARYCREDIT NUMBER  IMPL C52 0867 20  IDF NO  E2005332398  IN TRANSIT TO ICDE NAIROBI ON CONSIG NEE S ACCOUNT</v>
          </cell>
          <cell r="P1324" t="str">
            <v>C4</v>
          </cell>
          <cell r="Q1324" t="str">
            <v>KE</v>
          </cell>
          <cell r="R1324" t="str">
            <v>SE</v>
          </cell>
          <cell r="S1324" t="str">
            <v>3. 10 TO 20 DAYS</v>
          </cell>
          <cell r="T1324" t="str">
            <v>PENDING DPC</v>
          </cell>
        </row>
        <row r="1325">
          <cell r="A1325" t="str">
            <v>MSKU0835031</v>
          </cell>
          <cell r="B1325">
            <v>40</v>
          </cell>
          <cell r="C1325">
            <v>44057</v>
          </cell>
          <cell r="D1325">
            <v>12</v>
          </cell>
          <cell r="E1325" t="str">
            <v>203530700</v>
          </cell>
          <cell r="F1325" t="str">
            <v>ICDN</v>
          </cell>
          <cell r="G1325" t="str">
            <v>Pend</v>
          </cell>
          <cell r="H1325" t="str">
            <v>2020</v>
          </cell>
          <cell r="I1325" t="str">
            <v>ICD</v>
          </cell>
          <cell r="J1325">
            <v>225501</v>
          </cell>
          <cell r="K1325" t="str">
            <v>UDV (KENYA) LIMTED</v>
          </cell>
          <cell r="L1325" t="str">
            <v>ACCELER GLOBAL LOGISTICS LIMITED</v>
          </cell>
          <cell r="M1325">
            <v>44057.344513888886</v>
          </cell>
          <cell r="N1325">
            <v>44064.62400462963</v>
          </cell>
          <cell r="O1325" t="str">
            <v>378 840    KC BOTTLE 250ML      PO  4903642254      PACKING    PALLETS PER CONTAINER    21    PALLET  EACH PALLET CONTAINS 4510    BOTTLE  N O OF CONTAINERS    4      TOTAL PALLETS IN 4 CONTAINERS    84      BOT TLES IN EACH CONTAINER    94 710    BOTTLE  TOTAL BOTTLES IN 4 CONTAIN ERS    378 840      T G W FOR EACH CONTAINER      21 202      T N W FOR EACH CONTAINER      20 362      TTL G W    84 808    TONS  TTL N W 8 1 448    TONS  IN TRANSIT TO ICD EMBAKASI - NAIROBI    APPLICABLE FREE TIME 30 DAYS COMBINED DETENTION   DEMURRAGE  AT  PORT OF DISCHARGE   PLACE OF DELIVERY        INTRANSIT TO ICD EMBAKASI NAIROBI</v>
          </cell>
          <cell r="P1325" t="str">
            <v>C4</v>
          </cell>
          <cell r="Q1325" t="str">
            <v>KE</v>
          </cell>
          <cell r="R1325" t="str">
            <v>EG</v>
          </cell>
          <cell r="S1325" t="str">
            <v>3. 10 TO 20 DAYS</v>
          </cell>
          <cell r="T1325" t="str">
            <v>RELEASED BUT IN YARD</v>
          </cell>
        </row>
        <row r="1326">
          <cell r="A1326" t="str">
            <v>TRHU3582877</v>
          </cell>
          <cell r="B1326">
            <v>20</v>
          </cell>
          <cell r="C1326">
            <v>44057</v>
          </cell>
          <cell r="D1326">
            <v>12</v>
          </cell>
          <cell r="E1326" t="str">
            <v>DXB0507825</v>
          </cell>
          <cell r="F1326" t="str">
            <v>ICDN</v>
          </cell>
          <cell r="G1326" t="str">
            <v>CFS1</v>
          </cell>
          <cell r="H1326" t="str">
            <v>2020</v>
          </cell>
          <cell r="I1326" t="str">
            <v>ICD</v>
          </cell>
          <cell r="J1326">
            <v>227012</v>
          </cell>
          <cell r="K1326" t="str">
            <v>WILSON KARANJA GACHIRI</v>
          </cell>
          <cell r="L1326" t="str">
            <v>PICKETT LOGISTICS SOLUTION LIMITED</v>
          </cell>
          <cell r="M1326">
            <v>44065.47383101852</v>
          </cell>
          <cell r="N1326" t="str">
            <v>Pend</v>
          </cell>
          <cell r="O1326" t="str">
            <v>1 X 20 STC 160 PACKAGES OF  PERSONAL HOUSEHOLD EFFECTS FOR RETURNING RESIDENTS FREIGHT PREPAID HS CODE 94035020</v>
          </cell>
          <cell r="P1326" t="str">
            <v>C4</v>
          </cell>
          <cell r="Q1326" t="str">
            <v>KE</v>
          </cell>
          <cell r="R1326" t="str">
            <v>AE</v>
          </cell>
          <cell r="S1326" t="str">
            <v>3. 10 TO 20 DAYS</v>
          </cell>
          <cell r="T1326" t="str">
            <v>RELEASE PROCESS</v>
          </cell>
        </row>
        <row r="1327">
          <cell r="A1327" t="str">
            <v>MSKU1857462</v>
          </cell>
          <cell r="B1327">
            <v>40</v>
          </cell>
          <cell r="C1327">
            <v>44057</v>
          </cell>
          <cell r="D1327">
            <v>12</v>
          </cell>
          <cell r="E1327" t="str">
            <v>203675611</v>
          </cell>
          <cell r="F1327" t="str">
            <v>ICDN</v>
          </cell>
          <cell r="G1327" t="str">
            <v>A1C/56/06/0</v>
          </cell>
          <cell r="H1327">
            <v>0</v>
          </cell>
          <cell r="I1327">
            <v>0</v>
          </cell>
          <cell r="J1327">
            <v>0</v>
          </cell>
          <cell r="K1327" t="str">
            <v>Pend</v>
          </cell>
          <cell r="L1327" t="str">
            <v>Pend</v>
          </cell>
          <cell r="M1327" t="str">
            <v>Pend</v>
          </cell>
          <cell r="N1327" t="str">
            <v>Pend</v>
          </cell>
          <cell r="O1327" t="str">
            <v>USED NEWSPAPERS</v>
          </cell>
          <cell r="P1327" t="str">
            <v>Pend</v>
          </cell>
          <cell r="Q1327" t="str">
            <v>KE</v>
          </cell>
          <cell r="R1327" t="str">
            <v>GB</v>
          </cell>
          <cell r="S1327" t="str">
            <v>3. 10 TO 20 DAYS</v>
          </cell>
          <cell r="T1327" t="str">
            <v>PENDING DECLARATION</v>
          </cell>
        </row>
        <row r="1328">
          <cell r="A1328" t="str">
            <v>HASU4579026</v>
          </cell>
          <cell r="B1328">
            <v>40</v>
          </cell>
          <cell r="C1328">
            <v>44057</v>
          </cell>
          <cell r="D1328">
            <v>12</v>
          </cell>
          <cell r="E1328" t="str">
            <v>203530790</v>
          </cell>
          <cell r="F1328" t="str">
            <v>ICDN</v>
          </cell>
          <cell r="G1328" t="str">
            <v>A2C/40/06/1</v>
          </cell>
          <cell r="H1328" t="str">
            <v>2020</v>
          </cell>
          <cell r="I1328" t="str">
            <v>ICD</v>
          </cell>
          <cell r="J1328">
            <v>225489</v>
          </cell>
          <cell r="K1328" t="str">
            <v>UDV (KENYA) LIMTED</v>
          </cell>
          <cell r="L1328" t="str">
            <v>ACCELER GLOBAL LOGISTICS LIMITED</v>
          </cell>
          <cell r="M1328">
            <v>44054.368900462963</v>
          </cell>
          <cell r="N1328" t="str">
            <v>Pend</v>
          </cell>
          <cell r="O1328" t="str">
            <v>189 420 KC BOTTLE 250ML      PO  4903642260      PACKING         PALLE TS PER CONTAINER   21 PALLET  EACH PALLET CONTAINS    4510 BOTTLE  NO  OF CONTAINERS   2   TOTAL PALLETS IN 2 CONTAINERS   42   BOTTLES IN EA CH CONTAINER   94 710 BOTTLE  TOTAL BOTTLES IN 2  CONTAINERS   189 420 T G W FOR EACH CONTAINER      21 202   T N W FOR EACH CONTAINER20 362   TTL G W 42 404  TONS      TTL N W  40 724  TONS       IN TRA NSIT TO ICD EMBAKASI - NAIROBI  30 DAYS FREE OF DEMURRAGE</v>
          </cell>
          <cell r="P1328" t="str">
            <v>C4</v>
          </cell>
          <cell r="Q1328" t="str">
            <v>KE</v>
          </cell>
          <cell r="R1328" t="str">
            <v>EG</v>
          </cell>
          <cell r="S1328" t="str">
            <v>3. 10 TO 20 DAYS</v>
          </cell>
          <cell r="T1328" t="str">
            <v>RELEASE PROCESS</v>
          </cell>
        </row>
        <row r="1329">
          <cell r="A1329" t="str">
            <v>MRSU0117930</v>
          </cell>
          <cell r="B1329">
            <v>20</v>
          </cell>
          <cell r="C1329">
            <v>44057</v>
          </cell>
          <cell r="D1329">
            <v>12</v>
          </cell>
          <cell r="E1329" t="str">
            <v>203836173</v>
          </cell>
          <cell r="F1329" t="str">
            <v>ICDN</v>
          </cell>
          <cell r="G1329" t="str">
            <v>A1B/83/02/2</v>
          </cell>
          <cell r="H1329">
            <v>0</v>
          </cell>
          <cell r="I1329">
            <v>0</v>
          </cell>
          <cell r="J1329">
            <v>0</v>
          </cell>
          <cell r="K1329" t="str">
            <v>Pend</v>
          </cell>
          <cell r="L1329" t="str">
            <v>Pend</v>
          </cell>
          <cell r="M1329" t="str">
            <v>Pend</v>
          </cell>
          <cell r="N1329" t="str">
            <v>Pend</v>
          </cell>
          <cell r="O1329" t="str">
            <v>DETTOL SOAP ASSORTED 4660 CARTONS  N W   31455 KG  G W   33179 2 KG INTRANSIT TO ICD EMBAKASI NAIROBI</v>
          </cell>
          <cell r="P1329" t="str">
            <v>Pend</v>
          </cell>
          <cell r="Q1329" t="str">
            <v>KE</v>
          </cell>
          <cell r="R1329" t="str">
            <v>EG</v>
          </cell>
          <cell r="S1329" t="str">
            <v>3. 10 TO 20 DAYS</v>
          </cell>
          <cell r="T1329" t="str">
            <v>PENDING DECLARATION</v>
          </cell>
        </row>
        <row r="1330">
          <cell r="A1330" t="str">
            <v>MSKU0784989</v>
          </cell>
          <cell r="B1330">
            <v>40</v>
          </cell>
          <cell r="C1330">
            <v>44057</v>
          </cell>
          <cell r="D1330">
            <v>12</v>
          </cell>
          <cell r="E1330" t="str">
            <v>204014182</v>
          </cell>
          <cell r="F1330" t="str">
            <v>ICDN</v>
          </cell>
          <cell r="G1330" t="str">
            <v>A2D/16/03/1</v>
          </cell>
          <cell r="H1330">
            <v>0</v>
          </cell>
          <cell r="I1330">
            <v>0</v>
          </cell>
          <cell r="J1330">
            <v>0</v>
          </cell>
          <cell r="K1330" t="str">
            <v>Pend</v>
          </cell>
          <cell r="L1330" t="str">
            <v>Pend</v>
          </cell>
          <cell r="M1330" t="str">
            <v>Pend</v>
          </cell>
          <cell r="N1330" t="str">
            <v>Pend</v>
          </cell>
          <cell r="O1330" t="str">
            <v>STOCK LOT TEXTILE FABRICS    NET WT  26475 000 KGS  INV NO  GEE 110 20 20-20  S BILLNO  3825250 15 07 2020    HS CODE NO  55151240  52085290 DETENTION AND OR STORAGE AS PER TARIFF AFTER 14 DAYS   FROM THE D ATE OF UNLOADING THE VESSEL CONSIGNEES WILL   PAY DETENTION AND DEMURR AS PER TARIFF</v>
          </cell>
          <cell r="P1330" t="str">
            <v>Pend</v>
          </cell>
          <cell r="Q1330" t="str">
            <v>KE</v>
          </cell>
          <cell r="R1330" t="str">
            <v>IN</v>
          </cell>
          <cell r="S1330" t="str">
            <v>3. 10 TO 20 DAYS</v>
          </cell>
          <cell r="T1330" t="str">
            <v>PENDING DECLARATION</v>
          </cell>
        </row>
        <row r="1331">
          <cell r="A1331" t="str">
            <v>MSKU1461173</v>
          </cell>
          <cell r="B1331">
            <v>40</v>
          </cell>
          <cell r="C1331">
            <v>44057</v>
          </cell>
          <cell r="D1331">
            <v>12</v>
          </cell>
          <cell r="E1331" t="str">
            <v>204033934</v>
          </cell>
          <cell r="F1331" t="str">
            <v>ICDN</v>
          </cell>
          <cell r="G1331" t="str">
            <v>SHED1</v>
          </cell>
          <cell r="H1331" t="str">
            <v>2020</v>
          </cell>
          <cell r="I1331" t="str">
            <v>ICD</v>
          </cell>
          <cell r="J1331">
            <v>227583</v>
          </cell>
          <cell r="K1331" t="str">
            <v>SAMMY TRADERS LIMITED</v>
          </cell>
          <cell r="L1331" t="str">
            <v>BAABZ FREIGHT FORWARDERS LIMITED</v>
          </cell>
          <cell r="M1331" t="str">
            <v>Pend</v>
          </cell>
          <cell r="N1331" t="str">
            <v>Pend</v>
          </cell>
          <cell r="O1331" t="str">
            <v>08 UNITS TRACTORS MF375 75 HP ATTACHED   DISC  PLOUGHS 3 DISCS  WITH A LL  STANDARDACCESSORIES  DETAILS AS PER INVOICE   20-197 DATED 07-JULY -2020    FORM E NO  MBL-2020-0000041500  DATED   07-JULY-2020 H S  CODE   8701 2090        NET WEIGHT 17480 KGS</v>
          </cell>
          <cell r="P1331" t="str">
            <v>C4</v>
          </cell>
          <cell r="Q1331" t="str">
            <v>KE</v>
          </cell>
          <cell r="R1331" t="str">
            <v>PK</v>
          </cell>
          <cell r="S1331" t="str">
            <v>3. 10 TO 20 DAYS</v>
          </cell>
          <cell r="T1331" t="str">
            <v>PENDING DPC</v>
          </cell>
        </row>
        <row r="1332">
          <cell r="A1332" t="str">
            <v>MEDU6994423</v>
          </cell>
          <cell r="B1332">
            <v>20</v>
          </cell>
          <cell r="C1332">
            <v>44057</v>
          </cell>
          <cell r="D1332">
            <v>12</v>
          </cell>
          <cell r="E1332" t="str">
            <v>MEDUDR749448</v>
          </cell>
          <cell r="F1332" t="str">
            <v>ICDN</v>
          </cell>
          <cell r="G1332" t="str">
            <v>A1B/15/05/1</v>
          </cell>
          <cell r="H1332" t="str">
            <v>2020</v>
          </cell>
          <cell r="I1332" t="str">
            <v>ICD</v>
          </cell>
          <cell r="J1332">
            <v>226800</v>
          </cell>
          <cell r="K1332" t="str">
            <v>SAFARICOM LIMITED</v>
          </cell>
          <cell r="L1332" t="str">
            <v>ACCELER GLOBAL LOGISTICS LIMITED</v>
          </cell>
          <cell r="M1332">
            <v>44064.540324074071</v>
          </cell>
          <cell r="N1332">
            <v>44068.673854166664</v>
          </cell>
          <cell r="O1332" t="str">
            <v>MANHOLE COVERS HS CODE  68 1099</v>
          </cell>
          <cell r="P1332" t="str">
            <v>C4</v>
          </cell>
          <cell r="Q1332" t="str">
            <v>KE</v>
          </cell>
          <cell r="R1332" t="str">
            <v>ZA</v>
          </cell>
          <cell r="S1332" t="str">
            <v>3. 10 TO 20 DAYS</v>
          </cell>
          <cell r="T1332" t="str">
            <v>RELEASED BUT IN YARD</v>
          </cell>
        </row>
        <row r="1333">
          <cell r="A1333" t="str">
            <v>OOCU6964880</v>
          </cell>
          <cell r="B1333">
            <v>40</v>
          </cell>
          <cell r="C1333">
            <v>44057</v>
          </cell>
          <cell r="D1333">
            <v>12</v>
          </cell>
          <cell r="E1333" t="str">
            <v>COSU6270065200</v>
          </cell>
          <cell r="F1333" t="str">
            <v>ICDN</v>
          </cell>
          <cell r="G1333" t="str">
            <v>A1C/80/05/2</v>
          </cell>
          <cell r="H1333" t="str">
            <v>2020</v>
          </cell>
          <cell r="I1333" t="str">
            <v>ICD</v>
          </cell>
          <cell r="J1333">
            <v>227567</v>
          </cell>
          <cell r="K1333" t="str">
            <v>LAVINGTON GREEN BOOKSHOP LTD</v>
          </cell>
          <cell r="L1333" t="str">
            <v>CORNERSTONE LIMITED</v>
          </cell>
          <cell r="M1333">
            <v>44069.38758101852</v>
          </cell>
          <cell r="N1333" t="str">
            <v>Pend</v>
          </cell>
          <cell r="O1333" t="str">
            <v>PLASTIC TOYS BOARD GAMES  STATIONERY ITEMS   BUILDING BLOCKS   CONTACT MR MINAZ LAKHANI   PIN NO P00060997B7B   EMAIL LGBLTD2015 GMAIL COM   PLACE OF DELIVERY ICDE</v>
          </cell>
          <cell r="P1333" t="str">
            <v>C4</v>
          </cell>
          <cell r="Q1333" t="str">
            <v>KE</v>
          </cell>
          <cell r="R1333" t="str">
            <v>CN</v>
          </cell>
          <cell r="S1333" t="str">
            <v>3. 10 TO 20 DAYS</v>
          </cell>
          <cell r="T1333" t="str">
            <v>RELEASE PROCESS</v>
          </cell>
        </row>
        <row r="1334">
          <cell r="A1334" t="str">
            <v>MAEU4151717</v>
          </cell>
          <cell r="B1334">
            <v>40</v>
          </cell>
          <cell r="C1334">
            <v>44057</v>
          </cell>
          <cell r="D1334">
            <v>12</v>
          </cell>
          <cell r="E1334" t="str">
            <v>910989780</v>
          </cell>
          <cell r="F1334" t="str">
            <v>ICDN</v>
          </cell>
          <cell r="G1334" t="str">
            <v>Pend</v>
          </cell>
          <cell r="H1334" t="str">
            <v>2020</v>
          </cell>
          <cell r="I1334" t="str">
            <v>ICD</v>
          </cell>
          <cell r="J1334">
            <v>227690</v>
          </cell>
          <cell r="K1334" t="str">
            <v>NEWCOM KENYA LIMITED</v>
          </cell>
          <cell r="L1334" t="str">
            <v>ONE TOUCH CARGO SERVICES</v>
          </cell>
          <cell r="M1334">
            <v>44060.56354166667</v>
          </cell>
          <cell r="N1334">
            <v>44064.770474537036</v>
          </cell>
          <cell r="O1334" t="str">
            <v>ELECTRICAL HEATING HOT DIP GALVANIZING  PRODUCTION LINE MACHINE  AUTO CLAMPS BENDING  MACHINE  FORKLIFT    INTRANSIT TO ICD EMBAKASI NAIROBI</v>
          </cell>
          <cell r="P1334" t="str">
            <v>C4</v>
          </cell>
          <cell r="Q1334" t="str">
            <v>KE</v>
          </cell>
          <cell r="R1334" t="str">
            <v>CN</v>
          </cell>
          <cell r="S1334" t="str">
            <v>3. 10 TO 20 DAYS</v>
          </cell>
          <cell r="T1334" t="str">
            <v>RELEASED BUT IN YARD</v>
          </cell>
        </row>
        <row r="1335">
          <cell r="A1335" t="str">
            <v>MSKU9030336</v>
          </cell>
          <cell r="B1335">
            <v>40</v>
          </cell>
          <cell r="C1335">
            <v>44057</v>
          </cell>
          <cell r="D1335">
            <v>12</v>
          </cell>
          <cell r="E1335" t="str">
            <v>599739592</v>
          </cell>
          <cell r="F1335" t="str">
            <v>ICDN</v>
          </cell>
          <cell r="G1335" t="str">
            <v>SHED1</v>
          </cell>
          <cell r="H1335" t="str">
            <v>2020</v>
          </cell>
          <cell r="I1335" t="str">
            <v>ICD</v>
          </cell>
          <cell r="J1335">
            <v>225496</v>
          </cell>
          <cell r="K1335" t="str">
            <v>KCSSA EAST AFRICA LIMITED</v>
          </cell>
          <cell r="L1335" t="str">
            <v>BDP INTERNATIONAL LIMITED</v>
          </cell>
          <cell r="M1335">
            <v>44068.679097222222</v>
          </cell>
          <cell r="N1335">
            <v>44068.731782407405</v>
          </cell>
          <cell r="O1335" t="str">
            <v>1X40H  WETWIPES  NON TOILET USE    HS CODE 34011900   PO  4504038977 SO  1807371   DN  53589388   SPOT  ATL0020B20       FF 5750061029   S I 4504038977   SI 53589388   SI 98922845   FREIGHT PREPAID  SHIPPER LO AD   COUNT   MSKU903033644004400CACY CY15554KGM52 8MTQ599739592    INT RANSIT TO ICD EMBAKASI NAIROBI</v>
          </cell>
          <cell r="P1335" t="str">
            <v>C4</v>
          </cell>
          <cell r="Q1335" t="str">
            <v>KE</v>
          </cell>
          <cell r="R1335" t="str">
            <v>GB</v>
          </cell>
          <cell r="S1335" t="str">
            <v>3. 10 TO 20 DAYS</v>
          </cell>
          <cell r="T1335" t="str">
            <v>RELEASED BUT IN YARD</v>
          </cell>
        </row>
        <row r="1336">
          <cell r="A1336" t="str">
            <v>GESU6019780</v>
          </cell>
          <cell r="B1336">
            <v>40</v>
          </cell>
          <cell r="C1336">
            <v>44057</v>
          </cell>
          <cell r="D1336">
            <v>12</v>
          </cell>
          <cell r="E1336" t="str">
            <v>203421265</v>
          </cell>
          <cell r="F1336" t="str">
            <v>ICDN</v>
          </cell>
          <cell r="G1336" t="str">
            <v>A1C/32/03/3</v>
          </cell>
          <cell r="H1336" t="str">
            <v>2020</v>
          </cell>
          <cell r="I1336" t="str">
            <v>ICD</v>
          </cell>
          <cell r="J1336">
            <v>226293</v>
          </cell>
          <cell r="K1336" t="str">
            <v>THE NAIROBI STAR PUBLICATION LIMITED</v>
          </cell>
          <cell r="L1336" t="str">
            <v>BOLLORE TRANSPORT AND LOGISTICS KENYA LI</v>
          </cell>
          <cell r="M1336" t="str">
            <v>Pend</v>
          </cell>
          <cell r="N1336" t="str">
            <v>Pend</v>
          </cell>
          <cell r="O1336" t="str">
            <v>252REELS 92685KGS STANDARD NEWSPRINT    DOCUMENTARYCREDIT NUMBER  IMPL C52 0867 20  IDF NO  E2005332398  IN TRANSIT TO ICDE NAIROBI ON CONSIG NEE S ACCOUNT</v>
          </cell>
          <cell r="P1336" t="str">
            <v>C4</v>
          </cell>
          <cell r="Q1336" t="str">
            <v>KE</v>
          </cell>
          <cell r="R1336" t="str">
            <v>SE</v>
          </cell>
          <cell r="S1336" t="str">
            <v>3. 10 TO 20 DAYS</v>
          </cell>
          <cell r="T1336" t="str">
            <v>PENDING DPC</v>
          </cell>
        </row>
        <row r="1337">
          <cell r="A1337" t="str">
            <v>MRSU3915424</v>
          </cell>
          <cell r="B1337">
            <v>40</v>
          </cell>
          <cell r="C1337">
            <v>44057</v>
          </cell>
          <cell r="D1337">
            <v>12</v>
          </cell>
          <cell r="E1337" t="str">
            <v>203727629</v>
          </cell>
          <cell r="F1337" t="str">
            <v>ICDN</v>
          </cell>
          <cell r="G1337" t="str">
            <v>A2C/06/06/2</v>
          </cell>
          <cell r="H1337" t="str">
            <v>2020</v>
          </cell>
          <cell r="I1337" t="str">
            <v>ICD</v>
          </cell>
          <cell r="J1337">
            <v>226113</v>
          </cell>
          <cell r="K1337" t="str">
            <v>HASBAH KENYA LIMITED</v>
          </cell>
          <cell r="L1337" t="str">
            <v>STARWAY INTERNATIONAL FREIGHT AND FORWAR</v>
          </cell>
          <cell r="M1337">
            <v>44055.604699074072</v>
          </cell>
          <cell r="N1337" t="str">
            <v>Pend</v>
          </cell>
          <cell r="O1337" t="str">
            <v>PAMPERS - BABY DIAPERS                          ORDER       1034637367 TOTAL NET WEIGHT     4280 76    KGS TOTAL GROSS WEIGHT     5159 02    KGS                  TOTAL QTY 2585    CASES                  FREIGHT TO BE PAID IN USD HS CODE      961900                      ICD EMBAKASINAIROBI    INTRANSIT TO ICD EMBAKASI NAIROBI</v>
          </cell>
          <cell r="P1337" t="str">
            <v>C4</v>
          </cell>
          <cell r="Q1337" t="str">
            <v>KE</v>
          </cell>
          <cell r="R1337" t="str">
            <v>EG</v>
          </cell>
          <cell r="S1337" t="str">
            <v>3. 10 TO 20 DAYS</v>
          </cell>
          <cell r="T1337" t="str">
            <v>RELEASE PROCESS</v>
          </cell>
        </row>
        <row r="1338">
          <cell r="A1338" t="str">
            <v>FCIU6168943</v>
          </cell>
          <cell r="B1338">
            <v>20</v>
          </cell>
          <cell r="C1338">
            <v>44057</v>
          </cell>
          <cell r="D1338">
            <v>12</v>
          </cell>
          <cell r="E1338" t="str">
            <v>CFA0352925</v>
          </cell>
          <cell r="F1338" t="str">
            <v>ICDN</v>
          </cell>
          <cell r="G1338" t="str">
            <v>CFS1</v>
          </cell>
          <cell r="H1338" t="str">
            <v>2020</v>
          </cell>
          <cell r="I1338" t="str">
            <v>ICD</v>
          </cell>
          <cell r="J1338">
            <v>226051</v>
          </cell>
          <cell r="K1338" t="str">
            <v>BIDCO AFRICA LIMITED</v>
          </cell>
          <cell r="L1338" t="str">
            <v>SPART FREIGHT LOGISTICS LIMITED</v>
          </cell>
          <cell r="M1338" t="str">
            <v>Pend</v>
          </cell>
          <cell r="N1338" t="str">
            <v>Pend</v>
          </cell>
          <cell r="O1338" t="str">
            <v>FREIGHT PREPAID CORN STARCH PACKED IN 25 KG BAGS TOTAL N W   95000 KGM TOTAL NO  OF PACKAGES   3800 BAGS H S CODE 1108120010 FINAL PLACE OF DELIVERY   ICD EMBAKASI IDF N   20EMKIM000025331</v>
          </cell>
          <cell r="P1338" t="str">
            <v>C4</v>
          </cell>
          <cell r="Q1338" t="str">
            <v>KE</v>
          </cell>
          <cell r="R1338" t="str">
            <v>EG</v>
          </cell>
          <cell r="S1338" t="str">
            <v>3. 10 TO 20 DAYS</v>
          </cell>
          <cell r="T1338" t="str">
            <v>PENDING DPC</v>
          </cell>
        </row>
        <row r="1339">
          <cell r="A1339" t="str">
            <v>CMAU3050571</v>
          </cell>
          <cell r="B1339">
            <v>20</v>
          </cell>
          <cell r="C1339">
            <v>44057</v>
          </cell>
          <cell r="D1339">
            <v>12</v>
          </cell>
          <cell r="E1339" t="str">
            <v>NBWW100869</v>
          </cell>
          <cell r="F1339" t="str">
            <v>ICDN</v>
          </cell>
          <cell r="G1339" t="str">
            <v>CFS1</v>
          </cell>
          <cell r="H1339" t="str">
            <v>2020</v>
          </cell>
          <cell r="I1339" t="str">
            <v>ICD</v>
          </cell>
          <cell r="J1339">
            <v>225371</v>
          </cell>
          <cell r="K1339" t="str">
            <v>AFRA ASIANRAY</v>
          </cell>
          <cell r="L1339" t="str">
            <v>FREIGHT REACH SERVICES LIMITED</v>
          </cell>
          <cell r="M1339">
            <v>44064.650057870371</v>
          </cell>
          <cell r="N1339">
            <v>44064.702199074076</v>
          </cell>
          <cell r="O1339" t="str">
            <v>LAMINATORS FREIGHT PREPAID HS CODE 84393000</v>
          </cell>
          <cell r="P1339" t="str">
            <v>C4</v>
          </cell>
          <cell r="Q1339" t="str">
            <v>KE</v>
          </cell>
          <cell r="R1339" t="str">
            <v>CN</v>
          </cell>
          <cell r="S1339" t="str">
            <v>3. 10 TO 20 DAYS</v>
          </cell>
          <cell r="T1339" t="str">
            <v>RELEASED BUT IN YARD</v>
          </cell>
        </row>
        <row r="1340">
          <cell r="A1340" t="str">
            <v>HASU1278780</v>
          </cell>
          <cell r="B1340">
            <v>20</v>
          </cell>
          <cell r="C1340">
            <v>44057</v>
          </cell>
          <cell r="D1340">
            <v>12</v>
          </cell>
          <cell r="E1340" t="str">
            <v>203416937</v>
          </cell>
          <cell r="F1340" t="str">
            <v>ICDN</v>
          </cell>
          <cell r="G1340" t="str">
            <v>A1B/71/02/3</v>
          </cell>
          <cell r="H1340" t="str">
            <v>2020</v>
          </cell>
          <cell r="I1340" t="str">
            <v>ICD</v>
          </cell>
          <cell r="J1340">
            <v>229841</v>
          </cell>
          <cell r="K1340" t="str">
            <v>GORAD INVESTMENTS LIMITED</v>
          </cell>
          <cell r="L1340" t="str">
            <v>BIG WAYS LIMITED</v>
          </cell>
          <cell r="M1340">
            <v>44068.586030092592</v>
          </cell>
          <cell r="N1340" t="str">
            <v>Pend</v>
          </cell>
          <cell r="O1340" t="str">
            <v>MOBILE ACCESSORIES        INTRANSIT TO ICD EMBAKASI NAIROBI</v>
          </cell>
          <cell r="P1340" t="str">
            <v>C4</v>
          </cell>
          <cell r="Q1340" t="str">
            <v>KE</v>
          </cell>
          <cell r="R1340" t="str">
            <v>CN</v>
          </cell>
          <cell r="S1340" t="str">
            <v>3. 10 TO 20 DAYS</v>
          </cell>
          <cell r="T1340" t="str">
            <v>RELEASE PROCESS</v>
          </cell>
        </row>
        <row r="1341">
          <cell r="A1341" t="str">
            <v>WECU2104765</v>
          </cell>
          <cell r="B1341">
            <v>20</v>
          </cell>
          <cell r="C1341">
            <v>44057</v>
          </cell>
          <cell r="D1341">
            <v>12</v>
          </cell>
          <cell r="E1341" t="str">
            <v>WECC2030MBA1135</v>
          </cell>
          <cell r="F1341" t="str">
            <v>ICDN</v>
          </cell>
          <cell r="G1341" t="str">
            <v>A1B/83/02/2</v>
          </cell>
          <cell r="H1341" t="str">
            <v>2020</v>
          </cell>
          <cell r="I1341" t="str">
            <v>ICD</v>
          </cell>
          <cell r="J1341">
            <v>225551</v>
          </cell>
          <cell r="K1341" t="str">
            <v>UNIFILTERS (K) LTD</v>
          </cell>
          <cell r="L1341" t="str">
            <v>CORNERSTONE LIMITED</v>
          </cell>
          <cell r="M1341">
            <v>44067.425752314812</v>
          </cell>
          <cell r="N1341">
            <v>44068.78229166667</v>
          </cell>
          <cell r="O1341" t="str">
            <v>1X20DV CONTAINER 260 BOXES + 135 PAILS + 48 DRUMS  OF WOLF LUBRICANTS PFW 20050013</v>
          </cell>
          <cell r="P1341" t="str">
            <v>C4</v>
          </cell>
          <cell r="Q1341" t="str">
            <v>KE</v>
          </cell>
          <cell r="R1341" t="str">
            <v>BE</v>
          </cell>
          <cell r="S1341" t="str">
            <v>3. 10 TO 20 DAYS</v>
          </cell>
          <cell r="T1341" t="str">
            <v>RELEASED BUT IN YARD</v>
          </cell>
        </row>
        <row r="1342">
          <cell r="A1342" t="str">
            <v>FCIU6050647</v>
          </cell>
          <cell r="B1342">
            <v>20</v>
          </cell>
          <cell r="C1342">
            <v>44058</v>
          </cell>
          <cell r="D1342">
            <v>11</v>
          </cell>
          <cell r="E1342" t="str">
            <v>MEDUDC373625</v>
          </cell>
          <cell r="F1342" t="str">
            <v>ICDN</v>
          </cell>
          <cell r="G1342" t="str">
            <v>M1A/15/01/1</v>
          </cell>
          <cell r="H1342">
            <v>0</v>
          </cell>
          <cell r="I1342">
            <v>0</v>
          </cell>
          <cell r="J1342">
            <v>0</v>
          </cell>
          <cell r="K1342" t="str">
            <v>Pend</v>
          </cell>
          <cell r="L1342" t="str">
            <v>Pend</v>
          </cell>
          <cell r="M1342" t="str">
            <v>Pend</v>
          </cell>
          <cell r="N1342" t="str">
            <v>Pend</v>
          </cell>
          <cell r="O1342" t="str">
            <v>J K  WHITE CEMENT          CONFORMING TO ASTM C-150   TYPE 1 AND EN197 -1 CEM 1  52 5N J K  WHITE CEMENT          CONFORMING TO ASTM C-150   TYPE 1 AND EN197 -1 CEM 1  52 5N                       H S  CODE 2523 21         PORTLAND CEMENT-WHITE      40 KG MULTIPLY PAPER BAGS   CARGO IN TRANSIT TO       JINJA UGANDA ON CONSIGNEE  ACCOUNT AT CONSIGNEE S OWN RISKS AND EXPENSES AND     CARRIER RESPONSIBILITY     CEASES AT PORT OF          DISCHARGE                   COUNTRY OF ORIGIN -       UAE                        21 FREE DAYS AT            DESTINATION J K  WHITE CEMENT          CONFORMING TO ASTM C-150   TYPE 1 AND EN197 -1 CEM 1  52 5N J K  WHITE CEMENT          CONFORMING TO ASTM C-150   TYPE 1 AND EN197 -1 CEM 1  52 5N J K  WHITE CEMENT          CONFORMING TO ASTM C-150   TYPE 1 AND EN197 -1 CEM 1  52 5N</v>
          </cell>
          <cell r="P1342" t="str">
            <v>Pend</v>
          </cell>
          <cell r="Q1342" t="str">
            <v>UG</v>
          </cell>
          <cell r="R1342" t="str">
            <v>AE</v>
          </cell>
          <cell r="S1342" t="str">
            <v>3. 10 TO 20 DAYS</v>
          </cell>
          <cell r="T1342" t="str">
            <v>PENDING DECLARATION</v>
          </cell>
        </row>
        <row r="1343">
          <cell r="A1343" t="str">
            <v>BMOU2657151</v>
          </cell>
          <cell r="B1343">
            <v>20</v>
          </cell>
          <cell r="C1343">
            <v>44058</v>
          </cell>
          <cell r="D1343">
            <v>11</v>
          </cell>
          <cell r="E1343" t="str">
            <v>MEDUMV162836</v>
          </cell>
          <cell r="F1343" t="str">
            <v>ICDN</v>
          </cell>
          <cell r="G1343" t="str">
            <v>A3A/45/05/1</v>
          </cell>
          <cell r="H1343">
            <v>0</v>
          </cell>
          <cell r="I1343">
            <v>0</v>
          </cell>
          <cell r="J1343">
            <v>0</v>
          </cell>
          <cell r="K1343" t="str">
            <v>Pend</v>
          </cell>
          <cell r="L1343" t="str">
            <v>Pend</v>
          </cell>
          <cell r="M1343" t="str">
            <v>Pend</v>
          </cell>
          <cell r="N1343" t="str">
            <v>Pend</v>
          </cell>
          <cell r="O1343"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P1343" t="str">
            <v>Pend</v>
          </cell>
          <cell r="Q1343" t="str">
            <v>KE</v>
          </cell>
          <cell r="R1343" t="str">
            <v>IN</v>
          </cell>
          <cell r="S1343" t="str">
            <v>3. 10 TO 20 DAYS</v>
          </cell>
          <cell r="T1343" t="str">
            <v>PENDING DECLARATION</v>
          </cell>
        </row>
        <row r="1344">
          <cell r="A1344" t="str">
            <v>FCIU5729572</v>
          </cell>
          <cell r="B1344">
            <v>20</v>
          </cell>
          <cell r="C1344">
            <v>44058</v>
          </cell>
          <cell r="D1344">
            <v>11</v>
          </cell>
          <cell r="E1344" t="str">
            <v>COSU6266392460</v>
          </cell>
          <cell r="F1344" t="str">
            <v>ICDN</v>
          </cell>
          <cell r="G1344" t="str">
            <v>A4D/01/02/2</v>
          </cell>
          <cell r="H1344">
            <v>0</v>
          </cell>
          <cell r="I1344">
            <v>0</v>
          </cell>
          <cell r="J1344">
            <v>0</v>
          </cell>
          <cell r="K1344" t="str">
            <v>Pend</v>
          </cell>
          <cell r="L1344" t="str">
            <v>Pend</v>
          </cell>
          <cell r="M1344" t="str">
            <v>Pend</v>
          </cell>
          <cell r="N1344" t="str">
            <v>Pend</v>
          </cell>
          <cell r="O1344" t="str">
            <v>DG CARGO STC CAUSTIC SODA PEARLS   HS CODE 28151100   UN NO 1823 IMO CLASS 8   14DAYS FREE TIME AT    DESTINATION  PLACE OF DELIVERY PORT CLEARANCE</v>
          </cell>
          <cell r="P1344" t="str">
            <v>Pend</v>
          </cell>
          <cell r="Q1344" t="str">
            <v>KE</v>
          </cell>
          <cell r="R1344" t="str">
            <v>CN</v>
          </cell>
          <cell r="S1344" t="str">
            <v>3. 10 TO 20 DAYS</v>
          </cell>
          <cell r="T1344" t="str">
            <v>PENDING DECLARATION</v>
          </cell>
        </row>
        <row r="1345">
          <cell r="A1345" t="str">
            <v>TEMU4271011</v>
          </cell>
          <cell r="B1345">
            <v>20</v>
          </cell>
          <cell r="C1345">
            <v>44058</v>
          </cell>
          <cell r="D1345">
            <v>11</v>
          </cell>
          <cell r="E1345" t="str">
            <v>237000171974</v>
          </cell>
          <cell r="F1345" t="str">
            <v>ICDN</v>
          </cell>
          <cell r="G1345" t="str">
            <v>M1A/39/02/1</v>
          </cell>
          <cell r="H1345">
            <v>0</v>
          </cell>
          <cell r="I1345">
            <v>0</v>
          </cell>
          <cell r="J1345">
            <v>0</v>
          </cell>
          <cell r="K1345" t="str">
            <v>Pend</v>
          </cell>
          <cell r="L1345" t="str">
            <v>Pend</v>
          </cell>
          <cell r="M1345" t="str">
            <v>Pend</v>
          </cell>
          <cell r="N1345" t="str">
            <v>Pend</v>
          </cell>
          <cell r="O1345" t="str">
            <v>FILLER MASTERBATCH CALCIUM CARBONATE- PP CARRIER MN570HS CODE  3824999 990 EMAIL  TARPOPLASTICS GMAIL COMTEL    256 755 855 891 EMAIL   TARPOPLASTICS GMAIL COM  TEL    256 755 855 891 FILLER MASTERBATCH CALCIUM CARBONATE - PP CARRIER MN570 HS CODE  3824999990  EMAIL   TARPOPLASTICS GMAIL COM  TEL    256 755 855 891</v>
          </cell>
          <cell r="P1345" t="str">
            <v>Pend</v>
          </cell>
          <cell r="Q1345" t="str">
            <v>UG</v>
          </cell>
          <cell r="R1345" t="str">
            <v>VN</v>
          </cell>
          <cell r="S1345" t="str">
            <v>3. 10 TO 20 DAYS</v>
          </cell>
          <cell r="T1345" t="str">
            <v>PENDING DECLARATION</v>
          </cell>
        </row>
        <row r="1346">
          <cell r="A1346" t="str">
            <v>INKU6527182</v>
          </cell>
          <cell r="B1346">
            <v>40</v>
          </cell>
          <cell r="C1346">
            <v>44058</v>
          </cell>
          <cell r="D1346">
            <v>11</v>
          </cell>
          <cell r="E1346" t="str">
            <v>MEDUMV207649</v>
          </cell>
          <cell r="F1346" t="str">
            <v>ICDN</v>
          </cell>
          <cell r="G1346" t="str">
            <v>Pend</v>
          </cell>
          <cell r="H1346" t="str">
            <v>2020</v>
          </cell>
          <cell r="I1346" t="str">
            <v>ICD</v>
          </cell>
          <cell r="J1346">
            <v>225666</v>
          </cell>
          <cell r="K1346" t="str">
            <v>KASSAM SALES LIMITED</v>
          </cell>
          <cell r="L1346" t="str">
            <v>AGILITY LOGISTICS LIMITED</v>
          </cell>
          <cell r="M1346">
            <v>44060.841134259259</v>
          </cell>
          <cell r="N1346">
            <v>44065.692199074074</v>
          </cell>
          <cell r="O1346" t="str">
            <v>TYRES and TUBES  HS CODE - 4 0117000  4011801010 401180 1020 40139041  40139090  S  B No   3681205    DT  08  07 2020 Inv  No   40202001 81   DT  08 07 2020 IEC NO   0592031861 Net Weight -  9 912 900 Kgs   CARRIER S  RESPONSIBILITY CEASES AT   KENYA CARGO IN TRANSIT TO  ICD EMBAKASI ON CONSIGNEE  S OWN RISK  COST AND RESPO NSIBILITY</v>
          </cell>
          <cell r="P1346" t="str">
            <v>C4</v>
          </cell>
          <cell r="Q1346" t="str">
            <v>KE</v>
          </cell>
          <cell r="R1346" t="str">
            <v>IN</v>
          </cell>
          <cell r="S1346" t="str">
            <v>3. 10 TO 20 DAYS</v>
          </cell>
          <cell r="T1346" t="str">
            <v>RELEASED BUT IN YARD</v>
          </cell>
        </row>
        <row r="1347">
          <cell r="A1347" t="str">
            <v>FSCU4113977</v>
          </cell>
          <cell r="B1347">
            <v>40</v>
          </cell>
          <cell r="C1347">
            <v>44058</v>
          </cell>
          <cell r="D1347">
            <v>11</v>
          </cell>
          <cell r="E1347" t="str">
            <v>MEDUDN264533</v>
          </cell>
          <cell r="F1347" t="str">
            <v>ICDN</v>
          </cell>
          <cell r="G1347" t="str">
            <v>SHED1</v>
          </cell>
          <cell r="H1347" t="str">
            <v>2020</v>
          </cell>
          <cell r="I1347" t="str">
            <v>ICD</v>
          </cell>
          <cell r="J1347">
            <v>226824</v>
          </cell>
          <cell r="K1347" t="str">
            <v>MADUMBI KENYA LIMITED</v>
          </cell>
          <cell r="L1347" t="str">
            <v>STEKAR LOGISTICS LIMITED</v>
          </cell>
          <cell r="M1347" t="str">
            <v>Pend</v>
          </cell>
          <cell r="N1347" t="str">
            <v>Pend</v>
          </cell>
          <cell r="O1347" t="str">
            <v>AGRISIL AGRISIL   15 DRUMS    MULTI   16 DRUMS  V12 M AXI K   30 DRUMS  MULTI    2 DRUMS  V12 MULTI V12 INI TIATE MADUMBI HUMATE GRANU LES RHIZO VITAL   200 UNIT S  MADUMBI GRANDULES   HS  CODE  310590</v>
          </cell>
          <cell r="P1347" t="str">
            <v>C4</v>
          </cell>
          <cell r="Q1347" t="str">
            <v>KE</v>
          </cell>
          <cell r="R1347" t="str">
            <v>ZA</v>
          </cell>
          <cell r="S1347" t="str">
            <v>3. 10 TO 20 DAYS</v>
          </cell>
          <cell r="T1347" t="str">
            <v>PENDING DPC</v>
          </cell>
        </row>
        <row r="1348">
          <cell r="A1348" t="str">
            <v>SEGU4114280</v>
          </cell>
          <cell r="B1348">
            <v>40</v>
          </cell>
          <cell r="C1348">
            <v>44058</v>
          </cell>
          <cell r="D1348">
            <v>11</v>
          </cell>
          <cell r="E1348" t="str">
            <v>WECC2043MBA1009</v>
          </cell>
          <cell r="F1348" t="str">
            <v>ICDN</v>
          </cell>
          <cell r="G1348" t="str">
            <v>SHED1</v>
          </cell>
          <cell r="H1348" t="str">
            <v>2020</v>
          </cell>
          <cell r="I1348" t="str">
            <v>ICD</v>
          </cell>
          <cell r="J1348">
            <v>226572</v>
          </cell>
          <cell r="K1348" t="str">
            <v>AQUAPET AND STATIONERS LTD</v>
          </cell>
          <cell r="L1348" t="str">
            <v>BURHANI EXPRESS LOGISTICS LIMITED</v>
          </cell>
          <cell r="M1348">
            <v>44057.794479166667</v>
          </cell>
          <cell r="N1348" t="str">
            <v>Pend</v>
          </cell>
          <cell r="O1348" t="str">
            <v>1X40HC CONTAINER FOOD FOR PETS NET WEIGHT 23625 KG GROSS WEIGHT 24380 89 KG</v>
          </cell>
          <cell r="P1348" t="str">
            <v>C4</v>
          </cell>
          <cell r="Q1348" t="str">
            <v>KE</v>
          </cell>
          <cell r="R1348" t="str">
            <v>LT</v>
          </cell>
          <cell r="S1348" t="str">
            <v>3. 10 TO 20 DAYS</v>
          </cell>
          <cell r="T1348" t="str">
            <v>RELEASE PROCESS</v>
          </cell>
        </row>
        <row r="1349">
          <cell r="A1349" t="str">
            <v>EGHU3353998</v>
          </cell>
          <cell r="B1349">
            <v>20</v>
          </cell>
          <cell r="C1349">
            <v>44058</v>
          </cell>
          <cell r="D1349">
            <v>11</v>
          </cell>
          <cell r="E1349" t="str">
            <v>149003063762</v>
          </cell>
          <cell r="F1349" t="str">
            <v>ICDN</v>
          </cell>
          <cell r="G1349" t="str">
            <v>CFS1</v>
          </cell>
          <cell r="H1349" t="str">
            <v>2020</v>
          </cell>
          <cell r="I1349" t="str">
            <v>ICD</v>
          </cell>
          <cell r="J1349">
            <v>224240</v>
          </cell>
          <cell r="K1349" t="str">
            <v>SAMUEL NDICHO KARIUKI</v>
          </cell>
          <cell r="L1349" t="str">
            <v>SUPER FIRST FORWARDERS LIMITED</v>
          </cell>
          <cell r="M1349" t="str">
            <v>Pend</v>
          </cell>
          <cell r="N1349" t="str">
            <v>Pend</v>
          </cell>
          <cell r="O1349" t="str">
            <v>NATURAL WOODEN BROOM STICK  760BAGSH S CODE 4417000000N M NATURAL WOODEN BROOM STICK 760BAGS H S CODE 4417000000</v>
          </cell>
          <cell r="P1349" t="str">
            <v>C4</v>
          </cell>
          <cell r="Q1349" t="str">
            <v>KE</v>
          </cell>
          <cell r="R1349" t="str">
            <v>CN</v>
          </cell>
          <cell r="S1349" t="str">
            <v>3. 10 TO 20 DAYS</v>
          </cell>
          <cell r="T1349" t="str">
            <v>PENDING DPC</v>
          </cell>
        </row>
        <row r="1350">
          <cell r="A1350" t="str">
            <v>PCIU8622443</v>
          </cell>
          <cell r="B1350">
            <v>40</v>
          </cell>
          <cell r="C1350">
            <v>44058</v>
          </cell>
          <cell r="D1350">
            <v>11</v>
          </cell>
          <cell r="E1350" t="str">
            <v>HUBC00065900</v>
          </cell>
          <cell r="F1350" t="str">
            <v>ICDN</v>
          </cell>
          <cell r="G1350" t="str">
            <v>SHED1</v>
          </cell>
          <cell r="H1350" t="str">
            <v>2020</v>
          </cell>
          <cell r="I1350" t="str">
            <v>ICD</v>
          </cell>
          <cell r="J1350">
            <v>225529</v>
          </cell>
          <cell r="K1350" t="str">
            <v>FURNITURE ELEGANCE LIMITED</v>
          </cell>
          <cell r="L1350" t="str">
            <v>TOPLINE LOGISTICS LIMITED</v>
          </cell>
          <cell r="M1350">
            <v>44068.678576388891</v>
          </cell>
          <cell r="N1350">
            <v>44068.717476851853</v>
          </cell>
          <cell r="O1350" t="str">
            <v>CHAIR TABLE COFFEE TABLE CABINET PRINTER KIT     GUANGDONG PROVINCE CHINA TEL  0086-75782260225 FAX  0086-75782260225 EMAIL  SARAZHU0107 163 COM       CONTACT NAME  RAZIA FREIGHT PREPAID FUEL SURCHARGE WILL BE COLLECTED FROM THE CONSIGNEE I   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P1350" t="str">
            <v>C4</v>
          </cell>
          <cell r="Q1350" t="str">
            <v>KE</v>
          </cell>
          <cell r="R1350" t="str">
            <v>CN</v>
          </cell>
          <cell r="S1350" t="str">
            <v>3. 10 TO 20 DAYS</v>
          </cell>
          <cell r="T1350" t="str">
            <v>RELEASED BUT IN YARD</v>
          </cell>
        </row>
        <row r="1351">
          <cell r="A1351" t="str">
            <v>LMCU9167776</v>
          </cell>
          <cell r="B1351">
            <v>40</v>
          </cell>
          <cell r="C1351">
            <v>44058</v>
          </cell>
          <cell r="D1351">
            <v>11</v>
          </cell>
          <cell r="E1351" t="str">
            <v>JD061393</v>
          </cell>
          <cell r="F1351" t="str">
            <v>ICDN</v>
          </cell>
          <cell r="G1351" t="str">
            <v>A1C/66/06/2</v>
          </cell>
          <cell r="H1351" t="str">
            <v>2020</v>
          </cell>
          <cell r="I1351" t="str">
            <v>ICD</v>
          </cell>
          <cell r="J1351">
            <v>224769</v>
          </cell>
          <cell r="K1351" t="str">
            <v>AFRO WINGS FOR TRADE AND SERVICES LIMITE</v>
          </cell>
          <cell r="L1351" t="str">
            <v>CARGOLOG E.A LIMITED</v>
          </cell>
          <cell r="M1351">
            <v>44067.613125000003</v>
          </cell>
          <cell r="N1351" t="str">
            <v>Pend</v>
          </cell>
          <cell r="O1351" t="str">
            <v>TEASHOP BISCUITS  SHELF TALER  SHELF STOPPER  DANGLER  POSTER</v>
          </cell>
          <cell r="P1351" t="str">
            <v>C4</v>
          </cell>
          <cell r="Q1351" t="str">
            <v>KE</v>
          </cell>
          <cell r="R1351" t="str">
            <v>SA</v>
          </cell>
          <cell r="S1351" t="str">
            <v>3. 10 TO 20 DAYS</v>
          </cell>
          <cell r="T1351" t="str">
            <v>RELEASE PROCESS</v>
          </cell>
        </row>
        <row r="1352">
          <cell r="A1352" t="str">
            <v>MRSU3892890</v>
          </cell>
          <cell r="B1352">
            <v>40</v>
          </cell>
          <cell r="C1352">
            <v>44058</v>
          </cell>
          <cell r="D1352">
            <v>11</v>
          </cell>
          <cell r="E1352" t="str">
            <v>204007393</v>
          </cell>
          <cell r="F1352" t="str">
            <v>ICDN</v>
          </cell>
          <cell r="G1352" t="str">
            <v>M2A/42/02/0</v>
          </cell>
          <cell r="H1352">
            <v>0</v>
          </cell>
          <cell r="I1352">
            <v>0</v>
          </cell>
          <cell r="J1352">
            <v>0</v>
          </cell>
          <cell r="K1352" t="str">
            <v>Pend</v>
          </cell>
          <cell r="L1352" t="str">
            <v>Pend</v>
          </cell>
          <cell r="M1352" t="str">
            <v>Pend</v>
          </cell>
          <cell r="N1352" t="str">
            <v>Pend</v>
          </cell>
          <cell r="O1352" t="str">
            <v>PAN  MEAT MINCER  KNIVES  LEMON SQUEEZER  CARROT GRATER  THERMOS FLASK SPOON  PRESSURE COOKER  HOT POT  FOOTBALL  PADLOCKS  SHELVES  SKIMME R    NINGBO-MOMBASA PREPAID   MOMBASA-ICD EMBAKASI COLLECT    INTRANSI T TO ICD EMBAKASI NAIROBI</v>
          </cell>
          <cell r="P1352" t="str">
            <v>Pend</v>
          </cell>
          <cell r="Q1352" t="str">
            <v>KE</v>
          </cell>
          <cell r="R1352" t="str">
            <v>CN</v>
          </cell>
          <cell r="S1352" t="str">
            <v>3. 10 TO 20 DAYS</v>
          </cell>
          <cell r="T1352" t="str">
            <v>PENDING DECLARATION</v>
          </cell>
        </row>
        <row r="1353">
          <cell r="A1353" t="str">
            <v>TCKU7642940</v>
          </cell>
          <cell r="B1353">
            <v>40</v>
          </cell>
          <cell r="C1353">
            <v>44058</v>
          </cell>
          <cell r="D1353">
            <v>11</v>
          </cell>
          <cell r="E1353" t="str">
            <v>204165182</v>
          </cell>
          <cell r="F1353" t="str">
            <v>ICDN</v>
          </cell>
          <cell r="G1353" t="str">
            <v>A1C/06/03/3</v>
          </cell>
          <cell r="H1353">
            <v>0</v>
          </cell>
          <cell r="I1353">
            <v>0</v>
          </cell>
          <cell r="J1353">
            <v>0</v>
          </cell>
          <cell r="K1353" t="str">
            <v>Pend</v>
          </cell>
          <cell r="L1353" t="str">
            <v>Pend</v>
          </cell>
          <cell r="M1353" t="str">
            <v>Pend</v>
          </cell>
          <cell r="N1353" t="str">
            <v>Pend</v>
          </cell>
          <cell r="O1353" t="str">
            <v>UPS  AND PDU POWER CABLE  FIVE CORES  SINGLE CORE AND THREE CORES POWE R C  ABLE    IT CABINETS POWER CABLE  THREE CORES POWER CABLE    CCTV CAMERAS FOR BUILDING    INTRANSIT TO ICD EMBAKASI NAIROBI</v>
          </cell>
          <cell r="P1353" t="str">
            <v>Pend</v>
          </cell>
          <cell r="Q1353" t="str">
            <v>KE</v>
          </cell>
          <cell r="R1353" t="str">
            <v>CN</v>
          </cell>
          <cell r="S1353" t="str">
            <v>3. 10 TO 20 DAYS</v>
          </cell>
          <cell r="T1353" t="str">
            <v>PENDING DECLARATION</v>
          </cell>
        </row>
        <row r="1354">
          <cell r="A1354" t="str">
            <v>UETU5350723</v>
          </cell>
          <cell r="B1354">
            <v>40</v>
          </cell>
          <cell r="C1354">
            <v>44058</v>
          </cell>
          <cell r="D1354">
            <v>11</v>
          </cell>
          <cell r="E1354" t="str">
            <v>COSU6270225160</v>
          </cell>
          <cell r="F1354" t="str">
            <v>ICDN</v>
          </cell>
          <cell r="G1354" t="str">
            <v>A1C/02/05/0</v>
          </cell>
          <cell r="H1354">
            <v>0</v>
          </cell>
          <cell r="I1354">
            <v>0</v>
          </cell>
          <cell r="J1354">
            <v>0</v>
          </cell>
          <cell r="K1354" t="str">
            <v>Pend</v>
          </cell>
          <cell r="L1354" t="str">
            <v>Pend</v>
          </cell>
          <cell r="M1354" t="str">
            <v>Pend</v>
          </cell>
          <cell r="N1354" t="str">
            <v>Pend</v>
          </cell>
          <cell r="O1354" t="str">
            <v>HOSPITAL BED EXAMINATON BED  DOCTORS CHAIR   STRETCHER  INSTRUMENT TROLLEY TROLLEY EMERGENCY  AMBULANCE STRETCHER   EMERGENCY STRETCHER BLUE  STRETCHER SCOOP BEDSIDE LOCKER  TROLLEY LINEN   21DAYS FREE AT DESTINATION   PORT   REFNO SLAT1597468  PLACE OF DELIVERY ICDE</v>
          </cell>
          <cell r="P1354" t="str">
            <v>Pend</v>
          </cell>
          <cell r="Q1354" t="str">
            <v>KE</v>
          </cell>
          <cell r="R1354" t="str">
            <v>CN</v>
          </cell>
          <cell r="S1354" t="str">
            <v>3. 10 TO 20 DAYS</v>
          </cell>
          <cell r="T1354" t="str">
            <v>PENDING DECLARATION</v>
          </cell>
        </row>
        <row r="1355">
          <cell r="A1355" t="str">
            <v>TCKU1959048</v>
          </cell>
          <cell r="B1355">
            <v>20</v>
          </cell>
          <cell r="C1355">
            <v>44058</v>
          </cell>
          <cell r="D1355">
            <v>11</v>
          </cell>
          <cell r="E1355" t="str">
            <v>HLCUDUR200707170</v>
          </cell>
          <cell r="F1355" t="str">
            <v>ICDN</v>
          </cell>
          <cell r="G1355" t="str">
            <v>A1B/65/02/3</v>
          </cell>
          <cell r="H1355">
            <v>0</v>
          </cell>
          <cell r="I1355">
            <v>0</v>
          </cell>
          <cell r="J1355">
            <v>0</v>
          </cell>
          <cell r="K1355" t="str">
            <v>Pend</v>
          </cell>
          <cell r="L1355" t="str">
            <v>Pend</v>
          </cell>
          <cell r="M1355" t="str">
            <v>Pend</v>
          </cell>
          <cell r="N1355" t="str">
            <v>Pend</v>
          </cell>
          <cell r="O1355" t="str">
            <v>FORD EVEREST  EURO 2-3   VIP  DIESEL  RHD  MT  2 2L I4 VIN 6FPJXXMJWJLB77478 ENG  QJ2LJLB77478  HS-CODE     87 11 10</v>
          </cell>
          <cell r="P1355" t="str">
            <v>Pend</v>
          </cell>
          <cell r="Q1355" t="str">
            <v>KE</v>
          </cell>
          <cell r="R1355" t="str">
            <v>ZA</v>
          </cell>
          <cell r="S1355" t="str">
            <v>3. 10 TO 20 DAYS</v>
          </cell>
          <cell r="T1355" t="str">
            <v>PENDING DECLARATION</v>
          </cell>
        </row>
        <row r="1356">
          <cell r="A1356" t="str">
            <v>SUDU6645367</v>
          </cell>
          <cell r="B1356">
            <v>40</v>
          </cell>
          <cell r="C1356">
            <v>44058</v>
          </cell>
          <cell r="D1356">
            <v>11</v>
          </cell>
          <cell r="E1356" t="str">
            <v>204031489</v>
          </cell>
          <cell r="F1356" t="str">
            <v>ICDN</v>
          </cell>
          <cell r="G1356" t="str">
            <v>SHED1</v>
          </cell>
          <cell r="H1356" t="str">
            <v>2020</v>
          </cell>
          <cell r="I1356" t="str">
            <v>ICD</v>
          </cell>
          <cell r="J1356">
            <v>229492</v>
          </cell>
          <cell r="K1356" t="str">
            <v>EVERGREEN LOGISTICS CO LIMITED</v>
          </cell>
          <cell r="L1356" t="str">
            <v>MARINE EXPRESS LOGISTICS LIMITED</v>
          </cell>
          <cell r="M1356">
            <v>44067.711342592593</v>
          </cell>
          <cell r="N1356" t="str">
            <v>Pend</v>
          </cell>
          <cell r="O1356" t="str">
            <v>THERMAL CUP   VACUUM FLASK   COOKWARE SET   PAN   KNIVES   SPOONS   FO RK   SPATULA   KITCHEN SCISSORS   TOMATO HAND PRESS   CHIPS STRAINER SIEVE   HAND MIXER   OIL BRUSH   HONEY DISPENSER   OIL JAR   STORAGE CONTAINER   WATER JUG   SERVING BOWL   SCOURING PADS   PACKING TAPES PACKING NET   SHOPPING BAG   COASTER   FRAME HOOKS   PHOTO ALBUMS   PHOTO PAPER   PHOTO FRAMES   FRAME BACK PANEL   SIX PACK EXERCISE KIT SOAP DISPENSER   TOYS    INTRANSIT TO ICD EMBAKASI NAIROBI</v>
          </cell>
          <cell r="P1356" t="str">
            <v>C4</v>
          </cell>
          <cell r="Q1356" t="str">
            <v>KE</v>
          </cell>
          <cell r="R1356" t="str">
            <v>CN</v>
          </cell>
          <cell r="S1356" t="str">
            <v>3. 10 TO 20 DAYS</v>
          </cell>
          <cell r="T1356" t="str">
            <v>RELEASE PROCESS</v>
          </cell>
        </row>
        <row r="1357">
          <cell r="A1357" t="str">
            <v>EISU1861554</v>
          </cell>
          <cell r="B1357">
            <v>40</v>
          </cell>
          <cell r="C1357">
            <v>44058</v>
          </cell>
          <cell r="D1357">
            <v>11</v>
          </cell>
          <cell r="E1357" t="str">
            <v>010000747511</v>
          </cell>
          <cell r="F1357" t="str">
            <v>ICDN</v>
          </cell>
          <cell r="G1357" t="str">
            <v>A1C/14/03/1</v>
          </cell>
          <cell r="H1357" t="str">
            <v>2020</v>
          </cell>
          <cell r="I1357" t="str">
            <v>ICD</v>
          </cell>
          <cell r="J1357">
            <v>225998</v>
          </cell>
          <cell r="K1357" t="str">
            <v>DIVENS TRADING LIMITED</v>
          </cell>
          <cell r="L1357" t="str">
            <v>CARGO CONVEYORS LIMITED</v>
          </cell>
          <cell r="M1357">
            <v>44065.438564814816</v>
          </cell>
          <cell r="N1357" t="str">
            <v>Pend</v>
          </cell>
          <cell r="O1357" t="str">
            <v>DISPOSABLE FACE MASKHS CODE 630790 00 TEL  852-22112477 FAX 852-267593 28E-MAIL MANDYYU HIUKING BRIGHTFUTURE COM HK  E-MAIL  KECM BFSUM COMPI N NO  P051646323GBF SUMA DISPOSABLE FACE MASK HS CODE 630790 00   TEL  852-22112477 FAX 852-26759328 E-MAIL  MANDYYU HIUKING BRIGHTFUTURE COM HK    E-MAIL  KECM BFSUM COM PIN NO  P051646323G</v>
          </cell>
          <cell r="P1357" t="str">
            <v>C4</v>
          </cell>
          <cell r="Q1357" t="str">
            <v>KE</v>
          </cell>
          <cell r="R1357" t="str">
            <v>HK</v>
          </cell>
          <cell r="S1357" t="str">
            <v>3. 10 TO 20 DAYS</v>
          </cell>
          <cell r="T1357" t="str">
            <v>RELEASE PROCESS</v>
          </cell>
        </row>
        <row r="1358">
          <cell r="A1358" t="str">
            <v>MRKU8696115</v>
          </cell>
          <cell r="B1358">
            <v>20</v>
          </cell>
          <cell r="C1358">
            <v>44058</v>
          </cell>
          <cell r="D1358">
            <v>11</v>
          </cell>
          <cell r="E1358" t="str">
            <v>203459771</v>
          </cell>
          <cell r="F1358" t="str">
            <v>ICDN</v>
          </cell>
          <cell r="G1358" t="str">
            <v>A1B/15/03/2</v>
          </cell>
          <cell r="H1358" t="str">
            <v>2020</v>
          </cell>
          <cell r="I1358" t="str">
            <v>ICD</v>
          </cell>
          <cell r="J1358">
            <v>226096</v>
          </cell>
          <cell r="K1358" t="str">
            <v>ND PROJECT AFRICA LIMITED</v>
          </cell>
          <cell r="L1358" t="str">
            <v>SPEDAG INTERFREIGHT KENYA LIMITED</v>
          </cell>
          <cell r="M1358" t="str">
            <v>Pend</v>
          </cell>
          <cell r="N1358" t="str">
            <v>Pend</v>
          </cell>
          <cell r="O1358" t="str">
            <v>COMPLETE IRRIGATION SYSTEM UNASSEMBLED  IDF NO  E2006341791    TOTAL P ALLETS  13  TOTAL CARTONS  13  TOTAL ROLLS  55    INTRANSIT TO ICD EMB AKASI NAIROBI</v>
          </cell>
          <cell r="P1358" t="str">
            <v>C4</v>
          </cell>
          <cell r="Q1358" t="str">
            <v>KE</v>
          </cell>
          <cell r="R1358" t="str">
            <v>IL</v>
          </cell>
          <cell r="S1358" t="str">
            <v>3. 10 TO 20 DAYS</v>
          </cell>
          <cell r="T1358" t="str">
            <v>PENDING DPC</v>
          </cell>
        </row>
        <row r="1359">
          <cell r="A1359" t="str">
            <v>TCNU4057416</v>
          </cell>
          <cell r="B1359">
            <v>40</v>
          </cell>
          <cell r="C1359">
            <v>44058</v>
          </cell>
          <cell r="D1359">
            <v>11</v>
          </cell>
          <cell r="E1359" t="str">
            <v>EPIRCHNCWN210821</v>
          </cell>
          <cell r="F1359" t="str">
            <v>ICDN</v>
          </cell>
          <cell r="G1359" t="str">
            <v>SHED1</v>
          </cell>
          <cell r="H1359" t="str">
            <v>2020</v>
          </cell>
          <cell r="I1359" t="str">
            <v>ICD</v>
          </cell>
          <cell r="J1359">
            <v>224612</v>
          </cell>
          <cell r="K1359" t="str">
            <v>SUNNY DAZE LTD</v>
          </cell>
          <cell r="L1359" t="str">
            <v>INDUS LOGISTICS LIMITED</v>
          </cell>
          <cell r="M1359">
            <v>44049.737627314818</v>
          </cell>
          <cell r="N1359" t="str">
            <v>Pend</v>
          </cell>
          <cell r="O1359" t="str">
            <v>1 X HIGH CUBE 40  CONTAINER SAID TO CONTAIN TOTAL  405   FOUR HUNDRED FIVE ONLY   CARTONS HANGING CHAIR  HS CODE 94018000  GARDEN SET  1+4   HS CODE 94018000  SOFA BED  HS CODE 94035000  FREIGHT PREPAID 21 DAYS FREE DETENTION EXCLUDING ANY PORT STORAGE CHARGES CARGO IN TRANSIT TO ICD EMBAKASI VIA SGR  PROVINCE CHINA CARRIAGE TERM   LINER</v>
          </cell>
          <cell r="P1359" t="str">
            <v>C4</v>
          </cell>
          <cell r="Q1359" t="str">
            <v>KE</v>
          </cell>
          <cell r="R1359" t="str">
            <v>CN</v>
          </cell>
          <cell r="S1359" t="str">
            <v>3. 10 TO 20 DAYS</v>
          </cell>
          <cell r="T1359" t="str">
            <v>RELEASE PROCESS</v>
          </cell>
        </row>
        <row r="1360">
          <cell r="A1360" t="str">
            <v>MSKU1090494</v>
          </cell>
          <cell r="B1360">
            <v>40</v>
          </cell>
          <cell r="C1360">
            <v>44058</v>
          </cell>
          <cell r="D1360">
            <v>11</v>
          </cell>
          <cell r="E1360" t="str">
            <v>203620784</v>
          </cell>
          <cell r="F1360" t="str">
            <v>ICDN</v>
          </cell>
          <cell r="G1360" t="str">
            <v>M1B/20/02/2</v>
          </cell>
          <cell r="H1360" t="str">
            <v>2020</v>
          </cell>
          <cell r="I1360" t="str">
            <v>ICD</v>
          </cell>
          <cell r="J1360">
            <v>226251</v>
          </cell>
          <cell r="K1360" t="str">
            <v>ZAAM INDUSTRIES LIMITED</v>
          </cell>
          <cell r="L1360" t="str">
            <v>KENMONT LOGISTICS LIMITED</v>
          </cell>
          <cell r="M1360">
            <v>44068.474826388891</v>
          </cell>
          <cell r="N1360">
            <v>44068.657337962963</v>
          </cell>
          <cell r="O1360" t="str">
            <v>NAPKIN TISSUE COMMERCIAL   ECONOMY  INVOICE REFERENCE  X0557 20 CUSTOM ER REF IPI44 20 IDF   E2007355291  NUMBER OF BUNDLES 43  NUMBER OF ROL LS 169  GROSS WEIGHT 15 253 TONS  NET WEIGHT 15 253 TONS  HS CODE  480 300    INTRANSIT TO ICD EMBAKASI NAIROBI</v>
          </cell>
          <cell r="P1360" t="str">
            <v>C4</v>
          </cell>
          <cell r="Q1360" t="str">
            <v>KE</v>
          </cell>
          <cell r="R1360" t="str">
            <v>EG</v>
          </cell>
          <cell r="S1360" t="str">
            <v>3. 10 TO 20 DAYS</v>
          </cell>
          <cell r="T1360" t="str">
            <v>RELEASED BUT IN YARD</v>
          </cell>
        </row>
        <row r="1361">
          <cell r="A1361" t="str">
            <v>SUDU8927210</v>
          </cell>
          <cell r="B1361">
            <v>40</v>
          </cell>
          <cell r="C1361">
            <v>44058</v>
          </cell>
          <cell r="D1361">
            <v>11</v>
          </cell>
          <cell r="E1361" t="str">
            <v>203964672</v>
          </cell>
          <cell r="F1361" t="str">
            <v>ICDN</v>
          </cell>
          <cell r="G1361" t="str">
            <v>SHED1</v>
          </cell>
          <cell r="H1361">
            <v>0</v>
          </cell>
          <cell r="I1361">
            <v>0</v>
          </cell>
          <cell r="J1361">
            <v>0</v>
          </cell>
          <cell r="K1361" t="str">
            <v>Pend</v>
          </cell>
          <cell r="L1361" t="str">
            <v>Pend</v>
          </cell>
          <cell r="M1361" t="str">
            <v>Pend</v>
          </cell>
          <cell r="N1361" t="str">
            <v>Pend</v>
          </cell>
          <cell r="O1361" t="str">
            <v>CERAMIC PLATES   FRUIT BOWLS   CERAMIC CUPS   CERAMIC BOWLS   BOWLS TEA SET   WINE DECANTER   WINE GLASS   TOT GLASS   CAKE MOULD   ASH TR AY   PLASTIC STORAGE CONTAINERS   WALL HOOKS   SPOONS   KNIVES   TOY K ITCHEN SET   PAN WITH COVER   OIL DISPENSER   HAND MIXER   SQUEEZER POTATO MASHER   POTATO PEELER   GARLIC CRUSHER   VEGETABLE CUTTER   STORAGE RACKS   WASHING MACHINE ADJUSTABLE BASE   IRONING BOARD   CERAMI C PLATES   CANISTER    INTRANSIT TO ICD EMBAKASI NAIROBI</v>
          </cell>
          <cell r="P1361" t="str">
            <v>Pend</v>
          </cell>
          <cell r="Q1361" t="str">
            <v>KE</v>
          </cell>
          <cell r="R1361" t="str">
            <v>CN</v>
          </cell>
          <cell r="S1361" t="str">
            <v>3. 10 TO 20 DAYS</v>
          </cell>
          <cell r="T1361" t="str">
            <v>PENDING DECLARATION</v>
          </cell>
        </row>
        <row r="1362">
          <cell r="A1362" t="str">
            <v>MRSU3194354</v>
          </cell>
          <cell r="B1362">
            <v>40</v>
          </cell>
          <cell r="C1362">
            <v>44058</v>
          </cell>
          <cell r="D1362">
            <v>11</v>
          </cell>
          <cell r="E1362" t="str">
            <v>203787121</v>
          </cell>
          <cell r="F1362" t="str">
            <v>ICDN</v>
          </cell>
          <cell r="G1362" t="str">
            <v>M0B/02/02/1</v>
          </cell>
          <cell r="H1362" t="str">
            <v>2020</v>
          </cell>
          <cell r="I1362" t="str">
            <v>ICD</v>
          </cell>
          <cell r="J1362">
            <v>224366</v>
          </cell>
          <cell r="K1362" t="str">
            <v>HASBAH KENYA LIMITED</v>
          </cell>
          <cell r="L1362" t="str">
            <v>STARWAY INTERNATIONAL FREIGHT AND FORWAR</v>
          </cell>
          <cell r="M1362">
            <v>44047.68650462963</v>
          </cell>
          <cell r="N1362" t="str">
            <v>Pend</v>
          </cell>
          <cell r="O1362" t="str">
            <v>PAMPERS - BABY DIAPERS                          ORDER       1034635858 TOTAL NET WEIGHT     4280 76    KGS TOTAL GROSS WEIGHT     5159 02    KGS                  TOTAL QTY 2585    CASES                  FREIGHT TO BE PAID IN USD      HS C ODE  961900  ICD EMBAKASI NAIROBI                      INTRANSIT TO ICD EMBAKASI NAIROBI</v>
          </cell>
          <cell r="P1362" t="str">
            <v>C4</v>
          </cell>
          <cell r="Q1362" t="str">
            <v>KE</v>
          </cell>
          <cell r="R1362" t="str">
            <v>EG</v>
          </cell>
          <cell r="S1362" t="str">
            <v>3. 10 TO 20 DAYS</v>
          </cell>
          <cell r="T1362" t="str">
            <v>RELEASE PROCESS</v>
          </cell>
        </row>
        <row r="1363">
          <cell r="A1363" t="str">
            <v>MEDU5818939</v>
          </cell>
          <cell r="B1363">
            <v>20</v>
          </cell>
          <cell r="C1363">
            <v>44058</v>
          </cell>
          <cell r="D1363">
            <v>11</v>
          </cell>
          <cell r="E1363" t="str">
            <v>MEDUPL132073</v>
          </cell>
          <cell r="F1363" t="str">
            <v>ICDN</v>
          </cell>
          <cell r="G1363" t="str">
            <v>FIRE</v>
          </cell>
          <cell r="H1363">
            <v>0</v>
          </cell>
          <cell r="I1363">
            <v>0</v>
          </cell>
          <cell r="J1363">
            <v>0</v>
          </cell>
          <cell r="K1363" t="str">
            <v>Pend</v>
          </cell>
          <cell r="L1363" t="str">
            <v>Pend</v>
          </cell>
          <cell r="M1363" t="str">
            <v>Pend</v>
          </cell>
          <cell r="N1363" t="str">
            <v>Pend</v>
          </cell>
          <cell r="O1363" t="str">
            <v>50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5 0 00 MT TOTAL GROSS WEIGHT   50 162 MT TOTAL NUMBER O F BAGS  1 000 BAGS TOTAL N UMBER OF CONTAINERS  2 X 2 0  CONTAINERS EACH STC 500 BAGS DESTINATION THC COLL  ECT CONTAINER FREE TIME DE MURRAGE AT DESTINATION 30  DAYS  SHIPPED ON BOARD   F REIGHT PREPAID IN DURBAN   X 50 KG WHITE REFINED SUGA R NET WEIGHT 25 000 MT</v>
          </cell>
          <cell r="P1363" t="str">
            <v>Pend</v>
          </cell>
          <cell r="Q1363" t="str">
            <v>KE</v>
          </cell>
          <cell r="R1363" t="str">
            <v>MU</v>
          </cell>
          <cell r="S1363" t="str">
            <v>3. 10 TO 20 DAYS</v>
          </cell>
          <cell r="T1363" t="str">
            <v>PENDING DECLARATION</v>
          </cell>
        </row>
        <row r="1364">
          <cell r="A1364" t="str">
            <v>FBLU0036120</v>
          </cell>
          <cell r="B1364">
            <v>40</v>
          </cell>
          <cell r="C1364">
            <v>44058</v>
          </cell>
          <cell r="D1364">
            <v>11</v>
          </cell>
          <cell r="E1364" t="str">
            <v>MEDUEL014689</v>
          </cell>
          <cell r="F1364" t="str">
            <v>ICDN</v>
          </cell>
          <cell r="G1364" t="str">
            <v>Pend</v>
          </cell>
          <cell r="H1364" t="str">
            <v>2020</v>
          </cell>
          <cell r="I1364" t="str">
            <v>ICD</v>
          </cell>
          <cell r="J1364">
            <v>226753</v>
          </cell>
          <cell r="K1364" t="str">
            <v>RADBONECLARK KENYA LTD</v>
          </cell>
          <cell r="L1364" t="str">
            <v>KATE FREIGHT AND TRAVEL LTD</v>
          </cell>
          <cell r="M1364">
            <v>44057.680983796294</v>
          </cell>
          <cell r="N1364">
            <v>44063.750162037039</v>
          </cell>
          <cell r="O1364" t="str">
            <v>4660 CASES ASST  TOILETRIE S</v>
          </cell>
          <cell r="P1364" t="str">
            <v>C4</v>
          </cell>
          <cell r="Q1364" t="str">
            <v>KE</v>
          </cell>
          <cell r="R1364" t="str">
            <v>ZA</v>
          </cell>
          <cell r="S1364" t="str">
            <v>3. 10 TO 20 DAYS</v>
          </cell>
          <cell r="T1364" t="str">
            <v>RELEASED BUT IN YARD</v>
          </cell>
        </row>
        <row r="1365">
          <cell r="A1365" t="str">
            <v>MRSU3314486</v>
          </cell>
          <cell r="B1365">
            <v>40</v>
          </cell>
          <cell r="C1365">
            <v>44058</v>
          </cell>
          <cell r="D1365">
            <v>11</v>
          </cell>
          <cell r="E1365" t="str">
            <v>203352192</v>
          </cell>
          <cell r="F1365" t="str">
            <v>ICDN</v>
          </cell>
          <cell r="G1365" t="str">
            <v>SHED1</v>
          </cell>
          <cell r="H1365" t="str">
            <v>2020</v>
          </cell>
          <cell r="I1365" t="str">
            <v>MSA</v>
          </cell>
          <cell r="J1365">
            <v>7607984</v>
          </cell>
          <cell r="K1365" t="str">
            <v>GRAND AUTO KENYA LIMITED</v>
          </cell>
          <cell r="L1365" t="str">
            <v>SONEVA ENTERPRISES</v>
          </cell>
          <cell r="M1365">
            <v>44057.526400462964</v>
          </cell>
          <cell r="N1365" t="str">
            <v>Pend</v>
          </cell>
          <cell r="O1365" t="str">
            <v>USED VEHICLES   TOYOTA NOAH     C NO ZRR70-0554144   TOYOTA BB       C  NO QNC21-0106903   DAIHATSU MIRA   C NO LA300S-1151183   NISSAN JUKE C NO YF15-211500   HS CODE 870323</v>
          </cell>
          <cell r="P1365" t="str">
            <v>C4</v>
          </cell>
          <cell r="Q1365" t="str">
            <v>KE</v>
          </cell>
          <cell r="R1365" t="str">
            <v>JP</v>
          </cell>
          <cell r="S1365" t="str">
            <v>3. 10 TO 20 DAYS</v>
          </cell>
          <cell r="T1365" t="str">
            <v>RELEASE PROCESS</v>
          </cell>
        </row>
        <row r="1366">
          <cell r="A1366" t="str">
            <v>TEMU1269833</v>
          </cell>
          <cell r="B1366">
            <v>20</v>
          </cell>
          <cell r="C1366">
            <v>44058</v>
          </cell>
          <cell r="D1366">
            <v>11</v>
          </cell>
          <cell r="E1366" t="str">
            <v>NBSY029874</v>
          </cell>
          <cell r="F1366" t="str">
            <v>ICDN</v>
          </cell>
          <cell r="G1366" t="str">
            <v>Pend</v>
          </cell>
          <cell r="H1366" t="str">
            <v>2020</v>
          </cell>
          <cell r="I1366" t="str">
            <v>ICD</v>
          </cell>
          <cell r="J1366">
            <v>227720</v>
          </cell>
          <cell r="K1366" t="str">
            <v>NYAMBANE NYOGARI ESTHER</v>
          </cell>
          <cell r="L1366" t="str">
            <v>CULZENBERG FORWARDERS LIMITED</v>
          </cell>
          <cell r="M1366">
            <v>44060.664837962962</v>
          </cell>
          <cell r="N1366">
            <v>44062.622916666667</v>
          </cell>
          <cell r="O1366" t="str">
            <v>UPHOLSTERY FABRIC HS 540772 FREIGHT PREPAID</v>
          </cell>
          <cell r="P1366" t="str">
            <v>C4</v>
          </cell>
          <cell r="Q1366" t="str">
            <v>KE</v>
          </cell>
          <cell r="R1366" t="str">
            <v>CN</v>
          </cell>
          <cell r="S1366" t="str">
            <v>3. 10 TO 20 DAYS</v>
          </cell>
          <cell r="T1366" t="str">
            <v>RELEASED BUT IN YARD</v>
          </cell>
        </row>
        <row r="1367">
          <cell r="A1367" t="str">
            <v>CSLU2200470</v>
          </cell>
          <cell r="B1367">
            <v>20</v>
          </cell>
          <cell r="C1367">
            <v>44058</v>
          </cell>
          <cell r="D1367">
            <v>11</v>
          </cell>
          <cell r="E1367" t="str">
            <v>OOLU2642280960</v>
          </cell>
          <cell r="F1367" t="str">
            <v>ICDN</v>
          </cell>
          <cell r="G1367" t="str">
            <v>SHED1</v>
          </cell>
          <cell r="H1367" t="str">
            <v>2020</v>
          </cell>
          <cell r="I1367" t="str">
            <v>ICD</v>
          </cell>
          <cell r="J1367">
            <v>228564</v>
          </cell>
          <cell r="K1367" t="str">
            <v>PHILAFE ENGINEERING LIMITED</v>
          </cell>
          <cell r="L1367" t="str">
            <v>AGILITY LOGISTICS LIMITED</v>
          </cell>
          <cell r="M1367" t="str">
            <v>Pend</v>
          </cell>
          <cell r="N1367" t="str">
            <v>Pend</v>
          </cell>
          <cell r="O1367" t="str">
            <v>75MM2 ACSR BARE CONDUCTOR HS CODE 76141000 185MM2 UNDERGROUND CABLE HT  33 KV U G 185 MM2 XLPE 3 CORE ARMOURED CABLE  HS CODE 85446012 50MM2 AA HD BARE CONDUCTOR HS CODE 76149000 50MM2 PVC COPPER WIRE 50MM2 PVC S D CONDUCTOR 3 66MM PVC BINDING WIRE 3 66MM BARE BINDING WIRE 10MM2 PVC CONCENTRIC CABLE AL 10MM2 PVC INSULATED SINGLE PHASE CONCENTRIC ALUMINIUM CABLE WITH TWO CORE COPPER COMMUNICATION CABLE HS CODE 85444921 NET WEIGHT 86722KGS ELECTRICAL CABLES AS PER PROFORMA INVOICE NO TDWN190311-1 DATED 26TH MAY 2020 TRADE TERMS  CIF MOMBASA PORT  KENYA  INCOTERMS 2010  LC NO  TFLCIM 20 0076KE APPLICANT S BANK LC NO  000FDC000120 CARGO IN TRANSIT TO NAIROBI IN KENYA VIA MOMBASA PORT BY CONSIGNEE S OWN COSTS AND RISK  FREIGHT PREPAID</v>
          </cell>
          <cell r="P1367" t="str">
            <v>C4</v>
          </cell>
          <cell r="Q1367" t="str">
            <v>KE</v>
          </cell>
          <cell r="R1367" t="str">
            <v>CN</v>
          </cell>
          <cell r="S1367" t="str">
            <v>3. 10 TO 20 DAYS</v>
          </cell>
          <cell r="T1367" t="str">
            <v>PENDING DPC</v>
          </cell>
        </row>
        <row r="1368">
          <cell r="A1368" t="str">
            <v>FBIU0521476</v>
          </cell>
          <cell r="B1368">
            <v>20</v>
          </cell>
          <cell r="C1368">
            <v>44058</v>
          </cell>
          <cell r="D1368">
            <v>11</v>
          </cell>
          <cell r="E1368" t="str">
            <v>MEDUDN234528</v>
          </cell>
          <cell r="F1368" t="str">
            <v>ICDN</v>
          </cell>
          <cell r="G1368" t="str">
            <v>M2B/09/03/2</v>
          </cell>
          <cell r="H1368" t="str">
            <v>2020</v>
          </cell>
          <cell r="I1368" t="str">
            <v>ICD</v>
          </cell>
          <cell r="J1368">
            <v>226807</v>
          </cell>
          <cell r="K1368" t="str">
            <v>PREMIER FOOD INDUSTRIES LTD</v>
          </cell>
          <cell r="L1368" t="str">
            <v>INDEX CARGO LOGISTICS LIMITED</v>
          </cell>
          <cell r="M1368" t="str">
            <v>Pend</v>
          </cell>
          <cell r="N1368" t="str">
            <v>Pend</v>
          </cell>
          <cell r="O1368"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1368" t="str">
            <v>C4</v>
          </cell>
          <cell r="Q1368" t="str">
            <v>KE</v>
          </cell>
          <cell r="R1368" t="str">
            <v>ZA</v>
          </cell>
          <cell r="S1368" t="str">
            <v>3. 10 TO 20 DAYS</v>
          </cell>
          <cell r="T1368" t="str">
            <v>PENDING DPC</v>
          </cell>
        </row>
        <row r="1369">
          <cell r="A1369" t="str">
            <v>BEAU2773049</v>
          </cell>
          <cell r="B1369">
            <v>20</v>
          </cell>
          <cell r="C1369">
            <v>44058</v>
          </cell>
          <cell r="D1369">
            <v>11</v>
          </cell>
          <cell r="E1369" t="str">
            <v>MEDUDR837516</v>
          </cell>
          <cell r="F1369" t="str">
            <v>ICDN</v>
          </cell>
          <cell r="G1369" t="str">
            <v>A1B/23/02/1</v>
          </cell>
          <cell r="H1369" t="str">
            <v>2020</v>
          </cell>
          <cell r="I1369" t="str">
            <v>ICD</v>
          </cell>
          <cell r="J1369">
            <v>228187</v>
          </cell>
          <cell r="K1369" t="str">
            <v>VERUM KENYA LIMITED</v>
          </cell>
          <cell r="L1369" t="str">
            <v>AGILITY LOGISTICS LIMITED</v>
          </cell>
          <cell r="M1369" t="str">
            <v>Pend</v>
          </cell>
          <cell r="N1369" t="str">
            <v>Pend</v>
          </cell>
          <cell r="O1369" t="str">
            <v>S  ASSORTED BEVERAGES  HS CODE  220421</v>
          </cell>
          <cell r="P1369" t="str">
            <v>W7</v>
          </cell>
          <cell r="Q1369" t="str">
            <v>KE</v>
          </cell>
          <cell r="R1369" t="str">
            <v>ZA</v>
          </cell>
          <cell r="S1369" t="str">
            <v>3. 10 TO 20 DAYS</v>
          </cell>
          <cell r="T1369" t="str">
            <v>PENDING DPC</v>
          </cell>
        </row>
        <row r="1370">
          <cell r="A1370" t="str">
            <v>MSKU4568910</v>
          </cell>
          <cell r="B1370">
            <v>40</v>
          </cell>
          <cell r="C1370">
            <v>44058</v>
          </cell>
          <cell r="D1370">
            <v>11</v>
          </cell>
          <cell r="E1370" t="str">
            <v>LYGZ41831</v>
          </cell>
          <cell r="F1370" t="str">
            <v>ICDN</v>
          </cell>
          <cell r="G1370" t="str">
            <v>M2A/76/01/1</v>
          </cell>
          <cell r="H1370">
            <v>0</v>
          </cell>
          <cell r="I1370">
            <v>0</v>
          </cell>
          <cell r="J1370">
            <v>0</v>
          </cell>
          <cell r="K1370" t="str">
            <v>Pend</v>
          </cell>
          <cell r="L1370" t="str">
            <v>Pend</v>
          </cell>
          <cell r="M1370" t="str">
            <v>Pend</v>
          </cell>
          <cell r="N1370" t="str">
            <v>Pend</v>
          </cell>
          <cell r="O1370" t="str">
            <v>REPALL  UNASSEMBLED TANK    TRAILERS IN CKD FORM FOR    CHASIS NO BIL 29226 -  29230   5 UNITS    PER PFI NO EML-BIL2019FU1217   FREIGHT CO LLECT   SHIPPED ON BOARD   DRAWN UNDER   BARCLAYS BANK OF    KENYA LTD NAIROBI   IRREVOCABLE LETTER OF CREDIT   NUMBER 077ILC2200080001   DA TED 08 JAN 2020   IDF NUMBER E1912277158   PLACE OF FINAL DESTINATION FOR TRANSPORTATION TO    PL   MOMBASA KENYA FOR ICDE NAIROBI      I NTRANSIT TO ICD EMBAKASI NAIROBI</v>
          </cell>
          <cell r="P1370" t="str">
            <v>Pend</v>
          </cell>
          <cell r="Q1370" t="str">
            <v>KE</v>
          </cell>
          <cell r="R1370" t="str">
            <v>CN</v>
          </cell>
          <cell r="S1370" t="str">
            <v>3. 10 TO 20 DAYS</v>
          </cell>
          <cell r="T1370" t="str">
            <v>PENDING DECLARATION</v>
          </cell>
        </row>
        <row r="1371">
          <cell r="A1371" t="str">
            <v>TRHU2407566</v>
          </cell>
          <cell r="B1371">
            <v>20</v>
          </cell>
          <cell r="C1371">
            <v>44058</v>
          </cell>
          <cell r="D1371">
            <v>11</v>
          </cell>
          <cell r="E1371" t="str">
            <v>204019600</v>
          </cell>
          <cell r="F1371" t="str">
            <v>ICDN</v>
          </cell>
          <cell r="G1371" t="str">
            <v>M2A/47/02/0</v>
          </cell>
          <cell r="H1371">
            <v>0</v>
          </cell>
          <cell r="I1371">
            <v>0</v>
          </cell>
          <cell r="J1371">
            <v>0</v>
          </cell>
          <cell r="K1371" t="str">
            <v>Pend</v>
          </cell>
          <cell r="L1371" t="str">
            <v>Pend</v>
          </cell>
          <cell r="M1371" t="str">
            <v>Pend</v>
          </cell>
          <cell r="N1371" t="str">
            <v>Pend</v>
          </cell>
          <cell r="O1371" t="str">
            <v>DETTOL LIQUID ASSORTED 4400 CARTONS  N W   22800 KG  G W   24364 KG INTRANSIT TO ICD EMBAKASI NAIROBI</v>
          </cell>
          <cell r="P1371" t="str">
            <v>Pend</v>
          </cell>
          <cell r="Q1371" t="str">
            <v>KE</v>
          </cell>
          <cell r="R1371" t="str">
            <v>EG</v>
          </cell>
          <cell r="S1371" t="str">
            <v>3. 10 TO 20 DAYS</v>
          </cell>
          <cell r="T1371" t="str">
            <v>PENDING DECLARATION</v>
          </cell>
        </row>
        <row r="1372">
          <cell r="A1372" t="str">
            <v>MSKU4749625</v>
          </cell>
          <cell r="B1372">
            <v>40</v>
          </cell>
          <cell r="C1372">
            <v>44058</v>
          </cell>
          <cell r="D1372">
            <v>11</v>
          </cell>
          <cell r="E1372" t="str">
            <v>LYGZ41831</v>
          </cell>
          <cell r="F1372" t="str">
            <v>ICDN</v>
          </cell>
          <cell r="G1372" t="str">
            <v>M1A/84/02/2</v>
          </cell>
          <cell r="H1372">
            <v>0</v>
          </cell>
          <cell r="I1372">
            <v>0</v>
          </cell>
          <cell r="J1372">
            <v>0</v>
          </cell>
          <cell r="K1372" t="str">
            <v>Pend</v>
          </cell>
          <cell r="L1372" t="str">
            <v>Pend</v>
          </cell>
          <cell r="M1372" t="str">
            <v>Pend</v>
          </cell>
          <cell r="N1372" t="str">
            <v>Pend</v>
          </cell>
          <cell r="O1372" t="str">
            <v>REPALL  UNASSEMBLED TANK    TRAILERS IN CKD FORM FOR    CHASIS NO BIL 29226 -  29230   5 UNITS    PER PFI NO EML-BIL2019FU1217   FREIGHT CO LLECT   SHIPPED ON BOARD   DRAWN UNDER   BARCLAYS BANK OF    KENYA LTD NAIROBI   IRREVOCABLE LETTER OF CREDIT   NUMBER 077ILC2200080001   DA TED 08 JAN 2020   IDF NUMBER E1912277158   PLACE OF FINAL DESTINATION FOR TRANSPORTATION TO    PL   MOMBASA KENYA FOR ICDE NAIROBI      I NTRANSIT TO ICD EMBAKASI NAIROBI</v>
          </cell>
          <cell r="P1372" t="str">
            <v>Pend</v>
          </cell>
          <cell r="Q1372" t="str">
            <v>KE</v>
          </cell>
          <cell r="R1372" t="str">
            <v>CN</v>
          </cell>
          <cell r="S1372" t="str">
            <v>3. 10 TO 20 DAYS</v>
          </cell>
          <cell r="T1372" t="str">
            <v>PENDING DECLARATION</v>
          </cell>
        </row>
        <row r="1373">
          <cell r="A1373" t="str">
            <v>OOLU9579550</v>
          </cell>
          <cell r="B1373">
            <v>40</v>
          </cell>
          <cell r="C1373">
            <v>44058</v>
          </cell>
          <cell r="D1373">
            <v>11</v>
          </cell>
          <cell r="E1373" t="str">
            <v>OOLU4108438180</v>
          </cell>
          <cell r="F1373" t="str">
            <v>ICDN</v>
          </cell>
          <cell r="G1373" t="str">
            <v>M1A/66/02/2</v>
          </cell>
          <cell r="H1373">
            <v>0</v>
          </cell>
          <cell r="I1373">
            <v>0</v>
          </cell>
          <cell r="J1373">
            <v>0</v>
          </cell>
          <cell r="K1373" t="str">
            <v>Pend</v>
          </cell>
          <cell r="L1373" t="str">
            <v>Pend</v>
          </cell>
          <cell r="M1373" t="str">
            <v>Pend</v>
          </cell>
          <cell r="N1373" t="str">
            <v>Pend</v>
          </cell>
          <cell r="O1373" t="str">
            <v>MACHINES AND ACCESSORIES IDF NUMBER  NO E2005329699 PLACE OF FINAL DELIVERY  ICD  EMBAKASI</v>
          </cell>
          <cell r="P1373" t="str">
            <v>Pend</v>
          </cell>
          <cell r="Q1373" t="str">
            <v>KE</v>
          </cell>
          <cell r="R1373" t="str">
            <v>CN</v>
          </cell>
          <cell r="S1373" t="str">
            <v>3. 10 TO 20 DAYS</v>
          </cell>
          <cell r="T1373" t="str">
            <v>PENDING DECLARATION</v>
          </cell>
        </row>
        <row r="1374">
          <cell r="A1374" t="str">
            <v>TCNU1792551</v>
          </cell>
          <cell r="B1374">
            <v>40</v>
          </cell>
          <cell r="C1374">
            <v>44058</v>
          </cell>
          <cell r="D1374">
            <v>11</v>
          </cell>
          <cell r="E1374" t="str">
            <v>COSU6270271301</v>
          </cell>
          <cell r="F1374" t="str">
            <v>ICDN</v>
          </cell>
          <cell r="G1374" t="str">
            <v>Pend</v>
          </cell>
          <cell r="H1374" t="str">
            <v>2020</v>
          </cell>
          <cell r="I1374" t="str">
            <v>ICD</v>
          </cell>
          <cell r="J1374">
            <v>227704</v>
          </cell>
          <cell r="K1374" t="str">
            <v>BLESSED TOO CHUKWU WOLRDCLASS SPARES LIM</v>
          </cell>
          <cell r="L1374" t="str">
            <v>NAFENET LOGISTIC LIMITED</v>
          </cell>
          <cell r="M1374">
            <v>44060.547453703701</v>
          </cell>
          <cell r="N1374">
            <v>44063.769745370373</v>
          </cell>
          <cell r="O1374" t="str">
            <v>MOTORCYCLE ACCESSORIES     EMAIL SALES BLESSED COM   PLACE OF DELIVERY ICDE</v>
          </cell>
          <cell r="P1374" t="str">
            <v>C4</v>
          </cell>
          <cell r="Q1374" t="str">
            <v>KE</v>
          </cell>
          <cell r="R1374" t="str">
            <v>CN</v>
          </cell>
          <cell r="S1374" t="str">
            <v>3. 10 TO 20 DAYS</v>
          </cell>
          <cell r="T1374" t="str">
            <v>RELEASED BUT IN YARD</v>
          </cell>
        </row>
        <row r="1375">
          <cell r="A1375" t="str">
            <v>OOCU8212115</v>
          </cell>
          <cell r="B1375">
            <v>40</v>
          </cell>
          <cell r="C1375">
            <v>44058</v>
          </cell>
          <cell r="D1375">
            <v>11</v>
          </cell>
          <cell r="E1375" t="str">
            <v>COSU6269948270</v>
          </cell>
          <cell r="F1375" t="str">
            <v>ICDN</v>
          </cell>
          <cell r="G1375" t="str">
            <v>SHED1</v>
          </cell>
          <cell r="H1375">
            <v>0</v>
          </cell>
          <cell r="I1375">
            <v>0</v>
          </cell>
          <cell r="J1375">
            <v>0</v>
          </cell>
          <cell r="K1375" t="str">
            <v>Pend</v>
          </cell>
          <cell r="L1375" t="str">
            <v>Pend</v>
          </cell>
          <cell r="M1375" t="str">
            <v>Pend</v>
          </cell>
          <cell r="N1375" t="str">
            <v>Pend</v>
          </cell>
          <cell r="O1375" t="str">
            <v>FURNISHING MATERIAL   HS CODE 600192  SOFA ROPE HS CODE 560790       PIN NO P051753798A PLACE OF DELIVERY ICDE</v>
          </cell>
          <cell r="P1375" t="str">
            <v>Pend</v>
          </cell>
          <cell r="Q1375" t="str">
            <v>KE</v>
          </cell>
          <cell r="R1375" t="str">
            <v>CN</v>
          </cell>
          <cell r="S1375" t="str">
            <v>3. 10 TO 20 DAYS</v>
          </cell>
          <cell r="T1375" t="str">
            <v>PENDING DECLARATION</v>
          </cell>
        </row>
        <row r="1376">
          <cell r="A1376" t="str">
            <v>TCNU8855651</v>
          </cell>
          <cell r="B1376">
            <v>40</v>
          </cell>
          <cell r="C1376">
            <v>44058</v>
          </cell>
          <cell r="D1376">
            <v>11</v>
          </cell>
          <cell r="E1376" t="str">
            <v>COSU6270225160</v>
          </cell>
          <cell r="F1376" t="str">
            <v>ICDN</v>
          </cell>
          <cell r="G1376" t="str">
            <v>M1A/30/03/0</v>
          </cell>
          <cell r="H1376">
            <v>0</v>
          </cell>
          <cell r="I1376">
            <v>0</v>
          </cell>
          <cell r="J1376">
            <v>0</v>
          </cell>
          <cell r="K1376" t="str">
            <v>Pend</v>
          </cell>
          <cell r="L1376" t="str">
            <v>Pend</v>
          </cell>
          <cell r="M1376" t="str">
            <v>Pend</v>
          </cell>
          <cell r="N1376" t="str">
            <v>Pend</v>
          </cell>
          <cell r="O1376" t="str">
            <v>HOSPITAL BED EXAMINATON BED  DOCTORS CHAIR   STRETCHER  INSTRUMENT TROLLEY TROLLEY EMERGENCY  AMBULANCE STRETCHER   EMERGENCY STRETCHER BLUE  STRETCHER SCOOP BEDSIDE LOCKER  TROLLEY LINEN   21DAYS FREE AT DESTINATION   PORT   REFNO SLAT1597468  PLACE OF DELIVERY ICDE</v>
          </cell>
          <cell r="P1376" t="str">
            <v>Pend</v>
          </cell>
          <cell r="Q1376" t="str">
            <v>KE</v>
          </cell>
          <cell r="R1376" t="str">
            <v>CN</v>
          </cell>
          <cell r="S1376" t="str">
            <v>3. 10 TO 20 DAYS</v>
          </cell>
          <cell r="T1376" t="str">
            <v>PENDING DECLARATION</v>
          </cell>
        </row>
        <row r="1377">
          <cell r="A1377" t="str">
            <v>CCLU6944972</v>
          </cell>
          <cell r="B1377">
            <v>40</v>
          </cell>
          <cell r="C1377">
            <v>44058</v>
          </cell>
          <cell r="D1377">
            <v>11</v>
          </cell>
          <cell r="E1377" t="str">
            <v>COSU6269159715</v>
          </cell>
          <cell r="F1377" t="str">
            <v>ICDN</v>
          </cell>
          <cell r="G1377" t="str">
            <v>M0A/50/02/2</v>
          </cell>
          <cell r="H1377">
            <v>0</v>
          </cell>
          <cell r="I1377">
            <v>0</v>
          </cell>
          <cell r="J1377">
            <v>0</v>
          </cell>
          <cell r="K1377" t="str">
            <v>Pend</v>
          </cell>
          <cell r="L1377" t="str">
            <v>Pend</v>
          </cell>
          <cell r="M1377" t="str">
            <v>Pend</v>
          </cell>
          <cell r="N1377" t="str">
            <v>Pend</v>
          </cell>
          <cell r="O1377" t="str">
            <v>LED BULB   ISSA +0736290990  PLACE OF DELIVERY PORT CLEARANCE</v>
          </cell>
          <cell r="P1377" t="str">
            <v>Pend</v>
          </cell>
          <cell r="Q1377" t="str">
            <v>KE</v>
          </cell>
          <cell r="R1377" t="str">
            <v>CN</v>
          </cell>
          <cell r="S1377" t="str">
            <v>3. 10 TO 20 DAYS</v>
          </cell>
          <cell r="T1377" t="str">
            <v>PENDING DECLARATION</v>
          </cell>
        </row>
        <row r="1378">
          <cell r="A1378" t="str">
            <v>MSKU5541744</v>
          </cell>
          <cell r="B1378">
            <v>20</v>
          </cell>
          <cell r="C1378">
            <v>44058</v>
          </cell>
          <cell r="D1378">
            <v>11</v>
          </cell>
          <cell r="E1378" t="str">
            <v>204019600</v>
          </cell>
          <cell r="F1378" t="str">
            <v>ICDN</v>
          </cell>
          <cell r="G1378" t="str">
            <v>FIRE</v>
          </cell>
          <cell r="H1378">
            <v>0</v>
          </cell>
          <cell r="I1378">
            <v>0</v>
          </cell>
          <cell r="J1378">
            <v>0</v>
          </cell>
          <cell r="K1378" t="str">
            <v>Pend</v>
          </cell>
          <cell r="L1378" t="str">
            <v>Pend</v>
          </cell>
          <cell r="M1378" t="str">
            <v>Pend</v>
          </cell>
          <cell r="N1378" t="str">
            <v>Pend</v>
          </cell>
          <cell r="O1378" t="str">
            <v>DETTOL LIQUID ASSORTED 4400 CARTONS  N W   22800 KG  G W   24364 KG INTRANSIT TO ICD EMBAKASI NAIROBI</v>
          </cell>
          <cell r="P1378" t="str">
            <v>Pend</v>
          </cell>
          <cell r="Q1378" t="str">
            <v>KE</v>
          </cell>
          <cell r="R1378" t="str">
            <v>EG</v>
          </cell>
          <cell r="S1378" t="str">
            <v>3. 10 TO 20 DAYS</v>
          </cell>
          <cell r="T1378" t="str">
            <v>PENDING DECLARATION</v>
          </cell>
        </row>
        <row r="1379">
          <cell r="A1379" t="str">
            <v>MRKU7597397</v>
          </cell>
          <cell r="B1379">
            <v>20</v>
          </cell>
          <cell r="C1379">
            <v>44058</v>
          </cell>
          <cell r="D1379">
            <v>11</v>
          </cell>
          <cell r="E1379" t="str">
            <v>204019600</v>
          </cell>
          <cell r="F1379" t="str">
            <v>ICDN</v>
          </cell>
          <cell r="G1379" t="str">
            <v>FIRE</v>
          </cell>
          <cell r="H1379">
            <v>0</v>
          </cell>
          <cell r="I1379">
            <v>0</v>
          </cell>
          <cell r="J1379">
            <v>0</v>
          </cell>
          <cell r="K1379" t="str">
            <v>Pend</v>
          </cell>
          <cell r="L1379" t="str">
            <v>Pend</v>
          </cell>
          <cell r="M1379" t="str">
            <v>Pend</v>
          </cell>
          <cell r="N1379" t="str">
            <v>Pend</v>
          </cell>
          <cell r="O1379" t="str">
            <v>DETTOL LIQUID ASSORTED 4400 CARTONS  N W   22800 KG  G W   24364 KG INTRANSIT TO ICD EMBAKASI NAIROBI</v>
          </cell>
          <cell r="P1379" t="str">
            <v>Pend</v>
          </cell>
          <cell r="Q1379" t="str">
            <v>KE</v>
          </cell>
          <cell r="R1379" t="str">
            <v>EG</v>
          </cell>
          <cell r="S1379" t="str">
            <v>3. 10 TO 20 DAYS</v>
          </cell>
          <cell r="T1379" t="str">
            <v>PENDING DECLARATION</v>
          </cell>
        </row>
        <row r="1380">
          <cell r="A1380" t="str">
            <v>WFHU1167368</v>
          </cell>
          <cell r="B1380">
            <v>20</v>
          </cell>
          <cell r="C1380">
            <v>44058</v>
          </cell>
          <cell r="D1380">
            <v>11</v>
          </cell>
          <cell r="E1380" t="str">
            <v>203756096</v>
          </cell>
          <cell r="F1380" t="str">
            <v>ICDN</v>
          </cell>
          <cell r="G1380" t="str">
            <v>A1B/07/04/1</v>
          </cell>
          <cell r="H1380" t="str">
            <v>2020</v>
          </cell>
          <cell r="I1380" t="str">
            <v>ICD</v>
          </cell>
          <cell r="J1380">
            <v>226073</v>
          </cell>
          <cell r="K1380" t="str">
            <v>BASCO PRODUCTS K LTD</v>
          </cell>
          <cell r="L1380" t="str">
            <v>RAPID KATE SERVICES LIMITED</v>
          </cell>
          <cell r="M1380">
            <v>44054.704386574071</v>
          </cell>
          <cell r="N1380" t="str">
            <v>Pend</v>
          </cell>
          <cell r="O1380" t="str">
            <v>POLCARB 90 IN 25KG BAGS  800 BAGS ON 20 PALLETS  NT  20 000 TONNE    A PPLICABLE FREE TIME 12 DAYS COMBINED DETENTION   DEMURRAGE  AT  PORT O F DISCHARGE   PLACE OF DELIVERY      INTRANSIT TO ICD EMBAKASI NAIROBI</v>
          </cell>
          <cell r="P1380" t="str">
            <v>C4</v>
          </cell>
          <cell r="Q1380" t="str">
            <v>KE</v>
          </cell>
          <cell r="R1380" t="str">
            <v>AE</v>
          </cell>
          <cell r="S1380" t="str">
            <v>3. 10 TO 20 DAYS</v>
          </cell>
          <cell r="T1380" t="str">
            <v>RELEASE PROCESS</v>
          </cell>
        </row>
        <row r="1381">
          <cell r="A1381" t="str">
            <v>MRKU6484307</v>
          </cell>
          <cell r="B1381">
            <v>40</v>
          </cell>
          <cell r="C1381">
            <v>44058</v>
          </cell>
          <cell r="D1381">
            <v>11</v>
          </cell>
          <cell r="E1381" t="str">
            <v>203809519</v>
          </cell>
          <cell r="F1381" t="str">
            <v>ICDN</v>
          </cell>
          <cell r="G1381" t="str">
            <v>M1B/02/02/2</v>
          </cell>
          <cell r="H1381">
            <v>0</v>
          </cell>
          <cell r="I1381">
            <v>0</v>
          </cell>
          <cell r="J1381">
            <v>0</v>
          </cell>
          <cell r="K1381" t="str">
            <v>Pend</v>
          </cell>
          <cell r="L1381" t="str">
            <v>Pend</v>
          </cell>
          <cell r="M1381" t="str">
            <v>Pend</v>
          </cell>
          <cell r="N1381" t="str">
            <v>Pend</v>
          </cell>
          <cell r="O1381" t="str">
            <v>LOTUS SL VERTICAL MULTIDECK 920 3750 2020 MM   LOTUS ML VERTICAL MULTI DECK 920 2500 2020 MM   SIDE PANEL FOR VERTICAL MULTIDECK   JASMINE CO OKIE PASTRY RAYON 800 1250 1350 MM   JASMINE CAKE CASE RAYON 800 1250 1350 MM   HINGED DOOR   CAG 4035 1 2 24 PIPE 3500 EVAPARATOR   CAG 403 5 1 2 24 PIPE 2250 EVAPARATOR    HS CODE   841850190000   761090900012  940320809000   841899900000   841  869001000</v>
          </cell>
          <cell r="P1381" t="str">
            <v>Pend</v>
          </cell>
          <cell r="Q1381" t="str">
            <v>KE</v>
          </cell>
          <cell r="R1381" t="str">
            <v>TR</v>
          </cell>
          <cell r="S1381" t="str">
            <v>3. 10 TO 20 DAYS</v>
          </cell>
          <cell r="T1381" t="str">
            <v>PENDING DECLARATION</v>
          </cell>
        </row>
        <row r="1382">
          <cell r="A1382" t="str">
            <v>AXIU1630660</v>
          </cell>
          <cell r="B1382">
            <v>40</v>
          </cell>
          <cell r="C1382">
            <v>44058</v>
          </cell>
          <cell r="D1382">
            <v>11</v>
          </cell>
          <cell r="E1382" t="str">
            <v>203966081</v>
          </cell>
          <cell r="F1382" t="str">
            <v>ICDN</v>
          </cell>
          <cell r="G1382" t="str">
            <v>M1B/80/03/1</v>
          </cell>
          <cell r="H1382" t="str">
            <v>2020</v>
          </cell>
          <cell r="I1382" t="str">
            <v>ICD</v>
          </cell>
          <cell r="J1382">
            <v>229458</v>
          </cell>
          <cell r="K1382" t="str">
            <v>UNICO GROUP LIMITED</v>
          </cell>
          <cell r="L1382" t="str">
            <v>TRADE LINK LOGISTICS LIMITED</v>
          </cell>
          <cell r="M1382">
            <v>44067.645428240743</v>
          </cell>
          <cell r="N1382" t="str">
            <v>Pend</v>
          </cell>
          <cell r="O1382" t="str">
            <v>PVC SHOES    FAX 86-579-85589502</v>
          </cell>
          <cell r="P1382" t="str">
            <v>C4</v>
          </cell>
          <cell r="Q1382" t="str">
            <v>KE</v>
          </cell>
          <cell r="R1382" t="str">
            <v>CN</v>
          </cell>
          <cell r="S1382" t="str">
            <v>3. 10 TO 20 DAYS</v>
          </cell>
          <cell r="T1382" t="str">
            <v>RELEASE PROCESS</v>
          </cell>
        </row>
        <row r="1383">
          <cell r="A1383" t="str">
            <v>SUDU7395107</v>
          </cell>
          <cell r="B1383">
            <v>20</v>
          </cell>
          <cell r="C1383">
            <v>44058</v>
          </cell>
          <cell r="D1383">
            <v>11</v>
          </cell>
          <cell r="E1383" t="str">
            <v>204019600</v>
          </cell>
          <cell r="F1383" t="str">
            <v>ICDN</v>
          </cell>
          <cell r="G1383" t="str">
            <v>M2B/23/02/2</v>
          </cell>
          <cell r="H1383">
            <v>0</v>
          </cell>
          <cell r="I1383">
            <v>0</v>
          </cell>
          <cell r="J1383">
            <v>0</v>
          </cell>
          <cell r="K1383" t="str">
            <v>Pend</v>
          </cell>
          <cell r="L1383" t="str">
            <v>Pend</v>
          </cell>
          <cell r="M1383" t="str">
            <v>Pend</v>
          </cell>
          <cell r="N1383" t="str">
            <v>Pend</v>
          </cell>
          <cell r="O1383" t="str">
            <v>DETTOL LIQUID ASSORTED 4400 CARTONS  N W   22800 KG  G W   24364 KG INTRANSIT TO ICD EMBAKASI NAIROBI</v>
          </cell>
          <cell r="P1383" t="str">
            <v>Pend</v>
          </cell>
          <cell r="Q1383" t="str">
            <v>KE</v>
          </cell>
          <cell r="R1383" t="str">
            <v>EG</v>
          </cell>
          <cell r="S1383" t="str">
            <v>3. 10 TO 20 DAYS</v>
          </cell>
          <cell r="T1383" t="str">
            <v>PENDING DECLARATION</v>
          </cell>
        </row>
        <row r="1384">
          <cell r="A1384" t="str">
            <v>CCLU6906587</v>
          </cell>
          <cell r="B1384">
            <v>40</v>
          </cell>
          <cell r="C1384">
            <v>44058</v>
          </cell>
          <cell r="D1384">
            <v>11</v>
          </cell>
          <cell r="E1384" t="str">
            <v>COSU6270082101</v>
          </cell>
          <cell r="F1384" t="str">
            <v>ICDN</v>
          </cell>
          <cell r="G1384" t="str">
            <v>SHED1</v>
          </cell>
          <cell r="H1384">
            <v>0</v>
          </cell>
          <cell r="I1384">
            <v>0</v>
          </cell>
          <cell r="J1384">
            <v>0</v>
          </cell>
          <cell r="K1384" t="str">
            <v>Pend</v>
          </cell>
          <cell r="L1384" t="str">
            <v>Pend</v>
          </cell>
          <cell r="M1384" t="str">
            <v>Pend</v>
          </cell>
          <cell r="N1384" t="str">
            <v>Pend</v>
          </cell>
          <cell r="O1384" t="str">
            <v>CHANDELIER PENDANT LIGHT    STREET LIGHT    CEILING LIGHT PANEL LIGHT   INDOOR WALL LAMP    OUTDOOR LAMP FLOOD LIGHT    ADVERTISING T-SHIRTS  ADVERTISING BALLPOINT PEN   ADVERTISING CAP   EMAIL  PETRONILLAHNDONGAH45    GMAIL COM  PLACE OF DELIVERY ICDE</v>
          </cell>
          <cell r="P1384" t="str">
            <v>Pend</v>
          </cell>
          <cell r="Q1384" t="str">
            <v>KE</v>
          </cell>
          <cell r="R1384" t="str">
            <v>CN</v>
          </cell>
          <cell r="S1384" t="str">
            <v>3. 10 TO 20 DAYS</v>
          </cell>
          <cell r="T1384" t="str">
            <v>PENDING DECLARATION</v>
          </cell>
        </row>
        <row r="1385">
          <cell r="A1385" t="str">
            <v>EGSU9045039</v>
          </cell>
          <cell r="B1385">
            <v>40</v>
          </cell>
          <cell r="C1385">
            <v>44058</v>
          </cell>
          <cell r="D1385">
            <v>11</v>
          </cell>
          <cell r="E1385" t="str">
            <v>149003384313</v>
          </cell>
          <cell r="F1385" t="str">
            <v>ICDN</v>
          </cell>
          <cell r="G1385" t="str">
            <v>SHED1</v>
          </cell>
          <cell r="H1385" t="str">
            <v>2020</v>
          </cell>
          <cell r="I1385" t="str">
            <v>ICD</v>
          </cell>
          <cell r="J1385">
            <v>228787</v>
          </cell>
          <cell r="K1385" t="str">
            <v>ANKE HOME APPLIANCE SERVICES LIMITED</v>
          </cell>
          <cell r="L1385" t="str">
            <v>SONGHONG FREIGHT SERVICES LIMITED</v>
          </cell>
          <cell r="M1385">
            <v>44064.658946759257</v>
          </cell>
          <cell r="N1385">
            <v>44067.622037037036</v>
          </cell>
          <cell r="O1385" t="str">
            <v>32LED TV CKD PETRONILLAHNDONGAH45 GMAIL COMN M 32LED TV CKD  PETRONILLAHNDONGAH45 GMAIL COM</v>
          </cell>
          <cell r="P1385" t="str">
            <v>C4</v>
          </cell>
          <cell r="Q1385" t="str">
            <v>KE</v>
          </cell>
          <cell r="R1385" t="str">
            <v>CN</v>
          </cell>
          <cell r="S1385" t="str">
            <v>3. 10 TO 20 DAYS</v>
          </cell>
          <cell r="T1385" t="str">
            <v>RELEASED BUT IN YARD</v>
          </cell>
        </row>
        <row r="1386">
          <cell r="A1386" t="str">
            <v>MRKU9499790</v>
          </cell>
          <cell r="B1386">
            <v>20</v>
          </cell>
          <cell r="C1386">
            <v>44058</v>
          </cell>
          <cell r="D1386">
            <v>11</v>
          </cell>
          <cell r="E1386" t="str">
            <v>204050079</v>
          </cell>
          <cell r="F1386" t="str">
            <v>ICDN</v>
          </cell>
          <cell r="G1386" t="str">
            <v>M1A/15/02/2</v>
          </cell>
          <cell r="H1386" t="str">
            <v>2020</v>
          </cell>
          <cell r="I1386" t="str">
            <v>ICD</v>
          </cell>
          <cell r="J1386">
            <v>226453</v>
          </cell>
          <cell r="K1386" t="str">
            <v>GLACIER PRODUCTS LTD C.O I AND M BANK LT</v>
          </cell>
          <cell r="L1386" t="str">
            <v>CARMEL MOUNT FREIGHT LOGISTICS K LIMITED</v>
          </cell>
          <cell r="M1386">
            <v>44055.607164351852</v>
          </cell>
          <cell r="N1386">
            <v>44062.404143518521</v>
          </cell>
          <cell r="O1386" t="str">
            <v>1X20 SD CONTAINING 02 WOODEN BOXES ONLY   1 UNIT PACK 101 FLOW WRAPPER MACHINE   HS CODE  8422300   IN NO  2030000103 DT  15-07-2020   SB NO     3915046       DT   19 07 2020   IE CODE NO  AAJCR6955M   IDF NO  E 2006341865    LC NO  IMPLC07 0941 20 DATE OF ISSUE 200611  TOTAL NET W T 990 000 KGS    INTRANSIT TO ICD EMBAKASI NAIROBI</v>
          </cell>
          <cell r="P1386" t="str">
            <v>C4</v>
          </cell>
          <cell r="Q1386" t="str">
            <v>KE</v>
          </cell>
          <cell r="R1386" t="str">
            <v>IN</v>
          </cell>
          <cell r="S1386" t="str">
            <v>3. 10 TO 20 DAYS</v>
          </cell>
          <cell r="T1386" t="str">
            <v>RELEASED BUT IN YARD</v>
          </cell>
        </row>
        <row r="1387">
          <cell r="A1387" t="str">
            <v>BMOU5008557</v>
          </cell>
          <cell r="B1387">
            <v>40</v>
          </cell>
          <cell r="C1387">
            <v>44058</v>
          </cell>
          <cell r="D1387">
            <v>11</v>
          </cell>
          <cell r="E1387" t="str">
            <v>143075182556</v>
          </cell>
          <cell r="F1387" t="str">
            <v>ICDN</v>
          </cell>
          <cell r="G1387" t="str">
            <v>M1A/34/02/2</v>
          </cell>
          <cell r="H1387" t="str">
            <v>2020</v>
          </cell>
          <cell r="I1387" t="str">
            <v>ICD</v>
          </cell>
          <cell r="J1387">
            <v>228881</v>
          </cell>
          <cell r="K1387" t="str">
            <v>CROWN SOLUTIONS LIMITED</v>
          </cell>
          <cell r="L1387" t="str">
            <v>INDUS LOGISTICS LIMITED</v>
          </cell>
          <cell r="M1387">
            <v>44067.868576388886</v>
          </cell>
          <cell r="N1387" t="str">
            <v>Pend</v>
          </cell>
          <cell r="O1387" t="str">
            <v>MADICAL PRODUCTS  OR 0721 200 400  SIMON WACHIRA CROWNKENYA COM  PIN  PO51194182B   OR 0721 200 400   SIMON WACHIRA CROWNKENYA COM   PIN  PO 51194182BN M MADICAL PRODUCTS   OR 0721 200 400   SIMON WACHIRA CROWNKENYA COM   PIN  PO51194182B    OR 0721 200 400    SIMON WACHIRA CROWNKENYA COM    PIN  PO51194182B</v>
          </cell>
          <cell r="P1387" t="str">
            <v>C4</v>
          </cell>
          <cell r="Q1387" t="str">
            <v>KE</v>
          </cell>
          <cell r="R1387" t="str">
            <v>CN</v>
          </cell>
          <cell r="S1387" t="str">
            <v>3. 10 TO 20 DAYS</v>
          </cell>
          <cell r="T1387" t="str">
            <v>RELEASE PROCESS</v>
          </cell>
        </row>
        <row r="1388">
          <cell r="A1388" t="str">
            <v>OOLU9170767</v>
          </cell>
          <cell r="B1388">
            <v>40</v>
          </cell>
          <cell r="C1388">
            <v>44058</v>
          </cell>
          <cell r="D1388">
            <v>11</v>
          </cell>
          <cell r="E1388" t="str">
            <v>OOLU2643315300</v>
          </cell>
          <cell r="F1388" t="str">
            <v>ICDN</v>
          </cell>
          <cell r="G1388" t="str">
            <v>M1A/42/02/1</v>
          </cell>
          <cell r="H1388" t="str">
            <v>2020</v>
          </cell>
          <cell r="I1388" t="str">
            <v>ICD</v>
          </cell>
          <cell r="J1388">
            <v>229539</v>
          </cell>
          <cell r="K1388" t="str">
            <v>BALAVAAN TRADING LIMITED</v>
          </cell>
          <cell r="L1388" t="str">
            <v>DON SIMON LIMITED</v>
          </cell>
          <cell r="M1388">
            <v>44067.695486111108</v>
          </cell>
          <cell r="N1388" t="str">
            <v>Pend</v>
          </cell>
          <cell r="O1388" t="str">
            <v>PLASTIC KITCHEN WARE PLASTIC CONTAINER   HS CODE 39241000 PLACE OF DELIVERY PORT CLEARANCE</v>
          </cell>
          <cell r="P1388" t="str">
            <v>C4</v>
          </cell>
          <cell r="Q1388" t="str">
            <v>KE</v>
          </cell>
          <cell r="R1388" t="str">
            <v>CN</v>
          </cell>
          <cell r="S1388" t="str">
            <v>3. 10 TO 20 DAYS</v>
          </cell>
          <cell r="T1388" t="str">
            <v>RELEASE PROCESS</v>
          </cell>
        </row>
        <row r="1389">
          <cell r="A1389" t="str">
            <v>APZU3854975</v>
          </cell>
          <cell r="B1389">
            <v>20</v>
          </cell>
          <cell r="C1389">
            <v>44058</v>
          </cell>
          <cell r="D1389">
            <v>11</v>
          </cell>
          <cell r="E1389" t="str">
            <v>CAD0421783</v>
          </cell>
          <cell r="F1389" t="str">
            <v>ICDN</v>
          </cell>
          <cell r="G1389" t="str">
            <v>Pend</v>
          </cell>
          <cell r="H1389" t="str">
            <v>2020</v>
          </cell>
          <cell r="I1389" t="str">
            <v>ICD</v>
          </cell>
          <cell r="J1389">
            <v>225678</v>
          </cell>
          <cell r="K1389" t="str">
            <v>SHABNAM INTERNATIONAL KENYA LIMITED</v>
          </cell>
          <cell r="L1389" t="str">
            <v>BOLLORE TRANSPORT AND LOGISTICS KENYA LI</v>
          </cell>
          <cell r="M1389">
            <v>44053.550983796296</v>
          </cell>
          <cell r="N1389">
            <v>44065.725011574075</v>
          </cell>
          <cell r="O1389" t="str">
            <v>SA1X20ST CONTAINER 445 FOUR HUNDRED FORTY FIVE PACKAGES ONLY  CONTAINING  1-FILE FITTING MACHANISM - HS CODE 83051000 2-3 HP SUMERSIBLE PUMP - HS CODE 84133030 3- 1 HP EXHOST FAN 24 SIZE HS CODE 84145990 4-NEW MACHINE FOR BOX FILE EYE LET FITTING WITH ACCE - HS CODE 84411090 5-NEW MACHINE BOX FILE CREASING WITH ACCES  HS CODE 84411090 6-MOULD FOR INJECTION MOULDING MACHINE HS CODE 84775900 7-DIE FOR PAPER CUTTING MACHINE HS CODE 84419000 8-NET  JALI  FOR TEA FILTER HS CODE 39232990 9-STICHING MACHINE WITH MOTOR  AND ACCES HS CODE 84522900 10-MICA SHEET HS CODE 68141020 11-SPRING FOR FILE FOLDERS HS CODE 83059090 INVOICE NO AIT-02 2020 DTD 27-05-2020 IEC CODE NO 0508074321 SHIPPING BILL NO 3644889 DTD 06-07-2020 FREIGHT PREPAID</v>
          </cell>
          <cell r="P1389" t="str">
            <v>C4</v>
          </cell>
          <cell r="Q1389" t="str">
            <v>KE</v>
          </cell>
          <cell r="R1389" t="str">
            <v>IN</v>
          </cell>
          <cell r="S1389" t="str">
            <v>3. 10 TO 20 DAYS</v>
          </cell>
          <cell r="T1389" t="str">
            <v>RELEASED BUT IN YARD</v>
          </cell>
        </row>
        <row r="1390">
          <cell r="A1390" t="str">
            <v>EGSU9049857</v>
          </cell>
          <cell r="B1390">
            <v>40</v>
          </cell>
          <cell r="C1390">
            <v>44058</v>
          </cell>
          <cell r="D1390">
            <v>11</v>
          </cell>
          <cell r="E1390" t="str">
            <v>101050009049</v>
          </cell>
          <cell r="F1390" t="str">
            <v>ICDN</v>
          </cell>
          <cell r="G1390" t="str">
            <v>M2A/42/03/1</v>
          </cell>
          <cell r="H1390">
            <v>0</v>
          </cell>
          <cell r="I1390">
            <v>0</v>
          </cell>
          <cell r="J1390">
            <v>0</v>
          </cell>
          <cell r="K1390" t="str">
            <v>Pend</v>
          </cell>
          <cell r="L1390" t="str">
            <v>Pend</v>
          </cell>
          <cell r="M1390" t="str">
            <v>Pend</v>
          </cell>
          <cell r="N1390" t="str">
            <v>Pend</v>
          </cell>
          <cell r="O1390" t="str">
            <v>1X40HQ CONTAINER CONTAINSKITCHEN EQUIPMENTSSTEAM GENERATOR  BOILER  - 81 KW GAS MODEL  WITH ACCESSORIESSTEAM GENERATOR  BOILER  - 54 KW  GAS MODEL  WITH ACCESSORIES150 LTRS VESSEL  MADE OUT OF SS 304 200 LTR VES SEL MADE OUT OF SS 304 250 LTR VESSEL  MADE OUT OF SS 30420 PACKAGES 1X40HQ CONTAINER CONTAINS KITCHEN EQUIPMENTS STEAM GENERATOR  BOILER  - 81 KW  GAS MODEL  WITH ACCESSORIES STEAM GENERATOR  BOILER  - 54 KW  GAS MODEL  WITH ACCESSORIES 150 LTRS VESSEL  MADE OUT OF SS 304  200 LTR VESSEL MADE OUT OF SS 304  250 LTR VESSEL  MADE OUT OF SS 304 200 LTRS VESSEL  DOUBLE JACKETED  MADE OUTOF SS 304 250 LTRS VESSEL  DOUBLE JACKETED  MADE OUT OF SS 304  300 LTRS VESSEL  DOUBLE JACKETED  MADE OUT OF SS 304  HS CODE 84021990   73211290 SB NO 3721295 DATED  10 07 2020 NET WEIGHT  2429 00 KGS INVOICE NO EXP 040 DATE  04 07 2020 BUYERS ORD NO  IM20149 DATE  10 06 2020 LC NO   002FLCDA200033 DATE  26 06 2020 ORIGINAL B L  NAIROBI  KENYA  TEL  254202095888  254713444000 FAX   254202095883 EM</v>
          </cell>
          <cell r="P1390" t="str">
            <v>Pend</v>
          </cell>
          <cell r="Q1390" t="str">
            <v>KE</v>
          </cell>
          <cell r="R1390" t="str">
            <v>IN</v>
          </cell>
          <cell r="S1390" t="str">
            <v>3. 10 TO 20 DAYS</v>
          </cell>
          <cell r="T1390" t="str">
            <v>PENDING DECLARATION</v>
          </cell>
        </row>
        <row r="1391">
          <cell r="A1391" t="str">
            <v>GESU6895823</v>
          </cell>
          <cell r="B1391">
            <v>40</v>
          </cell>
          <cell r="C1391">
            <v>44058</v>
          </cell>
          <cell r="D1391">
            <v>11</v>
          </cell>
          <cell r="E1391" t="str">
            <v>SHZ2911187C</v>
          </cell>
          <cell r="F1391" t="str">
            <v>ICDN</v>
          </cell>
          <cell r="G1391" t="str">
            <v>M2A/76/01/3</v>
          </cell>
          <cell r="H1391" t="str">
            <v>2020</v>
          </cell>
          <cell r="I1391" t="str">
            <v>ICD</v>
          </cell>
          <cell r="J1391">
            <v>228592</v>
          </cell>
          <cell r="K1391" t="str">
            <v>MEDIHEAL CANCER AND HEART CARE LIMITED</v>
          </cell>
          <cell r="L1391" t="str">
            <v>DHL GLOBAL FORWARDING KENYA LIMITED</v>
          </cell>
          <cell r="M1391" t="str">
            <v>Pend</v>
          </cell>
          <cell r="N1391" t="str">
            <v>Pend</v>
          </cell>
          <cell r="O1391" t="str">
            <v>2 PCS SET  METAL ALUMINIUM CASE   PU - LIGHT GREY COLOUR HS CODE 9401 79 00 ERGONOMIC HIGH BACK MESH REVOLVING CHAIR WITH CASTOR AND ALUMINIUM BASE  PLASTIC HANDLES HS CODE 9401 79 00 GREEN FABRIC LOW BACK CHAIR WITH PLASTIC BLACK HANDLES  ALUMINIUM BASE AND CASTORS - HS CODE 9401 79 00 MDF WALNUT VENEERED CENTRE TABLE 1200x600X450 MM HS CODE 9403 60 00 MDF WALNUT VENEERED TEA TABLE STOOLS 600x600X450 MM HS CODE 9403 60 00 FREIGHT PREPAID</v>
          </cell>
          <cell r="P1391" t="str">
            <v>C4</v>
          </cell>
          <cell r="Q1391" t="str">
            <v>KE</v>
          </cell>
          <cell r="R1391" t="str">
            <v>CN</v>
          </cell>
          <cell r="S1391" t="str">
            <v>3. 10 TO 20 DAYS</v>
          </cell>
          <cell r="T1391" t="str">
            <v>PENDING DPC</v>
          </cell>
        </row>
        <row r="1392">
          <cell r="A1392" t="str">
            <v>CSLU2000297</v>
          </cell>
          <cell r="B1392">
            <v>20</v>
          </cell>
          <cell r="C1392">
            <v>44059</v>
          </cell>
          <cell r="D1392">
            <v>10</v>
          </cell>
          <cell r="E1392" t="str">
            <v>COSU6270077770</v>
          </cell>
          <cell r="F1392" t="str">
            <v>ICDN</v>
          </cell>
          <cell r="G1392" t="str">
            <v>SHED1</v>
          </cell>
          <cell r="H1392" t="str">
            <v>2020</v>
          </cell>
          <cell r="I1392" t="str">
            <v>ICD</v>
          </cell>
          <cell r="J1392">
            <v>227804</v>
          </cell>
          <cell r="K1392" t="str">
            <v>MEERA CONSTRUCTION LIMITED</v>
          </cell>
          <cell r="L1392" t="str">
            <v>EXPEDITERS CARGO LOGISTICS LIMITED</v>
          </cell>
          <cell r="M1392">
            <v>44062.518506944441</v>
          </cell>
          <cell r="N1392">
            <v>44068.6643287037</v>
          </cell>
          <cell r="O1392" t="str">
            <v>STEEL RAISED FLOOR  PIN P051221151J  PLACE OF DELIVERY ICDE</v>
          </cell>
          <cell r="P1392" t="str">
            <v>C4</v>
          </cell>
          <cell r="Q1392" t="str">
            <v>KE</v>
          </cell>
          <cell r="R1392" t="str">
            <v>CN</v>
          </cell>
          <cell r="S1392" t="str">
            <v>3. 10 TO 20 DAYS</v>
          </cell>
          <cell r="T1392" t="str">
            <v>RELEASED BUT IN YARD</v>
          </cell>
        </row>
        <row r="1393">
          <cell r="A1393" t="str">
            <v>HASU1483764</v>
          </cell>
          <cell r="B1393">
            <v>20</v>
          </cell>
          <cell r="C1393">
            <v>44059</v>
          </cell>
          <cell r="D1393">
            <v>10</v>
          </cell>
          <cell r="E1393" t="str">
            <v>203677464</v>
          </cell>
          <cell r="F1393" t="str">
            <v>ICDN</v>
          </cell>
          <cell r="G1393" t="str">
            <v>FIRE</v>
          </cell>
          <cell r="H1393" t="str">
            <v>2020</v>
          </cell>
          <cell r="I1393" t="str">
            <v>ICD</v>
          </cell>
          <cell r="J1393">
            <v>226100</v>
          </cell>
          <cell r="K1393" t="str">
            <v>KIPKELION CORNER LTD</v>
          </cell>
          <cell r="L1393" t="str">
            <v>RELIABLE FREIGHT SERVICES LIMITED</v>
          </cell>
          <cell r="M1393">
            <v>44068.501284722224</v>
          </cell>
          <cell r="N1393">
            <v>44068.723715277774</v>
          </cell>
          <cell r="O1393" t="str">
            <v>HYDRAULIC GEAR PUMP  AIR FILTER  OIL FILTER  FUEL FILTER  HYDRAULIC FI LTER    HS CODE  8413 91 00 00 00  8421 31 00 90 00  8421 23 00 00 00</v>
          </cell>
          <cell r="P1393" t="str">
            <v>C4</v>
          </cell>
          <cell r="Q1393" t="str">
            <v>KE</v>
          </cell>
          <cell r="R1393" t="str">
            <v>TR</v>
          </cell>
          <cell r="S1393" t="str">
            <v>3. 10 TO 20 DAYS</v>
          </cell>
          <cell r="T1393" t="str">
            <v>RELEASED BUT IN YARD</v>
          </cell>
        </row>
        <row r="1394">
          <cell r="A1394" t="str">
            <v>CSNU1474344</v>
          </cell>
          <cell r="B1394">
            <v>20</v>
          </cell>
          <cell r="C1394">
            <v>44059</v>
          </cell>
          <cell r="D1394">
            <v>10</v>
          </cell>
          <cell r="E1394" t="str">
            <v>COSU6269661250W</v>
          </cell>
          <cell r="F1394" t="str">
            <v>ICDN</v>
          </cell>
          <cell r="G1394" t="str">
            <v>A1B/43/06/2</v>
          </cell>
          <cell r="H1394" t="str">
            <v>2020</v>
          </cell>
          <cell r="I1394" t="str">
            <v>ICD</v>
          </cell>
          <cell r="J1394">
            <v>228468</v>
          </cell>
          <cell r="K1394" t="str">
            <v>CROWN SOLUTIONS LIMITED - CROWN HEALTHCA</v>
          </cell>
          <cell r="L1394" t="str">
            <v>INDUS LOGISTICS LIMITED</v>
          </cell>
          <cell r="M1394">
            <v>44067.821157407408</v>
          </cell>
          <cell r="N1394" t="str">
            <v>Pend</v>
          </cell>
          <cell r="O1394" t="str">
            <v>PIROXICAM CAPSULES INDOMETHACIN CAPSULES DOXYCYCLINE CAPSULES    NAIROBI KENYA  PIN  P051194182B   TEL  254 730 131158   FINANCE CROWNKENYA COM     ATTN   VINOD NAIR    PIN  P051437600X   TEL  254 202 7644448  MOBILE  254 790 487589   VNAIR 20CUBE COM  PLACE OF DELIVERY ICDE</v>
          </cell>
          <cell r="P1394" t="str">
            <v>C4</v>
          </cell>
          <cell r="Q1394" t="str">
            <v>KE</v>
          </cell>
          <cell r="R1394" t="str">
            <v>CN</v>
          </cell>
          <cell r="S1394" t="str">
            <v>3. 10 TO 20 DAYS</v>
          </cell>
          <cell r="T1394" t="str">
            <v>RELEASE PROCESS</v>
          </cell>
        </row>
        <row r="1395">
          <cell r="A1395" t="str">
            <v>OOLU1987914</v>
          </cell>
          <cell r="B1395">
            <v>20</v>
          </cell>
          <cell r="C1395">
            <v>44059</v>
          </cell>
          <cell r="D1395">
            <v>10</v>
          </cell>
          <cell r="E1395" t="str">
            <v>COSU6270077770</v>
          </cell>
          <cell r="F1395" t="str">
            <v>ICDN</v>
          </cell>
          <cell r="G1395" t="str">
            <v>CFS1</v>
          </cell>
          <cell r="H1395" t="str">
            <v>2020</v>
          </cell>
          <cell r="I1395" t="str">
            <v>ICD</v>
          </cell>
          <cell r="J1395">
            <v>227804</v>
          </cell>
          <cell r="K1395" t="str">
            <v>MEERA CONSTRUCTION LIMITED</v>
          </cell>
          <cell r="L1395" t="str">
            <v>EXPEDITERS CARGO LOGISTICS LIMITED</v>
          </cell>
          <cell r="M1395">
            <v>44062.518506944441</v>
          </cell>
          <cell r="N1395">
            <v>44068.6643287037</v>
          </cell>
          <cell r="O1395" t="str">
            <v>STEEL RAISED FLOOR  PIN P051221151J  PLACE OF DELIVERY ICDE</v>
          </cell>
          <cell r="P1395" t="str">
            <v>C4</v>
          </cell>
          <cell r="Q1395" t="str">
            <v>KE</v>
          </cell>
          <cell r="R1395" t="str">
            <v>CN</v>
          </cell>
          <cell r="S1395" t="str">
            <v>3. 10 TO 20 DAYS</v>
          </cell>
          <cell r="T1395" t="str">
            <v>RELEASED BUT IN YARD</v>
          </cell>
        </row>
        <row r="1396">
          <cell r="A1396" t="str">
            <v>TCKU3294070</v>
          </cell>
          <cell r="B1396">
            <v>20</v>
          </cell>
          <cell r="C1396">
            <v>44059</v>
          </cell>
          <cell r="D1396">
            <v>10</v>
          </cell>
          <cell r="E1396" t="str">
            <v>203836173</v>
          </cell>
          <cell r="F1396" t="str">
            <v>ICDN</v>
          </cell>
          <cell r="G1396" t="str">
            <v>A2B/31/03/2</v>
          </cell>
          <cell r="H1396">
            <v>0</v>
          </cell>
          <cell r="I1396">
            <v>0</v>
          </cell>
          <cell r="J1396">
            <v>0</v>
          </cell>
          <cell r="K1396" t="str">
            <v>Pend</v>
          </cell>
          <cell r="L1396" t="str">
            <v>Pend</v>
          </cell>
          <cell r="M1396" t="str">
            <v>Pend</v>
          </cell>
          <cell r="N1396" t="str">
            <v>Pend</v>
          </cell>
          <cell r="O1396" t="str">
            <v>DETTOL SOAP ASSORTED 4660 CARTONS  N W   31455 KG  G W   33179 2 KG INTRANSIT TO ICD EMBAKASI NAIROBI</v>
          </cell>
          <cell r="P1396" t="str">
            <v>Pend</v>
          </cell>
          <cell r="Q1396" t="str">
            <v>KE</v>
          </cell>
          <cell r="R1396" t="str">
            <v>EG</v>
          </cell>
          <cell r="S1396" t="str">
            <v>3. 10 TO 20 DAYS</v>
          </cell>
          <cell r="T1396" t="str">
            <v>PENDING DECLARATION</v>
          </cell>
        </row>
        <row r="1397">
          <cell r="A1397" t="str">
            <v>MRKU9515320</v>
          </cell>
          <cell r="B1397">
            <v>20</v>
          </cell>
          <cell r="C1397">
            <v>44059</v>
          </cell>
          <cell r="D1397">
            <v>10</v>
          </cell>
          <cell r="E1397" t="str">
            <v>910945878</v>
          </cell>
          <cell r="F1397" t="str">
            <v>ICDN</v>
          </cell>
          <cell r="G1397" t="str">
            <v>M0A/19/02/2</v>
          </cell>
          <cell r="H1397" t="str">
            <v>2020</v>
          </cell>
          <cell r="I1397" t="str">
            <v>ICD</v>
          </cell>
          <cell r="J1397">
            <v>226627</v>
          </cell>
          <cell r="K1397" t="str">
            <v>SAFARICOM LIMITED</v>
          </cell>
          <cell r="L1397" t="str">
            <v>ACCELER GLOBAL LOGISTICS LIMITED</v>
          </cell>
          <cell r="M1397">
            <v>44056.370752314811</v>
          </cell>
          <cell r="N1397">
            <v>44067.728680555556</v>
          </cell>
          <cell r="O1397" t="str">
            <v>ELECTRONICS  ELECTRONIC APPLIANCES  AUDIO  VIDEO     INTRANSIT TO ICD EMBAKASI NAIROBI</v>
          </cell>
          <cell r="P1397" t="str">
            <v>C4</v>
          </cell>
          <cell r="Q1397" t="str">
            <v>KE</v>
          </cell>
          <cell r="R1397" t="str">
            <v>SE</v>
          </cell>
          <cell r="S1397" t="str">
            <v>3. 10 TO 20 DAYS</v>
          </cell>
          <cell r="T1397" t="str">
            <v>RELEASED BUT IN YARD</v>
          </cell>
        </row>
        <row r="1398">
          <cell r="A1398" t="str">
            <v>MRKU0843945</v>
          </cell>
          <cell r="B1398">
            <v>40</v>
          </cell>
          <cell r="C1398">
            <v>44059</v>
          </cell>
          <cell r="D1398">
            <v>10</v>
          </cell>
          <cell r="E1398" t="str">
            <v>910896879</v>
          </cell>
          <cell r="F1398" t="str">
            <v>ICDN</v>
          </cell>
          <cell r="G1398" t="str">
            <v>A4C/12/02/2</v>
          </cell>
          <cell r="H1398">
            <v>0</v>
          </cell>
          <cell r="I1398">
            <v>0</v>
          </cell>
          <cell r="J1398">
            <v>0</v>
          </cell>
          <cell r="K1398" t="str">
            <v>Pend</v>
          </cell>
          <cell r="L1398" t="str">
            <v>Pend</v>
          </cell>
          <cell r="M1398" t="str">
            <v>Pend</v>
          </cell>
          <cell r="N1398" t="str">
            <v>Pend</v>
          </cell>
          <cell r="O1398"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P1398" t="str">
            <v>Pend</v>
          </cell>
          <cell r="Q1398" t="str">
            <v>KE</v>
          </cell>
          <cell r="R1398" t="str">
            <v>NL</v>
          </cell>
          <cell r="S1398" t="str">
            <v>3. 10 TO 20 DAYS</v>
          </cell>
          <cell r="T1398" t="str">
            <v>PENDING DECLARATION</v>
          </cell>
        </row>
        <row r="1399">
          <cell r="A1399" t="str">
            <v>TGHU4498476</v>
          </cell>
          <cell r="B1399">
            <v>40</v>
          </cell>
          <cell r="C1399">
            <v>44059</v>
          </cell>
          <cell r="D1399">
            <v>10</v>
          </cell>
          <cell r="E1399" t="str">
            <v>910896879</v>
          </cell>
          <cell r="F1399" t="str">
            <v>ICDN</v>
          </cell>
          <cell r="G1399" t="str">
            <v>A4C/16/01/2</v>
          </cell>
          <cell r="H1399">
            <v>0</v>
          </cell>
          <cell r="I1399">
            <v>0</v>
          </cell>
          <cell r="J1399">
            <v>0</v>
          </cell>
          <cell r="K1399" t="str">
            <v>Pend</v>
          </cell>
          <cell r="L1399" t="str">
            <v>Pend</v>
          </cell>
          <cell r="M1399" t="str">
            <v>Pend</v>
          </cell>
          <cell r="N1399" t="str">
            <v>Pend</v>
          </cell>
          <cell r="O1399"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P1399" t="str">
            <v>Pend</v>
          </cell>
          <cell r="Q1399" t="str">
            <v>KE</v>
          </cell>
          <cell r="R1399" t="str">
            <v>NL</v>
          </cell>
          <cell r="S1399" t="str">
            <v>3. 10 TO 20 DAYS</v>
          </cell>
          <cell r="T1399" t="str">
            <v>PENDING DECLARATION</v>
          </cell>
        </row>
        <row r="1400">
          <cell r="A1400" t="str">
            <v>MSKU0971172</v>
          </cell>
          <cell r="B1400">
            <v>40</v>
          </cell>
          <cell r="C1400">
            <v>44059</v>
          </cell>
          <cell r="D1400">
            <v>10</v>
          </cell>
          <cell r="E1400" t="str">
            <v>607133049</v>
          </cell>
          <cell r="F1400" t="str">
            <v>ICDN</v>
          </cell>
          <cell r="G1400" t="str">
            <v>A4C/04/01/1</v>
          </cell>
          <cell r="H1400" t="str">
            <v>2020</v>
          </cell>
          <cell r="I1400" t="str">
            <v>ICD</v>
          </cell>
          <cell r="J1400">
            <v>224298</v>
          </cell>
          <cell r="K1400" t="str">
            <v>ATC KENYA OPERATIONS LIMITED</v>
          </cell>
          <cell r="L1400" t="str">
            <v>AGILITY LOGISTICS LIMITED</v>
          </cell>
          <cell r="M1400">
            <v>44047.900312500002</v>
          </cell>
          <cell r="N1400" t="str">
            <v>Pend</v>
          </cell>
          <cell r="O1400" t="str">
            <v>300 FIBREBOARD BOX  4G  X 52 16 KG    300 LITHIUM ION BATTERIE  S EACH BATTERY IN EACH FIBREBOARD   PLACED ON 25 PALLETS OVERP  ACK USED CON TAINING  UN3480    NEW LITHIUM ION BATTERIES    CL   ASS 9    P G  NA    MARINE POLLUTANT  NO    FLASH POINT  NA     EMS  F-A  S-I</v>
          </cell>
          <cell r="P1400" t="str">
            <v>C4</v>
          </cell>
          <cell r="Q1400" t="str">
            <v>KE</v>
          </cell>
          <cell r="R1400" t="str">
            <v>MX</v>
          </cell>
          <cell r="S1400" t="str">
            <v>3. 10 TO 20 DAYS</v>
          </cell>
          <cell r="T1400" t="str">
            <v>RELEASE PROCESS</v>
          </cell>
        </row>
        <row r="1401">
          <cell r="A1401" t="str">
            <v>MRKU0100087</v>
          </cell>
          <cell r="B1401">
            <v>40</v>
          </cell>
          <cell r="C1401">
            <v>44059</v>
          </cell>
          <cell r="D1401">
            <v>10</v>
          </cell>
          <cell r="E1401" t="str">
            <v>910896879</v>
          </cell>
          <cell r="F1401" t="str">
            <v>ICDN</v>
          </cell>
          <cell r="G1401" t="str">
            <v>A4C/08/02/2</v>
          </cell>
          <cell r="H1401">
            <v>0</v>
          </cell>
          <cell r="I1401">
            <v>0</v>
          </cell>
          <cell r="J1401">
            <v>0</v>
          </cell>
          <cell r="K1401" t="str">
            <v>Pend</v>
          </cell>
          <cell r="L1401" t="str">
            <v>Pend</v>
          </cell>
          <cell r="M1401" t="str">
            <v>Pend</v>
          </cell>
          <cell r="N1401" t="str">
            <v>Pend</v>
          </cell>
          <cell r="O1401"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P1401" t="str">
            <v>Pend</v>
          </cell>
          <cell r="Q1401" t="str">
            <v>KE</v>
          </cell>
          <cell r="R1401" t="str">
            <v>NL</v>
          </cell>
          <cell r="S1401" t="str">
            <v>3. 10 TO 20 DAYS</v>
          </cell>
          <cell r="T1401" t="str">
            <v>PENDING DECLARATION</v>
          </cell>
        </row>
        <row r="1402">
          <cell r="A1402" t="str">
            <v>MRKU0416429</v>
          </cell>
          <cell r="B1402">
            <v>40</v>
          </cell>
          <cell r="C1402">
            <v>44059</v>
          </cell>
          <cell r="D1402">
            <v>10</v>
          </cell>
          <cell r="E1402" t="str">
            <v>910896879</v>
          </cell>
          <cell r="F1402" t="str">
            <v>ICDN</v>
          </cell>
          <cell r="G1402" t="str">
            <v>A4C/12/03/2</v>
          </cell>
          <cell r="H1402">
            <v>0</v>
          </cell>
          <cell r="I1402">
            <v>0</v>
          </cell>
          <cell r="J1402">
            <v>0</v>
          </cell>
          <cell r="K1402" t="str">
            <v>Pend</v>
          </cell>
          <cell r="L1402" t="str">
            <v>Pend</v>
          </cell>
          <cell r="M1402" t="str">
            <v>Pend</v>
          </cell>
          <cell r="N1402" t="str">
            <v>Pend</v>
          </cell>
          <cell r="O1402"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P1402" t="str">
            <v>Pend</v>
          </cell>
          <cell r="Q1402" t="str">
            <v>KE</v>
          </cell>
          <cell r="R1402" t="str">
            <v>NL</v>
          </cell>
          <cell r="S1402" t="str">
            <v>3. 10 TO 20 DAYS</v>
          </cell>
          <cell r="T1402" t="str">
            <v>PENDING DECLARATION</v>
          </cell>
        </row>
        <row r="1403">
          <cell r="A1403" t="str">
            <v>TCKU3898620</v>
          </cell>
          <cell r="B1403">
            <v>20</v>
          </cell>
          <cell r="C1403">
            <v>44059</v>
          </cell>
          <cell r="D1403">
            <v>10</v>
          </cell>
          <cell r="E1403" t="str">
            <v>EPIRINDMUM211993</v>
          </cell>
          <cell r="F1403" t="str">
            <v>ICDN</v>
          </cell>
          <cell r="G1403" t="str">
            <v>A1B/73/03/1</v>
          </cell>
          <cell r="H1403" t="str">
            <v>2020</v>
          </cell>
          <cell r="I1403" t="str">
            <v>ICD</v>
          </cell>
          <cell r="J1403">
            <v>227198</v>
          </cell>
          <cell r="K1403" t="str">
            <v>ELYS CHEMICAL INDUSTRIES LTD</v>
          </cell>
          <cell r="L1403" t="str">
            <v>K B FREIGHTERS LIMITED</v>
          </cell>
          <cell r="M1403">
            <v>44067.687245370369</v>
          </cell>
          <cell r="N1403" t="str">
            <v>Pend</v>
          </cell>
          <cell r="O1403" t="str">
            <v>1 X STANDARD 20  CONTAINER SAID TO CONTAIN TOTAL  518 BOXES  TOTAL FIVE HUNDRED AND EIGHTEEN BOXES ONLY  427 BOXES PHARMACEUTICAL PACKAGING MATERIAL ALL PRINTED CARTONS ON WHITE BOARD ELYS NAIROBI 1 427 TO 54 427 54 BOXES X 1600 PCS ELOGYL 100ML SUSP CTN CODE NO- E 4 C 00 55 427 TO 59 427 05 BOXES X 16800 PCS ELOGYL 200MG 100 TABS LEAFLET CODE NO- E 6 LL 00 60 427 TO 60 427 01 BOXES X 2400 PCS ELOGYL 200MG 100 TABS LEAFLET CODE NO- E 6 LL 00 61 427 TO 138 427 78 BOXES X 900 PCS OTHER CARGO DESCRIPTION AS PER ISSUED OBL HOUSE HOUSE GOODS IN TRANSIT TO ICD EMBAKASI TBL</v>
          </cell>
          <cell r="P1403" t="str">
            <v>C4</v>
          </cell>
          <cell r="Q1403" t="str">
            <v>KE</v>
          </cell>
          <cell r="R1403" t="str">
            <v>IN</v>
          </cell>
          <cell r="S1403" t="str">
            <v>3. 10 TO 20 DAYS</v>
          </cell>
          <cell r="T1403" t="str">
            <v>RELEASE PROCESS</v>
          </cell>
        </row>
        <row r="1404">
          <cell r="A1404" t="str">
            <v>MRKU9798338</v>
          </cell>
          <cell r="B1404">
            <v>20</v>
          </cell>
          <cell r="C1404">
            <v>44059</v>
          </cell>
          <cell r="D1404">
            <v>10</v>
          </cell>
          <cell r="E1404" t="str">
            <v>910975417</v>
          </cell>
          <cell r="F1404" t="str">
            <v>ICDN</v>
          </cell>
          <cell r="G1404" t="str">
            <v>A4D/03/03/1</v>
          </cell>
          <cell r="H1404">
            <v>0</v>
          </cell>
          <cell r="I1404">
            <v>0</v>
          </cell>
          <cell r="J1404">
            <v>0</v>
          </cell>
          <cell r="K1404" t="str">
            <v>Pend</v>
          </cell>
          <cell r="L1404" t="str">
            <v>Pend</v>
          </cell>
          <cell r="M1404" t="str">
            <v>Pend</v>
          </cell>
          <cell r="N1404" t="str">
            <v>Pend</v>
          </cell>
          <cell r="O1404" t="str">
            <v>1 X 20 FT CONTAINER  TOTAL PACKAGES   576 CARBUOYS 576 NOS NEW HDPE CARBOUYS  OF 35 KGS EACH   UNPALLATISED   FIVE HU NDRED SEVENTY SIX CARBOUYS ONLY    GLACIAL ACETIC ACID 99 8  MIN    HS CODE  2915 21 00  IDF NO  20EMKIM000071265  IMDG CODE NO 8100   UN NO  2789   CLASS  8   PACKING GROUP  II   FLASH POINT  40 DEG C       TOTAL GROSS WT  21139 200 KGS  TOTAL NET WT   20160 000 KGS    S BILL NO 3706522 DT   9 7 2020  FREIGHT PREPAID    APPLICABLE FREE TIME 14 DAY S COMBINED DETENTION   DEMURRAGE  AT  PORT OF DISCHARGE   PLACE OF DEL IVERY    MOBILE NO   254 0720 309811   254 0722 333020  FAX  00254-205 52575 -     EMAIL ID  INFO DIAMONDCHEMICALS CO KE</v>
          </cell>
          <cell r="P1404" t="str">
            <v>Pend</v>
          </cell>
          <cell r="Q1404" t="str">
            <v>KE</v>
          </cell>
          <cell r="R1404" t="str">
            <v>IN</v>
          </cell>
          <cell r="S1404" t="str">
            <v>3. 10 TO 20 DAYS</v>
          </cell>
          <cell r="T1404" t="str">
            <v>PENDING DECLARATION</v>
          </cell>
        </row>
        <row r="1405">
          <cell r="A1405" t="str">
            <v>GAOU6258159</v>
          </cell>
          <cell r="B1405">
            <v>40</v>
          </cell>
          <cell r="C1405">
            <v>44059</v>
          </cell>
          <cell r="D1405">
            <v>10</v>
          </cell>
          <cell r="E1405" t="str">
            <v>143000211087</v>
          </cell>
          <cell r="F1405" t="str">
            <v>ICDN</v>
          </cell>
          <cell r="G1405" t="str">
            <v>SHED1</v>
          </cell>
          <cell r="H1405" t="str">
            <v>2020</v>
          </cell>
          <cell r="I1405" t="str">
            <v>ICD</v>
          </cell>
          <cell r="J1405">
            <v>227015</v>
          </cell>
          <cell r="K1405" t="str">
            <v>SOLAR PANDA KENYA LIMITED</v>
          </cell>
          <cell r="L1405" t="str">
            <v>TRANS AFRICA LOGISTICS LIMITED</v>
          </cell>
          <cell r="M1405" t="str">
            <v>Pend</v>
          </cell>
          <cell r="N1405" t="str">
            <v>Pend</v>
          </cell>
          <cell r="O1405" t="str">
            <v>SOLAR PANDA TV PREMIUM KITHS CODE 85414000--PIN NUMBER P051646440I--TE L   1  416 910 6580--FAX   1  416 910 6580--CONTACT  ANDY KEITH--SOLAR PANDAKENYA GMAIL COM---TEL   254 740 090 087---FAX    254 740 090 087N M SOLAR PANDA TV PREMIUM KIT HS CODE 85414000 --PIN NUMBER P051646440I --TEL   1  416 910 6580 --FAX   1  416 910 6580 --CONTACT  ANDY KEITH --SOLARPANDAKENYA GMAIL COM ---TEL   254 740 090 087 ---FAX    254 740 090 087 ---CONTACT DAVID WAKABA ---MOBILE   254 721 999983 ---INFO MODESTINTL-LOGISTICS COM</v>
          </cell>
          <cell r="P1405" t="str">
            <v>C4</v>
          </cell>
          <cell r="Q1405" t="str">
            <v>KE</v>
          </cell>
          <cell r="R1405" t="str">
            <v>CN</v>
          </cell>
          <cell r="S1405" t="str">
            <v>3. 10 TO 20 DAYS</v>
          </cell>
          <cell r="T1405" t="str">
            <v>PENDING DPC</v>
          </cell>
        </row>
        <row r="1406">
          <cell r="A1406" t="str">
            <v>CAIU3855085</v>
          </cell>
          <cell r="B1406">
            <v>20</v>
          </cell>
          <cell r="C1406">
            <v>44059</v>
          </cell>
          <cell r="D1406">
            <v>10</v>
          </cell>
          <cell r="E1406" t="str">
            <v>DXB0506703</v>
          </cell>
          <cell r="F1406" t="str">
            <v>ICDN</v>
          </cell>
          <cell r="G1406" t="str">
            <v>A2B/21/03/2</v>
          </cell>
          <cell r="H1406">
            <v>0</v>
          </cell>
          <cell r="I1406">
            <v>0</v>
          </cell>
          <cell r="J1406">
            <v>0</v>
          </cell>
          <cell r="K1406" t="str">
            <v>Pend</v>
          </cell>
          <cell r="L1406" t="str">
            <v>Pend</v>
          </cell>
          <cell r="M1406" t="str">
            <v>Pend</v>
          </cell>
          <cell r="N1406" t="str">
            <v>Pend</v>
          </cell>
          <cell r="O1406" t="str">
            <v>1X20 FCL STC  BASE OIL SN 500  NET WEIGHT  20140 00 KGS 1X20 FCL STC  BASE OIL SN 500  NET WEIGHT  19985 00 KGS 1X20 FCL STC  BASE OIL SN 500  NET WEIGHT  19985 00 KGS PACKING  FLEXI BAGS  TOTAL  3 FLEXI BAGS IN 3 CONTAINER LC NO  1335IMLC21679 DATED 03 07 2020 PROFORMA INVOICE NO PSFZC-1064 DATED 01 07 2020 HS CODE  2710 19 59 00 TOTAL GROSS WEIGHT  60 410 MT TOTAL NET WEIGHT  60 110 MT IDF NO  E2007358463 FREIGHT PREPAID BL WILL BE SWITCHED AT AHMEDABAD GUJARAT 2ND NOTIFY PARTY  THE FEDERAL BANK LTD GROUND FLOOR GOKULESH 2  R C DUTT ROAD  ALKAPURI  VADODARA  GUJARAT 390007 INDIA</v>
          </cell>
          <cell r="P1406" t="str">
            <v>Pend</v>
          </cell>
          <cell r="Q1406" t="str">
            <v>KE</v>
          </cell>
          <cell r="R1406" t="str">
            <v>AE</v>
          </cell>
          <cell r="S1406" t="str">
            <v>3. 10 TO 20 DAYS</v>
          </cell>
          <cell r="T1406" t="str">
            <v>PENDING DECLARATION</v>
          </cell>
        </row>
        <row r="1407">
          <cell r="A1407" t="str">
            <v>TLLU2559355</v>
          </cell>
          <cell r="B1407">
            <v>20</v>
          </cell>
          <cell r="C1407">
            <v>44059</v>
          </cell>
          <cell r="D1407">
            <v>10</v>
          </cell>
          <cell r="E1407" t="str">
            <v>HLCUDX3200737858</v>
          </cell>
          <cell r="F1407" t="str">
            <v>ICDN</v>
          </cell>
          <cell r="G1407" t="str">
            <v>Pend</v>
          </cell>
          <cell r="H1407" t="str">
            <v>2020</v>
          </cell>
          <cell r="I1407" t="str">
            <v>ICD</v>
          </cell>
          <cell r="J1407">
            <v>224783</v>
          </cell>
          <cell r="K1407" t="str">
            <v>SUPER MANUFACTURERS LTD</v>
          </cell>
          <cell r="L1407" t="str">
            <v>MURANGA FORWARDERS LTD</v>
          </cell>
          <cell r="M1407">
            <v>44047.838333333333</v>
          </cell>
          <cell r="N1407">
            <v>44063.766342592593</v>
          </cell>
          <cell r="O1407" t="str">
            <v>UNSATURATED POLYESTER RESIN OP 90602-PA  NET 50 DRUMS X 225 KGS  IP 90604-PA   NET 15 DRUMS X 225 KGS   UNSATURATED POLYESTER RESIN ST  NET 15 DRUMS X 190 KGS   IMCO CLASS   3   UN NO   1866  NET WEIGHT  17 475 MT  GROSS WEIGHT  18 435 MT ED NO  303-05374663-20  HS-CODE   39 01 20</v>
          </cell>
          <cell r="P1407" t="str">
            <v>C4</v>
          </cell>
          <cell r="Q1407" t="str">
            <v>KE</v>
          </cell>
          <cell r="R1407" t="str">
            <v>AE</v>
          </cell>
          <cell r="S1407" t="str">
            <v>3. 10 TO 20 DAYS</v>
          </cell>
          <cell r="T1407" t="str">
            <v>RELEASED BUT IN YARD</v>
          </cell>
        </row>
        <row r="1408">
          <cell r="A1408" t="str">
            <v>TLLU2384684</v>
          </cell>
          <cell r="B1408">
            <v>20</v>
          </cell>
          <cell r="C1408">
            <v>44059</v>
          </cell>
          <cell r="D1408">
            <v>10</v>
          </cell>
          <cell r="E1408" t="str">
            <v>TST260029</v>
          </cell>
          <cell r="F1408" t="str">
            <v>ICDN</v>
          </cell>
          <cell r="G1408" t="str">
            <v>DG1</v>
          </cell>
          <cell r="H1408">
            <v>0</v>
          </cell>
          <cell r="I1408">
            <v>0</v>
          </cell>
          <cell r="J1408">
            <v>0</v>
          </cell>
          <cell r="K1408" t="str">
            <v>Pend</v>
          </cell>
          <cell r="L1408" t="str">
            <v>Pend</v>
          </cell>
          <cell r="M1408" t="str">
            <v>Pend</v>
          </cell>
          <cell r="N1408" t="str">
            <v>Pend</v>
          </cell>
          <cell r="O1408" t="str">
            <v>METHYLENE CHLORIDE  UN 1593  CLASS 6 1  TOTAL NET WEIGHT 21 6 MT  PACK ING  PACKED IN 270 KG STEEL DRUM  CARGO IN TRANSIT TO KAMPALA UGANDA ON CONSIGNEE RISK ACCOUNT AND RESPONSIBILITY</v>
          </cell>
          <cell r="P1408" t="str">
            <v>Pend</v>
          </cell>
          <cell r="Q1408" t="str">
            <v>UG</v>
          </cell>
          <cell r="R1408" t="str">
            <v>AE</v>
          </cell>
          <cell r="S1408" t="str">
            <v>3. 10 TO 20 DAYS</v>
          </cell>
          <cell r="T1408" t="str">
            <v>PENDING DECLARATION</v>
          </cell>
        </row>
        <row r="1409">
          <cell r="A1409" t="str">
            <v>DFSU1243760</v>
          </cell>
          <cell r="B1409">
            <v>20</v>
          </cell>
          <cell r="C1409">
            <v>44059</v>
          </cell>
          <cell r="D1409">
            <v>10</v>
          </cell>
          <cell r="E1409" t="str">
            <v>MEDUJ1369357</v>
          </cell>
          <cell r="F1409" t="str">
            <v>ICDN</v>
          </cell>
          <cell r="G1409" t="str">
            <v>A4D/27/01/1</v>
          </cell>
          <cell r="H1409">
            <v>0</v>
          </cell>
          <cell r="I1409">
            <v>0</v>
          </cell>
          <cell r="J1409">
            <v>0</v>
          </cell>
          <cell r="K1409" t="str">
            <v>Pend</v>
          </cell>
          <cell r="L1409" t="str">
            <v>Pend</v>
          </cell>
          <cell r="M1409" t="str">
            <v>Pend</v>
          </cell>
          <cell r="N1409" t="str">
            <v>Pend</v>
          </cell>
          <cell r="O1409" t="str">
            <v>NON-HAZARDOOUS CARGO GW  5970KGS and NW  5440KGS 1 X 20GP CONTAINER STC 2 PALLETS OF HAZARDOUS CARGOAND 10 PALLETS OF NON-HAZARDOUS CARGO  CLEANING  SANITIZING  AND MAINTENANCE PRODUCTS FOR INSTITUTIONAL FOOD  BEVERAGES AND INDUSTRIAL APPLICATIONS  UN3267  CLASS 8  PGIII  CORROSIVE  LIQUID  BASIS  ORGANIC N O S  5 PLASTIC DRUMS 1H1  GW  1261KGS and NW  1250KGS 1 X 20GP STC 8 PALLETS AND8 LOOSE BOXES OF HAZARDOUS CARGO AND 1 PALLET OF NON-HAZARDOUS CARGO  CLEANING SANITIZING AND MAINTENANCE PRODUCTS FOR INSTITUTIONAL  FOOD  BEVERAGES AND INDUSTRIAL APPLICATIONS   UN3082  CLASS 8  PGIII  ENVIRONMENTALLY HAZARDOUS SUBSTANCE  LIQUID  N O S  8 XFIBREBOARD BOXES 4G X 20L  GW  230KGS and NW  160KGS 2 PLASTIC DRUMS 1H1  GW 396KGS and NT  370KGS    1PLASTIC DRUM COVERED WITHSTEEL FRAME 31HA1 GW  1013KGS and NW  953KGS    26 PLASTIC DRUMS 1H1 GW  5200KGSand NW  5018KGS  UN3259  CLASS 8  PGIII  AMINES  SOLID  CORROSIVE  N O S  2 STEEL DRUMS 1A1 GW  426KGS  NW  340KGS NON-HAZARDOUS CARGO - 1 XPLASTIC DRUM - GW  91KGS andNW  65KGS</v>
          </cell>
          <cell r="P1409" t="str">
            <v>Pend</v>
          </cell>
          <cell r="Q1409" t="str">
            <v>KE</v>
          </cell>
          <cell r="R1409" t="str">
            <v>ZA</v>
          </cell>
          <cell r="S1409" t="str">
            <v>3. 10 TO 20 DAYS</v>
          </cell>
          <cell r="T1409" t="str">
            <v>PENDING DECLARATION</v>
          </cell>
        </row>
        <row r="1410">
          <cell r="A1410" t="str">
            <v>KKFU8104967</v>
          </cell>
          <cell r="B1410">
            <v>40</v>
          </cell>
          <cell r="C1410">
            <v>44059</v>
          </cell>
          <cell r="D1410">
            <v>10</v>
          </cell>
          <cell r="E1410" t="str">
            <v>CANA18724300</v>
          </cell>
          <cell r="F1410" t="str">
            <v>ICDN</v>
          </cell>
          <cell r="G1410" t="str">
            <v>M1A/66/02/2</v>
          </cell>
          <cell r="H1410" t="str">
            <v>2020</v>
          </cell>
          <cell r="I1410" t="str">
            <v>ICD</v>
          </cell>
          <cell r="J1410">
            <v>228084</v>
          </cell>
          <cell r="K1410" t="str">
            <v>HUAWEI TECHNOLOGIES KENYA CO LTD</v>
          </cell>
          <cell r="L1410" t="str">
            <v>BOLLORE TRANSPORT AND LOGISTICS KENYA LI</v>
          </cell>
          <cell r="M1410" t="str">
            <v>Pend</v>
          </cell>
          <cell r="N1410" t="str">
            <v>Pend</v>
          </cell>
          <cell r="O1410" t="str">
            <v>2X40HQ CONTAINERS STC 1096 CARTONS 641 CARTONS GLASS BOTTLE 1 300 00KGS 6 10CBM 109CTNS CIRCULAR KICKSTAND 102 40KGS 0 25CBM 8CTNSFOLDING UMBRELLA 2380 00KGS 7 00CBM 174CTNS STAINLESS STEEL THERMOS 1131 00KGS 5 38CBM 78CTNS CANVAS SHOPPING BAG412 5KGS 1 83CBM 33CTNS SPEAKER 741 00KGS 3 83CBM 65CTNS HEADSET 1948 00KGS  19 34CBM 174CTNS455 CARTONS SPEAKER 610 00KGS 8 47CBM DATA CABLE 60 00KGS 0 84CBMCIRCULAR KICKSTAND 57 00KGS 0 79CBM PACKAGE 1002 00KGS 13 90CBM GLASS BOTTLE2 237 00KGS 17 59CBM DATA CABLE 118 00KGS 0 93CBM CANVAS SHOPPING BAG 647 00KGS 5 09CBMPACKAGE 1 548 00KGS 12 17CBM PORT CLEARANCE</v>
          </cell>
          <cell r="P1410" t="str">
            <v>C4</v>
          </cell>
          <cell r="Q1410" t="str">
            <v>KE</v>
          </cell>
          <cell r="R1410" t="str">
            <v>CN</v>
          </cell>
          <cell r="S1410" t="str">
            <v>3. 10 TO 20 DAYS</v>
          </cell>
          <cell r="T1410" t="str">
            <v>PENDING DPC</v>
          </cell>
        </row>
        <row r="1411">
          <cell r="A1411" t="str">
            <v>TCNU4386474</v>
          </cell>
          <cell r="B1411">
            <v>40</v>
          </cell>
          <cell r="C1411">
            <v>44059</v>
          </cell>
          <cell r="D1411">
            <v>10</v>
          </cell>
          <cell r="E1411" t="str">
            <v>EPIRCHNSHN266599</v>
          </cell>
          <cell r="F1411" t="str">
            <v>ICDN</v>
          </cell>
          <cell r="G1411" t="str">
            <v>M1A/58/02/1</v>
          </cell>
          <cell r="H1411" t="str">
            <v>2020</v>
          </cell>
          <cell r="I1411" t="str">
            <v>ICD</v>
          </cell>
          <cell r="J1411">
            <v>227319</v>
          </cell>
          <cell r="K1411" t="str">
            <v>ASTRAL INDUSTRIES LIMITED</v>
          </cell>
          <cell r="L1411" t="str">
            <v>INDUS LOGISTICS LIMITED</v>
          </cell>
          <cell r="M1411">
            <v>44067.693935185183</v>
          </cell>
          <cell r="N1411" t="str">
            <v>Pend</v>
          </cell>
          <cell r="O1411" t="str">
            <v>1 X HIGH CUBE 40  CONTAINER SAID TO CONTAIN TOTAL  45   FORTY-FIVE ONLY   PACKAGES ZHOUXIANG WELDING MACHINE COMPLETE WITH ACCESSORIES MIG-200 WELDING MACHINE COMPLETE WITH ACCESSORIES ML-250 WELDING MACHINE HOUSE HOUSE GOOD IN TRANSIT TO NAIROBI VIA  MOMBASA   MERCHANT HAULAGE</v>
          </cell>
          <cell r="P1411" t="str">
            <v>C4</v>
          </cell>
          <cell r="Q1411" t="str">
            <v>KE</v>
          </cell>
          <cell r="R1411" t="str">
            <v>CN</v>
          </cell>
          <cell r="S1411" t="str">
            <v>3. 10 TO 20 DAYS</v>
          </cell>
          <cell r="T1411" t="str">
            <v>RELEASE PROCESS</v>
          </cell>
        </row>
        <row r="1412">
          <cell r="A1412" t="str">
            <v>FBLU0211881</v>
          </cell>
          <cell r="B1412">
            <v>40</v>
          </cell>
          <cell r="C1412">
            <v>44059</v>
          </cell>
          <cell r="D1412">
            <v>10</v>
          </cell>
          <cell r="E1412" t="str">
            <v>520000138068</v>
          </cell>
          <cell r="F1412" t="str">
            <v>ICDN</v>
          </cell>
          <cell r="G1412" t="str">
            <v>M1A/50/02/1</v>
          </cell>
          <cell r="H1412" t="str">
            <v>2020</v>
          </cell>
          <cell r="I1412" t="str">
            <v>ICD</v>
          </cell>
          <cell r="J1412">
            <v>228586</v>
          </cell>
          <cell r="K1412" t="str">
            <v>HIGHLANDS PLANTS LIMITED</v>
          </cell>
          <cell r="L1412" t="str">
            <v>TOTAL PLUS BUREAU CO LTD</v>
          </cell>
          <cell r="M1412">
            <v>44064.654305555552</v>
          </cell>
          <cell r="N1412" t="str">
            <v>Pend</v>
          </cell>
          <cell r="O1412" t="str">
            <v>EN-M3 PEATMOSS MIXTURE  PACKED IN 20BIG BALES  EN-M3 PEATMOSS MIXTURE  PACKED IN 20 BIG BALES</v>
          </cell>
          <cell r="P1412" t="str">
            <v>C4</v>
          </cell>
          <cell r="Q1412" t="str">
            <v>KE</v>
          </cell>
          <cell r="R1412" t="str">
            <v>NL</v>
          </cell>
          <cell r="S1412" t="str">
            <v>3. 10 TO 20 DAYS</v>
          </cell>
          <cell r="T1412" t="str">
            <v>RELEASE PROCESS</v>
          </cell>
        </row>
        <row r="1413">
          <cell r="A1413" t="str">
            <v>KKFU8098083</v>
          </cell>
          <cell r="B1413">
            <v>40</v>
          </cell>
          <cell r="C1413">
            <v>44059</v>
          </cell>
          <cell r="D1413">
            <v>10</v>
          </cell>
          <cell r="E1413" t="str">
            <v>CANA18724300</v>
          </cell>
          <cell r="F1413" t="str">
            <v>ICDN</v>
          </cell>
          <cell r="G1413" t="str">
            <v>M1A/42/03/1</v>
          </cell>
          <cell r="H1413" t="str">
            <v>2020</v>
          </cell>
          <cell r="I1413" t="str">
            <v>ICD</v>
          </cell>
          <cell r="J1413">
            <v>228084</v>
          </cell>
          <cell r="K1413" t="str">
            <v>HUAWEI TECHNOLOGIES KENYA CO LTD</v>
          </cell>
          <cell r="L1413" t="str">
            <v>BOLLORE TRANSPORT AND LOGISTICS KENYA LI</v>
          </cell>
          <cell r="M1413" t="str">
            <v>Pend</v>
          </cell>
          <cell r="N1413" t="str">
            <v>Pend</v>
          </cell>
          <cell r="O1413" t="str">
            <v>2X40HQ CONTAINERS STC 1096 CARTONS 641 CARTONS GLASS BOTTLE 1 300 00KGS 6 10CBM 109CTNS CIRCULAR KICKSTAND 102 40KGS 0 25CBM 8CTNSFOLDING UMBRELLA 2380 00KGS 7 00CBM 174CTNS STAINLESS STEEL THERMOS 1131 00KGS 5 38CBM 78CTNS CANVAS SHOPPING BAG412 5KGS 1 83CBM 33CTNS SPEAKER 741 00KGS 3 83CBM 65CTNS HEADSET 1948 00KGS  19 34CBM 174CTNS455 CARTONS SPEAKER 610 00KGS 8 47CBM DATA CABLE 60 00KGS 0 84CBMCIRCULAR KICKSTAND 57 00KGS 0 79CBM PACKAGE 1002 00KGS 13 90CBM GLASS BOTTLE2 237 00KGS 17 59CBM DATA CABLE 118 00KGS 0 93CBM CANVAS SHOPPING BAG 647 00KGS 5 09CBMPACKAGE 1 548 00KGS 12 17CBM PORT CLEARANCE</v>
          </cell>
          <cell r="P1413" t="str">
            <v>C4</v>
          </cell>
          <cell r="Q1413" t="str">
            <v>KE</v>
          </cell>
          <cell r="R1413" t="str">
            <v>CN</v>
          </cell>
          <cell r="S1413" t="str">
            <v>3. 10 TO 20 DAYS</v>
          </cell>
          <cell r="T1413" t="str">
            <v>PENDING DPC</v>
          </cell>
        </row>
        <row r="1414">
          <cell r="A1414" t="str">
            <v>BMOU4620866</v>
          </cell>
          <cell r="B1414">
            <v>40</v>
          </cell>
          <cell r="C1414">
            <v>44059</v>
          </cell>
          <cell r="D1414">
            <v>10</v>
          </cell>
          <cell r="E1414" t="str">
            <v>146000561988</v>
          </cell>
          <cell r="F1414" t="str">
            <v>ICDN</v>
          </cell>
          <cell r="G1414" t="str">
            <v>A2C/24/04/3</v>
          </cell>
          <cell r="H1414" t="str">
            <v>2020</v>
          </cell>
          <cell r="I1414" t="str">
            <v>ICD</v>
          </cell>
          <cell r="J1414">
            <v>227527</v>
          </cell>
          <cell r="K1414" t="str">
            <v>ECOLOGICAL INDUSTRIES LIMITED</v>
          </cell>
          <cell r="L1414" t="str">
            <v>COLLINS AND TIFANY LIMITED</v>
          </cell>
          <cell r="M1414" t="str">
            <v>Pend</v>
          </cell>
          <cell r="N1414" t="str">
            <v>Pend</v>
          </cell>
          <cell r="O1414" t="str">
            <v>FRONT TAPEADL NONWOVENBREATHABLE PE FILMSUPER ABSORBENT POLYMERBAGPULP   254 0711 099999PO BOX 38720-00600EMAIL ECOLOGICALLTD YAHOO COMN M FRONT TAPE ADL NONWOVEN BREATHABLE PE FILM SUPER ABSORBENT POLYMER BAG PULP   254 0711 099999 PO BOX 38720-00600 EMAIL ECOLOGICALLTD YAHOO COM MOBILE PHONE  254799955555</v>
          </cell>
          <cell r="P1414" t="str">
            <v>C4</v>
          </cell>
          <cell r="Q1414" t="str">
            <v>KE</v>
          </cell>
          <cell r="R1414" t="str">
            <v>CN</v>
          </cell>
          <cell r="S1414" t="str">
            <v>3. 10 TO 20 DAYS</v>
          </cell>
          <cell r="T1414" t="str">
            <v>PENDING DPC</v>
          </cell>
        </row>
        <row r="1415">
          <cell r="A1415" t="str">
            <v>DFSU6729708</v>
          </cell>
          <cell r="B1415">
            <v>40</v>
          </cell>
          <cell r="C1415">
            <v>44059</v>
          </cell>
          <cell r="D1415">
            <v>10</v>
          </cell>
          <cell r="E1415" t="str">
            <v>TA0PT5498800</v>
          </cell>
          <cell r="F1415" t="str">
            <v>ICDN</v>
          </cell>
          <cell r="G1415" t="str">
            <v>CFS1E</v>
          </cell>
          <cell r="H1415" t="str">
            <v>2020</v>
          </cell>
          <cell r="I1415" t="str">
            <v>ICD</v>
          </cell>
          <cell r="J1415">
            <v>227348</v>
          </cell>
          <cell r="K1415" t="str">
            <v>MOBI TYRES AND AUTOSERV LIMITED</v>
          </cell>
          <cell r="L1415" t="str">
            <v>DHL GLOBAL FORWARDING KENYA LIMITED</v>
          </cell>
          <cell r="M1415" t="str">
            <v>Pend</v>
          </cell>
          <cell r="N1415" t="str">
            <v>Pend</v>
          </cell>
          <cell r="O1415" t="str">
            <v>1X40HC CONTAINER STC 1090 PIECES TYRE PORT CLEARANCE</v>
          </cell>
          <cell r="P1415" t="str">
            <v>C4</v>
          </cell>
          <cell r="Q1415" t="str">
            <v>KE</v>
          </cell>
          <cell r="R1415" t="str">
            <v>CN</v>
          </cell>
          <cell r="S1415" t="str">
            <v>3. 10 TO 20 DAYS</v>
          </cell>
          <cell r="T1415" t="str">
            <v>PENDING DPC</v>
          </cell>
        </row>
        <row r="1416">
          <cell r="A1416" t="str">
            <v>BMOU5910767</v>
          </cell>
          <cell r="B1416">
            <v>40</v>
          </cell>
          <cell r="C1416">
            <v>44059</v>
          </cell>
          <cell r="D1416">
            <v>10</v>
          </cell>
          <cell r="E1416" t="str">
            <v>SHZ2911279</v>
          </cell>
          <cell r="F1416" t="str">
            <v>ICDN</v>
          </cell>
          <cell r="G1416" t="str">
            <v>M0A/66/03/2</v>
          </cell>
          <cell r="H1416" t="str">
            <v>2020</v>
          </cell>
          <cell r="I1416" t="str">
            <v>ICD</v>
          </cell>
          <cell r="J1416">
            <v>228789</v>
          </cell>
          <cell r="K1416" t="str">
            <v>GREENLIGHT PLANET KENYA LIMITED</v>
          </cell>
          <cell r="L1416" t="str">
            <v>GENERAL CARGO SERVICES LTD</v>
          </cell>
          <cell r="M1416" t="str">
            <v>Pend</v>
          </cell>
          <cell r="N1416" t="str">
            <v>Pend</v>
          </cell>
          <cell r="O1416" t="str">
            <v>SOLAR PANEL SOLAR LAMPS USB CABLE SET ANTENNA HS CODE 940550  greenlightplanet com Mobile Number  +254 737 493 890 ATTN  Edwin Gichia FREIGHT PREPAID</v>
          </cell>
          <cell r="P1416" t="str">
            <v>C4</v>
          </cell>
          <cell r="Q1416" t="str">
            <v>KE</v>
          </cell>
          <cell r="R1416" t="str">
            <v>CN</v>
          </cell>
          <cell r="S1416" t="str">
            <v>3. 10 TO 20 DAYS</v>
          </cell>
          <cell r="T1416" t="str">
            <v>PENDING DPC</v>
          </cell>
        </row>
        <row r="1417">
          <cell r="A1417" t="str">
            <v>CMAU5994502</v>
          </cell>
          <cell r="B1417">
            <v>40</v>
          </cell>
          <cell r="C1417">
            <v>44059</v>
          </cell>
          <cell r="D1417">
            <v>10</v>
          </cell>
          <cell r="E1417" t="str">
            <v>AMC0914039</v>
          </cell>
          <cell r="F1417" t="str">
            <v>ICDN</v>
          </cell>
          <cell r="G1417" t="str">
            <v>M0A/50/03/2</v>
          </cell>
          <cell r="H1417" t="str">
            <v>2020</v>
          </cell>
          <cell r="I1417" t="str">
            <v>MSA</v>
          </cell>
          <cell r="J1417">
            <v>7607927</v>
          </cell>
          <cell r="K1417" t="str">
            <v>XYLON MOTORS LIMITED</v>
          </cell>
          <cell r="L1417" t="str">
            <v>AGILITY LOGISTICS LIMITED</v>
          </cell>
          <cell r="M1417">
            <v>44062.415636574071</v>
          </cell>
          <cell r="N1417" t="str">
            <v>Pend</v>
          </cell>
          <cell r="O1417" t="str">
            <v>9 X 40 HC FCL CONTAINER TOTAL 83 PACKAGES  TOTAL EIGHTY THREE PACKAGES ONLY  6 UNITS MAHINDRA SCORPIO PICK UP DC 2 2mHawk 4WD RHD - S6 CKD PACKAGE Capacity- 2179ccGVW - 3150 Kgs Engine Year Of Manufacture-2020 Model Code-HVR4JMCABRJ-KAW001Colour - White 6 SETS OF MATERIAL SUPPLIED SUBJECT TO KENYAN CUSTOMS LEGAL NOTICE No 489 -6 QTY 6 UNITS MAHINDRA SCORPIO PICK UP DC 2 2mHawk 4WD RHD - S6 CKD PACKAGE Engine Capacity- 2179ccGVW - 3150 Kgs Year Of Manufacture-2020 Model Code-HVR4JMCABRJ-KSK001Colour - Silver 6 SETS OF MATERIAL SUPPLIED SUBJECT TO KENYAN CUSTOMS LEGAL NOTICE No 489- 6 QTY RHD - S6 CKD PACKAGE Engine Capacity- 2179ccGVW - 3150 kgs Year Of Manufacture-2020 Model Code-CVR2JMCABRJ-KAW002Colour - White 6 SETS OF MATERIAL SUPPLIED SUBJECT TO KENYAN CUSTOMS LEGAL NOTICE No 489- 6 QTY IDF No E2007366080 BANK GUARANTEE NO  5522603005 PRESHIPMENT INV NO  EX01212700001666</v>
          </cell>
          <cell r="P1417" t="str">
            <v>C4</v>
          </cell>
          <cell r="Q1417" t="str">
            <v>KE</v>
          </cell>
          <cell r="R1417" t="str">
            <v>IN</v>
          </cell>
          <cell r="S1417" t="str">
            <v>3. 10 TO 20 DAYS</v>
          </cell>
          <cell r="T1417" t="str">
            <v>RELEASE PROCESS</v>
          </cell>
        </row>
        <row r="1418">
          <cell r="A1418" t="str">
            <v>EITU0082511</v>
          </cell>
          <cell r="B1418">
            <v>20</v>
          </cell>
          <cell r="C1418">
            <v>44059</v>
          </cell>
          <cell r="D1418">
            <v>10</v>
          </cell>
          <cell r="E1418" t="str">
            <v>503090006131</v>
          </cell>
          <cell r="F1418" t="str">
            <v>ICDN</v>
          </cell>
          <cell r="G1418" t="str">
            <v>Pend</v>
          </cell>
          <cell r="H1418" t="str">
            <v>2020</v>
          </cell>
          <cell r="I1418" t="str">
            <v>ICD</v>
          </cell>
          <cell r="J1418">
            <v>227079</v>
          </cell>
          <cell r="K1418" t="str">
            <v>JUBAILI AGROTEC LIMITED</v>
          </cell>
          <cell r="L1418" t="str">
            <v>INDEX CARGO LOGISTICS LIMITED</v>
          </cell>
          <cell r="M1418">
            <v>44060.475115740737</v>
          </cell>
          <cell r="N1418">
            <v>44062.798252314817</v>
          </cell>
          <cell r="O1418" t="str">
            <v>10 800 BAGS OF PINK GRANULAR MURIATEOF POTASHPACKING  50 KG BAGS IN CO NTAINERSTOTAL NET WEIGHT   540 000 MTSTOTAL GROSS WEIGHT  541 460 MTSB ANK AUDI FRANCE CREDIT NUMBER  LCI 614021 DAYS FREE OF DEMURRAGE AND D ETENTIONCOMBINED AT PORT OF DISCHARGESHIPPING AGENT AT PORT OF DISCHAR GE NO MARKS  10 800 BAGS OF PINK GRANULAR MURIATE OF POTASH PACKING  50 KG BAGS IN CONTAINERS TOTAL NET WEIGHT   540 000 MTS TOTAL GROSS WEIGHT  541 460 MTS BANK AUDI FRANCE CREDIT NUMBER  LCI 6140 21 DAYS FREE OF DEMURRAGE AND DETENTION COMBINED AT PORT OF DISCHARGE SHIPPING AGENT AT PORT OF DISCHARGE  GULF BADR GROUP  KENYA LTD   MOMBASA OFFICE  6TH FLOOR  T S S BUILDING  NECKROMA ROAD   MOMBASA   COAST TEL NUMBER   254-41-2311920 FAX NUMBER   254-41-2311927 EMAIL ADDRESS   MOMBASA GULFBADRAFRICA COM</v>
          </cell>
          <cell r="P1418" t="str">
            <v>C4</v>
          </cell>
          <cell r="Q1418" t="str">
            <v>KE</v>
          </cell>
          <cell r="R1418" t="str">
            <v>LT</v>
          </cell>
          <cell r="S1418" t="str">
            <v>3. 10 TO 20 DAYS</v>
          </cell>
          <cell r="T1418" t="str">
            <v>RELEASED BUT IN YARD</v>
          </cell>
        </row>
        <row r="1419">
          <cell r="A1419" t="str">
            <v>TRLU9661225</v>
          </cell>
          <cell r="B1419">
            <v>20</v>
          </cell>
          <cell r="C1419">
            <v>44059</v>
          </cell>
          <cell r="D1419">
            <v>10</v>
          </cell>
          <cell r="E1419" t="str">
            <v>DXB0507707</v>
          </cell>
          <cell r="F1419" t="str">
            <v>ICDN</v>
          </cell>
          <cell r="G1419" t="str">
            <v>M1A/87/02/1</v>
          </cell>
          <cell r="H1419" t="str">
            <v>2020</v>
          </cell>
          <cell r="I1419" t="str">
            <v>ICD</v>
          </cell>
          <cell r="J1419">
            <v>228330</v>
          </cell>
          <cell r="K1419" t="str">
            <v>CABLE CONNECT LIMITED</v>
          </cell>
          <cell r="L1419" t="str">
            <v>EXCELLENT LOGISTICS LIMITED</v>
          </cell>
          <cell r="M1419">
            <v>44064.714166666665</v>
          </cell>
          <cell r="N1419">
            <v>44068.717430555553</v>
          </cell>
          <cell r="O1419" t="str">
            <v>06  SIX  COILS ONLY 8 00MM COPPER WIRE HS CODE   7408 11 00 NET WEIGHT   27000 KGS CIF MOMBASA PORT AS DECLARED BY SHIPPER FREIGHT PREPAID</v>
          </cell>
          <cell r="P1419" t="str">
            <v>C4</v>
          </cell>
          <cell r="Q1419" t="str">
            <v>KE</v>
          </cell>
          <cell r="R1419" t="str">
            <v>AE</v>
          </cell>
          <cell r="S1419" t="str">
            <v>3. 10 TO 20 DAYS</v>
          </cell>
          <cell r="T1419" t="str">
            <v>RELEASED BUT IN YARD</v>
          </cell>
        </row>
        <row r="1420">
          <cell r="A1420" t="str">
            <v>CMAU5705220</v>
          </cell>
          <cell r="B1420">
            <v>40</v>
          </cell>
          <cell r="C1420">
            <v>44059</v>
          </cell>
          <cell r="D1420">
            <v>10</v>
          </cell>
          <cell r="E1420" t="str">
            <v>ESN0109652</v>
          </cell>
          <cell r="F1420" t="str">
            <v>ICDN</v>
          </cell>
          <cell r="G1420" t="str">
            <v>M2A/14/02/2</v>
          </cell>
          <cell r="H1420" t="str">
            <v>2020</v>
          </cell>
          <cell r="I1420" t="str">
            <v>ICD</v>
          </cell>
          <cell r="J1420">
            <v>228008</v>
          </cell>
          <cell r="K1420" t="str">
            <v>SIMBA PHARMACEUTICAL LTD</v>
          </cell>
          <cell r="L1420" t="str">
            <v>JIHAN FREIGHTERS LIMITED</v>
          </cell>
          <cell r="M1420">
            <v>44068.643819444442</v>
          </cell>
          <cell r="N1420" t="str">
            <v>Pend</v>
          </cell>
          <cell r="O1420" t="str">
            <v>TOTAL 1983 PACKAGES NEVIRAPINE ORAL SUSPENSION 50MG 5ML  NEVIRAPINE ORAL SUSPENSION USP 50MG 5ML  1S H S CODE NO  30049099 INV NO U03 20-21 1632 DT 27-JUL-20 SB NO 4115657 DT 28 07 2020 TOTAL NET WEIGHT 6821 520 KGS FREIGHT PREPAID</v>
          </cell>
          <cell r="P1420" t="str">
            <v>C4</v>
          </cell>
          <cell r="Q1420" t="str">
            <v>KE</v>
          </cell>
          <cell r="R1420" t="str">
            <v>IN</v>
          </cell>
          <cell r="S1420" t="str">
            <v>3. 10 TO 20 DAYS</v>
          </cell>
          <cell r="T1420" t="str">
            <v>RELEASE PROCESS</v>
          </cell>
        </row>
        <row r="1421">
          <cell r="A1421" t="str">
            <v>TCLU8657350</v>
          </cell>
          <cell r="B1421">
            <v>40</v>
          </cell>
          <cell r="C1421">
            <v>44059</v>
          </cell>
          <cell r="D1421">
            <v>10</v>
          </cell>
          <cell r="E1421" t="str">
            <v>SHZ2911187D</v>
          </cell>
          <cell r="F1421" t="str">
            <v>ICDN</v>
          </cell>
          <cell r="G1421" t="str">
            <v>M2A/18/02/2</v>
          </cell>
          <cell r="H1421" t="str">
            <v>2020</v>
          </cell>
          <cell r="I1421" t="str">
            <v>ICD</v>
          </cell>
          <cell r="J1421">
            <v>228619</v>
          </cell>
          <cell r="K1421" t="str">
            <v>MEDIHEAL CANCER AND HEART CARE LIMITED</v>
          </cell>
          <cell r="L1421" t="str">
            <v>DHL GLOBAL FORWARDING KENYA LIMITED</v>
          </cell>
          <cell r="M1421" t="str">
            <v>Pend</v>
          </cell>
          <cell r="N1421" t="str">
            <v>Pend</v>
          </cell>
          <cell r="O1421" t="str">
            <v>SIZE 1100X1100  MDF - BROWN WALNUT VEENER - HS CODE 94036000 MEDIUM BACK GREY COLOUR NO TILT ARTIFICIAL LEATHER STATIONARY CHAIRS - ALUMINIUM BASE - 9401 79 00 SIZE 3800X1400MM   MDF - BROWN WALNUT VEENER - 94036000 STATIONARY ALUMINIUM BASE CONFERENCE CHAIRS NO TILT - ARTIFICIAL LEATHER GREY COLOUR - HS CODE 9401 79 00 EXECUTIVE CONFERENCE CHAIR WITH CAST ALUMINIUM BASE - ARTIFICIAL GREY LEATHER WITH CASTORS HS CODE 9401 71 00 VISITORS PVC 3 SEATER WAITING CHAIRS WITH DIE CAST MEDIUM ALUMINIUM POWDER COATED ARM LEG AND BRACKET HS CODE 9401 79 00 VIP WAITING CHAIR ARTIFICIAL LEATHER WITH DIE CAST MEDIUM ALUMINIUM POWDER COATED ARM LEG AND BRACKET 3 SEATER - BLACK COLOUR - FOAM HS CODE 9401 71 00 FREIGHT PREPAID</v>
          </cell>
          <cell r="P1421" t="str">
            <v>C4</v>
          </cell>
          <cell r="Q1421" t="str">
            <v>KE</v>
          </cell>
          <cell r="R1421" t="str">
            <v>CN</v>
          </cell>
          <cell r="S1421" t="str">
            <v>3. 10 TO 20 DAYS</v>
          </cell>
          <cell r="T1421" t="str">
            <v>PENDING DPC</v>
          </cell>
        </row>
        <row r="1422">
          <cell r="A1422" t="str">
            <v>GIPU4367340</v>
          </cell>
          <cell r="B1422">
            <v>40</v>
          </cell>
          <cell r="C1422">
            <v>44059</v>
          </cell>
          <cell r="D1422">
            <v>10</v>
          </cell>
          <cell r="E1422" t="str">
            <v>DJA0535611</v>
          </cell>
          <cell r="F1422" t="str">
            <v>ICDN</v>
          </cell>
          <cell r="G1422" t="str">
            <v>M2A/72/02/1</v>
          </cell>
          <cell r="H1422" t="str">
            <v>2020</v>
          </cell>
          <cell r="I1422" t="str">
            <v>ICD</v>
          </cell>
          <cell r="J1422">
            <v>230021</v>
          </cell>
          <cell r="K1422" t="str">
            <v>PARA PRINT LIMITED</v>
          </cell>
          <cell r="L1422" t="str">
            <v>CORNERSTONE LIMITED</v>
          </cell>
          <cell r="M1422" t="str">
            <v>Pend</v>
          </cell>
          <cell r="N1422" t="str">
            <v>Pend</v>
          </cell>
          <cell r="O1422" t="str">
            <v>DOK 440733 20200718 IDJKT 040300 PEB TT funds USD16 256 received   usd5844  312 PALLET COATED DUPLEX GREY BACK IDF NO  E2006346059 HS CODE  48109200 FREIGHT PREPAID BY VITAL SOLUTIONS AT SINGAPORE   GONDANGDIA MENTENG JAKARTA PUSAT DKI JAKARTA 10350 INDONESIA NPWP  01 000 566 8-092 000 ON BEHALF OF VITAL SOLUTIONS PTE LTD   77 ROBINSON ROAD  21-01 ROBINSON 77  SINGAPORE- 068896 G W   150 765336 MT N W   142 230240 MT</v>
          </cell>
          <cell r="P1422" t="str">
            <v>C4</v>
          </cell>
          <cell r="Q1422" t="str">
            <v>KE</v>
          </cell>
          <cell r="R1422" t="str">
            <v>ID</v>
          </cell>
          <cell r="S1422" t="str">
            <v>3. 10 TO 20 DAYS</v>
          </cell>
          <cell r="T1422" t="str">
            <v>PENDING DPC</v>
          </cell>
        </row>
        <row r="1423">
          <cell r="A1423" t="str">
            <v>TRHU3598657</v>
          </cell>
          <cell r="B1423">
            <v>20</v>
          </cell>
          <cell r="C1423">
            <v>44059</v>
          </cell>
          <cell r="D1423">
            <v>10</v>
          </cell>
          <cell r="E1423" t="str">
            <v>COSU6267015200</v>
          </cell>
          <cell r="F1423" t="str">
            <v>ICDN</v>
          </cell>
          <cell r="G1423" t="str">
            <v>A1B/69/02/3</v>
          </cell>
          <cell r="H1423" t="str">
            <v>2020</v>
          </cell>
          <cell r="I1423" t="str">
            <v>ICD</v>
          </cell>
          <cell r="J1423">
            <v>227095</v>
          </cell>
          <cell r="K1423" t="str">
            <v>CHINA RAILWAY NO5 ENGINEERING GROUP COMP</v>
          </cell>
          <cell r="L1423" t="str">
            <v>CONTINENTAL LOGISTICS NETWORKS LTD</v>
          </cell>
          <cell r="M1423">
            <v>44062.674953703703</v>
          </cell>
          <cell r="N1423" t="str">
            <v>Pend</v>
          </cell>
          <cell r="O1423" t="str">
            <v>GUARDRAIL GUARDRAIL POST   POST    POST   POST   POST   POST    POST   SPACER CAPS   REFLECTOR  BOLTS AND NUTS  BOLTS AND NUTS  BOLTS AND NUTS   FAX 0086-851-86518529      CTC MR  DUAN YIHAN  TEL +254 742408333 PLACE OF DELIVERY PORT CLEARANCE</v>
          </cell>
          <cell r="P1423" t="str">
            <v>C4</v>
          </cell>
          <cell r="Q1423" t="str">
            <v>KE</v>
          </cell>
          <cell r="R1423" t="str">
            <v>CN</v>
          </cell>
          <cell r="S1423" t="str">
            <v>3. 10 TO 20 DAYS</v>
          </cell>
          <cell r="T1423" t="str">
            <v>RELEASE PROCESS</v>
          </cell>
        </row>
        <row r="1424">
          <cell r="A1424" t="str">
            <v>TRLU7347405</v>
          </cell>
          <cell r="B1424">
            <v>40</v>
          </cell>
          <cell r="C1424">
            <v>44059</v>
          </cell>
          <cell r="D1424">
            <v>10</v>
          </cell>
          <cell r="E1424" t="str">
            <v>NBFZ017585</v>
          </cell>
          <cell r="F1424" t="str">
            <v>ICDN</v>
          </cell>
          <cell r="G1424" t="str">
            <v>A1D/58/02/3</v>
          </cell>
          <cell r="H1424" t="str">
            <v>2020</v>
          </cell>
          <cell r="I1424" t="str">
            <v>ICD</v>
          </cell>
          <cell r="J1424">
            <v>226959</v>
          </cell>
          <cell r="K1424" t="str">
            <v>PRINTING SERVICES LIMITED</v>
          </cell>
          <cell r="L1424" t="str">
            <v>AGILITY LOGISTICS LIMITED</v>
          </cell>
          <cell r="M1424">
            <v>44065.534826388888</v>
          </cell>
          <cell r="N1424" t="str">
            <v>Pend</v>
          </cell>
          <cell r="O1424" t="str">
            <v>COVER BOARD FREIGHT PREPAID IDF NO  E2006342836 HS CODE 48109200 FCL FCL GOODS IN TRANSIT TO ICD EMBAKASI NAIROBI ON CONSIGNEES OWN ACCOUNT AND RISK THE NAME ADDRESS TELEPHONE AND FAX NUMBER OF THE CARRYING VESSEL AGENT AT THE PORT OF DESTINATION   ON BEHALF OF CENTRAL NATIONAL SWEDEN AB SODRA LARMGATAN 6 GOTHENBURG 41 116 SWEDEN</v>
          </cell>
          <cell r="P1424" t="str">
            <v>C4</v>
          </cell>
          <cell r="Q1424" t="str">
            <v>KE</v>
          </cell>
          <cell r="R1424" t="str">
            <v>CN</v>
          </cell>
          <cell r="S1424" t="str">
            <v>3. 10 TO 20 DAYS</v>
          </cell>
          <cell r="T1424" t="str">
            <v>RELEASE PROCESS</v>
          </cell>
        </row>
        <row r="1425">
          <cell r="A1425" t="str">
            <v>TLLU8131235</v>
          </cell>
          <cell r="B1425">
            <v>40</v>
          </cell>
          <cell r="C1425">
            <v>44059</v>
          </cell>
          <cell r="D1425">
            <v>10</v>
          </cell>
          <cell r="E1425" t="str">
            <v>NBFB605477</v>
          </cell>
          <cell r="F1425" t="str">
            <v>ICDN</v>
          </cell>
          <cell r="G1425" t="str">
            <v>A1C/26/06/0</v>
          </cell>
          <cell r="H1425" t="str">
            <v>2020</v>
          </cell>
          <cell r="I1425" t="str">
            <v>ICD</v>
          </cell>
          <cell r="J1425">
            <v>227184</v>
          </cell>
          <cell r="K1425" t="str">
            <v>JUMBO FOAM MATRESSES INDUSTRIES LIMITED</v>
          </cell>
          <cell r="L1425" t="str">
            <v>MNET STARS LIMITED</v>
          </cell>
          <cell r="M1425">
            <v>44060.6718287037</v>
          </cell>
          <cell r="N1425" t="str">
            <v>Pend</v>
          </cell>
          <cell r="O1425" t="str">
            <v>QUILTED PREMIUM QUALITY POLYESTER FABRIC IDF NO E2005329515 HS CODE 5407610000 NINGBO TO MOMBASA PREPAID  MOMBASA TO EMBAKASI NAIROBI COLLECT   CONTACT PERSON MR  KALPESH   CONTACT NUMBER 00254722111399   PIN NO P051319768U   FAX 254-2328207    CONTACT PERSON MR  KALPESH    CONTACT NUMBER 00254722111399    PIN NO P051319768U    FAX 254-2328207</v>
          </cell>
          <cell r="P1425" t="str">
            <v>C4</v>
          </cell>
          <cell r="Q1425" t="str">
            <v>KE</v>
          </cell>
          <cell r="R1425" t="str">
            <v>CN</v>
          </cell>
          <cell r="S1425" t="str">
            <v>3. 10 TO 20 DAYS</v>
          </cell>
          <cell r="T1425" t="str">
            <v>RELEASE PROCESS</v>
          </cell>
        </row>
        <row r="1426">
          <cell r="A1426" t="str">
            <v>PCIU1489848</v>
          </cell>
          <cell r="B1426">
            <v>20</v>
          </cell>
          <cell r="C1426">
            <v>44059</v>
          </cell>
          <cell r="D1426">
            <v>10</v>
          </cell>
          <cell r="E1426" t="str">
            <v>JKT000350000</v>
          </cell>
          <cell r="F1426" t="str">
            <v>ICDN</v>
          </cell>
          <cell r="G1426" t="str">
            <v>FIRE</v>
          </cell>
          <cell r="H1426" t="str">
            <v>2020</v>
          </cell>
          <cell r="I1426" t="str">
            <v>ICD</v>
          </cell>
          <cell r="J1426">
            <v>229653</v>
          </cell>
          <cell r="K1426" t="str">
            <v>ESSAJEE AMIJEE E A LIMITED</v>
          </cell>
          <cell r="L1426" t="str">
            <v>PILLAR FREIGHT FORWARDERS LIMITED</v>
          </cell>
          <cell r="M1426">
            <v>44068.829340277778</v>
          </cell>
          <cell r="N1426" t="str">
            <v>Pend</v>
          </cell>
          <cell r="O1426" t="str">
            <v>112 BOXES OF 4MM AND 6MM DARK GREY FLOAT GLASS AS PER P I-2112026879 IDF NO  E2006346196 HS CODE NO  7005210000 GOODS IN TRANSIT TO FOCUS CFS BY CONSIGNEE  S ACCOUNT AND RISK TOTAL NW    160 372 00 KGS SHIPPED ON BOARD AT TG PRIOK JAKARTA I   NDONESIA ON JULY 13  2020 BY CSCL LIMA V 086N TRANSHIPMENT AT SINGAPORE BY KOTA GAYA V 0076W  INDONESIA PEB040300-07072020-414399 NPWP013463310092000</v>
          </cell>
          <cell r="P1426" t="str">
            <v>C4</v>
          </cell>
          <cell r="Q1426" t="str">
            <v>KE</v>
          </cell>
          <cell r="R1426" t="str">
            <v>ID</v>
          </cell>
          <cell r="S1426" t="str">
            <v>3. 10 TO 20 DAYS</v>
          </cell>
          <cell r="T1426" t="str">
            <v>RELEASE PROCESS</v>
          </cell>
        </row>
        <row r="1427">
          <cell r="A1427" t="str">
            <v>PCIU1601813</v>
          </cell>
          <cell r="B1427">
            <v>20</v>
          </cell>
          <cell r="C1427">
            <v>44059</v>
          </cell>
          <cell r="D1427">
            <v>10</v>
          </cell>
          <cell r="E1427" t="str">
            <v>JKT000350000</v>
          </cell>
          <cell r="F1427" t="str">
            <v>ICDN</v>
          </cell>
          <cell r="G1427" t="str">
            <v>FIRE</v>
          </cell>
          <cell r="H1427" t="str">
            <v>2020</v>
          </cell>
          <cell r="I1427" t="str">
            <v>ICD</v>
          </cell>
          <cell r="J1427">
            <v>229653</v>
          </cell>
          <cell r="K1427" t="str">
            <v>ESSAJEE AMIJEE E A LIMITED</v>
          </cell>
          <cell r="L1427" t="str">
            <v>PILLAR FREIGHT FORWARDERS LIMITED</v>
          </cell>
          <cell r="M1427">
            <v>44068.829340277778</v>
          </cell>
          <cell r="N1427" t="str">
            <v>Pend</v>
          </cell>
          <cell r="O1427" t="str">
            <v>112 BOXES OF 4MM AND 6MM DARK GREY FLOAT GLASS AS PER P I-2112026879 IDF NO  E2006346196 HS CODE NO  7005210000 GOODS IN TRANSIT TO FOCUS CFS BY CONSIGNEE  S ACCOUNT AND RISK TOTAL NW    160 372 00 KGS SHIPPED ON BOARD AT TG PRIOK JAKARTA I   NDONESIA ON JULY 13  2020 BY CSCL LIMA V 086N TRANSHIPMENT AT SINGAPORE BY KOTA GAYA V 0076W  INDONESIA PEB040300-07072020-414399 NPWP013463310092000</v>
          </cell>
          <cell r="P1427" t="str">
            <v>C4</v>
          </cell>
          <cell r="Q1427" t="str">
            <v>KE</v>
          </cell>
          <cell r="R1427" t="str">
            <v>ID</v>
          </cell>
          <cell r="S1427" t="str">
            <v>3. 10 TO 20 DAYS</v>
          </cell>
          <cell r="T1427" t="str">
            <v>RELEASE PROCESS</v>
          </cell>
        </row>
        <row r="1428">
          <cell r="A1428" t="str">
            <v>APZU4670627</v>
          </cell>
          <cell r="B1428">
            <v>40</v>
          </cell>
          <cell r="C1428">
            <v>44059</v>
          </cell>
          <cell r="D1428">
            <v>10</v>
          </cell>
          <cell r="E1428" t="str">
            <v>DJA0535611</v>
          </cell>
          <cell r="F1428" t="str">
            <v>ICDN</v>
          </cell>
          <cell r="G1428" t="str">
            <v>SHED2</v>
          </cell>
          <cell r="H1428" t="str">
            <v>2020</v>
          </cell>
          <cell r="I1428" t="str">
            <v>ICD</v>
          </cell>
          <cell r="J1428">
            <v>230021</v>
          </cell>
          <cell r="K1428" t="str">
            <v>PARA PRINT LIMITED</v>
          </cell>
          <cell r="L1428" t="str">
            <v>CORNERSTONE LIMITED</v>
          </cell>
          <cell r="M1428" t="str">
            <v>Pend</v>
          </cell>
          <cell r="N1428" t="str">
            <v>Pend</v>
          </cell>
          <cell r="O1428" t="str">
            <v>DOK 440733 20200718 IDJKT 040300 PEB TT funds USD16 256 received   usd5844  312 PALLET COATED DUPLEX GREY BACK IDF NO  E2006346059 HS CODE  48109200 FREIGHT PREPAID BY VITAL SOLUTIONS AT SINGAPORE   GONDANGDIA MENTENG JAKARTA PUSAT DKI JAKARTA 10350 INDONESIA NPWP  01 000 566 8-092 000 ON BEHALF OF VITAL SOLUTIONS PTE LTD   77 ROBINSON ROAD  21-01 ROBINSON 77  SINGAPORE- 068896 G W   150 765336 MT N W   142 230240 MT</v>
          </cell>
          <cell r="P1428" t="str">
            <v>C4</v>
          </cell>
          <cell r="Q1428" t="str">
            <v>KE</v>
          </cell>
          <cell r="R1428" t="str">
            <v>ID</v>
          </cell>
          <cell r="S1428" t="str">
            <v>3. 10 TO 20 DAYS</v>
          </cell>
          <cell r="T1428" t="str">
            <v>PENDING DPC</v>
          </cell>
        </row>
        <row r="1429">
          <cell r="A1429" t="str">
            <v>MSKU2841964</v>
          </cell>
          <cell r="B1429">
            <v>20</v>
          </cell>
          <cell r="C1429">
            <v>44059</v>
          </cell>
          <cell r="D1429">
            <v>10</v>
          </cell>
          <cell r="E1429" t="str">
            <v>204019362</v>
          </cell>
          <cell r="F1429" t="str">
            <v>ICDN</v>
          </cell>
          <cell r="G1429" t="str">
            <v>CFS1</v>
          </cell>
          <cell r="H1429">
            <v>0</v>
          </cell>
          <cell r="I1429">
            <v>0</v>
          </cell>
          <cell r="J1429">
            <v>0</v>
          </cell>
          <cell r="K1429" t="str">
            <v>Pend</v>
          </cell>
          <cell r="L1429" t="str">
            <v>Pend</v>
          </cell>
          <cell r="M1429" t="str">
            <v>Pend</v>
          </cell>
          <cell r="N1429" t="str">
            <v>Pend</v>
          </cell>
          <cell r="O1429" t="str">
            <v>DETTOL SOAP ASSORTED 5975 CARTONS  N W   40054 55 KG  G W   42665 44 K G      INTRANSIT TO ICD EMBAKASI NAIROBI</v>
          </cell>
          <cell r="P1429" t="str">
            <v>Pend</v>
          </cell>
          <cell r="Q1429" t="str">
            <v>KE</v>
          </cell>
          <cell r="R1429" t="str">
            <v>EG</v>
          </cell>
          <cell r="S1429" t="str">
            <v>3. 10 TO 20 DAYS</v>
          </cell>
          <cell r="T1429" t="str">
            <v>PENDING DECLARATION</v>
          </cell>
        </row>
        <row r="1430">
          <cell r="A1430" t="str">
            <v>MRKU8128178</v>
          </cell>
          <cell r="B1430">
            <v>20</v>
          </cell>
          <cell r="C1430">
            <v>44059</v>
          </cell>
          <cell r="D1430">
            <v>10</v>
          </cell>
          <cell r="E1430" t="str">
            <v>204037532</v>
          </cell>
          <cell r="F1430" t="str">
            <v>ICDN</v>
          </cell>
          <cell r="G1430" t="str">
            <v>CFS1</v>
          </cell>
          <cell r="H1430" t="str">
            <v>2020</v>
          </cell>
          <cell r="I1430" t="str">
            <v>ICD</v>
          </cell>
          <cell r="J1430">
            <v>225953</v>
          </cell>
          <cell r="K1430" t="str">
            <v>BOBMIL INDUSTRIES LTD</v>
          </cell>
          <cell r="L1430" t="str">
            <v>RELIABLE FREIGHT SERVICES LIMITED</v>
          </cell>
          <cell r="M1430" t="str">
            <v>Pend</v>
          </cell>
          <cell r="N1430" t="str">
            <v>Pend</v>
          </cell>
          <cell r="O1430" t="str">
            <v>24 PALLETS  48 ROLLS  UNPRINTED FILM OF POLYETHYLENE  TEREPHTHALATE   PET FILM   HS CODE   3920 62 90   ORDER NO  MA PO 2020 1106  INVOICE N O  156200758 DATE 21 07 2020  SHIPPING BILL NO -4010192 DATE  21 07 20 20  NET WT  12973 1800 KGS  SRF SEAL NO   SRF0873  FREIGHT  PREPAID INTRANSIT TO ICD EMBAKASI NAIROBI</v>
          </cell>
          <cell r="P1430" t="str">
            <v>C4</v>
          </cell>
          <cell r="Q1430" t="str">
            <v>KE</v>
          </cell>
          <cell r="R1430" t="str">
            <v>IN</v>
          </cell>
          <cell r="S1430" t="str">
            <v>3. 10 TO 20 DAYS</v>
          </cell>
          <cell r="T1430" t="str">
            <v>PENDING DPC</v>
          </cell>
        </row>
        <row r="1431">
          <cell r="A1431" t="str">
            <v>PCIU1439847</v>
          </cell>
          <cell r="B1431">
            <v>20</v>
          </cell>
          <cell r="C1431">
            <v>44059</v>
          </cell>
          <cell r="D1431">
            <v>10</v>
          </cell>
          <cell r="E1431" t="str">
            <v>JKT000350000</v>
          </cell>
          <cell r="F1431" t="str">
            <v>ICDN</v>
          </cell>
          <cell r="G1431" t="str">
            <v>FIRE</v>
          </cell>
          <cell r="H1431" t="str">
            <v>2020</v>
          </cell>
          <cell r="I1431" t="str">
            <v>ICD</v>
          </cell>
          <cell r="J1431">
            <v>229653</v>
          </cell>
          <cell r="K1431" t="str">
            <v>ESSAJEE AMIJEE E A LIMITED</v>
          </cell>
          <cell r="L1431" t="str">
            <v>PILLAR FREIGHT FORWARDERS LIMITED</v>
          </cell>
          <cell r="M1431">
            <v>44068.829340277778</v>
          </cell>
          <cell r="N1431" t="str">
            <v>Pend</v>
          </cell>
          <cell r="O1431" t="str">
            <v>112 BOXES OF 4MM AND 6MM DARK GREY FLOAT GLASS AS PER P I-2112026879 IDF NO  E2006346196 HS CODE NO  7005210000 GOODS IN TRANSIT TO FOCUS CFS BY CONSIGNEE  S ACCOUNT AND RISK TOTAL NW    160 372 00 KGS SHIPPED ON BOARD AT TG PRIOK JAKARTA I   NDONESIA ON JULY 13  2020 BY CSCL LIMA V 086N TRANSHIPMENT AT SINGAPORE BY KOTA GAYA V 0076W  INDONESIA PEB040300-07072020-414399 NPWP013463310092000</v>
          </cell>
          <cell r="P1431" t="str">
            <v>C4</v>
          </cell>
          <cell r="Q1431" t="str">
            <v>KE</v>
          </cell>
          <cell r="R1431" t="str">
            <v>ID</v>
          </cell>
          <cell r="S1431" t="str">
            <v>3. 10 TO 20 DAYS</v>
          </cell>
          <cell r="T1431" t="str">
            <v>RELEASE PROCESS</v>
          </cell>
        </row>
        <row r="1432">
          <cell r="A1432" t="str">
            <v>PONU7461972</v>
          </cell>
          <cell r="B1432">
            <v>40</v>
          </cell>
          <cell r="C1432">
            <v>44059</v>
          </cell>
          <cell r="D1432">
            <v>10</v>
          </cell>
          <cell r="E1432" t="str">
            <v>204016145</v>
          </cell>
          <cell r="F1432" t="str">
            <v>ICDN</v>
          </cell>
          <cell r="G1432" t="str">
            <v>SHED2</v>
          </cell>
          <cell r="H1432" t="str">
            <v>2020</v>
          </cell>
          <cell r="I1432" t="str">
            <v>ICD</v>
          </cell>
          <cell r="J1432">
            <v>229111</v>
          </cell>
          <cell r="K1432" t="str">
            <v>UNIVERSAL ENGINEERING SYSTEMS LTD</v>
          </cell>
          <cell r="L1432" t="str">
            <v>CONTINENTAL LOGISTICS NETWORKS LTD</v>
          </cell>
          <cell r="M1432" t="str">
            <v>Pend</v>
          </cell>
          <cell r="N1432" t="str">
            <v>Pend</v>
          </cell>
          <cell r="O1432" t="str">
            <v>AIR CONDITIONING EQUIPMENT  AS PER PROFOMA INVOICE EAF-20200305-R5 DAT ED 11 05 2020  TRADE TERMS  CIF MOMBASA PORT  KENYA  INCOTERMS 2010  FREIGHT PREPAID  OUR LC NO TFLCIM 20 0090KE DATE 10 JULY 2020   APPLIC ANT S BANK LC NO  001FDC000920  AND DATE  200709   SHIPPING BILL NO  3 965574 DT 21-JUL-2020  NET WT  7968 000 KGS IDF NO E2005330059  IEC  0500010323 GSTIN  08AABCD0971F1ZW</v>
          </cell>
          <cell r="P1432" t="str">
            <v>W7</v>
          </cell>
          <cell r="Q1432" t="str">
            <v>KE</v>
          </cell>
          <cell r="R1432" t="str">
            <v>IN</v>
          </cell>
          <cell r="S1432" t="str">
            <v>3. 10 TO 20 DAYS</v>
          </cell>
          <cell r="T1432" t="str">
            <v>PENDING DPC</v>
          </cell>
        </row>
        <row r="1433">
          <cell r="A1433" t="str">
            <v>TGHU7942898</v>
          </cell>
          <cell r="B1433">
            <v>40</v>
          </cell>
          <cell r="C1433">
            <v>44059</v>
          </cell>
          <cell r="D1433">
            <v>10</v>
          </cell>
          <cell r="E1433" t="str">
            <v>204061312</v>
          </cell>
          <cell r="F1433" t="str">
            <v>ICDN</v>
          </cell>
          <cell r="G1433" t="str">
            <v>SHED2</v>
          </cell>
          <cell r="H1433" t="str">
            <v>2020</v>
          </cell>
          <cell r="I1433" t="str">
            <v>ICD</v>
          </cell>
          <cell r="J1433">
            <v>228851</v>
          </cell>
          <cell r="K1433" t="str">
            <v>UNIVERSAL ENGINEERING SYSTEMS LTD</v>
          </cell>
          <cell r="L1433" t="str">
            <v>CONTINENTAL LOGISTICS NETWORKS LTD</v>
          </cell>
          <cell r="M1433" t="str">
            <v>Pend</v>
          </cell>
          <cell r="N1433" t="str">
            <v>Pend</v>
          </cell>
          <cell r="O1433" t="str">
            <v>AIR CONDITIONING EQUIPMENT  AS PER PROFOMA INVOICE EAF-20200604-R1  DA TED 15 06 2020  TRADE TERMS  CIF MOMBASA PORT KENYA  INCOTERMS 2010  FREIGHT PREPAID  OUR LC NO  TFLCIM 20 0088KE DATE 09 JULY 2020   APPLI CANT S BANK LC NO  001FDC001020  SB NO  3975067 DT 21-JUL-2020   NET W T  5196 000 KGS  HS CODE  84151010 IDF NO E2006352529  IEC  0500010323GSTIN  08AABCD0971F1ZW</v>
          </cell>
          <cell r="P1433" t="str">
            <v>W7</v>
          </cell>
          <cell r="Q1433" t="str">
            <v>KE</v>
          </cell>
          <cell r="R1433" t="str">
            <v>IN</v>
          </cell>
          <cell r="S1433" t="str">
            <v>3. 10 TO 20 DAYS</v>
          </cell>
          <cell r="T1433" t="str">
            <v>PENDING DPC</v>
          </cell>
        </row>
        <row r="1434">
          <cell r="A1434" t="str">
            <v>FSCU6932454</v>
          </cell>
          <cell r="B1434">
            <v>40</v>
          </cell>
          <cell r="C1434">
            <v>44059</v>
          </cell>
          <cell r="D1434">
            <v>10</v>
          </cell>
          <cell r="E1434" t="str">
            <v>CNYU100917</v>
          </cell>
          <cell r="F1434" t="str">
            <v>ICDN</v>
          </cell>
          <cell r="G1434" t="str">
            <v>A1D/64/03/2</v>
          </cell>
          <cell r="H1434" t="str">
            <v>2020</v>
          </cell>
          <cell r="I1434" t="str">
            <v>ICD</v>
          </cell>
          <cell r="J1434">
            <v>227076</v>
          </cell>
          <cell r="K1434" t="str">
            <v>H YOUNG AND C0  (E A ) LTD A/C KENGEN</v>
          </cell>
          <cell r="L1434" t="str">
            <v>WAKI CLEARING &amp; FORWARDING AGENTS LIMITE</v>
          </cell>
          <cell r="M1434">
            <v>44063.51158564815</v>
          </cell>
          <cell r="N1434" t="str">
            <v>Pend</v>
          </cell>
          <cell r="O1434"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34" t="str">
            <v>C4</v>
          </cell>
          <cell r="Q1434" t="str">
            <v>KE</v>
          </cell>
          <cell r="R1434" t="str">
            <v>CN</v>
          </cell>
          <cell r="S1434" t="str">
            <v>3. 10 TO 20 DAYS</v>
          </cell>
          <cell r="T1434" t="str">
            <v>RELEASE PROCESS</v>
          </cell>
        </row>
        <row r="1435">
          <cell r="A1435" t="str">
            <v>FCIU8398708</v>
          </cell>
          <cell r="B1435">
            <v>40</v>
          </cell>
          <cell r="C1435">
            <v>44059</v>
          </cell>
          <cell r="D1435">
            <v>10</v>
          </cell>
          <cell r="E1435" t="str">
            <v>CNYU100917</v>
          </cell>
          <cell r="F1435" t="str">
            <v>ICDN</v>
          </cell>
          <cell r="G1435" t="str">
            <v>A1A/38/03/2</v>
          </cell>
          <cell r="H1435" t="str">
            <v>2020</v>
          </cell>
          <cell r="I1435" t="str">
            <v>ICD</v>
          </cell>
          <cell r="J1435">
            <v>227076</v>
          </cell>
          <cell r="K1435" t="str">
            <v>H YOUNG AND C0  (E A ) LTD A/C KENGEN</v>
          </cell>
          <cell r="L1435" t="str">
            <v>WAKI CLEARING &amp; FORWARDING AGENTS LIMITE</v>
          </cell>
          <cell r="M1435">
            <v>44063.51158564815</v>
          </cell>
          <cell r="N1435" t="str">
            <v>Pend</v>
          </cell>
          <cell r="O1435"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35" t="str">
            <v>C4</v>
          </cell>
          <cell r="Q1435" t="str">
            <v>KE</v>
          </cell>
          <cell r="R1435" t="str">
            <v>CN</v>
          </cell>
          <cell r="S1435" t="str">
            <v>3. 10 TO 20 DAYS</v>
          </cell>
          <cell r="T1435" t="str">
            <v>RELEASE PROCESS</v>
          </cell>
        </row>
        <row r="1436">
          <cell r="A1436" t="str">
            <v>GLDU7658273</v>
          </cell>
          <cell r="B1436">
            <v>40</v>
          </cell>
          <cell r="C1436">
            <v>44059</v>
          </cell>
          <cell r="D1436">
            <v>10</v>
          </cell>
          <cell r="E1436" t="str">
            <v>CNYU100917</v>
          </cell>
          <cell r="F1436" t="str">
            <v>ICDN</v>
          </cell>
          <cell r="G1436" t="str">
            <v>M0A/40/01/1</v>
          </cell>
          <cell r="H1436" t="str">
            <v>2020</v>
          </cell>
          <cell r="I1436" t="str">
            <v>ICD</v>
          </cell>
          <cell r="J1436">
            <v>227076</v>
          </cell>
          <cell r="K1436" t="str">
            <v>H YOUNG AND C0  (E A ) LTD A/C KENGEN</v>
          </cell>
          <cell r="L1436" t="str">
            <v>WAKI CLEARING &amp; FORWARDING AGENTS LIMITE</v>
          </cell>
          <cell r="M1436">
            <v>44063.51158564815</v>
          </cell>
          <cell r="N1436" t="str">
            <v>Pend</v>
          </cell>
          <cell r="O1436"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36" t="str">
            <v>C4</v>
          </cell>
          <cell r="Q1436" t="str">
            <v>KE</v>
          </cell>
          <cell r="R1436" t="str">
            <v>CN</v>
          </cell>
          <cell r="S1436" t="str">
            <v>3. 10 TO 20 DAYS</v>
          </cell>
          <cell r="T1436" t="str">
            <v>RELEASE PROCESS</v>
          </cell>
        </row>
        <row r="1437">
          <cell r="A1437" t="str">
            <v>EITU1235940</v>
          </cell>
          <cell r="B1437">
            <v>40</v>
          </cell>
          <cell r="C1437">
            <v>44059</v>
          </cell>
          <cell r="D1437">
            <v>10</v>
          </cell>
          <cell r="E1437" t="str">
            <v>146000561988</v>
          </cell>
          <cell r="F1437" t="str">
            <v>ICDN</v>
          </cell>
          <cell r="G1437" t="str">
            <v>SHED1</v>
          </cell>
          <cell r="H1437" t="str">
            <v>2020</v>
          </cell>
          <cell r="I1437" t="str">
            <v>ICD</v>
          </cell>
          <cell r="J1437">
            <v>227527</v>
          </cell>
          <cell r="K1437" t="str">
            <v>ECOLOGICAL INDUSTRIES LIMITED</v>
          </cell>
          <cell r="L1437" t="str">
            <v>COLLINS AND TIFANY LIMITED</v>
          </cell>
          <cell r="M1437" t="str">
            <v>Pend</v>
          </cell>
          <cell r="N1437" t="str">
            <v>Pend</v>
          </cell>
          <cell r="O1437" t="str">
            <v>FRONT TAPEADL NONWOVENBREATHABLE PE FILMSUPER ABSORBENT POLYMERBAGPULP   254 0711 099999PO BOX 38720-00600EMAIL ECOLOGICALLTD YAHOO COMN M FRONT TAPE ADL NONWOVEN BREATHABLE PE FILM SUPER ABSORBENT POLYMER BAG PULP   254 0711 099999 PO BOX 38720-00600 EMAIL ECOLOGICALLTD YAHOO COM MOBILE PHONE  254799955555</v>
          </cell>
          <cell r="P1437" t="str">
            <v>C4</v>
          </cell>
          <cell r="Q1437" t="str">
            <v>KE</v>
          </cell>
          <cell r="R1437" t="str">
            <v>CN</v>
          </cell>
          <cell r="S1437" t="str">
            <v>3. 10 TO 20 DAYS</v>
          </cell>
          <cell r="T1437" t="str">
            <v>PENDING DPC</v>
          </cell>
        </row>
        <row r="1438">
          <cell r="A1438" t="str">
            <v>CSNU1760461</v>
          </cell>
          <cell r="B1438">
            <v>20</v>
          </cell>
          <cell r="C1438">
            <v>44059</v>
          </cell>
          <cell r="D1438">
            <v>10</v>
          </cell>
          <cell r="E1438" t="str">
            <v>COSU6267870320W</v>
          </cell>
          <cell r="F1438" t="str">
            <v>ICDN</v>
          </cell>
          <cell r="G1438" t="str">
            <v>A2B/25/05/2</v>
          </cell>
          <cell r="H1438" t="str">
            <v>2020</v>
          </cell>
          <cell r="I1438" t="str">
            <v>ICD</v>
          </cell>
          <cell r="J1438">
            <v>226226</v>
          </cell>
          <cell r="K1438" t="str">
            <v xml:space="preserve">M A R U B E N I     C O R P O R A T I O </v>
          </cell>
          <cell r="L1438" t="str">
            <v>BOLLORE TRANSPORT AND LOGISTICS KENYA LI</v>
          </cell>
          <cell r="M1438" t="str">
            <v>Pend</v>
          </cell>
          <cell r="N1438" t="str">
            <v>Pend</v>
          </cell>
          <cell r="O1438" t="str">
            <v>PARTIAL SHIPMENT OF MASTER  LIST ITEM NO  Q 1   MANDATORY SPARE  PARTS-MECHANICAL   SPARE PARTS FOR COOLING TOWER  DRIFT ELIMINATORS  INFILL   AND SPRAYERS FOR COOLING TOWER  COMPONENT PART OF GOODS  WITH STANDARD   ACCESSORIES OF GOODS WHICH ARE NECESSARY FOR OLKARIA I   ADDITIONAL   UNIT 6 POWER DEVELOPMENT PROJECT   SHIPMENT NO   FE56  INVOICE NO   9PHX0379 MASTER LIST   DFN415 232 011   DATED 7TH JUNE  2019  PLACE OF DELIVERY ICDE</v>
          </cell>
          <cell r="P1438" t="str">
            <v>C4</v>
          </cell>
          <cell r="Q1438" t="str">
            <v>KE</v>
          </cell>
          <cell r="R1438" t="str">
            <v>CN</v>
          </cell>
          <cell r="S1438" t="str">
            <v>3. 10 TO 20 DAYS</v>
          </cell>
          <cell r="T1438" t="str">
            <v>PENDING DPC</v>
          </cell>
        </row>
        <row r="1439">
          <cell r="A1439" t="str">
            <v>DRYU9937772</v>
          </cell>
          <cell r="B1439">
            <v>40</v>
          </cell>
          <cell r="C1439">
            <v>44059</v>
          </cell>
          <cell r="D1439">
            <v>10</v>
          </cell>
          <cell r="E1439" t="str">
            <v>EPIRINDAHD204861</v>
          </cell>
          <cell r="F1439" t="str">
            <v>ICDN</v>
          </cell>
          <cell r="G1439" t="str">
            <v>A1A/38/05/3</v>
          </cell>
          <cell r="H1439" t="str">
            <v>2020</v>
          </cell>
          <cell r="I1439" t="str">
            <v>ICD</v>
          </cell>
          <cell r="J1439">
            <v>229200</v>
          </cell>
          <cell r="K1439" t="str">
            <v>KOKO NETWORKS LIMITED</v>
          </cell>
          <cell r="L1439" t="str">
            <v>BOON TRADE AGENCIES LIMITED</v>
          </cell>
          <cell r="M1439" t="str">
            <v>Pend</v>
          </cell>
          <cell r="N1439" t="str">
            <v>Pend</v>
          </cell>
          <cell r="O1439" t="str">
            <v>2 X HIGH CUBE 40  CONTAINER SAID TO CONTAIN TOTAL 2400 CORRUGATED BOXES ONLY  TOTAL TWO THOUSAND AND FOUR HUNDRED CORRUGATED BOXES ONLY  2-BURNER -BIO- ETHANOL VAPOR STOVE   FUEL -CANISTER HS CODE  7321 IDF NO  E2007357245-001 INVOICE NO    SV6-20JUL-004 DATE  26 07 2020 TOTAL GROSS WEIGHT  19200 00 KGS TOTAL NET WEIGHT  15360 00 KGS SB NO  4081320 DATE  27 07 2020 CARGO INTRANSIT TO ICD EMBAKASI BY SGR TBL CONTAINER SUMMARY   2 X HIGH CUBE 40 CONTAINER CARRIAGE TERM   LINER</v>
          </cell>
          <cell r="P1439" t="str">
            <v>C4</v>
          </cell>
          <cell r="Q1439" t="str">
            <v>KE</v>
          </cell>
          <cell r="R1439" t="str">
            <v>IN</v>
          </cell>
          <cell r="S1439" t="str">
            <v>3. 10 TO 20 DAYS</v>
          </cell>
          <cell r="T1439" t="str">
            <v>PENDING DPC</v>
          </cell>
        </row>
        <row r="1440">
          <cell r="A1440" t="str">
            <v>HASU1403429</v>
          </cell>
          <cell r="B1440">
            <v>20</v>
          </cell>
          <cell r="C1440">
            <v>44059</v>
          </cell>
          <cell r="D1440">
            <v>10</v>
          </cell>
          <cell r="E1440" t="str">
            <v>204024177</v>
          </cell>
          <cell r="F1440" t="str">
            <v>ICDN</v>
          </cell>
          <cell r="G1440" t="str">
            <v>A1B/17/04/1</v>
          </cell>
          <cell r="H1440" t="str">
            <v>2020</v>
          </cell>
          <cell r="I1440" t="str">
            <v>ICD</v>
          </cell>
          <cell r="J1440">
            <v>226602</v>
          </cell>
          <cell r="K1440" t="str">
            <v>PHARMA SPECIALITIES LTD</v>
          </cell>
          <cell r="L1440" t="str">
            <v>SCHENKER LIMITED</v>
          </cell>
          <cell r="M1440">
            <v>44057.646458333336</v>
          </cell>
          <cell r="N1440" t="str">
            <v>Pend</v>
          </cell>
          <cell r="O1440" t="str">
            <v>1X20  FCL CONTAINER    TOTAL  330 CORRUGATED CARTONS ONLY    272 CORRU GATED CARTONS   CFR MOMBASA KENYA    INCOTERMS 2020    MEDICAMENTS AS PER PROFORMA   INVOICE NOS PI 1920 158   DATED FEBRUARY 13 2020   AND IDF NUMBER   E2006349951   PI 1920 134   DATED JANUARY 20 2020 AND IDF NUMBER E2006349931   L C NO IMPLC07 1118 20  DTD 14 07 2020   INVOICE NO 832433848   DTD  14 07 2020    832433853 DTD  15 07 2020   83243 3859 DTD  18 07 2020  HS CODE 2106909900 3004900000   SB NO  3934292  3932438  3934325     DT   20 07 2020   NET WT  1817 830 KGS    58 CORR UGATED CARTONS  CFR MOMBASA  KENYA   INCOTERMS 2020   MEDICAMENTS AS P ER PROFORMA  INVOICE NOS PI 1920 158  DATED FEBRUARY 13 2020  AND IDFNUMBER E2006349951  INVOICE NO 832433853 DTD 15 07 2020   HS CODE 3004 900000  SB NO 3942433 DT 20 07 2020  NET WT  517 130 KGS      TEL  254 20 827 084 86 184   FAX  254 20 827 128    FREIGHT PREPAID</v>
          </cell>
          <cell r="P1440" t="str">
            <v>C4</v>
          </cell>
          <cell r="Q1440" t="str">
            <v>KE</v>
          </cell>
          <cell r="R1440" t="str">
            <v>IN</v>
          </cell>
          <cell r="S1440" t="str">
            <v>3. 10 TO 20 DAYS</v>
          </cell>
          <cell r="T1440" t="str">
            <v>RELEASE PROCESS</v>
          </cell>
        </row>
        <row r="1441">
          <cell r="A1441" t="str">
            <v>MSKU5457823</v>
          </cell>
          <cell r="B1441">
            <v>20</v>
          </cell>
          <cell r="C1441">
            <v>44059</v>
          </cell>
          <cell r="D1441">
            <v>10</v>
          </cell>
          <cell r="E1441" t="str">
            <v>204064758</v>
          </cell>
          <cell r="F1441" t="str">
            <v>ICDN</v>
          </cell>
          <cell r="G1441" t="str">
            <v>Pend</v>
          </cell>
          <cell r="H1441" t="str">
            <v>2020</v>
          </cell>
          <cell r="I1441" t="str">
            <v>ICD</v>
          </cell>
          <cell r="J1441">
            <v>228311</v>
          </cell>
          <cell r="K1441" t="str">
            <v>ARICHEM LIMITED</v>
          </cell>
          <cell r="L1441" t="str">
            <v>LINKAGE CONVEYORS LIMITED</v>
          </cell>
          <cell r="M1441">
            <v>44062.936493055553</v>
          </cell>
          <cell r="N1441">
            <v>44064.430914351855</v>
          </cell>
          <cell r="O1441" t="str">
            <v>01X20  FCL CONTAINER   104 HDPE DRUMS   TOTAL ONE HUNDRED FOUR HDPE DR UMS ONLY   LIGHT WHITE MINERAL OIL TECHNICAL 15  H S CODE 2710 19 57 S  BILL NO  4002999 DT  22 07 2020  NET WEIGHT  17160 000 KGS       PI N   P051123885C  LEVI ARICHEM CO KE  LEVI ANENGA  TEL    254 20 251335 1 2 3 4  MOBILE    254 732898900    FREIGHT PREPAID UPTO ICD EMBAKASIAPPLICABLE FREE TIME 14 DAYS COMBINED DETENTION   DEMURRAGE  AT   PORT OF   DISCHARGE   PLACE OF DELIVERY     INTRANSIT TO ICD EMBAKASI  NAIROBI</v>
          </cell>
          <cell r="P1441" t="str">
            <v>C4</v>
          </cell>
          <cell r="Q1441" t="str">
            <v>KE</v>
          </cell>
          <cell r="R1441" t="str">
            <v>IN</v>
          </cell>
          <cell r="S1441" t="str">
            <v>3. 10 TO 20 DAYS</v>
          </cell>
          <cell r="T1441" t="str">
            <v>RELEASED BUT IN YARD</v>
          </cell>
        </row>
        <row r="1442">
          <cell r="A1442" t="str">
            <v>TCNU4568170</v>
          </cell>
          <cell r="B1442">
            <v>40</v>
          </cell>
          <cell r="C1442">
            <v>44059</v>
          </cell>
          <cell r="D1442">
            <v>10</v>
          </cell>
          <cell r="E1442" t="str">
            <v>EPIRINDMUM211981</v>
          </cell>
          <cell r="F1442" t="str">
            <v>ICDN</v>
          </cell>
          <cell r="G1442" t="str">
            <v>M2A/72/01/2</v>
          </cell>
          <cell r="H1442">
            <v>0</v>
          </cell>
          <cell r="I1442">
            <v>0</v>
          </cell>
          <cell r="J1442">
            <v>0</v>
          </cell>
          <cell r="K1442" t="str">
            <v>Pend</v>
          </cell>
          <cell r="L1442" t="str">
            <v>Pend</v>
          </cell>
          <cell r="M1442" t="str">
            <v>Pend</v>
          </cell>
          <cell r="N1442" t="str">
            <v>Pend</v>
          </cell>
          <cell r="O1442" t="str">
            <v>2 X HC40 STC TOTAL  41 DRUMS PROCUREMENT OF PLANT DESIGN  SUPPLY AND INSTALLATION OF EXTENSIONS OF LOW VOLTAGE SINGLE PHASE LINES AND SERVICE CABLES IN MIGORI  KISII AND HOMA BAY COUNTIES  CONTRACT AGREEMENT NO   KP1 6E 1 17 A01-LOT 4 DAT ED  09 02 2018 IDF NO  E1901062203 50 MM2 AA CONDUCTOR QUANTITY   249740 METERS  HSN CODE   7614900000  GROSS WEIGHT  - 42009 000 KGS NET WEIGHT  - 36299 000 KGS S BILL NO  3907091 DATED 18 07 2020 COUNTRY OF ORIGIN HOUSE HOUSE INTRANSIT TO MOMBASA CONTAINER TERMINAL CFS MCT CFS AS PER REQUEST FROM CONSIGNEE AND APPROVAL BY KPA TERMINAL ON 3RD AUGUST 2020</v>
          </cell>
          <cell r="P1442" t="str">
            <v>Pend</v>
          </cell>
          <cell r="Q1442" t="str">
            <v>KE</v>
          </cell>
          <cell r="R1442" t="str">
            <v>IN</v>
          </cell>
          <cell r="S1442" t="str">
            <v>3. 10 TO 20 DAYS</v>
          </cell>
          <cell r="T1442" t="str">
            <v>PENDING DECLARATION</v>
          </cell>
        </row>
        <row r="1443">
          <cell r="A1443" t="str">
            <v>MRKU4940012</v>
          </cell>
          <cell r="B1443">
            <v>40</v>
          </cell>
          <cell r="C1443">
            <v>44059</v>
          </cell>
          <cell r="D1443">
            <v>10</v>
          </cell>
          <cell r="E1443" t="str">
            <v>204144865</v>
          </cell>
          <cell r="F1443" t="str">
            <v>ICDN</v>
          </cell>
          <cell r="G1443" t="str">
            <v>DG1</v>
          </cell>
          <cell r="H1443" t="str">
            <v>2020</v>
          </cell>
          <cell r="I1443" t="str">
            <v>ICD</v>
          </cell>
          <cell r="J1443">
            <v>227736</v>
          </cell>
          <cell r="K1443" t="str">
            <v>TASHA MAGI LIMITED</v>
          </cell>
          <cell r="L1443" t="str">
            <v>JUWELLS TRADING COMPANY LIMITED</v>
          </cell>
          <cell r="M1443">
            <v>44068.541377314818</v>
          </cell>
          <cell r="N1443" t="str">
            <v>Pend</v>
          </cell>
          <cell r="O1443" t="str">
            <v>281 BALES OF USED CLOTHES GRADE 2  386 BALES OF USED SHOES GRADE 2  HS CODE  63090000  ED  1-1-55-2-20-11744      INTRANSIT TO ICD EMBAKASI  NAIROBI</v>
          </cell>
          <cell r="P1443" t="str">
            <v>C4</v>
          </cell>
          <cell r="Q1443" t="str">
            <v>KE</v>
          </cell>
          <cell r="R1443" t="str">
            <v>AE</v>
          </cell>
          <cell r="S1443" t="str">
            <v>3. 10 TO 20 DAYS</v>
          </cell>
          <cell r="T1443" t="str">
            <v>RELEASE PROCESS</v>
          </cell>
        </row>
        <row r="1444">
          <cell r="A1444" t="str">
            <v>CLHU4748034</v>
          </cell>
          <cell r="B1444">
            <v>40</v>
          </cell>
          <cell r="C1444">
            <v>44060</v>
          </cell>
          <cell r="D1444">
            <v>9</v>
          </cell>
          <cell r="E1444" t="str">
            <v>HLCUEUR2007BRDS9</v>
          </cell>
          <cell r="F1444" t="str">
            <v>ICDN</v>
          </cell>
          <cell r="G1444" t="str">
            <v>A1C/44/05/1</v>
          </cell>
          <cell r="H1444">
            <v>0</v>
          </cell>
          <cell r="I1444">
            <v>0</v>
          </cell>
          <cell r="J1444">
            <v>0</v>
          </cell>
          <cell r="K1444" t="str">
            <v>Pend</v>
          </cell>
          <cell r="L1444" t="str">
            <v>Pend</v>
          </cell>
          <cell r="M1444" t="str">
            <v>Pend</v>
          </cell>
          <cell r="N1444" t="str">
            <v>Pend</v>
          </cell>
          <cell r="O1444" t="str">
            <v>TOTAL  52 PACKAGES 62123 26 KGS TOTAL GROSS WEIGHT  62909 26000 DESIGN  MANUFACTURE  TEST  DELIVER  INSTALL  COMPLETE   AND COMMISSION CERTAIN FACILITIES  FOR LOT-6  HDVC OVERHEAD TRANSMISSION LINE CONTRACT NO  KETRACO PT 013 2015  DATED 30 06 2015   UCR NO  UCR202002225289  GALVANISED TRANSMISSION LINE   TOWERS   PARTS THERE OF  S B NO  4037816 DATE 24-JULY-2020  SB NO  4037642  DATE   24-JULY-2020   SB NO  4037614  DATE   24-JULY-2020  H S CODE 73089090   HS-CODE     73 08 90</v>
          </cell>
          <cell r="P1444" t="str">
            <v>Pend</v>
          </cell>
          <cell r="Q1444" t="str">
            <v>KE</v>
          </cell>
          <cell r="R1444" t="str">
            <v>IN</v>
          </cell>
          <cell r="S1444" t="str">
            <v>2. 4 TO 9 DAYS</v>
          </cell>
          <cell r="T1444" t="str">
            <v>PENDING DECLARATION</v>
          </cell>
        </row>
        <row r="1445">
          <cell r="A1445" t="str">
            <v>BSIU2877450</v>
          </cell>
          <cell r="B1445">
            <v>20</v>
          </cell>
          <cell r="C1445">
            <v>44060</v>
          </cell>
          <cell r="D1445">
            <v>9</v>
          </cell>
          <cell r="E1445" t="str">
            <v>COSU6270065780</v>
          </cell>
          <cell r="F1445" t="str">
            <v>ICDN</v>
          </cell>
          <cell r="G1445" t="str">
            <v>CFS1</v>
          </cell>
          <cell r="H1445" t="str">
            <v>2020</v>
          </cell>
          <cell r="I1445" t="str">
            <v>ICD</v>
          </cell>
          <cell r="J1445">
            <v>226856</v>
          </cell>
          <cell r="K1445" t="str">
            <v>STYNEER INDUSTRIES LIMITED</v>
          </cell>
          <cell r="L1445" t="str">
            <v>INDUS LOGISTICS LIMITED</v>
          </cell>
          <cell r="M1445">
            <v>44057.780914351853</v>
          </cell>
          <cell r="N1445" t="str">
            <v>Pend</v>
          </cell>
          <cell r="O1445" t="str">
            <v>INJECTION MOULDING MACHINE  MODEL HJ98S ACCESSORIES   415V   3PH   50HZ    NINGBO TO MOMBASA PREPAID    MOMBASA TO ICD  EMBAKASI KEEMK COLLECT    GMAIL COM   PIN ID P051726281R PLACE OF DELIVERY ICDE</v>
          </cell>
          <cell r="P1445" t="str">
            <v>C4</v>
          </cell>
          <cell r="Q1445" t="str">
            <v>KE</v>
          </cell>
          <cell r="R1445" t="str">
            <v>CN</v>
          </cell>
          <cell r="S1445" t="str">
            <v>2. 4 TO 9 DAYS</v>
          </cell>
          <cell r="T1445" t="str">
            <v>RELEASE PROCESS</v>
          </cell>
        </row>
        <row r="1446">
          <cell r="A1446" t="str">
            <v>MEDU4059397</v>
          </cell>
          <cell r="B1446">
            <v>40</v>
          </cell>
          <cell r="C1446">
            <v>44060</v>
          </cell>
          <cell r="D1446">
            <v>9</v>
          </cell>
          <cell r="E1446" t="str">
            <v>MEDUMV403826</v>
          </cell>
          <cell r="F1446" t="str">
            <v>ICDN</v>
          </cell>
          <cell r="G1446" t="str">
            <v>A1D/18/02/3</v>
          </cell>
          <cell r="H1446" t="str">
            <v>2020</v>
          </cell>
          <cell r="I1446" t="str">
            <v>ICD</v>
          </cell>
          <cell r="J1446">
            <v>226978</v>
          </cell>
          <cell r="K1446" t="str">
            <v>HARLEYS LTD</v>
          </cell>
          <cell r="L1446" t="str">
            <v>RAHMA LOGISTICS LIMITED</v>
          </cell>
          <cell r="M1446">
            <v>44057.636400462965</v>
          </cell>
          <cell r="N1446">
            <v>44067.742743055554</v>
          </cell>
          <cell r="O1446" t="str">
            <v>FOB CHENNAI PORT  INDIA  I NCOTERMS 2010  PHARMACEUTI CALS AS PER PROFORMA INVOI CE NO  PF-004 2020-2021 DA TED APRIL 09  2020 AND IDF NO  20MBAIM000173350 PF-0  33 2020-2021 DATED MAY 05  2020 AND IDF NO  20MBAIM0  00186568 DOCUMENTARY CREDI T NO  IMPLC09 0837 20 SHIP PING BILL NO  4001750 DT   24 07 2020 HS CODE  300450 39 30049099  NET WEIGHT  9 172 200 KGS INCOTERM menti oned strictly without prej udice to the terms and condi tions of the contract of c arriage</v>
          </cell>
          <cell r="P1446" t="str">
            <v>C4</v>
          </cell>
          <cell r="Q1446" t="str">
            <v>KE</v>
          </cell>
          <cell r="R1446" t="str">
            <v>IN</v>
          </cell>
          <cell r="S1446" t="str">
            <v>2. 4 TO 9 DAYS</v>
          </cell>
          <cell r="T1446" t="str">
            <v>RELEASED BUT IN YARD</v>
          </cell>
        </row>
        <row r="1447">
          <cell r="A1447" t="str">
            <v>WFHU5187613</v>
          </cell>
          <cell r="B1447">
            <v>40</v>
          </cell>
          <cell r="C1447">
            <v>44060</v>
          </cell>
          <cell r="D1447">
            <v>9</v>
          </cell>
          <cell r="E1447" t="str">
            <v>102000049126</v>
          </cell>
          <cell r="F1447" t="str">
            <v>ICDN</v>
          </cell>
          <cell r="G1447" t="str">
            <v>Pend</v>
          </cell>
          <cell r="H1447" t="str">
            <v>2020</v>
          </cell>
          <cell r="I1447" t="str">
            <v>ICD</v>
          </cell>
          <cell r="J1447">
            <v>228190</v>
          </cell>
          <cell r="K1447" t="str">
            <v>HOLMAN BROTHERS (EA) LTD</v>
          </cell>
          <cell r="L1447" t="str">
            <v>BOLLORE TRANSPORT AND LOGISTICS KENYA LI</v>
          </cell>
          <cell r="M1447">
            <v>44062.80976851852</v>
          </cell>
          <cell r="N1447">
            <v>44065.455775462964</v>
          </cell>
          <cell r="O1447" t="str">
            <v>01 - 97  MS FRAME  LOOSE   TIED  PPBOX  CARTON BOX AND GUNNY BAG  PKG CONTAINING  DESCRIPTION OF GOODS AND OR SERVICESFARMTRAC AGRICULTURAL TRACTORS MODELS TWO FT6050  2WD  FARMTRAC AGRICULTURAL TRACTORS MODELS  TWO FT6050  4WD  FARMTRAC AGRICULTURAL TRACTORS MODELS 01 - 97  MS FRAME  LOOSE   TIED  PP BOX  POUCH  CARTON BOX   WOODEN BOX AND GUNNY BAG  01 - 97  MS FRAME  LOOSE   TIED  PP BOX  CARTON BOX AND GUNNY BAG   PKG CONTAINING   DESCRIPTION OF GOODS AND OR SERVICES FARMTRAC AGRICULTURAL TRACTORS MODELS  TWO FT6050  2WD   FARMTRAC AGRICULTURAL TRACTORS MODELS  TWO FT6050  4WD   FARMTRACAGRICULTURAL TRACTORS MODELS  TWO FT6075  4WD  WITH ACCESSORIES AND SPARE PARTS AS PER PROFORMA INVOICE NO  EL KEN HOL 1920 01 DATED 02ND MARCH 2020 CFR MOMBASA PORT  KENYA  INVOICE NO  T68 21 300088 DATE   26 06 2020 INVOICE NO  T68 21 300084 DATE   26 06 2020 S B NO   3683624 DATED 08 07 2020   3523316 DATED  30 06 2020 IEC NO   0588095001 L C NO  011IMUL20035060 L C DATE 16 03 2020 ISSUED BY PRIM</v>
          </cell>
          <cell r="P1447" t="str">
            <v>C4</v>
          </cell>
          <cell r="Q1447" t="str">
            <v>KE</v>
          </cell>
          <cell r="R1447" t="str">
            <v>IN</v>
          </cell>
          <cell r="S1447" t="str">
            <v>2. 4 TO 9 DAYS</v>
          </cell>
          <cell r="T1447" t="str">
            <v>RELEASED BUT IN YARD</v>
          </cell>
        </row>
        <row r="1448">
          <cell r="A1448" t="str">
            <v>PCIU1233882</v>
          </cell>
          <cell r="B1448">
            <v>20</v>
          </cell>
          <cell r="C1448">
            <v>44060</v>
          </cell>
          <cell r="D1448">
            <v>9</v>
          </cell>
          <cell r="E1448" t="str">
            <v>JKT000350000</v>
          </cell>
          <cell r="F1448" t="str">
            <v>ICDN</v>
          </cell>
          <cell r="G1448" t="str">
            <v>FIRE</v>
          </cell>
          <cell r="H1448" t="str">
            <v>2020</v>
          </cell>
          <cell r="I1448" t="str">
            <v>ICD</v>
          </cell>
          <cell r="J1448">
            <v>229653</v>
          </cell>
          <cell r="K1448" t="str">
            <v>ESSAJEE AMIJEE E A LIMITED</v>
          </cell>
          <cell r="L1448" t="str">
            <v>PILLAR FREIGHT FORWARDERS LIMITED</v>
          </cell>
          <cell r="M1448">
            <v>44068.829340277778</v>
          </cell>
          <cell r="N1448" t="str">
            <v>Pend</v>
          </cell>
          <cell r="O1448" t="str">
            <v>112 BOXES OF 4MM AND 6MM DARK GREY FLOAT GLASS AS PER P I-2112026879 IDF NO  E2006346196 HS CODE NO  7005210000 GOODS IN TRANSIT TO FOCUS CFS BY CONSIGNEE  S ACCOUNT AND RISK TOTAL NW    160 372 00 KGS SHIPPED ON BOARD AT TG PRIOK JAKARTA I   NDONESIA ON JULY 13  2020 BY CSCL LIMA V 086N TRANSHIPMENT AT SINGAPORE BY KOTA GAYA V 0076W  INDONESIA PEB040300-07072020-414399 NPWP013463310092000</v>
          </cell>
          <cell r="P1448" t="str">
            <v>C4</v>
          </cell>
          <cell r="Q1448" t="str">
            <v>KE</v>
          </cell>
          <cell r="R1448" t="str">
            <v>ID</v>
          </cell>
          <cell r="S1448" t="str">
            <v>2. 4 TO 9 DAYS</v>
          </cell>
          <cell r="T1448" t="str">
            <v>RELEASE PROCESS</v>
          </cell>
        </row>
        <row r="1449">
          <cell r="A1449" t="str">
            <v>MRKU9394450</v>
          </cell>
          <cell r="B1449">
            <v>20</v>
          </cell>
          <cell r="C1449">
            <v>44060</v>
          </cell>
          <cell r="D1449">
            <v>9</v>
          </cell>
          <cell r="E1449" t="str">
            <v>910999565</v>
          </cell>
          <cell r="F1449" t="str">
            <v>ICDN</v>
          </cell>
          <cell r="G1449" t="str">
            <v>FIRE</v>
          </cell>
          <cell r="H1449">
            <v>0</v>
          </cell>
          <cell r="I1449">
            <v>0</v>
          </cell>
          <cell r="J1449">
            <v>0</v>
          </cell>
          <cell r="K1449" t="str">
            <v>Pend</v>
          </cell>
          <cell r="L1449" t="str">
            <v>Pend</v>
          </cell>
          <cell r="M1449" t="str">
            <v>Pend</v>
          </cell>
          <cell r="N1449" t="str">
            <v>Pend</v>
          </cell>
          <cell r="O1449" t="str">
            <v>01X20 DC   01X40 DC   DTT JU HW SC 200ML  DETTOL JU HW ORIG 200ML  DTT JU SG FRESH500ML  DTT JU SG ORIGINAL 250ML  TOTAL CASES   6938   TOTA L NET WEIGHT   23010 86 KGS  TOTAL GROSS WEIGHT   27855 80 KGS  FREIGH T PREPAID</v>
          </cell>
          <cell r="P1449" t="str">
            <v>Pend</v>
          </cell>
          <cell r="Q1449" t="str">
            <v>KE</v>
          </cell>
          <cell r="R1449" t="str">
            <v>BH</v>
          </cell>
          <cell r="S1449" t="str">
            <v>2. 4 TO 9 DAYS</v>
          </cell>
          <cell r="T1449" t="str">
            <v>PENDING DECLARATION</v>
          </cell>
        </row>
        <row r="1450">
          <cell r="A1450" t="str">
            <v>PCIU0217167</v>
          </cell>
          <cell r="B1450">
            <v>20</v>
          </cell>
          <cell r="C1450">
            <v>44060</v>
          </cell>
          <cell r="D1450">
            <v>9</v>
          </cell>
          <cell r="E1450" t="str">
            <v>NGNT01718600</v>
          </cell>
          <cell r="F1450" t="str">
            <v>ICDN</v>
          </cell>
          <cell r="G1450" t="str">
            <v>SHED1</v>
          </cell>
          <cell r="H1450">
            <v>0</v>
          </cell>
          <cell r="I1450">
            <v>0</v>
          </cell>
          <cell r="J1450">
            <v>0</v>
          </cell>
          <cell r="K1450" t="str">
            <v>Pend</v>
          </cell>
          <cell r="L1450" t="str">
            <v>Pend</v>
          </cell>
          <cell r="M1450" t="str">
            <v>Pend</v>
          </cell>
          <cell r="N1450" t="str">
            <v>Pend</v>
          </cell>
          <cell r="O1450" t="str">
            <v>PENS EXERCISE KITS BELTS HANDKERCHIEF WATER METER BLOW DRYER TAPE OFFICE STATIONARY BICYCLE NUTS AIR VALVES HAMMER</v>
          </cell>
          <cell r="P1450" t="str">
            <v>Pend</v>
          </cell>
          <cell r="Q1450" t="str">
            <v>KE</v>
          </cell>
          <cell r="R1450" t="str">
            <v>CN</v>
          </cell>
          <cell r="S1450" t="str">
            <v>2. 4 TO 9 DAYS</v>
          </cell>
          <cell r="T1450" t="str">
            <v>PENDING DECLARATION</v>
          </cell>
        </row>
        <row r="1451">
          <cell r="A1451" t="str">
            <v>MRKU9204436</v>
          </cell>
          <cell r="B1451">
            <v>20</v>
          </cell>
          <cell r="C1451">
            <v>44060</v>
          </cell>
          <cell r="D1451">
            <v>9</v>
          </cell>
          <cell r="E1451" t="str">
            <v>203886733</v>
          </cell>
          <cell r="F1451" t="str">
            <v>ICDN</v>
          </cell>
          <cell r="G1451" t="str">
            <v>FIRE</v>
          </cell>
          <cell r="H1451" t="str">
            <v>2020</v>
          </cell>
          <cell r="I1451" t="str">
            <v>ICD</v>
          </cell>
          <cell r="J1451">
            <v>229759</v>
          </cell>
          <cell r="K1451" t="str">
            <v>BETA HEALTHCARE INTERNATIONAL LIMITED</v>
          </cell>
          <cell r="L1451" t="str">
            <v>SAHARA INTERNATIONAL LOGISTICS LIMITED</v>
          </cell>
          <cell r="M1451" t="str">
            <v>Pend</v>
          </cell>
          <cell r="N1451" t="str">
            <v>Pend</v>
          </cell>
          <cell r="O1451" t="str">
            <v>ALUMINIUM PILFER PROOF CAPS  HS CODE 8309   9010    AS PER PROFORMA IN VOICE PI-250220 DATED 25 02 2020 - CFR MOMBASA KENYA   1  ROPP CAPS 25 MM PRINTED ASPEN LOGO       6500 NOS X 262 BOXES   2  ROPP CAPS 28MM P RINTED ASPEN LOGO       5000 NOS X 70 BOXES   3  ROPP CAPS 22MM PRINTE D ASPEN LOGO       9300 NOS X 28 BOXES    NET WT - 2720 KGS  INV - E 007   DT - 10-07-2020  SB -3770819   DT - 13-JUL-20  IDF NO   E20022988 13  LC NO AND DATE - TF2017718017 DT 30 06 2020</v>
          </cell>
          <cell r="P1451" t="str">
            <v>C4</v>
          </cell>
          <cell r="Q1451" t="str">
            <v>KE</v>
          </cell>
          <cell r="R1451" t="str">
            <v>IN</v>
          </cell>
          <cell r="S1451" t="str">
            <v>2. 4 TO 9 DAYS</v>
          </cell>
          <cell r="T1451" t="str">
            <v>PENDING DPC</v>
          </cell>
        </row>
        <row r="1452">
          <cell r="A1452" t="str">
            <v>FSCU6238572</v>
          </cell>
          <cell r="B1452">
            <v>40</v>
          </cell>
          <cell r="C1452">
            <v>44060</v>
          </cell>
          <cell r="D1452">
            <v>9</v>
          </cell>
          <cell r="E1452" t="str">
            <v>MEDUMV322521</v>
          </cell>
          <cell r="F1452" t="str">
            <v>ICDN</v>
          </cell>
          <cell r="G1452" t="str">
            <v>SHED1</v>
          </cell>
          <cell r="H1452" t="str">
            <v>2020</v>
          </cell>
          <cell r="I1452" t="str">
            <v>ICD</v>
          </cell>
          <cell r="J1452">
            <v>226584</v>
          </cell>
          <cell r="K1452" t="str">
            <v>CROSSROAD BLUE BOUTIQUE LIMITED</v>
          </cell>
          <cell r="L1452" t="str">
            <v>INDUS LOGISTICS LIMITED</v>
          </cell>
          <cell r="M1452" t="str">
            <v>Pend</v>
          </cell>
          <cell r="N1452" t="str">
            <v>Pend</v>
          </cell>
          <cell r="O1452" t="str">
            <v>FOUR HUNDRED THIRTY NINE  PACKAGES ONLY   CONTAINING    BICYCLE  CIRCULAR SPRIN G BALANCE and PVC PIPE BICYC LES  SPRING BALANCE and PVC  HOSE PIPES UNDER H S N COD E   87120010  84239010  39 173290  AS PER INVOICE NO  2 DT  16 07 2020 S  B  NO    3867003 DATE  17 07 2020 IEC  NO  ANZPH9207L NET W  T  8635 340 KGS  CARRIER R ESPONSIBILITY CEASES AT MO MBASA    CARGO IN TRANSIT  TO NAIROBI ON CONSIGNEE S  RISK  COST and RESPONSIBILIT Y</v>
          </cell>
          <cell r="P1452" t="str">
            <v>C4</v>
          </cell>
          <cell r="Q1452" t="str">
            <v>KE</v>
          </cell>
          <cell r="R1452" t="str">
            <v>IN</v>
          </cell>
          <cell r="S1452" t="str">
            <v>2. 4 TO 9 DAYS</v>
          </cell>
          <cell r="T1452" t="str">
            <v>PENDING DPC</v>
          </cell>
        </row>
        <row r="1453">
          <cell r="A1453" t="str">
            <v>NYKU4146878</v>
          </cell>
          <cell r="B1453">
            <v>40</v>
          </cell>
          <cell r="C1453">
            <v>44060</v>
          </cell>
          <cell r="D1453">
            <v>9</v>
          </cell>
          <cell r="E1453" t="str">
            <v>EPIRINDMUM212144</v>
          </cell>
          <cell r="F1453" t="str">
            <v>ICDN</v>
          </cell>
          <cell r="G1453" t="str">
            <v>Pend</v>
          </cell>
          <cell r="H1453" t="str">
            <v>2020</v>
          </cell>
          <cell r="I1453" t="str">
            <v>ICD</v>
          </cell>
          <cell r="J1453">
            <v>228255</v>
          </cell>
          <cell r="K1453" t="str">
            <v>SAI PHARMACEUTICALS LIMITED</v>
          </cell>
          <cell r="L1453" t="str">
            <v>CONTINENTAL LOGISTICS NETWORKS LTD</v>
          </cell>
          <cell r="M1453">
            <v>44062.567326388889</v>
          </cell>
          <cell r="N1453">
            <v>44067.817071759258</v>
          </cell>
          <cell r="O1453" t="str">
            <v>2 X HC40 STC 2803 CARTONS S  PHARMACEUTICAL PRODUCTS AS PER INVOICE NO K0645 1  PATIENT KIT PHARMACEUTICAL PRODUCTS AS PER INVOICE NO K0186   K0367   K0665   K0687 1  PATIENT KIT 2  ANTI THYROX 5  CARBIMAZOLE TABLETS 5MG  3  AZICURE 250  AZ ITHROMYCIN TABLETSB 250MG  4  CELEBIB 200  CELECOXIB CAPSULES 200MG  5  CADALOL 6 25  CARVEDILOL TABLETS 6 25MG  6  CADALOL 12 5  CARVEDILOL TABLETS 12 5MG  7  LACTIMAC FORTE 8  AZICURE 200  AZITHROMYCIN ORAL SUSP 200MG   5ML  9  LUMITER TABLETS 10  TRENAXA 500  TRANEXAMIC ACID TABLETS 500MG  11  CELEBIB 100  CELECOXIB CAPSULES 100MG  NET WT  25290 413 KGS SB NO  4098976 DT  27 07 2020 SB NO  4157376 DT  30 07 2020 SB NO  4157409 DT  30 07 2020 SB NO  4157425 DT  30 07 2020 SB NO  4157 HOUSE HOUSE INTRANSIT TO ICD EMBAKASI BY SGR-TBL</v>
          </cell>
          <cell r="P1453" t="str">
            <v>C4</v>
          </cell>
          <cell r="Q1453" t="str">
            <v>KE</v>
          </cell>
          <cell r="R1453" t="str">
            <v>IN</v>
          </cell>
          <cell r="S1453" t="str">
            <v>2. 4 TO 9 DAYS</v>
          </cell>
          <cell r="T1453" t="str">
            <v>RELEASED BUT IN YARD</v>
          </cell>
        </row>
        <row r="1454">
          <cell r="A1454" t="str">
            <v>FCIU6129762</v>
          </cell>
          <cell r="B1454">
            <v>20</v>
          </cell>
          <cell r="C1454">
            <v>44060</v>
          </cell>
          <cell r="D1454">
            <v>9</v>
          </cell>
          <cell r="E1454" t="str">
            <v>COSU6268347340</v>
          </cell>
          <cell r="F1454" t="str">
            <v>ICDN</v>
          </cell>
          <cell r="G1454" t="str">
            <v>A1B/79/04/1</v>
          </cell>
          <cell r="H1454">
            <v>0</v>
          </cell>
          <cell r="I1454">
            <v>0</v>
          </cell>
          <cell r="J1454">
            <v>0</v>
          </cell>
          <cell r="K1454" t="str">
            <v>Pend</v>
          </cell>
          <cell r="L1454" t="str">
            <v>Pend</v>
          </cell>
          <cell r="M1454" t="str">
            <v>Pend</v>
          </cell>
          <cell r="N1454" t="str">
            <v>Pend</v>
          </cell>
          <cell r="O1454" t="str">
            <v>FILLER MASTERBATCH CALCIUM CARBONATE -   PP CARRIER MN570   HS-CODE  3824999990   IN TRANSIT TO UGANDA ON CONSIGNEE COST RISK AND RESPONSIBILITY PLACE OF DELIVERY PORT CLEARANCE</v>
          </cell>
          <cell r="P1454" t="str">
            <v>Pend</v>
          </cell>
          <cell r="Q1454" t="str">
            <v>UG</v>
          </cell>
          <cell r="R1454" t="str">
            <v>VN</v>
          </cell>
          <cell r="S1454" t="str">
            <v>2. 4 TO 9 DAYS</v>
          </cell>
          <cell r="T1454" t="str">
            <v>PENDING DECLARATION</v>
          </cell>
        </row>
        <row r="1455">
          <cell r="A1455" t="str">
            <v>TCNU7314890</v>
          </cell>
          <cell r="B1455">
            <v>40</v>
          </cell>
          <cell r="C1455">
            <v>44060</v>
          </cell>
          <cell r="D1455">
            <v>9</v>
          </cell>
          <cell r="E1455" t="str">
            <v>203887348</v>
          </cell>
          <cell r="F1455" t="str">
            <v>ICDN</v>
          </cell>
          <cell r="G1455" t="str">
            <v>A1D/58/03/3</v>
          </cell>
          <cell r="H1455">
            <v>0</v>
          </cell>
          <cell r="I1455">
            <v>0</v>
          </cell>
          <cell r="J1455">
            <v>0</v>
          </cell>
          <cell r="K1455" t="str">
            <v>Pend</v>
          </cell>
          <cell r="L1455" t="str">
            <v>Pend</v>
          </cell>
          <cell r="M1455" t="str">
            <v>Pend</v>
          </cell>
          <cell r="N1455" t="str">
            <v>Pend</v>
          </cell>
          <cell r="O1455" t="str">
            <v>3 X 40  HC OT CONTAINER   3206 PACKAGES ONLY   TOTAL THREE THOUSAND TW O HUNDRED AND SIX PACKAGES ONLY    BOILER REFRACTORY   INSULATION MATE RIALS FOR SUGAR MILL   HS CODE 69029010   BOILER INSULATION MATERIALS FOR SUGAR MILL   HS CODE   69029010  TWO WHEEL TRAILER HS CODE   87169 090  SIKA GROUT 214  HS CODE  38160000  INVOICE NO 63VSL 20-21 DT 14 07 2020   66VSL 20-21 DT 15 07 2020   67VSL 20-21 DT 16 07 2020     71V SL 20-21 DT 16 07 2020   NET WEIGHT  41550 00 KGS  SHIPPING BILL NO 3830193 DT 15 07 2020   830365 DT 15 07 2020    3858109 DT 16 07 202 0     3867671 DT 17 07 2020   FREIGHT PREPAID        APPLICABLE FREE T IME 14 DAYS COMBINED DETENTION   DEMURRAGE  AT  PORT OF DISCHARGE   PLACE OF DELIVERY   GOODS IN TRANSIT TO JINJA UGANDA  CARRIER S   RESPO NSIBILITY CEASES AT MOMBASA AND   CARGO IN TRANSIT TO JINJA  UGANDA ON CONSIGNEE S OWN RISK  COST AND RESPONSIBILITY</v>
          </cell>
          <cell r="P1455" t="str">
            <v>Pend</v>
          </cell>
          <cell r="Q1455" t="str">
            <v>UG</v>
          </cell>
          <cell r="R1455" t="str">
            <v>IN</v>
          </cell>
          <cell r="S1455" t="str">
            <v>2. 4 TO 9 DAYS</v>
          </cell>
          <cell r="T1455" t="str">
            <v>PENDING DECLARATION</v>
          </cell>
        </row>
        <row r="1456">
          <cell r="A1456" t="str">
            <v>TCNU6032417</v>
          </cell>
          <cell r="B1456">
            <v>40</v>
          </cell>
          <cell r="C1456">
            <v>44060</v>
          </cell>
          <cell r="D1456">
            <v>9</v>
          </cell>
          <cell r="E1456" t="str">
            <v>SZPA99861900</v>
          </cell>
          <cell r="F1456" t="str">
            <v>ICDN</v>
          </cell>
          <cell r="G1456" t="str">
            <v>A2D/08/02/2</v>
          </cell>
          <cell r="H1456" t="str">
            <v>2020</v>
          </cell>
          <cell r="I1456" t="str">
            <v>ICD</v>
          </cell>
          <cell r="J1456">
            <v>228841</v>
          </cell>
          <cell r="K1456" t="str">
            <v>HYPERTECK ELECTRICAL SERVICES LIMITED</v>
          </cell>
          <cell r="L1456" t="str">
            <v>VASTERGUARD TRADING COMPANY LIMITED</v>
          </cell>
          <cell r="M1456">
            <v>44069.380798611113</v>
          </cell>
          <cell r="N1456" t="str">
            <v>Pend</v>
          </cell>
          <cell r="O1456" t="str">
            <v>2X40HC CONTAINER STC 1167 CARTONS SOLAR INVERTER AND SPARE PARTS PORT CLEARANCE</v>
          </cell>
          <cell r="P1456" t="str">
            <v>C4</v>
          </cell>
          <cell r="Q1456" t="str">
            <v>KE</v>
          </cell>
          <cell r="R1456" t="str">
            <v>CN</v>
          </cell>
          <cell r="S1456" t="str">
            <v>2. 4 TO 9 DAYS</v>
          </cell>
          <cell r="T1456" t="str">
            <v>RELEASE PROCESS</v>
          </cell>
        </row>
        <row r="1457">
          <cell r="A1457" t="str">
            <v>CMAU4340338</v>
          </cell>
          <cell r="B1457">
            <v>40</v>
          </cell>
          <cell r="C1457">
            <v>44060</v>
          </cell>
          <cell r="D1457">
            <v>9</v>
          </cell>
          <cell r="E1457" t="str">
            <v>ESN0109650</v>
          </cell>
          <cell r="F1457" t="str">
            <v>ICDN</v>
          </cell>
          <cell r="G1457" t="str">
            <v>A1D/80/02/4</v>
          </cell>
          <cell r="H1457" t="str">
            <v>2020</v>
          </cell>
          <cell r="I1457" t="str">
            <v>ICD</v>
          </cell>
          <cell r="J1457">
            <v>228018</v>
          </cell>
          <cell r="K1457" t="str">
            <v>SIMBA PHARMACEUTICAL LTD</v>
          </cell>
          <cell r="L1457" t="str">
            <v>JIHAN FREIGHTERS LIMITED</v>
          </cell>
          <cell r="M1457">
            <v>44068.488321759258</v>
          </cell>
          <cell r="N1457" t="str">
            <v>Pend</v>
          </cell>
          <cell r="O1457" t="str">
            <v>TOTAL 2003 PACKAGES NEVIRAPINE ORAL SUSPENSION 50MG 5ML  NEVIRAPINE ORAL SUSPENSION USP 50MG 5ML  1S H S CODE NO 30049099 INV NO U03 20-21 1634 DT 27-JUL-20 SB NO 4115638 DT  28 07 2020 TOTAL NET WEIGHT 6841 600 KGS FREIGHT PREPAID</v>
          </cell>
          <cell r="P1457" t="str">
            <v>C4</v>
          </cell>
          <cell r="Q1457" t="str">
            <v>KE</v>
          </cell>
          <cell r="R1457" t="str">
            <v>IN</v>
          </cell>
          <cell r="S1457" t="str">
            <v>2. 4 TO 9 DAYS</v>
          </cell>
          <cell r="T1457" t="str">
            <v>RELEASE PROCESS</v>
          </cell>
        </row>
        <row r="1458">
          <cell r="A1458" t="str">
            <v>CRSU9278555</v>
          </cell>
          <cell r="B1458">
            <v>40</v>
          </cell>
          <cell r="C1458">
            <v>44060</v>
          </cell>
          <cell r="D1458">
            <v>9</v>
          </cell>
          <cell r="E1458" t="str">
            <v>AMC0914039</v>
          </cell>
          <cell r="F1458" t="str">
            <v>ICDN</v>
          </cell>
          <cell r="G1458" t="str">
            <v>A1D/58/05/3</v>
          </cell>
          <cell r="H1458" t="str">
            <v>2020</v>
          </cell>
          <cell r="I1458" t="str">
            <v>MSA</v>
          </cell>
          <cell r="J1458">
            <v>7607935</v>
          </cell>
          <cell r="K1458" t="str">
            <v>XYLON MOTORS LIMITED</v>
          </cell>
          <cell r="L1458" t="str">
            <v>AGILITY LOGISTICS LIMITED</v>
          </cell>
          <cell r="M1458">
            <v>44061.382951388892</v>
          </cell>
          <cell r="N1458" t="str">
            <v>Pend</v>
          </cell>
          <cell r="O1458" t="str">
            <v>9 X 40 HC FCL CONTAINER TOTAL 83 PACKAGES  TOTAL EIGHTY THREE PACKAGES ONLY  6 UNITS MAHINDRA SCORPIO PICK UP DC 2 2mHawk 4WD RHD - S6 CKD PACKAGE Capacity- 2179ccGVW - 3150 Kgs Engine Year Of Manufacture-2020 Model Code-HVR4JMCABRJ-KAW001Colour - White 6 SETS OF MATERIAL SUPPLIED SUBJECT TO KENYAN CUSTOMS LEGAL NOTICE No 489 -6 QTY 6 UNITS MAHINDRA SCORPIO PICK UP DC 2 2mHawk 4WD RHD - S6 CKD PACKAGE Engine Capacity- 2179ccGVW - 3150 Kgs Year Of Manufacture-2020 Model Code-HVR4JMCABRJ-KSK001Colour - Silver 6 SETS OF MATERIAL SUPPLIED SUBJECT TO KENYAN CUSTOMS LEGAL NOTICE No 489- 6 QTY RHD - S6 CKD PACKAGE Engine Capacity- 2179ccGVW - 3150 kgs Year Of Manufacture-2020 Model Code-CVR2JMCABRJ-KAW002Colour - White 6 SETS OF MATERIAL SUPPLIED SUBJECT TO KENYAN CUSTOMS LEGAL NOTICE No 489- 6 QTY IDF No E2007366080 BANK GUARANTEE NO  5522603005 PRESHIPMENT INV NO  EX01212700001666</v>
          </cell>
          <cell r="P1458" t="str">
            <v>W7</v>
          </cell>
          <cell r="Q1458" t="str">
            <v>KE</v>
          </cell>
          <cell r="R1458" t="str">
            <v>IN</v>
          </cell>
          <cell r="S1458" t="str">
            <v>2. 4 TO 9 DAYS</v>
          </cell>
          <cell r="T1458" t="str">
            <v>RELEASE PROCESS</v>
          </cell>
        </row>
        <row r="1459">
          <cell r="A1459" t="str">
            <v>MEDU7484281</v>
          </cell>
          <cell r="B1459">
            <v>40</v>
          </cell>
          <cell r="C1459">
            <v>44060</v>
          </cell>
          <cell r="D1459">
            <v>9</v>
          </cell>
          <cell r="E1459" t="str">
            <v>MEDUMV456253</v>
          </cell>
          <cell r="F1459" t="str">
            <v>ICDN</v>
          </cell>
          <cell r="G1459" t="str">
            <v>Pend</v>
          </cell>
          <cell r="H1459" t="str">
            <v>2020</v>
          </cell>
          <cell r="I1459" t="str">
            <v>ICD</v>
          </cell>
          <cell r="J1459">
            <v>226549</v>
          </cell>
          <cell r="K1459" t="str">
            <v>MIDCO TEXTILES (EA) LTD</v>
          </cell>
          <cell r="L1459" t="str">
            <v>INDUS LOGISTICS LIMITED</v>
          </cell>
          <cell r="M1459">
            <v>44056.368020833332</v>
          </cell>
          <cell r="N1459">
            <v>44063.480115740742</v>
          </cell>
          <cell r="O1459" t="str">
            <v>TOTAL 470 CARTONS  FOUR HU NDRED SEVENTY CARTONS ONLY    NE 24 1 100  COTTON COM BED YARN TOTAL NET WEIGHT   21319 200 KGS SB NO 40864 18 DT  27-07-2020</v>
          </cell>
          <cell r="P1459" t="str">
            <v>C4</v>
          </cell>
          <cell r="Q1459" t="str">
            <v>KE</v>
          </cell>
          <cell r="R1459" t="str">
            <v>IN</v>
          </cell>
          <cell r="S1459" t="str">
            <v>2. 4 TO 9 DAYS</v>
          </cell>
          <cell r="T1459" t="str">
            <v>RELEASED BUT IN YARD</v>
          </cell>
        </row>
        <row r="1460">
          <cell r="A1460" t="str">
            <v>DFSU6610107</v>
          </cell>
          <cell r="B1460">
            <v>40</v>
          </cell>
          <cell r="C1460">
            <v>44060</v>
          </cell>
          <cell r="D1460">
            <v>9</v>
          </cell>
          <cell r="E1460" t="str">
            <v>HLUSPIL200603875</v>
          </cell>
          <cell r="F1460" t="str">
            <v>ICDN</v>
          </cell>
          <cell r="G1460" t="str">
            <v>CFS1E</v>
          </cell>
          <cell r="H1460" t="str">
            <v>2020</v>
          </cell>
          <cell r="I1460" t="str">
            <v>ICD</v>
          </cell>
          <cell r="J1460">
            <v>227441</v>
          </cell>
          <cell r="K1460" t="str">
            <v>AMERICAN EMBASSY</v>
          </cell>
          <cell r="L1460" t="str">
            <v>EAST AFRICA CARGO LOGISTICS LIMITED</v>
          </cell>
          <cell r="M1460" t="str">
            <v>Pend</v>
          </cell>
          <cell r="N1460" t="str">
            <v>Pend</v>
          </cell>
          <cell r="O1460" t="str">
            <v>DIPLOMATIC CARGO-CONSTRUCTION MATERIAL  HS CODE  69 02 10</v>
          </cell>
          <cell r="P1460" t="str">
            <v>C4</v>
          </cell>
          <cell r="Q1460" t="str">
            <v>KE</v>
          </cell>
          <cell r="R1460" t="str">
            <v>US</v>
          </cell>
          <cell r="S1460" t="str">
            <v>2. 4 TO 9 DAYS</v>
          </cell>
          <cell r="T1460" t="str">
            <v>PENDING DPC</v>
          </cell>
        </row>
        <row r="1461">
          <cell r="A1461" t="str">
            <v>DRYU9064077</v>
          </cell>
          <cell r="B1461">
            <v>40</v>
          </cell>
          <cell r="C1461">
            <v>44060</v>
          </cell>
          <cell r="D1461">
            <v>9</v>
          </cell>
          <cell r="E1461" t="str">
            <v>HLUSPIL200605362</v>
          </cell>
          <cell r="F1461" t="str">
            <v>ICDN</v>
          </cell>
          <cell r="G1461" t="str">
            <v>A1C/06/05/1</v>
          </cell>
          <cell r="H1461" t="str">
            <v>2020</v>
          </cell>
          <cell r="I1461" t="str">
            <v>ICD</v>
          </cell>
          <cell r="J1461">
            <v>227390</v>
          </cell>
          <cell r="K1461" t="str">
            <v>AMERICAN EMBASSY</v>
          </cell>
          <cell r="L1461" t="str">
            <v>EAST AFRICA CARGO LOGISTICS LIMITED</v>
          </cell>
          <cell r="M1461" t="str">
            <v>Pend</v>
          </cell>
          <cell r="N1461" t="str">
            <v>Pend</v>
          </cell>
          <cell r="O1461" t="str">
            <v>DIPLOMATIC CARGO- CONSTRUCTION MATERIAL  HS CODE  69 02 10</v>
          </cell>
          <cell r="P1461" t="str">
            <v>C4</v>
          </cell>
          <cell r="Q1461" t="str">
            <v>KE</v>
          </cell>
          <cell r="R1461" t="str">
            <v>US</v>
          </cell>
          <cell r="S1461" t="str">
            <v>2. 4 TO 9 DAYS</v>
          </cell>
          <cell r="T1461" t="str">
            <v>PENDING DPC</v>
          </cell>
        </row>
        <row r="1462">
          <cell r="A1462" t="str">
            <v>CARU9995732</v>
          </cell>
          <cell r="B1462">
            <v>40</v>
          </cell>
          <cell r="C1462">
            <v>44060</v>
          </cell>
          <cell r="D1462">
            <v>9</v>
          </cell>
          <cell r="E1462" t="str">
            <v>CNYU100917</v>
          </cell>
          <cell r="F1462" t="str">
            <v>ICDN</v>
          </cell>
          <cell r="G1462" t="str">
            <v>A1C/64/02/1</v>
          </cell>
          <cell r="H1462" t="str">
            <v>2020</v>
          </cell>
          <cell r="I1462" t="str">
            <v>ICD</v>
          </cell>
          <cell r="J1462">
            <v>227076</v>
          </cell>
          <cell r="K1462" t="str">
            <v>H YOUNG AND C0  (E A ) LTD A/C KENGEN</v>
          </cell>
          <cell r="L1462" t="str">
            <v>WAKI CLEARING &amp; FORWARDING AGENTS LIMITE</v>
          </cell>
          <cell r="M1462">
            <v>44063.51158564815</v>
          </cell>
          <cell r="N1462" t="str">
            <v>Pend</v>
          </cell>
          <cell r="O1462"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62" t="str">
            <v>C4</v>
          </cell>
          <cell r="Q1462" t="str">
            <v>KE</v>
          </cell>
          <cell r="R1462" t="str">
            <v>CN</v>
          </cell>
          <cell r="S1462" t="str">
            <v>2. 4 TO 9 DAYS</v>
          </cell>
          <cell r="T1462" t="str">
            <v>RELEASE PROCESS</v>
          </cell>
        </row>
        <row r="1463">
          <cell r="A1463" t="str">
            <v>FSCU9618914</v>
          </cell>
          <cell r="B1463">
            <v>40</v>
          </cell>
          <cell r="C1463">
            <v>44060</v>
          </cell>
          <cell r="D1463">
            <v>9</v>
          </cell>
          <cell r="E1463" t="str">
            <v>CNYU100917</v>
          </cell>
          <cell r="F1463" t="str">
            <v>ICDN</v>
          </cell>
          <cell r="G1463" t="str">
            <v>A1D/36/02/4</v>
          </cell>
          <cell r="H1463" t="str">
            <v>2020</v>
          </cell>
          <cell r="I1463" t="str">
            <v>ICD</v>
          </cell>
          <cell r="J1463">
            <v>227076</v>
          </cell>
          <cell r="K1463" t="str">
            <v>H YOUNG AND C0  (E A ) LTD A/C KENGEN</v>
          </cell>
          <cell r="L1463" t="str">
            <v>WAKI CLEARING &amp; FORWARDING AGENTS LIMITE</v>
          </cell>
          <cell r="M1463">
            <v>44063.51158564815</v>
          </cell>
          <cell r="N1463" t="str">
            <v>Pend</v>
          </cell>
          <cell r="O1463"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63" t="str">
            <v>C4</v>
          </cell>
          <cell r="Q1463" t="str">
            <v>KE</v>
          </cell>
          <cell r="R1463" t="str">
            <v>CN</v>
          </cell>
          <cell r="S1463" t="str">
            <v>2. 4 TO 9 DAYS</v>
          </cell>
          <cell r="T1463" t="str">
            <v>RELEASE PROCESS</v>
          </cell>
        </row>
        <row r="1464">
          <cell r="A1464" t="str">
            <v>HLBU1059369</v>
          </cell>
          <cell r="B1464">
            <v>40</v>
          </cell>
          <cell r="C1464">
            <v>44060</v>
          </cell>
          <cell r="D1464">
            <v>9</v>
          </cell>
          <cell r="E1464" t="str">
            <v>HLCUEUR2006BMKY1</v>
          </cell>
          <cell r="F1464" t="str">
            <v>ICDN</v>
          </cell>
          <cell r="G1464" t="str">
            <v>A1C/74/02/1</v>
          </cell>
          <cell r="H1464" t="str">
            <v>2020</v>
          </cell>
          <cell r="I1464" t="str">
            <v>ICD</v>
          </cell>
          <cell r="J1464">
            <v>228275</v>
          </cell>
          <cell r="K1464" t="str">
            <v>SAI OFFICE SUPPLIES LIMITED</v>
          </cell>
          <cell r="L1464" t="str">
            <v>EXCELLENT SERVICE FREIGHTERS LIMITED</v>
          </cell>
          <cell r="M1464">
            <v>44067.725347222222</v>
          </cell>
          <cell r="N1464" t="str">
            <v>Pend</v>
          </cell>
          <cell r="O1464" t="str">
            <v>COPIERS AND SUPPLIES  HS  844331  844399  940310  PO  1089173   HS CODE 84 43 31 55 PALETTES AND 2 CARTONS  COPIERS AND SUPPLIES  HS CODE  852349  391990  854442  94 0310  844331  852349  8544 42  370790  PO 1089172 10</v>
          </cell>
          <cell r="P1464" t="str">
            <v>C4</v>
          </cell>
          <cell r="Q1464" t="str">
            <v>KE</v>
          </cell>
          <cell r="R1464" t="str">
            <v>DE</v>
          </cell>
          <cell r="S1464" t="str">
            <v>2. 4 TO 9 DAYS</v>
          </cell>
          <cell r="T1464" t="str">
            <v>RELEASE PROCESS</v>
          </cell>
        </row>
        <row r="1465">
          <cell r="A1465" t="str">
            <v>BMOU4090940</v>
          </cell>
          <cell r="B1465">
            <v>40</v>
          </cell>
          <cell r="C1465">
            <v>44060</v>
          </cell>
          <cell r="D1465">
            <v>9</v>
          </cell>
          <cell r="E1465" t="str">
            <v>SHZ2911279</v>
          </cell>
          <cell r="F1465" t="str">
            <v>ICDN</v>
          </cell>
          <cell r="G1465" t="str">
            <v>A1D/72/03/2</v>
          </cell>
          <cell r="H1465" t="str">
            <v>2020</v>
          </cell>
          <cell r="I1465" t="str">
            <v>ICD</v>
          </cell>
          <cell r="J1465">
            <v>228802</v>
          </cell>
          <cell r="K1465" t="str">
            <v>GREENLIGHT PLANET KENYA LIMITED</v>
          </cell>
          <cell r="L1465" t="str">
            <v>GENERAL CARGO SERVICES LTD</v>
          </cell>
          <cell r="M1465">
            <v>44068.641782407409</v>
          </cell>
          <cell r="N1465" t="str">
            <v>Pend</v>
          </cell>
          <cell r="O1465" t="str">
            <v>SOLAR PANEL SOLAR LAMPS USB CABLE SET ANTENNA HS CODE 940550  greenlightplanet com Mobile Number  +254 737 493 890 ATTN  Edwin Gichia FREIGHT PREPAID</v>
          </cell>
          <cell r="P1465" t="str">
            <v>C4</v>
          </cell>
          <cell r="Q1465" t="str">
            <v>KE</v>
          </cell>
          <cell r="R1465" t="str">
            <v>CN</v>
          </cell>
          <cell r="S1465" t="str">
            <v>2. 4 TO 9 DAYS</v>
          </cell>
          <cell r="T1465" t="str">
            <v>RELEASE PROCESS</v>
          </cell>
        </row>
        <row r="1466">
          <cell r="A1466" t="str">
            <v>UACU8473202</v>
          </cell>
          <cell r="B1466">
            <v>40</v>
          </cell>
          <cell r="C1466">
            <v>44060</v>
          </cell>
          <cell r="D1466">
            <v>9</v>
          </cell>
          <cell r="E1466" t="str">
            <v>HLCUBSC2005BEJY9</v>
          </cell>
          <cell r="F1466" t="str">
            <v>ICDN</v>
          </cell>
          <cell r="G1466" t="str">
            <v>A1D/80/05/1</v>
          </cell>
          <cell r="H1466" t="str">
            <v>2020</v>
          </cell>
          <cell r="I1466" t="str">
            <v>ICD</v>
          </cell>
          <cell r="J1466">
            <v>228557</v>
          </cell>
          <cell r="K1466" t="str">
            <v>WOW BEVERAGES LIMITED</v>
          </cell>
          <cell r="L1466" t="str">
            <v>LOGISTICS LINK LIMITED</v>
          </cell>
          <cell r="M1466">
            <v>44067.40047453704</v>
          </cell>
          <cell r="N1466" t="str">
            <v>Pend</v>
          </cell>
          <cell r="O1466" t="str">
            <v>WINES  HS CODE  22 04 21</v>
          </cell>
          <cell r="P1466" t="str">
            <v>W7</v>
          </cell>
          <cell r="Q1466" t="str">
            <v>KE</v>
          </cell>
          <cell r="R1466" t="str">
            <v>US</v>
          </cell>
          <cell r="S1466" t="str">
            <v>2. 4 TO 9 DAYS</v>
          </cell>
          <cell r="T1466" t="str">
            <v>RELEASE PROCESS</v>
          </cell>
        </row>
        <row r="1467">
          <cell r="A1467" t="str">
            <v>TRLU8648213</v>
          </cell>
          <cell r="B1467">
            <v>40</v>
          </cell>
          <cell r="C1467">
            <v>44060</v>
          </cell>
          <cell r="D1467">
            <v>9</v>
          </cell>
          <cell r="E1467" t="str">
            <v>DJA0535611</v>
          </cell>
          <cell r="F1467" t="str">
            <v>ICDN</v>
          </cell>
          <cell r="G1467" t="str">
            <v>A1C/78/04/2</v>
          </cell>
          <cell r="H1467" t="str">
            <v>2020</v>
          </cell>
          <cell r="I1467" t="str">
            <v>ICD</v>
          </cell>
          <cell r="J1467">
            <v>230021</v>
          </cell>
          <cell r="K1467" t="str">
            <v>PARA PRINT LIMITED</v>
          </cell>
          <cell r="L1467" t="str">
            <v>CORNERSTONE LIMITED</v>
          </cell>
          <cell r="M1467" t="str">
            <v>Pend</v>
          </cell>
          <cell r="N1467" t="str">
            <v>Pend</v>
          </cell>
          <cell r="O1467" t="str">
            <v>DOK 440733 20200718 IDJKT 040300 PEB TT funds USD16 256 received   usd5844  312 PALLET COATED DUPLEX GREY BACK IDF NO  E2006346059 HS CODE  48109200 FREIGHT PREPAID BY VITAL SOLUTIONS AT SINGAPORE   GONDANGDIA MENTENG JAKARTA PUSAT DKI JAKARTA 10350 INDONESIA NPWP  01 000 566 8-092 000 ON BEHALF OF VITAL SOLUTIONS PTE LTD   77 ROBINSON ROAD  21-01 ROBINSON 77  SINGAPORE- 068896 G W   150 765336 MT N W   142 230240 MT</v>
          </cell>
          <cell r="P1467" t="str">
            <v>C4</v>
          </cell>
          <cell r="Q1467" t="str">
            <v>KE</v>
          </cell>
          <cell r="R1467" t="str">
            <v>ID</v>
          </cell>
          <cell r="S1467" t="str">
            <v>2. 4 TO 9 DAYS</v>
          </cell>
          <cell r="T1467" t="str">
            <v>PENDING DPC</v>
          </cell>
        </row>
        <row r="1468">
          <cell r="A1468" t="str">
            <v>UETU5022370</v>
          </cell>
          <cell r="B1468">
            <v>40</v>
          </cell>
          <cell r="C1468">
            <v>44060</v>
          </cell>
          <cell r="D1468">
            <v>9</v>
          </cell>
          <cell r="E1468" t="str">
            <v>CNYU100917</v>
          </cell>
          <cell r="F1468" t="str">
            <v>ICDN</v>
          </cell>
          <cell r="G1468" t="str">
            <v>A2C/18/06/1</v>
          </cell>
          <cell r="H1468" t="str">
            <v>2020</v>
          </cell>
          <cell r="I1468" t="str">
            <v>ICD</v>
          </cell>
          <cell r="J1468">
            <v>227076</v>
          </cell>
          <cell r="K1468" t="str">
            <v>H YOUNG AND C0  (E A ) LTD A/C KENGEN</v>
          </cell>
          <cell r="L1468" t="str">
            <v>WAKI CLEARING &amp; FORWARDING AGENTS LIMITE</v>
          </cell>
          <cell r="M1468">
            <v>44063.51158564815</v>
          </cell>
          <cell r="N1468" t="str">
            <v>Pend</v>
          </cell>
          <cell r="O1468"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68" t="str">
            <v>C4</v>
          </cell>
          <cell r="Q1468" t="str">
            <v>KE</v>
          </cell>
          <cell r="R1468" t="str">
            <v>CN</v>
          </cell>
          <cell r="S1468" t="str">
            <v>2. 4 TO 9 DAYS</v>
          </cell>
          <cell r="T1468" t="str">
            <v>RELEASE PROCESS</v>
          </cell>
        </row>
        <row r="1469">
          <cell r="A1469" t="str">
            <v>AMZU8393612</v>
          </cell>
          <cell r="B1469">
            <v>40</v>
          </cell>
          <cell r="C1469">
            <v>44060</v>
          </cell>
          <cell r="D1469">
            <v>9</v>
          </cell>
          <cell r="E1469" t="str">
            <v>CNYU100917</v>
          </cell>
          <cell r="F1469" t="str">
            <v>ICDN</v>
          </cell>
          <cell r="G1469" t="str">
            <v>A1C/32/03/1</v>
          </cell>
          <cell r="H1469" t="str">
            <v>2020</v>
          </cell>
          <cell r="I1469" t="str">
            <v>ICD</v>
          </cell>
          <cell r="J1469">
            <v>227076</v>
          </cell>
          <cell r="K1469" t="str">
            <v>H YOUNG AND C0  (E A ) LTD A/C KENGEN</v>
          </cell>
          <cell r="L1469" t="str">
            <v>WAKI CLEARING &amp; FORWARDING AGENTS LIMITE</v>
          </cell>
          <cell r="M1469">
            <v>44063.51158564815</v>
          </cell>
          <cell r="N1469" t="str">
            <v>Pend</v>
          </cell>
          <cell r="O1469"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69" t="str">
            <v>C4</v>
          </cell>
          <cell r="Q1469" t="str">
            <v>KE</v>
          </cell>
          <cell r="R1469" t="str">
            <v>CN</v>
          </cell>
          <cell r="S1469" t="str">
            <v>2. 4 TO 9 DAYS</v>
          </cell>
          <cell r="T1469" t="str">
            <v>RELEASE PROCESS</v>
          </cell>
        </row>
        <row r="1470">
          <cell r="A1470" t="str">
            <v>OOLU9690795</v>
          </cell>
          <cell r="B1470">
            <v>40</v>
          </cell>
          <cell r="C1470">
            <v>44060</v>
          </cell>
          <cell r="D1470">
            <v>9</v>
          </cell>
          <cell r="E1470" t="str">
            <v>OOLU2641805930</v>
          </cell>
          <cell r="F1470" t="str">
            <v>ICDN</v>
          </cell>
          <cell r="G1470" t="str">
            <v>M1B/48/01/0</v>
          </cell>
          <cell r="H1470" t="str">
            <v>2020</v>
          </cell>
          <cell r="I1470" t="str">
            <v>ICD</v>
          </cell>
          <cell r="J1470">
            <v>229654</v>
          </cell>
          <cell r="K1470" t="str">
            <v>INTERCONSUMER PRODUCTS LIMITED</v>
          </cell>
          <cell r="L1470" t="str">
            <v>HAMBU FREIGHT SERVICES LTD</v>
          </cell>
          <cell r="M1470" t="str">
            <v>Pend</v>
          </cell>
          <cell r="N1470" t="str">
            <v>Pend</v>
          </cell>
          <cell r="O1470" t="str">
            <v>TOP RUNNING ELECTRIC HOIST WITH RAILS FOR WORKSHOP   ACCESSORIES HS CODE 8428 9000 IDF NO  20EMKIM000054130 PLACE OF DELIVERY PORT CLEARANCE</v>
          </cell>
          <cell r="P1470" t="str">
            <v>C4</v>
          </cell>
          <cell r="Q1470" t="str">
            <v>KE</v>
          </cell>
          <cell r="R1470" t="str">
            <v>CN</v>
          </cell>
          <cell r="S1470" t="str">
            <v>2. 4 TO 9 DAYS</v>
          </cell>
          <cell r="T1470" t="str">
            <v>PENDING DPC</v>
          </cell>
        </row>
        <row r="1471">
          <cell r="A1471" t="str">
            <v>CAXU9140291</v>
          </cell>
          <cell r="B1471">
            <v>40</v>
          </cell>
          <cell r="C1471">
            <v>44060</v>
          </cell>
          <cell r="D1471">
            <v>9</v>
          </cell>
          <cell r="E1471" t="str">
            <v>CNYU100917</v>
          </cell>
          <cell r="F1471" t="str">
            <v>ICDN</v>
          </cell>
          <cell r="G1471" t="str">
            <v>M1B/48/03/2</v>
          </cell>
          <cell r="H1471" t="str">
            <v>2020</v>
          </cell>
          <cell r="I1471" t="str">
            <v>ICD</v>
          </cell>
          <cell r="J1471">
            <v>227076</v>
          </cell>
          <cell r="K1471" t="str">
            <v>H YOUNG AND C0  (E A ) LTD A/C KENGEN</v>
          </cell>
          <cell r="L1471" t="str">
            <v>WAKI CLEARING &amp; FORWARDING AGENTS LIMITE</v>
          </cell>
          <cell r="M1471">
            <v>44063.51158564815</v>
          </cell>
          <cell r="N1471" t="str">
            <v>Pend</v>
          </cell>
          <cell r="O1471" t="str">
            <v>CALCIUM SILICATE PIPE SECTIONS HS CODE 68118990 FREIGHT PREPAID  TEL +86-755-88284700   CONTACT PERSON  BRIAN MOKUA PHONE NO   +254 709968535 PIN NO  P000591491W C O KENYA ELECTRICITY GENERATING COMPANY LTD 70MW OLKARIA 1 ADDITIONAL UNIT 6 GEOTHERMAL POWER PLANT PROJECT  LOT 1  NAIROBI KENYA VAT NO   TAX ID   P000591581V TELEPHONE  203666000 E-MAIL ADDRESS  PR-KENGEN CO KE    NAIROBI - KENYA PIN NO   P051106727V TEL +254 20 2447100  1 2 3 EMAIL SEAFREIGHT- UNEEKKENYA COM</v>
          </cell>
          <cell r="P1471" t="str">
            <v>C4</v>
          </cell>
          <cell r="Q1471" t="str">
            <v>KE</v>
          </cell>
          <cell r="R1471" t="str">
            <v>CN</v>
          </cell>
          <cell r="S1471" t="str">
            <v>2. 4 TO 9 DAYS</v>
          </cell>
          <cell r="T1471" t="str">
            <v>RELEASE PROCESS</v>
          </cell>
        </row>
        <row r="1472">
          <cell r="A1472" t="str">
            <v>HLXU6421225</v>
          </cell>
          <cell r="B1472">
            <v>40</v>
          </cell>
          <cell r="C1472">
            <v>44060</v>
          </cell>
          <cell r="D1472">
            <v>9</v>
          </cell>
          <cell r="E1472" t="str">
            <v>HLCUBSC2007APPG5</v>
          </cell>
          <cell r="F1472" t="str">
            <v>ICDN</v>
          </cell>
          <cell r="G1472" t="str">
            <v>M0B/28/03/1</v>
          </cell>
          <cell r="H1472" t="str">
            <v>2020</v>
          </cell>
          <cell r="I1472" t="str">
            <v>ICD</v>
          </cell>
          <cell r="J1472">
            <v>227242</v>
          </cell>
          <cell r="K1472" t="str">
            <v>AMERICAN EMBASSY</v>
          </cell>
          <cell r="L1472" t="str">
            <v>EAST AFRICA CARGO LOGISTICS LIMITED</v>
          </cell>
          <cell r="M1472" t="str">
            <v>Pend</v>
          </cell>
          <cell r="N1472" t="str">
            <v>Pend</v>
          </cell>
          <cell r="O1472" t="str">
            <v>DIPLOMATIIC CARGO-CONNSTUCTIION MATERIAL  HS CODE  99 98 98</v>
          </cell>
          <cell r="P1472" t="str">
            <v>C4</v>
          </cell>
          <cell r="Q1472" t="str">
            <v>KE</v>
          </cell>
          <cell r="R1472" t="str">
            <v>GB</v>
          </cell>
          <cell r="S1472" t="str">
            <v>2. 4 TO 9 DAYS</v>
          </cell>
          <cell r="T1472" t="str">
            <v>PENDING DPC</v>
          </cell>
        </row>
        <row r="1473">
          <cell r="A1473" t="str">
            <v>BMOU5310546</v>
          </cell>
          <cell r="B1473">
            <v>40</v>
          </cell>
          <cell r="C1473">
            <v>44060</v>
          </cell>
          <cell r="D1473">
            <v>9</v>
          </cell>
          <cell r="E1473" t="str">
            <v>149003274674</v>
          </cell>
          <cell r="F1473" t="str">
            <v>ICDN</v>
          </cell>
          <cell r="G1473" t="str">
            <v>SHED1</v>
          </cell>
          <cell r="H1473" t="str">
            <v>2020</v>
          </cell>
          <cell r="I1473" t="str">
            <v>ICD</v>
          </cell>
          <cell r="J1473">
            <v>229382</v>
          </cell>
          <cell r="K1473" t="str">
            <v>TROPICAL IMPERIAL E A LIMITED</v>
          </cell>
          <cell r="L1473" t="str">
            <v>ADELCUS AGENCIES K LIMITED</v>
          </cell>
          <cell r="M1473">
            <v>44067.634317129632</v>
          </cell>
          <cell r="N1473">
            <v>44068.783958333333</v>
          </cell>
          <cell r="O1473" t="str">
            <v>MARKETING MATERIALSN M MARKETING MATERIALS</v>
          </cell>
          <cell r="P1473" t="str">
            <v>C4</v>
          </cell>
          <cell r="Q1473" t="str">
            <v>KE</v>
          </cell>
          <cell r="R1473" t="str">
            <v>CN</v>
          </cell>
          <cell r="S1473" t="str">
            <v>2. 4 TO 9 DAYS</v>
          </cell>
          <cell r="T1473" t="str">
            <v>RELEASED BUT IN YARD</v>
          </cell>
        </row>
        <row r="1474">
          <cell r="A1474" t="str">
            <v>PCIU9355721</v>
          </cell>
          <cell r="B1474">
            <v>40</v>
          </cell>
          <cell r="C1474">
            <v>44060</v>
          </cell>
          <cell r="D1474">
            <v>9</v>
          </cell>
          <cell r="E1474" t="str">
            <v>Pend</v>
          </cell>
          <cell r="F1474" t="str">
            <v>ICDN</v>
          </cell>
          <cell r="G1474" t="str">
            <v>Pend</v>
          </cell>
          <cell r="H1474">
            <v>0</v>
          </cell>
          <cell r="I1474">
            <v>0</v>
          </cell>
          <cell r="J1474">
            <v>0</v>
          </cell>
          <cell r="K1474" t="str">
            <v>Pend</v>
          </cell>
          <cell r="L1474" t="str">
            <v>Pend</v>
          </cell>
          <cell r="M1474" t="str">
            <v>Pend</v>
          </cell>
          <cell r="N1474" t="str">
            <v>Pend</v>
          </cell>
          <cell r="O1474" t="str">
            <v>Pend</v>
          </cell>
          <cell r="P1474" t="str">
            <v>Pend</v>
          </cell>
          <cell r="Q1474" t="str">
            <v>Pend</v>
          </cell>
          <cell r="R1474" t="str">
            <v>Pend</v>
          </cell>
          <cell r="S1474" t="str">
            <v>2. 4 TO 9 DAYS</v>
          </cell>
          <cell r="T1474" t="str">
            <v>PENDING DECLARATION</v>
          </cell>
        </row>
        <row r="1475">
          <cell r="A1475" t="str">
            <v>APHU6876018</v>
          </cell>
          <cell r="B1475">
            <v>40</v>
          </cell>
          <cell r="C1475">
            <v>44060</v>
          </cell>
          <cell r="D1475">
            <v>9</v>
          </cell>
          <cell r="E1475" t="str">
            <v>AIS0281678</v>
          </cell>
          <cell r="F1475" t="str">
            <v>ICDN</v>
          </cell>
          <cell r="G1475" t="str">
            <v>A1D/02/02/1</v>
          </cell>
          <cell r="H1475" t="str">
            <v>2020</v>
          </cell>
          <cell r="I1475" t="str">
            <v>ICD</v>
          </cell>
          <cell r="J1475">
            <v>227201</v>
          </cell>
          <cell r="K1475" t="str">
            <v>WESSEX PHARMACEUTICALS LTD</v>
          </cell>
          <cell r="L1475" t="str">
            <v>SCHENKER LIMITED</v>
          </cell>
          <cell r="M1475">
            <v>44063.693842592591</v>
          </cell>
          <cell r="N1475" t="str">
            <v>Pend</v>
          </cell>
          <cell r="O1475" t="str">
            <v>TOTAL 1728 CARTONS ONLY   PHARMACEUTICAL PRODUCTS  - ZULU-SP  MYOZOX  RISOFOS  ROSTOT-20  ROSTAT-5  ZULU  ZULUR MR  HS CODE 300490 SB   3682840  3683219  3683320  3684262  3685012 08 07 2020  GOODS IN TRANSIT TO ICD EMBAKASI NAIROBI AT RECEIVERS RISKS  CARE AND EXPENSES  CARRIER  S LIABILITY CEASES AT MOMBASA  KEMBA  FREIGHT PREPAID   EMAIL ID   chethan-ninaada-intl com PIC   MR CHETHAN</v>
          </cell>
          <cell r="P1475" t="str">
            <v>C4</v>
          </cell>
          <cell r="Q1475" t="str">
            <v>KE</v>
          </cell>
          <cell r="R1475" t="str">
            <v>IN</v>
          </cell>
          <cell r="S1475" t="str">
            <v>2. 4 TO 9 DAYS</v>
          </cell>
          <cell r="T1475" t="str">
            <v>RELEASE PROCESS</v>
          </cell>
        </row>
        <row r="1476">
          <cell r="A1476" t="str">
            <v>FSCU8609029</v>
          </cell>
          <cell r="B1476">
            <v>40</v>
          </cell>
          <cell r="C1476">
            <v>44060</v>
          </cell>
          <cell r="D1476">
            <v>9</v>
          </cell>
          <cell r="E1476" t="str">
            <v>DXB0508722</v>
          </cell>
          <cell r="F1476" t="str">
            <v>ICDN</v>
          </cell>
          <cell r="G1476" t="str">
            <v>CFS1C</v>
          </cell>
          <cell r="H1476" t="str">
            <v>2020</v>
          </cell>
          <cell r="I1476" t="str">
            <v>ICD</v>
          </cell>
          <cell r="J1476">
            <v>227542</v>
          </cell>
          <cell r="K1476" t="str">
            <v>RAJ USHANGA 2010 LIMITED</v>
          </cell>
          <cell r="L1476" t="str">
            <v>RAPID KATE SERVICES LIMITED</v>
          </cell>
          <cell r="M1476" t="str">
            <v>Pend</v>
          </cell>
          <cell r="N1476" t="str">
            <v>Pend</v>
          </cell>
          <cell r="O1476" t="str">
            <v>FREIGHT PREPAID S S SEQUENCE BRASS WIRE BRASS CHAIN COPPER WIRE ALUMINIUM WIRE M S CHAIN ROLL PVC PIPE PLASTIC BEADS GLASS BEADS BRASS SHEET IDF NO  E2007373347  NET WEIGHT   14637 660 KGS</v>
          </cell>
          <cell r="P1476" t="str">
            <v>C4</v>
          </cell>
          <cell r="Q1476" t="str">
            <v>KE</v>
          </cell>
          <cell r="R1476" t="str">
            <v>AE</v>
          </cell>
          <cell r="S1476" t="str">
            <v>2. 4 TO 9 DAYS</v>
          </cell>
          <cell r="T1476" t="str">
            <v>PENDING DPC</v>
          </cell>
        </row>
        <row r="1477">
          <cell r="A1477" t="str">
            <v>TGBU6212173</v>
          </cell>
          <cell r="B1477">
            <v>40</v>
          </cell>
          <cell r="C1477">
            <v>44060</v>
          </cell>
          <cell r="D1477">
            <v>9</v>
          </cell>
          <cell r="E1477" t="str">
            <v>NAM3908819</v>
          </cell>
          <cell r="F1477" t="str">
            <v>ICDN</v>
          </cell>
          <cell r="G1477" t="str">
            <v>Pend</v>
          </cell>
          <cell r="H1477" t="str">
            <v>2020</v>
          </cell>
          <cell r="I1477" t="str">
            <v>ICD</v>
          </cell>
          <cell r="J1477">
            <v>227973</v>
          </cell>
          <cell r="K1477" t="str">
            <v>MUSTAFA ALI JAMA C/O AGS FRASERS KENYA L</v>
          </cell>
          <cell r="L1477" t="str">
            <v>AGS WORLDWIDE MOVERS LIMITED</v>
          </cell>
          <cell r="M1477">
            <v>44067.711180555554</v>
          </cell>
          <cell r="N1477">
            <v>44068.581226851849</v>
          </cell>
          <cell r="O1477" t="str">
            <v>SHP REQ COD - RC OK FOR DOOR FOR PE HHG PER TRADE - RC hold for COD change COD COMPLETED - RC PIECES PERSONAL PROPERTY BELONGING TO NATURAL PERSONS TRANSFERRING THEIR NORMAL PLACE OF RESIDENCE  HS 9905 0000  USED HHG   PE   NOT FOR RESALE  NO COMMERCIAL VALUE</v>
          </cell>
          <cell r="P1477" t="str">
            <v>C4</v>
          </cell>
          <cell r="Q1477" t="str">
            <v>KE</v>
          </cell>
          <cell r="R1477" t="str">
            <v>US</v>
          </cell>
          <cell r="S1477" t="str">
            <v>2. 4 TO 9 DAYS</v>
          </cell>
          <cell r="T1477" t="str">
            <v>RELEASED BUT IN YARD</v>
          </cell>
        </row>
        <row r="1478">
          <cell r="A1478" t="str">
            <v>UETU5623854</v>
          </cell>
          <cell r="B1478">
            <v>40</v>
          </cell>
          <cell r="C1478">
            <v>44060</v>
          </cell>
          <cell r="D1478">
            <v>9</v>
          </cell>
          <cell r="E1478" t="str">
            <v>SHZ2911187B</v>
          </cell>
          <cell r="F1478" t="str">
            <v>ICDN</v>
          </cell>
          <cell r="G1478" t="str">
            <v>A1D/36/05/2</v>
          </cell>
          <cell r="H1478" t="str">
            <v>2020</v>
          </cell>
          <cell r="I1478" t="str">
            <v>ICD</v>
          </cell>
          <cell r="J1478">
            <v>228782</v>
          </cell>
          <cell r="K1478" t="str">
            <v>MEDIHEAL CANCER AND HEART CARE LIMITED</v>
          </cell>
          <cell r="L1478" t="str">
            <v>DHL GLOBAL FORWARDING KENYA LIMITED</v>
          </cell>
          <cell r="M1478" t="str">
            <v>Pend</v>
          </cell>
          <cell r="N1478" t="str">
            <v>Pend</v>
          </cell>
          <cell r="O1478" t="str">
            <v>LOW BACK FABRIC STATIONARY CHAIRS - ALUMINIUM BASE WITH PLASTIC HANDLES - HS CODE 9401 79 00 SIZE 1600X800 MM   MDF BROWN TOP VENNER WITH ALUMINIUM LEGS - HS CODE 9403 60 00 SIZE 1600X800MM   MDF WHITE TOP NO VENNER WITH ALUMINIUM LEGS - HS CODE 9403 60 00 MOBILE PEDESTALS HALF DESK HEIGHT 400x465x25mm - HS CODE 9403 30 00 SMALL MINI PASSWORD PROTECTED MINI SAFE 23X17X17CM - METAL - 10 KGS HS CODE 8303 00 00 HDF - 770 585 1100mm - WALNUT FINISH - HS CODE 9403 30 00  FREIGHT PREPAID</v>
          </cell>
          <cell r="P1478" t="str">
            <v>C4</v>
          </cell>
          <cell r="Q1478" t="str">
            <v>KE</v>
          </cell>
          <cell r="R1478" t="str">
            <v>CN</v>
          </cell>
          <cell r="S1478" t="str">
            <v>2. 4 TO 9 DAYS</v>
          </cell>
          <cell r="T1478" t="str">
            <v>PENDING DPC</v>
          </cell>
        </row>
        <row r="1479">
          <cell r="A1479" t="str">
            <v>CLHU9040599</v>
          </cell>
          <cell r="B1479">
            <v>40</v>
          </cell>
          <cell r="C1479">
            <v>44060</v>
          </cell>
          <cell r="D1479">
            <v>9</v>
          </cell>
          <cell r="E1479" t="str">
            <v>EPIRSAESCD201031</v>
          </cell>
          <cell r="F1479" t="str">
            <v>ICDN</v>
          </cell>
          <cell r="G1479" t="str">
            <v>A1D/18/03/2</v>
          </cell>
          <cell r="H1479">
            <v>0</v>
          </cell>
          <cell r="I1479">
            <v>0</v>
          </cell>
          <cell r="J1479">
            <v>0</v>
          </cell>
          <cell r="K1479" t="str">
            <v>Pend</v>
          </cell>
          <cell r="L1479" t="str">
            <v>Pend</v>
          </cell>
          <cell r="M1479" t="str">
            <v>Pend</v>
          </cell>
          <cell r="N1479" t="str">
            <v>Pend</v>
          </cell>
          <cell r="O1479" t="str">
            <v>1 X HIGH CUBE 40  CONTAINER SAID TO CONTAIN UNPRINTED POLYMER FILM HS CODE 3920 10 10 TOTAL NO OF ROLLS   70 ROLLS TOTAL NO OF PALLETS   37 PALLETS TOTAL GROSS WEIGHT   25201 000 KGS TOTAL NET WEIGHT   23496 300 KGS INVOICE    1689977 14 DAYS FREE TIME CONTAINER DETENTION AT POD FREIGHT PREPAID UP TO MOMBASA FINAL DEST  JINJA   UGANDA GOODS IN TRANSIT TO JINJA VIA MOMBASA INTERNAL TRANSPORT COSTS ARRANGMENTS BETWEEN MOMBASA AND JINJA FOR CONSIGNEE ACCOUNT  GOODS IN TRANSIT TO JINJA  UGANDA VIA MOMBASA- THE CONTRACT OF CARRIAGE AFFREIGHTMENT EVIDENCED BY THIS BILL OF LADING SHALL BE ACCOMPLISHED TERMINATED AS SOON AS THE GOODS ARE DISCHARGED AT MOMBASA  THEREAFTER  DELIVERY OF THE GOODS TO JINJA  UGANDA WILL BE AT THE</v>
          </cell>
          <cell r="P1479" t="str">
            <v>Pend</v>
          </cell>
          <cell r="Q1479" t="str">
            <v>UG</v>
          </cell>
          <cell r="R1479" t="str">
            <v>SA</v>
          </cell>
          <cell r="S1479" t="str">
            <v>2. 4 TO 9 DAYS</v>
          </cell>
          <cell r="T1479" t="str">
            <v>PENDING DECLARATION</v>
          </cell>
        </row>
        <row r="1480">
          <cell r="A1480" t="str">
            <v>MRKU7657454</v>
          </cell>
          <cell r="B1480">
            <v>20</v>
          </cell>
          <cell r="C1480">
            <v>44060</v>
          </cell>
          <cell r="D1480">
            <v>9</v>
          </cell>
          <cell r="E1480" t="str">
            <v>910920714</v>
          </cell>
          <cell r="F1480" t="str">
            <v>ICDN</v>
          </cell>
          <cell r="G1480" t="str">
            <v>FIRE</v>
          </cell>
          <cell r="H1480">
            <v>0</v>
          </cell>
          <cell r="I1480">
            <v>0</v>
          </cell>
          <cell r="J1480">
            <v>0</v>
          </cell>
          <cell r="K1480" t="str">
            <v>Pend</v>
          </cell>
          <cell r="L1480" t="str">
            <v>Pend</v>
          </cell>
          <cell r="M1480" t="str">
            <v>Pend</v>
          </cell>
          <cell r="N1480" t="str">
            <v>Pend</v>
          </cell>
          <cell r="O1480" t="str">
            <v>CHICKEN PASTE 135G HS 16023230  LINO LADA DUO 350G HS 18069060  LINO L ADA NOUGAT 350G HS 18069060  AJVAR EXTRA HOT 350G HS 20059950  AJVAR M ILD ST  350G HS 20059950  VEGETA 75G HS 21039090  VEGETA FISH BAG 30G HS 21039090  VEGETA CRISPY POTATOES BAG 30G HS 21039090  VEGETA SALAD 20G HS 21039090  VEGETA GLASS D0SE 400G HS 21039090  VEGETA 12G STICKSAMPLE HS 21039090  VEGETA CHICKEN SOUP W N  60G HS 21041000  VEGETA G REEN VEGETABLE SOUP 60G HS 21041000  LINO LADA MILK 350G HS 21069098 INTRANSIT TO ICD EMBAKASI NAIROBI VEGETA GRILL CLASSIC BAG 30G HS 21039090  VEGETA GOLDEN CHICKEN BAG 30 G HS 21039090  VEGETA CHICKEN CUBE 80G HS 21041000  VEGETA BEEF CUBE 8 0G HS 21041000  BROCCOLI AND COULI SOUP 66G HS 21041000  VEG CREAM OF TOMATO S 60G HS 21041000  VEGETA CREAM MUSH SOUP 63G HS 21041000  VEG CREAM OF VEGETABLES 45G HS 21041000  VEGETA CHICKEN CUBE 1KG KE HS 21041000  VEGETA BEEF CUBE 1KG KE HS 21041000    INTRANSIT TO ICD EMBAKAS I NAIROBI</v>
          </cell>
          <cell r="P1480" t="str">
            <v>Pend</v>
          </cell>
          <cell r="Q1480" t="str">
            <v>KE</v>
          </cell>
          <cell r="R1480" t="str">
            <v>HR</v>
          </cell>
          <cell r="S1480" t="str">
            <v>2. 4 TO 9 DAYS</v>
          </cell>
          <cell r="T1480" t="str">
            <v>PENDING DECLARATION</v>
          </cell>
        </row>
        <row r="1481">
          <cell r="A1481" t="str">
            <v>MSKU5627616</v>
          </cell>
          <cell r="B1481">
            <v>20</v>
          </cell>
          <cell r="C1481">
            <v>44060</v>
          </cell>
          <cell r="D1481">
            <v>9</v>
          </cell>
          <cell r="E1481" t="str">
            <v>204019362</v>
          </cell>
          <cell r="F1481" t="str">
            <v>ICDN</v>
          </cell>
          <cell r="G1481" t="str">
            <v>FIRE</v>
          </cell>
          <cell r="H1481">
            <v>0</v>
          </cell>
          <cell r="I1481">
            <v>0</v>
          </cell>
          <cell r="J1481">
            <v>0</v>
          </cell>
          <cell r="K1481" t="str">
            <v>Pend</v>
          </cell>
          <cell r="L1481" t="str">
            <v>Pend</v>
          </cell>
          <cell r="M1481" t="str">
            <v>Pend</v>
          </cell>
          <cell r="N1481" t="str">
            <v>Pend</v>
          </cell>
          <cell r="O1481" t="str">
            <v>DETTOL SOAP ASSORTED 5975 CARTONS  N W   40054 55 KG  G W   42665 44 K G      INTRANSIT TO ICD EMBAKASI NAIROBI</v>
          </cell>
          <cell r="P1481" t="str">
            <v>Pend</v>
          </cell>
          <cell r="Q1481" t="str">
            <v>KE</v>
          </cell>
          <cell r="R1481" t="str">
            <v>EG</v>
          </cell>
          <cell r="S1481" t="str">
            <v>2. 4 TO 9 DAYS</v>
          </cell>
          <cell r="T1481" t="str">
            <v>PENDING DECLARATION</v>
          </cell>
        </row>
        <row r="1482">
          <cell r="A1482" t="str">
            <v>HLXU5657920</v>
          </cell>
          <cell r="B1482">
            <v>40</v>
          </cell>
          <cell r="C1482">
            <v>44060</v>
          </cell>
          <cell r="D1482">
            <v>9</v>
          </cell>
          <cell r="E1482" t="str">
            <v>HLCUIZ1200704003</v>
          </cell>
          <cell r="F1482" t="str">
            <v>ICDN</v>
          </cell>
          <cell r="G1482" t="str">
            <v>A1C/66/04/1</v>
          </cell>
          <cell r="H1482" t="str">
            <v>2020</v>
          </cell>
          <cell r="I1482" t="str">
            <v>MSA</v>
          </cell>
          <cell r="J1482">
            <v>7608726</v>
          </cell>
          <cell r="K1482" t="str">
            <v>FINE ENGINEERING WORKS LTD.</v>
          </cell>
          <cell r="L1482" t="str">
            <v>KAWAISON INTERNATIONAL LTD</v>
          </cell>
          <cell r="M1482" t="str">
            <v>Pend</v>
          </cell>
          <cell r="N1482" t="str">
            <v>Pend</v>
          </cell>
          <cell r="O1482" t="str">
            <v>1 NOS ELECTRIC OVERHEAD TRAVELLING CRANE  HS CODE  8426 19 00 00 12  IDF NO  E2007360328 - PIN P000596636E TOTAL 2 CONTAINERS - TOTAL 23 PACKS - TOTAL NET WEIGHT  26 520 KGS - TOTAL GROSS WEIGHT   26 920 KGS CONTAINER NO  HLXU 5657920  15 PACKS - NET 14 905 KGS   - GROSS 15 020 KGS CONTAINER NO   UACU 4419820  8 PACKS - NET 11 615  KGS - GROSS 11 900 KGS THE CRANE IS  HS-CODE     84 26 19</v>
          </cell>
          <cell r="P1482" t="str">
            <v>C4</v>
          </cell>
          <cell r="Q1482" t="str">
            <v>KE</v>
          </cell>
          <cell r="R1482" t="str">
            <v>TR</v>
          </cell>
          <cell r="S1482" t="str">
            <v>2. 4 TO 9 DAYS</v>
          </cell>
          <cell r="T1482" t="str">
            <v>PENDING DPC</v>
          </cell>
        </row>
        <row r="1483">
          <cell r="A1483" t="str">
            <v>OOLU2879766</v>
          </cell>
          <cell r="B1483">
            <v>20</v>
          </cell>
          <cell r="C1483">
            <v>44060</v>
          </cell>
          <cell r="D1483">
            <v>9</v>
          </cell>
          <cell r="E1483" t="str">
            <v>COSU6268347340</v>
          </cell>
          <cell r="F1483" t="str">
            <v>ICDN</v>
          </cell>
          <cell r="G1483" t="str">
            <v>CFS1</v>
          </cell>
          <cell r="H1483">
            <v>0</v>
          </cell>
          <cell r="I1483">
            <v>0</v>
          </cell>
          <cell r="J1483">
            <v>0</v>
          </cell>
          <cell r="K1483" t="str">
            <v>Pend</v>
          </cell>
          <cell r="L1483" t="str">
            <v>Pend</v>
          </cell>
          <cell r="M1483" t="str">
            <v>Pend</v>
          </cell>
          <cell r="N1483" t="str">
            <v>Pend</v>
          </cell>
          <cell r="O1483" t="str">
            <v>FILLER MASTERBATCH CALCIUM CARBONATE -   PP CARRIER MN570   HS-CODE  3824999990   IN TRANSIT TO UGANDA ON CONSIGNEE COST RISK AND RESPONSIBILITY PLACE OF DELIVERY PORT CLEARANCE</v>
          </cell>
          <cell r="P1483" t="str">
            <v>Pend</v>
          </cell>
          <cell r="Q1483" t="str">
            <v>UG</v>
          </cell>
          <cell r="R1483" t="str">
            <v>VN</v>
          </cell>
          <cell r="S1483" t="str">
            <v>2. 4 TO 9 DAYS</v>
          </cell>
          <cell r="T1483" t="str">
            <v>PENDING DECLARATION</v>
          </cell>
        </row>
        <row r="1484">
          <cell r="A1484" t="str">
            <v>OOLU1432243</v>
          </cell>
          <cell r="B1484">
            <v>20</v>
          </cell>
          <cell r="C1484">
            <v>44060</v>
          </cell>
          <cell r="D1484">
            <v>9</v>
          </cell>
          <cell r="E1484" t="str">
            <v>COSU6268347340</v>
          </cell>
          <cell r="F1484" t="str">
            <v>ICDN</v>
          </cell>
          <cell r="G1484" t="str">
            <v>CFS1</v>
          </cell>
          <cell r="H1484">
            <v>0</v>
          </cell>
          <cell r="I1484">
            <v>0</v>
          </cell>
          <cell r="J1484">
            <v>0</v>
          </cell>
          <cell r="K1484" t="str">
            <v>Pend</v>
          </cell>
          <cell r="L1484" t="str">
            <v>Pend</v>
          </cell>
          <cell r="M1484" t="str">
            <v>Pend</v>
          </cell>
          <cell r="N1484" t="str">
            <v>Pend</v>
          </cell>
          <cell r="O1484" t="str">
            <v>FILLER MASTERBATCH CALCIUM CARBONATE -   PP CARRIER MN570   HS-CODE  3824999990   IN TRANSIT TO UGANDA ON CONSIGNEE COST RISK AND RESPONSIBILITY PLACE OF DELIVERY PORT CLEARANCE</v>
          </cell>
          <cell r="P1484" t="str">
            <v>Pend</v>
          </cell>
          <cell r="Q1484" t="str">
            <v>UG</v>
          </cell>
          <cell r="R1484" t="str">
            <v>VN</v>
          </cell>
          <cell r="S1484" t="str">
            <v>2. 4 TO 9 DAYS</v>
          </cell>
          <cell r="T1484" t="str">
            <v>PENDING DECLARATION</v>
          </cell>
        </row>
        <row r="1485">
          <cell r="A1485" t="str">
            <v>CAIU9042349</v>
          </cell>
          <cell r="B1485">
            <v>40</v>
          </cell>
          <cell r="C1485">
            <v>44060</v>
          </cell>
          <cell r="D1485">
            <v>9</v>
          </cell>
          <cell r="E1485" t="str">
            <v>MEDUT2568367</v>
          </cell>
          <cell r="F1485" t="str">
            <v>ICDN</v>
          </cell>
          <cell r="G1485" t="str">
            <v>A1C/56/05/1</v>
          </cell>
          <cell r="H1485" t="str">
            <v>2020</v>
          </cell>
          <cell r="I1485" t="str">
            <v>ICD</v>
          </cell>
          <cell r="J1485">
            <v>227109</v>
          </cell>
          <cell r="K1485" t="str">
            <v>CHINA RAILWAY NO5 ENGINEERING GROUP COMP</v>
          </cell>
          <cell r="L1485" t="str">
            <v>CONTINENTAL LOGISTICS NETWORKS LTD</v>
          </cell>
          <cell r="M1485" t="str">
            <v>Pend</v>
          </cell>
          <cell r="N1485" t="str">
            <v>Pend</v>
          </cell>
          <cell r="O1485" t="str">
            <v>GUARDRAIL                  POST                       CAPS                       END TERMINAL               SPACER                     TYPE A BOLTS AND NUTS      TYPE B BOLTS AND NUTS      CONNECTING BOLT            REFLECTOR</v>
          </cell>
          <cell r="P1485" t="str">
            <v>C4</v>
          </cell>
          <cell r="Q1485" t="str">
            <v>KE</v>
          </cell>
          <cell r="R1485" t="str">
            <v>CN</v>
          </cell>
          <cell r="S1485" t="str">
            <v>2. 4 TO 9 DAYS</v>
          </cell>
          <cell r="T1485" t="str">
            <v>PENDING DPC</v>
          </cell>
        </row>
        <row r="1486">
          <cell r="A1486" t="str">
            <v>SUDU7671231</v>
          </cell>
          <cell r="B1486">
            <v>20</v>
          </cell>
          <cell r="C1486">
            <v>44060</v>
          </cell>
          <cell r="D1486">
            <v>9</v>
          </cell>
          <cell r="E1486" t="str">
            <v>204165182</v>
          </cell>
          <cell r="F1486" t="str">
            <v>ICDN</v>
          </cell>
          <cell r="G1486" t="str">
            <v>M0A/43/01/0</v>
          </cell>
          <cell r="H1486">
            <v>0</v>
          </cell>
          <cell r="I1486">
            <v>0</v>
          </cell>
          <cell r="J1486">
            <v>0</v>
          </cell>
          <cell r="K1486" t="str">
            <v>Pend</v>
          </cell>
          <cell r="L1486" t="str">
            <v>Pend</v>
          </cell>
          <cell r="M1486" t="str">
            <v>Pend</v>
          </cell>
          <cell r="N1486" t="str">
            <v>Pend</v>
          </cell>
          <cell r="O1486" t="str">
            <v>UPS  AND PDU POWER CABLE  FIVE CORES  SINGLE CORE AND THREE CORES POWE R C  ABLE    IT CABINETS POWER CABLE  THREE CORES POWER CABLE    CCTV CAMERAS FOR BUILDING    INTRANSIT TO ICD EMBAKASI NAIROBI</v>
          </cell>
          <cell r="P1486" t="str">
            <v>Pend</v>
          </cell>
          <cell r="Q1486" t="str">
            <v>KE</v>
          </cell>
          <cell r="R1486" t="str">
            <v>CN</v>
          </cell>
          <cell r="S1486" t="str">
            <v>2. 4 TO 9 DAYS</v>
          </cell>
          <cell r="T1486" t="str">
            <v>PENDING DECLARATION</v>
          </cell>
        </row>
        <row r="1487">
          <cell r="A1487" t="str">
            <v>TLLU5171954</v>
          </cell>
          <cell r="B1487">
            <v>40</v>
          </cell>
          <cell r="C1487">
            <v>44060</v>
          </cell>
          <cell r="D1487">
            <v>9</v>
          </cell>
          <cell r="E1487" t="str">
            <v>MEDUT2568367</v>
          </cell>
          <cell r="F1487" t="str">
            <v>ICDN</v>
          </cell>
          <cell r="G1487" t="str">
            <v>A1C/06/02/1</v>
          </cell>
          <cell r="H1487" t="str">
            <v>2020</v>
          </cell>
          <cell r="I1487" t="str">
            <v>ICD</v>
          </cell>
          <cell r="J1487">
            <v>227109</v>
          </cell>
          <cell r="K1487" t="str">
            <v>CHINA RAILWAY NO5 ENGINEERING GROUP COMP</v>
          </cell>
          <cell r="L1487" t="str">
            <v>CONTINENTAL LOGISTICS NETWORKS LTD</v>
          </cell>
          <cell r="M1487" t="str">
            <v>Pend</v>
          </cell>
          <cell r="N1487" t="str">
            <v>Pend</v>
          </cell>
          <cell r="O1487" t="str">
            <v>GUARDRAIL                  POST                       CAPS                       END TERMINAL               SPACER                     TYPE A BOLTS AND NUTS      TYPE B BOLTS AND NUTS      CONNECTING BOLT            REFLECTOR</v>
          </cell>
          <cell r="P1487" t="str">
            <v>C4</v>
          </cell>
          <cell r="Q1487" t="str">
            <v>KE</v>
          </cell>
          <cell r="R1487" t="str">
            <v>CN</v>
          </cell>
          <cell r="S1487" t="str">
            <v>2. 4 TO 9 DAYS</v>
          </cell>
          <cell r="T1487" t="str">
            <v>PENDING DPC</v>
          </cell>
        </row>
        <row r="1488">
          <cell r="A1488" t="str">
            <v>MEDU8729120</v>
          </cell>
          <cell r="B1488">
            <v>40</v>
          </cell>
          <cell r="C1488">
            <v>44060</v>
          </cell>
          <cell r="D1488">
            <v>9</v>
          </cell>
          <cell r="E1488" t="str">
            <v>MEDUT2568367</v>
          </cell>
          <cell r="F1488" t="str">
            <v>ICDN</v>
          </cell>
          <cell r="G1488" t="str">
            <v>A1D/36/05/3</v>
          </cell>
          <cell r="H1488" t="str">
            <v>2020</v>
          </cell>
          <cell r="I1488" t="str">
            <v>ICD</v>
          </cell>
          <cell r="J1488">
            <v>227109</v>
          </cell>
          <cell r="K1488" t="str">
            <v>CHINA RAILWAY NO5 ENGINEERING GROUP COMP</v>
          </cell>
          <cell r="L1488" t="str">
            <v>CONTINENTAL LOGISTICS NETWORKS LTD</v>
          </cell>
          <cell r="M1488" t="str">
            <v>Pend</v>
          </cell>
          <cell r="N1488" t="str">
            <v>Pend</v>
          </cell>
          <cell r="O1488" t="str">
            <v>GUARDRAIL                  POST                       CAPS                       END TERMINAL               SPACER                     TYPE A BOLTS AND NUTS      TYPE B BOLTS AND NUTS      CONNECTING BOLT            REFLECTOR</v>
          </cell>
          <cell r="P1488" t="str">
            <v>C4</v>
          </cell>
          <cell r="Q1488" t="str">
            <v>KE</v>
          </cell>
          <cell r="R1488" t="str">
            <v>CN</v>
          </cell>
          <cell r="S1488" t="str">
            <v>2. 4 TO 9 DAYS</v>
          </cell>
          <cell r="T1488" t="str">
            <v>PENDING DPC</v>
          </cell>
        </row>
        <row r="1489">
          <cell r="A1489" t="str">
            <v>TCNU2053047</v>
          </cell>
          <cell r="B1489">
            <v>40</v>
          </cell>
          <cell r="C1489">
            <v>44060</v>
          </cell>
          <cell r="D1489">
            <v>9</v>
          </cell>
          <cell r="E1489" t="str">
            <v>203686557</v>
          </cell>
          <cell r="F1489" t="str">
            <v>ICDN</v>
          </cell>
          <cell r="G1489" t="str">
            <v>A1D/76/04/1</v>
          </cell>
          <cell r="H1489" t="str">
            <v>2020</v>
          </cell>
          <cell r="I1489" t="str">
            <v>ICD</v>
          </cell>
          <cell r="J1489">
            <v>227941</v>
          </cell>
          <cell r="K1489" t="str">
            <v>SPEC SASA LOGISTICS LIMITED</v>
          </cell>
          <cell r="L1489" t="str">
            <v>WAKULIMA AGRIBUSINESS AND IRRIGATION SUP</v>
          </cell>
          <cell r="M1489">
            <v>44061.483182870368</v>
          </cell>
          <cell r="N1489" t="str">
            <v>Pend</v>
          </cell>
          <cell r="O1489" t="str">
            <v>SHOWER HOLDER   SHOWER HEAD   TAPE MEASURE   THREAD TAPE   WATER METER PUMP CONTROLLER   PAINT BRUSH   HINGES   CISTERN FITTING   SOAP DIS PENSER   TISSUE HOLDER   HIGH LEVER FLUSH HANDLE   SOAP DISH   BALL VA LVE   FAUCET   SINK WAST   DOWNCOMER   FLOATING BALL   PLASTIC FAUCET INLET PIPE   WASTE   SCREW   PPR MACHINE   WRAPPING STRIP   POLE   HANDLE   DRAWER LOCK   PIPE JOINT   VALVE   NINGBO-MOMBASA PREPAID    M OMBASA-ICD EMBAKASI COLLECT    INTRANSIT TO ICD EMBAKASI NAIROBI</v>
          </cell>
          <cell r="P1489" t="str">
            <v>C4</v>
          </cell>
          <cell r="Q1489" t="str">
            <v>KE</v>
          </cell>
          <cell r="R1489" t="str">
            <v>CN</v>
          </cell>
          <cell r="S1489" t="str">
            <v>2. 4 TO 9 DAYS</v>
          </cell>
          <cell r="T1489" t="str">
            <v>RELEASE PROCESS</v>
          </cell>
        </row>
        <row r="1490">
          <cell r="A1490" t="str">
            <v>CBHU8647206</v>
          </cell>
          <cell r="B1490">
            <v>40</v>
          </cell>
          <cell r="C1490">
            <v>44060</v>
          </cell>
          <cell r="D1490">
            <v>9</v>
          </cell>
          <cell r="E1490" t="str">
            <v>OOLU2113989320</v>
          </cell>
          <cell r="F1490" t="str">
            <v>ICDN</v>
          </cell>
          <cell r="G1490" t="str">
            <v>A1C/74/03/2</v>
          </cell>
          <cell r="H1490" t="str">
            <v>2020</v>
          </cell>
          <cell r="I1490" t="str">
            <v>ICD</v>
          </cell>
          <cell r="J1490">
            <v>227688</v>
          </cell>
          <cell r="K1490" t="str">
            <v>HEALTHY U TWO THOUSAND LIMITED</v>
          </cell>
          <cell r="L1490" t="str">
            <v>EXCELLENT LOGISTICS LIMITED</v>
          </cell>
          <cell r="M1490" t="str">
            <v>Pend</v>
          </cell>
          <cell r="N1490" t="str">
            <v>Pend</v>
          </cell>
          <cell r="O1490" t="str">
            <v>GLASS BOTTLE CUP YOGA MAT BLANKET PLACE OF DELIVERY PORT CLEARANCE</v>
          </cell>
          <cell r="P1490" t="str">
            <v>C4</v>
          </cell>
          <cell r="Q1490" t="str">
            <v>KE</v>
          </cell>
          <cell r="R1490" t="str">
            <v>CN</v>
          </cell>
          <cell r="S1490" t="str">
            <v>2. 4 TO 9 DAYS</v>
          </cell>
          <cell r="T1490" t="str">
            <v>PENDING DPC</v>
          </cell>
        </row>
        <row r="1491">
          <cell r="A1491" t="str">
            <v>UACU8485163</v>
          </cell>
          <cell r="B1491">
            <v>40</v>
          </cell>
          <cell r="C1491">
            <v>44060</v>
          </cell>
          <cell r="D1491">
            <v>9</v>
          </cell>
          <cell r="E1491" t="str">
            <v>HLCUTYO200623367</v>
          </cell>
          <cell r="F1491" t="str">
            <v>ICDN</v>
          </cell>
          <cell r="G1491" t="str">
            <v>A1C/10/02/1</v>
          </cell>
          <cell r="H1491" t="str">
            <v>2020</v>
          </cell>
          <cell r="I1491" t="str">
            <v>ICD</v>
          </cell>
          <cell r="J1491">
            <v>227407</v>
          </cell>
          <cell r="K1491" t="str">
            <v>AUTOXPRESS LIMITED</v>
          </cell>
          <cell r="L1491" t="str">
            <v>GENERAL CARGO SERVICES LTD</v>
          </cell>
          <cell r="M1491" t="str">
            <v>Pend</v>
          </cell>
          <cell r="N1491" t="str">
            <v>Pend</v>
          </cell>
          <cell r="O1491" t="str">
            <v>BRIDGESTONE BRAND TIRES REF NO  X689HNM02 IDF NO E2006341067  EMAIL IMPORTS AUXPKE COM PIN NO P000626389L  720 PIECES HS CODE  40 11 10</v>
          </cell>
          <cell r="P1491" t="str">
            <v>C4</v>
          </cell>
          <cell r="Q1491" t="str">
            <v>KE</v>
          </cell>
          <cell r="R1491" t="str">
            <v>JP</v>
          </cell>
          <cell r="S1491" t="str">
            <v>2. 4 TO 9 DAYS</v>
          </cell>
          <cell r="T1491" t="str">
            <v>PENDING DPC</v>
          </cell>
        </row>
        <row r="1492">
          <cell r="A1492" t="str">
            <v>UACU4419820</v>
          </cell>
          <cell r="B1492">
            <v>40</v>
          </cell>
          <cell r="C1492">
            <v>44060</v>
          </cell>
          <cell r="D1492">
            <v>9</v>
          </cell>
          <cell r="E1492" t="str">
            <v>HLCUIZ1200704003</v>
          </cell>
          <cell r="F1492" t="str">
            <v>ICDN</v>
          </cell>
          <cell r="G1492" t="str">
            <v>A1C/70/04/3</v>
          </cell>
          <cell r="H1492" t="str">
            <v>2020</v>
          </cell>
          <cell r="I1492" t="str">
            <v>MSA</v>
          </cell>
          <cell r="J1492">
            <v>7608726</v>
          </cell>
          <cell r="K1492" t="str">
            <v>FINE ENGINEERING WORKS LTD.</v>
          </cell>
          <cell r="L1492" t="str">
            <v>KAWAISON INTERNATIONAL LTD</v>
          </cell>
          <cell r="M1492" t="str">
            <v>Pend</v>
          </cell>
          <cell r="N1492" t="str">
            <v>Pend</v>
          </cell>
          <cell r="O1492" t="str">
            <v>1 NOS ELECTRIC OVERHEAD TRAVELLING CRANE  HS CODE  8426 19 00 00 12  IDF NO  E2007360328 - PIN P000596636E TOTAL 2 CONTAINERS - TOTAL 23 PACKS - TOTAL NET WEIGHT  26 520 KGS - TOTAL GROSS WEIGHT   26 920 KGS CONTAINER NO  HLXU 5657920  15 PACKS - NET 14 905 KGS   - GROSS 15 020 KGS CONTAINER NO   UACU 4419820  8 PACKS - NET 11 615  KGS - GROSS 11 900 KGS THE CRANE IS  HS-CODE     84 26 19</v>
          </cell>
          <cell r="P1492" t="str">
            <v>C4</v>
          </cell>
          <cell r="Q1492" t="str">
            <v>KE</v>
          </cell>
          <cell r="R1492" t="str">
            <v>TR</v>
          </cell>
          <cell r="S1492" t="str">
            <v>2. 4 TO 9 DAYS</v>
          </cell>
          <cell r="T1492" t="str">
            <v>PENDING DPC</v>
          </cell>
        </row>
        <row r="1493">
          <cell r="A1493" t="str">
            <v>CMAU3161488</v>
          </cell>
          <cell r="B1493">
            <v>20</v>
          </cell>
          <cell r="C1493">
            <v>44060</v>
          </cell>
          <cell r="D1493">
            <v>9</v>
          </cell>
          <cell r="E1493" t="str">
            <v>EID0307147</v>
          </cell>
          <cell r="F1493" t="str">
            <v>ICDN</v>
          </cell>
          <cell r="G1493" t="str">
            <v>Pend</v>
          </cell>
          <cell r="H1493" t="str">
            <v>2020</v>
          </cell>
          <cell r="I1493" t="str">
            <v>ICD</v>
          </cell>
          <cell r="J1493">
            <v>227275</v>
          </cell>
          <cell r="K1493" t="str">
            <v>CATALYST CHEMICALS LIMITED</v>
          </cell>
          <cell r="L1493" t="str">
            <v>INDUS LOGISTICS LIMITED</v>
          </cell>
          <cell r="M1493">
            <v>44062.638009259259</v>
          </cell>
          <cell r="N1493">
            <v>44065.464363425926</v>
          </cell>
          <cell r="O1493" t="str">
            <v>TOTAL 460 BAGS 23 MTN TALC IDF NO E2006347600 HS CODE  25262000 SB NO -3968817 DT -21 07 2020 TOTAL NET WT KGS  - 23000 000 FREIGHT PREPAID</v>
          </cell>
          <cell r="P1493" t="str">
            <v>C4</v>
          </cell>
          <cell r="Q1493" t="str">
            <v>KE</v>
          </cell>
          <cell r="R1493" t="str">
            <v>IN</v>
          </cell>
          <cell r="S1493" t="str">
            <v>2. 4 TO 9 DAYS</v>
          </cell>
          <cell r="T1493" t="str">
            <v>RELEASED BUT IN YARD</v>
          </cell>
        </row>
        <row r="1494">
          <cell r="A1494" t="str">
            <v>INKU6670125</v>
          </cell>
          <cell r="B1494">
            <v>40</v>
          </cell>
          <cell r="C1494">
            <v>44060</v>
          </cell>
          <cell r="D1494">
            <v>9</v>
          </cell>
          <cell r="E1494" t="str">
            <v>MEDUXM234118</v>
          </cell>
          <cell r="F1494" t="str">
            <v>ICDN</v>
          </cell>
          <cell r="G1494" t="str">
            <v>CFS1</v>
          </cell>
          <cell r="H1494" t="str">
            <v>2020</v>
          </cell>
          <cell r="I1494" t="str">
            <v>ICD</v>
          </cell>
          <cell r="J1494">
            <v>227189</v>
          </cell>
          <cell r="K1494" t="str">
            <v>TOMA LIMITED</v>
          </cell>
          <cell r="L1494" t="str">
            <v>TOTAL PLUS BUREAU CO LTD</v>
          </cell>
          <cell r="M1494">
            <v>44058.524282407408</v>
          </cell>
          <cell r="N1494" t="str">
            <v>Pend</v>
          </cell>
          <cell r="O1494" t="str">
            <v>SANITARY NAPKIN</v>
          </cell>
          <cell r="P1494" t="str">
            <v>C4</v>
          </cell>
          <cell r="Q1494" t="str">
            <v>KE</v>
          </cell>
          <cell r="R1494" t="str">
            <v>CN</v>
          </cell>
          <cell r="S1494" t="str">
            <v>2. 4 TO 9 DAYS</v>
          </cell>
          <cell r="T1494" t="str">
            <v>RELEASE PROCESS</v>
          </cell>
        </row>
        <row r="1495">
          <cell r="A1495" t="str">
            <v>MSCU7085264</v>
          </cell>
          <cell r="B1495">
            <v>40</v>
          </cell>
          <cell r="C1495">
            <v>44060</v>
          </cell>
          <cell r="D1495">
            <v>9</v>
          </cell>
          <cell r="E1495" t="str">
            <v>MEDUMV430563</v>
          </cell>
          <cell r="F1495" t="str">
            <v>ICDN</v>
          </cell>
          <cell r="G1495" t="str">
            <v>A1C/06/06/2</v>
          </cell>
          <cell r="H1495" t="str">
            <v>2020</v>
          </cell>
          <cell r="I1495" t="str">
            <v>ICD</v>
          </cell>
          <cell r="J1495">
            <v>229982</v>
          </cell>
          <cell r="K1495" t="str">
            <v>CAR AND GENERAL TRADING LIMITED</v>
          </cell>
          <cell r="L1495" t="str">
            <v>CAR AND GENERAL KENYA PLC</v>
          </cell>
          <cell r="M1495" t="str">
            <v>Pend</v>
          </cell>
          <cell r="N1495" t="str">
            <v>Pend</v>
          </cell>
          <cell r="O1495" t="str">
            <v>TVS XL 100CC HD I-TOUCH ST ART CKD MOPEDS- 216 NOS  P ACKED IN 216 NOS SEAWORTHY CARTON BOXES   TOTAL TWO   HUNDRED AND SIXTEEN CARTON BOXES  ONLY   HS CODE   8  7112039 INV  NO  100440761 DT  25 07 2020 PI NO   GL  AT 12450   19 06 2020 S B  NO  4067010  DT   25 07 2  020 IDF NO   E2006354342 P O NO   TRD110016377 NET WT   19440 000 KGS</v>
          </cell>
          <cell r="P1495" t="str">
            <v>C4</v>
          </cell>
          <cell r="Q1495" t="str">
            <v>KE</v>
          </cell>
          <cell r="R1495" t="str">
            <v>IN</v>
          </cell>
          <cell r="S1495" t="str">
            <v>2. 4 TO 9 DAYS</v>
          </cell>
          <cell r="T1495" t="str">
            <v>PENDING DPC</v>
          </cell>
        </row>
        <row r="1496">
          <cell r="A1496" t="str">
            <v>TCLU2161023</v>
          </cell>
          <cell r="B1496">
            <v>20</v>
          </cell>
          <cell r="C1496">
            <v>44060</v>
          </cell>
          <cell r="D1496">
            <v>9</v>
          </cell>
          <cell r="E1496" t="str">
            <v>607182207</v>
          </cell>
          <cell r="F1496" t="str">
            <v>ICDN</v>
          </cell>
          <cell r="G1496" t="str">
            <v>M1B/64/01/1</v>
          </cell>
          <cell r="H1496" t="str">
            <v>2020</v>
          </cell>
          <cell r="I1496" t="str">
            <v>ICD</v>
          </cell>
          <cell r="J1496">
            <v>228185</v>
          </cell>
          <cell r="K1496" t="str">
            <v>DOMAINE KENYA LIMITED</v>
          </cell>
          <cell r="L1496" t="str">
            <v>AGILITY LOGISTICS LIMITED</v>
          </cell>
          <cell r="M1496">
            <v>44069.387488425928</v>
          </cell>
          <cell r="N1496" t="str">
            <v>Pend</v>
          </cell>
          <cell r="O1496" t="str">
            <v>POL ROGER ET CIE   42 CASE S  6 X 75 CL CHAMPAGNE   1 CASE S  ADVERTIS ING MATERIAL    INTRANSIT TO ICD EMBAKASI NAIROBI MAISON JOSEPH DROUHIN   175 CASE S  WINES   1 CASE S  POS MATERIAL INTRANSIT TO ICD EMBAKASI NAIROBI MAISON ALBERT BICHOT   355 CASE S  WINES    INTRANSIT TO ICD EMBAKASI  NAIROBI JANOUEIX   FRANCOIS   572 CASE S  WINES    INTRANSIT TO ICD EMBAKASI N AIROBI</v>
          </cell>
          <cell r="P1496" t="str">
            <v>W7</v>
          </cell>
          <cell r="Q1496" t="str">
            <v>KE</v>
          </cell>
          <cell r="R1496" t="str">
            <v>FR</v>
          </cell>
          <cell r="S1496" t="str">
            <v>2. 4 TO 9 DAYS</v>
          </cell>
          <cell r="T1496" t="str">
            <v>RELEASE PROCESS</v>
          </cell>
        </row>
        <row r="1497">
          <cell r="A1497" t="str">
            <v>MRKU7548638</v>
          </cell>
          <cell r="B1497">
            <v>20</v>
          </cell>
          <cell r="C1497">
            <v>44060</v>
          </cell>
          <cell r="D1497">
            <v>9</v>
          </cell>
          <cell r="E1497" t="str">
            <v>204148686</v>
          </cell>
          <cell r="F1497" t="str">
            <v>ICDN</v>
          </cell>
          <cell r="G1497" t="str">
            <v>CFS1</v>
          </cell>
          <cell r="H1497" t="str">
            <v>2020</v>
          </cell>
          <cell r="I1497" t="str">
            <v>ICD</v>
          </cell>
          <cell r="J1497">
            <v>227127</v>
          </cell>
          <cell r="K1497" t="str">
            <v>BURHANI GRAPHICS</v>
          </cell>
          <cell r="L1497" t="str">
            <v>JASPA FREIGHT LIMITED</v>
          </cell>
          <cell r="M1497" t="str">
            <v>Pend</v>
          </cell>
          <cell r="N1497" t="str">
            <v>Pend</v>
          </cell>
          <cell r="O1497" t="str">
            <v>ADVERTISING AND PRINTING MATERIALS</v>
          </cell>
          <cell r="P1497" t="str">
            <v>C4</v>
          </cell>
          <cell r="Q1497" t="str">
            <v>KE</v>
          </cell>
          <cell r="R1497" t="str">
            <v>AE</v>
          </cell>
          <cell r="S1497" t="str">
            <v>2. 4 TO 9 DAYS</v>
          </cell>
          <cell r="T1497" t="str">
            <v>PENDING DPC</v>
          </cell>
        </row>
        <row r="1498">
          <cell r="A1498" t="str">
            <v>MRKU7460249</v>
          </cell>
          <cell r="B1498">
            <v>20</v>
          </cell>
          <cell r="C1498">
            <v>44060</v>
          </cell>
          <cell r="D1498">
            <v>9</v>
          </cell>
          <cell r="E1498" t="str">
            <v>607097130</v>
          </cell>
          <cell r="F1498" t="str">
            <v>ICDN</v>
          </cell>
          <cell r="G1498" t="str">
            <v>CFS1</v>
          </cell>
          <cell r="H1498" t="str">
            <v>2020</v>
          </cell>
          <cell r="I1498" t="str">
            <v>ICD</v>
          </cell>
          <cell r="J1498">
            <v>224082</v>
          </cell>
          <cell r="K1498" t="str">
            <v>TILE AND CARPET CENTRE LIMITED</v>
          </cell>
          <cell r="L1498" t="str">
            <v>INDUS LOGISTICS LIMITED</v>
          </cell>
          <cell r="M1498">
            <v>44048.524421296293</v>
          </cell>
          <cell r="N1498" t="str">
            <v>Pend</v>
          </cell>
          <cell r="O1498" t="str">
            <v>05 CONTAINERS 20 DC    95 PALLETS WITH 3389 CARTONS      6907 22 00 - TILES AND SLABS  FOR PAVING OR COATING  WITH A COEFFICIENT OF   WATER ABSORPTION  IN WEIGHT  SUPERIOR THAN 0 5   BUT NOT SUPERIOR THAN 10   NCM  69072200   DUE  20BR0006286222   20BR0006290513   RUC  0BR83 4759132004006D0000000000006082     0BR834759132004006D0000000000006083INVOICE NUMBER  30303 2020  30304 2020      FREIGHT PREPAID ABRO AD       WOODEN PACKAGE USED  TREATED AND CERTIFIED      BL  TOTAL NET WEIGHT  130 468 30 KG    INTRANSIT TO ICD EMBAKASI NAIROBI</v>
          </cell>
          <cell r="P1498" t="str">
            <v>C4</v>
          </cell>
          <cell r="Q1498" t="str">
            <v>KE</v>
          </cell>
          <cell r="R1498" t="str">
            <v>BR</v>
          </cell>
          <cell r="S1498" t="str">
            <v>2. 4 TO 9 DAYS</v>
          </cell>
          <cell r="T1498" t="str">
            <v>RELEASE PROCESS</v>
          </cell>
        </row>
        <row r="1499">
          <cell r="A1499" t="str">
            <v>FTAU1271840</v>
          </cell>
          <cell r="B1499">
            <v>20</v>
          </cell>
          <cell r="C1499">
            <v>44060</v>
          </cell>
          <cell r="D1499">
            <v>9</v>
          </cell>
          <cell r="E1499" t="str">
            <v>HLCULIV200540815</v>
          </cell>
          <cell r="F1499" t="str">
            <v>ICDN</v>
          </cell>
          <cell r="G1499" t="str">
            <v>A1B/41/02/2</v>
          </cell>
          <cell r="H1499" t="str">
            <v>2020</v>
          </cell>
          <cell r="I1499" t="str">
            <v>ICD</v>
          </cell>
          <cell r="J1499">
            <v>228300</v>
          </cell>
          <cell r="K1499" t="str">
            <v>MEDICINS SANS FRONTIERS MSF HOLLAND</v>
          </cell>
          <cell r="L1499" t="str">
            <v>AEROPATH KENYA LIMITED</v>
          </cell>
          <cell r="M1499" t="str">
            <v>Pend</v>
          </cell>
          <cell r="N1499" t="str">
            <v>Pend</v>
          </cell>
          <cell r="O1499" t="str">
            <v>CARTONS ON 10 PALLETS CHLORINE NADCC GRANULES X 1 KG POT DISINFECTANT PRODUCTS TARIFF NUMBER 380840 20 HS-CODE     38 08 50</v>
          </cell>
          <cell r="P1499" t="str">
            <v>C4</v>
          </cell>
          <cell r="Q1499" t="str">
            <v>KE</v>
          </cell>
          <cell r="R1499" t="str">
            <v>GB</v>
          </cell>
          <cell r="S1499" t="str">
            <v>2. 4 TO 9 DAYS</v>
          </cell>
          <cell r="T1499" t="str">
            <v>PENDING DPC</v>
          </cell>
        </row>
        <row r="1500">
          <cell r="A1500" t="str">
            <v>CMAU0797877</v>
          </cell>
          <cell r="B1500">
            <v>20</v>
          </cell>
          <cell r="C1500">
            <v>44060</v>
          </cell>
          <cell r="D1500">
            <v>9</v>
          </cell>
          <cell r="E1500" t="str">
            <v>LPL0965683</v>
          </cell>
          <cell r="F1500" t="str">
            <v>ICDN</v>
          </cell>
          <cell r="G1500" t="str">
            <v>FIRE</v>
          </cell>
          <cell r="H1500">
            <v>0</v>
          </cell>
          <cell r="I1500">
            <v>0</v>
          </cell>
          <cell r="J1500">
            <v>0</v>
          </cell>
          <cell r="K1500" t="str">
            <v>Pend</v>
          </cell>
          <cell r="L1500" t="str">
            <v>Pend</v>
          </cell>
          <cell r="M1500" t="str">
            <v>Pend</v>
          </cell>
          <cell r="N1500" t="str">
            <v>Pend</v>
          </cell>
          <cell r="O1500" t="str">
            <v>5 X 20ST CONTAINER TOTAL 2700 BAGS ONLY 135 00MT OF WHITE REFINED SUGAR PACKED IN NEW SOUND POLYTHENE LINED POLYPROPYLENE BAGS OF 50 KGS EACH   TOTAL NUMBER OF BAGS   2700 BAGS  TOTAL NET WEIGHT  135 00 MTS  TOTAL GROSS WEIGHT  135 430 MTS  SHIPPING BILL NO  4000131 DT  03 07 2020 GOODS IN TRANSIT TO KAMPALA UGANDA AT RECEIVERS RISKS  CARE AND EXPENSES  CARRIERS LIABLITY CEASES AT MOMBASA  KENYA  WHITE REFINED SUGAR WHITE REFINED SUGAR WHITE REFINED SUGAR WHITE REFINED SUGAR FREIGHT PREPAID</v>
          </cell>
          <cell r="P1500" t="str">
            <v>Pend</v>
          </cell>
          <cell r="Q1500" t="str">
            <v>UG</v>
          </cell>
          <cell r="R1500" t="str">
            <v>IN</v>
          </cell>
          <cell r="S1500" t="str">
            <v>2. 4 TO 9 DAYS</v>
          </cell>
          <cell r="T1500" t="str">
            <v>PENDING DECLARATION</v>
          </cell>
        </row>
        <row r="1501">
          <cell r="A1501" t="str">
            <v>APHU7115040</v>
          </cell>
          <cell r="B1501">
            <v>40</v>
          </cell>
          <cell r="C1501">
            <v>44060</v>
          </cell>
          <cell r="D1501">
            <v>9</v>
          </cell>
          <cell r="E1501" t="str">
            <v>SHZ2911279</v>
          </cell>
          <cell r="F1501" t="str">
            <v>ICDN</v>
          </cell>
          <cell r="G1501" t="str">
            <v>A1C/52/06/3</v>
          </cell>
          <cell r="H1501" t="str">
            <v>2020</v>
          </cell>
          <cell r="I1501" t="str">
            <v>ICD</v>
          </cell>
          <cell r="J1501">
            <v>228789</v>
          </cell>
          <cell r="K1501" t="str">
            <v>GREENLIGHT PLANET KENYA LIMITED</v>
          </cell>
          <cell r="L1501" t="str">
            <v>GENERAL CARGO SERVICES LTD</v>
          </cell>
          <cell r="M1501" t="str">
            <v>Pend</v>
          </cell>
          <cell r="N1501" t="str">
            <v>Pend</v>
          </cell>
          <cell r="O1501" t="str">
            <v>SOLAR PANEL SOLAR LAMPS USB CABLE SET ANTENNA HS CODE 940550  greenlightplanet com Mobile Number  +254 737 493 890 ATTN  Edwin Gichia FREIGHT PREPAID</v>
          </cell>
          <cell r="P1501" t="str">
            <v>C4</v>
          </cell>
          <cell r="Q1501" t="str">
            <v>KE</v>
          </cell>
          <cell r="R1501" t="str">
            <v>CN</v>
          </cell>
          <cell r="S1501" t="str">
            <v>2. 4 TO 9 DAYS</v>
          </cell>
          <cell r="T1501" t="str">
            <v>PENDING DPC</v>
          </cell>
        </row>
        <row r="1502">
          <cell r="A1502" t="str">
            <v>MRKU2088458</v>
          </cell>
          <cell r="B1502">
            <v>40</v>
          </cell>
          <cell r="C1502">
            <v>44060</v>
          </cell>
          <cell r="D1502">
            <v>9</v>
          </cell>
          <cell r="E1502" t="str">
            <v>203886072</v>
          </cell>
          <cell r="F1502" t="str">
            <v>ICDN</v>
          </cell>
          <cell r="G1502" t="str">
            <v>A1C/48/03/1</v>
          </cell>
          <cell r="H1502">
            <v>0</v>
          </cell>
          <cell r="I1502">
            <v>0</v>
          </cell>
          <cell r="J1502">
            <v>0</v>
          </cell>
          <cell r="K1502" t="str">
            <v>Pend</v>
          </cell>
          <cell r="L1502" t="str">
            <v>Pend</v>
          </cell>
          <cell r="M1502" t="str">
            <v>Pend</v>
          </cell>
          <cell r="N1502" t="str">
            <v>Pend</v>
          </cell>
          <cell r="O1502" t="str">
            <v>BORPURE MB6562 HD POLYETHYLENE   H S CODE   39012000  TOTAL NET WEIGHT 74 250 MT  TOTAL GROSS WEIGHT  76 032 MT    21 DAYS FREE TIME DETENT ION ALLOWED AT DESTINATION    AGENT AT DESTINATION   MAERSK KENYA LTD   BRANCH OFFICE    MARITIME CENTRE  ARCHBISHOP MAKARIOS CLOSE   OFF MO I AVENUE   P O BOX 89911   MOMBASA   KENYA   PHONE  254 41 2220056  2221273 - 6   FAX  254 20 2220086  2316260  KE IMPORT MAERSK COM    CARG O IN TRANSIT TO KAMPALA  UGANDA  INLAND HAULAGE FROM MOMBASA TO  KAMPA LA ON CONSIGNEE S OWN RISK AND ACCOUNT</v>
          </cell>
          <cell r="P1502" t="str">
            <v>Pend</v>
          </cell>
          <cell r="Q1502" t="str">
            <v>UG</v>
          </cell>
          <cell r="R1502" t="str">
            <v>AE</v>
          </cell>
          <cell r="S1502" t="str">
            <v>2. 4 TO 9 DAYS</v>
          </cell>
          <cell r="T1502" t="str">
            <v>PENDING DECLARATION</v>
          </cell>
        </row>
        <row r="1503">
          <cell r="A1503" t="str">
            <v>PONU7962531</v>
          </cell>
          <cell r="B1503">
            <v>40</v>
          </cell>
          <cell r="C1503">
            <v>44060</v>
          </cell>
          <cell r="D1503">
            <v>9</v>
          </cell>
          <cell r="E1503" t="str">
            <v>203886072</v>
          </cell>
          <cell r="F1503" t="str">
            <v>ICDN</v>
          </cell>
          <cell r="G1503" t="str">
            <v>A1C/60/04/3</v>
          </cell>
          <cell r="H1503">
            <v>0</v>
          </cell>
          <cell r="I1503">
            <v>0</v>
          </cell>
          <cell r="J1503">
            <v>0</v>
          </cell>
          <cell r="K1503" t="str">
            <v>Pend</v>
          </cell>
          <cell r="L1503" t="str">
            <v>Pend</v>
          </cell>
          <cell r="M1503" t="str">
            <v>Pend</v>
          </cell>
          <cell r="N1503" t="str">
            <v>Pend</v>
          </cell>
          <cell r="O1503" t="str">
            <v>BORPURE MB6562 HD POLYETHYLENE   H S CODE   39012000  TOTAL NET WEIGHT 74 250 MT  TOTAL GROSS WEIGHT  76 032 MT    21 DAYS FREE TIME DETENT ION ALLOWED AT DESTINATION    AGENT AT DESTINATION   MAERSK KENYA LTD   BRANCH OFFICE    MARITIME CENTRE  ARCHBISHOP MAKARIOS CLOSE   OFF MO I AVENUE   P O BOX 89911   MOMBASA   KENYA   PHONE  254 41 2220056  2221273 - 6   FAX  254 20 2220086  2316260  KE IMPORT MAERSK COM    CARG O IN TRANSIT TO KAMPALA  UGANDA  INLAND HAULAGE FROM MOMBASA TO  KAMPA LA ON CONSIGNEE S OWN RISK AND ACCOUNT</v>
          </cell>
          <cell r="P1503" t="str">
            <v>Pend</v>
          </cell>
          <cell r="Q1503" t="str">
            <v>UG</v>
          </cell>
          <cell r="R1503" t="str">
            <v>AE</v>
          </cell>
          <cell r="S1503" t="str">
            <v>2. 4 TO 9 DAYS</v>
          </cell>
          <cell r="T1503" t="str">
            <v>PENDING DECLARATION</v>
          </cell>
        </row>
        <row r="1504">
          <cell r="A1504" t="str">
            <v>MRKU7082452</v>
          </cell>
          <cell r="B1504">
            <v>20</v>
          </cell>
          <cell r="C1504">
            <v>44060</v>
          </cell>
          <cell r="D1504">
            <v>9</v>
          </cell>
          <cell r="E1504" t="str">
            <v>203686557</v>
          </cell>
          <cell r="F1504" t="str">
            <v>ICDN</v>
          </cell>
          <cell r="G1504" t="str">
            <v>SHED1</v>
          </cell>
          <cell r="H1504" t="str">
            <v>2020</v>
          </cell>
          <cell r="I1504" t="str">
            <v>ICD</v>
          </cell>
          <cell r="J1504">
            <v>227941</v>
          </cell>
          <cell r="K1504" t="str">
            <v>SPEC SASA LOGISTICS LIMITED</v>
          </cell>
          <cell r="L1504" t="str">
            <v>WAKULIMA AGRIBUSINESS AND IRRIGATION SUP</v>
          </cell>
          <cell r="M1504">
            <v>44061.483182870368</v>
          </cell>
          <cell r="N1504" t="str">
            <v>Pend</v>
          </cell>
          <cell r="O1504" t="str">
            <v>SHOWER HOLDER   SHOWER HEAD   TAPE MEASURE   THREAD TAPE   WATER METER PUMP CONTROLLER   PAINT BRUSH   HINGES   CISTERN FITTING   SOAP DIS PENSER   TISSUE HOLDER   HIGH LEVER FLUSH HANDLE   SOAP DISH   BALL VA LVE   FAUCET   SINK WAST   DOWNCOMER   FLOATING BALL   PLASTIC FAUCET INLET PIPE   WASTE   SCREW   PPR MACHINE   WRAPPING STRIP   POLE   HANDLE   DRAWER LOCK   PIPE JOINT   VALVE   NINGBO-MOMBASA PREPAID    M OMBASA-ICD EMBAKASI COLLECT    INTRANSIT TO ICD EMBAKASI NAIROBI</v>
          </cell>
          <cell r="P1504" t="str">
            <v>C4</v>
          </cell>
          <cell r="Q1504" t="str">
            <v>KE</v>
          </cell>
          <cell r="R1504" t="str">
            <v>CN</v>
          </cell>
          <cell r="S1504" t="str">
            <v>2. 4 TO 9 DAYS</v>
          </cell>
          <cell r="T1504" t="str">
            <v>RELEASE PROCESS</v>
          </cell>
        </row>
        <row r="1505">
          <cell r="A1505" t="str">
            <v>CBHU3665790</v>
          </cell>
          <cell r="B1505">
            <v>20</v>
          </cell>
          <cell r="C1505">
            <v>44060</v>
          </cell>
          <cell r="D1505">
            <v>9</v>
          </cell>
          <cell r="E1505" t="str">
            <v>COSU6270370390</v>
          </cell>
          <cell r="F1505" t="str">
            <v>ICDN</v>
          </cell>
          <cell r="G1505" t="str">
            <v>SHED1</v>
          </cell>
          <cell r="H1505" t="str">
            <v>2020</v>
          </cell>
          <cell r="I1505" t="str">
            <v>ICD</v>
          </cell>
          <cell r="J1505">
            <v>228020</v>
          </cell>
          <cell r="K1505" t="str">
            <v>SKY VALUE CONSTRUCTION LIMITED</v>
          </cell>
          <cell r="L1505" t="str">
            <v>RIANAB LOGISTICS LIMITED</v>
          </cell>
          <cell r="M1505" t="str">
            <v>Pend</v>
          </cell>
          <cell r="N1505" t="str">
            <v>Pend</v>
          </cell>
          <cell r="O1505" t="str">
            <v>STONE COATED METAL ROOFING  TILE   IDF NO   E2006343943   EMAIL HH04611380 GMAIL COM PLACE OF DELIVERY ICDE</v>
          </cell>
          <cell r="P1505" t="str">
            <v>C4</v>
          </cell>
          <cell r="Q1505" t="str">
            <v>KE</v>
          </cell>
          <cell r="R1505" t="str">
            <v>CN</v>
          </cell>
          <cell r="S1505" t="str">
            <v>2. 4 TO 9 DAYS</v>
          </cell>
          <cell r="T1505" t="str">
            <v>PENDING DPC</v>
          </cell>
        </row>
        <row r="1506">
          <cell r="A1506" t="str">
            <v>GLDU5567488</v>
          </cell>
          <cell r="B1506">
            <v>20</v>
          </cell>
          <cell r="C1506">
            <v>44060</v>
          </cell>
          <cell r="D1506">
            <v>9</v>
          </cell>
          <cell r="E1506" t="str">
            <v>204018221</v>
          </cell>
          <cell r="F1506" t="str">
            <v>ICDN</v>
          </cell>
          <cell r="G1506" t="str">
            <v>Pend</v>
          </cell>
          <cell r="H1506" t="str">
            <v>2020</v>
          </cell>
          <cell r="I1506" t="str">
            <v>ICD</v>
          </cell>
          <cell r="J1506">
            <v>227454</v>
          </cell>
          <cell r="K1506" t="str">
            <v>KAPA OIL REFINERIES LTD</v>
          </cell>
          <cell r="L1506" t="str">
            <v>VINEP FORWARDERS LTD</v>
          </cell>
          <cell r="M1506">
            <v>44060.414618055554</v>
          </cell>
          <cell r="N1506">
            <v>44062.431481481479</v>
          </cell>
          <cell r="O1506" t="str">
            <v>1 X 20 DV FCL CONTAINER  240 BAGS    TWO HUNDRED FORTY BAGS ONLY   TOT AL OF 240 X 25 KGS BAGS  6000 OF OPTIBRIGHT PDS W  H S  CODE NO    320 4 20   AS PER THE TERMS OF PROFORMA   INVOICE NO  UMC2020125   IDF NO  E2007355373  NET WEIGHT   6000 KGS  FREIGHT PREPAID    APPLICABLE F REE TIME 21 DAYS COMBINED   DETENTION   DEMURRAGE  AT  PORT OF DISCHARGE     PLACE OF DELIVERY  REQUIRED AT DESTINATION  INTRANSIT TO ICD EM BAKASI NAIROBI</v>
          </cell>
          <cell r="P1506" t="str">
            <v>C4</v>
          </cell>
          <cell r="Q1506" t="str">
            <v>KE</v>
          </cell>
          <cell r="R1506" t="str">
            <v>IN</v>
          </cell>
          <cell r="S1506" t="str">
            <v>2. 4 TO 9 DAYS</v>
          </cell>
          <cell r="T1506" t="str">
            <v>RELEASED BUT IN YARD</v>
          </cell>
        </row>
        <row r="1507">
          <cell r="A1507" t="str">
            <v>TEMU2930681</v>
          </cell>
          <cell r="B1507">
            <v>20</v>
          </cell>
          <cell r="C1507">
            <v>44061</v>
          </cell>
          <cell r="D1507">
            <v>8</v>
          </cell>
          <cell r="E1507" t="str">
            <v>EID0306858</v>
          </cell>
          <cell r="F1507" t="str">
            <v>ICDN</v>
          </cell>
          <cell r="G1507" t="str">
            <v>A1B/33/03/2</v>
          </cell>
          <cell r="H1507" t="str">
            <v>2020</v>
          </cell>
          <cell r="I1507" t="str">
            <v>ICD</v>
          </cell>
          <cell r="J1507">
            <v>229514</v>
          </cell>
          <cell r="K1507" t="str">
            <v>ACCURATE STEEL MILLS LIMITED</v>
          </cell>
          <cell r="L1507" t="str">
            <v>WESTON LOGISTICS LIMITED</v>
          </cell>
          <cell r="M1507" t="str">
            <v>Pend</v>
          </cell>
          <cell r="N1507" t="str">
            <v>Pend</v>
          </cell>
          <cell r="O1507" t="str">
            <v>460 PACKAGES  FOUR HUNDRED SIXTY PACKAGES ONLY   1  Garseal  Make  Balaji   REFPASTE-30  2 MT  2  Nozzle Filling Compound  Nozzlex   OPTEL -G   Make   Balaji 5 MT  3  Casting Powder  Low carbon   Fine   FLOWCAST GD-300  5 MT  4  Garnex Silica Board complete with Tundish and 2 Nos  of Tundak + 1 No  of Impad  TUNBORD-1  480 SETS P I NO  PR 20-21 018 DTD 29-05-2020 IEC NO 0399063412 HSN CODE   38241000 PAN NO AACFN 3507F GSTIN NO  27AACFN3507F1ZL IDF NO  E2006341879 PIN   P051116193C S BILL NO  3998696 DTD  22 07 2020 Total net wt kgs-55400 FRIGHT PREPAID INLAND HAULAGE IMPORT - PREPAID</v>
          </cell>
          <cell r="P1507" t="str">
            <v>C4</v>
          </cell>
          <cell r="Q1507" t="str">
            <v>KE</v>
          </cell>
          <cell r="R1507" t="str">
            <v>IN</v>
          </cell>
          <cell r="S1507" t="str">
            <v>2. 4 TO 9 DAYS</v>
          </cell>
          <cell r="T1507" t="str">
            <v>PENDING DPC</v>
          </cell>
        </row>
        <row r="1508">
          <cell r="A1508" t="str">
            <v>CMAU0806789</v>
          </cell>
          <cell r="B1508">
            <v>20</v>
          </cell>
          <cell r="C1508">
            <v>44061</v>
          </cell>
          <cell r="D1508">
            <v>8</v>
          </cell>
          <cell r="E1508" t="str">
            <v>DUI0178274</v>
          </cell>
          <cell r="F1508" t="str">
            <v>ICDN</v>
          </cell>
          <cell r="G1508" t="str">
            <v>A1D/07/04/1</v>
          </cell>
          <cell r="H1508" t="str">
            <v>2020</v>
          </cell>
          <cell r="I1508" t="str">
            <v>ICD</v>
          </cell>
          <cell r="J1508">
            <v>224559</v>
          </cell>
          <cell r="K1508" t="str">
            <v>PERNOD RICARD KENYA LIMITED</v>
          </cell>
          <cell r="L1508" t="str">
            <v>VISION ENTERPRISES LIMITED</v>
          </cell>
          <cell r="M1508" t="str">
            <v>Pend</v>
          </cell>
          <cell r="N1508" t="str">
            <v>Pend</v>
          </cell>
          <cell r="O1508" t="str">
            <v>FREIGHT PREPAID 1540 CASES JAMESON 6X1000ML 40  KENYA NRF TL NET WEIGHT 8759 52 KGS NCM 22083082</v>
          </cell>
          <cell r="P1508" t="str">
            <v>C4</v>
          </cell>
          <cell r="Q1508" t="str">
            <v>KE</v>
          </cell>
          <cell r="R1508" t="str">
            <v>IE</v>
          </cell>
          <cell r="S1508" t="str">
            <v>2. 4 TO 9 DAYS</v>
          </cell>
          <cell r="T1508" t="str">
            <v>PENDING DPC</v>
          </cell>
        </row>
        <row r="1509">
          <cell r="A1509" t="str">
            <v>OOLU1073565</v>
          </cell>
          <cell r="B1509">
            <v>20</v>
          </cell>
          <cell r="C1509">
            <v>44061</v>
          </cell>
          <cell r="D1509">
            <v>8</v>
          </cell>
          <cell r="E1509" t="str">
            <v>OOLU2642280960</v>
          </cell>
          <cell r="F1509" t="str">
            <v>ICDN</v>
          </cell>
          <cell r="G1509" t="str">
            <v>FIRE</v>
          </cell>
          <cell r="H1509" t="str">
            <v>2020</v>
          </cell>
          <cell r="I1509" t="str">
            <v>ICD</v>
          </cell>
          <cell r="J1509">
            <v>228564</v>
          </cell>
          <cell r="K1509" t="str">
            <v>PHILAFE ENGINEERING LIMITED</v>
          </cell>
          <cell r="L1509" t="str">
            <v>AGILITY LOGISTICS LIMITED</v>
          </cell>
          <cell r="M1509" t="str">
            <v>Pend</v>
          </cell>
          <cell r="N1509" t="str">
            <v>Pend</v>
          </cell>
          <cell r="O1509" t="str">
            <v>75MM2 ACSR BARE CONDUCTOR HS CODE 76141000 185MM2 UNDERGROUND CABLE HT  33 KV U G 185 MM2 XLPE 3 CORE ARMOURED CABLE  HS CODE 85446012 50MM2 AA HD BARE CONDUCTOR HS CODE 76149000 50MM2 PVC COPPER WIRE 50MM2 PVC S D CONDUCTOR 3 66MM PVC BINDING WIRE 3 66MM BARE BINDING WIRE 10MM2 PVC CONCENTRIC CABLE AL 10MM2 PVC INSULATED SINGLE PHASE CONCENTRIC ALUMINIUM CABLE WITH TWO CORE COPPER COMMUNICATION CABLE HS CODE 85444921 NET WEIGHT 86722KGS ELECTRICAL CABLES AS PER PROFORMA INVOICE NO TDWN190311-1 DATED 26TH MAY 2020 TRADE TERMS  CIF MOMBASA PORT  KENYA  INCOTERMS 2010  LC NO  TFLCIM 20 0076KE APPLICANT S BANK LC NO  000FDC000120 CARGO IN TRANSIT TO NAIROBI IN KENYA VIA MOMBASA PORT BY CONSIGNEE S OWN COSTS AND RISK  FREIGHT PREPAID</v>
          </cell>
          <cell r="P1509" t="str">
            <v>C4</v>
          </cell>
          <cell r="Q1509" t="str">
            <v>KE</v>
          </cell>
          <cell r="R1509" t="str">
            <v>CN</v>
          </cell>
          <cell r="S1509" t="str">
            <v>2. 4 TO 9 DAYS</v>
          </cell>
          <cell r="T1509" t="str">
            <v>PENDING DPC</v>
          </cell>
        </row>
        <row r="1510">
          <cell r="A1510" t="str">
            <v>MEDU1988829</v>
          </cell>
          <cell r="B1510">
            <v>20</v>
          </cell>
          <cell r="C1510">
            <v>44061</v>
          </cell>
          <cell r="D1510">
            <v>8</v>
          </cell>
          <cell r="E1510" t="str">
            <v>MEDUT2568367</v>
          </cell>
          <cell r="F1510" t="str">
            <v>ICDN</v>
          </cell>
          <cell r="G1510" t="str">
            <v>FIRE</v>
          </cell>
          <cell r="H1510" t="str">
            <v>2020</v>
          </cell>
          <cell r="I1510" t="str">
            <v>ICD</v>
          </cell>
          <cell r="J1510">
            <v>227109</v>
          </cell>
          <cell r="K1510" t="str">
            <v>CHINA RAILWAY NO5 ENGINEERING GROUP COMP</v>
          </cell>
          <cell r="L1510" t="str">
            <v>CONTINENTAL LOGISTICS NETWORKS LTD</v>
          </cell>
          <cell r="M1510" t="str">
            <v>Pend</v>
          </cell>
          <cell r="N1510" t="str">
            <v>Pend</v>
          </cell>
          <cell r="O1510" t="str">
            <v>GUARDRAIL                  POST                       CAPS                       END TERMINAL               SPACER                     TYPE A BOLTS AND NUTS      TYPE B BOLTS AND NUTS      CONNECTING BOLT            REFLECTOR</v>
          </cell>
          <cell r="P1510" t="str">
            <v>C4</v>
          </cell>
          <cell r="Q1510" t="str">
            <v>KE</v>
          </cell>
          <cell r="R1510" t="str">
            <v>CN</v>
          </cell>
          <cell r="S1510" t="str">
            <v>2. 4 TO 9 DAYS</v>
          </cell>
          <cell r="T1510" t="str">
            <v>PENDING DPC</v>
          </cell>
        </row>
        <row r="1511">
          <cell r="A1511" t="str">
            <v>MAGU2212370</v>
          </cell>
          <cell r="B1511">
            <v>20</v>
          </cell>
          <cell r="C1511">
            <v>44061</v>
          </cell>
          <cell r="D1511">
            <v>8</v>
          </cell>
          <cell r="E1511" t="str">
            <v>144000128561</v>
          </cell>
          <cell r="F1511" t="str">
            <v>ICDN</v>
          </cell>
          <cell r="G1511" t="str">
            <v>A1B/35/06/2</v>
          </cell>
          <cell r="H1511" t="str">
            <v>2020</v>
          </cell>
          <cell r="I1511" t="str">
            <v>ICD</v>
          </cell>
          <cell r="J1511">
            <v>227703</v>
          </cell>
          <cell r="K1511" t="str">
            <v>HIGHRIDGE PHARMACEUTICALS LIMITED</v>
          </cell>
          <cell r="L1511" t="str">
            <v>RISING FREIGHT LTD</v>
          </cell>
          <cell r="M1511">
            <v>44067.694525462961</v>
          </cell>
          <cell r="N1511">
            <v>44068.815717592595</v>
          </cell>
          <cell r="O1511" t="str">
            <v>CS-T180 AUTO-CHEMISTRY ANALYZER  714417499 734765330  202628213FAX  25 4 0 202628217PINNO  P051147882LN M CS-T180 AUTO-CHEMISTRY ANALYZER   714417499 734765330  202628213 FAX  254 0 202628217 PINNO  P051147882L</v>
          </cell>
          <cell r="P1511" t="str">
            <v>C4</v>
          </cell>
          <cell r="Q1511" t="str">
            <v>KE</v>
          </cell>
          <cell r="R1511" t="str">
            <v>CN</v>
          </cell>
          <cell r="S1511" t="str">
            <v>2. 4 TO 9 DAYS</v>
          </cell>
          <cell r="T1511" t="str">
            <v>RELEASED BUT IN YARD</v>
          </cell>
        </row>
        <row r="1512">
          <cell r="A1512" t="str">
            <v>EGHU9840925</v>
          </cell>
          <cell r="B1512">
            <v>40</v>
          </cell>
          <cell r="C1512">
            <v>44061</v>
          </cell>
          <cell r="D1512">
            <v>8</v>
          </cell>
          <cell r="E1512" t="str">
            <v>100050207845</v>
          </cell>
          <cell r="F1512" t="str">
            <v>ICDN</v>
          </cell>
          <cell r="G1512" t="str">
            <v>SHED1</v>
          </cell>
          <cell r="H1512" t="str">
            <v>2020</v>
          </cell>
          <cell r="I1512" t="str">
            <v>ICD</v>
          </cell>
          <cell r="J1512">
            <v>227486</v>
          </cell>
          <cell r="K1512" t="str">
            <v>AUTOXPRESS LIMITED</v>
          </cell>
          <cell r="L1512" t="str">
            <v>GENERAL CARGO SERVICES LTD</v>
          </cell>
          <cell r="M1512">
            <v>44061.794814814813</v>
          </cell>
          <cell r="N1512" t="str">
            <v>Pend</v>
          </cell>
          <cell r="O1512" t="str">
            <v>TOTAL 129 PACKAGES ONLYNEW PNEUMATIC RUBBER TIRESL C NUMBERS   IMPLC07  1098 20IDF NO  E2007363420EXPORT REF NO  CE3012000902 CE2012001796OTH ER REF NO   140087123 130123512H S  CODE NO  40117000 AUTO XPRESS KENYA TOTAL 129 PACKAGES ONLY NEW PNEUMATIC RUBBER TIRES L C NUMBERS   IMPLC07 1098 20 IDF NO  E2007363420 EXPORT REF NO  CE3012000902  CE2012001796 OTHER REF NO   140087123  130123512 H S  CODE NO  40117000  40118000 40119000 S B  NO   3785461 DT  13 07 2020 GR WT   9634 190 KGS NET WT   9634 190  KGS FAX  912266663898 99   TEL   254-20-3743611 EMAIL  IMPORTS AUXPKE COM CARRIER S RESPONSIBILITY CEASES AT MOMBASA KILINDINI PORT  EMPTY RETURN TO OUR DESIGNATED INLAND EMPTY DEPOT IN MOMBASA IS UNDER FULL RESPONSIBILITY AND RISK OF MERCHANTS</v>
          </cell>
          <cell r="P1512" t="str">
            <v>C4</v>
          </cell>
          <cell r="Q1512" t="str">
            <v>KE</v>
          </cell>
          <cell r="R1512" t="str">
            <v>IN</v>
          </cell>
          <cell r="S1512" t="str">
            <v>2. 4 TO 9 DAYS</v>
          </cell>
          <cell r="T1512" t="str">
            <v>RELEASE PROCESS</v>
          </cell>
        </row>
        <row r="1513">
          <cell r="A1513" t="str">
            <v>TGHU1852668</v>
          </cell>
          <cell r="B1513">
            <v>20</v>
          </cell>
          <cell r="C1513">
            <v>44061</v>
          </cell>
          <cell r="D1513">
            <v>8</v>
          </cell>
          <cell r="E1513" t="str">
            <v>203574371</v>
          </cell>
          <cell r="F1513" t="str">
            <v>ICDN</v>
          </cell>
          <cell r="G1513" t="str">
            <v>FIRE</v>
          </cell>
          <cell r="H1513" t="str">
            <v>2020</v>
          </cell>
          <cell r="I1513" t="str">
            <v>ICD</v>
          </cell>
          <cell r="J1513">
            <v>225664</v>
          </cell>
          <cell r="K1513" t="str">
            <v>TWIGA CHEMICAL INDUSTRIES LTD</v>
          </cell>
          <cell r="L1513" t="str">
            <v>CONVENTIONAL CARGO CONVEYORS LIMITED</v>
          </cell>
          <cell r="M1513">
            <v>44051.559814814813</v>
          </cell>
          <cell r="N1513">
            <v>44062.405266203707</v>
          </cell>
          <cell r="O1513" t="str">
            <v>25MT MAGNESIUM OXIDE 90PCT  AS PER PFI NO YD 20 0045PI  DATED 22 MAY 2 020  TRADE TERMS   CFR MOMBASA  INDENT FAC S 010 2020   TMC 5775 2020  IDF NO E2006340990  DRAWN UNDER ABSA BANK KENYA PLC  LETTER OF CREDI T  NUMBER 077ILC2201700004  DATED 18 JUNE 2020    APPLICABLE FREE TIME 14 DAYS COMBINED DETENTION   DEMURRAGE  AT  PORT OF DISCHARGE   PLACEOF DELIVERY       SHANGHAI CHINA</v>
          </cell>
          <cell r="P1513" t="str">
            <v>C4</v>
          </cell>
          <cell r="Q1513" t="str">
            <v>KE</v>
          </cell>
          <cell r="R1513" t="str">
            <v>CN</v>
          </cell>
          <cell r="S1513" t="str">
            <v>2. 4 TO 9 DAYS</v>
          </cell>
          <cell r="T1513" t="str">
            <v>RELEASED BUT IN YARD</v>
          </cell>
        </row>
        <row r="1514">
          <cell r="A1514" t="str">
            <v>TCKU3375689</v>
          </cell>
          <cell r="B1514">
            <v>20</v>
          </cell>
          <cell r="C1514">
            <v>44061</v>
          </cell>
          <cell r="D1514">
            <v>8</v>
          </cell>
          <cell r="E1514" t="e">
            <v>#N/A</v>
          </cell>
          <cell r="F1514" t="str">
            <v>ICDN</v>
          </cell>
          <cell r="G1514" t="str">
            <v>Pend</v>
          </cell>
          <cell r="H1514">
            <v>0</v>
          </cell>
          <cell r="I1514">
            <v>0</v>
          </cell>
          <cell r="J1514">
            <v>0</v>
          </cell>
          <cell r="K1514" t="str">
            <v>Pend</v>
          </cell>
          <cell r="L1514" t="str">
            <v>Pend</v>
          </cell>
          <cell r="M1514" t="str">
            <v>Pend</v>
          </cell>
          <cell r="N1514" t="str">
            <v>Pend</v>
          </cell>
          <cell r="O1514" t="str">
            <v>Pend</v>
          </cell>
          <cell r="P1514" t="str">
            <v>Pend</v>
          </cell>
          <cell r="Q1514" t="str">
            <v>Pend</v>
          </cell>
          <cell r="R1514" t="str">
            <v>Pend</v>
          </cell>
          <cell r="S1514" t="str">
            <v>2. 4 TO 9 DAYS</v>
          </cell>
          <cell r="T1514" t="str">
            <v>PENDING DECLARATION</v>
          </cell>
        </row>
        <row r="1515">
          <cell r="A1515" t="str">
            <v>OOLU1857799</v>
          </cell>
          <cell r="B1515">
            <v>20</v>
          </cell>
          <cell r="C1515">
            <v>44061</v>
          </cell>
          <cell r="D1515">
            <v>8</v>
          </cell>
          <cell r="E1515" t="str">
            <v>OOLU2113508710</v>
          </cell>
          <cell r="F1515" t="str">
            <v>ICDN</v>
          </cell>
          <cell r="G1515" t="str">
            <v>A1B/49/05/1</v>
          </cell>
          <cell r="H1515">
            <v>0</v>
          </cell>
          <cell r="I1515">
            <v>0</v>
          </cell>
          <cell r="J1515">
            <v>0</v>
          </cell>
          <cell r="K1515" t="str">
            <v>Pend</v>
          </cell>
          <cell r="L1515" t="str">
            <v>Pend</v>
          </cell>
          <cell r="M1515" t="str">
            <v>Pend</v>
          </cell>
          <cell r="N1515" t="str">
            <v>Pend</v>
          </cell>
          <cell r="O1515" t="str">
            <v>FILLER MASTERBATCH CALCIUM CARBONATE - PP CARRIER MN570 CFR MOMBASA PORT  KENYA HS-CODE 3824999990 IN TRANSIT TO UGANDA ON CONSIGNEE COST RISK AND RESPONSIBILITY PLACE OF DELIVERY PORT CLEARANCE</v>
          </cell>
          <cell r="P1515" t="str">
            <v>Pend</v>
          </cell>
          <cell r="Q1515" t="str">
            <v>UG</v>
          </cell>
          <cell r="R1515" t="str">
            <v>VN</v>
          </cell>
          <cell r="S1515" t="str">
            <v>2. 4 TO 9 DAYS</v>
          </cell>
          <cell r="T1515" t="str">
            <v>PENDING DECLARATION</v>
          </cell>
        </row>
        <row r="1516">
          <cell r="A1516" t="str">
            <v>TEMU2025169</v>
          </cell>
          <cell r="B1516">
            <v>20</v>
          </cell>
          <cell r="C1516">
            <v>44061</v>
          </cell>
          <cell r="D1516">
            <v>8</v>
          </cell>
          <cell r="E1516" t="str">
            <v>MEDUDR783355</v>
          </cell>
          <cell r="F1516" t="str">
            <v>ICDN</v>
          </cell>
          <cell r="G1516" t="str">
            <v>CFS1</v>
          </cell>
          <cell r="H1516" t="str">
            <v>2020</v>
          </cell>
          <cell r="I1516" t="str">
            <v>ICD</v>
          </cell>
          <cell r="J1516">
            <v>226694</v>
          </cell>
          <cell r="K1516" t="str">
            <v>ALLTECH PRODUCTS EASTERN AFRICA LIMITED</v>
          </cell>
          <cell r="L1516" t="str">
            <v xml:space="preserve">BONFIDE CLEARING AND FORWARDING COMPANY </v>
          </cell>
          <cell r="M1516">
            <v>44056.549618055556</v>
          </cell>
          <cell r="N1516">
            <v>44068.733958333331</v>
          </cell>
          <cell r="O1516" t="str">
            <v>1 X 20FT GP CONTAINER  STC ANIMAL FEED ADDITIVES  ID  F NO  E2005326631  TOTAL N ETT WEIGHT  18965 0 KGS VG M WEIGHT  21460 0 KGS  HS  CODE  2309 90 92  FREIGHT  PREPAID</v>
          </cell>
          <cell r="P1516" t="str">
            <v>C4</v>
          </cell>
          <cell r="Q1516" t="str">
            <v>KE</v>
          </cell>
          <cell r="R1516" t="str">
            <v>ZA</v>
          </cell>
          <cell r="S1516" t="str">
            <v>2. 4 TO 9 DAYS</v>
          </cell>
          <cell r="T1516" t="str">
            <v>RELEASED BUT IN YARD</v>
          </cell>
        </row>
        <row r="1517">
          <cell r="A1517" t="str">
            <v>OOLU1681225</v>
          </cell>
          <cell r="B1517">
            <v>20</v>
          </cell>
          <cell r="C1517">
            <v>44061</v>
          </cell>
          <cell r="D1517">
            <v>8</v>
          </cell>
          <cell r="E1517" t="str">
            <v>COSU6270153980</v>
          </cell>
          <cell r="F1517" t="str">
            <v>ICDN</v>
          </cell>
          <cell r="G1517" t="str">
            <v>CFS1A</v>
          </cell>
          <cell r="H1517" t="str">
            <v>2020</v>
          </cell>
          <cell r="I1517" t="str">
            <v>ICD</v>
          </cell>
          <cell r="J1517">
            <v>227885</v>
          </cell>
          <cell r="K1517" t="str">
            <v>SHEFFIELD STEEL SYSTEMS LIMITED</v>
          </cell>
          <cell r="L1517" t="str">
            <v>ARNET CONSULT E.A LIMITED</v>
          </cell>
          <cell r="M1517">
            <v>44062.44085648148</v>
          </cell>
          <cell r="N1517" t="str">
            <v>Pend</v>
          </cell>
          <cell r="O1517" t="str">
            <v>STAINLESS STEEL COLD  ROLLED SHEETS   SHEFFIELD STEEL SYSTEMS LTD    AND BANK OF INDIA   INDUSTRIAL AREA BRANCH    TEL  254-020-2095883 FAX  254-020-2095888  EMAIL      CONTROL SHEFFIELDAFRICA COM PLACE OF DELIVERY PORT CLEARANCE</v>
          </cell>
          <cell r="P1517" t="str">
            <v>C4</v>
          </cell>
          <cell r="Q1517" t="str">
            <v>KE</v>
          </cell>
          <cell r="R1517" t="str">
            <v>CN</v>
          </cell>
          <cell r="S1517" t="str">
            <v>2. 4 TO 9 DAYS</v>
          </cell>
          <cell r="T1517" t="str">
            <v>RELEASE PROCESS</v>
          </cell>
        </row>
        <row r="1518">
          <cell r="A1518" t="str">
            <v>HASU1483189</v>
          </cell>
          <cell r="B1518">
            <v>20</v>
          </cell>
          <cell r="C1518">
            <v>44061</v>
          </cell>
          <cell r="D1518">
            <v>8</v>
          </cell>
          <cell r="E1518" t="str">
            <v>203978805</v>
          </cell>
          <cell r="F1518" t="str">
            <v>ICDN</v>
          </cell>
          <cell r="G1518" t="str">
            <v>CFS1</v>
          </cell>
          <cell r="H1518">
            <v>0</v>
          </cell>
          <cell r="I1518">
            <v>0</v>
          </cell>
          <cell r="J1518">
            <v>0</v>
          </cell>
          <cell r="K1518" t="str">
            <v>Pend</v>
          </cell>
          <cell r="L1518" t="str">
            <v>Pend</v>
          </cell>
          <cell r="M1518" t="str">
            <v>Pend</v>
          </cell>
          <cell r="N1518" t="str">
            <v>Pend</v>
          </cell>
          <cell r="O1518" t="str">
            <v>FAGILIA     GLYPHOSATE SL 48PCT W V    PACKING   20 LITRE DRUM  ONE DR UM   ONE CARTON   FAGILIA     GLYPHOSATE SL 48PCT W V    PACKING   IN 200 LITRE DRUM       P O BOX 66627-00800 NAIROBI KENYA       ATTN  JUL IA     INTRANSIT TO ICD EMBAKASI NAIROBI</v>
          </cell>
          <cell r="P1518" t="str">
            <v>Pend</v>
          </cell>
          <cell r="Q1518" t="str">
            <v>KE</v>
          </cell>
          <cell r="R1518" t="str">
            <v>CN</v>
          </cell>
          <cell r="S1518" t="str">
            <v>2. 4 TO 9 DAYS</v>
          </cell>
          <cell r="T1518" t="str">
            <v>PENDING DECLARATION</v>
          </cell>
        </row>
        <row r="1519">
          <cell r="A1519" t="str">
            <v>GLDU5782520</v>
          </cell>
          <cell r="B1519">
            <v>20</v>
          </cell>
          <cell r="C1519">
            <v>44061</v>
          </cell>
          <cell r="D1519">
            <v>8</v>
          </cell>
          <cell r="E1519" t="str">
            <v>HLCUDX3200801108</v>
          </cell>
          <cell r="F1519" t="str">
            <v>ICDN</v>
          </cell>
          <cell r="G1519" t="str">
            <v>A1B/15/05/2</v>
          </cell>
          <cell r="H1519" t="str">
            <v>2020</v>
          </cell>
          <cell r="I1519" t="str">
            <v>ICD</v>
          </cell>
          <cell r="J1519">
            <v>229082</v>
          </cell>
          <cell r="K1519" t="str">
            <v>EAST AFRICAN CABLES LTD</v>
          </cell>
          <cell r="L1519" t="str">
            <v>TOP LINK LOGISTICS SERVICES LIMITED</v>
          </cell>
          <cell r="M1519">
            <v>44067.640520833331</v>
          </cell>
          <cell r="N1519" t="str">
            <v>Pend</v>
          </cell>
          <cell r="O1519" t="str">
            <v>CONTINUOUS CAST COPPER WIRE RODS 8 MM DIAMETER TRADE TERMS 2020 CFR ICD EMBAKASI VIA MOMBASA PORT  KENYA  H S CODE-7408 11 00  NET WEIGHT 27000 KGS  HS CODE 74 08 11</v>
          </cell>
          <cell r="P1519" t="str">
            <v>C4</v>
          </cell>
          <cell r="Q1519" t="str">
            <v>KE</v>
          </cell>
          <cell r="R1519" t="str">
            <v>AE</v>
          </cell>
          <cell r="S1519" t="str">
            <v>2. 4 TO 9 DAYS</v>
          </cell>
          <cell r="T1519" t="str">
            <v>RELEASE PROCESS</v>
          </cell>
        </row>
        <row r="1520">
          <cell r="A1520" t="str">
            <v>CSNU1590961</v>
          </cell>
          <cell r="B1520">
            <v>20</v>
          </cell>
          <cell r="C1520">
            <v>44061</v>
          </cell>
          <cell r="D1520">
            <v>8</v>
          </cell>
          <cell r="E1520" t="str">
            <v>COSU6267015200</v>
          </cell>
          <cell r="F1520" t="str">
            <v>ICDN</v>
          </cell>
          <cell r="G1520" t="str">
            <v>FIRE</v>
          </cell>
          <cell r="H1520" t="str">
            <v>2020</v>
          </cell>
          <cell r="I1520" t="str">
            <v>ICD</v>
          </cell>
          <cell r="J1520">
            <v>227095</v>
          </cell>
          <cell r="K1520" t="str">
            <v>CHINA RAILWAY NO5 ENGINEERING GROUP COMP</v>
          </cell>
          <cell r="L1520" t="str">
            <v>CONTINENTAL LOGISTICS NETWORKS LTD</v>
          </cell>
          <cell r="M1520">
            <v>44062.674953703703</v>
          </cell>
          <cell r="N1520" t="str">
            <v>Pend</v>
          </cell>
          <cell r="O1520" t="str">
            <v>GUARDRAIL GUARDRAIL POST   POST    POST   POST   POST   POST    POST   SPACER CAPS   REFLECTOR  BOLTS AND NUTS  BOLTS AND NUTS  BOLTS AND NUTS   FAX 0086-851-86518529      CTC MR  DUAN YIHAN  TEL +254 742408333 PLACE OF DELIVERY PORT CLEARANCE</v>
          </cell>
          <cell r="P1520" t="str">
            <v>C4</v>
          </cell>
          <cell r="Q1520" t="str">
            <v>KE</v>
          </cell>
          <cell r="R1520" t="str">
            <v>CN</v>
          </cell>
          <cell r="S1520" t="str">
            <v>2. 4 TO 9 DAYS</v>
          </cell>
          <cell r="T1520" t="str">
            <v>RELEASE PROCESS</v>
          </cell>
        </row>
        <row r="1521">
          <cell r="A1521" t="str">
            <v>EITU0040814</v>
          </cell>
          <cell r="B1521">
            <v>20</v>
          </cell>
          <cell r="C1521">
            <v>44061</v>
          </cell>
          <cell r="D1521">
            <v>8</v>
          </cell>
          <cell r="E1521" t="str">
            <v>050000661976</v>
          </cell>
          <cell r="F1521" t="str">
            <v>ICDN</v>
          </cell>
          <cell r="G1521" t="str">
            <v>Pend</v>
          </cell>
          <cell r="H1521" t="str">
            <v>2020</v>
          </cell>
          <cell r="I1521" t="str">
            <v>ICD</v>
          </cell>
          <cell r="J1521">
            <v>227420</v>
          </cell>
          <cell r="K1521" t="str">
            <v>CONINX INDUSTRIES LIMITED</v>
          </cell>
          <cell r="L1521" t="str">
            <v>MURANGA FORWARDERS LTD</v>
          </cell>
          <cell r="M1521">
            <v>44058.5471412037</v>
          </cell>
          <cell r="N1521">
            <v>44063.561863425923</v>
          </cell>
          <cell r="O1521" t="str">
            <v>SOFT PVC COMPOUND EXTRUSION QUALITYBLACK COLOUR  SHORE A 85 H S CODE-3 904 22 00 SOFT PVC COMPOUND EXTRUSION QUALITYCOLOUR  SHORE A 85 H S CO DE-3904 22 00 ORDER NO CIL1498 20IDF NO   E2007360019NETT WEIGHT  24 5 00 KGS AS PER INVOICE   I0001568 SOFT PVC COMPOUND EXTRUSION QUALITY BLACK COLOUR  SHORE A 85  H S CODE-3904 22 00  SOFT PVC COMPOUND EXTRUSION QUALITY COLOUR  SHORE A 85  H S CODE-3904 22 00  ORDER NO CIL1498 20 IDF NO   E2007360019 NETT WEIGHT  24 500 KGS  GROSS WEIGHT  24 696 KGS  FREE TIME 21 DAYS DEMURRAGE ANDDETENTION AT DESTINATION   E-MAIL   888LION HOTMAIL CO TH</v>
          </cell>
          <cell r="P1521" t="str">
            <v>C4</v>
          </cell>
          <cell r="Q1521" t="str">
            <v>KE</v>
          </cell>
          <cell r="R1521" t="str">
            <v>TH</v>
          </cell>
          <cell r="S1521" t="str">
            <v>2. 4 TO 9 DAYS</v>
          </cell>
          <cell r="T1521" t="str">
            <v>RELEASED BUT IN YARD</v>
          </cell>
        </row>
        <row r="1522">
          <cell r="A1522" t="str">
            <v>EISU2036300</v>
          </cell>
          <cell r="B1522">
            <v>20</v>
          </cell>
          <cell r="C1522">
            <v>44061</v>
          </cell>
          <cell r="D1522">
            <v>8</v>
          </cell>
          <cell r="E1522" t="str">
            <v>142001025009</v>
          </cell>
          <cell r="F1522" t="str">
            <v>ICDN</v>
          </cell>
          <cell r="G1522" t="str">
            <v>CFS1A</v>
          </cell>
          <cell r="H1522" t="str">
            <v>2020</v>
          </cell>
          <cell r="I1522" t="str">
            <v>ICD</v>
          </cell>
          <cell r="J1522">
            <v>228605</v>
          </cell>
          <cell r="K1522" t="str">
            <v>ADVANCED MEDICAL SOLUTIONS LIMITED</v>
          </cell>
          <cell r="L1522" t="str">
            <v>UNION GREEN LOGISTICS LIMITED</v>
          </cell>
          <cell r="M1522">
            <v>44064.824050925927</v>
          </cell>
          <cell r="N1522" t="str">
            <v>Pend</v>
          </cell>
          <cell r="O1522" t="str">
            <v>OPERATING LAMPEXAMINATION LAMPBOOTS TEL 254 0733 704690SMOMANYI ADVANC EDMED CO KE  EMAIL CS GLOBEFLIGHT CO KETEL   254729341277N M OPERATING LAMP EXAMINATION LAMP BOOTS   TEL 254 0733 704690 SMOMANYI ADVANCEDMED CO KE    EMAIL CS GLOBEFLIGHT CO KE TEL   254729341277</v>
          </cell>
          <cell r="P1522" t="str">
            <v>C4</v>
          </cell>
          <cell r="Q1522" t="str">
            <v>KE</v>
          </cell>
          <cell r="R1522" t="str">
            <v>CN</v>
          </cell>
          <cell r="S1522" t="str">
            <v>2. 4 TO 9 DAYS</v>
          </cell>
          <cell r="T1522" t="str">
            <v>RELEASE PROCESS</v>
          </cell>
        </row>
        <row r="1523">
          <cell r="A1523" t="str">
            <v>APZU3623148</v>
          </cell>
          <cell r="B1523">
            <v>20</v>
          </cell>
          <cell r="C1523">
            <v>44061</v>
          </cell>
          <cell r="D1523">
            <v>8</v>
          </cell>
          <cell r="E1523" t="str">
            <v>EID0307146</v>
          </cell>
          <cell r="F1523" t="str">
            <v>ICDN</v>
          </cell>
          <cell r="G1523" t="str">
            <v>A1B/19/06/2</v>
          </cell>
          <cell r="H1523">
            <v>0</v>
          </cell>
          <cell r="I1523">
            <v>0</v>
          </cell>
          <cell r="J1523">
            <v>0</v>
          </cell>
          <cell r="K1523" t="str">
            <v>Pend</v>
          </cell>
          <cell r="L1523" t="str">
            <v>Pend</v>
          </cell>
          <cell r="M1523" t="str">
            <v>Pend</v>
          </cell>
          <cell r="N1523" t="str">
            <v>Pend</v>
          </cell>
          <cell r="O1523" t="str">
            <v>TOTAL 1840 BAGS 92 MTN TALC IDF NO 20EMKIM000080961 HS CODE  25262000 SB NO - 3975603 DT -21 07 2020 TOTAL NET WT KGS  - 92000 000 FREIGHT PREPAID</v>
          </cell>
          <cell r="P1523" t="str">
            <v>Pend</v>
          </cell>
          <cell r="Q1523" t="str">
            <v>KE</v>
          </cell>
          <cell r="R1523" t="str">
            <v>IN</v>
          </cell>
          <cell r="S1523" t="str">
            <v>2. 4 TO 9 DAYS</v>
          </cell>
          <cell r="T1523" t="str">
            <v>PENDING DECLARATION</v>
          </cell>
        </row>
        <row r="1524">
          <cell r="A1524" t="str">
            <v>MRSU0075808</v>
          </cell>
          <cell r="B1524">
            <v>20</v>
          </cell>
          <cell r="C1524">
            <v>44061</v>
          </cell>
          <cell r="D1524">
            <v>8</v>
          </cell>
          <cell r="E1524" t="str">
            <v>203970059</v>
          </cell>
          <cell r="F1524" t="str">
            <v>ICDN</v>
          </cell>
          <cell r="G1524" t="str">
            <v>A1B/63/05/2</v>
          </cell>
          <cell r="H1524">
            <v>0</v>
          </cell>
          <cell r="I1524">
            <v>0</v>
          </cell>
          <cell r="J1524">
            <v>0</v>
          </cell>
          <cell r="K1524" t="str">
            <v>Pend</v>
          </cell>
          <cell r="L1524" t="str">
            <v>Pend</v>
          </cell>
          <cell r="M1524" t="str">
            <v>Pend</v>
          </cell>
          <cell r="N1524" t="str">
            <v>Pend</v>
          </cell>
          <cell r="O1524" t="str">
            <v>1 X MERCEDES BENZ GLS350  REG  KM19 AFR    CHASSIS   WDC1668242B241484 CONTAINER IN TRANSIT AND TO BE STRIPPED AT   CONSIGNEE RISK AND EXPE NSE</v>
          </cell>
          <cell r="P1524" t="str">
            <v>Pend</v>
          </cell>
          <cell r="Q1524" t="str">
            <v>KE</v>
          </cell>
          <cell r="R1524" t="str">
            <v>GB</v>
          </cell>
          <cell r="S1524" t="str">
            <v>2. 4 TO 9 DAYS</v>
          </cell>
          <cell r="T1524" t="str">
            <v>PENDING DECLARATION</v>
          </cell>
        </row>
        <row r="1525">
          <cell r="A1525" t="str">
            <v>CSLUI888840</v>
          </cell>
          <cell r="B1525">
            <v>20</v>
          </cell>
          <cell r="C1525">
            <v>44061</v>
          </cell>
          <cell r="D1525">
            <v>8</v>
          </cell>
          <cell r="E1525" t="e">
            <v>#N/A</v>
          </cell>
          <cell r="F1525" t="str">
            <v>ICDN</v>
          </cell>
          <cell r="G1525" t="str">
            <v>Pend</v>
          </cell>
          <cell r="H1525">
            <v>0</v>
          </cell>
          <cell r="I1525">
            <v>0</v>
          </cell>
          <cell r="J1525">
            <v>0</v>
          </cell>
          <cell r="K1525" t="str">
            <v>Pend</v>
          </cell>
          <cell r="L1525" t="str">
            <v>Pend</v>
          </cell>
          <cell r="M1525" t="str">
            <v>Pend</v>
          </cell>
          <cell r="N1525" t="str">
            <v>Pend</v>
          </cell>
          <cell r="O1525" t="str">
            <v>Pend</v>
          </cell>
          <cell r="P1525" t="str">
            <v>Pend</v>
          </cell>
          <cell r="Q1525" t="str">
            <v>Pend</v>
          </cell>
          <cell r="R1525" t="str">
            <v>Pend</v>
          </cell>
          <cell r="S1525" t="str">
            <v>2. 4 TO 9 DAYS</v>
          </cell>
          <cell r="T1525" t="str">
            <v>PENDING DECLARATION</v>
          </cell>
        </row>
        <row r="1526">
          <cell r="A1526" t="str">
            <v>MSKU0545161</v>
          </cell>
          <cell r="B1526">
            <v>40</v>
          </cell>
          <cell r="C1526">
            <v>44061</v>
          </cell>
          <cell r="D1526">
            <v>8</v>
          </cell>
          <cell r="E1526" t="str">
            <v>204054956</v>
          </cell>
          <cell r="F1526" t="str">
            <v>ICDN</v>
          </cell>
          <cell r="G1526" t="str">
            <v>A1D/18/03/3</v>
          </cell>
          <cell r="H1526" t="str">
            <v>2020</v>
          </cell>
          <cell r="I1526" t="str">
            <v>ICD</v>
          </cell>
          <cell r="J1526">
            <v>227575</v>
          </cell>
          <cell r="K1526" t="str">
            <v>NIRAV AGENCIES LTD</v>
          </cell>
          <cell r="L1526" t="str">
            <v>INDUS LOGISTICS LIMITED</v>
          </cell>
          <cell r="M1526" t="str">
            <v>Pend</v>
          </cell>
          <cell r="N1526" t="str">
            <v>Pend</v>
          </cell>
          <cell r="O1526" t="str">
            <v>ALUMINUM CABLES  50MM2 AA CONDUCTOR ANT AS PER   PI NO  INQ-4840-10-19 DATED 17 05 2020  TRADE TERMS  INCOTERMS 2020 CFR MOMBASA - KENYA HS CODE    76149000  NET WEIGHT   17592 KG  GROSS WEIGHT   19653 KG</v>
          </cell>
          <cell r="P1526" t="str">
            <v>C4</v>
          </cell>
          <cell r="Q1526" t="str">
            <v>KE</v>
          </cell>
          <cell r="R1526" t="str">
            <v>EG</v>
          </cell>
          <cell r="S1526" t="str">
            <v>2. 4 TO 9 DAYS</v>
          </cell>
          <cell r="T1526" t="str">
            <v>PENDING DPC</v>
          </cell>
        </row>
        <row r="1527">
          <cell r="A1527" t="str">
            <v>MSKU0213110</v>
          </cell>
          <cell r="B1527">
            <v>40</v>
          </cell>
          <cell r="C1527">
            <v>44061</v>
          </cell>
          <cell r="D1527">
            <v>8</v>
          </cell>
          <cell r="E1527" t="str">
            <v>203677146</v>
          </cell>
          <cell r="F1527" t="str">
            <v>ICDN</v>
          </cell>
          <cell r="G1527" t="str">
            <v>SHED2</v>
          </cell>
          <cell r="H1527">
            <v>0</v>
          </cell>
          <cell r="I1527">
            <v>0</v>
          </cell>
          <cell r="J1527">
            <v>0</v>
          </cell>
          <cell r="K1527" t="str">
            <v>Pend</v>
          </cell>
          <cell r="L1527" t="str">
            <v>Pend</v>
          </cell>
          <cell r="M1527" t="str">
            <v>Pend</v>
          </cell>
          <cell r="N1527" t="str">
            <v>Pend</v>
          </cell>
          <cell r="O1527" t="str">
            <v>MACHINERY AND ELETRIC EQUIPMENT    INTRANSIT TO ICD EMBAKASI NAIROBI</v>
          </cell>
          <cell r="P1527" t="str">
            <v>Pend</v>
          </cell>
          <cell r="Q1527" t="str">
            <v>KE</v>
          </cell>
          <cell r="R1527" t="str">
            <v>PT</v>
          </cell>
          <cell r="S1527" t="str">
            <v>2. 4 TO 9 DAYS</v>
          </cell>
          <cell r="T1527" t="str">
            <v>PENDING DECLARATION</v>
          </cell>
        </row>
        <row r="1528">
          <cell r="A1528" t="str">
            <v>OCGU2002196</v>
          </cell>
          <cell r="B1528">
            <v>20</v>
          </cell>
          <cell r="C1528">
            <v>44061</v>
          </cell>
          <cell r="D1528">
            <v>8</v>
          </cell>
          <cell r="E1528" t="str">
            <v>157000094889</v>
          </cell>
          <cell r="F1528" t="str">
            <v>ICDN</v>
          </cell>
          <cell r="G1528" t="str">
            <v>A1B/69/06/2</v>
          </cell>
          <cell r="H1528" t="str">
            <v>2020</v>
          </cell>
          <cell r="I1528" t="str">
            <v>ICD</v>
          </cell>
          <cell r="J1528">
            <v>227050</v>
          </cell>
          <cell r="K1528" t="str">
            <v>TILE AND CARPET CENTRE LIMITED</v>
          </cell>
          <cell r="L1528" t="str">
            <v>INDUS LOGISTICS LIMITED</v>
          </cell>
          <cell r="M1528">
            <v>44060.691793981481</v>
          </cell>
          <cell r="N1528" t="str">
            <v>Pend</v>
          </cell>
          <cell r="O1528" t="str">
            <v>CERAMIC TILES EMAIL SAMUELG TILECENTRE COMN M CERAMIC TILES  EMAIL SAMUELG TILECENTRE COM</v>
          </cell>
          <cell r="P1528" t="str">
            <v>C4</v>
          </cell>
          <cell r="Q1528" t="str">
            <v>KE</v>
          </cell>
          <cell r="R1528" t="str">
            <v>CN</v>
          </cell>
          <cell r="S1528" t="str">
            <v>2. 4 TO 9 DAYS</v>
          </cell>
          <cell r="T1528" t="str">
            <v>RELEASE PROCESS</v>
          </cell>
        </row>
        <row r="1529">
          <cell r="A1529" t="str">
            <v>MRKU5946988</v>
          </cell>
          <cell r="B1529">
            <v>40</v>
          </cell>
          <cell r="C1529">
            <v>44061</v>
          </cell>
          <cell r="D1529">
            <v>8</v>
          </cell>
          <cell r="E1529" t="str">
            <v>203838675</v>
          </cell>
          <cell r="F1529" t="str">
            <v>ICDN</v>
          </cell>
          <cell r="G1529" t="str">
            <v>A2C/24/02/2</v>
          </cell>
          <cell r="H1529" t="str">
            <v>2020</v>
          </cell>
          <cell r="I1529" t="str">
            <v>ICD</v>
          </cell>
          <cell r="J1529">
            <v>228152</v>
          </cell>
          <cell r="K1529" t="str">
            <v>HASBAH KENYA LIMITED</v>
          </cell>
          <cell r="L1529" t="str">
            <v>STARWAY INTERNATIONAL FREIGHT AND FORWAR</v>
          </cell>
          <cell r="M1529">
            <v>44064.411539351851</v>
          </cell>
          <cell r="N1529" t="str">
            <v>Pend</v>
          </cell>
          <cell r="O1529" t="str">
            <v>PAMPERS - BABY DIAPERS                          ORDER       1034636879 TOTAL NET WEIGHT     13434 26    KGS TOTAL GROSS WEIGHT     16342 68    KGS                  TOTAL QT Y     9927    CASES                  FREIGHT TO BE PAID IN USD HS CODE      961900                      ICD EMBAKASI NAIROBI    INTRANSIT TO ICD EMBAKASI NAIROBI</v>
          </cell>
          <cell r="P1529" t="str">
            <v>C4</v>
          </cell>
          <cell r="Q1529" t="str">
            <v>KE</v>
          </cell>
          <cell r="R1529" t="str">
            <v>EG</v>
          </cell>
          <cell r="S1529" t="str">
            <v>2. 4 TO 9 DAYS</v>
          </cell>
          <cell r="T1529" t="str">
            <v>RELEASE PROCESS</v>
          </cell>
        </row>
        <row r="1530">
          <cell r="A1530" t="str">
            <v>FCIU3991325</v>
          </cell>
          <cell r="B1530">
            <v>20</v>
          </cell>
          <cell r="C1530">
            <v>44061</v>
          </cell>
          <cell r="D1530">
            <v>8</v>
          </cell>
          <cell r="E1530" t="str">
            <v>TWN0405884</v>
          </cell>
          <cell r="F1530" t="str">
            <v>ICDN</v>
          </cell>
          <cell r="G1530" t="str">
            <v>M2A/07/01/0</v>
          </cell>
          <cell r="H1530" t="str">
            <v>2020</v>
          </cell>
          <cell r="I1530" t="str">
            <v>ICD</v>
          </cell>
          <cell r="J1530">
            <v>227834</v>
          </cell>
          <cell r="K1530" t="str">
            <v>PEAKPLAST LIMITED</v>
          </cell>
          <cell r="L1530" t="str">
            <v>FIBER FREIGHT FORWARDERS</v>
          </cell>
          <cell r="M1530" t="str">
            <v>Pend</v>
          </cell>
          <cell r="N1530" t="str">
            <v>Pend</v>
          </cell>
          <cell r="O1530" t="str">
            <v>H66 PVC RESIN QTY 51 MTS NET WEIGHT   51 000 KGS Place of Delivery  ICD Embakasi FREIGHT PREPAID</v>
          </cell>
          <cell r="P1530" t="str">
            <v>C4</v>
          </cell>
          <cell r="Q1530" t="str">
            <v>KE</v>
          </cell>
          <cell r="R1530" t="str">
            <v>TW</v>
          </cell>
          <cell r="S1530" t="str">
            <v>2. 4 TO 9 DAYS</v>
          </cell>
          <cell r="T1530" t="str">
            <v>PENDING DPC</v>
          </cell>
        </row>
        <row r="1531">
          <cell r="A1531" t="str">
            <v>MSKU6603373</v>
          </cell>
          <cell r="B1531">
            <v>40</v>
          </cell>
          <cell r="C1531">
            <v>44061</v>
          </cell>
          <cell r="D1531">
            <v>8</v>
          </cell>
          <cell r="E1531" t="str">
            <v>203673560</v>
          </cell>
          <cell r="F1531" t="str">
            <v>ICDN</v>
          </cell>
          <cell r="G1531" t="str">
            <v>SHED2</v>
          </cell>
          <cell r="H1531" t="str">
            <v>2020</v>
          </cell>
          <cell r="I1531" t="str">
            <v>ICD</v>
          </cell>
          <cell r="J1531">
            <v>228371</v>
          </cell>
          <cell r="K1531" t="str">
            <v>PETROLEUM AND INDUSTRIAL SERVICES LIMITE</v>
          </cell>
          <cell r="L1531" t="str">
            <v>SKYLUX LOGISTICS LIMITED</v>
          </cell>
          <cell r="M1531">
            <v>44064.765717592592</v>
          </cell>
          <cell r="N1531" t="str">
            <v>Pend</v>
          </cell>
          <cell r="O1531" t="str">
            <v>PIPES AND FITTINGS</v>
          </cell>
          <cell r="P1531" t="str">
            <v>C4</v>
          </cell>
          <cell r="Q1531" t="str">
            <v>KE</v>
          </cell>
          <cell r="R1531" t="str">
            <v>IT</v>
          </cell>
          <cell r="S1531" t="str">
            <v>2. 4 TO 9 DAYS</v>
          </cell>
          <cell r="T1531" t="str">
            <v>RELEASE PROCESS</v>
          </cell>
        </row>
        <row r="1532">
          <cell r="A1532" t="str">
            <v>MAGU2167389</v>
          </cell>
          <cell r="B1532">
            <v>20</v>
          </cell>
          <cell r="C1532">
            <v>44061</v>
          </cell>
          <cell r="D1532">
            <v>8</v>
          </cell>
          <cell r="E1532" t="str">
            <v>142054660931</v>
          </cell>
          <cell r="F1532" t="str">
            <v>ICDN</v>
          </cell>
          <cell r="G1532" t="str">
            <v>A1B/09/06/3</v>
          </cell>
          <cell r="H1532" t="str">
            <v>2020</v>
          </cell>
          <cell r="I1532" t="str">
            <v>ICD</v>
          </cell>
          <cell r="J1532">
            <v>227977</v>
          </cell>
          <cell r="K1532" t="str">
            <v>POWER ACE MACHINERY K LIMITED</v>
          </cell>
          <cell r="L1532" t="str">
            <v>ECHKEN AGENCIES LIMITED</v>
          </cell>
          <cell r="M1532">
            <v>44061.793182870373</v>
          </cell>
          <cell r="N1532">
            <v>44068.822731481479</v>
          </cell>
          <cell r="O1532" t="str">
            <v>TOOLS PHONE NUMBER  0722201110EMAIL AMAIRAHENTERPRISE GMAIL COMCONSIGN EE CODE  PIN NO   P051610360WTOTAL TOOLS  PHONE NUMBER  0722201110 EMAIL  AMAIRAHENTERPRISE GMAIL COM CONSIGNEE CODE  PIN NO   P051610360W</v>
          </cell>
          <cell r="P1532" t="str">
            <v>C4</v>
          </cell>
          <cell r="Q1532" t="str">
            <v>KE</v>
          </cell>
          <cell r="R1532" t="str">
            <v>CN</v>
          </cell>
          <cell r="S1532" t="str">
            <v>2. 4 TO 9 DAYS</v>
          </cell>
          <cell r="T1532" t="str">
            <v>RELEASED BUT IN YARD</v>
          </cell>
        </row>
        <row r="1533">
          <cell r="A1533" t="str">
            <v>EISU9263991</v>
          </cell>
          <cell r="B1533">
            <v>40</v>
          </cell>
          <cell r="C1533">
            <v>44061</v>
          </cell>
          <cell r="D1533">
            <v>8</v>
          </cell>
          <cell r="E1533" t="str">
            <v>155000053094</v>
          </cell>
          <cell r="F1533" t="str">
            <v>ICDN</v>
          </cell>
          <cell r="G1533" t="str">
            <v>A2D/12/02/3</v>
          </cell>
          <cell r="H1533" t="str">
            <v>2020</v>
          </cell>
          <cell r="I1533" t="str">
            <v>ICD</v>
          </cell>
          <cell r="J1533">
            <v>227822</v>
          </cell>
          <cell r="K1533" t="str">
            <v>GOLD COAST ROOFING COMPANY LIMITED</v>
          </cell>
          <cell r="L1533" t="str">
            <v>BLUE OCEAN E.A CO LIMITED</v>
          </cell>
          <cell r="M1533" t="str">
            <v>Pend</v>
          </cell>
          <cell r="N1533" t="str">
            <v>Pend</v>
          </cell>
          <cell r="O1533" t="str">
            <v>PVC CEILING WITH ACCESSORIESPVC CEILING CORNERFIBER CEMENT BOARDCALCIU M SILICATE BOARDINSULATION PAPER  3MMINSULATION PAPER  5MM PIN P051711 974JN M PVC CEILING WITH ACCESSORIES PVC CEILING CORNER FIBER CEMENT BOARD CALCIUM SILICATE BOARD INSULATION PAPER  3MM INSULATION PAPER  5MM  PIN P051711974J</v>
          </cell>
          <cell r="P1533" t="str">
            <v>C4</v>
          </cell>
          <cell r="Q1533" t="str">
            <v>KE</v>
          </cell>
          <cell r="R1533" t="str">
            <v>CN</v>
          </cell>
          <cell r="S1533" t="str">
            <v>2. 4 TO 9 DAYS</v>
          </cell>
          <cell r="T1533" t="str">
            <v>PENDING DPC</v>
          </cell>
        </row>
        <row r="1534">
          <cell r="A1534" t="str">
            <v>MSKU5595247</v>
          </cell>
          <cell r="B1534">
            <v>20</v>
          </cell>
          <cell r="C1534">
            <v>44061</v>
          </cell>
          <cell r="D1534">
            <v>8</v>
          </cell>
          <cell r="E1534" t="str">
            <v>599718525</v>
          </cell>
          <cell r="F1534" t="str">
            <v>ICDN</v>
          </cell>
          <cell r="G1534" t="str">
            <v>A4D/25/01/2</v>
          </cell>
          <cell r="H1534" t="str">
            <v>2020</v>
          </cell>
          <cell r="I1534" t="str">
            <v>ICD</v>
          </cell>
          <cell r="J1534">
            <v>229138</v>
          </cell>
          <cell r="K1534" t="str">
            <v>AGRICHEM AFRICA LIMITED</v>
          </cell>
          <cell r="L1534" t="str">
            <v>MAGNETIC KENYA LIMITED</v>
          </cell>
          <cell r="M1534" t="str">
            <v>Pend</v>
          </cell>
          <cell r="N1534" t="str">
            <v>Pend</v>
          </cell>
          <cell r="O1534" t="str">
            <v>INTRANSIT TO ICD EMBAKASI NAIROBI  CASATTE 150SC  ABAMECTIN 0 5    BUP ROFEZIN 14 5 SC  PACKED IN 1L 10    CARTON  101CTNS   PACKED IN 200L  DRUM   5DRUMS  HS CODE  380891000  QTY  2010L  TOTAL 101CTNS AND 5 DRU MS  G W  2365 5KGS   N W  2010KGS  5 5 CBM  CLOFENTAZINE 200 G L SC  P ACKED IN 1L BOTTLE  HS CODE  3808911900   QTY  3050L TOTAL 305CTNS  G W   3817 8KGS  N W   3233KGS 6 7CBM  ACETAMIPRID 200G KG SP  PACKING 40G  COLOR AL BAG    250BAGS  CARTON  ACETAMIPRID 200G KG SP  PACKING 100G  COLOR AL BAG   100BAGS CARTON  ACETAMIPRID 200G KG SP   PACKING 1KG  COLOR AL BAG   50BAGS  CARTON  HS CODE  3808911900  TOTAL QTY 2000KGS 200CTNS  N W   2000KGS G W   2260KGS   5 8 CBM  LAMINATED PRINTED POUCHES  HS CODE  3923909000  1  SIZE  260MM 400MM 94MM  QUANTITY 50000 PCS   NW  1500 KG  GW  1550 KG  PACKING   1000PCS CTN 50CTNS  T OTAL 50CTNS  2  SIZE  240MM 355MM 110MM   QUANTITY  50000 PCS  NW  130 0 KG  GW  1350 KG  PACKING 1000PCS CTN 50CTNS  TOTAL 50 CTNS   3  SIZE 260MM 350MM 94MM  Q</v>
          </cell>
          <cell r="P1534" t="str">
            <v>C4</v>
          </cell>
          <cell r="Q1534" t="str">
            <v>KE</v>
          </cell>
          <cell r="R1534" t="str">
            <v>CN</v>
          </cell>
          <cell r="S1534" t="str">
            <v>2. 4 TO 9 DAYS</v>
          </cell>
          <cell r="T1534" t="str">
            <v>PENDING DPC</v>
          </cell>
        </row>
        <row r="1535">
          <cell r="A1535" t="str">
            <v>FCIU3828431</v>
          </cell>
          <cell r="B1535">
            <v>20</v>
          </cell>
          <cell r="C1535">
            <v>44061</v>
          </cell>
          <cell r="D1535">
            <v>8</v>
          </cell>
          <cell r="E1535" t="str">
            <v>EDP0121239A</v>
          </cell>
          <cell r="F1535" t="str">
            <v>ICDN</v>
          </cell>
          <cell r="G1535" t="str">
            <v>FIRE</v>
          </cell>
          <cell r="H1535">
            <v>0</v>
          </cell>
          <cell r="I1535">
            <v>0</v>
          </cell>
          <cell r="J1535">
            <v>0</v>
          </cell>
          <cell r="K1535" t="str">
            <v>Pend</v>
          </cell>
          <cell r="L1535" t="str">
            <v>Pend</v>
          </cell>
          <cell r="M1535" t="str">
            <v>Pend</v>
          </cell>
          <cell r="N1535" t="str">
            <v>Pend</v>
          </cell>
          <cell r="O1535" t="str">
            <v>05 X 20 FCL CONTAINER STC 55 Coils 9 5 MM ALUMINIUM WIRE ROD EC GRADE H 14 HS CODE  76051100 TOTAL NET WT  111301 KGS FREIGHT PREPAID  LAND LINE  +254 41 2220904 EMAIL  CUSTOMERCARE3-EASTGLOBALKENYA COM</v>
          </cell>
          <cell r="P1535" t="str">
            <v>Pend</v>
          </cell>
          <cell r="Q1535" t="str">
            <v>KE</v>
          </cell>
          <cell r="R1535" t="str">
            <v>IN</v>
          </cell>
          <cell r="S1535" t="str">
            <v>2. 4 TO 9 DAYS</v>
          </cell>
          <cell r="T1535" t="str">
            <v>PENDING DECLARATION</v>
          </cell>
        </row>
        <row r="1536">
          <cell r="A1536" t="str">
            <v>TCLU2640026</v>
          </cell>
          <cell r="B1536">
            <v>20</v>
          </cell>
          <cell r="C1536">
            <v>44061</v>
          </cell>
          <cell r="D1536">
            <v>8</v>
          </cell>
          <cell r="E1536" t="str">
            <v>DXB0506703</v>
          </cell>
          <cell r="F1536" t="str">
            <v>ICDN</v>
          </cell>
          <cell r="G1536" t="str">
            <v>FIRE</v>
          </cell>
          <cell r="H1536">
            <v>0</v>
          </cell>
          <cell r="I1536">
            <v>0</v>
          </cell>
          <cell r="J1536">
            <v>0</v>
          </cell>
          <cell r="K1536" t="str">
            <v>Pend</v>
          </cell>
          <cell r="L1536" t="str">
            <v>Pend</v>
          </cell>
          <cell r="M1536" t="str">
            <v>Pend</v>
          </cell>
          <cell r="N1536" t="str">
            <v>Pend</v>
          </cell>
          <cell r="O1536" t="str">
            <v>1X20 FCL STC  BASE OIL SN 500  NET WEIGHT  20140 00 KGS 1X20 FCL STC  BASE OIL SN 500  NET WEIGHT  19985 00 KGS 1X20 FCL STC  BASE OIL SN 500  NET WEIGHT  19985 00 KGS PACKING  FLEXI BAGS  TOTAL  3 FLEXI BAGS IN 3 CONTAINER LC NO  1335IMLC21679 DATED 03 07 2020 PROFORMA INVOICE NO PSFZC-1064 DATED 01 07 2020 HS CODE  2710 19 59 00 TOTAL GROSS WEIGHT  60 410 MT TOTAL NET WEIGHT  60 110 MT IDF NO  E2007358463 FREIGHT PREPAID BL WILL BE SWITCHED AT AHMEDABAD GUJARAT 2ND NOTIFY PARTY  THE FEDERAL BANK LTD GROUND FLOOR GOKULESH 2  R C DUTT ROAD  ALKAPURI  VADODARA  GUJARAT 390007 INDIA</v>
          </cell>
          <cell r="P1536" t="str">
            <v>Pend</v>
          </cell>
          <cell r="Q1536" t="str">
            <v>KE</v>
          </cell>
          <cell r="R1536" t="str">
            <v>AE</v>
          </cell>
          <cell r="S1536" t="str">
            <v>2. 4 TO 9 DAYS</v>
          </cell>
          <cell r="T1536" t="str">
            <v>PENDING DECLARATION</v>
          </cell>
        </row>
        <row r="1537">
          <cell r="A1537" t="str">
            <v>AMFU3210160</v>
          </cell>
          <cell r="B1537">
            <v>20</v>
          </cell>
          <cell r="C1537">
            <v>44061</v>
          </cell>
          <cell r="D1537">
            <v>8</v>
          </cell>
          <cell r="E1537" t="str">
            <v>HLCUDE1200748895</v>
          </cell>
          <cell r="F1537" t="str">
            <v>ICDN</v>
          </cell>
          <cell r="G1537" t="str">
            <v>M1B/07/02/3</v>
          </cell>
          <cell r="H1537">
            <v>0</v>
          </cell>
          <cell r="I1537">
            <v>0</v>
          </cell>
          <cell r="J1537">
            <v>0</v>
          </cell>
          <cell r="K1537" t="str">
            <v>Pend</v>
          </cell>
          <cell r="L1537" t="str">
            <v>Pend</v>
          </cell>
          <cell r="M1537" t="str">
            <v>Pend</v>
          </cell>
          <cell r="N1537" t="str">
            <v>Pend</v>
          </cell>
          <cell r="O1537" t="str">
            <v>5 X 20 FT FCL CONTAINER CONTAINING COATED PAPER BOARD   DUPLEX BOARD GREY BACK IN SHEETS  93 897 MT GROSS WEIGHT  93 120 MT NET WEIGHT 4656 REAMS IN 1552 BUNDLES  HS CODE NO  4810920000  S B NO  3955045 DATED 21 07 2020  HS-CODE     48 10 92</v>
          </cell>
          <cell r="P1537" t="str">
            <v>Pend</v>
          </cell>
          <cell r="Q1537" t="str">
            <v>KE</v>
          </cell>
          <cell r="R1537" t="str">
            <v>IN</v>
          </cell>
          <cell r="S1537" t="str">
            <v>2. 4 TO 9 DAYS</v>
          </cell>
          <cell r="T1537" t="str">
            <v>PENDING DECLARATION</v>
          </cell>
        </row>
        <row r="1538">
          <cell r="A1538" t="str">
            <v>RFCU2276890</v>
          </cell>
          <cell r="B1538">
            <v>20</v>
          </cell>
          <cell r="C1538">
            <v>44061</v>
          </cell>
          <cell r="D1538">
            <v>8</v>
          </cell>
          <cell r="E1538" t="str">
            <v>TSHY081505</v>
          </cell>
          <cell r="F1538" t="str">
            <v>ICDN</v>
          </cell>
          <cell r="G1538" t="str">
            <v>A1B/17/05/1</v>
          </cell>
          <cell r="H1538">
            <v>0</v>
          </cell>
          <cell r="I1538">
            <v>0</v>
          </cell>
          <cell r="J1538">
            <v>0</v>
          </cell>
          <cell r="K1538" t="str">
            <v>Pend</v>
          </cell>
          <cell r="L1538" t="str">
            <v>Pend</v>
          </cell>
          <cell r="M1538" t="str">
            <v>Pend</v>
          </cell>
          <cell r="N1538" t="str">
            <v>Pend</v>
          </cell>
          <cell r="O1538" t="str">
            <v>920BAGS CALCIUM CHLORIDE DIHYDRATE 77  FLAKE HS CODE 2827200000 640BAGS CALCIUM CHLORIDE DIHYDRATE 77  FLAKE HS CODE 2827200000 160BAGS EDDHA-FE6 ORTHO-ORTHO FE 4 8  MICRO GRANULAR HS CODE 2922500000 CARGO IN TRANSIT TO KAMPALA UGANDA ON CNEES RISK AND ACCOUNT  CARRIERS RESPONSIBILITY CEASED AT MOMBASA  FREIGHT PREPAID</v>
          </cell>
          <cell r="P1538" t="str">
            <v>Pend</v>
          </cell>
          <cell r="Q1538" t="str">
            <v>UG</v>
          </cell>
          <cell r="R1538" t="str">
            <v>CN</v>
          </cell>
          <cell r="S1538" t="str">
            <v>2. 4 TO 9 DAYS</v>
          </cell>
          <cell r="T1538" t="str">
            <v>PENDING DECLARATION</v>
          </cell>
        </row>
        <row r="1539">
          <cell r="A1539" t="str">
            <v>CSNU1711359</v>
          </cell>
          <cell r="B1539">
            <v>20</v>
          </cell>
          <cell r="C1539">
            <v>44061</v>
          </cell>
          <cell r="D1539">
            <v>8</v>
          </cell>
          <cell r="E1539" t="str">
            <v>COSU6266392460</v>
          </cell>
          <cell r="F1539" t="str">
            <v>ICDN</v>
          </cell>
          <cell r="G1539" t="str">
            <v>A4D/01/02/1</v>
          </cell>
          <cell r="H1539">
            <v>0</v>
          </cell>
          <cell r="I1539">
            <v>0</v>
          </cell>
          <cell r="J1539">
            <v>0</v>
          </cell>
          <cell r="K1539" t="str">
            <v>Pend</v>
          </cell>
          <cell r="L1539" t="str">
            <v>Pend</v>
          </cell>
          <cell r="M1539" t="str">
            <v>Pend</v>
          </cell>
          <cell r="N1539" t="str">
            <v>Pend</v>
          </cell>
          <cell r="O1539" t="str">
            <v>DG CARGO STC CAUSTIC SODA PEARLS   HS CODE 28151100   UN NO 1823 IMO CLASS 8   14DAYS FREE TIME AT    DESTINATION  PLACE OF DELIVERY PORT CLEARANCE</v>
          </cell>
          <cell r="P1539" t="str">
            <v>Pend</v>
          </cell>
          <cell r="Q1539" t="str">
            <v>KE</v>
          </cell>
          <cell r="R1539" t="str">
            <v>CN</v>
          </cell>
          <cell r="S1539" t="str">
            <v>2. 4 TO 9 DAYS</v>
          </cell>
          <cell r="T1539" t="str">
            <v>PENDING DECLARATION</v>
          </cell>
        </row>
        <row r="1540">
          <cell r="A1540" t="str">
            <v>MOTU0766480</v>
          </cell>
          <cell r="B1540">
            <v>40</v>
          </cell>
          <cell r="C1540">
            <v>44061</v>
          </cell>
          <cell r="D1540">
            <v>8</v>
          </cell>
          <cell r="E1540" t="str">
            <v>CNCC218354</v>
          </cell>
          <cell r="F1540" t="str">
            <v>ICDN</v>
          </cell>
          <cell r="G1540" t="str">
            <v>A4C/12/02/1</v>
          </cell>
          <cell r="H1540" t="str">
            <v>2020</v>
          </cell>
          <cell r="I1540" t="str">
            <v>ICD</v>
          </cell>
          <cell r="J1540">
            <v>227682</v>
          </cell>
          <cell r="K1540" t="str">
            <v>MERRYCHEM COMPANY LIMITED</v>
          </cell>
          <cell r="L1540" t="str">
            <v>SUPERSONIC CLEARING AND FORWARDING SERVI</v>
          </cell>
          <cell r="M1540">
            <v>44060.858055555553</v>
          </cell>
          <cell r="N1540" t="str">
            <v>Pend</v>
          </cell>
          <cell r="O1540" t="str">
            <v>RATBOMB 0 5 RB Brodifacoum 0 005  Pellet  HS CODE  380899 HYGIENIC 7 5  SC Imidacloprid 50g L+Lambda Cyhalothrin 25g L SC  HS CODE  380891  PIN NO   P051327655L CONTACT NAME  STEVE          PSN  COUMARIN DERIVATIVE PESTICIDE  SOLID  TOXIC UN Number  3027 - IMDG Class  6 1 - PG  III Chemical name  3- 3- 4-bromobiphenyl 4-yl - 1 2 3 4-tetrahydro-1-naphtyl -4-hydroxycoumarin PSN  ENVIRONMENTALLY HAZARDOUS SUBSTANCE  LIQUID  N O S  UN Number  3082 - IMDG Class  9 - PG  III Chemical name   1E -N-  6-Chloro-3-pyridinyl methyl -N-cyano-N-m ethylethanimidamide+Cyano PSN  ENVIRONMENTALLY HAZARDOUS SUBSTANCE  LIQUID  N O S  UN Number  3082 - IMDG Class  9 - PG  III Chemical name   1E -N-  6-Chloro-3-pyridinyl methyl -N-cyano-N-m ethylethanimidamide+Cyano</v>
          </cell>
          <cell r="P1540" t="str">
            <v>C4</v>
          </cell>
          <cell r="Q1540" t="str">
            <v>KE</v>
          </cell>
          <cell r="R1540" t="str">
            <v>CN</v>
          </cell>
          <cell r="S1540" t="str">
            <v>2. 4 TO 9 DAYS</v>
          </cell>
          <cell r="T1540" t="str">
            <v>RELEASE PROCESS</v>
          </cell>
        </row>
        <row r="1541">
          <cell r="A1541" t="str">
            <v>GLDU3799967</v>
          </cell>
          <cell r="B1541">
            <v>20</v>
          </cell>
          <cell r="C1541">
            <v>44061</v>
          </cell>
          <cell r="D1541">
            <v>8</v>
          </cell>
          <cell r="E1541" t="str">
            <v>MEDUKR428633</v>
          </cell>
          <cell r="F1541" t="str">
            <v>ICDN</v>
          </cell>
          <cell r="G1541" t="str">
            <v>A4D/01/01/2</v>
          </cell>
          <cell r="H1541">
            <v>0</v>
          </cell>
          <cell r="I1541">
            <v>0</v>
          </cell>
          <cell r="J1541">
            <v>0</v>
          </cell>
          <cell r="K1541" t="str">
            <v>Pend</v>
          </cell>
          <cell r="L1541" t="str">
            <v>Pend</v>
          </cell>
          <cell r="M1541" t="str">
            <v>Pend</v>
          </cell>
          <cell r="N1541" t="str">
            <v>Pend</v>
          </cell>
          <cell r="O1541" t="str">
            <v>OF HYDROGEN PEROXIDE OF                         HYDROGEN PEROXIDE          1440 CANSHYDROGEN          PEROXIDE  35   F G          21DAYS FREE TIME AT       DESTINATION                 EQUIPMENT ONLY             HS CODE  284700           FREIGHT PREPAID</v>
          </cell>
          <cell r="P1541" t="str">
            <v>Pend</v>
          </cell>
          <cell r="Q1541" t="str">
            <v>KE</v>
          </cell>
          <cell r="R1541" t="str">
            <v>KR</v>
          </cell>
          <cell r="S1541" t="str">
            <v>2. 4 TO 9 DAYS</v>
          </cell>
          <cell r="T1541" t="str">
            <v>PENDING DECLARATION</v>
          </cell>
        </row>
        <row r="1542">
          <cell r="A1542" t="str">
            <v>CMAU0959999</v>
          </cell>
          <cell r="B1542">
            <v>20</v>
          </cell>
          <cell r="C1542">
            <v>44061</v>
          </cell>
          <cell r="D1542">
            <v>8</v>
          </cell>
          <cell r="E1542" t="str">
            <v>QDST204049</v>
          </cell>
          <cell r="F1542" t="str">
            <v>ICDN</v>
          </cell>
          <cell r="G1542" t="str">
            <v>Pend</v>
          </cell>
          <cell r="H1542" t="str">
            <v>2020</v>
          </cell>
          <cell r="I1542" t="str">
            <v>ICD</v>
          </cell>
          <cell r="J1542">
            <v>224975</v>
          </cell>
          <cell r="K1542" t="str">
            <v>EUROCHEM INTERNATIONAL LIMITED</v>
          </cell>
          <cell r="L1542" t="str">
            <v>CONTINENTAL LOGISTICS NETWORKS LTD</v>
          </cell>
          <cell r="M1542">
            <v>44048.847581018519</v>
          </cell>
          <cell r="N1542">
            <v>44064.771226851852</v>
          </cell>
          <cell r="O1542" t="str">
            <v>BAILOUT 330EC  PENDIMETHALIN 330EC   UN 3082   CLASS 9   TINGA TINGA 380SC ATRAZINE 380SC   UN 3082 CLASS 9  CARGO IN TRANSIT TO NAIROBI AT RECEIVERS RISKS  CARE AND EXPENSES  CARRIERS LIABILITY CEASES AT PORT OF DISCHARGE MOMBASA FREIGHT PREPAID HS CODE 380893                                                    PSN  ENVIRONMENTALLY HAZARDOUS SUBSTANCE  LIQUID  N O S  UN Number  3082 - IMDG Class  9 - PG  III Chemical name  BAILOUT 330EC  PENDIMETHALIN 330EC  PSN  ENVIRONMENTALLY HAZARDOUS SUBSTANCE  LIQUID  N O S  UN Number  3082 - IMDG Class  9 - PG  III Chemical name  BAILOUT 330EC  PENDIMETHALIN 330EC  PSN  ENVIRONMENTALLY HAZARDOUS SUBSTANCE  LIQUID  N O S  UN Number  3082 - IMDG Class  9 - PG  III Chemical name  TINGA TINGA 380SC ATRAZINE 380SC</v>
          </cell>
          <cell r="P1542" t="str">
            <v>C4</v>
          </cell>
          <cell r="Q1542" t="str">
            <v>KE</v>
          </cell>
          <cell r="R1542" t="str">
            <v>CN</v>
          </cell>
          <cell r="S1542" t="str">
            <v>2. 4 TO 9 DAYS</v>
          </cell>
          <cell r="T1542" t="str">
            <v>RELEASED BUT IN YARD</v>
          </cell>
        </row>
        <row r="1543">
          <cell r="A1543" t="str">
            <v>DRYU9511107</v>
          </cell>
          <cell r="B1543">
            <v>40</v>
          </cell>
          <cell r="C1543">
            <v>44061</v>
          </cell>
          <cell r="D1543">
            <v>8</v>
          </cell>
          <cell r="E1543" t="str">
            <v>MEDUMV393225</v>
          </cell>
          <cell r="F1543" t="str">
            <v>ICDN</v>
          </cell>
          <cell r="G1543" t="str">
            <v>SHED1</v>
          </cell>
          <cell r="H1543" t="str">
            <v>2020</v>
          </cell>
          <cell r="I1543" t="str">
            <v>ICD</v>
          </cell>
          <cell r="J1543">
            <v>226243</v>
          </cell>
          <cell r="K1543" t="str">
            <v>PRD RIGS KENYA LIMITED</v>
          </cell>
          <cell r="L1543" t="str">
            <v>AGILITY LOGISTICS LIMITED</v>
          </cell>
          <cell r="M1543" t="str">
            <v>Pend</v>
          </cell>
          <cell r="N1543" t="str">
            <v>Pend</v>
          </cell>
          <cell r="O1543" t="str">
            <v>04 PACKAGES  01 UNIT 01 BO X 01 LOOSES 01 ROLL  HS CO DE   82071900 87089900 1 S KID MOUNTED PRD SPEED STAR MODEL DTH CUM ROTARY DRIL  LING RIG  5 MTR DRILL RODS OF 4 1 2   WIRE ROPE REEV  ING 13 CENTRALISER AND CON TROL PANEL MOUNTED STANDAR D ACCESSORIES AND FITMENTS   RIG SI NO   19 20-21 Y O  M 2020 COLOUR TPU BLUE IN VOICE NO   PEX GST 2021 05 4  DT  23 07 2020 SHIPPING BILL NO   4000441 DT  23   07 2020 NET WEIGHT   9420  00 KGS    GSTIN   33AAEFP8 160G1ZB</v>
          </cell>
          <cell r="P1543" t="str">
            <v>C4</v>
          </cell>
          <cell r="Q1543" t="str">
            <v>KE</v>
          </cell>
          <cell r="R1543" t="str">
            <v>IN</v>
          </cell>
          <cell r="S1543" t="str">
            <v>2. 4 TO 9 DAYS</v>
          </cell>
          <cell r="T1543" t="str">
            <v>PENDING DPC</v>
          </cell>
        </row>
        <row r="1544">
          <cell r="A1544" t="str">
            <v>EMCU8211368</v>
          </cell>
          <cell r="B1544">
            <v>40</v>
          </cell>
          <cell r="C1544">
            <v>44061</v>
          </cell>
          <cell r="D1544">
            <v>8</v>
          </cell>
          <cell r="E1544" t="str">
            <v>570000040234</v>
          </cell>
          <cell r="F1544" t="str">
            <v>ICDN</v>
          </cell>
          <cell r="G1544" t="str">
            <v>SHED1</v>
          </cell>
          <cell r="H1544" t="str">
            <v>2020</v>
          </cell>
          <cell r="I1544" t="str">
            <v>ICD</v>
          </cell>
          <cell r="J1544">
            <v>227134</v>
          </cell>
          <cell r="K1544" t="str">
            <v>BLOOMING AFRICA LIMITED</v>
          </cell>
          <cell r="L1544" t="str">
            <v>ALEXANDRIA FREIGHT FORWARDERS LIMITED</v>
          </cell>
          <cell r="M1544">
            <v>44060.700486111113</v>
          </cell>
          <cell r="N1544" t="str">
            <v>Pend</v>
          </cell>
          <cell r="O1544" t="str">
            <v>39 BUNDLES 20460KG GREENHOUSE PV1280HS CODE 9406903137 BUNDLES 22419KG GREENHOUSE PV1280HS CODE 9406903138 BUNDLES 20111KG GREENHOUSE PV1280 HS CODE 9406903131 BUNDLES 15571KG GREENHOUSE PV1280HS CODE 94069031   BERT  BLOOMING-INNOVATIONS COMNO MARKS 39 BUNDLES 20460KG GREENHOUSE PV1280 HS CODE 94069031 37 BUNDLES 22419KG GREENHOUSE PV1280 HS CODE 94069031 38 BUNDLES 20111KG GREENHOUSE PV1280 HS CODE 94069031 31 BUNDLES 15571KG GREENHOUSE PV1280 HS CODE 94069031    BERT  BLOOMING-INNOVATIONS COM</v>
          </cell>
          <cell r="P1544" t="str">
            <v>C4</v>
          </cell>
          <cell r="Q1544" t="str">
            <v>KE</v>
          </cell>
          <cell r="R1544" t="str">
            <v>ES</v>
          </cell>
          <cell r="S1544" t="str">
            <v>2. 4 TO 9 DAYS</v>
          </cell>
          <cell r="T1544" t="str">
            <v>RELEASE PROCESS</v>
          </cell>
        </row>
        <row r="1545">
          <cell r="A1545" t="str">
            <v>CAIU9669215</v>
          </cell>
          <cell r="B1545">
            <v>40</v>
          </cell>
          <cell r="C1545">
            <v>44061</v>
          </cell>
          <cell r="D1545">
            <v>8</v>
          </cell>
          <cell r="E1545" t="str">
            <v>SWA0289908</v>
          </cell>
          <cell r="F1545" t="str">
            <v>ICDN</v>
          </cell>
          <cell r="G1545" t="str">
            <v>M2B/32/01/0</v>
          </cell>
          <cell r="H1545" t="str">
            <v>2020</v>
          </cell>
          <cell r="I1545" t="str">
            <v>ICD</v>
          </cell>
          <cell r="J1545">
            <v>227355</v>
          </cell>
          <cell r="K1545" t="str">
            <v>JAMJOS  ENTERPRISES  LIMITED</v>
          </cell>
          <cell r="L1545" t="str">
            <v>HAMBU FREIGHT SERVICES LTD</v>
          </cell>
          <cell r="M1545" t="str">
            <v>Pend</v>
          </cell>
          <cell r="N1545" t="str">
            <v>Pend</v>
          </cell>
          <cell r="O1545" t="str">
            <v>WATER CLOSET SET FLOW MASTER SEAT COVER EXTENSIBLE CONNECTOR CARGO IN TRANSIT TO ICD EMBAKASI HAULAGE TO BE PERFORMED BY CONSIGNEE AT THEIR RISKS   EXPENSES  HS CODE 691010 FREIGHT PREPAID</v>
          </cell>
          <cell r="P1545" t="str">
            <v>C4</v>
          </cell>
          <cell r="Q1545" t="str">
            <v>KE</v>
          </cell>
          <cell r="R1545" t="str">
            <v>CN</v>
          </cell>
          <cell r="S1545" t="str">
            <v>2. 4 TO 9 DAYS</v>
          </cell>
          <cell r="T1545" t="str">
            <v>PENDING DPC</v>
          </cell>
        </row>
        <row r="1546">
          <cell r="A1546" t="str">
            <v>TCNU3113536</v>
          </cell>
          <cell r="B1546">
            <v>40</v>
          </cell>
          <cell r="C1546">
            <v>44061</v>
          </cell>
          <cell r="D1546">
            <v>8</v>
          </cell>
          <cell r="E1546" t="str">
            <v>143075381699</v>
          </cell>
          <cell r="F1546" t="str">
            <v>ICDN</v>
          </cell>
          <cell r="G1546" t="str">
            <v>A1A/84/03/1</v>
          </cell>
          <cell r="H1546" t="str">
            <v>2020</v>
          </cell>
          <cell r="I1546" t="str">
            <v>ICD</v>
          </cell>
          <cell r="J1546">
            <v>228577</v>
          </cell>
          <cell r="K1546" t="str">
            <v>SMART LINK SUPPLIES LIMITED</v>
          </cell>
          <cell r="L1546" t="str">
            <v>TROPICAL SKY CARGO LIMITED</v>
          </cell>
          <cell r="M1546" t="str">
            <v>Pend</v>
          </cell>
          <cell r="N1546" t="str">
            <v>Pend</v>
          </cell>
          <cell r="O1546" t="str">
            <v>BRUSHDOOR LOCKSHINGESDRAWER HANDLESDRAWER SLIDESMAGNETIC DOOR CATCHWIN DOW HANDLESFLANGEPIPEN M BRUSH DOOR LOCKS HINGES DRAWER HANDLES DRAWER SLIDES MAGNETIC DOOR CATCH WINDOW HANDLES FLANGE PIPE SANITARY WARE VALVE TAP</v>
          </cell>
          <cell r="P1546" t="str">
            <v>C4</v>
          </cell>
          <cell r="Q1546" t="str">
            <v>KE</v>
          </cell>
          <cell r="R1546" t="str">
            <v>CN</v>
          </cell>
          <cell r="S1546" t="str">
            <v>2. 4 TO 9 DAYS</v>
          </cell>
          <cell r="T1546" t="str">
            <v>PENDING DPC</v>
          </cell>
        </row>
        <row r="1547">
          <cell r="A1547" t="str">
            <v>TCKU6900084</v>
          </cell>
          <cell r="B1547">
            <v>40</v>
          </cell>
          <cell r="C1547">
            <v>44061</v>
          </cell>
          <cell r="D1547">
            <v>8</v>
          </cell>
          <cell r="E1547" t="str">
            <v>203940390</v>
          </cell>
          <cell r="F1547" t="str">
            <v>ICDN</v>
          </cell>
          <cell r="G1547" t="str">
            <v>A1C/80/03/1</v>
          </cell>
          <cell r="H1547" t="str">
            <v>2020</v>
          </cell>
          <cell r="I1547" t="str">
            <v>ICD</v>
          </cell>
          <cell r="J1547">
            <v>229643</v>
          </cell>
          <cell r="K1547" t="str">
            <v>HEALTHY U TWO THOUSAND LIMITED</v>
          </cell>
          <cell r="L1547" t="str">
            <v>TRANSNET FREIGHT INTERNATIONAL LIMITED</v>
          </cell>
          <cell r="M1547">
            <v>44068.557488425926</v>
          </cell>
          <cell r="N1547" t="str">
            <v>Pend</v>
          </cell>
          <cell r="O1547" t="str">
            <v>21012000 - HERBAL TEA  19052000 - ASST BISCUITS  11041200 - PORRIDGE O ATS  19049000 - ASST  BREAKFAST CEREALS  22021000 - ASST  DRINKS  2106 9010 - ASST BABY FOOD    IDF NO  E2007360424   INVOICE NO  4183</v>
          </cell>
          <cell r="P1547" t="str">
            <v>C4</v>
          </cell>
          <cell r="Q1547" t="str">
            <v>KE</v>
          </cell>
          <cell r="R1547" t="str">
            <v>GB</v>
          </cell>
          <cell r="S1547" t="str">
            <v>2. 4 TO 9 DAYS</v>
          </cell>
          <cell r="T1547" t="str">
            <v>RELEASE PROCESS</v>
          </cell>
        </row>
        <row r="1548">
          <cell r="A1548" t="str">
            <v>HASU4164713</v>
          </cell>
          <cell r="B1548">
            <v>40</v>
          </cell>
          <cell r="C1548">
            <v>44061</v>
          </cell>
          <cell r="D1548">
            <v>8</v>
          </cell>
          <cell r="E1548" t="str">
            <v>607190157</v>
          </cell>
          <cell r="F1548" t="str">
            <v>ICDN</v>
          </cell>
          <cell r="G1548" t="str">
            <v>A1C/80/06/2</v>
          </cell>
          <cell r="H1548">
            <v>0</v>
          </cell>
          <cell r="I1548">
            <v>0</v>
          </cell>
          <cell r="J1548">
            <v>0</v>
          </cell>
          <cell r="K1548" t="str">
            <v>Pend</v>
          </cell>
          <cell r="L1548" t="str">
            <v>Pend</v>
          </cell>
          <cell r="M1548" t="str">
            <v>Pend</v>
          </cell>
          <cell r="N1548" t="str">
            <v>Pend</v>
          </cell>
          <cell r="O1548" t="str">
            <v>PHOTOCOPY MACHINE       FREIGHT PREPAID</v>
          </cell>
          <cell r="P1548" t="str">
            <v>Pend</v>
          </cell>
          <cell r="Q1548" t="str">
            <v>KE</v>
          </cell>
          <cell r="R1548" t="str">
            <v>ES</v>
          </cell>
          <cell r="S1548" t="str">
            <v>2. 4 TO 9 DAYS</v>
          </cell>
          <cell r="T1548" t="str">
            <v>PENDING DECLARATION</v>
          </cell>
        </row>
        <row r="1549">
          <cell r="A1549" t="str">
            <v>MSKU9739213</v>
          </cell>
          <cell r="B1549">
            <v>40</v>
          </cell>
          <cell r="C1549">
            <v>44061</v>
          </cell>
          <cell r="D1549">
            <v>8</v>
          </cell>
          <cell r="E1549" t="str">
            <v>712407009</v>
          </cell>
          <cell r="F1549" t="str">
            <v>ICDN</v>
          </cell>
          <cell r="G1549" t="str">
            <v>A1C/48/03/1</v>
          </cell>
          <cell r="H1549" t="str">
            <v>2020</v>
          </cell>
          <cell r="I1549" t="str">
            <v>ICD</v>
          </cell>
          <cell r="J1549">
            <v>228477</v>
          </cell>
          <cell r="K1549" t="str">
            <v>CHINA STATE CONSTRUCTION ENGINEERING COR</v>
          </cell>
          <cell r="L1549" t="str">
            <v>SONGHONG FREIGHT SERVICES LIMITED</v>
          </cell>
          <cell r="M1549" t="str">
            <v>Pend</v>
          </cell>
          <cell r="N1549" t="str">
            <v>Pend</v>
          </cell>
          <cell r="O1549" t="str">
            <v>WATER SUPPLY EQUIPMENT    HS CODE  84138100</v>
          </cell>
          <cell r="P1549" t="str">
            <v>C4</v>
          </cell>
          <cell r="Q1549" t="str">
            <v>KE</v>
          </cell>
          <cell r="R1549" t="str">
            <v>FR</v>
          </cell>
          <cell r="S1549" t="str">
            <v>2. 4 TO 9 DAYS</v>
          </cell>
          <cell r="T1549" t="str">
            <v>PENDING DPC</v>
          </cell>
        </row>
        <row r="1550">
          <cell r="A1550" t="str">
            <v>PONU1689190</v>
          </cell>
          <cell r="B1550">
            <v>40</v>
          </cell>
          <cell r="C1550">
            <v>44061</v>
          </cell>
          <cell r="D1550">
            <v>8</v>
          </cell>
          <cell r="E1550" t="str">
            <v>599573148</v>
          </cell>
          <cell r="F1550" t="str">
            <v>ICDN</v>
          </cell>
          <cell r="G1550" t="str">
            <v>A1D/58/03/3</v>
          </cell>
          <cell r="H1550">
            <v>0</v>
          </cell>
          <cell r="I1550">
            <v>0</v>
          </cell>
          <cell r="J1550">
            <v>0</v>
          </cell>
          <cell r="K1550" t="str">
            <v>Pend</v>
          </cell>
          <cell r="L1550" t="str">
            <v>Pend</v>
          </cell>
          <cell r="M1550" t="str">
            <v>Pend</v>
          </cell>
          <cell r="N1550" t="str">
            <v>Pend</v>
          </cell>
          <cell r="O1550" t="str">
            <v>PVC  MATERIAL   GOODS IN TRANSIT TO UGANDA  KAMPALA  IS ON CONSIGNEE S ACCOUNT RISK AND ARRANGEMENT CARRIER S LIABILITY CEASES AT MONBASA FREIGHT PREPAID   SHIPPED ON BOARD     EMAIL NANNANSHOES 163 COM   TIN 1015248491      TIN NO  1007566450</v>
          </cell>
          <cell r="P1550" t="str">
            <v>Pend</v>
          </cell>
          <cell r="Q1550" t="str">
            <v>UG</v>
          </cell>
          <cell r="R1550" t="str">
            <v>CN</v>
          </cell>
          <cell r="S1550" t="str">
            <v>2. 4 TO 9 DAYS</v>
          </cell>
          <cell r="T1550" t="str">
            <v>PENDING DECLARATION</v>
          </cell>
        </row>
        <row r="1551">
          <cell r="A1551" t="str">
            <v>TLLU5112400</v>
          </cell>
          <cell r="B1551">
            <v>40</v>
          </cell>
          <cell r="C1551">
            <v>44061</v>
          </cell>
          <cell r="D1551">
            <v>8</v>
          </cell>
          <cell r="E1551" t="str">
            <v>204065621</v>
          </cell>
          <cell r="F1551" t="str">
            <v>ICDN</v>
          </cell>
          <cell r="G1551" t="str">
            <v>A1A/84/06/1</v>
          </cell>
          <cell r="H1551">
            <v>0</v>
          </cell>
          <cell r="I1551">
            <v>0</v>
          </cell>
          <cell r="J1551">
            <v>0</v>
          </cell>
          <cell r="K1551" t="str">
            <v>Pend</v>
          </cell>
          <cell r="L1551" t="str">
            <v>Pend</v>
          </cell>
          <cell r="M1551" t="str">
            <v>Pend</v>
          </cell>
          <cell r="N1551" t="str">
            <v>Pend</v>
          </cell>
          <cell r="O1551" t="str">
            <v>1 X 40  HC   473 PACKAGES    FOUR HUNDRED SEVENTY THREE PACKAGES ONLY  03 WOODEN BOXES - PERFORATION MACHINE SIZE 1MTR     DALFIN FILLING MACHINE WITH ALL STANDARD   SPARE PARTS AND ACCESSORIES  ALL OTHER   D ETAILS AR AS PROFORMA   INVOICE NO  PI 20 104 DT 15 01 2020   HS CODE 84431990  SB NO  3946185 DT  20 07 2020   62 CORRUGATED BOXES -  BIGSPRING  SMALL SPRING   HS CODE  48192010   SB NO  3969205 DT  21 07 20 20  260 BOXES - RUBBER GASKET   HS CODE  40169340  SB NO  3780336 DT  13 07 2020   148 ARTICLES - FILTER PAPER   HS CODE  48232000  SB NO  3 780094 DT  13 07 2020   NET WT   19792 100 KGS      A C  PRAKASH WEB O FFSET PVT  LTD     MULTI SPRINGS   ENGINEERING PVT  LTD      UNIQUE AUTORUBBER UDYOG  P  LTD      INTRANSIT TO ICD EMBAKASI NAIROBI</v>
          </cell>
          <cell r="P1551" t="str">
            <v>Pend</v>
          </cell>
          <cell r="Q1551" t="str">
            <v>KE</v>
          </cell>
          <cell r="R1551" t="str">
            <v>IN</v>
          </cell>
          <cell r="S1551" t="str">
            <v>2. 4 TO 9 DAYS</v>
          </cell>
          <cell r="T1551" t="str">
            <v>PENDING DECLARATION</v>
          </cell>
        </row>
        <row r="1552">
          <cell r="A1552" t="str">
            <v>MSKU0291025</v>
          </cell>
          <cell r="B1552">
            <v>40</v>
          </cell>
          <cell r="C1552">
            <v>44061</v>
          </cell>
          <cell r="D1552">
            <v>8</v>
          </cell>
          <cell r="E1552" t="str">
            <v>911016796</v>
          </cell>
          <cell r="F1552" t="str">
            <v>ICDN</v>
          </cell>
          <cell r="G1552" t="str">
            <v>Pend</v>
          </cell>
          <cell r="H1552" t="str">
            <v>2020</v>
          </cell>
          <cell r="I1552" t="str">
            <v>ICD</v>
          </cell>
          <cell r="J1552">
            <v>227439</v>
          </cell>
          <cell r="K1552" t="str">
            <v>RELIEFLINE KENYA LIMITED</v>
          </cell>
          <cell r="L1552" t="str">
            <v>AGILITY LOGISTICS LIMITED</v>
          </cell>
          <cell r="M1552">
            <v>44067.423796296294</v>
          </cell>
          <cell r="N1552">
            <v>44067.745057870372</v>
          </cell>
          <cell r="O1552" t="str">
            <v>840  EIGHT HUNDRED FORTY  PKGS  ONLY  CONTAINING - BLANKETS  NET WT  2 5200 00 KGS  INVOICE NO  200075 DT  20 07 2020  SB NO   3944040 DT  20  07 2020  IEC NO   0588066397  IDF NO  E2006354226  HS CODE  - 6301400 0    INTRANSIT TO ICD EMBAKASI NAIROBI</v>
          </cell>
          <cell r="P1552" t="str">
            <v>W7</v>
          </cell>
          <cell r="Q1552" t="str">
            <v>KE</v>
          </cell>
          <cell r="R1552" t="str">
            <v>IN</v>
          </cell>
          <cell r="S1552" t="str">
            <v>2. 4 TO 9 DAYS</v>
          </cell>
          <cell r="T1552" t="str">
            <v>RELEASED BUT IN YARD</v>
          </cell>
        </row>
        <row r="1553">
          <cell r="A1553" t="str">
            <v>TRHU3081880</v>
          </cell>
          <cell r="B1553">
            <v>20</v>
          </cell>
          <cell r="C1553">
            <v>44061</v>
          </cell>
          <cell r="D1553">
            <v>8</v>
          </cell>
          <cell r="E1553" t="str">
            <v>EDP0121239A</v>
          </cell>
          <cell r="F1553" t="str">
            <v>ICDN</v>
          </cell>
          <cell r="G1553" t="str">
            <v>A1B/29/03/3</v>
          </cell>
          <cell r="H1553">
            <v>0</v>
          </cell>
          <cell r="I1553">
            <v>0</v>
          </cell>
          <cell r="J1553">
            <v>0</v>
          </cell>
          <cell r="K1553" t="str">
            <v>Pend</v>
          </cell>
          <cell r="L1553" t="str">
            <v>Pend</v>
          </cell>
          <cell r="M1553" t="str">
            <v>Pend</v>
          </cell>
          <cell r="N1553" t="str">
            <v>Pend</v>
          </cell>
          <cell r="O1553" t="str">
            <v>05 X 20 FCL CONTAINER STC 55 Coils 9 5 MM ALUMINIUM WIRE ROD EC GRADE H 14 HS CODE  76051100 TOTAL NET WT  111301 KGS FREIGHT PREPAID  LAND LINE  +254 41 2220904 EMAIL  CUSTOMERCARE3-EASTGLOBALKENYA COM</v>
          </cell>
          <cell r="P1553" t="str">
            <v>Pend</v>
          </cell>
          <cell r="Q1553" t="str">
            <v>KE</v>
          </cell>
          <cell r="R1553" t="str">
            <v>IN</v>
          </cell>
          <cell r="S1553" t="str">
            <v>2. 4 TO 9 DAYS</v>
          </cell>
          <cell r="T1553" t="str">
            <v>PENDING DECLARATION</v>
          </cell>
        </row>
        <row r="1554">
          <cell r="A1554" t="str">
            <v>FCIU5676019</v>
          </cell>
          <cell r="B1554">
            <v>20</v>
          </cell>
          <cell r="C1554">
            <v>44061</v>
          </cell>
          <cell r="D1554">
            <v>8</v>
          </cell>
          <cell r="E1554" t="str">
            <v>ZSN0341617</v>
          </cell>
          <cell r="F1554" t="str">
            <v>ICDN</v>
          </cell>
          <cell r="G1554" t="str">
            <v>Pend</v>
          </cell>
          <cell r="H1554" t="str">
            <v>2020</v>
          </cell>
          <cell r="I1554" t="str">
            <v>ICD</v>
          </cell>
          <cell r="J1554">
            <v>226929</v>
          </cell>
          <cell r="K1554" t="str">
            <v>DEBENHAM AND FEAR LTD</v>
          </cell>
          <cell r="L1554" t="str">
            <v>WESTON LOGISTICS LIMITED</v>
          </cell>
          <cell r="M1554">
            <v>44058.583090277774</v>
          </cell>
          <cell r="N1554">
            <v>44063.375833333332</v>
          </cell>
          <cell r="O1554" t="str">
            <v>150CTNS LIGHT SOY SAUCE HS CODE 210310 750CTNS DARK SOY SAUCE HS CODE 210310 200CTNS SWEET CHILLI SAUCE HS CODE 210390 150CTNS OYSTER SAUCE HS CODE 210390 100CTNS FISH SAUCE HS CODE 210390 FREIGHT COLLECT</v>
          </cell>
          <cell r="P1554" t="str">
            <v>C4</v>
          </cell>
          <cell r="Q1554" t="str">
            <v>KE</v>
          </cell>
          <cell r="R1554" t="str">
            <v>CN</v>
          </cell>
          <cell r="S1554" t="str">
            <v>2. 4 TO 9 DAYS</v>
          </cell>
          <cell r="T1554" t="str">
            <v>RELEASED BUT IN YARD</v>
          </cell>
        </row>
        <row r="1555">
          <cell r="A1555" t="str">
            <v>APZU2123404</v>
          </cell>
          <cell r="B1555">
            <v>20</v>
          </cell>
          <cell r="C1555">
            <v>44061</v>
          </cell>
          <cell r="D1555">
            <v>8</v>
          </cell>
          <cell r="E1555" t="str">
            <v>TSHY079745</v>
          </cell>
          <cell r="F1555" t="str">
            <v>ICDN</v>
          </cell>
          <cell r="G1555" t="str">
            <v>FIRE</v>
          </cell>
          <cell r="H1555" t="str">
            <v>2020</v>
          </cell>
          <cell r="I1555" t="str">
            <v>ICD</v>
          </cell>
          <cell r="J1555">
            <v>228034</v>
          </cell>
          <cell r="K1555" t="str">
            <v>PRAMUKH IMPEX LIMITED</v>
          </cell>
          <cell r="L1555" t="str">
            <v>CULZENBERG FORWARDERS LIMITED</v>
          </cell>
          <cell r="M1555">
            <v>44061.624178240738</v>
          </cell>
          <cell r="N1555" t="str">
            <v>Pend</v>
          </cell>
          <cell r="O1555" t="str">
            <v>WELDING ELECTRODE  SHOVELS FREIGHT PREPAID HS 82011000 9  8311100000</v>
          </cell>
          <cell r="P1555" t="str">
            <v>C4</v>
          </cell>
          <cell r="Q1555" t="str">
            <v>KE</v>
          </cell>
          <cell r="R1555" t="str">
            <v>CN</v>
          </cell>
          <cell r="S1555" t="str">
            <v>2. 4 TO 9 DAYS</v>
          </cell>
          <cell r="T1555" t="str">
            <v>RELEASE PROCESS</v>
          </cell>
        </row>
        <row r="1556">
          <cell r="A1556" t="str">
            <v>MSKU4617249</v>
          </cell>
          <cell r="B1556">
            <v>40</v>
          </cell>
          <cell r="C1556">
            <v>44061</v>
          </cell>
          <cell r="D1556">
            <v>8</v>
          </cell>
          <cell r="E1556" t="str">
            <v>LYGZ41831</v>
          </cell>
          <cell r="F1556" t="str">
            <v>ICDN</v>
          </cell>
          <cell r="G1556" t="str">
            <v>M0A/36/01/0</v>
          </cell>
          <cell r="H1556">
            <v>0</v>
          </cell>
          <cell r="I1556">
            <v>0</v>
          </cell>
          <cell r="J1556">
            <v>0</v>
          </cell>
          <cell r="K1556" t="str">
            <v>Pend</v>
          </cell>
          <cell r="L1556" t="str">
            <v>Pend</v>
          </cell>
          <cell r="M1556" t="str">
            <v>Pend</v>
          </cell>
          <cell r="N1556" t="str">
            <v>Pend</v>
          </cell>
          <cell r="O1556" t="str">
            <v>REPALL  UNASSEMBLED TANK    TRAILERS IN CKD FORM FOR    CHASIS NO BIL 29226 -  29230   5 UNITS    PER PFI NO EML-BIL2019FU1217   FREIGHT CO LLECT   SHIPPED ON BOARD   DRAWN UNDER   BARCLAYS BANK OF    KENYA LTD NAIROBI   IRREVOCABLE LETTER OF CREDIT   NUMBER 077ILC2200080001   DA TED 08 JAN 2020   IDF NUMBER E1912277158   PLACE OF FINAL DESTINATION FOR TRANSPORTATION TO    PL   MOMBASA KENYA FOR ICDE NAIROBI      I NTRANSIT TO ICD EMBAKASI NAIROBI</v>
          </cell>
          <cell r="P1556" t="str">
            <v>Pend</v>
          </cell>
          <cell r="Q1556" t="str">
            <v>KE</v>
          </cell>
          <cell r="R1556" t="str">
            <v>CN</v>
          </cell>
          <cell r="S1556" t="str">
            <v>2. 4 TO 9 DAYS</v>
          </cell>
          <cell r="T1556" t="str">
            <v>PENDING DECLARATION</v>
          </cell>
        </row>
        <row r="1557">
          <cell r="A1557" t="str">
            <v>CMAU0776283</v>
          </cell>
          <cell r="B1557">
            <v>20</v>
          </cell>
          <cell r="C1557">
            <v>44061</v>
          </cell>
          <cell r="D1557">
            <v>8</v>
          </cell>
          <cell r="E1557" t="str">
            <v>DXB0508229</v>
          </cell>
          <cell r="F1557" t="str">
            <v>ICDN</v>
          </cell>
          <cell r="G1557" t="str">
            <v>M0A/61/03/2</v>
          </cell>
          <cell r="H1557" t="str">
            <v>2020</v>
          </cell>
          <cell r="I1557" t="str">
            <v>ICD</v>
          </cell>
          <cell r="J1557">
            <v>229310</v>
          </cell>
          <cell r="K1557" t="str">
            <v>SAI OFFICE SUPPLIES LIMITED</v>
          </cell>
          <cell r="L1557" t="str">
            <v>EXCELLENT SERVICE FREIGHTERS LIMITED</v>
          </cell>
          <cell r="M1557" t="str">
            <v>Pend</v>
          </cell>
          <cell r="N1557" t="str">
            <v>Pend</v>
          </cell>
          <cell r="O1557" t="str">
            <v>PRINTER AND TONER FREIGHT PREPAID</v>
          </cell>
          <cell r="P1557" t="str">
            <v>C4</v>
          </cell>
          <cell r="Q1557" t="str">
            <v>KE</v>
          </cell>
          <cell r="R1557" t="str">
            <v>AE</v>
          </cell>
          <cell r="S1557" t="str">
            <v>2. 4 TO 9 DAYS</v>
          </cell>
          <cell r="T1557" t="str">
            <v>PENDING DPC</v>
          </cell>
        </row>
        <row r="1558">
          <cell r="A1558" t="str">
            <v>TRHU1189264</v>
          </cell>
          <cell r="B1558">
            <v>20</v>
          </cell>
          <cell r="C1558">
            <v>44061</v>
          </cell>
          <cell r="D1558">
            <v>8</v>
          </cell>
          <cell r="E1558" t="str">
            <v>093000238465</v>
          </cell>
          <cell r="F1558" t="str">
            <v>ICDN</v>
          </cell>
          <cell r="G1558" t="str">
            <v>M0A/61/03/2</v>
          </cell>
          <cell r="H1558" t="str">
            <v>2020</v>
          </cell>
          <cell r="I1558" t="str">
            <v>ICD</v>
          </cell>
          <cell r="J1558">
            <v>226624</v>
          </cell>
          <cell r="K1558" t="str">
            <v>AZURI TECHNOLOGIES KENYA LIMITED</v>
          </cell>
          <cell r="L1558" t="str">
            <v>RAPID KATE SERVICES LIMITED</v>
          </cell>
          <cell r="M1558">
            <v>44055.781898148147</v>
          </cell>
          <cell r="N1558" t="str">
            <v>Pend</v>
          </cell>
          <cell r="O1558" t="str">
            <v>605 CARTON S 1 AZURI 15W QUAD SOLAR HOME SYSTEM AZ002218 AND SPARE PAR TS1X20GP  390 CARTONS QUAD AND215 CARTONS SPARE PARTS  17 740 PCS IDF NUMBER   E2007358860UCR NUMBER   202002202792   202002202275HS CODE  9 40550NO MARK 605 CARTON S  1 AZURI 15W QUAD SOLAR HOME SYSTEM  AZ002218 AND SPARE PARTS 1X20GP  390 CARTONS QUAD AND 215 CARTONS SPARE PARTS  17 740 PCS  IDF NUMBER   E2007358860 UCR NUMBER   202002202792   202002202275 HS CODE  940550</v>
          </cell>
          <cell r="P1558" t="str">
            <v>C4</v>
          </cell>
          <cell r="Q1558" t="str">
            <v>KE</v>
          </cell>
          <cell r="R1558" t="str">
            <v>MY</v>
          </cell>
          <cell r="S1558" t="str">
            <v>2. 4 TO 9 DAYS</v>
          </cell>
          <cell r="T1558" t="str">
            <v>RELEASE PROCESS</v>
          </cell>
        </row>
        <row r="1559">
          <cell r="A1559" t="str">
            <v>TRHU3707819</v>
          </cell>
          <cell r="B1559">
            <v>20</v>
          </cell>
          <cell r="C1559">
            <v>44061</v>
          </cell>
          <cell r="D1559">
            <v>8</v>
          </cell>
          <cell r="E1559" t="str">
            <v>142052203427</v>
          </cell>
          <cell r="F1559" t="str">
            <v>ICDN</v>
          </cell>
          <cell r="G1559" t="str">
            <v>M1A/07/03/1</v>
          </cell>
          <cell r="H1559" t="str">
            <v>2020</v>
          </cell>
          <cell r="I1559" t="str">
            <v>ICD</v>
          </cell>
          <cell r="J1559">
            <v>229335</v>
          </cell>
          <cell r="K1559" t="str">
            <v>MOIBEN CONNECTIONS LIMITED</v>
          </cell>
          <cell r="L1559" t="str">
            <v>SUPERSONIC CLEARING AND FORWARDING SERVI</v>
          </cell>
          <cell r="M1559" t="str">
            <v>Pend</v>
          </cell>
          <cell r="N1559" t="str">
            <v>Pend</v>
          </cell>
          <cell r="O1559" t="str">
            <v>GLYPHOSATE AMMONIUM SALT 360G LSHUT DOWN 360 SL 0 5L SHUT DOWN 360 SL  1L SHUT DOWN 360 SL 5L SHUT DOWN 360 SL 20L AS PER PI NO  ZY2020-00923 DATED 03 03 2020TRADE TERM  CFR MOMBASAPORT  KENYA INCOTERMS 2020 N M GLYPHOSATE AMMONIUM SALT 360G L SHUT DOWN 360 SL 0 5L  SHUT DOWN 360 SL 1L  SHUT DOWN 360 SL 5L  SHUT DOWN 360 SL 20L  AS PER PI NO  ZY2020-00923 DATED 03 03 2020 TRADE TERM  CFR MOMBASA PORT  KENYA INCOTERMS 2020  LC NO  OLCF000006620 IDF NUMBER  E2005333103 FREIGHT PREPAID MOMBASA KENYA INFO MOIBENCONNECTIONS COM</v>
          </cell>
          <cell r="P1559" t="str">
            <v>C4</v>
          </cell>
          <cell r="Q1559" t="str">
            <v>KE</v>
          </cell>
          <cell r="R1559" t="str">
            <v>CN</v>
          </cell>
          <cell r="S1559" t="str">
            <v>2. 4 TO 9 DAYS</v>
          </cell>
          <cell r="T1559" t="str">
            <v>PENDING DPC</v>
          </cell>
        </row>
        <row r="1560">
          <cell r="A1560" t="str">
            <v>EITU0450790</v>
          </cell>
          <cell r="B1560">
            <v>20</v>
          </cell>
          <cell r="C1560">
            <v>44061</v>
          </cell>
          <cell r="D1560">
            <v>8</v>
          </cell>
          <cell r="E1560" t="str">
            <v>104000021678</v>
          </cell>
          <cell r="F1560" t="str">
            <v>ICDN</v>
          </cell>
          <cell r="G1560" t="str">
            <v>A1B/41/06/1</v>
          </cell>
          <cell r="H1560" t="str">
            <v>2020</v>
          </cell>
          <cell r="I1560" t="str">
            <v>ICD</v>
          </cell>
          <cell r="J1560">
            <v>229248</v>
          </cell>
          <cell r="K1560" t="str">
            <v>SONIX INVESTMENTS LIMITED</v>
          </cell>
          <cell r="L1560" t="str">
            <v>LAXAT TRADERS LIMITED</v>
          </cell>
          <cell r="M1560">
            <v>44067.601678240739</v>
          </cell>
          <cell r="N1560" t="str">
            <v>Pend</v>
          </cell>
          <cell r="O1560" t="str">
            <v>1 X 20  CONTAINER CONTAINING 64 PKGSHOLDALL-DELUXE GREEN  TEA LEAVESCA RRYING BAGS - 19200 NOS INVOICE NO  -GTO EXPORT 20-21 001 DT 20 07 202 0BUYER S ORDERNO - GTO EXPORT 20-21 02  DT 03 07 2020SHIPPING BILL NO  3952712 DT 20 07 2020GTO SONIX MOMBASA 1 64 TO 64 64 1 X 20  CONTAINER CONTAINING 64 PKGS HOLDALL-DELUXE GREEN  TEA LEAVES CARRYING BAGS - 19200 NOS  INVOICE NO  -GTO EXPORT 20-21 001 DT  20 07 2020 BUYER S ORDER NO - GTO EXPORT 20-21 02  DT  03 07 2020 SHIPPING BILL NO  3952712 DT 20 07 2020 H S CODE NO  63053900 TOTAL NET WT  7104 00 KGS  IDF NO E2007356646 UCR NO  UCR202002197705 FREIGHT PREPAID</v>
          </cell>
          <cell r="P1560" t="str">
            <v>C4</v>
          </cell>
          <cell r="Q1560" t="str">
            <v>KE</v>
          </cell>
          <cell r="R1560" t="str">
            <v>IN</v>
          </cell>
          <cell r="S1560" t="str">
            <v>2. 4 TO 9 DAYS</v>
          </cell>
          <cell r="T1560" t="str">
            <v>RELEASE PROCESS</v>
          </cell>
        </row>
        <row r="1561">
          <cell r="A1561" t="str">
            <v>HLXU1249710</v>
          </cell>
          <cell r="B1561">
            <v>20</v>
          </cell>
          <cell r="C1561">
            <v>44061</v>
          </cell>
          <cell r="D1561">
            <v>8</v>
          </cell>
          <cell r="E1561" t="str">
            <v>HLCUEUR200736038</v>
          </cell>
          <cell r="F1561" t="str">
            <v>ICDN</v>
          </cell>
          <cell r="G1561" t="str">
            <v>A1B/15/01/1</v>
          </cell>
          <cell r="H1561" t="str">
            <v>2020</v>
          </cell>
          <cell r="I1561" t="str">
            <v>ICD</v>
          </cell>
          <cell r="J1561">
            <v>227163</v>
          </cell>
          <cell r="K1561" t="str">
            <v>CROWN MARBLE AND QUARTZ LIMITED</v>
          </cell>
          <cell r="L1561" t="str">
            <v>WAKI CLEARING &amp; FORWARDING AGENTS LIMITE</v>
          </cell>
          <cell r="M1561" t="str">
            <v>Pend</v>
          </cell>
          <cell r="N1561" t="str">
            <v>Pend</v>
          </cell>
          <cell r="O1561" t="str">
            <v>POLISHED GRANITE SLABS DETAILS AS PER INVOICE NO  202021 0305 DT 16 07 2020 COUNTRY OF ORIGIN INDIA   HS-CODE     68 02 93</v>
          </cell>
          <cell r="P1561" t="str">
            <v>C4</v>
          </cell>
          <cell r="Q1561" t="str">
            <v>KE</v>
          </cell>
          <cell r="R1561" t="str">
            <v>IN</v>
          </cell>
          <cell r="S1561" t="str">
            <v>2. 4 TO 9 DAYS</v>
          </cell>
          <cell r="T1561" t="str">
            <v>PENDING DPC</v>
          </cell>
        </row>
        <row r="1562">
          <cell r="A1562" t="str">
            <v>CMAU2040413</v>
          </cell>
          <cell r="B1562">
            <v>20</v>
          </cell>
          <cell r="C1562">
            <v>44061</v>
          </cell>
          <cell r="D1562">
            <v>8</v>
          </cell>
          <cell r="E1562" t="str">
            <v>EID0306858</v>
          </cell>
          <cell r="F1562" t="str">
            <v>ICDN</v>
          </cell>
          <cell r="G1562" t="str">
            <v>A1B/15/05/1</v>
          </cell>
          <cell r="H1562" t="str">
            <v>2020</v>
          </cell>
          <cell r="I1562" t="str">
            <v>ICD</v>
          </cell>
          <cell r="J1562">
            <v>229514</v>
          </cell>
          <cell r="K1562" t="str">
            <v>ACCURATE STEEL MILLS LIMITED</v>
          </cell>
          <cell r="L1562" t="str">
            <v>WESTON LOGISTICS LIMITED</v>
          </cell>
          <cell r="M1562" t="str">
            <v>Pend</v>
          </cell>
          <cell r="N1562" t="str">
            <v>Pend</v>
          </cell>
          <cell r="O1562" t="str">
            <v>460 PACKAGES  FOUR HUNDRED SIXTY PACKAGES ONLY   1  Garseal  Make  Balaji   REFPASTE-30  2 MT  2  Nozzle Filling Compound  Nozzlex   OPTEL -G   Make   Balaji 5 MT  3  Casting Powder  Low carbon   Fine   FLOWCAST GD-300  5 MT  4  Garnex Silica Board complete with Tundish and 2 Nos  of Tundak + 1 No  of Impad  TUNBORD-1  480 SETS P I NO  PR 20-21 018 DTD 29-05-2020 IEC NO 0399063412 HSN CODE   38241000 PAN NO AACFN 3507F GSTIN NO  27AACFN3507F1ZL IDF NO  E2006341879 PIN   P051116193C S BILL NO  3998696 DTD  22 07 2020 Total net wt kgs-55400 FRIGHT PREPAID INLAND HAULAGE IMPORT - PREPAID</v>
          </cell>
          <cell r="P1562" t="str">
            <v>C4</v>
          </cell>
          <cell r="Q1562" t="str">
            <v>KE</v>
          </cell>
          <cell r="R1562" t="str">
            <v>IN</v>
          </cell>
          <cell r="S1562" t="str">
            <v>2. 4 TO 9 DAYS</v>
          </cell>
          <cell r="T1562" t="str">
            <v>PENDING DPC</v>
          </cell>
        </row>
        <row r="1563">
          <cell r="A1563" t="str">
            <v>DRYU9742934</v>
          </cell>
          <cell r="B1563">
            <v>40</v>
          </cell>
          <cell r="C1563">
            <v>44061</v>
          </cell>
          <cell r="D1563">
            <v>8</v>
          </cell>
          <cell r="E1563" t="str">
            <v>142001064055</v>
          </cell>
          <cell r="F1563" t="str">
            <v>ICDN</v>
          </cell>
          <cell r="G1563" t="str">
            <v>A2C/02/06/2</v>
          </cell>
          <cell r="H1563" t="str">
            <v>2020</v>
          </cell>
          <cell r="I1563" t="str">
            <v>ICD</v>
          </cell>
          <cell r="J1563">
            <v>227602</v>
          </cell>
          <cell r="K1563" t="str">
            <v>PROSEL LIMITED</v>
          </cell>
          <cell r="L1563" t="str">
            <v>TOTAL PLUS BUREAU CO LTD</v>
          </cell>
          <cell r="M1563">
            <v>44061.598668981482</v>
          </cell>
          <cell r="N1563">
            <v>44068.629074074073</v>
          </cell>
          <cell r="O1563" t="str">
            <v>ALUMINIUM COMPOSITE PANEL  ADMIN PROSELLTD COMN M ALUMINIUM COMPOSITE PANEL   ADMIN PROSELLTD COM</v>
          </cell>
          <cell r="P1563" t="str">
            <v>C4</v>
          </cell>
          <cell r="Q1563" t="str">
            <v>KE</v>
          </cell>
          <cell r="R1563" t="str">
            <v>CN</v>
          </cell>
          <cell r="S1563" t="str">
            <v>2. 4 TO 9 DAYS</v>
          </cell>
          <cell r="T1563" t="str">
            <v>RELEASED BUT IN YARD</v>
          </cell>
        </row>
        <row r="1564">
          <cell r="A1564" t="str">
            <v>MRKU0228843</v>
          </cell>
          <cell r="B1564">
            <v>40</v>
          </cell>
          <cell r="C1564">
            <v>44062</v>
          </cell>
          <cell r="D1564">
            <v>7</v>
          </cell>
          <cell r="E1564" t="str">
            <v>203548295</v>
          </cell>
          <cell r="F1564" t="str">
            <v>ICDN</v>
          </cell>
          <cell r="G1564" t="str">
            <v>A1D/18/06/3</v>
          </cell>
          <cell r="H1564" t="str">
            <v>2020</v>
          </cell>
          <cell r="I1564" t="str">
            <v>ICD</v>
          </cell>
          <cell r="J1564">
            <v>228285</v>
          </cell>
          <cell r="K1564" t="str">
            <v>ICRC NAIROBI LOGISTICS CENTER</v>
          </cell>
          <cell r="L1564" t="str">
            <v>INTERNATIONAL COMMITTEE OF THE RED CROSS</v>
          </cell>
          <cell r="M1564">
            <v>44063.344710648147</v>
          </cell>
          <cell r="N1564" t="str">
            <v>Pend</v>
          </cell>
          <cell r="O1564" t="str">
            <v>MEDICAL DRESSING MATERIAL   HS CODE  30059090    INTRANSIT TO ICD EMBA KASI NAIROBI</v>
          </cell>
          <cell r="P1564" t="str">
            <v>C4</v>
          </cell>
          <cell r="Q1564" t="str">
            <v>KE</v>
          </cell>
          <cell r="R1564" t="str">
            <v>PT</v>
          </cell>
          <cell r="S1564" t="str">
            <v>2. 4 TO 9 DAYS</v>
          </cell>
          <cell r="T1564" t="str">
            <v>RELEASE PROCESS</v>
          </cell>
        </row>
        <row r="1565">
          <cell r="A1565" t="str">
            <v>MSKU9402259</v>
          </cell>
          <cell r="B1565">
            <v>40</v>
          </cell>
          <cell r="C1565">
            <v>44062</v>
          </cell>
          <cell r="D1565">
            <v>7</v>
          </cell>
          <cell r="E1565" t="str">
            <v>203702518</v>
          </cell>
          <cell r="F1565" t="str">
            <v>ICDN</v>
          </cell>
          <cell r="G1565" t="str">
            <v>A1D/58/04/2</v>
          </cell>
          <cell r="H1565" t="str">
            <v>2020</v>
          </cell>
          <cell r="I1565" t="str">
            <v>ICD</v>
          </cell>
          <cell r="J1565">
            <v>228380</v>
          </cell>
          <cell r="K1565" t="str">
            <v>AGRO CORNER EA LIMITED</v>
          </cell>
          <cell r="L1565" t="str">
            <v>EMERGENCY RELIEF SUPPLIES LIMITED</v>
          </cell>
          <cell r="M1565">
            <v>44063.571759259263</v>
          </cell>
          <cell r="N1565">
            <v>44065.694328703707</v>
          </cell>
          <cell r="O1565" t="str">
            <v>LOADED INTO   1 40 HIGH CUBE CONTAINER   SILAGE MACHINE SINGLE ROW   S EED DRILL - 16 ROW   4 ROW DISC MOWER  165    BOOM SPRAYER 500 LT   HS CODE  843359110000   843239190000   843320500000   842449100000 FREIGHT PREPAID   SHIPPED ON BOARD   2401318042   OCEAN FCL   CONSIGN EE CONTINUED    KENYA   NOTIFY PARTY CONTINUED    EDWARD OGOLA BDPINT COM    INTRANSIT TO ICD EMBAKASI NAIROBI</v>
          </cell>
          <cell r="P1565" t="str">
            <v>C4</v>
          </cell>
          <cell r="Q1565" t="str">
            <v>KE</v>
          </cell>
          <cell r="R1565" t="str">
            <v>TR</v>
          </cell>
          <cell r="S1565" t="str">
            <v>2. 4 TO 9 DAYS</v>
          </cell>
          <cell r="T1565" t="str">
            <v>RELEASED BUT IN YARD</v>
          </cell>
        </row>
        <row r="1566">
          <cell r="A1566" t="str">
            <v>MSKU6687630</v>
          </cell>
          <cell r="B1566">
            <v>40</v>
          </cell>
          <cell r="C1566">
            <v>44062</v>
          </cell>
          <cell r="D1566">
            <v>7</v>
          </cell>
          <cell r="E1566" t="str">
            <v>607162941</v>
          </cell>
          <cell r="F1566" t="str">
            <v>ICDN</v>
          </cell>
          <cell r="G1566" t="str">
            <v>A1A/84/06/2</v>
          </cell>
          <cell r="H1566" t="str">
            <v>2020</v>
          </cell>
          <cell r="I1566" t="str">
            <v>ICD</v>
          </cell>
          <cell r="J1566">
            <v>227598</v>
          </cell>
          <cell r="K1566" t="str">
            <v>ATLAS COPCO EASTERN AFRICA LTD</v>
          </cell>
          <cell r="L1566" t="str">
            <v>FREIGHT FORWARDERS KENYA LIMITED</v>
          </cell>
          <cell r="M1566" t="str">
            <v>Pend</v>
          </cell>
          <cell r="N1566" t="str">
            <v>Pend</v>
          </cell>
          <cell r="O1566" t="str">
            <v>M70491   1 PALLET   73110099 CONTAINER FOR COMPRESSED GAS      TARRA 2 0KG M75414   6 CASE   2 PALLET FOIL   2 PALLET   73110099 ARTICLES OF IRON AND STEEL   34031980 LUBRICATING PREPARATIONS      TARRA 588 76KG M78709   8 PALLET   73110099 ARTICLES OF IRON AND STEEL      TARRA 120 KG</v>
          </cell>
          <cell r="P1566" t="str">
            <v>C4</v>
          </cell>
          <cell r="Q1566" t="str">
            <v>KE</v>
          </cell>
          <cell r="R1566" t="str">
            <v>BE</v>
          </cell>
          <cell r="S1566" t="str">
            <v>2. 4 TO 9 DAYS</v>
          </cell>
          <cell r="T1566" t="str">
            <v>PENDING DPC</v>
          </cell>
        </row>
        <row r="1567">
          <cell r="A1567" t="str">
            <v>HASU4435435</v>
          </cell>
          <cell r="B1567">
            <v>40</v>
          </cell>
          <cell r="C1567">
            <v>44062</v>
          </cell>
          <cell r="D1567">
            <v>7</v>
          </cell>
          <cell r="E1567" t="str">
            <v>203807531</v>
          </cell>
          <cell r="F1567" t="str">
            <v>ICDN</v>
          </cell>
          <cell r="G1567" t="str">
            <v>A1A/84/05/2</v>
          </cell>
          <cell r="H1567" t="str">
            <v>2020</v>
          </cell>
          <cell r="I1567" t="str">
            <v>ICD</v>
          </cell>
          <cell r="J1567">
            <v>227385</v>
          </cell>
          <cell r="K1567" t="str">
            <v>SILENTNIGHT BEDDING LIMITED</v>
          </cell>
          <cell r="L1567" t="str">
            <v>RAPID KATE SERVICES LIMITED</v>
          </cell>
          <cell r="M1567" t="str">
            <v>Pend</v>
          </cell>
          <cell r="N1567" t="str">
            <v>Pend</v>
          </cell>
          <cell r="O1567" t="str">
            <v>ULTRA HARD FELT  HS CODE 5602 29 00 00 19</v>
          </cell>
          <cell r="P1567" t="str">
            <v>C4</v>
          </cell>
          <cell r="Q1567" t="str">
            <v>KE</v>
          </cell>
          <cell r="R1567" t="str">
            <v>TR</v>
          </cell>
          <cell r="S1567" t="str">
            <v>2. 4 TO 9 DAYS</v>
          </cell>
          <cell r="T1567" t="str">
            <v>PENDING DPC</v>
          </cell>
        </row>
        <row r="1568">
          <cell r="A1568" t="str">
            <v>MRSU3561634</v>
          </cell>
          <cell r="B1568">
            <v>40</v>
          </cell>
          <cell r="C1568">
            <v>44062</v>
          </cell>
          <cell r="D1568">
            <v>7</v>
          </cell>
          <cell r="E1568" t="str">
            <v>203469216</v>
          </cell>
          <cell r="F1568" t="str">
            <v>ICDN</v>
          </cell>
          <cell r="G1568" t="str">
            <v>A1C/56/04/2</v>
          </cell>
          <cell r="H1568" t="str">
            <v>2020</v>
          </cell>
          <cell r="I1568" t="str">
            <v>ICD</v>
          </cell>
          <cell r="J1568">
            <v>229150</v>
          </cell>
          <cell r="K1568" t="str">
            <v>HYDRO WATER WELL KENYA LIMITED</v>
          </cell>
          <cell r="L1568" t="str">
            <v>GENERAL CARGO SERVICES LTD</v>
          </cell>
          <cell r="M1568">
            <v>44067.678587962961</v>
          </cell>
          <cell r="N1568" t="str">
            <v>Pend</v>
          </cell>
          <cell r="O1568" t="str">
            <v>ALUMINIUM SCRAP    INTRANSIT TO ICD EMBAKASI NAIROBI</v>
          </cell>
          <cell r="P1568" t="str">
            <v>C4</v>
          </cell>
          <cell r="Q1568" t="str">
            <v>KE</v>
          </cell>
          <cell r="R1568" t="str">
            <v>GR</v>
          </cell>
          <cell r="S1568" t="str">
            <v>2. 4 TO 9 DAYS</v>
          </cell>
          <cell r="T1568" t="str">
            <v>RELEASE PROCESS</v>
          </cell>
        </row>
        <row r="1569">
          <cell r="A1569" t="str">
            <v>HASU5129466</v>
          </cell>
          <cell r="B1569">
            <v>40</v>
          </cell>
          <cell r="C1569">
            <v>44062</v>
          </cell>
          <cell r="D1569">
            <v>7</v>
          </cell>
          <cell r="E1569" t="str">
            <v>607130967</v>
          </cell>
          <cell r="F1569" t="str">
            <v>ICDN</v>
          </cell>
          <cell r="G1569" t="str">
            <v>Pend</v>
          </cell>
          <cell r="H1569" t="str">
            <v>2020</v>
          </cell>
          <cell r="I1569" t="str">
            <v>ICD</v>
          </cell>
          <cell r="J1569">
            <v>226954</v>
          </cell>
          <cell r="K1569" t="str">
            <v>COLOUR LABELS LIMITED</v>
          </cell>
          <cell r="L1569" t="str">
            <v>SPEEDEX LOGISTICS LIMITED</v>
          </cell>
          <cell r="M1569">
            <v>44061.739108796297</v>
          </cell>
          <cell r="N1569">
            <v>44063.629953703705</v>
          </cell>
          <cell r="O1569" t="str">
            <v>2 X 40   CONTAINERS         EVIDENCING SHIPMENT OF GOODS    49 500 MT OF PVC RESIN GRADE F622   AS PER PROFORMA INVOICE NO HI-US2005034   DA TED MAY 12  2020     GOODS IN TRANSIT TO ICD EMBAKASI NAIROBI        I DF NO E2005330670   L C NUMBERS  IMPLC01 0828 20        ITN - X2020061 9634428</v>
          </cell>
          <cell r="P1569" t="str">
            <v>C4</v>
          </cell>
          <cell r="Q1569" t="str">
            <v>KE</v>
          </cell>
          <cell r="R1569" t="str">
            <v>US</v>
          </cell>
          <cell r="S1569" t="str">
            <v>2. 4 TO 9 DAYS</v>
          </cell>
          <cell r="T1569" t="str">
            <v>RELEASED BUT IN YARD</v>
          </cell>
        </row>
        <row r="1570">
          <cell r="A1570" t="str">
            <v>TCNU8635615</v>
          </cell>
          <cell r="B1570">
            <v>40</v>
          </cell>
          <cell r="C1570">
            <v>44062</v>
          </cell>
          <cell r="D1570">
            <v>7</v>
          </cell>
          <cell r="E1570" t="str">
            <v>204040758</v>
          </cell>
          <cell r="F1570" t="str">
            <v>ICDN</v>
          </cell>
          <cell r="G1570" t="str">
            <v>M2B/32/01/0</v>
          </cell>
          <cell r="H1570" t="str">
            <v>2020</v>
          </cell>
          <cell r="I1570" t="str">
            <v>ICD</v>
          </cell>
          <cell r="J1570">
            <v>228864</v>
          </cell>
          <cell r="K1570" t="str">
            <v>ELYS CHEMICAL INDUSTRIES LTD</v>
          </cell>
          <cell r="L1570" t="str">
            <v>K B FREIGHTERS LIMITED</v>
          </cell>
          <cell r="M1570" t="str">
            <v>Pend</v>
          </cell>
          <cell r="N1570" t="str">
            <v>Pend</v>
          </cell>
          <cell r="O1570" t="str">
            <v>2 X 40 HC FCL CONTAINERS CONTAINING  -  TOTAL 4 000  PAC  EMPTY GLASS BOTTLES  ---------------------------------------      4 000 PAC 100 ML HEXT -DS120  QUANTITY  4 80 000 PCS  H S  CODE NO  7010 9000  S BILL NOS    3978173    3976561 DATED  21 07 2020  TOTAL GROSS WEIGHT    49  680 000 KGS  TOTAL NET WEIGHT   48 000 000 KGS  FREIGHT PREPAID    INTRANSIT TO ICD EMBAKASI NAIROBI</v>
          </cell>
          <cell r="P1570" t="str">
            <v>C4</v>
          </cell>
          <cell r="Q1570" t="str">
            <v>KE</v>
          </cell>
          <cell r="R1570" t="str">
            <v>IN</v>
          </cell>
          <cell r="S1570" t="str">
            <v>2. 4 TO 9 DAYS</v>
          </cell>
          <cell r="T1570" t="str">
            <v>PENDING DPC</v>
          </cell>
        </row>
        <row r="1571">
          <cell r="A1571" t="str">
            <v>HASU5131329</v>
          </cell>
          <cell r="B1571">
            <v>40</v>
          </cell>
          <cell r="C1571">
            <v>44062</v>
          </cell>
          <cell r="D1571">
            <v>7</v>
          </cell>
          <cell r="E1571" t="str">
            <v>203964866</v>
          </cell>
          <cell r="F1571" t="str">
            <v>ICDN</v>
          </cell>
          <cell r="G1571" t="str">
            <v>A1C/10/05/2</v>
          </cell>
          <cell r="H1571" t="str">
            <v>2020</v>
          </cell>
          <cell r="I1571" t="str">
            <v>ICD</v>
          </cell>
          <cell r="J1571">
            <v>227437</v>
          </cell>
          <cell r="K1571" t="str">
            <v>HAYAT KIMYA KENYA HYGIENIC PRODUCTS LIMI</v>
          </cell>
          <cell r="L1571" t="str">
            <v>DHL GLOBAL FORWARDING KENYA LIMITED</v>
          </cell>
          <cell r="M1571" t="str">
            <v>Pend</v>
          </cell>
          <cell r="N1571" t="str">
            <v>Pend</v>
          </cell>
          <cell r="O1571" t="str">
            <v>BABY DIAPERS  INVOICE NUMBER  9028003418   FWD DETAILS   TRANSTAS GLOB AL LOGISTICS    INTRANSIT TO ICD EMBAKASI NAIROBI</v>
          </cell>
          <cell r="P1571" t="str">
            <v>C4</v>
          </cell>
          <cell r="Q1571" t="str">
            <v>KE</v>
          </cell>
          <cell r="R1571" t="str">
            <v>EG</v>
          </cell>
          <cell r="S1571" t="str">
            <v>2. 4 TO 9 DAYS</v>
          </cell>
          <cell r="T1571" t="str">
            <v>PENDING DPC</v>
          </cell>
        </row>
        <row r="1572">
          <cell r="A1572" t="str">
            <v>TCKU2254704</v>
          </cell>
          <cell r="B1572">
            <v>20</v>
          </cell>
          <cell r="C1572">
            <v>44062</v>
          </cell>
          <cell r="D1572">
            <v>7</v>
          </cell>
          <cell r="E1572" t="str">
            <v>MEDUMV095671</v>
          </cell>
          <cell r="F1572" t="str">
            <v>ICDN</v>
          </cell>
          <cell r="G1572" t="str">
            <v>SHED1</v>
          </cell>
          <cell r="H1572">
            <v>0</v>
          </cell>
          <cell r="I1572">
            <v>0</v>
          </cell>
          <cell r="J1572">
            <v>0</v>
          </cell>
          <cell r="K1572" t="str">
            <v>Pend</v>
          </cell>
          <cell r="L1572" t="str">
            <v>Pend</v>
          </cell>
          <cell r="M1572" t="str">
            <v>Pend</v>
          </cell>
          <cell r="N1572" t="str">
            <v>Pend</v>
          </cell>
          <cell r="O1572" t="str">
            <v>1 X 20FT FCL SAID TO CONTA IN 1115 BAGS H S  CODE NO    3214 WALL PUTY IEC NO    AZLPM3629D S B NO   348795 0   DT  29 06 2020 INVOICE NO  EXP 1002  DT   23 06   2020 TOTAL GROSS WT  27 99 0 MTS TOTAL NET WT  27 875 MTS   arihantmineralsindi  a gmail com FREIGHT PREPAI D</v>
          </cell>
          <cell r="P1572" t="str">
            <v>Pend</v>
          </cell>
          <cell r="Q1572" t="str">
            <v>KE</v>
          </cell>
          <cell r="R1572" t="str">
            <v>IN</v>
          </cell>
          <cell r="S1572" t="str">
            <v>2. 4 TO 9 DAYS</v>
          </cell>
          <cell r="T1572" t="str">
            <v>PENDING DECLARATION</v>
          </cell>
        </row>
        <row r="1573">
          <cell r="A1573" t="str">
            <v>MRKU3000311</v>
          </cell>
          <cell r="B1573">
            <v>40</v>
          </cell>
          <cell r="C1573">
            <v>44062</v>
          </cell>
          <cell r="D1573">
            <v>7</v>
          </cell>
          <cell r="E1573" t="str">
            <v>204235031</v>
          </cell>
          <cell r="F1573" t="str">
            <v>ICDN</v>
          </cell>
          <cell r="G1573" t="str">
            <v>A1C/36/02/2</v>
          </cell>
          <cell r="H1573" t="str">
            <v>2020</v>
          </cell>
          <cell r="I1573" t="str">
            <v>ICD</v>
          </cell>
          <cell r="J1573">
            <v>227178</v>
          </cell>
          <cell r="K1573" t="str">
            <v>KENYA BREWERIES LIMITED</v>
          </cell>
          <cell r="L1573" t="str">
            <v>ACCELER GLOBAL LOGISTICS LIMITED</v>
          </cell>
          <cell r="M1573">
            <v>44061.337071759262</v>
          </cell>
          <cell r="N1573" t="str">
            <v>Pend</v>
          </cell>
          <cell r="O1573" t="str">
            <v>6X40  HC FCL CONTAINER CONTAINING  ALUMINIUM BEVERAGE CANS 500 ML WITH EASY OPEN  ENDS  OTHER ALUMINIUM CONTAINERS  N S E    EMPTY CAN GUINN ESS  500ML  202 DIA WITH ENDS   MADE WITH ALUMINIUM COIL - HS CODE  76 12 90 90   CANS GUINNESS 500ML  506478 PCS   CDL LIDS GOLD ENDS  50647 8 PCS   INVOICE NO  EXP  088  2020-21  DT  01 08 2020  SB NO   4227048DT  01 08 2020  IDF NO  E2007370852  PIN NO  P000593584F   410 221 PH NO  91-022-30911300 FAX 91-022-27402812    INTRANSIT TO ICD EMBAKASI  NAIROBI</v>
          </cell>
          <cell r="P1573" t="str">
            <v>C4</v>
          </cell>
          <cell r="Q1573" t="str">
            <v>KE</v>
          </cell>
          <cell r="R1573" t="str">
            <v>IN</v>
          </cell>
          <cell r="S1573" t="str">
            <v>2. 4 TO 9 DAYS</v>
          </cell>
          <cell r="T1573" t="str">
            <v>RELEASE PROCESS</v>
          </cell>
        </row>
        <row r="1574">
          <cell r="A1574" t="str">
            <v>SUDU6563818</v>
          </cell>
          <cell r="B1574">
            <v>40</v>
          </cell>
          <cell r="C1574">
            <v>44062</v>
          </cell>
          <cell r="D1574">
            <v>7</v>
          </cell>
          <cell r="E1574" t="str">
            <v>204236812</v>
          </cell>
          <cell r="F1574" t="str">
            <v>ICDN</v>
          </cell>
          <cell r="G1574" t="str">
            <v>A1C/36/06/3</v>
          </cell>
          <cell r="H1574" t="str">
            <v>2020</v>
          </cell>
          <cell r="I1574" t="str">
            <v>ICD</v>
          </cell>
          <cell r="J1574">
            <v>227181</v>
          </cell>
          <cell r="K1574" t="str">
            <v>KENYA BREWERIES LIMITED</v>
          </cell>
          <cell r="L1574" t="str">
            <v>ACCELER GLOBAL LOGISTICS LIMITED</v>
          </cell>
          <cell r="M1574">
            <v>44061.383113425924</v>
          </cell>
          <cell r="N1574">
            <v>44068.778240740743</v>
          </cell>
          <cell r="O1574" t="str">
            <v>6X40  HC FCL CONTAINER CONTAINING  ALUMINIUM BEVERAGE CANS 500 ML WITH EASY OPEN  ENDS  OTHER ALUMINIUM CONTAINERS  N S E    EMPTY CANS GUIN NESS  500ML  202 DIA WITH ENDS   MADE WITH ALUMINIUM COIL - HS CODE  7 612 90 90   CANS GUINNESS 500ML  504922PCS   CDL LIDS GOLD ENDS  50492 2  PCS   INVOICE NO  EXP  089  2020-21  DT  01 08 2020  SB NO  4227050DT   01 08 2020  IDF NO  E2007370852  PIN NO  P000593584F   410 221 PH NO  91-022-30911300 FAX 91-022-27402812    INTRANSIT TO ICD EMBAKAS I NAIROBI</v>
          </cell>
          <cell r="P1574" t="str">
            <v>C4</v>
          </cell>
          <cell r="Q1574" t="str">
            <v>KE</v>
          </cell>
          <cell r="R1574" t="str">
            <v>IN</v>
          </cell>
          <cell r="S1574" t="str">
            <v>2. 4 TO 9 DAYS</v>
          </cell>
          <cell r="T1574" t="str">
            <v>RELEASED BUT IN YARD</v>
          </cell>
        </row>
        <row r="1575">
          <cell r="A1575" t="str">
            <v>TEMU6391947</v>
          </cell>
          <cell r="B1575">
            <v>40</v>
          </cell>
          <cell r="C1575">
            <v>44062</v>
          </cell>
          <cell r="D1575">
            <v>7</v>
          </cell>
          <cell r="E1575" t="str">
            <v>599736137</v>
          </cell>
          <cell r="F1575" t="str">
            <v>ICDN</v>
          </cell>
          <cell r="G1575" t="str">
            <v>A1A/74/04/2</v>
          </cell>
          <cell r="H1575">
            <v>0</v>
          </cell>
          <cell r="I1575">
            <v>0</v>
          </cell>
          <cell r="J1575">
            <v>0</v>
          </cell>
          <cell r="K1575" t="str">
            <v>Pend</v>
          </cell>
          <cell r="L1575" t="str">
            <v>Pend</v>
          </cell>
          <cell r="M1575" t="str">
            <v>Pend</v>
          </cell>
          <cell r="N1575" t="str">
            <v>Pend</v>
          </cell>
          <cell r="O1575" t="str">
            <v>1 X 40FT CONTAINER SAID TO CONTAIN 22 BOXES   CONTAINING 9 SCREENS IN EAC  H BOX   OF USED LED SCREENS   AND 1 BOX OF USED CONNECTING CABLES GROSS WEIGHT  12 650 KGS  NET WEIGHT  10 350 KGS  NXP  XG20200007018 461</v>
          </cell>
          <cell r="P1575" t="str">
            <v>Pend</v>
          </cell>
          <cell r="Q1575" t="str">
            <v>KE</v>
          </cell>
          <cell r="R1575" t="str">
            <v>NG</v>
          </cell>
          <cell r="S1575" t="str">
            <v>2. 4 TO 9 DAYS</v>
          </cell>
          <cell r="T1575" t="str">
            <v>PENDING DECLARATION</v>
          </cell>
        </row>
        <row r="1576">
          <cell r="A1576" t="str">
            <v>DFSU1263290</v>
          </cell>
          <cell r="B1576">
            <v>20</v>
          </cell>
          <cell r="C1576">
            <v>44062</v>
          </cell>
          <cell r="D1576">
            <v>7</v>
          </cell>
          <cell r="E1576" t="str">
            <v>EPIRINDMUM212098</v>
          </cell>
          <cell r="F1576" t="str">
            <v>ICDN</v>
          </cell>
          <cell r="G1576" t="str">
            <v>A1B/49/04/2</v>
          </cell>
          <cell r="H1576" t="str">
            <v>2020</v>
          </cell>
          <cell r="I1576" t="str">
            <v>ICD</v>
          </cell>
          <cell r="J1576">
            <v>227558</v>
          </cell>
          <cell r="K1576" t="str">
            <v>BRENNTAG KENYA LIMITED</v>
          </cell>
          <cell r="L1576" t="str">
            <v>MURANGA FORWARDERS LTD</v>
          </cell>
          <cell r="M1576">
            <v>44060.513402777775</v>
          </cell>
          <cell r="N1576" t="str">
            <v>Pend</v>
          </cell>
          <cell r="O1576" t="str">
            <v>1 X STANDARD 20  CONTAINER SAID TO CONTAIN TOTAL   20 PALLETS   20 PALLETS CONTAINING 80 DRUMS   HS CODE   39051290 PIDIVYL GHS  P  240 KG  IDF NO  NO E2007360626 INVOICE NO  90021994-1 DT  20 07 2020 TOTAL GROSS WT   20424 000 KGS TOTAL NET WT   19200 000 KGS SB NO  4062239 DT  25 07 2020 GOODS IN TRANSIT TO ICD EMBAKASI MERCHANT HAULAGE</v>
          </cell>
          <cell r="P1576" t="str">
            <v>C4</v>
          </cell>
          <cell r="Q1576" t="str">
            <v>KE</v>
          </cell>
          <cell r="R1576" t="str">
            <v>IN</v>
          </cell>
          <cell r="S1576" t="str">
            <v>2. 4 TO 9 DAYS</v>
          </cell>
          <cell r="T1576" t="str">
            <v>RELEASE PROCESS</v>
          </cell>
        </row>
        <row r="1577">
          <cell r="A1577" t="str">
            <v>EITU0257456</v>
          </cell>
          <cell r="B1577">
            <v>20</v>
          </cell>
          <cell r="C1577">
            <v>44062</v>
          </cell>
          <cell r="D1577">
            <v>7</v>
          </cell>
          <cell r="E1577" t="str">
            <v>142052203427</v>
          </cell>
          <cell r="F1577" t="str">
            <v>ICDN</v>
          </cell>
          <cell r="G1577" t="str">
            <v>A1B/11/05/1</v>
          </cell>
          <cell r="H1577" t="str">
            <v>2020</v>
          </cell>
          <cell r="I1577" t="str">
            <v>ICD</v>
          </cell>
          <cell r="J1577">
            <v>229335</v>
          </cell>
          <cell r="K1577" t="str">
            <v>MOIBEN CONNECTIONS LIMITED</v>
          </cell>
          <cell r="L1577" t="str">
            <v>SUPERSONIC CLEARING AND FORWARDING SERVI</v>
          </cell>
          <cell r="M1577" t="str">
            <v>Pend</v>
          </cell>
          <cell r="N1577" t="str">
            <v>Pend</v>
          </cell>
          <cell r="O1577" t="str">
            <v>GLYPHOSATE AMMONIUM SALT 360G LSHUT DOWN 360 SL 0 5L SHUT DOWN 360 SL  1L SHUT DOWN 360 SL 5L SHUT DOWN 360 SL 20L AS PER PI NO  ZY2020-00923 DATED 03 03 2020TRADE TERM  CFR MOMBASAPORT  KENYA INCOTERMS 2020 N M GLYPHOSATE AMMONIUM SALT 360G L SHUT DOWN 360 SL 0 5L  SHUT DOWN 360 SL 1L  SHUT DOWN 360 SL 5L  SHUT DOWN 360 SL 20L  AS PER PI NO  ZY2020-00923 DATED 03 03 2020 TRADE TERM  CFR MOMBASA PORT  KENYA INCOTERMS 2020  LC NO  OLCF000006620 IDF NUMBER  E2005333103 FREIGHT PREPAID MOMBASA KENYA INFO MOIBENCONNECTIONS COM</v>
          </cell>
          <cell r="P1577" t="str">
            <v>C4</v>
          </cell>
          <cell r="Q1577" t="str">
            <v>KE</v>
          </cell>
          <cell r="R1577" t="str">
            <v>CN</v>
          </cell>
          <cell r="S1577" t="str">
            <v>2. 4 TO 9 DAYS</v>
          </cell>
          <cell r="T1577" t="str">
            <v>PENDING DPC</v>
          </cell>
        </row>
        <row r="1578">
          <cell r="A1578" t="str">
            <v>TCNU1125939</v>
          </cell>
          <cell r="B1578">
            <v>40</v>
          </cell>
          <cell r="C1578">
            <v>44062</v>
          </cell>
          <cell r="D1578">
            <v>7</v>
          </cell>
          <cell r="E1578" t="str">
            <v>203964866</v>
          </cell>
          <cell r="F1578" t="str">
            <v>ICDN</v>
          </cell>
          <cell r="G1578" t="str">
            <v>A1D/50/02/1</v>
          </cell>
          <cell r="H1578" t="str">
            <v>2020</v>
          </cell>
          <cell r="I1578" t="str">
            <v>ICD</v>
          </cell>
          <cell r="J1578">
            <v>227437</v>
          </cell>
          <cell r="K1578" t="str">
            <v>HAYAT KIMYA KENYA HYGIENIC PRODUCTS LIMI</v>
          </cell>
          <cell r="L1578" t="str">
            <v>DHL GLOBAL FORWARDING KENYA LIMITED</v>
          </cell>
          <cell r="M1578" t="str">
            <v>Pend</v>
          </cell>
          <cell r="N1578" t="str">
            <v>Pend</v>
          </cell>
          <cell r="O1578" t="str">
            <v>BABY DIAPERS  INVOICE NUMBER  9028003418   FWD DETAILS   TRANSTAS GLOB AL LOGISTICS    INTRANSIT TO ICD EMBAKASI NAIROBI</v>
          </cell>
          <cell r="P1578" t="str">
            <v>C4</v>
          </cell>
          <cell r="Q1578" t="str">
            <v>KE</v>
          </cell>
          <cell r="R1578" t="str">
            <v>EG</v>
          </cell>
          <cell r="S1578" t="str">
            <v>2. 4 TO 9 DAYS</v>
          </cell>
          <cell r="T1578" t="str">
            <v>PENDING DPC</v>
          </cell>
        </row>
        <row r="1579">
          <cell r="A1579" t="str">
            <v>MSKU8702987</v>
          </cell>
          <cell r="B1579">
            <v>40</v>
          </cell>
          <cell r="C1579">
            <v>44062</v>
          </cell>
          <cell r="D1579">
            <v>7</v>
          </cell>
          <cell r="E1579" t="str">
            <v>203677146</v>
          </cell>
          <cell r="F1579" t="str">
            <v>ICDN</v>
          </cell>
          <cell r="G1579" t="str">
            <v>A1C/80/05/2</v>
          </cell>
          <cell r="H1579">
            <v>0</v>
          </cell>
          <cell r="I1579">
            <v>0</v>
          </cell>
          <cell r="J1579">
            <v>0</v>
          </cell>
          <cell r="K1579" t="str">
            <v>Pend</v>
          </cell>
          <cell r="L1579" t="str">
            <v>Pend</v>
          </cell>
          <cell r="M1579" t="str">
            <v>Pend</v>
          </cell>
          <cell r="N1579" t="str">
            <v>Pend</v>
          </cell>
          <cell r="O1579" t="str">
            <v>MACHINERY AND ELETRIC EQUIPMENT    INTRANSIT TO ICD EMBAKASI NAIROBI</v>
          </cell>
          <cell r="P1579" t="str">
            <v>Pend</v>
          </cell>
          <cell r="Q1579" t="str">
            <v>KE</v>
          </cell>
          <cell r="R1579" t="str">
            <v>PT</v>
          </cell>
          <cell r="S1579" t="str">
            <v>2. 4 TO 9 DAYS</v>
          </cell>
          <cell r="T1579" t="str">
            <v>PENDING DECLARATION</v>
          </cell>
        </row>
        <row r="1580">
          <cell r="A1580" t="str">
            <v>MRSU3708406</v>
          </cell>
          <cell r="B1580">
            <v>40</v>
          </cell>
          <cell r="C1580">
            <v>44062</v>
          </cell>
          <cell r="D1580">
            <v>7</v>
          </cell>
          <cell r="E1580" t="str">
            <v>203921139</v>
          </cell>
          <cell r="F1580" t="str">
            <v>ICDN</v>
          </cell>
          <cell r="G1580" t="str">
            <v>CFS1C</v>
          </cell>
          <cell r="H1580" t="str">
            <v>2020</v>
          </cell>
          <cell r="I1580" t="str">
            <v>ICD</v>
          </cell>
          <cell r="J1580">
            <v>227411</v>
          </cell>
          <cell r="K1580" t="str">
            <v>HAYAT KIMYA KENYA HYGIENIC PRODUCTS LIMI</v>
          </cell>
          <cell r="L1580" t="str">
            <v>DHL GLOBAL FORWARDING KENYA LIMITED</v>
          </cell>
          <cell r="M1580" t="str">
            <v>Pend</v>
          </cell>
          <cell r="N1580" t="str">
            <v>Pend</v>
          </cell>
          <cell r="O1580" t="str">
            <v>BABY DIAPERS  FWD DETAILS   TRANS GLOBAL LOGISTICS  INVOICE NUMBER   9 028003412    INTRANSIT TO ICD EMBAKASI NAIROBI</v>
          </cell>
          <cell r="P1580" t="str">
            <v>C4</v>
          </cell>
          <cell r="Q1580" t="str">
            <v>KE</v>
          </cell>
          <cell r="R1580" t="str">
            <v>EG</v>
          </cell>
          <cell r="S1580" t="str">
            <v>2. 4 TO 9 DAYS</v>
          </cell>
          <cell r="T1580" t="str">
            <v>PENDING DPC</v>
          </cell>
        </row>
        <row r="1581">
          <cell r="A1581" t="str">
            <v>UETU5918541</v>
          </cell>
          <cell r="B1581">
            <v>40</v>
          </cell>
          <cell r="C1581">
            <v>44062</v>
          </cell>
          <cell r="D1581">
            <v>7</v>
          </cell>
          <cell r="E1581" t="str">
            <v>204040758</v>
          </cell>
          <cell r="F1581" t="str">
            <v>ICDN</v>
          </cell>
          <cell r="G1581" t="str">
            <v>A1D/76/04/3</v>
          </cell>
          <cell r="H1581" t="str">
            <v>2020</v>
          </cell>
          <cell r="I1581" t="str">
            <v>ICD</v>
          </cell>
          <cell r="J1581">
            <v>228864</v>
          </cell>
          <cell r="K1581" t="str">
            <v>ELYS CHEMICAL INDUSTRIES LTD</v>
          </cell>
          <cell r="L1581" t="str">
            <v>K B FREIGHTERS LIMITED</v>
          </cell>
          <cell r="M1581" t="str">
            <v>Pend</v>
          </cell>
          <cell r="N1581" t="str">
            <v>Pend</v>
          </cell>
          <cell r="O1581" t="str">
            <v>2 X 40 HC FCL CONTAINERS CONTAINING  -  TOTAL 4 000  PAC  EMPTY GLASS BOTTLES  ---------------------------------------      4 000 PAC 100 ML HEXT -DS120  QUANTITY  4 80 000 PCS  H S  CODE NO  7010 9000  S BILL NOS    3978173    3976561 DATED  21 07 2020  TOTAL GROSS WEIGHT    49  680 000 KGS  TOTAL NET WEIGHT   48 000 000 KGS  FREIGHT PREPAID    INTRANSIT TO ICD EMBAKASI NAIROBI</v>
          </cell>
          <cell r="P1581" t="str">
            <v>C4</v>
          </cell>
          <cell r="Q1581" t="str">
            <v>KE</v>
          </cell>
          <cell r="R1581" t="str">
            <v>IN</v>
          </cell>
          <cell r="S1581" t="str">
            <v>2. 4 TO 9 DAYS</v>
          </cell>
          <cell r="T1581" t="str">
            <v>PENDING DPC</v>
          </cell>
        </row>
        <row r="1582">
          <cell r="A1582" t="str">
            <v>PONU7519837</v>
          </cell>
          <cell r="B1582">
            <v>40</v>
          </cell>
          <cell r="C1582">
            <v>44062</v>
          </cell>
          <cell r="D1582">
            <v>7</v>
          </cell>
          <cell r="E1582" t="str">
            <v>204235031</v>
          </cell>
          <cell r="F1582" t="str">
            <v>ICDN</v>
          </cell>
          <cell r="G1582" t="str">
            <v>A1D/18/02/1</v>
          </cell>
          <cell r="H1582" t="str">
            <v>2020</v>
          </cell>
          <cell r="I1582" t="str">
            <v>ICD</v>
          </cell>
          <cell r="J1582">
            <v>227178</v>
          </cell>
          <cell r="K1582" t="str">
            <v>KENYA BREWERIES LIMITED</v>
          </cell>
          <cell r="L1582" t="str">
            <v>ACCELER GLOBAL LOGISTICS LIMITED</v>
          </cell>
          <cell r="M1582">
            <v>44061.337071759262</v>
          </cell>
          <cell r="N1582" t="str">
            <v>Pend</v>
          </cell>
          <cell r="O1582" t="str">
            <v>6X40  HC FCL CONTAINER CONTAINING  ALUMINIUM BEVERAGE CANS 500 ML WITH EASY OPEN  ENDS  OTHER ALUMINIUM CONTAINERS  N S E    EMPTY CAN GUINN ESS  500ML  202 DIA WITH ENDS   MADE WITH ALUMINIUM COIL - HS CODE  76 12 90 90   CANS GUINNESS 500ML  506478 PCS   CDL LIDS GOLD ENDS  50647 8 PCS   INVOICE NO  EXP  088  2020-21  DT  01 08 2020  SB NO   4227048DT  01 08 2020  IDF NO  E2007370852  PIN NO  P000593584F   410 221 PH NO  91-022-30911300 FAX 91-022-27402812    INTRANSIT TO ICD EMBAKASI  NAIROBI</v>
          </cell>
          <cell r="P1582" t="str">
            <v>C4</v>
          </cell>
          <cell r="Q1582" t="str">
            <v>KE</v>
          </cell>
          <cell r="R1582" t="str">
            <v>IN</v>
          </cell>
          <cell r="S1582" t="str">
            <v>2. 4 TO 9 DAYS</v>
          </cell>
          <cell r="T1582" t="str">
            <v>RELEASE PROCESS</v>
          </cell>
        </row>
        <row r="1583">
          <cell r="A1583" t="str">
            <v>MSKU6700373</v>
          </cell>
          <cell r="B1583">
            <v>40</v>
          </cell>
          <cell r="C1583">
            <v>44062</v>
          </cell>
          <cell r="D1583">
            <v>7</v>
          </cell>
          <cell r="E1583" t="str">
            <v>607162941</v>
          </cell>
          <cell r="F1583" t="str">
            <v>ICDN</v>
          </cell>
          <cell r="G1583" t="str">
            <v>A1D/58/05/3</v>
          </cell>
          <cell r="H1583" t="str">
            <v>2020</v>
          </cell>
          <cell r="I1583" t="str">
            <v>ICD</v>
          </cell>
          <cell r="J1583">
            <v>227598</v>
          </cell>
          <cell r="K1583" t="str">
            <v>ATLAS COPCO EASTERN AFRICA LTD</v>
          </cell>
          <cell r="L1583" t="str">
            <v>FREIGHT FORWARDERS KENYA LIMITED</v>
          </cell>
          <cell r="M1583" t="str">
            <v>Pend</v>
          </cell>
          <cell r="N1583" t="str">
            <v>Pend</v>
          </cell>
          <cell r="O1583" t="str">
            <v>M70491   1 PALLET   73110099 CONTAINER FOR COMPRESSED GAS      TARRA 2 0KG M75414   6 CASE   2 PALLET FOIL   2 PALLET   73110099 ARTICLES OF IRON AND STEEL   34031980 LUBRICATING PREPARATIONS      TARRA 588 76KG M78709   8 PALLET   73110099 ARTICLES OF IRON AND STEEL      TARRA 120 KG</v>
          </cell>
          <cell r="P1583" t="str">
            <v>C4</v>
          </cell>
          <cell r="Q1583" t="str">
            <v>KE</v>
          </cell>
          <cell r="R1583" t="str">
            <v>BE</v>
          </cell>
          <cell r="S1583" t="str">
            <v>2. 4 TO 9 DAYS</v>
          </cell>
          <cell r="T1583" t="str">
            <v>PENDING DPC</v>
          </cell>
        </row>
        <row r="1584">
          <cell r="A1584" t="str">
            <v>PONU7548136</v>
          </cell>
          <cell r="B1584">
            <v>40</v>
          </cell>
          <cell r="C1584">
            <v>44062</v>
          </cell>
          <cell r="D1584">
            <v>7</v>
          </cell>
          <cell r="E1584" t="str">
            <v>204236592</v>
          </cell>
          <cell r="F1584" t="str">
            <v>ICDN</v>
          </cell>
          <cell r="G1584" t="str">
            <v>A1C/74/04/2</v>
          </cell>
          <cell r="H1584" t="str">
            <v>2020</v>
          </cell>
          <cell r="I1584" t="str">
            <v>ICD</v>
          </cell>
          <cell r="J1584">
            <v>227170</v>
          </cell>
          <cell r="K1584" t="str">
            <v>KENYA BREWERIES LIMITED</v>
          </cell>
          <cell r="L1584" t="str">
            <v>ACCELER GLOBAL LOGISTICS LIMITED</v>
          </cell>
          <cell r="M1584">
            <v>44061.379861111112</v>
          </cell>
          <cell r="N1584">
            <v>44068.771215277775</v>
          </cell>
          <cell r="O1584" t="str">
            <v>4X40  HC FCL CONTAINER CONTAINING  ALUMINIUM BEVERAGE CANS 500 ML WITH EASY OPEN  ENDS  OTHER ALUMINIUM CONTAINERS  N S E    EMPTY CANS TUSK ER MALT  500ML  202 DIA WITH ENDS   MADE WITH ALUMINIUM COIL - HS CODE 7612 90 90   CANS TUSKER MALT  500ML  337263 PCS   CDL LIDS GOLD END S  337263 PCS   INVOICE NO  EXP  085   2020-21  DT  30 07 2020  SB NO4179326 DT  30 07 2020  IDF NO  E2007366143  PIN NO  P000593584F   41 0 221 PH NO  91-022-30911300 FAX 91-022-27402812    INTRANSIT TO ICD E MBAKASI NAIROBI</v>
          </cell>
          <cell r="P1584" t="str">
            <v>C4</v>
          </cell>
          <cell r="Q1584" t="str">
            <v>KE</v>
          </cell>
          <cell r="R1584" t="str">
            <v>IN</v>
          </cell>
          <cell r="S1584" t="str">
            <v>2. 4 TO 9 DAYS</v>
          </cell>
          <cell r="T1584" t="str">
            <v>RELEASED BUT IN YARD</v>
          </cell>
        </row>
        <row r="1585">
          <cell r="A1585" t="str">
            <v>HASU4506420</v>
          </cell>
          <cell r="B1585">
            <v>40</v>
          </cell>
          <cell r="C1585">
            <v>44062</v>
          </cell>
          <cell r="D1585">
            <v>7</v>
          </cell>
          <cell r="E1585" t="str">
            <v>204235031</v>
          </cell>
          <cell r="F1585" t="str">
            <v>ICDN</v>
          </cell>
          <cell r="G1585" t="str">
            <v>A1C/80/02/2</v>
          </cell>
          <cell r="H1585" t="str">
            <v>2020</v>
          </cell>
          <cell r="I1585" t="str">
            <v>ICD</v>
          </cell>
          <cell r="J1585">
            <v>227178</v>
          </cell>
          <cell r="K1585" t="str">
            <v>KENYA BREWERIES LIMITED</v>
          </cell>
          <cell r="L1585" t="str">
            <v>ACCELER GLOBAL LOGISTICS LIMITED</v>
          </cell>
          <cell r="M1585">
            <v>44061.337071759262</v>
          </cell>
          <cell r="N1585" t="str">
            <v>Pend</v>
          </cell>
          <cell r="O1585" t="str">
            <v>6X40  HC FCL CONTAINER CONTAINING  ALUMINIUM BEVERAGE CANS 500 ML WITH EASY OPEN  ENDS  OTHER ALUMINIUM CONTAINERS  N S E    EMPTY CAN GUINN ESS  500ML  202 DIA WITH ENDS   MADE WITH ALUMINIUM COIL - HS CODE  76 12 90 90   CANS GUINNESS 500ML  506478 PCS   CDL LIDS GOLD ENDS  50647 8 PCS   INVOICE NO  EXP  088  2020-21  DT  01 08 2020  SB NO   4227048DT  01 08 2020  IDF NO  E2007370852  PIN NO  P000593584F   410 221 PH NO  91-022-30911300 FAX 91-022-27402812    INTRANSIT TO ICD EMBAKASI  NAIROBI</v>
          </cell>
          <cell r="P1585" t="str">
            <v>C4</v>
          </cell>
          <cell r="Q1585" t="str">
            <v>KE</v>
          </cell>
          <cell r="R1585" t="str">
            <v>IN</v>
          </cell>
          <cell r="S1585" t="str">
            <v>2. 4 TO 9 DAYS</v>
          </cell>
          <cell r="T1585" t="str">
            <v>RELEASE PROCESS</v>
          </cell>
        </row>
        <row r="1586">
          <cell r="A1586" t="str">
            <v>EGHU3766184</v>
          </cell>
          <cell r="B1586">
            <v>20</v>
          </cell>
          <cell r="C1586">
            <v>44062</v>
          </cell>
          <cell r="D1586">
            <v>7</v>
          </cell>
          <cell r="E1586" t="str">
            <v>142052203427</v>
          </cell>
          <cell r="F1586" t="str">
            <v>ICDN</v>
          </cell>
          <cell r="G1586" t="str">
            <v>M2A/37/03/2</v>
          </cell>
          <cell r="H1586" t="str">
            <v>2020</v>
          </cell>
          <cell r="I1586" t="str">
            <v>ICD</v>
          </cell>
          <cell r="J1586">
            <v>229335</v>
          </cell>
          <cell r="K1586" t="str">
            <v>MOIBEN CONNECTIONS LIMITED</v>
          </cell>
          <cell r="L1586" t="str">
            <v>SUPERSONIC CLEARING AND FORWARDING SERVI</v>
          </cell>
          <cell r="M1586" t="str">
            <v>Pend</v>
          </cell>
          <cell r="N1586" t="str">
            <v>Pend</v>
          </cell>
          <cell r="O1586" t="str">
            <v>GLYPHOSATE AMMONIUM SALT 360G LSHUT DOWN 360 SL 0 5L SHUT DOWN 360 SL  1L SHUT DOWN 360 SL 5L SHUT DOWN 360 SL 20L AS PER PI NO  ZY2020-00923 DATED 03 03 2020TRADE TERM  CFR MOMBASAPORT  KENYA INCOTERMS 2020 N M GLYPHOSATE AMMONIUM SALT 360G L SHUT DOWN 360 SL 0 5L  SHUT DOWN 360 SL 1L  SHUT DOWN 360 SL 5L  SHUT DOWN 360 SL 20L  AS PER PI NO  ZY2020-00923 DATED 03 03 2020 TRADE TERM  CFR MOMBASA PORT  KENYA INCOTERMS 2020  LC NO  OLCF000006620 IDF NUMBER  E2005333103 FREIGHT PREPAID MOMBASA KENYA INFO MOIBENCONNECTIONS COM</v>
          </cell>
          <cell r="P1586" t="str">
            <v>C4</v>
          </cell>
          <cell r="Q1586" t="str">
            <v>KE</v>
          </cell>
          <cell r="R1586" t="str">
            <v>CN</v>
          </cell>
          <cell r="S1586" t="str">
            <v>2. 4 TO 9 DAYS</v>
          </cell>
          <cell r="T1586" t="str">
            <v>PENDING DPC</v>
          </cell>
        </row>
        <row r="1587">
          <cell r="A1587" t="str">
            <v>PONU7938469</v>
          </cell>
          <cell r="B1587">
            <v>40</v>
          </cell>
          <cell r="C1587">
            <v>44062</v>
          </cell>
          <cell r="D1587">
            <v>7</v>
          </cell>
          <cell r="E1587" t="str">
            <v>203921248</v>
          </cell>
          <cell r="F1587" t="str">
            <v>ICDN</v>
          </cell>
          <cell r="G1587" t="str">
            <v>A1D/58/01/1</v>
          </cell>
          <cell r="H1587" t="str">
            <v>2020</v>
          </cell>
          <cell r="I1587" t="str">
            <v>ICD</v>
          </cell>
          <cell r="J1587">
            <v>227994</v>
          </cell>
          <cell r="K1587" t="str">
            <v>KNITKRAFT PRODUCTS LIMITED</v>
          </cell>
          <cell r="L1587" t="str">
            <v>INDUS LOGISTICS LIMITED</v>
          </cell>
          <cell r="M1587">
            <v>44064.566168981481</v>
          </cell>
          <cell r="N1587" t="str">
            <v>Pend</v>
          </cell>
          <cell r="O1587" t="str">
            <v>SUPER ABSORBENT POLYMER  FAVOR MAX 2000   AS PER PROFORMA INVOICE NO  6000829328 DATED 200615   INCOTERMS 2020  CFR MOMBASA PORT  KENYA  IDF NO E2006346837   LC NO  OTCIMPLC 284 20  HS CODE   390690  BIG BAG 1  000 KG  TOTAL BAGS - 20  TOTAL NET WEIGHT - 20 000 MT  TOTAL GROSS WEI GHT - 20 560 MT  FREIGHT PREPAID  FINAL PLACE OF DELIVERY - ICD  EMBAKASI ON OWNERS  ACCOUNT AND RISK     APPLICABLE FREE TIME 21 DAYS COMBI NED DETENTION   DEMURRAGE  AT  PORT OF DISCHARGE   PLACE OF DELIVERY</v>
          </cell>
          <cell r="P1587" t="str">
            <v>C4</v>
          </cell>
          <cell r="Q1587" t="str">
            <v>KE</v>
          </cell>
          <cell r="R1587" t="str">
            <v>ZA</v>
          </cell>
          <cell r="S1587" t="str">
            <v>2. 4 TO 9 DAYS</v>
          </cell>
          <cell r="T1587" t="str">
            <v>RELEASE PROCESS</v>
          </cell>
        </row>
        <row r="1588">
          <cell r="A1588" t="str">
            <v>UETU5034263</v>
          </cell>
          <cell r="B1588">
            <v>40</v>
          </cell>
          <cell r="C1588">
            <v>44062</v>
          </cell>
          <cell r="D1588">
            <v>7</v>
          </cell>
          <cell r="E1588" t="str">
            <v>204012433</v>
          </cell>
          <cell r="F1588" t="str">
            <v>ICDN</v>
          </cell>
          <cell r="G1588" t="str">
            <v>A2C/24/04/1</v>
          </cell>
          <cell r="H1588" t="str">
            <v>2020</v>
          </cell>
          <cell r="I1588" t="str">
            <v>MSA</v>
          </cell>
          <cell r="J1588">
            <v>7609234</v>
          </cell>
          <cell r="K1588" t="str">
            <v>SAMPE TRADERS</v>
          </cell>
          <cell r="L1588" t="str">
            <v>GREENTOP LOGISTICS LIMITED</v>
          </cell>
          <cell r="M1588">
            <v>44057.621053240742</v>
          </cell>
          <cell r="N1588" t="str">
            <v>Pend</v>
          </cell>
          <cell r="O1588" t="str">
            <v>SECURITY ALARM PRODUCTS--140CTNS  COMPUTER ACCESSORIES--140CTNS  PRINT ER PARTS--80CTNS  CURTAIN ACCESSORIES--240CTNS  LAMP FITTINGS--150CTNS PVC BOX--200CTNS  AUTO PART--72CTNS  IRON STAND--30CTNS  IRON SHEET- -3PALLETS</v>
          </cell>
          <cell r="P1588" t="str">
            <v>C4</v>
          </cell>
          <cell r="Q1588" t="str">
            <v>KE</v>
          </cell>
          <cell r="R1588" t="str">
            <v>CN</v>
          </cell>
          <cell r="S1588" t="str">
            <v>2. 4 TO 9 DAYS</v>
          </cell>
          <cell r="T1588" t="str">
            <v>RELEASE PROCESS</v>
          </cell>
        </row>
        <row r="1589">
          <cell r="A1589" t="str">
            <v>MSKU1861740</v>
          </cell>
          <cell r="B1589">
            <v>40</v>
          </cell>
          <cell r="C1589">
            <v>44062</v>
          </cell>
          <cell r="D1589">
            <v>7</v>
          </cell>
          <cell r="E1589" t="str">
            <v>203887227</v>
          </cell>
          <cell r="F1589" t="str">
            <v>ICDN</v>
          </cell>
          <cell r="G1589" t="str">
            <v>SHED1</v>
          </cell>
          <cell r="H1589" t="str">
            <v>2020</v>
          </cell>
          <cell r="I1589" t="str">
            <v>ICD</v>
          </cell>
          <cell r="J1589">
            <v>228558</v>
          </cell>
          <cell r="K1589" t="str">
            <v>GLEE HOTEL LIMITED</v>
          </cell>
          <cell r="L1589" t="str">
            <v>BESTFREIGHT CONVEYORS LIMITED</v>
          </cell>
          <cell r="M1589" t="str">
            <v>Pend</v>
          </cell>
          <cell r="N1589" t="str">
            <v>Pend</v>
          </cell>
          <cell r="O1589" t="str">
            <v>SUPPLY OF VARIOUS ELECTRIC CABLES AND ACCESSORIES    CFR MOMBASA   AS PER PROFORMA INVOICE NUMBER PROFORMA INV 20041005 DATED   28 04 2020 L C NO  OLCF000006020 AND IDF NO E2004323588   NET WEIGHT 115 984 00 KG   GROSS WEIGHT 123 634 00   KG   TOTAL NO OF DRUMS   63 PACKAGES HS CODE 854449</v>
          </cell>
          <cell r="P1589" t="str">
            <v>C4</v>
          </cell>
          <cell r="Q1589" t="str">
            <v>KE</v>
          </cell>
          <cell r="R1589" t="str">
            <v>EG</v>
          </cell>
          <cell r="S1589" t="str">
            <v>2. 4 TO 9 DAYS</v>
          </cell>
          <cell r="T1589" t="str">
            <v>PENDING DPC</v>
          </cell>
        </row>
        <row r="1590">
          <cell r="A1590" t="str">
            <v>FCIU3632942</v>
          </cell>
          <cell r="B1590">
            <v>20</v>
          </cell>
          <cell r="C1590">
            <v>44062</v>
          </cell>
          <cell r="D1590">
            <v>7</v>
          </cell>
          <cell r="E1590" t="str">
            <v>EPIRINDMUM212159</v>
          </cell>
          <cell r="F1590" t="str">
            <v>ICDN</v>
          </cell>
          <cell r="G1590" t="str">
            <v>M1B/15/02/1</v>
          </cell>
          <cell r="H1590" t="str">
            <v>2020</v>
          </cell>
          <cell r="I1590" t="str">
            <v>ICD</v>
          </cell>
          <cell r="J1590">
            <v>227160</v>
          </cell>
          <cell r="K1590" t="str">
            <v xml:space="preserve">PAN AFRICA TRANSFORMERS AND SWITCHGEARS </v>
          </cell>
          <cell r="L1590" t="str">
            <v>INDUS LOGISTICS LIMITED</v>
          </cell>
          <cell r="M1590">
            <v>44063.645740740743</v>
          </cell>
          <cell r="N1590" t="str">
            <v>Pend</v>
          </cell>
          <cell r="O1590" t="str">
            <v>2 X DV20 STC 2 FLEXI BAG ----------------- 2 FLEXI BAG TRANSFORMER OIL-UNINHIBITED AS PER PROFORMA INVOICE NO   EXP PRO 010 DATED 15TH MAY 2020 CFR MOMBASA KENYA IDF NO  E2005331314 L C NUMBER   002IMUL20075264 DATE OF ISSUE   200718 TH E L C ISSUING BANK NAME AND ADDRESS   PRIME BANK LTD  WESTLANDS  RIVERSIDE DRIVE  P O BOX 43825-00100 NAIROBI  KENYA SB NO   4105424 DATE   28-07-2020 HS CODE NO   2710 19 TOTAL NET WEIGHT   39 450 000 KGS TOTAL GROSS WEIGHT   39 660 000 KGS HOUSE HOUSE IN TRANSIT TO ICD EMBAKASI BY SGR-TBL 2ND NOTIFY PARTY   PRIME BANK LIMITED P O BOX 43825-00100 NAIROBI  KENYA 2 X DV20 STC 2 FLEXI BAG ----------------- 2 FLEXI BAG TRANSFORMER OIL-UNINHIBITED AS PER PROFORMA INVOICE NO   EXP PRO 010 DATED 15TH MAY 2020 CFR MOMBASA KENYA IDF NO  E2005331314 L C NUMBER   002IMUL20075264 DATE OF ISSUE   200718 TH E L C ISSUING BANK NAME AND ADDRESS   PRIME BANK LTD  WESTLANDS  RIVERSIDE DRIVE  P O BOX 43825-00100 NAIROBI  KENYA SB NO   4105424 DATE   28-07-2020 HS CODE NO   2710 19 TOTAL NET WEIGHT   39 450 000 KGS TOTAL GROSS WEIGHT   39 660 000 KGS HOUSE HOUSE IN TRANSIT TO ICD EMBAKASI BY SGR-TBL 2ND NOTIFY PARTY   PRIME BANK LIMITED  P O BOX 43825-00100  NAIROBI  KENYA</v>
          </cell>
          <cell r="P1590" t="str">
            <v>C4</v>
          </cell>
          <cell r="Q1590" t="str">
            <v>KE</v>
          </cell>
          <cell r="R1590" t="str">
            <v>IN</v>
          </cell>
          <cell r="S1590" t="str">
            <v>2. 4 TO 9 DAYS</v>
          </cell>
          <cell r="T1590" t="str">
            <v>RELEASE PROCESS</v>
          </cell>
        </row>
        <row r="1591">
          <cell r="A1591" t="str">
            <v>FCIU2729162</v>
          </cell>
          <cell r="B1591">
            <v>20</v>
          </cell>
          <cell r="C1591">
            <v>44062</v>
          </cell>
          <cell r="D1591">
            <v>7</v>
          </cell>
          <cell r="E1591" t="str">
            <v>MEDUMV368318</v>
          </cell>
          <cell r="F1591" t="str">
            <v>ICDN</v>
          </cell>
          <cell r="G1591" t="str">
            <v>M1B/15/03/1</v>
          </cell>
          <cell r="H1591" t="str">
            <v>2020</v>
          </cell>
          <cell r="I1591" t="str">
            <v>ICD</v>
          </cell>
          <cell r="J1591">
            <v>228933</v>
          </cell>
          <cell r="K1591" t="str">
            <v>TWIGA CHEMICAL INDUSTRIES LTD</v>
          </cell>
          <cell r="L1591" t="str">
            <v>CONVENTIONAL CARGO CONVEYORS LIMITED</v>
          </cell>
          <cell r="M1591" t="str">
            <v>Pend</v>
          </cell>
          <cell r="N1591" t="str">
            <v>Pend</v>
          </cell>
          <cell r="O1591" t="str">
            <v>PACKED IN HDPE BAGS OF 50  KG EACH 2 X 340 BAGS OF 50 KGS EACH  680 BAGS  COCON  UT SHELL POWDER  SIZE BSS  100 MESH  BUYER S ORDER NO  TMC 5190 2020 DT 10 02 20 20 INV NO CE004 20-21 DT 2 0 07 2020 IDF NO 20EMKIM00 0058840 DT 10 03 2020 SB N O 3957544 DT 21 07 2020 TO TAL NO OF PKGS  680 BAGS T OTAL GROSS WT  34150 00 KG S TOTAL NETT WT 34000 00 K GS SGS SEAL NOS B4180250   B4180251  TOTAL 14 DAYS FR EE TIME ON  LINE DEMURRAGE   DETENTION CHARGES FROM   DISCHARGE AT PORT OF DISC  HARGE  COCONUT SHELL POWDER</v>
          </cell>
          <cell r="P1591" t="str">
            <v>C4</v>
          </cell>
          <cell r="Q1591" t="str">
            <v>KE</v>
          </cell>
          <cell r="R1591" t="str">
            <v>IN</v>
          </cell>
          <cell r="S1591" t="str">
            <v>2. 4 TO 9 DAYS</v>
          </cell>
          <cell r="T1591" t="str">
            <v>PENDING DPC</v>
          </cell>
        </row>
        <row r="1592">
          <cell r="A1592" t="str">
            <v>ECMU1926349</v>
          </cell>
          <cell r="B1592">
            <v>20</v>
          </cell>
          <cell r="C1592">
            <v>44062</v>
          </cell>
          <cell r="D1592">
            <v>7</v>
          </cell>
          <cell r="E1592" t="str">
            <v>FSH0203340</v>
          </cell>
          <cell r="F1592" t="str">
            <v>ICDN</v>
          </cell>
          <cell r="G1592" t="str">
            <v>A2B/19/04/1</v>
          </cell>
          <cell r="H1592" t="str">
            <v>2020</v>
          </cell>
          <cell r="I1592" t="str">
            <v>ICD</v>
          </cell>
          <cell r="J1592">
            <v>226857</v>
          </cell>
          <cell r="K1592" t="str">
            <v>TILE AND CARPET CENTRE LIMITED</v>
          </cell>
          <cell r="L1592" t="str">
            <v>INDUS LOGISTICS LIMITED</v>
          </cell>
          <cell r="M1592">
            <v>44057.716168981482</v>
          </cell>
          <cell r="N1592" t="str">
            <v>Pend</v>
          </cell>
          <cell r="O1592" t="str">
            <v>PORCELAIN TILES HS CODE 69072290   EMAIL  SAMUELG-TILECENTRE COM FREIGHT PREPAID</v>
          </cell>
          <cell r="P1592" t="str">
            <v>C4</v>
          </cell>
          <cell r="Q1592" t="str">
            <v>KE</v>
          </cell>
          <cell r="R1592" t="str">
            <v>CN</v>
          </cell>
          <cell r="S1592" t="str">
            <v>2. 4 TO 9 DAYS</v>
          </cell>
          <cell r="T1592" t="str">
            <v>RELEASE PROCESS</v>
          </cell>
        </row>
        <row r="1593">
          <cell r="A1593" t="str">
            <v>GLDU9413897</v>
          </cell>
          <cell r="B1593">
            <v>20</v>
          </cell>
          <cell r="C1593">
            <v>44062</v>
          </cell>
          <cell r="D1593">
            <v>7</v>
          </cell>
          <cell r="E1593" t="str">
            <v>142001064055</v>
          </cell>
          <cell r="F1593" t="str">
            <v>ICDN</v>
          </cell>
          <cell r="G1593" t="str">
            <v>FIRE</v>
          </cell>
          <cell r="H1593" t="str">
            <v>2020</v>
          </cell>
          <cell r="I1593" t="str">
            <v>ICD</v>
          </cell>
          <cell r="J1593">
            <v>227602</v>
          </cell>
          <cell r="K1593" t="str">
            <v>PROSEL LIMITED</v>
          </cell>
          <cell r="L1593" t="str">
            <v>TOTAL PLUS BUREAU CO LTD</v>
          </cell>
          <cell r="M1593">
            <v>44061.598668981482</v>
          </cell>
          <cell r="N1593">
            <v>44068.629074074073</v>
          </cell>
          <cell r="O1593" t="str">
            <v>ALUMINIUM COMPOSITE PANEL  ADMIN PROSELLTD COMN M ALUMINIUM COMPOSITE PANEL   ADMIN PROSELLTD COM</v>
          </cell>
          <cell r="P1593" t="str">
            <v>C4</v>
          </cell>
          <cell r="Q1593" t="str">
            <v>KE</v>
          </cell>
          <cell r="R1593" t="str">
            <v>CN</v>
          </cell>
          <cell r="S1593" t="str">
            <v>2. 4 TO 9 DAYS</v>
          </cell>
          <cell r="T1593" t="str">
            <v>RELEASED BUT IN YARD</v>
          </cell>
        </row>
        <row r="1594">
          <cell r="A1594" t="str">
            <v>APZU3531416</v>
          </cell>
          <cell r="B1594">
            <v>20</v>
          </cell>
          <cell r="C1594">
            <v>44062</v>
          </cell>
          <cell r="D1594">
            <v>7</v>
          </cell>
          <cell r="E1594" t="str">
            <v>HBG1415902</v>
          </cell>
          <cell r="F1594" t="str">
            <v>ICDN</v>
          </cell>
          <cell r="G1594" t="str">
            <v>FIRE</v>
          </cell>
          <cell r="H1594">
            <v>0</v>
          </cell>
          <cell r="I1594">
            <v>0</v>
          </cell>
          <cell r="J1594">
            <v>0</v>
          </cell>
          <cell r="K1594" t="str">
            <v>Pend</v>
          </cell>
          <cell r="L1594" t="str">
            <v>Pend</v>
          </cell>
          <cell r="M1594" t="str">
            <v>Pend</v>
          </cell>
          <cell r="N1594" t="str">
            <v>Pend</v>
          </cell>
          <cell r="O1594" t="str">
            <v>ZSK 8 HEAD EMBROIDERY MACHINERY AS PER SALES QUOTES NO AN37947 DATED 200129  INCOTERMS 2010  CIF MOMBASA PORT  KENYA L C NO  CCBIMPLC 188 20 IDF NO  20MBAIM000083496 HS CODE  84479000    Mr  Rajesh Galot  PH +254 20298 4000 Email  arj-man-outt com Total 1 PALLET FREIGHT PREPAID</v>
          </cell>
          <cell r="P1594" t="str">
            <v>Pend</v>
          </cell>
          <cell r="Q1594" t="str">
            <v>KE</v>
          </cell>
          <cell r="R1594" t="str">
            <v>NL</v>
          </cell>
          <cell r="S1594" t="str">
            <v>2. 4 TO 9 DAYS</v>
          </cell>
          <cell r="T1594" t="str">
            <v>PENDING DECLARATION</v>
          </cell>
        </row>
        <row r="1595">
          <cell r="A1595" t="str">
            <v>HMCU9012722</v>
          </cell>
          <cell r="B1595">
            <v>40</v>
          </cell>
          <cell r="C1595">
            <v>44062</v>
          </cell>
          <cell r="D1595">
            <v>7</v>
          </cell>
          <cell r="E1595" t="str">
            <v>100050221104</v>
          </cell>
          <cell r="F1595" t="str">
            <v>ICDN</v>
          </cell>
          <cell r="G1595" t="str">
            <v>M2B/02/01/0</v>
          </cell>
          <cell r="H1595" t="str">
            <v>2020</v>
          </cell>
          <cell r="I1595" t="str">
            <v>ICD</v>
          </cell>
          <cell r="J1595">
            <v>228204</v>
          </cell>
          <cell r="K1595" t="str">
            <v>CAR AND GENERAL TRADING LIMITED</v>
          </cell>
          <cell r="L1595" t="str">
            <v>CAR AND GENERAL KENYA PLC</v>
          </cell>
          <cell r="M1595">
            <v>44062.807291666664</v>
          </cell>
          <cell r="N1595" t="str">
            <v>Pend</v>
          </cell>
          <cell r="O1595" t="str">
            <v>TOTAL 423 CASES ONLYCFR MOMBASA KENYA INCOTERMS 2020 PIAGGIO APE 3 WHE ELERS AS PER PROFORMAINVOICE NO 1920319974 DATED JUNE 13 2020IDF NO E2 006346645AND L C NO IMPLC07 1089 20 S BILL NO  3826733 DATE  15 07 202 0CARRIER S RESPONSIBILITY CEASES ATMOMBASA KILINDINI PORT  EMPTY RETUR NCAR AND GENERAL   TRADING   LIMITED  P O BOX 20001 -00200  NAIROBI  KENYA TOTAL 423 CASES ONLY CFR MOMBASA KENYA INCOTERMS 2020  PIAGGIO APE 3 WHEELERS AS PER PROFORMA INVOICE NO 1920319974 DATED JUNE 13 2020 IDF NO E2006346645 AND L C NO IMPLC07 1089 20  S BILL NO  3826733 DATE  15 07 2020 CARRIER SRESPONSIBILITY CEASES AT MOMBASA KILINDINI PORT  EMPTY RETURN TO OUR DESIGNATED INLAND EMPTY DEPOT IN MOMBASA IS UNDER FULL RESPONSIBILITY AND RISK OF MERCHANTS</v>
          </cell>
          <cell r="P1595" t="str">
            <v>C4</v>
          </cell>
          <cell r="Q1595" t="str">
            <v>KE</v>
          </cell>
          <cell r="R1595" t="str">
            <v>IN</v>
          </cell>
          <cell r="S1595" t="str">
            <v>2. 4 TO 9 DAYS</v>
          </cell>
          <cell r="T1595" t="str">
            <v>RELEASE PROCESS</v>
          </cell>
        </row>
        <row r="1596">
          <cell r="A1596" t="str">
            <v>APZU3227070</v>
          </cell>
          <cell r="B1596">
            <v>20</v>
          </cell>
          <cell r="C1596">
            <v>44062</v>
          </cell>
          <cell r="D1596">
            <v>7</v>
          </cell>
          <cell r="E1596" t="str">
            <v>NBCA090904</v>
          </cell>
          <cell r="F1596" t="str">
            <v>ICDN</v>
          </cell>
          <cell r="G1596" t="str">
            <v>CFS1</v>
          </cell>
          <cell r="H1596" t="str">
            <v>2020</v>
          </cell>
          <cell r="I1596" t="str">
            <v>ICD</v>
          </cell>
          <cell r="J1596">
            <v>228057</v>
          </cell>
          <cell r="K1596" t="str">
            <v>HYDROLAB LIMITED</v>
          </cell>
          <cell r="L1596" t="str">
            <v>GEMINI GLOBAL EXPRESS LIMITED</v>
          </cell>
          <cell r="M1596">
            <v>44068.607002314813</v>
          </cell>
          <cell r="N1596">
            <v>44068.70789351852</v>
          </cell>
          <cell r="O1596" t="str">
            <v>STEEL DOOR  7308300000 LAMINATED DOOR 4418200090 WATER DISPENSER 8517699000 VEDIO BELL 8516791000 FREIGHT PREPAID -PH 86-755-25160926 -FAX 86-755-25419568 --FAX 254724166663 --EMAIL BULLE-HYDROLAB CO KE --TAX PIN NO  P051145241Q ---EMAIL BULLE-HYDROLAB CO KE</v>
          </cell>
          <cell r="P1596" t="str">
            <v>C4</v>
          </cell>
          <cell r="Q1596" t="str">
            <v>KE</v>
          </cell>
          <cell r="R1596" t="str">
            <v>CN</v>
          </cell>
          <cell r="S1596" t="str">
            <v>2. 4 TO 9 DAYS</v>
          </cell>
          <cell r="T1596" t="str">
            <v>RELEASED BUT IN YARD</v>
          </cell>
        </row>
        <row r="1597">
          <cell r="A1597" t="str">
            <v>CLHU3958946</v>
          </cell>
          <cell r="B1597">
            <v>20</v>
          </cell>
          <cell r="C1597">
            <v>44062</v>
          </cell>
          <cell r="D1597">
            <v>7</v>
          </cell>
          <cell r="E1597" t="str">
            <v>EPIRINDMUM211948</v>
          </cell>
          <cell r="F1597" t="str">
            <v>ICDN</v>
          </cell>
          <cell r="G1597" t="str">
            <v>Pend</v>
          </cell>
          <cell r="H1597" t="str">
            <v>2020</v>
          </cell>
          <cell r="I1597" t="str">
            <v>ICD</v>
          </cell>
          <cell r="J1597">
            <v>225615</v>
          </cell>
          <cell r="K1597" t="str">
            <v>VESTA ENGINEERING LIMITED</v>
          </cell>
          <cell r="L1597" t="str">
            <v>AGILITY LOGISTICS LIMITED</v>
          </cell>
          <cell r="M1597">
            <v>44054.52140046296</v>
          </cell>
          <cell r="N1597">
            <v>44065.41983796296</v>
          </cell>
          <cell r="O1597" t="str">
            <v>1 X STANDARD 20  CONTAINER SAID TO CONTAIN TOTAL   8 PAGKAGES SUPPLY OF 30 KVA SILENT D G SET CUMMINS ENGINE WITH PANEL CH OVER ACCESSORIES SUPPLY OF 40 KVA SILENT D G SET CUMMINS ENGINE WITH PANEL  CH OVER ACCESSORIES SUPPLY OF 62 5 KVA S ILENT D G SET CUMMINS ENGINE WITH PANEL CH OVER ACCESSORIES SB NO  3898715 DATE   18 07 2020 HS CODE   85021100 NET WEIGHT   6549 00 KGS PRO  INVOICE NO  09 LEPL 2020-21 DT  16 07 2020 HOUSE HOUSE GOODS IN TRANSIT TO ICD EMBAKASI TBL</v>
          </cell>
          <cell r="P1597" t="str">
            <v>C4</v>
          </cell>
          <cell r="Q1597" t="str">
            <v>KE</v>
          </cell>
          <cell r="R1597" t="str">
            <v>IN</v>
          </cell>
          <cell r="S1597" t="str">
            <v>2. 4 TO 9 DAYS</v>
          </cell>
          <cell r="T1597" t="str">
            <v>RELEASED BUT IN YARD</v>
          </cell>
        </row>
        <row r="1598">
          <cell r="A1598" t="str">
            <v>DFSU2168126</v>
          </cell>
          <cell r="B1598">
            <v>20</v>
          </cell>
          <cell r="C1598">
            <v>44062</v>
          </cell>
          <cell r="D1598">
            <v>7</v>
          </cell>
          <cell r="E1598" t="str">
            <v>IBC0615604</v>
          </cell>
          <cell r="F1598" t="str">
            <v>ICDN</v>
          </cell>
          <cell r="G1598" t="str">
            <v>M2B/45/01/1</v>
          </cell>
          <cell r="H1598" t="str">
            <v>2020</v>
          </cell>
          <cell r="I1598" t="str">
            <v>ICD</v>
          </cell>
          <cell r="J1598">
            <v>224920</v>
          </cell>
          <cell r="K1598" t="str">
            <v>WESTLANDS TRADING LTD</v>
          </cell>
          <cell r="L1598" t="str">
            <v>BESTFAST CARGO (KENYA) LIMITED</v>
          </cell>
          <cell r="M1598">
            <v>44051.597939814812</v>
          </cell>
          <cell r="N1598" t="str">
            <v>Pend</v>
          </cell>
          <cell r="O1598" t="str">
            <v>FREIGHT PREPAID 37 932 JARS 12PAR OF OLIVES IN 3 161 CARTONS  G W  21 924 696 KG  HSC- 20057000 3 444 JARS 3 5 CYL OF CAPERS IN 287 CARTONS  G W  802 452 KG  HSC- 20059920 TOTAL NET WEIGHT  7091 760 KGS REF  P O  1-2020 SHIPPER DECLARES SALE TERMS CIF</v>
          </cell>
          <cell r="P1598" t="str">
            <v>C4</v>
          </cell>
          <cell r="Q1598" t="str">
            <v>KE</v>
          </cell>
          <cell r="R1598" t="str">
            <v>ES</v>
          </cell>
          <cell r="S1598" t="str">
            <v>2. 4 TO 9 DAYS</v>
          </cell>
          <cell r="T1598" t="str">
            <v>RELEASE PROCESS</v>
          </cell>
        </row>
        <row r="1599">
          <cell r="A1599" t="str">
            <v>MSKU0639316</v>
          </cell>
          <cell r="B1599">
            <v>40</v>
          </cell>
          <cell r="C1599">
            <v>44062</v>
          </cell>
          <cell r="D1599">
            <v>7</v>
          </cell>
          <cell r="E1599" t="str">
            <v>204016222</v>
          </cell>
          <cell r="F1599" t="str">
            <v>ICDN</v>
          </cell>
          <cell r="G1599" t="str">
            <v>SHED1</v>
          </cell>
          <cell r="H1599" t="str">
            <v>2020</v>
          </cell>
          <cell r="I1599" t="str">
            <v>ICD</v>
          </cell>
          <cell r="J1599">
            <v>228410</v>
          </cell>
          <cell r="K1599" t="str">
            <v>NUTCRACKER LIMITED</v>
          </cell>
          <cell r="L1599" t="str">
            <v>STRAIGHT LINE CARGO FORWARDERS LIMITED</v>
          </cell>
          <cell r="M1599" t="str">
            <v>Pend</v>
          </cell>
          <cell r="N1599" t="str">
            <v>Pend</v>
          </cell>
          <cell r="O1599" t="str">
            <v>MFM BAKERY INGREDIENTS  IMPLC02 1119 20 DATED 14 07 2020  IDF NO   E20 07359989  NET WEIGHT20625 KG    INTRANSIT TO ICD EMBAKASI NAIROBI</v>
          </cell>
          <cell r="P1599" t="str">
            <v>C4</v>
          </cell>
          <cell r="Q1599" t="str">
            <v>KE</v>
          </cell>
          <cell r="R1599" t="str">
            <v>JO</v>
          </cell>
          <cell r="S1599" t="str">
            <v>2. 4 TO 9 DAYS</v>
          </cell>
          <cell r="T1599" t="str">
            <v>PENDING DPC</v>
          </cell>
        </row>
        <row r="1600">
          <cell r="A1600" t="str">
            <v>MRKU5987210</v>
          </cell>
          <cell r="B1600">
            <v>40</v>
          </cell>
          <cell r="C1600">
            <v>44062</v>
          </cell>
          <cell r="D1600">
            <v>7</v>
          </cell>
          <cell r="E1600" t="str">
            <v>203887227</v>
          </cell>
          <cell r="F1600" t="str">
            <v>ICDN</v>
          </cell>
          <cell r="G1600" t="str">
            <v>M0A/50/01/0</v>
          </cell>
          <cell r="H1600" t="str">
            <v>2020</v>
          </cell>
          <cell r="I1600" t="str">
            <v>ICD</v>
          </cell>
          <cell r="J1600">
            <v>228558</v>
          </cell>
          <cell r="K1600" t="str">
            <v>GLEE HOTEL LIMITED</v>
          </cell>
          <cell r="L1600" t="str">
            <v>BESTFREIGHT CONVEYORS LIMITED</v>
          </cell>
          <cell r="M1600" t="str">
            <v>Pend</v>
          </cell>
          <cell r="N1600" t="str">
            <v>Pend</v>
          </cell>
          <cell r="O1600" t="str">
            <v>SUPPLY OF VARIOUS ELECTRIC CABLES AND ACCESSORIES    CFR MOMBASA   AS PER PROFORMA INVOICE NUMBER PROFORMA INV 20041005 DATED   28 04 2020 L C NO  OLCF000006020 AND IDF NO E2004323588   NET WEIGHT 115 984 00 KG   GROSS WEIGHT 123 634 00   KG   TOTAL NO OF DRUMS   63 PACKAGES HS CODE 854449</v>
          </cell>
          <cell r="P1600" t="str">
            <v>C4</v>
          </cell>
          <cell r="Q1600" t="str">
            <v>KE</v>
          </cell>
          <cell r="R1600" t="str">
            <v>EG</v>
          </cell>
          <cell r="S1600" t="str">
            <v>2. 4 TO 9 DAYS</v>
          </cell>
          <cell r="T1600" t="str">
            <v>PENDING DPC</v>
          </cell>
        </row>
        <row r="1601">
          <cell r="A1601" t="str">
            <v>MRKU2900875</v>
          </cell>
          <cell r="B1601">
            <v>40</v>
          </cell>
          <cell r="C1601">
            <v>44062</v>
          </cell>
          <cell r="D1601">
            <v>7</v>
          </cell>
          <cell r="E1601" t="str">
            <v>203887227</v>
          </cell>
          <cell r="F1601" t="str">
            <v>ICDN</v>
          </cell>
          <cell r="G1601" t="str">
            <v>M0A/58/01/0</v>
          </cell>
          <cell r="H1601" t="str">
            <v>2020</v>
          </cell>
          <cell r="I1601" t="str">
            <v>ICD</v>
          </cell>
          <cell r="J1601">
            <v>228558</v>
          </cell>
          <cell r="K1601" t="str">
            <v>GLEE HOTEL LIMITED</v>
          </cell>
          <cell r="L1601" t="str">
            <v>BESTFREIGHT CONVEYORS LIMITED</v>
          </cell>
          <cell r="M1601" t="str">
            <v>Pend</v>
          </cell>
          <cell r="N1601" t="str">
            <v>Pend</v>
          </cell>
          <cell r="O1601" t="str">
            <v>SUPPLY OF VARIOUS ELECTRIC CABLES AND ACCESSORIES    CFR MOMBASA   AS PER PROFORMA INVOICE NUMBER PROFORMA INV 20041005 DATED   28 04 2020 L C NO  OLCF000006020 AND IDF NO E2004323588   NET WEIGHT 115 984 00 KG   GROSS WEIGHT 123 634 00   KG   TOTAL NO OF DRUMS   63 PACKAGES HS CODE 854449</v>
          </cell>
          <cell r="P1601" t="str">
            <v>C4</v>
          </cell>
          <cell r="Q1601" t="str">
            <v>KE</v>
          </cell>
          <cell r="R1601" t="str">
            <v>EG</v>
          </cell>
          <cell r="S1601" t="str">
            <v>2. 4 TO 9 DAYS</v>
          </cell>
          <cell r="T1601" t="str">
            <v>PENDING DPC</v>
          </cell>
        </row>
        <row r="1602">
          <cell r="A1602" t="str">
            <v>TCNU2492158</v>
          </cell>
          <cell r="B1602">
            <v>40</v>
          </cell>
          <cell r="C1602">
            <v>44062</v>
          </cell>
          <cell r="D1602">
            <v>7</v>
          </cell>
          <cell r="E1602" t="str">
            <v>203237782</v>
          </cell>
          <cell r="F1602" t="str">
            <v>ICDN</v>
          </cell>
          <cell r="G1602" t="str">
            <v>Pend</v>
          </cell>
          <cell r="H1602" t="str">
            <v>2020</v>
          </cell>
          <cell r="I1602" t="str">
            <v>ICD</v>
          </cell>
          <cell r="J1602">
            <v>227848</v>
          </cell>
          <cell r="K1602" t="str">
            <v>EAST AFRICA PACKAGING INDUSTRIES LTD</v>
          </cell>
          <cell r="L1602" t="str">
            <v>HOMELAND FREIGHT LIMITED</v>
          </cell>
          <cell r="M1602">
            <v>44061.793622685182</v>
          </cell>
          <cell r="N1602">
            <v>44063.78974537037</v>
          </cell>
          <cell r="O1602" t="str">
            <v>TOTAL 44 REELS 86031 KGS SEMI CHEMICAL FLUTING    APPLICABLE FREE TIME 21 DAYS COMBINED DETENTION   DEMURRAGE  AT  PORT OF DISCHARGE   PLACE OF DELIVERY</v>
          </cell>
          <cell r="P1602" t="str">
            <v>C4</v>
          </cell>
          <cell r="Q1602" t="str">
            <v>KE</v>
          </cell>
          <cell r="R1602" t="str">
            <v>SE</v>
          </cell>
          <cell r="S1602" t="str">
            <v>2. 4 TO 9 DAYS</v>
          </cell>
          <cell r="T1602" t="str">
            <v>RELEASED BUT IN YARD</v>
          </cell>
        </row>
        <row r="1603">
          <cell r="A1603" t="str">
            <v>MSKU9106998</v>
          </cell>
          <cell r="B1603">
            <v>40</v>
          </cell>
          <cell r="C1603">
            <v>44062</v>
          </cell>
          <cell r="D1603">
            <v>7</v>
          </cell>
          <cell r="E1603" t="str">
            <v>204118183</v>
          </cell>
          <cell r="F1603" t="str">
            <v>ICDN</v>
          </cell>
          <cell r="G1603" t="str">
            <v>SHED1</v>
          </cell>
          <cell r="H1603" t="str">
            <v>2020</v>
          </cell>
          <cell r="I1603" t="str">
            <v>ICD</v>
          </cell>
          <cell r="J1603">
            <v>228596</v>
          </cell>
          <cell r="K1603" t="str">
            <v>ANMOL IMPORTS AND EXPORTS</v>
          </cell>
          <cell r="L1603" t="str">
            <v>BLUERANGE LOGISTICS LIMITED</v>
          </cell>
          <cell r="M1603" t="str">
            <v>Pend</v>
          </cell>
          <cell r="N1603" t="str">
            <v>Pend</v>
          </cell>
          <cell r="O1603" t="str">
            <v>TOTAL 2143 PACKAGES ONLY  VARROC BRANDED FOR  TWO   THREE WHEELER SPAR E PARTS  S BILL NO  4070438 DT 25 07 2020  HS CODE  87141090  NET WT  24942 840 KGS  ON CARRIAGE AT DESTINATION COLLECT  FREIGHT PREPAID  IN TRANSIT TO ICD EMBAKASI NAIROBI</v>
          </cell>
          <cell r="P1603" t="str">
            <v>C4</v>
          </cell>
          <cell r="Q1603" t="str">
            <v>KE</v>
          </cell>
          <cell r="R1603" t="str">
            <v>IN</v>
          </cell>
          <cell r="S1603" t="str">
            <v>2. 4 TO 9 DAYS</v>
          </cell>
          <cell r="T1603" t="str">
            <v>PENDING DPC</v>
          </cell>
        </row>
        <row r="1604">
          <cell r="A1604" t="str">
            <v>MSKU9074123</v>
          </cell>
          <cell r="B1604">
            <v>40</v>
          </cell>
          <cell r="C1604">
            <v>44062</v>
          </cell>
          <cell r="D1604">
            <v>7</v>
          </cell>
          <cell r="E1604" t="str">
            <v>204128313</v>
          </cell>
          <cell r="F1604" t="str">
            <v>ICDN</v>
          </cell>
          <cell r="G1604" t="str">
            <v>A2C/40/05/2</v>
          </cell>
          <cell r="H1604" t="str">
            <v>2020</v>
          </cell>
          <cell r="I1604" t="str">
            <v>ICD</v>
          </cell>
          <cell r="J1604">
            <v>228845</v>
          </cell>
          <cell r="K1604" t="str">
            <v>AFRICA POLYSACK LIMITED</v>
          </cell>
          <cell r="L1604" t="str">
            <v>REZA LOGISTICS LIMITED</v>
          </cell>
          <cell r="M1604">
            <v>44065.428090277775</v>
          </cell>
          <cell r="N1604" t="str">
            <v>Pend</v>
          </cell>
          <cell r="O1604" t="str">
            <v>113 PALLETS  113 ROLLS  UNPRINTED FILM OF POLYETHYLENE  TEREPHTHALATE  PET FILM   HS CODE      3920 62 90   ORDER NO     152911  INVOICE NO      156200801    DATE  27 07 2020  SB NO - 4010547 DATE 27 JULY 2020 ORDER NO     MA PO 2020 1104  INVOICE NO     156200803    DATE  27 07  2020  SB NO- 4010552 DATE 27-JUL-20  NET WT  27235 570 KGS  SRF SEALNO   SRF0923  FREIGHT - PREPAID    INTRANSIT TO ICD EMBAKASI NAIROBI</v>
          </cell>
          <cell r="P1604" t="str">
            <v>C4</v>
          </cell>
          <cell r="Q1604" t="str">
            <v>KE</v>
          </cell>
          <cell r="R1604" t="str">
            <v>IN</v>
          </cell>
          <cell r="S1604" t="str">
            <v>2. 4 TO 9 DAYS</v>
          </cell>
          <cell r="T1604" t="str">
            <v>RELEASE PROCESS</v>
          </cell>
        </row>
        <row r="1605">
          <cell r="A1605" t="str">
            <v>MRKU3019493</v>
          </cell>
          <cell r="B1605">
            <v>40</v>
          </cell>
          <cell r="C1605">
            <v>44062</v>
          </cell>
          <cell r="D1605">
            <v>7</v>
          </cell>
          <cell r="E1605" t="str">
            <v>203840778</v>
          </cell>
          <cell r="F1605" t="str">
            <v>ICDN</v>
          </cell>
          <cell r="G1605" t="str">
            <v>Pend</v>
          </cell>
          <cell r="H1605" t="str">
            <v>2020</v>
          </cell>
          <cell r="I1605" t="str">
            <v>ICD</v>
          </cell>
          <cell r="J1605">
            <v>227262</v>
          </cell>
          <cell r="K1605" t="str">
            <v>HASBAH KENYA LIMITED</v>
          </cell>
          <cell r="L1605" t="str">
            <v>STARWAY INTERNATIONAL FREIGHT AND FORWAR</v>
          </cell>
          <cell r="M1605">
            <v>44063.684953703705</v>
          </cell>
          <cell r="N1605">
            <v>44065.489305555559</v>
          </cell>
          <cell r="O1605" t="str">
            <v>ARIEL LAUNDRY DETERGENTS                          ORDER       10346377 43                      TOTAL NET WEIGHT     37908 00    KGS TOTAL GROSS WEIGHT     43151 01    KGS                  TOTAL QTY     11700    CASES                  FREIGHT TO BE PAID IN USD HS CODE      340220                      ICD EMBAKASI NAIROBI    INTRANSIT TO ICD EMBAKASI NAIROBI</v>
          </cell>
          <cell r="P1605" t="str">
            <v>C4</v>
          </cell>
          <cell r="Q1605" t="str">
            <v>KE</v>
          </cell>
          <cell r="R1605" t="str">
            <v>EG</v>
          </cell>
          <cell r="S1605" t="str">
            <v>2. 4 TO 9 DAYS</v>
          </cell>
          <cell r="T1605" t="str">
            <v>RELEASED BUT IN YARD</v>
          </cell>
        </row>
        <row r="1606">
          <cell r="A1606" t="str">
            <v>MSKU9848810</v>
          </cell>
          <cell r="B1606">
            <v>40</v>
          </cell>
          <cell r="C1606">
            <v>44062</v>
          </cell>
          <cell r="D1606">
            <v>7</v>
          </cell>
          <cell r="E1606" t="str">
            <v>203985859</v>
          </cell>
          <cell r="F1606" t="str">
            <v>ICDN</v>
          </cell>
          <cell r="G1606" t="str">
            <v>Pend</v>
          </cell>
          <cell r="H1606" t="str">
            <v>2020</v>
          </cell>
          <cell r="I1606" t="str">
            <v>ICD</v>
          </cell>
          <cell r="J1606">
            <v>227377</v>
          </cell>
          <cell r="K1606" t="str">
            <v>ROYAL CONVERTERS LIMITED</v>
          </cell>
          <cell r="L1606" t="str">
            <v>STARWAY INTERNATIONAL FREIGHT AND FORWAR</v>
          </cell>
          <cell r="M1606">
            <v>44061.686759259261</v>
          </cell>
          <cell r="N1606">
            <v>44064.721712962964</v>
          </cell>
          <cell r="O1606" t="str">
            <v>TOILET TISSUE PRIME  INVOICE REFERENCE  X0603 20 CUSTOMER REF IPI207 2 0 IDF  E2007360772  NUMBER OF BUNDLES 180  NUMBER OF ROLLS 180  GROSS WEIGHT 125 059 TONS  NET WEIGHT 125 059 TONS  HS CODE  480300    INTRA NSIT TO ICD EMBAKASI NAIROBI</v>
          </cell>
          <cell r="P1606" t="str">
            <v>C4</v>
          </cell>
          <cell r="Q1606" t="str">
            <v>KE</v>
          </cell>
          <cell r="R1606" t="str">
            <v>EG</v>
          </cell>
          <cell r="S1606" t="str">
            <v>2. 4 TO 9 DAYS</v>
          </cell>
          <cell r="T1606" t="str">
            <v>RELEASED BUT IN YARD</v>
          </cell>
        </row>
        <row r="1607">
          <cell r="A1607" t="str">
            <v>HASU4598089</v>
          </cell>
          <cell r="B1607">
            <v>40</v>
          </cell>
          <cell r="C1607">
            <v>44062</v>
          </cell>
          <cell r="D1607">
            <v>7</v>
          </cell>
          <cell r="E1607" t="str">
            <v>203921139</v>
          </cell>
          <cell r="F1607" t="str">
            <v>ICDN</v>
          </cell>
          <cell r="G1607" t="str">
            <v>M1A/80/01/0</v>
          </cell>
          <cell r="H1607" t="str">
            <v>2020</v>
          </cell>
          <cell r="I1607" t="str">
            <v>ICD</v>
          </cell>
          <cell r="J1607">
            <v>227411</v>
          </cell>
          <cell r="K1607" t="str">
            <v>HAYAT KIMYA KENYA HYGIENIC PRODUCTS LIMI</v>
          </cell>
          <cell r="L1607" t="str">
            <v>DHL GLOBAL FORWARDING KENYA LIMITED</v>
          </cell>
          <cell r="M1607" t="str">
            <v>Pend</v>
          </cell>
          <cell r="N1607" t="str">
            <v>Pend</v>
          </cell>
          <cell r="O1607" t="str">
            <v>BABY DIAPERS  FWD DETAILS   TRANS GLOBAL LOGISTICS  INVOICE NUMBER   9 028003412    INTRANSIT TO ICD EMBAKASI NAIROBI</v>
          </cell>
          <cell r="P1607" t="str">
            <v>C4</v>
          </cell>
          <cell r="Q1607" t="str">
            <v>KE</v>
          </cell>
          <cell r="R1607" t="str">
            <v>EG</v>
          </cell>
          <cell r="S1607" t="str">
            <v>2. 4 TO 9 DAYS</v>
          </cell>
          <cell r="T1607" t="str">
            <v>PENDING DPC</v>
          </cell>
        </row>
        <row r="1608">
          <cell r="A1608" t="str">
            <v>MSKU9645161</v>
          </cell>
          <cell r="B1608">
            <v>40</v>
          </cell>
          <cell r="C1608">
            <v>44062</v>
          </cell>
          <cell r="D1608">
            <v>7</v>
          </cell>
          <cell r="E1608" t="str">
            <v>204022259</v>
          </cell>
          <cell r="F1608" t="str">
            <v>ICDN</v>
          </cell>
          <cell r="G1608" t="str">
            <v>Pend</v>
          </cell>
          <cell r="H1608" t="str">
            <v>2020</v>
          </cell>
          <cell r="I1608" t="str">
            <v>ICD</v>
          </cell>
          <cell r="J1608">
            <v>227426</v>
          </cell>
          <cell r="K1608" t="str">
            <v>BLOWPLAST LIMITED</v>
          </cell>
          <cell r="L1608" t="str">
            <v>GENERAL CARGO SERVICES LTD</v>
          </cell>
          <cell r="M1608">
            <v>44061.50136574074</v>
          </cell>
          <cell r="N1608">
            <v>44062.754444444443</v>
          </cell>
          <cell r="O1608" t="str">
            <v>HIGH DENSITY POLYETHYLENE  HDPE  LOTRENE Q 5502BN - 102 000 MT    AL L INLAND HAULAGE CHARGES FROM MOMBASA  KENYA TO NAIROBI  KENYA WILL BE ON CUSTOMER RISK  ACCOUNT AND RESPONSIBILITY    SHIPPING MARKS SNETOR CH2005733 - MOMBASA-KENYA    TOTAL NET WEIGHT -   102 000 MT   TOTAL GROSS WEIGHT -  104 448 MT    SHIPPED ON BOARD   PORT OF LOADING   MESAIEED  QATAR   DATE OF LOADING   2020 07 17  VESSEL   VOYAGE NO  AL RU MEILA V 2054W    19 DAYS FREE TIME AT DESTINATION    AGENT AT DESTINAT ION   MAERSK KENYA LTD   BRANCH OFFICE    MARITIME CENTRE  ARCHBISHOP MAKARIOS CLOSE   OFF MOI AVENUE   P O BOX 89911   MOMBASA   KENYA   PH ONE  254 41 2220056  2221273 - 6   FAX  254 20 2220086  2316260  KE IMPORT MAERSK COM      INTRANSIT TO ICD EMBAKASI NAIROBI</v>
          </cell>
          <cell r="P1608" t="str">
            <v>C4</v>
          </cell>
          <cell r="Q1608" t="str">
            <v>KE</v>
          </cell>
          <cell r="R1608" t="str">
            <v>QA</v>
          </cell>
          <cell r="S1608" t="str">
            <v>2. 4 TO 9 DAYS</v>
          </cell>
          <cell r="T1608" t="str">
            <v>RELEASED BUT IN YARD</v>
          </cell>
        </row>
        <row r="1609">
          <cell r="A1609" t="str">
            <v>MRKU5751420</v>
          </cell>
          <cell r="B1609">
            <v>40</v>
          </cell>
          <cell r="C1609">
            <v>44062</v>
          </cell>
          <cell r="D1609">
            <v>7</v>
          </cell>
          <cell r="E1609" t="str">
            <v>204080823</v>
          </cell>
          <cell r="F1609" t="str">
            <v>ICDN</v>
          </cell>
          <cell r="G1609" t="str">
            <v>CFS1C</v>
          </cell>
          <cell r="H1609" t="str">
            <v>2020</v>
          </cell>
          <cell r="I1609" t="str">
            <v>ICD</v>
          </cell>
          <cell r="J1609">
            <v>227620</v>
          </cell>
          <cell r="K1609" t="str">
            <v>DECATHLON SPORTS KENYA LIMITED</v>
          </cell>
          <cell r="L1609" t="str">
            <v>KUEHNE+NAGEL LIMITED</v>
          </cell>
          <cell r="M1609" t="str">
            <v>Pend</v>
          </cell>
          <cell r="N1609" t="str">
            <v>Pend</v>
          </cell>
          <cell r="O1609" t="str">
            <v>MRKU5751420 40 DRY 9 6 SHIPPER S SEAL  MA0231073  477 BOX GROSS WEIGH T  6834 31 KGS MEASUREMENT  45 000 CBM    477 BOXES    6897 PIECES SPORT ARTICLES    NET WEIGHT  6833 97    SHIPEMENT 2100189215      210 0189209    INV  KE20000034 - 00    INV  KE20000035 - 00  MARKS AND NUM BERS     KE20000034    KE20000035   298317888    INTRANSIT TO ICD EMBAKASI NAIROBI</v>
          </cell>
          <cell r="P1609" t="str">
            <v>C4</v>
          </cell>
          <cell r="Q1609" t="str">
            <v>KE</v>
          </cell>
          <cell r="R1609" t="str">
            <v>MA</v>
          </cell>
          <cell r="S1609" t="str">
            <v>2. 4 TO 9 DAYS</v>
          </cell>
          <cell r="T1609" t="str">
            <v>PENDING DPC</v>
          </cell>
        </row>
        <row r="1610">
          <cell r="A1610" t="str">
            <v>FSCU8640385</v>
          </cell>
          <cell r="B1610">
            <v>40</v>
          </cell>
          <cell r="C1610">
            <v>44062</v>
          </cell>
          <cell r="D1610">
            <v>7</v>
          </cell>
          <cell r="E1610" t="str">
            <v>MEDUDM191125</v>
          </cell>
          <cell r="F1610" t="str">
            <v>ICDN</v>
          </cell>
          <cell r="G1610" t="str">
            <v>CFS1</v>
          </cell>
          <cell r="H1610">
            <v>0</v>
          </cell>
          <cell r="I1610">
            <v>0</v>
          </cell>
          <cell r="J1610">
            <v>0</v>
          </cell>
          <cell r="K1610" t="str">
            <v>Pend</v>
          </cell>
          <cell r="L1610" t="str">
            <v>Pend</v>
          </cell>
          <cell r="M1610" t="str">
            <v>Pend</v>
          </cell>
          <cell r="N1610" t="str">
            <v>Pend</v>
          </cell>
          <cell r="O1610"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10" t="str">
            <v>Pend</v>
          </cell>
          <cell r="Q1610" t="str">
            <v>KE</v>
          </cell>
          <cell r="R1610" t="str">
            <v>SA</v>
          </cell>
          <cell r="S1610" t="str">
            <v>2. 4 TO 9 DAYS</v>
          </cell>
          <cell r="T1610" t="str">
            <v>PENDING DECLARATION</v>
          </cell>
        </row>
        <row r="1611">
          <cell r="A1611" t="str">
            <v>PCIU0226699</v>
          </cell>
          <cell r="B1611">
            <v>20</v>
          </cell>
          <cell r="C1611">
            <v>44062</v>
          </cell>
          <cell r="D1611">
            <v>7</v>
          </cell>
          <cell r="E1611" t="str">
            <v>JPN000039500</v>
          </cell>
          <cell r="F1611" t="str">
            <v>ICDN</v>
          </cell>
          <cell r="G1611" t="str">
            <v>CFS1A</v>
          </cell>
          <cell r="H1611" t="str">
            <v>2020</v>
          </cell>
          <cell r="I1611" t="str">
            <v>ICD</v>
          </cell>
          <cell r="J1611">
            <v>225058</v>
          </cell>
          <cell r="K1611" t="str">
            <v>ARYSTA LIFESCIENCE KENYA LIMITED</v>
          </cell>
          <cell r="L1611" t="str">
            <v>SUPERSONIC CLEARING AND FORWARDING SERVI</v>
          </cell>
          <cell r="M1611">
            <v>44050.685671296298</v>
          </cell>
          <cell r="N1611" t="str">
            <v>Pend</v>
          </cell>
          <cell r="O1611" t="str">
            <v>4 PALLETS  14 DRUMS  BELLKUTE 30FL PO NO 5707000566 HS CODE  3808929000 2 PALLETS 8 STEEL DRUMS  G W 1 892 6 KGS 2 826 M3 CLASS 9 UN 3082 MATRIC 50 SC PO NO 5707000567 HS CODE  380893900 2 PALLETS 6 STEEL DRUMS  G W 1 348 KGS 2 671 M3 FREIG   HT PREPAID AS ARRANGED NANCY WANJIKU ARYSTA COM  PHONE 254 720671202 2 SAME AS CONSIGNEE</v>
          </cell>
          <cell r="P1611" t="str">
            <v>C4</v>
          </cell>
          <cell r="Q1611" t="str">
            <v>KE</v>
          </cell>
          <cell r="R1611" t="str">
            <v>JP</v>
          </cell>
          <cell r="S1611" t="str">
            <v>2. 4 TO 9 DAYS</v>
          </cell>
          <cell r="T1611" t="str">
            <v>RELEASE PROCESS</v>
          </cell>
        </row>
        <row r="1612">
          <cell r="A1612" t="str">
            <v>PRGU2149130</v>
          </cell>
          <cell r="B1612">
            <v>20</v>
          </cell>
          <cell r="C1612">
            <v>44062</v>
          </cell>
          <cell r="D1612">
            <v>7</v>
          </cell>
          <cell r="E1612" t="str">
            <v>WECC2001MBA1119</v>
          </cell>
          <cell r="F1612" t="str">
            <v>ICDN</v>
          </cell>
          <cell r="G1612" t="str">
            <v>SHED1</v>
          </cell>
          <cell r="H1612" t="str">
            <v>2020</v>
          </cell>
          <cell r="I1612" t="str">
            <v>ICD</v>
          </cell>
          <cell r="J1612">
            <v>227105</v>
          </cell>
          <cell r="K1612" t="str">
            <v>AGRIASSIST LIMITED</v>
          </cell>
          <cell r="L1612" t="str">
            <v>LAND BRIDGE FREIGHTERS LIMITED</v>
          </cell>
          <cell r="M1612" t="str">
            <v>Pend</v>
          </cell>
          <cell r="N1612" t="str">
            <v>Pend</v>
          </cell>
          <cell r="O1612" t="str">
            <v>1x40FT OPEN TOP +1X20DV SHIPPER OWNED CONTAINERS USED JOHNDEERE HARVERSTER MODEL  TYPE 5460 SERIAL NUMBER 403172E ENGINE NUMBER 6619AE-0102698RC SERIAL NUMBER CUTTER  615490E MAISHEADER 4  ROW SERIAL NUMBER MAISHEADER 4589614 USED JOHNDEERE 5460 HARVESTER  SERIE NUMBER 391420E  MOTOR NUMBER 6619AE-01025879RG</v>
          </cell>
          <cell r="P1612" t="str">
            <v>C4</v>
          </cell>
          <cell r="Q1612" t="str">
            <v>KE</v>
          </cell>
          <cell r="R1612" t="str">
            <v>NL</v>
          </cell>
          <cell r="S1612" t="str">
            <v>2. 4 TO 9 DAYS</v>
          </cell>
          <cell r="T1612" t="str">
            <v>PENDING DPC</v>
          </cell>
        </row>
        <row r="1613">
          <cell r="A1613" t="str">
            <v>MRSU4013717</v>
          </cell>
          <cell r="B1613">
            <v>40</v>
          </cell>
          <cell r="C1613">
            <v>44062</v>
          </cell>
          <cell r="D1613">
            <v>7</v>
          </cell>
          <cell r="E1613" t="str">
            <v>203838675</v>
          </cell>
          <cell r="F1613" t="str">
            <v>ICDN</v>
          </cell>
          <cell r="G1613" t="str">
            <v>A1C/34/05/2</v>
          </cell>
          <cell r="H1613" t="str">
            <v>2020</v>
          </cell>
          <cell r="I1613" t="str">
            <v>ICD</v>
          </cell>
          <cell r="J1613">
            <v>228152</v>
          </cell>
          <cell r="K1613" t="str">
            <v>HASBAH KENYA LIMITED</v>
          </cell>
          <cell r="L1613" t="str">
            <v>STARWAY INTERNATIONAL FREIGHT AND FORWAR</v>
          </cell>
          <cell r="M1613">
            <v>44064.411539351851</v>
          </cell>
          <cell r="N1613" t="str">
            <v>Pend</v>
          </cell>
          <cell r="O1613" t="str">
            <v>PAMPERS - BABY DIAPERS                          ORDER       1034636879 TOTAL NET WEIGHT     13434 26    KGS TOTAL GROSS WEIGHT     16342 68    KGS                  TOTAL QT Y     9927    CASES                  FREIGHT TO BE PAID IN USD HS CODE      961900                      ICD EMBAKASI NAIROBI    INTRANSIT TO ICD EMBAKASI NAIROBI</v>
          </cell>
          <cell r="P1613" t="str">
            <v>C4</v>
          </cell>
          <cell r="Q1613" t="str">
            <v>KE</v>
          </cell>
          <cell r="R1613" t="str">
            <v>EG</v>
          </cell>
          <cell r="S1613" t="str">
            <v>2. 4 TO 9 DAYS</v>
          </cell>
          <cell r="T1613" t="str">
            <v>RELEASE PROCESS</v>
          </cell>
        </row>
        <row r="1614">
          <cell r="A1614" t="str">
            <v>MSKU1711170</v>
          </cell>
          <cell r="B1614">
            <v>40</v>
          </cell>
          <cell r="C1614">
            <v>44062</v>
          </cell>
          <cell r="D1614">
            <v>7</v>
          </cell>
          <cell r="E1614" t="str">
            <v>203921139</v>
          </cell>
          <cell r="F1614" t="str">
            <v>ICDN</v>
          </cell>
          <cell r="G1614" t="str">
            <v>A1C/36/02/1</v>
          </cell>
          <cell r="H1614" t="str">
            <v>2020</v>
          </cell>
          <cell r="I1614" t="str">
            <v>ICD</v>
          </cell>
          <cell r="J1614">
            <v>227411</v>
          </cell>
          <cell r="K1614" t="str">
            <v>HAYAT KIMYA KENYA HYGIENIC PRODUCTS LIMI</v>
          </cell>
          <cell r="L1614" t="str">
            <v>DHL GLOBAL FORWARDING KENYA LIMITED</v>
          </cell>
          <cell r="M1614" t="str">
            <v>Pend</v>
          </cell>
          <cell r="N1614" t="str">
            <v>Pend</v>
          </cell>
          <cell r="O1614" t="str">
            <v>BABY DIAPERS  FWD DETAILS   TRANS GLOBAL LOGISTICS  INVOICE NUMBER   9 028003412    INTRANSIT TO ICD EMBAKASI NAIROBI</v>
          </cell>
          <cell r="P1614" t="str">
            <v>C4</v>
          </cell>
          <cell r="Q1614" t="str">
            <v>KE</v>
          </cell>
          <cell r="R1614" t="str">
            <v>EG</v>
          </cell>
          <cell r="S1614" t="str">
            <v>2. 4 TO 9 DAYS</v>
          </cell>
          <cell r="T1614" t="str">
            <v>PENDING DPC</v>
          </cell>
        </row>
        <row r="1615">
          <cell r="A1615" t="str">
            <v>HASU4043389</v>
          </cell>
          <cell r="B1615">
            <v>40</v>
          </cell>
          <cell r="C1615">
            <v>44062</v>
          </cell>
          <cell r="D1615">
            <v>7</v>
          </cell>
          <cell r="E1615" t="str">
            <v>204236812</v>
          </cell>
          <cell r="F1615" t="str">
            <v>ICDN</v>
          </cell>
          <cell r="G1615" t="str">
            <v>A1C/10/03/2</v>
          </cell>
          <cell r="H1615" t="str">
            <v>2020</v>
          </cell>
          <cell r="I1615" t="str">
            <v>ICD</v>
          </cell>
          <cell r="J1615">
            <v>227181</v>
          </cell>
          <cell r="K1615" t="str">
            <v>KENYA BREWERIES LIMITED</v>
          </cell>
          <cell r="L1615" t="str">
            <v>ACCELER GLOBAL LOGISTICS LIMITED</v>
          </cell>
          <cell r="M1615">
            <v>44061.383113425924</v>
          </cell>
          <cell r="N1615">
            <v>44068.778240740743</v>
          </cell>
          <cell r="O1615" t="str">
            <v>6X40  HC FCL CONTAINER CONTAINING  ALUMINIUM BEVERAGE CANS 500 ML WITH EASY OPEN  ENDS  OTHER ALUMINIUM CONTAINERS  N S E    EMPTY CANS GUIN NESS  500ML  202 DIA WITH ENDS   MADE WITH ALUMINIUM COIL - HS CODE  7 612 90 90   CANS GUINNESS 500ML  504922PCS   CDL LIDS GOLD ENDS  50492 2  PCS   INVOICE NO  EXP  089  2020-21  DT  01 08 2020  SB NO  4227050DT   01 08 2020  IDF NO  E2007370852  PIN NO  P000593584F   410 221 PH NO  91-022-30911300 FAX 91-022-27402812    INTRANSIT TO ICD EMBAKAS I NAIROBI</v>
          </cell>
          <cell r="P1615" t="str">
            <v>C4</v>
          </cell>
          <cell r="Q1615" t="str">
            <v>KE</v>
          </cell>
          <cell r="R1615" t="str">
            <v>IN</v>
          </cell>
          <cell r="S1615" t="str">
            <v>2. 4 TO 9 DAYS</v>
          </cell>
          <cell r="T1615" t="str">
            <v>RELEASED BUT IN YARD</v>
          </cell>
        </row>
        <row r="1616">
          <cell r="A1616" t="str">
            <v>MRKU3664780</v>
          </cell>
          <cell r="B1616">
            <v>40</v>
          </cell>
          <cell r="C1616">
            <v>44062</v>
          </cell>
          <cell r="D1616">
            <v>7</v>
          </cell>
          <cell r="E1616" t="str">
            <v>204235031</v>
          </cell>
          <cell r="F1616" t="str">
            <v>ICDN</v>
          </cell>
          <cell r="G1616" t="str">
            <v>A1D/18/02/2</v>
          </cell>
          <cell r="H1616" t="str">
            <v>2020</v>
          </cell>
          <cell r="I1616" t="str">
            <v>ICD</v>
          </cell>
          <cell r="J1616">
            <v>227178</v>
          </cell>
          <cell r="K1616" t="str">
            <v>KENYA BREWERIES LIMITED</v>
          </cell>
          <cell r="L1616" t="str">
            <v>ACCELER GLOBAL LOGISTICS LIMITED</v>
          </cell>
          <cell r="M1616">
            <v>44061.337071759262</v>
          </cell>
          <cell r="N1616" t="str">
            <v>Pend</v>
          </cell>
          <cell r="O1616" t="str">
            <v>6X40  HC FCL CONTAINER CONTAINING  ALUMINIUM BEVERAGE CANS 500 ML WITH EASY OPEN  ENDS  OTHER ALUMINIUM CONTAINERS  N S E    EMPTY CAN GUINN ESS  500ML  202 DIA WITH ENDS   MADE WITH ALUMINIUM COIL - HS CODE  76 12 90 90   CANS GUINNESS 500ML  506478 PCS   CDL LIDS GOLD ENDS  50647 8 PCS   INVOICE NO  EXP  088  2020-21  DT  01 08 2020  SB NO   4227048DT  01 08 2020  IDF NO  E2007370852  PIN NO  P000593584F   410 221 PH NO  91-022-30911300 FAX 91-022-27402812    INTRANSIT TO ICD EMBAKASI  NAIROBI</v>
          </cell>
          <cell r="P1616" t="str">
            <v>C4</v>
          </cell>
          <cell r="Q1616" t="str">
            <v>KE</v>
          </cell>
          <cell r="R1616" t="str">
            <v>IN</v>
          </cell>
          <cell r="S1616" t="str">
            <v>2. 4 TO 9 DAYS</v>
          </cell>
          <cell r="T1616" t="str">
            <v>RELEASE PROCESS</v>
          </cell>
        </row>
        <row r="1617">
          <cell r="A1617" t="str">
            <v>SUDU8520749</v>
          </cell>
          <cell r="B1617">
            <v>40</v>
          </cell>
          <cell r="C1617">
            <v>44062</v>
          </cell>
          <cell r="D1617">
            <v>7</v>
          </cell>
          <cell r="E1617" t="str">
            <v>203838675</v>
          </cell>
          <cell r="F1617" t="str">
            <v>ICDN</v>
          </cell>
          <cell r="G1617" t="str">
            <v>A1D/18/03/2</v>
          </cell>
          <cell r="H1617" t="str">
            <v>2020</v>
          </cell>
          <cell r="I1617" t="str">
            <v>ICD</v>
          </cell>
          <cell r="J1617">
            <v>228152</v>
          </cell>
          <cell r="K1617" t="str">
            <v>HASBAH KENYA LIMITED</v>
          </cell>
          <cell r="L1617" t="str">
            <v>STARWAY INTERNATIONAL FREIGHT AND FORWAR</v>
          </cell>
          <cell r="M1617">
            <v>44064.411539351851</v>
          </cell>
          <cell r="N1617" t="str">
            <v>Pend</v>
          </cell>
          <cell r="O1617" t="str">
            <v>PAMPERS - BABY DIAPERS                          ORDER       1034636879 TOTAL NET WEIGHT     13434 26    KGS TOTAL GROSS WEIGHT     16342 68    KGS                  TOTAL QT Y     9927    CASES                  FREIGHT TO BE PAID IN USD HS CODE      961900                      ICD EMBAKASI NAIROBI    INTRANSIT TO ICD EMBAKASI NAIROBI</v>
          </cell>
          <cell r="P1617" t="str">
            <v>C4</v>
          </cell>
          <cell r="Q1617" t="str">
            <v>KE</v>
          </cell>
          <cell r="R1617" t="str">
            <v>EG</v>
          </cell>
          <cell r="S1617" t="str">
            <v>2. 4 TO 9 DAYS</v>
          </cell>
          <cell r="T1617" t="str">
            <v>RELEASE PROCESS</v>
          </cell>
        </row>
        <row r="1618">
          <cell r="A1618" t="str">
            <v>BMOU4174105</v>
          </cell>
          <cell r="B1618">
            <v>40</v>
          </cell>
          <cell r="C1618">
            <v>44062</v>
          </cell>
          <cell r="D1618">
            <v>7</v>
          </cell>
          <cell r="E1618" t="str">
            <v>204236592</v>
          </cell>
          <cell r="F1618" t="str">
            <v>ICDN</v>
          </cell>
          <cell r="G1618" t="str">
            <v>A1D/18/06/1</v>
          </cell>
          <cell r="H1618" t="str">
            <v>2020</v>
          </cell>
          <cell r="I1618" t="str">
            <v>ICD</v>
          </cell>
          <cell r="J1618">
            <v>227170</v>
          </cell>
          <cell r="K1618" t="str">
            <v>KENYA BREWERIES LIMITED</v>
          </cell>
          <cell r="L1618" t="str">
            <v>ACCELER GLOBAL LOGISTICS LIMITED</v>
          </cell>
          <cell r="M1618">
            <v>44061.379861111112</v>
          </cell>
          <cell r="N1618">
            <v>44068.771215277775</v>
          </cell>
          <cell r="O1618" t="str">
            <v>4X40  HC FCL CONTAINER CONTAINING  ALUMINIUM BEVERAGE CANS 500 ML WITH EASY OPEN  ENDS  OTHER ALUMINIUM CONTAINERS  N S E    EMPTY CANS TUSK ER MALT  500ML  202 DIA WITH ENDS   MADE WITH ALUMINIUM COIL - HS CODE 7612 90 90   CANS TUSKER MALT  500ML  337263 PCS   CDL LIDS GOLD END S  337263 PCS   INVOICE NO  EXP  085   2020-21  DT  30 07 2020  SB NO4179326 DT  30 07 2020  IDF NO  E2007366143  PIN NO  P000593584F   41 0 221 PH NO  91-022-30911300 FAX 91-022-27402812    INTRANSIT TO ICD E MBAKASI NAIROBI</v>
          </cell>
          <cell r="P1618" t="str">
            <v>C4</v>
          </cell>
          <cell r="Q1618" t="str">
            <v>KE</v>
          </cell>
          <cell r="R1618" t="str">
            <v>IN</v>
          </cell>
          <cell r="S1618" t="str">
            <v>2. 4 TO 9 DAYS</v>
          </cell>
          <cell r="T1618" t="str">
            <v>RELEASED BUT IN YARD</v>
          </cell>
        </row>
        <row r="1619">
          <cell r="A1619" t="str">
            <v>BMOU2458150</v>
          </cell>
          <cell r="B1619">
            <v>20</v>
          </cell>
          <cell r="C1619">
            <v>44062</v>
          </cell>
          <cell r="D1619">
            <v>7</v>
          </cell>
          <cell r="E1619" t="str">
            <v>204024097</v>
          </cell>
          <cell r="F1619" t="str">
            <v>ICDN</v>
          </cell>
          <cell r="G1619" t="str">
            <v>CFS1</v>
          </cell>
          <cell r="H1619" t="str">
            <v>2020</v>
          </cell>
          <cell r="I1619" t="str">
            <v>ICD</v>
          </cell>
          <cell r="J1619">
            <v>229978</v>
          </cell>
          <cell r="K1619" t="str">
            <v>KAPA OIL REFINERIES LTD</v>
          </cell>
          <cell r="L1619" t="str">
            <v>VINEP FORWARDERS LTD</v>
          </cell>
          <cell r="M1619" t="str">
            <v>Pend</v>
          </cell>
          <cell r="N1619" t="str">
            <v>Pend</v>
          </cell>
          <cell r="O1619"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619" t="str">
            <v>C4</v>
          </cell>
          <cell r="Q1619" t="str">
            <v>KE</v>
          </cell>
          <cell r="R1619" t="str">
            <v>IN</v>
          </cell>
          <cell r="S1619" t="str">
            <v>2. 4 TO 9 DAYS</v>
          </cell>
          <cell r="T1619" t="str">
            <v>PENDING DPC</v>
          </cell>
        </row>
        <row r="1620">
          <cell r="A1620" t="str">
            <v>MSKU1877670</v>
          </cell>
          <cell r="B1620">
            <v>40</v>
          </cell>
          <cell r="C1620">
            <v>44062</v>
          </cell>
          <cell r="D1620">
            <v>7</v>
          </cell>
          <cell r="E1620" t="str">
            <v>204236812</v>
          </cell>
          <cell r="F1620" t="str">
            <v>ICDN</v>
          </cell>
          <cell r="G1620" t="str">
            <v>CFS1E</v>
          </cell>
          <cell r="H1620" t="str">
            <v>2020</v>
          </cell>
          <cell r="I1620" t="str">
            <v>ICD</v>
          </cell>
          <cell r="J1620">
            <v>227181</v>
          </cell>
          <cell r="K1620" t="str">
            <v>KENYA BREWERIES LIMITED</v>
          </cell>
          <cell r="L1620" t="str">
            <v>ACCELER GLOBAL LOGISTICS LIMITED</v>
          </cell>
          <cell r="M1620">
            <v>44061.383113425924</v>
          </cell>
          <cell r="N1620">
            <v>44068.778240740743</v>
          </cell>
          <cell r="O1620" t="str">
            <v>6X40  HC FCL CONTAINER CONTAINING  ALUMINIUM BEVERAGE CANS 500 ML WITH EASY OPEN  ENDS  OTHER ALUMINIUM CONTAINERS  N S E    EMPTY CANS GUIN NESS  500ML  202 DIA WITH ENDS   MADE WITH ALUMINIUM COIL - HS CODE  7 612 90 90   CANS GUINNESS 500ML  504922PCS   CDL LIDS GOLD ENDS  50492 2  PCS   INVOICE NO  EXP  089  2020-21  DT  01 08 2020  SB NO  4227050DT   01 08 2020  IDF NO  E2007370852  PIN NO  P000593584F   410 221 PH NO  91-022-30911300 FAX 91-022-27402812    INTRANSIT TO ICD EMBAKAS I NAIROBI</v>
          </cell>
          <cell r="P1620" t="str">
            <v>C4</v>
          </cell>
          <cell r="Q1620" t="str">
            <v>KE</v>
          </cell>
          <cell r="R1620" t="str">
            <v>IN</v>
          </cell>
          <cell r="S1620" t="str">
            <v>2. 4 TO 9 DAYS</v>
          </cell>
          <cell r="T1620" t="str">
            <v>RELEASED BUT IN YARD</v>
          </cell>
        </row>
        <row r="1621">
          <cell r="A1621" t="str">
            <v>MSKU1445531</v>
          </cell>
          <cell r="B1621">
            <v>40</v>
          </cell>
          <cell r="C1621">
            <v>44062</v>
          </cell>
          <cell r="D1621">
            <v>7</v>
          </cell>
          <cell r="E1621" t="str">
            <v>204236812</v>
          </cell>
          <cell r="F1621" t="str">
            <v>ICDN</v>
          </cell>
          <cell r="G1621" t="str">
            <v>A1D/76/05/2</v>
          </cell>
          <cell r="H1621" t="str">
            <v>2020</v>
          </cell>
          <cell r="I1621" t="str">
            <v>ICD</v>
          </cell>
          <cell r="J1621">
            <v>227181</v>
          </cell>
          <cell r="K1621" t="str">
            <v>KENYA BREWERIES LIMITED</v>
          </cell>
          <cell r="L1621" t="str">
            <v>ACCELER GLOBAL LOGISTICS LIMITED</v>
          </cell>
          <cell r="M1621">
            <v>44061.383113425924</v>
          </cell>
          <cell r="N1621">
            <v>44068.778240740743</v>
          </cell>
          <cell r="O1621" t="str">
            <v>6X40  HC FCL CONTAINER CONTAINING  ALUMINIUM BEVERAGE CANS 500 ML WITH EASY OPEN  ENDS  OTHER ALUMINIUM CONTAINERS  N S E    EMPTY CANS GUIN NESS  500ML  202 DIA WITH ENDS   MADE WITH ALUMINIUM COIL - HS CODE  7 612 90 90   CANS GUINNESS 500ML  504922PCS   CDL LIDS GOLD ENDS  50492 2  PCS   INVOICE NO  EXP  089  2020-21  DT  01 08 2020  SB NO  4227050DT   01 08 2020  IDF NO  E2007370852  PIN NO  P000593584F   410 221 PH NO  91-022-30911300 FAX 91-022-27402812    INTRANSIT TO ICD EMBAKAS I NAIROBI</v>
          </cell>
          <cell r="P1621" t="str">
            <v>C4</v>
          </cell>
          <cell r="Q1621" t="str">
            <v>KE</v>
          </cell>
          <cell r="R1621" t="str">
            <v>IN</v>
          </cell>
          <cell r="S1621" t="str">
            <v>2. 4 TO 9 DAYS</v>
          </cell>
          <cell r="T1621" t="str">
            <v>RELEASED BUT IN YARD</v>
          </cell>
        </row>
        <row r="1622">
          <cell r="A1622" t="str">
            <v>TCNU8633757</v>
          </cell>
          <cell r="B1622">
            <v>40</v>
          </cell>
          <cell r="C1622">
            <v>44062</v>
          </cell>
          <cell r="D1622">
            <v>7</v>
          </cell>
          <cell r="E1622" t="str">
            <v>204236812</v>
          </cell>
          <cell r="F1622" t="str">
            <v>ICDN</v>
          </cell>
          <cell r="G1622" t="str">
            <v>CFS1E</v>
          </cell>
          <cell r="H1622" t="str">
            <v>2020</v>
          </cell>
          <cell r="I1622" t="str">
            <v>ICD</v>
          </cell>
          <cell r="J1622">
            <v>227181</v>
          </cell>
          <cell r="K1622" t="str">
            <v>KENYA BREWERIES LIMITED</v>
          </cell>
          <cell r="L1622" t="str">
            <v>ACCELER GLOBAL LOGISTICS LIMITED</v>
          </cell>
          <cell r="M1622">
            <v>44061.383113425924</v>
          </cell>
          <cell r="N1622">
            <v>44068.778240740743</v>
          </cell>
          <cell r="O1622" t="str">
            <v>6X40  HC FCL CONTAINER CONTAINING  ALUMINIUM BEVERAGE CANS 500 ML WITH EASY OPEN  ENDS  OTHER ALUMINIUM CONTAINERS  N S E    EMPTY CANS GUIN NESS  500ML  202 DIA WITH ENDS   MADE WITH ALUMINIUM COIL - HS CODE  7 612 90 90   CANS GUINNESS 500ML  504922PCS   CDL LIDS GOLD ENDS  50492 2  PCS   INVOICE NO  EXP  089  2020-21  DT  01 08 2020  SB NO  4227050DT   01 08 2020  IDF NO  E2007370852  PIN NO  P000593584F   410 221 PH NO  91-022-30911300 FAX 91-022-27402812    INTRANSIT TO ICD EMBAKAS I NAIROBI</v>
          </cell>
          <cell r="P1622" t="str">
            <v>C4</v>
          </cell>
          <cell r="Q1622" t="str">
            <v>KE</v>
          </cell>
          <cell r="R1622" t="str">
            <v>IN</v>
          </cell>
          <cell r="S1622" t="str">
            <v>2. 4 TO 9 DAYS</v>
          </cell>
          <cell r="T1622" t="str">
            <v>RELEASED BUT IN YARD</v>
          </cell>
        </row>
        <row r="1623">
          <cell r="A1623" t="str">
            <v>TCKU6862580</v>
          </cell>
          <cell r="B1623">
            <v>40</v>
          </cell>
          <cell r="C1623">
            <v>44062</v>
          </cell>
          <cell r="D1623">
            <v>7</v>
          </cell>
          <cell r="E1623" t="str">
            <v>203964866</v>
          </cell>
          <cell r="F1623" t="str">
            <v>ICDN</v>
          </cell>
          <cell r="G1623" t="str">
            <v>CFS1E</v>
          </cell>
          <cell r="H1623" t="str">
            <v>2020</v>
          </cell>
          <cell r="I1623" t="str">
            <v>ICD</v>
          </cell>
          <cell r="J1623">
            <v>227437</v>
          </cell>
          <cell r="K1623" t="str">
            <v>HAYAT KIMYA KENYA HYGIENIC PRODUCTS LIMI</v>
          </cell>
          <cell r="L1623" t="str">
            <v>DHL GLOBAL FORWARDING KENYA LIMITED</v>
          </cell>
          <cell r="M1623" t="str">
            <v>Pend</v>
          </cell>
          <cell r="N1623" t="str">
            <v>Pend</v>
          </cell>
          <cell r="O1623" t="str">
            <v>BABY DIAPERS  INVOICE NUMBER  9028003418   FWD DETAILS   TRANSTAS GLOB AL LOGISTICS    INTRANSIT TO ICD EMBAKASI NAIROBI</v>
          </cell>
          <cell r="P1623" t="str">
            <v>C4</v>
          </cell>
          <cell r="Q1623" t="str">
            <v>KE</v>
          </cell>
          <cell r="R1623" t="str">
            <v>EG</v>
          </cell>
          <cell r="S1623" t="str">
            <v>2. 4 TO 9 DAYS</v>
          </cell>
          <cell r="T1623" t="str">
            <v>PENDING DPC</v>
          </cell>
        </row>
        <row r="1624">
          <cell r="A1624" t="str">
            <v>MSKU8926919</v>
          </cell>
          <cell r="B1624">
            <v>40</v>
          </cell>
          <cell r="C1624">
            <v>44062</v>
          </cell>
          <cell r="D1624">
            <v>7</v>
          </cell>
          <cell r="E1624" t="str">
            <v>204259403</v>
          </cell>
          <cell r="F1624" t="str">
            <v>ICDN</v>
          </cell>
          <cell r="G1624" t="str">
            <v>CFS1C</v>
          </cell>
          <cell r="H1624" t="str">
            <v>2020</v>
          </cell>
          <cell r="I1624" t="str">
            <v>ICD</v>
          </cell>
          <cell r="J1624">
            <v>228374</v>
          </cell>
          <cell r="K1624" t="str">
            <v>DAWA LIMITED</v>
          </cell>
          <cell r="L1624" t="str">
            <v>NAJMI CLEARING AND FORWARDING LIMITED</v>
          </cell>
          <cell r="M1624" t="str">
            <v>Pend</v>
          </cell>
          <cell r="N1624" t="str">
            <v>Pend</v>
          </cell>
          <cell r="O1624" t="str">
            <v>INTRANSIT TO ICD EMBAKASI NAIROBI  969NINE HUNDRED SIXTY NINE PACKAGES TUBE ALU DAVIR CREAM 10 GM-50000 PCS  MEASURING CUPS 25MM -903000 PC S  MEASURING CUPS 30MM-210000 PCS  UNITBOX METMIN TAB  3 X 10 S   -102 000 PCS   UNITBOX HYDROCHLOROTHAZIDE 25MG  10 X 10  KEMSA -20300 PCS UNITBOX DAWAPRAZ CAPSULES  3X10 -55200 PCS  UNITBOX VERMOUNT SUS 30ML-200100 PCS  UNITBOX NORMNIL 10ML -207000 PCS  UNITBOX WORMNIL 10ML-201 000 PCS  INDUCTION LINER WADS-240000 PCS  ZINC SULPHATE BP   MONOHYDRA TE  - 500 KGS  STRAWBERRY POWDER  - 1000 KGS  GUAIPHENESIN BP   - 200 KGS  SODIUM PROPYL PARABEN BP -200 KGS  BRONOPOL BP - 150 KGS  PURIFIE D TALC BP-1500 KGS  MICROCRYSTALLINE CELLULOSE PH 102 BP -5000 KGS  PFI NO SC EXP 124 2020-21 DT  22 07 2020  PFI NO SC EXP 125 2020-21 DT  22 07 2020  INVOICE NO 2020-21 SC0116 DT 23 07 2020  INVOICE NO 2020-2 1 SC0118 DT  25 07 2020  NT WT 14538 200 KGS  SB NO 4043134 DT 24 07 2 020 4067165 DT 25 07 2020 4100143 DT 27 07 2020  HS CODE 76121030  FRE IGHT COLLECT</v>
          </cell>
          <cell r="P1624" t="str">
            <v>C4</v>
          </cell>
          <cell r="Q1624" t="str">
            <v>KE</v>
          </cell>
          <cell r="R1624" t="str">
            <v>IN</v>
          </cell>
          <cell r="S1624" t="str">
            <v>2. 4 TO 9 DAYS</v>
          </cell>
          <cell r="T1624" t="str">
            <v>PENDING DPC</v>
          </cell>
        </row>
        <row r="1625">
          <cell r="A1625" t="str">
            <v>CAIU8113793</v>
          </cell>
          <cell r="B1625">
            <v>40</v>
          </cell>
          <cell r="C1625">
            <v>44062</v>
          </cell>
          <cell r="D1625">
            <v>7</v>
          </cell>
          <cell r="E1625" t="str">
            <v>204128991</v>
          </cell>
          <cell r="F1625" t="str">
            <v>ICDN</v>
          </cell>
          <cell r="G1625" t="str">
            <v>Pend</v>
          </cell>
          <cell r="H1625" t="str">
            <v>2020</v>
          </cell>
          <cell r="I1625" t="str">
            <v>ICD</v>
          </cell>
          <cell r="J1625">
            <v>227963</v>
          </cell>
          <cell r="K1625" t="str">
            <v>NIVAS LIMITED</v>
          </cell>
          <cell r="L1625" t="str">
            <v>INDUS LOGISTICS LIMITED</v>
          </cell>
          <cell r="M1625">
            <v>44061.654618055552</v>
          </cell>
          <cell r="N1625" t="str">
            <v>Pend</v>
          </cell>
          <cell r="O1625" t="str">
            <v>KITCHEN OR OTHER HOUSEHOLD ARTICLES     GROSS WT  17714 600 KGS   NET WT  15494 176 KGS     INTRANSIT TO ICD EMBAKASI NAIROBI</v>
          </cell>
          <cell r="P1625" t="str">
            <v>C4</v>
          </cell>
          <cell r="Q1625" t="str">
            <v>KE</v>
          </cell>
          <cell r="R1625" t="str">
            <v>IN</v>
          </cell>
          <cell r="S1625" t="str">
            <v>2. 4 TO 9 DAYS</v>
          </cell>
          <cell r="T1625" t="str">
            <v>RELEASE PROCESS</v>
          </cell>
        </row>
        <row r="1626">
          <cell r="A1626" t="str">
            <v>TCLU9333090</v>
          </cell>
          <cell r="B1626">
            <v>40</v>
          </cell>
          <cell r="C1626">
            <v>44062</v>
          </cell>
          <cell r="D1626">
            <v>7</v>
          </cell>
          <cell r="E1626" t="str">
            <v>MEDUUB505045</v>
          </cell>
          <cell r="F1626" t="str">
            <v>ICDN</v>
          </cell>
          <cell r="G1626" t="str">
            <v>CFS1E</v>
          </cell>
          <cell r="H1626" t="str">
            <v>2020</v>
          </cell>
          <cell r="I1626" t="str">
            <v>ICD</v>
          </cell>
          <cell r="J1626">
            <v>227088</v>
          </cell>
          <cell r="K1626" t="str">
            <v>ASHUT ENGINEERS LTD</v>
          </cell>
          <cell r="L1626" t="str">
            <v>RAPID KATE SERVICES LIMITED</v>
          </cell>
          <cell r="M1626">
            <v>44060.708229166667</v>
          </cell>
          <cell r="N1626" t="str">
            <v>Pend</v>
          </cell>
          <cell r="O1626" t="str">
            <v>HDPE BLOW GRADE AC5502 HDPE BLOW GRADE AC5502     5X40  CONTAINERS TOTAL     4500 BAGS                  HDPE BLOW GRADE AC5502     114 750 00KGS 220 CBM      CONTAINERS IN TRANSIT FROM MOMBASA-KENYA PORT TO      ICD EMBAKASI-NAIROBI  ON   CARRIAGE CHARGES ON        CONSIGNEE S                ACCOUNT                    QUANTITY   112 5 MT        ORIGIN  USA                LONGULF TPTP3539           CARGO IN TRANSIT FROM      MOMBASA PORT TO ICD        EMBAKASI OR ICD            NAIROBI ON CONSIGNEE  S    ACCOUNT  CARRIER S         RESPONSIBILITY             CEASES AT MOMBASA  KENYA   UPON DISCHARGE OF THE      CONTAINERS                 NAME  ADDRESS AND          TELEPHONE NUMBER OF THE    CARRIERS  AGENT AT         DESTINATION                OCEANFREIGHT  EA  LTD      MSC PLAZA - 3RD+4TH FLOOR  MOI AVENUE 80637 KE -      MOMBASA                    KENYA                      TEL  254 41 2159 000       EMAIL  KE074-INFO MSC COM  21 DAYS FREE TIME AT       DESTINATION PORT           HS CODE  3901 20 0000</v>
          </cell>
          <cell r="P1626" t="str">
            <v>C4</v>
          </cell>
          <cell r="Q1626" t="str">
            <v>KE</v>
          </cell>
          <cell r="R1626" t="str">
            <v>US</v>
          </cell>
          <cell r="S1626" t="str">
            <v>2. 4 TO 9 DAYS</v>
          </cell>
          <cell r="T1626" t="str">
            <v>RELEASE PROCESS</v>
          </cell>
        </row>
        <row r="1627">
          <cell r="A1627" t="str">
            <v>MSCU5271059</v>
          </cell>
          <cell r="B1627">
            <v>40</v>
          </cell>
          <cell r="C1627">
            <v>44062</v>
          </cell>
          <cell r="D1627">
            <v>7</v>
          </cell>
          <cell r="E1627" t="str">
            <v>MEDUDM191125</v>
          </cell>
          <cell r="F1627" t="str">
            <v>ICDN</v>
          </cell>
          <cell r="G1627" t="str">
            <v>A1D/80/03/2</v>
          </cell>
          <cell r="H1627">
            <v>0</v>
          </cell>
          <cell r="I1627">
            <v>0</v>
          </cell>
          <cell r="J1627">
            <v>0</v>
          </cell>
          <cell r="K1627" t="str">
            <v>Pend</v>
          </cell>
          <cell r="L1627" t="str">
            <v>Pend</v>
          </cell>
          <cell r="M1627" t="str">
            <v>Pend</v>
          </cell>
          <cell r="N1627" t="str">
            <v>Pend</v>
          </cell>
          <cell r="O1627"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27" t="str">
            <v>Pend</v>
          </cell>
          <cell r="Q1627" t="str">
            <v>KE</v>
          </cell>
          <cell r="R1627" t="str">
            <v>SA</v>
          </cell>
          <cell r="S1627" t="str">
            <v>2. 4 TO 9 DAYS</v>
          </cell>
          <cell r="T1627" t="str">
            <v>PENDING DECLARATION</v>
          </cell>
        </row>
        <row r="1628">
          <cell r="A1628" t="str">
            <v>CAIU8761040</v>
          </cell>
          <cell r="B1628">
            <v>40</v>
          </cell>
          <cell r="C1628">
            <v>44062</v>
          </cell>
          <cell r="D1628">
            <v>7</v>
          </cell>
          <cell r="E1628" t="str">
            <v>MEDUDC391122</v>
          </cell>
          <cell r="F1628" t="str">
            <v>ICDN</v>
          </cell>
          <cell r="G1628" t="str">
            <v>Pend</v>
          </cell>
          <cell r="H1628" t="str">
            <v>2020</v>
          </cell>
          <cell r="I1628" t="str">
            <v>ICD</v>
          </cell>
          <cell r="J1628">
            <v>227680</v>
          </cell>
          <cell r="K1628" t="str">
            <v>SOMOCHEM (KENYA) LIMITED</v>
          </cell>
          <cell r="L1628" t="str">
            <v>BOLLORE TRANSPORT AND LOGISTICS KENYA LI</v>
          </cell>
          <cell r="M1628">
            <v>44061.455474537041</v>
          </cell>
          <cell r="N1628">
            <v>44065.530648148146</v>
          </cell>
          <cell r="O1628" t="str">
            <v>FT6236 LD POLYETHYLENE     ORDER NO                   5100093569                 DELIVERY NO  80473999      SHIPMENT NO  491821        H S CODE   39011000        NET WEIGHT  24 750 MT      CARGO IN TRANSIT TO ICD    NAIROBI                    21 DAYS FREE TIME AT       DESTINATION</v>
          </cell>
          <cell r="P1628" t="str">
            <v>C4</v>
          </cell>
          <cell r="Q1628" t="str">
            <v>KE</v>
          </cell>
          <cell r="R1628" t="str">
            <v>AE</v>
          </cell>
          <cell r="S1628" t="str">
            <v>2. 4 TO 9 DAYS</v>
          </cell>
          <cell r="T1628" t="str">
            <v>RELEASED BUT IN YARD</v>
          </cell>
        </row>
        <row r="1629">
          <cell r="A1629" t="str">
            <v>CAAU5092375</v>
          </cell>
          <cell r="B1629">
            <v>40</v>
          </cell>
          <cell r="C1629">
            <v>44062</v>
          </cell>
          <cell r="D1629">
            <v>7</v>
          </cell>
          <cell r="E1629" t="str">
            <v>WECC2096EMB1048</v>
          </cell>
          <cell r="F1629" t="str">
            <v>ICDN</v>
          </cell>
          <cell r="G1629" t="str">
            <v>SHED1</v>
          </cell>
          <cell r="H1629" t="str">
            <v>2020</v>
          </cell>
          <cell r="I1629" t="str">
            <v>ICD</v>
          </cell>
          <cell r="J1629">
            <v>228538</v>
          </cell>
          <cell r="K1629" t="str">
            <v>TRUE LAND KENYA LIMITED</v>
          </cell>
          <cell r="L1629" t="str">
            <v>CARMEL MOUNT FREIGHT LOGISTICS K LIMITED</v>
          </cell>
          <cell r="M1629" t="str">
            <v>Pend</v>
          </cell>
          <cell r="N1629" t="str">
            <v>Pend</v>
          </cell>
          <cell r="O1629" t="str">
            <v>1X40HC CONTAINER WIRELESS N ROUTER  WIRELESS ADAPTER ACCESS POINT RANGE EXTENDER KIT DESKTOP SWITCH ROUTER  HIVISION NVR  MONITORS  POWERCORD ETC  HS CODE  85176290  84733000  85219000  85285200 ED NO  201-04665762-20</v>
          </cell>
          <cell r="P1629" t="str">
            <v>C4</v>
          </cell>
          <cell r="Q1629" t="str">
            <v>KE</v>
          </cell>
          <cell r="R1629" t="str">
            <v>AE</v>
          </cell>
          <cell r="S1629" t="str">
            <v>2. 4 TO 9 DAYS</v>
          </cell>
          <cell r="T1629" t="str">
            <v>PENDING DPC</v>
          </cell>
        </row>
        <row r="1630">
          <cell r="A1630" t="str">
            <v>TCNU1273094</v>
          </cell>
          <cell r="B1630">
            <v>40</v>
          </cell>
          <cell r="C1630">
            <v>44062</v>
          </cell>
          <cell r="D1630">
            <v>7</v>
          </cell>
          <cell r="E1630" t="str">
            <v>MEDUDM191125</v>
          </cell>
          <cell r="F1630" t="str">
            <v>ICDN</v>
          </cell>
          <cell r="G1630" t="str">
            <v>CFS1E</v>
          </cell>
          <cell r="H1630">
            <v>0</v>
          </cell>
          <cell r="I1630">
            <v>0</v>
          </cell>
          <cell r="J1630">
            <v>0</v>
          </cell>
          <cell r="K1630" t="str">
            <v>Pend</v>
          </cell>
          <cell r="L1630" t="str">
            <v>Pend</v>
          </cell>
          <cell r="M1630" t="str">
            <v>Pend</v>
          </cell>
          <cell r="N1630" t="str">
            <v>Pend</v>
          </cell>
          <cell r="O1630"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30" t="str">
            <v>Pend</v>
          </cell>
          <cell r="Q1630" t="str">
            <v>KE</v>
          </cell>
          <cell r="R1630" t="str">
            <v>SA</v>
          </cell>
          <cell r="S1630" t="str">
            <v>2. 4 TO 9 DAYS</v>
          </cell>
          <cell r="T1630" t="str">
            <v>PENDING DECLARATION</v>
          </cell>
        </row>
        <row r="1631">
          <cell r="A1631" t="str">
            <v>BEAU2953673</v>
          </cell>
          <cell r="B1631">
            <v>20</v>
          </cell>
          <cell r="C1631">
            <v>44062</v>
          </cell>
          <cell r="D1631">
            <v>7</v>
          </cell>
          <cell r="E1631" t="str">
            <v>WECC2096EMB1046</v>
          </cell>
          <cell r="F1631" t="str">
            <v>ICDN</v>
          </cell>
          <cell r="G1631" t="str">
            <v>CFS1A</v>
          </cell>
          <cell r="H1631" t="str">
            <v>2020</v>
          </cell>
          <cell r="I1631" t="str">
            <v>ICD</v>
          </cell>
          <cell r="J1631">
            <v>228541</v>
          </cell>
          <cell r="K1631" t="str">
            <v>QUANTUM LUBRICANTS EAST AFRICA LIMITED,</v>
          </cell>
          <cell r="L1631" t="str">
            <v>UNION LOGISTICS LIMITED</v>
          </cell>
          <cell r="M1631">
            <v>44068.73710648148</v>
          </cell>
          <cell r="N1631" t="str">
            <v>Pend</v>
          </cell>
          <cell r="O1631" t="str">
            <v>2X20DV CONTAINERS OF BASE OIL SN 500 GROUP I H S CODE  2710 19 59 GROSS WEIGHT  20635 00 KGS NET WEIGHT  20535 00 KGS OF BASE OIL SN 500 GROUP I H S CODE  2710 19 59 GROSS WEIGHT  20635 00 KGS NET WEIGHT  20535 00 KGS  TOTAL FLEXI  2 NOS TOTAL GROSS WEIGHT  41270 00 KGS TOTAL NET WEIGHT  41070 00 KGS IDF NO  20MBAIM000172602  HS CODE   27101959 ED NO   21 DAYS FREE TIME AT POD</v>
          </cell>
          <cell r="P1631" t="str">
            <v>C4</v>
          </cell>
          <cell r="Q1631" t="str">
            <v>KE</v>
          </cell>
          <cell r="R1631" t="str">
            <v>AE</v>
          </cell>
          <cell r="S1631" t="str">
            <v>2. 4 TO 9 DAYS</v>
          </cell>
          <cell r="T1631" t="str">
            <v>RELEASE PROCESS</v>
          </cell>
        </row>
        <row r="1632">
          <cell r="A1632" t="str">
            <v>TCNU1536890</v>
          </cell>
          <cell r="B1632">
            <v>40</v>
          </cell>
          <cell r="C1632">
            <v>44062</v>
          </cell>
          <cell r="D1632">
            <v>7</v>
          </cell>
          <cell r="E1632" t="str">
            <v>MEDUDM191125</v>
          </cell>
          <cell r="F1632" t="str">
            <v>ICDN</v>
          </cell>
          <cell r="G1632" t="str">
            <v>A2D/04/04/1</v>
          </cell>
          <cell r="H1632">
            <v>0</v>
          </cell>
          <cell r="I1632">
            <v>0</v>
          </cell>
          <cell r="J1632">
            <v>0</v>
          </cell>
          <cell r="K1632" t="str">
            <v>Pend</v>
          </cell>
          <cell r="L1632" t="str">
            <v>Pend</v>
          </cell>
          <cell r="M1632" t="str">
            <v>Pend</v>
          </cell>
          <cell r="N1632" t="str">
            <v>Pend</v>
          </cell>
          <cell r="O1632"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32" t="str">
            <v>Pend</v>
          </cell>
          <cell r="Q1632" t="str">
            <v>KE</v>
          </cell>
          <cell r="R1632" t="str">
            <v>SA</v>
          </cell>
          <cell r="S1632" t="str">
            <v>2. 4 TO 9 DAYS</v>
          </cell>
          <cell r="T1632" t="str">
            <v>PENDING DECLARATION</v>
          </cell>
        </row>
        <row r="1633">
          <cell r="A1633" t="str">
            <v>DFSU7767488</v>
          </cell>
          <cell r="B1633">
            <v>40</v>
          </cell>
          <cell r="C1633">
            <v>44062</v>
          </cell>
          <cell r="D1633">
            <v>7</v>
          </cell>
          <cell r="E1633" t="str">
            <v>MEDUDM191125</v>
          </cell>
          <cell r="F1633" t="str">
            <v>ICDN</v>
          </cell>
          <cell r="G1633" t="str">
            <v>CFS1C</v>
          </cell>
          <cell r="H1633">
            <v>0</v>
          </cell>
          <cell r="I1633">
            <v>0</v>
          </cell>
          <cell r="J1633">
            <v>0</v>
          </cell>
          <cell r="K1633" t="str">
            <v>Pend</v>
          </cell>
          <cell r="L1633" t="str">
            <v>Pend</v>
          </cell>
          <cell r="M1633" t="str">
            <v>Pend</v>
          </cell>
          <cell r="N1633" t="str">
            <v>Pend</v>
          </cell>
          <cell r="O1633"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33" t="str">
            <v>Pend</v>
          </cell>
          <cell r="Q1633" t="str">
            <v>KE</v>
          </cell>
          <cell r="R1633" t="str">
            <v>SA</v>
          </cell>
          <cell r="S1633" t="str">
            <v>2. 4 TO 9 DAYS</v>
          </cell>
          <cell r="T1633" t="str">
            <v>PENDING DECLARATION</v>
          </cell>
        </row>
        <row r="1634">
          <cell r="A1634" t="str">
            <v>TCKU3351904</v>
          </cell>
          <cell r="B1634">
            <v>20</v>
          </cell>
          <cell r="C1634">
            <v>44062</v>
          </cell>
          <cell r="D1634">
            <v>7</v>
          </cell>
          <cell r="E1634" t="str">
            <v>WECC2096EMB1046</v>
          </cell>
          <cell r="F1634" t="str">
            <v>ICDN</v>
          </cell>
          <cell r="G1634" t="str">
            <v>CFS1A</v>
          </cell>
          <cell r="H1634" t="str">
            <v>2020</v>
          </cell>
          <cell r="I1634" t="str">
            <v>ICD</v>
          </cell>
          <cell r="J1634">
            <v>228541</v>
          </cell>
          <cell r="K1634" t="str">
            <v>QUANTUM LUBRICANTS EAST AFRICA LIMITED,</v>
          </cell>
          <cell r="L1634" t="str">
            <v>UNION LOGISTICS LIMITED</v>
          </cell>
          <cell r="M1634">
            <v>44068.73710648148</v>
          </cell>
          <cell r="N1634" t="str">
            <v>Pend</v>
          </cell>
          <cell r="O1634" t="str">
            <v>2X20DV CONTAINERS OF BASE OIL SN 500 GROUP I H S CODE  2710 19 59 GROSS WEIGHT  20635 00 KGS NET WEIGHT  20535 00 KGS OF BASE OIL SN 500 GROUP I H S CODE  2710 19 59 GROSS WEIGHT  20635 00 KGS NET WEIGHT  20535 00 KGS  TOTAL FLEXI  2 NOS TOTAL GROSS WEIGHT  41270 00 KGS TOTAL NET WEIGHT  41070 00 KGS IDF NO  20MBAIM000172602  HS CODE   27101959 ED NO   21 DAYS FREE TIME AT POD</v>
          </cell>
          <cell r="P1634" t="str">
            <v>C4</v>
          </cell>
          <cell r="Q1634" t="str">
            <v>KE</v>
          </cell>
          <cell r="R1634" t="str">
            <v>AE</v>
          </cell>
          <cell r="S1634" t="str">
            <v>2. 4 TO 9 DAYS</v>
          </cell>
          <cell r="T1634" t="str">
            <v>RELEASE PROCESS</v>
          </cell>
        </row>
        <row r="1635">
          <cell r="A1635" t="str">
            <v>FCIU7428881</v>
          </cell>
          <cell r="B1635">
            <v>40</v>
          </cell>
          <cell r="C1635">
            <v>44062</v>
          </cell>
          <cell r="D1635">
            <v>7</v>
          </cell>
          <cell r="E1635" t="str">
            <v>MEDUDM187743</v>
          </cell>
          <cell r="F1635" t="str">
            <v>ICDN</v>
          </cell>
          <cell r="G1635" t="str">
            <v>M2A/77/01/0</v>
          </cell>
          <cell r="H1635">
            <v>0</v>
          </cell>
          <cell r="I1635">
            <v>0</v>
          </cell>
          <cell r="J1635">
            <v>0</v>
          </cell>
          <cell r="K1635" t="str">
            <v>Pend</v>
          </cell>
          <cell r="L1635" t="str">
            <v>Pend</v>
          </cell>
          <cell r="M1635" t="str">
            <v>Pend</v>
          </cell>
          <cell r="N1635" t="str">
            <v>Pend</v>
          </cell>
          <cell r="O1635" t="str">
            <v>99 000 MT - POLYPROPYLENE  HOMOPOLYMER GRADE  H1045   H S CODE NO 3902 1000      SO   3200086284            3960  BAGS - GROSS WEIGHT    101 476  MT - NET WEIGHT   99 000 MT                PACKING  IN 25 KGS PER BAG POLYPROPYLENE HOMOPOLYMER  GRADE  H1045 POLYPROPYLENE HOMOPOLYMER  GRADE  H1045 POLYPROPYLENE HOMOPOLYMER  GRADE  H1045</v>
          </cell>
          <cell r="P1635" t="str">
            <v>Pend</v>
          </cell>
          <cell r="Q1635" t="str">
            <v>KE</v>
          </cell>
          <cell r="R1635" t="str">
            <v>SA</v>
          </cell>
          <cell r="S1635" t="str">
            <v>2. 4 TO 9 DAYS</v>
          </cell>
          <cell r="T1635" t="str">
            <v>PENDING DECLARATION</v>
          </cell>
        </row>
        <row r="1636">
          <cell r="A1636" t="str">
            <v>BMOU4579510</v>
          </cell>
          <cell r="B1636">
            <v>40</v>
          </cell>
          <cell r="C1636">
            <v>44062</v>
          </cell>
          <cell r="D1636">
            <v>7</v>
          </cell>
          <cell r="E1636" t="str">
            <v>MEDUMV420440</v>
          </cell>
          <cell r="F1636" t="str">
            <v>ICDN</v>
          </cell>
          <cell r="G1636" t="str">
            <v>A1C/18/03/2</v>
          </cell>
          <cell r="H1636" t="str">
            <v>2020</v>
          </cell>
          <cell r="I1636" t="str">
            <v>ICD</v>
          </cell>
          <cell r="J1636">
            <v>228513</v>
          </cell>
          <cell r="K1636" t="str">
            <v>KIBOS DISTILLERS LIMITED</v>
          </cell>
          <cell r="L1636" t="str">
            <v>PRAFULLA ENTERPRISES LTD</v>
          </cell>
          <cell r="M1636" t="str">
            <v>Pend</v>
          </cell>
          <cell r="N1636" t="str">
            <v>Pend</v>
          </cell>
          <cell r="O1636" t="str">
            <v>38 PACKAGES CONTAINING DES IGN ENGINEERING  PROCUREME NT  MANUFACTURING  SUPPLY  FOR SLUDGE SEPARATION SYST EM WITH SUPERVISION  FOR E RECTION DESIGN ENGINEERING   PROCUREMENT  MANUFACTURI NG AND SUPPLY FOR CENTRIFU GAL DECANTER AS PER INVOIC E NO  U2EXP20210002  DTD   24 07 2020 S B  NO  407242 4 DTD 25 07 2020 H S CODE  841989000 IEC NO 038818942 8 NET WEIGHT 18040 00 KG F REIGHT PREPAID 21 DAYS FRE E TIME ON LINE DEMURRAGE   DETENTION ALLOTTED FROM TH E DISCHARGE AT PORT OF DIS CHARGE    Cargo In transit to ICD Embakasi Nairobi o  n consignee s account   CA RRIER S RESPONSIBILITY CEA SES AT MOMBASA  CARGO IN T RANSIT TO ICD Embakasi Nai robi  ON CONSIGNEE S A C</v>
          </cell>
          <cell r="P1636" t="str">
            <v>C4</v>
          </cell>
          <cell r="Q1636" t="str">
            <v>KE</v>
          </cell>
          <cell r="R1636" t="str">
            <v>IN</v>
          </cell>
          <cell r="S1636" t="str">
            <v>2. 4 TO 9 DAYS</v>
          </cell>
          <cell r="T1636" t="str">
            <v>PENDING DPC</v>
          </cell>
        </row>
        <row r="1637">
          <cell r="A1637" t="str">
            <v>TEMU8704249</v>
          </cell>
          <cell r="B1637">
            <v>40</v>
          </cell>
          <cell r="C1637">
            <v>44062</v>
          </cell>
          <cell r="D1637">
            <v>7</v>
          </cell>
          <cell r="E1637" t="str">
            <v>MEDUDM191125</v>
          </cell>
          <cell r="F1637" t="str">
            <v>ICDN</v>
          </cell>
          <cell r="G1637" t="str">
            <v>A1D/54/04/1</v>
          </cell>
          <cell r="H1637">
            <v>0</v>
          </cell>
          <cell r="I1637">
            <v>0</v>
          </cell>
          <cell r="J1637">
            <v>0</v>
          </cell>
          <cell r="K1637" t="str">
            <v>Pend</v>
          </cell>
          <cell r="L1637" t="str">
            <v>Pend</v>
          </cell>
          <cell r="M1637" t="str">
            <v>Pend</v>
          </cell>
          <cell r="N1637" t="str">
            <v>Pend</v>
          </cell>
          <cell r="O1637"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37" t="str">
            <v>Pend</v>
          </cell>
          <cell r="Q1637" t="str">
            <v>KE</v>
          </cell>
          <cell r="R1637" t="str">
            <v>SA</v>
          </cell>
          <cell r="S1637" t="str">
            <v>2. 4 TO 9 DAYS</v>
          </cell>
          <cell r="T1637" t="str">
            <v>PENDING DECLARATION</v>
          </cell>
        </row>
        <row r="1638">
          <cell r="A1638" t="str">
            <v>TGBU6938042</v>
          </cell>
          <cell r="B1638">
            <v>40</v>
          </cell>
          <cell r="C1638">
            <v>44063</v>
          </cell>
          <cell r="D1638">
            <v>6</v>
          </cell>
          <cell r="E1638" t="str">
            <v>CHP0122750</v>
          </cell>
          <cell r="F1638" t="str">
            <v>ICDN</v>
          </cell>
          <cell r="G1638" t="str">
            <v>M2B/42/02/1</v>
          </cell>
          <cell r="H1638">
            <v>0</v>
          </cell>
          <cell r="I1638">
            <v>0</v>
          </cell>
          <cell r="J1638">
            <v>0</v>
          </cell>
          <cell r="K1638" t="str">
            <v>Pend</v>
          </cell>
          <cell r="L1638" t="str">
            <v>Pend</v>
          </cell>
          <cell r="M1638" t="str">
            <v>Pend</v>
          </cell>
          <cell r="N1638" t="str">
            <v>Pend</v>
          </cell>
          <cell r="O1638" t="str">
            <v>15 X 40HC CONTAINERS CONTAINING HE3461HD POLYETHYLENE HS CODE  39012000 TOTAL NET WEIGHT 371 250 MT ORDER NO  5100092818 DELIVERY NO  80468831 SHIPMENT NO  485785 CARGO IN TRANSIT TO KAMPALA AT CONSIGNEES COST  RISK AND RESPONSIBILITY  CARRIER RESPONSIBILITY CEASES AT PORT OF DISCHARGE   EMAIL  ADMIN-GENTEXENTERPRISES COM FREIGHT PREPAID</v>
          </cell>
          <cell r="P1638" t="str">
            <v>Pend</v>
          </cell>
          <cell r="Q1638" t="str">
            <v>UG</v>
          </cell>
          <cell r="R1638" t="str">
            <v>AE</v>
          </cell>
          <cell r="S1638" t="str">
            <v>2. 4 TO 9 DAYS</v>
          </cell>
          <cell r="T1638" t="str">
            <v>PENDING DECLARATION</v>
          </cell>
        </row>
        <row r="1639">
          <cell r="A1639" t="str">
            <v>TEMU6046977</v>
          </cell>
          <cell r="B1639">
            <v>40</v>
          </cell>
          <cell r="C1639">
            <v>44063</v>
          </cell>
          <cell r="D1639">
            <v>6</v>
          </cell>
          <cell r="E1639" t="str">
            <v>100050209422</v>
          </cell>
          <cell r="F1639" t="str">
            <v>ICDN</v>
          </cell>
          <cell r="G1639" t="str">
            <v>M1B/80/01/0</v>
          </cell>
          <cell r="H1639">
            <v>0</v>
          </cell>
          <cell r="I1639">
            <v>0</v>
          </cell>
          <cell r="J1639">
            <v>0</v>
          </cell>
          <cell r="K1639" t="str">
            <v>Pend</v>
          </cell>
          <cell r="L1639" t="str">
            <v>Pend</v>
          </cell>
          <cell r="M1639" t="str">
            <v>Pend</v>
          </cell>
          <cell r="N1639" t="str">
            <v>Pend</v>
          </cell>
          <cell r="O1639" t="str">
            <v>TOTAL 662 SETS ONLYCEAT BRAND TYRES TUBES AND FLAPSAS PER INVOICE NO   460170349 460170350CBM  64 00S B  NO 3693706 DT 09-JUL-20203693595 DT 08-JUL-2020NET WEIGHT  14272 198 KGS1X40HC CONTAINER TOTAL 662 SETS ONLY CEAT BRAND TYRES TUBES AND FLAPS AS PER INVOICE NO   460170349  460170350 CBM  64 00 S B  NO  3693706 DT 09-JUL-2020 3693595 DT 08-JUL-2020 NET WEIGHT  14272 198 KGS FREIGHT PREPAID CARGO IN TRANSIT TO KAMPALA ON CONSIGNEE S RISK   A C  LINE DETENTION AND DEMURRAGE CONTAINER28 DAYS FREE TIME ALLOWED AT PORT OF DISCHARGE CARRIER S RESPONSIBILITY CEASES AT MOMBASA KILINDINI PORT  EMPTY RETURN TO OUR DESIGNATED INLAND EMPTY DEPOT IN MOMBASA IS UNDER FULL RESPONSIBILITY AND RISK OF MERCHANTS  LINES RESPONSIBILITY CEASES AT MOMBASA</v>
          </cell>
          <cell r="P1639" t="str">
            <v>Pend</v>
          </cell>
          <cell r="Q1639" t="str">
            <v>UG</v>
          </cell>
          <cell r="R1639" t="str">
            <v>IN</v>
          </cell>
          <cell r="S1639" t="str">
            <v>2. 4 TO 9 DAYS</v>
          </cell>
          <cell r="T1639" t="str">
            <v>PENDING DECLARATION</v>
          </cell>
        </row>
        <row r="1640">
          <cell r="A1640" t="str">
            <v>MRKU3713272</v>
          </cell>
          <cell r="B1640">
            <v>40</v>
          </cell>
          <cell r="C1640">
            <v>44063</v>
          </cell>
          <cell r="D1640">
            <v>6</v>
          </cell>
          <cell r="E1640" t="str">
            <v>204236592</v>
          </cell>
          <cell r="F1640" t="str">
            <v>ICDN</v>
          </cell>
          <cell r="G1640" t="str">
            <v>M1B/48/01/0</v>
          </cell>
          <cell r="H1640" t="str">
            <v>2020</v>
          </cell>
          <cell r="I1640" t="str">
            <v>ICD</v>
          </cell>
          <cell r="J1640">
            <v>227170</v>
          </cell>
          <cell r="K1640" t="str">
            <v>KENYA BREWERIES LIMITED</v>
          </cell>
          <cell r="L1640" t="str">
            <v>ACCELER GLOBAL LOGISTICS LIMITED</v>
          </cell>
          <cell r="M1640">
            <v>44061.379861111112</v>
          </cell>
          <cell r="N1640">
            <v>44068.771215277775</v>
          </cell>
          <cell r="O1640" t="str">
            <v>4X40  HC FCL CONTAINER CONTAINING  ALUMINIUM BEVERAGE CANS 500 ML WITH EASY OPEN  ENDS  OTHER ALUMINIUM CONTAINERS  N S E    EMPTY CANS TUSK ER MALT  500ML  202 DIA WITH ENDS   MADE WITH ALUMINIUM COIL - HS CODE 7612 90 90   CANS TUSKER MALT  500ML  337263 PCS   CDL LIDS GOLD END S  337263 PCS   INVOICE NO  EXP  085   2020-21  DT  30 07 2020  SB NO4179326 DT  30 07 2020  IDF NO  E2007366143  PIN NO  P000593584F   41 0 221 PH NO  91-022-30911300 FAX 91-022-27402812    INTRANSIT TO ICD E MBAKASI NAIROBI</v>
          </cell>
          <cell r="P1640" t="str">
            <v>C4</v>
          </cell>
          <cell r="Q1640" t="str">
            <v>KE</v>
          </cell>
          <cell r="R1640" t="str">
            <v>IN</v>
          </cell>
          <cell r="S1640" t="str">
            <v>2. 4 TO 9 DAYS</v>
          </cell>
          <cell r="T1640" t="str">
            <v>RELEASED BUT IN YARD</v>
          </cell>
        </row>
        <row r="1641">
          <cell r="A1641" t="str">
            <v>MSKU9415791</v>
          </cell>
          <cell r="B1641">
            <v>40</v>
          </cell>
          <cell r="C1641">
            <v>44063</v>
          </cell>
          <cell r="D1641">
            <v>6</v>
          </cell>
          <cell r="E1641" t="str">
            <v>599302671</v>
          </cell>
          <cell r="F1641" t="str">
            <v>ICDN</v>
          </cell>
          <cell r="G1641" t="str">
            <v>M1B/44/03/2</v>
          </cell>
          <cell r="H1641" t="str">
            <v>2020</v>
          </cell>
          <cell r="I1641" t="str">
            <v>ICD</v>
          </cell>
          <cell r="J1641">
            <v>226159</v>
          </cell>
          <cell r="K1641" t="str">
            <v>KEYSTONE WOOD PRESERVATION COMPANY LIMIT</v>
          </cell>
          <cell r="L1641" t="str">
            <v>WILCKO FREIGHT SERVICES LIMITED</v>
          </cell>
          <cell r="M1641">
            <v>44060.527175925927</v>
          </cell>
          <cell r="N1641" t="str">
            <v>Pend</v>
          </cell>
          <cell r="O1641" t="str">
            <v>TROUGH QUARRY TYPE CONVEYORS  1  CONVEYOR SERIAL NUMBER 3840CFC0111 2  CONVEYOR SERIAL NUMBER 3226CFC0211   3  CONVEYOR SERIAL NUMBER 2635 CFC0311   4  CONVEYOR SERIAL NUMBER 2830CFC0411   5  CONVEYOR SERIAL N UMBER 2850CFC0511      X20200526497645</v>
          </cell>
          <cell r="P1641" t="str">
            <v>C4</v>
          </cell>
          <cell r="Q1641" t="str">
            <v>KE</v>
          </cell>
          <cell r="R1641" t="str">
            <v>US</v>
          </cell>
          <cell r="S1641" t="str">
            <v>2. 4 TO 9 DAYS</v>
          </cell>
          <cell r="T1641" t="str">
            <v>RELEASE PROCESS</v>
          </cell>
        </row>
        <row r="1642">
          <cell r="A1642" t="str">
            <v>FCIU4740068</v>
          </cell>
          <cell r="B1642">
            <v>20</v>
          </cell>
          <cell r="C1642">
            <v>44063</v>
          </cell>
          <cell r="D1642">
            <v>6</v>
          </cell>
          <cell r="E1642" t="str">
            <v>HLCUDX3200749001</v>
          </cell>
          <cell r="F1642" t="str">
            <v>ICDN</v>
          </cell>
          <cell r="G1642" t="str">
            <v>A1B/21/02/1</v>
          </cell>
          <cell r="H1642" t="str">
            <v>2020</v>
          </cell>
          <cell r="I1642" t="str">
            <v>ICD</v>
          </cell>
          <cell r="J1642">
            <v>228443</v>
          </cell>
          <cell r="K1642" t="str">
            <v>INTL FEDERATION OF RED CROSS CRESCENT SO</v>
          </cell>
          <cell r="L1642" t="str">
            <v>DUKE EXPRESS E A LIMITED</v>
          </cell>
          <cell r="M1642">
            <v>44067.641365740739</v>
          </cell>
          <cell r="N1642">
            <v>44068.576041666667</v>
          </cell>
          <cell r="O1642" t="str">
            <v>TEL  254 20 2835254  MOB  254 780 302 502  MOB 254 731 688 626 CONTACT  NATHAN KIMANI EMAIL  NATHAN KIMANI IFRC ORG   HUMANITARIAN AID VEHICLE CODE  UAEDB2504  MAKE   MODEL TOYOTA PRADO CHASSIS NO JTEBH9FJ80K213283   ENGINE NO 1KD-2850719   YEAR OF PRODUCTION 01 02 2019   WEIGHT  KG   2 140 00   HS-CODE     87 02 00</v>
          </cell>
          <cell r="P1642" t="str">
            <v>C4</v>
          </cell>
          <cell r="Q1642" t="str">
            <v>KE</v>
          </cell>
          <cell r="R1642" t="str">
            <v>AE</v>
          </cell>
          <cell r="S1642" t="str">
            <v>2. 4 TO 9 DAYS</v>
          </cell>
          <cell r="T1642" t="str">
            <v>RELEASED BUT IN YARD</v>
          </cell>
        </row>
        <row r="1643">
          <cell r="A1643" t="str">
            <v>CSLU1686198</v>
          </cell>
          <cell r="B1643">
            <v>20</v>
          </cell>
          <cell r="C1643">
            <v>44063</v>
          </cell>
          <cell r="D1643">
            <v>6</v>
          </cell>
          <cell r="E1643" t="str">
            <v>COSU6264262630W</v>
          </cell>
          <cell r="F1643" t="str">
            <v>ICDN</v>
          </cell>
          <cell r="G1643" t="str">
            <v>M1B/06/01/0</v>
          </cell>
          <cell r="H1643">
            <v>0</v>
          </cell>
          <cell r="I1643">
            <v>0</v>
          </cell>
          <cell r="J1643">
            <v>0</v>
          </cell>
          <cell r="K1643" t="str">
            <v>Pend</v>
          </cell>
          <cell r="L1643" t="str">
            <v>Pend</v>
          </cell>
          <cell r="M1643" t="str">
            <v>Pend</v>
          </cell>
          <cell r="N1643" t="str">
            <v>Pend</v>
          </cell>
          <cell r="O1643" t="str">
            <v>EXHIBITION GOODS    TV AMP APOS S  91 X 46 X 69 PLACE OF DELIVERY PORT CLEARANCE</v>
          </cell>
          <cell r="P1643" t="str">
            <v>Pend</v>
          </cell>
          <cell r="Q1643" t="str">
            <v>KE</v>
          </cell>
          <cell r="R1643" t="str">
            <v>US</v>
          </cell>
          <cell r="S1643" t="str">
            <v>2. 4 TO 9 DAYS</v>
          </cell>
          <cell r="T1643" t="str">
            <v>PENDING DECLARATION</v>
          </cell>
        </row>
        <row r="1644">
          <cell r="A1644" t="str">
            <v>MSKU4259335</v>
          </cell>
          <cell r="B1644">
            <v>20</v>
          </cell>
          <cell r="C1644">
            <v>44063</v>
          </cell>
          <cell r="D1644">
            <v>6</v>
          </cell>
          <cell r="E1644" t="str">
            <v>204019362</v>
          </cell>
          <cell r="F1644" t="str">
            <v>ICDN</v>
          </cell>
          <cell r="G1644" t="str">
            <v>CFS1A</v>
          </cell>
          <cell r="H1644">
            <v>0</v>
          </cell>
          <cell r="I1644">
            <v>0</v>
          </cell>
          <cell r="J1644">
            <v>0</v>
          </cell>
          <cell r="K1644" t="str">
            <v>Pend</v>
          </cell>
          <cell r="L1644" t="str">
            <v>Pend</v>
          </cell>
          <cell r="M1644" t="str">
            <v>Pend</v>
          </cell>
          <cell r="N1644" t="str">
            <v>Pend</v>
          </cell>
          <cell r="O1644" t="str">
            <v>DETTOL SOAP ASSORTED 5975 CARTONS  N W   40054 55 KG  G W   42665 44 K G      INTRANSIT TO ICD EMBAKASI NAIROBI</v>
          </cell>
          <cell r="P1644" t="str">
            <v>Pend</v>
          </cell>
          <cell r="Q1644" t="str">
            <v>KE</v>
          </cell>
          <cell r="R1644" t="str">
            <v>EG</v>
          </cell>
          <cell r="S1644" t="str">
            <v>2. 4 TO 9 DAYS</v>
          </cell>
          <cell r="T1644" t="str">
            <v>PENDING DECLARATION</v>
          </cell>
        </row>
        <row r="1645">
          <cell r="A1645" t="str">
            <v>EITU9144229</v>
          </cell>
          <cell r="B1645">
            <v>40</v>
          </cell>
          <cell r="C1645">
            <v>44063</v>
          </cell>
          <cell r="D1645">
            <v>6</v>
          </cell>
          <cell r="E1645" t="str">
            <v>155000050672</v>
          </cell>
          <cell r="F1645" t="str">
            <v>ICDN</v>
          </cell>
          <cell r="G1645" t="str">
            <v>A1C/66/05/3</v>
          </cell>
          <cell r="H1645" t="str">
            <v>2020</v>
          </cell>
          <cell r="I1645" t="str">
            <v>ICD</v>
          </cell>
          <cell r="J1645">
            <v>228453</v>
          </cell>
          <cell r="K1645" t="str">
            <v>ROADBUCK KENYA CO LIMITED</v>
          </cell>
          <cell r="L1645" t="str">
            <v>SONGHONG FREIGHT SERVICES LIMITED</v>
          </cell>
          <cell r="M1645">
            <v>44063.477824074071</v>
          </cell>
          <cell r="N1645" t="str">
            <v>Pend</v>
          </cell>
          <cell r="O1645" t="str">
            <v>WHEEL ALIGNMENTWHEEL BALANCERTIRE CHANGERCAR LIFTOIL COLECTING MACHINE REFRIGERANT FILLING MACHINECARBON DIOXIDE WELDERAIR PIPECAR REPAIR CRE EPERN M WHEEL ALIGNMENT WHEEL BALANCER TIRE CHANGER CAR LIFT OIL COLECTING MACHINE REFRIGERANT FILLING MACHINE CARBON DIOXIDE WELDER AIR PIPE CAR REPAIR CREEPER GEAR OIL FILLING MACHINE SHELF</v>
          </cell>
          <cell r="P1645" t="str">
            <v>C4</v>
          </cell>
          <cell r="Q1645" t="str">
            <v>KE</v>
          </cell>
          <cell r="R1645" t="str">
            <v>CN</v>
          </cell>
          <cell r="S1645" t="str">
            <v>2. 4 TO 9 DAYS</v>
          </cell>
          <cell r="T1645" t="str">
            <v>RELEASE PROCESS</v>
          </cell>
        </row>
        <row r="1646">
          <cell r="A1646" t="str">
            <v>CAAU5202976</v>
          </cell>
          <cell r="B1646">
            <v>40</v>
          </cell>
          <cell r="C1646">
            <v>44063</v>
          </cell>
          <cell r="D1646">
            <v>6</v>
          </cell>
          <cell r="E1646" t="str">
            <v>203920866</v>
          </cell>
          <cell r="F1646" t="str">
            <v>ICDN</v>
          </cell>
          <cell r="G1646" t="str">
            <v>M0B/28/02/1</v>
          </cell>
          <cell r="H1646" t="str">
            <v>2020</v>
          </cell>
          <cell r="I1646" t="str">
            <v>ICD</v>
          </cell>
          <cell r="J1646">
            <v>228497</v>
          </cell>
          <cell r="K1646" t="str">
            <v>HASBAH KENYA LIMITED</v>
          </cell>
          <cell r="L1646" t="str">
            <v>STARWAY INTERNATIONAL FREIGHT AND FORWAR</v>
          </cell>
          <cell r="M1646">
            <v>44063.730891203704</v>
          </cell>
          <cell r="N1646" t="str">
            <v>Pend</v>
          </cell>
          <cell r="O1646" t="str">
            <v>FABRIC ENHANCERS    INTRANSIT TO ICD EMBAKASI NAIROBI</v>
          </cell>
          <cell r="P1646" t="str">
            <v>C4</v>
          </cell>
          <cell r="Q1646" t="str">
            <v>KE</v>
          </cell>
          <cell r="R1646" t="str">
            <v>SA</v>
          </cell>
          <cell r="S1646" t="str">
            <v>2. 4 TO 9 DAYS</v>
          </cell>
          <cell r="T1646" t="str">
            <v>RELEASE PROCESS</v>
          </cell>
        </row>
        <row r="1647">
          <cell r="A1647" t="str">
            <v>EITU1095540</v>
          </cell>
          <cell r="B1647">
            <v>40</v>
          </cell>
          <cell r="C1647">
            <v>44063</v>
          </cell>
          <cell r="D1647">
            <v>6</v>
          </cell>
          <cell r="E1647" t="str">
            <v>149002969351</v>
          </cell>
          <cell r="F1647" t="str">
            <v>ICDN</v>
          </cell>
          <cell r="G1647" t="str">
            <v>M0B/20/01/0</v>
          </cell>
          <cell r="H1647" t="str">
            <v>2020</v>
          </cell>
          <cell r="I1647" t="str">
            <v>ICD</v>
          </cell>
          <cell r="J1647">
            <v>225895</v>
          </cell>
          <cell r="K1647" t="str">
            <v>SUPA BRITE LIMITED</v>
          </cell>
          <cell r="L1647" t="str">
            <v>UNION LOGISTICS LIMITED</v>
          </cell>
          <cell r="M1647">
            <v>44056.649224537039</v>
          </cell>
          <cell r="N1647" t="str">
            <v>Pend</v>
          </cell>
          <cell r="O1647" t="str">
            <v>ORDER NR   200225SB01 S S SCOURER 10GR-SS100  35 100PCSS S SCOURER 15 GR-SS150   35 100 PCSS S SCOURER 22GR-SS220   74 250 PCSS S SCOURER 45 GR-SS450   44 000 PCSS S SPONGE GREEN-SNF10GR   19 800 PCSS S SPONGE R ED-SNF10R   19 800 PCSS S SPONGE BLUE-SNF10B   19 800 PCSSILVER SPONGE - SPF20S   30 600 PCSSUPA BRITE ITEM NR   ITEM   Q TY  PCS                                                              ORDER NR   200225SB01  S S SCOURER 10GR-SS100  35 100PCS S S SCOURER 15GR-SS150   35 100 PCS S S SCOURER 22GR-SS220   74 250 PCS S S SCOURER 45GR-SS450   44 000 PCS S S SPONGE GREEN-SNF10GR   19 800 PCS S S SPONGE RED-SNF10R   19 800 PCS S SSPONGE BLUE-SNF10B   19 800 PCS SILVER SPONGE- SPF20S   30 600 PCS GOLD SPONGE- SPF20G   27 000 PCS NATURAL SCOURING PAD SHEET - NSP-100   1 050 PCS  24242555 EMAIL  INFO SUPABRITE COM MOBIL  254728608100   OCHIENG BENFIFREIGHTKENYA CO KE</v>
          </cell>
          <cell r="P1647" t="str">
            <v>C4</v>
          </cell>
          <cell r="Q1647" t="str">
            <v>KE</v>
          </cell>
          <cell r="R1647" t="str">
            <v>CN</v>
          </cell>
          <cell r="S1647" t="str">
            <v>2. 4 TO 9 DAYS</v>
          </cell>
          <cell r="T1647" t="str">
            <v>RELEASE PROCESS</v>
          </cell>
        </row>
        <row r="1648">
          <cell r="A1648" t="str">
            <v>SUDU6907560</v>
          </cell>
          <cell r="B1648">
            <v>40</v>
          </cell>
          <cell r="C1648">
            <v>44063</v>
          </cell>
          <cell r="D1648">
            <v>6</v>
          </cell>
          <cell r="E1648" t="str">
            <v>204236592</v>
          </cell>
          <cell r="F1648" t="str">
            <v>ICDN</v>
          </cell>
          <cell r="G1648" t="str">
            <v>M0B/10/02/1</v>
          </cell>
          <cell r="H1648" t="str">
            <v>2020</v>
          </cell>
          <cell r="I1648" t="str">
            <v>ICD</v>
          </cell>
          <cell r="J1648">
            <v>227170</v>
          </cell>
          <cell r="K1648" t="str">
            <v>KENYA BREWERIES LIMITED</v>
          </cell>
          <cell r="L1648" t="str">
            <v>ACCELER GLOBAL LOGISTICS LIMITED</v>
          </cell>
          <cell r="M1648">
            <v>44061.379861111112</v>
          </cell>
          <cell r="N1648">
            <v>44068.771215277775</v>
          </cell>
          <cell r="O1648" t="str">
            <v>4X40  HC FCL CONTAINER CONTAINING  ALUMINIUM BEVERAGE CANS 500 ML WITH EASY OPEN  ENDS  OTHER ALUMINIUM CONTAINERS  N S E    EMPTY CANS TUSK ER MALT  500ML  202 DIA WITH ENDS   MADE WITH ALUMINIUM COIL - HS CODE 7612 90 90   CANS TUSKER MALT  500ML  337263 PCS   CDL LIDS GOLD END S  337263 PCS   INVOICE NO  EXP  085   2020-21  DT  30 07 2020  SB NO4179326 DT  30 07 2020  IDF NO  E2007366143  PIN NO  P000593584F   41 0 221 PH NO  91-022-30911300 FAX 91-022-27402812    INTRANSIT TO ICD E MBAKASI NAIROBI</v>
          </cell>
          <cell r="P1648" t="str">
            <v>C4</v>
          </cell>
          <cell r="Q1648" t="str">
            <v>KE</v>
          </cell>
          <cell r="R1648" t="str">
            <v>IN</v>
          </cell>
          <cell r="S1648" t="str">
            <v>2. 4 TO 9 DAYS</v>
          </cell>
          <cell r="T1648" t="str">
            <v>RELEASED BUT IN YARD</v>
          </cell>
        </row>
        <row r="1649">
          <cell r="A1649" t="str">
            <v>TCKU7400648</v>
          </cell>
          <cell r="B1649">
            <v>40</v>
          </cell>
          <cell r="C1649">
            <v>44063</v>
          </cell>
          <cell r="D1649">
            <v>6</v>
          </cell>
          <cell r="E1649" t="str">
            <v>204027202</v>
          </cell>
          <cell r="F1649" t="str">
            <v>ICDN</v>
          </cell>
          <cell r="G1649" t="str">
            <v>SHED1</v>
          </cell>
          <cell r="H1649" t="str">
            <v>2020</v>
          </cell>
          <cell r="I1649" t="str">
            <v>MSA</v>
          </cell>
          <cell r="J1649">
            <v>7611986</v>
          </cell>
          <cell r="K1649" t="str">
            <v>ROBINSON RUNUNU KURIA</v>
          </cell>
          <cell r="L1649" t="str">
            <v>GREENTOP LOGISTICS LIMITED</v>
          </cell>
          <cell r="M1649" t="str">
            <v>Pend</v>
          </cell>
          <cell r="N1649" t="str">
            <v>Pend</v>
          </cell>
          <cell r="O1649" t="str">
            <v>SMALL RADIO   AUDIO   CHARGER   FLOOD LIGHT   LED LIGHT   TORCH   SMAL L AMPLIFIERS   HEADSETS</v>
          </cell>
          <cell r="P1649" t="str">
            <v>C4</v>
          </cell>
          <cell r="Q1649" t="str">
            <v>KE</v>
          </cell>
          <cell r="R1649" t="str">
            <v>CN</v>
          </cell>
          <cell r="S1649" t="str">
            <v>2. 4 TO 9 DAYS</v>
          </cell>
          <cell r="T1649" t="str">
            <v>PENDING DPC</v>
          </cell>
        </row>
        <row r="1650">
          <cell r="A1650" t="str">
            <v>MSKU3402210</v>
          </cell>
          <cell r="B1650">
            <v>20</v>
          </cell>
          <cell r="C1650">
            <v>44063</v>
          </cell>
          <cell r="D1650">
            <v>6</v>
          </cell>
          <cell r="E1650" t="str">
            <v>711059758</v>
          </cell>
          <cell r="F1650" t="str">
            <v>ICDN</v>
          </cell>
          <cell r="G1650" t="str">
            <v>CFS1</v>
          </cell>
          <cell r="H1650" t="str">
            <v>2020</v>
          </cell>
          <cell r="I1650" t="str">
            <v>ICD</v>
          </cell>
          <cell r="J1650">
            <v>228239</v>
          </cell>
          <cell r="K1650" t="str">
            <v>SAFARICOM LIMITED</v>
          </cell>
          <cell r="L1650" t="str">
            <v>ACCELER GLOBAL LOGISTICS LIMITED</v>
          </cell>
          <cell r="M1650">
            <v>44062.649768518517</v>
          </cell>
          <cell r="N1650" t="str">
            <v>Pend</v>
          </cell>
          <cell r="O1650" t="str">
            <v>TELECOMMUNICATION EQUIPMENT   HS CODE  85177000      INTRANSIT TO IC D EMBAKASI NAIROBI</v>
          </cell>
          <cell r="P1650" t="str">
            <v>C4</v>
          </cell>
          <cell r="Q1650" t="str">
            <v>KE</v>
          </cell>
          <cell r="R1650" t="str">
            <v>NL</v>
          </cell>
          <cell r="S1650" t="str">
            <v>2. 4 TO 9 DAYS</v>
          </cell>
          <cell r="T1650" t="str">
            <v>RELEASE PROCESS</v>
          </cell>
        </row>
        <row r="1651">
          <cell r="A1651" t="str">
            <v>MRKU3346095</v>
          </cell>
          <cell r="B1651">
            <v>40</v>
          </cell>
          <cell r="C1651">
            <v>44063</v>
          </cell>
          <cell r="D1651">
            <v>6</v>
          </cell>
          <cell r="E1651" t="str">
            <v>203921139</v>
          </cell>
          <cell r="F1651" t="str">
            <v>ICDN</v>
          </cell>
          <cell r="G1651" t="str">
            <v>A1D/76/06/2</v>
          </cell>
          <cell r="H1651" t="str">
            <v>2020</v>
          </cell>
          <cell r="I1651" t="str">
            <v>ICD</v>
          </cell>
          <cell r="J1651">
            <v>227411</v>
          </cell>
          <cell r="K1651" t="str">
            <v>HAYAT KIMYA KENYA HYGIENIC PRODUCTS LIMI</v>
          </cell>
          <cell r="L1651" t="str">
            <v>DHL GLOBAL FORWARDING KENYA LIMITED</v>
          </cell>
          <cell r="M1651" t="str">
            <v>Pend</v>
          </cell>
          <cell r="N1651" t="str">
            <v>Pend</v>
          </cell>
          <cell r="O1651" t="str">
            <v>BABY DIAPERS  FWD DETAILS   TRANS GLOBAL LOGISTICS  INVOICE NUMBER   9 028003412    INTRANSIT TO ICD EMBAKASI NAIROBI</v>
          </cell>
          <cell r="P1651" t="str">
            <v>C4</v>
          </cell>
          <cell r="Q1651" t="str">
            <v>KE</v>
          </cell>
          <cell r="R1651" t="str">
            <v>EG</v>
          </cell>
          <cell r="S1651" t="str">
            <v>2. 4 TO 9 DAYS</v>
          </cell>
          <cell r="T1651" t="str">
            <v>PENDING DPC</v>
          </cell>
        </row>
        <row r="1652">
          <cell r="A1652" t="str">
            <v>EGHU9219353</v>
          </cell>
          <cell r="B1652">
            <v>40</v>
          </cell>
          <cell r="C1652">
            <v>44063</v>
          </cell>
          <cell r="D1652">
            <v>6</v>
          </cell>
          <cell r="E1652" t="str">
            <v>140028123323</v>
          </cell>
          <cell r="F1652" t="str">
            <v>ICDN</v>
          </cell>
          <cell r="G1652" t="str">
            <v>A2C/40/04/3</v>
          </cell>
          <cell r="H1652" t="str">
            <v>2020</v>
          </cell>
          <cell r="I1652" t="str">
            <v>ICD</v>
          </cell>
          <cell r="J1652">
            <v>229650</v>
          </cell>
          <cell r="K1652" t="str">
            <v>AYAN TYRES LIMITED</v>
          </cell>
          <cell r="L1652" t="str">
            <v>ZAMIN ENTERPRISES COMPANY  LIMITED</v>
          </cell>
          <cell r="M1652" t="str">
            <v>Pend</v>
          </cell>
          <cell r="N1652" t="str">
            <v>Pend</v>
          </cell>
          <cell r="O1652" t="str">
            <v>TYRESHS CODE 4011100000N M TYRES HS CODE 4011100000</v>
          </cell>
          <cell r="P1652" t="str">
            <v>C4</v>
          </cell>
          <cell r="Q1652" t="str">
            <v>KE</v>
          </cell>
          <cell r="R1652" t="str">
            <v>CN</v>
          </cell>
          <cell r="S1652" t="str">
            <v>2. 4 TO 9 DAYS</v>
          </cell>
          <cell r="T1652" t="str">
            <v>PENDING DPC</v>
          </cell>
        </row>
        <row r="1653">
          <cell r="A1653" t="str">
            <v>MSKU8980231</v>
          </cell>
          <cell r="B1653">
            <v>40</v>
          </cell>
          <cell r="C1653">
            <v>44063</v>
          </cell>
          <cell r="D1653">
            <v>6</v>
          </cell>
          <cell r="E1653" t="str">
            <v>204235031</v>
          </cell>
          <cell r="F1653" t="str">
            <v>ICDN</v>
          </cell>
          <cell r="G1653" t="str">
            <v>A1A/54/06/2</v>
          </cell>
          <cell r="H1653" t="str">
            <v>2020</v>
          </cell>
          <cell r="I1653" t="str">
            <v>ICD</v>
          </cell>
          <cell r="J1653">
            <v>227178</v>
          </cell>
          <cell r="K1653" t="str">
            <v>KENYA BREWERIES LIMITED</v>
          </cell>
          <cell r="L1653" t="str">
            <v>ACCELER GLOBAL LOGISTICS LIMITED</v>
          </cell>
          <cell r="M1653">
            <v>44061.337071759262</v>
          </cell>
          <cell r="N1653" t="str">
            <v>Pend</v>
          </cell>
          <cell r="O1653" t="str">
            <v>6X40  HC FCL CONTAINER CONTAINING  ALUMINIUM BEVERAGE CANS 500 ML WITH EASY OPEN  ENDS  OTHER ALUMINIUM CONTAINERS  N S E    EMPTY CAN GUINN ESS  500ML  202 DIA WITH ENDS   MADE WITH ALUMINIUM COIL - HS CODE  76 12 90 90   CANS GUINNESS 500ML  506478 PCS   CDL LIDS GOLD ENDS  50647 8 PCS   INVOICE NO  EXP  088  2020-21  DT  01 08 2020  SB NO   4227048DT  01 08 2020  IDF NO  E2007370852  PIN NO  P000593584F   410 221 PH NO  91-022-30911300 FAX 91-022-27402812    INTRANSIT TO ICD EMBAKASI  NAIROBI</v>
          </cell>
          <cell r="P1653" t="str">
            <v>C4</v>
          </cell>
          <cell r="Q1653" t="str">
            <v>KE</v>
          </cell>
          <cell r="R1653" t="str">
            <v>IN</v>
          </cell>
          <cell r="S1653" t="str">
            <v>2. 4 TO 9 DAYS</v>
          </cell>
          <cell r="T1653" t="str">
            <v>RELEASE PROCESS</v>
          </cell>
        </row>
        <row r="1654">
          <cell r="A1654" t="str">
            <v>RFCU2266438</v>
          </cell>
          <cell r="B1654">
            <v>20</v>
          </cell>
          <cell r="C1654">
            <v>44063</v>
          </cell>
          <cell r="D1654">
            <v>6</v>
          </cell>
          <cell r="E1654" t="str">
            <v>MEDUDR835791</v>
          </cell>
          <cell r="F1654" t="str">
            <v>ICDN</v>
          </cell>
          <cell r="G1654" t="str">
            <v>A1D/07/03/1</v>
          </cell>
          <cell r="H1654" t="str">
            <v>2020</v>
          </cell>
          <cell r="I1654" t="str">
            <v>ICD</v>
          </cell>
          <cell r="J1654">
            <v>228478</v>
          </cell>
          <cell r="K1654" t="str">
            <v>MIA WINES AND SPIRITS INTERNATIONAL LIMI</v>
          </cell>
          <cell r="L1654" t="str">
            <v>RISING FREIGHT LTD</v>
          </cell>
          <cell r="M1654">
            <v>44068.407175925924</v>
          </cell>
          <cell r="N1654" t="str">
            <v>Pend</v>
          </cell>
          <cell r="O1654" t="str">
            <v>450CSX6X1500ML UNFORTIFIED WINE  690CSX6X750ML UNFOR  TIFIED WINE  IDF NUMBER  E 2006351203   HS CODE  2204 21</v>
          </cell>
          <cell r="P1654" t="str">
            <v>W7</v>
          </cell>
          <cell r="Q1654" t="str">
            <v>KE</v>
          </cell>
          <cell r="R1654" t="str">
            <v>ZA</v>
          </cell>
          <cell r="S1654" t="str">
            <v>2. 4 TO 9 DAYS</v>
          </cell>
          <cell r="T1654" t="str">
            <v>RELEASE PROCESS</v>
          </cell>
        </row>
        <row r="1655">
          <cell r="A1655" t="str">
            <v>WSCU9768887</v>
          </cell>
          <cell r="B1655">
            <v>40</v>
          </cell>
          <cell r="C1655">
            <v>44063</v>
          </cell>
          <cell r="D1655">
            <v>6</v>
          </cell>
          <cell r="E1655" t="str">
            <v>203779450</v>
          </cell>
          <cell r="F1655" t="str">
            <v>ICDN</v>
          </cell>
          <cell r="G1655" t="str">
            <v>A2C/28/05/4</v>
          </cell>
          <cell r="H1655" t="str">
            <v>2020</v>
          </cell>
          <cell r="I1655" t="str">
            <v>ICD</v>
          </cell>
          <cell r="J1655">
            <v>228343</v>
          </cell>
          <cell r="K1655" t="str">
            <v>NICHE VINTAGE DECOR LIMITED</v>
          </cell>
          <cell r="L1655" t="str">
            <v>RAMSFORD FREIGHT FORWARDERS LIMITED</v>
          </cell>
          <cell r="M1655" t="str">
            <v>Pend</v>
          </cell>
          <cell r="N1655" t="str">
            <v>Pend</v>
          </cell>
          <cell r="O1655" t="str">
            <v>USED HOUSEHOLD  UTENSILS AND FURNITURES  GOODS IN TRANSIT TO ICD NAIRO BI FOR RISK  AND ACCOUNT OF CONSIGNEE  HS CODE   94016100</v>
          </cell>
          <cell r="P1655" t="str">
            <v>C4</v>
          </cell>
          <cell r="Q1655" t="str">
            <v>KE</v>
          </cell>
          <cell r="R1655" t="str">
            <v>PK</v>
          </cell>
          <cell r="S1655" t="str">
            <v>2. 4 TO 9 DAYS</v>
          </cell>
          <cell r="T1655" t="str">
            <v>PENDING DPC</v>
          </cell>
        </row>
        <row r="1656">
          <cell r="A1656" t="str">
            <v>TCKU2904420</v>
          </cell>
          <cell r="B1656">
            <v>20</v>
          </cell>
          <cell r="C1656">
            <v>44063</v>
          </cell>
          <cell r="D1656">
            <v>6</v>
          </cell>
          <cell r="E1656" t="str">
            <v>CFA0351168</v>
          </cell>
          <cell r="F1656" t="str">
            <v>ICDN</v>
          </cell>
          <cell r="G1656" t="str">
            <v>SHED1</v>
          </cell>
          <cell r="H1656" t="str">
            <v>2020</v>
          </cell>
          <cell r="I1656" t="str">
            <v>ICD</v>
          </cell>
          <cell r="J1656">
            <v>223004</v>
          </cell>
          <cell r="K1656" t="str">
            <v>ALUMIL SYSTEMS EAST AFRICA LIMITED</v>
          </cell>
          <cell r="L1656" t="str">
            <v>WARTON AGENCIES</v>
          </cell>
          <cell r="M1656" t="str">
            <v>Pend</v>
          </cell>
          <cell r="N1656" t="str">
            <v>Pend</v>
          </cell>
          <cell r="O1656" t="str">
            <v>FREIGHT PREPAID 1960 PACKAGES OF ALUMINIUM PROFILES AND ACCESSORIES Net Weight  7661 000 K gs</v>
          </cell>
          <cell r="P1656" t="str">
            <v>C4</v>
          </cell>
          <cell r="Q1656" t="str">
            <v>KE</v>
          </cell>
          <cell r="R1656" t="str">
            <v>EG</v>
          </cell>
          <cell r="S1656" t="str">
            <v>2. 4 TO 9 DAYS</v>
          </cell>
          <cell r="T1656" t="str">
            <v>PENDING DPC</v>
          </cell>
        </row>
        <row r="1657">
          <cell r="A1657" t="str">
            <v>CPSU1772721</v>
          </cell>
          <cell r="B1657">
            <v>20</v>
          </cell>
          <cell r="C1657">
            <v>44063</v>
          </cell>
          <cell r="D1657">
            <v>6</v>
          </cell>
          <cell r="E1657" t="str">
            <v>HLCUDX3200744962</v>
          </cell>
          <cell r="F1657" t="str">
            <v>ICDN</v>
          </cell>
          <cell r="G1657" t="str">
            <v>CFS1D</v>
          </cell>
          <cell r="H1657" t="str">
            <v>2020</v>
          </cell>
          <cell r="I1657" t="str">
            <v>ICD</v>
          </cell>
          <cell r="J1657">
            <v>226123</v>
          </cell>
          <cell r="K1657" t="str">
            <v>MACHINERY AND ALLIED PRODUCTS LIMITED</v>
          </cell>
          <cell r="L1657" t="str">
            <v>TREASURE CARGO SERVICES LIMITED</v>
          </cell>
          <cell r="M1657" t="str">
            <v>Pend</v>
          </cell>
          <cell r="N1657" t="str">
            <v>Pend</v>
          </cell>
          <cell r="O1657" t="str">
            <v>OF CEMENT PREPARED ADDITIVES HS CODE  38244000 LAVAFLEX - 1K- GREY  25 KG  ECOFILL-NS  25 KG  ECOPROOF-CWP  15 KG    ECOPLUG  5 KG  LAVAFLEX-2K GREY  20 KG POWDER  8   LIT LIQUID  BITUMINOUS MIXTURES HS CODE 27150000   LAVATEX - RBE  200 LITRE    GLUE    H S CODE  35061000     LAVASHIELD -SUPER  20 KG   CATALOGUE  HS CODE  4910000</v>
          </cell>
          <cell r="P1657" t="str">
            <v>C4</v>
          </cell>
          <cell r="Q1657" t="str">
            <v>KE</v>
          </cell>
          <cell r="R1657" t="str">
            <v>AE</v>
          </cell>
          <cell r="S1657" t="str">
            <v>2. 4 TO 9 DAYS</v>
          </cell>
          <cell r="T1657" t="str">
            <v>PENDING DPC</v>
          </cell>
        </row>
        <row r="1658">
          <cell r="A1658" t="str">
            <v>FCBU1804245</v>
          </cell>
          <cell r="B1658">
            <v>20</v>
          </cell>
          <cell r="C1658">
            <v>44063</v>
          </cell>
          <cell r="D1658">
            <v>6</v>
          </cell>
          <cell r="E1658" t="str">
            <v>204246696</v>
          </cell>
          <cell r="F1658" t="str">
            <v>ICDN</v>
          </cell>
          <cell r="G1658" t="str">
            <v>M1B/41/02/1</v>
          </cell>
          <cell r="H1658" t="str">
            <v>2020</v>
          </cell>
          <cell r="I1658" t="str">
            <v>ICD</v>
          </cell>
          <cell r="J1658">
            <v>228882</v>
          </cell>
          <cell r="K1658" t="str">
            <v>EUROX PHARMACEUTICALS LIMITED</v>
          </cell>
          <cell r="L1658" t="str">
            <v>RAPID KATE SERVICES LIMITED</v>
          </cell>
          <cell r="M1658">
            <v>44068.68172453704</v>
          </cell>
          <cell r="N1658" t="str">
            <v>Pend</v>
          </cell>
          <cell r="O1658" t="str">
            <v>TOTAL CARTONS 843  EIGHT HUNDRED FOURTY THREE ONLY   FINSISHED PHARMAC EUTICAL PRODUCTS AS PER  PI NO 001 20-21 DT -21 04 2020      PI NO 002  20-21 DT -14 05 2020      PI NO 003 20-21 DT -15 07 2020      SHIPPIN G BILL NO  DATE  4161901    30 07 2020      4161822    30 07 2020  NET WT   9515 952 KGS        APPLICABLE FREE TIME 30 DAYS COMBINED DETENTION   DEMURRAGE  AT  PORT OF DISCHARGE   PLACE OF DELIVERY     ON BILL OF LANDING        INTRANSIT TO ICD EMBAKASI NAIROBI</v>
          </cell>
          <cell r="P1658" t="str">
            <v>C4</v>
          </cell>
          <cell r="Q1658" t="str">
            <v>KE</v>
          </cell>
          <cell r="R1658" t="str">
            <v>IN</v>
          </cell>
          <cell r="S1658" t="str">
            <v>2. 4 TO 9 DAYS</v>
          </cell>
          <cell r="T1658" t="str">
            <v>RELEASE PROCESS</v>
          </cell>
        </row>
        <row r="1659">
          <cell r="A1659" t="str">
            <v>MRSU0288721</v>
          </cell>
          <cell r="B1659">
            <v>20</v>
          </cell>
          <cell r="C1659">
            <v>44063</v>
          </cell>
          <cell r="D1659">
            <v>6</v>
          </cell>
          <cell r="E1659" t="str">
            <v>204102848</v>
          </cell>
          <cell r="F1659" t="str">
            <v>ICDN</v>
          </cell>
          <cell r="G1659" t="str">
            <v>M1B/41/02/2</v>
          </cell>
          <cell r="H1659" t="str">
            <v>2020</v>
          </cell>
          <cell r="I1659" t="str">
            <v>ICD</v>
          </cell>
          <cell r="J1659">
            <v>228553</v>
          </cell>
          <cell r="K1659" t="str">
            <v>DEEP TRADING CO  C/o RUBINDERSINGH</v>
          </cell>
          <cell r="L1659" t="str">
            <v>RAMSFORD FREIGHT FORWARDERS LIMITED</v>
          </cell>
          <cell r="M1659">
            <v>44064.740034722221</v>
          </cell>
          <cell r="N1659" t="str">
            <v>Pend</v>
          </cell>
          <cell r="O1659" t="str">
            <v>157  ONE HUNDRED FIFTY SEVEN  PACKAGES  CONTAINING  LOCKS   RUBBER P ROFILE                HS CODE   83012090  40082900  39269090  INV NO    SGN 186 DT  03 07 2020  IEC NO    0599001143  S B NO    389 7260  DT  18 07 2020  NET WT   8241 140 KGS    FREIGHT PREPAID    IN TRANSIT TO ICD EMBAKASI NAIROBI</v>
          </cell>
          <cell r="P1659" t="str">
            <v>C4</v>
          </cell>
          <cell r="Q1659" t="str">
            <v>KE</v>
          </cell>
          <cell r="R1659" t="str">
            <v>IN</v>
          </cell>
          <cell r="S1659" t="str">
            <v>2. 4 TO 9 DAYS</v>
          </cell>
          <cell r="T1659" t="str">
            <v>RELEASE PROCESS</v>
          </cell>
        </row>
        <row r="1660">
          <cell r="A1660" t="str">
            <v>HASU1130561</v>
          </cell>
          <cell r="B1660">
            <v>20</v>
          </cell>
          <cell r="C1660">
            <v>44063</v>
          </cell>
          <cell r="D1660">
            <v>6</v>
          </cell>
          <cell r="E1660" t="str">
            <v>203913286</v>
          </cell>
          <cell r="F1660" t="str">
            <v>ICDN</v>
          </cell>
          <cell r="G1660" t="str">
            <v>M1B/31/01/1</v>
          </cell>
          <cell r="H1660" t="str">
            <v>2020</v>
          </cell>
          <cell r="I1660" t="str">
            <v>ICD</v>
          </cell>
          <cell r="J1660">
            <v>228961</v>
          </cell>
          <cell r="K1660" t="str">
            <v>NEW ITALYCOR LIMITED</v>
          </cell>
          <cell r="L1660" t="str">
            <v>ESCOM OIL LIMITED</v>
          </cell>
          <cell r="M1660" t="str">
            <v>Pend</v>
          </cell>
          <cell r="N1660" t="str">
            <v>Pend</v>
          </cell>
          <cell r="O1660" t="str">
            <v>WINE  HS CODE  22042128 22042184 22042179 13022020 22042180 22041098 2 2041015    INTRANSIT TO ICD EMBAKASI NAIROBI</v>
          </cell>
          <cell r="P1660" t="str">
            <v>C4</v>
          </cell>
          <cell r="Q1660" t="str">
            <v>KE</v>
          </cell>
          <cell r="R1660" t="str">
            <v>IT</v>
          </cell>
          <cell r="S1660" t="str">
            <v>2. 4 TO 9 DAYS</v>
          </cell>
          <cell r="T1660" t="str">
            <v>PENDING DPC</v>
          </cell>
        </row>
        <row r="1661">
          <cell r="A1661" t="str">
            <v>FBIU0307124</v>
          </cell>
          <cell r="B1661">
            <v>20</v>
          </cell>
          <cell r="C1661">
            <v>44063</v>
          </cell>
          <cell r="D1661">
            <v>6</v>
          </cell>
          <cell r="E1661" t="str">
            <v>MEDUMV275596</v>
          </cell>
          <cell r="F1661" t="str">
            <v>ICDN</v>
          </cell>
          <cell r="G1661" t="str">
            <v>A1B/59/05/2</v>
          </cell>
          <cell r="H1661" t="str">
            <v>2020</v>
          </cell>
          <cell r="I1661" t="str">
            <v>ICD</v>
          </cell>
          <cell r="J1661">
            <v>226164</v>
          </cell>
          <cell r="K1661" t="str">
            <v>PREMIER FOOD INDUSTRIES LTD</v>
          </cell>
          <cell r="L1661" t="str">
            <v>INDEX CARGO LOGISTICS LIMITED</v>
          </cell>
          <cell r="M1661">
            <v>44055.82267361111</v>
          </cell>
          <cell r="N1661">
            <v>44067.697488425925</v>
          </cell>
          <cell r="O1661" t="str">
            <v>12 JARS IN A CASE  Creamy Peanut Butter 250 gm  - 5  00 CASES Creamy Peanut But ter 400 gm  - 500 CASES Cr eamy Peanut Butter 800 gm  - 500 CASES Crunchy Peanu  t Butter 800 gm  - 200 CAS ES No Added Sugar Peanut B utter 250 gm - 200 CASES N o Added Sugar Peanut Butte r 400 gm - 200 CASES No Ad ded Sugar Peanut Butter 80 0 gm - 400 CASES HS CODE   20081100 BATCH NO   NF 083  20 TOTAL NET WT 16020 KGS GROSS WT  18170 KGS S B N  O   3806920  SB Date 14 07  2020 FREIGHT PREPAID  Tel   +91-2842-240788 Fax   +  91-2842-240789 GSTIN  24AA HFN5390B1ZH</v>
          </cell>
          <cell r="P1661" t="str">
            <v>C4</v>
          </cell>
          <cell r="Q1661" t="str">
            <v>KE</v>
          </cell>
          <cell r="R1661" t="str">
            <v>IN</v>
          </cell>
          <cell r="S1661" t="str">
            <v>2. 4 TO 9 DAYS</v>
          </cell>
          <cell r="T1661" t="str">
            <v>RELEASED BUT IN YARD</v>
          </cell>
        </row>
        <row r="1662">
          <cell r="A1662" t="str">
            <v>MRKU7968667</v>
          </cell>
          <cell r="B1662">
            <v>20</v>
          </cell>
          <cell r="C1662">
            <v>44063</v>
          </cell>
          <cell r="D1662">
            <v>6</v>
          </cell>
          <cell r="E1662" t="str">
            <v>204024097</v>
          </cell>
          <cell r="F1662" t="str">
            <v>ICDN</v>
          </cell>
          <cell r="G1662" t="str">
            <v>A1B/35/04/1</v>
          </cell>
          <cell r="H1662" t="str">
            <v>2020</v>
          </cell>
          <cell r="I1662" t="str">
            <v>ICD</v>
          </cell>
          <cell r="J1662">
            <v>229978</v>
          </cell>
          <cell r="K1662" t="str">
            <v>KAPA OIL REFINERIES LTD</v>
          </cell>
          <cell r="L1662" t="str">
            <v>VINEP FORWARDERS LTD</v>
          </cell>
          <cell r="M1662" t="str">
            <v>Pend</v>
          </cell>
          <cell r="N1662" t="str">
            <v>Pend</v>
          </cell>
          <cell r="O1662"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662" t="str">
            <v>C4</v>
          </cell>
          <cell r="Q1662" t="str">
            <v>KE</v>
          </cell>
          <cell r="R1662" t="str">
            <v>IN</v>
          </cell>
          <cell r="S1662" t="str">
            <v>2. 4 TO 9 DAYS</v>
          </cell>
          <cell r="T1662" t="str">
            <v>PENDING DPC</v>
          </cell>
        </row>
        <row r="1663">
          <cell r="A1663" t="str">
            <v>BMOU3083079</v>
          </cell>
          <cell r="B1663">
            <v>40</v>
          </cell>
          <cell r="C1663">
            <v>44063</v>
          </cell>
          <cell r="D1663">
            <v>6</v>
          </cell>
          <cell r="E1663" t="str">
            <v>TAQH00471000</v>
          </cell>
          <cell r="F1663" t="str">
            <v>ICDN</v>
          </cell>
          <cell r="G1663" t="str">
            <v>A1D/84/02/3</v>
          </cell>
          <cell r="H1663">
            <v>0</v>
          </cell>
          <cell r="I1663">
            <v>0</v>
          </cell>
          <cell r="J1663">
            <v>0</v>
          </cell>
          <cell r="K1663" t="str">
            <v>Pend</v>
          </cell>
          <cell r="L1663" t="str">
            <v>Pend</v>
          </cell>
          <cell r="M1663" t="str">
            <v>Pend</v>
          </cell>
          <cell r="N1663" t="str">
            <v>Pend</v>
          </cell>
          <cell r="O1663" t="str">
            <v>CPE 801 CPE135A   EMAIL ID  VINAY  SMILEPLAST COM</v>
          </cell>
          <cell r="P1663" t="str">
            <v>Pend</v>
          </cell>
          <cell r="Q1663" t="str">
            <v>UG</v>
          </cell>
          <cell r="R1663" t="str">
            <v>CN</v>
          </cell>
          <cell r="S1663" t="str">
            <v>2. 4 TO 9 DAYS</v>
          </cell>
          <cell r="T1663" t="str">
            <v>PENDING DECLARATION</v>
          </cell>
        </row>
        <row r="1664">
          <cell r="A1664" t="str">
            <v>TGHU1257984</v>
          </cell>
          <cell r="B1664">
            <v>20</v>
          </cell>
          <cell r="C1664">
            <v>44063</v>
          </cell>
          <cell r="D1664">
            <v>6</v>
          </cell>
          <cell r="E1664" t="str">
            <v>DXB0508968</v>
          </cell>
          <cell r="F1664" t="str">
            <v>ICDN</v>
          </cell>
          <cell r="G1664" t="str">
            <v>A2B/13/02/1</v>
          </cell>
          <cell r="H1664">
            <v>0</v>
          </cell>
          <cell r="I1664">
            <v>0</v>
          </cell>
          <cell r="J1664">
            <v>0</v>
          </cell>
          <cell r="K1664" t="str">
            <v>Pend</v>
          </cell>
          <cell r="L1664" t="str">
            <v>Pend</v>
          </cell>
          <cell r="M1664" t="str">
            <v>Pend</v>
          </cell>
          <cell r="N1664" t="str">
            <v>Pend</v>
          </cell>
          <cell r="O1664" t="str">
            <v>ASSORTED ALCOHOLIC BEVERAGES   CTC MR JULIUS TAX  P051823943K FREIGHT PREPAID</v>
          </cell>
          <cell r="P1664" t="str">
            <v>Pend</v>
          </cell>
          <cell r="Q1664" t="str">
            <v>KE</v>
          </cell>
          <cell r="R1664" t="str">
            <v>AE</v>
          </cell>
          <cell r="S1664" t="str">
            <v>2. 4 TO 9 DAYS</v>
          </cell>
          <cell r="T1664" t="str">
            <v>PENDING DECLARATION</v>
          </cell>
        </row>
        <row r="1665">
          <cell r="A1665" t="str">
            <v>CAXU6689483</v>
          </cell>
          <cell r="B1665">
            <v>20</v>
          </cell>
          <cell r="C1665">
            <v>44063</v>
          </cell>
          <cell r="D1665">
            <v>6</v>
          </cell>
          <cell r="E1665" t="str">
            <v>EPIRINDMUM212143</v>
          </cell>
          <cell r="F1665" t="str">
            <v>ICDN</v>
          </cell>
          <cell r="G1665" t="str">
            <v>FIRE</v>
          </cell>
          <cell r="H1665" t="str">
            <v>2020</v>
          </cell>
          <cell r="I1665" t="str">
            <v>ICD</v>
          </cell>
          <cell r="J1665">
            <v>229045</v>
          </cell>
          <cell r="K1665" t="str">
            <v>ELYS CHEMICAL INDUSTRIES LTD</v>
          </cell>
          <cell r="L1665" t="str">
            <v>K B FREIGHTERS LIMITED</v>
          </cell>
          <cell r="M1665" t="str">
            <v>Pend</v>
          </cell>
          <cell r="N1665" t="str">
            <v>Pend</v>
          </cell>
          <cell r="O1665" t="str">
            <v>1X20 SD FCL STC TOTAL 533 BOXES  TOTAL FIVE HUNDRED AND THIRTY THREE BOXES ONLY  180 BOXES PHARMACEUTICAL PACKAGING MATERIAL ALL PRINTED CARTONS ON WHITE BOARD ELYS NAIROBI 1 180 TO 166 180 166 BOXES X 1200 PCS ELYMOX 100ML SUSP CTN 167 180 TO 179 180 13 BOXES X 14400 PCS ELYMOX 100ML SUSP LEAFLET 180 180 TO 180 180 01 BOXES X 12000 PCS ELYMOX 100ML SUSP LEAFLET S BILL NO  4099028 DATED 22 07 2020 INVOICE NO  VP ME13 20-21 DATED 25 07 2020 BUYER S ORDER NO  23443 DATED 16 03 2020 IDF NO  20MBAIM000157726 GROSS WT   3087 590 KGS NET WT   2927 570 KGS HS CODE 48191090  353 BOXES OTHER CARGO DESCRIPTION AS PER ISSUED OBL HOUSE HOUSE GOODS IN TRANSIT TO ICD EMBAKASI TBL</v>
          </cell>
          <cell r="P1665" t="str">
            <v>C4</v>
          </cell>
          <cell r="Q1665" t="str">
            <v>KE</v>
          </cell>
          <cell r="R1665" t="str">
            <v>IN</v>
          </cell>
          <cell r="S1665" t="str">
            <v>2. 4 TO 9 DAYS</v>
          </cell>
          <cell r="T1665" t="str">
            <v>PENDING DPC</v>
          </cell>
        </row>
        <row r="1666">
          <cell r="A1666" t="str">
            <v>MSKU4052651</v>
          </cell>
          <cell r="B1666">
            <v>20</v>
          </cell>
          <cell r="C1666">
            <v>44063</v>
          </cell>
          <cell r="D1666">
            <v>6</v>
          </cell>
          <cell r="E1666" t="str">
            <v>204270783</v>
          </cell>
          <cell r="F1666" t="str">
            <v>ICDN</v>
          </cell>
          <cell r="G1666" t="str">
            <v>FIRE</v>
          </cell>
          <cell r="H1666" t="str">
            <v>2020</v>
          </cell>
          <cell r="I1666" t="str">
            <v>ICD</v>
          </cell>
          <cell r="J1666">
            <v>228481</v>
          </cell>
          <cell r="K1666" t="str">
            <v>UNIVERSAL CORPORATION LTD</v>
          </cell>
          <cell r="L1666" t="str">
            <v>DAMCO LOGISTICS KENYA LIMITED</v>
          </cell>
          <cell r="M1666" t="str">
            <v>Pend</v>
          </cell>
          <cell r="N1666" t="str">
            <v>Pend</v>
          </cell>
          <cell r="O1666" t="str">
            <v>1X20 FCL   447 PACKAGES ONLY   FOUR HUNDRED AND FORTY SEVEN PACKAGES O NLY   ALUMINIUM COLLAPSIBLE TUBES   BOXES OF NON-CORRUGATED PAPER AND PAPER   BOARD-OTHER   LEAFLETS   MICROCRYSTALLINE CELLULOSE PH EUR NF  E 460  I  FCC 200  SILDENAFIL CITRATE USP   DIBASIC CALCIUM PHOSPHATE DIHYDRATE BP EP POWDER   SODIUM CARBOXY METHYL CELLULOSE BP   HS CODE76121030 48192090  S BILL NO 4188733 DT 31 07 2020   4018519 DT 23 07  2020  TOTAL NET WT 8281 908 KGS       A C  PACKING SOLUTIONS INDIA   M  S GRADIENT EXPORTS     FAX 00254-020-2666966  CONTACT PERSON MS MARGA RET  E-MAIL ADDRESS GENERAL UCL CO KE    INTRANSIT TO ICD EMBAKASI NAI ROBI</v>
          </cell>
          <cell r="P1666" t="str">
            <v>C4</v>
          </cell>
          <cell r="Q1666" t="str">
            <v>KE</v>
          </cell>
          <cell r="R1666" t="str">
            <v>IN</v>
          </cell>
          <cell r="S1666" t="str">
            <v>2. 4 TO 9 DAYS</v>
          </cell>
          <cell r="T1666" t="str">
            <v>PENDING DPC</v>
          </cell>
        </row>
        <row r="1667">
          <cell r="A1667" t="str">
            <v>MRKU6059041</v>
          </cell>
          <cell r="B1667">
            <v>40</v>
          </cell>
          <cell r="C1667">
            <v>44063</v>
          </cell>
          <cell r="D1667">
            <v>6</v>
          </cell>
          <cell r="E1667" t="str">
            <v>203464954</v>
          </cell>
          <cell r="F1667" t="str">
            <v>ICDN</v>
          </cell>
          <cell r="G1667" t="str">
            <v>A1D/58/03/1</v>
          </cell>
          <cell r="H1667" t="str">
            <v>2020</v>
          </cell>
          <cell r="I1667" t="str">
            <v>ICD</v>
          </cell>
          <cell r="J1667">
            <v>228627</v>
          </cell>
          <cell r="K1667" t="str">
            <v>KWIKSAVE MERCHANTS LIMITED</v>
          </cell>
          <cell r="L1667" t="str">
            <v>SUPERCARE FREIGHT SERVICES LIMITED</v>
          </cell>
          <cell r="M1667" t="str">
            <v>Pend</v>
          </cell>
          <cell r="N1667" t="str">
            <v>Pend</v>
          </cell>
          <cell r="O1667" t="str">
            <v>OF USED KITCHENWARE USED FURNITURE USED POWER TOOLS GARDEN EQUIPMENT A ND PERSONAL EFFECTS    PLACE OF DELIVERY  I C D EMBAKASI  NAIROBI BY S GR       APPLICABLE FREE TIME 9 DAYS COMBINED DETENTION   DEMURRAGE  A T  PORT OF DISCHARGE   PLACE OF DELIVERY      INTRANSIT TO ICD EMBAKAS I NAIROBI</v>
          </cell>
          <cell r="P1667" t="str">
            <v>C4</v>
          </cell>
          <cell r="Q1667" t="str">
            <v>KE</v>
          </cell>
          <cell r="R1667" t="str">
            <v>GB</v>
          </cell>
          <cell r="S1667" t="str">
            <v>2. 4 TO 9 DAYS</v>
          </cell>
          <cell r="T1667" t="str">
            <v>PENDING DPC</v>
          </cell>
        </row>
        <row r="1668">
          <cell r="A1668" t="str">
            <v>TCLU6547307</v>
          </cell>
          <cell r="B1668">
            <v>40</v>
          </cell>
          <cell r="C1668">
            <v>44063</v>
          </cell>
          <cell r="D1668">
            <v>6</v>
          </cell>
          <cell r="E1668" t="str">
            <v>ENA0121131</v>
          </cell>
          <cell r="F1668" t="str">
            <v>ICDN</v>
          </cell>
          <cell r="G1668" t="str">
            <v>Pend</v>
          </cell>
          <cell r="H1668" t="str">
            <v>2020</v>
          </cell>
          <cell r="I1668" t="str">
            <v>ICD</v>
          </cell>
          <cell r="J1668">
            <v>223837</v>
          </cell>
          <cell r="K1668" t="str">
            <v>PLATINUM PACKAGING LIMITED</v>
          </cell>
          <cell r="L1668" t="str">
            <v>UNION LOGISTICS LIMITED</v>
          </cell>
          <cell r="M1668">
            <v>44046.494351851848</v>
          </cell>
          <cell r="N1668">
            <v>44062.73609953704</v>
          </cell>
          <cell r="O1668" t="str">
            <v>71 PALLETS 172 ROLLS CHEMICALLY COATED PET FILM-CHEMICAL INSIDE CORONA OUTSIDE AS PER PROFORMA INVOICE NO 1515436 DATED 04 06 2020  IDF NO E2006343446 AND LC NO TF2016160294 Order No  E-MAIL DTD 04 06 2020 LC No  TF2016160294 Date 12-JUN-20 Invoice No  156200691 Date 07 07 2020 SHIPPING BILL NO - 4009394 DATE 07-JUL-20 NET WT  44022 8300 KGS FREIGHT PREPAID HS CODE  39206220</v>
          </cell>
          <cell r="P1668" t="str">
            <v>C4</v>
          </cell>
          <cell r="Q1668" t="str">
            <v>KE</v>
          </cell>
          <cell r="R1668" t="str">
            <v>IN</v>
          </cell>
          <cell r="S1668" t="str">
            <v>2. 4 TO 9 DAYS</v>
          </cell>
          <cell r="T1668" t="str">
            <v>RELEASED BUT IN YARD</v>
          </cell>
        </row>
        <row r="1669">
          <cell r="A1669" t="str">
            <v>TTNU1621438</v>
          </cell>
          <cell r="B1669">
            <v>20</v>
          </cell>
          <cell r="C1669">
            <v>44063</v>
          </cell>
          <cell r="D1669">
            <v>6</v>
          </cell>
          <cell r="E1669" t="str">
            <v>DXB0508020</v>
          </cell>
          <cell r="F1669" t="str">
            <v>ICDN</v>
          </cell>
          <cell r="G1669" t="str">
            <v>CFS1</v>
          </cell>
          <cell r="H1669">
            <v>0</v>
          </cell>
          <cell r="I1669">
            <v>0</v>
          </cell>
          <cell r="J1669">
            <v>0</v>
          </cell>
          <cell r="K1669" t="str">
            <v>Pend</v>
          </cell>
          <cell r="L1669" t="str">
            <v>Pend</v>
          </cell>
          <cell r="M1669" t="str">
            <v>Pend</v>
          </cell>
          <cell r="N1669" t="str">
            <v>Pend</v>
          </cell>
          <cell r="O1669" t="str">
            <v>1143 CASES OF ASSORTED ALCOHOLIC BEVERAGES   EMAIL MWANGISTECA-GMAIL COM FREIGHT PREPAID</v>
          </cell>
          <cell r="P1669" t="str">
            <v>Pend</v>
          </cell>
          <cell r="Q1669" t="str">
            <v>KE</v>
          </cell>
          <cell r="R1669" t="str">
            <v>AE</v>
          </cell>
          <cell r="S1669" t="str">
            <v>2. 4 TO 9 DAYS</v>
          </cell>
          <cell r="T1669" t="str">
            <v>PENDING DECLARATION</v>
          </cell>
        </row>
        <row r="1670">
          <cell r="A1670" t="str">
            <v>TCNU7687147</v>
          </cell>
          <cell r="B1670">
            <v>40</v>
          </cell>
          <cell r="C1670">
            <v>44063</v>
          </cell>
          <cell r="D1670">
            <v>6</v>
          </cell>
          <cell r="E1670" t="str">
            <v>CEI0183130</v>
          </cell>
          <cell r="F1670" t="str">
            <v>ICDN</v>
          </cell>
          <cell r="G1670" t="str">
            <v>M1B/20/01/0</v>
          </cell>
          <cell r="H1670" t="str">
            <v>2020</v>
          </cell>
          <cell r="I1670" t="str">
            <v>ICD</v>
          </cell>
          <cell r="J1670">
            <v>226982</v>
          </cell>
          <cell r="K1670" t="str">
            <v>KENYA POWER AND LIGHTING COMPANY LTD</v>
          </cell>
          <cell r="L1670" t="str">
            <v>MURANGA FORWARDERS LTD</v>
          </cell>
          <cell r="M1670">
            <v>44057.628692129627</v>
          </cell>
          <cell r="N1670">
            <v>44064.755474537036</v>
          </cell>
          <cell r="O1670" t="str">
            <v>2X40HC CONTAINERS 50 PACKAGES  FIFTY PACKAGES ONLY  DISCRIPTION OF GOODS  DISTRIBUTION TRANSFORMERS DYN11 OIL TYPE AS PER PI NO  MEL EX 20-21 EQ 011 DT  15 06 2020 TRADE TERMS CIP KPLC STORES  INCOTERMS-2010  INVOICE NO   EX 20-21 017 DATED 17 07 2020 INVOICE NO   EX 20-21 018 DATED 17 07 2020 MARINE INSURANCE POLICY NO  01 061 1 000233 2020 06 IDF NO  E 2 0 0 6 3 3 8 6 5 6 IEC NO   3099001040 H S  CODE  85043300 S  BILL NO  3944233 DT  20 07 2020 S  BILL NO  3945138 DT  20 07 2020 LC NO   TF2018232990 DATED  02-07-2020 NET WEIGHT  51435 00 KG FREIGHT PREPAID NOTIFY PARTY2  MAHASHAKTI ENERGY LIMITED P O  BOX 15861-00509 NAIROBI  KENYA PH  +254732689099 FREIGHT PREPAID</v>
          </cell>
          <cell r="P1670" t="str">
            <v>C4</v>
          </cell>
          <cell r="Q1670" t="str">
            <v>KE</v>
          </cell>
          <cell r="R1670" t="str">
            <v>IN</v>
          </cell>
          <cell r="S1670" t="str">
            <v>2. 4 TO 9 DAYS</v>
          </cell>
          <cell r="T1670" t="str">
            <v>RELEASED BUT IN YARD</v>
          </cell>
        </row>
        <row r="1671">
          <cell r="A1671" t="str">
            <v>MSKU9293862</v>
          </cell>
          <cell r="B1671">
            <v>40</v>
          </cell>
          <cell r="C1671">
            <v>44063</v>
          </cell>
          <cell r="D1671">
            <v>6</v>
          </cell>
          <cell r="E1671" t="str">
            <v>911006983</v>
          </cell>
          <cell r="F1671" t="str">
            <v>ICDN</v>
          </cell>
          <cell r="G1671" t="str">
            <v>M1B/38/01/1</v>
          </cell>
          <cell r="H1671" t="str">
            <v>2020</v>
          </cell>
          <cell r="I1671" t="str">
            <v>ICD</v>
          </cell>
          <cell r="J1671">
            <v>229216</v>
          </cell>
          <cell r="K1671" t="str">
            <v>SEWECO INDUSTRIAL COATINGS COMPANY LIMIT</v>
          </cell>
          <cell r="L1671" t="str">
            <v>GEORINE AGENCIES LIMITED</v>
          </cell>
          <cell r="M1671" t="str">
            <v>Pend</v>
          </cell>
          <cell r="N1671" t="str">
            <v>Pend</v>
          </cell>
          <cell r="O1671" t="str">
            <v>3325 PACKAGES AUTOMOTIVE PAINTS  G W    50772 385 KG       N W   43992  290 KG  IDF NO   E2007364556     CARGO DETAILS   UN NO   1263  -  IMO CLASS  3 - FLASH POINT    24  - PACK  ING GROUP   III      INTRANSIT TO ICD EMBAKASI NAIROBI</v>
          </cell>
          <cell r="P1671" t="str">
            <v>C4</v>
          </cell>
          <cell r="Q1671" t="str">
            <v>KE</v>
          </cell>
          <cell r="R1671" t="str">
            <v>EG</v>
          </cell>
          <cell r="S1671" t="str">
            <v>2. 4 TO 9 DAYS</v>
          </cell>
          <cell r="T1671" t="str">
            <v>PENDING DPC</v>
          </cell>
        </row>
        <row r="1672">
          <cell r="A1672" t="str">
            <v>SEGU6102333</v>
          </cell>
          <cell r="B1672">
            <v>40</v>
          </cell>
          <cell r="C1672">
            <v>44063</v>
          </cell>
          <cell r="D1672">
            <v>6</v>
          </cell>
          <cell r="E1672" t="str">
            <v>MEDUDM191125</v>
          </cell>
          <cell r="F1672" t="str">
            <v>ICDN</v>
          </cell>
          <cell r="G1672" t="str">
            <v>M1B/58/01/0</v>
          </cell>
          <cell r="H1672">
            <v>0</v>
          </cell>
          <cell r="I1672">
            <v>0</v>
          </cell>
          <cell r="J1672">
            <v>0</v>
          </cell>
          <cell r="K1672" t="str">
            <v>Pend</v>
          </cell>
          <cell r="L1672" t="str">
            <v>Pend</v>
          </cell>
          <cell r="M1672" t="str">
            <v>Pend</v>
          </cell>
          <cell r="N1672" t="str">
            <v>Pend</v>
          </cell>
          <cell r="O1672"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72" t="str">
            <v>Pend</v>
          </cell>
          <cell r="Q1672" t="str">
            <v>KE</v>
          </cell>
          <cell r="R1672" t="str">
            <v>SA</v>
          </cell>
          <cell r="S1672" t="str">
            <v>2. 4 TO 9 DAYS</v>
          </cell>
          <cell r="T1672" t="str">
            <v>PENDING DECLARATION</v>
          </cell>
        </row>
        <row r="1673">
          <cell r="A1673" t="str">
            <v>TGCU2147392</v>
          </cell>
          <cell r="B1673">
            <v>20</v>
          </cell>
          <cell r="C1673">
            <v>44063</v>
          </cell>
          <cell r="D1673">
            <v>6</v>
          </cell>
          <cell r="E1673" t="str">
            <v>WECC2096EMB1047</v>
          </cell>
          <cell r="F1673" t="str">
            <v>ICDN</v>
          </cell>
          <cell r="G1673" t="str">
            <v>A1B/07/03/2</v>
          </cell>
          <cell r="H1673" t="str">
            <v>2020</v>
          </cell>
          <cell r="I1673" t="str">
            <v>ICD</v>
          </cell>
          <cell r="J1673">
            <v>228584</v>
          </cell>
          <cell r="K1673" t="str">
            <v>QUANTUM LUBRICANTS EAST AFRICA LIMITED,</v>
          </cell>
          <cell r="L1673" t="str">
            <v>UNION LOGISTICS LIMITED</v>
          </cell>
          <cell r="M1673">
            <v>44068.693252314813</v>
          </cell>
          <cell r="N1673" t="str">
            <v>Pend</v>
          </cell>
          <cell r="O1673" t="str">
            <v>1X20DV CONTAINER OF BASE OIL SN 500 GROUP I H S CODE  2710 19 59 GROSS WEIGHT  20420 00 KGS NET WEIGHT  20320 00 KGS OF BASE OIL SN 500 GROUP I H S CODE  2710 19 59 GROSS WEIGHT  20420 00 KGS NET WEIGHT  20320 00 KGS  TOTAL FLEXIBAG  2 NOS TOTAL GROSS WEIGHT  40840 00 KGS TOTAL NET WEIGHT  40640 00 KGS IDF NO   E2005329203  HS CODE   27101959 ED NO   21 DAYS FREE TIME AT POD</v>
          </cell>
          <cell r="P1673" t="str">
            <v>C4</v>
          </cell>
          <cell r="Q1673" t="str">
            <v>KE</v>
          </cell>
          <cell r="R1673" t="str">
            <v>AE</v>
          </cell>
          <cell r="S1673" t="str">
            <v>2. 4 TO 9 DAYS</v>
          </cell>
          <cell r="T1673" t="str">
            <v>RELEASE PROCESS</v>
          </cell>
        </row>
        <row r="1674">
          <cell r="A1674" t="str">
            <v>TGHU7865071</v>
          </cell>
          <cell r="B1674">
            <v>40</v>
          </cell>
          <cell r="C1674">
            <v>44063</v>
          </cell>
          <cell r="D1674">
            <v>6</v>
          </cell>
          <cell r="E1674" t="str">
            <v>911006983</v>
          </cell>
          <cell r="F1674" t="str">
            <v>ICDN</v>
          </cell>
          <cell r="G1674" t="str">
            <v>A4C/16/02/2</v>
          </cell>
          <cell r="H1674" t="str">
            <v>2020</v>
          </cell>
          <cell r="I1674" t="str">
            <v>ICD</v>
          </cell>
          <cell r="J1674">
            <v>229216</v>
          </cell>
          <cell r="K1674" t="str">
            <v>SEWECO INDUSTRIAL COATINGS COMPANY LIMIT</v>
          </cell>
          <cell r="L1674" t="str">
            <v>GEORINE AGENCIES LIMITED</v>
          </cell>
          <cell r="M1674" t="str">
            <v>Pend</v>
          </cell>
          <cell r="N1674" t="str">
            <v>Pend</v>
          </cell>
          <cell r="O1674" t="str">
            <v>3325 PACKAGES AUTOMOTIVE PAINTS  G W    50772 385 KG       N W   43992  290 KG  IDF NO   E2007364556     CARGO DETAILS   UN NO   1263  -  IMO CLASS  3 - FLASH POINT    24  - PACK  ING GROUP   III      INTRANSIT TO ICD EMBAKASI NAIROBI</v>
          </cell>
          <cell r="P1674" t="str">
            <v>C4</v>
          </cell>
          <cell r="Q1674" t="str">
            <v>KE</v>
          </cell>
          <cell r="R1674" t="str">
            <v>EG</v>
          </cell>
          <cell r="S1674" t="str">
            <v>2. 4 TO 9 DAYS</v>
          </cell>
          <cell r="T1674" t="str">
            <v>PENDING DPC</v>
          </cell>
        </row>
        <row r="1675">
          <cell r="A1675" t="str">
            <v>MEDU4174739</v>
          </cell>
          <cell r="B1675">
            <v>40</v>
          </cell>
          <cell r="C1675">
            <v>44063</v>
          </cell>
          <cell r="D1675">
            <v>6</v>
          </cell>
          <cell r="E1675" t="str">
            <v>MEDUDC389878</v>
          </cell>
          <cell r="F1675" t="str">
            <v>ICDN</v>
          </cell>
          <cell r="G1675" t="str">
            <v>A4C/16/02/1</v>
          </cell>
          <cell r="H1675" t="str">
            <v>2020</v>
          </cell>
          <cell r="I1675" t="str">
            <v>ICD</v>
          </cell>
          <cell r="J1675">
            <v>227237</v>
          </cell>
          <cell r="K1675" t="str">
            <v>TRIPAC LIMITED</v>
          </cell>
          <cell r="L1675" t="str">
            <v>SUPER FIRST FORWARDERS LIMITED</v>
          </cell>
          <cell r="M1675">
            <v>44060.582256944443</v>
          </cell>
          <cell r="N1675" t="str">
            <v>Pend</v>
          </cell>
          <cell r="O1675" t="str">
            <v>TOLUENE TOLUENE                    TOTAL 268  DRUMS OF        TOLUENE                     HS CODE  29023000         268 DRUMS X 180 KGS NET    WEIGHT                     268 DRUMS X 194 2 KGS      GROSS WEIGHT               TOTAL 268 DRUMS            TOTAL NET WEIGHT           48 240 000 KGS             TOTAL GROSS WEIGHT         52 045 600 KGS             ED NUMBER  303-05378529-20 IDF NO  E2006348917        21 DAYS FREE TIME AT       DESTINATION</v>
          </cell>
          <cell r="P1675" t="str">
            <v>C4</v>
          </cell>
          <cell r="Q1675" t="str">
            <v>KE</v>
          </cell>
          <cell r="R1675" t="str">
            <v>AE</v>
          </cell>
          <cell r="S1675" t="str">
            <v>2. 4 TO 9 DAYS</v>
          </cell>
          <cell r="T1675" t="str">
            <v>RELEASE PROCESS</v>
          </cell>
        </row>
        <row r="1676">
          <cell r="A1676" t="str">
            <v>APZU3905286</v>
          </cell>
          <cell r="B1676">
            <v>20</v>
          </cell>
          <cell r="C1676">
            <v>44063</v>
          </cell>
          <cell r="D1676">
            <v>6</v>
          </cell>
          <cell r="E1676" t="str">
            <v>TSHY079745</v>
          </cell>
          <cell r="F1676" t="str">
            <v>ICDN</v>
          </cell>
          <cell r="G1676" t="str">
            <v>SHED1</v>
          </cell>
          <cell r="H1676" t="str">
            <v>2020</v>
          </cell>
          <cell r="I1676" t="str">
            <v>ICD</v>
          </cell>
          <cell r="J1676">
            <v>228034</v>
          </cell>
          <cell r="K1676" t="str">
            <v>PRAMUKH IMPEX LIMITED</v>
          </cell>
          <cell r="L1676" t="str">
            <v>CULZENBERG FORWARDERS LIMITED</v>
          </cell>
          <cell r="M1676">
            <v>44061.624178240738</v>
          </cell>
          <cell r="N1676" t="str">
            <v>Pend</v>
          </cell>
          <cell r="O1676" t="str">
            <v>WELDING ELECTRODE  SHOVELS FREIGHT PREPAID HS 82011000 9  8311100000</v>
          </cell>
          <cell r="P1676" t="str">
            <v>C4</v>
          </cell>
          <cell r="Q1676" t="str">
            <v>KE</v>
          </cell>
          <cell r="R1676" t="str">
            <v>CN</v>
          </cell>
          <cell r="S1676" t="str">
            <v>2. 4 TO 9 DAYS</v>
          </cell>
          <cell r="T1676" t="str">
            <v>RELEASE PROCESS</v>
          </cell>
        </row>
        <row r="1677">
          <cell r="A1677" t="str">
            <v>CMAU7419523</v>
          </cell>
          <cell r="B1677">
            <v>40</v>
          </cell>
          <cell r="C1677">
            <v>44063</v>
          </cell>
          <cell r="D1677">
            <v>6</v>
          </cell>
          <cell r="E1677" t="str">
            <v>CHP0123164</v>
          </cell>
          <cell r="F1677" t="str">
            <v>ICDN</v>
          </cell>
          <cell r="G1677" t="str">
            <v>A1C/14/04/2</v>
          </cell>
          <cell r="H1677">
            <v>0</v>
          </cell>
          <cell r="I1677">
            <v>0</v>
          </cell>
          <cell r="J1677">
            <v>0</v>
          </cell>
          <cell r="K1677" t="str">
            <v>Pend</v>
          </cell>
          <cell r="L1677" t="str">
            <v>Pend</v>
          </cell>
          <cell r="M1677" t="str">
            <v>Pend</v>
          </cell>
          <cell r="N1677" t="str">
            <v>Pend</v>
          </cell>
          <cell r="O1677" t="str">
            <v>01 X 40HC CONTAINERS CONTAINING RA140E POLYPROPYLENE HS CODE 39021000 TOTAL NET WEIGHT 24 750 MT ORDER NO  5100093289 DELIVERY NO  80471672 SHIPMENT NO  489118 CARGO IN TRANSIT TO KAMPALA  UGANDA AT CONSIGNEES COST  RISK AND RESPONSIBILITY  CARRIER RESPONSIBILITY CEASES AT PORT OF DISCHARGE   PIN NO  1000033361 2ND NOTIFY PARTY  SARA OFFSHORE SERVICES LIMITED  UNIT B  19TH FLOOR YARDLEY COMMERCIAL BUILDING  3 CONNAUGHT ROAD WEST  SHEUNG WAN HONG KONG FREIGHT PREPAID 21 DAYS CONTAINER FREE DETENTION AND DEMURRAGE AT POD</v>
          </cell>
          <cell r="P1677" t="str">
            <v>Pend</v>
          </cell>
          <cell r="Q1677" t="str">
            <v>UG</v>
          </cell>
          <cell r="R1677" t="str">
            <v>AE</v>
          </cell>
          <cell r="S1677" t="str">
            <v>2. 4 TO 9 DAYS</v>
          </cell>
          <cell r="T1677" t="str">
            <v>PENDING DECLARATION</v>
          </cell>
        </row>
        <row r="1678">
          <cell r="A1678" t="str">
            <v>APZU4389760</v>
          </cell>
          <cell r="B1678">
            <v>40</v>
          </cell>
          <cell r="C1678">
            <v>44063</v>
          </cell>
          <cell r="D1678">
            <v>6</v>
          </cell>
          <cell r="E1678" t="str">
            <v>LPL0965389</v>
          </cell>
          <cell r="F1678" t="str">
            <v>ICDN</v>
          </cell>
          <cell r="G1678" t="str">
            <v>A1C/14/04/3</v>
          </cell>
          <cell r="H1678">
            <v>0</v>
          </cell>
          <cell r="I1678">
            <v>0</v>
          </cell>
          <cell r="J1678">
            <v>0</v>
          </cell>
          <cell r="K1678" t="str">
            <v>Pend</v>
          </cell>
          <cell r="L1678" t="str">
            <v>Pend</v>
          </cell>
          <cell r="M1678" t="str">
            <v>Pend</v>
          </cell>
          <cell r="N1678" t="str">
            <v>Pend</v>
          </cell>
          <cell r="O1678" t="str">
            <v>FREIGHT PREPAID  CONTACT  OLLE KAIDRO REGIONAL LOGISTICS DELEGATE TEL  +254 20 2835263 EMAIL  OLLE KAIDRO-IFRC ORG 1 X 40   CONTAINER 20 PALLETS STC  ORAL REHYDRATION POINT KITS    KMEDZFCH0104   ORP KIT 2 H S  CODE  8419 1100</v>
          </cell>
          <cell r="P1678" t="str">
            <v>Pend</v>
          </cell>
          <cell r="Q1678" t="str">
            <v>KE</v>
          </cell>
          <cell r="R1678" t="str">
            <v>GB</v>
          </cell>
          <cell r="S1678" t="str">
            <v>2. 4 TO 9 DAYS</v>
          </cell>
          <cell r="T1678" t="str">
            <v>PENDING DECLARATION</v>
          </cell>
        </row>
        <row r="1679">
          <cell r="A1679" t="str">
            <v>CAIU3068011</v>
          </cell>
          <cell r="B1679">
            <v>20</v>
          </cell>
          <cell r="C1679">
            <v>44063</v>
          </cell>
          <cell r="D1679">
            <v>6</v>
          </cell>
          <cell r="E1679" t="str">
            <v>CFA0351663</v>
          </cell>
          <cell r="F1679" t="str">
            <v>ICDN</v>
          </cell>
          <cell r="G1679" t="str">
            <v>A4D/07/03/1</v>
          </cell>
          <cell r="H1679">
            <v>0</v>
          </cell>
          <cell r="I1679">
            <v>0</v>
          </cell>
          <cell r="J1679">
            <v>0</v>
          </cell>
          <cell r="K1679" t="str">
            <v>Pend</v>
          </cell>
          <cell r="L1679" t="str">
            <v>Pend</v>
          </cell>
          <cell r="M1679" t="str">
            <v>Pend</v>
          </cell>
          <cell r="N1679" t="str">
            <v>Pend</v>
          </cell>
          <cell r="O1679" t="str">
            <v>H S CODE  321410 FREIGHT PREPAID QUANTITY  858 CARTONS TYPE OF PACKAGE  CARTONS NET WEIGHT  18532 8KG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831 CARTONS TYPE OF PACKAGE  CARTONS NET WEIGHT  17949 6 KG GROSS WEIGHT  19752 87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v>
          </cell>
          <cell r="P1679" t="str">
            <v>Pend</v>
          </cell>
          <cell r="Q1679" t="str">
            <v>KE</v>
          </cell>
          <cell r="R1679" t="str">
            <v>EG</v>
          </cell>
          <cell r="S1679" t="str">
            <v>2. 4 TO 9 DAYS</v>
          </cell>
          <cell r="T1679" t="str">
            <v>PENDING DECLARATION</v>
          </cell>
        </row>
        <row r="1680">
          <cell r="A1680" t="str">
            <v>HLXU1019893</v>
          </cell>
          <cell r="B1680">
            <v>20</v>
          </cell>
          <cell r="C1680">
            <v>44063</v>
          </cell>
          <cell r="D1680">
            <v>6</v>
          </cell>
          <cell r="E1680" t="str">
            <v>HLCUGOA200705948</v>
          </cell>
          <cell r="F1680" t="str">
            <v>ICDN</v>
          </cell>
          <cell r="G1680" t="str">
            <v>A1B/29/04/1</v>
          </cell>
          <cell r="H1680">
            <v>0</v>
          </cell>
          <cell r="I1680">
            <v>0</v>
          </cell>
          <cell r="J1680">
            <v>0</v>
          </cell>
          <cell r="K1680" t="str">
            <v>Pend</v>
          </cell>
          <cell r="L1680" t="str">
            <v>Pend</v>
          </cell>
          <cell r="M1680" t="str">
            <v>Pend</v>
          </cell>
          <cell r="N1680" t="str">
            <v>Pend</v>
          </cell>
          <cell r="O1680" t="str">
            <v>FURNITURE FREE TIME ICD EMBAKASI 10 DAYS  HS CODE  94 03 40</v>
          </cell>
          <cell r="P1680" t="str">
            <v>Pend</v>
          </cell>
          <cell r="Q1680" t="str">
            <v>KE</v>
          </cell>
          <cell r="R1680" t="str">
            <v>BE</v>
          </cell>
          <cell r="S1680" t="str">
            <v>2. 4 TO 9 DAYS</v>
          </cell>
          <cell r="T1680" t="str">
            <v>PENDING DECLARATION</v>
          </cell>
        </row>
        <row r="1681">
          <cell r="A1681" t="str">
            <v>EITU3069149</v>
          </cell>
          <cell r="B1681">
            <v>20</v>
          </cell>
          <cell r="C1681">
            <v>44063</v>
          </cell>
          <cell r="D1681">
            <v>6</v>
          </cell>
          <cell r="E1681" t="str">
            <v>142001035462</v>
          </cell>
          <cell r="F1681" t="str">
            <v>ICDN</v>
          </cell>
          <cell r="G1681" t="str">
            <v>CFS1D</v>
          </cell>
          <cell r="H1681" t="str">
            <v>2020</v>
          </cell>
          <cell r="I1681" t="str">
            <v>ICD</v>
          </cell>
          <cell r="J1681">
            <v>227169</v>
          </cell>
          <cell r="K1681" t="str">
            <v>NAIROBI VETERINARY CENTRE LIMITED</v>
          </cell>
          <cell r="L1681" t="str">
            <v>HIGHLANDS FORWARDERS LIMITED</v>
          </cell>
          <cell r="M1681" t="str">
            <v>Pend</v>
          </cell>
          <cell r="N1681" t="str">
            <v>Pend</v>
          </cell>
          <cell r="O1681" t="str">
            <v>DRINKER YJB03-6LTRSDRINKER YJB04-3LTRSDRINKER YJB06-1 5LTRSFEEDER YJF0 72-6KGFEEDER YJF073-3KGFEEDER YJF074-1KGN M DRINKER YJB03-6LTRS DRINKER YJB04-3LTRS DRINKER YJB06-1 5LTRS FEEDER YJF072-6KG FEEDER YJF073-3KG FEEDER YJF074-1KG</v>
          </cell>
          <cell r="P1681" t="str">
            <v>C4</v>
          </cell>
          <cell r="Q1681" t="str">
            <v>KE</v>
          </cell>
          <cell r="R1681" t="str">
            <v>CN</v>
          </cell>
          <cell r="S1681" t="str">
            <v>2. 4 TO 9 DAYS</v>
          </cell>
          <cell r="T1681" t="str">
            <v>PENDING DPC</v>
          </cell>
        </row>
        <row r="1682">
          <cell r="A1682" t="str">
            <v>ESPU8009620</v>
          </cell>
          <cell r="B1682">
            <v>40</v>
          </cell>
          <cell r="C1682">
            <v>44063</v>
          </cell>
          <cell r="D1682">
            <v>6</v>
          </cell>
          <cell r="E1682" t="str">
            <v>EPIRINDMAA200710</v>
          </cell>
          <cell r="F1682" t="str">
            <v>ICDN</v>
          </cell>
          <cell r="G1682" t="str">
            <v>A4C/06/03/1</v>
          </cell>
          <cell r="H1682" t="str">
            <v>2020</v>
          </cell>
          <cell r="I1682" t="str">
            <v>ICD</v>
          </cell>
          <cell r="J1682">
            <v>227440</v>
          </cell>
          <cell r="K1682" t="str">
            <v>CHLORIDE EXIDE KENYA LIMITED</v>
          </cell>
          <cell r="L1682" t="str">
            <v>SIGINON GROUP LIMITED</v>
          </cell>
          <cell r="M1682">
            <v>44065.497916666667</v>
          </cell>
          <cell r="N1682" t="str">
            <v>Pend</v>
          </cell>
          <cell r="O1682" t="str">
            <v>1 X HIGH CUBE 40  CONTAINER SAID TO CONTAIN TOTAL  16   SIXTEEN ONLY   PALLETS LEAD ACID STORAGE SOLAR MF BATTERIES THIS IS TO CERTIFY THAT GOODS SHIPPED ARE IN ACCORDANCE WITH PROFORMA INVOICE NO  EIL 20-21 JUNE 008  DATE 11 06 2020 CFR M OMBASA PORT  KENYA  BRAND   DUAL - CEIL   CHLORIDE HS CODE NO 85072000 LC NO  TF2018394233 DATE   01-07-2020 IDF NO   E2006348904 SB NO  3872399 DT-17 07 2020 INV NO HOS JULY 20 04 DTD 06 07 2020 CLASS  8  UN NO 2800  PKG GROUP  III NET WT 26016  00 KGS CARRIAGE TERM   LINER CONTAINER NO   UN NO   DG CLASS   FLASH POINT   PACKAGING GROUP ESPU8009620   2800   8   0 0 N   HOUSE HOUSE IN TRANSIT BY CARRIER HAULAGE CARGO IN-TRANSIT TO ICD EMBAKASI BY SGR LINE TBL</v>
          </cell>
          <cell r="P1682" t="str">
            <v>C4</v>
          </cell>
          <cell r="Q1682" t="str">
            <v>KE</v>
          </cell>
          <cell r="R1682" t="str">
            <v>IN</v>
          </cell>
          <cell r="S1682" t="str">
            <v>2. 4 TO 9 DAYS</v>
          </cell>
          <cell r="T1682" t="str">
            <v>RELEASE PROCESS</v>
          </cell>
        </row>
        <row r="1683">
          <cell r="A1683" t="str">
            <v>PONU0272030</v>
          </cell>
          <cell r="B1683">
            <v>20</v>
          </cell>
          <cell r="C1683">
            <v>44063</v>
          </cell>
          <cell r="D1683">
            <v>6</v>
          </cell>
          <cell r="E1683" t="str">
            <v>204024097</v>
          </cell>
          <cell r="F1683" t="str">
            <v>ICDN</v>
          </cell>
          <cell r="G1683" t="str">
            <v>A1B/09/03/1</v>
          </cell>
          <cell r="H1683" t="str">
            <v>2020</v>
          </cell>
          <cell r="I1683" t="str">
            <v>ICD</v>
          </cell>
          <cell r="J1683">
            <v>229978</v>
          </cell>
          <cell r="K1683" t="str">
            <v>KAPA OIL REFINERIES LTD</v>
          </cell>
          <cell r="L1683" t="str">
            <v>VINEP FORWARDERS LTD</v>
          </cell>
          <cell r="M1683" t="str">
            <v>Pend</v>
          </cell>
          <cell r="N1683" t="str">
            <v>Pend</v>
          </cell>
          <cell r="O1683"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683" t="str">
            <v>C4</v>
          </cell>
          <cell r="Q1683" t="str">
            <v>KE</v>
          </cell>
          <cell r="R1683" t="str">
            <v>IN</v>
          </cell>
          <cell r="S1683" t="str">
            <v>2. 4 TO 9 DAYS</v>
          </cell>
          <cell r="T1683" t="str">
            <v>PENDING DPC</v>
          </cell>
        </row>
        <row r="1684">
          <cell r="A1684" t="str">
            <v>TGHU1298875</v>
          </cell>
          <cell r="B1684">
            <v>20</v>
          </cell>
          <cell r="C1684">
            <v>44063</v>
          </cell>
          <cell r="D1684">
            <v>6</v>
          </cell>
          <cell r="E1684" t="str">
            <v>TSHY079745</v>
          </cell>
          <cell r="F1684" t="str">
            <v>ICDN</v>
          </cell>
          <cell r="G1684" t="str">
            <v>SHED1</v>
          </cell>
          <cell r="H1684" t="str">
            <v>2020</v>
          </cell>
          <cell r="I1684" t="str">
            <v>ICD</v>
          </cell>
          <cell r="J1684">
            <v>228034</v>
          </cell>
          <cell r="K1684" t="str">
            <v>PRAMUKH IMPEX LIMITED</v>
          </cell>
          <cell r="L1684" t="str">
            <v>CULZENBERG FORWARDERS LIMITED</v>
          </cell>
          <cell r="M1684">
            <v>44061.624178240738</v>
          </cell>
          <cell r="N1684" t="str">
            <v>Pend</v>
          </cell>
          <cell r="O1684" t="str">
            <v>WELDING ELECTRODE  SHOVELS FREIGHT PREPAID HS 82011000 9  8311100000</v>
          </cell>
          <cell r="P1684" t="str">
            <v>C4</v>
          </cell>
          <cell r="Q1684" t="str">
            <v>KE</v>
          </cell>
          <cell r="R1684" t="str">
            <v>CN</v>
          </cell>
          <cell r="S1684" t="str">
            <v>2. 4 TO 9 DAYS</v>
          </cell>
          <cell r="T1684" t="str">
            <v>RELEASE PROCESS</v>
          </cell>
        </row>
        <row r="1685">
          <cell r="A1685" t="str">
            <v>MSKU5923840</v>
          </cell>
          <cell r="B1685">
            <v>20</v>
          </cell>
          <cell r="C1685">
            <v>44063</v>
          </cell>
          <cell r="D1685">
            <v>6</v>
          </cell>
          <cell r="E1685" t="str">
            <v>203837766</v>
          </cell>
          <cell r="F1685" t="str">
            <v>ICDN</v>
          </cell>
          <cell r="G1685" t="str">
            <v>CFS1</v>
          </cell>
          <cell r="H1685" t="str">
            <v>2020</v>
          </cell>
          <cell r="I1685" t="str">
            <v>ICD</v>
          </cell>
          <cell r="J1685">
            <v>228504</v>
          </cell>
          <cell r="K1685" t="str">
            <v>ROYAL CONVERTERS LIMITED</v>
          </cell>
          <cell r="L1685" t="str">
            <v>STARWAY INTERNATIONAL FREIGHT AND FORWAR</v>
          </cell>
          <cell r="M1685">
            <v>44064.718912037039</v>
          </cell>
          <cell r="N1685" t="str">
            <v>Pend</v>
          </cell>
          <cell r="O1685" t="str">
            <v>PLASTIC LID     INTRANSIT TO ICD EMBAKASI NAIROBI</v>
          </cell>
          <cell r="P1685" t="str">
            <v>C4</v>
          </cell>
          <cell r="Q1685" t="str">
            <v>KE</v>
          </cell>
          <cell r="R1685" t="str">
            <v>TR</v>
          </cell>
          <cell r="S1685" t="str">
            <v>2. 4 TO 9 DAYS</v>
          </cell>
          <cell r="T1685" t="str">
            <v>RELEASE PROCESS</v>
          </cell>
        </row>
        <row r="1686">
          <cell r="A1686" t="str">
            <v>MRKU9177346</v>
          </cell>
          <cell r="B1686">
            <v>20</v>
          </cell>
          <cell r="C1686">
            <v>44063</v>
          </cell>
          <cell r="D1686">
            <v>6</v>
          </cell>
          <cell r="E1686" t="str">
            <v>203911166</v>
          </cell>
          <cell r="F1686" t="str">
            <v>ICDN</v>
          </cell>
          <cell r="G1686" t="str">
            <v>SHED1</v>
          </cell>
          <cell r="H1686" t="str">
            <v>2020</v>
          </cell>
          <cell r="I1686" t="str">
            <v>ICD</v>
          </cell>
          <cell r="J1686">
            <v>228988</v>
          </cell>
          <cell r="K1686" t="str">
            <v>TUDA COMPANY LIMITED</v>
          </cell>
          <cell r="L1686" t="str">
            <v>REMOVAL GOODS SERVICES K LIMITED</v>
          </cell>
          <cell r="M1686">
            <v>44064.827268518522</v>
          </cell>
          <cell r="N1686">
            <v>44068.694548611114</v>
          </cell>
          <cell r="O1686" t="str">
            <v>UPHOLSTERY FABRIC   HS CODE     580136000000  HUBNAIL   HS CODE   7317  00 80 90 19</v>
          </cell>
          <cell r="P1686" t="str">
            <v>C4</v>
          </cell>
          <cell r="Q1686" t="str">
            <v>KE</v>
          </cell>
          <cell r="R1686" t="str">
            <v>TR</v>
          </cell>
          <cell r="S1686" t="str">
            <v>2. 4 TO 9 DAYS</v>
          </cell>
          <cell r="T1686" t="str">
            <v>RELEASED BUT IN YARD</v>
          </cell>
        </row>
        <row r="1687">
          <cell r="A1687" t="str">
            <v>MSKU0245436</v>
          </cell>
          <cell r="B1687">
            <v>40</v>
          </cell>
          <cell r="C1687">
            <v>44063</v>
          </cell>
          <cell r="D1687">
            <v>6</v>
          </cell>
          <cell r="E1687" t="str">
            <v>203887227</v>
          </cell>
          <cell r="F1687" t="str">
            <v>ICDN</v>
          </cell>
          <cell r="G1687" t="str">
            <v>M2A/54/01/0</v>
          </cell>
          <cell r="H1687" t="str">
            <v>2020</v>
          </cell>
          <cell r="I1687" t="str">
            <v>ICD</v>
          </cell>
          <cell r="J1687">
            <v>228558</v>
          </cell>
          <cell r="K1687" t="str">
            <v>GLEE HOTEL LIMITED</v>
          </cell>
          <cell r="L1687" t="str">
            <v>BESTFREIGHT CONVEYORS LIMITED</v>
          </cell>
          <cell r="M1687" t="str">
            <v>Pend</v>
          </cell>
          <cell r="N1687" t="str">
            <v>Pend</v>
          </cell>
          <cell r="O1687" t="str">
            <v>SUPPLY OF VARIOUS ELECTRIC CABLES AND ACCESSORIES    CFR MOMBASA   AS PER PROFORMA INVOICE NUMBER PROFORMA INV 20041005 DATED   28 04 2020 L C NO  OLCF000006020 AND IDF NO E2004323588   NET WEIGHT 115 984 00 KG   GROSS WEIGHT 123 634 00   KG   TOTAL NO OF DRUMS   63 PACKAGES HS CODE 854449</v>
          </cell>
          <cell r="P1687" t="str">
            <v>C4</v>
          </cell>
          <cell r="Q1687" t="str">
            <v>KE</v>
          </cell>
          <cell r="R1687" t="str">
            <v>EG</v>
          </cell>
          <cell r="S1687" t="str">
            <v>2. 4 TO 9 DAYS</v>
          </cell>
          <cell r="T1687" t="str">
            <v>PENDING DPC</v>
          </cell>
        </row>
        <row r="1688">
          <cell r="A1688" t="str">
            <v>HASU4669623</v>
          </cell>
          <cell r="B1688">
            <v>40</v>
          </cell>
          <cell r="C1688">
            <v>44063</v>
          </cell>
          <cell r="D1688">
            <v>6</v>
          </cell>
          <cell r="E1688" t="str">
            <v>203887227</v>
          </cell>
          <cell r="F1688" t="str">
            <v>ICDN</v>
          </cell>
          <cell r="G1688" t="str">
            <v>SHED1</v>
          </cell>
          <cell r="H1688" t="str">
            <v>2020</v>
          </cell>
          <cell r="I1688" t="str">
            <v>ICD</v>
          </cell>
          <cell r="J1688">
            <v>228558</v>
          </cell>
          <cell r="K1688" t="str">
            <v>GLEE HOTEL LIMITED</v>
          </cell>
          <cell r="L1688" t="str">
            <v>BESTFREIGHT CONVEYORS LIMITED</v>
          </cell>
          <cell r="M1688" t="str">
            <v>Pend</v>
          </cell>
          <cell r="N1688" t="str">
            <v>Pend</v>
          </cell>
          <cell r="O1688" t="str">
            <v>SUPPLY OF VARIOUS ELECTRIC CABLES AND ACCESSORIES    CFR MOMBASA   AS PER PROFORMA INVOICE NUMBER PROFORMA INV 20041005 DATED   28 04 2020 L C NO  OLCF000006020 AND IDF NO E2004323588   NET WEIGHT 115 984 00 KG   GROSS WEIGHT 123 634 00   KG   TOTAL NO OF DRUMS   63 PACKAGES HS CODE 854449</v>
          </cell>
          <cell r="P1688" t="str">
            <v>C4</v>
          </cell>
          <cell r="Q1688" t="str">
            <v>KE</v>
          </cell>
          <cell r="R1688" t="str">
            <v>EG</v>
          </cell>
          <cell r="S1688" t="str">
            <v>2. 4 TO 9 DAYS</v>
          </cell>
          <cell r="T1688" t="str">
            <v>PENDING DPC</v>
          </cell>
        </row>
        <row r="1689">
          <cell r="A1689" t="str">
            <v>HASU4686600</v>
          </cell>
          <cell r="B1689">
            <v>40</v>
          </cell>
          <cell r="C1689">
            <v>44063</v>
          </cell>
          <cell r="D1689">
            <v>6</v>
          </cell>
          <cell r="E1689" t="str">
            <v>203521041</v>
          </cell>
          <cell r="F1689" t="str">
            <v>ICDN</v>
          </cell>
          <cell r="G1689" t="str">
            <v>A1D/18/02/3</v>
          </cell>
          <cell r="H1689" t="str">
            <v>2020</v>
          </cell>
          <cell r="I1689" t="str">
            <v>ICD</v>
          </cell>
          <cell r="J1689">
            <v>227565</v>
          </cell>
          <cell r="K1689" t="str">
            <v>NATIONAL PRINTING PRESS LIMITED</v>
          </cell>
          <cell r="L1689" t="str">
            <v>BAHARI FORWARDERS LIMITED</v>
          </cell>
          <cell r="M1689" t="str">
            <v>Pend</v>
          </cell>
          <cell r="N1689" t="str">
            <v>Pend</v>
          </cell>
          <cell r="O1689" t="str">
            <v>1 X 40 HC CONTAINER STC  63 PALLETS - 23 553 MT GROSS - 23 112 MT NET FULLY COATED DUPLEX BOARD GREY BACK  FREIGHT PREPAID    HS CODE  4810 92  NO CONTAINER DEPOSIT    APPLICABLE FREE TIME 21 DAYS COMBINED DETE NTION   DEMURRAGE  AT  PORT OF DISCHARGE   PLACE OF DELIVERY         E MAIL  INFO NATIONALPRINTINGPRESS COM  MOBILE   254733612777  SHIPPINGMARKS   NATIONAL PRINTING PRESS  KISUMU VIA MOMBASA</v>
          </cell>
          <cell r="P1689" t="str">
            <v>C4</v>
          </cell>
          <cell r="Q1689" t="str">
            <v>KE</v>
          </cell>
          <cell r="R1689" t="str">
            <v>SE</v>
          </cell>
          <cell r="S1689" t="str">
            <v>2. 4 TO 9 DAYS</v>
          </cell>
          <cell r="T1689" t="str">
            <v>PENDING DPC</v>
          </cell>
        </row>
        <row r="1690">
          <cell r="A1690" t="str">
            <v>PCIU9169183</v>
          </cell>
          <cell r="B1690">
            <v>40</v>
          </cell>
          <cell r="C1690">
            <v>44063</v>
          </cell>
          <cell r="D1690">
            <v>6</v>
          </cell>
          <cell r="E1690" t="str">
            <v>TXPT00244100</v>
          </cell>
          <cell r="F1690" t="str">
            <v>ICDN</v>
          </cell>
          <cell r="G1690" t="str">
            <v>A1C/52/05/2</v>
          </cell>
          <cell r="H1690" t="str">
            <v>2020</v>
          </cell>
          <cell r="I1690" t="str">
            <v>ICD</v>
          </cell>
          <cell r="J1690">
            <v>229267</v>
          </cell>
          <cell r="K1690" t="str">
            <v>SAI OFFICE SUPPLIES LIMITED</v>
          </cell>
          <cell r="L1690" t="str">
            <v>CORNERSTONE LIMITED</v>
          </cell>
          <cell r="M1690" t="str">
            <v>Pend</v>
          </cell>
          <cell r="N1690" t="str">
            <v>Pend</v>
          </cell>
          <cell r="O1690" t="str">
            <v>VISITOR CHAIR SAI  S OFFICEPOINT AS PER PROFORMA INVOICE NO RS2020-K10 DATED MARCH 03 2020  IDF NO E2003306566 E-MAIL  A GUPTA  SAIOFFICE CO KE PIN NO P051101397S</v>
          </cell>
          <cell r="P1690" t="str">
            <v>C4</v>
          </cell>
          <cell r="Q1690" t="str">
            <v>KE</v>
          </cell>
          <cell r="R1690" t="str">
            <v>CN</v>
          </cell>
          <cell r="S1690" t="str">
            <v>2. 4 TO 9 DAYS</v>
          </cell>
          <cell r="T1690" t="str">
            <v>PENDING DPC</v>
          </cell>
        </row>
        <row r="1691">
          <cell r="A1691" t="str">
            <v>CAIU8602080</v>
          </cell>
          <cell r="B1691">
            <v>40</v>
          </cell>
          <cell r="C1691">
            <v>44063</v>
          </cell>
          <cell r="D1691">
            <v>6</v>
          </cell>
          <cell r="E1691" t="str">
            <v>MEDUDM191125</v>
          </cell>
          <cell r="F1691" t="str">
            <v>ICDN</v>
          </cell>
          <cell r="G1691" t="str">
            <v>M1A/80/01/0</v>
          </cell>
          <cell r="H1691">
            <v>0</v>
          </cell>
          <cell r="I1691">
            <v>0</v>
          </cell>
          <cell r="J1691">
            <v>0</v>
          </cell>
          <cell r="K1691" t="str">
            <v>Pend</v>
          </cell>
          <cell r="L1691" t="str">
            <v>Pend</v>
          </cell>
          <cell r="M1691" t="str">
            <v>Pend</v>
          </cell>
          <cell r="N1691" t="str">
            <v>Pend</v>
          </cell>
          <cell r="O1691"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691" t="str">
            <v>Pend</v>
          </cell>
          <cell r="Q1691" t="str">
            <v>KE</v>
          </cell>
          <cell r="R1691" t="str">
            <v>SA</v>
          </cell>
          <cell r="S1691" t="str">
            <v>2. 4 TO 9 DAYS</v>
          </cell>
          <cell r="T1691" t="str">
            <v>PENDING DECLARATION</v>
          </cell>
        </row>
        <row r="1692">
          <cell r="A1692" t="str">
            <v>MSKU5964113</v>
          </cell>
          <cell r="B1692">
            <v>20</v>
          </cell>
          <cell r="C1692">
            <v>44063</v>
          </cell>
          <cell r="D1692">
            <v>6</v>
          </cell>
          <cell r="E1692" t="str">
            <v>203753699</v>
          </cell>
          <cell r="F1692" t="str">
            <v>ICDN</v>
          </cell>
          <cell r="G1692" t="str">
            <v>M1A/59/01/0</v>
          </cell>
          <cell r="H1692" t="str">
            <v>2020</v>
          </cell>
          <cell r="I1692" t="str">
            <v>ICD</v>
          </cell>
          <cell r="J1692">
            <v>227329</v>
          </cell>
          <cell r="K1692" t="str">
            <v>BRENNTAG KENYA LIMITED</v>
          </cell>
          <cell r="L1692" t="str">
            <v>MURANGA FORWARDERS LTD</v>
          </cell>
          <cell r="M1692">
            <v>44058.570289351854</v>
          </cell>
          <cell r="N1692" t="str">
            <v>Pend</v>
          </cell>
          <cell r="O1692" t="str">
            <v>AKROPAN 11084-1 FX   NON IMO - HS CODE  381239  NET  19 000 00 KG GROS S  19 228 00 KG  PACKING  760 LOOSE BAGS AKROPAN 11084-1 FX  NON IMO - HS CODE  381239  NET  7 800 00 KG GROSS 7 893 00 KG  PACKING  312 LOOSE BAGS    AKROPAN 3104 PX  NON IMO - HS CODE  381239  NET  1 000 00 KG GROSS  1 022 00 KG  PACKING  40 LOOSE BAGS    AKDENIZ PRO 40  NON IMO - HS CODE  390690  NET  1 500 00 KG GR OSS  1 537 00 KG  PACKING  75 LOOSE BAGS    DMA 650  NON IMO - HS CODE390690  NET  2 500 00 KG GROSS  2 575 00 KG  PACKING  125 LOOSE BAGS ALPEX 5-6 -AKSTAB ESBO  NON IMO - HS CODE  151800  NET  6 000 00 K G GROSS  6 701 00 KG  PACKING  30 LOOSE DRUMS    TOTALLY    NET WEIGHT 37 800 00 KG  GROSS WEIGHT  38 956 00 KG  PACKING  1312 LOOSE BAGS   30 LOOSE DRUMS    APPLICABLE FREE TIME 14 DAYS COMBINED DETENTION   DEMURRAGE  AT  PORT OF   DISCHARGE   PLACE OF DELIVERY</v>
          </cell>
          <cell r="P1692" t="str">
            <v>C4</v>
          </cell>
          <cell r="Q1692" t="str">
            <v>KE</v>
          </cell>
          <cell r="R1692" t="str">
            <v>TR</v>
          </cell>
          <cell r="S1692" t="str">
            <v>2. 4 TO 9 DAYS</v>
          </cell>
          <cell r="T1692" t="str">
            <v>RELEASE PROCESS</v>
          </cell>
        </row>
        <row r="1693">
          <cell r="A1693" t="str">
            <v>MSKU4116904</v>
          </cell>
          <cell r="B1693">
            <v>20</v>
          </cell>
          <cell r="C1693">
            <v>44063</v>
          </cell>
          <cell r="D1693">
            <v>6</v>
          </cell>
          <cell r="E1693" t="str">
            <v>203938301</v>
          </cell>
          <cell r="F1693" t="str">
            <v>ICDN</v>
          </cell>
          <cell r="G1693" t="str">
            <v>CFS1</v>
          </cell>
          <cell r="H1693">
            <v>0</v>
          </cell>
          <cell r="I1693">
            <v>0</v>
          </cell>
          <cell r="J1693">
            <v>0</v>
          </cell>
          <cell r="K1693" t="str">
            <v>Pend</v>
          </cell>
          <cell r="L1693" t="str">
            <v>Pend</v>
          </cell>
          <cell r="M1693" t="str">
            <v>Pend</v>
          </cell>
          <cell r="N1693" t="str">
            <v>Pend</v>
          </cell>
          <cell r="O1693" t="str">
            <v>HIGEEN HAND SANITIZER    HSCODE 3402900</v>
          </cell>
          <cell r="P1693" t="str">
            <v>Pend</v>
          </cell>
          <cell r="Q1693" t="str">
            <v>KE</v>
          </cell>
          <cell r="R1693" t="str">
            <v>JO</v>
          </cell>
          <cell r="S1693" t="str">
            <v>2. 4 TO 9 DAYS</v>
          </cell>
          <cell r="T1693" t="str">
            <v>PENDING DECLARATION</v>
          </cell>
        </row>
        <row r="1694">
          <cell r="A1694" t="str">
            <v>MRKU9656647</v>
          </cell>
          <cell r="B1694">
            <v>20</v>
          </cell>
          <cell r="C1694">
            <v>44063</v>
          </cell>
          <cell r="D1694">
            <v>6</v>
          </cell>
          <cell r="E1694" t="str">
            <v>204024097</v>
          </cell>
          <cell r="F1694" t="str">
            <v>ICDN</v>
          </cell>
          <cell r="G1694" t="str">
            <v>M1A/09/01/0</v>
          </cell>
          <cell r="H1694" t="str">
            <v>2020</v>
          </cell>
          <cell r="I1694" t="str">
            <v>ICD</v>
          </cell>
          <cell r="J1694">
            <v>229978</v>
          </cell>
          <cell r="K1694" t="str">
            <v>KAPA OIL REFINERIES LTD</v>
          </cell>
          <cell r="L1694" t="str">
            <v>VINEP FORWARDERS LTD</v>
          </cell>
          <cell r="M1694" t="str">
            <v>Pend</v>
          </cell>
          <cell r="N1694" t="str">
            <v>Pend</v>
          </cell>
          <cell r="O1694"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694" t="str">
            <v>C4</v>
          </cell>
          <cell r="Q1694" t="str">
            <v>KE</v>
          </cell>
          <cell r="R1694" t="str">
            <v>IN</v>
          </cell>
          <cell r="S1694" t="str">
            <v>2. 4 TO 9 DAYS</v>
          </cell>
          <cell r="T1694" t="str">
            <v>PENDING DPC</v>
          </cell>
        </row>
        <row r="1695">
          <cell r="A1695" t="str">
            <v>TCLU1425522</v>
          </cell>
          <cell r="B1695">
            <v>20</v>
          </cell>
          <cell r="C1695">
            <v>44063</v>
          </cell>
          <cell r="D1695">
            <v>6</v>
          </cell>
          <cell r="E1695" t="str">
            <v>203558849</v>
          </cell>
          <cell r="F1695" t="str">
            <v>ICDN</v>
          </cell>
          <cell r="G1695" t="str">
            <v>CFS1</v>
          </cell>
          <cell r="H1695" t="str">
            <v>2020</v>
          </cell>
          <cell r="I1695" t="str">
            <v>ICD</v>
          </cell>
          <cell r="J1695">
            <v>229618</v>
          </cell>
          <cell r="K1695" t="str">
            <v>MARUBENI CORPORATION</v>
          </cell>
          <cell r="L1695" t="str">
            <v>BOLLORE TRANSPORT AND LOGISTICS KENYA LI</v>
          </cell>
          <cell r="M1695" t="str">
            <v>Pend</v>
          </cell>
          <cell r="N1695" t="str">
            <v>Pend</v>
          </cell>
          <cell r="O1695" t="str">
            <v>PARTIAL SHIPMENT OF MASTER LIST ITEM NO  Q 1   MANDATORY SPARE PARTS   MECHANICAL    SPARE PARTS FOR COOLING TOWER FAN BLADE      COMPONENT P ART OF GOODS WITH STANDARD ACCESSORIES OF GOODS WHICH ARE NECESSARY FO R OLKARIA I ADDITIONAL UNIT 6 POWER DEVELOPMENT PROJECT   SHIPMENT NO  FE061   INVOICE NO   9PHX0381   MASTER LIST   DFN415 232 011 DATED 7TH JUNE  2019      NCM  8414 59 90   NALADI  8414 59 90   RUC  0BR1752 43302FT004   DU-E  20BR000811969-2          COMPANY PLC   PIN NO P0005 93625T   MR  TARO SETO  GENERAL MANAGER   EMAIL  SETO-T MARUBENI COM TEL   254- 0 20-2719055 2719023  FAX   254- 0 -20-2719102   MOBILE 254- 0 701707275    INTRANSIT TO ICD EMBAKASI NAIROBI</v>
          </cell>
          <cell r="P1695" t="str">
            <v>C4</v>
          </cell>
          <cell r="Q1695" t="str">
            <v>KE</v>
          </cell>
          <cell r="R1695" t="str">
            <v>BR</v>
          </cell>
          <cell r="S1695" t="str">
            <v>2. 4 TO 9 DAYS</v>
          </cell>
          <cell r="T1695" t="str">
            <v>PENDING DPC</v>
          </cell>
        </row>
        <row r="1696">
          <cell r="A1696" t="str">
            <v>MRKU7438570</v>
          </cell>
          <cell r="B1696">
            <v>20</v>
          </cell>
          <cell r="C1696">
            <v>44063</v>
          </cell>
          <cell r="D1696">
            <v>6</v>
          </cell>
          <cell r="E1696" t="str">
            <v>204024097</v>
          </cell>
          <cell r="F1696" t="str">
            <v>ICDN</v>
          </cell>
          <cell r="G1696" t="str">
            <v>M1A/02/01/0</v>
          </cell>
          <cell r="H1696" t="str">
            <v>2020</v>
          </cell>
          <cell r="I1696" t="str">
            <v>ICD</v>
          </cell>
          <cell r="J1696">
            <v>229978</v>
          </cell>
          <cell r="K1696" t="str">
            <v>KAPA OIL REFINERIES LTD</v>
          </cell>
          <cell r="L1696" t="str">
            <v>VINEP FORWARDERS LTD</v>
          </cell>
          <cell r="M1696" t="str">
            <v>Pend</v>
          </cell>
          <cell r="N1696" t="str">
            <v>Pend</v>
          </cell>
          <cell r="O1696"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696" t="str">
            <v>C4</v>
          </cell>
          <cell r="Q1696" t="str">
            <v>KE</v>
          </cell>
          <cell r="R1696" t="str">
            <v>IN</v>
          </cell>
          <cell r="S1696" t="str">
            <v>2. 4 TO 9 DAYS</v>
          </cell>
          <cell r="T1696" t="str">
            <v>PENDING DPC</v>
          </cell>
        </row>
        <row r="1697">
          <cell r="A1697" t="str">
            <v>PONU0321583</v>
          </cell>
          <cell r="B1697">
            <v>20</v>
          </cell>
          <cell r="C1697">
            <v>44063</v>
          </cell>
          <cell r="D1697">
            <v>6</v>
          </cell>
          <cell r="E1697" t="str">
            <v>204024097</v>
          </cell>
          <cell r="F1697" t="str">
            <v>ICDN</v>
          </cell>
          <cell r="G1697" t="str">
            <v>M0A/61/03/2</v>
          </cell>
          <cell r="H1697" t="str">
            <v>2020</v>
          </cell>
          <cell r="I1697" t="str">
            <v>ICD</v>
          </cell>
          <cell r="J1697">
            <v>229978</v>
          </cell>
          <cell r="K1697" t="str">
            <v>KAPA OIL REFINERIES LTD</v>
          </cell>
          <cell r="L1697" t="str">
            <v>VINEP FORWARDERS LTD</v>
          </cell>
          <cell r="M1697" t="str">
            <v>Pend</v>
          </cell>
          <cell r="N1697" t="str">
            <v>Pend</v>
          </cell>
          <cell r="O1697"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697" t="str">
            <v>C4</v>
          </cell>
          <cell r="Q1697" t="str">
            <v>KE</v>
          </cell>
          <cell r="R1697" t="str">
            <v>IN</v>
          </cell>
          <cell r="S1697" t="str">
            <v>2. 4 TO 9 DAYS</v>
          </cell>
          <cell r="T1697" t="str">
            <v>PENDING DPC</v>
          </cell>
        </row>
        <row r="1698">
          <cell r="A1698" t="str">
            <v>TGHU1781420</v>
          </cell>
          <cell r="B1698">
            <v>20</v>
          </cell>
          <cell r="C1698">
            <v>44063</v>
          </cell>
          <cell r="D1698">
            <v>6</v>
          </cell>
          <cell r="E1698" t="str">
            <v>203753699</v>
          </cell>
          <cell r="F1698" t="str">
            <v>ICDN</v>
          </cell>
          <cell r="G1698" t="str">
            <v>CFS1</v>
          </cell>
          <cell r="H1698" t="str">
            <v>2020</v>
          </cell>
          <cell r="I1698" t="str">
            <v>ICD</v>
          </cell>
          <cell r="J1698">
            <v>227329</v>
          </cell>
          <cell r="K1698" t="str">
            <v>BRENNTAG KENYA LIMITED</v>
          </cell>
          <cell r="L1698" t="str">
            <v>MURANGA FORWARDERS LTD</v>
          </cell>
          <cell r="M1698">
            <v>44058.570289351854</v>
          </cell>
          <cell r="N1698" t="str">
            <v>Pend</v>
          </cell>
          <cell r="O1698" t="str">
            <v>AKROPAN 11084-1 FX   NON IMO - HS CODE  381239  NET  19 000 00 KG GROS S  19 228 00 KG  PACKING  760 LOOSE BAGS AKROPAN 11084-1 FX  NON IMO - HS CODE  381239  NET  7 800 00 KG GROSS 7 893 00 KG  PACKING  312 LOOSE BAGS    AKROPAN 3104 PX  NON IMO - HS CODE  381239  NET  1 000 00 KG GROSS  1 022 00 KG  PACKING  40 LOOSE BAGS    AKDENIZ PRO 40  NON IMO - HS CODE  390690  NET  1 500 00 KG GR OSS  1 537 00 KG  PACKING  75 LOOSE BAGS    DMA 650  NON IMO - HS CODE390690  NET  2 500 00 KG GROSS  2 575 00 KG  PACKING  125 LOOSE BAGS ALPEX 5-6 -AKSTAB ESBO  NON IMO - HS CODE  151800  NET  6 000 00 K G GROSS  6 701 00 KG  PACKING  30 LOOSE DRUMS    TOTALLY    NET WEIGHT 37 800 00 KG  GROSS WEIGHT  38 956 00 KG  PACKING  1312 LOOSE BAGS   30 LOOSE DRUMS    APPLICABLE FREE TIME 14 DAYS COMBINED DETENTION   DEMURRAGE  AT  PORT OF   DISCHARGE   PLACE OF DELIVERY</v>
          </cell>
          <cell r="P1698" t="str">
            <v>C4</v>
          </cell>
          <cell r="Q1698" t="str">
            <v>KE</v>
          </cell>
          <cell r="R1698" t="str">
            <v>TR</v>
          </cell>
          <cell r="S1698" t="str">
            <v>2. 4 TO 9 DAYS</v>
          </cell>
          <cell r="T1698" t="str">
            <v>RELEASE PROCESS</v>
          </cell>
        </row>
        <row r="1699">
          <cell r="A1699" t="str">
            <v>SUDU1488537</v>
          </cell>
          <cell r="B1699">
            <v>20</v>
          </cell>
          <cell r="C1699">
            <v>44063</v>
          </cell>
          <cell r="D1699">
            <v>6</v>
          </cell>
          <cell r="E1699" t="str">
            <v>607186306</v>
          </cell>
          <cell r="F1699" t="str">
            <v>ICDN</v>
          </cell>
          <cell r="G1699" t="str">
            <v>CFS1</v>
          </cell>
          <cell r="H1699" t="str">
            <v>2020</v>
          </cell>
          <cell r="I1699" t="str">
            <v>ICD</v>
          </cell>
          <cell r="J1699">
            <v>228951</v>
          </cell>
          <cell r="K1699" t="str">
            <v>UPFIELD KENYA MANUFACTURING LIMITED</v>
          </cell>
          <cell r="L1699" t="str">
            <v>AGILITY LOGISTICS LIMITED</v>
          </cell>
          <cell r="M1699" t="str">
            <v>Pend</v>
          </cell>
          <cell r="N1699" t="str">
            <v>Pend</v>
          </cell>
          <cell r="O1699" t="str">
            <v>LOADED ONTO   9 PALLETS   SOLEC B-10   IP STANDARD SOY LECITHIN FLUID 200KG DRUM   NET WEIGHT  7200 0000 KG       FREIGHT PREPAID      ADD LT REF SZ772410   PO 4700047182 1   OCEAN FCL   FCL FCL   SERVICE CONT RACT NO  297973789   SHIPPER CONTINUED    EMAIL    ANTINE VANDERZIJDEN  DUPONT COM    INTRANSIT TO ICD EMBAKASI NAIROBI</v>
          </cell>
          <cell r="P1699" t="str">
            <v>C4</v>
          </cell>
          <cell r="Q1699" t="str">
            <v>KE</v>
          </cell>
          <cell r="R1699" t="str">
            <v>NL</v>
          </cell>
          <cell r="S1699" t="str">
            <v>2. 4 TO 9 DAYS</v>
          </cell>
          <cell r="T1699" t="str">
            <v>PENDING DPC</v>
          </cell>
        </row>
        <row r="1700">
          <cell r="A1700" t="str">
            <v>MRKU9166969</v>
          </cell>
          <cell r="B1700">
            <v>20</v>
          </cell>
          <cell r="C1700">
            <v>44063</v>
          </cell>
          <cell r="D1700">
            <v>6</v>
          </cell>
          <cell r="E1700" t="str">
            <v>204153957</v>
          </cell>
          <cell r="F1700" t="str">
            <v>ICDN</v>
          </cell>
          <cell r="G1700" t="str">
            <v>M0A/53/01/1</v>
          </cell>
          <cell r="H1700">
            <v>0</v>
          </cell>
          <cell r="I1700">
            <v>0</v>
          </cell>
          <cell r="J1700">
            <v>0</v>
          </cell>
          <cell r="K1700" t="str">
            <v>Pend</v>
          </cell>
          <cell r="L1700" t="str">
            <v>Pend</v>
          </cell>
          <cell r="M1700" t="str">
            <v>Pend</v>
          </cell>
          <cell r="N1700" t="str">
            <v>Pend</v>
          </cell>
          <cell r="O1700" t="str">
            <v>STOCK LOT OF TOWELS   SHAWLS    NET WT  7155 000 KGS  INV NO  GEE 130  2020-20  S BILLNO  3985078 22 07 2020    HS CODE NO  6302910  62149060           DETENTION  AS PER TARIFF AFTER 14 DAYS   FROM THE DATE OF UN LOADING THE VESSEL CONSIGNEES WILL   PAY DETENTION  AS PER TARIFF</v>
          </cell>
          <cell r="P1700" t="str">
            <v>Pend</v>
          </cell>
          <cell r="Q1700" t="str">
            <v>KE</v>
          </cell>
          <cell r="R1700" t="str">
            <v>IN</v>
          </cell>
          <cell r="S1700" t="str">
            <v>2. 4 TO 9 DAYS</v>
          </cell>
          <cell r="T1700" t="str">
            <v>PENDING DECLARATION</v>
          </cell>
        </row>
        <row r="1701">
          <cell r="A1701" t="str">
            <v>MRKU0293670</v>
          </cell>
          <cell r="B1701">
            <v>40</v>
          </cell>
          <cell r="C1701">
            <v>44063</v>
          </cell>
          <cell r="D1701">
            <v>6</v>
          </cell>
          <cell r="E1701" t="str">
            <v>204292475</v>
          </cell>
          <cell r="F1701" t="str">
            <v>ICDN</v>
          </cell>
          <cell r="G1701" t="str">
            <v>M0A/26/01/0</v>
          </cell>
          <cell r="H1701" t="str">
            <v>2020</v>
          </cell>
          <cell r="I1701" t="str">
            <v>ICD</v>
          </cell>
          <cell r="J1701">
            <v>228379</v>
          </cell>
          <cell r="K1701" t="str">
            <v>GLOBE PHARMACY LTD</v>
          </cell>
          <cell r="L1701" t="str">
            <v>ACCELER GLOBAL LOGISTICS LIMITED</v>
          </cell>
          <cell r="M1701">
            <v>44063.694097222222</v>
          </cell>
          <cell r="N1701" t="str">
            <v>Pend</v>
          </cell>
          <cell r="O1701" t="str">
            <v>HUMAN PHARMACEUTICALS                          AS PER PROFORMA INVOICE NO  1010000992 DATED 200609                            INCOTERMS 2010 CFR  MOMBASA PORT KENYA                          H S  CODE NO 3004 9 0 99  IDF NO  E2006349028                          IRREVOCABLE DOCUMEN TARY CREDIT NUMBER                           KHBIMPLC 268 20 DATED 200624          NET WEIGHT  18 313 40 KGS     CARGO INTRANSIT TO ICD EMBA KASI FROM  MOMBASA BY CONSIGNEE ARRANGEMENT          FORM E NO  HBL-20 20-0000027518  DATE 30 JUL 2020                               INTRANSI T TO ICD EMBAKASI NAIROBI    MARKS   NOS  GLOBE PHARMACY LTD   P O BOX 58171 00200                   NAIROBI KENYA                   1 945</v>
          </cell>
          <cell r="P1701" t="str">
            <v>C4</v>
          </cell>
          <cell r="Q1701" t="str">
            <v>KE</v>
          </cell>
          <cell r="R1701" t="str">
            <v>PK</v>
          </cell>
          <cell r="S1701" t="str">
            <v>2. 4 TO 9 DAYS</v>
          </cell>
          <cell r="T1701" t="str">
            <v>RELEASE PROCESS</v>
          </cell>
        </row>
        <row r="1702">
          <cell r="A1702" t="str">
            <v>HASU1118000</v>
          </cell>
          <cell r="B1702">
            <v>20</v>
          </cell>
          <cell r="C1702">
            <v>44063</v>
          </cell>
          <cell r="D1702">
            <v>6</v>
          </cell>
          <cell r="E1702" t="str">
            <v>203294211</v>
          </cell>
          <cell r="F1702" t="str">
            <v>ICDN</v>
          </cell>
          <cell r="G1702" t="str">
            <v>Pend</v>
          </cell>
          <cell r="H1702" t="str">
            <v>2020</v>
          </cell>
          <cell r="I1702" t="str">
            <v>ICD</v>
          </cell>
          <cell r="J1702">
            <v>227759</v>
          </cell>
          <cell r="K1702" t="str">
            <v>ELGON KENYA LIMITED</v>
          </cell>
          <cell r="L1702" t="str">
            <v>KIAMBA CLEARING FOWARDING LIMITED</v>
          </cell>
          <cell r="M1702">
            <v>44061.874108796299</v>
          </cell>
          <cell r="N1702">
            <v>44064.753981481481</v>
          </cell>
          <cell r="O1702" t="str">
            <v>224 MT OF MURIATE OF POTASH  MOP   WHITE FINE 60  K2O  PACKING  IN 50 KG BAGS  TOTAL NET WEIGHT  224000 KG  TOTAL GROSS WEIGHT  224631 680 K G  TOTAL NUMBER OF BAGS  4 480 BAGS    APPLICABLE FREE TIME 14 DAYS CO MBINED DETENTION   DEMURRAGE  AT  PORT OF DISCHARGE   PLACE OF DELIVER Y</v>
          </cell>
          <cell r="P1702" t="str">
            <v>C4</v>
          </cell>
          <cell r="Q1702" t="str">
            <v>KE</v>
          </cell>
          <cell r="R1702" t="str">
            <v>LV</v>
          </cell>
          <cell r="S1702" t="str">
            <v>2. 4 TO 9 DAYS</v>
          </cell>
          <cell r="T1702" t="str">
            <v>RELEASED BUT IN YARD</v>
          </cell>
        </row>
        <row r="1703">
          <cell r="A1703" t="str">
            <v>PCIU9432392</v>
          </cell>
          <cell r="B1703">
            <v>40</v>
          </cell>
          <cell r="C1703">
            <v>44063</v>
          </cell>
          <cell r="D1703">
            <v>6</v>
          </cell>
          <cell r="E1703" t="str">
            <v>TAEA00024400</v>
          </cell>
          <cell r="F1703" t="str">
            <v>ICDN</v>
          </cell>
          <cell r="G1703" t="str">
            <v>M0A/02/01/1</v>
          </cell>
          <cell r="H1703" t="str">
            <v>2020</v>
          </cell>
          <cell r="I1703" t="str">
            <v>ICD</v>
          </cell>
          <cell r="J1703">
            <v>228114</v>
          </cell>
          <cell r="K1703" t="str">
            <v>CHINA STATE CONSTRUCTION ENGINEERING COR</v>
          </cell>
          <cell r="L1703" t="str">
            <v>SKYLUX LOGISTICS LIMITED</v>
          </cell>
          <cell r="M1703" t="str">
            <v>Pend</v>
          </cell>
          <cell r="N1703" t="str">
            <v>Pend</v>
          </cell>
          <cell r="O1703" t="str">
            <v>128PACKAGES 1 SET CONCRETE MIXING PLANT IN SKD FORM  MODEL   HZS50 REQUEST 21 DAYS FREE DETENTION AT DESTINATION   HEADQUARTERS NO  15LANXIANGROAD  TIANQIAO DISTRICT  JINAN CITY  SHANDONG PROVINCE TEL  86-531-85760152     PIN  P051406897V C   ONTACT   MS ZHANG TEL    254757372958 EMAIL  GINA ZHANG CJSMART CARGO COM 128PACKAGES 1 SET CONCRETE MIXING PLANT IN SKD FORM  MODEL   HZS50 REQUEST 21 DAYS FREE DETENTION AT DESTINATION   HEADQUARTERS NO  15LANXIANGROAD  TIANQIAO DISTRICT  JINAN CITY  SHANDONG PROVINCE TEL  86-531-85760152 PIN  P051406897V CONTACT   MS ZHANG TEL     254757372958 EMAIL  GINA ZHANG CJSMART CARGO COM</v>
          </cell>
          <cell r="P1703" t="str">
            <v>C4</v>
          </cell>
          <cell r="Q1703" t="str">
            <v>KE</v>
          </cell>
          <cell r="R1703" t="str">
            <v>CN</v>
          </cell>
          <cell r="S1703" t="str">
            <v>2. 4 TO 9 DAYS</v>
          </cell>
          <cell r="T1703" t="str">
            <v>PENDING DPC</v>
          </cell>
        </row>
        <row r="1704">
          <cell r="A1704" t="str">
            <v>PCIU9047056</v>
          </cell>
          <cell r="B1704">
            <v>40</v>
          </cell>
          <cell r="C1704">
            <v>44063</v>
          </cell>
          <cell r="D1704">
            <v>6</v>
          </cell>
          <cell r="E1704" t="str">
            <v>TAEA00024400</v>
          </cell>
          <cell r="F1704" t="str">
            <v>ICDN</v>
          </cell>
          <cell r="G1704" t="str">
            <v>M0A/12/01/1</v>
          </cell>
          <cell r="H1704" t="str">
            <v>2020</v>
          </cell>
          <cell r="I1704" t="str">
            <v>ICD</v>
          </cell>
          <cell r="J1704">
            <v>228114</v>
          </cell>
          <cell r="K1704" t="str">
            <v>CHINA STATE CONSTRUCTION ENGINEERING COR</v>
          </cell>
          <cell r="L1704" t="str">
            <v>SKYLUX LOGISTICS LIMITED</v>
          </cell>
          <cell r="M1704" t="str">
            <v>Pend</v>
          </cell>
          <cell r="N1704" t="str">
            <v>Pend</v>
          </cell>
          <cell r="O1704" t="str">
            <v>128PACKAGES 1 SET CONCRETE MIXING PLANT IN SKD FORM  MODEL   HZS50 REQUEST 21 DAYS FREE DETENTION AT DESTINATION   HEADQUARTERS NO  15LANXIANGROAD  TIANQIAO DISTRICT  JINAN CITY  SHANDONG PROVINCE TEL  86-531-85760152     PIN  P051406897V C   ONTACT   MS ZHANG TEL    254757372958 EMAIL  GINA ZHANG CJSMART CARGO COM 128PACKAGES 1 SET CONCRETE MIXING PLANT IN SKD FORM  MODEL   HZS50 REQUEST 21 DAYS FREE DETENTION AT DESTINATION   HEADQUARTERS NO  15LANXIANGROAD  TIANQIAO DISTRICT  JINAN CITY  SHANDONG PROVINCE TEL  86-531-85760152 PIN  P051406897V CONTACT   MS ZHANG TEL     254757372958 EMAIL  GINA ZHANG CJSMART CARGO COM</v>
          </cell>
          <cell r="P1704" t="str">
            <v>C4</v>
          </cell>
          <cell r="Q1704" t="str">
            <v>KE</v>
          </cell>
          <cell r="R1704" t="str">
            <v>CN</v>
          </cell>
          <cell r="S1704" t="str">
            <v>2. 4 TO 9 DAYS</v>
          </cell>
          <cell r="T1704" t="str">
            <v>PENDING DPC</v>
          </cell>
        </row>
        <row r="1705">
          <cell r="A1705" t="str">
            <v>PCIU9151287</v>
          </cell>
          <cell r="B1705">
            <v>40</v>
          </cell>
          <cell r="C1705">
            <v>44063</v>
          </cell>
          <cell r="D1705">
            <v>6</v>
          </cell>
          <cell r="E1705" t="str">
            <v>SJW000020600</v>
          </cell>
          <cell r="F1705" t="str">
            <v>ICDN</v>
          </cell>
          <cell r="G1705" t="str">
            <v>A2C/14/04/2</v>
          </cell>
          <cell r="H1705" t="str">
            <v>2020</v>
          </cell>
          <cell r="I1705" t="str">
            <v>ICD</v>
          </cell>
          <cell r="J1705">
            <v>228674</v>
          </cell>
          <cell r="K1705" t="str">
            <v>RIVER S STATE COMPANY LIMITED</v>
          </cell>
          <cell r="L1705" t="str">
            <v>KALEMU FREIGHTERS LIMITED</v>
          </cell>
          <cell r="M1705">
            <v>44068.637187499997</v>
          </cell>
          <cell r="N1705" t="str">
            <v>Pend</v>
          </cell>
          <cell r="O1705" t="str">
            <v>ONE SET OF 24TPD MAIZE MILLING MACHINE WITH ACCESSORIES    FAX    254 722 878718 EMAIL  MATUWILLY GMAIL COM PIN   P051676817N ONE SET OF 24TPD MAIZE MILLING MACHINE WITH ACCESSORIES    FAX    254 722 878718 EMAIL  MATUWILLY GMAIL COM PIN     P051676817N</v>
          </cell>
          <cell r="P1705" t="str">
            <v>C4</v>
          </cell>
          <cell r="Q1705" t="str">
            <v>KE</v>
          </cell>
          <cell r="R1705" t="str">
            <v>CN</v>
          </cell>
          <cell r="S1705" t="str">
            <v>2. 4 TO 9 DAYS</v>
          </cell>
          <cell r="T1705" t="str">
            <v>RELEASE PROCESS</v>
          </cell>
        </row>
        <row r="1706">
          <cell r="A1706" t="str">
            <v>PCIU1677022</v>
          </cell>
          <cell r="B1706">
            <v>20</v>
          </cell>
          <cell r="C1706">
            <v>44063</v>
          </cell>
          <cell r="D1706">
            <v>6</v>
          </cell>
          <cell r="E1706" t="str">
            <v>PKG000358400</v>
          </cell>
          <cell r="F1706" t="str">
            <v>ICDN</v>
          </cell>
          <cell r="G1706" t="str">
            <v>A1B/05/06/3</v>
          </cell>
          <cell r="H1706" t="str">
            <v>2020</v>
          </cell>
          <cell r="I1706" t="str">
            <v>ICD</v>
          </cell>
          <cell r="J1706">
            <v>229485</v>
          </cell>
          <cell r="K1706" t="str">
            <v>CELLPHARM HEALTHCARE LIMITED</v>
          </cell>
          <cell r="L1706" t="str">
            <v>ADONAI TRADING &amp;LOGISTICS CO.LTD</v>
          </cell>
          <cell r="M1706" t="str">
            <v>Pend</v>
          </cell>
          <cell r="N1706" t="str">
            <v>Pend</v>
          </cell>
          <cell r="O1706" t="str">
            <v>PI NO   2000111653 LATEX GLOVE HS CODE   4015-19-0012</v>
          </cell>
          <cell r="P1706" t="str">
            <v>C4</v>
          </cell>
          <cell r="Q1706" t="str">
            <v>KE</v>
          </cell>
          <cell r="R1706" t="str">
            <v>MY</v>
          </cell>
          <cell r="S1706" t="str">
            <v>2. 4 TO 9 DAYS</v>
          </cell>
          <cell r="T1706" t="str">
            <v>PENDING DPC</v>
          </cell>
        </row>
        <row r="1707">
          <cell r="A1707" t="str">
            <v>PCIU9169774</v>
          </cell>
          <cell r="B1707">
            <v>40</v>
          </cell>
          <cell r="C1707">
            <v>44063</v>
          </cell>
          <cell r="D1707">
            <v>6</v>
          </cell>
          <cell r="E1707" t="str">
            <v>TAED00076100</v>
          </cell>
          <cell r="F1707" t="str">
            <v>ICDN</v>
          </cell>
          <cell r="G1707" t="str">
            <v>A2D/12/03/3</v>
          </cell>
          <cell r="H1707" t="str">
            <v>2020</v>
          </cell>
          <cell r="I1707" t="str">
            <v>ICD</v>
          </cell>
          <cell r="J1707">
            <v>227872</v>
          </cell>
          <cell r="K1707" t="str">
            <v>ALAMDAR TRADING COMPANY LIMITED</v>
          </cell>
          <cell r="L1707" t="str">
            <v>DHL GLOBAL FORWARDING KENYA LIMITED</v>
          </cell>
          <cell r="M1707">
            <v>44061.795324074075</v>
          </cell>
          <cell r="N1707" t="str">
            <v>Pend</v>
          </cell>
          <cell r="O1707" t="str">
            <v>6FY-20 MAIZE FLOUR CRUSHER MILL 6FY-35 MAIZE FLOUR ROLLER MILL HS  84378000    GMAIL COM PIN NO P051125250R      GMAIL COM PIN NO P051125250R   PORT STORAGE CHARGE WILL BE COLLECTED FROM CONSIGNEE AFTER 7 FREE DAYS FROM DATE OF DISCHARGE FR   OM VESSEL AS PER KENYA PORT AUTHORITY TARIFF AT TIME OF DELIVERY AT DESTINATION HAULAGE INLAND CHARGES IS TO BUYER  S ACCOUNT AND PAYABLE IN LOCAL CURRENCY AS PER THE EXISTING LOCAL TARIFF</v>
          </cell>
          <cell r="P1707" t="str">
            <v>C4</v>
          </cell>
          <cell r="Q1707" t="str">
            <v>KE</v>
          </cell>
          <cell r="R1707" t="str">
            <v>CN</v>
          </cell>
          <cell r="S1707" t="str">
            <v>2. 4 TO 9 DAYS</v>
          </cell>
          <cell r="T1707" t="str">
            <v>RELEASE PROCESS</v>
          </cell>
        </row>
        <row r="1708">
          <cell r="A1708" t="str">
            <v>TGHU9401845</v>
          </cell>
          <cell r="B1708">
            <v>40</v>
          </cell>
          <cell r="C1708">
            <v>44063</v>
          </cell>
          <cell r="D1708">
            <v>6</v>
          </cell>
          <cell r="E1708" t="str">
            <v>TAED00081700</v>
          </cell>
          <cell r="F1708" t="str">
            <v>ICDN</v>
          </cell>
          <cell r="G1708" t="str">
            <v>A2D/16/02/1</v>
          </cell>
          <cell r="H1708">
            <v>0</v>
          </cell>
          <cell r="I1708">
            <v>0</v>
          </cell>
          <cell r="J1708">
            <v>0</v>
          </cell>
          <cell r="K1708" t="str">
            <v>Pend</v>
          </cell>
          <cell r="L1708" t="str">
            <v>Pend</v>
          </cell>
          <cell r="M1708" t="str">
            <v>Pend</v>
          </cell>
          <cell r="N1708" t="str">
            <v>Pend</v>
          </cell>
          <cell r="O1708" t="str">
            <v>TYRE AND ADVERTISEMENTS HS CODE  401120 20 401110 00   TEL   002524732824242 EMAIL   QINGDAOTYRE GMAIL COM</v>
          </cell>
          <cell r="P1708" t="str">
            <v>Pend</v>
          </cell>
          <cell r="Q1708" t="str">
            <v>KE</v>
          </cell>
          <cell r="R1708" t="str">
            <v>CN</v>
          </cell>
          <cell r="S1708" t="str">
            <v>2. 4 TO 9 DAYS</v>
          </cell>
          <cell r="T1708" t="str">
            <v>PENDING DECLARATION</v>
          </cell>
        </row>
        <row r="1709">
          <cell r="A1709" t="str">
            <v>CAIU2031511</v>
          </cell>
          <cell r="B1709">
            <v>20</v>
          </cell>
          <cell r="C1709">
            <v>44063</v>
          </cell>
          <cell r="D1709">
            <v>6</v>
          </cell>
          <cell r="E1709" t="str">
            <v>SEL000225900</v>
          </cell>
          <cell r="F1709" t="str">
            <v>ICDN</v>
          </cell>
          <cell r="G1709" t="str">
            <v>SHED1</v>
          </cell>
          <cell r="H1709" t="str">
            <v>2020</v>
          </cell>
          <cell r="I1709" t="str">
            <v>ICD</v>
          </cell>
          <cell r="J1709">
            <v>227897</v>
          </cell>
          <cell r="K1709" t="str">
            <v>JNP QUALITY AUTO PARTS LIMITED</v>
          </cell>
          <cell r="L1709" t="str">
            <v>VISION ENTERPRISES LIMITED</v>
          </cell>
          <cell r="M1709">
            <v>44068.514097222222</v>
          </cell>
          <cell r="N1709">
            <v>44068.756990740738</v>
          </cell>
          <cell r="O1709" t="str">
            <v>12PALLETS  980PCS  OF AUTOMOTIVE BATTERIES    NAME  ADDRESS TELEPHONE AND FAX NUMBERS OF THE CARRYING VESSEL  S AGENT AT THE PORT OF DESTINATION    PIL KENYA LTD P  O  BOX 43050 INCHCAPE HOUSE 2ND FLOOR MIKANJUNI ROAD MOMBASA  KENYA TEL   2   54-41 222 5361 FAX   254-41 222 5927    NAME  ADDRESS  TELEPHONE AND FAX NUMBERS OF THE ISSUER PIL KOREA LTD  SUITE 1302  10  SOWOL-RO  CHUNG-KU  SEOUL  KOREA TEL   02 3705-2000    MR  NEER SHAH NEER CHUISPRINGS COM PIN   P051787075Z  CARGO IN TRANSIT TO ICD EMBAKASI VIA MOMBASA ON PAYABLE BY CNEE  S</v>
          </cell>
          <cell r="P1709" t="str">
            <v>C4</v>
          </cell>
          <cell r="Q1709" t="str">
            <v>KE</v>
          </cell>
          <cell r="R1709" t="str">
            <v>KR</v>
          </cell>
          <cell r="S1709" t="str">
            <v>2. 4 TO 9 DAYS</v>
          </cell>
          <cell r="T1709" t="str">
            <v>RELEASED BUT IN YARD</v>
          </cell>
        </row>
        <row r="1710">
          <cell r="A1710" t="str">
            <v>PCIU9484170</v>
          </cell>
          <cell r="B1710">
            <v>40</v>
          </cell>
          <cell r="C1710">
            <v>44063</v>
          </cell>
          <cell r="D1710">
            <v>6</v>
          </cell>
          <cell r="E1710" t="str">
            <v>NGIC01105200</v>
          </cell>
          <cell r="F1710" t="str">
            <v>ICDN</v>
          </cell>
          <cell r="G1710" t="str">
            <v>SHED1</v>
          </cell>
          <cell r="H1710" t="str">
            <v>2020</v>
          </cell>
          <cell r="I1710" t="str">
            <v>ICD</v>
          </cell>
          <cell r="J1710">
            <v>229403</v>
          </cell>
          <cell r="K1710" t="str">
            <v>KEV ROMANYS LIMITED</v>
          </cell>
          <cell r="L1710" t="str">
            <v>IMAAN LOGISTICS LIMITED</v>
          </cell>
          <cell r="M1710">
            <v>44067.606400462966</v>
          </cell>
          <cell r="N1710" t="str">
            <v>Pend</v>
          </cell>
          <cell r="O1710" t="str">
            <v>VALVES TAPE MEASURE HINGES DRAWER SLIDE SANITARY WARE CROME PIPE MAGIC BEND HAMMER METAL SANITARY WARE PLASTIC CISTERN SANITARY WARE BOTTLE TRAP BRUSH HEAVY DUTY ROLLER BRUSH 9 INCHES CHIPBOARD SCREW STEEL NAILS 4 INCHES SHOE TACKS 1 2 INCH   ES SANITARY WARE PTFE TAPE SAND PAPER VALVES TAPE MEASURE HINGES DRAWER SLIDE SANITARY WARE CROME PIPE MAGIC BEND HAMMER METAL SANITARY WARE PLASTIC CISTERN SANITARY WARE BOTTLE TRAP BRUSH HEAVY DUTY ROLLER BRUSH 9 INCHES CHIPBOARD SCREW STEEL NAILS 4 INCHES SHOE TACKS 1 2 INCHES SANITARY WARE PTFE TAPE SAND PAPER</v>
          </cell>
          <cell r="P1710" t="str">
            <v>C4</v>
          </cell>
          <cell r="Q1710" t="str">
            <v>KE</v>
          </cell>
          <cell r="R1710" t="str">
            <v>CN</v>
          </cell>
          <cell r="S1710" t="str">
            <v>2. 4 TO 9 DAYS</v>
          </cell>
          <cell r="T1710" t="str">
            <v>RELEASE PROCESS</v>
          </cell>
        </row>
        <row r="1711">
          <cell r="A1711" t="str">
            <v>PCIU0192243</v>
          </cell>
          <cell r="B1711">
            <v>20</v>
          </cell>
          <cell r="C1711">
            <v>44063</v>
          </cell>
          <cell r="D1711">
            <v>6</v>
          </cell>
          <cell r="E1711" t="str">
            <v>NGLN00092200</v>
          </cell>
          <cell r="F1711" t="str">
            <v>ICDN</v>
          </cell>
          <cell r="G1711" t="str">
            <v>A1B/03/05/2</v>
          </cell>
          <cell r="H1711" t="str">
            <v>2020</v>
          </cell>
          <cell r="I1711" t="str">
            <v>ICD</v>
          </cell>
          <cell r="J1711">
            <v>228301</v>
          </cell>
          <cell r="K1711" t="str">
            <v>ALAMDAR TRADING COMPANY LIMITED</v>
          </cell>
          <cell r="L1711" t="str">
            <v>DHL GLOBAL FORWARDING KENYA LIMITED</v>
          </cell>
          <cell r="M1711">
            <v>44063.631481481483</v>
          </cell>
          <cell r="N1711" t="str">
            <v>Pend</v>
          </cell>
          <cell r="O1711" t="str">
            <v>550CARTONS WATER PUMP</v>
          </cell>
          <cell r="P1711" t="str">
            <v>C4</v>
          </cell>
          <cell r="Q1711" t="str">
            <v>KE</v>
          </cell>
          <cell r="R1711" t="str">
            <v>CN</v>
          </cell>
          <cell r="S1711" t="str">
            <v>2. 4 TO 9 DAYS</v>
          </cell>
          <cell r="T1711" t="str">
            <v>RELEASE PROCESS</v>
          </cell>
        </row>
        <row r="1712">
          <cell r="A1712" t="str">
            <v>PCIU9173563</v>
          </cell>
          <cell r="B1712">
            <v>40</v>
          </cell>
          <cell r="C1712">
            <v>44063</v>
          </cell>
          <cell r="D1712">
            <v>6</v>
          </cell>
          <cell r="E1712" t="str">
            <v>NGIC01105200</v>
          </cell>
          <cell r="F1712" t="str">
            <v>ICDN</v>
          </cell>
          <cell r="G1712" t="str">
            <v>A1D/58/03/2</v>
          </cell>
          <cell r="H1712" t="str">
            <v>2020</v>
          </cell>
          <cell r="I1712" t="str">
            <v>ICD</v>
          </cell>
          <cell r="J1712">
            <v>229403</v>
          </cell>
          <cell r="K1712" t="str">
            <v>KEV ROMANYS LIMITED</v>
          </cell>
          <cell r="L1712" t="str">
            <v>IMAAN LOGISTICS LIMITED</v>
          </cell>
          <cell r="M1712">
            <v>44067.606400462966</v>
          </cell>
          <cell r="N1712" t="str">
            <v>Pend</v>
          </cell>
          <cell r="O1712" t="str">
            <v>VALVES TAPE MEASURE HINGES DRAWER SLIDE SANITARY WARE CROME PIPE MAGIC BEND HAMMER METAL SANITARY WARE PLASTIC CISTERN SANITARY WARE BOTTLE TRAP BRUSH HEAVY DUTY ROLLER BRUSH 9 INCHES CHIPBOARD SCREW STEEL NAILS 4 INCHES SHOE TACKS 1 2 INCH   ES SANITARY WARE PTFE TAPE SAND PAPER VALVES TAPE MEASURE HINGES DRAWER SLIDE SANITARY WARE CROME PIPE MAGIC BEND HAMMER METAL SANITARY WARE PLASTIC CISTERN SANITARY WARE BOTTLE TRAP BRUSH HEAVY DUTY ROLLER BRUSH 9 INCHES CHIPBOARD SCREW STEEL NAILS 4 INCHES SHOE TACKS 1 2 INCHES SANITARY WARE PTFE TAPE SAND PAPER</v>
          </cell>
          <cell r="P1712" t="str">
            <v>C4</v>
          </cell>
          <cell r="Q1712" t="str">
            <v>KE</v>
          </cell>
          <cell r="R1712" t="str">
            <v>CN</v>
          </cell>
          <cell r="S1712" t="str">
            <v>2. 4 TO 9 DAYS</v>
          </cell>
          <cell r="T1712" t="str">
            <v>RELEASE PROCESS</v>
          </cell>
        </row>
        <row r="1713">
          <cell r="A1713" t="str">
            <v>GCXU5107756</v>
          </cell>
          <cell r="B1713">
            <v>40</v>
          </cell>
          <cell r="C1713">
            <v>44063</v>
          </cell>
          <cell r="D1713">
            <v>6</v>
          </cell>
          <cell r="E1713" t="str">
            <v>TAED00081700</v>
          </cell>
          <cell r="F1713" t="str">
            <v>ICDN</v>
          </cell>
          <cell r="G1713" t="str">
            <v>A1D/58/03/3</v>
          </cell>
          <cell r="H1713">
            <v>0</v>
          </cell>
          <cell r="I1713">
            <v>0</v>
          </cell>
          <cell r="J1713">
            <v>0</v>
          </cell>
          <cell r="K1713" t="str">
            <v>Pend</v>
          </cell>
          <cell r="L1713" t="str">
            <v>Pend</v>
          </cell>
          <cell r="M1713" t="str">
            <v>Pend</v>
          </cell>
          <cell r="N1713" t="str">
            <v>Pend</v>
          </cell>
          <cell r="O1713" t="str">
            <v>TYRE AND ADVERTISEMENTS HS CODE  401120 20 401110 00   TEL   002524732824242 EMAIL   QINGDAOTYRE GMAIL COM</v>
          </cell>
          <cell r="P1713" t="str">
            <v>Pend</v>
          </cell>
          <cell r="Q1713" t="str">
            <v>KE</v>
          </cell>
          <cell r="R1713" t="str">
            <v>CN</v>
          </cell>
          <cell r="S1713" t="str">
            <v>2. 4 TO 9 DAYS</v>
          </cell>
          <cell r="T1713" t="str">
            <v>PENDING DECLARATION</v>
          </cell>
        </row>
        <row r="1714">
          <cell r="A1714" t="str">
            <v>PCIU1661556</v>
          </cell>
          <cell r="B1714">
            <v>20</v>
          </cell>
          <cell r="C1714">
            <v>44063</v>
          </cell>
          <cell r="D1714">
            <v>6</v>
          </cell>
          <cell r="E1714" t="str">
            <v>NGIC01105200</v>
          </cell>
          <cell r="F1714" t="str">
            <v>ICDN</v>
          </cell>
          <cell r="G1714" t="str">
            <v>M1A/09/01/0</v>
          </cell>
          <cell r="H1714" t="str">
            <v>2020</v>
          </cell>
          <cell r="I1714" t="str">
            <v>ICD</v>
          </cell>
          <cell r="J1714">
            <v>229403</v>
          </cell>
          <cell r="K1714" t="str">
            <v>KEV ROMANYS LIMITED</v>
          </cell>
          <cell r="L1714" t="str">
            <v>IMAAN LOGISTICS LIMITED</v>
          </cell>
          <cell r="M1714">
            <v>44067.606400462966</v>
          </cell>
          <cell r="N1714" t="str">
            <v>Pend</v>
          </cell>
          <cell r="O1714" t="str">
            <v>VALVES TAPE MEASURE HINGES DRAWER SLIDE SANITARY WARE CROME PIPE MAGIC BEND HAMMER METAL SANITARY WARE PLASTIC CISTERN SANITARY WARE BOTTLE TRAP BRUSH HEAVY DUTY ROLLER BRUSH 9 INCHES CHIPBOARD SCREW STEEL NAILS 4 INCHES SHOE TACKS 1 2 INCH   ES SANITARY WARE PTFE TAPE SAND PAPER VALVES TAPE MEASURE HINGES DRAWER SLIDE SANITARY WARE CROME PIPE MAGIC BEND HAMMER METAL SANITARY WARE PLASTIC CISTERN SANITARY WARE BOTTLE TRAP BRUSH HEAVY DUTY ROLLER BRUSH 9 INCHES CHIPBOARD SCREW STEEL NAILS 4 INCHES SHOE TACKS 1 2 INCHES SANITARY WARE PTFE TAPE SAND PAPER</v>
          </cell>
          <cell r="P1714" t="str">
            <v>C4</v>
          </cell>
          <cell r="Q1714" t="str">
            <v>KE</v>
          </cell>
          <cell r="R1714" t="str">
            <v>CN</v>
          </cell>
          <cell r="S1714" t="str">
            <v>2. 4 TO 9 DAYS</v>
          </cell>
          <cell r="T1714" t="str">
            <v>RELEASE PROCESS</v>
          </cell>
        </row>
        <row r="1715">
          <cell r="A1715" t="str">
            <v>PCIU8697334</v>
          </cell>
          <cell r="B1715">
            <v>40</v>
          </cell>
          <cell r="C1715">
            <v>44063</v>
          </cell>
          <cell r="D1715">
            <v>6</v>
          </cell>
          <cell r="E1715" t="str">
            <v>TAPQ00098500</v>
          </cell>
          <cell r="F1715" t="str">
            <v>ICDN</v>
          </cell>
          <cell r="G1715" t="str">
            <v>M1A/18/03/1</v>
          </cell>
          <cell r="H1715" t="str">
            <v>2020</v>
          </cell>
          <cell r="I1715" t="str">
            <v>ICD</v>
          </cell>
          <cell r="J1715">
            <v>229077</v>
          </cell>
          <cell r="K1715" t="str">
            <v>HEXAN HONGXING MINING MACHINERY K COMPAN</v>
          </cell>
          <cell r="L1715" t="str">
            <v>INSPIRE AFRICA LOGISTICS LIMITED</v>
          </cell>
          <cell r="M1715" t="str">
            <v>Pend</v>
          </cell>
          <cell r="N1715" t="str">
            <v>Pend</v>
          </cell>
          <cell r="O1715" t="str">
            <v>NEW ONE UNIT JAW CRUSHER BALER AND SCCESSORIES 21 FREE DAYS AT DESTINATION</v>
          </cell>
          <cell r="P1715" t="str">
            <v>C4</v>
          </cell>
          <cell r="Q1715" t="str">
            <v>KE</v>
          </cell>
          <cell r="R1715" t="str">
            <v>CN</v>
          </cell>
          <cell r="S1715" t="str">
            <v>2. 4 TO 9 DAYS</v>
          </cell>
          <cell r="T1715" t="str">
            <v>PENDING DPC</v>
          </cell>
        </row>
        <row r="1716">
          <cell r="A1716" t="str">
            <v>BMOU4086093</v>
          </cell>
          <cell r="B1716">
            <v>40</v>
          </cell>
          <cell r="C1716">
            <v>44063</v>
          </cell>
          <cell r="D1716">
            <v>6</v>
          </cell>
          <cell r="E1716" t="str">
            <v>TAQR00218400</v>
          </cell>
          <cell r="F1716" t="str">
            <v>ICDN</v>
          </cell>
          <cell r="G1716" t="str">
            <v>A1D/18/03/3</v>
          </cell>
          <cell r="H1716" t="str">
            <v>2020</v>
          </cell>
          <cell r="I1716" t="str">
            <v>ICD</v>
          </cell>
          <cell r="J1716">
            <v>229648</v>
          </cell>
          <cell r="K1716" t="str">
            <v>EVERSTONE TYRES LIMITED</v>
          </cell>
          <cell r="L1716" t="str">
            <v>ZAMIN ENTERPRISES COMPANY  LIMITED</v>
          </cell>
          <cell r="M1716" t="str">
            <v>Pend</v>
          </cell>
          <cell r="N1716" t="str">
            <v>Pend</v>
          </cell>
          <cell r="O1716" t="str">
            <v>TYRES</v>
          </cell>
          <cell r="P1716" t="str">
            <v>C4</v>
          </cell>
          <cell r="Q1716" t="str">
            <v>KE</v>
          </cell>
          <cell r="R1716" t="str">
            <v>CN</v>
          </cell>
          <cell r="S1716" t="str">
            <v>2. 4 TO 9 DAYS</v>
          </cell>
          <cell r="T1716" t="str">
            <v>PENDING DPC</v>
          </cell>
        </row>
        <row r="1717">
          <cell r="A1717" t="str">
            <v>PCIU0020938</v>
          </cell>
          <cell r="B1717">
            <v>20</v>
          </cell>
          <cell r="C1717">
            <v>44063</v>
          </cell>
          <cell r="D1717">
            <v>6</v>
          </cell>
          <cell r="E1717" t="str">
            <v>DXB000235900</v>
          </cell>
          <cell r="F1717" t="str">
            <v>ICDN</v>
          </cell>
          <cell r="G1717" t="str">
            <v>CFS1D</v>
          </cell>
          <cell r="H1717" t="str">
            <v>2020</v>
          </cell>
          <cell r="I1717" t="str">
            <v>ICD</v>
          </cell>
          <cell r="J1717">
            <v>228594</v>
          </cell>
          <cell r="K1717" t="str">
            <v>AFRICA FUELS AND LUBRICANTS LIMITED</v>
          </cell>
          <cell r="L1717" t="str">
            <v>TEDICE EXPRESS AGENCIES LIMITED</v>
          </cell>
          <cell r="M1717" t="str">
            <v>Pend</v>
          </cell>
          <cell r="N1717" t="str">
            <v>Pend</v>
          </cell>
          <cell r="O1717" t="str">
            <v>LUBRICANT OIL ED NO  201-04619377-20 CONTACT PERSON   MR PRASANTHAN EMAIL ID    PRASANTHAN KP AFAL CO CONTACT NO  00254717561755</v>
          </cell>
          <cell r="P1717" t="str">
            <v>C4</v>
          </cell>
          <cell r="Q1717" t="str">
            <v>KE</v>
          </cell>
          <cell r="R1717" t="str">
            <v>AE</v>
          </cell>
          <cell r="S1717" t="str">
            <v>2. 4 TO 9 DAYS</v>
          </cell>
          <cell r="T1717" t="str">
            <v>PENDING DPC</v>
          </cell>
        </row>
        <row r="1718">
          <cell r="A1718" t="str">
            <v>PCIU8982748</v>
          </cell>
          <cell r="B1718">
            <v>40</v>
          </cell>
          <cell r="C1718">
            <v>44063</v>
          </cell>
          <cell r="D1718">
            <v>6</v>
          </cell>
          <cell r="E1718" t="str">
            <v>TXPT00251900</v>
          </cell>
          <cell r="F1718" t="str">
            <v>ICDN</v>
          </cell>
          <cell r="G1718" t="str">
            <v>A1D/18/06/1</v>
          </cell>
          <cell r="H1718" t="str">
            <v>2020</v>
          </cell>
          <cell r="I1718" t="str">
            <v>ICD</v>
          </cell>
          <cell r="J1718">
            <v>228312</v>
          </cell>
          <cell r="K1718" t="str">
            <v>BBC AUTO SPARES LTD</v>
          </cell>
          <cell r="L1718" t="str">
            <v>RISING FREIGHT LTD</v>
          </cell>
          <cell r="M1718">
            <v>44067.859363425923</v>
          </cell>
          <cell r="N1718" t="str">
            <v>Pend</v>
          </cell>
          <cell r="O1718" t="str">
            <v>AIR FILTER OIL FILTER FUEL FILTER TEL  0319-6261999 PIN NUMBER  P0511673901 PIN NUMBER  P0511673901</v>
          </cell>
          <cell r="P1718" t="str">
            <v>C4</v>
          </cell>
          <cell r="Q1718" t="str">
            <v>KE</v>
          </cell>
          <cell r="R1718" t="str">
            <v>CN</v>
          </cell>
          <cell r="S1718" t="str">
            <v>2. 4 TO 9 DAYS</v>
          </cell>
          <cell r="T1718" t="str">
            <v>RELEASE PROCESS</v>
          </cell>
        </row>
        <row r="1719">
          <cell r="A1719" t="str">
            <v>BMOU4373088</v>
          </cell>
          <cell r="B1719">
            <v>40</v>
          </cell>
          <cell r="C1719">
            <v>44063</v>
          </cell>
          <cell r="D1719">
            <v>6</v>
          </cell>
          <cell r="E1719" t="str">
            <v>TXTC00027200</v>
          </cell>
          <cell r="F1719" t="str">
            <v>ICDN</v>
          </cell>
          <cell r="G1719" t="str">
            <v>A1D/58/02/3</v>
          </cell>
          <cell r="H1719" t="str">
            <v>2020</v>
          </cell>
          <cell r="I1719" t="str">
            <v>ICD</v>
          </cell>
          <cell r="J1719">
            <v>228591</v>
          </cell>
          <cell r="K1719" t="str">
            <v>ECOCHICKS KENYA LIMITED</v>
          </cell>
          <cell r="L1719" t="str">
            <v>EXCELLENT LOGISTICS LIMITED</v>
          </cell>
          <cell r="M1719">
            <v>44064.670775462961</v>
          </cell>
          <cell r="N1719" t="str">
            <v>Pend</v>
          </cell>
          <cell r="O1719" t="str">
            <v>INCUBATOR</v>
          </cell>
          <cell r="P1719" t="str">
            <v>C4</v>
          </cell>
          <cell r="Q1719" t="str">
            <v>KE</v>
          </cell>
          <cell r="R1719" t="str">
            <v>CN</v>
          </cell>
          <cell r="S1719" t="str">
            <v>2. 4 TO 9 DAYS</v>
          </cell>
          <cell r="T1719" t="str">
            <v>RELEASE PROCESS</v>
          </cell>
        </row>
        <row r="1720">
          <cell r="A1720" t="str">
            <v>EITU0595999</v>
          </cell>
          <cell r="B1720">
            <v>20</v>
          </cell>
          <cell r="C1720">
            <v>44063</v>
          </cell>
          <cell r="D1720">
            <v>6</v>
          </cell>
          <cell r="E1720" t="str">
            <v>588000027575</v>
          </cell>
          <cell r="F1720" t="str">
            <v>ICDN</v>
          </cell>
          <cell r="G1720" t="str">
            <v>M1A/77/01/0</v>
          </cell>
          <cell r="H1720">
            <v>0</v>
          </cell>
          <cell r="I1720">
            <v>0</v>
          </cell>
          <cell r="J1720">
            <v>0</v>
          </cell>
          <cell r="K1720" t="str">
            <v>Pend</v>
          </cell>
          <cell r="L1720" t="str">
            <v>Pend</v>
          </cell>
          <cell r="M1720" t="str">
            <v>Pend</v>
          </cell>
          <cell r="N1720" t="str">
            <v>Pend</v>
          </cell>
          <cell r="O1720" t="str">
            <v>TOTAL 10 PALLETSTOG 3 AND TOG 75 SOLUTION FOR CUT FLOWERHS   38249990O RDER   33 1 1 20 S 0179IDF   E2006339776NM NN TOTAL 10 PALLETS TOG 3 AND TOG 75 SOLUTION FOR CUT FLOWER HS   38249990 ORDER   33 1 1 20 S 0179 IDF   E2006339776</v>
          </cell>
          <cell r="P1720" t="str">
            <v>Pend</v>
          </cell>
          <cell r="Q1720" t="str">
            <v>KE</v>
          </cell>
          <cell r="R1720" t="str">
            <v>IL</v>
          </cell>
          <cell r="S1720" t="str">
            <v>2. 4 TO 9 DAYS</v>
          </cell>
          <cell r="T1720" t="str">
            <v>PENDING DECLARATION</v>
          </cell>
        </row>
        <row r="1721">
          <cell r="A1721" t="str">
            <v>PCIU1001850</v>
          </cell>
          <cell r="B1721">
            <v>20</v>
          </cell>
          <cell r="C1721">
            <v>44063</v>
          </cell>
          <cell r="D1721">
            <v>6</v>
          </cell>
          <cell r="E1721" t="str">
            <v>NGZN01059100</v>
          </cell>
          <cell r="F1721" t="str">
            <v>ICDN</v>
          </cell>
          <cell r="G1721" t="str">
            <v>A1B/53/02/1</v>
          </cell>
          <cell r="H1721" t="str">
            <v>2020</v>
          </cell>
          <cell r="I1721" t="str">
            <v>ICD</v>
          </cell>
          <cell r="J1721">
            <v>228703</v>
          </cell>
          <cell r="K1721" t="str">
            <v>MATSUSAKA COMPANY LIMITED</v>
          </cell>
          <cell r="L1721" t="str">
            <v>VICTORY FREIGHTERS LIMITED</v>
          </cell>
          <cell r="M1721">
            <v>44067.742164351854</v>
          </cell>
          <cell r="N1721" t="str">
            <v>Pend</v>
          </cell>
          <cell r="O1721" t="str">
            <v>RUBBER BELTS FOR ENGINE USE</v>
          </cell>
          <cell r="P1721" t="str">
            <v>C4</v>
          </cell>
          <cell r="Q1721" t="str">
            <v>KE</v>
          </cell>
          <cell r="R1721" t="str">
            <v>CN</v>
          </cell>
          <cell r="S1721" t="str">
            <v>2. 4 TO 9 DAYS</v>
          </cell>
          <cell r="T1721" t="str">
            <v>RELEASE PROCESS</v>
          </cell>
        </row>
        <row r="1722">
          <cell r="A1722" t="str">
            <v>CMAU1155655</v>
          </cell>
          <cell r="B1722">
            <v>20</v>
          </cell>
          <cell r="C1722">
            <v>44063</v>
          </cell>
          <cell r="D1722">
            <v>6</v>
          </cell>
          <cell r="E1722" t="str">
            <v>CNCC793585</v>
          </cell>
          <cell r="F1722" t="str">
            <v>ICDN</v>
          </cell>
          <cell r="G1722" t="str">
            <v>A1B/53/02/2</v>
          </cell>
          <cell r="H1722" t="str">
            <v>2020</v>
          </cell>
          <cell r="I1722" t="str">
            <v>ICD</v>
          </cell>
          <cell r="J1722">
            <v>227223</v>
          </cell>
          <cell r="K1722" t="str">
            <v>KONE KENYA LI MITED</v>
          </cell>
          <cell r="L1722" t="str">
            <v>ALFOST ENTERPRISE LIMITED</v>
          </cell>
          <cell r="M1722">
            <v>44061.666597222225</v>
          </cell>
          <cell r="N1722">
            <v>44067.532233796293</v>
          </cell>
          <cell r="O1722" t="str">
            <v>ONE PIECE OF K3000 EMONOSPACE ELEVATOR PROJECT NAME SOUTH C APARTMENTS - EARTHLINE BUILD PO NO  KEN-44129115 SO NO  350444299  TEL +254 20 622 412 3 5 TAX ID  P051445977U CONTACT  MUSAU STANLEY STANLEY MUSAU-KONE COM SC NL7152-0330-A-001 NAC KONE ELEVATORS FREIGHT PREPAID HS 8428101090</v>
          </cell>
          <cell r="P1722" t="str">
            <v>C4</v>
          </cell>
          <cell r="Q1722" t="str">
            <v>KE</v>
          </cell>
          <cell r="R1722" t="str">
            <v>CN</v>
          </cell>
          <cell r="S1722" t="str">
            <v>2. 4 TO 9 DAYS</v>
          </cell>
          <cell r="T1722" t="str">
            <v>RELEASED BUT IN YARD</v>
          </cell>
        </row>
        <row r="1723">
          <cell r="A1723" t="str">
            <v>PCIU1323055</v>
          </cell>
          <cell r="B1723">
            <v>20</v>
          </cell>
          <cell r="C1723">
            <v>44063</v>
          </cell>
          <cell r="D1723">
            <v>6</v>
          </cell>
          <cell r="E1723" t="str">
            <v>FOMF00039000</v>
          </cell>
          <cell r="F1723" t="str">
            <v>ICDN</v>
          </cell>
          <cell r="G1723" t="str">
            <v>A1B/13/03/1</v>
          </cell>
          <cell r="H1723" t="str">
            <v>2020</v>
          </cell>
          <cell r="I1723" t="str">
            <v>ICD</v>
          </cell>
          <cell r="J1723">
            <v>228751</v>
          </cell>
          <cell r="K1723" t="str">
            <v>POWER ACE MACHINERY K LIMITED</v>
          </cell>
          <cell r="L1723" t="str">
            <v>ECHKEN AGENCIES LIMITED</v>
          </cell>
          <cell r="M1723">
            <v>44064.641631944447</v>
          </cell>
          <cell r="N1723">
            <v>44068.783715277779</v>
          </cell>
          <cell r="O1723" t="str">
            <v>120 CARTONS LAWN MOWER EMAIL   POWERACEMACHINERYKENYA GMAIL COM PIN NO   P051610360W VIA NINGBO</v>
          </cell>
          <cell r="P1723" t="str">
            <v>C4</v>
          </cell>
          <cell r="Q1723" t="str">
            <v>KE</v>
          </cell>
          <cell r="R1723" t="str">
            <v>CN</v>
          </cell>
          <cell r="S1723" t="str">
            <v>2. 4 TO 9 DAYS</v>
          </cell>
          <cell r="T1723" t="str">
            <v>RELEASED BUT IN YARD</v>
          </cell>
        </row>
        <row r="1724">
          <cell r="A1724" t="str">
            <v>PCIU8773780</v>
          </cell>
          <cell r="B1724">
            <v>40</v>
          </cell>
          <cell r="C1724">
            <v>44063</v>
          </cell>
          <cell r="D1724">
            <v>6</v>
          </cell>
          <cell r="E1724" t="str">
            <v>SZCN00005300</v>
          </cell>
          <cell r="F1724" t="str">
            <v>ICDN</v>
          </cell>
          <cell r="G1724" t="str">
            <v>A1D/58/05/1</v>
          </cell>
          <cell r="H1724" t="str">
            <v>2020</v>
          </cell>
          <cell r="I1724" t="str">
            <v>ICD</v>
          </cell>
          <cell r="J1724">
            <v>227933</v>
          </cell>
          <cell r="K1724" t="str">
            <v>ORIENTAL MILLS LIMITED</v>
          </cell>
          <cell r="L1724" t="str">
            <v>VISHAMMAH ENTERPRISES LIMITED</v>
          </cell>
          <cell r="M1724" t="str">
            <v>Pend</v>
          </cell>
          <cell r="N1724" t="str">
            <v>Pend</v>
          </cell>
          <cell r="O1724" t="str">
            <v>900D PP YARN ALSO SHIPPER NEW TAIPEI CITY  TAIWAN  ALSO CONSIGNEE INFO ORIENTALMILLS COM ATTN   MR  P S  CHADHA TEL   254-722 511729 PIN NO OF CNEE    P000614401F</v>
          </cell>
          <cell r="P1724" t="str">
            <v>C4</v>
          </cell>
          <cell r="Q1724" t="str">
            <v>KE</v>
          </cell>
          <cell r="R1724" t="str">
            <v>CN</v>
          </cell>
          <cell r="S1724" t="str">
            <v>2. 4 TO 9 DAYS</v>
          </cell>
          <cell r="T1724" t="str">
            <v>PENDING DPC</v>
          </cell>
        </row>
        <row r="1725">
          <cell r="A1725" t="str">
            <v>PCIU8938196</v>
          </cell>
          <cell r="B1725">
            <v>40</v>
          </cell>
          <cell r="C1725">
            <v>44063</v>
          </cell>
          <cell r="D1725">
            <v>6</v>
          </cell>
          <cell r="E1725" t="str">
            <v>TAED00081700</v>
          </cell>
          <cell r="F1725" t="str">
            <v>ICDN</v>
          </cell>
          <cell r="G1725" t="str">
            <v>M2A/30/01/0</v>
          </cell>
          <cell r="H1725">
            <v>0</v>
          </cell>
          <cell r="I1725">
            <v>0</v>
          </cell>
          <cell r="J1725">
            <v>0</v>
          </cell>
          <cell r="K1725" t="str">
            <v>Pend</v>
          </cell>
          <cell r="L1725" t="str">
            <v>Pend</v>
          </cell>
          <cell r="M1725" t="str">
            <v>Pend</v>
          </cell>
          <cell r="N1725" t="str">
            <v>Pend</v>
          </cell>
          <cell r="O1725" t="str">
            <v>TYRE AND ADVERTISEMENTS HS CODE  401120 20 401110 00   TEL   002524732824242 EMAIL   QINGDAOTYRE GMAIL COM</v>
          </cell>
          <cell r="P1725" t="str">
            <v>Pend</v>
          </cell>
          <cell r="Q1725" t="str">
            <v>KE</v>
          </cell>
          <cell r="R1725" t="str">
            <v>CN</v>
          </cell>
          <cell r="S1725" t="str">
            <v>2. 4 TO 9 DAYS</v>
          </cell>
          <cell r="T1725" t="str">
            <v>PENDING DECLARATION</v>
          </cell>
        </row>
        <row r="1726">
          <cell r="A1726" t="str">
            <v>PCIU1155162</v>
          </cell>
          <cell r="B1726">
            <v>20</v>
          </cell>
          <cell r="C1726">
            <v>44063</v>
          </cell>
          <cell r="D1726">
            <v>6</v>
          </cell>
          <cell r="E1726" t="str">
            <v>BJS000021800</v>
          </cell>
          <cell r="F1726" t="str">
            <v>ICDN</v>
          </cell>
          <cell r="G1726" t="str">
            <v>A1B/01/01/1</v>
          </cell>
          <cell r="H1726" t="str">
            <v>2020</v>
          </cell>
          <cell r="I1726" t="str">
            <v>ICD</v>
          </cell>
          <cell r="J1726">
            <v>228762</v>
          </cell>
          <cell r="K1726" t="str">
            <v>HARSHIL CYCLEMART LIMITED</v>
          </cell>
          <cell r="L1726" t="str">
            <v>MURANGA FORWARDERS LTD</v>
          </cell>
          <cell r="M1726">
            <v>44064.548819444448</v>
          </cell>
          <cell r="N1726" t="str">
            <v>Pend</v>
          </cell>
          <cell r="O1726" t="str">
            <v>HOE HEAD HS CODE  82013000 EMAIL  HARSHILCYCLEMART YAHOO COM PHONE NUMBER   254-733993377</v>
          </cell>
          <cell r="P1726" t="str">
            <v>C4</v>
          </cell>
          <cell r="Q1726" t="str">
            <v>KE</v>
          </cell>
          <cell r="R1726" t="str">
            <v>CN</v>
          </cell>
          <cell r="S1726" t="str">
            <v>2. 4 TO 9 DAYS</v>
          </cell>
          <cell r="T1726" t="str">
            <v>RELEASE PROCESS</v>
          </cell>
        </row>
        <row r="1727">
          <cell r="A1727" t="str">
            <v>PCIU1877571</v>
          </cell>
          <cell r="B1727">
            <v>20</v>
          </cell>
          <cell r="C1727">
            <v>44063</v>
          </cell>
          <cell r="D1727">
            <v>6</v>
          </cell>
          <cell r="E1727" t="str">
            <v>HUBC00070600</v>
          </cell>
          <cell r="F1727" t="str">
            <v>ICDN</v>
          </cell>
          <cell r="G1727" t="str">
            <v>SHED1</v>
          </cell>
          <cell r="H1727" t="str">
            <v>2020</v>
          </cell>
          <cell r="I1727" t="str">
            <v>ICD</v>
          </cell>
          <cell r="J1727">
            <v>229001</v>
          </cell>
          <cell r="K1727" t="str">
            <v>MEERIKA AUTO SPARES CO  LIMITED</v>
          </cell>
          <cell r="L1727" t="str">
            <v>GREENTOP LOGISTICS LIMITED</v>
          </cell>
          <cell r="M1727">
            <v>44067.582141203704</v>
          </cell>
          <cell r="N1727">
            <v>44068.780636574076</v>
          </cell>
          <cell r="O1727" t="str">
            <v>MOTOR VEHICLES SPARE PARTS IMPORT DECLARATION NUMBER   E2007362663 ITS SEAL NO    2094456 2094457 FREIGHT PREPAID FUEL SURCHARGE WILL BE COLLECTED FROM THE CONSIGNEE IN ADDITION TO HAULAGE CHARGES AS PER MOVEMENT DATE FROM MOMBASA AND DAR E   S SALAAM INTO INLAND DESTINATION PORT STORAGE CHARGE WILL BE COLLECTED FROM CONSIGNEE AFTER 5 FREE DAYS FROM DATE OF DISCHARGE FROM VESSEL AS PER KENYA PORT AUTHORITY TARIFF AT TIME OF DELIVERY AT DESTINATION</v>
          </cell>
          <cell r="P1727" t="str">
            <v>C4</v>
          </cell>
          <cell r="Q1727" t="str">
            <v>KE</v>
          </cell>
          <cell r="R1727" t="str">
            <v>CN</v>
          </cell>
          <cell r="S1727" t="str">
            <v>2. 4 TO 9 DAYS</v>
          </cell>
          <cell r="T1727" t="str">
            <v>RELEASED BUT IN YARD</v>
          </cell>
        </row>
        <row r="1728">
          <cell r="A1728" t="str">
            <v>PCIU2916604</v>
          </cell>
          <cell r="B1728">
            <v>20</v>
          </cell>
          <cell r="C1728">
            <v>44063</v>
          </cell>
          <cell r="D1728">
            <v>6</v>
          </cell>
          <cell r="E1728" t="str">
            <v>HUBC00070600</v>
          </cell>
          <cell r="F1728" t="str">
            <v>ICDN</v>
          </cell>
          <cell r="G1728" t="str">
            <v>A1B/01/05/2</v>
          </cell>
          <cell r="H1728" t="str">
            <v>2020</v>
          </cell>
          <cell r="I1728" t="str">
            <v>ICD</v>
          </cell>
          <cell r="J1728">
            <v>229001</v>
          </cell>
          <cell r="K1728" t="str">
            <v>MEERIKA AUTO SPARES CO  LIMITED</v>
          </cell>
          <cell r="L1728" t="str">
            <v>GREENTOP LOGISTICS LIMITED</v>
          </cell>
          <cell r="M1728">
            <v>44067.582141203704</v>
          </cell>
          <cell r="N1728">
            <v>44068.780636574076</v>
          </cell>
          <cell r="O1728" t="str">
            <v>MOTOR VEHICLES SPARE PARTS IMPORT DECLARATION NUMBER   E2007362663 ITS SEAL NO    2094456 2094457 FREIGHT PREPAID FUEL SURCHARGE WILL BE COLLECTED FROM THE CONSIGNEE IN ADDITION TO HAULAGE CHARGES AS PER MOVEMENT DATE FROM MOMBASA AND DAR E   S SALAAM INTO INLAND DESTINATION PORT STORAGE CHARGE WILL BE COLLECTED FROM CONSIGNEE AFTER 5 FREE DAYS FROM DATE OF DISCHARGE FROM VESSEL AS PER KENYA PORT AUTHORITY TARIFF AT TIME OF DELIVERY AT DESTINATION</v>
          </cell>
          <cell r="P1728" t="str">
            <v>C4</v>
          </cell>
          <cell r="Q1728" t="str">
            <v>KE</v>
          </cell>
          <cell r="R1728" t="str">
            <v>CN</v>
          </cell>
          <cell r="S1728" t="str">
            <v>2. 4 TO 9 DAYS</v>
          </cell>
          <cell r="T1728" t="str">
            <v>RELEASED BUT IN YARD</v>
          </cell>
        </row>
        <row r="1729">
          <cell r="A1729" t="str">
            <v>FDCU0056231</v>
          </cell>
          <cell r="B1729">
            <v>40</v>
          </cell>
          <cell r="C1729">
            <v>44063</v>
          </cell>
          <cell r="D1729">
            <v>6</v>
          </cell>
          <cell r="E1729" t="str">
            <v>MEDUDM187743</v>
          </cell>
          <cell r="F1729" t="str">
            <v>ICDN</v>
          </cell>
          <cell r="G1729" t="str">
            <v>M2A/54/01/0</v>
          </cell>
          <cell r="H1729">
            <v>0</v>
          </cell>
          <cell r="I1729">
            <v>0</v>
          </cell>
          <cell r="J1729">
            <v>0</v>
          </cell>
          <cell r="K1729" t="str">
            <v>Pend</v>
          </cell>
          <cell r="L1729" t="str">
            <v>Pend</v>
          </cell>
          <cell r="M1729" t="str">
            <v>Pend</v>
          </cell>
          <cell r="N1729" t="str">
            <v>Pend</v>
          </cell>
          <cell r="O1729" t="str">
            <v>99 000 MT - POLYPROPYLENE  HOMOPOLYMER GRADE  H1045   H S CODE NO 3902 1000      SO   3200086284            3960  BAGS - GROSS WEIGHT    101 476  MT - NET WEIGHT   99 000 MT                PACKING  IN 25 KGS PER BAG POLYPROPYLENE HOMOPOLYMER  GRADE  H1045 POLYPROPYLENE HOMOPOLYMER  GRADE  H1045 POLYPROPYLENE HOMOPOLYMER  GRADE  H1045</v>
          </cell>
          <cell r="P1729" t="str">
            <v>Pend</v>
          </cell>
          <cell r="Q1729" t="str">
            <v>KE</v>
          </cell>
          <cell r="R1729" t="str">
            <v>SA</v>
          </cell>
          <cell r="S1729" t="str">
            <v>2. 4 TO 9 DAYS</v>
          </cell>
          <cell r="T1729" t="str">
            <v>PENDING DECLARATION</v>
          </cell>
        </row>
        <row r="1730">
          <cell r="A1730" t="str">
            <v>PCIU0028610</v>
          </cell>
          <cell r="B1730">
            <v>20</v>
          </cell>
          <cell r="C1730">
            <v>44063</v>
          </cell>
          <cell r="D1730">
            <v>6</v>
          </cell>
          <cell r="E1730" t="str">
            <v>TXTC00027400</v>
          </cell>
          <cell r="F1730" t="str">
            <v>ICDN</v>
          </cell>
          <cell r="G1730" t="str">
            <v>A1B/07/02/1</v>
          </cell>
          <cell r="H1730" t="str">
            <v>2020</v>
          </cell>
          <cell r="I1730" t="str">
            <v>ICD</v>
          </cell>
          <cell r="J1730">
            <v>228473</v>
          </cell>
          <cell r="K1730" t="str">
            <v>KENAFRIC WIRE PRODUCT</v>
          </cell>
          <cell r="L1730" t="str">
            <v>EXCELLENT LOGISTICS LIMITED</v>
          </cell>
          <cell r="M1730">
            <v>44064.612129629626</v>
          </cell>
          <cell r="N1730">
            <v>44068.782025462962</v>
          </cell>
          <cell r="O1730" t="str">
            <v>GALVANIZED WIRE 1 6MM NOTIFY PARTY   2 RHS FREIGHT SERVICES KENYA LTD 4TH FLOOR YUNIS BUILDING  MOMBASA - KENYA  MOBILE   254 0 729 464 443 TEL    254 0 716302709  SAFARICOM  WEB    WWW RHSGROUP COM</v>
          </cell>
          <cell r="P1730" t="str">
            <v>C4</v>
          </cell>
          <cell r="Q1730" t="str">
            <v>KE</v>
          </cell>
          <cell r="R1730" t="str">
            <v>CN</v>
          </cell>
          <cell r="S1730" t="str">
            <v>2. 4 TO 9 DAYS</v>
          </cell>
          <cell r="T1730" t="str">
            <v>RELEASED BUT IN YARD</v>
          </cell>
        </row>
        <row r="1731">
          <cell r="A1731" t="str">
            <v>PCIU1243561</v>
          </cell>
          <cell r="B1731">
            <v>20</v>
          </cell>
          <cell r="C1731">
            <v>44063</v>
          </cell>
          <cell r="D1731">
            <v>6</v>
          </cell>
          <cell r="E1731" t="str">
            <v>NGIC01105200</v>
          </cell>
          <cell r="F1731" t="str">
            <v>ICDN</v>
          </cell>
          <cell r="G1731" t="str">
            <v>FIRE</v>
          </cell>
          <cell r="H1731" t="str">
            <v>2020</v>
          </cell>
          <cell r="I1731" t="str">
            <v>ICD</v>
          </cell>
          <cell r="J1731">
            <v>229403</v>
          </cell>
          <cell r="K1731" t="str">
            <v>KEV ROMANYS LIMITED</v>
          </cell>
          <cell r="L1731" t="str">
            <v>IMAAN LOGISTICS LIMITED</v>
          </cell>
          <cell r="M1731">
            <v>44067.606400462966</v>
          </cell>
          <cell r="N1731" t="str">
            <v>Pend</v>
          </cell>
          <cell r="O1731" t="str">
            <v>VALVES TAPE MEASURE HINGES DRAWER SLIDE SANITARY WARE CROME PIPE MAGIC BEND HAMMER METAL SANITARY WARE PLASTIC CISTERN SANITARY WARE BOTTLE TRAP BRUSH HEAVY DUTY ROLLER BRUSH 9 INCHES CHIPBOARD SCREW STEEL NAILS 4 INCHES SHOE TACKS 1 2 INCH   ES SANITARY WARE PTFE TAPE SAND PAPER VALVES TAPE MEASURE HINGES DRAWER SLIDE SANITARY WARE CROME PIPE MAGIC BEND HAMMER METAL SANITARY WARE PLASTIC CISTERN SANITARY WARE BOTTLE TRAP BRUSH HEAVY DUTY ROLLER BRUSH 9 INCHES CHIPBOARD SCREW STEEL NAILS 4 INCHES SHOE TACKS 1 2 INCHES SANITARY WARE PTFE TAPE SAND PAPER</v>
          </cell>
          <cell r="P1731" t="str">
            <v>C4</v>
          </cell>
          <cell r="Q1731" t="str">
            <v>KE</v>
          </cell>
          <cell r="R1731" t="str">
            <v>CN</v>
          </cell>
          <cell r="S1731" t="str">
            <v>2. 4 TO 9 DAYS</v>
          </cell>
          <cell r="T1731" t="str">
            <v>RELEASE PROCESS</v>
          </cell>
        </row>
        <row r="1732">
          <cell r="A1732" t="str">
            <v>TCLU1735180</v>
          </cell>
          <cell r="B1732">
            <v>40</v>
          </cell>
          <cell r="C1732">
            <v>44063</v>
          </cell>
          <cell r="D1732">
            <v>6</v>
          </cell>
          <cell r="E1732" t="str">
            <v>203419275</v>
          </cell>
          <cell r="F1732" t="str">
            <v>ICDN</v>
          </cell>
          <cell r="G1732" t="str">
            <v>Pend</v>
          </cell>
          <cell r="H1732" t="str">
            <v>2020</v>
          </cell>
          <cell r="I1732" t="str">
            <v>ICD</v>
          </cell>
          <cell r="J1732">
            <v>225732</v>
          </cell>
          <cell r="K1732" t="str">
            <v>CANDY KENYA LIMITED</v>
          </cell>
          <cell r="L1732" t="str">
            <v>CARGOMASTERS E.A LIMITED</v>
          </cell>
          <cell r="M1732">
            <v>44060.50712962963</v>
          </cell>
          <cell r="N1732">
            <v>44060.582939814813</v>
          </cell>
          <cell r="O1732" t="str">
            <v>5600  CARTONS OF   BISCUIT   G W   25200 KGS  N W   20966 40  FREIGHT PREPAID      INTRANSIT TO ICD EMBAKASI NAIROBI</v>
          </cell>
          <cell r="P1732" t="str">
            <v>C4</v>
          </cell>
          <cell r="Q1732" t="str">
            <v>KE</v>
          </cell>
          <cell r="R1732" t="str">
            <v>EG</v>
          </cell>
          <cell r="S1732" t="str">
            <v>2. 4 TO 9 DAYS</v>
          </cell>
          <cell r="T1732" t="str">
            <v>RELEASED BUT IN YARD</v>
          </cell>
        </row>
        <row r="1733">
          <cell r="A1733" t="str">
            <v>MRKU9187323</v>
          </cell>
          <cell r="B1733">
            <v>20</v>
          </cell>
          <cell r="C1733">
            <v>44063</v>
          </cell>
          <cell r="D1733">
            <v>6</v>
          </cell>
          <cell r="E1733" t="str">
            <v>598014490</v>
          </cell>
          <cell r="F1733" t="str">
            <v>ICDN</v>
          </cell>
          <cell r="G1733" t="str">
            <v>CFS1D</v>
          </cell>
          <cell r="H1733" t="str">
            <v>2020</v>
          </cell>
          <cell r="I1733" t="str">
            <v>ICD</v>
          </cell>
          <cell r="J1733">
            <v>227559</v>
          </cell>
          <cell r="K1733" t="str">
            <v>BRANDED BEVERAGES AND FOODS LTD</v>
          </cell>
          <cell r="L1733" t="str">
            <v>BESTFAST CARGO (KENYA) LIMITED</v>
          </cell>
          <cell r="M1733">
            <v>44061.8594212963</v>
          </cell>
          <cell r="N1733" t="str">
            <v>Pend</v>
          </cell>
          <cell r="O1733" t="str">
            <v>1088 CARTONS  OF EXTRA VIRGIN OLIVE OIL IN DIFFERENT PACKAGES   60 CAR TONS OF ORGANIC FLAVORED EXTRA VIRGIN OLIVE OIL CERTIFIED TN-BIO-00  1 BY ECOCERT    TOTAL GROSS WEIGHT KG  14981 21  TOTAL NET WEIGHT IN KG 8203 27    INTRANSIT TO ICD EMBAKASI NAIROBI</v>
          </cell>
          <cell r="P1733" t="str">
            <v>C4</v>
          </cell>
          <cell r="Q1733" t="str">
            <v>KE</v>
          </cell>
          <cell r="R1733" t="str">
            <v>TN</v>
          </cell>
          <cell r="S1733" t="str">
            <v>2. 4 TO 9 DAYS</v>
          </cell>
          <cell r="T1733" t="str">
            <v>RELEASE PROCESS</v>
          </cell>
        </row>
        <row r="1734">
          <cell r="A1734" t="str">
            <v>MRKU8273920</v>
          </cell>
          <cell r="B1734">
            <v>20</v>
          </cell>
          <cell r="C1734">
            <v>44063</v>
          </cell>
          <cell r="D1734">
            <v>6</v>
          </cell>
          <cell r="E1734" t="str">
            <v>204210404</v>
          </cell>
          <cell r="F1734" t="str">
            <v>ICDN</v>
          </cell>
          <cell r="G1734" t="str">
            <v>CFS1</v>
          </cell>
          <cell r="H1734">
            <v>0</v>
          </cell>
          <cell r="I1734">
            <v>0</v>
          </cell>
          <cell r="J1734">
            <v>0</v>
          </cell>
          <cell r="K1734" t="str">
            <v>Pend</v>
          </cell>
          <cell r="L1734" t="str">
            <v>Pend</v>
          </cell>
          <cell r="M1734" t="str">
            <v>Pend</v>
          </cell>
          <cell r="N1734" t="str">
            <v>Pend</v>
          </cell>
          <cell r="O1734" t="str">
            <v>1X20 SD FCL CONTAINER   1000 CARTONS ONLY   ONE THOUSAND  CARTONS ONLY    ROYAL CIRCLE PREMIUM WHISKY             1000 CARTONS X 12 BOTTLES X 1000 ML        HSN  CODE   2208 3000             SERVICE TAX NO  AAA CK9738NST001             DBK SCHEME 19                 DRAWBACK SERIAL NO  980722083019B         GROSS WEIGHT   KGS  22 000 00  NETT WEIGHT  KGS  10 680 00         IMPORT EXPORT CODE NO  0300073402         S B ILL NO  4150291 DT  29 07 2020     NET WEIGHT  10680 000 KGS  FREIGHT PREPAID    INTRANSIT TO ICD EMBAKASI NAIROBI</v>
          </cell>
          <cell r="P1734" t="str">
            <v>Pend</v>
          </cell>
          <cell r="Q1734" t="str">
            <v>KE</v>
          </cell>
          <cell r="R1734" t="str">
            <v>IN</v>
          </cell>
          <cell r="S1734" t="str">
            <v>2. 4 TO 9 DAYS</v>
          </cell>
          <cell r="T1734" t="str">
            <v>PENDING DECLARATION</v>
          </cell>
        </row>
        <row r="1735">
          <cell r="A1735" t="str">
            <v>MSKU7829642</v>
          </cell>
          <cell r="B1735">
            <v>20</v>
          </cell>
          <cell r="C1735">
            <v>44063</v>
          </cell>
          <cell r="D1735">
            <v>6</v>
          </cell>
          <cell r="E1735" t="str">
            <v>204293552</v>
          </cell>
          <cell r="F1735" t="str">
            <v>ICDN</v>
          </cell>
          <cell r="G1735" t="str">
            <v>CFS1</v>
          </cell>
          <cell r="H1735" t="str">
            <v>2020</v>
          </cell>
          <cell r="I1735" t="str">
            <v>ICD</v>
          </cell>
          <cell r="J1735">
            <v>228938</v>
          </cell>
          <cell r="K1735" t="str">
            <v>KENS METAL INDUSTRIES LTD</v>
          </cell>
          <cell r="L1735" t="str">
            <v>PRINCIPAL FORWARDERS LIMITED</v>
          </cell>
          <cell r="M1735">
            <v>44067.455949074072</v>
          </cell>
          <cell r="N1735">
            <v>44068.657025462962</v>
          </cell>
          <cell r="O1735" t="str">
            <v>1X20  FCL  30 BUNDLES ONLY   THIRTY BUNDLES ONLY   STAINLESS  STEEL BR IGHT ROUND BARS   AISI 304  DIA TOL  H11   STAINLESS STEEL ANGLE   FLA T BARS   AISI 304  FINISH  HRAP  LENGTH   6 TO 6 1 MTR    CARBON STEEL BRIGHT ROUND BARS   AISI 1018 1020  EN3B     DIA TOL  H11  LENGTH  5 TO 6 MTR   IDF NO    E2007362562  CONTRACT NO  KN 01 20-21 DT  03 06 2020   INV  NO  97 20-21 DT  01 08 2020  SB NO  4224109 DT  01 08 2020 NET WT  27392 000 KGS        TEL  NO  0025420-651164 7  FAX NO  00254 20-651168   PAN NO  P000612054M</v>
          </cell>
          <cell r="P1735" t="str">
            <v>C4</v>
          </cell>
          <cell r="Q1735" t="str">
            <v>KE</v>
          </cell>
          <cell r="R1735" t="str">
            <v>IN</v>
          </cell>
          <cell r="S1735" t="str">
            <v>2. 4 TO 9 DAYS</v>
          </cell>
          <cell r="T1735" t="str">
            <v>RELEASED BUT IN YARD</v>
          </cell>
        </row>
        <row r="1736">
          <cell r="A1736" t="str">
            <v>PCIU0149838</v>
          </cell>
          <cell r="B1736">
            <v>20</v>
          </cell>
          <cell r="C1736">
            <v>44063</v>
          </cell>
          <cell r="D1736">
            <v>6</v>
          </cell>
          <cell r="E1736" t="str">
            <v>XMCX00261300</v>
          </cell>
          <cell r="F1736" t="str">
            <v>ICDN</v>
          </cell>
          <cell r="G1736" t="str">
            <v>Pend</v>
          </cell>
          <cell r="H1736" t="str">
            <v>2020</v>
          </cell>
          <cell r="I1736" t="str">
            <v>ICD</v>
          </cell>
          <cell r="J1736">
            <v>223976</v>
          </cell>
          <cell r="K1736" t="str">
            <v>CHINA COMMUNICATIONS CONSTRUCTION COMPAN</v>
          </cell>
          <cell r="L1736" t="str">
            <v>TRADE LINK LOGISTICS LIMITED</v>
          </cell>
          <cell r="M1736">
            <v>44048.689780092594</v>
          </cell>
          <cell r="N1736">
            <v>44049.412106481483</v>
          </cell>
          <cell r="O1736" t="str">
            <v>FINISHING   DECORATION MATERIAL FOR RAILWAY STATION PIN  P051446481N  FAX   00254-20-3870334  TEL   00254-757629362 00254-719590299  EMAIL   CHENW CRBC COM LIUCH CRBC COM FINISHING   DECORATION MATERIAL FOR RAILWAY STATION PIN  P051446481N    FAX   00254-20-3870334  TEL   00254-757629362 00254-719590299  EMAIL   CHENW CRBC COM LIUCH CRBC CO</v>
          </cell>
          <cell r="P1736" t="str">
            <v>C4</v>
          </cell>
          <cell r="Q1736" t="str">
            <v>KE</v>
          </cell>
          <cell r="R1736" t="str">
            <v>CN</v>
          </cell>
          <cell r="S1736" t="str">
            <v>2. 4 TO 9 DAYS</v>
          </cell>
          <cell r="T1736" t="str">
            <v>RELEASED BUT IN YARD</v>
          </cell>
        </row>
        <row r="1737">
          <cell r="A1737" t="str">
            <v>PCIU1199828</v>
          </cell>
          <cell r="B1737">
            <v>20</v>
          </cell>
          <cell r="C1737">
            <v>44063</v>
          </cell>
          <cell r="D1737">
            <v>6</v>
          </cell>
          <cell r="E1737" t="str">
            <v>SEL000198600</v>
          </cell>
          <cell r="F1737" t="str">
            <v>ICDN</v>
          </cell>
          <cell r="G1737" t="str">
            <v>FIRE</v>
          </cell>
          <cell r="H1737" t="str">
            <v>2020</v>
          </cell>
          <cell r="I1737" t="str">
            <v>ICD</v>
          </cell>
          <cell r="J1737">
            <v>229352</v>
          </cell>
          <cell r="K1737" t="str">
            <v>KEVITA INTERNATIONAL COMPANY LIMITED</v>
          </cell>
          <cell r="L1737" t="str">
            <v>SKYLINE EXPRESS SERVICES LIMITED</v>
          </cell>
          <cell r="M1737" t="str">
            <v>Pend</v>
          </cell>
          <cell r="N1737" t="str">
            <v>Pend</v>
          </cell>
          <cell r="O1737" t="str">
            <v>CONSTRUCTION EQUIPMENTS INCUBATOR  ASSORTED FOODSTUFFS  PRINTED BOOKS KITCHENWARE AND PERSONAL HOUSEHOLD EFFECTS  OCEAN FRT AND IHCD PREPAID</v>
          </cell>
          <cell r="P1737" t="str">
            <v>C4</v>
          </cell>
          <cell r="Q1737" t="str">
            <v>KE</v>
          </cell>
          <cell r="R1737" t="str">
            <v>KR</v>
          </cell>
          <cell r="S1737" t="str">
            <v>2. 4 TO 9 DAYS</v>
          </cell>
          <cell r="T1737" t="str">
            <v>PENDING DPC</v>
          </cell>
        </row>
        <row r="1738">
          <cell r="A1738" t="str">
            <v>MRSU3027932</v>
          </cell>
          <cell r="B1738">
            <v>40</v>
          </cell>
          <cell r="C1738">
            <v>44063</v>
          </cell>
          <cell r="D1738">
            <v>6</v>
          </cell>
          <cell r="E1738" t="str">
            <v>203886072</v>
          </cell>
          <cell r="F1738" t="str">
            <v>ICDN</v>
          </cell>
          <cell r="G1738" t="str">
            <v>A1D/18/05/2</v>
          </cell>
          <cell r="H1738">
            <v>0</v>
          </cell>
          <cell r="I1738">
            <v>0</v>
          </cell>
          <cell r="J1738">
            <v>0</v>
          </cell>
          <cell r="K1738" t="str">
            <v>Pend</v>
          </cell>
          <cell r="L1738" t="str">
            <v>Pend</v>
          </cell>
          <cell r="M1738" t="str">
            <v>Pend</v>
          </cell>
          <cell r="N1738" t="str">
            <v>Pend</v>
          </cell>
          <cell r="O1738" t="str">
            <v>BORPURE MB6562 HD POLYETHYLENE   H S CODE   39012000  TOTAL NET WEIGHT 74 250 MT  TOTAL GROSS WEIGHT  76 032 MT    21 DAYS FREE TIME DETENT ION ALLOWED AT DESTINATION    AGENT AT DESTINATION   MAERSK KENYA LTD   BRANCH OFFICE    MARITIME CENTRE  ARCHBISHOP MAKARIOS CLOSE   OFF MO I AVENUE   P O BOX 89911   MOMBASA   KENYA   PHONE  254 41 2220056  2221273 - 6   FAX  254 20 2220086  2316260  KE IMPORT MAERSK COM    CARG O IN TRANSIT TO KAMPALA  UGANDA  INLAND HAULAGE FROM MOMBASA TO  KAMPA LA ON CONSIGNEE S OWN RISK AND ACCOUNT</v>
          </cell>
          <cell r="P1738" t="str">
            <v>Pend</v>
          </cell>
          <cell r="Q1738" t="str">
            <v>UG</v>
          </cell>
          <cell r="R1738" t="str">
            <v>AE</v>
          </cell>
          <cell r="S1738" t="str">
            <v>2. 4 TO 9 DAYS</v>
          </cell>
          <cell r="T1738" t="str">
            <v>PENDING DECLARATION</v>
          </cell>
        </row>
        <row r="1739">
          <cell r="A1739" t="str">
            <v>TCLU6983532</v>
          </cell>
          <cell r="B1739">
            <v>20</v>
          </cell>
          <cell r="C1739">
            <v>44063</v>
          </cell>
          <cell r="D1739">
            <v>6</v>
          </cell>
          <cell r="E1739" t="str">
            <v>204122161</v>
          </cell>
          <cell r="F1739" t="str">
            <v>ICDN</v>
          </cell>
          <cell r="G1739" t="str">
            <v>CFS1D</v>
          </cell>
          <cell r="H1739">
            <v>0</v>
          </cell>
          <cell r="I1739">
            <v>0</v>
          </cell>
          <cell r="J1739">
            <v>0</v>
          </cell>
          <cell r="K1739" t="str">
            <v>Pend</v>
          </cell>
          <cell r="L1739" t="str">
            <v>Pend</v>
          </cell>
          <cell r="M1739" t="str">
            <v>Pend</v>
          </cell>
          <cell r="N1739" t="str">
            <v>Pend</v>
          </cell>
          <cell r="O1739" t="str">
            <v>01X20 DC   SKIN WIPES ORIGINAL 10S SRP  TOTAL CASES   3024  TOTAL NET WEIGHT   2509 92 KGS  HS CODE   33079020  FREIGHT PREPAID</v>
          </cell>
          <cell r="P1739" t="str">
            <v>Pend</v>
          </cell>
          <cell r="Q1739" t="str">
            <v>KE</v>
          </cell>
          <cell r="R1739" t="str">
            <v>BH</v>
          </cell>
          <cell r="S1739" t="str">
            <v>2. 4 TO 9 DAYS</v>
          </cell>
          <cell r="T1739" t="str">
            <v>PENDING DECLARATION</v>
          </cell>
        </row>
        <row r="1740">
          <cell r="A1740" t="str">
            <v>MSKU5262077</v>
          </cell>
          <cell r="B1740">
            <v>20</v>
          </cell>
          <cell r="C1740">
            <v>44063</v>
          </cell>
          <cell r="D1740">
            <v>6</v>
          </cell>
          <cell r="E1740" t="str">
            <v>203833354</v>
          </cell>
          <cell r="F1740" t="str">
            <v>ICDN</v>
          </cell>
          <cell r="G1740" t="str">
            <v>CFS1D</v>
          </cell>
          <cell r="H1740" t="str">
            <v>2020</v>
          </cell>
          <cell r="I1740" t="str">
            <v>ICD</v>
          </cell>
          <cell r="J1740">
            <v>227587</v>
          </cell>
          <cell r="K1740" t="str">
            <v>TEYBRIDGE LIMITED</v>
          </cell>
          <cell r="L1740" t="str">
            <v>ECU WORLDWIDE (KENYA) LIMITED</v>
          </cell>
          <cell r="M1740" t="str">
            <v>Pend</v>
          </cell>
          <cell r="N1740" t="str">
            <v>Pend</v>
          </cell>
          <cell r="O1740" t="str">
            <v>PET FOOD  HS CODE  23 09 10 90 00 00     CARGO IN TRANSIT TO NAIROBI K ENYA  AT RECEIVER S RISKS  CARES AND EXPENSE  S</v>
          </cell>
          <cell r="P1740" t="str">
            <v>C4</v>
          </cell>
          <cell r="Q1740" t="str">
            <v>KE</v>
          </cell>
          <cell r="R1740" t="str">
            <v>TR</v>
          </cell>
          <cell r="S1740" t="str">
            <v>2. 4 TO 9 DAYS</v>
          </cell>
          <cell r="T1740" t="str">
            <v>PENDING DPC</v>
          </cell>
        </row>
        <row r="1741">
          <cell r="A1741" t="str">
            <v>SUDU7594259</v>
          </cell>
          <cell r="B1741">
            <v>20</v>
          </cell>
          <cell r="C1741">
            <v>44063</v>
          </cell>
          <cell r="D1741">
            <v>6</v>
          </cell>
          <cell r="E1741" t="str">
            <v>204217966</v>
          </cell>
          <cell r="F1741" t="str">
            <v>ICDN</v>
          </cell>
          <cell r="G1741" t="str">
            <v>CFS1D</v>
          </cell>
          <cell r="H1741" t="str">
            <v>2020</v>
          </cell>
          <cell r="I1741" t="str">
            <v>ICD</v>
          </cell>
          <cell r="J1741">
            <v>227566</v>
          </cell>
          <cell r="K1741" t="str">
            <v>QUANTUM LUBRICANTS EAST AFRICA LIMITED,</v>
          </cell>
          <cell r="L1741" t="str">
            <v>UNION LOGISTICS LIMITED</v>
          </cell>
          <cell r="M1741">
            <v>44068.735486111109</v>
          </cell>
          <cell r="N1741" t="str">
            <v>Pend</v>
          </cell>
          <cell r="O1741" t="str">
            <v>LITHIUM GREASE MP3  180 KGS  - 26 DRUMS  LITHIUM GREASE MP3 RED  180 K GS  - 40 DRUMS  LITHIUM GREASE EP2  180 KGS  - 30 DRUMS  INVOICE NO EEI EXP 20-21 02  DT  31 07 2020  IDF  E2007360038  PFI   PI 20-21 01 BIVAC FILE NO  KEN 228197 001  NET WEIGHT   17280 00 KGS   GROSS WEIG HT   19260 00 KGS</v>
          </cell>
          <cell r="P1741" t="str">
            <v>C4</v>
          </cell>
          <cell r="Q1741" t="str">
            <v>KE</v>
          </cell>
          <cell r="R1741" t="str">
            <v>IN</v>
          </cell>
          <cell r="S1741" t="str">
            <v>2. 4 TO 9 DAYS</v>
          </cell>
          <cell r="T1741" t="str">
            <v>RELEASE PROCESS</v>
          </cell>
        </row>
        <row r="1742">
          <cell r="A1742" t="str">
            <v>SUDU7859770</v>
          </cell>
          <cell r="B1742">
            <v>20</v>
          </cell>
          <cell r="C1742">
            <v>44063</v>
          </cell>
          <cell r="D1742">
            <v>6</v>
          </cell>
          <cell r="E1742" t="str">
            <v>204219696</v>
          </cell>
          <cell r="F1742" t="str">
            <v>ICDN</v>
          </cell>
          <cell r="G1742" t="str">
            <v>CFS1D</v>
          </cell>
          <cell r="H1742" t="str">
            <v>2020</v>
          </cell>
          <cell r="I1742" t="str">
            <v>ICD</v>
          </cell>
          <cell r="J1742">
            <v>227952</v>
          </cell>
          <cell r="K1742" t="str">
            <v>RASHIDA YUSUF RAMPURI</v>
          </cell>
          <cell r="L1742" t="str">
            <v>ARNET CONSULT E.A LIMITED</v>
          </cell>
          <cell r="M1742">
            <v>44064.529317129629</v>
          </cell>
          <cell r="N1742" t="str">
            <v>Pend</v>
          </cell>
          <cell r="O1742" t="str">
            <v>1 X 20FT STANDARD CONTAINER CONTAINING  TOTAL 80 DRUMS  INTRANSIT TO I CD EMBAKASI NAIROBI    1  SORBITOL 70   NON CRYSTALLISING  BP  PACKING IN 300 KGS HM HDPE DRUMS  WITHOUT PALLETISATION   NO OF DRUMS  53  N ET WT  15 900 MTS  GROSS WT  16 351 MTS    2  LIQUID GLUCOSE  PACKING IN 300 KGS HM HDPE DRUMS  WITHOUT PALLETISATION   NO OF DRUMS  27  NET WT  8 100 MTS  GROSS WT  8 321 MTS    TOTAL NO OF DRUMS  80  TOTAL N ET WT  24 000 MTS  TOTAL GROSS WT  24 672 MTS  S B NO  4163933  416392 7 DTD  30 07 2020  FREIGHT PREPAID    APPLICABLE   APPLICABLE FREE TIME 21 DAYS COMBINED DETENTION   DEMURRAGE  AT  PORT OF DISCHARGE   P LACE OF DELIVERY</v>
          </cell>
          <cell r="P1742" t="str">
            <v>C4</v>
          </cell>
          <cell r="Q1742" t="str">
            <v>KE</v>
          </cell>
          <cell r="R1742" t="str">
            <v>IN</v>
          </cell>
          <cell r="S1742" t="str">
            <v>2. 4 TO 9 DAYS</v>
          </cell>
          <cell r="T1742" t="str">
            <v>RELEASE PROCESS</v>
          </cell>
        </row>
        <row r="1743">
          <cell r="A1743" t="str">
            <v>MSKU4112750</v>
          </cell>
          <cell r="B1743">
            <v>20</v>
          </cell>
          <cell r="C1743">
            <v>44063</v>
          </cell>
          <cell r="D1743">
            <v>6</v>
          </cell>
          <cell r="E1743" t="str">
            <v>203855616</v>
          </cell>
          <cell r="F1743" t="str">
            <v>ICDN</v>
          </cell>
          <cell r="G1743" t="str">
            <v>CFS1</v>
          </cell>
          <cell r="H1743" t="str">
            <v>2020</v>
          </cell>
          <cell r="I1743" t="str">
            <v>ICD</v>
          </cell>
          <cell r="J1743">
            <v>227331</v>
          </cell>
          <cell r="K1743" t="str">
            <v>KENYA WINE AGENCIES LIMITED</v>
          </cell>
          <cell r="L1743" t="str">
            <v>AGILITY LOGISTICS LIMITED</v>
          </cell>
          <cell r="M1743" t="str">
            <v>Pend</v>
          </cell>
          <cell r="N1743" t="str">
            <v>Pend</v>
          </cell>
          <cell r="O1743" t="str">
            <v>52 DRUMS ASEPTIC TROPICAL BASE  5909  20 DRUMS ASEPTIC ORANGE CONCENTR ATE BLEND  23412  IDF NO E2005337752    INTRANSIT TO ICD EMBAKASI NAIR OBI</v>
          </cell>
          <cell r="P1743" t="str">
            <v>W7</v>
          </cell>
          <cell r="Q1743" t="str">
            <v>KE</v>
          </cell>
          <cell r="R1743" t="str">
            <v>IL</v>
          </cell>
          <cell r="S1743" t="str">
            <v>2. 4 TO 9 DAYS</v>
          </cell>
          <cell r="T1743" t="str">
            <v>PENDING DPC</v>
          </cell>
        </row>
        <row r="1744">
          <cell r="A1744" t="str">
            <v>PCIU8793364</v>
          </cell>
          <cell r="B1744">
            <v>40</v>
          </cell>
          <cell r="C1744">
            <v>44064</v>
          </cell>
          <cell r="D1744">
            <v>5</v>
          </cell>
          <cell r="E1744" t="str">
            <v>HUHG00605500</v>
          </cell>
          <cell r="F1744" t="str">
            <v>ICDN</v>
          </cell>
          <cell r="G1744" t="str">
            <v>SHED1</v>
          </cell>
          <cell r="H1744" t="str">
            <v>2020</v>
          </cell>
          <cell r="I1744" t="str">
            <v>ICD</v>
          </cell>
          <cell r="J1744">
            <v>227929</v>
          </cell>
          <cell r="K1744" t="str">
            <v>AUTOMAN INTERNATIONAL LIMITED</v>
          </cell>
          <cell r="L1744" t="str">
            <v>CARGOCARE INTERNATIONAL LIMITED</v>
          </cell>
          <cell r="M1744" t="str">
            <v>Pend</v>
          </cell>
          <cell r="N1744" t="str">
            <v>Pend</v>
          </cell>
          <cell r="O1744" t="str">
            <v>FUEL DISPENSER  TWO PRODUCT  TWO NOZZLE  SINGLE PHASE 220V -240V  FUEL DISPENSER  ONE PRODUCT  ONE NOZZLE  SINGLE PHASE 220V-240V FUEL DISPENSER MOTOR CAR LIFT-FOUR POST TYPE  3500KG CAPACITY CAR WASH MACHINE-THREE PHASE POWER 380V OIL DRAI   NER FOAM MACHINE CAR LIFT  SINGLE POST TYPE  FIBRE GLASS GRATINGS 1 22M  2 44M DIPSTICK PROBE COMPLETE WITH CONSOLE PLS-5BX 2019 12 INTERNET CABLE NET WORK CABINET 6U BRASS DIPSTICK BALANCE WEIGHTS FREIGHT PREPAID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P1744" t="str">
            <v>C4</v>
          </cell>
          <cell r="Q1744" t="str">
            <v>KE</v>
          </cell>
          <cell r="R1744" t="str">
            <v>CN</v>
          </cell>
          <cell r="S1744" t="str">
            <v>2. 4 TO 9 DAYS</v>
          </cell>
          <cell r="T1744" t="str">
            <v>PENDING DPC</v>
          </cell>
        </row>
        <row r="1745">
          <cell r="A1745" t="str">
            <v>TCLU2350290</v>
          </cell>
          <cell r="B1745">
            <v>20</v>
          </cell>
          <cell r="C1745">
            <v>44064</v>
          </cell>
          <cell r="D1745">
            <v>5</v>
          </cell>
          <cell r="E1745" t="str">
            <v>204217075</v>
          </cell>
          <cell r="F1745" t="str">
            <v>ICDN</v>
          </cell>
          <cell r="G1745" t="str">
            <v>CFS1A</v>
          </cell>
          <cell r="H1745" t="str">
            <v>2020</v>
          </cell>
          <cell r="I1745" t="str">
            <v>ICD</v>
          </cell>
          <cell r="J1745">
            <v>229432</v>
          </cell>
          <cell r="K1745" t="str">
            <v>MINISTRY OF DEFENCE</v>
          </cell>
          <cell r="L1745" t="str">
            <v>DEPARTMENT OF DEFENCE</v>
          </cell>
          <cell r="M1745">
            <v>44069.361331018517</v>
          </cell>
          <cell r="N1745" t="str">
            <v>Pend</v>
          </cell>
          <cell r="O1745" t="str">
            <v>3010 PCS PEAK CAPS WITH BRASS PIPPING PEAK    INVOICE NO 6976 20 DATED 10-07 202  FORM E NO  MCB-2020-0000029789 DATED 24-07-2020   NET WEIG HT 999 KG     INTRANSIT TO ICD EMBAKASI NAIROBI</v>
          </cell>
          <cell r="P1745" t="str">
            <v>C4</v>
          </cell>
          <cell r="Q1745" t="str">
            <v>KE</v>
          </cell>
          <cell r="R1745" t="str">
            <v>PK</v>
          </cell>
          <cell r="S1745" t="str">
            <v>2. 4 TO 9 DAYS</v>
          </cell>
          <cell r="T1745" t="str">
            <v>RELEASE PROCESS</v>
          </cell>
        </row>
        <row r="1746">
          <cell r="A1746" t="str">
            <v>MAGU2167136</v>
          </cell>
          <cell r="B1746">
            <v>20</v>
          </cell>
          <cell r="C1746">
            <v>44064</v>
          </cell>
          <cell r="D1746">
            <v>5</v>
          </cell>
          <cell r="E1746" t="str">
            <v>149003173274</v>
          </cell>
          <cell r="F1746" t="str">
            <v>ICDN</v>
          </cell>
          <cell r="G1746" t="str">
            <v>CFS1</v>
          </cell>
          <cell r="H1746" t="str">
            <v>2020</v>
          </cell>
          <cell r="I1746" t="str">
            <v>ICD</v>
          </cell>
          <cell r="J1746">
            <v>227997</v>
          </cell>
          <cell r="K1746" t="str">
            <v>D LIGHT LIMITED</v>
          </cell>
          <cell r="L1746" t="str">
            <v>SCHENKER LIMITED</v>
          </cell>
          <cell r="M1746" t="str">
            <v>Pend</v>
          </cell>
          <cell r="N1746" t="str">
            <v>Pend</v>
          </cell>
          <cell r="O1746" t="str">
            <v>D LIGHT D150 SOLAR HOME SYSTEMN M D LIGHT D150 SOLAR HOME SYSTEM</v>
          </cell>
          <cell r="P1746" t="str">
            <v>C4</v>
          </cell>
          <cell r="Q1746" t="str">
            <v>KE</v>
          </cell>
          <cell r="R1746" t="str">
            <v>CN</v>
          </cell>
          <cell r="S1746" t="str">
            <v>2. 4 TO 9 DAYS</v>
          </cell>
          <cell r="T1746" t="str">
            <v>PENDING DPC</v>
          </cell>
        </row>
        <row r="1747">
          <cell r="A1747" t="str">
            <v>TCLU7996154</v>
          </cell>
          <cell r="B1747">
            <v>20</v>
          </cell>
          <cell r="C1747">
            <v>44064</v>
          </cell>
          <cell r="D1747">
            <v>5</v>
          </cell>
          <cell r="E1747" t="str">
            <v>203719436</v>
          </cell>
          <cell r="F1747" t="str">
            <v>ICDN</v>
          </cell>
          <cell r="G1747" t="str">
            <v>CFS1</v>
          </cell>
          <cell r="H1747" t="str">
            <v>2020</v>
          </cell>
          <cell r="I1747" t="str">
            <v>ICD</v>
          </cell>
          <cell r="J1747">
            <v>228184</v>
          </cell>
          <cell r="K1747" t="str">
            <v>SAFARICOM LIMITED</v>
          </cell>
          <cell r="L1747" t="str">
            <v>ACCELER GLOBAL LOGISTICS LIMITED</v>
          </cell>
          <cell r="M1747">
            <v>44062.530300925922</v>
          </cell>
          <cell r="N1747">
            <v>44068.650104166663</v>
          </cell>
          <cell r="O1747" t="str">
            <v>TELECOM EQUIPMENT    INTRANSIT TO ICD EMBAKASI NAIROBI</v>
          </cell>
          <cell r="P1747" t="str">
            <v>C4</v>
          </cell>
          <cell r="Q1747" t="str">
            <v>KE</v>
          </cell>
          <cell r="R1747" t="str">
            <v>SE</v>
          </cell>
          <cell r="S1747" t="str">
            <v>2. 4 TO 9 DAYS</v>
          </cell>
          <cell r="T1747" t="str">
            <v>RELEASED BUT IN YARD</v>
          </cell>
        </row>
        <row r="1748">
          <cell r="A1748" t="str">
            <v>PCIU8951433</v>
          </cell>
          <cell r="B1748">
            <v>40</v>
          </cell>
          <cell r="C1748">
            <v>44064</v>
          </cell>
          <cell r="D1748">
            <v>5</v>
          </cell>
          <cell r="E1748" t="str">
            <v>HUA000258400</v>
          </cell>
          <cell r="F1748" t="str">
            <v>ICDN</v>
          </cell>
          <cell r="G1748" t="str">
            <v>A1A/66/05/1</v>
          </cell>
          <cell r="H1748" t="str">
            <v>2020</v>
          </cell>
          <cell r="I1748" t="str">
            <v>ICD</v>
          </cell>
          <cell r="J1748">
            <v>228404</v>
          </cell>
          <cell r="K1748" t="str">
            <v>VICTORIA FURNITURES LIMITED</v>
          </cell>
          <cell r="L1748" t="str">
            <v>RISING FREIGHT LTD</v>
          </cell>
          <cell r="M1748">
            <v>44063.704872685186</v>
          </cell>
          <cell r="N1748">
            <v>44068.783472222225</v>
          </cell>
          <cell r="O1748" t="str">
            <v>OFFICE FURNITURE CONSIGNEE EMAIL   EMAIL  ID    PHS VICTORIAFURNITURES COM MOBILE PHONE NUMBER    00254 772 777 441 FREIGHT COLLECT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P1748" t="str">
            <v>C4</v>
          </cell>
          <cell r="Q1748" t="str">
            <v>KE</v>
          </cell>
          <cell r="R1748" t="str">
            <v>CN</v>
          </cell>
          <cell r="S1748" t="str">
            <v>2. 4 TO 9 DAYS</v>
          </cell>
          <cell r="T1748" t="str">
            <v>RELEASED BUT IN YARD</v>
          </cell>
        </row>
        <row r="1749">
          <cell r="A1749" t="str">
            <v>PCIU8681955</v>
          </cell>
          <cell r="B1749">
            <v>40</v>
          </cell>
          <cell r="C1749">
            <v>44064</v>
          </cell>
          <cell r="D1749">
            <v>5</v>
          </cell>
          <cell r="E1749" t="str">
            <v>HUZL00049500</v>
          </cell>
          <cell r="F1749" t="str">
            <v>ICDN</v>
          </cell>
          <cell r="G1749" t="str">
            <v>A1A/66/03/2</v>
          </cell>
          <cell r="H1749">
            <v>0</v>
          </cell>
          <cell r="I1749">
            <v>0</v>
          </cell>
          <cell r="J1749">
            <v>0</v>
          </cell>
          <cell r="K1749" t="str">
            <v>Pend</v>
          </cell>
          <cell r="L1749" t="str">
            <v>Pend</v>
          </cell>
          <cell r="M1749" t="str">
            <v>Pend</v>
          </cell>
          <cell r="N1749" t="str">
            <v>Pend</v>
          </cell>
          <cell r="O1749" t="str">
            <v>GLASS CONSOLE TABLES COFFEE TABLE SET PILLOW FLOWER POTS BEDDINGS WATCH BOX CARPET BED SIDE LAMP STORAGE BASKET DINNING TABLE SET FREIGHT PREPAID FUEL SURCHARGE WILL BE COLLECTED FROM THE CONSIGNEE IN ADDITION TO HAULAGE CHARGES AS PER MOVE   MENT DATE FROM MOMBASA AND DAR ES SALAAM INTO INLAND DESTINATION PORT STORAGE CHARGE WILL BE COLLECTED FROM CONSIGNEE AFTER 5 FREE DAYS FROM DATE OF DISCHARGE FROM VESSEL AS PER KENYA PORT AUTHORITY TARIFF AT TIME OF DELIVERY AT DESTINATION</v>
          </cell>
          <cell r="P1749" t="str">
            <v>Pend</v>
          </cell>
          <cell r="Q1749" t="str">
            <v>KE</v>
          </cell>
          <cell r="R1749" t="str">
            <v>CN</v>
          </cell>
          <cell r="S1749" t="str">
            <v>2. 4 TO 9 DAYS</v>
          </cell>
          <cell r="T1749" t="str">
            <v>PENDING DECLARATION</v>
          </cell>
        </row>
        <row r="1750">
          <cell r="A1750" t="str">
            <v>CMAU0315574</v>
          </cell>
          <cell r="B1750">
            <v>20</v>
          </cell>
          <cell r="C1750">
            <v>44064</v>
          </cell>
          <cell r="D1750">
            <v>5</v>
          </cell>
          <cell r="E1750" t="str">
            <v>SHZ2911187A</v>
          </cell>
          <cell r="F1750" t="str">
            <v>ICDN</v>
          </cell>
          <cell r="G1750" t="str">
            <v>SHED1</v>
          </cell>
          <cell r="H1750" t="str">
            <v>2020</v>
          </cell>
          <cell r="I1750" t="str">
            <v>ICD</v>
          </cell>
          <cell r="J1750">
            <v>228609</v>
          </cell>
          <cell r="K1750" t="str">
            <v>MEDIHEAL CANCER AND HEART CARE LIMITED</v>
          </cell>
          <cell r="L1750" t="str">
            <v>DHL GLOBAL FORWARDING KENYA LIMITED</v>
          </cell>
          <cell r="M1750" t="str">
            <v>Pend</v>
          </cell>
          <cell r="N1750" t="str">
            <v>Pend</v>
          </cell>
          <cell r="O1750" t="str">
            <v>AUDITORIUM SOFA RED FABRIC AND FOAM SEAT WITH SIMPLE SOLID WOOD TOP RESTING ARMS AND STEEL BASE HS CODE 9401 80 00 AUDITORIUM FRONT DESK SIZE 1200MMX300MM  MDF TABLE DESK WALNUT VENNER HS CODE 9403 60 00 PLASTIC KIDS SLIDE FOR PLAY AREA HS CODE 9508 90 00  FREIGHT PREPAID</v>
          </cell>
          <cell r="P1750" t="str">
            <v>C4</v>
          </cell>
          <cell r="Q1750" t="str">
            <v>KE</v>
          </cell>
          <cell r="R1750" t="str">
            <v>CN</v>
          </cell>
          <cell r="S1750" t="str">
            <v>2. 4 TO 9 DAYS</v>
          </cell>
          <cell r="T1750" t="str">
            <v>PENDING DPC</v>
          </cell>
        </row>
        <row r="1751">
          <cell r="A1751" t="str">
            <v>FSCU8992200</v>
          </cell>
          <cell r="B1751">
            <v>40</v>
          </cell>
          <cell r="C1751">
            <v>44064</v>
          </cell>
          <cell r="D1751">
            <v>5</v>
          </cell>
          <cell r="E1751" t="str">
            <v>CHP0123269</v>
          </cell>
          <cell r="F1751" t="str">
            <v>ICDN</v>
          </cell>
          <cell r="G1751" t="str">
            <v>A1A/84/04/2</v>
          </cell>
          <cell r="H1751">
            <v>0</v>
          </cell>
          <cell r="I1751">
            <v>0</v>
          </cell>
          <cell r="J1751">
            <v>0</v>
          </cell>
          <cell r="K1751" t="str">
            <v>Pend</v>
          </cell>
          <cell r="L1751" t="str">
            <v>Pend</v>
          </cell>
          <cell r="M1751" t="str">
            <v>Pend</v>
          </cell>
          <cell r="N1751" t="str">
            <v>Pend</v>
          </cell>
          <cell r="O1751" t="str">
            <v>01 X 40HC CONTAINERS CONTAINING HC116FB POLYPROPYLENE HS CODE  39021000 TOTAL NET WEIGHT  24 750 MT ORDER NO  5100093631 DELIVERY NO  80472753 SHIPMENT NO  490419   PIN NO  1000033361 2ND NOTIFY PARTY  SARA OFFSHORE SERVICES LIMITED  UNIT B  19TH FLOOR YARDLEY COMMERCIAL BUILDING 3 CONNAUGHT ROAD WEST  SHEUNG WAN HONG KONG CARGO IN TRANSIT TO KAMPALA  UGANDA AT CONSIGNEES COST  RISK AND RESPONSIBILITY  CARRIER RESPONSIBILITY CEASES AT PORT OF DISCHARGE  FREIGHT PREPAID 21 DAYS CONTAINER FREE DETENTION AND DEMURRAGE AT POD</v>
          </cell>
          <cell r="P1751" t="str">
            <v>Pend</v>
          </cell>
          <cell r="Q1751" t="str">
            <v>UG</v>
          </cell>
          <cell r="R1751" t="str">
            <v>AE</v>
          </cell>
          <cell r="S1751" t="str">
            <v>2. 4 TO 9 DAYS</v>
          </cell>
          <cell r="T1751" t="str">
            <v>PENDING DECLARATION</v>
          </cell>
        </row>
        <row r="1752">
          <cell r="A1752" t="str">
            <v>PCIU8696718</v>
          </cell>
          <cell r="B1752">
            <v>40</v>
          </cell>
          <cell r="C1752">
            <v>44064</v>
          </cell>
          <cell r="D1752">
            <v>5</v>
          </cell>
          <cell r="E1752" t="str">
            <v>NGSI00338200</v>
          </cell>
          <cell r="F1752" t="str">
            <v>ICDN</v>
          </cell>
          <cell r="G1752" t="str">
            <v>Pend</v>
          </cell>
          <cell r="H1752" t="str">
            <v>2020</v>
          </cell>
          <cell r="I1752" t="str">
            <v>ICD</v>
          </cell>
          <cell r="J1752">
            <v>228463</v>
          </cell>
          <cell r="K1752" t="str">
            <v>RAGSONS KENYA LIMITED</v>
          </cell>
          <cell r="L1752" t="str">
            <v>BURHANI EXPRESS LOGISTICS LIMITED</v>
          </cell>
          <cell r="M1752">
            <v>44063.569502314815</v>
          </cell>
          <cell r="N1752">
            <v>44065.762511574074</v>
          </cell>
          <cell r="O1752" t="str">
            <v>MIX HARDWARE INLAND HAULAGE FROM MOMBASA TO ICD EMBAKASI ON FREIGHT COLLECT BASIS PIN NO   P051242086A</v>
          </cell>
          <cell r="P1752" t="str">
            <v>C4</v>
          </cell>
          <cell r="Q1752" t="str">
            <v>KE</v>
          </cell>
          <cell r="R1752" t="str">
            <v>CN</v>
          </cell>
          <cell r="S1752" t="str">
            <v>2. 4 TO 9 DAYS</v>
          </cell>
          <cell r="T1752" t="str">
            <v>RELEASED BUT IN YARD</v>
          </cell>
        </row>
        <row r="1753">
          <cell r="A1753" t="str">
            <v>APHU7272753</v>
          </cell>
          <cell r="B1753">
            <v>40</v>
          </cell>
          <cell r="C1753">
            <v>44064</v>
          </cell>
          <cell r="D1753">
            <v>5</v>
          </cell>
          <cell r="E1753" t="str">
            <v>204019141</v>
          </cell>
          <cell r="F1753" t="str">
            <v>ICDN</v>
          </cell>
          <cell r="G1753" t="str">
            <v>A1A/66/02/2</v>
          </cell>
          <cell r="H1753">
            <v>0</v>
          </cell>
          <cell r="I1753">
            <v>0</v>
          </cell>
          <cell r="J1753">
            <v>0</v>
          </cell>
          <cell r="K1753" t="str">
            <v>Pend</v>
          </cell>
          <cell r="L1753" t="str">
            <v>Pend</v>
          </cell>
          <cell r="M1753" t="str">
            <v>Pend</v>
          </cell>
          <cell r="N1753" t="str">
            <v>Pend</v>
          </cell>
          <cell r="O1753" t="str">
            <v>SGI ROLLS AS PER INVOICE - 84553000  SIZE BD340MM X BL600MM  STD  C1 C 2 C3  HARDNESS   50-55  SIZE BD385MM X BL600MM  STD  C1 TO C4  HARDNES S   50-55  SIZE BD370MM X BL600MM  STD  C1 TO C4  HARDNESS   50-55  SI ZE BD350MM X BL600MM  STD  C3  C4  HARDNESS   50-55  SIZE BD360MM X BL 600MM STD  C3 C4  HARDNESS   50-55  SIZE BD370MM X BL600MM  STD  C3 C4HARDNESS   50-55  CHILLED ROLLS AS PER INVOICE - 84553000  SIZE BD34 0MM X BL600MM  STD  C4  HARDNESS   65 -75    TOTAL NO OF PACKAGES  20 PKGS  INVOICE  KE 20-21 0010  DATE  01-07-2020  S B  NO  3587920  DATE 03 07 2020  NET WT  11870 KGS    GOODS IN TRANSIT TO UGANDA VIA MOM BASA  KENYA  ON CONSIGNEE RISK   ACCOUNT  CARRIER S RESPONSIBILITY CEASES AT MOMBASA  KENYA ONLY</v>
          </cell>
          <cell r="P1753" t="str">
            <v>Pend</v>
          </cell>
          <cell r="Q1753" t="str">
            <v>UG</v>
          </cell>
          <cell r="R1753" t="str">
            <v>IN</v>
          </cell>
          <cell r="S1753" t="str">
            <v>2. 4 TO 9 DAYS</v>
          </cell>
          <cell r="T1753" t="str">
            <v>PENDING DECLARATION</v>
          </cell>
        </row>
        <row r="1754">
          <cell r="A1754" t="str">
            <v>APZU2118162</v>
          </cell>
          <cell r="B1754">
            <v>20</v>
          </cell>
          <cell r="C1754">
            <v>44064</v>
          </cell>
          <cell r="D1754">
            <v>5</v>
          </cell>
          <cell r="E1754" t="str">
            <v>DXB0506703</v>
          </cell>
          <cell r="F1754" t="str">
            <v>ICDN</v>
          </cell>
          <cell r="G1754" t="str">
            <v>CFS1D</v>
          </cell>
          <cell r="H1754">
            <v>0</v>
          </cell>
          <cell r="I1754">
            <v>0</v>
          </cell>
          <cell r="J1754">
            <v>0</v>
          </cell>
          <cell r="K1754" t="str">
            <v>Pend</v>
          </cell>
          <cell r="L1754" t="str">
            <v>Pend</v>
          </cell>
          <cell r="M1754" t="str">
            <v>Pend</v>
          </cell>
          <cell r="N1754" t="str">
            <v>Pend</v>
          </cell>
          <cell r="O1754" t="str">
            <v>1X20 FCL STC  BASE OIL SN 500  NET WEIGHT  20140 00 KGS 1X20 FCL STC  BASE OIL SN 500  NET WEIGHT  19985 00 KGS 1X20 FCL STC  BASE OIL SN 500  NET WEIGHT  19985 00 KGS PACKING  FLEXI BAGS  TOTAL  3 FLEXI BAGS IN 3 CONTAINER LC NO  1335IMLC21679 DATED 03 07 2020 PROFORMA INVOICE NO PSFZC-1064 DATED 01 07 2020 HS CODE  2710 19 59 00 TOTAL GROSS WEIGHT  60 410 MT TOTAL NET WEIGHT  60 110 MT IDF NO  E2007358463 FREIGHT PREPAID BL WILL BE SWITCHED AT AHMEDABAD GUJARAT 2ND NOTIFY PARTY  THE FEDERAL BANK LTD GROUND FLOOR GOKULESH 2  R C DUTT ROAD  ALKAPURI  VADODARA  GUJARAT 390007 INDIA</v>
          </cell>
          <cell r="P1754" t="str">
            <v>Pend</v>
          </cell>
          <cell r="Q1754" t="str">
            <v>KE</v>
          </cell>
          <cell r="R1754" t="str">
            <v>AE</v>
          </cell>
          <cell r="S1754" t="str">
            <v>2. 4 TO 9 DAYS</v>
          </cell>
          <cell r="T1754" t="str">
            <v>PENDING DECLARATION</v>
          </cell>
        </row>
        <row r="1755">
          <cell r="A1755" t="str">
            <v>SUDU7499020</v>
          </cell>
          <cell r="B1755">
            <v>20</v>
          </cell>
          <cell r="C1755">
            <v>44064</v>
          </cell>
          <cell r="D1755">
            <v>5</v>
          </cell>
          <cell r="E1755" t="str">
            <v>204024097</v>
          </cell>
          <cell r="F1755" t="str">
            <v>ICDN</v>
          </cell>
          <cell r="G1755" t="str">
            <v>CFS1</v>
          </cell>
          <cell r="H1755" t="str">
            <v>2020</v>
          </cell>
          <cell r="I1755" t="str">
            <v>ICD</v>
          </cell>
          <cell r="J1755">
            <v>229978</v>
          </cell>
          <cell r="K1755" t="str">
            <v>KAPA OIL REFINERIES LTD</v>
          </cell>
          <cell r="L1755" t="str">
            <v>VINEP FORWARDERS LTD</v>
          </cell>
          <cell r="M1755" t="str">
            <v>Pend</v>
          </cell>
          <cell r="N1755" t="str">
            <v>Pend</v>
          </cell>
          <cell r="O1755"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755" t="str">
            <v>C4</v>
          </cell>
          <cell r="Q1755" t="str">
            <v>KE</v>
          </cell>
          <cell r="R1755" t="str">
            <v>IN</v>
          </cell>
          <cell r="S1755" t="str">
            <v>2. 4 TO 9 DAYS</v>
          </cell>
          <cell r="T1755" t="str">
            <v>PENDING DPC</v>
          </cell>
        </row>
        <row r="1756">
          <cell r="A1756" t="str">
            <v>MSKU3274839</v>
          </cell>
          <cell r="B1756">
            <v>20</v>
          </cell>
          <cell r="C1756">
            <v>44064</v>
          </cell>
          <cell r="D1756">
            <v>5</v>
          </cell>
          <cell r="E1756" t="str">
            <v>204155197</v>
          </cell>
          <cell r="F1756" t="str">
            <v>ICDN</v>
          </cell>
          <cell r="G1756" t="str">
            <v>FIRE</v>
          </cell>
          <cell r="H1756" t="str">
            <v>2020</v>
          </cell>
          <cell r="I1756" t="str">
            <v>ICD</v>
          </cell>
          <cell r="J1756">
            <v>227306</v>
          </cell>
          <cell r="K1756" t="str">
            <v>CROWN PAINTS KENYA PLC</v>
          </cell>
          <cell r="L1756" t="str">
            <v>REFCO FORWARDERS LTD</v>
          </cell>
          <cell r="M1756">
            <v>44060.717650462961</v>
          </cell>
          <cell r="N1756">
            <v>44064.735081018516</v>
          </cell>
          <cell r="O1756" t="str">
            <v>STYRENE ACRYLIC CO-POLYMER EMULSION  AS PER PROFORMA INVOICE NO  NAL 2 021 008   DT 30 06 2020 CFR MOMBASA  KENYA  INCOTERM 2010   L C NO TF2 019100002 DT  09 07 2020  IDF NO  E2007355401  HS CODE   39061090  NET WT  19200 KGS  INV  NO  LT J 2021 011  DT  21 07 2020  S BILL NO  399 4526 DT  22 07 2020</v>
          </cell>
          <cell r="P1756" t="str">
            <v>C4</v>
          </cell>
          <cell r="Q1756" t="str">
            <v>KE</v>
          </cell>
          <cell r="R1756" t="str">
            <v>IN</v>
          </cell>
          <cell r="S1756" t="str">
            <v>2. 4 TO 9 DAYS</v>
          </cell>
          <cell r="T1756" t="str">
            <v>RELEASED BUT IN YARD</v>
          </cell>
        </row>
        <row r="1757">
          <cell r="A1757" t="str">
            <v>TCLU0726521</v>
          </cell>
          <cell r="B1757">
            <v>20</v>
          </cell>
          <cell r="C1757">
            <v>44064</v>
          </cell>
          <cell r="D1757">
            <v>5</v>
          </cell>
          <cell r="E1757" t="str">
            <v>204024097</v>
          </cell>
          <cell r="F1757" t="str">
            <v>ICDN</v>
          </cell>
          <cell r="G1757" t="str">
            <v>FIRE</v>
          </cell>
          <cell r="H1757" t="str">
            <v>2020</v>
          </cell>
          <cell r="I1757" t="str">
            <v>ICD</v>
          </cell>
          <cell r="J1757">
            <v>229978</v>
          </cell>
          <cell r="K1757" t="str">
            <v>KAPA OIL REFINERIES LTD</v>
          </cell>
          <cell r="L1757" t="str">
            <v>VINEP FORWARDERS LTD</v>
          </cell>
          <cell r="M1757" t="str">
            <v>Pend</v>
          </cell>
          <cell r="N1757" t="str">
            <v>Pend</v>
          </cell>
          <cell r="O1757"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757" t="str">
            <v>C4</v>
          </cell>
          <cell r="Q1757" t="str">
            <v>KE</v>
          </cell>
          <cell r="R1757" t="str">
            <v>IN</v>
          </cell>
          <cell r="S1757" t="str">
            <v>2. 4 TO 9 DAYS</v>
          </cell>
          <cell r="T1757" t="str">
            <v>PENDING DPC</v>
          </cell>
        </row>
        <row r="1758">
          <cell r="A1758" t="str">
            <v>CAIU9674870</v>
          </cell>
          <cell r="B1758">
            <v>40</v>
          </cell>
          <cell r="C1758">
            <v>44064</v>
          </cell>
          <cell r="D1758">
            <v>5</v>
          </cell>
          <cell r="E1758" t="str">
            <v>CHP0123204</v>
          </cell>
          <cell r="F1758" t="str">
            <v>ICDN</v>
          </cell>
          <cell r="G1758" t="str">
            <v>Pend</v>
          </cell>
          <cell r="H1758" t="str">
            <v>2020</v>
          </cell>
          <cell r="I1758" t="str">
            <v>ICD</v>
          </cell>
          <cell r="J1758">
            <v>223689</v>
          </cell>
          <cell r="K1758" t="str">
            <v>NAIROBI PLASTICS LTD</v>
          </cell>
          <cell r="L1758" t="str">
            <v>REFCO FORWARDERS LTD</v>
          </cell>
          <cell r="M1758">
            <v>44046.717523148145</v>
          </cell>
          <cell r="N1758">
            <v>44056.468831018516</v>
          </cell>
          <cell r="O1758" t="str">
            <v>03 X 40HC CONTAINERS CONTAINING BE961MO PROPYLENE COPOLYMERS HS CODE 39023000 TOTAL NET WEIGHT  74 250 MT ORDER NO  5100093378 DELIVERY NO  80472045 SHIPMENT NO  489546   TAX PIN NO  P000611090L FREIGHT PREPAID 21 DAYS CONTAINER FREE DETENTION AND DEMURRAGE AT POD</v>
          </cell>
          <cell r="P1758" t="str">
            <v>C4</v>
          </cell>
          <cell r="Q1758" t="str">
            <v>KE</v>
          </cell>
          <cell r="R1758" t="str">
            <v>AE</v>
          </cell>
          <cell r="S1758" t="str">
            <v>2. 4 TO 9 DAYS</v>
          </cell>
          <cell r="T1758" t="str">
            <v>RELEASED BUT IN YARD</v>
          </cell>
        </row>
        <row r="1759">
          <cell r="A1759" t="str">
            <v>PCIU9044294</v>
          </cell>
          <cell r="B1759">
            <v>40</v>
          </cell>
          <cell r="C1759">
            <v>44064</v>
          </cell>
          <cell r="D1759">
            <v>5</v>
          </cell>
          <cell r="E1759" t="str">
            <v>SHHP00172300</v>
          </cell>
          <cell r="F1759" t="str">
            <v>ICDN</v>
          </cell>
          <cell r="G1759" t="str">
            <v>A2C/36/03/2</v>
          </cell>
          <cell r="H1759" t="str">
            <v>2020</v>
          </cell>
          <cell r="I1759" t="str">
            <v>ICD</v>
          </cell>
          <cell r="J1759">
            <v>229258</v>
          </cell>
          <cell r="K1759" t="str">
            <v>SUNTECH POWER LIMITED</v>
          </cell>
          <cell r="L1759" t="str">
            <v>ADROIT LOGISTICS LIMITED</v>
          </cell>
          <cell r="M1759">
            <v>44068.648923611108</v>
          </cell>
          <cell r="N1759" t="str">
            <v>Pend</v>
          </cell>
          <cell r="O1759" t="str">
            <v>SOLAR WATER HEATER PIN NO   P051367724H EMAIL  INFO SUNTECH CO KE MP  0725 77 66 79</v>
          </cell>
          <cell r="P1759" t="str">
            <v>C4</v>
          </cell>
          <cell r="Q1759" t="str">
            <v>KE</v>
          </cell>
          <cell r="R1759" t="str">
            <v>CN</v>
          </cell>
          <cell r="S1759" t="str">
            <v>2. 4 TO 9 DAYS</v>
          </cell>
          <cell r="T1759" t="str">
            <v>RELEASE PROCESS</v>
          </cell>
        </row>
        <row r="1760">
          <cell r="A1760" t="str">
            <v>MSKU2466040</v>
          </cell>
          <cell r="B1760">
            <v>20</v>
          </cell>
          <cell r="C1760">
            <v>44064</v>
          </cell>
          <cell r="D1760">
            <v>5</v>
          </cell>
          <cell r="E1760" t="str">
            <v>204024097</v>
          </cell>
          <cell r="F1760" t="str">
            <v>ICDN</v>
          </cell>
          <cell r="G1760" t="str">
            <v>CFS1</v>
          </cell>
          <cell r="H1760" t="str">
            <v>2020</v>
          </cell>
          <cell r="I1760" t="str">
            <v>ICD</v>
          </cell>
          <cell r="J1760">
            <v>229978</v>
          </cell>
          <cell r="K1760" t="str">
            <v>KAPA OIL REFINERIES LTD</v>
          </cell>
          <cell r="L1760" t="str">
            <v>VINEP FORWARDERS LTD</v>
          </cell>
          <cell r="M1760" t="str">
            <v>Pend</v>
          </cell>
          <cell r="N1760" t="str">
            <v>Pend</v>
          </cell>
          <cell r="O1760"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1760" t="str">
            <v>C4</v>
          </cell>
          <cell r="Q1760" t="str">
            <v>KE</v>
          </cell>
          <cell r="R1760" t="str">
            <v>IN</v>
          </cell>
          <cell r="S1760" t="str">
            <v>2. 4 TO 9 DAYS</v>
          </cell>
          <cell r="T1760" t="str">
            <v>PENDING DPC</v>
          </cell>
        </row>
        <row r="1761">
          <cell r="A1761" t="str">
            <v>MSKU3455170</v>
          </cell>
          <cell r="B1761">
            <v>20</v>
          </cell>
          <cell r="C1761">
            <v>44064</v>
          </cell>
          <cell r="D1761">
            <v>5</v>
          </cell>
          <cell r="E1761" t="str">
            <v>203967125</v>
          </cell>
          <cell r="F1761" t="str">
            <v>ICDN</v>
          </cell>
          <cell r="G1761" t="str">
            <v>CFS1</v>
          </cell>
          <cell r="H1761" t="str">
            <v>2020</v>
          </cell>
          <cell r="I1761" t="str">
            <v>ICD</v>
          </cell>
          <cell r="J1761">
            <v>227308</v>
          </cell>
          <cell r="K1761" t="str">
            <v>CROWN PAINTS KENYA PLC</v>
          </cell>
          <cell r="L1761" t="str">
            <v>REFCO FORWARDERS LTD</v>
          </cell>
          <cell r="M1761">
            <v>44060.733055555553</v>
          </cell>
          <cell r="N1761">
            <v>44064.770509259259</v>
          </cell>
          <cell r="O1761" t="str">
            <v>ACRYLIC CO-POLYMER EMULSION  AS PER PROFORMA INVOICE NO  NAL 2021 007 DT 29 06 2020 CFR MOMBASA  KENYA  INCOTERM 2010   L C NO  TF20191000 04 09 07 2020   IDF NO  E2007355435  HS CODE   39061090  NET WT   1920 0 KGS  INV  NO  LT J 2021 010  DT  21 07 2020  S BILL NO  3993647 DT  22 07 2020</v>
          </cell>
          <cell r="P1761" t="str">
            <v>C4</v>
          </cell>
          <cell r="Q1761" t="str">
            <v>KE</v>
          </cell>
          <cell r="R1761" t="str">
            <v>IN</v>
          </cell>
          <cell r="S1761" t="str">
            <v>2. 4 TO 9 DAYS</v>
          </cell>
          <cell r="T1761" t="str">
            <v>RELEASED BUT IN YARD</v>
          </cell>
        </row>
        <row r="1762">
          <cell r="A1762" t="str">
            <v>GESU3550690</v>
          </cell>
          <cell r="B1762">
            <v>20</v>
          </cell>
          <cell r="C1762">
            <v>44064</v>
          </cell>
          <cell r="D1762">
            <v>5</v>
          </cell>
          <cell r="E1762" t="str">
            <v>HLCUALY200722178</v>
          </cell>
          <cell r="F1762" t="str">
            <v>ICDN</v>
          </cell>
          <cell r="G1762" t="str">
            <v>A2B/21/05/1</v>
          </cell>
          <cell r="H1762">
            <v>0</v>
          </cell>
          <cell r="I1762">
            <v>0</v>
          </cell>
          <cell r="J1762">
            <v>0</v>
          </cell>
          <cell r="K1762" t="str">
            <v>Pend</v>
          </cell>
          <cell r="L1762" t="str">
            <v>Pend</v>
          </cell>
          <cell r="M1762" t="str">
            <v>Pend</v>
          </cell>
          <cell r="N1762" t="str">
            <v>Pend</v>
          </cell>
          <cell r="O1762" t="str">
            <v>SUPPLY OF VARIOUS ELECTRIC CABLES AND ACCESSORIES CFR MOMBASA AS PER PROFORMA INVOICE NUMBER PROFORMA INV 20041005 DATED  HS CODE  85 36 70</v>
          </cell>
          <cell r="P1762" t="str">
            <v>Pend</v>
          </cell>
          <cell r="Q1762" t="str">
            <v>KE</v>
          </cell>
          <cell r="R1762" t="str">
            <v>EG</v>
          </cell>
          <cell r="S1762" t="str">
            <v>2. 4 TO 9 DAYS</v>
          </cell>
          <cell r="T1762" t="str">
            <v>PENDING DECLARATION</v>
          </cell>
        </row>
        <row r="1763">
          <cell r="A1763" t="str">
            <v>MRKU9525971</v>
          </cell>
          <cell r="B1763">
            <v>20</v>
          </cell>
          <cell r="C1763">
            <v>44064</v>
          </cell>
          <cell r="D1763">
            <v>5</v>
          </cell>
          <cell r="E1763" t="str">
            <v>203719436</v>
          </cell>
          <cell r="F1763" t="str">
            <v>ICDN</v>
          </cell>
          <cell r="G1763" t="str">
            <v>A2B/21/05/1</v>
          </cell>
          <cell r="H1763" t="str">
            <v>2020</v>
          </cell>
          <cell r="I1763" t="str">
            <v>ICD</v>
          </cell>
          <cell r="J1763">
            <v>228184</v>
          </cell>
          <cell r="K1763" t="str">
            <v>SAFARICOM LIMITED</v>
          </cell>
          <cell r="L1763" t="str">
            <v>ACCELER GLOBAL LOGISTICS LIMITED</v>
          </cell>
          <cell r="M1763">
            <v>44062.530300925922</v>
          </cell>
          <cell r="N1763">
            <v>44068.650104166663</v>
          </cell>
          <cell r="O1763" t="str">
            <v>TELECOM EQUIPMENT    INTRANSIT TO ICD EMBAKASI NAIROBI</v>
          </cell>
          <cell r="P1763" t="str">
            <v>C4</v>
          </cell>
          <cell r="Q1763" t="str">
            <v>KE</v>
          </cell>
          <cell r="R1763" t="str">
            <v>SE</v>
          </cell>
          <cell r="S1763" t="str">
            <v>2. 4 TO 9 DAYS</v>
          </cell>
          <cell r="T1763" t="str">
            <v>RELEASED BUT IN YARD</v>
          </cell>
        </row>
        <row r="1764">
          <cell r="A1764" t="str">
            <v>APZU3394252</v>
          </cell>
          <cell r="B1764">
            <v>20</v>
          </cell>
          <cell r="C1764">
            <v>44064</v>
          </cell>
          <cell r="D1764">
            <v>5</v>
          </cell>
          <cell r="E1764" t="str">
            <v>FSH0203340</v>
          </cell>
          <cell r="F1764" t="str">
            <v>ICDN</v>
          </cell>
          <cell r="G1764" t="str">
            <v>CFS1A</v>
          </cell>
          <cell r="H1764" t="str">
            <v>2020</v>
          </cell>
          <cell r="I1764" t="str">
            <v>ICD</v>
          </cell>
          <cell r="J1764">
            <v>226857</v>
          </cell>
          <cell r="K1764" t="str">
            <v>TILE AND CARPET CENTRE LIMITED</v>
          </cell>
          <cell r="L1764" t="str">
            <v>INDUS LOGISTICS LIMITED</v>
          </cell>
          <cell r="M1764">
            <v>44057.716168981482</v>
          </cell>
          <cell r="N1764" t="str">
            <v>Pend</v>
          </cell>
          <cell r="O1764" t="str">
            <v>PORCELAIN TILES HS CODE 69072290   EMAIL  SAMUELG-TILECENTRE COM FREIGHT PREPAID</v>
          </cell>
          <cell r="P1764" t="str">
            <v>C4</v>
          </cell>
          <cell r="Q1764" t="str">
            <v>KE</v>
          </cell>
          <cell r="R1764" t="str">
            <v>CN</v>
          </cell>
          <cell r="S1764" t="str">
            <v>2. 4 TO 9 DAYS</v>
          </cell>
          <cell r="T1764" t="str">
            <v>RELEASE PROCESS</v>
          </cell>
        </row>
        <row r="1765">
          <cell r="A1765" t="str">
            <v>BSIU8013399</v>
          </cell>
          <cell r="B1765">
            <v>40</v>
          </cell>
          <cell r="C1765">
            <v>44064</v>
          </cell>
          <cell r="D1765">
            <v>5</v>
          </cell>
          <cell r="E1765" t="str">
            <v>HUUG00081600</v>
          </cell>
          <cell r="F1765" t="str">
            <v>ICDN</v>
          </cell>
          <cell r="G1765" t="str">
            <v>A1D/76/03/2</v>
          </cell>
          <cell r="H1765" t="str">
            <v>2020</v>
          </cell>
          <cell r="I1765" t="str">
            <v>ICD</v>
          </cell>
          <cell r="J1765">
            <v>229476</v>
          </cell>
          <cell r="K1765" t="str">
            <v>LED POWER TECHNOLOGIES E A LIMITED</v>
          </cell>
          <cell r="L1765" t="str">
            <v>TREASURE CARGO SERVICES LIMITED</v>
          </cell>
          <cell r="M1765" t="str">
            <v>Pend</v>
          </cell>
          <cell r="N1765" t="str">
            <v>Pend</v>
          </cell>
          <cell r="O1765" t="str">
            <v>LED STREET LIGHT LED FLOODLIGHT  LED PANEL LIGHT LED TUBE LIGHT  LED HOUSING ALUMINUM ALLOY SCAFFOLDING  LED SPOT LIGHT LED DRIVER NETWORK CABLE SHENZHEN CHINA 254 786 747 893 FREIGHT PREPAID FUEL SURCHARGE WILL BE COLLECTED FROM THE CONSIG   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P1765" t="str">
            <v>C4</v>
          </cell>
          <cell r="Q1765" t="str">
            <v>KE</v>
          </cell>
          <cell r="R1765" t="str">
            <v>CN</v>
          </cell>
          <cell r="S1765" t="str">
            <v>2. 4 TO 9 DAYS</v>
          </cell>
          <cell r="T1765" t="str">
            <v>PENDING DPC</v>
          </cell>
        </row>
        <row r="1766">
          <cell r="A1766" t="str">
            <v>PCIU1990989</v>
          </cell>
          <cell r="B1766">
            <v>20</v>
          </cell>
          <cell r="C1766">
            <v>44064</v>
          </cell>
          <cell r="D1766">
            <v>5</v>
          </cell>
          <cell r="E1766" t="str">
            <v>SEL000198100</v>
          </cell>
          <cell r="F1766" t="str">
            <v>ICDN</v>
          </cell>
          <cell r="G1766" t="str">
            <v>TEMP</v>
          </cell>
          <cell r="H1766">
            <v>0</v>
          </cell>
          <cell r="I1766">
            <v>0</v>
          </cell>
          <cell r="J1766">
            <v>0</v>
          </cell>
          <cell r="K1766" t="str">
            <v>Pend</v>
          </cell>
          <cell r="L1766" t="str">
            <v>Pend</v>
          </cell>
          <cell r="M1766" t="str">
            <v>Pend</v>
          </cell>
          <cell r="N1766" t="str">
            <v>Pend</v>
          </cell>
          <cell r="O1766" t="str">
            <v>POLYOL Y1537 CARGO IN TRANSIT TO ICD NAIROBI ON CONSIGNEES RISK AND ACCOUNT   CARGO IN TRANSIT TO ICD NAIROBI VIA MOMBASA  KENYA ON CNEE  S OWN ARRANGEMENT COST   RISK   LINES  S RESPONSIBILITY CEASES AT MOMBASA PORT ONLY  21 DAYS DETENTI   ON   DEMURRAGE FREE TIME</v>
          </cell>
          <cell r="P1766" t="str">
            <v>Pend</v>
          </cell>
          <cell r="Q1766" t="str">
            <v>KE</v>
          </cell>
          <cell r="R1766" t="str">
            <v>KR</v>
          </cell>
          <cell r="S1766" t="str">
            <v>2. 4 TO 9 DAYS</v>
          </cell>
          <cell r="T1766" t="str">
            <v>PENDING DECLARATION</v>
          </cell>
        </row>
        <row r="1767">
          <cell r="A1767" t="str">
            <v>ECMU1554200</v>
          </cell>
          <cell r="B1767">
            <v>20</v>
          </cell>
          <cell r="C1767">
            <v>44064</v>
          </cell>
          <cell r="D1767">
            <v>5</v>
          </cell>
          <cell r="E1767" t="str">
            <v>711061367</v>
          </cell>
          <cell r="F1767" t="str">
            <v>ICDN</v>
          </cell>
          <cell r="G1767" t="str">
            <v>FIRE</v>
          </cell>
          <cell r="H1767" t="str">
            <v>2020</v>
          </cell>
          <cell r="I1767" t="str">
            <v>ICD</v>
          </cell>
          <cell r="J1767">
            <v>229565</v>
          </cell>
          <cell r="K1767" t="str">
            <v>INTERNATL CRUSHER SOLUTIONS EA LTD,</v>
          </cell>
          <cell r="L1767" t="str">
            <v>BOLLORE TRANSPORT AND LOGISTICS KENYA LI</v>
          </cell>
          <cell r="M1767" t="str">
            <v>Pend</v>
          </cell>
          <cell r="N1767" t="str">
            <v>Pend</v>
          </cell>
          <cell r="O1767" t="str">
            <v>USED HAZEMAG APK 1013 C W ACCESSORIES   ATTACHMENTS   NEW CRUSHER JAWS TOCK WEAR PART   C W ACCESSORIES   ATTACHMENTS   HS CODE   847420   84 2790       SEAL NUMBERS  9577172    INTRANSIT TO ICD EMBAKASI NAIROBI</v>
          </cell>
          <cell r="P1767" t="str">
            <v>C4</v>
          </cell>
          <cell r="Q1767" t="str">
            <v>KE</v>
          </cell>
          <cell r="R1767" t="str">
            <v>GB</v>
          </cell>
          <cell r="S1767" t="str">
            <v>2. 4 TO 9 DAYS</v>
          </cell>
          <cell r="T1767" t="str">
            <v>PENDING DPC</v>
          </cell>
        </row>
        <row r="1768">
          <cell r="A1768" t="str">
            <v>OOCU6526040</v>
          </cell>
          <cell r="B1768">
            <v>40</v>
          </cell>
          <cell r="C1768">
            <v>44064</v>
          </cell>
          <cell r="D1768">
            <v>5</v>
          </cell>
          <cell r="E1768" t="str">
            <v>OOLU4108438180</v>
          </cell>
          <cell r="F1768" t="str">
            <v>ICDN</v>
          </cell>
          <cell r="G1768" t="str">
            <v>M0B/37/03/1</v>
          </cell>
          <cell r="H1768">
            <v>0</v>
          </cell>
          <cell r="I1768">
            <v>0</v>
          </cell>
          <cell r="J1768">
            <v>0</v>
          </cell>
          <cell r="K1768" t="str">
            <v>Pend</v>
          </cell>
          <cell r="L1768" t="str">
            <v>Pend</v>
          </cell>
          <cell r="M1768" t="str">
            <v>Pend</v>
          </cell>
          <cell r="N1768" t="str">
            <v>Pend</v>
          </cell>
          <cell r="O1768" t="str">
            <v>MACHINES AND ACCESSORIES IDF NUMBER  NO E2005329699 PLACE OF FINAL DELIVERY  ICD  EMBAKASI</v>
          </cell>
          <cell r="P1768" t="str">
            <v>Pend</v>
          </cell>
          <cell r="Q1768" t="str">
            <v>KE</v>
          </cell>
          <cell r="R1768" t="str">
            <v>CN</v>
          </cell>
          <cell r="S1768" t="str">
            <v>2. 4 TO 9 DAYS</v>
          </cell>
          <cell r="T1768" t="str">
            <v>PENDING DECLARATION</v>
          </cell>
        </row>
        <row r="1769">
          <cell r="A1769" t="str">
            <v>MSKU5592891</v>
          </cell>
          <cell r="B1769">
            <v>20</v>
          </cell>
          <cell r="C1769">
            <v>44064</v>
          </cell>
          <cell r="D1769">
            <v>5</v>
          </cell>
          <cell r="E1769" t="str">
            <v>ROT014088</v>
          </cell>
          <cell r="F1769" t="str">
            <v>ICDN</v>
          </cell>
          <cell r="G1769" t="str">
            <v>FIRE</v>
          </cell>
          <cell r="H1769" t="str">
            <v>2020</v>
          </cell>
          <cell r="I1769" t="str">
            <v>ICD</v>
          </cell>
          <cell r="J1769">
            <v>227402</v>
          </cell>
          <cell r="K1769" t="str">
            <v>HEINEKEN EAST AFRICA IMPORT COMPANY LIMI</v>
          </cell>
          <cell r="L1769" t="str">
            <v>BOLLORE TRANSPORT AND LOGISTICS KENYA LI</v>
          </cell>
          <cell r="M1769">
            <v>44061.523148148146</v>
          </cell>
          <cell r="N1769" t="str">
            <v>Pend</v>
          </cell>
          <cell r="O1769" t="str">
            <v>MRKU 779147-9  1536 PUS 19661 000 KGM 29 180 MTQ    4X6 50 CL CANS HEI NEKEN LAGER BEER    MSKU 559289-1  1536 PUS 19661 000 KGM 29 180 MTQ 4X6 50 CL CANS HEINEKEN LAGER BEER    SUDU 768100-8  1536 PUS 19661  000 KGM 29 180 MTQ    4X6 50 CL CANS HEINEKEN LAGER BEER    HS CODE 2 20300     INTRANSIT TO ICD EMBAKASI NAIROBI</v>
          </cell>
          <cell r="P1769" t="str">
            <v>C4</v>
          </cell>
          <cell r="Q1769" t="str">
            <v>KE</v>
          </cell>
          <cell r="R1769" t="str">
            <v>NL</v>
          </cell>
          <cell r="S1769" t="str">
            <v>2. 4 TO 9 DAYS</v>
          </cell>
          <cell r="T1769" t="str">
            <v>RELEASE PROCESS</v>
          </cell>
        </row>
        <row r="1770">
          <cell r="A1770" t="str">
            <v>MRKU8298934</v>
          </cell>
          <cell r="B1770">
            <v>20</v>
          </cell>
          <cell r="C1770">
            <v>44064</v>
          </cell>
          <cell r="D1770">
            <v>5</v>
          </cell>
          <cell r="E1770" t="str">
            <v>203607909</v>
          </cell>
          <cell r="F1770" t="str">
            <v>ICDN</v>
          </cell>
          <cell r="G1770" t="str">
            <v>FIRE</v>
          </cell>
          <cell r="H1770" t="str">
            <v>2020</v>
          </cell>
          <cell r="I1770" t="str">
            <v>ICD</v>
          </cell>
          <cell r="J1770">
            <v>224548</v>
          </cell>
          <cell r="K1770" t="str">
            <v>MARS WRIGLEY CONFECTIONERY KENYA LTD</v>
          </cell>
          <cell r="L1770" t="str">
            <v>KATE FREIGHT AND TRAVEL LTD</v>
          </cell>
          <cell r="M1770">
            <v>44047.755335648151</v>
          </cell>
          <cell r="N1770" t="str">
            <v>Pend</v>
          </cell>
          <cell r="O1770" t="str">
            <v>FIL ATOCAL  ITEM CODE   300017  600 X 25 KILO BAGS  PACKED ONTO 15 X 1 000 KG PALLETS  CFR MOMBASA    SHIPPING MARKS  MARS WRIGLEY CONFECTION ERY KENYA LTD  FIL ATOCAL  ORDER NO   4502895390  BATCH NO   W0C5232 ITEM NO   300017  1000 KILOS NET  1033 KILOS GROSS      INTRANSIT TO I CD EMBAKASI NAIROBI</v>
          </cell>
          <cell r="P1770" t="str">
            <v>C4</v>
          </cell>
          <cell r="Q1770" t="str">
            <v>KE</v>
          </cell>
          <cell r="R1770" t="str">
            <v>GB</v>
          </cell>
          <cell r="S1770" t="str">
            <v>2. 4 TO 9 DAYS</v>
          </cell>
          <cell r="T1770" t="str">
            <v>RELEASE PROCESS</v>
          </cell>
        </row>
        <row r="1771">
          <cell r="A1771" t="str">
            <v>TRHU2597147</v>
          </cell>
          <cell r="B1771">
            <v>20</v>
          </cell>
          <cell r="C1771">
            <v>44064</v>
          </cell>
          <cell r="D1771">
            <v>5</v>
          </cell>
          <cell r="E1771" t="str">
            <v>COSU6268788820</v>
          </cell>
          <cell r="F1771" t="str">
            <v>ICDN</v>
          </cell>
          <cell r="G1771" t="str">
            <v>FIRE</v>
          </cell>
          <cell r="H1771" t="str">
            <v>2020</v>
          </cell>
          <cell r="I1771" t="str">
            <v>ICD</v>
          </cell>
          <cell r="J1771">
            <v>226763</v>
          </cell>
          <cell r="K1771" t="str">
            <v>BURHANI FIFTY TWO STORE LIMITED</v>
          </cell>
          <cell r="L1771" t="str">
            <v>CARMEL MOUNT FREIGHT LOGISTICS K LIMITED</v>
          </cell>
          <cell r="M1771" t="str">
            <v>Pend</v>
          </cell>
          <cell r="N1771" t="str">
            <v>Pend</v>
          </cell>
          <cell r="O1771" t="str">
            <v>4MM BRONZE REFLECTIVE GLASS 5MM BRONZE REFLECTIVE GLASS 4MM DARK BLUE REFLECTIVE GLASS 5MM DARK BLUE REFLECTIVE GLASS  4MM DARK BLUE FLOAT GLASS   IDF NO  E2006354409   PLACE OF DELIVERY ICDE</v>
          </cell>
          <cell r="P1771" t="str">
            <v>C4</v>
          </cell>
          <cell r="Q1771" t="str">
            <v>KE</v>
          </cell>
          <cell r="R1771" t="str">
            <v>CN</v>
          </cell>
          <cell r="S1771" t="str">
            <v>2. 4 TO 9 DAYS</v>
          </cell>
          <cell r="T1771" t="str">
            <v>PENDING DPC</v>
          </cell>
        </row>
        <row r="1772">
          <cell r="A1772" t="str">
            <v>MSKU5510825</v>
          </cell>
          <cell r="B1772">
            <v>20</v>
          </cell>
          <cell r="C1772">
            <v>44064</v>
          </cell>
          <cell r="D1772">
            <v>5</v>
          </cell>
          <cell r="E1772" t="str">
            <v>204020765</v>
          </cell>
          <cell r="F1772" t="str">
            <v>ICDN</v>
          </cell>
          <cell r="G1772" t="str">
            <v>FIRE</v>
          </cell>
          <cell r="H1772">
            <v>0</v>
          </cell>
          <cell r="I1772">
            <v>0</v>
          </cell>
          <cell r="J1772">
            <v>0</v>
          </cell>
          <cell r="K1772" t="str">
            <v>Pend</v>
          </cell>
          <cell r="L1772" t="str">
            <v>Pend</v>
          </cell>
          <cell r="M1772" t="str">
            <v>Pend</v>
          </cell>
          <cell r="N1772" t="str">
            <v>Pend</v>
          </cell>
          <cell r="O1772" t="str">
            <v>1000 CARTONS SIGNAL THPST CAVITY FGHTR AFR 2N1 48X150G    TOTAL CARTON S   1000  INVOICE     3649189627  TOTAL  G W  8 807 000 KGS  TOTAL N W 7 200 000 KGS    INTRANSIT TO ICD EMBAKASI NAIROBI</v>
          </cell>
          <cell r="P1772" t="str">
            <v>Pend</v>
          </cell>
          <cell r="Q1772" t="str">
            <v>KE</v>
          </cell>
          <cell r="R1772" t="str">
            <v>EG</v>
          </cell>
          <cell r="S1772" t="str">
            <v>2. 4 TO 9 DAYS</v>
          </cell>
          <cell r="T1772" t="str">
            <v>PENDING DECLARATION</v>
          </cell>
        </row>
        <row r="1773">
          <cell r="A1773" t="str">
            <v>TRHU3250511</v>
          </cell>
          <cell r="B1773">
            <v>20</v>
          </cell>
          <cell r="C1773">
            <v>44064</v>
          </cell>
          <cell r="D1773">
            <v>5</v>
          </cell>
          <cell r="E1773" t="str">
            <v>HUA000257700</v>
          </cell>
          <cell r="F1773" t="str">
            <v>ICDN</v>
          </cell>
          <cell r="G1773" t="str">
            <v>SHED1</v>
          </cell>
          <cell r="H1773" t="str">
            <v>2020</v>
          </cell>
          <cell r="I1773" t="str">
            <v>ICD</v>
          </cell>
          <cell r="J1773">
            <v>226635</v>
          </cell>
          <cell r="K1773" t="str">
            <v>OPEN HIRE LIMITED</v>
          </cell>
          <cell r="L1773" t="str">
            <v>FREIGHT POWER LOGISTICS LIMITED</v>
          </cell>
          <cell r="M1773" t="str">
            <v>Pend</v>
          </cell>
          <cell r="N1773" t="str">
            <v>Pend</v>
          </cell>
          <cell r="O1773" t="str">
            <v>KITCHEN CABINET HS CODE  9403400000 WARDROBE HS CODE  9403500000 OVEN HS CODE  8417200000 COOKER HS CODE  73211100 WINDOWS HS CODE  7610100000 CARBONIZATION FURNACE HS CODE  8417800000   TAX REFERENCE  61303644 FREIGHT PREPAID FUEL SURCHARG   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P1773" t="str">
            <v>C4</v>
          </cell>
          <cell r="Q1773" t="str">
            <v>KE</v>
          </cell>
          <cell r="R1773" t="str">
            <v>CN</v>
          </cell>
          <cell r="S1773" t="str">
            <v>2. 4 TO 9 DAYS</v>
          </cell>
          <cell r="T1773" t="str">
            <v>PENDING DPC</v>
          </cell>
        </row>
        <row r="1774">
          <cell r="A1774" t="str">
            <v>SUDU7807138</v>
          </cell>
          <cell r="B1774">
            <v>20</v>
          </cell>
          <cell r="C1774">
            <v>44064</v>
          </cell>
          <cell r="D1774">
            <v>5</v>
          </cell>
          <cell r="E1774" t="str">
            <v>204198959</v>
          </cell>
          <cell r="F1774" t="str">
            <v>ICDN</v>
          </cell>
          <cell r="G1774" t="str">
            <v>CFS1</v>
          </cell>
          <cell r="H1774" t="str">
            <v>2020</v>
          </cell>
          <cell r="I1774" t="str">
            <v>ICD</v>
          </cell>
          <cell r="J1774">
            <v>228163</v>
          </cell>
          <cell r="K1774" t="str">
            <v>DIAMOND TRUST BANK K LTD C/O GLOBE PHARM</v>
          </cell>
          <cell r="L1774" t="str">
            <v>ACCELER GLOBAL LOGISTICS LIMITED</v>
          </cell>
          <cell r="M1774">
            <v>44062.732418981483</v>
          </cell>
          <cell r="N1774" t="str">
            <v>Pend</v>
          </cell>
          <cell r="O1774" t="str">
            <v>SAID TO CONTAIN  1X20 FT PART CONTAINER  TOTAL NO OF CTN 190 NOS  PHAR MACEUTICALS PRODUCT  DETAILS FOR INV NO  537A DATE  21 07 2020  FORM E    HMB-2020-0000090127 DATE  20 07 2020  DOCUMENTARY CREDIT NUMBER  K HBIMPLC 289 20  DATE OF ISSUE 200706 AMENDED ON 20 07 2020  IDF NO  20 NBOIM003744024  CARTONS 109 NO S           GR WEIGHT  1407 00 KGS   NET WEIGHT 1298 00 KGS  DETAILS FOR INV NO  537B DATE  21 07 2020  FORM E    HMB-2020-0000090102 DATE  20 07 2020  DOCUMENTARY CREDIT NUMBER KHBIMPLC 310 20  DATE OF ISSUE 200715 AMENDED ON 20 07 2020  IDF NO  2 0NBOIM004810003  CARTONS 81 NO S  GR WEIGHT 562 50 KGS   NET WEIGHT 48 1 50 KGS  EXPORT REG  W-053339  HS CODE   30049000  TOTAL NET WEIGHT 1779 50 KGS  APPLICABLE FREE TIME 9 DAYS COMBINED DETENTION   DEMURRAGE   AT  PORT OF D  ISCHARGE   PLACE OF DELIVERY    IN TRANSIT TO  ICD  E MBAKASI NAIROBI   FREIGHT COLLECT                                    M ARKS   NO   GLOBE PHARMACY LTD NAIROBI-KENYA  INV NO 537A  01-101 COMM ERCIAL   102</v>
          </cell>
          <cell r="P1774" t="str">
            <v>C4</v>
          </cell>
          <cell r="Q1774" t="str">
            <v>KE</v>
          </cell>
          <cell r="R1774" t="str">
            <v>PK</v>
          </cell>
          <cell r="S1774" t="str">
            <v>2. 4 TO 9 DAYS</v>
          </cell>
          <cell r="T1774" t="str">
            <v>RELEASE PROCESS</v>
          </cell>
        </row>
        <row r="1775">
          <cell r="A1775" t="str">
            <v>TCLU6811770</v>
          </cell>
          <cell r="B1775">
            <v>20</v>
          </cell>
          <cell r="C1775">
            <v>44064</v>
          </cell>
          <cell r="D1775">
            <v>5</v>
          </cell>
          <cell r="E1775" t="str">
            <v>COSU6270769070</v>
          </cell>
          <cell r="F1775" t="str">
            <v>ICDN</v>
          </cell>
          <cell r="G1775" t="str">
            <v>FIRE</v>
          </cell>
          <cell r="H1775" t="str">
            <v>2020</v>
          </cell>
          <cell r="I1775" t="str">
            <v>ICD</v>
          </cell>
          <cell r="J1775">
            <v>228953</v>
          </cell>
          <cell r="K1775" t="str">
            <v>KENYA POWER AND LIGHTING COMPANY LTD</v>
          </cell>
          <cell r="L1775" t="str">
            <v>DHL GLOBAL FORWARDING KENYA LIMITED</v>
          </cell>
          <cell r="M1775" t="str">
            <v>Pend</v>
          </cell>
          <cell r="N1775" t="str">
            <v>Pend</v>
          </cell>
          <cell r="O1775" t="str">
            <v>PLANT AND MANDATORY SPARES  SUPPLIED FROM CHINA UNDER   CONTRACT NO  KP1 6A 1 PT 13 16 A58     DESIGN  SUPPLY INSTALLATION AND COMMISSIONING OF ADVANCE   METERING INFRASTRUCTURE  AMI   SYSTEM TO SUPPORT REVENUE    RECOVERY AND PROTECTION  PROGRAM   AS PER PROFORMA INVOICE  NO ZTE2019101702    DATED 20 01 2020   LC REFERENCE NO TF2007200012   IDF NUMBER E2001284866   FREIGHT PREPAID  DA2007210188 PLACE OF FINAL  DESTINATION DELIVERY  CARGO INTRANSIT TO KPLC   PROJECT SITES  VIA ICD   EMBAKASI KEEMK UNDER THE CONSIGNEE S RISK AND ACCOUNT</v>
          </cell>
          <cell r="P1775" t="str">
            <v>C4</v>
          </cell>
          <cell r="Q1775" t="str">
            <v>KE</v>
          </cell>
          <cell r="R1775" t="str">
            <v>CN</v>
          </cell>
          <cell r="S1775" t="str">
            <v>2. 4 TO 9 DAYS</v>
          </cell>
          <cell r="T1775" t="str">
            <v>PENDING DPC</v>
          </cell>
        </row>
        <row r="1776">
          <cell r="A1776" t="str">
            <v>CSNU1950100</v>
          </cell>
          <cell r="B1776">
            <v>20</v>
          </cell>
          <cell r="C1776">
            <v>44064</v>
          </cell>
          <cell r="D1776">
            <v>5</v>
          </cell>
          <cell r="E1776" t="str">
            <v>COSU6270082610W</v>
          </cell>
          <cell r="F1776" t="str">
            <v>ICDN</v>
          </cell>
          <cell r="G1776" t="str">
            <v>FIRE</v>
          </cell>
          <cell r="H1776" t="str">
            <v>2020</v>
          </cell>
          <cell r="I1776" t="str">
            <v>ICD</v>
          </cell>
          <cell r="J1776">
            <v>226803</v>
          </cell>
          <cell r="K1776" t="str">
            <v>SUNCULTURE KENYA LIMITED</v>
          </cell>
          <cell r="L1776" t="str">
            <v>UNION GREEN LOGISTICS LIMITED</v>
          </cell>
          <cell r="M1776">
            <v>44056.891562500001</v>
          </cell>
          <cell r="N1776" t="str">
            <v>Pend</v>
          </cell>
          <cell r="O1776" t="str">
            <v>SPRINKLER IRRIGATION KIT  FAX 0532-80668796   JOSHUA MEROKA ACCOUNTS SUNCULTURE COM      EMAIL     CS GLOBEFLIGHT CO KE  TEL  +254729341277 PLACE OF DELIVERY PORT CLEARANCE</v>
          </cell>
          <cell r="P1776" t="str">
            <v>C4</v>
          </cell>
          <cell r="Q1776" t="str">
            <v>KE</v>
          </cell>
          <cell r="R1776" t="str">
            <v>CN</v>
          </cell>
          <cell r="S1776" t="str">
            <v>2. 4 TO 9 DAYS</v>
          </cell>
          <cell r="T1776" t="str">
            <v>RELEASE PROCESS</v>
          </cell>
        </row>
        <row r="1777">
          <cell r="A1777" t="str">
            <v>UETU2386260</v>
          </cell>
          <cell r="B1777">
            <v>20</v>
          </cell>
          <cell r="C1777">
            <v>44064</v>
          </cell>
          <cell r="D1777">
            <v>5</v>
          </cell>
          <cell r="E1777" t="str">
            <v>COSU6270345300</v>
          </cell>
          <cell r="F1777" t="str">
            <v>ICDN</v>
          </cell>
          <cell r="G1777" t="str">
            <v>SHED1</v>
          </cell>
          <cell r="H1777" t="str">
            <v>2020</v>
          </cell>
          <cell r="I1777" t="str">
            <v>ICD</v>
          </cell>
          <cell r="J1777">
            <v>228317</v>
          </cell>
          <cell r="K1777" t="str">
            <v>RAM TECH SUPPLIES LIMITED</v>
          </cell>
          <cell r="L1777" t="str">
            <v>CORNERSTONE LIMITED</v>
          </cell>
          <cell r="M1777">
            <v>44063.60974537037</v>
          </cell>
          <cell r="N1777" t="str">
            <v>Pend</v>
          </cell>
          <cell r="O1777" t="str">
            <v>WATER PUMP AND SPARE PARTS   PHONE +86-579-87225686    RAMTECHLIMITED78 GMAIL COM  PLACE OF DELIVERY ICDE</v>
          </cell>
          <cell r="P1777" t="str">
            <v>C4</v>
          </cell>
          <cell r="Q1777" t="str">
            <v>KE</v>
          </cell>
          <cell r="R1777" t="str">
            <v>CN</v>
          </cell>
          <cell r="S1777" t="str">
            <v>2. 4 TO 9 DAYS</v>
          </cell>
          <cell r="T1777" t="str">
            <v>RELEASE PROCESS</v>
          </cell>
        </row>
        <row r="1778">
          <cell r="A1778" t="str">
            <v>TGHU1925316</v>
          </cell>
          <cell r="B1778">
            <v>20</v>
          </cell>
          <cell r="C1778">
            <v>44064</v>
          </cell>
          <cell r="D1778">
            <v>5</v>
          </cell>
          <cell r="E1778" t="str">
            <v>EDP0121239A</v>
          </cell>
          <cell r="F1778" t="str">
            <v>ICDN</v>
          </cell>
          <cell r="G1778" t="str">
            <v>FIRE</v>
          </cell>
          <cell r="H1778">
            <v>0</v>
          </cell>
          <cell r="I1778">
            <v>0</v>
          </cell>
          <cell r="J1778">
            <v>0</v>
          </cell>
          <cell r="K1778" t="str">
            <v>Pend</v>
          </cell>
          <cell r="L1778" t="str">
            <v>Pend</v>
          </cell>
          <cell r="M1778" t="str">
            <v>Pend</v>
          </cell>
          <cell r="N1778" t="str">
            <v>Pend</v>
          </cell>
          <cell r="O1778" t="str">
            <v>05 X 20 FCL CONTAINER STC 55 Coils 9 5 MM ALUMINIUM WIRE ROD EC GRADE H 14 HS CODE  76051100 TOTAL NET WT  111301 KGS FREIGHT PREPAID  LAND LINE  +254 41 2220904 EMAIL  CUSTOMERCARE3-EASTGLOBALKENYA COM</v>
          </cell>
          <cell r="P1778" t="str">
            <v>Pend</v>
          </cell>
          <cell r="Q1778" t="str">
            <v>KE</v>
          </cell>
          <cell r="R1778" t="str">
            <v>IN</v>
          </cell>
          <cell r="S1778" t="str">
            <v>2. 4 TO 9 DAYS</v>
          </cell>
          <cell r="T1778" t="str">
            <v>PENDING DECLARATION</v>
          </cell>
        </row>
        <row r="1779">
          <cell r="A1779" t="str">
            <v>BMOU3079485</v>
          </cell>
          <cell r="B1779">
            <v>40</v>
          </cell>
          <cell r="C1779">
            <v>44064</v>
          </cell>
          <cell r="D1779">
            <v>5</v>
          </cell>
          <cell r="E1779" t="str">
            <v>SHSE00404300</v>
          </cell>
          <cell r="F1779" t="str">
            <v>ICDN</v>
          </cell>
          <cell r="G1779" t="str">
            <v>A1C/06/03/2</v>
          </cell>
          <cell r="H1779" t="str">
            <v>2020</v>
          </cell>
          <cell r="I1779" t="str">
            <v>ICD</v>
          </cell>
          <cell r="J1779">
            <v>224743</v>
          </cell>
          <cell r="K1779" t="str">
            <v>MICROARRAY LIMITED</v>
          </cell>
          <cell r="L1779" t="str">
            <v>CORPORATE LEGENDS LIMITED</v>
          </cell>
          <cell r="M1779" t="str">
            <v>Pend</v>
          </cell>
          <cell r="N1779" t="str">
            <v>Pend</v>
          </cell>
          <cell r="O1779" t="str">
            <v>PIPETTE TIP HS CODE 3926909090 CENTRIFUGE TUBE HS CODE 3926909090 ESR TUBE HS CODE 3926909090 PETRI DISH HS CODE 3926909090 ELECTRIC SUCTION APPARATUS HS CODE 9018909919 STERILE BLOOD LANCETS HS CODE 9018909999 VAGINAL SPECULUM HS CODE 9018   909999 BODY SCALE HS CODE 8423100000 ELECTRONIC PORTABLE SCALE HS CODE 8423100000 STEAM STERILIZER HS CODE 8419200000 MICROSCOPE SLIDES HS CODE 7017900000 MANUAL HOSPITAL BED HS CODE 9402900000 IV STAND HS CODE 9402900000 TEL  86-18653211310 JUNCTION NAIROBI KENYA 254725335868 MANASSEHMAINA5 GMAIL COM</v>
          </cell>
          <cell r="P1779" t="str">
            <v>C4</v>
          </cell>
          <cell r="Q1779" t="str">
            <v>KE</v>
          </cell>
          <cell r="R1779" t="str">
            <v>CN</v>
          </cell>
          <cell r="S1779" t="str">
            <v>2. 4 TO 9 DAYS</v>
          </cell>
          <cell r="T1779" t="str">
            <v>PENDING DPC</v>
          </cell>
        </row>
        <row r="1780">
          <cell r="A1780" t="str">
            <v>HASU5127078</v>
          </cell>
          <cell r="B1780">
            <v>40</v>
          </cell>
          <cell r="C1780">
            <v>44064</v>
          </cell>
          <cell r="D1780">
            <v>5</v>
          </cell>
          <cell r="E1780" t="str">
            <v>203921139</v>
          </cell>
          <cell r="F1780" t="str">
            <v>ICDN</v>
          </cell>
          <cell r="G1780" t="str">
            <v>A1D/50/02/3</v>
          </cell>
          <cell r="H1780" t="str">
            <v>2020</v>
          </cell>
          <cell r="I1780" t="str">
            <v>ICD</v>
          </cell>
          <cell r="J1780">
            <v>227411</v>
          </cell>
          <cell r="K1780" t="str">
            <v>HAYAT KIMYA KENYA HYGIENIC PRODUCTS LIMI</v>
          </cell>
          <cell r="L1780" t="str">
            <v>DHL GLOBAL FORWARDING KENYA LIMITED</v>
          </cell>
          <cell r="M1780" t="str">
            <v>Pend</v>
          </cell>
          <cell r="N1780" t="str">
            <v>Pend</v>
          </cell>
          <cell r="O1780" t="str">
            <v>BABY DIAPERS  FWD DETAILS   TRANS GLOBAL LOGISTICS  INVOICE NUMBER   9 028003412    INTRANSIT TO ICD EMBAKASI NAIROBI</v>
          </cell>
          <cell r="P1780" t="str">
            <v>C4</v>
          </cell>
          <cell r="Q1780" t="str">
            <v>KE</v>
          </cell>
          <cell r="R1780" t="str">
            <v>EG</v>
          </cell>
          <cell r="S1780" t="str">
            <v>2. 4 TO 9 DAYS</v>
          </cell>
          <cell r="T1780" t="str">
            <v>PENDING DPC</v>
          </cell>
        </row>
        <row r="1781">
          <cell r="A1781" t="str">
            <v>TGHU0449447</v>
          </cell>
          <cell r="B1781">
            <v>20</v>
          </cell>
          <cell r="C1781">
            <v>44064</v>
          </cell>
          <cell r="D1781">
            <v>5</v>
          </cell>
          <cell r="E1781" t="str">
            <v>HLCUDE1200748895</v>
          </cell>
          <cell r="F1781" t="str">
            <v>ICDN</v>
          </cell>
          <cell r="G1781" t="str">
            <v>CFS1</v>
          </cell>
          <cell r="H1781">
            <v>0</v>
          </cell>
          <cell r="I1781">
            <v>0</v>
          </cell>
          <cell r="J1781">
            <v>0</v>
          </cell>
          <cell r="K1781" t="str">
            <v>Pend</v>
          </cell>
          <cell r="L1781" t="str">
            <v>Pend</v>
          </cell>
          <cell r="M1781" t="str">
            <v>Pend</v>
          </cell>
          <cell r="N1781" t="str">
            <v>Pend</v>
          </cell>
          <cell r="O1781" t="str">
            <v>5 X 20 FT FCL CONTAINER CONTAINING COATED PAPER BOARD   DUPLEX BOARD GREY BACK IN SHEETS  93 897 MT GROSS WEIGHT  93 120 MT NET WEIGHT 4656 REAMS IN 1552 BUNDLES  HS CODE NO  4810920000  S B NO  3955045 DATED 21 07 2020  HS-CODE     48 10 92</v>
          </cell>
          <cell r="P1781" t="str">
            <v>Pend</v>
          </cell>
          <cell r="Q1781" t="str">
            <v>KE</v>
          </cell>
          <cell r="R1781" t="str">
            <v>IN</v>
          </cell>
          <cell r="S1781" t="str">
            <v>2. 4 TO 9 DAYS</v>
          </cell>
          <cell r="T1781" t="str">
            <v>PENDING DECLARATION</v>
          </cell>
        </row>
        <row r="1782">
          <cell r="A1782" t="str">
            <v>MSKU8628262</v>
          </cell>
          <cell r="B1782">
            <v>40</v>
          </cell>
          <cell r="C1782">
            <v>44064</v>
          </cell>
          <cell r="D1782">
            <v>5</v>
          </cell>
          <cell r="E1782" t="str">
            <v>203810015</v>
          </cell>
          <cell r="F1782" t="str">
            <v>ICDN</v>
          </cell>
          <cell r="G1782" t="str">
            <v>A1D/72/02/2</v>
          </cell>
          <cell r="H1782">
            <v>0</v>
          </cell>
          <cell r="I1782">
            <v>0</v>
          </cell>
          <cell r="J1782">
            <v>0</v>
          </cell>
          <cell r="K1782" t="str">
            <v>Pend</v>
          </cell>
          <cell r="L1782" t="str">
            <v>Pend</v>
          </cell>
          <cell r="M1782" t="str">
            <v>Pend</v>
          </cell>
          <cell r="N1782" t="str">
            <v>Pend</v>
          </cell>
          <cell r="O1782" t="str">
            <v>INDUSTRIAL KITCHEN EQUIPMENT  WORK TABLE WITH BOTTOM-INTERMEDIATE SHEL F SINGLE BOWL SINK UNIT W  RIGHT BOWL DOUBLE BOWL SINK UNIT W  LEFT BO WL PIZZA   SALAD PREPARATION FRIDGE COUNTER TYPE REFRIGERATOR 2 DOORS WITH FAN ELECTRIC PIZZA OVEN  2 DECKS 6 6 PIZZA ELECTRIC OVEN ESPRESSO COFFEE MACHINE      HS CODE   940320</v>
          </cell>
          <cell r="P1782" t="str">
            <v>Pend</v>
          </cell>
          <cell r="Q1782" t="str">
            <v>KE</v>
          </cell>
          <cell r="R1782" t="str">
            <v>TR</v>
          </cell>
          <cell r="S1782" t="str">
            <v>2. 4 TO 9 DAYS</v>
          </cell>
          <cell r="T1782" t="str">
            <v>PENDING DECLARATION</v>
          </cell>
        </row>
        <row r="1783">
          <cell r="A1783" t="str">
            <v>WSCU7669503</v>
          </cell>
          <cell r="B1783">
            <v>40</v>
          </cell>
          <cell r="C1783">
            <v>44064</v>
          </cell>
          <cell r="D1783">
            <v>5</v>
          </cell>
          <cell r="E1783" t="str">
            <v>910889715</v>
          </cell>
          <cell r="F1783" t="str">
            <v>ICDN</v>
          </cell>
          <cell r="G1783" t="str">
            <v>SHED1</v>
          </cell>
          <cell r="H1783" t="str">
            <v>2020</v>
          </cell>
          <cell r="I1783" t="str">
            <v>ICD</v>
          </cell>
          <cell r="J1783">
            <v>228644</v>
          </cell>
          <cell r="K1783" t="str">
            <v>JAMES MACHARIA NGANGA</v>
          </cell>
          <cell r="L1783" t="str">
            <v>RAMSFORD FREIGHT FORWARDERS LIMITED</v>
          </cell>
          <cell r="M1783" t="str">
            <v>Pend</v>
          </cell>
          <cell r="N1783" t="str">
            <v>Pend</v>
          </cell>
          <cell r="O1783" t="str">
            <v>USED CHAIRS  2 AND 3 SEATERS   TOY BOXES  MATTRESSES BED FRAMES AND HE AD BOARDS  WOODEN CHAIRS  CHEST DRAWERS  MIRRORS  SIDE DRAWERS  KITCHE NWARE PLATES  GLASSES  KNIVES  COOKING POTS   PICTURE FRAMES  ASSORTED GYM EQUIPMENT  ASSORTED BOOKS AND USED BICYCLES      TOTAL PIECE COUN T  2019 PIECES  0 FINAL DESTINATION  NAIROBI  KENYA   BIVAC REPORT   1-0E8T8Y   AESITN  X20200617496307</v>
          </cell>
          <cell r="P1783" t="str">
            <v>C4</v>
          </cell>
          <cell r="Q1783" t="str">
            <v>KE</v>
          </cell>
          <cell r="R1783" t="str">
            <v>US</v>
          </cell>
          <cell r="S1783" t="str">
            <v>2. 4 TO 9 DAYS</v>
          </cell>
          <cell r="T1783" t="str">
            <v>PENDING DPC</v>
          </cell>
        </row>
        <row r="1784">
          <cell r="A1784" t="str">
            <v>PCIU9183772</v>
          </cell>
          <cell r="B1784">
            <v>40</v>
          </cell>
          <cell r="C1784">
            <v>44064</v>
          </cell>
          <cell r="D1784">
            <v>5</v>
          </cell>
          <cell r="E1784" t="str">
            <v>NKAH00037700</v>
          </cell>
          <cell r="F1784" t="str">
            <v>ICDN</v>
          </cell>
          <cell r="G1784" t="str">
            <v>A1A/84/02/1</v>
          </cell>
          <cell r="H1784" t="str">
            <v>2020</v>
          </cell>
          <cell r="I1784" t="str">
            <v>ICD</v>
          </cell>
          <cell r="J1784">
            <v>227876</v>
          </cell>
          <cell r="K1784" t="str">
            <v>ENDEL KENYA LTD</v>
          </cell>
          <cell r="L1784" t="str">
            <v>GENERAL CARGO SERVICES LTD</v>
          </cell>
          <cell r="M1784">
            <v>44061.593472222223</v>
          </cell>
          <cell r="N1784" t="str">
            <v>Pend</v>
          </cell>
          <cell r="O1784" t="str">
            <v>WEIGHBRIDGE SCALE  ACCESSORIES MOBILE   254 724266786  EMAIL  ENDELDXB GMAIL COM</v>
          </cell>
          <cell r="P1784" t="str">
            <v>C4</v>
          </cell>
          <cell r="Q1784" t="str">
            <v>KE</v>
          </cell>
          <cell r="R1784" t="str">
            <v>CN</v>
          </cell>
          <cell r="S1784" t="str">
            <v>2. 4 TO 9 DAYS</v>
          </cell>
          <cell r="T1784" t="str">
            <v>RELEASE PROCESS</v>
          </cell>
        </row>
        <row r="1785">
          <cell r="A1785" t="str">
            <v>MSKU5069216</v>
          </cell>
          <cell r="B1785">
            <v>20</v>
          </cell>
          <cell r="C1785">
            <v>44064</v>
          </cell>
          <cell r="D1785">
            <v>5</v>
          </cell>
          <cell r="E1785" t="str">
            <v>203641466</v>
          </cell>
          <cell r="F1785" t="str">
            <v>ICDN</v>
          </cell>
          <cell r="G1785" t="str">
            <v>A1B/25/04/1</v>
          </cell>
          <cell r="H1785" t="str">
            <v>2020</v>
          </cell>
          <cell r="I1785" t="str">
            <v>ICD</v>
          </cell>
          <cell r="J1785">
            <v>226645</v>
          </cell>
          <cell r="K1785" t="str">
            <v>KENBRO INDUSTRIES LTD</v>
          </cell>
          <cell r="L1785" t="str">
            <v>RAPID KATE SERVICES LIMITED</v>
          </cell>
          <cell r="M1785">
            <v>44056.85565972222</v>
          </cell>
          <cell r="N1785" t="str">
            <v>Pend</v>
          </cell>
          <cell r="O1785" t="str">
            <v>FLOORING MATERIAL  HS CODE   39181090</v>
          </cell>
          <cell r="P1785" t="str">
            <v>C4</v>
          </cell>
          <cell r="Q1785" t="str">
            <v>KE</v>
          </cell>
          <cell r="R1785" t="str">
            <v>GB</v>
          </cell>
          <cell r="S1785" t="str">
            <v>2. 4 TO 9 DAYS</v>
          </cell>
          <cell r="T1785" t="str">
            <v>RELEASE PROCESS</v>
          </cell>
        </row>
        <row r="1786">
          <cell r="A1786" t="str">
            <v>MRKU7238144</v>
          </cell>
          <cell r="B1786">
            <v>20</v>
          </cell>
          <cell r="C1786">
            <v>44064</v>
          </cell>
          <cell r="D1786">
            <v>5</v>
          </cell>
          <cell r="E1786" t="str">
            <v>204019600</v>
          </cell>
          <cell r="F1786" t="str">
            <v>ICDN</v>
          </cell>
          <cell r="G1786" t="str">
            <v>FIRE</v>
          </cell>
          <cell r="H1786">
            <v>0</v>
          </cell>
          <cell r="I1786">
            <v>0</v>
          </cell>
          <cell r="J1786">
            <v>0</v>
          </cell>
          <cell r="K1786" t="str">
            <v>Pend</v>
          </cell>
          <cell r="L1786" t="str">
            <v>Pend</v>
          </cell>
          <cell r="M1786" t="str">
            <v>Pend</v>
          </cell>
          <cell r="N1786" t="str">
            <v>Pend</v>
          </cell>
          <cell r="O1786" t="str">
            <v>DETTOL LIQUID ASSORTED 4400 CARTONS  N W   22800 KG  G W   24364 KG INTRANSIT TO ICD EMBAKASI NAIROBI</v>
          </cell>
          <cell r="P1786" t="str">
            <v>Pend</v>
          </cell>
          <cell r="Q1786" t="str">
            <v>KE</v>
          </cell>
          <cell r="R1786" t="str">
            <v>EG</v>
          </cell>
          <cell r="S1786" t="str">
            <v>2. 4 TO 9 DAYS</v>
          </cell>
          <cell r="T1786" t="str">
            <v>PENDING DECLARATION</v>
          </cell>
        </row>
        <row r="1787">
          <cell r="A1787" t="str">
            <v>MRKU9947745</v>
          </cell>
          <cell r="B1787">
            <v>20</v>
          </cell>
          <cell r="C1787">
            <v>44064</v>
          </cell>
          <cell r="D1787">
            <v>5</v>
          </cell>
          <cell r="E1787" t="str">
            <v>607097130</v>
          </cell>
          <cell r="F1787" t="str">
            <v>ICDN</v>
          </cell>
          <cell r="G1787" t="str">
            <v>FIRE</v>
          </cell>
          <cell r="H1787" t="str">
            <v>2020</v>
          </cell>
          <cell r="I1787" t="str">
            <v>ICD</v>
          </cell>
          <cell r="J1787">
            <v>224082</v>
          </cell>
          <cell r="K1787" t="str">
            <v>TILE AND CARPET CENTRE LIMITED</v>
          </cell>
          <cell r="L1787" t="str">
            <v>INDUS LOGISTICS LIMITED</v>
          </cell>
          <cell r="M1787">
            <v>44048.524421296293</v>
          </cell>
          <cell r="N1787" t="str">
            <v>Pend</v>
          </cell>
          <cell r="O1787" t="str">
            <v>05 CONTAINERS 20 DC    95 PALLETS WITH 3389 CARTONS      6907 22 00 - TILES AND SLABS  FOR PAVING OR COATING  WITH A COEFFICIENT OF   WATER ABSORPTION  IN WEIGHT  SUPERIOR THAN 0 5   BUT NOT SUPERIOR THAN 10   NCM  69072200   DUE  20BR0006286222   20BR0006290513   RUC  0BR83 4759132004006D0000000000006082     0BR834759132004006D0000000000006083INVOICE NUMBER  30303 2020  30304 2020      FREIGHT PREPAID ABRO AD       WOODEN PACKAGE USED  TREATED AND CERTIFIED      BL  TOTAL NET WEIGHT  130 468 30 KG    INTRANSIT TO ICD EMBAKASI NAIROBI</v>
          </cell>
          <cell r="P1787" t="str">
            <v>C4</v>
          </cell>
          <cell r="Q1787" t="str">
            <v>KE</v>
          </cell>
          <cell r="R1787" t="str">
            <v>BR</v>
          </cell>
          <cell r="S1787" t="str">
            <v>2. 4 TO 9 DAYS</v>
          </cell>
          <cell r="T1787" t="str">
            <v>RELEASE PROCESS</v>
          </cell>
        </row>
        <row r="1788">
          <cell r="A1788" t="str">
            <v>FCIU3843689</v>
          </cell>
          <cell r="B1788">
            <v>20</v>
          </cell>
          <cell r="C1788">
            <v>44064</v>
          </cell>
          <cell r="D1788">
            <v>5</v>
          </cell>
          <cell r="E1788" t="str">
            <v>EPIRAEESAD219501</v>
          </cell>
          <cell r="F1788" t="str">
            <v>ICDN</v>
          </cell>
          <cell r="G1788" t="str">
            <v>M1B/15/02/3</v>
          </cell>
          <cell r="H1788">
            <v>0</v>
          </cell>
          <cell r="I1788">
            <v>0</v>
          </cell>
          <cell r="J1788">
            <v>0</v>
          </cell>
          <cell r="K1788" t="str">
            <v>Pend</v>
          </cell>
          <cell r="L1788" t="str">
            <v>Pend</v>
          </cell>
          <cell r="M1788" t="str">
            <v>Pend</v>
          </cell>
          <cell r="N1788" t="str">
            <v>Pend</v>
          </cell>
          <cell r="O1788" t="str">
            <v>6 X STANDARD 20  CONTAINER SAID TO CONTAIN TOTAL  4170   FOUR THOUSAND ONE HUNDRED SEVENTY ONLY   BAGS J K  WHITE CEMENT CONFORMING TO ASTM C-150 TYPE 1 AND EN197 -1 CEM 1 52 5N H S  CODE 2523 21 - PORTLAND CEMENT-WHITE 40 KG MULTIPLY PAPE R BAGS COUNTRY OF ORIGIN - UAE 30 DAYS FREE LINE DETENTION APPLICABLE AT POD CONTAINER SUMMARY   6 X STANDARD 20  CONTAINER CARRIAGE TERM   LINER GOODS IN TRANSIT TO KAMPALA UGANDA</v>
          </cell>
          <cell r="P1788" t="str">
            <v>Pend</v>
          </cell>
          <cell r="Q1788" t="str">
            <v>UG</v>
          </cell>
          <cell r="R1788" t="str">
            <v>AE</v>
          </cell>
          <cell r="S1788" t="str">
            <v>2. 4 TO 9 DAYS</v>
          </cell>
          <cell r="T1788" t="str">
            <v>PENDING DECLARATION</v>
          </cell>
        </row>
        <row r="1789">
          <cell r="A1789" t="str">
            <v>FBIU0402604</v>
          </cell>
          <cell r="B1789">
            <v>20</v>
          </cell>
          <cell r="C1789">
            <v>44064</v>
          </cell>
          <cell r="D1789">
            <v>5</v>
          </cell>
          <cell r="E1789" t="str">
            <v>MEDUDN234528</v>
          </cell>
          <cell r="F1789" t="str">
            <v>ICDN</v>
          </cell>
          <cell r="G1789" t="str">
            <v>FIRE</v>
          </cell>
          <cell r="H1789" t="str">
            <v>2020</v>
          </cell>
          <cell r="I1789" t="str">
            <v>ICD</v>
          </cell>
          <cell r="J1789">
            <v>226807</v>
          </cell>
          <cell r="K1789" t="str">
            <v>PREMIER FOOD INDUSTRIES LTD</v>
          </cell>
          <cell r="L1789" t="str">
            <v>INDEX CARGO LOGISTICS LIMITED</v>
          </cell>
          <cell r="M1789" t="str">
            <v>Pend</v>
          </cell>
          <cell r="N1789" t="str">
            <v>Pend</v>
          </cell>
          <cell r="O1789"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1789" t="str">
            <v>C4</v>
          </cell>
          <cell r="Q1789" t="str">
            <v>KE</v>
          </cell>
          <cell r="R1789" t="str">
            <v>ZA</v>
          </cell>
          <cell r="S1789" t="str">
            <v>2. 4 TO 9 DAYS</v>
          </cell>
          <cell r="T1789" t="str">
            <v>PENDING DPC</v>
          </cell>
        </row>
        <row r="1790">
          <cell r="A1790" t="str">
            <v>CMAU4545940</v>
          </cell>
          <cell r="B1790">
            <v>40</v>
          </cell>
          <cell r="C1790">
            <v>44064</v>
          </cell>
          <cell r="D1790">
            <v>5</v>
          </cell>
          <cell r="E1790" t="str">
            <v>NBSL110357</v>
          </cell>
          <cell r="F1790" t="str">
            <v>ICDN</v>
          </cell>
          <cell r="G1790" t="str">
            <v>A2D/16/05/1</v>
          </cell>
          <cell r="H1790" t="str">
            <v>2020</v>
          </cell>
          <cell r="I1790" t="str">
            <v>ICD</v>
          </cell>
          <cell r="J1790">
            <v>229918</v>
          </cell>
          <cell r="K1790" t="str">
            <v>KEY AGENCIES LIMITED</v>
          </cell>
          <cell r="L1790" t="str">
            <v>ANISA AGENCIES KENYA LIMITED</v>
          </cell>
          <cell r="M1790" t="str">
            <v>Pend</v>
          </cell>
          <cell r="N1790" t="str">
            <v>Pend</v>
          </cell>
          <cell r="O1790" t="str">
            <v>GLASS EMPTY BOTTLE HS 701090 FROM MOMBASA TO EMBAKASI ICD COLLECT CARGO TRANSIT FORM MOMBASA VIA EMBAKASI ICD UNDER CONSIGNEES RISK  COST AND RESPONSIBILITY  CARRIERS LIABILITY CEASES AT PORT OF DISCHARGE FREIGHT PREPAID</v>
          </cell>
          <cell r="P1790" t="str">
            <v>C4</v>
          </cell>
          <cell r="Q1790" t="str">
            <v>KE</v>
          </cell>
          <cell r="R1790" t="str">
            <v>CN</v>
          </cell>
          <cell r="S1790" t="str">
            <v>2. 4 TO 9 DAYS</v>
          </cell>
          <cell r="T1790" t="str">
            <v>PENDING DPC</v>
          </cell>
        </row>
        <row r="1791">
          <cell r="A1791" t="str">
            <v>MEDU5433691</v>
          </cell>
          <cell r="B1791">
            <v>20</v>
          </cell>
          <cell r="C1791">
            <v>44064</v>
          </cell>
          <cell r="D1791">
            <v>5</v>
          </cell>
          <cell r="E1791" t="str">
            <v>MEDUDN234528</v>
          </cell>
          <cell r="F1791" t="str">
            <v>ICDN</v>
          </cell>
          <cell r="G1791" t="str">
            <v>CFS1D</v>
          </cell>
          <cell r="H1791" t="str">
            <v>2020</v>
          </cell>
          <cell r="I1791" t="str">
            <v>ICD</v>
          </cell>
          <cell r="J1791">
            <v>226807</v>
          </cell>
          <cell r="K1791" t="str">
            <v>PREMIER FOOD INDUSTRIES LTD</v>
          </cell>
          <cell r="L1791" t="str">
            <v>INDEX CARGO LOGISTICS LIMITED</v>
          </cell>
          <cell r="M1791" t="str">
            <v>Pend</v>
          </cell>
          <cell r="N1791" t="str">
            <v>Pend</v>
          </cell>
          <cell r="O1791"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1791" t="str">
            <v>C4</v>
          </cell>
          <cell r="Q1791" t="str">
            <v>KE</v>
          </cell>
          <cell r="R1791" t="str">
            <v>ZA</v>
          </cell>
          <cell r="S1791" t="str">
            <v>2. 4 TO 9 DAYS</v>
          </cell>
          <cell r="T1791" t="str">
            <v>PENDING DPC</v>
          </cell>
        </row>
        <row r="1792">
          <cell r="A1792" t="str">
            <v>CMAU0316971</v>
          </cell>
          <cell r="B1792">
            <v>20</v>
          </cell>
          <cell r="C1792">
            <v>44064</v>
          </cell>
          <cell r="D1792">
            <v>5</v>
          </cell>
          <cell r="E1792" t="str">
            <v>EID0307146</v>
          </cell>
          <cell r="F1792" t="str">
            <v>ICDN</v>
          </cell>
          <cell r="G1792" t="str">
            <v>A2B/09/05/1</v>
          </cell>
          <cell r="H1792">
            <v>0</v>
          </cell>
          <cell r="I1792">
            <v>0</v>
          </cell>
          <cell r="J1792">
            <v>0</v>
          </cell>
          <cell r="K1792" t="str">
            <v>Pend</v>
          </cell>
          <cell r="L1792" t="str">
            <v>Pend</v>
          </cell>
          <cell r="M1792" t="str">
            <v>Pend</v>
          </cell>
          <cell r="N1792" t="str">
            <v>Pend</v>
          </cell>
          <cell r="O1792" t="str">
            <v>TOTAL 1840 BAGS 92 MTN TALC IDF NO 20EMKIM000080961 HS CODE  25262000 SB NO - 3975603 DT -21 07 2020 TOTAL NET WT KGS  - 92000 000 FREIGHT PREPAID</v>
          </cell>
          <cell r="P1792" t="str">
            <v>Pend</v>
          </cell>
          <cell r="Q1792" t="str">
            <v>KE</v>
          </cell>
          <cell r="R1792" t="str">
            <v>IN</v>
          </cell>
          <cell r="S1792" t="str">
            <v>2. 4 TO 9 DAYS</v>
          </cell>
          <cell r="T1792" t="str">
            <v>PENDING DECLARATION</v>
          </cell>
        </row>
        <row r="1793">
          <cell r="A1793" t="str">
            <v>TCKU3687648</v>
          </cell>
          <cell r="B1793">
            <v>20</v>
          </cell>
          <cell r="C1793">
            <v>44064</v>
          </cell>
          <cell r="D1793">
            <v>5</v>
          </cell>
          <cell r="E1793" t="str">
            <v>MEDUDN234528</v>
          </cell>
          <cell r="F1793" t="str">
            <v>ICDN</v>
          </cell>
          <cell r="G1793" t="str">
            <v>A1B/23/06/1</v>
          </cell>
          <cell r="H1793" t="str">
            <v>2020</v>
          </cell>
          <cell r="I1793" t="str">
            <v>ICD</v>
          </cell>
          <cell r="J1793">
            <v>226807</v>
          </cell>
          <cell r="K1793" t="str">
            <v>PREMIER FOOD INDUSTRIES LTD</v>
          </cell>
          <cell r="L1793" t="str">
            <v>INDEX CARGO LOGISTICS LIMITED</v>
          </cell>
          <cell r="M1793" t="str">
            <v>Pend</v>
          </cell>
          <cell r="N1793" t="str">
            <v>Pend</v>
          </cell>
          <cell r="O1793"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1793" t="str">
            <v>C4</v>
          </cell>
          <cell r="Q1793" t="str">
            <v>KE</v>
          </cell>
          <cell r="R1793" t="str">
            <v>ZA</v>
          </cell>
          <cell r="S1793" t="str">
            <v>2. 4 TO 9 DAYS</v>
          </cell>
          <cell r="T1793" t="str">
            <v>PENDING DPC</v>
          </cell>
        </row>
        <row r="1794">
          <cell r="A1794" t="str">
            <v>MEDU5562174</v>
          </cell>
          <cell r="B1794">
            <v>20</v>
          </cell>
          <cell r="C1794">
            <v>44064</v>
          </cell>
          <cell r="D1794">
            <v>5</v>
          </cell>
          <cell r="E1794" t="str">
            <v>MEDUDN234528</v>
          </cell>
          <cell r="F1794" t="str">
            <v>ICDN</v>
          </cell>
          <cell r="G1794" t="str">
            <v>A1B/07/06/1</v>
          </cell>
          <cell r="H1794" t="str">
            <v>2020</v>
          </cell>
          <cell r="I1794" t="str">
            <v>ICD</v>
          </cell>
          <cell r="J1794">
            <v>226807</v>
          </cell>
          <cell r="K1794" t="str">
            <v>PREMIER FOOD INDUSTRIES LTD</v>
          </cell>
          <cell r="L1794" t="str">
            <v>INDEX CARGO LOGISTICS LIMITED</v>
          </cell>
          <cell r="M1794" t="str">
            <v>Pend</v>
          </cell>
          <cell r="N1794" t="str">
            <v>Pend</v>
          </cell>
          <cell r="O1794"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1794" t="str">
            <v>C4</v>
          </cell>
          <cell r="Q1794" t="str">
            <v>KE</v>
          </cell>
          <cell r="R1794" t="str">
            <v>ZA</v>
          </cell>
          <cell r="S1794" t="str">
            <v>2. 4 TO 9 DAYS</v>
          </cell>
          <cell r="T1794" t="str">
            <v>PENDING DPC</v>
          </cell>
        </row>
        <row r="1795">
          <cell r="A1795" t="str">
            <v>HLBU1429648</v>
          </cell>
          <cell r="B1795">
            <v>40</v>
          </cell>
          <cell r="C1795">
            <v>44064</v>
          </cell>
          <cell r="D1795">
            <v>5</v>
          </cell>
          <cell r="E1795" t="str">
            <v>HLUSPIL200603875</v>
          </cell>
          <cell r="F1795" t="str">
            <v>ICDN</v>
          </cell>
          <cell r="G1795" t="str">
            <v>M2B/50/01/1</v>
          </cell>
          <cell r="H1795" t="str">
            <v>2020</v>
          </cell>
          <cell r="I1795" t="str">
            <v>ICD</v>
          </cell>
          <cell r="J1795">
            <v>227441</v>
          </cell>
          <cell r="K1795" t="str">
            <v>AMERICAN EMBASSY</v>
          </cell>
          <cell r="L1795" t="str">
            <v>EAST AFRICA CARGO LOGISTICS LIMITED</v>
          </cell>
          <cell r="M1795" t="str">
            <v>Pend</v>
          </cell>
          <cell r="N1795" t="str">
            <v>Pend</v>
          </cell>
          <cell r="O1795" t="str">
            <v>DIPLOMATIC CARGO-CONSTRUCTION MATERIAL  HS CODE  69 02 10</v>
          </cell>
          <cell r="P1795" t="str">
            <v>C4</v>
          </cell>
          <cell r="Q1795" t="str">
            <v>KE</v>
          </cell>
          <cell r="R1795" t="str">
            <v>US</v>
          </cell>
          <cell r="S1795" t="str">
            <v>2. 4 TO 9 DAYS</v>
          </cell>
          <cell r="T1795" t="str">
            <v>PENDING DPC</v>
          </cell>
        </row>
        <row r="1796">
          <cell r="A1796" t="str">
            <v>BMOU2257392</v>
          </cell>
          <cell r="B1796">
            <v>20</v>
          </cell>
          <cell r="C1796">
            <v>44064</v>
          </cell>
          <cell r="D1796">
            <v>5</v>
          </cell>
          <cell r="E1796" t="str">
            <v>HLCUEUR2007BRDS9</v>
          </cell>
          <cell r="F1796" t="str">
            <v>ICDN</v>
          </cell>
          <cell r="G1796" t="str">
            <v>M2B/47/02/1</v>
          </cell>
          <cell r="H1796">
            <v>0</v>
          </cell>
          <cell r="I1796">
            <v>0</v>
          </cell>
          <cell r="J1796">
            <v>0</v>
          </cell>
          <cell r="K1796" t="str">
            <v>Pend</v>
          </cell>
          <cell r="L1796" t="str">
            <v>Pend</v>
          </cell>
          <cell r="M1796" t="str">
            <v>Pend</v>
          </cell>
          <cell r="N1796" t="str">
            <v>Pend</v>
          </cell>
          <cell r="O1796" t="str">
            <v>TOTAL  52 PACKAGES 62123 26 KGS TOTAL GROSS WEIGHT  62909 26000 DESIGN  MANUFACTURE  TEST  DELIVER  INSTALL  COMPLETE   AND COMMISSION CERTAIN FACILITIES  FOR LOT-6  HDVC OVERHEAD TRANSMISSION LINE CONTRACT NO  KETRACO PT 013 2015  DATED 30 06 2015   UCR NO  UCR202002225289  GALVANISED TRANSMISSION LINE   TOWERS   PARTS THERE OF  S B NO  4037816 DATE 24-JULY-2020  SB NO  4037642  DATE   24-JULY-2020   SB NO  4037614  DATE   24-JULY-2020  H S CODE 73089090   HS-CODE     73 08 90</v>
          </cell>
          <cell r="P1796" t="str">
            <v>Pend</v>
          </cell>
          <cell r="Q1796" t="str">
            <v>KE</v>
          </cell>
          <cell r="R1796" t="str">
            <v>IN</v>
          </cell>
          <cell r="S1796" t="str">
            <v>2. 4 TO 9 DAYS</v>
          </cell>
          <cell r="T1796" t="str">
            <v>PENDING DECLARATION</v>
          </cell>
        </row>
        <row r="1797">
          <cell r="A1797" t="str">
            <v>FCIU3731272</v>
          </cell>
          <cell r="B1797">
            <v>20</v>
          </cell>
          <cell r="C1797">
            <v>44064</v>
          </cell>
          <cell r="D1797">
            <v>5</v>
          </cell>
          <cell r="E1797" t="str">
            <v>CFA0352464</v>
          </cell>
          <cell r="F1797" t="str">
            <v>ICDN</v>
          </cell>
          <cell r="G1797" t="str">
            <v>Pend</v>
          </cell>
          <cell r="H1797" t="str">
            <v>2020</v>
          </cell>
          <cell r="I1797" t="str">
            <v>ICD</v>
          </cell>
          <cell r="J1797">
            <v>225960</v>
          </cell>
          <cell r="K1797" t="str">
            <v>ASL LIMITED</v>
          </cell>
          <cell r="L1797" t="str">
            <v>INDUS LOGISTICS LIMITED</v>
          </cell>
          <cell r="M1797">
            <v>44053.691620370373</v>
          </cell>
          <cell r="N1797">
            <v>44061.482071759259</v>
          </cell>
          <cell r="O1797" t="str">
            <v>WHITE PORTLAND CEMENT CEM I 52 5 N PACKED IN 40 KG POLYPROPYLENE BAGS   IDF NO  E2007355927 TOTAL GROSS WEIGHT   330 Tons  NUMBER OF BAGS   8250 BAGS  HS CODE 252321 00 10 NW 330 TON FREIGHT PREPAID</v>
          </cell>
          <cell r="P1797" t="str">
            <v>C4</v>
          </cell>
          <cell r="Q1797" t="str">
            <v>KE</v>
          </cell>
          <cell r="R1797" t="str">
            <v>EG</v>
          </cell>
          <cell r="S1797" t="str">
            <v>2. 4 TO 9 DAYS</v>
          </cell>
          <cell r="T1797" t="str">
            <v>RELEASED BUT IN YARD</v>
          </cell>
        </row>
        <row r="1798">
          <cell r="A1798" t="str">
            <v>BSIU2901345</v>
          </cell>
          <cell r="B1798">
            <v>20</v>
          </cell>
          <cell r="C1798">
            <v>44064</v>
          </cell>
          <cell r="D1798">
            <v>5</v>
          </cell>
          <cell r="E1798" t="str">
            <v>HLCUDE1200748895</v>
          </cell>
          <cell r="F1798" t="str">
            <v>ICDN</v>
          </cell>
          <cell r="G1798" t="str">
            <v>M2B/45/03/2</v>
          </cell>
          <cell r="H1798">
            <v>0</v>
          </cell>
          <cell r="I1798">
            <v>0</v>
          </cell>
          <cell r="J1798">
            <v>0</v>
          </cell>
          <cell r="K1798" t="str">
            <v>Pend</v>
          </cell>
          <cell r="L1798" t="str">
            <v>Pend</v>
          </cell>
          <cell r="M1798" t="str">
            <v>Pend</v>
          </cell>
          <cell r="N1798" t="str">
            <v>Pend</v>
          </cell>
          <cell r="O1798" t="str">
            <v>5 X 20 FT FCL CONTAINER CONTAINING COATED PAPER BOARD   DUPLEX BOARD GREY BACK IN SHEETS  93 897 MT GROSS WEIGHT  93 120 MT NET WEIGHT 4656 REAMS IN 1552 BUNDLES  HS CODE NO  4810920000  S B NO  3955045 DATED 21 07 2020  HS-CODE     48 10 92</v>
          </cell>
          <cell r="P1798" t="str">
            <v>Pend</v>
          </cell>
          <cell r="Q1798" t="str">
            <v>KE</v>
          </cell>
          <cell r="R1798" t="str">
            <v>IN</v>
          </cell>
          <cell r="S1798" t="str">
            <v>2. 4 TO 9 DAYS</v>
          </cell>
          <cell r="T1798" t="str">
            <v>PENDING DECLARATION</v>
          </cell>
        </row>
        <row r="1799">
          <cell r="A1799" t="str">
            <v>CAXU6835171</v>
          </cell>
          <cell r="B1799">
            <v>20</v>
          </cell>
          <cell r="C1799">
            <v>44064</v>
          </cell>
          <cell r="D1799">
            <v>5</v>
          </cell>
          <cell r="E1799" t="str">
            <v>EPIRINDMUN207338</v>
          </cell>
          <cell r="F1799" t="str">
            <v>ICDN</v>
          </cell>
          <cell r="G1799" t="str">
            <v>TEMP</v>
          </cell>
          <cell r="H1799">
            <v>0</v>
          </cell>
          <cell r="I1799">
            <v>0</v>
          </cell>
          <cell r="J1799">
            <v>0</v>
          </cell>
          <cell r="K1799" t="str">
            <v>Pend</v>
          </cell>
          <cell r="L1799" t="str">
            <v>Pend</v>
          </cell>
          <cell r="M1799" t="str">
            <v>Pend</v>
          </cell>
          <cell r="N1799" t="str">
            <v>Pend</v>
          </cell>
          <cell r="O1799" t="str">
            <v>2 X STANDARD 20  CONTAINER SAID TO CONTAIN TOTAL  374   THREE HUNDRED SEVENTY-FOUR ONLY   PACKAGES JAGDISH NO 2 SUGARCANE CRUSHER SPARES FOR SUGARCANE CRUSHER   DIESEL ENGINE HS CODE   84383010  84389010  84089090 75 PACKAGE INVOICE NO   - GT 20 DATE   25 07 2020 IGST   422451 00 INR SHIPPING BILL NO   4071574DATE   25 07 2020 NET WEIGHT   14725 000 KGS GROSS WEIGHT  16605 000 KGS JAGDISH NO 2 SUGARCANE CRUSHER FLAT BELT  DIESEL ENGINE  VARIOUS SIZE PULLEY HS CODE   84383010  84089090  40103992 84835010 INVOICE NO   - GT 21 DATE   25 07 2020 IGST   144063 90 INR SHIPPING BILL NO   4071726 DATE  25 07 2020 299 PACKAGE NET WEIGHT   17515 000 KGS GROSS WEIGHT  18505 000 KGS TOTAL 374 PACKAGE TOTAL NET WEIGHT   32240  IN TRANSIT TO ICD EMBAKASI BY SGR-TBL</v>
          </cell>
          <cell r="P1799" t="str">
            <v>Pend</v>
          </cell>
          <cell r="Q1799" t="str">
            <v>KE</v>
          </cell>
          <cell r="R1799" t="str">
            <v>IN</v>
          </cell>
          <cell r="S1799" t="str">
            <v>2. 4 TO 9 DAYS</v>
          </cell>
          <cell r="T1799" t="str">
            <v>PENDING DECLARATION</v>
          </cell>
        </row>
        <row r="1800">
          <cell r="A1800" t="str">
            <v>CMAU0732140</v>
          </cell>
          <cell r="B1800">
            <v>20</v>
          </cell>
          <cell r="C1800">
            <v>44064</v>
          </cell>
          <cell r="D1800">
            <v>5</v>
          </cell>
          <cell r="E1800" t="str">
            <v>EID0307146</v>
          </cell>
          <cell r="F1800" t="str">
            <v>ICDN</v>
          </cell>
          <cell r="G1800" t="str">
            <v>A1B/15/04/2</v>
          </cell>
          <cell r="H1800">
            <v>0</v>
          </cell>
          <cell r="I1800">
            <v>0</v>
          </cell>
          <cell r="J1800">
            <v>0</v>
          </cell>
          <cell r="K1800" t="str">
            <v>Pend</v>
          </cell>
          <cell r="L1800" t="str">
            <v>Pend</v>
          </cell>
          <cell r="M1800" t="str">
            <v>Pend</v>
          </cell>
          <cell r="N1800" t="str">
            <v>Pend</v>
          </cell>
          <cell r="O1800" t="str">
            <v>TOTAL 1840 BAGS 92 MTN TALC IDF NO 20EMKIM000080961 HS CODE  25262000 SB NO - 3975603 DT -21 07 2020 TOTAL NET WT KGS  - 92000 000 FREIGHT PREPAID</v>
          </cell>
          <cell r="P1800" t="str">
            <v>Pend</v>
          </cell>
          <cell r="Q1800" t="str">
            <v>KE</v>
          </cell>
          <cell r="R1800" t="str">
            <v>IN</v>
          </cell>
          <cell r="S1800" t="str">
            <v>2. 4 TO 9 DAYS</v>
          </cell>
          <cell r="T1800" t="str">
            <v>PENDING DECLARATION</v>
          </cell>
        </row>
        <row r="1801">
          <cell r="A1801" t="str">
            <v>TEMU6271350</v>
          </cell>
          <cell r="B1801">
            <v>40</v>
          </cell>
          <cell r="C1801">
            <v>44064</v>
          </cell>
          <cell r="D1801">
            <v>5</v>
          </cell>
          <cell r="E1801" t="str">
            <v>101050009081</v>
          </cell>
          <cell r="F1801" t="str">
            <v>ICDN</v>
          </cell>
          <cell r="G1801" t="str">
            <v>A1C/26/03/2</v>
          </cell>
          <cell r="H1801" t="str">
            <v>2020</v>
          </cell>
          <cell r="I1801" t="str">
            <v>ICD</v>
          </cell>
          <cell r="J1801">
            <v>227478</v>
          </cell>
          <cell r="K1801" t="str">
            <v>LABOREX KENYA LIMITED</v>
          </cell>
          <cell r="L1801" t="str">
            <v>MITCHELL COTTS FREIGHT K LIMITED</v>
          </cell>
          <cell r="M1801">
            <v>44067.443692129629</v>
          </cell>
          <cell r="N1801" t="str">
            <v>Pend</v>
          </cell>
          <cell r="O1801" t="str">
            <v>1 X 40 HC FCL CONTAINER986 CARTONSPHARMACEUTICAL PRODUCTS ANDPROMOTION AL MATERIALS INVOICE  NOS  ML0646 20-21 ML0699 20-21   473SB NOS 36002 22 3597191 3596860 3599893 3599872 3599755 3599859 3599811 3599823  36 00336SHIPPING MARKS   LABOREX KENYA LIMITED PRODUCT NAME BATCH NO   MFG DATE  EXP DATE CARTON NO  1 X 40 HC FCL CONTAINER 986 CARTONS PHARMACEUTICAL PRODUCTS AND PROMOTIONAL MATERIALS  INVOICE NOS  ML0646 20-21  ML0699 20-21   473 SB NOS 3600222 3597191 3596860  3599893 3599872 3599755 3599859  3599811 3599823  3600336 DT03 07 2020 H S CODE  30049099 30049079 30049072  30049039 30042019 30042099  30049029 30042063 30049069 30049039   30049079  48203000  P I  NO 069 2020-21  14 05 2020  106 2020-21 19 06 2020   384 2019-20 18 01 2020 GROSS WT   7914 950 KGS NET WT   5503 330 KGSFREIGHT PREPAID 14 DAYS DETENTION FREE PERIOD IS ALLOWED AT DESTINATION</v>
          </cell>
          <cell r="P1801" t="str">
            <v>C4</v>
          </cell>
          <cell r="Q1801" t="str">
            <v>KE</v>
          </cell>
          <cell r="R1801" t="str">
            <v>IN</v>
          </cell>
          <cell r="S1801" t="str">
            <v>2. 4 TO 9 DAYS</v>
          </cell>
          <cell r="T1801" t="str">
            <v>RELEASE PROCESS</v>
          </cell>
        </row>
        <row r="1802">
          <cell r="A1802" t="str">
            <v>MEDU6183046</v>
          </cell>
          <cell r="B1802">
            <v>20</v>
          </cell>
          <cell r="C1802">
            <v>44064</v>
          </cell>
          <cell r="D1802">
            <v>5</v>
          </cell>
          <cell r="E1802" t="str">
            <v>MEDUPE035993</v>
          </cell>
          <cell r="F1802" t="str">
            <v>ICDN</v>
          </cell>
          <cell r="G1802" t="str">
            <v>CFS1</v>
          </cell>
          <cell r="H1802" t="str">
            <v>2020</v>
          </cell>
          <cell r="I1802" t="str">
            <v>ICD</v>
          </cell>
          <cell r="J1802">
            <v>226926</v>
          </cell>
          <cell r="K1802" t="str">
            <v>OFGEN LIMITED</v>
          </cell>
          <cell r="L1802" t="str">
            <v>KENFREIGHT EA LTD</v>
          </cell>
          <cell r="M1802">
            <v>44062.752916666665</v>
          </cell>
          <cell r="N1802" t="str">
            <v>Pend</v>
          </cell>
          <cell r="O1802" t="str">
            <v>1X 20FT GP STC ASSORTED ELECTRICAL COMPONENTS AS PERPROFORMA INVOICE NO 055829 DATED 20TH APRIL INCOTERMS TERMS  DAT ICDN  INCOTERMS 2010  LC NO  LC MEBK 006 2020 DATE OF ISSUE 200626 IN TRANSIT TO NAIROBIASSORTED ELECTRICAL COMPONENTS</v>
          </cell>
          <cell r="P1802" t="str">
            <v>C4</v>
          </cell>
          <cell r="Q1802" t="str">
            <v>KE</v>
          </cell>
          <cell r="R1802" t="str">
            <v>ZA</v>
          </cell>
          <cell r="S1802" t="str">
            <v>2. 4 TO 9 DAYS</v>
          </cell>
          <cell r="T1802" t="str">
            <v>RELEASE PROCESS</v>
          </cell>
        </row>
        <row r="1803">
          <cell r="A1803" t="str">
            <v>CAIU2939026</v>
          </cell>
          <cell r="B1803">
            <v>20</v>
          </cell>
          <cell r="C1803">
            <v>44064</v>
          </cell>
          <cell r="D1803">
            <v>5</v>
          </cell>
          <cell r="E1803" t="str">
            <v>MEDUMV352031</v>
          </cell>
          <cell r="F1803" t="str">
            <v>ICDN</v>
          </cell>
          <cell r="G1803" t="str">
            <v>M2B/05/03/1</v>
          </cell>
          <cell r="H1803" t="str">
            <v>2020</v>
          </cell>
          <cell r="I1803" t="str">
            <v>ICD</v>
          </cell>
          <cell r="J1803">
            <v>226163</v>
          </cell>
          <cell r="K1803" t="str">
            <v>CROWN MARBLE AND QUARTZ LIMITED</v>
          </cell>
          <cell r="L1803" t="str">
            <v>WAKI CLEARING &amp; FORWARDING AGENTS LIMITE</v>
          </cell>
          <cell r="M1803">
            <v>44056.775937500002</v>
          </cell>
          <cell r="N1803" t="str">
            <v>Pend</v>
          </cell>
          <cell r="O1803" t="str">
            <v>POLISHED GRANITE SLABS POLISHED GRANITE SLABS DET AILS AS PER INVOICE NO 202 021 0317 DT  20 07 2020 CO UNTRY OF ORIGIN INDIA CandI  INDIAN PORT HSN CODE   68  022390 IEC NO 0816915652 G ROSS WEIGHT   51130 00 KGS NET WEIGHT   51130 00 KG   S FREIGHT PREPAID  MOBILE  + 254 735 587 799 LANDLI   NE    + 254 780 525 151  + 254 790 621 896 IHC up to  ICDNBO will on Freight Co  llect under MSC Rail Haula ge INCOTERM mentioned stri ctly without prejudice to  the terms and conditions of  the contract of carriage</v>
          </cell>
          <cell r="P1803" t="str">
            <v>C4</v>
          </cell>
          <cell r="Q1803" t="str">
            <v>KE</v>
          </cell>
          <cell r="R1803" t="str">
            <v>IN</v>
          </cell>
          <cell r="S1803" t="str">
            <v>2. 4 TO 9 DAYS</v>
          </cell>
          <cell r="T1803" t="str">
            <v>RELEASE PROCESS</v>
          </cell>
        </row>
        <row r="1804">
          <cell r="A1804" t="str">
            <v>TCKU6541153</v>
          </cell>
          <cell r="B1804">
            <v>40</v>
          </cell>
          <cell r="C1804">
            <v>44064</v>
          </cell>
          <cell r="D1804">
            <v>5</v>
          </cell>
          <cell r="E1804" t="str">
            <v>148000175588</v>
          </cell>
          <cell r="F1804" t="str">
            <v>ICDN</v>
          </cell>
          <cell r="G1804" t="str">
            <v>SHED1</v>
          </cell>
          <cell r="H1804" t="str">
            <v>2020</v>
          </cell>
          <cell r="I1804" t="str">
            <v>ICD</v>
          </cell>
          <cell r="J1804">
            <v>228792</v>
          </cell>
          <cell r="K1804" t="str">
            <v>ANKE HOME APPLIANCE SERVICES LIMITED</v>
          </cell>
          <cell r="L1804" t="str">
            <v>SONGHONG FREIGHT SERVICES LIMITED</v>
          </cell>
          <cell r="M1804">
            <v>44064.665150462963</v>
          </cell>
          <cell r="N1804">
            <v>44068.714050925926</v>
          </cell>
          <cell r="O1804" t="str">
            <v>ROYAL BRAND LED TV IN CKDN M ROYAL BRAND LED TV IN CKD</v>
          </cell>
          <cell r="P1804" t="str">
            <v>C4</v>
          </cell>
          <cell r="Q1804" t="str">
            <v>KE</v>
          </cell>
          <cell r="R1804" t="str">
            <v>HK</v>
          </cell>
          <cell r="S1804" t="str">
            <v>2. 4 TO 9 DAYS</v>
          </cell>
          <cell r="T1804" t="str">
            <v>RELEASED BUT IN YARD</v>
          </cell>
        </row>
        <row r="1805">
          <cell r="A1805" t="str">
            <v>CMAU5648726</v>
          </cell>
          <cell r="B1805">
            <v>40</v>
          </cell>
          <cell r="C1805">
            <v>44064</v>
          </cell>
          <cell r="D1805">
            <v>5</v>
          </cell>
          <cell r="E1805" t="str">
            <v>GGZ1107753</v>
          </cell>
          <cell r="F1805" t="str">
            <v>ICDN</v>
          </cell>
          <cell r="G1805" t="str">
            <v>A1A/84/05/1</v>
          </cell>
          <cell r="H1805" t="str">
            <v>2020</v>
          </cell>
          <cell r="I1805" t="str">
            <v>ICD</v>
          </cell>
          <cell r="J1805">
            <v>228415</v>
          </cell>
          <cell r="K1805" t="str">
            <v>NEXUS INDUSTRIES KENYA LIMITED</v>
          </cell>
          <cell r="L1805" t="str">
            <v>UNION LOGISTICS LIMITED</v>
          </cell>
          <cell r="M1805">
            <v>44064.680555555555</v>
          </cell>
          <cell r="N1805" t="str">
            <v>Pend</v>
          </cell>
          <cell r="O1805" t="str">
            <v>73 CTNS REFRIGERATOR NO FROST NX-450NFK 344L  HS CODE 841810  130 CTNS REFRIGERATOR NO FROST NX-260NFK 205L  HS CODE 841810  160 CTNS REFRIGERATOR NX-250K 252L  HS CODE 841810  144 CTNS REFRIGERATOR NX-225K 182L  HS CODE 841810  14 CTNS SPARE PARTS  HS CODE 841899  IDF NO    E2006339939 CARGO IN TRANSIT TO ICD EMBAKASI VIA SGR BY RAIL FREIGHT PAID UPTO ICD EMBAKASI FREIGHT PREPAID SECOND NOTIFY PARTY ARK SHIPPING KENYA PVT LTD NEXTGEN MALL  OFF MOMBASA RD  ADJACENT TO EKA HOTEL  OFFICE NO 31  3RD FLOOR P O BOX 5522 -00506 NAIROBI  KENYA MAIL  MALAM SINGH-ARKAXIS COM MOBILE  +254 735 587 799</v>
          </cell>
          <cell r="P1805" t="str">
            <v>C4</v>
          </cell>
          <cell r="Q1805" t="str">
            <v>KE</v>
          </cell>
          <cell r="R1805" t="str">
            <v>CN</v>
          </cell>
          <cell r="S1805" t="str">
            <v>2. 4 TO 9 DAYS</v>
          </cell>
          <cell r="T1805" t="str">
            <v>RELEASE PROCESS</v>
          </cell>
        </row>
        <row r="1806">
          <cell r="A1806" t="str">
            <v>GESU6697371</v>
          </cell>
          <cell r="B1806">
            <v>40</v>
          </cell>
          <cell r="C1806">
            <v>44064</v>
          </cell>
          <cell r="D1806">
            <v>5</v>
          </cell>
          <cell r="E1806" t="str">
            <v>DXB0509075</v>
          </cell>
          <cell r="F1806" t="str">
            <v>ICDN</v>
          </cell>
          <cell r="G1806" t="str">
            <v>A1D/36/05/2</v>
          </cell>
          <cell r="H1806" t="str">
            <v>2020</v>
          </cell>
          <cell r="I1806" t="str">
            <v>ICD</v>
          </cell>
          <cell r="J1806">
            <v>229930</v>
          </cell>
          <cell r="K1806" t="str">
            <v>SAI OFFICE SUPPLIES LIMITED</v>
          </cell>
          <cell r="L1806" t="str">
            <v>EXCELLENT SERVICE FREIGHTERS LIMITED</v>
          </cell>
          <cell r="M1806" t="str">
            <v>Pend</v>
          </cell>
          <cell r="N1806" t="str">
            <v>Pend</v>
          </cell>
          <cell r="O1806" t="str">
            <v>APC AND BROTHER PRODUCTS FREIGHT PREPAID</v>
          </cell>
          <cell r="P1806" t="str">
            <v>C4</v>
          </cell>
          <cell r="Q1806" t="str">
            <v>KE</v>
          </cell>
          <cell r="R1806" t="str">
            <v>AE</v>
          </cell>
          <cell r="S1806" t="str">
            <v>2. 4 TO 9 DAYS</v>
          </cell>
          <cell r="T1806" t="str">
            <v>PENDING DPC</v>
          </cell>
        </row>
        <row r="1807">
          <cell r="A1807" t="str">
            <v>TCKU6387346</v>
          </cell>
          <cell r="B1807">
            <v>40</v>
          </cell>
          <cell r="C1807">
            <v>44064</v>
          </cell>
          <cell r="D1807">
            <v>5</v>
          </cell>
          <cell r="E1807" t="str">
            <v>NBFZ017585</v>
          </cell>
          <cell r="F1807" t="str">
            <v>ICDN</v>
          </cell>
          <cell r="G1807" t="str">
            <v>A1C/26/02/3</v>
          </cell>
          <cell r="H1807" t="str">
            <v>2020</v>
          </cell>
          <cell r="I1807" t="str">
            <v>ICD</v>
          </cell>
          <cell r="J1807">
            <v>226959</v>
          </cell>
          <cell r="K1807" t="str">
            <v>PRINTING SERVICES LIMITED</v>
          </cell>
          <cell r="L1807" t="str">
            <v>AGILITY LOGISTICS LIMITED</v>
          </cell>
          <cell r="M1807">
            <v>44065.534826388888</v>
          </cell>
          <cell r="N1807" t="str">
            <v>Pend</v>
          </cell>
          <cell r="O1807" t="str">
            <v>COVER BOARD FREIGHT PREPAID IDF NO  E2006342836 HS CODE 48109200 FCL FCL GOODS IN TRANSIT TO ICD EMBAKASI NAIROBI ON CONSIGNEES OWN ACCOUNT AND RISK THE NAME ADDRESS TELEPHONE AND FAX NUMBER OF THE CARRYING VESSEL AGENT AT THE PORT OF DESTINATION   ON BEHALF OF CENTRAL NATIONAL SWEDEN AB SODRA LARMGATAN 6 GOTHENBURG 41 116 SWEDEN</v>
          </cell>
          <cell r="P1807" t="str">
            <v>C4</v>
          </cell>
          <cell r="Q1807" t="str">
            <v>KE</v>
          </cell>
          <cell r="R1807" t="str">
            <v>CN</v>
          </cell>
          <cell r="S1807" t="str">
            <v>2. 4 TO 9 DAYS</v>
          </cell>
          <cell r="T1807" t="str">
            <v>RELEASE PROCESS</v>
          </cell>
        </row>
        <row r="1808">
          <cell r="A1808" t="str">
            <v>BEAU2774826</v>
          </cell>
          <cell r="B1808">
            <v>20</v>
          </cell>
          <cell r="C1808">
            <v>44064</v>
          </cell>
          <cell r="D1808">
            <v>5</v>
          </cell>
          <cell r="E1808" t="str">
            <v>MEDUDN234528</v>
          </cell>
          <cell r="F1808" t="str">
            <v>ICDN</v>
          </cell>
          <cell r="G1808" t="str">
            <v>A1B/19/03/2</v>
          </cell>
          <cell r="H1808" t="str">
            <v>2020</v>
          </cell>
          <cell r="I1808" t="str">
            <v>ICD</v>
          </cell>
          <cell r="J1808">
            <v>226807</v>
          </cell>
          <cell r="K1808" t="str">
            <v>PREMIER FOOD INDUSTRIES LTD</v>
          </cell>
          <cell r="L1808" t="str">
            <v>INDEX CARGO LOGISTICS LIMITED</v>
          </cell>
          <cell r="M1808" t="str">
            <v>Pend</v>
          </cell>
          <cell r="N1808" t="str">
            <v>Pend</v>
          </cell>
          <cell r="O1808"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1808" t="str">
            <v>C4</v>
          </cell>
          <cell r="Q1808" t="str">
            <v>KE</v>
          </cell>
          <cell r="R1808" t="str">
            <v>ZA</v>
          </cell>
          <cell r="S1808" t="str">
            <v>2. 4 TO 9 DAYS</v>
          </cell>
          <cell r="T1808" t="str">
            <v>PENDING DPC</v>
          </cell>
        </row>
        <row r="1809">
          <cell r="A1809" t="str">
            <v>APZU3348719</v>
          </cell>
          <cell r="B1809">
            <v>20</v>
          </cell>
          <cell r="C1809">
            <v>44064</v>
          </cell>
          <cell r="D1809">
            <v>5</v>
          </cell>
          <cell r="E1809" t="str">
            <v>EDP0121239A</v>
          </cell>
          <cell r="F1809" t="str">
            <v>ICDN</v>
          </cell>
          <cell r="G1809" t="str">
            <v>M1B/59/01/1</v>
          </cell>
          <cell r="H1809">
            <v>0</v>
          </cell>
          <cell r="I1809">
            <v>0</v>
          </cell>
          <cell r="J1809">
            <v>0</v>
          </cell>
          <cell r="K1809" t="str">
            <v>Pend</v>
          </cell>
          <cell r="L1809" t="str">
            <v>Pend</v>
          </cell>
          <cell r="M1809" t="str">
            <v>Pend</v>
          </cell>
          <cell r="N1809" t="str">
            <v>Pend</v>
          </cell>
          <cell r="O1809" t="str">
            <v>05 X 20 FCL CONTAINER STC 55 Coils 9 5 MM ALUMINIUM WIRE ROD EC GRADE H 14 HS CODE  76051100 TOTAL NET WT  111301 KGS FREIGHT PREPAID  LAND LINE  +254 41 2220904 EMAIL  CUSTOMERCARE3-EASTGLOBALKENYA COM</v>
          </cell>
          <cell r="P1809" t="str">
            <v>Pend</v>
          </cell>
          <cell r="Q1809" t="str">
            <v>KE</v>
          </cell>
          <cell r="R1809" t="str">
            <v>IN</v>
          </cell>
          <cell r="S1809" t="str">
            <v>2. 4 TO 9 DAYS</v>
          </cell>
          <cell r="T1809" t="str">
            <v>PENDING DECLARATION</v>
          </cell>
        </row>
        <row r="1810">
          <cell r="A1810" t="str">
            <v>FCIU3289047</v>
          </cell>
          <cell r="B1810">
            <v>20</v>
          </cell>
          <cell r="C1810">
            <v>44064</v>
          </cell>
          <cell r="D1810">
            <v>5</v>
          </cell>
          <cell r="E1810" t="str">
            <v>MEDUDC388052</v>
          </cell>
          <cell r="F1810" t="str">
            <v>ICDN</v>
          </cell>
          <cell r="G1810" t="str">
            <v>SHED1</v>
          </cell>
          <cell r="H1810" t="str">
            <v>2020</v>
          </cell>
          <cell r="I1810" t="str">
            <v>ICD</v>
          </cell>
          <cell r="J1810">
            <v>225927</v>
          </cell>
          <cell r="K1810" t="str">
            <v>NAIROBI SPORTS HOUSE LTD</v>
          </cell>
          <cell r="L1810" t="str">
            <v>JIHAN FREIGHTERS LIMITED</v>
          </cell>
          <cell r="M1810" t="str">
            <v>Pend</v>
          </cell>
          <cell r="N1810" t="str">
            <v>Pend</v>
          </cell>
          <cell r="O1810" t="str">
            <v>PUMA BRAND FOOTWEAR        APPAREL and ACCESSORIES</v>
          </cell>
          <cell r="P1810" t="str">
            <v>C4</v>
          </cell>
          <cell r="Q1810" t="str">
            <v>KE</v>
          </cell>
          <cell r="R1810" t="str">
            <v>AE</v>
          </cell>
          <cell r="S1810" t="str">
            <v>2. 4 TO 9 DAYS</v>
          </cell>
          <cell r="T1810" t="str">
            <v>PENDING DPC</v>
          </cell>
        </row>
        <row r="1811">
          <cell r="A1811" t="str">
            <v>TLLU2772566</v>
          </cell>
          <cell r="B1811">
            <v>20</v>
          </cell>
          <cell r="C1811">
            <v>44064</v>
          </cell>
          <cell r="D1811">
            <v>5</v>
          </cell>
          <cell r="E1811" t="str">
            <v>AMC0911136</v>
          </cell>
          <cell r="F1811" t="str">
            <v>ICDN</v>
          </cell>
          <cell r="G1811" t="str">
            <v>A1B/19/04/1</v>
          </cell>
          <cell r="H1811" t="str">
            <v>2020</v>
          </cell>
          <cell r="I1811" t="str">
            <v>ICD</v>
          </cell>
          <cell r="J1811">
            <v>225456</v>
          </cell>
          <cell r="K1811" t="str">
            <v>SAILENDRA VELJI SHAH C/O RUSHABH STATION</v>
          </cell>
          <cell r="L1811" t="str">
            <v>BESTFAST CARGO (KENYA) LIMITED</v>
          </cell>
          <cell r="M1811">
            <v>44067.49013888889</v>
          </cell>
          <cell r="N1811">
            <v>44068.731504629628</v>
          </cell>
          <cell r="O1811" t="str">
            <v>261 CTN  TWO HUNDRED SIXTY ONE ONLY  1  INKJET MEDIA  PLAIN PAPER - PPC BOND  90 GSM INKJET PREMIUM CAD PAPER- JETLINE -2 SIZE  610 MM X 50 M   228 ROLL  2  INKJET MEDIA  PLAIN PAPER - PPC BOND  90 GSM INKJET PREMIUM CAD PAPER- JETLINE -2 SIZE  914MM X 50 M-   372 ROLL  3  INKJET MEDIA  PLAIN PAPER - PPC BOND  100 GSM INKJET PREMIUM CAD PAPER- JETLINE -3 SIZE  914MM X 150 M   100 ROLL  4  INKJET MEDIA NATURAL TRANSPARENT   TRANSLUCENT TRACING CAD PAPER- JETLINE -112 GSM SIZE  914 MM X 50 MTR    480 ROLL  5  INKJET MEDIA UNPRINTED TRACING FILM  POLYESTER FILM  D M -125 MICRONS  BRAND PLUS PRINT SIZE 762 MM 30  X 20M  ROLL200  6  INKJET MEDIA UNPRINTED TRACING FILM  POLYESTER FILM  D M -125 MICRONS  BRAND PLUS PRINT SIZE1016 MM 40  X 20M  ROLL300   AS PER INVOICE NO  GST 00175 20-21 DTD  17 07 2020  S BILL NO  3984284 DTD  22 07 2020 H S CODE NO    48101990 48063000 39199090 NET WT 7584 000 KGS FREIGHT PREPAID</v>
          </cell>
          <cell r="P1811" t="str">
            <v>C4</v>
          </cell>
          <cell r="Q1811" t="str">
            <v>KE</v>
          </cell>
          <cell r="R1811" t="str">
            <v>IN</v>
          </cell>
          <cell r="S1811" t="str">
            <v>2. 4 TO 9 DAYS</v>
          </cell>
          <cell r="T1811" t="str">
            <v>RELEASED BUT IN YARD</v>
          </cell>
        </row>
        <row r="1812">
          <cell r="A1812" t="str">
            <v>MSCU6832961</v>
          </cell>
          <cell r="B1812">
            <v>20</v>
          </cell>
          <cell r="C1812">
            <v>44064</v>
          </cell>
          <cell r="D1812">
            <v>5</v>
          </cell>
          <cell r="E1812" t="str">
            <v>MEDUDN234528</v>
          </cell>
          <cell r="F1812" t="str">
            <v>ICDN</v>
          </cell>
          <cell r="G1812" t="str">
            <v>M1B/45/02/1</v>
          </cell>
          <cell r="H1812" t="str">
            <v>2020</v>
          </cell>
          <cell r="I1812" t="str">
            <v>ICD</v>
          </cell>
          <cell r="J1812">
            <v>226807</v>
          </cell>
          <cell r="K1812" t="str">
            <v>PREMIER FOOD INDUSTRIES LTD</v>
          </cell>
          <cell r="L1812" t="str">
            <v>INDEX CARGO LOGISTICS LIMITED</v>
          </cell>
          <cell r="M1812" t="str">
            <v>Pend</v>
          </cell>
          <cell r="N1812" t="str">
            <v>Pend</v>
          </cell>
          <cell r="O1812"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1812" t="str">
            <v>C4</v>
          </cell>
          <cell r="Q1812" t="str">
            <v>KE</v>
          </cell>
          <cell r="R1812" t="str">
            <v>ZA</v>
          </cell>
          <cell r="S1812" t="str">
            <v>2. 4 TO 9 DAYS</v>
          </cell>
          <cell r="T1812" t="str">
            <v>PENDING DPC</v>
          </cell>
        </row>
        <row r="1813">
          <cell r="A1813" t="str">
            <v>MRKU0722563</v>
          </cell>
          <cell r="B1813">
            <v>40</v>
          </cell>
          <cell r="C1813">
            <v>44064</v>
          </cell>
          <cell r="D1813">
            <v>5</v>
          </cell>
          <cell r="E1813" t="str">
            <v>203613931</v>
          </cell>
          <cell r="F1813" t="str">
            <v>ICDN</v>
          </cell>
          <cell r="G1813" t="str">
            <v>A1C/66/03/2</v>
          </cell>
          <cell r="H1813" t="str">
            <v>2020</v>
          </cell>
          <cell r="I1813" t="str">
            <v>ICD</v>
          </cell>
          <cell r="J1813">
            <v>228076</v>
          </cell>
          <cell r="K1813" t="str">
            <v>SANA INDUSTRIES COMPANY LIMITED</v>
          </cell>
          <cell r="L1813" t="str">
            <v>CARGODECK EA LIMITED</v>
          </cell>
          <cell r="M1813">
            <v>44062.821620370371</v>
          </cell>
          <cell r="N1813" t="str">
            <v>Pend</v>
          </cell>
          <cell r="O1813"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1813" t="str">
            <v>C4</v>
          </cell>
          <cell r="Q1813" t="str">
            <v>KE</v>
          </cell>
          <cell r="R1813" t="str">
            <v>KR</v>
          </cell>
          <cell r="S1813" t="str">
            <v>2. 4 TO 9 DAYS</v>
          </cell>
          <cell r="T1813" t="str">
            <v>RELEASE PROCESS</v>
          </cell>
        </row>
        <row r="1814">
          <cell r="A1814" t="str">
            <v>FSCU8530222</v>
          </cell>
          <cell r="B1814">
            <v>40</v>
          </cell>
          <cell r="C1814">
            <v>44064</v>
          </cell>
          <cell r="D1814">
            <v>5</v>
          </cell>
          <cell r="E1814" t="str">
            <v>COSU6269148310</v>
          </cell>
          <cell r="F1814" t="str">
            <v>ICDN</v>
          </cell>
          <cell r="G1814" t="str">
            <v>SHED1</v>
          </cell>
          <cell r="H1814" t="str">
            <v>2020</v>
          </cell>
          <cell r="I1814" t="str">
            <v>ICD</v>
          </cell>
          <cell r="J1814">
            <v>229365</v>
          </cell>
          <cell r="K1814" t="str">
            <v>ZHUANGLI INVESTMENT LIMITED</v>
          </cell>
          <cell r="L1814" t="str">
            <v>CULZENBERG FORWARDERS LIMITED</v>
          </cell>
          <cell r="M1814" t="str">
            <v>Pend</v>
          </cell>
          <cell r="N1814" t="str">
            <v>Pend</v>
          </cell>
          <cell r="O1814" t="str">
            <v>PP BIAXIAL GEOGRID GG2020   14DAYS FREE DND AT DESTINATION AND EXTEND 7DAYS PLACE OF DELIVERY ICDE</v>
          </cell>
          <cell r="P1814" t="str">
            <v>C4</v>
          </cell>
          <cell r="Q1814" t="str">
            <v>KE</v>
          </cell>
          <cell r="R1814" t="str">
            <v>CN</v>
          </cell>
          <cell r="S1814" t="str">
            <v>2. 4 TO 9 DAYS</v>
          </cell>
          <cell r="T1814" t="str">
            <v>PENDING DPC</v>
          </cell>
        </row>
        <row r="1815">
          <cell r="A1815" t="str">
            <v>CSNU6441560</v>
          </cell>
          <cell r="B1815">
            <v>40</v>
          </cell>
          <cell r="C1815">
            <v>44064</v>
          </cell>
          <cell r="D1815">
            <v>5</v>
          </cell>
          <cell r="E1815" t="str">
            <v>OOLU2644167910</v>
          </cell>
          <cell r="F1815" t="str">
            <v>ICDN</v>
          </cell>
          <cell r="G1815" t="str">
            <v>A1D/18/04/1</v>
          </cell>
          <cell r="H1815" t="str">
            <v>2020</v>
          </cell>
          <cell r="I1815" t="str">
            <v>ICD</v>
          </cell>
          <cell r="J1815">
            <v>229888</v>
          </cell>
          <cell r="K1815" t="str">
            <v>ANKARA AUTO TYRES LIMITED</v>
          </cell>
          <cell r="L1815" t="str">
            <v>BLUE LIME LIMITED</v>
          </cell>
          <cell r="M1815">
            <v>44068.633576388886</v>
          </cell>
          <cell r="N1815" t="str">
            <v>Pend</v>
          </cell>
          <cell r="O1815" t="str">
            <v>TYRES 21 DAYS FREE DETENTION AT DESTINATION PLACE OF DELIVERY PORT CLEARANCE</v>
          </cell>
          <cell r="P1815" t="str">
            <v>C4</v>
          </cell>
          <cell r="Q1815" t="str">
            <v>KE</v>
          </cell>
          <cell r="R1815" t="str">
            <v>CN</v>
          </cell>
          <cell r="S1815" t="str">
            <v>2. 4 TO 9 DAYS</v>
          </cell>
          <cell r="T1815" t="str">
            <v>RELEASE PROCESS</v>
          </cell>
        </row>
        <row r="1816">
          <cell r="A1816" t="str">
            <v>SUDU6976679</v>
          </cell>
          <cell r="B1816">
            <v>40</v>
          </cell>
          <cell r="C1816">
            <v>44064</v>
          </cell>
          <cell r="D1816">
            <v>5</v>
          </cell>
          <cell r="E1816" t="str">
            <v>203661798</v>
          </cell>
          <cell r="F1816" t="str">
            <v>ICDN</v>
          </cell>
          <cell r="G1816" t="str">
            <v>A1C/60/05/2</v>
          </cell>
          <cell r="H1816" t="str">
            <v>2020</v>
          </cell>
          <cell r="I1816" t="str">
            <v>ICD</v>
          </cell>
          <cell r="J1816">
            <v>228233</v>
          </cell>
          <cell r="K1816" t="str">
            <v>ROYAL CONVERTERS LIMITED</v>
          </cell>
          <cell r="L1816" t="str">
            <v>STARWAY INTERNATIONAL FREIGHT AND FORWAR</v>
          </cell>
          <cell r="M1816">
            <v>44063.806192129632</v>
          </cell>
          <cell r="N1816" t="str">
            <v>Pend</v>
          </cell>
          <cell r="O1816" t="str">
            <v>1 X 40 HC CONTAINER   80 ROLL   JUMBO NAPKIN TISSUE PP ORIGINAL 000 FREIGHT PREPAID   HS CODE  4803 00 90   IDF NUMBER   E2006347138     G ONDANGDIA MENTENG   JAKARTA PUSAT DKI JAKARTA   10350 INDONESIA   NPWP 01 001 855 4-092 000      INDUSTRIAL AREA  NAIROBI NAIROBI 00400 NAIROBI 00400     TRANSHIPMENT AT TANJONG PELEPAS  MALAYSIA ON NORDWINTER V 030W   G W   18 667000 MT   N W   18 547000 MT    INTRANSIT TO ICD EMBAKASI NAIROBI</v>
          </cell>
          <cell r="P1816" t="str">
            <v>C4</v>
          </cell>
          <cell r="Q1816" t="str">
            <v>KE</v>
          </cell>
          <cell r="R1816" t="str">
            <v>ID</v>
          </cell>
          <cell r="S1816" t="str">
            <v>2. 4 TO 9 DAYS</v>
          </cell>
          <cell r="T1816" t="str">
            <v>RELEASE PROCESS</v>
          </cell>
        </row>
        <row r="1817">
          <cell r="A1817" t="str">
            <v>TCKU7394458</v>
          </cell>
          <cell r="B1817">
            <v>40</v>
          </cell>
          <cell r="C1817">
            <v>44064</v>
          </cell>
          <cell r="D1817">
            <v>5</v>
          </cell>
          <cell r="E1817" t="str">
            <v>204057102</v>
          </cell>
          <cell r="F1817" t="str">
            <v>ICDN</v>
          </cell>
          <cell r="G1817" t="str">
            <v>SHED1</v>
          </cell>
          <cell r="H1817" t="str">
            <v>2020</v>
          </cell>
          <cell r="I1817" t="str">
            <v>ICD</v>
          </cell>
          <cell r="J1817">
            <v>229939</v>
          </cell>
          <cell r="K1817" t="str">
            <v>SPEC SASA LOGISTICS LIMITED</v>
          </cell>
          <cell r="L1817" t="str">
            <v>WAKULIMA AGRIBUSINESS AND IRRIGATION SUP</v>
          </cell>
          <cell r="M1817">
            <v>44068.72965277778</v>
          </cell>
          <cell r="N1817" t="str">
            <v>Pend</v>
          </cell>
          <cell r="O1817" t="str">
            <v>HAIR DYE   BLACK HAIR SHAMPOO</v>
          </cell>
          <cell r="P1817" t="str">
            <v>C4</v>
          </cell>
          <cell r="Q1817" t="str">
            <v>KE</v>
          </cell>
          <cell r="R1817" t="str">
            <v>CN</v>
          </cell>
          <cell r="S1817" t="str">
            <v>2. 4 TO 9 DAYS</v>
          </cell>
          <cell r="T1817" t="str">
            <v>RELEASE PROCESS</v>
          </cell>
        </row>
        <row r="1818">
          <cell r="A1818" t="str">
            <v>HASU4729208</v>
          </cell>
          <cell r="B1818">
            <v>40</v>
          </cell>
          <cell r="C1818">
            <v>44064</v>
          </cell>
          <cell r="D1818">
            <v>5</v>
          </cell>
          <cell r="E1818" t="str">
            <v>203808432</v>
          </cell>
          <cell r="F1818" t="str">
            <v>ICDN</v>
          </cell>
          <cell r="G1818" t="str">
            <v>A1C/60/03/3</v>
          </cell>
          <cell r="H1818" t="str">
            <v>2020</v>
          </cell>
          <cell r="I1818" t="str">
            <v>ICD</v>
          </cell>
          <cell r="J1818">
            <v>228471</v>
          </cell>
          <cell r="K1818" t="str">
            <v>AGRICULTURE EQUIPMENT KENYA LIMITED</v>
          </cell>
          <cell r="L1818" t="str">
            <v>BLUEWAVE LOGISTICS SERVICES LIMITED</v>
          </cell>
          <cell r="M1818">
            <v>44064.885972222219</v>
          </cell>
          <cell r="N1818" t="str">
            <v>Pend</v>
          </cell>
          <cell r="O1818" t="str">
            <v>TCLU5051272 40 DRY 9 6 SHIPPER S SEAL  ML-MY035235 6  25 PACKAGE GROS S WEIGHT  20000 00 KGS MEASUREMENT  32 000 CBM       MARKS AND NUMBERS     HASU4729208 40 DRY 9 6 SHIPPER S SEAL  ML-MY035235 3  25 PAC KAGE GROSS WEIGHT  20000 00 KGS MEASUREMENT  32 000 CBM       MARKS AN D NUMBERS         MRKU4470881 40 DRY 9 6 SHIPPER S SEAL  ML-MY0352457  25 PACKAGE GROSS WEIGHT  20000 00 KGS MEASUREMENT  32 000 CBM      MARKS AND NUMBERS         MIEU2027616 40 DRY 9 6 SHIPPER S SEAL  ML- MY035244 8  25 PACKAGE GROSS WEIGHT  20000 00 KGS MEASUREMENT  32 000 CBM         ONE BREEDER HOUSE FOR    POULTRY SYSTEM    HS CODE  8436 2 900  MARKS AND NUMBERS         8196399 FREIGHT PREPAID      INTRANSITTO ICD EMBAKASI NAIROBI</v>
          </cell>
          <cell r="P1818" t="str">
            <v>C4</v>
          </cell>
          <cell r="Q1818" t="str">
            <v>KE</v>
          </cell>
          <cell r="R1818" t="str">
            <v>DE</v>
          </cell>
          <cell r="S1818" t="str">
            <v>2. 4 TO 9 DAYS</v>
          </cell>
          <cell r="T1818" t="str">
            <v>RELEASE PROCESS</v>
          </cell>
        </row>
        <row r="1819">
          <cell r="A1819" t="str">
            <v>MRKU2144119</v>
          </cell>
          <cell r="B1819">
            <v>40</v>
          </cell>
          <cell r="C1819">
            <v>44064</v>
          </cell>
          <cell r="D1819">
            <v>5</v>
          </cell>
          <cell r="E1819" t="str">
            <v>203727654</v>
          </cell>
          <cell r="F1819" t="str">
            <v>ICDN</v>
          </cell>
          <cell r="G1819" t="str">
            <v>A2C/10/06/2</v>
          </cell>
          <cell r="H1819" t="str">
            <v>2020</v>
          </cell>
          <cell r="I1819" t="str">
            <v>ICD</v>
          </cell>
          <cell r="J1819">
            <v>228625</v>
          </cell>
          <cell r="K1819" t="str">
            <v>AGRICULTURE EQUIPMENT KENYA LIMITED</v>
          </cell>
          <cell r="L1819" t="str">
            <v>BLUEWAVE LOGISTICS SERVICES LIMITED</v>
          </cell>
          <cell r="M1819">
            <v>44064.891423611109</v>
          </cell>
          <cell r="N1819" t="str">
            <v>Pend</v>
          </cell>
          <cell r="O1819" t="str">
            <v>JOSPHAT NANOK-KITALE   POULTRY PROJECT -   COMPLETE POULTRY EQUIPMENT FOR 1 LAYER HOUSE   HS CODE  8436 29 00      INTRANSIT TO ICD EMBAKA SI NAIROBI</v>
          </cell>
          <cell r="P1819" t="str">
            <v>C4</v>
          </cell>
          <cell r="Q1819" t="str">
            <v>KE</v>
          </cell>
          <cell r="R1819" t="str">
            <v>DE</v>
          </cell>
          <cell r="S1819" t="str">
            <v>2. 4 TO 9 DAYS</v>
          </cell>
          <cell r="T1819" t="str">
            <v>RELEASE PROCESS</v>
          </cell>
        </row>
        <row r="1820">
          <cell r="A1820" t="str">
            <v>MRSU3019520</v>
          </cell>
          <cell r="B1820">
            <v>40</v>
          </cell>
          <cell r="C1820">
            <v>44064</v>
          </cell>
          <cell r="D1820">
            <v>5</v>
          </cell>
          <cell r="E1820" t="str">
            <v>204013686</v>
          </cell>
          <cell r="F1820" t="str">
            <v>ICDN</v>
          </cell>
          <cell r="G1820" t="str">
            <v>SHED1</v>
          </cell>
          <cell r="H1820" t="str">
            <v>2020</v>
          </cell>
          <cell r="I1820" t="str">
            <v>ICD</v>
          </cell>
          <cell r="J1820">
            <v>229809</v>
          </cell>
          <cell r="K1820" t="str">
            <v>STAR REACH COMPANY LIMITED</v>
          </cell>
          <cell r="L1820" t="str">
            <v>GEORINE AGENCIES LIMITED</v>
          </cell>
          <cell r="M1820">
            <v>44068.559363425928</v>
          </cell>
          <cell r="N1820">
            <v>44068.731724537036</v>
          </cell>
          <cell r="O1820" t="str">
            <v>ASSORTED CANVAS MEN SHOES   ASSORTED CANVAS LADIES SHOES   ASSORTED CA NVAS CHILDREN SHOES     PIN P051721871G</v>
          </cell>
          <cell r="P1820" t="str">
            <v>C4</v>
          </cell>
          <cell r="Q1820" t="str">
            <v>KE</v>
          </cell>
          <cell r="R1820" t="str">
            <v>CN</v>
          </cell>
          <cell r="S1820" t="str">
            <v>2. 4 TO 9 DAYS</v>
          </cell>
          <cell r="T1820" t="str">
            <v>RELEASED BUT IN YARD</v>
          </cell>
        </row>
        <row r="1821">
          <cell r="A1821" t="str">
            <v>MSKU0751413</v>
          </cell>
          <cell r="B1821">
            <v>40</v>
          </cell>
          <cell r="C1821">
            <v>44064</v>
          </cell>
          <cell r="D1821">
            <v>5</v>
          </cell>
          <cell r="E1821" t="str">
            <v>203727654</v>
          </cell>
          <cell r="F1821" t="str">
            <v>ICDN</v>
          </cell>
          <cell r="G1821" t="str">
            <v>A2D/12/05/1</v>
          </cell>
          <cell r="H1821" t="str">
            <v>2020</v>
          </cell>
          <cell r="I1821" t="str">
            <v>ICD</v>
          </cell>
          <cell r="J1821">
            <v>228625</v>
          </cell>
          <cell r="K1821" t="str">
            <v>AGRICULTURE EQUIPMENT KENYA LIMITED</v>
          </cell>
          <cell r="L1821" t="str">
            <v>BLUEWAVE LOGISTICS SERVICES LIMITED</v>
          </cell>
          <cell r="M1821">
            <v>44064.891423611109</v>
          </cell>
          <cell r="N1821" t="str">
            <v>Pend</v>
          </cell>
          <cell r="O1821" t="str">
            <v>JOSPHAT NANOK-KITALE   POULTRY PROJECT -   COMPLETE POULTRY EQUIPMENT FOR 1 LAYER HOUSE   HS CODE  8436 29 00      INTRANSIT TO ICD EMBAKA SI NAIROBI</v>
          </cell>
          <cell r="P1821" t="str">
            <v>C4</v>
          </cell>
          <cell r="Q1821" t="str">
            <v>KE</v>
          </cell>
          <cell r="R1821" t="str">
            <v>DE</v>
          </cell>
          <cell r="S1821" t="str">
            <v>2. 4 TO 9 DAYS</v>
          </cell>
          <cell r="T1821" t="str">
            <v>RELEASE PROCESS</v>
          </cell>
        </row>
        <row r="1822">
          <cell r="A1822" t="str">
            <v>MRKU3020616</v>
          </cell>
          <cell r="B1822">
            <v>40</v>
          </cell>
          <cell r="C1822">
            <v>44064</v>
          </cell>
          <cell r="D1822">
            <v>5</v>
          </cell>
          <cell r="E1822" t="str">
            <v>203929774</v>
          </cell>
          <cell r="F1822" t="str">
            <v>ICDN</v>
          </cell>
          <cell r="G1822" t="str">
            <v>M1A/12/03/1</v>
          </cell>
          <cell r="H1822" t="str">
            <v>2020</v>
          </cell>
          <cell r="I1822" t="str">
            <v>ICD</v>
          </cell>
          <cell r="J1822">
            <v>229214</v>
          </cell>
          <cell r="K1822" t="str">
            <v>MEGA ROAD TRANSPORT SERVICES LIMITED</v>
          </cell>
          <cell r="L1822" t="str">
            <v>KIMM FREIGHTERS K LIMITED</v>
          </cell>
          <cell r="M1822">
            <v>44067.541238425925</v>
          </cell>
          <cell r="N1822" t="str">
            <v>Pend</v>
          </cell>
          <cell r="O1822" t="str">
            <v>WALL UNITS  TEA TABLES  KIDS TRICYCLES   BABY STROLLERS  BABY BEDS BAB Y BICYCLES     IDF NO   E2007364294      GOODS IN TRANSIT TO ICD EMBAK ASI NAIROBI</v>
          </cell>
          <cell r="P1822" t="str">
            <v>C4</v>
          </cell>
          <cell r="Q1822" t="str">
            <v>KE</v>
          </cell>
          <cell r="R1822" t="str">
            <v>CN</v>
          </cell>
          <cell r="S1822" t="str">
            <v>2. 4 TO 9 DAYS</v>
          </cell>
          <cell r="T1822" t="str">
            <v>RELEASE PROCESS</v>
          </cell>
        </row>
        <row r="1823">
          <cell r="A1823" t="str">
            <v>OOCU7196581</v>
          </cell>
          <cell r="B1823">
            <v>40</v>
          </cell>
          <cell r="C1823">
            <v>44064</v>
          </cell>
          <cell r="D1823">
            <v>5</v>
          </cell>
          <cell r="E1823" t="str">
            <v>COSU6882831380</v>
          </cell>
          <cell r="F1823" t="str">
            <v>ICDN</v>
          </cell>
          <cell r="G1823" t="str">
            <v>M1A/30/03/1</v>
          </cell>
          <cell r="H1823" t="str">
            <v>2020</v>
          </cell>
          <cell r="I1823" t="str">
            <v>ICD</v>
          </cell>
          <cell r="J1823">
            <v>229703</v>
          </cell>
          <cell r="K1823" t="str">
            <v>HAMBURG MOVERS COMPANY LIMITED</v>
          </cell>
          <cell r="L1823" t="str">
            <v>SONGHONG FREIGHT SERVICES LIMITED</v>
          </cell>
          <cell r="M1823">
            <v>44068.504594907405</v>
          </cell>
          <cell r="N1823" t="str">
            <v>Pend</v>
          </cell>
          <cell r="O1823" t="str">
            <v>SAND MAKING MACHINE   ACCESSORIES  AUTO SPARE PARTS  EXCAVATOR PARTS  VACUUM  PACKAGE MACHINE VACUUM-PACKED   BAG PLASTIC BOX ELECTRICAL  MAINTENANCE ACCESSORIES WATER  FAUCET WATER PIPE  50M GLUE BRUSH SEWING THREAD TARPAULIN   PU LEATHER TUBE WELDER   BAG CLOSER SEWING MACHINE   REPAIR BILL  CATALOGUE   BOTTLE CAP SEAL LINER     PACKAGING BOX RO REVERSE OSMOSIS MEMBRANE LADY S CASUAL SHOES NON-WOVEN WARDROBE    CHILDREN S SCOOTER FISHING   NET SMALL BLUETOOTH SPEAKER    AGRICULTURAL SPRAYERS EGG   INCUBATOR BALL- POINT PEN   SOAP DISPENSER STONE COATED  METAL ROOFING TILE BED SHEET   PILLOWCASE  QUILT COVER  PILLOW INNER BATH TOWEL   EMAIL PETRONILLAHNDONGAH45   GMAIL COM   REF NO   SHU 1533920 PLACE OF DELIVERY ICDE</v>
          </cell>
          <cell r="P1823" t="str">
            <v>C4</v>
          </cell>
          <cell r="Q1823" t="str">
            <v>KE</v>
          </cell>
          <cell r="R1823" t="str">
            <v>CN</v>
          </cell>
          <cell r="S1823" t="str">
            <v>2. 4 TO 9 DAYS</v>
          </cell>
          <cell r="T1823" t="str">
            <v>RELEASE PROCESS</v>
          </cell>
        </row>
        <row r="1824">
          <cell r="A1824" t="str">
            <v>CSNU6540691</v>
          </cell>
          <cell r="B1824">
            <v>40</v>
          </cell>
          <cell r="C1824">
            <v>44064</v>
          </cell>
          <cell r="D1824">
            <v>5</v>
          </cell>
          <cell r="E1824" t="str">
            <v>COSU6270622420</v>
          </cell>
          <cell r="F1824" t="str">
            <v>ICDN</v>
          </cell>
          <cell r="G1824" t="str">
            <v>M1A/34/03/1</v>
          </cell>
          <cell r="H1824" t="str">
            <v>2020</v>
          </cell>
          <cell r="I1824" t="str">
            <v>ICD</v>
          </cell>
          <cell r="J1824">
            <v>229713</v>
          </cell>
          <cell r="K1824" t="str">
            <v>EAKO HOLDINGS LIMITED</v>
          </cell>
          <cell r="L1824" t="str">
            <v>SONGHONG FREIGHT SERVICES LIMITED</v>
          </cell>
          <cell r="M1824">
            <v>44068.499965277777</v>
          </cell>
          <cell r="N1824" t="str">
            <v>Pend</v>
          </cell>
          <cell r="O1824" t="str">
            <v>ELASTIC ROPE PVC IRON WIRE  NONE WOVEN FABRIC LED LIHGT  EMAIL PETRONILLAHNDONGAH 45    GMAIL COM    21 DAYS FREE DETENTION   AT DESTINATION  REF NO   SHU 1533920  PLACE OF DELIVERY ICDE</v>
          </cell>
          <cell r="P1824" t="str">
            <v>C4</v>
          </cell>
          <cell r="Q1824" t="str">
            <v>KE</v>
          </cell>
          <cell r="R1824" t="str">
            <v>CN</v>
          </cell>
          <cell r="S1824" t="str">
            <v>2. 4 TO 9 DAYS</v>
          </cell>
          <cell r="T1824" t="str">
            <v>RELEASE PROCESS</v>
          </cell>
        </row>
        <row r="1825">
          <cell r="A1825" t="str">
            <v>MAGU5527468</v>
          </cell>
          <cell r="B1825">
            <v>40</v>
          </cell>
          <cell r="C1825">
            <v>44064</v>
          </cell>
          <cell r="D1825">
            <v>5</v>
          </cell>
          <cell r="E1825" t="str">
            <v>COSU6268241390</v>
          </cell>
          <cell r="F1825" t="str">
            <v>ICDN</v>
          </cell>
          <cell r="G1825" t="str">
            <v>A1A/84/03/1</v>
          </cell>
          <cell r="H1825" t="str">
            <v>2020</v>
          </cell>
          <cell r="I1825" t="str">
            <v>ICD</v>
          </cell>
          <cell r="J1825">
            <v>229472</v>
          </cell>
          <cell r="K1825" t="str">
            <v>LUCKY IRON MONGERS LIMITED</v>
          </cell>
          <cell r="L1825" t="str">
            <v>PINNACO LOGISTICS LIMITED</v>
          </cell>
          <cell r="M1825">
            <v>44067.652939814812</v>
          </cell>
          <cell r="N1825">
            <v>44068.822534722225</v>
          </cell>
          <cell r="O1825" t="str">
            <v>1 X 40 HQ CONTAINER STC  PLASTIC CISTERNS   HS CODE  3922901100   INLAND HAULAGE TO ICD  EMBAKASI AND RETURN TO MOMBASA COMBINED TRANSPORT PLACE OF DELIVERY ICD EMBAKASI  NAIROBI</v>
          </cell>
          <cell r="P1825" t="str">
            <v>C4</v>
          </cell>
          <cell r="Q1825" t="str">
            <v>KE</v>
          </cell>
          <cell r="R1825" t="str">
            <v>MY</v>
          </cell>
          <cell r="S1825" t="str">
            <v>2. 4 TO 9 DAYS</v>
          </cell>
          <cell r="T1825" t="str">
            <v>RELEASED BUT IN YARD</v>
          </cell>
        </row>
        <row r="1826">
          <cell r="A1826" t="str">
            <v>BMOU4154958</v>
          </cell>
          <cell r="B1826">
            <v>40</v>
          </cell>
          <cell r="C1826">
            <v>44064</v>
          </cell>
          <cell r="D1826">
            <v>5</v>
          </cell>
          <cell r="E1826" t="str">
            <v>203727654</v>
          </cell>
          <cell r="F1826" t="str">
            <v>ICDN</v>
          </cell>
          <cell r="G1826" t="str">
            <v>M1A/56/03/1</v>
          </cell>
          <cell r="H1826" t="str">
            <v>2020</v>
          </cell>
          <cell r="I1826" t="str">
            <v>ICD</v>
          </cell>
          <cell r="J1826">
            <v>228625</v>
          </cell>
          <cell r="K1826" t="str">
            <v>AGRICULTURE EQUIPMENT KENYA LIMITED</v>
          </cell>
          <cell r="L1826" t="str">
            <v>BLUEWAVE LOGISTICS SERVICES LIMITED</v>
          </cell>
          <cell r="M1826">
            <v>44064.891423611109</v>
          </cell>
          <cell r="N1826" t="str">
            <v>Pend</v>
          </cell>
          <cell r="O1826" t="str">
            <v>JOSPHAT NANOK-KITALE   POULTRY PROJECT -   COMPLETE POULTRY EQUIPMENT FOR 1 LAYER HOUSE   HS CODE  8436 29 00      INTRANSIT TO ICD EMBAKA SI NAIROBI</v>
          </cell>
          <cell r="P1826" t="str">
            <v>C4</v>
          </cell>
          <cell r="Q1826" t="str">
            <v>KE</v>
          </cell>
          <cell r="R1826" t="str">
            <v>DE</v>
          </cell>
          <cell r="S1826" t="str">
            <v>2. 4 TO 9 DAYS</v>
          </cell>
          <cell r="T1826" t="str">
            <v>RELEASE PROCESS</v>
          </cell>
        </row>
        <row r="1827">
          <cell r="A1827" t="str">
            <v>OOLU8999497</v>
          </cell>
          <cell r="B1827">
            <v>40</v>
          </cell>
          <cell r="C1827">
            <v>44064</v>
          </cell>
          <cell r="D1827">
            <v>5</v>
          </cell>
          <cell r="E1827" t="str">
            <v>COSU6271486370</v>
          </cell>
          <cell r="F1827" t="str">
            <v>ICDN</v>
          </cell>
          <cell r="G1827" t="str">
            <v>A2A/02/05/2</v>
          </cell>
          <cell r="H1827" t="str">
            <v>2020</v>
          </cell>
          <cell r="I1827" t="str">
            <v>ICD</v>
          </cell>
          <cell r="J1827">
            <v>229149</v>
          </cell>
          <cell r="K1827" t="str">
            <v>CROWN SOLUTIONS LIMITED</v>
          </cell>
          <cell r="L1827" t="str">
            <v>INDUS LOGISTICS LIMITED</v>
          </cell>
          <cell r="M1827" t="str">
            <v>Pend</v>
          </cell>
          <cell r="N1827" t="str">
            <v>Pend</v>
          </cell>
          <cell r="O1827" t="str">
            <v>HOSPITAL BED SINGLE CRANK WITH EPOXY COATED HEADS WITHOUT  CASTORS   HOSPITAL BED SINGLE CRANK WITH  EPOXY COATED HEAD   FOOT BOARD WITH CASTORS   SIDE RAILS SS   HEAD AND FOOTBOARD HOSPITAL BED SINGLE CRANK WITH  EPOXY  COATED HEAD   FOOT BOARD WITH  CASTORS   21DAYS FREE AT DESTINATION   PORT   REFNO SLAT1597468  PLACE OF DELIVERY ICDE</v>
          </cell>
          <cell r="P1827" t="str">
            <v>C4</v>
          </cell>
          <cell r="Q1827" t="str">
            <v>KE</v>
          </cell>
          <cell r="R1827" t="str">
            <v>CN</v>
          </cell>
          <cell r="S1827" t="str">
            <v>2. 4 TO 9 DAYS</v>
          </cell>
          <cell r="T1827" t="str">
            <v>PENDING DPC</v>
          </cell>
        </row>
        <row r="1828">
          <cell r="A1828" t="str">
            <v>DFSU6036787</v>
          </cell>
          <cell r="B1828">
            <v>40</v>
          </cell>
          <cell r="C1828">
            <v>44064</v>
          </cell>
          <cell r="D1828">
            <v>5</v>
          </cell>
          <cell r="E1828" t="str">
            <v>COSU6269896870</v>
          </cell>
          <cell r="F1828" t="str">
            <v>ICDN</v>
          </cell>
          <cell r="G1828" t="str">
            <v>A1A/42/03/2</v>
          </cell>
          <cell r="H1828">
            <v>0</v>
          </cell>
          <cell r="I1828">
            <v>0</v>
          </cell>
          <cell r="J1828">
            <v>0</v>
          </cell>
          <cell r="K1828" t="str">
            <v>Pend</v>
          </cell>
          <cell r="L1828" t="str">
            <v>Pend</v>
          </cell>
          <cell r="M1828" t="str">
            <v>Pend</v>
          </cell>
          <cell r="N1828" t="str">
            <v>Pend</v>
          </cell>
          <cell r="O1828" t="str">
            <v>1 X 40HQ CONTAINER S  S T C    2400 CARTONS OF SUPPLY OF CAKE CASE AND  TULIP SIZE    NET WEIGHT   10 600 000 KGS PLACE OF DELIVERY PORT CLEARANCE</v>
          </cell>
          <cell r="P1828" t="str">
            <v>Pend</v>
          </cell>
          <cell r="Q1828" t="str">
            <v>KE</v>
          </cell>
          <cell r="R1828" t="str">
            <v>ID</v>
          </cell>
          <cell r="S1828" t="str">
            <v>2. 4 TO 9 DAYS</v>
          </cell>
          <cell r="T1828" t="str">
            <v>PENDING DECLARATION</v>
          </cell>
        </row>
        <row r="1829">
          <cell r="A1829" t="str">
            <v>CSNU6634851</v>
          </cell>
          <cell r="B1829">
            <v>40</v>
          </cell>
          <cell r="C1829">
            <v>44064</v>
          </cell>
          <cell r="D1829">
            <v>5</v>
          </cell>
          <cell r="E1829" t="str">
            <v>COSU6271059380</v>
          </cell>
          <cell r="F1829" t="str">
            <v>ICDN</v>
          </cell>
          <cell r="G1829" t="str">
            <v>A1A/54/04/3</v>
          </cell>
          <cell r="H1829" t="str">
            <v>2020</v>
          </cell>
          <cell r="I1829" t="str">
            <v>ICD</v>
          </cell>
          <cell r="J1829">
            <v>229473</v>
          </cell>
          <cell r="K1829" t="str">
            <v>TRANSMATTRESSES LIMITED</v>
          </cell>
          <cell r="L1829" t="str">
            <v>DECCAN FREIGHT LOGISTICS LIMITED</v>
          </cell>
          <cell r="M1829">
            <v>44068.619560185187</v>
          </cell>
          <cell r="N1829" t="str">
            <v>Pend</v>
          </cell>
          <cell r="O1829" t="str">
            <v>COFFEE TABLE OFFICE CHAIR   TABLE WITH CHAIRS  IDF NO E2007357260 PLACE OF DELIVERY PORT CLEARANCE</v>
          </cell>
          <cell r="P1829" t="str">
            <v>C4</v>
          </cell>
          <cell r="Q1829" t="str">
            <v>KE</v>
          </cell>
          <cell r="R1829" t="str">
            <v>CN</v>
          </cell>
          <cell r="S1829" t="str">
            <v>2. 4 TO 9 DAYS</v>
          </cell>
          <cell r="T1829" t="str">
            <v>RELEASE PROCESS</v>
          </cell>
        </row>
        <row r="1830">
          <cell r="A1830" t="str">
            <v>BSIU2650390</v>
          </cell>
          <cell r="B1830">
            <v>20</v>
          </cell>
          <cell r="C1830">
            <v>44064</v>
          </cell>
          <cell r="D1830">
            <v>5</v>
          </cell>
          <cell r="E1830" t="str">
            <v>TXPT00250300</v>
          </cell>
          <cell r="F1830" t="str">
            <v>ICDN</v>
          </cell>
          <cell r="G1830" t="str">
            <v>A1B/15/06/2</v>
          </cell>
          <cell r="H1830" t="str">
            <v>2020</v>
          </cell>
          <cell r="I1830" t="str">
            <v>ICD</v>
          </cell>
          <cell r="J1830">
            <v>228472</v>
          </cell>
          <cell r="K1830" t="str">
            <v>KENAFRIC WIRE PRODUCT</v>
          </cell>
          <cell r="L1830" t="str">
            <v>EXCELLENT LOGISTICS LIMITED</v>
          </cell>
          <cell r="M1830">
            <v>44067.525185185186</v>
          </cell>
          <cell r="N1830" t="str">
            <v>Pend</v>
          </cell>
          <cell r="O1830" t="str">
            <v>GALVANIZED WIRE 1 6MM 2 RHS FREIGHT SERVICES KENYA LTD 4TH FLOOR YUNIS BUILDING  MOMBASA - KENYA  MOBILE   254 0 729 464 443 TEL    254 0 716302709  SAFARICOM  WEB    WWW RHSGROUP COM</v>
          </cell>
          <cell r="P1830" t="str">
            <v>C4</v>
          </cell>
          <cell r="Q1830" t="str">
            <v>KE</v>
          </cell>
          <cell r="R1830" t="str">
            <v>CN</v>
          </cell>
          <cell r="S1830" t="str">
            <v>2. 4 TO 9 DAYS</v>
          </cell>
          <cell r="T1830" t="str">
            <v>RELEASE PROCESS</v>
          </cell>
        </row>
        <row r="1831">
          <cell r="A1831" t="str">
            <v>PCIU1130502</v>
          </cell>
          <cell r="B1831">
            <v>20</v>
          </cell>
          <cell r="C1831">
            <v>44064</v>
          </cell>
          <cell r="D1831">
            <v>5</v>
          </cell>
          <cell r="E1831" t="str">
            <v>SEL000198000</v>
          </cell>
          <cell r="F1831" t="str">
            <v>ICDN</v>
          </cell>
          <cell r="G1831" t="str">
            <v>A1B/09/02/1</v>
          </cell>
          <cell r="H1831">
            <v>0</v>
          </cell>
          <cell r="I1831">
            <v>0</v>
          </cell>
          <cell r="J1831">
            <v>0</v>
          </cell>
          <cell r="K1831" t="str">
            <v>Pend</v>
          </cell>
          <cell r="L1831" t="str">
            <v>Pend</v>
          </cell>
          <cell r="M1831" t="str">
            <v>Pend</v>
          </cell>
          <cell r="N1831" t="str">
            <v>Pend</v>
          </cell>
          <cell r="O1831" t="str">
            <v>POLYOL Y1537    CARGO IN TRANSIT TO ICD NAIROBI ON CONSIGNEES RISK AND ACCOUNT   CARGO IN TRANSIT TO ICD NAIROBI VIA MOMBASA  KENYA ON CNEE  S OWN ARRANGEMENT COST   RISK   LINES  S RESPONSIBILITY CEASES AT MOMBASA PORT ONLY     21 DAYS D   ETENTION   DEMURRAGE FREE TIME</v>
          </cell>
          <cell r="P1831" t="str">
            <v>Pend</v>
          </cell>
          <cell r="Q1831" t="str">
            <v>KE</v>
          </cell>
          <cell r="R1831" t="str">
            <v>KR</v>
          </cell>
          <cell r="S1831" t="str">
            <v>2. 4 TO 9 DAYS</v>
          </cell>
          <cell r="T1831" t="str">
            <v>PENDING DECLARATION</v>
          </cell>
        </row>
        <row r="1832">
          <cell r="A1832" t="str">
            <v>MSKU3747588</v>
          </cell>
          <cell r="B1832">
            <v>20</v>
          </cell>
          <cell r="C1832">
            <v>44064</v>
          </cell>
          <cell r="D1832">
            <v>5</v>
          </cell>
          <cell r="E1832" t="str">
            <v>607097130</v>
          </cell>
          <cell r="F1832" t="str">
            <v>ICDN</v>
          </cell>
          <cell r="G1832" t="str">
            <v>A1B/03/02/2</v>
          </cell>
          <cell r="H1832" t="str">
            <v>2020</v>
          </cell>
          <cell r="I1832" t="str">
            <v>ICD</v>
          </cell>
          <cell r="J1832">
            <v>224082</v>
          </cell>
          <cell r="K1832" t="str">
            <v>TILE AND CARPET CENTRE LIMITED</v>
          </cell>
          <cell r="L1832" t="str">
            <v>INDUS LOGISTICS LIMITED</v>
          </cell>
          <cell r="M1832">
            <v>44048.524421296293</v>
          </cell>
          <cell r="N1832" t="str">
            <v>Pend</v>
          </cell>
          <cell r="O1832" t="str">
            <v>05 CONTAINERS 20 DC    95 PALLETS WITH 3389 CARTONS      6907 22 00 - TILES AND SLABS  FOR PAVING OR COATING  WITH A COEFFICIENT OF   WATER ABSORPTION  IN WEIGHT  SUPERIOR THAN 0 5   BUT NOT SUPERIOR THAN 10   NCM  69072200   DUE  20BR0006286222   20BR0006290513   RUC  0BR83 4759132004006D0000000000006082     0BR834759132004006D0000000000006083INVOICE NUMBER  30303 2020  30304 2020      FREIGHT PREPAID ABRO AD       WOODEN PACKAGE USED  TREATED AND CERTIFIED      BL  TOTAL NET WEIGHT  130 468 30 KG    INTRANSIT TO ICD EMBAKASI NAIROBI</v>
          </cell>
          <cell r="P1832" t="str">
            <v>C4</v>
          </cell>
          <cell r="Q1832" t="str">
            <v>KE</v>
          </cell>
          <cell r="R1832" t="str">
            <v>BR</v>
          </cell>
          <cell r="S1832" t="str">
            <v>2. 4 TO 9 DAYS</v>
          </cell>
          <cell r="T1832" t="str">
            <v>RELEASE PROCESS</v>
          </cell>
        </row>
        <row r="1833">
          <cell r="A1833" t="str">
            <v>ECMU2059216</v>
          </cell>
          <cell r="B1833">
            <v>20</v>
          </cell>
          <cell r="C1833">
            <v>44064</v>
          </cell>
          <cell r="D1833">
            <v>5</v>
          </cell>
          <cell r="E1833" t="str">
            <v>CNCS089663</v>
          </cell>
          <cell r="F1833" t="str">
            <v>ICDN</v>
          </cell>
          <cell r="G1833" t="str">
            <v>A1B/49/06/1</v>
          </cell>
          <cell r="H1833" t="str">
            <v>2020</v>
          </cell>
          <cell r="I1833" t="str">
            <v>ICD</v>
          </cell>
          <cell r="J1833">
            <v>229057</v>
          </cell>
          <cell r="K1833" t="str">
            <v>MIDCO TEXTILES (EA) LTD</v>
          </cell>
          <cell r="L1833" t="str">
            <v>INDUS LOGISTICS LIMITED</v>
          </cell>
          <cell r="M1833">
            <v>44065.593622685185</v>
          </cell>
          <cell r="N1833">
            <v>44068.797222222223</v>
          </cell>
          <cell r="O1833" t="str">
            <v>RAW MATERIAL FOR TEXTILE INDUSTRY HEAT TRANSFER PAPER GOODS IN TRANSIT TO ICD EMBAKASI ONWARD INLAND CARRIAGE FROM MOMBASA TO ICD EMBAKASI TO BE ARRANGED BY CONSIGNEE FOR ACCOUNT AND RISK OF CONSIGNEE   MR  LALIT TEL 0772323460 EMAIL LALIT-MIDCOTEX COM HS CODE 490890</v>
          </cell>
          <cell r="P1833" t="str">
            <v>C4</v>
          </cell>
          <cell r="Q1833" t="str">
            <v>KE</v>
          </cell>
          <cell r="R1833" t="str">
            <v>CN</v>
          </cell>
          <cell r="S1833" t="str">
            <v>2. 4 TO 9 DAYS</v>
          </cell>
          <cell r="T1833" t="str">
            <v>RELEASED BUT IN YARD</v>
          </cell>
        </row>
        <row r="1834">
          <cell r="A1834" t="str">
            <v>MEDU6617163</v>
          </cell>
          <cell r="B1834">
            <v>20</v>
          </cell>
          <cell r="C1834">
            <v>44064</v>
          </cell>
          <cell r="D1834">
            <v>5</v>
          </cell>
          <cell r="E1834" t="str">
            <v>MEDUJ1381618</v>
          </cell>
          <cell r="F1834" t="str">
            <v>ICDN</v>
          </cell>
          <cell r="G1834" t="str">
            <v>SHED1</v>
          </cell>
          <cell r="H1834" t="str">
            <v>2020</v>
          </cell>
          <cell r="I1834" t="str">
            <v>ICD</v>
          </cell>
          <cell r="J1834">
            <v>227161</v>
          </cell>
          <cell r="K1834" t="str">
            <v>KITCHENS AND BEYOND LIMITED</v>
          </cell>
          <cell r="L1834" t="str">
            <v>RAPID KATE SERVICES LIMITED</v>
          </cell>
          <cell r="M1834">
            <v>44060.890034722222</v>
          </cell>
          <cell r="N1834">
            <v>44068.761111111111</v>
          </cell>
          <cell r="O1834" t="str">
            <v>1 X 20 GP S T C 421 PIECES INSTAFIT MECHANICAL W O A  CCESSORY BOX   ACCESSORY B OX AND VEIL LITHOCAST GLOS S FS BATH INVOICE NO   100 9893497INH1 DATED  22 07 2 020 HARMONIZED CODE  39229 0</v>
          </cell>
          <cell r="P1834" t="str">
            <v>C4</v>
          </cell>
          <cell r="Q1834" t="str">
            <v>KE</v>
          </cell>
          <cell r="R1834" t="str">
            <v>ZA</v>
          </cell>
          <cell r="S1834" t="str">
            <v>2. 4 TO 9 DAYS</v>
          </cell>
          <cell r="T1834" t="str">
            <v>RELEASED BUT IN YARD</v>
          </cell>
        </row>
        <row r="1835">
          <cell r="A1835" t="str">
            <v>FBIU0361866</v>
          </cell>
          <cell r="B1835">
            <v>20</v>
          </cell>
          <cell r="C1835">
            <v>44064</v>
          </cell>
          <cell r="D1835">
            <v>5</v>
          </cell>
          <cell r="E1835" t="str">
            <v>MEDUDR834190</v>
          </cell>
          <cell r="F1835" t="str">
            <v>ICDN</v>
          </cell>
          <cell r="G1835" t="str">
            <v>A1B/03/06/2</v>
          </cell>
          <cell r="H1835" t="str">
            <v>2020</v>
          </cell>
          <cell r="I1835" t="str">
            <v>ICD</v>
          </cell>
          <cell r="J1835">
            <v>226827</v>
          </cell>
          <cell r="K1835" t="str">
            <v>SAFARICOM LIMITED</v>
          </cell>
          <cell r="L1835" t="str">
            <v>ACCELER GLOBAL LOGISTICS LIMITED</v>
          </cell>
          <cell r="M1835">
            <v>44057.418981481482</v>
          </cell>
          <cell r="N1835">
            <v>44067.62054398148</v>
          </cell>
          <cell r="O1835" t="str">
            <v>MANHOLE COVERS HS Code  68 1099</v>
          </cell>
          <cell r="P1835" t="str">
            <v>C4</v>
          </cell>
          <cell r="Q1835" t="str">
            <v>KE</v>
          </cell>
          <cell r="R1835" t="str">
            <v>ZA</v>
          </cell>
          <cell r="S1835" t="str">
            <v>2. 4 TO 9 DAYS</v>
          </cell>
          <cell r="T1835" t="str">
            <v>RELEASED BUT IN YARD</v>
          </cell>
        </row>
        <row r="1836">
          <cell r="A1836" t="str">
            <v>MRKU2667742</v>
          </cell>
          <cell r="B1836">
            <v>40</v>
          </cell>
          <cell r="C1836">
            <v>44064</v>
          </cell>
          <cell r="D1836">
            <v>5</v>
          </cell>
          <cell r="E1836" t="str">
            <v>203795109</v>
          </cell>
          <cell r="F1836" t="str">
            <v>ICDN</v>
          </cell>
          <cell r="G1836" t="str">
            <v>Pend</v>
          </cell>
          <cell r="H1836" t="str">
            <v>2020</v>
          </cell>
          <cell r="I1836" t="str">
            <v>ICD</v>
          </cell>
          <cell r="J1836">
            <v>224439</v>
          </cell>
          <cell r="K1836" t="str">
            <v>RAMCO PRINTING WORKS LIMITED</v>
          </cell>
          <cell r="L1836" t="str">
            <v>INDUS LOGISTICS LIMITED</v>
          </cell>
          <cell r="M1836">
            <v>44049.46162037037</v>
          </cell>
          <cell r="N1836">
            <v>44050.670069444444</v>
          </cell>
          <cell r="O1836" t="str">
            <v>OFFSET PRINTING PAPER IN REELS  5X40 FCL  TOTAL REELS  278  TOTAL NETW T  122708 000 KGS  TOTAL GROSSWT  123007 000 KGS  S B NO  3669812 DT 07 07 2020   3692993 DT  08 07 2020  FREIGHT PREPAID  HS CODE  480255 CARGO IN TRANSIT TO ICD EMBAKASI NAIROBI WILL BE ON  CONSIGNEES OWN COST  RISK AND RESPONSIBILITIES   CARRIERS LIABILITY CEASES AT MOMBASA  KENYA      APPLICABLE FREE TIME 14 DAYS COMBINED DETENTION   DEMURR AGE  AT  PORT OF   DISCHARGE   PLACE OF DELIVERY         HANS ANDERSSO N PAPER NYA AB  VALLGATAN 27 SE-411 16  GOTEBORG  SWEDEN        EMAIL J LANCE RAMCOPRINTING COM  TEL NO   254  20  2502301      SHIPPING MA RKS  RAMCO PRINTING WORKS LTD   NAIROBI VIA MOMBASA      REEL NOS   N13311 TO N13486  N13487 TO N13588</v>
          </cell>
          <cell r="P1836" t="str">
            <v>W7</v>
          </cell>
          <cell r="Q1836" t="str">
            <v>KE</v>
          </cell>
          <cell r="R1836" t="str">
            <v>IN</v>
          </cell>
          <cell r="S1836" t="str">
            <v>2. 4 TO 9 DAYS</v>
          </cell>
          <cell r="T1836" t="str">
            <v>RELEASED BUT IN YARD</v>
          </cell>
        </row>
        <row r="1837">
          <cell r="A1837" t="str">
            <v>FSCU8474598</v>
          </cell>
          <cell r="B1837">
            <v>40</v>
          </cell>
          <cell r="C1837">
            <v>44064</v>
          </cell>
          <cell r="D1837">
            <v>5</v>
          </cell>
          <cell r="E1837" t="str">
            <v>COSU6270633060</v>
          </cell>
          <cell r="F1837" t="str">
            <v>ICDN</v>
          </cell>
          <cell r="G1837" t="str">
            <v>M0A/03/02/1</v>
          </cell>
          <cell r="H1837" t="str">
            <v>2020</v>
          </cell>
          <cell r="I1837" t="str">
            <v>ICD</v>
          </cell>
          <cell r="J1837">
            <v>229129</v>
          </cell>
          <cell r="K1837" t="str">
            <v>HAMBURG MOVERS COMPANY LIMITED</v>
          </cell>
          <cell r="L1837" t="str">
            <v>SONGHONG FREIGHT SERVICES LIMITED</v>
          </cell>
          <cell r="M1837">
            <v>44067.528194444443</v>
          </cell>
          <cell r="N1837" t="str">
            <v>Pend</v>
          </cell>
          <cell r="O1837" t="str">
            <v>ELECTRONIC SCALE  ELECTRIC  WELDING MACHINE  ELECTRIC   HAMMER ELECTRIC RIVETER  ELECTRIC DRILL  ELECTRIC  IMPACT WRENCH ELECTRONICE   TOOL PART AIR FILTER     OIL FILTER   EXCAVATOR PARTS GRANULATORS  ACCESSORIES  AUTO SPARE PARTS  SCREW RIVET  FURNITURE   HARDWARE WATER FAUCET    COAT HANGER FIRE-RESISTANT   CLOTH  IRON GROOVED FIITNG  AND COUPLING IRON VALVE     AIR PURIFIER MONITOR PROBE  HARD DISK DRIVE CAR DVD   PLAYER SMALL RADIO COMPUTER ACCESSORIES SPINNING BIKE   CARPET CLEAN MACHINE  FOUR-PIECE BEDSET CAR SEAT   COVERS CHILDREN S CAR DOUBLE   SIDED ADHESIVE TAPE PROTECTIVE SCREENING ALLOY NECKLACE    PLASTIC CUP  TOWEL STORAGE   RACK TOOTHBRUSH  EMAIL PETRONILLAHNDONGAH45  GMAIL COM   21 DAYS FREE DETENTION    AT DESTINATION  REF NO   SHU 1533920  PLACE OF DELIVERY PORT CLEARANCE</v>
          </cell>
          <cell r="P1837" t="str">
            <v>C4</v>
          </cell>
          <cell r="Q1837" t="str">
            <v>KE</v>
          </cell>
          <cell r="R1837" t="str">
            <v>CN</v>
          </cell>
          <cell r="S1837" t="str">
            <v>2. 4 TO 9 DAYS</v>
          </cell>
          <cell r="T1837" t="str">
            <v>RELEASE PROCESS</v>
          </cell>
        </row>
        <row r="1838">
          <cell r="A1838" t="str">
            <v>HLBU2012730</v>
          </cell>
          <cell r="B1838">
            <v>40</v>
          </cell>
          <cell r="C1838">
            <v>44064</v>
          </cell>
          <cell r="D1838">
            <v>5</v>
          </cell>
          <cell r="E1838" t="str">
            <v>HLUSPIL200605362</v>
          </cell>
          <cell r="F1838" t="str">
            <v>ICDN</v>
          </cell>
          <cell r="G1838" t="str">
            <v>M0A/08/02/1</v>
          </cell>
          <cell r="H1838" t="str">
            <v>2020</v>
          </cell>
          <cell r="I1838" t="str">
            <v>ICD</v>
          </cell>
          <cell r="J1838">
            <v>227390</v>
          </cell>
          <cell r="K1838" t="str">
            <v>AMERICAN EMBASSY</v>
          </cell>
          <cell r="L1838" t="str">
            <v>EAST AFRICA CARGO LOGISTICS LIMITED</v>
          </cell>
          <cell r="M1838" t="str">
            <v>Pend</v>
          </cell>
          <cell r="N1838" t="str">
            <v>Pend</v>
          </cell>
          <cell r="O1838" t="str">
            <v>DIPLOMATIC CARGO- CONSTRUCTION MATERIAL  HS CODE  69 02 10</v>
          </cell>
          <cell r="P1838" t="str">
            <v>C4</v>
          </cell>
          <cell r="Q1838" t="str">
            <v>KE</v>
          </cell>
          <cell r="R1838" t="str">
            <v>US</v>
          </cell>
          <cell r="S1838" t="str">
            <v>2. 4 TO 9 DAYS</v>
          </cell>
          <cell r="T1838" t="str">
            <v>PENDING DPC</v>
          </cell>
        </row>
        <row r="1839">
          <cell r="A1839" t="str">
            <v>HLXU5268678</v>
          </cell>
          <cell r="B1839">
            <v>40</v>
          </cell>
          <cell r="C1839">
            <v>44064</v>
          </cell>
          <cell r="D1839">
            <v>5</v>
          </cell>
          <cell r="E1839" t="str">
            <v>HLCUEUR2006BMKY1</v>
          </cell>
          <cell r="F1839" t="str">
            <v>ICDN</v>
          </cell>
          <cell r="G1839" t="str">
            <v>CFS1</v>
          </cell>
          <cell r="H1839" t="str">
            <v>2020</v>
          </cell>
          <cell r="I1839" t="str">
            <v>ICD</v>
          </cell>
          <cell r="J1839">
            <v>228275</v>
          </cell>
          <cell r="K1839" t="str">
            <v>SAI OFFICE SUPPLIES LIMITED</v>
          </cell>
          <cell r="L1839" t="str">
            <v>EXCELLENT SERVICE FREIGHTERS LIMITED</v>
          </cell>
          <cell r="M1839">
            <v>44067.725347222222</v>
          </cell>
          <cell r="N1839" t="str">
            <v>Pend</v>
          </cell>
          <cell r="O1839" t="str">
            <v>COPIERS AND SUPPLIES  HS  844331  844399  940310  PO  1089173   HS CODE 84 43 31 55 PALETTES AND 2 CARTONS  COPIERS AND SUPPLIES  HS CODE  852349  391990  854442  94 0310  844331  852349  8544 42  370790  PO 1089172 10</v>
          </cell>
          <cell r="P1839" t="str">
            <v>C4</v>
          </cell>
          <cell r="Q1839" t="str">
            <v>KE</v>
          </cell>
          <cell r="R1839" t="str">
            <v>DE</v>
          </cell>
          <cell r="S1839" t="str">
            <v>2. 4 TO 9 DAYS</v>
          </cell>
          <cell r="T1839" t="str">
            <v>RELEASE PROCESS</v>
          </cell>
        </row>
        <row r="1840">
          <cell r="A1840" t="str">
            <v>CCLU7257374</v>
          </cell>
          <cell r="B1840">
            <v>40</v>
          </cell>
          <cell r="C1840">
            <v>44064</v>
          </cell>
          <cell r="D1840">
            <v>5</v>
          </cell>
          <cell r="E1840" t="str">
            <v>COSU6269751010</v>
          </cell>
          <cell r="F1840" t="str">
            <v>ICDN</v>
          </cell>
          <cell r="G1840" t="str">
            <v>M0A/22/01/1</v>
          </cell>
          <cell r="H1840" t="str">
            <v>2020</v>
          </cell>
          <cell r="I1840" t="str">
            <v>ICD</v>
          </cell>
          <cell r="J1840">
            <v>229812</v>
          </cell>
          <cell r="K1840" t="str">
            <v>YANAN COMPANY LIMITED</v>
          </cell>
          <cell r="L1840" t="str">
            <v>FOCUS INITIATIVE IMPORT AND EXPORT COMPA</v>
          </cell>
          <cell r="M1840">
            <v>44068.634444444448</v>
          </cell>
          <cell r="N1840" t="str">
            <v>Pend</v>
          </cell>
          <cell r="O1840"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1840" t="str">
            <v>C4</v>
          </cell>
          <cell r="Q1840" t="str">
            <v>KE</v>
          </cell>
          <cell r="R1840" t="str">
            <v>CN</v>
          </cell>
          <cell r="S1840" t="str">
            <v>2. 4 TO 9 DAYS</v>
          </cell>
          <cell r="T1840" t="str">
            <v>RELEASE PROCESS</v>
          </cell>
        </row>
        <row r="1841">
          <cell r="A1841" t="str">
            <v>HASU4959258</v>
          </cell>
          <cell r="B1841">
            <v>40</v>
          </cell>
          <cell r="C1841">
            <v>44064</v>
          </cell>
          <cell r="D1841">
            <v>5</v>
          </cell>
          <cell r="E1841" t="str">
            <v>910772051</v>
          </cell>
          <cell r="F1841" t="str">
            <v>ICDN</v>
          </cell>
          <cell r="G1841" t="str">
            <v>SHED1</v>
          </cell>
          <cell r="H1841" t="str">
            <v>2020</v>
          </cell>
          <cell r="I1841" t="str">
            <v>ICD</v>
          </cell>
          <cell r="J1841">
            <v>229254</v>
          </cell>
          <cell r="K1841" t="str">
            <v>CHOICE INTERNATIONAL FORWARDING KENYA CO</v>
          </cell>
          <cell r="L1841" t="str">
            <v>GREENTOP LOGISTICS LIMITED</v>
          </cell>
          <cell r="M1841">
            <v>44067.651064814818</v>
          </cell>
          <cell r="N1841" t="str">
            <v>Pend</v>
          </cell>
          <cell r="O1841" t="str">
            <v>MERCHANDISE ITEMS   WAIST BELTS   HEAD CAPS   SMALL SCISSORS     EMAIL CHOICEFORWARDINGLTD GMAIL COM    INTRANSIT TO ICD EMBAKASI NAIRO BI</v>
          </cell>
          <cell r="P1841" t="str">
            <v>C4</v>
          </cell>
          <cell r="Q1841" t="str">
            <v>KE</v>
          </cell>
          <cell r="R1841" t="str">
            <v>CN</v>
          </cell>
          <cell r="S1841" t="str">
            <v>2. 4 TO 9 DAYS</v>
          </cell>
          <cell r="T1841" t="str">
            <v>RELEASE PROCESS</v>
          </cell>
        </row>
        <row r="1842">
          <cell r="A1842" t="str">
            <v>BSIU2034861</v>
          </cell>
          <cell r="B1842">
            <v>20</v>
          </cell>
          <cell r="C1842">
            <v>44064</v>
          </cell>
          <cell r="D1842">
            <v>5</v>
          </cell>
          <cell r="E1842" t="str">
            <v>203571776</v>
          </cell>
          <cell r="F1842" t="str">
            <v>ICDN</v>
          </cell>
          <cell r="G1842" t="str">
            <v>CFS1</v>
          </cell>
          <cell r="H1842" t="str">
            <v>2020</v>
          </cell>
          <cell r="I1842" t="str">
            <v>ICD</v>
          </cell>
          <cell r="J1842">
            <v>228834</v>
          </cell>
          <cell r="K1842" t="str">
            <v>PAN AFRICA CHEMICALS LIMITED</v>
          </cell>
          <cell r="L1842" t="str">
            <v>BOLLORE TRANSPORT AND LOGISTICS KENYA LI</v>
          </cell>
          <cell r="M1842">
            <v>44068.648101851853</v>
          </cell>
          <cell r="N1842" t="str">
            <v>Pend</v>
          </cell>
          <cell r="O1842" t="str">
            <v>MAGNESIUM OXIDE 85  POWDER  100 MESH  NETT WGT 125000 KGS  20 JUMBO BA GS IN EACH CONTAINER  TOTAL 100 JUMBO BAGS  EACH BAG NETT WGT 1250 KGS HS CODE 25199000  IDF NO  E2007355292    APPLICABLE FREE TIME 14 DAY S COMBINED DETENTION   DEMURRAGE  AT  PORT OF DISCHARGE   PLACE OF DEL IVERY       2  ROCKLINSA LTD   4 TH FLOOR EBENE SKIES RUE DE L INSTITUTE EBENE   MAURITIUS  E MAIL ADMIN ROCKLINSA COM    20 X5 CONTAINERS</v>
          </cell>
          <cell r="P1842" t="str">
            <v>C4</v>
          </cell>
          <cell r="Q1842" t="str">
            <v>KE</v>
          </cell>
          <cell r="R1842" t="str">
            <v>CN</v>
          </cell>
          <cell r="S1842" t="str">
            <v>2. 4 TO 9 DAYS</v>
          </cell>
          <cell r="T1842" t="str">
            <v>RELEASE PROCESS</v>
          </cell>
        </row>
        <row r="1843">
          <cell r="A1843" t="str">
            <v>TGBU2061211</v>
          </cell>
          <cell r="B1843">
            <v>20</v>
          </cell>
          <cell r="C1843">
            <v>44064</v>
          </cell>
          <cell r="D1843">
            <v>5</v>
          </cell>
          <cell r="E1843" t="str">
            <v>COSU6270082570</v>
          </cell>
          <cell r="F1843" t="str">
            <v>ICDN</v>
          </cell>
          <cell r="G1843" t="str">
            <v>M0A/53/01/1</v>
          </cell>
          <cell r="H1843" t="str">
            <v>2020</v>
          </cell>
          <cell r="I1843" t="str">
            <v>ICD</v>
          </cell>
          <cell r="J1843">
            <v>229782</v>
          </cell>
          <cell r="K1843" t="str">
            <v>COSTWISE LIMITED</v>
          </cell>
          <cell r="L1843" t="str">
            <v>SKYLUX LOGISTICS LIMITED</v>
          </cell>
          <cell r="M1843">
            <v>44068.615034722221</v>
          </cell>
          <cell r="N1843" t="str">
            <v>Pend</v>
          </cell>
          <cell r="O1843" t="str">
            <v>CABLES LIGHTING FIXTURES  PLACE OF DELIVERY PORT CLEARANCE</v>
          </cell>
          <cell r="P1843" t="str">
            <v>C4</v>
          </cell>
          <cell r="Q1843" t="str">
            <v>KE</v>
          </cell>
          <cell r="R1843" t="str">
            <v>CN</v>
          </cell>
          <cell r="S1843" t="str">
            <v>2. 4 TO 9 DAYS</v>
          </cell>
          <cell r="T1843" t="str">
            <v>RELEASE PROCESS</v>
          </cell>
        </row>
        <row r="1844">
          <cell r="A1844" t="str">
            <v>CBHU8206134</v>
          </cell>
          <cell r="B1844">
            <v>40</v>
          </cell>
          <cell r="C1844">
            <v>44064</v>
          </cell>
          <cell r="D1844">
            <v>5</v>
          </cell>
          <cell r="E1844" t="str">
            <v>COSU6269751010</v>
          </cell>
          <cell r="F1844" t="str">
            <v>ICDN</v>
          </cell>
          <cell r="G1844" t="str">
            <v>A2D/12/04/2</v>
          </cell>
          <cell r="H1844" t="str">
            <v>2020</v>
          </cell>
          <cell r="I1844" t="str">
            <v>ICD</v>
          </cell>
          <cell r="J1844">
            <v>229812</v>
          </cell>
          <cell r="K1844" t="str">
            <v>YANAN COMPANY LIMITED</v>
          </cell>
          <cell r="L1844" t="str">
            <v>FOCUS INITIATIVE IMPORT AND EXPORT COMPA</v>
          </cell>
          <cell r="M1844">
            <v>44068.634444444448</v>
          </cell>
          <cell r="N1844" t="str">
            <v>Pend</v>
          </cell>
          <cell r="O1844"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1844" t="str">
            <v>C4</v>
          </cell>
          <cell r="Q1844" t="str">
            <v>KE</v>
          </cell>
          <cell r="R1844" t="str">
            <v>CN</v>
          </cell>
          <cell r="S1844" t="str">
            <v>2. 4 TO 9 DAYS</v>
          </cell>
          <cell r="T1844" t="str">
            <v>RELEASE PROCESS</v>
          </cell>
        </row>
        <row r="1845">
          <cell r="A1845" t="str">
            <v>MRKU2234716</v>
          </cell>
          <cell r="B1845">
            <v>40</v>
          </cell>
          <cell r="C1845">
            <v>44064</v>
          </cell>
          <cell r="D1845">
            <v>5</v>
          </cell>
          <cell r="E1845" t="str">
            <v>911009213</v>
          </cell>
          <cell r="F1845" t="str">
            <v>ICDN</v>
          </cell>
          <cell r="G1845" t="str">
            <v>M0A/66/03/2</v>
          </cell>
          <cell r="H1845" t="str">
            <v>2020</v>
          </cell>
          <cell r="I1845" t="str">
            <v>ICD</v>
          </cell>
          <cell r="J1845">
            <v>228600</v>
          </cell>
          <cell r="K1845" t="str">
            <v>SAFARICOM LIMITED</v>
          </cell>
          <cell r="L1845" t="str">
            <v>ACCELER GLOBAL LOGISTICS LIMITED</v>
          </cell>
          <cell r="M1845">
            <v>44064.568425925929</v>
          </cell>
          <cell r="N1845" t="str">
            <v>Pend</v>
          </cell>
          <cell r="O1845" t="str">
            <v>ROUTERS  AR600  HS CODE 8517620000      INTRANSIT TO ICD EMBAKASI NAIR OBI</v>
          </cell>
          <cell r="P1845" t="str">
            <v>C4</v>
          </cell>
          <cell r="Q1845" t="str">
            <v>KE</v>
          </cell>
          <cell r="R1845" t="str">
            <v>CN</v>
          </cell>
          <cell r="S1845" t="str">
            <v>2. 4 TO 9 DAYS</v>
          </cell>
          <cell r="T1845" t="str">
            <v>RELEASE PROCESS</v>
          </cell>
        </row>
        <row r="1846">
          <cell r="A1846" t="str">
            <v>FSCU8661393</v>
          </cell>
          <cell r="B1846">
            <v>40</v>
          </cell>
          <cell r="C1846">
            <v>44064</v>
          </cell>
          <cell r="D1846">
            <v>5</v>
          </cell>
          <cell r="E1846" t="str">
            <v>COSU6271486370</v>
          </cell>
          <cell r="F1846" t="str">
            <v>ICDN</v>
          </cell>
          <cell r="G1846" t="str">
            <v>M1A/02/03/1</v>
          </cell>
          <cell r="H1846" t="str">
            <v>2020</v>
          </cell>
          <cell r="I1846" t="str">
            <v>ICD</v>
          </cell>
          <cell r="J1846">
            <v>229149</v>
          </cell>
          <cell r="K1846" t="str">
            <v>CROWN SOLUTIONS LIMITED</v>
          </cell>
          <cell r="L1846" t="str">
            <v>INDUS LOGISTICS LIMITED</v>
          </cell>
          <cell r="M1846" t="str">
            <v>Pend</v>
          </cell>
          <cell r="N1846" t="str">
            <v>Pend</v>
          </cell>
          <cell r="O1846" t="str">
            <v>HOSPITAL BED SINGLE CRANK WITH EPOXY COATED HEADS WITHOUT  CASTORS   HOSPITAL BED SINGLE CRANK WITH  EPOXY COATED HEAD   FOOT BOARD WITH CASTORS   SIDE RAILS SS   HEAD AND FOOTBOARD HOSPITAL BED SINGLE CRANK WITH  EPOXY  COATED HEAD   FOOT BOARD WITH  CASTORS   21DAYS FREE AT DESTINATION   PORT   REFNO SLAT1597468  PLACE OF DELIVERY ICDE</v>
          </cell>
          <cell r="P1846" t="str">
            <v>C4</v>
          </cell>
          <cell r="Q1846" t="str">
            <v>KE</v>
          </cell>
          <cell r="R1846" t="str">
            <v>CN</v>
          </cell>
          <cell r="S1846" t="str">
            <v>2. 4 TO 9 DAYS</v>
          </cell>
          <cell r="T1846" t="str">
            <v>PENDING DPC</v>
          </cell>
        </row>
        <row r="1847">
          <cell r="A1847" t="str">
            <v>MAGU2301477</v>
          </cell>
          <cell r="B1847">
            <v>20</v>
          </cell>
          <cell r="C1847">
            <v>44064</v>
          </cell>
          <cell r="D1847">
            <v>5</v>
          </cell>
          <cell r="E1847" t="str">
            <v>COSU6269966560</v>
          </cell>
          <cell r="F1847" t="str">
            <v>ICDN</v>
          </cell>
          <cell r="G1847" t="str">
            <v>A1B/35/03/2</v>
          </cell>
          <cell r="H1847" t="str">
            <v>2020</v>
          </cell>
          <cell r="I1847" t="str">
            <v>ICD</v>
          </cell>
          <cell r="J1847">
            <v>228768</v>
          </cell>
          <cell r="K1847" t="str">
            <v>KANSAI PLASCON KENYA LIMITED</v>
          </cell>
          <cell r="L1847" t="str">
            <v>REFCO FORWARDERS LTD</v>
          </cell>
          <cell r="M1847">
            <v>44067.662604166668</v>
          </cell>
          <cell r="N1847" t="str">
            <v>Pend</v>
          </cell>
          <cell r="O1847" t="str">
            <v>TITANIUM DIOXIDE   R-2629 PACKING  25 KG PER BAG  HS CODE 32061100   THE GOODS ARE OF CHINESE  ORIGIN PLACE OF DELIVERY PORT CLEARANCE</v>
          </cell>
          <cell r="P1847" t="str">
            <v>C4</v>
          </cell>
          <cell r="Q1847" t="str">
            <v>KE</v>
          </cell>
          <cell r="R1847" t="str">
            <v>CN</v>
          </cell>
          <cell r="S1847" t="str">
            <v>2. 4 TO 9 DAYS</v>
          </cell>
          <cell r="T1847" t="str">
            <v>RELEASE PROCESS</v>
          </cell>
        </row>
        <row r="1848">
          <cell r="A1848" t="str">
            <v>MSKU5768738</v>
          </cell>
          <cell r="B1848">
            <v>20</v>
          </cell>
          <cell r="C1848">
            <v>44064</v>
          </cell>
          <cell r="D1848">
            <v>5</v>
          </cell>
          <cell r="E1848" t="str">
            <v>203931018</v>
          </cell>
          <cell r="F1848" t="str">
            <v>ICDN</v>
          </cell>
          <cell r="G1848" t="str">
            <v>A1B/43/04/2</v>
          </cell>
          <cell r="H1848">
            <v>0</v>
          </cell>
          <cell r="I1848">
            <v>0</v>
          </cell>
          <cell r="J1848">
            <v>0</v>
          </cell>
          <cell r="K1848" t="str">
            <v>Pend</v>
          </cell>
          <cell r="L1848" t="str">
            <v>Pend</v>
          </cell>
          <cell r="M1848" t="str">
            <v>Pend</v>
          </cell>
          <cell r="N1848" t="str">
            <v>Pend</v>
          </cell>
          <cell r="O1848" t="str">
            <v>AUTO SPARE PARTS COMPACT BRAND DISC BRAKE PADS   BRAKE SHOE ASSEMB LY NON -ASBESTOS    AS PER INVOICE NO  CPIE-018-120  DATE   JULY 22  2 020  HS CODE 870839090  NW   12317 96 KGS    ORIGIN OF THAILAND</v>
          </cell>
          <cell r="P1848" t="str">
            <v>Pend</v>
          </cell>
          <cell r="Q1848" t="str">
            <v>KE</v>
          </cell>
          <cell r="R1848" t="str">
            <v>TH</v>
          </cell>
          <cell r="S1848" t="str">
            <v>2. 4 TO 9 DAYS</v>
          </cell>
          <cell r="T1848" t="str">
            <v>PENDING DECLARATION</v>
          </cell>
        </row>
        <row r="1849">
          <cell r="A1849" t="str">
            <v>TGHU2569652</v>
          </cell>
          <cell r="B1849">
            <v>20</v>
          </cell>
          <cell r="C1849">
            <v>44064</v>
          </cell>
          <cell r="D1849">
            <v>5</v>
          </cell>
          <cell r="E1849" t="str">
            <v>203690515</v>
          </cell>
          <cell r="F1849" t="str">
            <v>ICDN</v>
          </cell>
          <cell r="G1849" t="str">
            <v>A1B/43/03/1</v>
          </cell>
          <cell r="H1849" t="str">
            <v>2020</v>
          </cell>
          <cell r="I1849" t="str">
            <v>ICD</v>
          </cell>
          <cell r="J1849">
            <v>228359</v>
          </cell>
          <cell r="K1849" t="str">
            <v>M KOPA KENYA LIMITED</v>
          </cell>
          <cell r="L1849" t="str">
            <v>INDEX CARGO LOGISTICS LIMITED</v>
          </cell>
          <cell r="M1849">
            <v>44067.462766203702</v>
          </cell>
          <cell r="N1849">
            <v>44068.748912037037</v>
          </cell>
          <cell r="O1849" t="str">
            <v>80W  POLY SOLAR PANEL  D001-007-BK-R01  UL CHARGING CABLE USB TO NOKIA 0 5 DC2 0 0 6 17 5  L 150MM BLACK  D001-005-BK-R02  UL  D C CHARGING C ABLE USB TO MICRO L 150MM BLACK REV 2  D002-003-GY-R01  UL ACCESSORY C HARGING CABLE DAJ TO DAJ GREY REV1  D007-001-BK-R01  UL EXTENSION CABL E DC5525-5M-OD4 0MM BLACK REV 1  D006-003-WH-R00  ANTENNA CABLE 10M WHITE REV0 CABLES FOR LOCALLY SOURCED ANTENNAS  H006-018-BK-R00  SOLAR P ANEL CABLE 6M FOR 60W PANEL GI POWER N A REV 0   FAX   254 724 177005 EMAIL IMPORTS M-KOPA COM    RAHAB KAGWANJA M-KOPA COM    RAHAB KAGWAN JA M-KOPA COM    APPLICABLE FREE TIME 21 DAYS COMBINED DETENTION   DEM URRAGE  AT  PORT OF DISCHARGE   PLACE OF DELIVERY     INTRANSIT TO ICDEMBAKASI NAIROBI</v>
          </cell>
          <cell r="P1849" t="str">
            <v>C4</v>
          </cell>
          <cell r="Q1849" t="str">
            <v>KE</v>
          </cell>
          <cell r="R1849" t="str">
            <v>CN</v>
          </cell>
          <cell r="S1849" t="str">
            <v>2. 4 TO 9 DAYS</v>
          </cell>
          <cell r="T1849" t="str">
            <v>RELEASED BUT IN YARD</v>
          </cell>
        </row>
        <row r="1850">
          <cell r="A1850" t="str">
            <v>TCLU3161460</v>
          </cell>
          <cell r="B1850">
            <v>20</v>
          </cell>
          <cell r="C1850">
            <v>44064</v>
          </cell>
          <cell r="D1850">
            <v>5</v>
          </cell>
          <cell r="E1850" t="str">
            <v>204282449</v>
          </cell>
          <cell r="F1850" t="str">
            <v>ICDN</v>
          </cell>
          <cell r="G1850" t="str">
            <v>A1B/43/03/2</v>
          </cell>
          <cell r="H1850">
            <v>0</v>
          </cell>
          <cell r="I1850">
            <v>0</v>
          </cell>
          <cell r="J1850">
            <v>0</v>
          </cell>
          <cell r="K1850" t="str">
            <v>Pend</v>
          </cell>
          <cell r="L1850" t="str">
            <v>Pend</v>
          </cell>
          <cell r="M1850" t="str">
            <v>Pend</v>
          </cell>
          <cell r="N1850" t="str">
            <v>Pend</v>
          </cell>
          <cell r="O1850" t="str">
            <v>S T C   CIRCUIT BREAKERS  CONTACTORS  CAPACITORS  SWITCHES   SOCKETS  SPEED DRIVE    INTRANSIT TO ICD EMBAKASI NAIROBI</v>
          </cell>
          <cell r="P1850" t="str">
            <v>Pend</v>
          </cell>
          <cell r="Q1850" t="str">
            <v>KE</v>
          </cell>
          <cell r="R1850" t="str">
            <v>SG</v>
          </cell>
          <cell r="S1850" t="str">
            <v>2. 4 TO 9 DAYS</v>
          </cell>
          <cell r="T1850" t="str">
            <v>PENDING DECLARATION</v>
          </cell>
        </row>
        <row r="1851">
          <cell r="A1851" t="str">
            <v>MRKU4470881</v>
          </cell>
          <cell r="B1851">
            <v>40</v>
          </cell>
          <cell r="C1851">
            <v>44064</v>
          </cell>
          <cell r="D1851">
            <v>5</v>
          </cell>
          <cell r="E1851" t="str">
            <v>203808432</v>
          </cell>
          <cell r="F1851" t="str">
            <v>ICDN</v>
          </cell>
          <cell r="G1851" t="str">
            <v>A2C/28/04/3</v>
          </cell>
          <cell r="H1851" t="str">
            <v>2020</v>
          </cell>
          <cell r="I1851" t="str">
            <v>ICD</v>
          </cell>
          <cell r="J1851">
            <v>228471</v>
          </cell>
          <cell r="K1851" t="str">
            <v>AGRICULTURE EQUIPMENT KENYA LIMITED</v>
          </cell>
          <cell r="L1851" t="str">
            <v>BLUEWAVE LOGISTICS SERVICES LIMITED</v>
          </cell>
          <cell r="M1851">
            <v>44064.885972222219</v>
          </cell>
          <cell r="N1851" t="str">
            <v>Pend</v>
          </cell>
          <cell r="O1851" t="str">
            <v>TCLU5051272 40 DRY 9 6 SHIPPER S SEAL  ML-MY035235 6  25 PACKAGE GROS S WEIGHT  20000 00 KGS MEASUREMENT  32 000 CBM       MARKS AND NUMBERS     HASU4729208 40 DRY 9 6 SHIPPER S SEAL  ML-MY035235 3  25 PAC KAGE GROSS WEIGHT  20000 00 KGS MEASUREMENT  32 000 CBM       MARKS AN D NUMBERS         MRKU4470881 40 DRY 9 6 SHIPPER S SEAL  ML-MY0352457  25 PACKAGE GROSS WEIGHT  20000 00 KGS MEASUREMENT  32 000 CBM      MARKS AND NUMBERS         MIEU2027616 40 DRY 9 6 SHIPPER S SEAL  ML- MY035244 8  25 PACKAGE GROSS WEIGHT  20000 00 KGS MEASUREMENT  32 000 CBM         ONE BREEDER HOUSE FOR    POULTRY SYSTEM    HS CODE  8436 2 900  MARKS AND NUMBERS         8196399 FREIGHT PREPAID      INTRANSITTO ICD EMBAKASI NAIROBI</v>
          </cell>
          <cell r="P1851" t="str">
            <v>C4</v>
          </cell>
          <cell r="Q1851" t="str">
            <v>KE</v>
          </cell>
          <cell r="R1851" t="str">
            <v>DE</v>
          </cell>
          <cell r="S1851" t="str">
            <v>2. 4 TO 9 DAYS</v>
          </cell>
          <cell r="T1851" t="str">
            <v>RELEASE PROCESS</v>
          </cell>
        </row>
        <row r="1852">
          <cell r="A1852" t="str">
            <v>MRKU0858523</v>
          </cell>
          <cell r="B1852">
            <v>40</v>
          </cell>
          <cell r="C1852">
            <v>44064</v>
          </cell>
          <cell r="D1852">
            <v>5</v>
          </cell>
          <cell r="E1852" t="str">
            <v>910964043</v>
          </cell>
          <cell r="F1852" t="str">
            <v>ICDN</v>
          </cell>
          <cell r="G1852" t="str">
            <v>M1A/50/02/1</v>
          </cell>
          <cell r="H1852" t="str">
            <v>2020</v>
          </cell>
          <cell r="I1852" t="str">
            <v>ICD</v>
          </cell>
          <cell r="J1852">
            <v>228675</v>
          </cell>
          <cell r="K1852" t="str">
            <v>PLANTECH KENYA LIMITED</v>
          </cell>
          <cell r="L1852" t="str">
            <v>CAMMOSUH LOGISTICS LIMITED</v>
          </cell>
          <cell r="M1852">
            <v>44067.706064814818</v>
          </cell>
          <cell r="N1852" t="str">
            <v>Pend</v>
          </cell>
          <cell r="O1852" t="str">
            <v>COMPLETE GREENHOUSE  GOODS AND MATERIALS  HS CODE 9406001000</v>
          </cell>
          <cell r="P1852" t="str">
            <v>C4</v>
          </cell>
          <cell r="Q1852" t="str">
            <v>KE</v>
          </cell>
          <cell r="R1852" t="str">
            <v>CN</v>
          </cell>
          <cell r="S1852" t="str">
            <v>2. 4 TO 9 DAYS</v>
          </cell>
          <cell r="T1852" t="str">
            <v>RELEASE PROCESS</v>
          </cell>
        </row>
        <row r="1853">
          <cell r="A1853" t="str">
            <v>OOCU6991150</v>
          </cell>
          <cell r="B1853">
            <v>40</v>
          </cell>
          <cell r="C1853">
            <v>44064</v>
          </cell>
          <cell r="D1853">
            <v>5</v>
          </cell>
          <cell r="E1853" t="str">
            <v>COSU6270225161</v>
          </cell>
          <cell r="F1853" t="str">
            <v>ICDN</v>
          </cell>
          <cell r="G1853" t="str">
            <v>M1A/50/03/1</v>
          </cell>
          <cell r="H1853">
            <v>0</v>
          </cell>
          <cell r="I1853">
            <v>0</v>
          </cell>
          <cell r="J1853">
            <v>0</v>
          </cell>
          <cell r="K1853" t="str">
            <v>Pend</v>
          </cell>
          <cell r="L1853" t="str">
            <v>Pend</v>
          </cell>
          <cell r="M1853" t="str">
            <v>Pend</v>
          </cell>
          <cell r="N1853" t="str">
            <v>Pend</v>
          </cell>
          <cell r="O1853" t="str">
            <v>IV POLE   BEDSIDE LOCKER  WARD SCREENS TROLLEY MAYO  STRETCHER OPERATION TABLE ANESTHESIA TROLEY  MEDICINE TROLLEY    PEDAL BIN 30L   TROLLEY LINEN   21DAYS FREE AT DESTINATION  PORT    REFNO SLAT1597468  PLACE OF DELIVERY ICDE</v>
          </cell>
          <cell r="P1853" t="str">
            <v>Pend</v>
          </cell>
          <cell r="Q1853" t="str">
            <v>KE</v>
          </cell>
          <cell r="R1853" t="str">
            <v>CN</v>
          </cell>
          <cell r="S1853" t="str">
            <v>2. 4 TO 9 DAYS</v>
          </cell>
          <cell r="T1853" t="str">
            <v>PENDING DECLARATION</v>
          </cell>
        </row>
        <row r="1854">
          <cell r="A1854" t="str">
            <v>CSNU7265423</v>
          </cell>
          <cell r="B1854">
            <v>40</v>
          </cell>
          <cell r="C1854">
            <v>44064</v>
          </cell>
          <cell r="D1854">
            <v>5</v>
          </cell>
          <cell r="E1854" t="str">
            <v>COSU6269447520</v>
          </cell>
          <cell r="F1854" t="str">
            <v>ICDN</v>
          </cell>
          <cell r="G1854" t="str">
            <v>M1A/56/03/1</v>
          </cell>
          <cell r="H1854" t="str">
            <v>2020</v>
          </cell>
          <cell r="I1854" t="str">
            <v>ICD</v>
          </cell>
          <cell r="J1854">
            <v>228929</v>
          </cell>
          <cell r="K1854" t="str">
            <v>MUKTABEN PREMJI KALYAN C/O PRAKRUTI TRAD</v>
          </cell>
          <cell r="L1854" t="str">
            <v>SPEEDEX LOGISTICS LIMITED</v>
          </cell>
          <cell r="M1854">
            <v>44067.907592592594</v>
          </cell>
          <cell r="N1854" t="str">
            <v>Pend</v>
          </cell>
          <cell r="O1854" t="str">
            <v>PTC MDF ONE SIDE NATURAL SAPELI  PLAIN MDF  MDF BOTH SIDES WHITE  WALNUT NEW WALNUT 2018    1220X2440X17MM  MDF BOTH SIDES COIMBRA   WHITE CHERRY NEW BEECH C 1220X2440X9MM    MDF ONE SIDE CHERRY BEECH C    WHITE SAPELI ZALZAK   WALNUT NEW COIMBRA 1220X2440X3MM    PVC EDGE BANDING 22X0 4MM  PLACE OF DELIVERY ICDE</v>
          </cell>
          <cell r="P1854" t="str">
            <v>C4</v>
          </cell>
          <cell r="Q1854" t="str">
            <v>KE</v>
          </cell>
          <cell r="R1854" t="str">
            <v>CN</v>
          </cell>
          <cell r="S1854" t="str">
            <v>2. 4 TO 9 DAYS</v>
          </cell>
          <cell r="T1854" t="str">
            <v>RELEASE PROCESS</v>
          </cell>
        </row>
        <row r="1855">
          <cell r="A1855" t="str">
            <v>CSNU6853443</v>
          </cell>
          <cell r="B1855">
            <v>40</v>
          </cell>
          <cell r="C1855">
            <v>44064</v>
          </cell>
          <cell r="D1855">
            <v>5</v>
          </cell>
          <cell r="E1855" t="str">
            <v>COSU6269447520</v>
          </cell>
          <cell r="F1855" t="str">
            <v>ICDN</v>
          </cell>
          <cell r="G1855" t="str">
            <v>M1A/66/02/2</v>
          </cell>
          <cell r="H1855" t="str">
            <v>2020</v>
          </cell>
          <cell r="I1855" t="str">
            <v>ICD</v>
          </cell>
          <cell r="J1855">
            <v>228929</v>
          </cell>
          <cell r="K1855" t="str">
            <v>MUKTABEN PREMJI KALYAN C/O PRAKRUTI TRAD</v>
          </cell>
          <cell r="L1855" t="str">
            <v>SPEEDEX LOGISTICS LIMITED</v>
          </cell>
          <cell r="M1855">
            <v>44067.907592592594</v>
          </cell>
          <cell r="N1855" t="str">
            <v>Pend</v>
          </cell>
          <cell r="O1855" t="str">
            <v>PTC MDF ONE SIDE NATURAL SAPELI  PLAIN MDF  MDF BOTH SIDES WHITE  WALNUT NEW WALNUT 2018    1220X2440X17MM  MDF BOTH SIDES COIMBRA   WHITE CHERRY NEW BEECH C 1220X2440X9MM    MDF ONE SIDE CHERRY BEECH C    WHITE SAPELI ZALZAK   WALNUT NEW COIMBRA 1220X2440X3MM    PVC EDGE BANDING 22X0 4MM  PLACE OF DELIVERY ICDE</v>
          </cell>
          <cell r="P1855" t="str">
            <v>C4</v>
          </cell>
          <cell r="Q1855" t="str">
            <v>KE</v>
          </cell>
          <cell r="R1855" t="str">
            <v>CN</v>
          </cell>
          <cell r="S1855" t="str">
            <v>2. 4 TO 9 DAYS</v>
          </cell>
          <cell r="T1855" t="str">
            <v>RELEASE PROCESS</v>
          </cell>
        </row>
        <row r="1856">
          <cell r="A1856" t="str">
            <v>CCLU7062705</v>
          </cell>
          <cell r="B1856">
            <v>40</v>
          </cell>
          <cell r="C1856">
            <v>44064</v>
          </cell>
          <cell r="D1856">
            <v>5</v>
          </cell>
          <cell r="E1856" t="str">
            <v>COSU6271486370</v>
          </cell>
          <cell r="F1856" t="str">
            <v>ICDN</v>
          </cell>
          <cell r="G1856" t="str">
            <v>M1A/66/02/2</v>
          </cell>
          <cell r="H1856" t="str">
            <v>2020</v>
          </cell>
          <cell r="I1856" t="str">
            <v>ICD</v>
          </cell>
          <cell r="J1856">
            <v>229149</v>
          </cell>
          <cell r="K1856" t="str">
            <v>CROWN SOLUTIONS LIMITED</v>
          </cell>
          <cell r="L1856" t="str">
            <v>INDUS LOGISTICS LIMITED</v>
          </cell>
          <cell r="M1856" t="str">
            <v>Pend</v>
          </cell>
          <cell r="N1856" t="str">
            <v>Pend</v>
          </cell>
          <cell r="O1856" t="str">
            <v>HOSPITAL BED SINGLE CRANK WITH EPOXY COATED HEADS WITHOUT  CASTORS   HOSPITAL BED SINGLE CRANK WITH  EPOXY COATED HEAD   FOOT BOARD WITH CASTORS   SIDE RAILS SS   HEAD AND FOOTBOARD HOSPITAL BED SINGLE CRANK WITH  EPOXY  COATED HEAD   FOOT BOARD WITH  CASTORS   21DAYS FREE AT DESTINATION   PORT   REFNO SLAT1597468  PLACE OF DELIVERY ICDE</v>
          </cell>
          <cell r="P1856" t="str">
            <v>C4</v>
          </cell>
          <cell r="Q1856" t="str">
            <v>KE</v>
          </cell>
          <cell r="R1856" t="str">
            <v>CN</v>
          </cell>
          <cell r="S1856" t="str">
            <v>2. 4 TO 9 DAYS</v>
          </cell>
          <cell r="T1856" t="str">
            <v>PENDING DPC</v>
          </cell>
        </row>
        <row r="1857">
          <cell r="A1857" t="str">
            <v>TLLU3026324</v>
          </cell>
          <cell r="B1857">
            <v>20</v>
          </cell>
          <cell r="C1857">
            <v>44064</v>
          </cell>
          <cell r="D1857">
            <v>5</v>
          </cell>
          <cell r="E1857" t="str">
            <v>COSU6269751010</v>
          </cell>
          <cell r="F1857" t="str">
            <v>ICDN</v>
          </cell>
          <cell r="G1857" t="str">
            <v>A1B/43/06/2</v>
          </cell>
          <cell r="H1857" t="str">
            <v>2020</v>
          </cell>
          <cell r="I1857" t="str">
            <v>ICD</v>
          </cell>
          <cell r="J1857">
            <v>229812</v>
          </cell>
          <cell r="K1857" t="str">
            <v>YANAN COMPANY LIMITED</v>
          </cell>
          <cell r="L1857" t="str">
            <v>FOCUS INITIATIVE IMPORT AND EXPORT COMPA</v>
          </cell>
          <cell r="M1857">
            <v>44068.634444444448</v>
          </cell>
          <cell r="N1857" t="str">
            <v>Pend</v>
          </cell>
          <cell r="O1857"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1857" t="str">
            <v>C4</v>
          </cell>
          <cell r="Q1857" t="str">
            <v>KE</v>
          </cell>
          <cell r="R1857" t="str">
            <v>CN</v>
          </cell>
          <cell r="S1857" t="str">
            <v>2. 4 TO 9 DAYS</v>
          </cell>
          <cell r="T1857" t="str">
            <v>RELEASE PROCESS</v>
          </cell>
        </row>
        <row r="1858">
          <cell r="A1858" t="str">
            <v>HASU1271873</v>
          </cell>
          <cell r="B1858">
            <v>20</v>
          </cell>
          <cell r="C1858">
            <v>44064</v>
          </cell>
          <cell r="D1858">
            <v>5</v>
          </cell>
          <cell r="E1858" t="str">
            <v>203978750</v>
          </cell>
          <cell r="F1858" t="str">
            <v>ICDN</v>
          </cell>
          <cell r="G1858" t="str">
            <v>A1B/41/02/4</v>
          </cell>
          <cell r="H1858">
            <v>0</v>
          </cell>
          <cell r="I1858">
            <v>0</v>
          </cell>
          <cell r="J1858">
            <v>0</v>
          </cell>
          <cell r="K1858" t="str">
            <v>Pend</v>
          </cell>
          <cell r="L1858" t="str">
            <v>Pend</v>
          </cell>
          <cell r="M1858" t="str">
            <v>Pend</v>
          </cell>
          <cell r="N1858" t="str">
            <v>Pend</v>
          </cell>
          <cell r="O1858" t="str">
            <v>LED TV   HS CODE 85287290    INTRANSIT TO ICD EMBAKASI NAIROBI</v>
          </cell>
          <cell r="P1858" t="str">
            <v>Pend</v>
          </cell>
          <cell r="Q1858" t="str">
            <v>KE</v>
          </cell>
          <cell r="R1858" t="str">
            <v>MU</v>
          </cell>
          <cell r="S1858" t="str">
            <v>2. 4 TO 9 DAYS</v>
          </cell>
          <cell r="T1858" t="str">
            <v>PENDING DECLARATION</v>
          </cell>
        </row>
        <row r="1859">
          <cell r="A1859" t="str">
            <v>MSKU5107070</v>
          </cell>
          <cell r="B1859">
            <v>20</v>
          </cell>
          <cell r="C1859">
            <v>44064</v>
          </cell>
          <cell r="D1859">
            <v>5</v>
          </cell>
          <cell r="E1859" t="str">
            <v>204362157</v>
          </cell>
          <cell r="F1859" t="str">
            <v>ICDN</v>
          </cell>
          <cell r="G1859" t="str">
            <v>A1B/41/04/3</v>
          </cell>
          <cell r="H1859" t="str">
            <v>2020</v>
          </cell>
          <cell r="I1859" t="str">
            <v>ICD</v>
          </cell>
          <cell r="J1859">
            <v>228593</v>
          </cell>
          <cell r="K1859" t="str">
            <v>WUERTH (KENYA) LIMITED</v>
          </cell>
          <cell r="L1859" t="str">
            <v>TRANSNET FREIGHT INTERNATIONAL LIMITED</v>
          </cell>
          <cell r="M1859">
            <v>44068.456145833334</v>
          </cell>
          <cell r="N1859" t="str">
            <v>Pend</v>
          </cell>
          <cell r="O1859" t="str">
            <v>S T C    12 PALLETS   WUERTH KENYA LTD           4008273597   TRANSPOR T ORDER   1001195680   FREIGHT PREPAID    NO ORIGINALS ISSUED    SIDE CUTTERS RED LINE  BATTERY LED ENGINE COMPARTMENT HANDHELD LAMP  WL08 PNEUMATIC JIGSAW DST 380 STANDARD  HALOGEN BULB VEHICLE STANDARD  SAND PAPER WATERPROOF SILICON CARBIDE  SCREWDRIVER SLOTTED HEXAGON BLADE IMPACT CAP  SCREWDRIVER PH HEXAGON BLADE IMPACT CAP  HOSE CLAMP  VEH  SA ND  DISC HOOK A  LOOP FAST  RL DUST FREE  SAFETY GOGGLES STANDARD  SAF ETY GOGGLES AS NZS1337  PREMIUM  SCREWDRIVER SET  ROUND BLADE  PH SLOT TED  6 PIECES  SCREWDRIVER SET  HEXAGON BLADE  PH SLOTTED  6 PIEC  VDE SET OF SCREWDRIVER SLOTTED CROSS RECESS PH  TWIST DRILL HSS DIN 338 TYPE RN 118 DEGREE  GRINDING DISC FOR STEEL RED LINE  CUTTING DISC FOR STAINLESS STEEL RED LINE  CUTTING DISC FOR STEEL RED LINE  PNEUMATIC D IE GRINDER  DSG 25  PNEUMATIC IMPACT SCREWDRIVER DSS 3 8 INCH PLUS  PN EUMATIC IMPACT SCREWDRIVER DSS 1 2 INCH H  PNEUMATIC ECCENTRIC DISC-TY PE SANDER DTS</v>
          </cell>
          <cell r="P1859" t="str">
            <v>C4</v>
          </cell>
          <cell r="Q1859" t="str">
            <v>KE</v>
          </cell>
          <cell r="R1859" t="str">
            <v>SG</v>
          </cell>
          <cell r="S1859" t="str">
            <v>2. 4 TO 9 DAYS</v>
          </cell>
          <cell r="T1859" t="str">
            <v>RELEASE PROCESS</v>
          </cell>
        </row>
        <row r="1860">
          <cell r="A1860" t="str">
            <v>MAGU5205380</v>
          </cell>
          <cell r="B1860">
            <v>40</v>
          </cell>
          <cell r="C1860">
            <v>44064</v>
          </cell>
          <cell r="D1860">
            <v>5</v>
          </cell>
          <cell r="E1860" t="str">
            <v>COSU6271014472</v>
          </cell>
          <cell r="F1860" t="str">
            <v>ICDN</v>
          </cell>
          <cell r="G1860" t="str">
            <v>A1D/72/04/3</v>
          </cell>
          <cell r="H1860">
            <v>0</v>
          </cell>
          <cell r="I1860">
            <v>0</v>
          </cell>
          <cell r="J1860">
            <v>0</v>
          </cell>
          <cell r="K1860" t="str">
            <v>Pend</v>
          </cell>
          <cell r="L1860" t="str">
            <v>Pend</v>
          </cell>
          <cell r="M1860" t="str">
            <v>Pend</v>
          </cell>
          <cell r="N1860" t="str">
            <v>Pend</v>
          </cell>
          <cell r="O1860" t="str">
            <v>LED BULB    ISSA +0736290990 PLACE OF DELIVERY PORT CLEARANCE</v>
          </cell>
          <cell r="P1860" t="str">
            <v>Pend</v>
          </cell>
          <cell r="Q1860" t="str">
            <v>KE</v>
          </cell>
          <cell r="R1860" t="str">
            <v>CN</v>
          </cell>
          <cell r="S1860" t="str">
            <v>2. 4 TO 9 DAYS</v>
          </cell>
          <cell r="T1860" t="str">
            <v>PENDING DECLARATION</v>
          </cell>
        </row>
        <row r="1861">
          <cell r="A1861" t="str">
            <v>HASU4560632</v>
          </cell>
          <cell r="B1861">
            <v>40</v>
          </cell>
          <cell r="C1861">
            <v>44064</v>
          </cell>
          <cell r="D1861">
            <v>5</v>
          </cell>
          <cell r="E1861" t="str">
            <v>203924678</v>
          </cell>
          <cell r="F1861" t="str">
            <v>ICDN</v>
          </cell>
          <cell r="G1861" t="str">
            <v>M2A/10/02/2</v>
          </cell>
          <cell r="H1861" t="str">
            <v>2020</v>
          </cell>
          <cell r="I1861" t="str">
            <v>ICD</v>
          </cell>
          <cell r="J1861">
            <v>228606</v>
          </cell>
          <cell r="K1861" t="str">
            <v>SAFARICOM LIMITED</v>
          </cell>
          <cell r="L1861" t="str">
            <v>ACCELER GLOBAL LOGISTICS LIMITED</v>
          </cell>
          <cell r="M1861">
            <v>44064.572916666664</v>
          </cell>
          <cell r="N1861" t="str">
            <v>Pend</v>
          </cell>
          <cell r="O1861" t="str">
            <v>POWERCUBE  INCLUDE BATTERY AND  INSTALLATION MATERIALS  HS CODE 850440 0000    INTRANSIT TO ICD EMBAKASI NAIROBI POWERCUBE  INCLUDE BATTERY AND  INSTALLATION MATERIALS  HS CODE 850440 0000      INTRANSIT TO ICD EMBAKASI NAIROBI</v>
          </cell>
          <cell r="P1861" t="str">
            <v>C4</v>
          </cell>
          <cell r="Q1861" t="str">
            <v>KE</v>
          </cell>
          <cell r="R1861" t="str">
            <v>CN</v>
          </cell>
          <cell r="S1861" t="str">
            <v>2. 4 TO 9 DAYS</v>
          </cell>
          <cell r="T1861" t="str">
            <v>RELEASE PROCESS</v>
          </cell>
        </row>
        <row r="1862">
          <cell r="A1862" t="str">
            <v>MRKU0111570</v>
          </cell>
          <cell r="B1862">
            <v>40</v>
          </cell>
          <cell r="C1862">
            <v>44064</v>
          </cell>
          <cell r="D1862">
            <v>5</v>
          </cell>
          <cell r="E1862" t="str">
            <v>203613931</v>
          </cell>
          <cell r="F1862" t="str">
            <v>ICDN</v>
          </cell>
          <cell r="G1862" t="str">
            <v>M2A/10/03/1</v>
          </cell>
          <cell r="H1862" t="str">
            <v>2020</v>
          </cell>
          <cell r="I1862" t="str">
            <v>ICD</v>
          </cell>
          <cell r="J1862">
            <v>228076</v>
          </cell>
          <cell r="K1862" t="str">
            <v>SANA INDUSTRIES COMPANY LIMITED</v>
          </cell>
          <cell r="L1862" t="str">
            <v>CARGODECK EA LIMITED</v>
          </cell>
          <cell r="M1862">
            <v>44062.821620370371</v>
          </cell>
          <cell r="N1862" t="str">
            <v>Pend</v>
          </cell>
          <cell r="O1862"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1862" t="str">
            <v>C4</v>
          </cell>
          <cell r="Q1862" t="str">
            <v>KE</v>
          </cell>
          <cell r="R1862" t="str">
            <v>KR</v>
          </cell>
          <cell r="S1862" t="str">
            <v>2. 4 TO 9 DAYS</v>
          </cell>
          <cell r="T1862" t="str">
            <v>RELEASE PROCESS</v>
          </cell>
        </row>
        <row r="1863">
          <cell r="A1863" t="str">
            <v>MSKU6140577</v>
          </cell>
          <cell r="B1863">
            <v>40</v>
          </cell>
          <cell r="C1863">
            <v>44064</v>
          </cell>
          <cell r="D1863">
            <v>5</v>
          </cell>
          <cell r="E1863" t="str">
            <v>203613931</v>
          </cell>
          <cell r="F1863" t="str">
            <v>ICDN</v>
          </cell>
          <cell r="G1863" t="str">
            <v>A2C/28/04/1</v>
          </cell>
          <cell r="H1863" t="str">
            <v>2020</v>
          </cell>
          <cell r="I1863" t="str">
            <v>ICD</v>
          </cell>
          <cell r="J1863">
            <v>228076</v>
          </cell>
          <cell r="K1863" t="str">
            <v>SANA INDUSTRIES COMPANY LIMITED</v>
          </cell>
          <cell r="L1863" t="str">
            <v>CARGODECK EA LIMITED</v>
          </cell>
          <cell r="M1863">
            <v>44062.821620370371</v>
          </cell>
          <cell r="N1863" t="str">
            <v>Pend</v>
          </cell>
          <cell r="O1863"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1863" t="str">
            <v>C4</v>
          </cell>
          <cell r="Q1863" t="str">
            <v>KE</v>
          </cell>
          <cell r="R1863" t="str">
            <v>KR</v>
          </cell>
          <cell r="S1863" t="str">
            <v>2. 4 TO 9 DAYS</v>
          </cell>
          <cell r="T1863" t="str">
            <v>RELEASE PROCESS</v>
          </cell>
        </row>
        <row r="1864">
          <cell r="A1864" t="str">
            <v>MRKU4688030</v>
          </cell>
          <cell r="B1864">
            <v>40</v>
          </cell>
          <cell r="C1864">
            <v>44064</v>
          </cell>
          <cell r="D1864">
            <v>5</v>
          </cell>
          <cell r="E1864" t="str">
            <v>203613931</v>
          </cell>
          <cell r="F1864" t="str">
            <v>ICDN</v>
          </cell>
          <cell r="G1864" t="str">
            <v>M2A/18/02/3</v>
          </cell>
          <cell r="H1864" t="str">
            <v>2020</v>
          </cell>
          <cell r="I1864" t="str">
            <v>ICD</v>
          </cell>
          <cell r="J1864">
            <v>228076</v>
          </cell>
          <cell r="K1864" t="str">
            <v>SANA INDUSTRIES COMPANY LIMITED</v>
          </cell>
          <cell r="L1864" t="str">
            <v>CARGODECK EA LIMITED</v>
          </cell>
          <cell r="M1864">
            <v>44062.821620370371</v>
          </cell>
          <cell r="N1864" t="str">
            <v>Pend</v>
          </cell>
          <cell r="O1864"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1864" t="str">
            <v>C4</v>
          </cell>
          <cell r="Q1864" t="str">
            <v>KE</v>
          </cell>
          <cell r="R1864" t="str">
            <v>KR</v>
          </cell>
          <cell r="S1864" t="str">
            <v>2. 4 TO 9 DAYS</v>
          </cell>
          <cell r="T1864" t="str">
            <v>RELEASE PROCESS</v>
          </cell>
        </row>
        <row r="1865">
          <cell r="A1865" t="str">
            <v>TGCU5076688</v>
          </cell>
          <cell r="B1865">
            <v>40</v>
          </cell>
          <cell r="C1865">
            <v>44064</v>
          </cell>
          <cell r="D1865">
            <v>5</v>
          </cell>
          <cell r="E1865" t="str">
            <v>COSU6269209320</v>
          </cell>
          <cell r="F1865" t="str">
            <v>ICDN</v>
          </cell>
          <cell r="G1865" t="str">
            <v>A2D/12/04/3</v>
          </cell>
          <cell r="H1865" t="str">
            <v>2020</v>
          </cell>
          <cell r="I1865" t="str">
            <v>ICD</v>
          </cell>
          <cell r="J1865">
            <v>229412</v>
          </cell>
          <cell r="K1865" t="str">
            <v>BURN MANUFACTURING USA LLC</v>
          </cell>
          <cell r="L1865" t="str">
            <v>CONTINENTAL LOGISTICS NETWORKS LTD</v>
          </cell>
          <cell r="M1865" t="str">
            <v>Pend</v>
          </cell>
          <cell r="N1865" t="str">
            <v>Pend</v>
          </cell>
          <cell r="O1865" t="str">
            <v>CERAMIC FIBER BLANKET VIA  TAISH-INSULATIONS   KREMERPAD 15 1222DB HILVERSUM    THE NETHERLANDS 14 DAYS FREE DND AT   DESTINATION + EXTEND 7 DAYS PLACE OF DELIVERY ICDE</v>
          </cell>
          <cell r="P1865" t="str">
            <v>C4</v>
          </cell>
          <cell r="Q1865" t="str">
            <v>KE</v>
          </cell>
          <cell r="R1865" t="str">
            <v>CN</v>
          </cell>
          <cell r="S1865" t="str">
            <v>2. 4 TO 9 DAYS</v>
          </cell>
          <cell r="T1865" t="str">
            <v>PENDING DPC</v>
          </cell>
        </row>
        <row r="1866">
          <cell r="A1866" t="str">
            <v>MSKU6395900</v>
          </cell>
          <cell r="B1866">
            <v>40</v>
          </cell>
          <cell r="C1866">
            <v>44064</v>
          </cell>
          <cell r="D1866">
            <v>5</v>
          </cell>
          <cell r="E1866" t="str">
            <v>203613931</v>
          </cell>
          <cell r="F1866" t="str">
            <v>ICDN</v>
          </cell>
          <cell r="G1866" t="str">
            <v>M2A/24/02/1</v>
          </cell>
          <cell r="H1866" t="str">
            <v>2020</v>
          </cell>
          <cell r="I1866" t="str">
            <v>ICD</v>
          </cell>
          <cell r="J1866">
            <v>228076</v>
          </cell>
          <cell r="K1866" t="str">
            <v>SANA INDUSTRIES COMPANY LIMITED</v>
          </cell>
          <cell r="L1866" t="str">
            <v>CARGODECK EA LIMITED</v>
          </cell>
          <cell r="M1866">
            <v>44062.821620370371</v>
          </cell>
          <cell r="N1866" t="str">
            <v>Pend</v>
          </cell>
          <cell r="O1866"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1866" t="str">
            <v>C4</v>
          </cell>
          <cell r="Q1866" t="str">
            <v>KE</v>
          </cell>
          <cell r="R1866" t="str">
            <v>KR</v>
          </cell>
          <cell r="S1866" t="str">
            <v>2. 4 TO 9 DAYS</v>
          </cell>
          <cell r="T1866" t="str">
            <v>RELEASE PROCESS</v>
          </cell>
        </row>
        <row r="1867">
          <cell r="A1867" t="str">
            <v>MSKU1435600</v>
          </cell>
          <cell r="B1867">
            <v>40</v>
          </cell>
          <cell r="C1867">
            <v>44064</v>
          </cell>
          <cell r="D1867">
            <v>5</v>
          </cell>
          <cell r="E1867" t="str">
            <v>203977520</v>
          </cell>
          <cell r="F1867" t="str">
            <v>ICDN</v>
          </cell>
          <cell r="G1867" t="str">
            <v>M2A/34/03/2</v>
          </cell>
          <cell r="H1867" t="str">
            <v>2020</v>
          </cell>
          <cell r="I1867" t="str">
            <v>ICD</v>
          </cell>
          <cell r="J1867">
            <v>228862</v>
          </cell>
          <cell r="K1867" t="str">
            <v>MEJAGRON LIMITED</v>
          </cell>
          <cell r="L1867" t="str">
            <v>SYSMAX GLOBAL LOGISTICS LIMITED</v>
          </cell>
          <cell r="M1867">
            <v>44067.638287037036</v>
          </cell>
          <cell r="N1867" t="str">
            <v>Pend</v>
          </cell>
          <cell r="O1867" t="str">
            <v>PLASTIC KITCHEN WARE   PO 20200606   THIS SHIPMENT DOES NOT CONTAIN AN Y   SOLID WOOD PACKING MATERIAL    SAY ONE THOUSAND FOUR HUNDRED AND F ORTY CARTONS ONLY    INTRANSIT TO ICD EMBAKASI NAIROBI</v>
          </cell>
          <cell r="P1867" t="str">
            <v>C4</v>
          </cell>
          <cell r="Q1867" t="str">
            <v>KE</v>
          </cell>
          <cell r="R1867" t="str">
            <v>CN</v>
          </cell>
          <cell r="S1867" t="str">
            <v>2. 4 TO 9 DAYS</v>
          </cell>
          <cell r="T1867" t="str">
            <v>RELEASE PROCESS</v>
          </cell>
        </row>
        <row r="1868">
          <cell r="A1868" t="str">
            <v>PONU8057142</v>
          </cell>
          <cell r="B1868">
            <v>40</v>
          </cell>
          <cell r="C1868">
            <v>44064</v>
          </cell>
          <cell r="D1868">
            <v>5</v>
          </cell>
          <cell r="E1868" t="str">
            <v>203924678</v>
          </cell>
          <cell r="F1868" t="str">
            <v>ICDN</v>
          </cell>
          <cell r="G1868" t="str">
            <v>A2D/12/05/2</v>
          </cell>
          <cell r="H1868" t="str">
            <v>2020</v>
          </cell>
          <cell r="I1868" t="str">
            <v>ICD</v>
          </cell>
          <cell r="J1868">
            <v>228606</v>
          </cell>
          <cell r="K1868" t="str">
            <v>SAFARICOM LIMITED</v>
          </cell>
          <cell r="L1868" t="str">
            <v>ACCELER GLOBAL LOGISTICS LIMITED</v>
          </cell>
          <cell r="M1868">
            <v>44064.572916666664</v>
          </cell>
          <cell r="N1868" t="str">
            <v>Pend</v>
          </cell>
          <cell r="O1868" t="str">
            <v>POWERCUBE  INCLUDE BATTERY AND  INSTALLATION MATERIALS  HS CODE 850440 0000    INTRANSIT TO ICD EMBAKASI NAIROBI POWERCUBE  INCLUDE BATTERY AND  INSTALLATION MATERIALS  HS CODE 850440 0000      INTRANSIT TO ICD EMBAKASI NAIROBI</v>
          </cell>
          <cell r="P1868" t="str">
            <v>C4</v>
          </cell>
          <cell r="Q1868" t="str">
            <v>KE</v>
          </cell>
          <cell r="R1868" t="str">
            <v>CN</v>
          </cell>
          <cell r="S1868" t="str">
            <v>2. 4 TO 9 DAYS</v>
          </cell>
          <cell r="T1868" t="str">
            <v>RELEASE PROCESS</v>
          </cell>
        </row>
        <row r="1869">
          <cell r="A1869" t="str">
            <v>APZU2109290</v>
          </cell>
          <cell r="B1869">
            <v>20</v>
          </cell>
          <cell r="C1869">
            <v>44064</v>
          </cell>
          <cell r="D1869">
            <v>5</v>
          </cell>
          <cell r="E1869" t="str">
            <v>DXB0508940B</v>
          </cell>
          <cell r="F1869" t="str">
            <v>ICDN</v>
          </cell>
          <cell r="G1869" t="str">
            <v>A1B/05/04/1</v>
          </cell>
          <cell r="H1869">
            <v>0</v>
          </cell>
          <cell r="I1869">
            <v>0</v>
          </cell>
          <cell r="J1869">
            <v>0</v>
          </cell>
          <cell r="K1869" t="str">
            <v>Pend</v>
          </cell>
          <cell r="L1869" t="str">
            <v>Pend</v>
          </cell>
          <cell r="M1869" t="str">
            <v>Pend</v>
          </cell>
          <cell r="N1869" t="str">
            <v>Pend</v>
          </cell>
          <cell r="O1869" t="str">
            <v>28 COILS 4 09MM GALVANIZED STEEL WIRE FOR ACSR 82 COILS TOTAL GROSS WEIGHT   25 236 00 KGS HS CODE 72083900 FREIGHT PREPAID CARGO IN TRANSIT TO ICD EMBAKASI AT CONSIGNEES COST  RISK AND RESPONSIBILITY  CARRIER RESPONSIBILITY CEASES AT PORT OF DISCHARGE</v>
          </cell>
          <cell r="P1869" t="str">
            <v>Pend</v>
          </cell>
          <cell r="Q1869" t="str">
            <v>KE</v>
          </cell>
          <cell r="R1869" t="str">
            <v>AE</v>
          </cell>
          <cell r="S1869" t="str">
            <v>2. 4 TO 9 DAYS</v>
          </cell>
          <cell r="T1869" t="str">
            <v>PENDING DECLARATION</v>
          </cell>
        </row>
        <row r="1870">
          <cell r="A1870" t="str">
            <v>CAIU6443991</v>
          </cell>
          <cell r="B1870">
            <v>20</v>
          </cell>
          <cell r="C1870">
            <v>44064</v>
          </cell>
          <cell r="D1870">
            <v>5</v>
          </cell>
          <cell r="E1870" t="str">
            <v>DXB0508804</v>
          </cell>
          <cell r="F1870" t="str">
            <v>ICDN</v>
          </cell>
          <cell r="G1870" t="str">
            <v>A1B/01/03/1</v>
          </cell>
          <cell r="H1870" t="str">
            <v>2020</v>
          </cell>
          <cell r="I1870" t="str">
            <v>ICD</v>
          </cell>
          <cell r="J1870">
            <v>228949</v>
          </cell>
          <cell r="K1870" t="str">
            <v>DUBKEN EVERGREEN JAMBO SHIPPING LIMITED</v>
          </cell>
          <cell r="L1870" t="str">
            <v>PICKETT LOGISTICS SOLUTION LIMITED</v>
          </cell>
          <cell r="M1870" t="str">
            <v>Pend</v>
          </cell>
          <cell r="N1870" t="str">
            <v>Pend</v>
          </cell>
          <cell r="O1870" t="str">
            <v>FURNITURE  SPEAKERS AND SPARE PARTS FREIGHT PREPAID</v>
          </cell>
          <cell r="P1870" t="str">
            <v>C4</v>
          </cell>
          <cell r="Q1870" t="str">
            <v>KE</v>
          </cell>
          <cell r="R1870" t="str">
            <v>AE</v>
          </cell>
          <cell r="S1870" t="str">
            <v>2. 4 TO 9 DAYS</v>
          </cell>
          <cell r="T1870" t="str">
            <v>PENDING DPC</v>
          </cell>
        </row>
        <row r="1871">
          <cell r="A1871" t="str">
            <v>CSNU1787863</v>
          </cell>
          <cell r="B1871">
            <v>20</v>
          </cell>
          <cell r="C1871">
            <v>44064</v>
          </cell>
          <cell r="D1871">
            <v>5</v>
          </cell>
          <cell r="E1871" t="str">
            <v>COSU6269249461</v>
          </cell>
          <cell r="F1871" t="str">
            <v>ICDN</v>
          </cell>
          <cell r="G1871" t="str">
            <v>M2A/47/03/2</v>
          </cell>
          <cell r="H1871">
            <v>0</v>
          </cell>
          <cell r="I1871">
            <v>0</v>
          </cell>
          <cell r="J1871">
            <v>0</v>
          </cell>
          <cell r="K1871" t="str">
            <v>Pend</v>
          </cell>
          <cell r="L1871" t="str">
            <v>Pend</v>
          </cell>
          <cell r="M1871" t="str">
            <v>Pend</v>
          </cell>
          <cell r="N1871" t="str">
            <v>Pend</v>
          </cell>
          <cell r="O1871" t="str">
            <v>READ FLAT ROLLED NON ALLOY  STEEL EGI COILS 19 44MT EGI SHEETS DC04  E16 E16    PHOSPHATED 0 40 X 600 X COIL   AS PER PROFORMA INVOICE NO  STI-200212-H02 DATED 200212      IDF NO E2002292645 AND  LC NO CCBIMPLC 288 20 TOTAL NUMBER OF COILS  6 COILS TOTAL NET WEIGHT   19 440 MT   TOTAL GROSS WEIGHT   19 680 MT  FREIGHT PREPAID PLACE OF DELIVERY PORT CLEARANCE</v>
          </cell>
          <cell r="P1871" t="str">
            <v>Pend</v>
          </cell>
          <cell r="Q1871" t="str">
            <v>KE</v>
          </cell>
          <cell r="R1871" t="str">
            <v>KR</v>
          </cell>
          <cell r="S1871" t="str">
            <v>2. 4 TO 9 DAYS</v>
          </cell>
          <cell r="T1871" t="str">
            <v>PENDING DECLARATION</v>
          </cell>
        </row>
        <row r="1872">
          <cell r="A1872" t="str">
            <v>CSNU7561528</v>
          </cell>
          <cell r="B1872">
            <v>40</v>
          </cell>
          <cell r="C1872">
            <v>44064</v>
          </cell>
          <cell r="D1872">
            <v>5</v>
          </cell>
          <cell r="E1872" t="str">
            <v>COSU6882848800</v>
          </cell>
          <cell r="F1872" t="str">
            <v>ICDN</v>
          </cell>
          <cell r="G1872" t="str">
            <v>A1D/58/03/2</v>
          </cell>
          <cell r="H1872" t="str">
            <v>2020</v>
          </cell>
          <cell r="I1872" t="str">
            <v>MSA</v>
          </cell>
          <cell r="J1872">
            <v>7616828</v>
          </cell>
          <cell r="K1872" t="str">
            <v>ANHORN LIGHT ELECTRICAL LIGHTING KENYA L</v>
          </cell>
          <cell r="L1872" t="str">
            <v>REGAL FREIGHTERS</v>
          </cell>
          <cell r="M1872">
            <v>44065.544525462959</v>
          </cell>
          <cell r="N1872" t="str">
            <v>Pend</v>
          </cell>
          <cell r="O1872" t="str">
            <v>LED BULB    ISSA +0736290990 PLACE OF DELIVERY PORT CLEARANCE</v>
          </cell>
          <cell r="P1872" t="str">
            <v>C4</v>
          </cell>
          <cell r="Q1872" t="str">
            <v>KE</v>
          </cell>
          <cell r="R1872" t="str">
            <v>CN</v>
          </cell>
          <cell r="S1872" t="str">
            <v>2. 4 TO 9 DAYS</v>
          </cell>
          <cell r="T1872" t="str">
            <v>RELEASE PROCESS</v>
          </cell>
        </row>
        <row r="1873">
          <cell r="A1873" t="str">
            <v>CBHU8911622</v>
          </cell>
          <cell r="B1873">
            <v>40</v>
          </cell>
          <cell r="C1873">
            <v>44064</v>
          </cell>
          <cell r="D1873">
            <v>5</v>
          </cell>
          <cell r="E1873" t="str">
            <v>COSU6269751010</v>
          </cell>
          <cell r="F1873" t="str">
            <v>ICDN</v>
          </cell>
          <cell r="G1873" t="str">
            <v>M2A/72/01/2</v>
          </cell>
          <cell r="H1873" t="str">
            <v>2020</v>
          </cell>
          <cell r="I1873" t="str">
            <v>ICD</v>
          </cell>
          <cell r="J1873">
            <v>229812</v>
          </cell>
          <cell r="K1873" t="str">
            <v>YANAN COMPANY LIMITED</v>
          </cell>
          <cell r="L1873" t="str">
            <v>FOCUS INITIATIVE IMPORT AND EXPORT COMPA</v>
          </cell>
          <cell r="M1873">
            <v>44068.634444444448</v>
          </cell>
          <cell r="N1873" t="str">
            <v>Pend</v>
          </cell>
          <cell r="O1873"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1873" t="str">
            <v>C4</v>
          </cell>
          <cell r="Q1873" t="str">
            <v>KE</v>
          </cell>
          <cell r="R1873" t="str">
            <v>CN</v>
          </cell>
          <cell r="S1873" t="str">
            <v>2. 4 TO 9 DAYS</v>
          </cell>
          <cell r="T1873" t="str">
            <v>RELEASE PROCESS</v>
          </cell>
        </row>
        <row r="1874">
          <cell r="A1874" t="str">
            <v>SEGU4490712</v>
          </cell>
          <cell r="B1874">
            <v>40</v>
          </cell>
          <cell r="C1874">
            <v>44064</v>
          </cell>
          <cell r="D1874">
            <v>5</v>
          </cell>
          <cell r="E1874" t="str">
            <v>COSU6269751010</v>
          </cell>
          <cell r="F1874" t="str">
            <v>ICDN</v>
          </cell>
          <cell r="G1874" t="str">
            <v>A1C/64/05/2</v>
          </cell>
          <cell r="H1874" t="str">
            <v>2020</v>
          </cell>
          <cell r="I1874" t="str">
            <v>ICD</v>
          </cell>
          <cell r="J1874">
            <v>229812</v>
          </cell>
          <cell r="K1874" t="str">
            <v>YANAN COMPANY LIMITED</v>
          </cell>
          <cell r="L1874" t="str">
            <v>FOCUS INITIATIVE IMPORT AND EXPORT COMPA</v>
          </cell>
          <cell r="M1874">
            <v>44068.634444444448</v>
          </cell>
          <cell r="N1874" t="str">
            <v>Pend</v>
          </cell>
          <cell r="O1874"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1874" t="str">
            <v>C4</v>
          </cell>
          <cell r="Q1874" t="str">
            <v>KE</v>
          </cell>
          <cell r="R1874" t="str">
            <v>CN</v>
          </cell>
          <cell r="S1874" t="str">
            <v>2. 4 TO 9 DAYS</v>
          </cell>
          <cell r="T1874" t="str">
            <v>RELEASE PROCESS</v>
          </cell>
        </row>
        <row r="1875">
          <cell r="A1875" t="str">
            <v>PCIU1238570</v>
          </cell>
          <cell r="B1875">
            <v>20</v>
          </cell>
          <cell r="C1875">
            <v>44064</v>
          </cell>
          <cell r="D1875">
            <v>5</v>
          </cell>
          <cell r="E1875" t="str">
            <v>TAUO00182800</v>
          </cell>
          <cell r="F1875" t="str">
            <v>ICDN</v>
          </cell>
          <cell r="G1875" t="str">
            <v>Pend</v>
          </cell>
          <cell r="H1875" t="str">
            <v>2020</v>
          </cell>
          <cell r="I1875" t="str">
            <v>ICD</v>
          </cell>
          <cell r="J1875">
            <v>228167</v>
          </cell>
          <cell r="K1875" t="str">
            <v>GULF TIMBER AND HARDWARE SUPPLIES LIMITE</v>
          </cell>
          <cell r="L1875" t="str">
            <v>AGILITY LOGISTICS LIMITED</v>
          </cell>
          <cell r="M1875">
            <v>44062.803587962961</v>
          </cell>
          <cell r="N1875">
            <v>44065.633530092593</v>
          </cell>
          <cell r="O1875" t="str">
            <v>MELAMINE FACED MDF AND PVC EDGE LIPPING IDF NO E2005335715 AND LC NO  CCBIMPLC 225 20 HAULAGE INLAND CHARGES IS TO BUYER  S ACCOUNT AND PAYABLE IN LOCAL CURRENCY AS PER THE EXISTING LOCAL TARIFF 21 DAYS FREE TIME AT DESTINATION PORT STORAGE   CHARGE WILL BE COLLECTED FROM CONSIGNEE AFTER 7 FREE DAYS FROM DATE OF DISCHARGE FROM VESSEL AS PER KENYA PORT AUTHORITY TARIFF AT TIME OF DELIVERY AT DESTINATION</v>
          </cell>
          <cell r="P1875" t="str">
            <v>C4</v>
          </cell>
          <cell r="Q1875" t="str">
            <v>KE</v>
          </cell>
          <cell r="R1875" t="str">
            <v>CN</v>
          </cell>
          <cell r="S1875" t="str">
            <v>2. 4 TO 9 DAYS</v>
          </cell>
          <cell r="T1875" t="str">
            <v>RELEASED BUT IN YARD</v>
          </cell>
        </row>
        <row r="1876">
          <cell r="A1876" t="str">
            <v>CMAU8139297</v>
          </cell>
          <cell r="B1876">
            <v>40</v>
          </cell>
          <cell r="C1876">
            <v>44064</v>
          </cell>
          <cell r="D1876">
            <v>5</v>
          </cell>
          <cell r="E1876" t="str">
            <v>ANT1336459</v>
          </cell>
          <cell r="F1876" t="str">
            <v>ICDN</v>
          </cell>
          <cell r="G1876" t="str">
            <v>M0B/06/02/2</v>
          </cell>
          <cell r="H1876" t="str">
            <v>2020</v>
          </cell>
          <cell r="I1876" t="str">
            <v>ICD</v>
          </cell>
          <cell r="J1876">
            <v>224401</v>
          </cell>
          <cell r="K1876" t="str">
            <v>ASSOCIATED BATTERY MANUFACTURERS E.A LTD</v>
          </cell>
          <cell r="L1876" t="str">
            <v>ECU WORLDWIDE (KENYA) LIMITED</v>
          </cell>
          <cell r="M1876">
            <v>44048.493831018517</v>
          </cell>
          <cell r="N1876" t="str">
            <v>Pend</v>
          </cell>
          <cell r="O1876" t="str">
            <v>FREIGHT PREPAID P E BATTERY SEPARATORS PACKED ON 84 PALLETS  588 ROLLS  COMMODITY CODE  8507 9000 NETT WEIGHT  17 304 00 KG DISCHARGE PORT AGENT  CMA CGM KENYA LTD BAYWOOD BUILDING 1ST FLOOR MOI AVENUE PO BOX 90262 80100 MOMBASA KENYA</v>
          </cell>
          <cell r="P1876" t="str">
            <v>C4</v>
          </cell>
          <cell r="Q1876" t="str">
            <v>KE</v>
          </cell>
          <cell r="R1876" t="str">
            <v>BE</v>
          </cell>
          <cell r="S1876" t="str">
            <v>2. 4 TO 9 DAYS</v>
          </cell>
          <cell r="T1876" t="str">
            <v>RELEASE PROCESS</v>
          </cell>
        </row>
        <row r="1877">
          <cell r="A1877" t="str">
            <v>DRYU9443928</v>
          </cell>
          <cell r="B1877">
            <v>40</v>
          </cell>
          <cell r="C1877">
            <v>44064</v>
          </cell>
          <cell r="D1877">
            <v>5</v>
          </cell>
          <cell r="E1877" t="str">
            <v>140000893931</v>
          </cell>
          <cell r="F1877" t="str">
            <v>ICDN</v>
          </cell>
          <cell r="G1877" t="str">
            <v>SHED1</v>
          </cell>
          <cell r="H1877" t="str">
            <v>2020</v>
          </cell>
          <cell r="I1877" t="str">
            <v>ICD</v>
          </cell>
          <cell r="J1877">
            <v>228860</v>
          </cell>
          <cell r="K1877" t="str">
            <v>KISHEN HOLDINGS LIMITED</v>
          </cell>
          <cell r="L1877" t="str">
            <v>HEME FREIGHTERS</v>
          </cell>
          <cell r="M1877">
            <v>44068.510671296295</v>
          </cell>
          <cell r="N1877">
            <v>44068.664560185185</v>
          </cell>
          <cell r="O1877" t="str">
            <v>DERUIBO BRAND TYRES AND RAM-G BRANDTUBES AND GAS COOKERHS 401120N M DERUIBO BRAND TYRES AND RAM-G BRAND TUBES AND GAS COOKER HS 401120</v>
          </cell>
          <cell r="P1877" t="str">
            <v>C4</v>
          </cell>
          <cell r="Q1877" t="str">
            <v>KE</v>
          </cell>
          <cell r="R1877" t="str">
            <v>CN</v>
          </cell>
          <cell r="S1877" t="str">
            <v>2. 4 TO 9 DAYS</v>
          </cell>
          <cell r="T1877" t="str">
            <v>RELEASED BUT IN YARD</v>
          </cell>
        </row>
        <row r="1878">
          <cell r="A1878" t="str">
            <v>PCIU2676545</v>
          </cell>
          <cell r="B1878">
            <v>20</v>
          </cell>
          <cell r="C1878">
            <v>44064</v>
          </cell>
          <cell r="D1878">
            <v>5</v>
          </cell>
          <cell r="E1878" t="str">
            <v>HUZL00049800</v>
          </cell>
          <cell r="F1878" t="str">
            <v>ICDN</v>
          </cell>
          <cell r="G1878" t="str">
            <v>A1B/01/05/3</v>
          </cell>
          <cell r="H1878" t="str">
            <v>2020</v>
          </cell>
          <cell r="I1878" t="str">
            <v>ICD</v>
          </cell>
          <cell r="J1878">
            <v>228216</v>
          </cell>
          <cell r="K1878" t="str">
            <v>ASSOCIATED BATTERY MANUFACTURERS E.A LTD</v>
          </cell>
          <cell r="L1878" t="str">
            <v>ECU WORLDWIDE (KENYA) LIMITED</v>
          </cell>
          <cell r="M1878">
            <v>44062.809675925928</v>
          </cell>
          <cell r="N1878" t="str">
            <v>Pend</v>
          </cell>
          <cell r="O1878" t="str">
            <v>PP CONTAINER COVER   ACCESSORIES SETS HS CODE 8507 90 9900 FREIGHT PREPAID     NAIROBI  KENYA TEL    254 020  531218-26   FAX    254 020  531227 EMAIL    EMUNYENDO ABM CO KE VAT NO    10546 PIN NO    P000595348D FUEL SURCHARGE WILL BE COLLE   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P1878" t="str">
            <v>C4</v>
          </cell>
          <cell r="Q1878" t="str">
            <v>KE</v>
          </cell>
          <cell r="R1878" t="str">
            <v>CN</v>
          </cell>
          <cell r="S1878" t="str">
            <v>2. 4 TO 9 DAYS</v>
          </cell>
          <cell r="T1878" t="str">
            <v>RELEASE PROCESS</v>
          </cell>
        </row>
        <row r="1879">
          <cell r="A1879" t="str">
            <v>PCIU0020291</v>
          </cell>
          <cell r="B1879">
            <v>20</v>
          </cell>
          <cell r="C1879">
            <v>44064</v>
          </cell>
          <cell r="D1879">
            <v>5</v>
          </cell>
          <cell r="E1879" t="str">
            <v>SHSL00067700</v>
          </cell>
          <cell r="F1879" t="str">
            <v>ICDN</v>
          </cell>
          <cell r="G1879" t="str">
            <v>FIRE</v>
          </cell>
          <cell r="H1879" t="str">
            <v>2020</v>
          </cell>
          <cell r="I1879" t="str">
            <v>ICD</v>
          </cell>
          <cell r="J1879">
            <v>228936</v>
          </cell>
          <cell r="K1879" t="str">
            <v>NAIROBI SPORTS HOUSE LTD</v>
          </cell>
          <cell r="L1879" t="str">
            <v>JIHAN FREIGHTERS LIMITED</v>
          </cell>
          <cell r="M1879">
            <v>44065.546006944445</v>
          </cell>
          <cell r="N1879" t="str">
            <v>Pend</v>
          </cell>
          <cell r="O1879" t="str">
            <v>FOB SHANGHAI PORT IN CHINA  INCOTERMS 2020  ASSORTED EXERCISE EQUIPMENT AND PARTS AS PER PROFORMA INVOICE NO 200583NH DATED MAY 18 2020 IDF NO E2005332745 L C NO IMPLC02 0883 20 FREIGHT COLLECT</v>
          </cell>
          <cell r="P1879" t="str">
            <v>C4</v>
          </cell>
          <cell r="Q1879" t="str">
            <v>KE</v>
          </cell>
          <cell r="R1879" t="str">
            <v>CN</v>
          </cell>
          <cell r="S1879" t="str">
            <v>2. 4 TO 9 DAYS</v>
          </cell>
          <cell r="T1879" t="str">
            <v>RELEASE PROCESS</v>
          </cell>
        </row>
        <row r="1880">
          <cell r="A1880" t="str">
            <v>PCIU1604999</v>
          </cell>
          <cell r="B1880">
            <v>20</v>
          </cell>
          <cell r="C1880">
            <v>44064</v>
          </cell>
          <cell r="D1880">
            <v>5</v>
          </cell>
          <cell r="E1880" t="str">
            <v>SHCS00175200</v>
          </cell>
          <cell r="F1880" t="str">
            <v>ICDN</v>
          </cell>
          <cell r="G1880" t="str">
            <v>CFS1D</v>
          </cell>
          <cell r="H1880" t="str">
            <v>2020</v>
          </cell>
          <cell r="I1880" t="str">
            <v>ICD</v>
          </cell>
          <cell r="J1880">
            <v>228248</v>
          </cell>
          <cell r="K1880" t="str">
            <v>METSEC CABLES LIMITED</v>
          </cell>
          <cell r="L1880" t="str">
            <v>DOSHI AND CO HARDWARE LTD</v>
          </cell>
          <cell r="M1880" t="str">
            <v>Pend</v>
          </cell>
          <cell r="N1880" t="str">
            <v>Pend</v>
          </cell>
          <cell r="O1880" t="str">
            <v>CLEAR TAPE IDF NUMBER  20MBAIM000169377 21 DAYS FREE TIME AT DESTINATION CY DELIVERY TO RECEIVER METSEC CABLES LTD AGAINST SIMULTANEOUS PRESENTATION OF BLS SHCS00175200   SHCS00175201 TEL   44 20 8951 6500 FAX   44 20 8951 6519 E-MAIL  INFO    KUBACH CO UK ATTN  HEAML DOSHI TRADE REGISTER NO C 44732 ATTN  HEAML DOSHI TRADE REGISTER NO C 44732</v>
          </cell>
          <cell r="P1880" t="str">
            <v>C4</v>
          </cell>
          <cell r="Q1880" t="str">
            <v>KE</v>
          </cell>
          <cell r="R1880" t="str">
            <v>CN</v>
          </cell>
          <cell r="S1880" t="str">
            <v>2. 4 TO 9 DAYS</v>
          </cell>
          <cell r="T1880" t="str">
            <v>PENDING DPC</v>
          </cell>
        </row>
        <row r="1881">
          <cell r="A1881" t="str">
            <v>BMOU2585093</v>
          </cell>
          <cell r="B1881">
            <v>20</v>
          </cell>
          <cell r="C1881">
            <v>44064</v>
          </cell>
          <cell r="D1881">
            <v>5</v>
          </cell>
          <cell r="E1881" t="str">
            <v>BJS000021300</v>
          </cell>
          <cell r="F1881" t="str">
            <v>ICDN</v>
          </cell>
          <cell r="G1881" t="str">
            <v>FIRE</v>
          </cell>
          <cell r="H1881" t="str">
            <v>2020</v>
          </cell>
          <cell r="I1881" t="str">
            <v>ICD</v>
          </cell>
          <cell r="J1881">
            <v>229297</v>
          </cell>
          <cell r="K1881" t="str">
            <v>HARSHIL CYCLEMART LIMITED</v>
          </cell>
          <cell r="L1881" t="str">
            <v>MURANGA FORWARDERS LTD</v>
          </cell>
          <cell r="M1881">
            <v>44068.409490740742</v>
          </cell>
          <cell r="N1881" t="str">
            <v>Pend</v>
          </cell>
          <cell r="O1881" t="str">
            <v>AGRICULTURAL TOOLS HS CODE  82014000 HS CODE  82011000 EMAIL  HARSHILCYCLEMART YAHOO COM PHONE NUMBER   254-733993377</v>
          </cell>
          <cell r="P1881" t="str">
            <v>C4</v>
          </cell>
          <cell r="Q1881" t="str">
            <v>KE</v>
          </cell>
          <cell r="R1881" t="str">
            <v>CN</v>
          </cell>
          <cell r="S1881" t="str">
            <v>2. 4 TO 9 DAYS</v>
          </cell>
          <cell r="T1881" t="str">
            <v>RELEASE PROCESS</v>
          </cell>
        </row>
        <row r="1882">
          <cell r="A1882" t="str">
            <v>PCIU1246827</v>
          </cell>
          <cell r="B1882">
            <v>20</v>
          </cell>
          <cell r="C1882">
            <v>44064</v>
          </cell>
          <cell r="D1882">
            <v>5</v>
          </cell>
          <cell r="E1882" t="str">
            <v>BJS000021200</v>
          </cell>
          <cell r="F1882" t="str">
            <v>ICDN</v>
          </cell>
          <cell r="G1882" t="str">
            <v>TEMP</v>
          </cell>
          <cell r="H1882">
            <v>0</v>
          </cell>
          <cell r="I1882">
            <v>0</v>
          </cell>
          <cell r="J1882">
            <v>0</v>
          </cell>
          <cell r="K1882" t="str">
            <v>Pend</v>
          </cell>
          <cell r="L1882" t="str">
            <v>Pend</v>
          </cell>
          <cell r="M1882" t="str">
            <v>Pend</v>
          </cell>
          <cell r="N1882" t="str">
            <v>Pend</v>
          </cell>
          <cell r="O1882" t="str">
            <v>AGRICULTURAL TOOLS COMPANY PIN NO   P051173319N PIC  MAYUR SHAH TEL   254711212902</v>
          </cell>
          <cell r="P1882" t="str">
            <v>Pend</v>
          </cell>
          <cell r="Q1882" t="str">
            <v>KE</v>
          </cell>
          <cell r="R1882" t="str">
            <v>CN</v>
          </cell>
          <cell r="S1882" t="str">
            <v>2. 4 TO 9 DAYS</v>
          </cell>
          <cell r="T1882" t="str">
            <v>PENDING DECLARATION</v>
          </cell>
        </row>
        <row r="1883">
          <cell r="A1883" t="str">
            <v>BMOU2587706</v>
          </cell>
          <cell r="B1883">
            <v>20</v>
          </cell>
          <cell r="C1883">
            <v>44064</v>
          </cell>
          <cell r="D1883">
            <v>5</v>
          </cell>
          <cell r="E1883" t="str">
            <v>BJS000020500</v>
          </cell>
          <cell r="F1883" t="str">
            <v>ICDN</v>
          </cell>
          <cell r="G1883" t="str">
            <v>TEMP</v>
          </cell>
          <cell r="H1883" t="str">
            <v>2020</v>
          </cell>
          <cell r="I1883" t="str">
            <v>ICD</v>
          </cell>
          <cell r="J1883">
            <v>228360</v>
          </cell>
          <cell r="K1883" t="str">
            <v>HEBATULLAH BROTHERS LIMITED</v>
          </cell>
          <cell r="L1883" t="str">
            <v>NAJMI CLEARING AND FORWARDING LIMITED</v>
          </cell>
          <cell r="M1883">
            <v>44062.787638888891</v>
          </cell>
          <cell r="N1883">
            <v>44065.730023148149</v>
          </cell>
          <cell r="O1883" t="str">
            <v>DOUBLE MIRROR IDF NUMBER  E2006342056 L C N0  NBI11737 DATE 200610 INTRANSIT CARGO FROM MOMBASA TO ICD EMBAKASI NAIROBI KENYA UNDER CONSIGNEE  S OWN ARRANGEMENT COST AND RISK  CARRIER  S LIABILITY CEASES AT MOMBASA  FROM XINGANG TO MOMBASA   FREIGHT PREPAID FROM MOMBASA TO EMBAKASI FREIGHT COLLECT    PIN NO   P000591200Z MOBILE   0722786606 ENQUIRY HEBATULLAH COM NOTIFY2   HABIB BANK AG ZURICH DEM DET APPLICATION DAY  CTIC    D2  21 DAYS FREE COMBINED DETENTION INBOUND CONTAINER CRITERIA    RFA EXCEPTION BJS20A00078  APPROVAL NUMBER    LNTRF20061445B</v>
          </cell>
          <cell r="P1883" t="str">
            <v>C4</v>
          </cell>
          <cell r="Q1883" t="str">
            <v>KE</v>
          </cell>
          <cell r="R1883" t="str">
            <v>CN</v>
          </cell>
          <cell r="S1883" t="str">
            <v>2. 4 TO 9 DAYS</v>
          </cell>
          <cell r="T1883" t="str">
            <v>RELEASED BUT IN YARD</v>
          </cell>
        </row>
        <row r="1884">
          <cell r="A1884" t="str">
            <v>PCIU1408297</v>
          </cell>
          <cell r="B1884">
            <v>20</v>
          </cell>
          <cell r="C1884">
            <v>44064</v>
          </cell>
          <cell r="D1884">
            <v>5</v>
          </cell>
          <cell r="E1884" t="str">
            <v>DLDU00018700</v>
          </cell>
          <cell r="F1884" t="str">
            <v>ICDN</v>
          </cell>
          <cell r="G1884" t="str">
            <v>M0B/37/02/2</v>
          </cell>
          <cell r="H1884" t="str">
            <v>2020</v>
          </cell>
          <cell r="I1884" t="str">
            <v>ICD</v>
          </cell>
          <cell r="J1884">
            <v>227898</v>
          </cell>
          <cell r="K1884" t="str">
            <v>IMPALA GLASS INDUSTRIES LIMITED</v>
          </cell>
          <cell r="L1884" t="str">
            <v>F Y SIMBA SHIPPING AGENTS</v>
          </cell>
          <cell r="M1884">
            <v>44063.631041666667</v>
          </cell>
          <cell r="N1884">
            <v>44065.739710648151</v>
          </cell>
          <cell r="O1884" t="str">
            <v>CLEAR AUTOMOTIVE FLOAT GLASS IDF NUMBER E2006340269 LC NO   NBI11732 DATED 200608   YUSUF IMPALA CO KE YUSUF AND HABIB BANK AG ZURICH  NAIROBI</v>
          </cell>
          <cell r="P1884" t="str">
            <v>C4</v>
          </cell>
          <cell r="Q1884" t="str">
            <v>KE</v>
          </cell>
          <cell r="R1884" t="str">
            <v>CN</v>
          </cell>
          <cell r="S1884" t="str">
            <v>2. 4 TO 9 DAYS</v>
          </cell>
          <cell r="T1884" t="str">
            <v>RELEASED BUT IN YARD</v>
          </cell>
        </row>
        <row r="1885">
          <cell r="A1885" t="str">
            <v>PCIU1082370</v>
          </cell>
          <cell r="B1885">
            <v>20</v>
          </cell>
          <cell r="C1885">
            <v>44064</v>
          </cell>
          <cell r="D1885">
            <v>5</v>
          </cell>
          <cell r="E1885" t="str">
            <v>TXTS00453900</v>
          </cell>
          <cell r="F1885" t="str">
            <v>ICDN</v>
          </cell>
          <cell r="G1885" t="str">
            <v>M0B/37/02/1</v>
          </cell>
          <cell r="H1885" t="str">
            <v>2020</v>
          </cell>
          <cell r="I1885" t="str">
            <v>ICD</v>
          </cell>
          <cell r="J1885">
            <v>229292</v>
          </cell>
          <cell r="K1885" t="str">
            <v>ROYAL MABATI FACTORY LIMITED</v>
          </cell>
          <cell r="L1885" t="str">
            <v>PINNACO LOGISTICS LIMITED</v>
          </cell>
          <cell r="M1885">
            <v>44067.568391203706</v>
          </cell>
          <cell r="N1885" t="str">
            <v>Pend</v>
          </cell>
          <cell r="O1885" t="str">
            <v>GALVALUME AFP STEEL COILS CARGO IN TRANSIT TO NAIROBI  KENYA VIA MOMBASA  THE CARRIER  S RESPONSIBILITY IS FROM XINGANG TO MOMBASA ONLY  SHIPMENT FROM MOMBASA TO NAIROBI  KENYA UNDER CNEE  S OWN RISK   ACCOUNT   ARRANGEMENT BY THEMSELVES   CNEE PART PIN NO P051533866N</v>
          </cell>
          <cell r="P1885" t="str">
            <v>C4</v>
          </cell>
          <cell r="Q1885" t="str">
            <v>KE</v>
          </cell>
          <cell r="R1885" t="str">
            <v>CN</v>
          </cell>
          <cell r="S1885" t="str">
            <v>2. 4 TO 9 DAYS</v>
          </cell>
          <cell r="T1885" t="str">
            <v>RELEASE PROCESS</v>
          </cell>
        </row>
        <row r="1886">
          <cell r="A1886" t="str">
            <v>PCIU1969744</v>
          </cell>
          <cell r="B1886">
            <v>20</v>
          </cell>
          <cell r="C1886">
            <v>44064</v>
          </cell>
          <cell r="D1886">
            <v>5</v>
          </cell>
          <cell r="E1886" t="str">
            <v>DLDU00018700</v>
          </cell>
          <cell r="F1886" t="str">
            <v>ICDN</v>
          </cell>
          <cell r="G1886" t="str">
            <v>M0B/43/02/2</v>
          </cell>
          <cell r="H1886" t="str">
            <v>2020</v>
          </cell>
          <cell r="I1886" t="str">
            <v>ICD</v>
          </cell>
          <cell r="J1886">
            <v>227898</v>
          </cell>
          <cell r="K1886" t="str">
            <v>IMPALA GLASS INDUSTRIES LIMITED</v>
          </cell>
          <cell r="L1886" t="str">
            <v>F Y SIMBA SHIPPING AGENTS</v>
          </cell>
          <cell r="M1886">
            <v>44063.631041666667</v>
          </cell>
          <cell r="N1886">
            <v>44065.739710648151</v>
          </cell>
          <cell r="O1886" t="str">
            <v>CLEAR AUTOMOTIVE FLOAT GLASS IDF NUMBER E2006340269 LC NO   NBI11732 DATED 200608   YUSUF IMPALA CO KE YUSUF AND HABIB BANK AG ZURICH  NAIROBI</v>
          </cell>
          <cell r="P1886" t="str">
            <v>C4</v>
          </cell>
          <cell r="Q1886" t="str">
            <v>KE</v>
          </cell>
          <cell r="R1886" t="str">
            <v>CN</v>
          </cell>
          <cell r="S1886" t="str">
            <v>2. 4 TO 9 DAYS</v>
          </cell>
          <cell r="T1886" t="str">
            <v>RELEASED BUT IN YARD</v>
          </cell>
        </row>
        <row r="1887">
          <cell r="A1887" t="str">
            <v>PCIU0206630</v>
          </cell>
          <cell r="B1887">
            <v>20</v>
          </cell>
          <cell r="C1887">
            <v>44064</v>
          </cell>
          <cell r="D1887">
            <v>5</v>
          </cell>
          <cell r="E1887" t="str">
            <v>LYBO00016200</v>
          </cell>
          <cell r="F1887" t="str">
            <v>ICDN</v>
          </cell>
          <cell r="G1887" t="str">
            <v>SHED1</v>
          </cell>
          <cell r="H1887" t="str">
            <v>2020</v>
          </cell>
          <cell r="I1887" t="str">
            <v>ICD</v>
          </cell>
          <cell r="J1887">
            <v>228027</v>
          </cell>
          <cell r="K1887" t="str">
            <v>FLYING HORSE LIMITED</v>
          </cell>
          <cell r="L1887" t="str">
            <v>HAMBU FREIGHT SERVICES LTD</v>
          </cell>
          <cell r="M1887">
            <v>44062.676932870374</v>
          </cell>
          <cell r="N1887">
            <v>44068.754675925928</v>
          </cell>
          <cell r="O1887" t="str">
            <v>FLOUR MILL   254706053333</v>
          </cell>
          <cell r="P1887" t="str">
            <v>C4</v>
          </cell>
          <cell r="Q1887" t="str">
            <v>KE</v>
          </cell>
          <cell r="R1887" t="str">
            <v>CN</v>
          </cell>
          <cell r="S1887" t="str">
            <v>2. 4 TO 9 DAYS</v>
          </cell>
          <cell r="T1887" t="str">
            <v>RELEASED BUT IN YARD</v>
          </cell>
        </row>
        <row r="1888">
          <cell r="A1888" t="str">
            <v>PCIU1763100</v>
          </cell>
          <cell r="B1888">
            <v>20</v>
          </cell>
          <cell r="C1888">
            <v>44064</v>
          </cell>
          <cell r="D1888">
            <v>5</v>
          </cell>
          <cell r="E1888" t="str">
            <v>TAEA00024400</v>
          </cell>
          <cell r="F1888" t="str">
            <v>ICDN</v>
          </cell>
          <cell r="G1888" t="str">
            <v>M0B/45/02/1</v>
          </cell>
          <cell r="H1888" t="str">
            <v>2020</v>
          </cell>
          <cell r="I1888" t="str">
            <v>ICD</v>
          </cell>
          <cell r="J1888">
            <v>228114</v>
          </cell>
          <cell r="K1888" t="str">
            <v>CHINA STATE CONSTRUCTION ENGINEERING COR</v>
          </cell>
          <cell r="L1888" t="str">
            <v>SKYLUX LOGISTICS LIMITED</v>
          </cell>
          <cell r="M1888" t="str">
            <v>Pend</v>
          </cell>
          <cell r="N1888" t="str">
            <v>Pend</v>
          </cell>
          <cell r="O1888" t="str">
            <v>128PACKAGES 1 SET CONCRETE MIXING PLANT IN SKD FORM  MODEL   HZS50 REQUEST 21 DAYS FREE DETENTION AT DESTINATION   HEADQUARTERS NO  15LANXIANGROAD  TIANQIAO DISTRICT  JINAN CITY  SHANDONG PROVINCE TEL  86-531-85760152     PIN  P051406897V C   ONTACT   MS ZHANG TEL    254757372958 EMAIL  GINA ZHANG CJSMART CARGO COM 128PACKAGES 1 SET CONCRETE MIXING PLANT IN SKD FORM  MODEL   HZS50 REQUEST 21 DAYS FREE DETENTION AT DESTINATION   HEADQUARTERS NO  15LANXIANGROAD  TIANQIAO DISTRICT  JINAN CITY  SHANDONG PROVINCE TEL  86-531-85760152 PIN  P051406897V CONTACT   MS ZHANG TEL     254757372958 EMAIL  GINA ZHANG CJSMART CARGO COM</v>
          </cell>
          <cell r="P1888" t="str">
            <v>C4</v>
          </cell>
          <cell r="Q1888" t="str">
            <v>KE</v>
          </cell>
          <cell r="R1888" t="str">
            <v>CN</v>
          </cell>
          <cell r="S1888" t="str">
            <v>2. 4 TO 9 DAYS</v>
          </cell>
          <cell r="T1888" t="str">
            <v>PENDING DPC</v>
          </cell>
        </row>
        <row r="1889">
          <cell r="A1889" t="str">
            <v>PCIU0030448</v>
          </cell>
          <cell r="B1889">
            <v>20</v>
          </cell>
          <cell r="C1889">
            <v>44064</v>
          </cell>
          <cell r="D1889">
            <v>5</v>
          </cell>
          <cell r="E1889" t="str">
            <v>SHHP00178700</v>
          </cell>
          <cell r="F1889" t="str">
            <v>ICDN</v>
          </cell>
          <cell r="G1889" t="str">
            <v>SHED1</v>
          </cell>
          <cell r="H1889" t="str">
            <v>2020</v>
          </cell>
          <cell r="I1889" t="str">
            <v>ICD</v>
          </cell>
          <cell r="J1889">
            <v>229694</v>
          </cell>
          <cell r="K1889" t="str">
            <v>SIGNS AFRICA SUPPLIES LIMITED</v>
          </cell>
          <cell r="L1889" t="str">
            <v>WORLD DOMAIN LIMITED</v>
          </cell>
          <cell r="M1889">
            <v>44068.43854166667</v>
          </cell>
          <cell r="N1889">
            <v>44068.793645833335</v>
          </cell>
          <cell r="O1889" t="str">
            <v>SELF ADHESIVE VINYL PVC CLEAR RIGID SHEET POLYESTER CANVAS ACRYLIC SHEETS EMAIL  INFO SIGNSAFRICA COM</v>
          </cell>
          <cell r="P1889" t="str">
            <v>C4</v>
          </cell>
          <cell r="Q1889" t="str">
            <v>KE</v>
          </cell>
          <cell r="R1889" t="str">
            <v>CN</v>
          </cell>
          <cell r="S1889" t="str">
            <v>2. 4 TO 9 DAYS</v>
          </cell>
          <cell r="T1889" t="str">
            <v>RELEASED BUT IN YARD</v>
          </cell>
        </row>
        <row r="1890">
          <cell r="A1890" t="str">
            <v>TRHU1555131</v>
          </cell>
          <cell r="B1890">
            <v>20</v>
          </cell>
          <cell r="C1890">
            <v>44064</v>
          </cell>
          <cell r="D1890">
            <v>5</v>
          </cell>
          <cell r="E1890" t="str">
            <v>MEDUN8020137</v>
          </cell>
          <cell r="F1890" t="str">
            <v>ICDN</v>
          </cell>
          <cell r="G1890" t="str">
            <v>A1B/01/04/2</v>
          </cell>
          <cell r="H1890" t="str">
            <v>2020</v>
          </cell>
          <cell r="I1890" t="str">
            <v>ICD</v>
          </cell>
          <cell r="J1890">
            <v>229301</v>
          </cell>
          <cell r="K1890" t="str">
            <v>BALAJI VENTURES LIMITED</v>
          </cell>
          <cell r="L1890" t="str">
            <v>HOMELAND FREIGHT LIMITED</v>
          </cell>
          <cell r="M1890" t="str">
            <v>Pend</v>
          </cell>
          <cell r="N1890" t="str">
            <v>Pend</v>
          </cell>
          <cell r="O1890" t="str">
            <v>MANHOLE COVER              HS CODE 3926909000</v>
          </cell>
          <cell r="P1890" t="str">
            <v>C4</v>
          </cell>
          <cell r="Q1890" t="str">
            <v>KE</v>
          </cell>
          <cell r="R1890" t="str">
            <v>CN</v>
          </cell>
          <cell r="S1890" t="str">
            <v>2. 4 TO 9 DAYS</v>
          </cell>
          <cell r="T1890" t="str">
            <v>PENDING DPC</v>
          </cell>
        </row>
        <row r="1891">
          <cell r="A1891" t="str">
            <v>PCIU1924354</v>
          </cell>
          <cell r="B1891">
            <v>20</v>
          </cell>
          <cell r="C1891">
            <v>44064</v>
          </cell>
          <cell r="D1891">
            <v>5</v>
          </cell>
          <cell r="E1891" t="str">
            <v>TXPT00247800</v>
          </cell>
          <cell r="F1891" t="str">
            <v>ICDN</v>
          </cell>
          <cell r="G1891" t="str">
            <v>A1B/49/03/1</v>
          </cell>
          <cell r="H1891" t="str">
            <v>2020</v>
          </cell>
          <cell r="I1891" t="str">
            <v>ICD</v>
          </cell>
          <cell r="J1891">
            <v>228994</v>
          </cell>
          <cell r="K1891" t="str">
            <v>SARDAR SINGH VHORA LTD</v>
          </cell>
          <cell r="L1891" t="str">
            <v>EMERGENCY RELIEF SUPPLIES LIMITED</v>
          </cell>
          <cell r="M1891">
            <v>44068.529629629629</v>
          </cell>
          <cell r="N1891" t="str">
            <v>Pend</v>
          </cell>
          <cell r="O1891" t="str">
            <v>BICYCLE SPARE PARTS IDF NO  - E2006349112 PIN NO-P000594885L PIN NO-P000594885L</v>
          </cell>
          <cell r="P1891" t="str">
            <v>C4</v>
          </cell>
          <cell r="Q1891" t="str">
            <v>KE</v>
          </cell>
          <cell r="R1891" t="str">
            <v>CN</v>
          </cell>
          <cell r="S1891" t="str">
            <v>2. 4 TO 9 DAYS</v>
          </cell>
          <cell r="T1891" t="str">
            <v>RELEASE PROCESS</v>
          </cell>
        </row>
        <row r="1892">
          <cell r="A1892" t="str">
            <v>TCLU3658550</v>
          </cell>
          <cell r="B1892">
            <v>20</v>
          </cell>
          <cell r="C1892">
            <v>44064</v>
          </cell>
          <cell r="D1892">
            <v>5</v>
          </cell>
          <cell r="E1892" t="str">
            <v>SH0AK4574500</v>
          </cell>
          <cell r="F1892" t="str">
            <v>ICDN</v>
          </cell>
          <cell r="G1892" t="str">
            <v>M0B/05/01/2</v>
          </cell>
          <cell r="H1892" t="str">
            <v>2020</v>
          </cell>
          <cell r="I1892" t="str">
            <v>ICD</v>
          </cell>
          <cell r="J1892">
            <v>224845</v>
          </cell>
          <cell r="K1892" t="str">
            <v>SINOWAY KENYA LIMITED</v>
          </cell>
          <cell r="L1892" t="str">
            <v>COLLINS AND TIFANY LIMITED</v>
          </cell>
          <cell r="M1892" t="str">
            <v>Pend</v>
          </cell>
          <cell r="N1892" t="str">
            <v>Pend</v>
          </cell>
          <cell r="O1892" t="str">
            <v>1X20ST CONTAINER STC 1202 CARTONS NUTRITION AND HEALTH PRODUCT PORT CLEARANCE</v>
          </cell>
          <cell r="P1892" t="str">
            <v>C4</v>
          </cell>
          <cell r="Q1892" t="str">
            <v>KE</v>
          </cell>
          <cell r="R1892" t="str">
            <v>CN</v>
          </cell>
          <cell r="S1892" t="str">
            <v>2. 4 TO 9 DAYS</v>
          </cell>
          <cell r="T1892" t="str">
            <v>PENDING DPC</v>
          </cell>
        </row>
        <row r="1893">
          <cell r="A1893" t="str">
            <v>EGHU3384197</v>
          </cell>
          <cell r="B1893">
            <v>20</v>
          </cell>
          <cell r="C1893">
            <v>44064</v>
          </cell>
          <cell r="D1893">
            <v>5</v>
          </cell>
          <cell r="E1893" t="str">
            <v>143075183773</v>
          </cell>
          <cell r="F1893" t="str">
            <v>ICDN</v>
          </cell>
          <cell r="G1893" t="str">
            <v>M0B/05/01/1</v>
          </cell>
          <cell r="H1893" t="str">
            <v>2020</v>
          </cell>
          <cell r="I1893" t="str">
            <v>ICD</v>
          </cell>
          <cell r="J1893">
            <v>229484</v>
          </cell>
          <cell r="K1893" t="str">
            <v>EVERGREEN LOGISTICS CO LIMITED</v>
          </cell>
          <cell r="L1893" t="str">
            <v>MARINE EXPRESS LOGISTICS LIMITED</v>
          </cell>
          <cell r="M1893">
            <v>44067.712418981479</v>
          </cell>
          <cell r="N1893" t="str">
            <v>Pend</v>
          </cell>
          <cell r="O1893" t="str">
            <v>ASSORTED HARDWARE GI CAPGI BACKNUTGI SOCKETGI PLUGGI REDUCING SOCKETGI REDUCING BUSHGI BARRELGI NIPPLEN M ASSORTED HARDWARE  GI CAP GI BACKNUT GI SOCKET GI PLUG GI REDUCING SOCKET GI REDUCING BUSH GI BARREL GI NIPPLE GI CONNECTORS TAPS SHATAFF FLEX PIPE STAND PIPES VALVES STOP COCK WATER METER SCREWS TOWEL BOLTS EDGE BINDING GLUE GUN GLUE STICK TRIPOND STAND BEARINGS HINGES PACKING NET  CONCRETE NAILS CHAINS FLOOR BOARD CORNER STRIPSKIRTING UNDER FELT BATTERIES COMPLETE FLOOR MILLING MACHINE COMPLETE CUTTING MACHINE INVERTER OIL PRESS MACHINE    FAX  86 021 56327202  EMAIL 13867939382 163 COM</v>
          </cell>
          <cell r="P1893" t="str">
            <v>C4</v>
          </cell>
          <cell r="Q1893" t="str">
            <v>KE</v>
          </cell>
          <cell r="R1893" t="str">
            <v>CN</v>
          </cell>
          <cell r="S1893" t="str">
            <v>2. 4 TO 9 DAYS</v>
          </cell>
          <cell r="T1893" t="str">
            <v>RELEASE PROCESS</v>
          </cell>
        </row>
        <row r="1894">
          <cell r="A1894" t="str">
            <v>MSCU6857189</v>
          </cell>
          <cell r="B1894">
            <v>20</v>
          </cell>
          <cell r="C1894">
            <v>44064</v>
          </cell>
          <cell r="D1894">
            <v>5</v>
          </cell>
          <cell r="E1894" t="str">
            <v>MEDUDR834190</v>
          </cell>
          <cell r="F1894" t="str">
            <v>ICDN</v>
          </cell>
          <cell r="G1894" t="str">
            <v>A1B/23/03/2</v>
          </cell>
          <cell r="H1894" t="str">
            <v>2020</v>
          </cell>
          <cell r="I1894" t="str">
            <v>ICD</v>
          </cell>
          <cell r="J1894">
            <v>226827</v>
          </cell>
          <cell r="K1894" t="str">
            <v>SAFARICOM LIMITED</v>
          </cell>
          <cell r="L1894" t="str">
            <v>ACCELER GLOBAL LOGISTICS LIMITED</v>
          </cell>
          <cell r="M1894">
            <v>44057.418981481482</v>
          </cell>
          <cell r="N1894">
            <v>44067.62054398148</v>
          </cell>
          <cell r="O1894" t="str">
            <v>MANHOLE COVERS HS Code  68 1099</v>
          </cell>
          <cell r="P1894" t="str">
            <v>C4</v>
          </cell>
          <cell r="Q1894" t="str">
            <v>KE</v>
          </cell>
          <cell r="R1894" t="str">
            <v>ZA</v>
          </cell>
          <cell r="S1894" t="str">
            <v>2. 4 TO 9 DAYS</v>
          </cell>
          <cell r="T1894" t="str">
            <v>RELEASED BUT IN YARD</v>
          </cell>
        </row>
        <row r="1895">
          <cell r="A1895" t="str">
            <v>MSDU7684456</v>
          </cell>
          <cell r="B1895">
            <v>40</v>
          </cell>
          <cell r="C1895">
            <v>44064</v>
          </cell>
          <cell r="D1895">
            <v>5</v>
          </cell>
          <cell r="E1895" t="str">
            <v>MEDUDM191125</v>
          </cell>
          <cell r="F1895" t="str">
            <v>ICDN</v>
          </cell>
          <cell r="G1895" t="str">
            <v>A1A/58/02/2</v>
          </cell>
          <cell r="H1895">
            <v>0</v>
          </cell>
          <cell r="I1895">
            <v>0</v>
          </cell>
          <cell r="J1895">
            <v>0</v>
          </cell>
          <cell r="K1895" t="str">
            <v>Pend</v>
          </cell>
          <cell r="L1895" t="str">
            <v>Pend</v>
          </cell>
          <cell r="M1895" t="str">
            <v>Pend</v>
          </cell>
          <cell r="N1895" t="str">
            <v>Pend</v>
          </cell>
          <cell r="O1895" t="str">
            <v>HIGH DENSITY POLYETHYLENE  BLOW MOULDING B1258 HIGH DENSITY POLYETHYLENE  BLOW MOULDING B1258        PACKING  IN 25 KGS PER BAG SHIPPED ON BOARD           FREIGHT PREPAID            GOODS IN TRANSIT TO ICD    NAIROBI AT CONSIGNEE       ARRANGEMENT ACCOUNT AND    RESPONSIBILITY             247 5 MT NET HIGH DENSITY  POLYETHYLENE BLOW MOULDING B1258                      SNETOR - CH2005139 -       MOMBASA - KENYA HIGH DENSITY POLYETHYLENE  BLOW MOULDING B1258 HIGH DENSITY POLYETHYLENE  BLOW MOULDING B1258 HIGH DENSITY POLYETHYLENE  BLOW MOULDING B1258 HIGH DENSITY POLYETHYLENE  BLOW MOULDING B1258 HIGH DENSITY POLYETHYLENE  BLOW MOULDING B1258 HIGH DENSITY POLYETHYLENE  BLOW MOULDING B1258 HIGH DENSITY POLYETHYLENE  BLOW MOULDING B1258</v>
          </cell>
          <cell r="P1895" t="str">
            <v>Pend</v>
          </cell>
          <cell r="Q1895" t="str">
            <v>KE</v>
          </cell>
          <cell r="R1895" t="str">
            <v>SA</v>
          </cell>
          <cell r="S1895" t="str">
            <v>2. 4 TO 9 DAYS</v>
          </cell>
          <cell r="T1895" t="str">
            <v>PENDING DECLARATION</v>
          </cell>
        </row>
        <row r="1896">
          <cell r="A1896" t="str">
            <v>PCIU9519810</v>
          </cell>
          <cell r="B1896">
            <v>40</v>
          </cell>
          <cell r="C1896">
            <v>44064</v>
          </cell>
          <cell r="D1896">
            <v>5</v>
          </cell>
          <cell r="E1896" t="str">
            <v>TAED00081700</v>
          </cell>
          <cell r="F1896" t="str">
            <v>ICDN</v>
          </cell>
          <cell r="G1896" t="str">
            <v>M1B/28/02/1</v>
          </cell>
          <cell r="H1896">
            <v>0</v>
          </cell>
          <cell r="I1896">
            <v>0</v>
          </cell>
          <cell r="J1896">
            <v>0</v>
          </cell>
          <cell r="K1896" t="str">
            <v>Pend</v>
          </cell>
          <cell r="L1896" t="str">
            <v>Pend</v>
          </cell>
          <cell r="M1896" t="str">
            <v>Pend</v>
          </cell>
          <cell r="N1896" t="str">
            <v>Pend</v>
          </cell>
          <cell r="O1896" t="str">
            <v>TYRE AND ADVERTISEMENTS HS CODE  401120 20 401110 00   TEL   002524732824242 EMAIL   QINGDAOTYRE GMAIL COM</v>
          </cell>
          <cell r="P1896" t="str">
            <v>Pend</v>
          </cell>
          <cell r="Q1896" t="str">
            <v>KE</v>
          </cell>
          <cell r="R1896" t="str">
            <v>CN</v>
          </cell>
          <cell r="S1896" t="str">
            <v>2. 4 TO 9 DAYS</v>
          </cell>
          <cell r="T1896" t="str">
            <v>PENDING DECLARATION</v>
          </cell>
        </row>
        <row r="1897">
          <cell r="A1897" t="str">
            <v>PCIU1983608</v>
          </cell>
          <cell r="B1897">
            <v>20</v>
          </cell>
          <cell r="C1897">
            <v>44064</v>
          </cell>
          <cell r="D1897">
            <v>5</v>
          </cell>
          <cell r="E1897" t="str">
            <v>TXPT00224800</v>
          </cell>
          <cell r="F1897" t="str">
            <v>ICDN</v>
          </cell>
          <cell r="G1897" t="str">
            <v>A1B/23/03/1</v>
          </cell>
          <cell r="H1897" t="str">
            <v>2020</v>
          </cell>
          <cell r="I1897" t="str">
            <v>ICD</v>
          </cell>
          <cell r="J1897">
            <v>228739</v>
          </cell>
          <cell r="K1897" t="str">
            <v>HARSHIL CYCLEMART LIMITED</v>
          </cell>
          <cell r="L1897" t="str">
            <v>MURANGA FORWARDERS LTD</v>
          </cell>
          <cell r="M1897">
            <v>44064.549618055556</v>
          </cell>
          <cell r="N1897">
            <v>44068.811030092591</v>
          </cell>
          <cell r="O1897" t="str">
            <v>AGRICULTURAL TOOLS HS CODE  82014000 HS CODE  82019000 HS CODE  82041100 HS CODE  82055900 EMAIL  HARSHILCYCLEMART YAHOO  COM PHONE NUMBER   254-733993377</v>
          </cell>
          <cell r="P1897" t="str">
            <v>C4</v>
          </cell>
          <cell r="Q1897" t="str">
            <v>KE</v>
          </cell>
          <cell r="R1897" t="str">
            <v>CN</v>
          </cell>
          <cell r="S1897" t="str">
            <v>2. 4 TO 9 DAYS</v>
          </cell>
          <cell r="T1897" t="str">
            <v>RELEASED BUT IN YARD</v>
          </cell>
        </row>
        <row r="1898">
          <cell r="A1898" t="str">
            <v>MRKU0336719</v>
          </cell>
          <cell r="B1898">
            <v>40</v>
          </cell>
          <cell r="C1898">
            <v>44064</v>
          </cell>
          <cell r="D1898">
            <v>5</v>
          </cell>
          <cell r="E1898" t="str">
            <v>203696337</v>
          </cell>
          <cell r="F1898" t="str">
            <v>ICDN</v>
          </cell>
          <cell r="G1898" t="str">
            <v>A4C/06/03/2</v>
          </cell>
          <cell r="H1898" t="str">
            <v>2020</v>
          </cell>
          <cell r="I1898" t="str">
            <v>ICD</v>
          </cell>
          <cell r="J1898">
            <v>227978</v>
          </cell>
          <cell r="K1898" t="str">
            <v>METRO PLASTICS (K) LTD.</v>
          </cell>
          <cell r="L1898" t="str">
            <v>MURANGA FORWARDERS LTD</v>
          </cell>
          <cell r="M1898">
            <v>44061.657951388886</v>
          </cell>
          <cell r="N1898" t="str">
            <v>Pend</v>
          </cell>
          <cell r="O1898" t="str">
            <v>MRKU 033671-9 40 DRY 8 6 SHIPPER S SEAL  044303  135 DRUMS GROSS WEIG HT  27364 500 KGS   24 975 MT   ISOPROPYL ALCOHOL  IPA    135 X 185KG DRUMS   PROPER SHIPPING NAME    UN1219    ISOPROPYLALCOHOL  3  II   FL ASHPOINT  12 C   EMS  F-E  S-D  SHIPPERS LOAD  STOWAGE AND COUNT  FREI GHT PREPAID  IDF  E2006352794        971 4 8865848   971 4 8865949PLACE OF DELIVERY  ICD EMBAKASI ON CONSIGNEE S ACCOUNT   RISK    INTRA NSIT TO ICD EMBAKASI NAIROBI</v>
          </cell>
          <cell r="P1898" t="str">
            <v>C4</v>
          </cell>
          <cell r="Q1898" t="str">
            <v>KE</v>
          </cell>
          <cell r="R1898" t="str">
            <v>DE</v>
          </cell>
          <cell r="S1898" t="str">
            <v>2. 4 TO 9 DAYS</v>
          </cell>
          <cell r="T1898" t="str">
            <v>RELEASE PROCESS</v>
          </cell>
        </row>
        <row r="1899">
          <cell r="A1899" t="str">
            <v>CMAU0937916</v>
          </cell>
          <cell r="B1899">
            <v>20</v>
          </cell>
          <cell r="C1899">
            <v>44064</v>
          </cell>
          <cell r="D1899">
            <v>5</v>
          </cell>
          <cell r="E1899" t="str">
            <v>ECN0179712</v>
          </cell>
          <cell r="F1899" t="str">
            <v>ICDN</v>
          </cell>
          <cell r="G1899" t="str">
            <v>A1B/07/04/2</v>
          </cell>
          <cell r="H1899" t="str">
            <v>2020</v>
          </cell>
          <cell r="I1899" t="str">
            <v>ICD</v>
          </cell>
          <cell r="J1899">
            <v>228711</v>
          </cell>
          <cell r="K1899" t="str">
            <v>VAGHJIYANI ENTERPRISES LIMITED</v>
          </cell>
          <cell r="L1899" t="str">
            <v>LAXAT TRADERS LIMITED</v>
          </cell>
          <cell r="M1899">
            <v>44067.805405092593</v>
          </cell>
          <cell r="N1899" t="str">
            <v>Pend</v>
          </cell>
          <cell r="O1899" t="str">
            <v>1X20FCL CONTAINER TOTAL 761 PACKAGES ONLY WALL PUTTY H S CODE  32141000- 425 BAGS ALUMINIUM COMPOSITE PANEL H S CODE 76061110 -336 ACP SHEETS INVOICE NO  EXP 002 DT 17 07 2020 TOTAL NET WT  23770  00 KGS S BILL NO   3933506 Dt 20 07 2020 IDF-E2006347270 LC NO CBL044 2020 GOODS IN TRANSIT TO NAIROBI  KENYA AT RECEIVERS RISKS  CARE AND EXPENSES  CARRIER  S LIABILITY CEASES AT MOMBASA FREIGHT PREPAID</v>
          </cell>
          <cell r="P1899" t="str">
            <v>C4</v>
          </cell>
          <cell r="Q1899" t="str">
            <v>KE</v>
          </cell>
          <cell r="R1899" t="str">
            <v>IN</v>
          </cell>
          <cell r="S1899" t="str">
            <v>2. 4 TO 9 DAYS</v>
          </cell>
          <cell r="T1899" t="str">
            <v>RELEASE PROCESS</v>
          </cell>
        </row>
        <row r="1900">
          <cell r="A1900" t="str">
            <v>MSKU2998660</v>
          </cell>
          <cell r="B1900">
            <v>20</v>
          </cell>
          <cell r="C1900">
            <v>44064</v>
          </cell>
          <cell r="D1900">
            <v>5</v>
          </cell>
          <cell r="E1900" t="str">
            <v>599718528</v>
          </cell>
          <cell r="F1900" t="str">
            <v>ICDN</v>
          </cell>
          <cell r="G1900" t="str">
            <v>A4D/11/03/2</v>
          </cell>
          <cell r="H1900" t="str">
            <v>2020</v>
          </cell>
          <cell r="I1900" t="str">
            <v>ICD</v>
          </cell>
          <cell r="J1900">
            <v>229949</v>
          </cell>
          <cell r="K1900" t="str">
            <v>DELUXE INKS LIMITED</v>
          </cell>
          <cell r="L1900" t="str">
            <v>SPEEDEX LOGISTICS LIMITED</v>
          </cell>
          <cell r="M1900" t="str">
            <v>Pend</v>
          </cell>
          <cell r="N1900" t="str">
            <v>Pend</v>
          </cell>
          <cell r="O1900" t="str">
            <v>ETHOXY PROPANOL  CLASS 3 UN NO 3271 III  HS CODE  29094900  DIPROPYLEN E GLYCOL  MONOMETHYL ETHER  DPM    HS CODE  29094900  PLACE OF DELIVER Y ICD EMBAKASI  PVOC EXEMPTION  SERIAL NO  2000003  IDF NO  E200635343 8   FREIGHT PREPAID  SWITCH B L IN DUBAI IS ALLOWED  IN TRANSIT CLAUSE IN TRANSIT  TO ICD EMBAKASI   TRN 100338468000003     TRN 100338468000003</v>
          </cell>
          <cell r="P1900" t="str">
            <v>C4</v>
          </cell>
          <cell r="Q1900" t="str">
            <v>KE</v>
          </cell>
          <cell r="R1900" t="str">
            <v>HK</v>
          </cell>
          <cell r="S1900" t="str">
            <v>2. 4 TO 9 DAYS</v>
          </cell>
          <cell r="T1900" t="str">
            <v>PENDING DPC</v>
          </cell>
        </row>
        <row r="1901">
          <cell r="A1901" t="str">
            <v>MSKU5188703</v>
          </cell>
          <cell r="B1901">
            <v>20</v>
          </cell>
          <cell r="C1901">
            <v>44064</v>
          </cell>
          <cell r="D1901">
            <v>5</v>
          </cell>
          <cell r="E1901" t="str">
            <v>911013560</v>
          </cell>
          <cell r="F1901" t="str">
            <v>ICDN</v>
          </cell>
          <cell r="G1901" t="str">
            <v>A4D/07/03/1</v>
          </cell>
          <cell r="H1901" t="str">
            <v>2020</v>
          </cell>
          <cell r="I1901" t="str">
            <v>ICD</v>
          </cell>
          <cell r="J1901">
            <v>228042</v>
          </cell>
          <cell r="K1901" t="str">
            <v>METRO PLASTICS (K) LTD.</v>
          </cell>
          <cell r="L1901" t="str">
            <v>MURANGA FORWARDERS LTD</v>
          </cell>
          <cell r="M1901">
            <v>44061.675798611112</v>
          </cell>
          <cell r="N1901">
            <v>44067.488946759258</v>
          </cell>
          <cell r="O1901" t="str">
            <v>2 X 20   FCL   TOTAL 1248 NOS  OF JERRY CAN   HYDROCHLORIC ACID 33  MI N    1248 NOS  OF JERRY CAN EACH OF 40 KGS  NET  WT    UN NO   1789 CLASS  8   PKG GROUP II   INVOICE NO   TI 20 20-21 DATE  23 07 2020 IDF NO   E2007368017   TOTAL GROSS WEIGHT   52166 40 KGS   TOTAL NET W EIGHT   49920 00 KGS   S B NO  4052656  24 07 2020  EMERGENCY CONTACTNAME   MR  VIVEK   EMERGENCY CONTACT NO    9033632857   FREIGHT PREPAI D    APPLICABLE FREE TIME 14 DAYS COMBINED DETENTION   DEMURRAGE  AT   PORT OF DISCHARGE   PLACE OF DELIVERY</v>
          </cell>
          <cell r="P1901" t="str">
            <v>C4</v>
          </cell>
          <cell r="Q1901" t="str">
            <v>KE</v>
          </cell>
          <cell r="R1901" t="str">
            <v>IN</v>
          </cell>
          <cell r="S1901" t="str">
            <v>2. 4 TO 9 DAYS</v>
          </cell>
          <cell r="T1901" t="str">
            <v>RELEASED BUT IN YARD</v>
          </cell>
        </row>
        <row r="1902">
          <cell r="A1902" t="str">
            <v>PCIU1080850</v>
          </cell>
          <cell r="B1902">
            <v>20</v>
          </cell>
          <cell r="C1902">
            <v>44064</v>
          </cell>
          <cell r="D1902">
            <v>5</v>
          </cell>
          <cell r="E1902" t="str">
            <v>SHWL00119900</v>
          </cell>
          <cell r="F1902" t="str">
            <v>ICDN</v>
          </cell>
          <cell r="G1902" t="str">
            <v>M2B/09/03/1</v>
          </cell>
          <cell r="H1902">
            <v>0</v>
          </cell>
          <cell r="I1902">
            <v>0</v>
          </cell>
          <cell r="J1902">
            <v>0</v>
          </cell>
          <cell r="K1902" t="str">
            <v>Pend</v>
          </cell>
          <cell r="L1902" t="str">
            <v>Pend</v>
          </cell>
          <cell r="M1902" t="str">
            <v>Pend</v>
          </cell>
          <cell r="N1902" t="str">
            <v>Pend</v>
          </cell>
          <cell r="O1902" t="str">
            <v>SOLAR POWER INVERTER KIT BLUE EDGE SOLAR WATER HEATER BLUE EDGE FOB SHANGHAI PORT IN CHINA  INCOTERMS 2020  SOLAR POWER INVERTER KIT AND SOLAR WATER HEATER AS PER PROFORMA INVOICE NO  RS2020-K17 DATED MAY 28  2020  IDF NO E2006340283 FREIGH   T COLLECT CONTAINER SHIPPED ON BOARD SOLAR POWER INVERTER KIT BLUE EDGE SOLAR WATER HEATER BLUE EDGE FOB SHANGHAI PORT IN CHINA  INCOTERMS 2020  SOLAR POWER INVERTER KIT AND SOLAR WATER HEATER AS PER PROFORMA INVOICE NO  RS2020-K17 DATED MAY 28  2020  IDF NO E2006340283 FREIGHT COLLECT CONTAINER SHIPPED ON BOARD</v>
          </cell>
          <cell r="P1902" t="str">
            <v>Pend</v>
          </cell>
          <cell r="Q1902" t="str">
            <v>KE</v>
          </cell>
          <cell r="R1902" t="str">
            <v>CN</v>
          </cell>
          <cell r="S1902" t="str">
            <v>2. 4 TO 9 DAYS</v>
          </cell>
          <cell r="T1902" t="str">
            <v>PENDING DECLARATION</v>
          </cell>
        </row>
        <row r="1903">
          <cell r="A1903" t="str">
            <v>MEDU7704299</v>
          </cell>
          <cell r="B1903">
            <v>40</v>
          </cell>
          <cell r="C1903">
            <v>44064</v>
          </cell>
          <cell r="D1903">
            <v>5</v>
          </cell>
          <cell r="E1903" t="str">
            <v>MEDUUB505045</v>
          </cell>
          <cell r="F1903" t="str">
            <v>ICDN</v>
          </cell>
          <cell r="G1903" t="str">
            <v>A1C/74/03/2</v>
          </cell>
          <cell r="H1903" t="str">
            <v>2020</v>
          </cell>
          <cell r="I1903" t="str">
            <v>ICD</v>
          </cell>
          <cell r="J1903">
            <v>227088</v>
          </cell>
          <cell r="K1903" t="str">
            <v>ASHUT ENGINEERS LTD</v>
          </cell>
          <cell r="L1903" t="str">
            <v>RAPID KATE SERVICES LIMITED</v>
          </cell>
          <cell r="M1903">
            <v>44060.708229166667</v>
          </cell>
          <cell r="N1903" t="str">
            <v>Pend</v>
          </cell>
          <cell r="O1903" t="str">
            <v>HDPE BLOW GRADE AC5502 HDPE BLOW GRADE AC5502     5X40  CONTAINERS TOTAL     4500 BAGS                  HDPE BLOW GRADE AC5502     114 750 00KGS 220 CBM      CONTAINERS IN TRANSIT FROM MOMBASA-KENYA PORT TO      ICD EMBAKASI-NAIROBI  ON   CARRIAGE CHARGES ON        CONSIGNEE S                ACCOUNT                    QUANTITY   112 5 MT        ORIGIN  USA                LONGULF TPTP3539           CARGO IN TRANSIT FROM      MOMBASA PORT TO ICD        EMBAKASI OR ICD            NAIROBI ON CONSIGNEE  S    ACCOUNT  CARRIER S         RESPONSIBILITY             CEASES AT MOMBASA  KENYA   UPON DISCHARGE OF THE      CONTAINERS                 NAME  ADDRESS AND          TELEPHONE NUMBER OF THE    CARRIERS  AGENT AT         DESTINATION                OCEANFREIGHT  EA  LTD      MSC PLAZA - 3RD+4TH FLOOR  MOI AVENUE 80637 KE -      MOMBASA                    KENYA                      TEL  254 41 2159 000       EMAIL  KE074-INFO MSC COM  21 DAYS FREE TIME AT       DESTINATION PORT           HS CODE  3901 20 0000</v>
          </cell>
          <cell r="P1903" t="str">
            <v>C4</v>
          </cell>
          <cell r="Q1903" t="str">
            <v>KE</v>
          </cell>
          <cell r="R1903" t="str">
            <v>US</v>
          </cell>
          <cell r="S1903" t="str">
            <v>2. 4 TO 9 DAYS</v>
          </cell>
          <cell r="T1903" t="str">
            <v>RELEASE PROCESS</v>
          </cell>
        </row>
        <row r="1904">
          <cell r="A1904" t="str">
            <v>FCIU6444002</v>
          </cell>
          <cell r="B1904">
            <v>20</v>
          </cell>
          <cell r="C1904">
            <v>44064</v>
          </cell>
          <cell r="D1904">
            <v>5</v>
          </cell>
          <cell r="E1904" t="str">
            <v>MEDUDN259046</v>
          </cell>
          <cell r="F1904" t="str">
            <v>ICDN</v>
          </cell>
          <cell r="G1904" t="str">
            <v>DG1</v>
          </cell>
          <cell r="H1904" t="str">
            <v>2020</v>
          </cell>
          <cell r="I1904" t="str">
            <v>ICD</v>
          </cell>
          <cell r="J1904">
            <v>226952</v>
          </cell>
          <cell r="K1904" t="str">
            <v>LEE FUNERAL SERVICE LTD</v>
          </cell>
          <cell r="L1904" t="str">
            <v>MUSTAFA FREIGHT FORWARDERS LIMITED</v>
          </cell>
          <cell r="M1904">
            <v>44057.729988425926</v>
          </cell>
          <cell r="N1904" t="str">
            <v>Pend</v>
          </cell>
          <cell r="O1904" t="str">
            <v>1 x 20 GP STC CASKETS and FU NERAL EQUIPMENT SHIPPED ON BOARD FREIGHT PREPAID</v>
          </cell>
          <cell r="P1904" t="str">
            <v>C4</v>
          </cell>
          <cell r="Q1904" t="str">
            <v>KE</v>
          </cell>
          <cell r="R1904" t="str">
            <v>ZA</v>
          </cell>
          <cell r="S1904" t="str">
            <v>2. 4 TO 9 DAYS</v>
          </cell>
          <cell r="T1904" t="str">
            <v>RELEASE PROCESS</v>
          </cell>
        </row>
        <row r="1905">
          <cell r="A1905" t="str">
            <v>MSKU2240460</v>
          </cell>
          <cell r="B1905">
            <v>20</v>
          </cell>
          <cell r="C1905">
            <v>44064</v>
          </cell>
          <cell r="D1905">
            <v>5</v>
          </cell>
          <cell r="E1905" t="str">
            <v>711061575</v>
          </cell>
          <cell r="F1905" t="str">
            <v>ICDN</v>
          </cell>
          <cell r="G1905" t="str">
            <v>A4D/09/03/1</v>
          </cell>
          <cell r="H1905" t="str">
            <v>2020</v>
          </cell>
          <cell r="I1905" t="str">
            <v>ICD</v>
          </cell>
          <cell r="J1905">
            <v>228260</v>
          </cell>
          <cell r="K1905" t="str">
            <v>FRENCH BEAUTY LIMITED</v>
          </cell>
          <cell r="L1905" t="str">
            <v>BOLLORE TRANSPORT AND LOGISTICS KENYA LI</v>
          </cell>
          <cell r="M1905">
            <v>44063.778391203705</v>
          </cell>
          <cell r="N1905" t="str">
            <v>Pend</v>
          </cell>
          <cell r="O1905" t="str">
            <v>IN 18 BOXES   STC COSMETICS AND HYGIENE PRODUCTS      CONTAINING DANGE ROUS PRODUCTS IN LIMITED QUANTITY    5596 GLASS BOTTLES IN 98 FIBREBOA RD BOXES   CLASS 3 UN 1266 GW  572 509 KGS   1132 GLASS BOTTELS IN 11 FIBREBOARD BOXES   CLASS 3 UN 1266 GW  77 539      HS CODE  330300  33 0410 330420 330430 330491 330499 330510 330590 330720 340111 340130 392020   392490 482110 491110 960330      ON BOARD   FREIGHT PREPAID</v>
          </cell>
          <cell r="P1905" t="str">
            <v>C4</v>
          </cell>
          <cell r="Q1905" t="str">
            <v>KE</v>
          </cell>
          <cell r="R1905" t="str">
            <v>FR</v>
          </cell>
          <cell r="S1905" t="str">
            <v>2. 4 TO 9 DAYS</v>
          </cell>
          <cell r="T1905" t="str">
            <v>RELEASE PROCESS</v>
          </cell>
        </row>
        <row r="1906">
          <cell r="A1906" t="str">
            <v>UETU2708876</v>
          </cell>
          <cell r="B1906">
            <v>20</v>
          </cell>
          <cell r="C1906">
            <v>44064</v>
          </cell>
          <cell r="D1906">
            <v>5</v>
          </cell>
          <cell r="E1906" t="str">
            <v>LHV2315818</v>
          </cell>
          <cell r="F1906" t="str">
            <v>ICDN</v>
          </cell>
          <cell r="G1906" t="str">
            <v>A4D/03/03/1</v>
          </cell>
          <cell r="H1906" t="str">
            <v>2020</v>
          </cell>
          <cell r="I1906" t="str">
            <v>ICD</v>
          </cell>
          <cell r="J1906">
            <v>228506</v>
          </cell>
          <cell r="K1906" t="str">
            <v>CROWN SOLUTIONS LIMITED C/O CROWN HEALTH</v>
          </cell>
          <cell r="L1906" t="str">
            <v>INDUS LOGISTICS LIMITED</v>
          </cell>
          <cell r="M1906">
            <v>44067.752800925926</v>
          </cell>
          <cell r="N1906" t="str">
            <v>Pend</v>
          </cell>
          <cell r="O1906" t="str">
            <v>FREIGHT PREPAID STC DERMANIOS SCRUBCHLORHEX 4  12X1L ANIOSGEL 800 4X5L SUPPORT 1000 ML NM SUPPORT SOLUTION HYDROALCO 500 ML 225 COLIS 3105 000KGS CLS 9PG 0FSP NO 3082 PCK GRP III 125 COLIS 2116 000KGS CLS 3PG 0FSP NO 1170 PCK GRP II HS CODE   340111     PSN  ETHANOL SOLUTION UN Number  1170 - IMDG Class  3 - PG  II - Flashpoint  17 8C PSN  ENVIRONMENTALLY HAZARDOUS SUBSTANCE  LIQUID  N O S  UN Number  3082 - IMDG Class  9 - PG  III Chemical name  D GLUCONIC ACID COMPOUND BISCHLOROPHENYL DIIMINO TETRAAZATETRADECANEDIAMIDINE PSN  ENVIRONMENTALLY HAZARDOUS SUBSTANCE  LIQUID  N O S  UN Number  3082 - IMDG Class  9 - PG  III Chemical name  D GLUCONIC ACID COMPOUND BISCHLOROPHENYL DIIMINO TETRAAZATETRADECANEDIAMIDINE</v>
          </cell>
          <cell r="P1906" t="str">
            <v>C4</v>
          </cell>
          <cell r="Q1906" t="str">
            <v>KE</v>
          </cell>
          <cell r="R1906" t="str">
            <v>FR</v>
          </cell>
          <cell r="S1906" t="str">
            <v>2. 4 TO 9 DAYS</v>
          </cell>
          <cell r="T1906" t="str">
            <v>RELEASE PROCESS</v>
          </cell>
        </row>
        <row r="1907">
          <cell r="A1907" t="str">
            <v>MRKU7533474</v>
          </cell>
          <cell r="B1907">
            <v>20</v>
          </cell>
          <cell r="C1907">
            <v>44064</v>
          </cell>
          <cell r="D1907">
            <v>5</v>
          </cell>
          <cell r="E1907" t="str">
            <v>910939928</v>
          </cell>
          <cell r="F1907" t="str">
            <v>ICDN</v>
          </cell>
          <cell r="G1907" t="str">
            <v>A4D/13/03/1</v>
          </cell>
          <cell r="H1907">
            <v>0</v>
          </cell>
          <cell r="I1907">
            <v>0</v>
          </cell>
          <cell r="J1907">
            <v>0</v>
          </cell>
          <cell r="K1907" t="str">
            <v>Pend</v>
          </cell>
          <cell r="L1907" t="str">
            <v>Pend</v>
          </cell>
          <cell r="M1907" t="str">
            <v>Pend</v>
          </cell>
          <cell r="N1907" t="str">
            <v>Pend</v>
          </cell>
          <cell r="O1907" t="str">
            <v>15 PALLETS  AUTOMOTIVE BATTERIES  WET  FILLED WITH ACID ELECTRIC STORA GE    NET WEIGHT KGS  18117 00  UN 2794 IMO 8    CN  85071020      THE NAME OF THE MANUFACTURER   AUTOPART S A  UL KWIATKOWSKIEGO 2A   39-30 0 MIELEC  POLAND EU    THAT GOODS ARE OF POLISH ORIGIN     GOODS FREE OF CHARGE   HARMONIC SYSTEM CODE 73269098 - STANDS 10 PCS  NET WEIGHTKGS  100  HARMONIC SYSTEM CODE 903031 - BATTERY TESTERS 4 PCS  NET WEI GHT KGS  2</v>
          </cell>
          <cell r="P1907" t="str">
            <v>Pend</v>
          </cell>
          <cell r="Q1907" t="str">
            <v>KE</v>
          </cell>
          <cell r="R1907" t="str">
            <v>PL</v>
          </cell>
          <cell r="S1907" t="str">
            <v>2. 4 TO 9 DAYS</v>
          </cell>
          <cell r="T1907" t="str">
            <v>PENDING DECLARATION</v>
          </cell>
        </row>
        <row r="1908">
          <cell r="A1908" t="str">
            <v>PONU0022828</v>
          </cell>
          <cell r="B1908">
            <v>20</v>
          </cell>
          <cell r="C1908">
            <v>44064</v>
          </cell>
          <cell r="D1908">
            <v>5</v>
          </cell>
          <cell r="E1908" t="str">
            <v>911000343</v>
          </cell>
          <cell r="F1908" t="str">
            <v>ICDN</v>
          </cell>
          <cell r="G1908" t="str">
            <v>A4D/09/03/3</v>
          </cell>
          <cell r="H1908" t="str">
            <v>2020</v>
          </cell>
          <cell r="I1908" t="str">
            <v>ICD</v>
          </cell>
          <cell r="J1908">
            <v>226230</v>
          </cell>
          <cell r="K1908" t="str">
            <v>METRO PLASTICS (K) LTD.</v>
          </cell>
          <cell r="L1908" t="str">
            <v>MURANGA FORWARDERS LTD</v>
          </cell>
          <cell r="M1908">
            <v>44054.643761574072</v>
          </cell>
          <cell r="N1908">
            <v>44067.644641203704</v>
          </cell>
          <cell r="O1908" t="str">
            <v>1X20  FCL ONLY   576 JERRYCAN  OF 35 KG NET  FORMALDEHYDE 37   QUANTIT Y 576 JERRYCANS X 35 KGS      P A  291211000  UN NO  1198  CLASS  3  P G   III  NET WT 20160 000 KGS  GROSS WT 21196 800 KGS  S B NO  3795690 DT 14 07 2020  FREIGHT PREPAID  14 DAYS FREE DETENTION AT THE PORT OF DESTINATION     EMAIL INFO METRO CO KE  PIN NO P000597382L  IDF NO 20EMKIM000024626  UCR NO 202002010402</v>
          </cell>
          <cell r="P1908" t="str">
            <v>C4</v>
          </cell>
          <cell r="Q1908" t="str">
            <v>KE</v>
          </cell>
          <cell r="R1908" t="str">
            <v>IN</v>
          </cell>
          <cell r="S1908" t="str">
            <v>2. 4 TO 9 DAYS</v>
          </cell>
          <cell r="T1908" t="str">
            <v>RELEASED BUT IN YARD</v>
          </cell>
        </row>
        <row r="1909">
          <cell r="A1909" t="str">
            <v>MRSU4178445</v>
          </cell>
          <cell r="B1909">
            <v>40</v>
          </cell>
          <cell r="C1909">
            <v>44064</v>
          </cell>
          <cell r="D1909">
            <v>5</v>
          </cell>
          <cell r="E1909" t="str">
            <v>203615322</v>
          </cell>
          <cell r="F1909" t="str">
            <v>ICDN</v>
          </cell>
          <cell r="G1909" t="str">
            <v>SHED1</v>
          </cell>
          <cell r="H1909" t="str">
            <v>2020</v>
          </cell>
          <cell r="I1909" t="str">
            <v>ICD</v>
          </cell>
          <cell r="J1909">
            <v>228390</v>
          </cell>
          <cell r="K1909" t="str">
            <v>DI LORENZO LIMITED</v>
          </cell>
          <cell r="L1909" t="str">
            <v>TRANSNET FREIGHT INTERNATIONAL LIMITED</v>
          </cell>
          <cell r="M1909" t="str">
            <v>Pend</v>
          </cell>
          <cell r="N1909" t="str">
            <v>Pend</v>
          </cell>
          <cell r="O1909" t="str">
            <v>HIGH QUALITY SYNTHETIC FIBERS PP OHS  IDF NO   E2006340457  HS CODE 5501 30 0000    INTRANSIT TO ICD EMBAKASI NAIROBI</v>
          </cell>
          <cell r="P1909" t="str">
            <v>C4</v>
          </cell>
          <cell r="Q1909" t="str">
            <v>KE</v>
          </cell>
          <cell r="R1909" t="str">
            <v>KR</v>
          </cell>
          <cell r="S1909" t="str">
            <v>2. 4 TO 9 DAYS</v>
          </cell>
          <cell r="T1909" t="str">
            <v>PENDING DPC</v>
          </cell>
        </row>
        <row r="1910">
          <cell r="A1910" t="str">
            <v>CSLU6265801</v>
          </cell>
          <cell r="B1910">
            <v>40</v>
          </cell>
          <cell r="C1910">
            <v>44064</v>
          </cell>
          <cell r="D1910">
            <v>5</v>
          </cell>
          <cell r="E1910" t="str">
            <v>COSU6271012514</v>
          </cell>
          <cell r="F1910" t="str">
            <v>ICDN</v>
          </cell>
          <cell r="G1910" t="str">
            <v>SHED1</v>
          </cell>
          <cell r="H1910" t="str">
            <v>2020</v>
          </cell>
          <cell r="I1910" t="str">
            <v>ICD</v>
          </cell>
          <cell r="J1910">
            <v>229733</v>
          </cell>
          <cell r="K1910" t="str">
            <v>FELLIX INVESTMENT COMPANY LIMITED</v>
          </cell>
          <cell r="L1910" t="str">
            <v>JOPUKA LOGISTIC LIMITED</v>
          </cell>
          <cell r="M1910">
            <v>44068.468587962961</v>
          </cell>
          <cell r="N1910" t="str">
            <v>Pend</v>
          </cell>
          <cell r="O1910" t="str">
            <v>MOTORCYCLE SPARE PARTS     PIN NUMBER P051207213Z PLACE OF DELIVERY ICDE</v>
          </cell>
          <cell r="P1910" t="str">
            <v>C4</v>
          </cell>
          <cell r="Q1910" t="str">
            <v>KE</v>
          </cell>
          <cell r="R1910" t="str">
            <v>CN</v>
          </cell>
          <cell r="S1910" t="str">
            <v>2. 4 TO 9 DAYS</v>
          </cell>
          <cell r="T1910" t="str">
            <v>RELEASE PROCESS</v>
          </cell>
        </row>
        <row r="1911">
          <cell r="A1911" t="str">
            <v>UETU5403314</v>
          </cell>
          <cell r="B1911">
            <v>40</v>
          </cell>
          <cell r="C1911">
            <v>44064</v>
          </cell>
          <cell r="D1911">
            <v>5</v>
          </cell>
          <cell r="E1911" t="str">
            <v>COSU6269447520</v>
          </cell>
          <cell r="F1911" t="str">
            <v>ICDN</v>
          </cell>
          <cell r="G1911" t="str">
            <v>M0A/22/01/1</v>
          </cell>
          <cell r="H1911" t="str">
            <v>2020</v>
          </cell>
          <cell r="I1911" t="str">
            <v>ICD</v>
          </cell>
          <cell r="J1911">
            <v>228929</v>
          </cell>
          <cell r="K1911" t="str">
            <v>MUKTABEN PREMJI KALYAN C/O PRAKRUTI TRAD</v>
          </cell>
          <cell r="L1911" t="str">
            <v>SPEEDEX LOGISTICS LIMITED</v>
          </cell>
          <cell r="M1911">
            <v>44067.907592592594</v>
          </cell>
          <cell r="N1911" t="str">
            <v>Pend</v>
          </cell>
          <cell r="O1911" t="str">
            <v>PTC MDF ONE SIDE NATURAL SAPELI  PLAIN MDF  MDF BOTH SIDES WHITE  WALNUT NEW WALNUT 2018    1220X2440X17MM  MDF BOTH SIDES COIMBRA   WHITE CHERRY NEW BEECH C 1220X2440X9MM    MDF ONE SIDE CHERRY BEECH C    WHITE SAPELI ZALZAK   WALNUT NEW COIMBRA 1220X2440X3MM    PVC EDGE BANDING 22X0 4MM  PLACE OF DELIVERY ICDE</v>
          </cell>
          <cell r="P1911" t="str">
            <v>C4</v>
          </cell>
          <cell r="Q1911" t="str">
            <v>KE</v>
          </cell>
          <cell r="R1911" t="str">
            <v>CN</v>
          </cell>
          <cell r="S1911" t="str">
            <v>2. 4 TO 9 DAYS</v>
          </cell>
          <cell r="T1911" t="str">
            <v>RELEASE PROCESS</v>
          </cell>
        </row>
        <row r="1912">
          <cell r="A1912" t="str">
            <v>MRSU3115118</v>
          </cell>
          <cell r="B1912">
            <v>40</v>
          </cell>
          <cell r="C1912">
            <v>44064</v>
          </cell>
          <cell r="D1912">
            <v>5</v>
          </cell>
          <cell r="E1912" t="str">
            <v>203677240</v>
          </cell>
          <cell r="F1912" t="str">
            <v>ICDN</v>
          </cell>
          <cell r="G1912" t="str">
            <v>A1D/36/03/2</v>
          </cell>
          <cell r="H1912" t="str">
            <v>2020</v>
          </cell>
          <cell r="I1912" t="str">
            <v>ICD</v>
          </cell>
          <cell r="J1912">
            <v>230010</v>
          </cell>
          <cell r="K1912" t="str">
            <v>OPALNET LIMITED</v>
          </cell>
          <cell r="L1912" t="str">
            <v>RISING FREIGHT LTD</v>
          </cell>
          <cell r="M1912" t="str">
            <v>Pend</v>
          </cell>
          <cell r="N1912" t="str">
            <v>Pend</v>
          </cell>
          <cell r="O1912" t="str">
            <v>LG BRAND WASHING MACHINE</v>
          </cell>
          <cell r="P1912" t="str">
            <v>W7</v>
          </cell>
          <cell r="Q1912" t="str">
            <v>KE</v>
          </cell>
          <cell r="R1912" t="str">
            <v>AE</v>
          </cell>
          <cell r="S1912" t="str">
            <v>2. 4 TO 9 DAYS</v>
          </cell>
          <cell r="T1912" t="str">
            <v>PENDING DPC</v>
          </cell>
        </row>
        <row r="1913">
          <cell r="A1913" t="str">
            <v>MRKU2525096</v>
          </cell>
          <cell r="B1913">
            <v>40</v>
          </cell>
          <cell r="C1913">
            <v>44064</v>
          </cell>
          <cell r="D1913">
            <v>5</v>
          </cell>
          <cell r="E1913" t="str">
            <v>608021397</v>
          </cell>
          <cell r="F1913" t="str">
            <v>ICDN</v>
          </cell>
          <cell r="G1913" t="str">
            <v>M0A/50/01/2</v>
          </cell>
          <cell r="H1913" t="str">
            <v>2020</v>
          </cell>
          <cell r="I1913" t="str">
            <v>ICD</v>
          </cell>
          <cell r="J1913">
            <v>228283</v>
          </cell>
          <cell r="K1913" t="str">
            <v>ISUZU EAST AFRICA LIMITED</v>
          </cell>
          <cell r="L1913" t="str">
            <v>ACCELER GLOBAL LOGISTICS LIMITED</v>
          </cell>
          <cell r="M1913">
            <v>44064.657326388886</v>
          </cell>
          <cell r="N1913" t="str">
            <v>Pend</v>
          </cell>
          <cell r="O1913" t="str">
            <v>ISUZU VEHICLES IN CKD PH II   CONDITION   MODEL   FVZ   HS CODE  8704  23          ATTN  DANIEL KILENGE    FRANCIS OHAGA HENRY NJOROGE   TRAD E REGISTER NUMBER  P000608609Y       INTRANSIT TO ICD EMBAKASI NAIROBI</v>
          </cell>
          <cell r="P1913" t="str">
            <v>W7</v>
          </cell>
          <cell r="Q1913" t="str">
            <v>KE</v>
          </cell>
          <cell r="R1913" t="str">
            <v>JP</v>
          </cell>
          <cell r="S1913" t="str">
            <v>2. 4 TO 9 DAYS</v>
          </cell>
          <cell r="T1913" t="str">
            <v>RELEASE PROCESS</v>
          </cell>
        </row>
        <row r="1914">
          <cell r="A1914" t="str">
            <v>CSNU6085920</v>
          </cell>
          <cell r="B1914">
            <v>40</v>
          </cell>
          <cell r="C1914">
            <v>44064</v>
          </cell>
          <cell r="D1914">
            <v>5</v>
          </cell>
          <cell r="E1914" t="str">
            <v>COSU6269490710</v>
          </cell>
          <cell r="F1914" t="str">
            <v>ICDN</v>
          </cell>
          <cell r="G1914" t="str">
            <v>SHED1</v>
          </cell>
          <cell r="H1914" t="str">
            <v>2020</v>
          </cell>
          <cell r="I1914" t="str">
            <v>ICD</v>
          </cell>
          <cell r="J1914">
            <v>228227</v>
          </cell>
          <cell r="K1914" t="str">
            <v>UNIVERSAL IMPEX LTD</v>
          </cell>
          <cell r="L1914" t="str">
            <v>SPEEDEX LOGISTICS LIMITED</v>
          </cell>
          <cell r="M1914">
            <v>44063.509062500001</v>
          </cell>
          <cell r="N1914" t="str">
            <v>Pend</v>
          </cell>
          <cell r="O1914" t="str">
            <v>FILM FACED PLYWOOD HS CODE 4412390000 PIN NO  P051807573W   FREIGHT PREPAID PLACE OF DELIVERY ICDE</v>
          </cell>
          <cell r="P1914" t="str">
            <v>C4</v>
          </cell>
          <cell r="Q1914" t="str">
            <v>KE</v>
          </cell>
          <cell r="R1914" t="str">
            <v>CN</v>
          </cell>
          <cell r="S1914" t="str">
            <v>2. 4 TO 9 DAYS</v>
          </cell>
          <cell r="T1914" t="str">
            <v>RELEASE PROCESS</v>
          </cell>
        </row>
        <row r="1915">
          <cell r="A1915" t="str">
            <v>MRSU3805432</v>
          </cell>
          <cell r="B1915">
            <v>40</v>
          </cell>
          <cell r="C1915">
            <v>44064</v>
          </cell>
          <cell r="D1915">
            <v>5</v>
          </cell>
          <cell r="E1915" t="str">
            <v>608021397</v>
          </cell>
          <cell r="F1915" t="str">
            <v>ICDN</v>
          </cell>
          <cell r="G1915" t="str">
            <v>M0A/58/02/1</v>
          </cell>
          <cell r="H1915" t="str">
            <v>2020</v>
          </cell>
          <cell r="I1915" t="str">
            <v>ICD</v>
          </cell>
          <cell r="J1915">
            <v>228283</v>
          </cell>
          <cell r="K1915" t="str">
            <v>ISUZU EAST AFRICA LIMITED</v>
          </cell>
          <cell r="L1915" t="str">
            <v>ACCELER GLOBAL LOGISTICS LIMITED</v>
          </cell>
          <cell r="M1915">
            <v>44064.657326388886</v>
          </cell>
          <cell r="N1915" t="str">
            <v>Pend</v>
          </cell>
          <cell r="O1915" t="str">
            <v>ISUZU VEHICLES IN CKD PH II   CONDITION   MODEL   FVZ   HS CODE  8704  23          ATTN  DANIEL KILENGE    FRANCIS OHAGA HENRY NJOROGE   TRAD E REGISTER NUMBER  P000608609Y       INTRANSIT TO ICD EMBAKASI NAIROBI</v>
          </cell>
          <cell r="P1915" t="str">
            <v>W7</v>
          </cell>
          <cell r="Q1915" t="str">
            <v>KE</v>
          </cell>
          <cell r="R1915" t="str">
            <v>JP</v>
          </cell>
          <cell r="S1915" t="str">
            <v>2. 4 TO 9 DAYS</v>
          </cell>
          <cell r="T1915" t="str">
            <v>RELEASE PROCESS</v>
          </cell>
        </row>
        <row r="1916">
          <cell r="A1916" t="str">
            <v>TCLU5352574</v>
          </cell>
          <cell r="B1916">
            <v>40</v>
          </cell>
          <cell r="C1916">
            <v>44064</v>
          </cell>
          <cell r="D1916">
            <v>5</v>
          </cell>
          <cell r="E1916" t="str">
            <v>LGWY08175</v>
          </cell>
          <cell r="F1916" t="str">
            <v>ICDN</v>
          </cell>
          <cell r="G1916" t="str">
            <v>M1A/02/01/1</v>
          </cell>
          <cell r="H1916" t="str">
            <v>2020</v>
          </cell>
          <cell r="I1916" t="str">
            <v>ICD</v>
          </cell>
          <cell r="J1916">
            <v>230006</v>
          </cell>
          <cell r="K1916" t="str">
            <v>OPALNET LIMITED</v>
          </cell>
          <cell r="L1916" t="str">
            <v>RISING FREIGHT LTD</v>
          </cell>
          <cell r="M1916" t="str">
            <v>Pend</v>
          </cell>
          <cell r="N1916" t="str">
            <v>Pend</v>
          </cell>
          <cell r="O1916" t="str">
            <v>LG BRAND WASHING MACHINE   FREIGHT PREPAID   SHIPPERS LOAD AND COUNT</v>
          </cell>
          <cell r="P1916" t="str">
            <v>W7</v>
          </cell>
          <cell r="Q1916" t="str">
            <v>KE</v>
          </cell>
          <cell r="R1916" t="str">
            <v>CN</v>
          </cell>
          <cell r="S1916" t="str">
            <v>2. 4 TO 9 DAYS</v>
          </cell>
          <cell r="T1916" t="str">
            <v>PENDING DPC</v>
          </cell>
        </row>
        <row r="1917">
          <cell r="A1917" t="str">
            <v>BSIU9227190</v>
          </cell>
          <cell r="B1917">
            <v>40</v>
          </cell>
          <cell r="C1917">
            <v>44064</v>
          </cell>
          <cell r="D1917">
            <v>5</v>
          </cell>
          <cell r="E1917" t="str">
            <v>COSU6270355000</v>
          </cell>
          <cell r="F1917" t="str">
            <v>ICDN</v>
          </cell>
          <cell r="G1917" t="str">
            <v>A2D/08/06/1</v>
          </cell>
          <cell r="H1917" t="str">
            <v>2020</v>
          </cell>
          <cell r="I1917" t="str">
            <v>ICD</v>
          </cell>
          <cell r="J1917">
            <v>229951</v>
          </cell>
          <cell r="K1917" t="str">
            <v>MATHEW MBURU MBUGUA</v>
          </cell>
          <cell r="L1917" t="str">
            <v>KEY NAUT LOGISTICS LIMITED</v>
          </cell>
          <cell r="M1917" t="str">
            <v>Pend</v>
          </cell>
          <cell r="N1917" t="str">
            <v>Pend</v>
          </cell>
          <cell r="O1917" t="str">
            <v>4LZ-6 0P COMBINE HARVESTER  WITH ACCESSORIES CHASSIS NO  ZRLJG320017    ENGINE NO  C03003326A  4LZ-6 0P COMBINE HARVESTER  WITH ACCESSORIES CHASSIS NO  ZRLJG320049    ENGINE NO  C03100706A  4LZ-6 0P COMBINE HARVESTER  WITH ACCESSORIES CHASSIS NO  ZRLJG320053    ENGINE NO  C03003289A   TEL +86 13968582920    EMAIL MATHEW MBURU  PANBROXIN85 GMAIL COM PLACE OF DELIVERY PORT CLEARANCE</v>
          </cell>
          <cell r="P1917" t="str">
            <v>C4</v>
          </cell>
          <cell r="Q1917" t="str">
            <v>KE</v>
          </cell>
          <cell r="R1917" t="str">
            <v>CN</v>
          </cell>
          <cell r="S1917" t="str">
            <v>2. 4 TO 9 DAYS</v>
          </cell>
          <cell r="T1917" t="str">
            <v>PENDING DPC</v>
          </cell>
        </row>
        <row r="1918">
          <cell r="A1918" t="str">
            <v>TCLU9455694</v>
          </cell>
          <cell r="B1918">
            <v>40</v>
          </cell>
          <cell r="C1918">
            <v>44064</v>
          </cell>
          <cell r="D1918">
            <v>5</v>
          </cell>
          <cell r="E1918" t="str">
            <v>OOLU2643997930</v>
          </cell>
          <cell r="F1918" t="str">
            <v>ICDN</v>
          </cell>
          <cell r="G1918" t="str">
            <v>A1C/06/06/2</v>
          </cell>
          <cell r="H1918" t="str">
            <v>2020</v>
          </cell>
          <cell r="I1918" t="str">
            <v>ICD</v>
          </cell>
          <cell r="J1918">
            <v>228573</v>
          </cell>
          <cell r="K1918" t="str">
            <v>SPACE GEO ENTERPRISES LIMITED</v>
          </cell>
          <cell r="L1918" t="str">
            <v>PENTAGON LOGISTICS LIMITED</v>
          </cell>
          <cell r="M1918" t="str">
            <v>Pend</v>
          </cell>
          <cell r="N1918" t="str">
            <v>Pend</v>
          </cell>
          <cell r="O1918" t="str">
            <v>SWITCH SOCKET LAMP HOLDER DISTRIBUTION BOX  LED FLOOD LIGHT  LED FIXTURE MCB WITH BUS BAR  LED BULB PLACE OF DELIVERY PORT CLEARANCE</v>
          </cell>
          <cell r="P1918" t="str">
            <v>C4</v>
          </cell>
          <cell r="Q1918" t="str">
            <v>KE</v>
          </cell>
          <cell r="R1918" t="str">
            <v>CN</v>
          </cell>
          <cell r="S1918" t="str">
            <v>2. 4 TO 9 DAYS</v>
          </cell>
          <cell r="T1918" t="str">
            <v>PENDING DPC</v>
          </cell>
        </row>
        <row r="1919">
          <cell r="A1919" t="str">
            <v>MRKU5621832</v>
          </cell>
          <cell r="B1919">
            <v>40</v>
          </cell>
          <cell r="C1919">
            <v>44064</v>
          </cell>
          <cell r="D1919">
            <v>5</v>
          </cell>
          <cell r="E1919" t="str">
            <v>911003387</v>
          </cell>
          <cell r="F1919" t="str">
            <v>ICDN</v>
          </cell>
          <cell r="G1919" t="str">
            <v>A1C/52/04/3</v>
          </cell>
          <cell r="H1919" t="str">
            <v>2020</v>
          </cell>
          <cell r="I1919" t="str">
            <v>ICD</v>
          </cell>
          <cell r="J1919">
            <v>228191</v>
          </cell>
          <cell r="K1919" t="str">
            <v>M KOPA KENYA LIMITED</v>
          </cell>
          <cell r="L1919" t="str">
            <v>INDEX CARGO LOGISTICS LIMITED</v>
          </cell>
          <cell r="M1919">
            <v>44063.383425925924</v>
          </cell>
          <cell r="N1919">
            <v>44068.798263888886</v>
          </cell>
          <cell r="O1919" t="str">
            <v>24 TV WARRANTY LCD SCREEN  MODEL LE24H02  REMARK HS 9013803020  PO-KE -000012352  1000SETS    INTRANSIT TO ICD EMBAKASI NAIROBI 32 TV WARRANTY LCD SCREEN  MODEL LE32H02  REMARK HS 9013803020  PO-KE -000012352  600SETS    INTRANSIT TO ICD EMBAKASI NAIROBI</v>
          </cell>
          <cell r="P1919" t="str">
            <v>C4</v>
          </cell>
          <cell r="Q1919" t="str">
            <v>KE</v>
          </cell>
          <cell r="R1919" t="str">
            <v>CN</v>
          </cell>
          <cell r="S1919" t="str">
            <v>2. 4 TO 9 DAYS</v>
          </cell>
          <cell r="T1919" t="str">
            <v>RELEASED BUT IN YARD</v>
          </cell>
        </row>
        <row r="1920">
          <cell r="A1920" t="str">
            <v>MSKU9549851</v>
          </cell>
          <cell r="B1920">
            <v>40</v>
          </cell>
          <cell r="C1920">
            <v>44064</v>
          </cell>
          <cell r="D1920">
            <v>5</v>
          </cell>
          <cell r="E1920" t="str">
            <v>203988031</v>
          </cell>
          <cell r="F1920" t="str">
            <v>ICDN</v>
          </cell>
          <cell r="G1920" t="str">
            <v>A1C/70/04/3</v>
          </cell>
          <cell r="H1920" t="str">
            <v>2020</v>
          </cell>
          <cell r="I1920" t="str">
            <v>ICD</v>
          </cell>
          <cell r="J1920">
            <v>228401</v>
          </cell>
          <cell r="K1920" t="str">
            <v>ISUZU EAST AFRICA LIMITED</v>
          </cell>
          <cell r="L1920" t="str">
            <v>ACCELER GLOBAL LOGISTICS LIMITED</v>
          </cell>
          <cell r="M1920">
            <v>44064.419212962966</v>
          </cell>
          <cell r="N1920" t="str">
            <v>Pend</v>
          </cell>
          <cell r="O1920" t="str">
            <v>COMPONENTS FOR NEW ISUZU VEHICLES IN CKD PH II CONDITION  MODEL   FVZ3 4T  IGCE INV NO  KIGKE2007001  0033F   HS CODE  8704 22  ATTEND  DANIE L KILENGE   FRANCIS OHAGA   HENRY NJOROGE  TEL    254703013300  E-MAIL HENRY NJOROGE ISUZU CO KE  TRADE REGISTER NUMBER   P000608609Y    FR EIGHT PAYABLE AT NAIROBI  KENYA    MSKU9549851   16 CASES  CASE NO 18 19 31 34 35 43 62 64 71 72 75 77 78   81 82 83   MSKU1578909    11 CAS ES  CASE NO 28 37 38 39 84 87 89 90 91 92 96     INTRANSIT TO ICD EMBA KASI NAIROBI</v>
          </cell>
          <cell r="P1920" t="str">
            <v>C4</v>
          </cell>
          <cell r="Q1920" t="str">
            <v>KE</v>
          </cell>
          <cell r="R1920" t="str">
            <v>TH</v>
          </cell>
          <cell r="S1920" t="str">
            <v>2. 4 TO 9 DAYS</v>
          </cell>
          <cell r="T1920" t="str">
            <v>RELEASE PROCESS</v>
          </cell>
        </row>
        <row r="1921">
          <cell r="A1921" t="str">
            <v>TCKU7644156</v>
          </cell>
          <cell r="B1921">
            <v>40</v>
          </cell>
          <cell r="C1921">
            <v>44064</v>
          </cell>
          <cell r="D1921">
            <v>5</v>
          </cell>
          <cell r="E1921" t="str">
            <v>203929774</v>
          </cell>
          <cell r="F1921" t="str">
            <v>ICDN</v>
          </cell>
          <cell r="G1921" t="str">
            <v>M1A/42/01/2</v>
          </cell>
          <cell r="H1921" t="str">
            <v>2020</v>
          </cell>
          <cell r="I1921" t="str">
            <v>ICD</v>
          </cell>
          <cell r="J1921">
            <v>229214</v>
          </cell>
          <cell r="K1921" t="str">
            <v>MEGA ROAD TRANSPORT SERVICES LIMITED</v>
          </cell>
          <cell r="L1921" t="str">
            <v>KIMM FREIGHTERS K LIMITED</v>
          </cell>
          <cell r="M1921">
            <v>44067.541238425925</v>
          </cell>
          <cell r="N1921" t="str">
            <v>Pend</v>
          </cell>
          <cell r="O1921" t="str">
            <v>WALL UNITS  TEA TABLES  KIDS TRICYCLES   BABY STROLLERS  BABY BEDS BAB Y BICYCLES     IDF NO   E2007364294      GOODS IN TRANSIT TO ICD EMBAK ASI NAIROBI</v>
          </cell>
          <cell r="P1921" t="str">
            <v>C4</v>
          </cell>
          <cell r="Q1921" t="str">
            <v>KE</v>
          </cell>
          <cell r="R1921" t="str">
            <v>CN</v>
          </cell>
          <cell r="S1921" t="str">
            <v>2. 4 TO 9 DAYS</v>
          </cell>
          <cell r="T1921" t="str">
            <v>RELEASE PROCESS</v>
          </cell>
        </row>
        <row r="1922">
          <cell r="A1922" t="str">
            <v>SEGU3214140</v>
          </cell>
          <cell r="B1922">
            <v>20</v>
          </cell>
          <cell r="C1922">
            <v>44064</v>
          </cell>
          <cell r="D1922">
            <v>5</v>
          </cell>
          <cell r="E1922" t="str">
            <v>COSU6269249462</v>
          </cell>
          <cell r="F1922" t="str">
            <v>ICDN</v>
          </cell>
          <cell r="G1922" t="str">
            <v>A1B/27/04/1</v>
          </cell>
          <cell r="H1922">
            <v>0</v>
          </cell>
          <cell r="I1922">
            <v>0</v>
          </cell>
          <cell r="J1922">
            <v>0</v>
          </cell>
          <cell r="K1922" t="str">
            <v>Pend</v>
          </cell>
          <cell r="L1922" t="str">
            <v>Pend</v>
          </cell>
          <cell r="M1922" t="str">
            <v>Pend</v>
          </cell>
          <cell r="N1922" t="str">
            <v>Pend</v>
          </cell>
          <cell r="O1922" t="str">
            <v>READ FLAT ROLLED NON ALLOY  STEEL EGI COILS 21 76MT EGI SHEETS DC04  E16 E16    PHOSPHATED 0 60 X 600 X COIL   AS PER PROFORMA INVOICE NO  STI-200212-H04 DATED 200212      IDF NO E2002292623 AND  LC NO CCBIMPLC 286 20 TOTAL NUMBER OF COILS  6 COILS TOTAL NET WEIGHT   21 760 MT   TOTAL GROSS WEIGHT   22 000 MT  FREIGHT PREPAID PLACE OF DELIVERY PORT CLEARANCE</v>
          </cell>
          <cell r="P1922" t="str">
            <v>Pend</v>
          </cell>
          <cell r="Q1922" t="str">
            <v>KE</v>
          </cell>
          <cell r="R1922" t="str">
            <v>KR</v>
          </cell>
          <cell r="S1922" t="str">
            <v>2. 4 TO 9 DAYS</v>
          </cell>
          <cell r="T1922" t="str">
            <v>PENDING DECLARATION</v>
          </cell>
        </row>
        <row r="1923">
          <cell r="A1923" t="str">
            <v>TGBU5323059</v>
          </cell>
          <cell r="B1923">
            <v>40</v>
          </cell>
          <cell r="C1923">
            <v>44064</v>
          </cell>
          <cell r="D1923">
            <v>5</v>
          </cell>
          <cell r="E1923" t="str">
            <v>203994720</v>
          </cell>
          <cell r="F1923" t="str">
            <v>ICDN</v>
          </cell>
          <cell r="G1923" t="str">
            <v>Pend</v>
          </cell>
          <cell r="H1923" t="str">
            <v>2020</v>
          </cell>
          <cell r="I1923" t="str">
            <v>ICD</v>
          </cell>
          <cell r="J1923">
            <v>228223</v>
          </cell>
          <cell r="K1923" t="str">
            <v>SPIN KNIT LIMITED</v>
          </cell>
          <cell r="L1923" t="str">
            <v>UNITED CLEARING COMPANY LIMITED</v>
          </cell>
          <cell r="M1923">
            <v>44062.639907407407</v>
          </cell>
          <cell r="N1923">
            <v>44066.54378472222</v>
          </cell>
          <cell r="O1923" t="str">
            <v>ACRYLIC TOPS           RADIANZA BRAND - ACRYLIC TOPS          2 5D X BVH3S CN410          IDF NO  E2007359895          H S  CODE NO    5506  3000                    G W        40 420 40    KGS   N W        40 2 15 60    KGS             SHIPMENT FROM LAEM CHABANG PORT  THAILAND TO NAIROBI  KENYA VIA MOMBASA SEAPORT  KENYA            INLAND HAULAGE CHARGE FROM MOMBASA SEAPORT  KENYA   TO NAIROBI  KENYA WILL BE PAID BY APPLICANT   SPIN KNIT LIMITED     INTRANSIT TO ICD EMBAKASI NA IROBI</v>
          </cell>
          <cell r="P1923" t="str">
            <v>C4</v>
          </cell>
          <cell r="Q1923" t="str">
            <v>KE</v>
          </cell>
          <cell r="R1923" t="str">
            <v>TH</v>
          </cell>
          <cell r="S1923" t="str">
            <v>2. 4 TO 9 DAYS</v>
          </cell>
          <cell r="T1923" t="str">
            <v>RELEASED BUT IN YARD</v>
          </cell>
        </row>
        <row r="1924">
          <cell r="A1924" t="str">
            <v>FSCU8730200</v>
          </cell>
          <cell r="B1924">
            <v>40</v>
          </cell>
          <cell r="C1924">
            <v>44064</v>
          </cell>
          <cell r="D1924">
            <v>5</v>
          </cell>
          <cell r="E1924" t="str">
            <v>COSU6269447520</v>
          </cell>
          <cell r="F1924" t="str">
            <v>ICDN</v>
          </cell>
          <cell r="G1924" t="str">
            <v>M1A/56/03/2</v>
          </cell>
          <cell r="H1924" t="str">
            <v>2020</v>
          </cell>
          <cell r="I1924" t="str">
            <v>ICD</v>
          </cell>
          <cell r="J1924">
            <v>228929</v>
          </cell>
          <cell r="K1924" t="str">
            <v>MUKTABEN PREMJI KALYAN C/O PRAKRUTI TRAD</v>
          </cell>
          <cell r="L1924" t="str">
            <v>SPEEDEX LOGISTICS LIMITED</v>
          </cell>
          <cell r="M1924">
            <v>44067.907592592594</v>
          </cell>
          <cell r="N1924" t="str">
            <v>Pend</v>
          </cell>
          <cell r="O1924" t="str">
            <v>PTC MDF ONE SIDE NATURAL SAPELI  PLAIN MDF  MDF BOTH SIDES WHITE  WALNUT NEW WALNUT 2018    1220X2440X17MM  MDF BOTH SIDES COIMBRA   WHITE CHERRY NEW BEECH C 1220X2440X9MM    MDF ONE SIDE CHERRY BEECH C    WHITE SAPELI ZALZAK   WALNUT NEW COIMBRA 1220X2440X3MM    PVC EDGE BANDING 22X0 4MM  PLACE OF DELIVERY ICDE</v>
          </cell>
          <cell r="P1924" t="str">
            <v>C4</v>
          </cell>
          <cell r="Q1924" t="str">
            <v>KE</v>
          </cell>
          <cell r="R1924" t="str">
            <v>CN</v>
          </cell>
          <cell r="S1924" t="str">
            <v>2. 4 TO 9 DAYS</v>
          </cell>
          <cell r="T1924" t="str">
            <v>RELEASE PROCESS</v>
          </cell>
        </row>
        <row r="1925">
          <cell r="A1925" t="str">
            <v>TCLU8736716</v>
          </cell>
          <cell r="B1925">
            <v>40</v>
          </cell>
          <cell r="C1925">
            <v>44064</v>
          </cell>
          <cell r="D1925">
            <v>5</v>
          </cell>
          <cell r="E1925" t="str">
            <v>204035769</v>
          </cell>
          <cell r="F1925" t="str">
            <v>ICDN</v>
          </cell>
          <cell r="G1925" t="str">
            <v>SHED1</v>
          </cell>
          <cell r="H1925" t="str">
            <v>2020</v>
          </cell>
          <cell r="I1925" t="str">
            <v>ICD</v>
          </cell>
          <cell r="J1925">
            <v>226396</v>
          </cell>
          <cell r="K1925" t="str">
            <v>NEVAC GLOBAL SOLUTIONS LIMITED LIABILITY</v>
          </cell>
          <cell r="L1925" t="str">
            <v>DRENAL ENTERPRISES LIMITED</v>
          </cell>
          <cell r="M1925" t="str">
            <v>Pend</v>
          </cell>
          <cell r="N1925" t="str">
            <v>Pend</v>
          </cell>
          <cell r="O1925" t="str">
            <v>2X40 FCL CONTAINER     TOTAL  2950 PAKAGES     H S CODE  - 3105 90  BA TCH NO   ADS KZL 200601    H S CODE  - 3105 90  BATCH NO   ADS KZL 200 601    H S CODE  - 2805 12  BATCH NO   ADS CAL 200601    H S CODE  - 2 805 12  BATCH NO   ADS CAL 200601    H S CODE  - 3105 90  BATCH NO   A DS KGR 200601    H S CODE  - 3105 90  BATCH NO   ADS KGR 200601    INVOICE NO  GST EXP 002 2020-21 DT 20 07 2020    S BILL NO     4020468 DT     23 07 2020      14 DAY DETENTION AND DEMURRAGE FREE A T DESTINATION</v>
          </cell>
          <cell r="P1925" t="str">
            <v>C4</v>
          </cell>
          <cell r="Q1925" t="str">
            <v>KE</v>
          </cell>
          <cell r="R1925" t="str">
            <v>IN</v>
          </cell>
          <cell r="S1925" t="str">
            <v>2. 4 TO 9 DAYS</v>
          </cell>
          <cell r="T1925" t="str">
            <v>PENDING DPC</v>
          </cell>
        </row>
        <row r="1926">
          <cell r="A1926" t="str">
            <v>MRKU2958985</v>
          </cell>
          <cell r="B1926">
            <v>40</v>
          </cell>
          <cell r="C1926">
            <v>44064</v>
          </cell>
          <cell r="D1926">
            <v>5</v>
          </cell>
          <cell r="E1926" t="str">
            <v>LGWY08175</v>
          </cell>
          <cell r="F1926" t="str">
            <v>ICDN</v>
          </cell>
          <cell r="G1926" t="str">
            <v>A1D/36/03/1</v>
          </cell>
          <cell r="H1926" t="str">
            <v>2020</v>
          </cell>
          <cell r="I1926" t="str">
            <v>ICD</v>
          </cell>
          <cell r="J1926">
            <v>230006</v>
          </cell>
          <cell r="K1926" t="str">
            <v>OPALNET LIMITED</v>
          </cell>
          <cell r="L1926" t="str">
            <v>RISING FREIGHT LTD</v>
          </cell>
          <cell r="M1926" t="str">
            <v>Pend</v>
          </cell>
          <cell r="N1926" t="str">
            <v>Pend</v>
          </cell>
          <cell r="O1926" t="str">
            <v>LG BRAND WASHING MACHINE   FREIGHT PREPAID   SHIPPERS LOAD AND COUNT</v>
          </cell>
          <cell r="P1926" t="str">
            <v>W7</v>
          </cell>
          <cell r="Q1926" t="str">
            <v>KE</v>
          </cell>
          <cell r="R1926" t="str">
            <v>CN</v>
          </cell>
          <cell r="S1926" t="str">
            <v>2. 4 TO 9 DAYS</v>
          </cell>
          <cell r="T1926" t="str">
            <v>PENDING DPC</v>
          </cell>
        </row>
        <row r="1927">
          <cell r="A1927" t="str">
            <v>TCLU5051272</v>
          </cell>
          <cell r="B1927">
            <v>40</v>
          </cell>
          <cell r="C1927">
            <v>44064</v>
          </cell>
          <cell r="D1927">
            <v>5</v>
          </cell>
          <cell r="E1927" t="str">
            <v>203808432</v>
          </cell>
          <cell r="F1927" t="str">
            <v>ICDN</v>
          </cell>
          <cell r="G1927" t="str">
            <v>A1D/32/02/1</v>
          </cell>
          <cell r="H1927" t="str">
            <v>2020</v>
          </cell>
          <cell r="I1927" t="str">
            <v>ICD</v>
          </cell>
          <cell r="J1927">
            <v>228471</v>
          </cell>
          <cell r="K1927" t="str">
            <v>AGRICULTURE EQUIPMENT KENYA LIMITED</v>
          </cell>
          <cell r="L1927" t="str">
            <v>BLUEWAVE LOGISTICS SERVICES LIMITED</v>
          </cell>
          <cell r="M1927">
            <v>44064.885972222219</v>
          </cell>
          <cell r="N1927" t="str">
            <v>Pend</v>
          </cell>
          <cell r="O1927" t="str">
            <v>TCLU5051272 40 DRY 9 6 SHIPPER S SEAL  ML-MY035235 6  25 PACKAGE GROS S WEIGHT  20000 00 KGS MEASUREMENT  32 000 CBM       MARKS AND NUMBERS     HASU4729208 40 DRY 9 6 SHIPPER S SEAL  ML-MY035235 3  25 PAC KAGE GROSS WEIGHT  20000 00 KGS MEASUREMENT  32 000 CBM       MARKS AN D NUMBERS         MRKU4470881 40 DRY 9 6 SHIPPER S SEAL  ML-MY0352457  25 PACKAGE GROSS WEIGHT  20000 00 KGS MEASUREMENT  32 000 CBM      MARKS AND NUMBERS         MIEU2027616 40 DRY 9 6 SHIPPER S SEAL  ML- MY035244 8  25 PACKAGE GROSS WEIGHT  20000 00 KGS MEASUREMENT  32 000 CBM         ONE BREEDER HOUSE FOR    POULTRY SYSTEM    HS CODE  8436 2 900  MARKS AND NUMBERS         8196399 FREIGHT PREPAID      INTRANSITTO ICD EMBAKASI NAIROBI</v>
          </cell>
          <cell r="P1927" t="str">
            <v>C4</v>
          </cell>
          <cell r="Q1927" t="str">
            <v>KE</v>
          </cell>
          <cell r="R1927" t="str">
            <v>DE</v>
          </cell>
          <cell r="S1927" t="str">
            <v>2. 4 TO 9 DAYS</v>
          </cell>
          <cell r="T1927" t="str">
            <v>RELEASE PROCESS</v>
          </cell>
        </row>
        <row r="1928">
          <cell r="A1928" t="str">
            <v>OOLU9824301</v>
          </cell>
          <cell r="B1928">
            <v>40</v>
          </cell>
          <cell r="C1928">
            <v>44064</v>
          </cell>
          <cell r="D1928">
            <v>5</v>
          </cell>
          <cell r="E1928" t="str">
            <v>COSU6269612820</v>
          </cell>
          <cell r="F1928" t="str">
            <v>ICDN</v>
          </cell>
          <cell r="G1928" t="str">
            <v>M1A/84/02/1</v>
          </cell>
          <cell r="H1928" t="str">
            <v>2020</v>
          </cell>
          <cell r="I1928" t="str">
            <v>ICD</v>
          </cell>
          <cell r="J1928">
            <v>228009</v>
          </cell>
          <cell r="K1928" t="str">
            <v>KING S WEAR LIMITED</v>
          </cell>
          <cell r="L1928" t="str">
            <v>SPEEDEX LOGISTICS LIMITED</v>
          </cell>
          <cell r="M1928">
            <v>44062.807974537034</v>
          </cell>
          <cell r="N1928">
            <v>44068.717280092591</v>
          </cell>
          <cell r="O1928" t="str">
            <v>BACK PACK H S CODE 42021900 N W 9370KGS  21 DAYS FREE DND AT   DESTINATION PLACE OF DELIVERY ICDE</v>
          </cell>
          <cell r="P1928" t="str">
            <v>C4</v>
          </cell>
          <cell r="Q1928" t="str">
            <v>KE</v>
          </cell>
          <cell r="R1928" t="str">
            <v>CN</v>
          </cell>
          <cell r="S1928" t="str">
            <v>2. 4 TO 9 DAYS</v>
          </cell>
          <cell r="T1928" t="str">
            <v>RELEASED BUT IN YARD</v>
          </cell>
        </row>
        <row r="1929">
          <cell r="A1929" t="str">
            <v>MRKU6141416</v>
          </cell>
          <cell r="B1929">
            <v>40</v>
          </cell>
          <cell r="C1929">
            <v>44064</v>
          </cell>
          <cell r="D1929">
            <v>5</v>
          </cell>
          <cell r="E1929" t="str">
            <v>203136043</v>
          </cell>
          <cell r="F1929" t="str">
            <v>ICDN</v>
          </cell>
          <cell r="G1929" t="str">
            <v>A1D/26/03/1</v>
          </cell>
          <cell r="H1929" t="str">
            <v>2020</v>
          </cell>
          <cell r="I1929" t="str">
            <v>ICD</v>
          </cell>
          <cell r="J1929">
            <v>226141</v>
          </cell>
          <cell r="K1929" t="str">
            <v>GRAGAB AGENCIES COMPANY LIMITED</v>
          </cell>
          <cell r="L1929" t="str">
            <v>FASTLANE LOGISTICS SYSTEMS LIMITED</v>
          </cell>
          <cell r="M1929" t="str">
            <v>Pend</v>
          </cell>
          <cell r="N1929" t="str">
            <v>Pend</v>
          </cell>
          <cell r="O1929"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P1929" t="str">
            <v>C4</v>
          </cell>
          <cell r="Q1929" t="str">
            <v>KE</v>
          </cell>
          <cell r="R1929" t="str">
            <v>IN</v>
          </cell>
          <cell r="S1929" t="str">
            <v>2. 4 TO 9 DAYS</v>
          </cell>
          <cell r="T1929" t="str">
            <v>PENDING DPC</v>
          </cell>
        </row>
        <row r="1930">
          <cell r="A1930" t="str">
            <v>CSLU6149519</v>
          </cell>
          <cell r="B1930">
            <v>40</v>
          </cell>
          <cell r="C1930">
            <v>44064</v>
          </cell>
          <cell r="D1930">
            <v>5</v>
          </cell>
          <cell r="E1930" t="str">
            <v>COSU6269447520</v>
          </cell>
          <cell r="F1930" t="str">
            <v>ICDN</v>
          </cell>
          <cell r="G1930" t="str">
            <v>M2A/14/01/1</v>
          </cell>
          <cell r="H1930" t="str">
            <v>2020</v>
          </cell>
          <cell r="I1930" t="str">
            <v>ICD</v>
          </cell>
          <cell r="J1930">
            <v>228929</v>
          </cell>
          <cell r="K1930" t="str">
            <v>MUKTABEN PREMJI KALYAN C/O PRAKRUTI TRAD</v>
          </cell>
          <cell r="L1930" t="str">
            <v>SPEEDEX LOGISTICS LIMITED</v>
          </cell>
          <cell r="M1930">
            <v>44067.907592592594</v>
          </cell>
          <cell r="N1930" t="str">
            <v>Pend</v>
          </cell>
          <cell r="O1930" t="str">
            <v>PTC MDF ONE SIDE NATURAL SAPELI  PLAIN MDF  MDF BOTH SIDES WHITE  WALNUT NEW WALNUT 2018    1220X2440X17MM  MDF BOTH SIDES COIMBRA   WHITE CHERRY NEW BEECH C 1220X2440X9MM    MDF ONE SIDE CHERRY BEECH C    WHITE SAPELI ZALZAK   WALNUT NEW COIMBRA 1220X2440X3MM    PVC EDGE BANDING 22X0 4MM  PLACE OF DELIVERY ICDE</v>
          </cell>
          <cell r="P1930" t="str">
            <v>C4</v>
          </cell>
          <cell r="Q1930" t="str">
            <v>KE</v>
          </cell>
          <cell r="R1930" t="str">
            <v>CN</v>
          </cell>
          <cell r="S1930" t="str">
            <v>2. 4 TO 9 DAYS</v>
          </cell>
          <cell r="T1930" t="str">
            <v>RELEASE PROCESS</v>
          </cell>
        </row>
        <row r="1931">
          <cell r="A1931" t="str">
            <v>CSNU6571820</v>
          </cell>
          <cell r="B1931">
            <v>40</v>
          </cell>
          <cell r="C1931">
            <v>44064</v>
          </cell>
          <cell r="D1931">
            <v>5</v>
          </cell>
          <cell r="E1931" t="str">
            <v>COSU6269066100</v>
          </cell>
          <cell r="F1931" t="str">
            <v>ICDN</v>
          </cell>
          <cell r="G1931" t="str">
            <v>M2A/24/01/1</v>
          </cell>
          <cell r="H1931" t="str">
            <v>2020</v>
          </cell>
          <cell r="I1931" t="str">
            <v>ICD</v>
          </cell>
          <cell r="J1931">
            <v>228298</v>
          </cell>
          <cell r="K1931" t="str">
            <v>WAN XIN INVESTMENT LIMITED</v>
          </cell>
          <cell r="L1931" t="str">
            <v>SKYLUX LOGISTICS LIMITED</v>
          </cell>
          <cell r="M1931">
            <v>44063.63821759259</v>
          </cell>
          <cell r="N1931" t="str">
            <v>Pend</v>
          </cell>
          <cell r="O1931" t="str">
            <v>PVC RESIN SG5   FREIGHT PREPAID PLACE OF DELIVERY PORT CLEARANCE</v>
          </cell>
          <cell r="P1931" t="str">
            <v>C4</v>
          </cell>
          <cell r="Q1931" t="str">
            <v>KE</v>
          </cell>
          <cell r="R1931" t="str">
            <v>CN</v>
          </cell>
          <cell r="S1931" t="str">
            <v>2. 4 TO 9 DAYS</v>
          </cell>
          <cell r="T1931" t="str">
            <v>RELEASE PROCESS</v>
          </cell>
        </row>
        <row r="1932">
          <cell r="A1932" t="str">
            <v>CSNU6519077</v>
          </cell>
          <cell r="B1932">
            <v>40</v>
          </cell>
          <cell r="C1932">
            <v>44064</v>
          </cell>
          <cell r="D1932">
            <v>5</v>
          </cell>
          <cell r="E1932" t="str">
            <v>COSU6269066100</v>
          </cell>
          <cell r="F1932" t="str">
            <v>ICDN</v>
          </cell>
          <cell r="G1932" t="str">
            <v>A2D/16/06/2</v>
          </cell>
          <cell r="H1932" t="str">
            <v>2020</v>
          </cell>
          <cell r="I1932" t="str">
            <v>ICD</v>
          </cell>
          <cell r="J1932">
            <v>228298</v>
          </cell>
          <cell r="K1932" t="str">
            <v>WAN XIN INVESTMENT LIMITED</v>
          </cell>
          <cell r="L1932" t="str">
            <v>SKYLUX LOGISTICS LIMITED</v>
          </cell>
          <cell r="M1932">
            <v>44063.63821759259</v>
          </cell>
          <cell r="N1932" t="str">
            <v>Pend</v>
          </cell>
          <cell r="O1932" t="str">
            <v>PVC RESIN SG5   FREIGHT PREPAID PLACE OF DELIVERY PORT CLEARANCE</v>
          </cell>
          <cell r="P1932" t="str">
            <v>C4</v>
          </cell>
          <cell r="Q1932" t="str">
            <v>KE</v>
          </cell>
          <cell r="R1932" t="str">
            <v>CN</v>
          </cell>
          <cell r="S1932" t="str">
            <v>2. 4 TO 9 DAYS</v>
          </cell>
          <cell r="T1932" t="str">
            <v>RELEASE PROCESS</v>
          </cell>
        </row>
        <row r="1933">
          <cell r="A1933" t="str">
            <v>CBHU7073192</v>
          </cell>
          <cell r="B1933">
            <v>40</v>
          </cell>
          <cell r="C1933">
            <v>44064</v>
          </cell>
          <cell r="D1933">
            <v>5</v>
          </cell>
          <cell r="E1933" t="str">
            <v>COSU6269736580</v>
          </cell>
          <cell r="F1933" t="str">
            <v>ICDN</v>
          </cell>
          <cell r="G1933" t="str">
            <v>SHED1</v>
          </cell>
          <cell r="H1933" t="str">
            <v>2020</v>
          </cell>
          <cell r="I1933" t="str">
            <v>ICD</v>
          </cell>
          <cell r="J1933">
            <v>228249</v>
          </cell>
          <cell r="K1933" t="str">
            <v>LINYI TRADE CITY KENYA COMPANY LIMITED</v>
          </cell>
          <cell r="L1933" t="str">
            <v>SKYLUX LOGISTICS LIMITED</v>
          </cell>
          <cell r="M1933" t="str">
            <v>Pend</v>
          </cell>
          <cell r="N1933" t="str">
            <v>Pend</v>
          </cell>
          <cell r="O1933" t="str">
            <v>PORCELAIN GLOVES WELDING LEATHER GLOVES 14  HELMET PLACE OF DELIVERY PORT CLEARANCE</v>
          </cell>
          <cell r="P1933" t="str">
            <v>C4</v>
          </cell>
          <cell r="Q1933" t="str">
            <v>KE</v>
          </cell>
          <cell r="R1933" t="str">
            <v>CN</v>
          </cell>
          <cell r="S1933" t="str">
            <v>2. 4 TO 9 DAYS</v>
          </cell>
          <cell r="T1933" t="str">
            <v>PENDING DPC</v>
          </cell>
        </row>
        <row r="1934">
          <cell r="A1934" t="str">
            <v>OOLU8470440</v>
          </cell>
          <cell r="B1934">
            <v>40</v>
          </cell>
          <cell r="C1934">
            <v>44064</v>
          </cell>
          <cell r="D1934">
            <v>5</v>
          </cell>
          <cell r="E1934" t="str">
            <v>COSU6271094192</v>
          </cell>
          <cell r="F1934" t="str">
            <v>ICDN</v>
          </cell>
          <cell r="G1934" t="str">
            <v>A1C/20/06/1</v>
          </cell>
          <cell r="H1934" t="str">
            <v>2020</v>
          </cell>
          <cell r="I1934" t="str">
            <v>ICD</v>
          </cell>
          <cell r="J1934">
            <v>229438</v>
          </cell>
          <cell r="K1934" t="str">
            <v>UNITY SHIPPING AND FREIGHT COMPANY LIMIT</v>
          </cell>
          <cell r="L1934" t="str">
            <v>JOPUKA LOGISTIC LIMITED</v>
          </cell>
          <cell r="M1934">
            <v>44067.620196759257</v>
          </cell>
          <cell r="N1934" t="str">
            <v>Pend</v>
          </cell>
          <cell r="O1934" t="str">
            <v>MOTORCYCLE SPARE PARTS   SPEAKER   SONAR DECODER  PLACE OF DELIVERY PORT CLEARANCE</v>
          </cell>
          <cell r="P1934" t="str">
            <v>C4</v>
          </cell>
          <cell r="Q1934" t="str">
            <v>KE</v>
          </cell>
          <cell r="R1934" t="str">
            <v>CN</v>
          </cell>
          <cell r="S1934" t="str">
            <v>2. 4 TO 9 DAYS</v>
          </cell>
          <cell r="T1934" t="str">
            <v>RELEASE PROCESS</v>
          </cell>
        </row>
        <row r="1935">
          <cell r="A1935" t="str">
            <v>MRKU4069251</v>
          </cell>
          <cell r="B1935">
            <v>40</v>
          </cell>
          <cell r="C1935">
            <v>44065</v>
          </cell>
          <cell r="D1935">
            <v>4</v>
          </cell>
          <cell r="E1935" t="str">
            <v>LGWY08175</v>
          </cell>
          <cell r="F1935" t="str">
            <v>ICDN</v>
          </cell>
          <cell r="G1935" t="str">
            <v>A1D/66/06/3</v>
          </cell>
          <cell r="H1935" t="str">
            <v>2020</v>
          </cell>
          <cell r="I1935" t="str">
            <v>ICD</v>
          </cell>
          <cell r="J1935">
            <v>230006</v>
          </cell>
          <cell r="K1935" t="str">
            <v>OPALNET LIMITED</v>
          </cell>
          <cell r="L1935" t="str">
            <v>RISING FREIGHT LTD</v>
          </cell>
          <cell r="M1935" t="str">
            <v>Pend</v>
          </cell>
          <cell r="N1935" t="str">
            <v>Pend</v>
          </cell>
          <cell r="O1935" t="str">
            <v>LG BRAND WASHING MACHINE   FREIGHT PREPAID   SHIPPERS LOAD AND COUNT</v>
          </cell>
          <cell r="P1935" t="str">
            <v>W7</v>
          </cell>
          <cell r="Q1935" t="str">
            <v>KE</v>
          </cell>
          <cell r="R1935" t="str">
            <v>CN</v>
          </cell>
          <cell r="S1935" t="str">
            <v>2. 4 TO 9 DAYS</v>
          </cell>
          <cell r="T1935" t="str">
            <v>PENDING DPC</v>
          </cell>
        </row>
        <row r="1936">
          <cell r="A1936" t="str">
            <v>GESU6559515</v>
          </cell>
          <cell r="B1936">
            <v>40</v>
          </cell>
          <cell r="C1936">
            <v>44065</v>
          </cell>
          <cell r="D1936">
            <v>4</v>
          </cell>
          <cell r="E1936" t="str">
            <v>LGWY59158</v>
          </cell>
          <cell r="F1936" t="str">
            <v>ICDN</v>
          </cell>
          <cell r="G1936" t="str">
            <v>A1D/66/05/3</v>
          </cell>
          <cell r="H1936" t="str">
            <v>2020</v>
          </cell>
          <cell r="I1936" t="str">
            <v>ICD</v>
          </cell>
          <cell r="J1936">
            <v>228485</v>
          </cell>
          <cell r="K1936" t="str">
            <v>OPALNET LIMITED</v>
          </cell>
          <cell r="L1936" t="str">
            <v>RISING FREIGHT LTD</v>
          </cell>
          <cell r="M1936">
            <v>44068.436712962961</v>
          </cell>
          <cell r="N1936" t="str">
            <v>Pend</v>
          </cell>
          <cell r="O1936" t="str">
            <v>LG BRAND REFRIGERATOR   FREIGHT PREPAID   SHIPPERS LOAD AND COUNT</v>
          </cell>
          <cell r="P1936" t="str">
            <v>W7</v>
          </cell>
          <cell r="Q1936" t="str">
            <v>KE</v>
          </cell>
          <cell r="R1936" t="str">
            <v>CN</v>
          </cell>
          <cell r="S1936" t="str">
            <v>2. 4 TO 9 DAYS</v>
          </cell>
          <cell r="T1936" t="str">
            <v>RELEASE PROCESS</v>
          </cell>
        </row>
        <row r="1937">
          <cell r="A1937" t="str">
            <v>OOCU7546252</v>
          </cell>
          <cell r="B1937">
            <v>40</v>
          </cell>
          <cell r="C1937">
            <v>44065</v>
          </cell>
          <cell r="D1937">
            <v>4</v>
          </cell>
          <cell r="E1937" t="str">
            <v>COSU6270847290</v>
          </cell>
          <cell r="F1937" t="str">
            <v>ICDN</v>
          </cell>
          <cell r="G1937" t="str">
            <v>TEMP</v>
          </cell>
          <cell r="H1937" t="str">
            <v>2020</v>
          </cell>
          <cell r="I1937" t="str">
            <v>ICD</v>
          </cell>
          <cell r="J1937">
            <v>229226</v>
          </cell>
          <cell r="K1937" t="str">
            <v>BUSH FURNITURES C/O JOHN MAINA NDUATI</v>
          </cell>
          <cell r="L1937" t="str">
            <v>BIG WAYS LIMITED</v>
          </cell>
          <cell r="M1937">
            <v>44067.480046296296</v>
          </cell>
          <cell r="N1937" t="str">
            <v>Pend</v>
          </cell>
          <cell r="O1937" t="str">
            <v>FURNISHING   MATERIAL HS 600192 FRILLS HS 580421        TEL 0711260345  EMAIL MAINAJOHN124 GMAIL COM   PIN+A003267279F      TEL 0711260345  EMAIL MAINAJOHN124 GMAIL COM   PIN+A003267279F PLACE OF DELIVERY ICDE</v>
          </cell>
          <cell r="P1937" t="str">
            <v>C4</v>
          </cell>
          <cell r="Q1937" t="str">
            <v>KE</v>
          </cell>
          <cell r="R1937" t="str">
            <v>CN</v>
          </cell>
          <cell r="S1937" t="str">
            <v>2. 4 TO 9 DAYS</v>
          </cell>
          <cell r="T1937" t="str">
            <v>RELEASE PROCESS</v>
          </cell>
        </row>
        <row r="1938">
          <cell r="A1938" t="str">
            <v>PONU1944171</v>
          </cell>
          <cell r="B1938">
            <v>40</v>
          </cell>
          <cell r="C1938">
            <v>44065</v>
          </cell>
          <cell r="D1938">
            <v>4</v>
          </cell>
          <cell r="E1938" t="str">
            <v>203660731</v>
          </cell>
          <cell r="F1938" t="str">
            <v>ICDN</v>
          </cell>
          <cell r="G1938" t="str">
            <v>A1D/58/06/2</v>
          </cell>
          <cell r="H1938" t="str">
            <v>2020</v>
          </cell>
          <cell r="I1938" t="str">
            <v>ICD</v>
          </cell>
          <cell r="J1938">
            <v>228073</v>
          </cell>
          <cell r="K1938" t="str">
            <v>SANA INDUSTRIES COMPANY LIMITED</v>
          </cell>
          <cell r="L1938" t="str">
            <v>CARGODECK EA LIMITED</v>
          </cell>
          <cell r="M1938">
            <v>44062.657905092594</v>
          </cell>
          <cell r="N1938" t="str">
            <v>Pend</v>
          </cell>
          <cell r="O1938" t="str">
            <v>SYNTHETIC FIBER TOW    I D F NO   E2007359068  HS CODE   5501 90-0000 INTRANSIT TO ICD EMBAKASI NAIROBI</v>
          </cell>
          <cell r="P1938" t="str">
            <v>C4</v>
          </cell>
          <cell r="Q1938" t="str">
            <v>KE</v>
          </cell>
          <cell r="R1938" t="str">
            <v>KR</v>
          </cell>
          <cell r="S1938" t="str">
            <v>2. 4 TO 9 DAYS</v>
          </cell>
          <cell r="T1938" t="str">
            <v>RELEASE PROCESS</v>
          </cell>
        </row>
        <row r="1939">
          <cell r="A1939" t="str">
            <v>MRKU6126561</v>
          </cell>
          <cell r="B1939">
            <v>40</v>
          </cell>
          <cell r="C1939">
            <v>44065</v>
          </cell>
          <cell r="D1939">
            <v>4</v>
          </cell>
          <cell r="E1939" t="str">
            <v>204115563</v>
          </cell>
          <cell r="F1939" t="str">
            <v>ICDN</v>
          </cell>
          <cell r="G1939" t="str">
            <v>A1D/40/02/2</v>
          </cell>
          <cell r="H1939" t="str">
            <v>2020</v>
          </cell>
          <cell r="I1939" t="str">
            <v>ICD</v>
          </cell>
          <cell r="J1939">
            <v>228372</v>
          </cell>
          <cell r="K1939" t="str">
            <v>AUTOXPRESS LIMITED</v>
          </cell>
          <cell r="L1939" t="str">
            <v>GENERAL CARGO SERVICES LTD</v>
          </cell>
          <cell r="M1939">
            <v>44063.637812499997</v>
          </cell>
          <cell r="N1939" t="str">
            <v>Pend</v>
          </cell>
          <cell r="O1939" t="str">
            <v>1 X 40 HC CONTAINERS  1 171 PCS OF NEW PNEUMATIC ACHILLES BRAND TYRES IDF NUMBER E2006349795   H S CODE   4011 10 00  IN TRANSIT IS ARRANGE D BY MERCHANT FOR ACCOUNT AND RISK OF MERCHANT</v>
          </cell>
          <cell r="P1939" t="str">
            <v>C4</v>
          </cell>
          <cell r="Q1939" t="str">
            <v>KE</v>
          </cell>
          <cell r="R1939" t="str">
            <v>AE</v>
          </cell>
          <cell r="S1939" t="str">
            <v>2. 4 TO 9 DAYS</v>
          </cell>
          <cell r="T1939" t="str">
            <v>RELEASE PROCESS</v>
          </cell>
        </row>
        <row r="1940">
          <cell r="A1940" t="str">
            <v>PONU1888735</v>
          </cell>
          <cell r="B1940">
            <v>40</v>
          </cell>
          <cell r="C1940">
            <v>44065</v>
          </cell>
          <cell r="D1940">
            <v>4</v>
          </cell>
          <cell r="E1940" t="str">
            <v>204013191</v>
          </cell>
          <cell r="F1940" t="str">
            <v>ICDN</v>
          </cell>
          <cell r="G1940" t="str">
            <v>A1D/40/02/3</v>
          </cell>
          <cell r="H1940" t="str">
            <v>2020</v>
          </cell>
          <cell r="I1940" t="str">
            <v>ICD</v>
          </cell>
          <cell r="J1940">
            <v>228281</v>
          </cell>
          <cell r="K1940" t="str">
            <v>PYRAMID PACKAGING LTD</v>
          </cell>
          <cell r="L1940" t="str">
            <v>INDUS LOGISTICS LIMITED</v>
          </cell>
          <cell r="M1940">
            <v>44063.697418981479</v>
          </cell>
          <cell r="N1940" t="str">
            <v>Pend</v>
          </cell>
          <cell r="O1940" t="str">
            <v>1X40  CONTAINER   11624984 EM REFERENCE  PBE31743 SKE143665  990 BAGS OF 25KG LOADED ON PALLETS IN 1X40  CONTAINER S  CONTAINERS  24 75 MT E XXONMOBIL ENABLE 2705 MC PLASTIC RAW  MATERIAL  SKE143665  H S  CODE 3901 10 92  IDF NO  E2007357353  PLACE OF DELIVERY  ICD NAIROBI  CONTA INERS IN TRANSIT TO ICD NAIROBI  ON CONSIGNEE S ARRANGEMENT  RISK ANDACCOUNT       APPLICABLE FREE TIME 14 DAYS COMBINED DETENTION   DEMURR AGE  AT  PORT OF DISCHARGE   PLACE OF DELIVERY   FREIGHT PREPAID FINAL DESTINATION IS ICD  NAIROBI  INLAND HAULAGE FROM  MOMBASA  TO I CD NAIROBI IS AT  BUYER S ACCOUNT     SHIPPER S LOAD  STOWED  COUNT A ND  SEALED</v>
          </cell>
          <cell r="P1940" t="str">
            <v>C4</v>
          </cell>
          <cell r="Q1940" t="str">
            <v>KE</v>
          </cell>
          <cell r="R1940" t="str">
            <v>BE</v>
          </cell>
          <cell r="S1940" t="str">
            <v>2. 4 TO 9 DAYS</v>
          </cell>
          <cell r="T1940" t="str">
            <v>RELEASE PROCESS</v>
          </cell>
        </row>
        <row r="1941">
          <cell r="A1941" t="str">
            <v>MAGU2204055</v>
          </cell>
          <cell r="B1941">
            <v>20</v>
          </cell>
          <cell r="C1941">
            <v>44065</v>
          </cell>
          <cell r="D1941">
            <v>4</v>
          </cell>
          <cell r="E1941" t="str">
            <v>143076639100</v>
          </cell>
          <cell r="F1941" t="str">
            <v>ICDN</v>
          </cell>
          <cell r="G1941" t="str">
            <v>M0A/53/02/2</v>
          </cell>
          <cell r="H1941" t="str">
            <v>2020</v>
          </cell>
          <cell r="I1941" t="str">
            <v>ICD</v>
          </cell>
          <cell r="J1941">
            <v>227649</v>
          </cell>
          <cell r="K1941" t="str">
            <v>SUNCULTURE KENYA LIMITED</v>
          </cell>
          <cell r="L1941" t="str">
            <v>UNION GREEN LOGISTICS LIMITED</v>
          </cell>
          <cell r="M1941">
            <v>44062.592974537038</v>
          </cell>
          <cell r="N1941" t="str">
            <v>Pend</v>
          </cell>
          <cell r="O1941" t="str">
            <v>WATER PUMPSWATER PUMPS AND SPARE PARTS TEL 0532-80668799 FAX 0532-8066 8796  JOSHUA MEROKA  ACCOUNTS SUNCULTURE COM   EMAIL   CS GLOBEFLIGHT  CO KE   TEL   254729341277N M WATER PUMPS WATER PUMPS AND SPARE PARTS  TEL 0532-80668799  FAX 0532-80668796   JOSHUA MEROKA   ACCOUNTS SUNCULTURE COM    EMAIL   CS GLOBEFLIGHT CO KE    TEL   254729341277</v>
          </cell>
          <cell r="P1941" t="str">
            <v>C4</v>
          </cell>
          <cell r="Q1941" t="str">
            <v>KE</v>
          </cell>
          <cell r="R1941" t="str">
            <v>CN</v>
          </cell>
          <cell r="S1941" t="str">
            <v>2. 4 TO 9 DAYS</v>
          </cell>
          <cell r="T1941" t="str">
            <v>RELEASE PROCESS</v>
          </cell>
        </row>
        <row r="1942">
          <cell r="A1942" t="str">
            <v>UETU5750490</v>
          </cell>
          <cell r="B1942">
            <v>40</v>
          </cell>
          <cell r="C1942">
            <v>44065</v>
          </cell>
          <cell r="D1942">
            <v>4</v>
          </cell>
          <cell r="E1942" t="str">
            <v>COSU6269447520</v>
          </cell>
          <cell r="F1942" t="str">
            <v>ICDN</v>
          </cell>
          <cell r="G1942" t="str">
            <v>A2C/28/03/1</v>
          </cell>
          <cell r="H1942" t="str">
            <v>2020</v>
          </cell>
          <cell r="I1942" t="str">
            <v>ICD</v>
          </cell>
          <cell r="J1942">
            <v>228929</v>
          </cell>
          <cell r="K1942" t="str">
            <v>MUKTABEN PREMJI KALYAN C/O PRAKRUTI TRAD</v>
          </cell>
          <cell r="L1942" t="str">
            <v>SPEEDEX LOGISTICS LIMITED</v>
          </cell>
          <cell r="M1942">
            <v>44067.907592592594</v>
          </cell>
          <cell r="N1942" t="str">
            <v>Pend</v>
          </cell>
          <cell r="O1942" t="str">
            <v>PTC MDF ONE SIDE NATURAL SAPELI  PLAIN MDF  MDF BOTH SIDES WHITE  WALNUT NEW WALNUT 2018    1220X2440X17MM  MDF BOTH SIDES COIMBRA   WHITE CHERRY NEW BEECH C 1220X2440X9MM    MDF ONE SIDE CHERRY BEECH C    WHITE SAPELI ZALZAK   WALNUT NEW COIMBRA 1220X2440X3MM    PVC EDGE BANDING 22X0 4MM  PLACE OF DELIVERY ICDE</v>
          </cell>
          <cell r="P1942" t="str">
            <v>C4</v>
          </cell>
          <cell r="Q1942" t="str">
            <v>KE</v>
          </cell>
          <cell r="R1942" t="str">
            <v>CN</v>
          </cell>
          <cell r="S1942" t="str">
            <v>2. 4 TO 9 DAYS</v>
          </cell>
          <cell r="T1942" t="str">
            <v>RELEASE PROCESS</v>
          </cell>
        </row>
        <row r="1943">
          <cell r="A1943" t="str">
            <v>SUDU6880520</v>
          </cell>
          <cell r="B1943">
            <v>40</v>
          </cell>
          <cell r="C1943">
            <v>44065</v>
          </cell>
          <cell r="D1943">
            <v>4</v>
          </cell>
          <cell r="E1943" t="str">
            <v>203614141</v>
          </cell>
          <cell r="F1943" t="str">
            <v>ICDN</v>
          </cell>
          <cell r="G1943" t="str">
            <v>A2C/28/05/2</v>
          </cell>
          <cell r="H1943" t="str">
            <v>2020</v>
          </cell>
          <cell r="I1943" t="str">
            <v>ICD</v>
          </cell>
          <cell r="J1943">
            <v>229320</v>
          </cell>
          <cell r="K1943" t="str">
            <v>SLIPWAY ENTERPRISES LIMITED</v>
          </cell>
          <cell r="L1943" t="str">
            <v>GLINTER LOGISTICS LIMITED</v>
          </cell>
          <cell r="M1943" t="str">
            <v>Pend</v>
          </cell>
          <cell r="N1943" t="str">
            <v>Pend</v>
          </cell>
          <cell r="O1943" t="str">
            <v>1 CONTAINER USED AUTOMOTIVE PARTS  AS-IS CONDITION       HS CODE 8407  34      INTRANSIT TO ICD EMBAKASI NAIROBI</v>
          </cell>
          <cell r="P1943" t="str">
            <v>C4</v>
          </cell>
          <cell r="Q1943" t="str">
            <v>KE</v>
          </cell>
          <cell r="R1943" t="str">
            <v>JP</v>
          </cell>
          <cell r="S1943" t="str">
            <v>2. 4 TO 9 DAYS</v>
          </cell>
          <cell r="T1943" t="str">
            <v>PENDING DPC</v>
          </cell>
        </row>
        <row r="1944">
          <cell r="A1944" t="str">
            <v>CSNU6223531</v>
          </cell>
          <cell r="B1944">
            <v>40</v>
          </cell>
          <cell r="C1944">
            <v>44065</v>
          </cell>
          <cell r="D1944">
            <v>4</v>
          </cell>
          <cell r="E1944" t="str">
            <v>COSU6270172190</v>
          </cell>
          <cell r="F1944" t="str">
            <v>ICDN</v>
          </cell>
          <cell r="G1944" t="str">
            <v>M0A/66/03/2</v>
          </cell>
          <cell r="H1944" t="str">
            <v>2020</v>
          </cell>
          <cell r="I1944" t="str">
            <v>ICD</v>
          </cell>
          <cell r="J1944">
            <v>225222</v>
          </cell>
          <cell r="K1944" t="str">
            <v>CROWN SOLUTIONS LIMITED</v>
          </cell>
          <cell r="L1944" t="str">
            <v>INDUS LOGISTICS LIMITED</v>
          </cell>
          <cell r="M1944">
            <v>44050.832407407404</v>
          </cell>
          <cell r="N1944" t="str">
            <v>Pend</v>
          </cell>
          <cell r="O1944" t="str">
            <v>TWO CRANK HOSPITAL BED   21 DAYS FREE DETENTION   AT DESTINATION  REF NO  SHU 1447185   PLACE OF DELIVERY PORT CLEARANCE</v>
          </cell>
          <cell r="P1944" t="str">
            <v>C4</v>
          </cell>
          <cell r="Q1944" t="str">
            <v>KE</v>
          </cell>
          <cell r="R1944" t="str">
            <v>CN</v>
          </cell>
          <cell r="S1944" t="str">
            <v>2. 4 TO 9 DAYS</v>
          </cell>
          <cell r="T1944" t="str">
            <v>RELEASE PROCESS</v>
          </cell>
        </row>
        <row r="1945">
          <cell r="A1945" t="str">
            <v>CAIU4618771</v>
          </cell>
          <cell r="B1945">
            <v>40</v>
          </cell>
          <cell r="C1945">
            <v>44065</v>
          </cell>
          <cell r="D1945">
            <v>4</v>
          </cell>
          <cell r="E1945" t="str">
            <v>608021397</v>
          </cell>
          <cell r="F1945" t="str">
            <v>ICDN</v>
          </cell>
          <cell r="G1945" t="str">
            <v>A1D/66/04/2</v>
          </cell>
          <cell r="H1945" t="str">
            <v>2020</v>
          </cell>
          <cell r="I1945" t="str">
            <v>ICD</v>
          </cell>
          <cell r="J1945">
            <v>228283</v>
          </cell>
          <cell r="K1945" t="str">
            <v>ISUZU EAST AFRICA LIMITED</v>
          </cell>
          <cell r="L1945" t="str">
            <v>ACCELER GLOBAL LOGISTICS LIMITED</v>
          </cell>
          <cell r="M1945">
            <v>44064.657326388886</v>
          </cell>
          <cell r="N1945" t="str">
            <v>Pend</v>
          </cell>
          <cell r="O1945" t="str">
            <v>ISUZU VEHICLES IN CKD PH II   CONDITION   MODEL   FVZ   HS CODE  8704  23          ATTN  DANIEL KILENGE    FRANCIS OHAGA HENRY NJOROGE   TRAD E REGISTER NUMBER  P000608609Y       INTRANSIT TO ICD EMBAKASI NAIROBI</v>
          </cell>
          <cell r="P1945" t="str">
            <v>W7</v>
          </cell>
          <cell r="Q1945" t="str">
            <v>KE</v>
          </cell>
          <cell r="R1945" t="str">
            <v>JP</v>
          </cell>
          <cell r="S1945" t="str">
            <v>2. 4 TO 9 DAYS</v>
          </cell>
          <cell r="T1945" t="str">
            <v>RELEASE PROCESS</v>
          </cell>
        </row>
        <row r="1946">
          <cell r="A1946" t="str">
            <v>MRSU3196697</v>
          </cell>
          <cell r="B1946">
            <v>40</v>
          </cell>
          <cell r="C1946">
            <v>44065</v>
          </cell>
          <cell r="D1946">
            <v>4</v>
          </cell>
          <cell r="E1946" t="str">
            <v>608021396</v>
          </cell>
          <cell r="F1946" t="str">
            <v>ICDN</v>
          </cell>
          <cell r="G1946" t="str">
            <v>A1D/66/05/2</v>
          </cell>
          <cell r="H1946" t="str">
            <v>2020</v>
          </cell>
          <cell r="I1946" t="str">
            <v>ICD</v>
          </cell>
          <cell r="J1946">
            <v>228502</v>
          </cell>
          <cell r="K1946" t="str">
            <v>ISUZU EAST AFRICA LIMITED</v>
          </cell>
          <cell r="L1946" t="str">
            <v>ACCELER GLOBAL LOGISTICS LIMITED</v>
          </cell>
          <cell r="M1946">
            <v>44068.488368055558</v>
          </cell>
          <cell r="N1946" t="str">
            <v>Pend</v>
          </cell>
          <cell r="O1946" t="str">
            <v>ISUZU VEHICLES IN CKD PH II   CONDITION   MODEL   NQR   HS CODE  8706  00          ATTN  DANIEL KILENGE    FRANCIS OHAGA HENRY NJOROGE   TRAD E REGISTER NUMBER  P000608609Y         INTRANSIT TO ICD EMBAKASI NAIRO BI</v>
          </cell>
          <cell r="P1946" t="str">
            <v>W7</v>
          </cell>
          <cell r="Q1946" t="str">
            <v>KE</v>
          </cell>
          <cell r="R1946" t="str">
            <v>JP</v>
          </cell>
          <cell r="S1946" t="str">
            <v>2. 4 TO 9 DAYS</v>
          </cell>
          <cell r="T1946" t="str">
            <v>RELEASE PROCESS</v>
          </cell>
        </row>
        <row r="1947">
          <cell r="A1947" t="str">
            <v>TLLU5043130</v>
          </cell>
          <cell r="B1947">
            <v>40</v>
          </cell>
          <cell r="C1947">
            <v>44065</v>
          </cell>
          <cell r="D1947">
            <v>4</v>
          </cell>
          <cell r="E1947" t="str">
            <v>203736341</v>
          </cell>
          <cell r="F1947" t="str">
            <v>ICDN</v>
          </cell>
          <cell r="G1947" t="str">
            <v>A1D/54/02/3</v>
          </cell>
          <cell r="H1947" t="str">
            <v>2020</v>
          </cell>
          <cell r="I1947" t="str">
            <v>ICD</v>
          </cell>
          <cell r="J1947">
            <v>228393</v>
          </cell>
          <cell r="K1947" t="str">
            <v>DI LORENZO LIMITED</v>
          </cell>
          <cell r="L1947" t="str">
            <v>TRANSNET FREIGHT INTERNATIONAL LIMITED</v>
          </cell>
          <cell r="M1947">
            <v>44063.614837962959</v>
          </cell>
          <cell r="N1947">
            <v>44068.67328703704</v>
          </cell>
          <cell r="O1947" t="str">
            <v>HIGH QUALITY SYNTHETIC FIBERS PP TA  IDF NO    E2006346740  HS CODE 5501 40 0000    INTRANSIT TO ICD EMBAKASI NAIROBI</v>
          </cell>
          <cell r="P1947" t="str">
            <v>C4</v>
          </cell>
          <cell r="Q1947" t="str">
            <v>KE</v>
          </cell>
          <cell r="R1947" t="str">
            <v>KR</v>
          </cell>
          <cell r="S1947" t="str">
            <v>2. 4 TO 9 DAYS</v>
          </cell>
          <cell r="T1947" t="str">
            <v>RELEASED BUT IN YARD</v>
          </cell>
        </row>
        <row r="1948">
          <cell r="A1948" t="str">
            <v>MSKU8419107</v>
          </cell>
          <cell r="B1948">
            <v>40</v>
          </cell>
          <cell r="C1948">
            <v>44065</v>
          </cell>
          <cell r="D1948">
            <v>4</v>
          </cell>
          <cell r="E1948" t="str">
            <v>239999849</v>
          </cell>
          <cell r="F1948" t="str">
            <v>ICDN</v>
          </cell>
          <cell r="G1948" t="str">
            <v>A1C/14/05/2</v>
          </cell>
          <cell r="H1948" t="str">
            <v>2020</v>
          </cell>
          <cell r="I1948" t="str">
            <v>ICD</v>
          </cell>
          <cell r="J1948">
            <v>229892</v>
          </cell>
          <cell r="K1948" t="str">
            <v>TETRA PAK LIMITED</v>
          </cell>
          <cell r="L1948" t="str">
            <v>UNITED CLEARING COMPANY LIMITED</v>
          </cell>
          <cell r="M1948" t="str">
            <v>Pend</v>
          </cell>
          <cell r="N1948" t="str">
            <v>Pend</v>
          </cell>
          <cell r="O1948" t="str">
            <v>CONVEYOR SYSTEM PO 920229009  FILLING MACHINE TETRA PAK A1 FOR TCA INTRANSIT TO ICD EMBAKASI NAIROBI</v>
          </cell>
          <cell r="P1948" t="str">
            <v>C4</v>
          </cell>
          <cell r="Q1948" t="str">
            <v>KE</v>
          </cell>
          <cell r="R1948" t="str">
            <v>CH</v>
          </cell>
          <cell r="S1948" t="str">
            <v>2. 4 TO 9 DAYS</v>
          </cell>
          <cell r="T1948" t="str">
            <v>PENDING DPC</v>
          </cell>
        </row>
        <row r="1949">
          <cell r="A1949" t="str">
            <v>TCNU3189444</v>
          </cell>
          <cell r="B1949">
            <v>40</v>
          </cell>
          <cell r="C1949">
            <v>44065</v>
          </cell>
          <cell r="D1949">
            <v>4</v>
          </cell>
          <cell r="E1949" t="str">
            <v>203530282</v>
          </cell>
          <cell r="F1949" t="str">
            <v>ICDN</v>
          </cell>
          <cell r="G1949" t="str">
            <v>A1C/06/02/2</v>
          </cell>
          <cell r="H1949" t="str">
            <v>2020</v>
          </cell>
          <cell r="I1949" t="str">
            <v>ICD</v>
          </cell>
          <cell r="J1949">
            <v>225622</v>
          </cell>
          <cell r="K1949" t="str">
            <v>ROYAL CONVERTERS LIMITED</v>
          </cell>
          <cell r="L1949" t="str">
            <v>STARWAY INTERNATIONAL FREIGHT AND FORWAR</v>
          </cell>
          <cell r="M1949">
            <v>44054.590324074074</v>
          </cell>
          <cell r="N1949">
            <v>44055.631469907406</v>
          </cell>
          <cell r="O1949" t="str">
            <v>TOILET TISSUE ECONOMY  INVOICE REFERENCE  X0535 20 CUSTOMER REF IPI109  20 IDF  E2005327358  NUMBER OF BUNDLES 120  NUMBER OF ROLLS 120  NET WEIGHT 85 387 TONS  GROSS WEIGHT 85 387 TONS  HS CODE  480300    INTRA NSIT TO ICD EMBAKASI NAIROBI</v>
          </cell>
          <cell r="P1949" t="str">
            <v>C4</v>
          </cell>
          <cell r="Q1949" t="str">
            <v>KE</v>
          </cell>
          <cell r="R1949" t="str">
            <v>EG</v>
          </cell>
          <cell r="S1949" t="str">
            <v>2. 4 TO 9 DAYS</v>
          </cell>
          <cell r="T1949" t="str">
            <v>RELEASED BUT IN YARD</v>
          </cell>
        </row>
        <row r="1950">
          <cell r="A1950" t="str">
            <v>TGHU0966500</v>
          </cell>
          <cell r="B1950">
            <v>20</v>
          </cell>
          <cell r="C1950">
            <v>44065</v>
          </cell>
          <cell r="D1950">
            <v>4</v>
          </cell>
          <cell r="E1950" t="str">
            <v>203930392</v>
          </cell>
          <cell r="F1950" t="str">
            <v>ICDN</v>
          </cell>
          <cell r="G1950" t="str">
            <v>A1B/09/03/2</v>
          </cell>
          <cell r="H1950" t="str">
            <v>2020</v>
          </cell>
          <cell r="I1950" t="str">
            <v>ICD</v>
          </cell>
          <cell r="J1950">
            <v>228189</v>
          </cell>
          <cell r="K1950" t="str">
            <v>PZ CUSSONS EAST AFRICA LIMITED</v>
          </cell>
          <cell r="L1950" t="str">
            <v>SUPERSONIC FREIGHTERS K LIMITED</v>
          </cell>
          <cell r="M1950">
            <v>44063.576192129629</v>
          </cell>
          <cell r="N1950">
            <v>44068.77380787037</v>
          </cell>
          <cell r="O1950" t="str">
            <v>SODIUM LAURETH SULPHATE 70  WW ACTIVE 2E   PFI NO MPF00003967  IDF NO  E2006347993  PZ CUSSONS PO NO 4500249712  NET WEIGHT 19380 KGS    INT RANSIT TO ICD EMBAKASI NAIROBI</v>
          </cell>
          <cell r="P1950" t="str">
            <v>C4</v>
          </cell>
          <cell r="Q1950" t="str">
            <v>KE</v>
          </cell>
          <cell r="R1950" t="str">
            <v>SG</v>
          </cell>
          <cell r="S1950" t="str">
            <v>2. 4 TO 9 DAYS</v>
          </cell>
          <cell r="T1950" t="str">
            <v>RELEASED BUT IN YARD</v>
          </cell>
        </row>
        <row r="1951">
          <cell r="A1951" t="str">
            <v>CSNU1921817</v>
          </cell>
          <cell r="B1951">
            <v>20</v>
          </cell>
          <cell r="C1951">
            <v>44065</v>
          </cell>
          <cell r="D1951">
            <v>4</v>
          </cell>
          <cell r="E1951" t="str">
            <v>COSU6267838220W</v>
          </cell>
          <cell r="F1951" t="str">
            <v>ICDN</v>
          </cell>
          <cell r="G1951" t="str">
            <v>A1B/37/04/1</v>
          </cell>
          <cell r="H1951" t="str">
            <v>2020</v>
          </cell>
          <cell r="I1951" t="str">
            <v>ICD</v>
          </cell>
          <cell r="J1951">
            <v>229416</v>
          </cell>
          <cell r="K1951" t="str">
            <v>UNILEVER KENYA LIMITED</v>
          </cell>
          <cell r="L1951" t="str">
            <v>CONVENTIONAL CARGO CONVEYORS LIMITED</v>
          </cell>
          <cell r="M1951">
            <v>44068.611319444448</v>
          </cell>
          <cell r="N1951" t="str">
            <v>Pend</v>
          </cell>
          <cell r="O1951" t="str">
            <v>MONOSODIUM GLUTAMATE  PO NO  4518247470  CONSIGNEE REF NO  4518248318     CHARLES GITHUI UNILEVER COM   MOBILE   +254 703 140 655  PLACE OF DELIVERY PORT CLEARANCE</v>
          </cell>
          <cell r="P1951" t="str">
            <v>C4</v>
          </cell>
          <cell r="Q1951" t="str">
            <v>KE</v>
          </cell>
          <cell r="R1951" t="str">
            <v>CN</v>
          </cell>
          <cell r="S1951" t="str">
            <v>2. 4 TO 9 DAYS</v>
          </cell>
          <cell r="T1951" t="str">
            <v>RELEASE PROCESS</v>
          </cell>
        </row>
        <row r="1952">
          <cell r="A1952" t="str">
            <v>MRKU6623188</v>
          </cell>
          <cell r="B1952">
            <v>20</v>
          </cell>
          <cell r="C1952">
            <v>44065</v>
          </cell>
          <cell r="D1952">
            <v>4</v>
          </cell>
          <cell r="E1952" t="str">
            <v>203571776</v>
          </cell>
          <cell r="F1952" t="str">
            <v>ICDN</v>
          </cell>
          <cell r="G1952" t="str">
            <v>A1B/09/05/1</v>
          </cell>
          <cell r="H1952" t="str">
            <v>2020</v>
          </cell>
          <cell r="I1952" t="str">
            <v>ICD</v>
          </cell>
          <cell r="J1952">
            <v>228834</v>
          </cell>
          <cell r="K1952" t="str">
            <v>PAN AFRICA CHEMICALS LIMITED</v>
          </cell>
          <cell r="L1952" t="str">
            <v>BOLLORE TRANSPORT AND LOGISTICS KENYA LI</v>
          </cell>
          <cell r="M1952">
            <v>44068.648101851853</v>
          </cell>
          <cell r="N1952" t="str">
            <v>Pend</v>
          </cell>
          <cell r="O1952" t="str">
            <v>MAGNESIUM OXIDE 85  POWDER  100 MESH  NETT WGT 125000 KGS  20 JUMBO BA GS IN EACH CONTAINER  TOTAL 100 JUMBO BAGS  EACH BAG NETT WGT 1250 KGS HS CODE 25199000  IDF NO  E2007355292    APPLICABLE FREE TIME 14 DAY S COMBINED DETENTION   DEMURRAGE  AT  PORT OF DISCHARGE   PLACE OF DEL IVERY       2  ROCKLINSA LTD   4 TH FLOOR EBENE SKIES RUE DE L INSTITUTE EBENE   MAURITIUS  E MAIL ADMIN ROCKLINSA COM    20 X5 CONTAINERS</v>
          </cell>
          <cell r="P1952" t="str">
            <v>C4</v>
          </cell>
          <cell r="Q1952" t="str">
            <v>KE</v>
          </cell>
          <cell r="R1952" t="str">
            <v>CN</v>
          </cell>
          <cell r="S1952" t="str">
            <v>2. 4 TO 9 DAYS</v>
          </cell>
          <cell r="T1952" t="str">
            <v>RELEASE PROCESS</v>
          </cell>
        </row>
        <row r="1953">
          <cell r="A1953" t="str">
            <v>CSNU1913597</v>
          </cell>
          <cell r="B1953">
            <v>20</v>
          </cell>
          <cell r="C1953">
            <v>44065</v>
          </cell>
          <cell r="D1953">
            <v>4</v>
          </cell>
          <cell r="E1953" t="str">
            <v>COSU6267838220W</v>
          </cell>
          <cell r="F1953" t="str">
            <v>ICDN</v>
          </cell>
          <cell r="G1953" t="str">
            <v>A1B/37/04/2</v>
          </cell>
          <cell r="H1953" t="str">
            <v>2020</v>
          </cell>
          <cell r="I1953" t="str">
            <v>ICD</v>
          </cell>
          <cell r="J1953">
            <v>229416</v>
          </cell>
          <cell r="K1953" t="str">
            <v>UNILEVER KENYA LIMITED</v>
          </cell>
          <cell r="L1953" t="str">
            <v>CONVENTIONAL CARGO CONVEYORS LIMITED</v>
          </cell>
          <cell r="M1953">
            <v>44068.611319444448</v>
          </cell>
          <cell r="N1953" t="str">
            <v>Pend</v>
          </cell>
          <cell r="O1953" t="str">
            <v>MONOSODIUM GLUTAMATE  PO NO  4518247470  CONSIGNEE REF NO  4518248318     CHARLES GITHUI UNILEVER COM   MOBILE   +254 703 140 655  PLACE OF DELIVERY PORT CLEARANCE</v>
          </cell>
          <cell r="P1953" t="str">
            <v>C4</v>
          </cell>
          <cell r="Q1953" t="str">
            <v>KE</v>
          </cell>
          <cell r="R1953" t="str">
            <v>CN</v>
          </cell>
          <cell r="S1953" t="str">
            <v>2. 4 TO 9 DAYS</v>
          </cell>
          <cell r="T1953" t="str">
            <v>RELEASE PROCESS</v>
          </cell>
        </row>
        <row r="1954">
          <cell r="A1954" t="str">
            <v>SUDU7521340</v>
          </cell>
          <cell r="B1954">
            <v>20</v>
          </cell>
          <cell r="C1954">
            <v>44065</v>
          </cell>
          <cell r="D1954">
            <v>4</v>
          </cell>
          <cell r="E1954" t="str">
            <v>607145337</v>
          </cell>
          <cell r="F1954" t="str">
            <v>ICDN</v>
          </cell>
          <cell r="G1954" t="str">
            <v>TEMP</v>
          </cell>
          <cell r="H1954" t="str">
            <v>2020</v>
          </cell>
          <cell r="I1954" t="str">
            <v>ICD</v>
          </cell>
          <cell r="J1954">
            <v>228310</v>
          </cell>
          <cell r="K1954" t="str">
            <v>ARICHEM LIMITED</v>
          </cell>
          <cell r="L1954" t="str">
            <v>LINKAGE CONVEYORS LIMITED</v>
          </cell>
          <cell r="M1954">
            <v>44062.935393518521</v>
          </cell>
          <cell r="N1954">
            <v>44068.601412037038</v>
          </cell>
          <cell r="O1954" t="str">
            <v>ONE 20  CONTAINER   960 X 25KG BAGS SODIUM CHLORIDE BP    PARENTERAL G RADE    ON 20 HEAT TREATED WOODEN PALLETS   PIN - P051123885C   HS COD E 2500 00   PLACE OF DELIVERY - ICD EMBAKASI NAIROBI AT CONSIGNEE RISK AND COST     INTRANSIT TO ICD EMBAKASI NAIROBI</v>
          </cell>
          <cell r="P1954" t="str">
            <v>C4</v>
          </cell>
          <cell r="Q1954" t="str">
            <v>KE</v>
          </cell>
          <cell r="R1954" t="str">
            <v>NZ</v>
          </cell>
          <cell r="S1954" t="str">
            <v>2. 4 TO 9 DAYS</v>
          </cell>
          <cell r="T1954" t="str">
            <v>RELEASED BUT IN YARD</v>
          </cell>
        </row>
        <row r="1955">
          <cell r="A1955" t="str">
            <v>BMOU1581529</v>
          </cell>
          <cell r="B1955">
            <v>20</v>
          </cell>
          <cell r="C1955">
            <v>44065</v>
          </cell>
          <cell r="D1955">
            <v>4</v>
          </cell>
          <cell r="E1955" t="str">
            <v>COSU6268952760</v>
          </cell>
          <cell r="F1955" t="str">
            <v>ICDN</v>
          </cell>
          <cell r="G1955" t="str">
            <v>A1B/13/02/1</v>
          </cell>
          <cell r="H1955" t="str">
            <v>2020</v>
          </cell>
          <cell r="I1955" t="str">
            <v>ICD</v>
          </cell>
          <cell r="J1955">
            <v>229406</v>
          </cell>
          <cell r="K1955" t="str">
            <v>BURN MANUFACTURING USA LLC</v>
          </cell>
          <cell r="L1955" t="str">
            <v>CONTINENTAL LOGISTICS NETWORKS LTD</v>
          </cell>
          <cell r="M1955" t="str">
            <v>Pend</v>
          </cell>
          <cell r="N1955" t="str">
            <v>Pend</v>
          </cell>
          <cell r="O1955" t="str">
            <v>AZ GALVALUME SHEET   EMAIL  LOG BKG OUTLOOK COM     TEL  0720 855138 PLACE OF DELIVERY PORT CLEARANCE</v>
          </cell>
          <cell r="P1955" t="str">
            <v>C4</v>
          </cell>
          <cell r="Q1955" t="str">
            <v>KE</v>
          </cell>
          <cell r="R1955" t="str">
            <v>CN</v>
          </cell>
          <cell r="S1955" t="str">
            <v>2. 4 TO 9 DAYS</v>
          </cell>
          <cell r="T1955" t="str">
            <v>PENDING DPC</v>
          </cell>
        </row>
        <row r="1956">
          <cell r="A1956" t="str">
            <v>MSKU7071378</v>
          </cell>
          <cell r="B1956">
            <v>20</v>
          </cell>
          <cell r="C1956">
            <v>44065</v>
          </cell>
          <cell r="D1956">
            <v>4</v>
          </cell>
          <cell r="E1956" t="str">
            <v>239981948</v>
          </cell>
          <cell r="F1956" t="str">
            <v>ICDN</v>
          </cell>
          <cell r="G1956" t="str">
            <v>A1B/13/03/2</v>
          </cell>
          <cell r="H1956" t="str">
            <v>2020</v>
          </cell>
          <cell r="I1956" t="str">
            <v>ICD</v>
          </cell>
          <cell r="J1956">
            <v>229159</v>
          </cell>
          <cell r="K1956" t="str">
            <v>TROPICAL HEAT LIMITED</v>
          </cell>
          <cell r="L1956" t="str">
            <v>RISING FREIGHT LTD</v>
          </cell>
          <cell r="M1956">
            <v>44067.823912037034</v>
          </cell>
          <cell r="N1956" t="str">
            <v>Pend</v>
          </cell>
          <cell r="O1956" t="str">
            <v>PAPRIKA POWDER   2019CROP MOISTURE 10    COLOR 160ASTA   CONTAINER IN TRANSIT TO ICD EMBAKASI-NAIROBI FOR  CLEARANCE    INTRANSIT TO ICD EMB AKASI NAIROBI</v>
          </cell>
          <cell r="P1956" t="str">
            <v>C4</v>
          </cell>
          <cell r="Q1956" t="str">
            <v>KE</v>
          </cell>
          <cell r="R1956" t="str">
            <v>CN</v>
          </cell>
          <cell r="S1956" t="str">
            <v>2. 4 TO 9 DAYS</v>
          </cell>
          <cell r="T1956" t="str">
            <v>RELEASE PROCESS</v>
          </cell>
        </row>
        <row r="1957">
          <cell r="A1957" t="str">
            <v>INKU2367661</v>
          </cell>
          <cell r="B1957">
            <v>40</v>
          </cell>
          <cell r="C1957">
            <v>44065</v>
          </cell>
          <cell r="D1957">
            <v>4</v>
          </cell>
          <cell r="E1957" t="str">
            <v>COSU6270172190</v>
          </cell>
          <cell r="F1957" t="str">
            <v>ICDN</v>
          </cell>
          <cell r="G1957" t="str">
            <v>M1A/80/02/2</v>
          </cell>
          <cell r="H1957" t="str">
            <v>2020</v>
          </cell>
          <cell r="I1957" t="str">
            <v>ICD</v>
          </cell>
          <cell r="J1957">
            <v>225222</v>
          </cell>
          <cell r="K1957" t="str">
            <v>CROWN SOLUTIONS LIMITED</v>
          </cell>
          <cell r="L1957" t="str">
            <v>INDUS LOGISTICS LIMITED</v>
          </cell>
          <cell r="M1957">
            <v>44050.832407407404</v>
          </cell>
          <cell r="N1957" t="str">
            <v>Pend</v>
          </cell>
          <cell r="O1957" t="str">
            <v>TWO CRANK HOSPITAL BED   21 DAYS FREE DETENTION   AT DESTINATION  REF NO  SHU 1447185   PLACE OF DELIVERY PORT CLEARANCE</v>
          </cell>
          <cell r="P1957" t="str">
            <v>C4</v>
          </cell>
          <cell r="Q1957" t="str">
            <v>KE</v>
          </cell>
          <cell r="R1957" t="str">
            <v>CN</v>
          </cell>
          <cell r="S1957" t="str">
            <v>2. 4 TO 9 DAYS</v>
          </cell>
          <cell r="T1957" t="str">
            <v>RELEASE PROCESS</v>
          </cell>
        </row>
        <row r="1958">
          <cell r="A1958" t="str">
            <v>GESU3510002</v>
          </cell>
          <cell r="B1958">
            <v>20</v>
          </cell>
          <cell r="C1958">
            <v>44065</v>
          </cell>
          <cell r="D1958">
            <v>4</v>
          </cell>
          <cell r="E1958" t="str">
            <v>203673560</v>
          </cell>
          <cell r="F1958" t="str">
            <v>ICDN</v>
          </cell>
          <cell r="G1958" t="str">
            <v>CFS1</v>
          </cell>
          <cell r="H1958" t="str">
            <v>2020</v>
          </cell>
          <cell r="I1958" t="str">
            <v>ICD</v>
          </cell>
          <cell r="J1958">
            <v>228371</v>
          </cell>
          <cell r="K1958" t="str">
            <v>PETROLEUM AND INDUSTRIAL SERVICES LIMITE</v>
          </cell>
          <cell r="L1958" t="str">
            <v>SKYLUX LOGISTICS LIMITED</v>
          </cell>
          <cell r="M1958">
            <v>44064.765717592592</v>
          </cell>
          <cell r="N1958" t="str">
            <v>Pend</v>
          </cell>
          <cell r="O1958" t="str">
            <v>PIPES AND FITTINGS</v>
          </cell>
          <cell r="P1958" t="str">
            <v>C4</v>
          </cell>
          <cell r="Q1958" t="str">
            <v>KE</v>
          </cell>
          <cell r="R1958" t="str">
            <v>IT</v>
          </cell>
          <cell r="S1958" t="str">
            <v>2. 4 TO 9 DAYS</v>
          </cell>
          <cell r="T1958" t="str">
            <v>RELEASE PROCESS</v>
          </cell>
        </row>
        <row r="1959">
          <cell r="A1959" t="str">
            <v>MRKU0846461</v>
          </cell>
          <cell r="B1959">
            <v>40</v>
          </cell>
          <cell r="C1959">
            <v>44065</v>
          </cell>
          <cell r="D1959">
            <v>4</v>
          </cell>
          <cell r="E1959" t="str">
            <v>203319594</v>
          </cell>
          <cell r="F1959" t="str">
            <v>ICDN</v>
          </cell>
          <cell r="G1959" t="str">
            <v>A1C/14/06/3</v>
          </cell>
          <cell r="H1959" t="str">
            <v>2020</v>
          </cell>
          <cell r="I1959" t="str">
            <v>ICD</v>
          </cell>
          <cell r="J1959">
            <v>229004</v>
          </cell>
          <cell r="K1959" t="str">
            <v>M KOPA KENYA LIMITED</v>
          </cell>
          <cell r="L1959" t="str">
            <v>UNION GREEN LOGISTICS LIMITED</v>
          </cell>
          <cell r="M1959" t="str">
            <v>Pend</v>
          </cell>
          <cell r="N1959" t="str">
            <v>Pend</v>
          </cell>
          <cell r="O1959" t="str">
            <v>M-KOPA 600 HOME SOLAR SYSTEM  M-KOPA 600 CONTROL UNIT WITH   2 PHILIPS LAMPS   1 PHILIPS TUBE LIGHT   30W SOLAR PANEL    FAX   254 724 17700 5  EMAIL IMPORTS M-KOPA COM    RAHAB KAGWANJA M-KOPA COM    RAHAB KAGW ANJA M-KOPA COM    APPLICABLE FREE TIME 21 DAYS COMBINED DETENTION   D EMURRAGE  AT  PORT OF DISCHARGE   PLACE OF DELIVERY     INTRANSIT TO ICD EMBAKASI NAIROBI</v>
          </cell>
          <cell r="P1959" t="str">
            <v>C4</v>
          </cell>
          <cell r="Q1959" t="str">
            <v>KE</v>
          </cell>
          <cell r="R1959" t="str">
            <v>CN</v>
          </cell>
          <cell r="S1959" t="str">
            <v>2. 4 TO 9 DAYS</v>
          </cell>
          <cell r="T1959" t="str">
            <v>PENDING DPC</v>
          </cell>
        </row>
        <row r="1960">
          <cell r="A1960" t="str">
            <v>MRKU1031210</v>
          </cell>
          <cell r="B1960">
            <v>40</v>
          </cell>
          <cell r="C1960">
            <v>44065</v>
          </cell>
          <cell r="D1960">
            <v>4</v>
          </cell>
          <cell r="E1960" t="str">
            <v>203613931</v>
          </cell>
          <cell r="F1960" t="str">
            <v>ICDN</v>
          </cell>
          <cell r="G1960" t="str">
            <v>A1D/14/05/3</v>
          </cell>
          <cell r="H1960" t="str">
            <v>2020</v>
          </cell>
          <cell r="I1960" t="str">
            <v>ICD</v>
          </cell>
          <cell r="J1960">
            <v>228076</v>
          </cell>
          <cell r="K1960" t="str">
            <v>SANA INDUSTRIES COMPANY LIMITED</v>
          </cell>
          <cell r="L1960" t="str">
            <v>CARGODECK EA LIMITED</v>
          </cell>
          <cell r="M1960">
            <v>44062.821620370371</v>
          </cell>
          <cell r="N1960" t="str">
            <v>Pend</v>
          </cell>
          <cell r="O1960"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1960" t="str">
            <v>C4</v>
          </cell>
          <cell r="Q1960" t="str">
            <v>KE</v>
          </cell>
          <cell r="R1960" t="str">
            <v>KR</v>
          </cell>
          <cell r="S1960" t="str">
            <v>2. 4 TO 9 DAYS</v>
          </cell>
          <cell r="T1960" t="str">
            <v>RELEASE PROCESS</v>
          </cell>
        </row>
        <row r="1961">
          <cell r="A1961" t="str">
            <v>OOCU7603012</v>
          </cell>
          <cell r="B1961">
            <v>40</v>
          </cell>
          <cell r="C1961">
            <v>44065</v>
          </cell>
          <cell r="D1961">
            <v>4</v>
          </cell>
          <cell r="E1961" t="str">
            <v>COSU6271486370</v>
          </cell>
          <cell r="F1961" t="str">
            <v>ICDN</v>
          </cell>
          <cell r="G1961" t="str">
            <v>A1D/18/06/2</v>
          </cell>
          <cell r="H1961" t="str">
            <v>2020</v>
          </cell>
          <cell r="I1961" t="str">
            <v>ICD</v>
          </cell>
          <cell r="J1961">
            <v>229149</v>
          </cell>
          <cell r="K1961" t="str">
            <v>CROWN SOLUTIONS LIMITED</v>
          </cell>
          <cell r="L1961" t="str">
            <v>INDUS LOGISTICS LIMITED</v>
          </cell>
          <cell r="M1961" t="str">
            <v>Pend</v>
          </cell>
          <cell r="N1961" t="str">
            <v>Pend</v>
          </cell>
          <cell r="O1961" t="str">
            <v>HOSPITAL BED SINGLE CRANK WITH EPOXY COATED HEADS WITHOUT  CASTORS   HOSPITAL BED SINGLE CRANK WITH  EPOXY COATED HEAD   FOOT BOARD WITH CASTORS   SIDE RAILS SS   HEAD AND FOOTBOARD HOSPITAL BED SINGLE CRANK WITH  EPOXY  COATED HEAD   FOOT BOARD WITH  CASTORS   21DAYS FREE AT DESTINATION   PORT   REFNO SLAT1597468  PLACE OF DELIVERY ICDE</v>
          </cell>
          <cell r="P1961" t="str">
            <v>C4</v>
          </cell>
          <cell r="Q1961" t="str">
            <v>KE</v>
          </cell>
          <cell r="R1961" t="str">
            <v>CN</v>
          </cell>
          <cell r="S1961" t="str">
            <v>2. 4 TO 9 DAYS</v>
          </cell>
          <cell r="T1961" t="str">
            <v>PENDING DPC</v>
          </cell>
        </row>
        <row r="1962">
          <cell r="A1962" t="str">
            <v>MRKU0559456</v>
          </cell>
          <cell r="B1962">
            <v>40</v>
          </cell>
          <cell r="C1962">
            <v>44065</v>
          </cell>
          <cell r="D1962">
            <v>4</v>
          </cell>
          <cell r="E1962" t="str">
            <v>203613931</v>
          </cell>
          <cell r="F1962" t="str">
            <v>ICDN</v>
          </cell>
          <cell r="G1962" t="str">
            <v>NAIV1</v>
          </cell>
          <cell r="H1962" t="str">
            <v>2020</v>
          </cell>
          <cell r="I1962" t="str">
            <v>ICD</v>
          </cell>
          <cell r="J1962">
            <v>228076</v>
          </cell>
          <cell r="K1962" t="str">
            <v>SANA INDUSTRIES COMPANY LIMITED</v>
          </cell>
          <cell r="L1962" t="str">
            <v>CARGODECK EA LIMITED</v>
          </cell>
          <cell r="M1962">
            <v>44062.821620370371</v>
          </cell>
          <cell r="N1962" t="str">
            <v>Pend</v>
          </cell>
          <cell r="O1962"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1962" t="str">
            <v>C4</v>
          </cell>
          <cell r="Q1962" t="str">
            <v>KE</v>
          </cell>
          <cell r="R1962" t="str">
            <v>KR</v>
          </cell>
          <cell r="S1962" t="str">
            <v>2. 4 TO 9 DAYS</v>
          </cell>
          <cell r="T1962" t="str">
            <v>RELEASE PROCESS</v>
          </cell>
        </row>
        <row r="1963">
          <cell r="A1963" t="str">
            <v>FSCU8273844</v>
          </cell>
          <cell r="B1963">
            <v>40</v>
          </cell>
          <cell r="C1963">
            <v>44065</v>
          </cell>
          <cell r="D1963">
            <v>4</v>
          </cell>
          <cell r="E1963" t="str">
            <v>608021396</v>
          </cell>
          <cell r="F1963" t="str">
            <v>ICDN</v>
          </cell>
          <cell r="G1963" t="str">
            <v>A2A/06/05/1</v>
          </cell>
          <cell r="H1963" t="str">
            <v>2020</v>
          </cell>
          <cell r="I1963" t="str">
            <v>ICD</v>
          </cell>
          <cell r="J1963">
            <v>228502</v>
          </cell>
          <cell r="K1963" t="str">
            <v>ISUZU EAST AFRICA LIMITED</v>
          </cell>
          <cell r="L1963" t="str">
            <v>ACCELER GLOBAL LOGISTICS LIMITED</v>
          </cell>
          <cell r="M1963">
            <v>44068.488368055558</v>
          </cell>
          <cell r="N1963" t="str">
            <v>Pend</v>
          </cell>
          <cell r="O1963" t="str">
            <v>ISUZU VEHICLES IN CKD PH II   CONDITION   MODEL   NQR   HS CODE  8706  00          ATTN  DANIEL KILENGE    FRANCIS OHAGA HENRY NJOROGE   TRAD E REGISTER NUMBER  P000608609Y         INTRANSIT TO ICD EMBAKASI NAIRO BI</v>
          </cell>
          <cell r="P1963" t="str">
            <v>W7</v>
          </cell>
          <cell r="Q1963" t="str">
            <v>KE</v>
          </cell>
          <cell r="R1963" t="str">
            <v>JP</v>
          </cell>
          <cell r="S1963" t="str">
            <v>2. 4 TO 9 DAYS</v>
          </cell>
          <cell r="T1963" t="str">
            <v>RELEASE PROCESS</v>
          </cell>
        </row>
        <row r="1964">
          <cell r="A1964" t="str">
            <v>TEMU2937032</v>
          </cell>
          <cell r="B1964">
            <v>20</v>
          </cell>
          <cell r="C1964">
            <v>44065</v>
          </cell>
          <cell r="D1964">
            <v>4</v>
          </cell>
          <cell r="E1964" t="str">
            <v>607201906</v>
          </cell>
          <cell r="F1964" t="str">
            <v>ICDN</v>
          </cell>
          <cell r="G1964" t="str">
            <v>A1B/73/04/2</v>
          </cell>
          <cell r="H1964" t="str">
            <v>2020</v>
          </cell>
          <cell r="I1964" t="str">
            <v>ICD</v>
          </cell>
          <cell r="J1964">
            <v>229744</v>
          </cell>
          <cell r="K1964" t="str">
            <v>ELEGANT FITTINGS LIMITED</v>
          </cell>
          <cell r="L1964" t="str">
            <v>RAS CARGO FREIGHT LIMITED</v>
          </cell>
          <cell r="M1964">
            <v>44068.527222222219</v>
          </cell>
          <cell r="N1964" t="str">
            <v>Pend</v>
          </cell>
          <cell r="O1964" t="str">
            <v>STC 100 UNITS OF  CAESARSTONE COMPOSITE  STONE SLABS HS 681019 STC 50 UNITS OF  CAESARSTONE COMPOSITE  GENERAL MARKETING TOOLS HS 681 019       SHIPPED ON BOARD FREIGHT   PREPAID HS CODE 681019   CONTRACT 3157868 14 DAYS   FREE</v>
          </cell>
          <cell r="P1964" t="str">
            <v>C4</v>
          </cell>
          <cell r="Q1964" t="str">
            <v>KE</v>
          </cell>
          <cell r="R1964" t="str">
            <v>IL</v>
          </cell>
          <cell r="S1964" t="str">
            <v>2. 4 TO 9 DAYS</v>
          </cell>
          <cell r="T1964" t="str">
            <v>RELEASE PROCESS</v>
          </cell>
        </row>
        <row r="1965">
          <cell r="A1965" t="str">
            <v>OOCU6853700</v>
          </cell>
          <cell r="B1965">
            <v>40</v>
          </cell>
          <cell r="C1965">
            <v>44065</v>
          </cell>
          <cell r="D1965">
            <v>4</v>
          </cell>
          <cell r="E1965" t="str">
            <v>COSU6267922560</v>
          </cell>
          <cell r="F1965" t="str">
            <v>ICDN</v>
          </cell>
          <cell r="G1965" t="str">
            <v>A1C/70/04/1</v>
          </cell>
          <cell r="H1965" t="str">
            <v>2020</v>
          </cell>
          <cell r="I1965" t="str">
            <v>ICD</v>
          </cell>
          <cell r="J1965">
            <v>228030</v>
          </cell>
          <cell r="K1965" t="str">
            <v>BRUSH MANUFACTURERS LTD</v>
          </cell>
          <cell r="L1965" t="str">
            <v>SPEEDEX LOGISTICS LIMITED</v>
          </cell>
          <cell r="M1965">
            <v>44063.695567129631</v>
          </cell>
          <cell r="N1965">
            <v>44068.782048611109</v>
          </cell>
          <cell r="O1965" t="str">
            <v>1 X 40 HQ CONTAINER STC  WHITE MOP YARN   4PLY IN 20KGS ROLL FORM PLACE OF DELIVERY ICDE</v>
          </cell>
          <cell r="P1965" t="str">
            <v>C4</v>
          </cell>
          <cell r="Q1965" t="str">
            <v>KE</v>
          </cell>
          <cell r="R1965" t="str">
            <v>MY</v>
          </cell>
          <cell r="S1965" t="str">
            <v>2. 4 TO 9 DAYS</v>
          </cell>
          <cell r="T1965" t="str">
            <v>RELEASED BUT IN YARD</v>
          </cell>
        </row>
        <row r="1966">
          <cell r="A1966" t="str">
            <v>MRKU5367461</v>
          </cell>
          <cell r="B1966">
            <v>40</v>
          </cell>
          <cell r="C1966">
            <v>44065</v>
          </cell>
          <cell r="D1966">
            <v>4</v>
          </cell>
          <cell r="E1966" t="str">
            <v>203347284</v>
          </cell>
          <cell r="F1966" t="str">
            <v>ICDN</v>
          </cell>
          <cell r="G1966" t="str">
            <v>A2A/06/03/1</v>
          </cell>
          <cell r="H1966" t="str">
            <v>2020</v>
          </cell>
          <cell r="I1966" t="str">
            <v>ICD</v>
          </cell>
          <cell r="J1966">
            <v>227247</v>
          </cell>
          <cell r="K1966" t="str">
            <v>METRO PLASTICS (K) LTD.</v>
          </cell>
          <cell r="L1966" t="str">
            <v>MURANGA FORWARDERS LTD</v>
          </cell>
          <cell r="M1966">
            <v>44058.534479166665</v>
          </cell>
          <cell r="N1966">
            <v>44063.762314814812</v>
          </cell>
          <cell r="O1966" t="str">
            <v>3904100000  CG   POLYVINYL CHLORIDE RESIN  GRADE 225P    HS CODE  3904 1000  THE IDF AND L C NUMBERS  20EMKIM0000083138 AND IMPLC14 0931 20 ICD EMBAKASI AT ALL RISKS  COST AND EXPENSES  OF CONSIGNEE        APPL ICABLE FREE TIME 21 DAYS COMBINED DETENTION   DEMURRAGE  AT  PORT OF D ISCHARGE   PLACE OF DELIVERY   DESCRIPTION OF GOODS  514 25 MT OF POLYVINYL CHLORIDE RESIN GRADE 225P     PORT IN U S A    X20200622667076 INTRANSIT TO ICD EMBAKASI NAIROBI</v>
          </cell>
          <cell r="P1966" t="str">
            <v>C4</v>
          </cell>
          <cell r="Q1966" t="str">
            <v>KE</v>
          </cell>
          <cell r="R1966" t="str">
            <v>US</v>
          </cell>
          <cell r="S1966" t="str">
            <v>2. 4 TO 9 DAYS</v>
          </cell>
          <cell r="T1966" t="str">
            <v>RELEASED BUT IN YARD</v>
          </cell>
        </row>
        <row r="1967">
          <cell r="A1967" t="str">
            <v>CSNU1406951</v>
          </cell>
          <cell r="B1967">
            <v>20</v>
          </cell>
          <cell r="C1967">
            <v>44065</v>
          </cell>
          <cell r="D1967">
            <v>4</v>
          </cell>
          <cell r="E1967" t="str">
            <v>COSU6269073580</v>
          </cell>
          <cell r="F1967" t="str">
            <v>ICDN</v>
          </cell>
          <cell r="G1967" t="str">
            <v>A1B/57/03/1</v>
          </cell>
          <cell r="H1967" t="str">
            <v>2020</v>
          </cell>
          <cell r="I1967" t="str">
            <v>ICD</v>
          </cell>
          <cell r="J1967">
            <v>229410</v>
          </cell>
          <cell r="K1967" t="str">
            <v>CRYSTAL INDUSTRIES LTD</v>
          </cell>
          <cell r="L1967" t="str">
            <v>CONTINENTAL FREIGHTERS LIMITED</v>
          </cell>
          <cell r="M1967">
            <v>44067.877372685187</v>
          </cell>
          <cell r="N1967" t="str">
            <v>Pend</v>
          </cell>
          <cell r="O1967" t="str">
            <v>YR250M-6 YR SERIES IC01 IP23   3 PHASE LOW VOLTAGE WOUND-  ROTOR SLIP RING MOTOR  STATOR  415 V 50 HZ 55 KW SPEED 1000    RPM  HS CODE 8501520000  SWC256-SPINDLE  HS CODE 8455900000 AC MOTOR  7 5KW 1500RPM 415V    50HZ  HS CODE 8501520000 ALUMINUM LIQUID BLOCKING PLUG  HS CODE 8454900000 RF80- BURNER  HS CODE 8454900000 YEJ-802-4 GEAR MOTOR  HS CODE 8501520000 FURNACE DOOR MOTOR AND REDUCER  SET HS CODE 8501520000   REUDCING MOTOR AND REDUCER SET HS CODE 8501520000 SPRING PARTS FOR BURNER   HS CODE 8454900000 LIMIT SWITCH HS CODE 8454900000 SENSOR HS CODE 8454900000    MDJ300- BOTTOM SANDING MACHINE HS CODE 8460900000 BK-100 VOLTAGE TRANSFORMER   415V  HS CODE 8460900000    WHITE WAX  100G PCS 20PCS BOX  HS CODE 2712900000 Q23R7A-G14- FOOT PEDALS  HS CODE 8460900000  LC1D18 THERMAL RELAY  HS CODE 8460900000 LRD16- AC CONTACTOR   HS CODE 8460900000  COTTON WHEEL  DIA 450 H 11MM   HS CODE 8460900000 SV DA200 1R5 2-EO INVT-SERVO   DRIVER  1 5KW    HS CODE 8460900000 POLISHING MOULDS  MATE</v>
          </cell>
          <cell r="P1967" t="str">
            <v>C4</v>
          </cell>
          <cell r="Q1967" t="str">
            <v>KE</v>
          </cell>
          <cell r="R1967" t="str">
            <v>CN</v>
          </cell>
          <cell r="S1967" t="str">
            <v>2. 4 TO 9 DAYS</v>
          </cell>
          <cell r="T1967" t="str">
            <v>RELEASE PROCESS</v>
          </cell>
        </row>
        <row r="1968">
          <cell r="A1968" t="str">
            <v>MRKU7140163</v>
          </cell>
          <cell r="B1968">
            <v>20</v>
          </cell>
          <cell r="C1968">
            <v>44065</v>
          </cell>
          <cell r="D1968">
            <v>4</v>
          </cell>
          <cell r="E1968" t="str">
            <v>203607571</v>
          </cell>
          <cell r="F1968" t="str">
            <v>ICDN</v>
          </cell>
          <cell r="G1968" t="str">
            <v>A1B/01/04/1</v>
          </cell>
          <cell r="H1968" t="str">
            <v>2020</v>
          </cell>
          <cell r="I1968" t="str">
            <v>ICD</v>
          </cell>
          <cell r="J1968">
            <v>229217</v>
          </cell>
          <cell r="K1968" t="str">
            <v>PRAFULCHANDRA AND BROTHERS LTD</v>
          </cell>
          <cell r="L1968" t="str">
            <v>K B FREIGHTERS LIMITED</v>
          </cell>
          <cell r="M1968">
            <v>44067.861111111109</v>
          </cell>
          <cell r="N1968" t="str">
            <v>Pend</v>
          </cell>
          <cell r="O1968" t="str">
            <v>LED LIGHTING AND ACCESSORIES</v>
          </cell>
          <cell r="P1968" t="str">
            <v>C4</v>
          </cell>
          <cell r="Q1968" t="str">
            <v>KE</v>
          </cell>
          <cell r="R1968" t="str">
            <v>GB</v>
          </cell>
          <cell r="S1968" t="str">
            <v>2. 4 TO 9 DAYS</v>
          </cell>
          <cell r="T1968" t="str">
            <v>RELEASE PROCESS</v>
          </cell>
        </row>
        <row r="1969">
          <cell r="A1969" t="str">
            <v>UETU2197971</v>
          </cell>
          <cell r="B1969">
            <v>20</v>
          </cell>
          <cell r="C1969">
            <v>44065</v>
          </cell>
          <cell r="D1969">
            <v>4</v>
          </cell>
          <cell r="E1969" t="str">
            <v>COSU6269055910</v>
          </cell>
          <cell r="F1969" t="str">
            <v>ICDN</v>
          </cell>
          <cell r="G1969" t="str">
            <v>A1B/05/02/1</v>
          </cell>
          <cell r="H1969" t="str">
            <v>2020</v>
          </cell>
          <cell r="I1969" t="str">
            <v>ICD</v>
          </cell>
          <cell r="J1969">
            <v>228266</v>
          </cell>
          <cell r="K1969" t="str">
            <v>SAICHEM LIMITED</v>
          </cell>
          <cell r="L1969" t="str">
            <v>JIHAN FREIGHTERS LIMITED</v>
          </cell>
          <cell r="M1969">
            <v>44063.56521990741</v>
          </cell>
          <cell r="N1969" t="str">
            <v>Pend</v>
          </cell>
          <cell r="O1969" t="str">
            <v>CARBON BLACK HS CODE 2803 00 NET WEIGHT  8900KGS   SHANGHAI TO MOMBASA    FREIGHT PREPAID MOMBASA TO NAIROBI FREIGHT COLLECT  EMAIL ID  DARSHAN120 HOTMAIL   COM PLACE OF DELIVERY ICDE</v>
          </cell>
          <cell r="P1969" t="str">
            <v>C4</v>
          </cell>
          <cell r="Q1969" t="str">
            <v>KE</v>
          </cell>
          <cell r="R1969" t="str">
            <v>CN</v>
          </cell>
          <cell r="S1969" t="str">
            <v>2. 4 TO 9 DAYS</v>
          </cell>
          <cell r="T1969" t="str">
            <v>RELEASE PROCESS</v>
          </cell>
        </row>
        <row r="1970">
          <cell r="A1970" t="str">
            <v>PCIU0028142</v>
          </cell>
          <cell r="B1970">
            <v>20</v>
          </cell>
          <cell r="C1970">
            <v>44065</v>
          </cell>
          <cell r="D1970">
            <v>4</v>
          </cell>
          <cell r="E1970" t="str">
            <v>TXTS00453900</v>
          </cell>
          <cell r="F1970" t="str">
            <v>ICDN</v>
          </cell>
          <cell r="G1970" t="str">
            <v>SHED1</v>
          </cell>
          <cell r="H1970" t="str">
            <v>2020</v>
          </cell>
          <cell r="I1970" t="str">
            <v>ICD</v>
          </cell>
          <cell r="J1970">
            <v>229292</v>
          </cell>
          <cell r="K1970" t="str">
            <v>ROYAL MABATI FACTORY LIMITED</v>
          </cell>
          <cell r="L1970" t="str">
            <v>PINNACO LOGISTICS LIMITED</v>
          </cell>
          <cell r="M1970">
            <v>44067.568391203706</v>
          </cell>
          <cell r="N1970" t="str">
            <v>Pend</v>
          </cell>
          <cell r="O1970" t="str">
            <v>GALVALUME AFP STEEL COILS CARGO IN TRANSIT TO NAIROBI  KENYA VIA MOMBASA  THE CARRIER  S RESPONSIBILITY IS FROM XINGANG TO MOMBASA ONLY  SHIPMENT FROM MOMBASA TO NAIROBI  KENYA UNDER CNEE  S OWN RISK   ACCOUNT   ARRANGEMENT BY THEMSELVES   CNEE PART PIN NO P051533866N</v>
          </cell>
          <cell r="P1970" t="str">
            <v>C4</v>
          </cell>
          <cell r="Q1970" t="str">
            <v>KE</v>
          </cell>
          <cell r="R1970" t="str">
            <v>CN</v>
          </cell>
          <cell r="S1970" t="str">
            <v>2. 4 TO 9 DAYS</v>
          </cell>
          <cell r="T1970" t="str">
            <v>RELEASE PROCESS</v>
          </cell>
        </row>
        <row r="1971">
          <cell r="A1971" t="str">
            <v>PCIU0135330</v>
          </cell>
          <cell r="B1971">
            <v>20</v>
          </cell>
          <cell r="C1971">
            <v>44065</v>
          </cell>
          <cell r="D1971">
            <v>4</v>
          </cell>
          <cell r="E1971" t="str">
            <v>BJS000019300</v>
          </cell>
          <cell r="F1971" t="str">
            <v>ICDN</v>
          </cell>
          <cell r="G1971" t="str">
            <v>M2B/71/03/1</v>
          </cell>
          <cell r="H1971" t="str">
            <v>2020</v>
          </cell>
          <cell r="I1971" t="str">
            <v>ICD</v>
          </cell>
          <cell r="J1971">
            <v>228006</v>
          </cell>
          <cell r="K1971" t="str">
            <v>HEBATULLAH BROTHERS LIMITED</v>
          </cell>
          <cell r="L1971" t="str">
            <v>NAJMI CLEARING AND FORWARDING LIMITED</v>
          </cell>
          <cell r="M1971">
            <v>44061.670358796298</v>
          </cell>
          <cell r="N1971">
            <v>44068.549722222226</v>
          </cell>
          <cell r="O1971" t="str">
            <v>LAKE BLUE REFLECTIVE GLASS IDF NUMBER  E2006342056 L C N0  NBI11737 DATE 200610 INTRANSIT CARGO FROM MOMBASA TO ICD EMBAKASI NAIROBI KENYA UNDER CONSIGNEE  S OWN ARRANGEMENT COST AND RISK  CARRIER  S LIABILITY CEASES AT MOMBASA  FROM XINGAN   G TO MOMBASA FREIGHT PREPAID FROM MOMBASA TO EMBAKASI FREIGHT COLLECT PIN NO   P000591200Z MOBILE   0722786606 ENQUIRY HEBATULLAH COM NOTIFY2   HABIB BANK AG ZURICH DEM DET APPLICATION DAY  -  CTIC    D2  21 DAYS FREE COMBINED DETENTION INBOUND CONTAINER CRITERIA    RFA EXCEPTION BJS20A00078  -  APPROVAL NUMBER     LNTRF20061445B</v>
          </cell>
          <cell r="P1971" t="str">
            <v>C4</v>
          </cell>
          <cell r="Q1971" t="str">
            <v>KE</v>
          </cell>
          <cell r="R1971" t="str">
            <v>CN</v>
          </cell>
          <cell r="S1971" t="str">
            <v>2. 4 TO 9 DAYS</v>
          </cell>
          <cell r="T1971" t="str">
            <v>RELEASED BUT IN YARD</v>
          </cell>
        </row>
        <row r="1972">
          <cell r="A1972" t="str">
            <v>MAGU2278130</v>
          </cell>
          <cell r="B1972">
            <v>20</v>
          </cell>
          <cell r="C1972">
            <v>44065</v>
          </cell>
          <cell r="D1972">
            <v>4</v>
          </cell>
          <cell r="E1972" t="str">
            <v>560000286686</v>
          </cell>
          <cell r="F1972" t="str">
            <v>ICDN</v>
          </cell>
          <cell r="G1972" t="str">
            <v>M2B/65/03/1</v>
          </cell>
          <cell r="H1972">
            <v>0</v>
          </cell>
          <cell r="I1972">
            <v>0</v>
          </cell>
          <cell r="J1972">
            <v>0</v>
          </cell>
          <cell r="K1972" t="str">
            <v>Pend</v>
          </cell>
          <cell r="L1972" t="str">
            <v>Pend</v>
          </cell>
          <cell r="M1972" t="str">
            <v>Pend</v>
          </cell>
          <cell r="N1972" t="str">
            <v>Pend</v>
          </cell>
          <cell r="O1972" t="str">
            <v>SOLAR WATER DESALINATION SYSTEM ANDTHEIR COMPONENTSIDF NO   E200635183 3HS CODE  84212100WATER KIOSK LTD KENYA SOLAR WATER DESALINATION SYSTEM AND THEIR COMPONENTS IDF NO   E2006351833 HS CODE  84212100</v>
          </cell>
          <cell r="P1972" t="str">
            <v>Pend</v>
          </cell>
          <cell r="Q1972" t="str">
            <v>KE</v>
          </cell>
          <cell r="R1972" t="str">
            <v>DE</v>
          </cell>
          <cell r="S1972" t="str">
            <v>2. 4 TO 9 DAYS</v>
          </cell>
          <cell r="T1972" t="str">
            <v>PENDING DECLARATION</v>
          </cell>
        </row>
        <row r="1973">
          <cell r="A1973" t="str">
            <v>TGBU5457588</v>
          </cell>
          <cell r="B1973">
            <v>40</v>
          </cell>
          <cell r="C1973">
            <v>44065</v>
          </cell>
          <cell r="D1973">
            <v>4</v>
          </cell>
          <cell r="E1973" t="str">
            <v>HLCULIV200644680</v>
          </cell>
          <cell r="F1973" t="str">
            <v>ICDN</v>
          </cell>
          <cell r="G1973" t="str">
            <v>M2B/68/01/2</v>
          </cell>
          <cell r="H1973" t="str">
            <v>2020</v>
          </cell>
          <cell r="I1973" t="str">
            <v>ICD</v>
          </cell>
          <cell r="J1973">
            <v>228254</v>
          </cell>
          <cell r="K1973" t="str">
            <v>WORLD BRANDS K LIMITED</v>
          </cell>
          <cell r="L1973" t="str">
            <v>ECHKEN AGENCIES LIMITED</v>
          </cell>
          <cell r="M1973">
            <v>44062.869317129633</v>
          </cell>
          <cell r="N1973">
            <v>44068.781817129631</v>
          </cell>
          <cell r="O1973" t="str">
            <v>BISCUITS HS CODE 19 05 31</v>
          </cell>
          <cell r="P1973" t="str">
            <v>C4</v>
          </cell>
          <cell r="Q1973" t="str">
            <v>KE</v>
          </cell>
          <cell r="R1973" t="str">
            <v>GB</v>
          </cell>
          <cell r="S1973" t="str">
            <v>2. 4 TO 9 DAYS</v>
          </cell>
          <cell r="T1973" t="str">
            <v>RELEASED BUT IN YARD</v>
          </cell>
        </row>
        <row r="1974">
          <cell r="A1974" t="str">
            <v>DRYU2691389</v>
          </cell>
          <cell r="B1974">
            <v>20</v>
          </cell>
          <cell r="C1974">
            <v>44065</v>
          </cell>
          <cell r="D1974">
            <v>4</v>
          </cell>
          <cell r="E1974" t="str">
            <v>100080057116</v>
          </cell>
          <cell r="F1974" t="str">
            <v>ICDN</v>
          </cell>
          <cell r="G1974" t="str">
            <v>M2B/61/01/1</v>
          </cell>
          <cell r="H1974" t="str">
            <v>2020</v>
          </cell>
          <cell r="I1974" t="str">
            <v>ICD</v>
          </cell>
          <cell r="J1974">
            <v>227176</v>
          </cell>
          <cell r="K1974" t="str">
            <v>EAST AFRICAN CABLES LTD</v>
          </cell>
          <cell r="L1974" t="str">
            <v>TOP LINK LOGISTICS SERVICES LIMITED</v>
          </cell>
          <cell r="M1974">
            <v>44060.572847222225</v>
          </cell>
          <cell r="N1974" t="str">
            <v>Pend</v>
          </cell>
          <cell r="O1974" t="str">
            <v>TOTAL 12 COILS ONLY01X20 CONTAINER CONTAINS9 5SQ MM DIA  ALUMINIUM WIR E EC GRADEH14QTY  25 602MTSSBILL NO   3817635 DT  15 07 2020HS CODE-76 051100TOTAL NET WEIGHT  25 602MTSTOTAL GROSS WEIGHT  25 938MTS12 NOS OF COILS TOTAL 12 COILS ONLY 01X20 CONTAINER CONTAINS 9 5SQ MM DIA  ALUMINIUM WIRE EC GRADE H14 QTY  25 602MTS SBILL NO   3817635 DT  15 07 2020 HS CODE-76051100 TOTAL NET WEIGHT  25 602MTS TOTAL GROSS WEIGHT  25 938MTS 14 DAYS FREE TIME DETENTION AT DESTINATION PORT   FAX NO  25420559310 CARRIER S RESPONSIBILITY CEASES ATMOMBASA KILINDINI PORT  EMPTY RETURN TO OUR DESIGNATED INLAND EMPTY DEPOT IN MOMBASA IS UNDER FULL RESPONSIBILITY AND RISK OF MERCHANTS</v>
          </cell>
          <cell r="P1974" t="str">
            <v>C4</v>
          </cell>
          <cell r="Q1974" t="str">
            <v>KE</v>
          </cell>
          <cell r="R1974" t="str">
            <v>IN</v>
          </cell>
          <cell r="S1974" t="str">
            <v>2. 4 TO 9 DAYS</v>
          </cell>
          <cell r="T1974" t="str">
            <v>RELEASE PROCESS</v>
          </cell>
        </row>
        <row r="1975">
          <cell r="A1975" t="str">
            <v>FCIU3342753</v>
          </cell>
          <cell r="B1975">
            <v>20</v>
          </cell>
          <cell r="C1975">
            <v>44065</v>
          </cell>
          <cell r="D1975">
            <v>4</v>
          </cell>
          <cell r="E1975" t="str">
            <v>EPIRINDDEL208858</v>
          </cell>
          <cell r="F1975" t="str">
            <v>ICDN</v>
          </cell>
          <cell r="G1975" t="str">
            <v>M2B/55/02/1</v>
          </cell>
          <cell r="H1975" t="str">
            <v>2020</v>
          </cell>
          <cell r="I1975" t="str">
            <v>ICD</v>
          </cell>
          <cell r="J1975">
            <v>228235</v>
          </cell>
          <cell r="K1975" t="str">
            <v>SARDAR SINGH VHORA LTD</v>
          </cell>
          <cell r="L1975" t="str">
            <v>EMERGENCY RELIEF SUPPLIES LIMITED</v>
          </cell>
          <cell r="M1975" t="str">
            <v>Pend</v>
          </cell>
          <cell r="N1975" t="str">
            <v>Pend</v>
          </cell>
          <cell r="O1975" t="str">
            <v>1 X STANDARD 20  CONTAINER SAID TO CONTAIN TOTAL  335   THREE HUNDRED THIRTY-FIVE ONLY   PACKAGES  NEW  UNASSEMBLED BICYCLES IN CKD CONDITION AND BICYCLE PARTS MADE IN INDIA   S BILL NO  3892268 DT 18 07 2020  I E  CODE NO  1288000138  IDF NO  E2006344447  RFID SEAL NO  BOLT01488728  BV SEAL NO  E924343  H S CODE NO  87120010 87149100 87149990  87149400 87149510 87149210 87149310  NET WT   10 920 450 KGS  FREIGHT PREPAID CARRIAGE TERM   LINER HOUSE HOUSE PORT NOMINATION AS PER KPA DIRECTIVE</v>
          </cell>
          <cell r="P1975" t="str">
            <v>C4</v>
          </cell>
          <cell r="Q1975" t="str">
            <v>KE</v>
          </cell>
          <cell r="R1975" t="str">
            <v>IN</v>
          </cell>
          <cell r="S1975" t="str">
            <v>2. 4 TO 9 DAYS</v>
          </cell>
          <cell r="T1975" t="str">
            <v>PENDING DPC</v>
          </cell>
        </row>
        <row r="1976">
          <cell r="A1976" t="str">
            <v>TCLU2141731</v>
          </cell>
          <cell r="B1976">
            <v>20</v>
          </cell>
          <cell r="C1976">
            <v>44065</v>
          </cell>
          <cell r="D1976">
            <v>4</v>
          </cell>
          <cell r="E1976" t="str">
            <v>MEDUND885616</v>
          </cell>
          <cell r="F1976" t="str">
            <v>ICDN</v>
          </cell>
          <cell r="G1976" t="str">
            <v>A1B/19/06/2</v>
          </cell>
          <cell r="H1976" t="str">
            <v>2020</v>
          </cell>
          <cell r="I1976" t="str">
            <v>ICD</v>
          </cell>
          <cell r="J1976">
            <v>228637</v>
          </cell>
          <cell r="K1976" t="str">
            <v>FARMERS CHOICE LTD</v>
          </cell>
          <cell r="L1976" t="str">
            <v>CONVENTIONAL CARGO CONVEYORS LIMITED</v>
          </cell>
          <cell r="M1976" t="str">
            <v>Pend</v>
          </cell>
          <cell r="N1976" t="str">
            <v>Pend</v>
          </cell>
          <cell r="O1976" t="str">
            <v>PEATEX G150                PEA FLOUR  HS  1106 10 00  NET  23 000KG              GROSS  24 125KG PEATEX G150                PEA FLOUR  HS  1106 10 00  NET  23 000KG              GROSS  24 125KG            TOTAL                      NET WEIGHT  46000 KG       GROSS  48250 KG</v>
          </cell>
          <cell r="P1976" t="str">
            <v>C4</v>
          </cell>
          <cell r="Q1976" t="str">
            <v>KE</v>
          </cell>
          <cell r="R1976" t="str">
            <v>DK</v>
          </cell>
          <cell r="S1976" t="str">
            <v>2. 4 TO 9 DAYS</v>
          </cell>
          <cell r="T1976" t="str">
            <v>PENDING DPC</v>
          </cell>
        </row>
        <row r="1977">
          <cell r="A1977" t="str">
            <v>TRLU8202978</v>
          </cell>
          <cell r="B1977">
            <v>40</v>
          </cell>
          <cell r="C1977">
            <v>44065</v>
          </cell>
          <cell r="D1977">
            <v>4</v>
          </cell>
          <cell r="E1977" t="str">
            <v>MEDUMV448714</v>
          </cell>
          <cell r="F1977" t="str">
            <v>ICDN</v>
          </cell>
          <cell r="G1977" t="str">
            <v>M2B/38/03/1</v>
          </cell>
          <cell r="H1977">
            <v>0</v>
          </cell>
          <cell r="I1977">
            <v>0</v>
          </cell>
          <cell r="J1977">
            <v>0</v>
          </cell>
          <cell r="K1977" t="str">
            <v>Pend</v>
          </cell>
          <cell r="L1977" t="str">
            <v>Pend</v>
          </cell>
          <cell r="M1977" t="str">
            <v>Pend</v>
          </cell>
          <cell r="N1977" t="str">
            <v>Pend</v>
          </cell>
          <cell r="O1977" t="str">
            <v>TOTAL 2290 BUNDLES 5 KG ST ANDARD COCOPEAT BALES BUYE R ORDER NO  17B DT 24 07 2 020 SB NO 4112227 DT 28 07  2020 IDF NUMBER - E200635 1659 NET WT  46000 000KGS  H S CODE 53050040  21 DAYS FREE TIME ON LINE DEMURRA  GE   DETENTION CHARGES FRO M DISCHARGE AT PORT OF DIS CHARGE STANDARD COCOPEAT</v>
          </cell>
          <cell r="P1977" t="str">
            <v>Pend</v>
          </cell>
          <cell r="Q1977" t="str">
            <v>KE</v>
          </cell>
          <cell r="R1977" t="str">
            <v>IN</v>
          </cell>
          <cell r="S1977" t="str">
            <v>2. 4 TO 9 DAYS</v>
          </cell>
          <cell r="T1977" t="str">
            <v>PENDING DECLARATION</v>
          </cell>
        </row>
        <row r="1978">
          <cell r="A1978" t="str">
            <v>SEGU5127070</v>
          </cell>
          <cell r="B1978">
            <v>40</v>
          </cell>
          <cell r="C1978">
            <v>44065</v>
          </cell>
          <cell r="D1978">
            <v>4</v>
          </cell>
          <cell r="E1978" t="str">
            <v>WECC2050MBA0487</v>
          </cell>
          <cell r="F1978" t="str">
            <v>ICDN</v>
          </cell>
          <cell r="G1978" t="str">
            <v>A2A/02/03/1</v>
          </cell>
          <cell r="H1978" t="str">
            <v>2020</v>
          </cell>
          <cell r="I1978" t="str">
            <v>ICD</v>
          </cell>
          <cell r="J1978">
            <v>228333</v>
          </cell>
          <cell r="K1978" t="str">
            <v>STEELWOOL AFRICA LTD</v>
          </cell>
          <cell r="L1978" t="str">
            <v>AGILITY LOGISTICS LIMITED</v>
          </cell>
          <cell r="M1978">
            <v>44068.62263888889</v>
          </cell>
          <cell r="N1978">
            <v>44068.753530092596</v>
          </cell>
          <cell r="O1978" t="str">
            <v>16 X 40HC AND 1X20 CONTAINERS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20 DV   CONTAINER SAID TO CONTAIN 23 PALLETS WELDING ELECTRODES 16 X 40 HC + 1 X 20 DV CONTAINER SAID TO CONTAIN 14743 PACKAGES - 304 TONS STEEL WOOL EACH ONE ROLL WEIGHT 25 KGS  12160 ROLLS  - 40 TONS OF BINDING WIRE 1 50 MM   EACH ROLL WEIGHT 25 KG  1600 ROLLS  - 24 TONS OF GALVANIZED WIRE 1 60 MM EACH ROLL 25 KG  960 ROLLS  - 26 5 TONS OF WELDING ELECTRODES  23 PALLETS  CARGO IN TRANSIT TO ICD EMBAKASI ON RECEIVER S ACCOUNT ACCORDING TO PROFORMA INVOICE NO HM 20122020 HS</v>
          </cell>
          <cell r="P1978" t="str">
            <v>C4</v>
          </cell>
          <cell r="Q1978" t="str">
            <v>KE</v>
          </cell>
          <cell r="R1978" t="str">
            <v>EG</v>
          </cell>
          <cell r="S1978" t="str">
            <v>2. 4 TO 9 DAYS</v>
          </cell>
          <cell r="T1978" t="str">
            <v>RELEASED BUT IN YARD</v>
          </cell>
        </row>
        <row r="1979">
          <cell r="A1979" t="str">
            <v>SEGU4352230</v>
          </cell>
          <cell r="B1979">
            <v>40</v>
          </cell>
          <cell r="C1979">
            <v>44065</v>
          </cell>
          <cell r="D1979">
            <v>4</v>
          </cell>
          <cell r="E1979" t="str">
            <v>WECC2050MBA0487</v>
          </cell>
          <cell r="F1979" t="str">
            <v>ICDN</v>
          </cell>
          <cell r="G1979" t="str">
            <v>A2A/06/03/2</v>
          </cell>
          <cell r="H1979" t="str">
            <v>2020</v>
          </cell>
          <cell r="I1979" t="str">
            <v>ICD</v>
          </cell>
          <cell r="J1979">
            <v>228333</v>
          </cell>
          <cell r="K1979" t="str">
            <v>STEELWOOL AFRICA LTD</v>
          </cell>
          <cell r="L1979" t="str">
            <v>AGILITY LOGISTICS LIMITED</v>
          </cell>
          <cell r="M1979">
            <v>44068.62263888889</v>
          </cell>
          <cell r="N1979">
            <v>44068.753530092596</v>
          </cell>
          <cell r="O1979" t="str">
            <v>16 X 40HC AND 1X20 CONTAINERS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20 DV   CONTAINER SAID TO CONTAIN 23 PALLETS WELDING ELECTRODES 16 X 40 HC + 1 X 20 DV CONTAINER SAID TO CONTAIN 14743 PACKAGES - 304 TONS STEEL WOOL EACH ONE ROLL WEIGHT 25 KGS  12160 ROLLS  - 40 TONS OF BINDING WIRE 1 50 MM   EACH ROLL WEIGHT 25 KG  1600 ROLLS  - 24 TONS OF GALVANIZED WIRE 1 60 MM EACH ROLL 25 KG  960 ROLLS  - 26 5 TONS OF WELDING ELECTRODES  23 PALLETS  CARGO IN TRANSIT TO ICD EMBAKASI ON RECEIVER S ACCOUNT ACCORDING TO PROFORMA INVOICE NO HM 20122020 HS</v>
          </cell>
          <cell r="P1979" t="str">
            <v>C4</v>
          </cell>
          <cell r="Q1979" t="str">
            <v>KE</v>
          </cell>
          <cell r="R1979" t="str">
            <v>EG</v>
          </cell>
          <cell r="S1979" t="str">
            <v>2. 4 TO 9 DAYS</v>
          </cell>
          <cell r="T1979" t="str">
            <v>RELEASED BUT IN YARD</v>
          </cell>
        </row>
        <row r="1980">
          <cell r="A1980" t="str">
            <v>MSCU6080972</v>
          </cell>
          <cell r="B1980">
            <v>20</v>
          </cell>
          <cell r="C1980">
            <v>44065</v>
          </cell>
          <cell r="D1980">
            <v>4</v>
          </cell>
          <cell r="E1980" t="str">
            <v>MEDUMV152027</v>
          </cell>
          <cell r="F1980" t="str">
            <v>ICDN</v>
          </cell>
          <cell r="G1980" t="str">
            <v>M2B/19/02/2</v>
          </cell>
          <cell r="H1980" t="str">
            <v>2020</v>
          </cell>
          <cell r="I1980" t="str">
            <v>ICD</v>
          </cell>
          <cell r="J1980">
            <v>226112</v>
          </cell>
          <cell r="K1980" t="str">
            <v>SIMBALAND TRADING LIMITED</v>
          </cell>
          <cell r="L1980" t="str">
            <v>TABAKI FREIGHT SERVICES INTERNATIONAL LI</v>
          </cell>
          <cell r="M1980">
            <v>44055.560289351852</v>
          </cell>
          <cell r="N1980">
            <v>44068.683854166666</v>
          </cell>
          <cell r="O1980" t="str">
            <v>TOTAL 225 BAGS CONTAINING  2 22 NM 100 PERCENT ACRYLI C HIGH BULK DYED YARN ON C ONES IDF NO  E2006345545 I NV NO UU-EX-005 20-21 DATE D 02 07 2020 S BILL NO  35 87783 DT  03 07 2020 H S   CODE NO  55093200 NET WT   5400 000 KGS I E C  NO 300 4014831 CARGO IN TRANSIT T O NAIROBI KENYA ON COST  R ISK AND RESPONSIBILITY OF  CONSIGNEE CARRIER S RESPON SIBILITY CEASES AT MOMBASA   KENYA CARGO  IN TRANSIT  TO NAIROBI KENYA ON CONSIG NEE S A C</v>
          </cell>
          <cell r="P1980" t="str">
            <v>C4</v>
          </cell>
          <cell r="Q1980" t="str">
            <v>KE</v>
          </cell>
          <cell r="R1980" t="str">
            <v>IN</v>
          </cell>
          <cell r="S1980" t="str">
            <v>2. 4 TO 9 DAYS</v>
          </cell>
          <cell r="T1980" t="str">
            <v>RELEASED BUT IN YARD</v>
          </cell>
        </row>
        <row r="1981">
          <cell r="A1981" t="str">
            <v>TCKU1541757</v>
          </cell>
          <cell r="B1981">
            <v>20</v>
          </cell>
          <cell r="C1981">
            <v>44065</v>
          </cell>
          <cell r="D1981">
            <v>4</v>
          </cell>
          <cell r="E1981" t="str">
            <v>WECC2096MBA1367</v>
          </cell>
          <cell r="F1981" t="str">
            <v>ICDN</v>
          </cell>
          <cell r="G1981" t="str">
            <v>FIRE</v>
          </cell>
          <cell r="H1981" t="str">
            <v>2020</v>
          </cell>
          <cell r="I1981" t="str">
            <v>ICD</v>
          </cell>
          <cell r="J1981">
            <v>227418</v>
          </cell>
          <cell r="K1981" t="str">
            <v>BRENNTAG KENYA LIMITED</v>
          </cell>
          <cell r="L1981" t="str">
            <v>MURANGA FORWARDERS LTD</v>
          </cell>
          <cell r="M1981">
            <v>44058.541041666664</v>
          </cell>
          <cell r="N1981">
            <v>44067.581388888888</v>
          </cell>
          <cell r="O1981" t="str">
            <v>1X20DV CONTAINER 20 PALLET  MATTING AGENT CP 500  Net Weight  3600 KGS Gross Weight  4056 KG Country of Origin   GERMANY Total Number of Packages  240 BAGS NET OF 15KG BAG  HS CODE  38249996 ED NO  303-05380570-20  IDF NO  E2007368611  CARGO IN TRANSIT TO ICD EMBAKASI AT CONSIGNEE S OWN RISK AND ACCOUNT</v>
          </cell>
          <cell r="P1981" t="str">
            <v>C4</v>
          </cell>
          <cell r="Q1981" t="str">
            <v>KE</v>
          </cell>
          <cell r="R1981" t="str">
            <v>AE</v>
          </cell>
          <cell r="S1981" t="str">
            <v>2. 4 TO 9 DAYS</v>
          </cell>
          <cell r="T1981" t="str">
            <v>RELEASED BUT IN YARD</v>
          </cell>
        </row>
        <row r="1982">
          <cell r="A1982" t="str">
            <v>PCIU1561428</v>
          </cell>
          <cell r="B1982">
            <v>20</v>
          </cell>
          <cell r="C1982">
            <v>44065</v>
          </cell>
          <cell r="D1982">
            <v>4</v>
          </cell>
          <cell r="E1982" t="str">
            <v>BJS000020500</v>
          </cell>
          <cell r="F1982" t="str">
            <v>ICDN</v>
          </cell>
          <cell r="G1982" t="str">
            <v>FIRE</v>
          </cell>
          <cell r="H1982" t="str">
            <v>2020</v>
          </cell>
          <cell r="I1982" t="str">
            <v>ICD</v>
          </cell>
          <cell r="J1982">
            <v>228360</v>
          </cell>
          <cell r="K1982" t="str">
            <v>HEBATULLAH BROTHERS LIMITED</v>
          </cell>
          <cell r="L1982" t="str">
            <v>NAJMI CLEARING AND FORWARDING LIMITED</v>
          </cell>
          <cell r="M1982">
            <v>44062.787638888891</v>
          </cell>
          <cell r="N1982">
            <v>44065.730023148149</v>
          </cell>
          <cell r="O1982" t="str">
            <v>DOUBLE MIRROR IDF NUMBER  E2006342056 L C N0  NBI11737 DATE 200610 INTRANSIT CARGO FROM MOMBASA TO ICD EMBAKASI NAIROBI KENYA UNDER CONSIGNEE  S OWN ARRANGEMENT COST AND RISK  CARRIER  S LIABILITY CEASES AT MOMBASA  FROM XINGANG TO MOMBASA   FREIGHT PREPAID FROM MOMBASA TO EMBAKASI FREIGHT COLLECT    PIN NO   P000591200Z MOBILE   0722786606 ENQUIRY HEBATULLAH COM NOTIFY2   HABIB BANK AG ZURICH DEM DET APPLICATION DAY  CTIC    D2  21 DAYS FREE COMBINED DETENTION INBOUND CONTAINER CRITERIA    RFA EXCEPTION BJS20A00078  APPROVAL NUMBER    LNTRF20061445B</v>
          </cell>
          <cell r="P1982" t="str">
            <v>C4</v>
          </cell>
          <cell r="Q1982" t="str">
            <v>KE</v>
          </cell>
          <cell r="R1982" t="str">
            <v>CN</v>
          </cell>
          <cell r="S1982" t="str">
            <v>2. 4 TO 9 DAYS</v>
          </cell>
          <cell r="T1982" t="str">
            <v>RELEASED BUT IN YARD</v>
          </cell>
        </row>
        <row r="1983">
          <cell r="A1983" t="str">
            <v>DRYU2369829</v>
          </cell>
          <cell r="B1983">
            <v>20</v>
          </cell>
          <cell r="C1983">
            <v>44065</v>
          </cell>
          <cell r="D1983">
            <v>4</v>
          </cell>
          <cell r="E1983" t="str">
            <v>143076639100</v>
          </cell>
          <cell r="F1983" t="str">
            <v>ICDN</v>
          </cell>
          <cell r="G1983" t="str">
            <v>M0B/39/01/1</v>
          </cell>
          <cell r="H1983" t="str">
            <v>2020</v>
          </cell>
          <cell r="I1983" t="str">
            <v>ICD</v>
          </cell>
          <cell r="J1983">
            <v>227649</v>
          </cell>
          <cell r="K1983" t="str">
            <v>SUNCULTURE KENYA LIMITED</v>
          </cell>
          <cell r="L1983" t="str">
            <v>UNION GREEN LOGISTICS LIMITED</v>
          </cell>
          <cell r="M1983">
            <v>44062.592974537038</v>
          </cell>
          <cell r="N1983" t="str">
            <v>Pend</v>
          </cell>
          <cell r="O1983" t="str">
            <v>WATER PUMPSWATER PUMPS AND SPARE PARTS TEL 0532-80668799 FAX 0532-8066 8796  JOSHUA MEROKA  ACCOUNTS SUNCULTURE COM   EMAIL   CS GLOBEFLIGHT  CO KE   TEL   254729341277N M WATER PUMPS WATER PUMPS AND SPARE PARTS  TEL 0532-80668799  FAX 0532-80668796   JOSHUA MEROKA   ACCOUNTS SUNCULTURE COM    EMAIL   CS GLOBEFLIGHT CO KE    TEL   254729341277</v>
          </cell>
          <cell r="P1983" t="str">
            <v>C4</v>
          </cell>
          <cell r="Q1983" t="str">
            <v>KE</v>
          </cell>
          <cell r="R1983" t="str">
            <v>CN</v>
          </cell>
          <cell r="S1983" t="str">
            <v>2. 4 TO 9 DAYS</v>
          </cell>
          <cell r="T1983" t="str">
            <v>RELEASE PROCESS</v>
          </cell>
        </row>
        <row r="1984">
          <cell r="A1984" t="str">
            <v>PCIU8930831</v>
          </cell>
          <cell r="B1984">
            <v>40</v>
          </cell>
          <cell r="C1984">
            <v>44065</v>
          </cell>
          <cell r="D1984">
            <v>4</v>
          </cell>
          <cell r="E1984" t="str">
            <v>TXPT00255300</v>
          </cell>
          <cell r="F1984" t="str">
            <v>ICDN</v>
          </cell>
          <cell r="G1984" t="str">
            <v>A1C/78/05/3</v>
          </cell>
          <cell r="H1984" t="str">
            <v>2020</v>
          </cell>
          <cell r="I1984" t="str">
            <v>ICD</v>
          </cell>
          <cell r="J1984">
            <v>228305</v>
          </cell>
          <cell r="K1984" t="str">
            <v>RAILI ENTERPRISES</v>
          </cell>
          <cell r="L1984" t="str">
            <v>IMPEX FREIGHT LIMITED</v>
          </cell>
          <cell r="M1984">
            <v>44063.488692129627</v>
          </cell>
          <cell r="N1984">
            <v>44068.822939814818</v>
          </cell>
          <cell r="O1984" t="str">
            <v>KIDS TRYCYCLE</v>
          </cell>
          <cell r="P1984" t="str">
            <v>C4</v>
          </cell>
          <cell r="Q1984" t="str">
            <v>KE</v>
          </cell>
          <cell r="R1984" t="str">
            <v>CN</v>
          </cell>
          <cell r="S1984" t="str">
            <v>2. 4 TO 9 DAYS</v>
          </cell>
          <cell r="T1984" t="str">
            <v>RELEASED BUT IN YARD</v>
          </cell>
        </row>
        <row r="1985">
          <cell r="A1985" t="str">
            <v>MEDU2772900</v>
          </cell>
          <cell r="B1985">
            <v>20</v>
          </cell>
          <cell r="C1985">
            <v>44065</v>
          </cell>
          <cell r="D1985">
            <v>4</v>
          </cell>
          <cell r="E1985" t="str">
            <v>MEDUDC390934</v>
          </cell>
          <cell r="F1985" t="str">
            <v>ICDN</v>
          </cell>
          <cell r="G1985" t="str">
            <v>M0B/43/01/1</v>
          </cell>
          <cell r="H1985" t="str">
            <v>2020</v>
          </cell>
          <cell r="I1985" t="str">
            <v>ICD</v>
          </cell>
          <cell r="J1985">
            <v>228958</v>
          </cell>
          <cell r="K1985" t="str">
            <v>D T DOBIE AND COMPANY K LTD</v>
          </cell>
          <cell r="L1985" t="str">
            <v>SCHENKER LIMITED</v>
          </cell>
          <cell r="M1985" t="str">
            <v>Pend</v>
          </cell>
          <cell r="N1985" t="str">
            <v>Pend</v>
          </cell>
          <cell r="O1985" t="str">
            <v>HYUNDAI AUTO PARTS</v>
          </cell>
          <cell r="P1985" t="str">
            <v>C4</v>
          </cell>
          <cell r="Q1985" t="str">
            <v>KE</v>
          </cell>
          <cell r="R1985" t="str">
            <v>AE</v>
          </cell>
          <cell r="S1985" t="str">
            <v>2. 4 TO 9 DAYS</v>
          </cell>
          <cell r="T1985" t="str">
            <v>PENDING DPC</v>
          </cell>
        </row>
        <row r="1986">
          <cell r="A1986" t="str">
            <v>PCIU0232834</v>
          </cell>
          <cell r="B1986">
            <v>20</v>
          </cell>
          <cell r="C1986">
            <v>44065</v>
          </cell>
          <cell r="D1986">
            <v>4</v>
          </cell>
          <cell r="E1986" t="str">
            <v>SEL000228600</v>
          </cell>
          <cell r="F1986" t="str">
            <v>ICDN</v>
          </cell>
          <cell r="G1986" t="str">
            <v>M0B/45/01/1</v>
          </cell>
          <cell r="H1986" t="str">
            <v>2020</v>
          </cell>
          <cell r="I1986" t="str">
            <v>ICD</v>
          </cell>
          <cell r="J1986">
            <v>228464</v>
          </cell>
          <cell r="K1986" t="str">
            <v>INTERPLUS LIMITED</v>
          </cell>
          <cell r="L1986" t="str">
            <v>STRAIGHT LINE CARGO FORWARDERS LIMITED</v>
          </cell>
          <cell r="M1986">
            <v>44063.824004629627</v>
          </cell>
          <cell r="N1986" t="str">
            <v>Pend</v>
          </cell>
          <cell r="O1986" t="str">
            <v>FIRE RESISTANT SAFES   FILING CABINET  CARGO IN TRANSIT TO ICD EMBAKASI VIA MOMBASA ON PAYABLE BY CNEES</v>
          </cell>
          <cell r="P1986" t="str">
            <v>C4</v>
          </cell>
          <cell r="Q1986" t="str">
            <v>KE</v>
          </cell>
          <cell r="R1986" t="str">
            <v>KR</v>
          </cell>
          <cell r="S1986" t="str">
            <v>2. 4 TO 9 DAYS</v>
          </cell>
          <cell r="T1986" t="str">
            <v>RELEASE PROCESS</v>
          </cell>
        </row>
        <row r="1987">
          <cell r="A1987" t="str">
            <v>HLBU2299045</v>
          </cell>
          <cell r="B1987">
            <v>20</v>
          </cell>
          <cell r="C1987">
            <v>44065</v>
          </cell>
          <cell r="D1987">
            <v>4</v>
          </cell>
          <cell r="E1987" t="str">
            <v>HLCULIV200646261</v>
          </cell>
          <cell r="F1987" t="str">
            <v>ICDN</v>
          </cell>
          <cell r="G1987" t="str">
            <v>M0B/51/01/1</v>
          </cell>
          <cell r="H1987" t="str">
            <v>2020</v>
          </cell>
          <cell r="I1987" t="str">
            <v>ICD</v>
          </cell>
          <cell r="J1987">
            <v>224011</v>
          </cell>
          <cell r="K1987" t="str">
            <v>KATHLEEN MUTHONI MBAU</v>
          </cell>
          <cell r="L1987" t="str">
            <v>PRIORITY LOGISTICS LIMITED</v>
          </cell>
          <cell r="M1987" t="str">
            <v>Pend</v>
          </cell>
          <cell r="N1987" t="str">
            <v>Pend</v>
          </cell>
          <cell r="O1987" t="str">
            <v>USED HOUSEHOLD EFFECTS  HS CODE 99 97 97</v>
          </cell>
          <cell r="P1987" t="str">
            <v>C4</v>
          </cell>
          <cell r="Q1987" t="str">
            <v>KE</v>
          </cell>
          <cell r="R1987" t="str">
            <v>GB</v>
          </cell>
          <cell r="S1987" t="str">
            <v>2. 4 TO 9 DAYS</v>
          </cell>
          <cell r="T1987" t="str">
            <v>PENDING DPC</v>
          </cell>
        </row>
        <row r="1988">
          <cell r="A1988" t="str">
            <v>FCIU4631200</v>
          </cell>
          <cell r="B1988">
            <v>20</v>
          </cell>
          <cell r="C1988">
            <v>44065</v>
          </cell>
          <cell r="D1988">
            <v>4</v>
          </cell>
          <cell r="E1988" t="str">
            <v>GGZ1112208</v>
          </cell>
          <cell r="F1988" t="str">
            <v>ICDN</v>
          </cell>
          <cell r="G1988" t="str">
            <v>M0B/51/01/2</v>
          </cell>
          <cell r="H1988" t="str">
            <v>2020</v>
          </cell>
          <cell r="I1988" t="str">
            <v>ICD</v>
          </cell>
          <cell r="J1988">
            <v>227272</v>
          </cell>
          <cell r="K1988" t="str">
            <v>RENTOKIL INITIAL KENYA LIMITED</v>
          </cell>
          <cell r="L1988" t="str">
            <v>INTRASPEED ARCPRO KENYA LIMITED</v>
          </cell>
          <cell r="M1988">
            <v>44062.803576388891</v>
          </cell>
          <cell r="N1988">
            <v>44068.766898148147</v>
          </cell>
          <cell r="O1988" t="str">
            <v>LC AF SINGLE CAN FG HS CODE 8543709990 FOLDED PAPER DISPENSER THICK FG HS CODE 3924900000 JUMBO ROLL TISSUE DISPENSER FG HS CODE 3924900000 11PALLET 740CARTON  FREIGHT PREPAID</v>
          </cell>
          <cell r="P1988" t="str">
            <v>C4</v>
          </cell>
          <cell r="Q1988" t="str">
            <v>KE</v>
          </cell>
          <cell r="R1988" t="str">
            <v>CN</v>
          </cell>
          <cell r="S1988" t="str">
            <v>2. 4 TO 9 DAYS</v>
          </cell>
          <cell r="T1988" t="str">
            <v>RELEASED BUT IN YARD</v>
          </cell>
        </row>
        <row r="1989">
          <cell r="A1989" t="str">
            <v>FCIU4016664</v>
          </cell>
          <cell r="B1989">
            <v>20</v>
          </cell>
          <cell r="C1989">
            <v>44065</v>
          </cell>
          <cell r="D1989">
            <v>4</v>
          </cell>
          <cell r="E1989" t="str">
            <v>MEDUT2568367</v>
          </cell>
          <cell r="F1989" t="str">
            <v>ICDN</v>
          </cell>
          <cell r="G1989" t="str">
            <v>M0B/51/01/1</v>
          </cell>
          <cell r="H1989" t="str">
            <v>2020</v>
          </cell>
          <cell r="I1989" t="str">
            <v>ICD</v>
          </cell>
          <cell r="J1989">
            <v>227109</v>
          </cell>
          <cell r="K1989" t="str">
            <v>CHINA RAILWAY NO5 ENGINEERING GROUP COMP</v>
          </cell>
          <cell r="L1989" t="str">
            <v>CONTINENTAL LOGISTICS NETWORKS LTD</v>
          </cell>
          <cell r="M1989" t="str">
            <v>Pend</v>
          </cell>
          <cell r="N1989" t="str">
            <v>Pend</v>
          </cell>
          <cell r="O1989" t="str">
            <v>GUARDRAIL                  POST                       CAPS                       END TERMINAL               SPACER                     TYPE A BOLTS AND NUTS      TYPE B BOLTS AND NUTS      CONNECTING BOLT            REFLECTOR</v>
          </cell>
          <cell r="P1989" t="str">
            <v>C4</v>
          </cell>
          <cell r="Q1989" t="str">
            <v>KE</v>
          </cell>
          <cell r="R1989" t="str">
            <v>CN</v>
          </cell>
          <cell r="S1989" t="str">
            <v>2. 4 TO 9 DAYS</v>
          </cell>
          <cell r="T1989" t="str">
            <v>PENDING DPC</v>
          </cell>
        </row>
        <row r="1990">
          <cell r="A1990" t="str">
            <v>TEMU6621680</v>
          </cell>
          <cell r="B1990">
            <v>40</v>
          </cell>
          <cell r="C1990">
            <v>44065</v>
          </cell>
          <cell r="D1990">
            <v>4</v>
          </cell>
          <cell r="E1990" t="str">
            <v>OOLU2114011110</v>
          </cell>
          <cell r="F1990" t="str">
            <v>ICDN</v>
          </cell>
          <cell r="G1990" t="str">
            <v>SHED1</v>
          </cell>
          <cell r="H1990" t="str">
            <v>2020</v>
          </cell>
          <cell r="I1990" t="str">
            <v>ICD</v>
          </cell>
          <cell r="J1990">
            <v>229692</v>
          </cell>
          <cell r="K1990" t="str">
            <v>EXTREME SOUNDS LTD</v>
          </cell>
          <cell r="L1990" t="str">
            <v>WORLD DOMAIN LIMITED</v>
          </cell>
          <cell r="M1990" t="str">
            <v>Pend</v>
          </cell>
          <cell r="N1990" t="str">
            <v>Pend</v>
          </cell>
          <cell r="O1990" t="str">
            <v>LOUDSPEAKERS EVP-X15 MKII LOUDSPEAKERS EVP-X15 INSPECTION COMPANY SEAL 2170675 INSPECTION COMPANY SEAL 2170676 HS CODE 8518 22 21 DAYS FREE DETENTION AT DESTINATION PLACE OF DELIVERY PORT CLEARANCE</v>
          </cell>
          <cell r="P1990" t="str">
            <v>C4</v>
          </cell>
          <cell r="Q1990" t="str">
            <v>KE</v>
          </cell>
          <cell r="R1990" t="str">
            <v>CN</v>
          </cell>
          <cell r="S1990" t="str">
            <v>2. 4 TO 9 DAYS</v>
          </cell>
          <cell r="T1990" t="str">
            <v>PENDING DPC</v>
          </cell>
        </row>
        <row r="1991">
          <cell r="A1991" t="str">
            <v>BEAU4260003</v>
          </cell>
          <cell r="B1991">
            <v>40</v>
          </cell>
          <cell r="C1991">
            <v>44065</v>
          </cell>
          <cell r="D1991">
            <v>4</v>
          </cell>
          <cell r="E1991" t="str">
            <v>MEDUAL567610</v>
          </cell>
          <cell r="F1991" t="str">
            <v>ICDN</v>
          </cell>
          <cell r="G1991" t="str">
            <v>M1B/12/01/2</v>
          </cell>
          <cell r="H1991" t="str">
            <v>2020</v>
          </cell>
          <cell r="I1991" t="str">
            <v>ICD</v>
          </cell>
          <cell r="J1991">
            <v>228397</v>
          </cell>
          <cell r="K1991" t="str">
            <v>HYPERMART LIMITED</v>
          </cell>
          <cell r="L1991" t="str">
            <v>PRINCIPAL FORWARDERS LIMITED</v>
          </cell>
          <cell r="M1991">
            <v>44068.51017361111</v>
          </cell>
          <cell r="N1991">
            <v>44068.763113425928</v>
          </cell>
          <cell r="O1991" t="str">
            <v>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+ 5 CTN Spare Parts   N W   8424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v>
          </cell>
          <cell r="P1991" t="str">
            <v>C4</v>
          </cell>
          <cell r="Q1991" t="str">
            <v>KE</v>
          </cell>
          <cell r="R1991" t="str">
            <v>EG</v>
          </cell>
          <cell r="S1991" t="str">
            <v>2. 4 TO 9 DAYS</v>
          </cell>
          <cell r="T1991" t="str">
            <v>RELEASED BUT IN YARD</v>
          </cell>
        </row>
        <row r="1992">
          <cell r="A1992" t="str">
            <v>CAIU4506473</v>
          </cell>
          <cell r="B1992">
            <v>40</v>
          </cell>
          <cell r="C1992">
            <v>44065</v>
          </cell>
          <cell r="D1992">
            <v>4</v>
          </cell>
          <cell r="E1992" t="str">
            <v>MEDUBO076351</v>
          </cell>
          <cell r="F1992" t="str">
            <v>ICDN</v>
          </cell>
          <cell r="G1992" t="str">
            <v>M1B/12/01/1</v>
          </cell>
          <cell r="H1992" t="str">
            <v>2020</v>
          </cell>
          <cell r="I1992" t="str">
            <v>ICD</v>
          </cell>
          <cell r="J1992">
            <v>228488</v>
          </cell>
          <cell r="K1992" t="str">
            <v>FRIGOKEN LTD</v>
          </cell>
          <cell r="L1992" t="str">
            <v>HOMELAND FREIGHT LIMITED</v>
          </cell>
          <cell r="M1992" t="str">
            <v>Pend</v>
          </cell>
          <cell r="N1992" t="str">
            <v>Pend</v>
          </cell>
          <cell r="O1992" t="str">
            <v>79 410 RECTANGULAR EMPTY   CANS SIZE 1 2 J            6 048 RECTANGULAR EMPTY    CANS SIZE 4 4 J            IDF NUMBER                                            E2005336812                HS CODE 7310 21 11         FREIGHT PAYABLE AT LE      HAVRE   SHIPPED ON BOARD 86326 RECTANGULAR EMPTY    CANS AND THEIR LIDS 1 2J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86326 RECTANGULAR EMPTY    CANS AND THEIR LIDS 1 2J   IDF NUMBER                                            E2005336812                HS CODE 7310 21 11</v>
          </cell>
          <cell r="P1992" t="str">
            <v>C4</v>
          </cell>
          <cell r="Q1992" t="str">
            <v>KE</v>
          </cell>
          <cell r="R1992" t="str">
            <v>FR</v>
          </cell>
          <cell r="S1992" t="str">
            <v>2. 4 TO 9 DAYS</v>
          </cell>
          <cell r="T1992" t="str">
            <v>PENDING DPC</v>
          </cell>
        </row>
        <row r="1993">
          <cell r="A1993" t="str">
            <v>MSDU7120604</v>
          </cell>
          <cell r="B1993">
            <v>40</v>
          </cell>
          <cell r="C1993">
            <v>44065</v>
          </cell>
          <cell r="D1993">
            <v>4</v>
          </cell>
          <cell r="E1993" t="str">
            <v>MEDUAL564666</v>
          </cell>
          <cell r="F1993" t="str">
            <v>ICDN</v>
          </cell>
          <cell r="G1993" t="str">
            <v>M1B/20/01/2</v>
          </cell>
          <cell r="H1993" t="str">
            <v>2020</v>
          </cell>
          <cell r="I1993" t="str">
            <v>ICD</v>
          </cell>
          <cell r="J1993">
            <v>228460</v>
          </cell>
          <cell r="K1993" t="str">
            <v>VICTORY FARMS LIMITED</v>
          </cell>
          <cell r="L1993" t="str">
            <v>BOLLORE TRANSPORT AND LOGISTICS KENYA LI</v>
          </cell>
          <cell r="M1993" t="str">
            <v>Pend</v>
          </cell>
          <cell r="N1993" t="str">
            <v>Pend</v>
          </cell>
          <cell r="O1993" t="str">
            <v>FISH FEED TOTAL NO  OF BAG S 4080 TOTAL N W   102000  KGS TOTAL G W   102612 KGS H S CODE   230990 21 DAYS  FREE TIME AT DESTINATION   870 BAGS OF OPTILINE 4 5MM 150 BAGS OF OPTILINE 3MM</v>
          </cell>
          <cell r="P1993" t="str">
            <v>C4</v>
          </cell>
          <cell r="Q1993" t="str">
            <v>KE</v>
          </cell>
          <cell r="R1993" t="str">
            <v>EG</v>
          </cell>
          <cell r="S1993" t="str">
            <v>2. 4 TO 9 DAYS</v>
          </cell>
          <cell r="T1993" t="str">
            <v>PENDING DPC</v>
          </cell>
        </row>
        <row r="1994">
          <cell r="A1994" t="str">
            <v>FDCU0061747</v>
          </cell>
          <cell r="B1994">
            <v>40</v>
          </cell>
          <cell r="C1994">
            <v>44065</v>
          </cell>
          <cell r="D1994">
            <v>4</v>
          </cell>
          <cell r="E1994" t="str">
            <v>MEDUMV414062</v>
          </cell>
          <cell r="F1994" t="str">
            <v>ICDN</v>
          </cell>
          <cell r="G1994" t="str">
            <v>M1B/20/01/2</v>
          </cell>
          <cell r="H1994" t="str">
            <v>2020</v>
          </cell>
          <cell r="I1994" t="str">
            <v>ICD</v>
          </cell>
          <cell r="J1994">
            <v>228589</v>
          </cell>
          <cell r="K1994" t="str">
            <v>CAR AND GENERAL TRADING LIMITED</v>
          </cell>
          <cell r="L1994" t="str">
            <v>CAR AND GENERAL KENYA PLC</v>
          </cell>
          <cell r="M1994">
            <v>44064.753275462965</v>
          </cell>
          <cell r="N1994" t="str">
            <v>Pend</v>
          </cell>
          <cell r="O1994" t="str">
            <v>A1667  AUTOMOBILE TYRES RE INFORCED WITH NYLON TYRE C ORD WARP SHEET 7 50-16 M77 N14  TYRES - 675 S B  NO   3985057  DATED  22 07 202  0 NET WEIGHT  17675 550 KG S FREIGHT PREPAID</v>
          </cell>
          <cell r="P1994" t="str">
            <v>C4</v>
          </cell>
          <cell r="Q1994" t="str">
            <v>KE</v>
          </cell>
          <cell r="R1994" t="str">
            <v>IN</v>
          </cell>
          <cell r="S1994" t="str">
            <v>2. 4 TO 9 DAYS</v>
          </cell>
          <cell r="T1994" t="str">
            <v>RELEASE PROCESS</v>
          </cell>
        </row>
        <row r="1995">
          <cell r="A1995" t="str">
            <v>GESU6365968</v>
          </cell>
          <cell r="B1995">
            <v>40</v>
          </cell>
          <cell r="C1995">
            <v>44065</v>
          </cell>
          <cell r="D1995">
            <v>4</v>
          </cell>
          <cell r="E1995" t="str">
            <v>WECC2050MBA0487</v>
          </cell>
          <cell r="F1995" t="str">
            <v>ICDN</v>
          </cell>
          <cell r="G1995" t="str">
            <v>Pend</v>
          </cell>
          <cell r="H1995" t="str">
            <v>2020</v>
          </cell>
          <cell r="I1995" t="str">
            <v>ICD</v>
          </cell>
          <cell r="J1995">
            <v>228333</v>
          </cell>
          <cell r="K1995" t="str">
            <v>STEELWOOL AFRICA LTD</v>
          </cell>
          <cell r="L1995" t="str">
            <v>AGILITY LOGISTICS LIMITED</v>
          </cell>
          <cell r="M1995">
            <v>44068.62263888889</v>
          </cell>
          <cell r="N1995">
            <v>44068.753530092596</v>
          </cell>
          <cell r="O1995" t="str">
            <v>16 X 40HC AND 1X20 CONTAINERS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20 DV   CONTAINER SAID TO CONTAIN 23 PALLETS WELDING ELECTRODES 16 X 40 HC + 1 X 20 DV CONTAINER SAID TO CONTAIN 14743 PACKAGES - 304 TONS STEEL WOOL EACH ONE ROLL WEIGHT 25 KGS  12160 ROLLS  - 40 TONS OF BINDING WIRE 1 50 MM   EACH ROLL WEIGHT 25 KG  1600 ROLLS  - 24 TONS OF GALVANIZED WIRE 1 60 MM EACH ROLL 25 KG  960 ROLLS  - 26 5 TONS OF WELDING ELECTRODES  23 PALLETS  CARGO IN TRANSIT TO ICD EMBAKASI ON RECEIVER S ACCOUNT ACCORDING TO PROFORMA INVOICE NO HM 20122020 HS</v>
          </cell>
          <cell r="P1995" t="str">
            <v>C4</v>
          </cell>
          <cell r="Q1995" t="str">
            <v>KE</v>
          </cell>
          <cell r="R1995" t="str">
            <v>EG</v>
          </cell>
          <cell r="S1995" t="str">
            <v>2. 4 TO 9 DAYS</v>
          </cell>
          <cell r="T1995" t="str">
            <v>RELEASED BUT IN YARD</v>
          </cell>
        </row>
        <row r="1996">
          <cell r="A1996" t="str">
            <v>TLLU2081899</v>
          </cell>
          <cell r="B1996">
            <v>20</v>
          </cell>
          <cell r="C1996">
            <v>44065</v>
          </cell>
          <cell r="D1996">
            <v>4</v>
          </cell>
          <cell r="E1996" t="str">
            <v>NBST428517</v>
          </cell>
          <cell r="F1996" t="str">
            <v>ICDN</v>
          </cell>
          <cell r="G1996" t="str">
            <v>M1B/33/01/2</v>
          </cell>
          <cell r="H1996" t="str">
            <v>2020</v>
          </cell>
          <cell r="I1996" t="str">
            <v>ICD</v>
          </cell>
          <cell r="J1996">
            <v>229378</v>
          </cell>
          <cell r="K1996" t="str">
            <v>THAMES ELECTRICALS LTD</v>
          </cell>
          <cell r="L1996" t="str">
            <v>EXCELLENT LOGISTICS LIMITED</v>
          </cell>
          <cell r="M1996">
            <v>44068.834293981483</v>
          </cell>
          <cell r="N1996" t="str">
            <v>Pend</v>
          </cell>
          <cell r="O1996" t="str">
            <v>WALL MOUNT HAND DRYER HS 851633 TA FE-EAF -TEL 0574-87308820 FAX 0574-87300703 --ROHIT SINGH-NEEUR COM TRADE REGISTER NUMBER+ P000613151M FREIGHT COLLECT</v>
          </cell>
          <cell r="P1996" t="str">
            <v>C4</v>
          </cell>
          <cell r="Q1996" t="str">
            <v>KE</v>
          </cell>
          <cell r="R1996" t="str">
            <v>CN</v>
          </cell>
          <cell r="S1996" t="str">
            <v>2. 4 TO 9 DAYS</v>
          </cell>
          <cell r="T1996" t="str">
            <v>RELEASE PROCESS</v>
          </cell>
        </row>
        <row r="1997">
          <cell r="A1997" t="str">
            <v>EGSU3082267</v>
          </cell>
          <cell r="B1997">
            <v>20</v>
          </cell>
          <cell r="C1997">
            <v>44065</v>
          </cell>
          <cell r="D1997">
            <v>4</v>
          </cell>
          <cell r="E1997" t="str">
            <v>143000221261</v>
          </cell>
          <cell r="F1997" t="str">
            <v>ICDN</v>
          </cell>
          <cell r="G1997" t="str">
            <v>M1B/33/01/1</v>
          </cell>
          <cell r="H1997">
            <v>0</v>
          </cell>
          <cell r="I1997">
            <v>0</v>
          </cell>
          <cell r="J1997">
            <v>0</v>
          </cell>
          <cell r="K1997" t="str">
            <v>Pend</v>
          </cell>
          <cell r="L1997" t="str">
            <v>Pend</v>
          </cell>
          <cell r="M1997" t="str">
            <v>Pend</v>
          </cell>
          <cell r="N1997" t="str">
            <v>Pend</v>
          </cell>
          <cell r="O1997" t="str">
            <v>PP COMPRESSION FITTINGS  SUNIL LBSANGHANI COM    SUNIL LBSANGHANI COM POVOTE PP COMPRESSION FITTINGS   SUNIL LBSANGHANI COM     SUNIL LBSANGHANI COM</v>
          </cell>
          <cell r="P1997" t="str">
            <v>Pend</v>
          </cell>
          <cell r="Q1997" t="str">
            <v>KE</v>
          </cell>
          <cell r="R1997" t="str">
            <v>CN</v>
          </cell>
          <cell r="S1997" t="str">
            <v>2. 4 TO 9 DAYS</v>
          </cell>
          <cell r="T1997" t="str">
            <v>PENDING DECLARATION</v>
          </cell>
        </row>
        <row r="1998">
          <cell r="A1998" t="str">
            <v>FTAU1427384</v>
          </cell>
          <cell r="B1998">
            <v>20</v>
          </cell>
          <cell r="C1998">
            <v>44065</v>
          </cell>
          <cell r="D1998">
            <v>4</v>
          </cell>
          <cell r="E1998" t="str">
            <v>MEDUMV321846</v>
          </cell>
          <cell r="F1998" t="str">
            <v>ICDN</v>
          </cell>
          <cell r="G1998" t="str">
            <v>M1B/45/01/2</v>
          </cell>
          <cell r="H1998" t="str">
            <v>2020</v>
          </cell>
          <cell r="I1998" t="str">
            <v>ICD</v>
          </cell>
          <cell r="J1998">
            <v>226178</v>
          </cell>
          <cell r="K1998" t="str">
            <v>PREMIER FOOD INDUSTRIES LTD</v>
          </cell>
          <cell r="L1998" t="str">
            <v>INDEX CARGO LOGISTICS LIMITED</v>
          </cell>
          <cell r="M1998">
            <v>44055.8434837963</v>
          </cell>
          <cell r="N1998" t="str">
            <v>Pend</v>
          </cell>
          <cell r="O1998" t="str">
            <v>12 JARS IN A CASE  Creamy Peanut Butter 250 gm  - 1  00 CASES Creamy Peanut But ter 400 gm  - 100 CASES Cr eamy Peanut Butter 800 gm  - 500 CASES Crunchy Peanu  t Butter 800 gm  - 300 CAS ES No Added Sugar Peanut B utter 250 gm - 600 CASES N o Added Sugar Peanut Butte r 400 gm - 600 CASES No Ad ded Sugar Peanut Butter 80 0 gm - 300 CASES HS CODE   20081100 BATCH NO   NF 082  20 TOTAL NET WT 16020 KGS GROSS WT  18170 KGS S B N  O   3806921  S B DT   14 0 7 2020 TOTAL NET WT   1602 0 00 KGS FREIGHT PREPAID   TEL  0091-2842-240 788 E-M ail  info supernutrifoods  com GST No  - 24AAHFN5390B 1ZH</v>
          </cell>
          <cell r="P1998" t="str">
            <v>C4</v>
          </cell>
          <cell r="Q1998" t="str">
            <v>KE</v>
          </cell>
          <cell r="R1998" t="str">
            <v>IN</v>
          </cell>
          <cell r="S1998" t="str">
            <v>2. 4 TO 9 DAYS</v>
          </cell>
          <cell r="T1998" t="str">
            <v>RELEASE PROCESS</v>
          </cell>
        </row>
        <row r="1999">
          <cell r="A1999" t="str">
            <v>EISU9295303</v>
          </cell>
          <cell r="B1999">
            <v>40</v>
          </cell>
          <cell r="C1999">
            <v>44065</v>
          </cell>
          <cell r="D1999">
            <v>4</v>
          </cell>
          <cell r="E1999" t="str">
            <v>100050215449</v>
          </cell>
          <cell r="F1999" t="str">
            <v>ICDN</v>
          </cell>
          <cell r="G1999" t="str">
            <v>SHED1</v>
          </cell>
          <cell r="H1999" t="str">
            <v>2020</v>
          </cell>
          <cell r="I1999" t="str">
            <v>ICD</v>
          </cell>
          <cell r="J1999">
            <v>227621</v>
          </cell>
          <cell r="K1999" t="str">
            <v>KINGSWAY TYRES LIMITED</v>
          </cell>
          <cell r="L1999" t="str">
            <v>CORNERSTONE LIMITED</v>
          </cell>
          <cell r="M1999" t="str">
            <v>Pend</v>
          </cell>
          <cell r="N1999" t="str">
            <v>Pend</v>
          </cell>
          <cell r="O1999" t="str">
            <v>TOTAL 128 PIECES ONLYAPOLLO BRAND TYRES AS PER PROFORMAINVOICE NO 2391 10404  DATED 200303 INCOTERMS 2010 FOB NHAVA SHEVA PORTIN INDIAIDF NO  E2003302681L C NO  NCBIMPLC 111 20  DATE 200316DIAMOND TRUST  BANK KEN YA LTD NAIROBI KENYANO MARKS TOTAL 128 PIECES ONLY APOLLO BRAND TYRES AS PER PROFORMA INVOICE NO 239110404  DATED 200303  INCOTERMS 2010 FOB NHAVA SHEVA PORT IN INDIA IDF NO E2003302681 L C NO  NCBIMPLC 111 20  DATE 200316 DIAMOND TRUST  BANK KENYA LTD  NAIROBI KENYA S  BILL NO  3775989 DT 13-07-2020 GROSS WEIGHT  8811 072  KGS NET WEIGHT  8811 072KGS 14 DAYS FREE TIME AT DESTINATION  ON BEHALF OF APOLLO TYRES MIDDLE EAST FZE CARRIER S RESPONSIBILITY CEASES AT MOMBASA KILINDINI PORT  EMPTY RETURN TO OUR DESIGNATED INLAND EMPTY DEPOT IN MOMBASA IS UNDER FULL RESPONSIBILITY AND RISK OF MERCHANTS</v>
          </cell>
          <cell r="P1999" t="str">
            <v>C4</v>
          </cell>
          <cell r="Q1999" t="str">
            <v>KE</v>
          </cell>
          <cell r="R1999" t="str">
            <v>IN</v>
          </cell>
          <cell r="S1999" t="str">
            <v>2. 4 TO 9 DAYS</v>
          </cell>
          <cell r="T1999" t="str">
            <v>PENDING DPC</v>
          </cell>
        </row>
        <row r="2000">
          <cell r="A2000" t="str">
            <v>CAIU2970150</v>
          </cell>
          <cell r="B2000">
            <v>20</v>
          </cell>
          <cell r="C2000">
            <v>44065</v>
          </cell>
          <cell r="D2000">
            <v>4</v>
          </cell>
          <cell r="E2000" t="str">
            <v>MEDUKR194946</v>
          </cell>
          <cell r="F2000" t="str">
            <v>ICDN</v>
          </cell>
          <cell r="G2000" t="str">
            <v>M1B/59/01/2</v>
          </cell>
          <cell r="H2000" t="str">
            <v>2020</v>
          </cell>
          <cell r="I2000" t="str">
            <v>ICD</v>
          </cell>
          <cell r="J2000">
            <v>230015</v>
          </cell>
          <cell r="K2000" t="str">
            <v>MODERN LITHOGRAPHIC (K) LIMITED</v>
          </cell>
          <cell r="L2000" t="str">
            <v>RISING FREIGHT LTD</v>
          </cell>
          <cell r="M2000" t="str">
            <v>Pend</v>
          </cell>
          <cell r="N2000" t="str">
            <v>Pend</v>
          </cell>
          <cell r="O2000" t="str">
            <v>OF                         ART PAPER IN SHEETS        95 5730 MT NET   99 0330   MT GROSS                   TOTAL NUMBER OF PALLETS    173 PALLETS                IDF  E2004321682           FREIGHT PAYABLE AT         BELGIUM OF                         ART PAPER IN SHEETS OF                         ART PAPER IN SHEETS OF                         ART PAPER IN SHEETS OF                         ART PAPER IN SHEETS</v>
          </cell>
          <cell r="P2000" t="str">
            <v>W7</v>
          </cell>
          <cell r="Q2000" t="str">
            <v>KE</v>
          </cell>
          <cell r="R2000" t="str">
            <v>KR</v>
          </cell>
          <cell r="S2000" t="str">
            <v>2. 4 TO 9 DAYS</v>
          </cell>
          <cell r="T2000" t="str">
            <v>PENDING DPC</v>
          </cell>
        </row>
        <row r="2001">
          <cell r="A2001" t="str">
            <v>MEDU5742936</v>
          </cell>
          <cell r="B2001">
            <v>20</v>
          </cell>
          <cell r="C2001">
            <v>44065</v>
          </cell>
          <cell r="D2001">
            <v>4</v>
          </cell>
          <cell r="E2001" t="str">
            <v>WECC2096EMB1047</v>
          </cell>
          <cell r="F2001" t="str">
            <v>ICDN</v>
          </cell>
          <cell r="G2001" t="str">
            <v>M1B/61/02/2</v>
          </cell>
          <cell r="H2001" t="str">
            <v>2020</v>
          </cell>
          <cell r="I2001" t="str">
            <v>ICD</v>
          </cell>
          <cell r="J2001">
            <v>228584</v>
          </cell>
          <cell r="K2001" t="str">
            <v>QUANTUM LUBRICANTS EAST AFRICA LIMITED,</v>
          </cell>
          <cell r="L2001" t="str">
            <v>UNION LOGISTICS LIMITED</v>
          </cell>
          <cell r="M2001">
            <v>44068.693252314813</v>
          </cell>
          <cell r="N2001" t="str">
            <v>Pend</v>
          </cell>
          <cell r="O2001" t="str">
            <v>1X20DV CONTAINER OF BASE OIL SN 500 GROUP I H S CODE  2710 19 59 GROSS WEIGHT  20420 00 KGS NET WEIGHT  20320 00 KGS OF BASE OIL SN 500 GROUP I H S CODE  2710 19 59 GROSS WEIGHT  20420 00 KGS NET WEIGHT  20320 00 KGS  TOTAL FLEXIBAG  2 NOS TOTAL GROSS WEIGHT  40840 00 KGS TOTAL NET WEIGHT  40640 00 KGS IDF NO   E2005329203  HS CODE   27101959 ED NO   21 DAYS FREE TIME AT POD</v>
          </cell>
          <cell r="P2001" t="str">
            <v>C4</v>
          </cell>
          <cell r="Q2001" t="str">
            <v>KE</v>
          </cell>
          <cell r="R2001" t="str">
            <v>AE</v>
          </cell>
          <cell r="S2001" t="str">
            <v>2. 4 TO 9 DAYS</v>
          </cell>
          <cell r="T2001" t="str">
            <v>RELEASE PROCESS</v>
          </cell>
        </row>
        <row r="2002">
          <cell r="A2002" t="str">
            <v>CBHU9167541</v>
          </cell>
          <cell r="B2002">
            <v>40</v>
          </cell>
          <cell r="C2002">
            <v>44065</v>
          </cell>
          <cell r="D2002">
            <v>4</v>
          </cell>
          <cell r="E2002" t="str">
            <v>OOLU2114011110</v>
          </cell>
          <cell r="F2002" t="str">
            <v>ICDN</v>
          </cell>
          <cell r="G2002" t="str">
            <v>SHED1</v>
          </cell>
          <cell r="H2002" t="str">
            <v>2020</v>
          </cell>
          <cell r="I2002" t="str">
            <v>ICD</v>
          </cell>
          <cell r="J2002">
            <v>229692</v>
          </cell>
          <cell r="K2002" t="str">
            <v>EXTREME SOUNDS LTD</v>
          </cell>
          <cell r="L2002" t="str">
            <v>WORLD DOMAIN LIMITED</v>
          </cell>
          <cell r="M2002" t="str">
            <v>Pend</v>
          </cell>
          <cell r="N2002" t="str">
            <v>Pend</v>
          </cell>
          <cell r="O2002" t="str">
            <v>LOUDSPEAKERS EVP-X15 MKII LOUDSPEAKERS EVP-X15 INSPECTION COMPANY SEAL 2170675 INSPECTION COMPANY SEAL 2170676 HS CODE 8518 22 21 DAYS FREE DETENTION AT DESTINATION PLACE OF DELIVERY PORT CLEARANCE</v>
          </cell>
          <cell r="P2002" t="str">
            <v>C4</v>
          </cell>
          <cell r="Q2002" t="str">
            <v>KE</v>
          </cell>
          <cell r="R2002" t="str">
            <v>CN</v>
          </cell>
          <cell r="S2002" t="str">
            <v>2. 4 TO 9 DAYS</v>
          </cell>
          <cell r="T2002" t="str">
            <v>PENDING DPC</v>
          </cell>
        </row>
        <row r="2003">
          <cell r="A2003" t="str">
            <v>APZU3562715</v>
          </cell>
          <cell r="B2003">
            <v>20</v>
          </cell>
          <cell r="C2003">
            <v>44065</v>
          </cell>
          <cell r="D2003">
            <v>4</v>
          </cell>
          <cell r="E2003" t="str">
            <v>LPL0965683</v>
          </cell>
          <cell r="F2003" t="str">
            <v>ICDN</v>
          </cell>
          <cell r="G2003" t="str">
            <v>FIRE</v>
          </cell>
          <cell r="H2003">
            <v>0</v>
          </cell>
          <cell r="I2003">
            <v>0</v>
          </cell>
          <cell r="J2003">
            <v>0</v>
          </cell>
          <cell r="K2003" t="str">
            <v>Pend</v>
          </cell>
          <cell r="L2003" t="str">
            <v>Pend</v>
          </cell>
          <cell r="M2003" t="str">
            <v>Pend</v>
          </cell>
          <cell r="N2003" t="str">
            <v>Pend</v>
          </cell>
          <cell r="O2003" t="str">
            <v>5 X 20ST CONTAINER TOTAL 2700 BAGS ONLY 135 00MT OF WHITE REFINED SUGAR PACKED IN NEW SOUND POLYTHENE LINED POLYPROPYLENE BAGS OF 50 KGS EACH   TOTAL NUMBER OF BAGS   2700 BAGS  TOTAL NET WEIGHT  135 00 MTS  TOTAL GROSS WEIGHT  135 430 MTS  SHIPPING BILL NO  4000131 DT  03 07 2020 GOODS IN TRANSIT TO KAMPALA UGANDA AT RECEIVERS RISKS  CARE AND EXPENSES  CARRIERS LIABLITY CEASES AT MOMBASA  KENYA  WHITE REFINED SUGAR WHITE REFINED SUGAR WHITE REFINED SUGAR WHITE REFINED SUGAR FREIGHT PREPAID</v>
          </cell>
          <cell r="P2003" t="str">
            <v>Pend</v>
          </cell>
          <cell r="Q2003" t="str">
            <v>UG</v>
          </cell>
          <cell r="R2003" t="str">
            <v>IN</v>
          </cell>
          <cell r="S2003" t="str">
            <v>2. 4 TO 9 DAYS</v>
          </cell>
          <cell r="T2003" t="str">
            <v>PENDING DECLARATION</v>
          </cell>
        </row>
        <row r="2004">
          <cell r="A2004" t="str">
            <v>PCIU9044503</v>
          </cell>
          <cell r="B2004">
            <v>40</v>
          </cell>
          <cell r="C2004">
            <v>44065</v>
          </cell>
          <cell r="D2004">
            <v>4</v>
          </cell>
          <cell r="E2004" t="str">
            <v>SHWL00119900</v>
          </cell>
          <cell r="F2004" t="str">
            <v>ICDN</v>
          </cell>
          <cell r="G2004" t="str">
            <v>M0B/20/01/1</v>
          </cell>
          <cell r="H2004">
            <v>0</v>
          </cell>
          <cell r="I2004">
            <v>0</v>
          </cell>
          <cell r="J2004">
            <v>0</v>
          </cell>
          <cell r="K2004" t="str">
            <v>Pend</v>
          </cell>
          <cell r="L2004" t="str">
            <v>Pend</v>
          </cell>
          <cell r="M2004" t="str">
            <v>Pend</v>
          </cell>
          <cell r="N2004" t="str">
            <v>Pend</v>
          </cell>
          <cell r="O2004" t="str">
            <v>SOLAR POWER INVERTER KIT BLUE EDGE SOLAR WATER HEATER BLUE EDGE FOB SHANGHAI PORT IN CHINA  INCOTERMS 2020  SOLAR POWER INVERTER KIT AND SOLAR WATER HEATER AS PER PROFORMA INVOICE NO  RS2020-K17 DATED MAY 28  2020  IDF NO E2006340283 FREIGH   T COLLECT CONTAINER SHIPPED ON BOARD SOLAR POWER INVERTER KIT BLUE EDGE SOLAR WATER HEATER BLUE EDGE FOB SHANGHAI PORT IN CHINA  INCOTERMS 2020  SOLAR POWER INVERTER KIT AND SOLAR WATER HEATER AS PER PROFORMA INVOICE NO  RS2020-K17 DATED MAY 28  2020  IDF NO E2006340283 FREIGHT COLLECT CONTAINER SHIPPED ON BOARD</v>
          </cell>
          <cell r="P2004" t="str">
            <v>Pend</v>
          </cell>
          <cell r="Q2004" t="str">
            <v>KE</v>
          </cell>
          <cell r="R2004" t="str">
            <v>CN</v>
          </cell>
          <cell r="S2004" t="str">
            <v>2. 4 TO 9 DAYS</v>
          </cell>
          <cell r="T2004" t="str">
            <v>PENDING DECLARATION</v>
          </cell>
        </row>
        <row r="2005">
          <cell r="A2005" t="str">
            <v>PCIU8634212</v>
          </cell>
          <cell r="B2005">
            <v>40</v>
          </cell>
          <cell r="C2005">
            <v>44065</v>
          </cell>
          <cell r="D2005">
            <v>4</v>
          </cell>
          <cell r="E2005" t="str">
            <v>SHHP00172500</v>
          </cell>
          <cell r="F2005" t="str">
            <v>ICDN</v>
          </cell>
          <cell r="G2005" t="str">
            <v>A1C/70/04/2</v>
          </cell>
          <cell r="H2005" t="str">
            <v>2020</v>
          </cell>
          <cell r="I2005" t="str">
            <v>ICD</v>
          </cell>
          <cell r="J2005">
            <v>228320</v>
          </cell>
          <cell r="K2005" t="str">
            <v>CHONGQING INTERNATIONAL CONSTRUCTION COR</v>
          </cell>
          <cell r="L2005" t="str">
            <v>COLLINS AND TIFANY LIMITED</v>
          </cell>
          <cell r="M2005" t="str">
            <v>Pend</v>
          </cell>
          <cell r="N2005" t="str">
            <v>Pend</v>
          </cell>
          <cell r="O2005" t="str">
            <v>SPARE PARTS FOR EQUIPMENT FAX  0086 23 89035775 UPGRADING OF LODWAR-NADAPAL ROAD A1  LOT 2  UPGRADING OF LOKITAUNG JUNCTION  JM A1 C579 - KALOBEIYEI RIVER ROAD ROAD  A1    CONTACT NO  KENHA RD SP 2213 2017 ADD  KAKUMA TURKANA COUNTY KENYA C   ONTACT PERSON  GUO BO 254 748 681551 CICOKENYA GMAIL COM CICOKENYA GMAIL COM</v>
          </cell>
          <cell r="P2005" t="str">
            <v>C4</v>
          </cell>
          <cell r="Q2005" t="str">
            <v>KE</v>
          </cell>
          <cell r="R2005" t="str">
            <v>CN</v>
          </cell>
          <cell r="S2005" t="str">
            <v>2. 4 TO 9 DAYS</v>
          </cell>
          <cell r="T2005" t="str">
            <v>PENDING DPC</v>
          </cell>
        </row>
        <row r="2006">
          <cell r="A2006" t="str">
            <v>PCIU1864553</v>
          </cell>
          <cell r="B2006">
            <v>20</v>
          </cell>
          <cell r="C2006">
            <v>44065</v>
          </cell>
          <cell r="D2006">
            <v>4</v>
          </cell>
          <cell r="E2006" t="str">
            <v>SEL000212300</v>
          </cell>
          <cell r="F2006" t="str">
            <v>ICDN</v>
          </cell>
          <cell r="G2006" t="str">
            <v>M0B/17/02/1</v>
          </cell>
          <cell r="H2006" t="str">
            <v>2020</v>
          </cell>
          <cell r="I2006" t="str">
            <v>ICD</v>
          </cell>
          <cell r="J2006">
            <v>228450</v>
          </cell>
          <cell r="K2006" t="str">
            <v>INTERPLUS LIMITED</v>
          </cell>
          <cell r="L2006" t="str">
            <v>STRAIGHT LINE CARGO FORWARDERS LIMITED</v>
          </cell>
          <cell r="M2006">
            <v>44063.803402777776</v>
          </cell>
          <cell r="N2006" t="str">
            <v>Pend</v>
          </cell>
          <cell r="O2006" t="str">
            <v>FIRE RESISTANT SAFES   FILING CABINET  CARGO IN TRANSIT TO ICD EMBAKASI VIA MOMBASA ON PAYABLE BY CNEE  S</v>
          </cell>
          <cell r="P2006" t="str">
            <v>C4</v>
          </cell>
          <cell r="Q2006" t="str">
            <v>KE</v>
          </cell>
          <cell r="R2006" t="str">
            <v>KR</v>
          </cell>
          <cell r="S2006" t="str">
            <v>2. 4 TO 9 DAYS</v>
          </cell>
          <cell r="T2006" t="str">
            <v>RELEASE PROCESS</v>
          </cell>
        </row>
        <row r="2007">
          <cell r="A2007" t="str">
            <v>BMOU4047353</v>
          </cell>
          <cell r="B2007">
            <v>40</v>
          </cell>
          <cell r="C2007">
            <v>44065</v>
          </cell>
          <cell r="D2007">
            <v>4</v>
          </cell>
          <cell r="E2007" t="str">
            <v>SHHP00174800</v>
          </cell>
          <cell r="F2007" t="str">
            <v>ICDN</v>
          </cell>
          <cell r="G2007" t="str">
            <v>M0B/10/02/2</v>
          </cell>
          <cell r="H2007" t="str">
            <v>2020</v>
          </cell>
          <cell r="I2007" t="str">
            <v>ICD</v>
          </cell>
          <cell r="J2007">
            <v>229385</v>
          </cell>
          <cell r="K2007" t="str">
            <v>CHINA WU YI KENYA PRECAST LIMITED</v>
          </cell>
          <cell r="L2007" t="str">
            <v>RIANAB LOGISTICS LIMITED</v>
          </cell>
          <cell r="M2007">
            <v>44068.483553240738</v>
          </cell>
          <cell r="N2007" t="str">
            <v>Pend</v>
          </cell>
          <cell r="O2007" t="str">
            <v>MOULDS 8480600 BLOCK FORMING MACHINE SPARE PARTS 8474900 FILTER TANK 84219900 IRON OXIDE 28211000 CONTRACT PERSON  LI SIHONG WU DI EMAIL  CUIYUELONG5300 GMAIL COM</v>
          </cell>
          <cell r="P2007" t="str">
            <v>C4</v>
          </cell>
          <cell r="Q2007" t="str">
            <v>KE</v>
          </cell>
          <cell r="R2007" t="str">
            <v>CN</v>
          </cell>
          <cell r="S2007" t="str">
            <v>2. 4 TO 9 DAYS</v>
          </cell>
          <cell r="T2007" t="str">
            <v>RELEASE PROCESS</v>
          </cell>
        </row>
        <row r="2008">
          <cell r="A2008" t="str">
            <v>PCIU1560735</v>
          </cell>
          <cell r="B2008">
            <v>20</v>
          </cell>
          <cell r="C2008">
            <v>44065</v>
          </cell>
          <cell r="D2008">
            <v>4</v>
          </cell>
          <cell r="E2008" t="str">
            <v>TXPT00224900</v>
          </cell>
          <cell r="F2008" t="str">
            <v>ICDN</v>
          </cell>
          <cell r="G2008" t="str">
            <v>CFS1</v>
          </cell>
          <cell r="H2008">
            <v>0</v>
          </cell>
          <cell r="I2008">
            <v>0</v>
          </cell>
          <cell r="J2008">
            <v>0</v>
          </cell>
          <cell r="K2008" t="str">
            <v>Pend</v>
          </cell>
          <cell r="L2008" t="str">
            <v>Pend</v>
          </cell>
          <cell r="M2008" t="str">
            <v>Pend</v>
          </cell>
          <cell r="N2008" t="str">
            <v>Pend</v>
          </cell>
          <cell r="O2008" t="str">
            <v>AGRICULTURAL TOOLS COMPANY PIN NO   P051173319N PIC  MAYUR SHAH TEL   254711212902</v>
          </cell>
          <cell r="P2008" t="str">
            <v>Pend</v>
          </cell>
          <cell r="Q2008" t="str">
            <v>KE</v>
          </cell>
          <cell r="R2008" t="str">
            <v>CN</v>
          </cell>
          <cell r="S2008" t="str">
            <v>2. 4 TO 9 DAYS</v>
          </cell>
          <cell r="T2008" t="str">
            <v>PENDING DECLARATION</v>
          </cell>
        </row>
        <row r="2009">
          <cell r="A2009" t="str">
            <v>DAYU6101383</v>
          </cell>
          <cell r="B2009">
            <v>40</v>
          </cell>
          <cell r="C2009">
            <v>44065</v>
          </cell>
          <cell r="D2009">
            <v>4</v>
          </cell>
          <cell r="E2009" t="str">
            <v>203929774</v>
          </cell>
          <cell r="F2009" t="str">
            <v>ICDN</v>
          </cell>
          <cell r="G2009" t="str">
            <v>A1A/42/06/2</v>
          </cell>
          <cell r="H2009" t="str">
            <v>2020</v>
          </cell>
          <cell r="I2009" t="str">
            <v>ICD</v>
          </cell>
          <cell r="J2009">
            <v>229214</v>
          </cell>
          <cell r="K2009" t="str">
            <v>MEGA ROAD TRANSPORT SERVICES LIMITED</v>
          </cell>
          <cell r="L2009" t="str">
            <v>KIMM FREIGHTERS K LIMITED</v>
          </cell>
          <cell r="M2009">
            <v>44067.541238425925</v>
          </cell>
          <cell r="N2009" t="str">
            <v>Pend</v>
          </cell>
          <cell r="O2009" t="str">
            <v>WALL UNITS  TEA TABLES  KIDS TRICYCLES   BABY STROLLERS  BABY BEDS BAB Y BICYCLES     IDF NO   E2007364294      GOODS IN TRANSIT TO ICD EMBAK ASI NAIROBI</v>
          </cell>
          <cell r="P2009" t="str">
            <v>C4</v>
          </cell>
          <cell r="Q2009" t="str">
            <v>KE</v>
          </cell>
          <cell r="R2009" t="str">
            <v>CN</v>
          </cell>
          <cell r="S2009" t="str">
            <v>2. 4 TO 9 DAYS</v>
          </cell>
          <cell r="T2009" t="str">
            <v>RELEASE PROCESS</v>
          </cell>
        </row>
        <row r="2010">
          <cell r="A2010" t="str">
            <v>MSKU0958550</v>
          </cell>
          <cell r="B2010">
            <v>40</v>
          </cell>
          <cell r="C2010">
            <v>44065</v>
          </cell>
          <cell r="D2010">
            <v>4</v>
          </cell>
          <cell r="E2010" t="str">
            <v>608021396</v>
          </cell>
          <cell r="F2010" t="str">
            <v>ICDN</v>
          </cell>
          <cell r="G2010" t="str">
            <v>M0A/22/01/1</v>
          </cell>
          <cell r="H2010" t="str">
            <v>2020</v>
          </cell>
          <cell r="I2010" t="str">
            <v>ICD</v>
          </cell>
          <cell r="J2010">
            <v>228502</v>
          </cell>
          <cell r="K2010" t="str">
            <v>ISUZU EAST AFRICA LIMITED</v>
          </cell>
          <cell r="L2010" t="str">
            <v>ACCELER GLOBAL LOGISTICS LIMITED</v>
          </cell>
          <cell r="M2010">
            <v>44068.488368055558</v>
          </cell>
          <cell r="N2010" t="str">
            <v>Pend</v>
          </cell>
          <cell r="O2010" t="str">
            <v>ISUZU VEHICLES IN CKD PH II   CONDITION   MODEL   NQR   HS CODE  8706  00          ATTN  DANIEL KILENGE    FRANCIS OHAGA HENRY NJOROGE   TRAD E REGISTER NUMBER  P000608609Y         INTRANSIT TO ICD EMBAKASI NAIRO BI</v>
          </cell>
          <cell r="P2010" t="str">
            <v>W7</v>
          </cell>
          <cell r="Q2010" t="str">
            <v>KE</v>
          </cell>
          <cell r="R2010" t="str">
            <v>JP</v>
          </cell>
          <cell r="S2010" t="str">
            <v>2. 4 TO 9 DAYS</v>
          </cell>
          <cell r="T2010" t="str">
            <v>RELEASE PROCESS</v>
          </cell>
        </row>
        <row r="2011">
          <cell r="A2011" t="str">
            <v>CCLU7193120</v>
          </cell>
          <cell r="B2011">
            <v>40</v>
          </cell>
          <cell r="C2011">
            <v>44065</v>
          </cell>
          <cell r="D2011">
            <v>4</v>
          </cell>
          <cell r="E2011" t="str">
            <v>COSU6269208900</v>
          </cell>
          <cell r="F2011" t="str">
            <v>ICDN</v>
          </cell>
          <cell r="G2011" t="str">
            <v>M0A/22/01/1</v>
          </cell>
          <cell r="H2011" t="str">
            <v>2020</v>
          </cell>
          <cell r="I2011" t="str">
            <v>ICD</v>
          </cell>
          <cell r="J2011">
            <v>229883</v>
          </cell>
          <cell r="K2011" t="str">
            <v xml:space="preserve">BUSKET VENTURES TRADES C/OFRANCIS MAINA </v>
          </cell>
          <cell r="L2011" t="str">
            <v>SKYLUX LOGISTICS LIMITED</v>
          </cell>
          <cell r="M2011" t="str">
            <v>Pend</v>
          </cell>
          <cell r="N2011" t="str">
            <v>Pend</v>
          </cell>
          <cell r="O2011" t="str">
            <v>BULBS  PLACE OF DELIVERY PORT CLEARANCE</v>
          </cell>
          <cell r="P2011" t="str">
            <v>C4</v>
          </cell>
          <cell r="Q2011" t="str">
            <v>KE</v>
          </cell>
          <cell r="R2011" t="str">
            <v>CN</v>
          </cell>
          <cell r="S2011" t="str">
            <v>2. 4 TO 9 DAYS</v>
          </cell>
          <cell r="T2011" t="str">
            <v>PENDING DPC</v>
          </cell>
        </row>
        <row r="2012">
          <cell r="A2012" t="str">
            <v>MRKU3532968</v>
          </cell>
          <cell r="B2012">
            <v>40</v>
          </cell>
          <cell r="C2012">
            <v>44065</v>
          </cell>
          <cell r="D2012">
            <v>4</v>
          </cell>
          <cell r="E2012" t="str">
            <v>203347284</v>
          </cell>
          <cell r="F2012" t="str">
            <v>ICDN</v>
          </cell>
          <cell r="G2012" t="str">
            <v>A1D/84/06/1</v>
          </cell>
          <cell r="H2012" t="str">
            <v>2020</v>
          </cell>
          <cell r="I2012" t="str">
            <v>ICD</v>
          </cell>
          <cell r="J2012">
            <v>227247</v>
          </cell>
          <cell r="K2012" t="str">
            <v>METRO PLASTICS (K) LTD.</v>
          </cell>
          <cell r="L2012" t="str">
            <v>MURANGA FORWARDERS LTD</v>
          </cell>
          <cell r="M2012">
            <v>44058.534479166665</v>
          </cell>
          <cell r="N2012">
            <v>44063.762314814812</v>
          </cell>
          <cell r="O2012" t="str">
            <v>3904100000  CG   POLYVINYL CHLORIDE RESIN  GRADE 225P    HS CODE  3904 1000  THE IDF AND L C NUMBERS  20EMKIM0000083138 AND IMPLC14 0931 20 ICD EMBAKASI AT ALL RISKS  COST AND EXPENSES  OF CONSIGNEE        APPL ICABLE FREE TIME 21 DAYS COMBINED DETENTION   DEMURRAGE  AT  PORT OF D ISCHARGE   PLACE OF DELIVERY   DESCRIPTION OF GOODS  514 25 MT OF POLYVINYL CHLORIDE RESIN GRADE 225P     PORT IN U S A    X20200622667076 INTRANSIT TO ICD EMBAKASI NAIROBI</v>
          </cell>
          <cell r="P2012" t="str">
            <v>C4</v>
          </cell>
          <cell r="Q2012" t="str">
            <v>KE</v>
          </cell>
          <cell r="R2012" t="str">
            <v>US</v>
          </cell>
          <cell r="S2012" t="str">
            <v>2. 4 TO 9 DAYS</v>
          </cell>
          <cell r="T2012" t="str">
            <v>RELEASED BUT IN YARD</v>
          </cell>
        </row>
        <row r="2013">
          <cell r="A2013" t="str">
            <v>TCNU7012483</v>
          </cell>
          <cell r="B2013">
            <v>40</v>
          </cell>
          <cell r="C2013">
            <v>44065</v>
          </cell>
          <cell r="D2013">
            <v>4</v>
          </cell>
          <cell r="E2013" t="str">
            <v>204217315</v>
          </cell>
          <cell r="F2013" t="str">
            <v>ICDN</v>
          </cell>
          <cell r="G2013" t="str">
            <v>A1C/74/06/2</v>
          </cell>
          <cell r="H2013" t="str">
            <v>2020</v>
          </cell>
          <cell r="I2013" t="str">
            <v>ICD</v>
          </cell>
          <cell r="J2013">
            <v>228038</v>
          </cell>
          <cell r="K2013" t="str">
            <v>SKYTONE DISTRIBUTORS LIMITED</v>
          </cell>
          <cell r="L2013" t="str">
            <v>SPEEDEX LOGISTICS LIMITED</v>
          </cell>
          <cell r="M2013">
            <v>44063.513912037037</v>
          </cell>
          <cell r="N2013" t="str">
            <v>Pend</v>
          </cell>
          <cell r="O2013" t="str">
            <v>BABY DOLL   TOYS CAR   BLOCKS   PLASTIC TOYS     INTRANSIT TO ICD EMBA KASI NAIROBI</v>
          </cell>
          <cell r="P2013" t="str">
            <v>C4</v>
          </cell>
          <cell r="Q2013" t="str">
            <v>KE</v>
          </cell>
          <cell r="R2013" t="str">
            <v>CN</v>
          </cell>
          <cell r="S2013" t="str">
            <v>2. 4 TO 9 DAYS</v>
          </cell>
          <cell r="T2013" t="str">
            <v>RELEASE PROCESS</v>
          </cell>
        </row>
        <row r="2014">
          <cell r="A2014" t="str">
            <v>MSKU0162265</v>
          </cell>
          <cell r="B2014">
            <v>40</v>
          </cell>
          <cell r="C2014">
            <v>44065</v>
          </cell>
          <cell r="D2014">
            <v>4</v>
          </cell>
          <cell r="E2014" t="str">
            <v>204091228</v>
          </cell>
          <cell r="F2014" t="str">
            <v>ICDN</v>
          </cell>
          <cell r="G2014" t="str">
            <v>A1C/60/04/2</v>
          </cell>
          <cell r="H2014" t="str">
            <v>2020</v>
          </cell>
          <cell r="I2014" t="str">
            <v>ICD</v>
          </cell>
          <cell r="J2014">
            <v>229176</v>
          </cell>
          <cell r="K2014" t="str">
            <v>SEVEN DAYS INTERNATIONAL K LIMITED</v>
          </cell>
          <cell r="L2014" t="str">
            <v>SPART FREIGHT LOGISTICS LIMITED</v>
          </cell>
          <cell r="M2014" t="str">
            <v>Pend</v>
          </cell>
          <cell r="N2014" t="str">
            <v>Pend</v>
          </cell>
          <cell r="O2014" t="str">
            <v>SUPERMARKET SORTED ITEMS</v>
          </cell>
          <cell r="P2014" t="str">
            <v>C4</v>
          </cell>
          <cell r="Q2014" t="str">
            <v>KE</v>
          </cell>
          <cell r="R2014" t="str">
            <v>CN</v>
          </cell>
          <cell r="S2014" t="str">
            <v>2. 4 TO 9 DAYS</v>
          </cell>
          <cell r="T2014" t="str">
            <v>PENDING DPC</v>
          </cell>
        </row>
        <row r="2015">
          <cell r="A2015" t="str">
            <v>MSKU0637550</v>
          </cell>
          <cell r="B2015">
            <v>40</v>
          </cell>
          <cell r="C2015">
            <v>44065</v>
          </cell>
          <cell r="D2015">
            <v>4</v>
          </cell>
          <cell r="E2015" t="str">
            <v>203786999</v>
          </cell>
          <cell r="F2015" t="str">
            <v>ICDN</v>
          </cell>
          <cell r="G2015" t="str">
            <v>A2A/18/03/2</v>
          </cell>
          <cell r="H2015" t="str">
            <v>2020</v>
          </cell>
          <cell r="I2015" t="str">
            <v>ICD</v>
          </cell>
          <cell r="J2015">
            <v>225607</v>
          </cell>
          <cell r="K2015" t="str">
            <v>ROYAL CONVERTERS LIMITED</v>
          </cell>
          <cell r="L2015" t="str">
            <v>STARWAY INTERNATIONAL FREIGHT AND FORWAR</v>
          </cell>
          <cell r="M2015">
            <v>44054.589953703704</v>
          </cell>
          <cell r="N2015">
            <v>44056.578657407408</v>
          </cell>
          <cell r="O2015" t="str">
            <v>TOILET TISSUE ECONOMY  INVOICE REFERENCE  X0575 20 CUSTOMER REF IPI188  20 IDF  E2006342527  NUMBER OF BUNDLES 180  NUMBER OF ROLLS 180  GROS S WEIGHT 124 862 TONS  NET WEIGHT 124 862 TONS  HS CODE  480300    INT RANSIT TO ICD EMBAKASI NAIROBI</v>
          </cell>
          <cell r="P2015" t="str">
            <v>C4</v>
          </cell>
          <cell r="Q2015" t="str">
            <v>KE</v>
          </cell>
          <cell r="R2015" t="str">
            <v>EG</v>
          </cell>
          <cell r="S2015" t="str">
            <v>2. 4 TO 9 DAYS</v>
          </cell>
          <cell r="T2015" t="str">
            <v>RELEASED BUT IN YARD</v>
          </cell>
        </row>
        <row r="2016">
          <cell r="A2016" t="str">
            <v>SUDU4982332</v>
          </cell>
          <cell r="B2016">
            <v>40</v>
          </cell>
          <cell r="C2016">
            <v>44065</v>
          </cell>
          <cell r="D2016">
            <v>4</v>
          </cell>
          <cell r="E2016" t="str">
            <v>204202623</v>
          </cell>
          <cell r="F2016" t="str">
            <v>ICDN</v>
          </cell>
          <cell r="G2016" t="str">
            <v>A1D/76/06/3</v>
          </cell>
          <cell r="H2016" t="str">
            <v>2020</v>
          </cell>
          <cell r="I2016" t="str">
            <v>ICD</v>
          </cell>
          <cell r="J2016">
            <v>228533</v>
          </cell>
          <cell r="K2016" t="str">
            <v>CANAAN DEVELOPERS LIMITED</v>
          </cell>
          <cell r="L2016" t="str">
            <v xml:space="preserve">UNICON  LOGISTICS </v>
          </cell>
          <cell r="M2016">
            <v>44065.4684837963</v>
          </cell>
          <cell r="N2016" t="str">
            <v>Pend</v>
          </cell>
          <cell r="O2016" t="str">
            <v>ALUMINIUM PROFILE  RANGE HOOD  STOVE  PENDANT LIGHT  DOORS  KITCHEN CA BINET  WARDROBES  PANTRY SHELF  TRANSPARENT FILM  HINGE  LOCK  WINDOW SIDE ARM  RUBBER SEALING STRIP  SCREW  WINDOW ROLLER  ANGLE CONNECTOR STAINLESS STEEL NET  GLASS CLAMP  HANDLE  HYDRAULIC PRESS ANGLE MACHI NE  ELECTRIC PRECISION ROTARY CUTTING MACHINE  45 DEGREE ANGLE CUTTINGMACHINE  ELECTRIC DRILL    INTRANSIT TO ICD EMBAKASI NAIROBI</v>
          </cell>
          <cell r="P2016" t="str">
            <v>C4</v>
          </cell>
          <cell r="Q2016" t="str">
            <v>KE</v>
          </cell>
          <cell r="R2016" t="str">
            <v>CN</v>
          </cell>
          <cell r="S2016" t="str">
            <v>2. 4 TO 9 DAYS</v>
          </cell>
          <cell r="T2016" t="str">
            <v>RELEASE PROCESS</v>
          </cell>
        </row>
        <row r="2017">
          <cell r="A2017" t="str">
            <v>TCLU6772988</v>
          </cell>
          <cell r="B2017">
            <v>40</v>
          </cell>
          <cell r="C2017">
            <v>44065</v>
          </cell>
          <cell r="D2017">
            <v>4</v>
          </cell>
          <cell r="E2017" t="str">
            <v>EPIRCHNSHN266644</v>
          </cell>
          <cell r="F2017" t="str">
            <v>ICDN</v>
          </cell>
          <cell r="G2017" t="str">
            <v>SHED1</v>
          </cell>
          <cell r="H2017" t="str">
            <v>2020</v>
          </cell>
          <cell r="I2017" t="str">
            <v>ICD</v>
          </cell>
          <cell r="J2017">
            <v>227522</v>
          </cell>
          <cell r="K2017" t="str">
            <v>INTERCONSUMER PRODUCTS LIMITED</v>
          </cell>
          <cell r="L2017" t="str">
            <v>HAMBU FREIGHT SERVICES LTD</v>
          </cell>
          <cell r="M2017">
            <v>44062.666030092594</v>
          </cell>
          <cell r="N2017" t="str">
            <v>Pend</v>
          </cell>
          <cell r="O2017" t="str">
            <v>1 X HIGH CUBE 40  CONTAINER SAID TO CONTAIN TOTAL  1667   ONE THOUSAND SIX HUNDRED SIXTY-SEVEN ONLY   CARTONS BOUNCY BABY WIPES IDF NO   E2006348767 FROM SHANGHAI TO MOMBASA FREIGHT PREPAID  FROM MOMBASA TO ICD EMBAKASI NAIROBI ON CONSIGN EE S ACCOUNT AND RISK   PIN P0511SUMER CO KE CARGO HOUSE HOUSE IN-TRANSIT BY CARRIER S HAULAGE CARRIAGE TERM   LINER TBL</v>
          </cell>
          <cell r="P2017" t="str">
            <v>C4</v>
          </cell>
          <cell r="Q2017" t="str">
            <v>KE</v>
          </cell>
          <cell r="R2017" t="str">
            <v>CN</v>
          </cell>
          <cell r="S2017" t="str">
            <v>2. 4 TO 9 DAYS</v>
          </cell>
          <cell r="T2017" t="str">
            <v>RELEASE PROCESS</v>
          </cell>
        </row>
        <row r="2018">
          <cell r="A2018" t="str">
            <v>MEDU2412817</v>
          </cell>
          <cell r="B2018">
            <v>20</v>
          </cell>
          <cell r="C2018">
            <v>44065</v>
          </cell>
          <cell r="D2018">
            <v>4</v>
          </cell>
          <cell r="E2018" t="str">
            <v>MEDUN8382040</v>
          </cell>
          <cell r="F2018" t="str">
            <v>ICDN</v>
          </cell>
          <cell r="G2018" t="str">
            <v>FIRE</v>
          </cell>
          <cell r="H2018" t="str">
            <v>2020</v>
          </cell>
          <cell r="I2018" t="str">
            <v>ICD</v>
          </cell>
          <cell r="J2018">
            <v>228122</v>
          </cell>
          <cell r="K2018" t="str">
            <v>BROTHER KNITWEAR FACTORY LIMITED</v>
          </cell>
          <cell r="L2018" t="str">
            <v>MURANGA FORWARDERS LTD</v>
          </cell>
          <cell r="M2018">
            <v>44062.781504629631</v>
          </cell>
          <cell r="N2018" t="str">
            <v>Pend</v>
          </cell>
          <cell r="O2018" t="str">
            <v>100  POLYESTER DTY         200D 96F SD NIM            RAW WHITE                  BLACK                      OPTICAL WHITE</v>
          </cell>
          <cell r="P2018" t="str">
            <v>C4</v>
          </cell>
          <cell r="Q2018" t="str">
            <v>KE</v>
          </cell>
          <cell r="R2018" t="str">
            <v>CN</v>
          </cell>
          <cell r="S2018" t="str">
            <v>2. 4 TO 9 DAYS</v>
          </cell>
          <cell r="T2018" t="str">
            <v>RELEASE PROCESS</v>
          </cell>
        </row>
        <row r="2019">
          <cell r="A2019" t="str">
            <v>MRKU2027365</v>
          </cell>
          <cell r="B2019">
            <v>40</v>
          </cell>
          <cell r="C2019">
            <v>44065</v>
          </cell>
          <cell r="D2019">
            <v>4</v>
          </cell>
          <cell r="E2019" t="str">
            <v>203814678</v>
          </cell>
          <cell r="F2019" t="str">
            <v>ICDN</v>
          </cell>
          <cell r="G2019" t="str">
            <v>M1A/02/03/2</v>
          </cell>
          <cell r="H2019" t="str">
            <v>2020</v>
          </cell>
          <cell r="I2019" t="str">
            <v>ICD</v>
          </cell>
          <cell r="J2019">
            <v>229337</v>
          </cell>
          <cell r="K2019" t="str">
            <v>SHAMAS MOTOR PARTS LIMITED</v>
          </cell>
          <cell r="L2019" t="str">
            <v>GLOBAL FREIGHT LOGISTICS LTD</v>
          </cell>
          <cell r="M2019" t="str">
            <v>Pend</v>
          </cell>
          <cell r="N2019" t="str">
            <v>Pend</v>
          </cell>
          <cell r="O2019" t="str">
            <v>USED MOTOR VEHICLE PARTS   H S CODE NO 870829   IDF E2006351191   UCR2 02002185848   FINAL DESTINATION   ICD EMBAKASI   IN TRANSIT TO ICD EMB AKASI  NAIROBI      FAX  0794-867504   9999 5140002030605        TAX N O P051404765G</v>
          </cell>
          <cell r="P2019" t="str">
            <v>C4</v>
          </cell>
          <cell r="Q2019" t="str">
            <v>KE</v>
          </cell>
          <cell r="R2019" t="str">
            <v>JP</v>
          </cell>
          <cell r="S2019" t="str">
            <v>2. 4 TO 9 DAYS</v>
          </cell>
          <cell r="T2019" t="str">
            <v>PENDING DPC</v>
          </cell>
        </row>
        <row r="2020">
          <cell r="A2020" t="str">
            <v>MRKU6223941</v>
          </cell>
          <cell r="B2020">
            <v>40</v>
          </cell>
          <cell r="C2020">
            <v>44065</v>
          </cell>
          <cell r="D2020">
            <v>4</v>
          </cell>
          <cell r="E2020" t="str">
            <v>203648702</v>
          </cell>
          <cell r="F2020" t="str">
            <v>ICDN</v>
          </cell>
          <cell r="G2020" t="str">
            <v>A1C/56/06/3</v>
          </cell>
          <cell r="H2020" t="str">
            <v>2020</v>
          </cell>
          <cell r="I2020" t="str">
            <v>ICD</v>
          </cell>
          <cell r="J2020">
            <v>228396</v>
          </cell>
          <cell r="K2020" t="str">
            <v>SOLAR PANDA KENYA LIMITED</v>
          </cell>
          <cell r="L2020" t="str">
            <v>TRANS AFRICA LOGISTICS LIMITED</v>
          </cell>
          <cell r="M2020" t="str">
            <v>Pend</v>
          </cell>
          <cell r="N2020" t="str">
            <v>Pend</v>
          </cell>
          <cell r="O2020" t="str">
            <v>SOLAR PANDA HOME KIT  HS CODE 85414000  SOLAR PANDA STARTER KIT  HS CO DE 85414000  TOTE BAGS  HS CODE  42022900    APPLICABLE FREE TIME 14 D AYS COMBINED DETENTION   DEMURRAGE  AT  PORT OF DISCHARGE   PLACE OF D ELIVERY          PIN NUMBER P051646440I    TEL   1  416 910 6580    FA X   1  416 910 6580    CONTACT  ANDY KEITH    SOLARPANDAKENYA GMAIL COM     FAX    254 740 090 087     CONTACT DAVID WAKABA     MOBILE   254 721 999983     INFO MODESTINTL-LOGISTICS COM</v>
          </cell>
          <cell r="P2020" t="str">
            <v>C4</v>
          </cell>
          <cell r="Q2020" t="str">
            <v>KE</v>
          </cell>
          <cell r="R2020" t="str">
            <v>CN</v>
          </cell>
          <cell r="S2020" t="str">
            <v>2. 4 TO 9 DAYS</v>
          </cell>
          <cell r="T2020" t="str">
            <v>PENDING DPC</v>
          </cell>
        </row>
        <row r="2021">
          <cell r="A2021" t="str">
            <v>CCLU6854755</v>
          </cell>
          <cell r="B2021">
            <v>40</v>
          </cell>
          <cell r="C2021">
            <v>44065</v>
          </cell>
          <cell r="D2021">
            <v>4</v>
          </cell>
          <cell r="E2021" t="str">
            <v>COSU6271059380</v>
          </cell>
          <cell r="F2021" t="str">
            <v>ICDN</v>
          </cell>
          <cell r="G2021" t="str">
            <v>M1A/20/03/1</v>
          </cell>
          <cell r="H2021" t="str">
            <v>2020</v>
          </cell>
          <cell r="I2021" t="str">
            <v>ICD</v>
          </cell>
          <cell r="J2021">
            <v>229473</v>
          </cell>
          <cell r="K2021" t="str">
            <v>TRANSMATTRESSES LIMITED</v>
          </cell>
          <cell r="L2021" t="str">
            <v>DECCAN FREIGHT LOGISTICS LIMITED</v>
          </cell>
          <cell r="M2021">
            <v>44068.619560185187</v>
          </cell>
          <cell r="N2021" t="str">
            <v>Pend</v>
          </cell>
          <cell r="O2021" t="str">
            <v>COFFEE TABLE OFFICE CHAIR   TABLE WITH CHAIRS  IDF NO E2007357260 PLACE OF DELIVERY PORT CLEARANCE</v>
          </cell>
          <cell r="P2021" t="str">
            <v>C4</v>
          </cell>
          <cell r="Q2021" t="str">
            <v>KE</v>
          </cell>
          <cell r="R2021" t="str">
            <v>CN</v>
          </cell>
          <cell r="S2021" t="str">
            <v>2. 4 TO 9 DAYS</v>
          </cell>
          <cell r="T2021" t="str">
            <v>RELEASE PROCESS</v>
          </cell>
        </row>
        <row r="2022">
          <cell r="A2022" t="str">
            <v>SUDU6568131</v>
          </cell>
          <cell r="B2022">
            <v>40</v>
          </cell>
          <cell r="C2022">
            <v>44065</v>
          </cell>
          <cell r="D2022">
            <v>4</v>
          </cell>
          <cell r="E2022" t="str">
            <v>204217315</v>
          </cell>
          <cell r="F2022" t="str">
            <v>ICDN</v>
          </cell>
          <cell r="G2022" t="str">
            <v>A1C/56/05/2</v>
          </cell>
          <cell r="H2022" t="str">
            <v>2020</v>
          </cell>
          <cell r="I2022" t="str">
            <v>ICD</v>
          </cell>
          <cell r="J2022">
            <v>228038</v>
          </cell>
          <cell r="K2022" t="str">
            <v>SKYTONE DISTRIBUTORS LIMITED</v>
          </cell>
          <cell r="L2022" t="str">
            <v>SPEEDEX LOGISTICS LIMITED</v>
          </cell>
          <cell r="M2022">
            <v>44063.513912037037</v>
          </cell>
          <cell r="N2022" t="str">
            <v>Pend</v>
          </cell>
          <cell r="O2022" t="str">
            <v>BABY DOLL   TOYS CAR   BLOCKS   PLASTIC TOYS     INTRANSIT TO ICD EMBA KASI NAIROBI</v>
          </cell>
          <cell r="P2022" t="str">
            <v>C4</v>
          </cell>
          <cell r="Q2022" t="str">
            <v>KE</v>
          </cell>
          <cell r="R2022" t="str">
            <v>CN</v>
          </cell>
          <cell r="S2022" t="str">
            <v>2. 4 TO 9 DAYS</v>
          </cell>
          <cell r="T2022" t="str">
            <v>RELEASE PROCESS</v>
          </cell>
        </row>
        <row r="2023">
          <cell r="A2023" t="str">
            <v>TCNU6702910</v>
          </cell>
          <cell r="B2023">
            <v>40</v>
          </cell>
          <cell r="C2023">
            <v>44065</v>
          </cell>
          <cell r="D2023">
            <v>4</v>
          </cell>
          <cell r="E2023" t="str">
            <v>COSU6269333710</v>
          </cell>
          <cell r="F2023" t="str">
            <v>ICDN</v>
          </cell>
          <cell r="G2023" t="str">
            <v>A1D/58/04/3</v>
          </cell>
          <cell r="H2023" t="str">
            <v>2020</v>
          </cell>
          <cell r="I2023" t="str">
            <v>ICD</v>
          </cell>
          <cell r="J2023">
            <v>229232</v>
          </cell>
          <cell r="K2023" t="str">
            <v>ESSENTIAL TYRES LIMITED</v>
          </cell>
          <cell r="L2023" t="str">
            <v>DALEXY FREIGHTERS LIMITED</v>
          </cell>
          <cell r="M2023" t="str">
            <v>Pend</v>
          </cell>
          <cell r="N2023" t="str">
            <v>Pend</v>
          </cell>
          <cell r="O2023" t="str">
            <v>TYRES  PLACE OF DELIVERY PORT CLEARANCE</v>
          </cell>
          <cell r="P2023" t="str">
            <v>C4</v>
          </cell>
          <cell r="Q2023" t="str">
            <v>KE</v>
          </cell>
          <cell r="R2023" t="str">
            <v>CN</v>
          </cell>
          <cell r="S2023" t="str">
            <v>2. 4 TO 9 DAYS</v>
          </cell>
          <cell r="T2023" t="str">
            <v>PENDING DPC</v>
          </cell>
        </row>
        <row r="2024">
          <cell r="A2024" t="str">
            <v>PCIU1000535</v>
          </cell>
          <cell r="B2024">
            <v>20</v>
          </cell>
          <cell r="C2024">
            <v>44065</v>
          </cell>
          <cell r="D2024">
            <v>4</v>
          </cell>
          <cell r="E2024" t="str">
            <v>BJS000019300</v>
          </cell>
          <cell r="F2024" t="str">
            <v>ICDN</v>
          </cell>
          <cell r="G2024" t="str">
            <v>FIRE</v>
          </cell>
          <cell r="H2024" t="str">
            <v>2020</v>
          </cell>
          <cell r="I2024" t="str">
            <v>ICD</v>
          </cell>
          <cell r="J2024">
            <v>228006</v>
          </cell>
          <cell r="K2024" t="str">
            <v>HEBATULLAH BROTHERS LIMITED</v>
          </cell>
          <cell r="L2024" t="str">
            <v>NAJMI CLEARING AND FORWARDING LIMITED</v>
          </cell>
          <cell r="M2024">
            <v>44061.670358796298</v>
          </cell>
          <cell r="N2024">
            <v>44068.549722222226</v>
          </cell>
          <cell r="O2024" t="str">
            <v>LAKE BLUE REFLECTIVE GLASS IDF NUMBER  E2006342056 L C N0  NBI11737 DATE 200610 INTRANSIT CARGO FROM MOMBASA TO ICD EMBAKASI NAIROBI KENYA UNDER CONSIGNEE  S OWN ARRANGEMENT COST AND RISK  CARRIER  S LIABILITY CEASES AT MOMBASA  FROM XINGAN   G TO MOMBASA FREIGHT PREPAID FROM MOMBASA TO EMBAKASI FREIGHT COLLECT PIN NO   P000591200Z MOBILE   0722786606 ENQUIRY HEBATULLAH COM NOTIFY2   HABIB BANK AG ZURICH DEM DET APPLICATION DAY  -  CTIC    D2  21 DAYS FREE COMBINED DETENTION INBOUND CONTAINER CRITERIA    RFA EXCEPTION BJS20A00078  -  APPROVAL NUMBER     LNTRF20061445B</v>
          </cell>
          <cell r="P2024" t="str">
            <v>C4</v>
          </cell>
          <cell r="Q2024" t="str">
            <v>KE</v>
          </cell>
          <cell r="R2024" t="str">
            <v>CN</v>
          </cell>
          <cell r="S2024" t="str">
            <v>2. 4 TO 9 DAYS</v>
          </cell>
          <cell r="T2024" t="str">
            <v>RELEASED BUT IN YARD</v>
          </cell>
        </row>
        <row r="2025">
          <cell r="A2025" t="str">
            <v>TLLU2479500</v>
          </cell>
          <cell r="B2025">
            <v>20</v>
          </cell>
          <cell r="C2025">
            <v>44065</v>
          </cell>
          <cell r="D2025">
            <v>4</v>
          </cell>
          <cell r="E2025" t="str">
            <v>204090637</v>
          </cell>
          <cell r="F2025" t="str">
            <v>ICDN</v>
          </cell>
          <cell r="G2025" t="str">
            <v>A1B/21/06/1</v>
          </cell>
          <cell r="H2025" t="str">
            <v>2020</v>
          </cell>
          <cell r="I2025" t="str">
            <v>ICD</v>
          </cell>
          <cell r="J2025">
            <v>229281</v>
          </cell>
          <cell r="K2025" t="str">
            <v>SIMON PURE K LIMITED</v>
          </cell>
          <cell r="L2025" t="str">
            <v>SONGHONG FREIGHT SERVICES LIMITED</v>
          </cell>
          <cell r="M2025">
            <v>44067.588252314818</v>
          </cell>
          <cell r="N2025">
            <v>44068.79614583333</v>
          </cell>
          <cell r="O2025" t="str">
            <v>MIXED MOTORCYCLE PARTS    HS CODE 871410</v>
          </cell>
          <cell r="P2025" t="str">
            <v>C4</v>
          </cell>
          <cell r="Q2025" t="str">
            <v>KE</v>
          </cell>
          <cell r="R2025" t="str">
            <v>CN</v>
          </cell>
          <cell r="S2025" t="str">
            <v>2. 4 TO 9 DAYS</v>
          </cell>
          <cell r="T2025" t="str">
            <v>RELEASED BUT IN YARD</v>
          </cell>
        </row>
        <row r="2026">
          <cell r="A2026" t="str">
            <v>PCIU0043569</v>
          </cell>
          <cell r="B2026">
            <v>20</v>
          </cell>
          <cell r="C2026">
            <v>44065</v>
          </cell>
          <cell r="D2026">
            <v>4</v>
          </cell>
          <cell r="E2026" t="str">
            <v>TXPT00243900</v>
          </cell>
          <cell r="F2026" t="str">
            <v>ICDN</v>
          </cell>
          <cell r="G2026" t="str">
            <v>M1A/53/02/2</v>
          </cell>
          <cell r="H2026" t="str">
            <v>2020</v>
          </cell>
          <cell r="I2026" t="str">
            <v>ICD</v>
          </cell>
          <cell r="J2026">
            <v>227887</v>
          </cell>
          <cell r="K2026" t="str">
            <v>PRO BIKES LIMITED</v>
          </cell>
          <cell r="L2026" t="str">
            <v>LOGISTIC FREIGHT LIMITED</v>
          </cell>
          <cell r="M2026">
            <v>44064.678368055553</v>
          </cell>
          <cell r="N2026" t="str">
            <v>Pend</v>
          </cell>
          <cell r="O2026" t="str">
            <v>BICYCLE</v>
          </cell>
          <cell r="P2026" t="str">
            <v>C4</v>
          </cell>
          <cell r="Q2026" t="str">
            <v>KE</v>
          </cell>
          <cell r="R2026" t="str">
            <v>CN</v>
          </cell>
          <cell r="S2026" t="str">
            <v>2. 4 TO 9 DAYS</v>
          </cell>
          <cell r="T2026" t="str">
            <v>RELEASE PROCESS</v>
          </cell>
        </row>
        <row r="2027">
          <cell r="A2027" t="str">
            <v>CAIU3838196</v>
          </cell>
          <cell r="B2027">
            <v>20</v>
          </cell>
          <cell r="C2027">
            <v>44065</v>
          </cell>
          <cell r="D2027">
            <v>4</v>
          </cell>
          <cell r="E2027" t="str">
            <v>HLCUEUR200766545</v>
          </cell>
          <cell r="F2027" t="str">
            <v>ICDN</v>
          </cell>
          <cell r="G2027" t="str">
            <v>M1A/53/02/1</v>
          </cell>
          <cell r="H2027" t="str">
            <v>2020</v>
          </cell>
          <cell r="I2027" t="str">
            <v>ICD</v>
          </cell>
          <cell r="J2027">
            <v>226711</v>
          </cell>
          <cell r="K2027" t="str">
            <v>SIMBA PHARMACEUTICAL LTD</v>
          </cell>
          <cell r="L2027" t="str">
            <v>INDUS LOGISTICS LIMITED</v>
          </cell>
          <cell r="M2027" t="str">
            <v>Pend</v>
          </cell>
          <cell r="N2027" t="str">
            <v>Pend</v>
          </cell>
          <cell r="O2027" t="str">
            <v>PACKED IN 162 CORRUGATED BOXES  ASTHMA PVC POSTER BREATHEZY BREATHEZY L ENGLISH CHF PVC POSTER EPNONE ENGLISH CHOLESTEROL PVC POSTERS LDNIL ENGLISH PVC POSTER PULMOFIRST PVC POSTER FEBUDAY HYPERTENSION PVC POSTER S S H ENGLISH ALGIC P KEYCHAINS EPIBALIN LBL BALL PEN 2 PC SET EPIBALIN FOOT SHAPE PAPER WEIGHT EPIBALIN PASSPORT WALLET USB LED LIGHTS WITH LBL SILOTRIF PRODUCT MONOGRAPH SILOTRIF LBL ALMOTAN VA  ALMOTAN BRIEF EMCAP WHY NOT LBL  JUTE BAGE MSN ONCOLOGY BROACHERS  BREAST SELF EXAM PEL BREAST SELF EXAM PEL  MIBZO LAUNCH VA-2017 MIBZO STAGING FOLDER WITH INSET EMCAP CHIT MEMO PUMOFIRST CHIT PAD WITH PENSTAND SAFETELMI DECODE HYPERTENSION BOOKMARK ALMOTAN HAMMER AND BELL ALMOTAN HAMMER SHAPE KEY CHAIN SILORTRIF IPSS SCORE BOOKLET SILOTRIF HALF SILVER BP PEN SILOTRIF LBLS  BOOKMARK - CARDIAC AUSCULATION BOOK MARK  ECG INTERCEPT ISSUE -3 ECG INTERCEPT ISSUE -2 FEBUDAY CASE STUDIES WELTEK NEURO SAMPLE BOX EPNONE - CRYSTAL HEART PAPER WEIGHT ANCV PAPER WEIGHT PIPAL HONEY - COPPER WATE</v>
          </cell>
          <cell r="P2027" t="str">
            <v>C4</v>
          </cell>
          <cell r="Q2027" t="str">
            <v>KE</v>
          </cell>
          <cell r="R2027" t="str">
            <v>IN</v>
          </cell>
          <cell r="S2027" t="str">
            <v>2. 4 TO 9 DAYS</v>
          </cell>
          <cell r="T2027" t="str">
            <v>PENDING DPC</v>
          </cell>
        </row>
        <row r="2028">
          <cell r="A2028" t="str">
            <v>PCIU8898719</v>
          </cell>
          <cell r="B2028">
            <v>40</v>
          </cell>
          <cell r="C2028">
            <v>44065</v>
          </cell>
          <cell r="D2028">
            <v>4</v>
          </cell>
          <cell r="E2028" t="str">
            <v>SHOT00089700</v>
          </cell>
          <cell r="F2028" t="str">
            <v>ICDN</v>
          </cell>
          <cell r="G2028" t="str">
            <v>A1D/80/05/1</v>
          </cell>
          <cell r="H2028" t="str">
            <v>2020</v>
          </cell>
          <cell r="I2028" t="str">
            <v>ICD</v>
          </cell>
          <cell r="J2028">
            <v>229526</v>
          </cell>
          <cell r="K2028" t="str">
            <v>FURNITURE ELEGANCE LIMITED</v>
          </cell>
          <cell r="L2028" t="str">
            <v>TOPLINE LOGISTICS LIMITED</v>
          </cell>
          <cell r="M2028">
            <v>44067.852708333332</v>
          </cell>
          <cell r="N2028" t="str">
            <v>Pend</v>
          </cell>
          <cell r="O2028" t="str">
            <v>SOFA BOOKING CODE  NBO17A0008 SHIPPER DECLARED THIS SHIPMENT CONTAINS NO WOOD PACKAGING MATERIALS PO NO   LC-F-002 MOBILE 254722206060 RAZIA ELEGANCE CO KE MOBILE 254722206060</v>
          </cell>
          <cell r="P2028" t="str">
            <v>C4</v>
          </cell>
          <cell r="Q2028" t="str">
            <v>KE</v>
          </cell>
          <cell r="R2028" t="str">
            <v>CN</v>
          </cell>
          <cell r="S2028" t="str">
            <v>2. 4 TO 9 DAYS</v>
          </cell>
          <cell r="T2028" t="str">
            <v>RELEASE PROCESS</v>
          </cell>
        </row>
        <row r="2029">
          <cell r="A2029" t="str">
            <v>TLLU2629072</v>
          </cell>
          <cell r="B2029">
            <v>20</v>
          </cell>
          <cell r="C2029">
            <v>44065</v>
          </cell>
          <cell r="D2029">
            <v>4</v>
          </cell>
          <cell r="E2029" t="str">
            <v>COSU6268102510</v>
          </cell>
          <cell r="F2029" t="str">
            <v>ICDN</v>
          </cell>
          <cell r="G2029" t="str">
            <v>FIRE</v>
          </cell>
          <cell r="H2029" t="str">
            <v>2020</v>
          </cell>
          <cell r="I2029" t="str">
            <v>ICD</v>
          </cell>
          <cell r="J2029">
            <v>229148</v>
          </cell>
          <cell r="K2029" t="str">
            <v>SRI SHESH SAI IMPORTS LIMITED</v>
          </cell>
          <cell r="L2029" t="str">
            <v>HAMBU FREIGHT SERVICES LTD</v>
          </cell>
          <cell r="M2029">
            <v>44067.804039351853</v>
          </cell>
          <cell r="N2029" t="str">
            <v>Pend</v>
          </cell>
          <cell r="O2029" t="str">
            <v>WELDING ELECTRODES  FAX 86-311-82265912 PLACE OF DELIVERY ICDE</v>
          </cell>
          <cell r="P2029" t="str">
            <v>C4</v>
          </cell>
          <cell r="Q2029" t="str">
            <v>KE</v>
          </cell>
          <cell r="R2029" t="str">
            <v>CN</v>
          </cell>
          <cell r="S2029" t="str">
            <v>2. 4 TO 9 DAYS</v>
          </cell>
          <cell r="T2029" t="str">
            <v>RELEASE PROCESS</v>
          </cell>
        </row>
        <row r="2030">
          <cell r="A2030" t="str">
            <v>SEGU1034154</v>
          </cell>
          <cell r="B2030">
            <v>20</v>
          </cell>
          <cell r="C2030">
            <v>44065</v>
          </cell>
          <cell r="D2030">
            <v>4</v>
          </cell>
          <cell r="E2030" t="str">
            <v>WECC2050MBA0516</v>
          </cell>
          <cell r="F2030" t="str">
            <v>ICDN</v>
          </cell>
          <cell r="G2030" t="str">
            <v>FIRE</v>
          </cell>
          <cell r="H2030" t="str">
            <v>2020</v>
          </cell>
          <cell r="I2030" t="str">
            <v>ICD</v>
          </cell>
          <cell r="J2030">
            <v>228403</v>
          </cell>
          <cell r="K2030" t="str">
            <v>HILLS CONVERTERS KENYA LIMITED</v>
          </cell>
          <cell r="L2030" t="str">
            <v>JIRES LIMITED</v>
          </cell>
          <cell r="M2030">
            <v>44068.481435185182</v>
          </cell>
          <cell r="N2030">
            <v>44068.782407407409</v>
          </cell>
          <cell r="O2030" t="str">
            <v>1 X 20DV CONTAINER SAID TO CONTAIN 40 PACKAGES CONTAIN 1977 REAMS WOODFREE PRINTING PAPER AZHAR STICKER 64X90CM 1 X 20 DV CONTAINER SAID TO CONTAIN 40 PACKAGES CONTAIN 1977 REAMS WOODFREE PRINTING PAPER AZHAR STICKER 64X90CM HS CODE 4802 CARGO IN TRANSIT TO ICD EMBAKASI ON RECEIVER S ACCOUNT FREIGHT PREPAID UP TO MOMBASA ONLY LI LO</v>
          </cell>
          <cell r="P2030" t="str">
            <v>C4</v>
          </cell>
          <cell r="Q2030" t="str">
            <v>KE</v>
          </cell>
          <cell r="R2030" t="str">
            <v>EG</v>
          </cell>
          <cell r="S2030" t="str">
            <v>2. 4 TO 9 DAYS</v>
          </cell>
          <cell r="T2030" t="str">
            <v>RELEASED BUT IN YARD</v>
          </cell>
        </row>
        <row r="2031">
          <cell r="A2031" t="str">
            <v>MSKU7961474</v>
          </cell>
          <cell r="B2031">
            <v>20</v>
          </cell>
          <cell r="C2031">
            <v>44065</v>
          </cell>
          <cell r="D2031">
            <v>4</v>
          </cell>
          <cell r="E2031" t="str">
            <v>911003387</v>
          </cell>
          <cell r="F2031" t="str">
            <v>ICDN</v>
          </cell>
          <cell r="G2031" t="str">
            <v>M1A/77/03/1</v>
          </cell>
          <cell r="H2031" t="str">
            <v>2020</v>
          </cell>
          <cell r="I2031" t="str">
            <v>ICD</v>
          </cell>
          <cell r="J2031">
            <v>228191</v>
          </cell>
          <cell r="K2031" t="str">
            <v>M KOPA KENYA LIMITED</v>
          </cell>
          <cell r="L2031" t="str">
            <v>INDEX CARGO LOGISTICS LIMITED</v>
          </cell>
          <cell r="M2031">
            <v>44063.383425925924</v>
          </cell>
          <cell r="N2031">
            <v>44068.798263888886</v>
          </cell>
          <cell r="O2031" t="str">
            <v>24 TV WARRANTY LCD SCREEN  MODEL LE24H02  REMARK HS 9013803020  PO-KE -000012352  1000SETS    INTRANSIT TO ICD EMBAKASI NAIROBI 32 TV WARRANTY LCD SCREEN  MODEL LE32H02  REMARK HS 9013803020  PO-KE -000012352  600SETS    INTRANSIT TO ICD EMBAKASI NAIROBI</v>
          </cell>
          <cell r="P2031" t="str">
            <v>C4</v>
          </cell>
          <cell r="Q2031" t="str">
            <v>KE</v>
          </cell>
          <cell r="R2031" t="str">
            <v>CN</v>
          </cell>
          <cell r="S2031" t="str">
            <v>2. 4 TO 9 DAYS</v>
          </cell>
          <cell r="T2031" t="str">
            <v>RELEASED BUT IN YARD</v>
          </cell>
        </row>
        <row r="2032">
          <cell r="A2032" t="str">
            <v>MSKU5228262</v>
          </cell>
          <cell r="B2032">
            <v>20</v>
          </cell>
          <cell r="C2032">
            <v>44065</v>
          </cell>
          <cell r="D2032">
            <v>4</v>
          </cell>
          <cell r="E2032" t="str">
            <v>204202623</v>
          </cell>
          <cell r="F2032" t="str">
            <v>ICDN</v>
          </cell>
          <cell r="G2032" t="str">
            <v>A1B/69/05/1</v>
          </cell>
          <cell r="H2032" t="str">
            <v>2020</v>
          </cell>
          <cell r="I2032" t="str">
            <v>ICD</v>
          </cell>
          <cell r="J2032">
            <v>228373</v>
          </cell>
          <cell r="K2032" t="str">
            <v>CANAAN DEVELOPERS LIMITED</v>
          </cell>
          <cell r="L2032" t="str">
            <v>UNICON  LOGISTICS</v>
          </cell>
          <cell r="M2032">
            <v>44064.79859953704</v>
          </cell>
          <cell r="N2032" t="str">
            <v>Pend</v>
          </cell>
          <cell r="O2032" t="str">
            <v>ALUMINIUM PROFILE  RANGE HOOD  STOVE  PENDANT LIGHT  DOORS  KITCHEN CA BINET  WARDROBES  PANTRY SHELF  TRANSPARENT FILM  HINGE  LOCK  WINDOW SIDE ARM  RUBBER SEALING STRIP  SCREW  WINDOW ROLLER  ANGLE CONNECTOR STAINLESS STEEL NET  GLASS CLAMP  HANDLE  HYDRAULIC PRESS ANGLE MACHI NE  ELECTRIC PRECISION ROTARY CUTTING MACHINE  45 DEGREE ANGLE CUTTINGMACHINE  ELECTRIC DRILL    INTRANSIT TO ICD EMBAKASI NAIROBI</v>
          </cell>
          <cell r="P2032" t="str">
            <v>C4</v>
          </cell>
          <cell r="Q2032" t="str">
            <v>KE</v>
          </cell>
          <cell r="R2032" t="str">
            <v>CN</v>
          </cell>
          <cell r="S2032" t="str">
            <v>2. 4 TO 9 DAYS</v>
          </cell>
          <cell r="T2032" t="str">
            <v>RELEASE PROCESS</v>
          </cell>
        </row>
        <row r="2033">
          <cell r="A2033" t="str">
            <v>CSNU7144993</v>
          </cell>
          <cell r="B2033">
            <v>40</v>
          </cell>
          <cell r="C2033">
            <v>44065</v>
          </cell>
          <cell r="D2033">
            <v>4</v>
          </cell>
          <cell r="E2033" t="str">
            <v>COSU6270323430</v>
          </cell>
          <cell r="F2033" t="str">
            <v>ICDN</v>
          </cell>
          <cell r="G2033" t="str">
            <v>A1D/18/02/2</v>
          </cell>
          <cell r="H2033" t="str">
            <v>2020</v>
          </cell>
          <cell r="I2033" t="str">
            <v>ICD</v>
          </cell>
          <cell r="J2033">
            <v>229161</v>
          </cell>
          <cell r="K2033" t="str">
            <v>ACE PHARMACEUTICALS LIMITED</v>
          </cell>
          <cell r="L2033" t="str">
            <v>KANSEI CLEARING AND FOWARDING COMPANY LT</v>
          </cell>
          <cell r="M2033">
            <v>44067.642372685186</v>
          </cell>
          <cell r="N2033" t="str">
            <v>Pend</v>
          </cell>
          <cell r="O2033" t="str">
            <v>678 CTNS SIX HUNDRED SEVENTY   EIGHT ONLY   PHARMACEUTICAL PRODUCTS  HS CODE NO  3004 00    NET WEIGHT 10 349 83 KGS INVOICE NO SPL INV KE 166 20   DATE 19 07 2020 SALES ORDER NO   SPL PFI KE 131 20  DATE 16 07 2020 EXP NO  1546-008384-2020 DATE 19 07 2020     TELEPHONE NO  OFFICE  020-2710634 2711228 3596116 EXECUTIVE ACEPHARM CO KE PERSONAL IDENTIFICATION   NUMBER PIN   P051152242K PLACE OF DELIVERY ICDE</v>
          </cell>
          <cell r="P2033" t="str">
            <v>C4</v>
          </cell>
          <cell r="Q2033" t="str">
            <v>KE</v>
          </cell>
          <cell r="R2033" t="str">
            <v>BD</v>
          </cell>
          <cell r="S2033" t="str">
            <v>2. 4 TO 9 DAYS</v>
          </cell>
          <cell r="T2033" t="str">
            <v>RELEASE PROCESS</v>
          </cell>
        </row>
        <row r="2034">
          <cell r="A2034" t="str">
            <v>MSKU9752642</v>
          </cell>
          <cell r="B2034">
            <v>40</v>
          </cell>
          <cell r="C2034">
            <v>44065</v>
          </cell>
          <cell r="D2034">
            <v>4</v>
          </cell>
          <cell r="E2034" t="str">
            <v>204005576</v>
          </cell>
          <cell r="F2034" t="str">
            <v>ICDN</v>
          </cell>
          <cell r="G2034" t="str">
            <v>A1C/56/04/2</v>
          </cell>
          <cell r="H2034" t="str">
            <v>2020</v>
          </cell>
          <cell r="I2034" t="str">
            <v>ICD</v>
          </cell>
          <cell r="J2034">
            <v>229507</v>
          </cell>
          <cell r="K2034" t="str">
            <v>AGRO INDUSTRIAL TOOLS LTD</v>
          </cell>
          <cell r="L2034" t="str">
            <v>PRIMCARGO AGENCIES LTD</v>
          </cell>
          <cell r="M2034" t="str">
            <v>Pend</v>
          </cell>
          <cell r="N2034" t="str">
            <v>Pend</v>
          </cell>
          <cell r="O2034" t="str">
            <v>CONCRETE VIBRATOR SHAFT  45MM 6METER  WATER PUMP WITH GX160  3INCH  WA TER PUMP WITH GX160  2INCH  CONCRETE VIBRATOR WITH HONDA GX160  CONCRE TE VIBRATOR WITH HONDA GX200  HONDA GX270  9 0HP  BLOCK SPLITTER 32MM FORWARD PLATE COMPACTOR WITH  HONDA GX160  TAMPING RAMMER WITH HONDA GX160  SPARE PARTS RECOIL STARTER   SHAFT  CLUTCH  AIR FILTER   REBARBENDER MACHINE GW46  SCARIFYING MACHINE WITH  HONDA GX160  REBAR CUTTE R GQ50    APPLICABLE FREE TIME 14 DAYS COMBINED DETENTION   DEMURRAGE  AT  PORT OF DISCHARGE   PLACE OF DELIVERY      ICD EMBAKASI  NAIROBI  KENYA</v>
          </cell>
          <cell r="P2034" t="str">
            <v>C4</v>
          </cell>
          <cell r="Q2034" t="str">
            <v>KE</v>
          </cell>
          <cell r="R2034" t="str">
            <v>CN</v>
          </cell>
          <cell r="S2034" t="str">
            <v>2. 4 TO 9 DAYS</v>
          </cell>
          <cell r="T2034" t="str">
            <v>PENDING DPC</v>
          </cell>
        </row>
        <row r="2035">
          <cell r="A2035" t="str">
            <v>DRYU2972010</v>
          </cell>
          <cell r="B2035">
            <v>20</v>
          </cell>
          <cell r="C2035">
            <v>44065</v>
          </cell>
          <cell r="D2035">
            <v>4</v>
          </cell>
          <cell r="E2035" t="str">
            <v>141000259211</v>
          </cell>
          <cell r="F2035" t="str">
            <v>ICDN</v>
          </cell>
          <cell r="G2035" t="str">
            <v>FIRE</v>
          </cell>
          <cell r="H2035">
            <v>0</v>
          </cell>
          <cell r="I2035">
            <v>0</v>
          </cell>
          <cell r="J2035">
            <v>0</v>
          </cell>
          <cell r="K2035" t="str">
            <v>Pend</v>
          </cell>
          <cell r="L2035" t="str">
            <v>Pend</v>
          </cell>
          <cell r="M2035" t="str">
            <v>Pend</v>
          </cell>
          <cell r="N2035" t="str">
            <v>Pend</v>
          </cell>
          <cell r="O2035" t="str">
            <v>HOT GALVANIZED GABION BOXMESH DIAMETER  2 7MMSALVAGE WIRE 3 4MMLACING WIRE 2 2MMMESH 80 100MMBOX SIZE  2 1 1MZINC COATED  60GGALVANIZED WIRE 2 2MMN M HOT GALVANIZED GABION BOX MESH DIAMETER  2 7MM SALVAGE WIRE 3 4MM LACING WIRE 2 2MM MESH 80 100MM BOX SIZE  2 1 1M ZINC COATED  60G GALVANIZED WIRE 2 2MM</v>
          </cell>
          <cell r="P2035" t="str">
            <v>Pend</v>
          </cell>
          <cell r="Q2035" t="str">
            <v>KE</v>
          </cell>
          <cell r="R2035" t="str">
            <v>CN</v>
          </cell>
          <cell r="S2035" t="str">
            <v>2. 4 TO 9 DAYS</v>
          </cell>
          <cell r="T2035" t="str">
            <v>PENDING DECLARATION</v>
          </cell>
        </row>
        <row r="2036">
          <cell r="A2036" t="str">
            <v>FSCU8763158</v>
          </cell>
          <cell r="B2036">
            <v>40</v>
          </cell>
          <cell r="C2036">
            <v>44065</v>
          </cell>
          <cell r="D2036">
            <v>4</v>
          </cell>
          <cell r="E2036" t="str">
            <v>COSU6269751010</v>
          </cell>
          <cell r="F2036" t="str">
            <v>ICDN</v>
          </cell>
          <cell r="G2036" t="str">
            <v>A1C/44/06/1</v>
          </cell>
          <cell r="H2036" t="str">
            <v>2020</v>
          </cell>
          <cell r="I2036" t="str">
            <v>ICD</v>
          </cell>
          <cell r="J2036">
            <v>229812</v>
          </cell>
          <cell r="K2036" t="str">
            <v>YANAN COMPANY LIMITED</v>
          </cell>
          <cell r="L2036" t="str">
            <v>FOCUS INITIATIVE IMPORT AND EXPORT COMPA</v>
          </cell>
          <cell r="M2036">
            <v>44068.634444444448</v>
          </cell>
          <cell r="N2036" t="str">
            <v>Pend</v>
          </cell>
          <cell r="O2036"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2036" t="str">
            <v>C4</v>
          </cell>
          <cell r="Q2036" t="str">
            <v>KE</v>
          </cell>
          <cell r="R2036" t="str">
            <v>CN</v>
          </cell>
          <cell r="S2036" t="str">
            <v>2. 4 TO 9 DAYS</v>
          </cell>
          <cell r="T2036" t="str">
            <v>RELEASE PROCESS</v>
          </cell>
        </row>
        <row r="2037">
          <cell r="A2037" t="str">
            <v>BSIU9568241</v>
          </cell>
          <cell r="B2037">
            <v>40</v>
          </cell>
          <cell r="C2037">
            <v>44065</v>
          </cell>
          <cell r="D2037">
            <v>4</v>
          </cell>
          <cell r="E2037" t="str">
            <v>COSU6269751010</v>
          </cell>
          <cell r="F2037" t="str">
            <v>ICDN</v>
          </cell>
          <cell r="G2037" t="str">
            <v>A1D/50/06/2</v>
          </cell>
          <cell r="H2037" t="str">
            <v>2020</v>
          </cell>
          <cell r="I2037" t="str">
            <v>ICD</v>
          </cell>
          <cell r="J2037">
            <v>229812</v>
          </cell>
          <cell r="K2037" t="str">
            <v>YANAN COMPANY LIMITED</v>
          </cell>
          <cell r="L2037" t="str">
            <v>FOCUS INITIATIVE IMPORT AND EXPORT COMPA</v>
          </cell>
          <cell r="M2037">
            <v>44068.634444444448</v>
          </cell>
          <cell r="N2037" t="str">
            <v>Pend</v>
          </cell>
          <cell r="O2037"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2037" t="str">
            <v>C4</v>
          </cell>
          <cell r="Q2037" t="str">
            <v>KE</v>
          </cell>
          <cell r="R2037" t="str">
            <v>CN</v>
          </cell>
          <cell r="S2037" t="str">
            <v>2. 4 TO 9 DAYS</v>
          </cell>
          <cell r="T2037" t="str">
            <v>RELEASE PROCESS</v>
          </cell>
        </row>
        <row r="2038">
          <cell r="A2038" t="str">
            <v>OOCU8215794</v>
          </cell>
          <cell r="B2038">
            <v>40</v>
          </cell>
          <cell r="C2038">
            <v>44065</v>
          </cell>
          <cell r="D2038">
            <v>4</v>
          </cell>
          <cell r="E2038" t="str">
            <v>COSU6269661250W</v>
          </cell>
          <cell r="F2038" t="str">
            <v>ICDN</v>
          </cell>
          <cell r="G2038" t="str">
            <v>A1D/50/06/1</v>
          </cell>
          <cell r="H2038" t="str">
            <v>2020</v>
          </cell>
          <cell r="I2038" t="str">
            <v>ICD</v>
          </cell>
          <cell r="J2038">
            <v>228468</v>
          </cell>
          <cell r="K2038" t="str">
            <v>CROWN SOLUTIONS LIMITED - CROWN HEALTHCA</v>
          </cell>
          <cell r="L2038" t="str">
            <v>INDUS LOGISTICS LIMITED</v>
          </cell>
          <cell r="M2038">
            <v>44067.821157407408</v>
          </cell>
          <cell r="N2038" t="str">
            <v>Pend</v>
          </cell>
          <cell r="O2038" t="str">
            <v>PIROXICAM CAPSULES INDOMETHACIN CAPSULES DOXYCYCLINE CAPSULES    NAIROBI KENYA  PIN  P051194182B   TEL  254 730 131158   FINANCE CROWNKENYA COM     ATTN   VINOD NAIR    PIN  P051437600X   TEL  254 202 7644448  MOBILE  254 790 487589   VNAIR 20CUBE COM  PLACE OF DELIVERY ICDE</v>
          </cell>
          <cell r="P2038" t="str">
            <v>C4</v>
          </cell>
          <cell r="Q2038" t="str">
            <v>KE</v>
          </cell>
          <cell r="R2038" t="str">
            <v>CN</v>
          </cell>
          <cell r="S2038" t="str">
            <v>2. 4 TO 9 DAYS</v>
          </cell>
          <cell r="T2038" t="str">
            <v>RELEASE PROCESS</v>
          </cell>
        </row>
        <row r="2039">
          <cell r="A2039" t="str">
            <v>MSKU8005302</v>
          </cell>
          <cell r="B2039">
            <v>40</v>
          </cell>
          <cell r="C2039">
            <v>44065</v>
          </cell>
          <cell r="D2039">
            <v>4</v>
          </cell>
          <cell r="E2039" t="str">
            <v>203929774</v>
          </cell>
          <cell r="F2039" t="str">
            <v>ICDN</v>
          </cell>
          <cell r="G2039" t="str">
            <v>A1C/44/03/1</v>
          </cell>
          <cell r="H2039" t="str">
            <v>2020</v>
          </cell>
          <cell r="I2039" t="str">
            <v>ICD</v>
          </cell>
          <cell r="J2039">
            <v>229214</v>
          </cell>
          <cell r="K2039" t="str">
            <v>MEGA ROAD TRANSPORT SERVICES LIMITED</v>
          </cell>
          <cell r="L2039" t="str">
            <v>KIMM FREIGHTERS K LIMITED</v>
          </cell>
          <cell r="M2039">
            <v>44067.541238425925</v>
          </cell>
          <cell r="N2039" t="str">
            <v>Pend</v>
          </cell>
          <cell r="O2039" t="str">
            <v>WALL UNITS  TEA TABLES  KIDS TRICYCLES   BABY STROLLERS  BABY BEDS BAB Y BICYCLES     IDF NO   E2007364294      GOODS IN TRANSIT TO ICD EMBAK ASI NAIROBI</v>
          </cell>
          <cell r="P2039" t="str">
            <v>C4</v>
          </cell>
          <cell r="Q2039" t="str">
            <v>KE</v>
          </cell>
          <cell r="R2039" t="str">
            <v>CN</v>
          </cell>
          <cell r="S2039" t="str">
            <v>2. 4 TO 9 DAYS</v>
          </cell>
          <cell r="T2039" t="str">
            <v>RELEASE PROCESS</v>
          </cell>
        </row>
        <row r="2040">
          <cell r="A2040" t="str">
            <v>TLLU6870093</v>
          </cell>
          <cell r="B2040">
            <v>40</v>
          </cell>
          <cell r="C2040">
            <v>44065</v>
          </cell>
          <cell r="D2040">
            <v>4</v>
          </cell>
          <cell r="E2040" t="str">
            <v>COSU6883093640</v>
          </cell>
          <cell r="F2040" t="str">
            <v>ICDN</v>
          </cell>
          <cell r="G2040" t="str">
            <v>TEMP</v>
          </cell>
          <cell r="H2040" t="str">
            <v>2020</v>
          </cell>
          <cell r="I2040" t="str">
            <v>ICD</v>
          </cell>
          <cell r="J2040">
            <v>227654</v>
          </cell>
          <cell r="K2040" t="str">
            <v>HARSHIL CYCLEMART LIMITED</v>
          </cell>
          <cell r="L2040" t="str">
            <v>INDUS LOGISTICS LIMITED</v>
          </cell>
          <cell r="M2040">
            <v>44061.665891203702</v>
          </cell>
          <cell r="N2040" t="str">
            <v>Pend</v>
          </cell>
          <cell r="O2040" t="str">
            <v>KNAPSACK HAND SPRAYER PLACE OF DELIVERY PORT CLEARANCE</v>
          </cell>
          <cell r="P2040" t="str">
            <v>C4</v>
          </cell>
          <cell r="Q2040" t="str">
            <v>KE</v>
          </cell>
          <cell r="R2040" t="str">
            <v>CN</v>
          </cell>
          <cell r="S2040" t="str">
            <v>2. 4 TO 9 DAYS</v>
          </cell>
          <cell r="T2040" t="str">
            <v>RELEASE PROCESS</v>
          </cell>
        </row>
        <row r="2041">
          <cell r="A2041" t="str">
            <v>CSNU6388995</v>
          </cell>
          <cell r="B2041">
            <v>40</v>
          </cell>
          <cell r="C2041">
            <v>44065</v>
          </cell>
          <cell r="D2041">
            <v>4</v>
          </cell>
          <cell r="E2041" t="str">
            <v>COSU6269447450</v>
          </cell>
          <cell r="F2041" t="str">
            <v>ICDN</v>
          </cell>
          <cell r="G2041" t="str">
            <v>A1C/44/06/2</v>
          </cell>
          <cell r="H2041" t="str">
            <v>2020</v>
          </cell>
          <cell r="I2041" t="str">
            <v>ICD</v>
          </cell>
          <cell r="J2041">
            <v>228945</v>
          </cell>
          <cell r="K2041" t="str">
            <v>RAMSHYAM HARDWARE AND TIMBER</v>
          </cell>
          <cell r="L2041" t="str">
            <v>SPEEDEX LOGISTICS LIMITED</v>
          </cell>
          <cell r="M2041">
            <v>44067.828368055554</v>
          </cell>
          <cell r="N2041">
            <v>44068.694513888891</v>
          </cell>
          <cell r="O2041" t="str">
            <v>RHT  MDF BOTH SIDES COIMBRA    SAPELI CHERRY NEW BEECH  1220X2440X17MM  PVC EDGE BANDING 22X0 4MM  PLACE OF DELIVERY ICDE</v>
          </cell>
          <cell r="P2041" t="str">
            <v>C4</v>
          </cell>
          <cell r="Q2041" t="str">
            <v>KE</v>
          </cell>
          <cell r="R2041" t="str">
            <v>CN</v>
          </cell>
          <cell r="S2041" t="str">
            <v>2. 4 TO 9 DAYS</v>
          </cell>
          <cell r="T2041" t="str">
            <v>RELEASED BUT IN YARD</v>
          </cell>
        </row>
        <row r="2042">
          <cell r="A2042" t="str">
            <v>MSKU1476363</v>
          </cell>
          <cell r="B2042">
            <v>40</v>
          </cell>
          <cell r="C2042">
            <v>44065</v>
          </cell>
          <cell r="D2042">
            <v>4</v>
          </cell>
          <cell r="E2042" t="str">
            <v>608021396</v>
          </cell>
          <cell r="F2042" t="str">
            <v>ICDN</v>
          </cell>
          <cell r="G2042" t="str">
            <v>M2A/72/02/3</v>
          </cell>
          <cell r="H2042" t="str">
            <v>2020</v>
          </cell>
          <cell r="I2042" t="str">
            <v>ICD</v>
          </cell>
          <cell r="J2042">
            <v>228510</v>
          </cell>
          <cell r="K2042" t="str">
            <v>ISUZU EAST AFRICA LIMITED</v>
          </cell>
          <cell r="L2042" t="str">
            <v>ACCELER GLOBAL LOGISTICS LIMITED</v>
          </cell>
          <cell r="M2042">
            <v>44064.480821759258</v>
          </cell>
          <cell r="N2042" t="str">
            <v>Pend</v>
          </cell>
          <cell r="O2042" t="str">
            <v>ISUZU VEHICLES IN CKD PH II   CONDITION   MODEL   NQR   HS CODE  8706  00          ATTN  DANIEL KILENGE    FRANCIS OHAGA HENRY NJOROGE   TRAD E REGISTER NUMBER  P000608609Y         INTRANSIT TO ICD EMBAKASI NAIRO BI</v>
          </cell>
          <cell r="P2042" t="str">
            <v>C4</v>
          </cell>
          <cell r="Q2042" t="str">
            <v>KE</v>
          </cell>
          <cell r="R2042" t="str">
            <v>JP</v>
          </cell>
          <cell r="S2042" t="str">
            <v>2. 4 TO 9 DAYS</v>
          </cell>
          <cell r="T2042" t="str">
            <v>RELEASE PROCESS</v>
          </cell>
        </row>
        <row r="2043">
          <cell r="A2043" t="str">
            <v>TGBU6616283</v>
          </cell>
          <cell r="B2043">
            <v>40</v>
          </cell>
          <cell r="C2043">
            <v>44065</v>
          </cell>
          <cell r="D2043">
            <v>4</v>
          </cell>
          <cell r="E2043" t="str">
            <v>146000561988</v>
          </cell>
          <cell r="F2043" t="str">
            <v>ICDN</v>
          </cell>
          <cell r="G2043" t="str">
            <v>A1D/40/04/3</v>
          </cell>
          <cell r="H2043" t="str">
            <v>2020</v>
          </cell>
          <cell r="I2043" t="str">
            <v>ICD</v>
          </cell>
          <cell r="J2043">
            <v>227527</v>
          </cell>
          <cell r="K2043" t="str">
            <v>ECOLOGICAL INDUSTRIES LIMITED</v>
          </cell>
          <cell r="L2043" t="str">
            <v>COLLINS AND TIFANY LIMITED</v>
          </cell>
          <cell r="M2043" t="str">
            <v>Pend</v>
          </cell>
          <cell r="N2043" t="str">
            <v>Pend</v>
          </cell>
          <cell r="O2043" t="str">
            <v>FRONT TAPEADL NONWOVENBREATHABLE PE FILMSUPER ABSORBENT POLYMERBAGPULP   254 0711 099999PO BOX 38720-00600EMAIL ECOLOGICALLTD YAHOO COMN M FRONT TAPE ADL NONWOVEN BREATHABLE PE FILM SUPER ABSORBENT POLYMER BAG PULP   254 0711 099999 PO BOX 38720-00600 EMAIL ECOLOGICALLTD YAHOO COM MOBILE PHONE  254799955555</v>
          </cell>
          <cell r="P2043" t="str">
            <v>C4</v>
          </cell>
          <cell r="Q2043" t="str">
            <v>KE</v>
          </cell>
          <cell r="R2043" t="str">
            <v>CN</v>
          </cell>
          <cell r="S2043" t="str">
            <v>2. 4 TO 9 DAYS</v>
          </cell>
          <cell r="T2043" t="str">
            <v>PENDING DPC</v>
          </cell>
        </row>
        <row r="2044">
          <cell r="A2044" t="str">
            <v>MSKU9391344</v>
          </cell>
          <cell r="B2044">
            <v>40</v>
          </cell>
          <cell r="C2044">
            <v>44065</v>
          </cell>
          <cell r="D2044">
            <v>4</v>
          </cell>
          <cell r="E2044" t="str">
            <v>204090956</v>
          </cell>
          <cell r="F2044" t="str">
            <v>ICDN</v>
          </cell>
          <cell r="G2044" t="str">
            <v>M0B/10/03/1</v>
          </cell>
          <cell r="H2044" t="str">
            <v>2020</v>
          </cell>
          <cell r="I2044" t="str">
            <v>ICD</v>
          </cell>
          <cell r="J2044">
            <v>228839</v>
          </cell>
          <cell r="K2044" t="str">
            <v>MOM EASY COMPANY LIMITED</v>
          </cell>
          <cell r="L2044" t="str">
            <v>CONTINENTAL LOGISTICS NETWORKS LTD</v>
          </cell>
          <cell r="M2044" t="str">
            <v>Pend</v>
          </cell>
          <cell r="N2044" t="str">
            <v>Pend</v>
          </cell>
          <cell r="O2044" t="str">
            <v>ASSORTED BABY ACCESSORIES      APPLICABLE FREE TIME 14 DAYS COMBINED D ETENTION   DEMURRAGE  AT  PORT OF DISCHARGE   PLACE OF DELIVERY</v>
          </cell>
          <cell r="P2044" t="str">
            <v>C4</v>
          </cell>
          <cell r="Q2044" t="str">
            <v>KE</v>
          </cell>
          <cell r="R2044" t="str">
            <v>CN</v>
          </cell>
          <cell r="S2044" t="str">
            <v>2. 4 TO 9 DAYS</v>
          </cell>
          <cell r="T2044" t="str">
            <v>PENDING DPC</v>
          </cell>
        </row>
        <row r="2045">
          <cell r="A2045" t="str">
            <v>TCNU7881281</v>
          </cell>
          <cell r="B2045">
            <v>40</v>
          </cell>
          <cell r="C2045">
            <v>44065</v>
          </cell>
          <cell r="D2045">
            <v>4</v>
          </cell>
          <cell r="E2045" t="str">
            <v>203887348</v>
          </cell>
          <cell r="F2045" t="str">
            <v>ICDN</v>
          </cell>
          <cell r="G2045" t="str">
            <v>M0B/20/02/1</v>
          </cell>
          <cell r="H2045">
            <v>0</v>
          </cell>
          <cell r="I2045">
            <v>0</v>
          </cell>
          <cell r="J2045">
            <v>0</v>
          </cell>
          <cell r="K2045" t="str">
            <v>Pend</v>
          </cell>
          <cell r="L2045" t="str">
            <v>Pend</v>
          </cell>
          <cell r="M2045" t="str">
            <v>Pend</v>
          </cell>
          <cell r="N2045" t="str">
            <v>Pend</v>
          </cell>
          <cell r="O2045" t="str">
            <v>3 X 40  HC OT CONTAINER   3206 PACKAGES ONLY   TOTAL THREE THOUSAND TW O HUNDRED AND SIX PACKAGES ONLY    BOILER REFRACTORY   INSULATION MATE RIALS FOR SUGAR MILL   HS CODE 69029010   BOILER INSULATION MATERIALS FOR SUGAR MILL   HS CODE   69029010  TWO WHEEL TRAILER HS CODE   87169 090  SIKA GROUT 214  HS CODE  38160000  INVOICE NO 63VSL 20-21 DT 14 07 2020   66VSL 20-21 DT 15 07 2020   67VSL 20-21 DT 16 07 2020     71V SL 20-21 DT 16 07 2020   NET WEIGHT  41550 00 KGS  SHIPPING BILL NO 3830193 DT 15 07 2020   830365 DT 15 07 2020    3858109 DT 16 07 202 0     3867671 DT 17 07 2020   FREIGHT PREPAID        APPLICABLE FREE T IME 14 DAYS COMBINED DETENTION   DEMURRAGE  AT  PORT OF DISCHARGE   PLACE OF DELIVERY   GOODS IN TRANSIT TO JINJA UGANDA  CARRIER S   RESPO NSIBILITY CEASES AT MOMBASA AND   CARGO IN TRANSIT TO JINJA  UGANDA ON CONSIGNEE S OWN RISK  COST AND RESPONSIBILITY</v>
          </cell>
          <cell r="P2045" t="str">
            <v>Pend</v>
          </cell>
          <cell r="Q2045" t="str">
            <v>UG</v>
          </cell>
          <cell r="R2045" t="str">
            <v>IN</v>
          </cell>
          <cell r="S2045" t="str">
            <v>2. 4 TO 9 DAYS</v>
          </cell>
          <cell r="T2045" t="str">
            <v>PENDING DECLARATION</v>
          </cell>
        </row>
        <row r="2046">
          <cell r="A2046" t="str">
            <v>MSKU7320721</v>
          </cell>
          <cell r="B2046">
            <v>20</v>
          </cell>
          <cell r="C2046">
            <v>44065</v>
          </cell>
          <cell r="D2046">
            <v>4</v>
          </cell>
          <cell r="E2046" t="str">
            <v>203571776</v>
          </cell>
          <cell r="F2046" t="str">
            <v>ICDN</v>
          </cell>
          <cell r="G2046" t="str">
            <v>FIRE</v>
          </cell>
          <cell r="H2046" t="str">
            <v>2020</v>
          </cell>
          <cell r="I2046" t="str">
            <v>ICD</v>
          </cell>
          <cell r="J2046">
            <v>228834</v>
          </cell>
          <cell r="K2046" t="str">
            <v>PAN AFRICA CHEMICALS LIMITED</v>
          </cell>
          <cell r="L2046" t="str">
            <v>BOLLORE TRANSPORT AND LOGISTICS KENYA LI</v>
          </cell>
          <cell r="M2046">
            <v>44068.648101851853</v>
          </cell>
          <cell r="N2046" t="str">
            <v>Pend</v>
          </cell>
          <cell r="O2046" t="str">
            <v>MAGNESIUM OXIDE 85  POWDER  100 MESH  NETT WGT 125000 KGS  20 JUMBO BA GS IN EACH CONTAINER  TOTAL 100 JUMBO BAGS  EACH BAG NETT WGT 1250 KGS HS CODE 25199000  IDF NO  E2007355292    APPLICABLE FREE TIME 14 DAY S COMBINED DETENTION   DEMURRAGE  AT  PORT OF DISCHARGE   PLACE OF DEL IVERY       2  ROCKLINSA LTD   4 TH FLOOR EBENE SKIES RUE DE L INSTITUTE EBENE   MAURITIUS  E MAIL ADMIN ROCKLINSA COM    20 X5 CONTAINERS</v>
          </cell>
          <cell r="P2046" t="str">
            <v>C4</v>
          </cell>
          <cell r="Q2046" t="str">
            <v>KE</v>
          </cell>
          <cell r="R2046" t="str">
            <v>CN</v>
          </cell>
          <cell r="S2046" t="str">
            <v>2. 4 TO 9 DAYS</v>
          </cell>
          <cell r="T2046" t="str">
            <v>RELEASE PROCESS</v>
          </cell>
        </row>
        <row r="2047">
          <cell r="A2047" t="str">
            <v>PONU0367727</v>
          </cell>
          <cell r="B2047">
            <v>20</v>
          </cell>
          <cell r="C2047">
            <v>44065</v>
          </cell>
          <cell r="D2047">
            <v>4</v>
          </cell>
          <cell r="E2047" t="str">
            <v>203571776</v>
          </cell>
          <cell r="F2047" t="str">
            <v>ICDN</v>
          </cell>
          <cell r="G2047" t="str">
            <v>FIRE</v>
          </cell>
          <cell r="H2047" t="str">
            <v>2020</v>
          </cell>
          <cell r="I2047" t="str">
            <v>ICD</v>
          </cell>
          <cell r="J2047">
            <v>228834</v>
          </cell>
          <cell r="K2047" t="str">
            <v>PAN AFRICA CHEMICALS LIMITED</v>
          </cell>
          <cell r="L2047" t="str">
            <v>BOLLORE TRANSPORT AND LOGISTICS KENYA LI</v>
          </cell>
          <cell r="M2047">
            <v>44068.648101851853</v>
          </cell>
          <cell r="N2047" t="str">
            <v>Pend</v>
          </cell>
          <cell r="O2047" t="str">
            <v>MAGNESIUM OXIDE 85  POWDER  100 MESH  NETT WGT 125000 KGS  20 JUMBO BA GS IN EACH CONTAINER  TOTAL 100 JUMBO BAGS  EACH BAG NETT WGT 1250 KGS HS CODE 25199000  IDF NO  E2007355292    APPLICABLE FREE TIME 14 DAY S COMBINED DETENTION   DEMURRAGE  AT  PORT OF DISCHARGE   PLACE OF DEL IVERY       2  ROCKLINSA LTD   4 TH FLOOR EBENE SKIES RUE DE L INSTITUTE EBENE   MAURITIUS  E MAIL ADMIN ROCKLINSA COM    20 X5 CONTAINERS</v>
          </cell>
          <cell r="P2047" t="str">
            <v>C4</v>
          </cell>
          <cell r="Q2047" t="str">
            <v>KE</v>
          </cell>
          <cell r="R2047" t="str">
            <v>CN</v>
          </cell>
          <cell r="S2047" t="str">
            <v>2. 4 TO 9 DAYS</v>
          </cell>
          <cell r="T2047" t="str">
            <v>RELEASE PROCESS</v>
          </cell>
        </row>
        <row r="2048">
          <cell r="A2048" t="str">
            <v>CSLU2051782</v>
          </cell>
          <cell r="B2048">
            <v>20</v>
          </cell>
          <cell r="C2048">
            <v>44065</v>
          </cell>
          <cell r="D2048">
            <v>4</v>
          </cell>
          <cell r="E2048" t="str">
            <v>COSU6269097880</v>
          </cell>
          <cell r="F2048" t="str">
            <v>ICDN</v>
          </cell>
          <cell r="G2048" t="str">
            <v>M0B/33/03/1</v>
          </cell>
          <cell r="H2048" t="str">
            <v>2020</v>
          </cell>
          <cell r="I2048" t="str">
            <v>ICD</v>
          </cell>
          <cell r="J2048">
            <v>228395</v>
          </cell>
          <cell r="K2048" t="str">
            <v>CHINA ROAD AND BRIDGE CORPORATION KENYA</v>
          </cell>
          <cell r="L2048" t="str">
            <v>LANDMARK PORT CONVEYORS LIMITED</v>
          </cell>
          <cell r="M2048">
            <v>44068.678923611114</v>
          </cell>
          <cell r="N2048" t="str">
            <v>Pend</v>
          </cell>
          <cell r="O2048" t="str">
            <v>SPARE PARTS FOR EQUIPMENT   PLACE OF DELIVERY ICDE</v>
          </cell>
          <cell r="P2048" t="str">
            <v>C4</v>
          </cell>
          <cell r="Q2048" t="str">
            <v>KE</v>
          </cell>
          <cell r="R2048" t="str">
            <v>CN</v>
          </cell>
          <cell r="S2048" t="str">
            <v>2. 4 TO 9 DAYS</v>
          </cell>
          <cell r="T2048" t="str">
            <v>RELEASE PROCESS</v>
          </cell>
        </row>
        <row r="2049">
          <cell r="A2049" t="str">
            <v>MSKU7208537</v>
          </cell>
          <cell r="B2049">
            <v>20</v>
          </cell>
          <cell r="C2049">
            <v>44065</v>
          </cell>
          <cell r="D2049">
            <v>4</v>
          </cell>
          <cell r="E2049" t="str">
            <v>203903911</v>
          </cell>
          <cell r="F2049" t="str">
            <v>ICDN</v>
          </cell>
          <cell r="G2049" t="str">
            <v>FIRE</v>
          </cell>
          <cell r="H2049">
            <v>0</v>
          </cell>
          <cell r="I2049">
            <v>0</v>
          </cell>
          <cell r="J2049">
            <v>0</v>
          </cell>
          <cell r="K2049" t="str">
            <v>Pend</v>
          </cell>
          <cell r="L2049" t="str">
            <v>Pend</v>
          </cell>
          <cell r="M2049" t="str">
            <v>Pend</v>
          </cell>
          <cell r="N2049" t="str">
            <v>Pend</v>
          </cell>
          <cell r="O2049" t="str">
            <v>INTRANSIT TO ICD EMBAKASI NAIROBI  LOUNGE SOFA  HS CODE 9401610000  BA R STOOL  HS CODE 9403600000  RESTAURANT CHAIRS  HS CODE 9403600000  BA NQUET CHAIRS  HS CODE 9403600000  LEATHER SOFA SET  HS CODE 9401610000 KITCHEN HOOD  HS CODE 9403400000  RESTAURANT TABLES  HS CODE 9403600 000  STAINLESS STEEL KITCHEN SHELF   WORK TABLE  HS CODE 9403200000  KITCHEN FRYER GRIDDLE GRILL  BURNER   BAIN MARIE  HS CODE 8516600000  E SPRESSO CAPUCCINO COFFEE MACHINE  HS CODE 8516710000  COFFEE BEAN GRIN DER  HS CODE 8516710000  20SQM WOODEN STAGE WITH ALUMINIUM FRAME  HS C ODE 9505900000    N M</v>
          </cell>
          <cell r="P2049" t="str">
            <v>Pend</v>
          </cell>
          <cell r="Q2049" t="str">
            <v>KE</v>
          </cell>
          <cell r="R2049" t="str">
            <v>CN</v>
          </cell>
          <cell r="S2049" t="str">
            <v>2. 4 TO 9 DAYS</v>
          </cell>
          <cell r="T2049" t="str">
            <v>PENDING DECLARATION</v>
          </cell>
        </row>
        <row r="2050">
          <cell r="A2050" t="str">
            <v>TCLU6143080</v>
          </cell>
          <cell r="B2050">
            <v>20</v>
          </cell>
          <cell r="C2050">
            <v>44065</v>
          </cell>
          <cell r="D2050">
            <v>4</v>
          </cell>
          <cell r="E2050" t="str">
            <v>608021396</v>
          </cell>
          <cell r="F2050" t="str">
            <v>ICDN</v>
          </cell>
          <cell r="G2050" t="str">
            <v>FIRE</v>
          </cell>
          <cell r="H2050" t="str">
            <v>2020</v>
          </cell>
          <cell r="I2050" t="str">
            <v>ICD</v>
          </cell>
          <cell r="J2050">
            <v>228502</v>
          </cell>
          <cell r="K2050" t="str">
            <v>ISUZU EAST AFRICA LIMITED</v>
          </cell>
          <cell r="L2050" t="str">
            <v>ACCELER GLOBAL LOGISTICS LIMITED</v>
          </cell>
          <cell r="M2050">
            <v>44068.488368055558</v>
          </cell>
          <cell r="N2050" t="str">
            <v>Pend</v>
          </cell>
          <cell r="O2050" t="str">
            <v>ISUZU VEHICLES IN CKD PH II   CONDITION   MODEL   NQR   HS CODE  8706  00          ATTN  DANIEL KILENGE    FRANCIS OHAGA HENRY NJOROGE   TRAD E REGISTER NUMBER  P000608609Y         INTRANSIT TO ICD EMBAKASI NAIRO BI</v>
          </cell>
          <cell r="P2050" t="str">
            <v>W7</v>
          </cell>
          <cell r="Q2050" t="str">
            <v>KE</v>
          </cell>
          <cell r="R2050" t="str">
            <v>JP</v>
          </cell>
          <cell r="S2050" t="str">
            <v>2. 4 TO 9 DAYS</v>
          </cell>
          <cell r="T2050" t="str">
            <v>RELEASE PROCESS</v>
          </cell>
        </row>
        <row r="2051">
          <cell r="A2051" t="str">
            <v>MRKU9832113</v>
          </cell>
          <cell r="B2051">
            <v>20</v>
          </cell>
          <cell r="C2051">
            <v>44065</v>
          </cell>
          <cell r="D2051">
            <v>4</v>
          </cell>
          <cell r="E2051" t="str">
            <v>204116218</v>
          </cell>
          <cell r="F2051" t="str">
            <v>ICDN</v>
          </cell>
          <cell r="G2051" t="str">
            <v>M0B/51/03/1</v>
          </cell>
          <cell r="H2051" t="str">
            <v>2020</v>
          </cell>
          <cell r="I2051" t="str">
            <v>ICD</v>
          </cell>
          <cell r="J2051">
            <v>228303</v>
          </cell>
          <cell r="K2051" t="str">
            <v>ISUZU EAST AFRICA LIMITED</v>
          </cell>
          <cell r="L2051" t="str">
            <v>ACCELER GLOBAL LOGISTICS LIMITED</v>
          </cell>
          <cell r="M2051">
            <v>44064.408043981479</v>
          </cell>
          <cell r="N2051">
            <v>44068.716400462959</v>
          </cell>
          <cell r="O2051" t="str">
            <v>ISUZU AUTOMOTIVE PARTS   HS CODE   731815190          ATTN  DANIEL KIL ENGE   FRANCIS   OHAGA   HENRY NJOROGE   TRADE REGISTER NUMBER  P00060 8609Y     INTRANSIT TO ICD EMBAKASI NAIROBI</v>
          </cell>
          <cell r="P2051" t="str">
            <v>C4</v>
          </cell>
          <cell r="Q2051" t="str">
            <v>KE</v>
          </cell>
          <cell r="R2051" t="str">
            <v>JP</v>
          </cell>
          <cell r="S2051" t="str">
            <v>2. 4 TO 9 DAYS</v>
          </cell>
          <cell r="T2051" t="str">
            <v>RELEASED BUT IN YARD</v>
          </cell>
        </row>
        <row r="2052">
          <cell r="A2052" t="str">
            <v>TRHU1479448</v>
          </cell>
          <cell r="B2052">
            <v>20</v>
          </cell>
          <cell r="C2052">
            <v>44065</v>
          </cell>
          <cell r="D2052">
            <v>4</v>
          </cell>
          <cell r="E2052" t="str">
            <v>146000530101</v>
          </cell>
          <cell r="F2052" t="str">
            <v>ICDN</v>
          </cell>
          <cell r="G2052" t="str">
            <v>M0B/51/03/2</v>
          </cell>
          <cell r="H2052" t="str">
            <v>2020</v>
          </cell>
          <cell r="I2052" t="str">
            <v>ICD</v>
          </cell>
          <cell r="J2052">
            <v>228124</v>
          </cell>
          <cell r="K2052" t="str">
            <v>NAIROBI SPORTS HOUSE LTD</v>
          </cell>
          <cell r="L2052" t="str">
            <v>JIHAN FREIGHTERS LIMITED</v>
          </cell>
          <cell r="M2052">
            <v>44062.599849537037</v>
          </cell>
          <cell r="N2052" t="str">
            <v>Pend</v>
          </cell>
          <cell r="O2052" t="str">
            <v>SPORT GOODSRVJF-10521BKBT ZJET460  BT TREADMILL18SETRVJF-20721GDBT JET 300  SERIESTREADMILL BLUETOOTH 18SETSSPARE PARTSNS200430MMODEL NAME  MODEL NUMBER  P O  C NO  NET WEIGHT  GROSS WEIGHT  CARTON DIMENSIONS  MADE IN CHINA SERIAL NUMBER  SPORT GOODS RVJF-10521BKBT ZJET460  BT TREADMILL 18SET RVJF-20721GDBT JET300  SERIES TREADMILL BLUETOOTH 18SETS SPARE PARTS NS200430M</v>
          </cell>
          <cell r="P2052" t="str">
            <v>C4</v>
          </cell>
          <cell r="Q2052" t="str">
            <v>KE</v>
          </cell>
          <cell r="R2052" t="str">
            <v>CN</v>
          </cell>
          <cell r="S2052" t="str">
            <v>2. 4 TO 9 DAYS</v>
          </cell>
          <cell r="T2052" t="str">
            <v>RELEASE PROCESS</v>
          </cell>
        </row>
        <row r="2053">
          <cell r="A2053" t="str">
            <v>CCLU3574299</v>
          </cell>
          <cell r="B2053">
            <v>20</v>
          </cell>
          <cell r="C2053">
            <v>44065</v>
          </cell>
          <cell r="D2053">
            <v>4</v>
          </cell>
          <cell r="E2053" t="str">
            <v>COSU6268373230</v>
          </cell>
          <cell r="F2053" t="str">
            <v>ICDN</v>
          </cell>
          <cell r="G2053" t="str">
            <v>M0B/57/03/1</v>
          </cell>
          <cell r="H2053" t="str">
            <v>2020</v>
          </cell>
          <cell r="I2053" t="str">
            <v>ICD</v>
          </cell>
          <cell r="J2053">
            <v>228376</v>
          </cell>
          <cell r="K2053" t="str">
            <v>THE PAPER HOUSE OF KENYA LTD</v>
          </cell>
          <cell r="L2053" t="str">
            <v>TABAKI FREIGHT SERVICES INTERNATIONAL LI</v>
          </cell>
          <cell r="M2053">
            <v>44062.79074074074</v>
          </cell>
          <cell r="N2053">
            <v>44067.830810185187</v>
          </cell>
          <cell r="O2053" t="str">
            <v>2 S COATED ART PAPER AND BOARD MATT   GLOSS IDF REF   E2003310740 NET WEIGHT   56 6028 MT   FREIGHT PREPAID AT SINGAPORE     TEL NO  +254 20 6531255   +254 720770681  PIN NUMBER   P000593033N PLACE OF DELIVERY ICDE</v>
          </cell>
          <cell r="P2053" t="str">
            <v>C4</v>
          </cell>
          <cell r="Q2053" t="str">
            <v>KE</v>
          </cell>
          <cell r="R2053" t="str">
            <v>KR</v>
          </cell>
          <cell r="S2053" t="str">
            <v>2. 4 TO 9 DAYS</v>
          </cell>
          <cell r="T2053" t="str">
            <v>RELEASED BUT IN YARD</v>
          </cell>
        </row>
        <row r="2054">
          <cell r="A2054" t="str">
            <v>TEMU2907212</v>
          </cell>
          <cell r="B2054">
            <v>20</v>
          </cell>
          <cell r="C2054">
            <v>44065</v>
          </cell>
          <cell r="D2054">
            <v>4</v>
          </cell>
          <cell r="E2054" t="str">
            <v>COSU6268373230</v>
          </cell>
          <cell r="F2054" t="str">
            <v>ICDN</v>
          </cell>
          <cell r="G2054" t="str">
            <v>FIRE</v>
          </cell>
          <cell r="H2054" t="str">
            <v>2020</v>
          </cell>
          <cell r="I2054" t="str">
            <v>ICD</v>
          </cell>
          <cell r="J2054">
            <v>228376</v>
          </cell>
          <cell r="K2054" t="str">
            <v>THE PAPER HOUSE OF KENYA LTD</v>
          </cell>
          <cell r="L2054" t="str">
            <v>TABAKI FREIGHT SERVICES INTERNATIONAL LI</v>
          </cell>
          <cell r="M2054">
            <v>44062.79074074074</v>
          </cell>
          <cell r="N2054">
            <v>44067.830810185187</v>
          </cell>
          <cell r="O2054" t="str">
            <v>2 S COATED ART PAPER AND BOARD MATT   GLOSS IDF REF   E2003310740 NET WEIGHT   56 6028 MT   FREIGHT PREPAID AT SINGAPORE     TEL NO  +254 20 6531255   +254 720770681  PIN NUMBER   P000593033N PLACE OF DELIVERY ICDE</v>
          </cell>
          <cell r="P2054" t="str">
            <v>C4</v>
          </cell>
          <cell r="Q2054" t="str">
            <v>KE</v>
          </cell>
          <cell r="R2054" t="str">
            <v>KR</v>
          </cell>
          <cell r="S2054" t="str">
            <v>2. 4 TO 9 DAYS</v>
          </cell>
          <cell r="T2054" t="str">
            <v>RELEASED BUT IN YARD</v>
          </cell>
        </row>
        <row r="2055">
          <cell r="A2055" t="str">
            <v>MRKU6506725</v>
          </cell>
          <cell r="B2055">
            <v>20</v>
          </cell>
          <cell r="C2055">
            <v>44065</v>
          </cell>
          <cell r="D2055">
            <v>4</v>
          </cell>
          <cell r="E2055" t="str">
            <v>203571776</v>
          </cell>
          <cell r="F2055" t="str">
            <v>ICDN</v>
          </cell>
          <cell r="G2055" t="str">
            <v>FIRE</v>
          </cell>
          <cell r="H2055" t="str">
            <v>2020</v>
          </cell>
          <cell r="I2055" t="str">
            <v>ICD</v>
          </cell>
          <cell r="J2055">
            <v>228834</v>
          </cell>
          <cell r="K2055" t="str">
            <v>PAN AFRICA CHEMICALS LIMITED</v>
          </cell>
          <cell r="L2055" t="str">
            <v>BOLLORE TRANSPORT AND LOGISTICS KENYA LI</v>
          </cell>
          <cell r="M2055">
            <v>44068.648101851853</v>
          </cell>
          <cell r="N2055" t="str">
            <v>Pend</v>
          </cell>
          <cell r="O2055" t="str">
            <v>MAGNESIUM OXIDE 85  POWDER  100 MESH  NETT WGT 125000 KGS  20 JUMBO BA GS IN EACH CONTAINER  TOTAL 100 JUMBO BAGS  EACH BAG NETT WGT 1250 KGS HS CODE 25199000  IDF NO  E2007355292    APPLICABLE FREE TIME 14 DAY S COMBINED DETENTION   DEMURRAGE  AT  PORT OF DISCHARGE   PLACE OF DEL IVERY       2  ROCKLINSA LTD   4 TH FLOOR EBENE SKIES RUE DE L INSTITUTE EBENE   MAURITIUS  E MAIL ADMIN ROCKLINSA COM    20 X5 CONTAINERS</v>
          </cell>
          <cell r="P2055" t="str">
            <v>C4</v>
          </cell>
          <cell r="Q2055" t="str">
            <v>KE</v>
          </cell>
          <cell r="R2055" t="str">
            <v>CN</v>
          </cell>
          <cell r="S2055" t="str">
            <v>2. 4 TO 9 DAYS</v>
          </cell>
          <cell r="T2055" t="str">
            <v>RELEASE PROCESS</v>
          </cell>
        </row>
        <row r="2056">
          <cell r="A2056" t="str">
            <v>PONU0387739</v>
          </cell>
          <cell r="B2056">
            <v>20</v>
          </cell>
          <cell r="C2056">
            <v>44065</v>
          </cell>
          <cell r="D2056">
            <v>4</v>
          </cell>
          <cell r="E2056" t="str">
            <v>203924678</v>
          </cell>
          <cell r="F2056" t="str">
            <v>ICDN</v>
          </cell>
          <cell r="G2056" t="str">
            <v>M1B/09/02/1</v>
          </cell>
          <cell r="H2056" t="str">
            <v>2020</v>
          </cell>
          <cell r="I2056" t="str">
            <v>ICD</v>
          </cell>
          <cell r="J2056">
            <v>228606</v>
          </cell>
          <cell r="K2056" t="str">
            <v>SAFARICOM LIMITED</v>
          </cell>
          <cell r="L2056" t="str">
            <v>ACCELER GLOBAL LOGISTICS LIMITED</v>
          </cell>
          <cell r="M2056">
            <v>44064.572916666664</v>
          </cell>
          <cell r="N2056" t="str">
            <v>Pend</v>
          </cell>
          <cell r="O2056" t="str">
            <v>POWERCUBE  INCLUDE BATTERY AND  INSTALLATION MATERIALS  HS CODE 850440 0000    INTRANSIT TO ICD EMBAKASI NAIROBI POWERCUBE  INCLUDE BATTERY AND  INSTALLATION MATERIALS  HS CODE 850440 0000      INTRANSIT TO ICD EMBAKASI NAIROBI</v>
          </cell>
          <cell r="P2056" t="str">
            <v>C4</v>
          </cell>
          <cell r="Q2056" t="str">
            <v>KE</v>
          </cell>
          <cell r="R2056" t="str">
            <v>CN</v>
          </cell>
          <cell r="S2056" t="str">
            <v>2. 4 TO 9 DAYS</v>
          </cell>
          <cell r="T2056" t="str">
            <v>RELEASE PROCESS</v>
          </cell>
        </row>
        <row r="2057">
          <cell r="A2057" t="str">
            <v>OOLU1457350</v>
          </cell>
          <cell r="B2057">
            <v>20</v>
          </cell>
          <cell r="C2057">
            <v>44065</v>
          </cell>
          <cell r="D2057">
            <v>4</v>
          </cell>
          <cell r="E2057" t="str">
            <v>COSU6270986070</v>
          </cell>
          <cell r="F2057" t="str">
            <v>ICDN</v>
          </cell>
          <cell r="G2057" t="str">
            <v>M1B/09/02/1</v>
          </cell>
          <cell r="H2057" t="str">
            <v>2020</v>
          </cell>
          <cell r="I2057" t="str">
            <v>ICD</v>
          </cell>
          <cell r="J2057">
            <v>228234</v>
          </cell>
          <cell r="K2057" t="str">
            <v>SHRI SAHAJANAND LIMITED</v>
          </cell>
          <cell r="L2057" t="str">
            <v>INDUS LOGISTICS LIMITED</v>
          </cell>
          <cell r="M2057">
            <v>44063.435254629629</v>
          </cell>
          <cell r="N2057" t="str">
            <v>Pend</v>
          </cell>
          <cell r="O2057" t="str">
            <v>BED SOFABED  PLACE OF DELIVERY ICDE</v>
          </cell>
          <cell r="P2057" t="str">
            <v>C4</v>
          </cell>
          <cell r="Q2057" t="str">
            <v>KE</v>
          </cell>
          <cell r="R2057" t="str">
            <v>CN</v>
          </cell>
          <cell r="S2057" t="str">
            <v>2. 4 TO 9 DAYS</v>
          </cell>
          <cell r="T2057" t="str">
            <v>RELEASE PROCESS</v>
          </cell>
        </row>
        <row r="2058">
          <cell r="A2058" t="str">
            <v>MEDU8475556</v>
          </cell>
          <cell r="B2058">
            <v>40</v>
          </cell>
          <cell r="C2058">
            <v>44065</v>
          </cell>
          <cell r="D2058">
            <v>4</v>
          </cell>
          <cell r="E2058" t="str">
            <v>MEDUND886127</v>
          </cell>
          <cell r="F2058" t="str">
            <v>ICDN</v>
          </cell>
          <cell r="G2058" t="str">
            <v>M1B/02/03/1</v>
          </cell>
          <cell r="H2058" t="str">
            <v>2020</v>
          </cell>
          <cell r="I2058" t="str">
            <v>ICD</v>
          </cell>
          <cell r="J2058">
            <v>228580</v>
          </cell>
          <cell r="K2058" t="str">
            <v>NICHOLAS CHERUIYOT</v>
          </cell>
          <cell r="L2058" t="str">
            <v>SEALINE FORWARDERS LIMITED</v>
          </cell>
          <cell r="M2058" t="str">
            <v>Pend</v>
          </cell>
          <cell r="N2058" t="str">
            <v>Pend</v>
          </cell>
          <cell r="O2058" t="str">
            <v>OF                         USED COMBINE HARVESTER     JOHN DEERE 955  016290Z    ENGINE NO  JD6329DZ02</v>
          </cell>
          <cell r="P2058" t="str">
            <v>C4</v>
          </cell>
          <cell r="Q2058" t="str">
            <v>KE</v>
          </cell>
          <cell r="R2058" t="str">
            <v>DK</v>
          </cell>
          <cell r="S2058" t="str">
            <v>2. 4 TO 9 DAYS</v>
          </cell>
          <cell r="T2058" t="str">
            <v>PENDING DPC</v>
          </cell>
        </row>
        <row r="2059">
          <cell r="A2059" t="str">
            <v>MSKU1178878</v>
          </cell>
          <cell r="B2059">
            <v>40</v>
          </cell>
          <cell r="C2059">
            <v>44065</v>
          </cell>
          <cell r="D2059">
            <v>4</v>
          </cell>
          <cell r="E2059" t="str">
            <v>203784560</v>
          </cell>
          <cell r="F2059" t="str">
            <v>ICDN</v>
          </cell>
          <cell r="G2059" t="str">
            <v>TEMP</v>
          </cell>
          <cell r="H2059" t="str">
            <v>2020</v>
          </cell>
          <cell r="I2059" t="str">
            <v>ICD</v>
          </cell>
          <cell r="J2059">
            <v>224228</v>
          </cell>
          <cell r="K2059" t="str">
            <v>HASBAH KENYA LIMITED</v>
          </cell>
          <cell r="L2059" t="str">
            <v>STARWAY INTERNATIONAL FREIGHT AND FORWAR</v>
          </cell>
          <cell r="M2059">
            <v>44047.616168981483</v>
          </cell>
          <cell r="N2059">
            <v>44056.599953703706</v>
          </cell>
          <cell r="O2059" t="str">
            <v>ARIEL                          LAUNDRY DETERGENTS ORDER       1034637385                      TOTAL NET WEIGHT 72765 00    KGS                  TOTAL GROSS WEIGHT     76945 68    KG S                  TOTAL QTY     6615    CASES                  FREIGH T TO BE PAID IN USD                          HS CODE  340220 ICD EMBAKASI NAIROBI      INTRANSIT TO ICD EMBAKASI NAIROBI</v>
          </cell>
          <cell r="P2059" t="str">
            <v>C4</v>
          </cell>
          <cell r="Q2059" t="str">
            <v>KE</v>
          </cell>
          <cell r="R2059" t="str">
            <v>EG</v>
          </cell>
          <cell r="S2059" t="str">
            <v>2. 4 TO 9 DAYS</v>
          </cell>
          <cell r="T2059" t="str">
            <v>RELEASED BUT IN YARD</v>
          </cell>
        </row>
        <row r="2060">
          <cell r="A2060" t="str">
            <v>TRHU3851132</v>
          </cell>
          <cell r="B2060">
            <v>20</v>
          </cell>
          <cell r="C2060">
            <v>44065</v>
          </cell>
          <cell r="D2060">
            <v>4</v>
          </cell>
          <cell r="E2060" t="str">
            <v>COSU6268373230</v>
          </cell>
          <cell r="F2060" t="str">
            <v>ICDN</v>
          </cell>
          <cell r="G2060" t="str">
            <v>M1B/17/02/1</v>
          </cell>
          <cell r="H2060" t="str">
            <v>2020</v>
          </cell>
          <cell r="I2060" t="str">
            <v>ICD</v>
          </cell>
          <cell r="J2060">
            <v>228376</v>
          </cell>
          <cell r="K2060" t="str">
            <v>THE PAPER HOUSE OF KENYA LTD</v>
          </cell>
          <cell r="L2060" t="str">
            <v>TABAKI FREIGHT SERVICES INTERNATIONAL LI</v>
          </cell>
          <cell r="M2060">
            <v>44062.79074074074</v>
          </cell>
          <cell r="N2060">
            <v>44067.830810185187</v>
          </cell>
          <cell r="O2060" t="str">
            <v>2 S COATED ART PAPER AND BOARD MATT   GLOSS IDF REF   E2003310740 NET WEIGHT   56 6028 MT   FREIGHT PREPAID AT SINGAPORE     TEL NO  +254 20 6531255   +254 720770681  PIN NUMBER   P000593033N PLACE OF DELIVERY ICDE</v>
          </cell>
          <cell r="P2060" t="str">
            <v>C4</v>
          </cell>
          <cell r="Q2060" t="str">
            <v>KE</v>
          </cell>
          <cell r="R2060" t="str">
            <v>KR</v>
          </cell>
          <cell r="S2060" t="str">
            <v>2. 4 TO 9 DAYS</v>
          </cell>
          <cell r="T2060" t="str">
            <v>RELEASED BUT IN YARD</v>
          </cell>
        </row>
        <row r="2061">
          <cell r="A2061" t="str">
            <v>TLLU5981507</v>
          </cell>
          <cell r="B2061">
            <v>40</v>
          </cell>
          <cell r="C2061">
            <v>44065</v>
          </cell>
          <cell r="D2061">
            <v>4</v>
          </cell>
          <cell r="E2061" t="str">
            <v>203838771</v>
          </cell>
          <cell r="F2061" t="str">
            <v>ICDN</v>
          </cell>
          <cell r="G2061" t="str">
            <v>M1B/24/02/1</v>
          </cell>
          <cell r="H2061" t="str">
            <v>2020</v>
          </cell>
          <cell r="I2061" t="str">
            <v>ICD</v>
          </cell>
          <cell r="J2061">
            <v>224185</v>
          </cell>
          <cell r="K2061" t="str">
            <v>HASBAH KENYA LIMITED</v>
          </cell>
          <cell r="L2061" t="str">
            <v>STARWAY INTERNATIONAL FREIGHT AND FORWAR</v>
          </cell>
          <cell r="M2061">
            <v>44047.693784722222</v>
          </cell>
          <cell r="N2061">
            <v>44067.658495370371</v>
          </cell>
          <cell r="O2061" t="str">
            <v>ARIEL                          LAUNDRY DETERGENTS ORDER       1034637387                      TOTAL NET WEIGHT 24255 00    KGS                  TOTAL GROSS WEIGHT     25648 56    KG S                  TOTAL QTY     2205    CASES                  FREIGH T TO BE PAID IN USD                          HS CODE      340220ICD EMBAKASI NAIROBI    INTRANSIT TO ICD EMBAKASI NAIR OBI</v>
          </cell>
          <cell r="P2061" t="str">
            <v>C4</v>
          </cell>
          <cell r="Q2061" t="str">
            <v>KE</v>
          </cell>
          <cell r="R2061" t="str">
            <v>EG</v>
          </cell>
          <cell r="S2061" t="str">
            <v>2. 4 TO 9 DAYS</v>
          </cell>
          <cell r="T2061" t="str">
            <v>RELEASED BUT IN YARD</v>
          </cell>
        </row>
        <row r="2062">
          <cell r="A2062" t="str">
            <v>TEMU2819805</v>
          </cell>
          <cell r="B2062">
            <v>20</v>
          </cell>
          <cell r="C2062">
            <v>44065</v>
          </cell>
          <cell r="D2062">
            <v>4</v>
          </cell>
          <cell r="E2062" t="str">
            <v>MEDUMV393431</v>
          </cell>
          <cell r="F2062" t="str">
            <v>ICDN</v>
          </cell>
          <cell r="G2062" t="str">
            <v>M1B/45/02/2</v>
          </cell>
          <cell r="H2062" t="str">
            <v>2020</v>
          </cell>
          <cell r="I2062" t="str">
            <v>ICD</v>
          </cell>
          <cell r="J2062">
            <v>227256</v>
          </cell>
          <cell r="K2062" t="str">
            <v>METRO PLASTICS (K) LTD.</v>
          </cell>
          <cell r="L2062" t="str">
            <v>MURANGA FORWARDERS LTD</v>
          </cell>
          <cell r="M2062">
            <v>44057.81349537037</v>
          </cell>
          <cell r="N2062">
            <v>44063.575624999998</v>
          </cell>
          <cell r="O2062" t="str">
            <v>CORN STARCH CORN STARCH HS CODE  11081 200 INVOICE NO EXP 2021 10 202 DT 22 07 2020 S BILL N O 3998396 DT 22 07 2020 TO TAL NET WEIGHT  72000 000  KGS CORN STARCH CORN STARCH</v>
          </cell>
          <cell r="P2062" t="str">
            <v>C4</v>
          </cell>
          <cell r="Q2062" t="str">
            <v>KE</v>
          </cell>
          <cell r="R2062" t="str">
            <v>IN</v>
          </cell>
          <cell r="S2062" t="str">
            <v>2. 4 TO 9 DAYS</v>
          </cell>
          <cell r="T2062" t="str">
            <v>RELEASED BUT IN YARD</v>
          </cell>
        </row>
        <row r="2063">
          <cell r="A2063" t="str">
            <v>TEMU5158740</v>
          </cell>
          <cell r="B2063">
            <v>20</v>
          </cell>
          <cell r="C2063">
            <v>44065</v>
          </cell>
          <cell r="D2063">
            <v>4</v>
          </cell>
          <cell r="E2063" t="str">
            <v>MEDUKR194946</v>
          </cell>
          <cell r="F2063" t="str">
            <v>ICDN</v>
          </cell>
          <cell r="G2063" t="str">
            <v>M1B/55/02/1</v>
          </cell>
          <cell r="H2063" t="str">
            <v>2020</v>
          </cell>
          <cell r="I2063" t="str">
            <v>ICD</v>
          </cell>
          <cell r="J2063">
            <v>230015</v>
          </cell>
          <cell r="K2063" t="str">
            <v>MODERN LITHOGRAPHIC (K) LIMITED</v>
          </cell>
          <cell r="L2063" t="str">
            <v>RISING FREIGHT LTD</v>
          </cell>
          <cell r="M2063" t="str">
            <v>Pend</v>
          </cell>
          <cell r="N2063" t="str">
            <v>Pend</v>
          </cell>
          <cell r="O2063" t="str">
            <v>OF                         ART PAPER IN SHEETS        95 5730 MT NET   99 0330   MT GROSS                   TOTAL NUMBER OF PALLETS    173 PALLETS                IDF  E2004321682           FREIGHT PAYABLE AT         BELGIUM OF                         ART PAPER IN SHEETS OF                         ART PAPER IN SHEETS OF                         ART PAPER IN SHEETS OF                         ART PAPER IN SHEETS</v>
          </cell>
          <cell r="P2063" t="str">
            <v>W7</v>
          </cell>
          <cell r="Q2063" t="str">
            <v>KE</v>
          </cell>
          <cell r="R2063" t="str">
            <v>KR</v>
          </cell>
          <cell r="S2063" t="str">
            <v>2. 4 TO 9 DAYS</v>
          </cell>
          <cell r="T2063" t="str">
            <v>PENDING DPC</v>
          </cell>
        </row>
        <row r="2064">
          <cell r="A2064" t="str">
            <v>MEDU5878748</v>
          </cell>
          <cell r="B2064">
            <v>20</v>
          </cell>
          <cell r="C2064">
            <v>44065</v>
          </cell>
          <cell r="D2064">
            <v>4</v>
          </cell>
          <cell r="E2064" t="str">
            <v>MEDUT2622297</v>
          </cell>
          <cell r="F2064" t="str">
            <v>ICDN</v>
          </cell>
          <cell r="G2064" t="str">
            <v>M1B/55/02/2</v>
          </cell>
          <cell r="H2064" t="str">
            <v>2020</v>
          </cell>
          <cell r="I2064" t="str">
            <v>ICD</v>
          </cell>
          <cell r="J2064">
            <v>228238</v>
          </cell>
          <cell r="K2064" t="str">
            <v>NAMPAK KENYA LIMITED</v>
          </cell>
          <cell r="L2064" t="str">
            <v>BOLLORE TRANSPORT AND LOGISTICS KENYA LI</v>
          </cell>
          <cell r="M2064">
            <v>44063.813206018516</v>
          </cell>
          <cell r="N2064" t="str">
            <v>Pend</v>
          </cell>
          <cell r="O2064" t="str">
            <v>ELECTROLYTIC TINPLATE      SHEETS                     IDF NUMBER E2005336843 ELECTROLYTIC TINPLATE      SHEETS                     IDF NUMBER E2005336843     ON CARRIAGE TO ICD         EMBAKASI  COLLECT FOR      RECEIVERS ACCOUNT          21 DAYS FREE TIME ELECTROLYTIC TINPLATE      SHEETS                     IDF NUMBER E2005336843</v>
          </cell>
          <cell r="P2064" t="str">
            <v>C4</v>
          </cell>
          <cell r="Q2064" t="str">
            <v>KE</v>
          </cell>
          <cell r="R2064" t="str">
            <v>CN</v>
          </cell>
          <cell r="S2064" t="str">
            <v>2. 4 TO 9 DAYS</v>
          </cell>
          <cell r="T2064" t="str">
            <v>RELEASE PROCESS</v>
          </cell>
        </row>
        <row r="2065">
          <cell r="A2065" t="str">
            <v>TCNU8452194</v>
          </cell>
          <cell r="B2065">
            <v>40</v>
          </cell>
          <cell r="C2065">
            <v>44065</v>
          </cell>
          <cell r="D2065">
            <v>4</v>
          </cell>
          <cell r="E2065" t="str">
            <v>MEDUUB490792</v>
          </cell>
          <cell r="F2065" t="str">
            <v>ICDN</v>
          </cell>
          <cell r="G2065" t="str">
            <v>M1B/68/02/1</v>
          </cell>
          <cell r="H2065" t="str">
            <v>2020</v>
          </cell>
          <cell r="I2065" t="str">
            <v>ICD</v>
          </cell>
          <cell r="J2065">
            <v>226980</v>
          </cell>
          <cell r="K2065" t="str">
            <v>METRO PLASTICS (K) LTD.</v>
          </cell>
          <cell r="L2065" t="str">
            <v>MURANGA FORWARDERS LTD</v>
          </cell>
          <cell r="M2065">
            <v>44057.698148148149</v>
          </cell>
          <cell r="N2065">
            <v>44064.336388888885</v>
          </cell>
          <cell r="O2065" t="str">
            <v>PVC RESIN OFF GRADE PVC RESIN OFF GRADE        6 X 40  CONTAINERS140 25   MT PVC RESIN OFF GRADE     AS PER PROFORMA INVOICE    NO  S02720                 DATED APRIL 08  2020       EVIDENCING SHIPMENT OF     GOODS REFERRED ABOVE       IDF NO  E2005327051        L C NO  IMPLC02 0842 20    21 DAYS FREE TIME AT       DESTINATION                FREIGHT PREPAID INLAND     FREIGHT ON ACCOUNT OF      APPLICANT                  AGENT AT DESTINATION       PORT                       OCEANFREIGHT  EA  LTD      MSC PLAZA - 3RD+4TH FLOOR  MOI AVENUE                 80637                      KE - MOMBASA               KENYA                      PHONE+254 41 2159 000      ADDITIONAL PHONE+254 70    9064 000                   EMAIL KE074-INFO MSC COM PVC RESIN OFF GRADE PVC RESIN OFF GRADE PVC RESIN OFF GRADE PVC RESIN OFF GRADE</v>
          </cell>
          <cell r="P2065" t="str">
            <v>C4</v>
          </cell>
          <cell r="Q2065" t="str">
            <v>KE</v>
          </cell>
          <cell r="R2065" t="str">
            <v>US</v>
          </cell>
          <cell r="S2065" t="str">
            <v>2. 4 TO 9 DAYS</v>
          </cell>
          <cell r="T2065" t="str">
            <v>RELEASED BUT IN YARD</v>
          </cell>
        </row>
        <row r="2066">
          <cell r="A2066" t="str">
            <v>TLLU4221834</v>
          </cell>
          <cell r="B2066">
            <v>40</v>
          </cell>
          <cell r="C2066">
            <v>44065</v>
          </cell>
          <cell r="D2066">
            <v>4</v>
          </cell>
          <cell r="E2066" t="str">
            <v>SZPA99328700</v>
          </cell>
          <cell r="F2066" t="str">
            <v>ICDN</v>
          </cell>
          <cell r="G2066" t="str">
            <v>M1B/76/02/2</v>
          </cell>
          <cell r="H2066" t="str">
            <v>2020</v>
          </cell>
          <cell r="I2066" t="str">
            <v>ICD</v>
          </cell>
          <cell r="J2066">
            <v>224362</v>
          </cell>
          <cell r="K2066" t="str">
            <v>ELECTRIC LINK PAN AFRICA LIMITED</v>
          </cell>
          <cell r="L2066" t="str">
            <v>MURANGA FORWARDERS LTD</v>
          </cell>
          <cell r="M2066">
            <v>44047.755844907406</v>
          </cell>
          <cell r="N2066" t="str">
            <v>Pend</v>
          </cell>
          <cell r="O2066" t="str">
            <v>1X40HC CONTAINER STC 335 CARTONS ELECTRICAL ITEM - GLOBE LIGHTS HS CODE  94054000 PORT CLEARANCE</v>
          </cell>
          <cell r="P2066" t="str">
            <v>C4</v>
          </cell>
          <cell r="Q2066" t="str">
            <v>KE</v>
          </cell>
          <cell r="R2066" t="str">
            <v>CN</v>
          </cell>
          <cell r="S2066" t="str">
            <v>2. 4 TO 9 DAYS</v>
          </cell>
          <cell r="T2066" t="str">
            <v>RELEASE PROCESS</v>
          </cell>
        </row>
        <row r="2067">
          <cell r="A2067" t="str">
            <v>CSNU1784205</v>
          </cell>
          <cell r="B2067">
            <v>20</v>
          </cell>
          <cell r="C2067">
            <v>44065</v>
          </cell>
          <cell r="D2067">
            <v>4</v>
          </cell>
          <cell r="E2067" t="str">
            <v>COSU6269249460</v>
          </cell>
          <cell r="F2067" t="str">
            <v>ICDN</v>
          </cell>
          <cell r="G2067" t="str">
            <v>M1B/79/02/2</v>
          </cell>
          <cell r="H2067">
            <v>0</v>
          </cell>
          <cell r="I2067">
            <v>0</v>
          </cell>
          <cell r="J2067">
            <v>0</v>
          </cell>
          <cell r="K2067" t="str">
            <v>Pend</v>
          </cell>
          <cell r="L2067" t="str">
            <v>Pend</v>
          </cell>
          <cell r="M2067" t="str">
            <v>Pend</v>
          </cell>
          <cell r="N2067" t="str">
            <v>Pend</v>
          </cell>
          <cell r="O2067" t="str">
            <v>READ FLAT ROLLED NON ALLOY  STEEL EGI COILS 20 94MT EGI SHEETS DC04  E16 E16    PHOSPHATED 0 50X600 X COIL  AS PER PROFORMA INVOICE NO  STI-200212-H03 DATED 200212      IDF NO E2002292653 AND  LC NO CCBIMPLC 287 20 TOTAL NUMBER OF COILS  6 COILS TOTAL NET WEIGHT   20 940 MT   TOTAL GROSS WEIGHT   21 180 MT  FREIGHT PREPAID PLACE OF DELIVERY PORT CLEARANCE</v>
          </cell>
          <cell r="P2067" t="str">
            <v>Pend</v>
          </cell>
          <cell r="Q2067" t="str">
            <v>KE</v>
          </cell>
          <cell r="R2067" t="str">
            <v>KR</v>
          </cell>
          <cell r="S2067" t="str">
            <v>2. 4 TO 9 DAYS</v>
          </cell>
          <cell r="T2067" t="str">
            <v>PENDING DECLARATION</v>
          </cell>
        </row>
        <row r="2068">
          <cell r="A2068" t="str">
            <v>DFSU1349937</v>
          </cell>
          <cell r="B2068">
            <v>20</v>
          </cell>
          <cell r="C2068">
            <v>44065</v>
          </cell>
          <cell r="D2068">
            <v>4</v>
          </cell>
          <cell r="E2068" t="str">
            <v>EPIRAEESAD219501</v>
          </cell>
          <cell r="F2068" t="str">
            <v>ICDN</v>
          </cell>
          <cell r="G2068" t="str">
            <v>M2B/05/01/2</v>
          </cell>
          <cell r="H2068">
            <v>0</v>
          </cell>
          <cell r="I2068">
            <v>0</v>
          </cell>
          <cell r="J2068">
            <v>0</v>
          </cell>
          <cell r="K2068" t="str">
            <v>Pend</v>
          </cell>
          <cell r="L2068" t="str">
            <v>Pend</v>
          </cell>
          <cell r="M2068" t="str">
            <v>Pend</v>
          </cell>
          <cell r="N2068" t="str">
            <v>Pend</v>
          </cell>
          <cell r="O2068" t="str">
            <v>6 X STANDARD 20  CONTAINER SAID TO CONTAIN TOTAL  4170   FOUR THOUSAND ONE HUNDRED SEVENTY ONLY   BAGS J K  WHITE CEMENT CONFORMING TO ASTM C-150 TYPE 1 AND EN197 -1 CEM 1 52 5N H S  CODE 2523 21 - PORTLAND CEMENT-WHITE 40 KG MULTIPLY PAPE R BAGS COUNTRY OF ORIGIN - UAE 30 DAYS FREE LINE DETENTION APPLICABLE AT POD CONTAINER SUMMARY   6 X STANDARD 20  CONTAINER CARRIAGE TERM   LINER GOODS IN TRANSIT TO KAMPALA UGANDA</v>
          </cell>
          <cell r="P2068" t="str">
            <v>Pend</v>
          </cell>
          <cell r="Q2068" t="str">
            <v>UG</v>
          </cell>
          <cell r="R2068" t="str">
            <v>AE</v>
          </cell>
          <cell r="S2068" t="str">
            <v>2. 4 TO 9 DAYS</v>
          </cell>
          <cell r="T2068" t="str">
            <v>PENDING DECLARATION</v>
          </cell>
        </row>
        <row r="2069">
          <cell r="A2069" t="str">
            <v>TCKU2183323</v>
          </cell>
          <cell r="B2069">
            <v>20</v>
          </cell>
          <cell r="C2069">
            <v>44065</v>
          </cell>
          <cell r="D2069">
            <v>4</v>
          </cell>
          <cell r="E2069" t="str">
            <v>EPIRAEESAD219501</v>
          </cell>
          <cell r="F2069" t="str">
            <v>ICDN</v>
          </cell>
          <cell r="G2069" t="str">
            <v>M2B/05/01/2</v>
          </cell>
          <cell r="H2069">
            <v>0</v>
          </cell>
          <cell r="I2069">
            <v>0</v>
          </cell>
          <cell r="J2069">
            <v>0</v>
          </cell>
          <cell r="K2069" t="str">
            <v>Pend</v>
          </cell>
          <cell r="L2069" t="str">
            <v>Pend</v>
          </cell>
          <cell r="M2069" t="str">
            <v>Pend</v>
          </cell>
          <cell r="N2069" t="str">
            <v>Pend</v>
          </cell>
          <cell r="O2069" t="str">
            <v>6 X STANDARD 20  CONTAINER SAID TO CONTAIN TOTAL  4170   FOUR THOUSAND ONE HUNDRED SEVENTY ONLY   BAGS J K  WHITE CEMENT CONFORMING TO ASTM C-150 TYPE 1 AND EN197 -1 CEM 1 52 5N H S  CODE 2523 21 - PORTLAND CEMENT-WHITE 40 KG MULTIPLY PAPE R BAGS COUNTRY OF ORIGIN - UAE 30 DAYS FREE LINE DETENTION APPLICABLE AT POD CONTAINER SUMMARY   6 X STANDARD 20  CONTAINER CARRIAGE TERM   LINER GOODS IN TRANSIT TO KAMPALA UGANDA</v>
          </cell>
          <cell r="P2069" t="str">
            <v>Pend</v>
          </cell>
          <cell r="Q2069" t="str">
            <v>UG</v>
          </cell>
          <cell r="R2069" t="str">
            <v>AE</v>
          </cell>
          <cell r="S2069" t="str">
            <v>2. 4 TO 9 DAYS</v>
          </cell>
          <cell r="T2069" t="str">
            <v>PENDING DECLARATION</v>
          </cell>
        </row>
        <row r="2070">
          <cell r="A2070" t="str">
            <v>CAIU7231699</v>
          </cell>
          <cell r="B2070">
            <v>40</v>
          </cell>
          <cell r="C2070">
            <v>44065</v>
          </cell>
          <cell r="D2070">
            <v>4</v>
          </cell>
          <cell r="E2070" t="str">
            <v>203776093</v>
          </cell>
          <cell r="F2070" t="str">
            <v>ICDN</v>
          </cell>
          <cell r="G2070" t="str">
            <v>M2B/02/02/2</v>
          </cell>
          <cell r="H2070" t="str">
            <v>2020</v>
          </cell>
          <cell r="I2070" t="str">
            <v>ICD</v>
          </cell>
          <cell r="J2070">
            <v>223909</v>
          </cell>
          <cell r="K2070" t="str">
            <v>HASBAH KENYA LIMITED</v>
          </cell>
          <cell r="L2070" t="str">
            <v>STARWAY INTERNATIONAL FREIGHT AND FORWAR</v>
          </cell>
          <cell r="M2070">
            <v>44046.743252314816</v>
          </cell>
          <cell r="N2070">
            <v>44067.658414351848</v>
          </cell>
          <cell r="O2070" t="str">
            <v>ALWAYS- SANITARY PADS                          ORDER       1034637383 TOTAL NET WEIGHT     3813 06    KGS TOTAL GROSS WEIGHT     4768 18    KGS                  TOTAL QTY 3087    CASES                  FREIGHT TO BE PAID IN USD HS CODE      961900          ICD EMBAKASI NAIROBIINTRANSIT TO ICD EMBAKASI NAIROBI</v>
          </cell>
          <cell r="P2070" t="str">
            <v>C4</v>
          </cell>
          <cell r="Q2070" t="str">
            <v>KE</v>
          </cell>
          <cell r="R2070" t="str">
            <v>EG</v>
          </cell>
          <cell r="S2070" t="str">
            <v>2. 4 TO 9 DAYS</v>
          </cell>
          <cell r="T2070" t="str">
            <v>RELEASED BUT IN YARD</v>
          </cell>
        </row>
        <row r="2071">
          <cell r="A2071" t="str">
            <v>BMOU1135065</v>
          </cell>
          <cell r="B2071">
            <v>20</v>
          </cell>
          <cell r="C2071">
            <v>44065</v>
          </cell>
          <cell r="D2071">
            <v>4</v>
          </cell>
          <cell r="E2071" t="str">
            <v>COSU6267595420W</v>
          </cell>
          <cell r="F2071" t="str">
            <v>ICDN</v>
          </cell>
          <cell r="G2071" t="str">
            <v>M2B/23/02/3</v>
          </cell>
          <cell r="H2071" t="str">
            <v>2020</v>
          </cell>
          <cell r="I2071" t="str">
            <v>ICD</v>
          </cell>
          <cell r="J2071">
            <v>228361</v>
          </cell>
          <cell r="K2071" t="str">
            <v>HASBAH KENYA LIMITED</v>
          </cell>
          <cell r="L2071" t="str">
            <v>STARWAY INTERNATIONAL FREIGHT AND FORWAR</v>
          </cell>
          <cell r="M2071">
            <v>44063.634571759256</v>
          </cell>
          <cell r="N2071" t="str">
            <v>Pend</v>
          </cell>
          <cell r="O2071" t="str">
            <v>SHIPPER S LOAD   COUNT SAID TO CONTAIN  JOHN WEST BRAND  300 CARTONS   LIGHT MEAT TUNA CHUNKS   IN SALT WATER  48X170G   ITEM CODE   JWTSF36U007  300 CARTONS   LIGHT MEAT SHREDDED TUNA IN SALT WATER  48X170G   ITEM CODE   JWTSF36U005  300 CARTONS   LIGHT MEAT SOLID TUNA IN SALT WATER  48X170G   ITEM CODE   JWTSF36U006  300 CARTONS   LIGHT MEAT SHREDDED TUNA IN SUNFLOWER OIL 48X170G    ITEM CODE    JWTSF60U007 300 CARTONS   LIGHT MEAT TUNA CHUNKS   IN SUNFLOWER OIL 48X170G    ITEM CODE   JWTSF60U005  300 CARTONS   LIGHT MEAT SOLID TUNA IN SUNFLOWER OIL  48X170G   ITEM CODE   JWTSF60U008  PO NO  163147    H S CODE   1604 14 TOTAL NT WT  14 688 00 KGS  INVOICE NO   ISAV1279 2020  EXPORTER NAME  I S A  VALUE  CO   LTD  TRANSHIPMENT AT SINGAPORE PLACE OF DELIVERY PORT CLEARANCE</v>
          </cell>
          <cell r="P2071" t="str">
            <v>C4</v>
          </cell>
          <cell r="Q2071" t="str">
            <v>KE</v>
          </cell>
          <cell r="R2071" t="str">
            <v>TH</v>
          </cell>
          <cell r="S2071" t="str">
            <v>2. 4 TO 9 DAYS</v>
          </cell>
          <cell r="T2071" t="str">
            <v>RELEASE PROCESS</v>
          </cell>
        </row>
        <row r="2072">
          <cell r="A2072" t="str">
            <v>TLLU2644457</v>
          </cell>
          <cell r="B2072">
            <v>20</v>
          </cell>
          <cell r="C2072">
            <v>44065</v>
          </cell>
          <cell r="D2072">
            <v>4</v>
          </cell>
          <cell r="E2072" t="str">
            <v>COSU6268102510</v>
          </cell>
          <cell r="F2072" t="str">
            <v>ICDN</v>
          </cell>
          <cell r="G2072" t="str">
            <v>M2B/23/02/1</v>
          </cell>
          <cell r="H2072" t="str">
            <v>2020</v>
          </cell>
          <cell r="I2072" t="str">
            <v>ICD</v>
          </cell>
          <cell r="J2072">
            <v>229146</v>
          </cell>
          <cell r="K2072" t="str">
            <v>SRI SHESH SAI IMPORTS LIMITED</v>
          </cell>
          <cell r="L2072" t="str">
            <v>HAMBU FREIGHT SERVICES LTD</v>
          </cell>
          <cell r="M2072">
            <v>44067.744456018518</v>
          </cell>
          <cell r="N2072" t="str">
            <v>Pend</v>
          </cell>
          <cell r="O2072" t="str">
            <v>WELDING ELECTRODES  FAX 86-311-82265912 PLACE OF DELIVERY ICDE</v>
          </cell>
          <cell r="P2072" t="str">
            <v>C4</v>
          </cell>
          <cell r="Q2072" t="str">
            <v>KE</v>
          </cell>
          <cell r="R2072" t="str">
            <v>CN</v>
          </cell>
          <cell r="S2072" t="str">
            <v>2. 4 TO 9 DAYS</v>
          </cell>
          <cell r="T2072" t="str">
            <v>RELEASE PROCESS</v>
          </cell>
        </row>
        <row r="2073">
          <cell r="A2073" t="str">
            <v>PCIU1114667</v>
          </cell>
          <cell r="B2073">
            <v>20</v>
          </cell>
          <cell r="C2073">
            <v>44065</v>
          </cell>
          <cell r="D2073">
            <v>4</v>
          </cell>
          <cell r="E2073" t="str">
            <v>SHSE00468400</v>
          </cell>
          <cell r="F2073" t="str">
            <v>ICDN</v>
          </cell>
          <cell r="G2073" t="str">
            <v>M2B/21/02/2</v>
          </cell>
          <cell r="H2073" t="str">
            <v>2020</v>
          </cell>
          <cell r="I2073" t="str">
            <v>ICD</v>
          </cell>
          <cell r="J2073">
            <v>228183</v>
          </cell>
          <cell r="K2073" t="str">
            <v>HANGZHOU AGROCHEMICAL IND EA LIMITED</v>
          </cell>
          <cell r="L2073" t="str">
            <v>FASTLANE LOGISTICS SYSTEMS LIMITED</v>
          </cell>
          <cell r="M2073">
            <v>44062.46875</v>
          </cell>
          <cell r="N2073">
            <v>44068.755983796298</v>
          </cell>
          <cell r="O2073" t="str">
            <v>GLYPHOSATE IPA41   WEEDAL</v>
          </cell>
          <cell r="P2073" t="str">
            <v>C4</v>
          </cell>
          <cell r="Q2073" t="str">
            <v>KE</v>
          </cell>
          <cell r="R2073" t="str">
            <v>CN</v>
          </cell>
          <cell r="S2073" t="str">
            <v>2. 4 TO 9 DAYS</v>
          </cell>
          <cell r="T2073" t="str">
            <v>RELEASED BUT IN YARD</v>
          </cell>
        </row>
        <row r="2074">
          <cell r="A2074" t="str">
            <v>MEDU5842426</v>
          </cell>
          <cell r="B2074">
            <v>20</v>
          </cell>
          <cell r="C2074">
            <v>44065</v>
          </cell>
          <cell r="D2074">
            <v>4</v>
          </cell>
          <cell r="E2074" t="str">
            <v>WECC2096MBA1358</v>
          </cell>
          <cell r="F2074" t="str">
            <v>ICDN</v>
          </cell>
          <cell r="G2074" t="str">
            <v>M2B/19/01/2</v>
          </cell>
          <cell r="H2074" t="str">
            <v>2020</v>
          </cell>
          <cell r="I2074" t="str">
            <v>ICD</v>
          </cell>
          <cell r="J2074">
            <v>227239</v>
          </cell>
          <cell r="K2074" t="str">
            <v>MEEMS LIMITED</v>
          </cell>
          <cell r="L2074" t="str">
            <v>F Y SIMBA SHIPPING AGENTS</v>
          </cell>
          <cell r="M2074">
            <v>44058.499374999999</v>
          </cell>
          <cell r="N2074">
            <v>44067.763761574075</v>
          </cell>
          <cell r="O2074" t="str">
            <v>7X20DV CONTAINERS CLEAR FLOAT GLASS CLEAR FLOAT GLASS CLEAR FLOAT GLASS CLEAR FLOAT GLASS CLEAR FLOAT GLASS CLEAR FLOAT GLASS CLEAR FLOAT GLASS HS CODE  70052900  TOTAL NET WEIGHT  182361 00 ED NO   201-04665944-20  21 DAYS FREE TIME AT POD</v>
          </cell>
          <cell r="P2074" t="str">
            <v>C4</v>
          </cell>
          <cell r="Q2074" t="str">
            <v>KE</v>
          </cell>
          <cell r="R2074" t="str">
            <v>AE</v>
          </cell>
          <cell r="S2074" t="str">
            <v>2. 4 TO 9 DAYS</v>
          </cell>
          <cell r="T2074" t="str">
            <v>RELEASED BUT IN YARD</v>
          </cell>
        </row>
        <row r="2075">
          <cell r="A2075" t="str">
            <v>MSKU9547606</v>
          </cell>
          <cell r="B2075">
            <v>40</v>
          </cell>
          <cell r="C2075">
            <v>44065</v>
          </cell>
          <cell r="D2075">
            <v>4</v>
          </cell>
          <cell r="E2075" t="str">
            <v>607124626</v>
          </cell>
          <cell r="F2075" t="str">
            <v>ICDN</v>
          </cell>
          <cell r="G2075" t="str">
            <v>M2B/30/02/1</v>
          </cell>
          <cell r="H2075">
            <v>0</v>
          </cell>
          <cell r="I2075">
            <v>0</v>
          </cell>
          <cell r="J2075">
            <v>0</v>
          </cell>
          <cell r="K2075" t="str">
            <v>Pend</v>
          </cell>
          <cell r="L2075" t="str">
            <v>Pend</v>
          </cell>
          <cell r="M2075" t="str">
            <v>Pend</v>
          </cell>
          <cell r="N2075" t="str">
            <v>Pend</v>
          </cell>
          <cell r="O2075" t="str">
            <v>1X40HC S T C    3 AGRICULTURAL TRACTORS   MODEL TS6 110 4WD ROPS   SER IALS  NH09210M-001721578   NH09211M-001718321   NH09212M-001722696 HS  87019001</v>
          </cell>
          <cell r="P2075" t="str">
            <v>Pend</v>
          </cell>
          <cell r="Q2075" t="str">
            <v>KE</v>
          </cell>
          <cell r="R2075" t="str">
            <v>MX</v>
          </cell>
          <cell r="S2075" t="str">
            <v>2. 4 TO 9 DAYS</v>
          </cell>
          <cell r="T2075" t="str">
            <v>PENDING DECLARATION</v>
          </cell>
        </row>
        <row r="2076">
          <cell r="A2076" t="str">
            <v>TGHU8679955</v>
          </cell>
          <cell r="B2076">
            <v>40</v>
          </cell>
          <cell r="C2076">
            <v>44065</v>
          </cell>
          <cell r="D2076">
            <v>4</v>
          </cell>
          <cell r="E2076" t="str">
            <v>EPIRCHNTAO211761</v>
          </cell>
          <cell r="F2076" t="str">
            <v>ICDN</v>
          </cell>
          <cell r="G2076" t="str">
            <v>SHED1</v>
          </cell>
          <cell r="H2076" t="str">
            <v>2020</v>
          </cell>
          <cell r="I2076" t="str">
            <v>ICD</v>
          </cell>
          <cell r="J2076">
            <v>227041</v>
          </cell>
          <cell r="K2076" t="str">
            <v>RAM TECH SUPPLIES LIMITED</v>
          </cell>
          <cell r="L2076" t="str">
            <v>CORNERSTONE LIMITED</v>
          </cell>
          <cell r="M2076" t="str">
            <v>Pend</v>
          </cell>
          <cell r="N2076" t="str">
            <v>Pend</v>
          </cell>
          <cell r="O2076" t="str">
            <v>1 X HIGH CUBE 40  CONTAINER SAID TO CONTAIN TOTAL  108   ONE HUNDRED EIGHT ONLY   CASES LIDA BRAND WOODWORKING MACHINERY ML393A 108 CASES 108 WOODEN CASES HOUSE HOUSE CARGO IN-TRANSIT TO ICD EMBAKASI BY SGR CARRIAGE TERM   LINER  TBL</v>
          </cell>
          <cell r="P2076" t="str">
            <v>C4</v>
          </cell>
          <cell r="Q2076" t="str">
            <v>KE</v>
          </cell>
          <cell r="R2076" t="str">
            <v>CN</v>
          </cell>
          <cell r="S2076" t="str">
            <v>2. 4 TO 9 DAYS</v>
          </cell>
          <cell r="T2076" t="str">
            <v>PENDING DPC</v>
          </cell>
        </row>
        <row r="2077">
          <cell r="A2077" t="str">
            <v>MRSU4058820</v>
          </cell>
          <cell r="B2077">
            <v>40</v>
          </cell>
          <cell r="C2077">
            <v>44065</v>
          </cell>
          <cell r="D2077">
            <v>4</v>
          </cell>
          <cell r="E2077" t="str">
            <v>203997698</v>
          </cell>
          <cell r="F2077" t="str">
            <v>ICDN</v>
          </cell>
          <cell r="G2077" t="str">
            <v>M2B/38/03/2</v>
          </cell>
          <cell r="H2077" t="str">
            <v>2020</v>
          </cell>
          <cell r="I2077" t="str">
            <v>ICD</v>
          </cell>
          <cell r="J2077">
            <v>225860</v>
          </cell>
          <cell r="K2077" t="str">
            <v>HASBAH KENYA LIMITED</v>
          </cell>
          <cell r="L2077" t="str">
            <v>STARWAY INTERNATIONAL FREIGHT AND FORWAR</v>
          </cell>
          <cell r="M2077">
            <v>44053.826099537036</v>
          </cell>
          <cell r="N2077">
            <v>44067.71298611111</v>
          </cell>
          <cell r="O2077" t="str">
            <v>ARIEL                          LAUNDRY DETERGENTS ORDER       1034637612                      TOTAL NET WEIGHT 22320 00    KGS                  TOTAL GROSS WEIGHT     23491 80    KG S                  TOTAL QTY     2232    CASES                  FREIGH T TO BE PAID IN USD                          HS CODE      340220ICD EMBAKASI NAIROBI     INTRANSIT TO ICD EMBAKASI NAI ROBI</v>
          </cell>
          <cell r="P2077" t="str">
            <v>C4</v>
          </cell>
          <cell r="Q2077" t="str">
            <v>KE</v>
          </cell>
          <cell r="R2077" t="str">
            <v>EG</v>
          </cell>
          <cell r="S2077" t="str">
            <v>2. 4 TO 9 DAYS</v>
          </cell>
          <cell r="T2077" t="str">
            <v>RELEASED BUT IN YARD</v>
          </cell>
        </row>
        <row r="2078">
          <cell r="A2078" t="str">
            <v>CAIU9455553</v>
          </cell>
          <cell r="B2078">
            <v>40</v>
          </cell>
          <cell r="C2078">
            <v>44065</v>
          </cell>
          <cell r="D2078">
            <v>4</v>
          </cell>
          <cell r="E2078" t="str">
            <v>MEDUDM187743</v>
          </cell>
          <cell r="F2078" t="str">
            <v>ICDN</v>
          </cell>
          <cell r="G2078" t="str">
            <v>M2B/42/02/2</v>
          </cell>
          <cell r="H2078">
            <v>0</v>
          </cell>
          <cell r="I2078">
            <v>0</v>
          </cell>
          <cell r="J2078">
            <v>0</v>
          </cell>
          <cell r="K2078" t="str">
            <v>Pend</v>
          </cell>
          <cell r="L2078" t="str">
            <v>Pend</v>
          </cell>
          <cell r="M2078" t="str">
            <v>Pend</v>
          </cell>
          <cell r="N2078" t="str">
            <v>Pend</v>
          </cell>
          <cell r="O2078" t="str">
            <v>99 000 MT - POLYPROPYLENE  HOMOPOLYMER GRADE  H1045   H S CODE NO 3902 1000      SO   3200086284            3960  BAGS - GROSS WEIGHT    101 476  MT - NET WEIGHT   99 000 MT                PACKING  IN 25 KGS PER BAG POLYPROPYLENE HOMOPOLYMER  GRADE  H1045 POLYPROPYLENE HOMOPOLYMER  GRADE  H1045 POLYPROPYLENE HOMOPOLYMER  GRADE  H1045</v>
          </cell>
          <cell r="P2078" t="str">
            <v>Pend</v>
          </cell>
          <cell r="Q2078" t="str">
            <v>KE</v>
          </cell>
          <cell r="R2078" t="str">
            <v>SA</v>
          </cell>
          <cell r="S2078" t="str">
            <v>2. 4 TO 9 DAYS</v>
          </cell>
          <cell r="T2078" t="str">
            <v>PENDING DECLARATION</v>
          </cell>
        </row>
        <row r="2079">
          <cell r="A2079" t="str">
            <v>PONU0437655</v>
          </cell>
          <cell r="B2079">
            <v>20</v>
          </cell>
          <cell r="C2079">
            <v>44065</v>
          </cell>
          <cell r="D2079">
            <v>4</v>
          </cell>
          <cell r="E2079" t="str">
            <v>204024097</v>
          </cell>
          <cell r="F2079" t="str">
            <v>ICDN</v>
          </cell>
          <cell r="G2079" t="str">
            <v>M2B/45/02/1</v>
          </cell>
          <cell r="H2079" t="str">
            <v>2020</v>
          </cell>
          <cell r="I2079" t="str">
            <v>ICD</v>
          </cell>
          <cell r="J2079">
            <v>229978</v>
          </cell>
          <cell r="K2079" t="str">
            <v>KAPA OIL REFINERIES LTD</v>
          </cell>
          <cell r="L2079" t="str">
            <v>VINEP FORWARDERS LTD</v>
          </cell>
          <cell r="M2079" t="str">
            <v>Pend</v>
          </cell>
          <cell r="N2079" t="str">
            <v>Pend</v>
          </cell>
          <cell r="O2079"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2079" t="str">
            <v>C4</v>
          </cell>
          <cell r="Q2079" t="str">
            <v>KE</v>
          </cell>
          <cell r="R2079" t="str">
            <v>IN</v>
          </cell>
          <cell r="S2079" t="str">
            <v>2. 4 TO 9 DAYS</v>
          </cell>
          <cell r="T2079" t="str">
            <v>PENDING DPC</v>
          </cell>
        </row>
        <row r="2080">
          <cell r="A2080" t="str">
            <v>DRYU2355189</v>
          </cell>
          <cell r="B2080">
            <v>20</v>
          </cell>
          <cell r="C2080">
            <v>44065</v>
          </cell>
          <cell r="D2080">
            <v>4</v>
          </cell>
          <cell r="E2080" t="str">
            <v>158000069301</v>
          </cell>
          <cell r="F2080" t="str">
            <v>ICDN</v>
          </cell>
          <cell r="G2080" t="str">
            <v>A1B/09/03/2</v>
          </cell>
          <cell r="H2080" t="str">
            <v>2020</v>
          </cell>
          <cell r="I2080" t="str">
            <v>ICD</v>
          </cell>
          <cell r="J2080">
            <v>227386</v>
          </cell>
          <cell r="K2080" t="str">
            <v>METAL CROWNS LTD</v>
          </cell>
          <cell r="L2080" t="str">
            <v>BAHARI FORWARDERS LIMITED</v>
          </cell>
          <cell r="M2080">
            <v>44060.650243055556</v>
          </cell>
          <cell r="N2080" t="str">
            <v>Pend</v>
          </cell>
          <cell r="O2080" t="str">
            <v>TIN FREE STEEL IN SHEETS AS PERPROFORMA INVOICE NO SX-2020052DATED MAR 18 2020 CFR MOMBASAPORT KENYA INCOTERMS 2020 REFERENCE NUMBER TF20184 18076  IDFNO 20EMKIM000098055IMPORT REFERENCE NO  IMP 16 2020B FREIGHT PREPAIDN M TIN FREE STEEL IN SHEETS AS PER PROFORMA INVOICE NO SX-2020052 DATED MAR 18 2020 CFR MOMBASA PORT KENYA INCOTERMS 2020  REFERENCE NUMBER TF2018418076  IDF NO 20EMKIM000098055 IMPORT REFERENCE NO  IMP 16 2020B  FREIGHT PREPAID</v>
          </cell>
          <cell r="P2080" t="str">
            <v>C4</v>
          </cell>
          <cell r="Q2080" t="str">
            <v>KE</v>
          </cell>
          <cell r="R2080" t="str">
            <v>CN</v>
          </cell>
          <cell r="S2080" t="str">
            <v>2. 4 TO 9 DAYS</v>
          </cell>
          <cell r="T2080" t="str">
            <v>RELEASE PROCESS</v>
          </cell>
        </row>
        <row r="2081">
          <cell r="A2081" t="str">
            <v>MRKU7895072</v>
          </cell>
          <cell r="B2081">
            <v>20</v>
          </cell>
          <cell r="C2081">
            <v>44065</v>
          </cell>
          <cell r="D2081">
            <v>4</v>
          </cell>
          <cell r="E2081" t="str">
            <v>711059668</v>
          </cell>
          <cell r="F2081" t="str">
            <v>ICDN</v>
          </cell>
          <cell r="G2081" t="str">
            <v>M2B/59/02/1</v>
          </cell>
          <cell r="H2081" t="str">
            <v>2020</v>
          </cell>
          <cell r="I2081" t="str">
            <v>ICD</v>
          </cell>
          <cell r="J2081">
            <v>229902</v>
          </cell>
          <cell r="K2081" t="str">
            <v>DOMAINE KENYA LIMITED</v>
          </cell>
          <cell r="L2081" t="str">
            <v>AGILITY LOGISTICS LIMITED</v>
          </cell>
          <cell r="M2081" t="str">
            <v>Pend</v>
          </cell>
          <cell r="N2081" t="str">
            <v>Pend</v>
          </cell>
          <cell r="O2081" t="str">
            <v>SOGRAPE VINHOS  S A    345 CASE S  WINES    CUSTOMS CODE 220421   GROS S WEIGHT 2718 000KGM   125 CASE S  WINES    CUSTOMS CODE 220421   GROS S WEIGHT 1200 000KGM   550 CASE S  WINES    CUSTOMS CODE 220421   GROS S WEIGHT 6887 550KGM      SYMINGTON FAMILY ESTATES  S A    334 CASE S  WINES    CUSTOMS CODE 220421   GROSS WEIGHT 2845 00 KGM     INTRANSITTO ICD EMBAKASI NAIROBI</v>
          </cell>
          <cell r="P2081" t="str">
            <v>W7</v>
          </cell>
          <cell r="Q2081" t="str">
            <v>KE</v>
          </cell>
          <cell r="R2081" t="str">
            <v>PT</v>
          </cell>
          <cell r="S2081" t="str">
            <v>2. 4 TO 9 DAYS</v>
          </cell>
          <cell r="T2081" t="str">
            <v>PENDING DPC</v>
          </cell>
        </row>
        <row r="2082">
          <cell r="A2082" t="str">
            <v>TCLU3803730</v>
          </cell>
          <cell r="B2082">
            <v>20</v>
          </cell>
          <cell r="C2082">
            <v>44065</v>
          </cell>
          <cell r="D2082">
            <v>4</v>
          </cell>
          <cell r="E2082" t="str">
            <v>148000172902</v>
          </cell>
          <cell r="F2082" t="str">
            <v>ICDN</v>
          </cell>
          <cell r="G2082" t="str">
            <v>A1B/69/06/1</v>
          </cell>
          <cell r="H2082" t="str">
            <v>2020</v>
          </cell>
          <cell r="I2082" t="str">
            <v>ICD</v>
          </cell>
          <cell r="J2082">
            <v>226944</v>
          </cell>
          <cell r="K2082" t="str">
            <v>GREAT YADUO INDUSTRY LIMITED</v>
          </cell>
          <cell r="L2082" t="str">
            <v>COLLINS AND TIFANY LIMITED</v>
          </cell>
          <cell r="M2082">
            <v>44057.867222222223</v>
          </cell>
          <cell r="N2082" t="str">
            <v>Pend</v>
          </cell>
          <cell r="O2082" t="str">
            <v>1 PVC RAW MATERIAL  POWDER   -SHIPPERPROVIDED HS CODE  3904102 SLIPPER MOULD -SHIPPER PROVIDED HSCODE  8480793 PLASTIC SHOE MODEL -SHIPPER P ROVIDEDHS CODE  8480794 BLOWER -SHIPPER PROVIDED HSCODE 8414595 PLASTI C BUCKLE FOR SLIPPERN M 1 PVC RAW MATERIAL  POWDER   -SHIPPER PROVIDED HS CODE  390410 2 SLIPPER MOULD -SHIPPER PROVIDED HS CODE  848079 3 PLASTIC SHOE MODEL -SHIPPER PROVIDED HS CODE  848079 4 BLOWER -SHIPPER PROVIDED HS CODE 841459 5 PLASTIC BUCKLE FOR SLIPPER DECORATIONS-SHIPPER PROVIDED HS CODE  392640 6 FILM FOR SLIPPER SOLE -SHIPPER PROVIDED HSCODE  640699 7 FILM FOR SLIPPER UPPER -SHIPPER PROVIDED HS CODE  640699 8 METALLIC BUCKLE FOR SLIPPER UPPER -SHIPPER PROVIDED HS CODE  830890 9 PLASTIC FLOWER FOR SLIPPER DECORATIONS -SHIPPER PROVIDED HS CODE 392640  EMAIL GREATYADUO KEN 126 COM</v>
          </cell>
          <cell r="P2082" t="str">
            <v>C4</v>
          </cell>
          <cell r="Q2082" t="str">
            <v>KE</v>
          </cell>
          <cell r="R2082" t="str">
            <v>CN</v>
          </cell>
          <cell r="S2082" t="str">
            <v>2. 4 TO 9 DAYS</v>
          </cell>
          <cell r="T2082" t="str">
            <v>RELEASE PROCESS</v>
          </cell>
        </row>
        <row r="2083">
          <cell r="A2083" t="str">
            <v>MRKU7791479</v>
          </cell>
          <cell r="B2083">
            <v>20</v>
          </cell>
          <cell r="C2083">
            <v>44065</v>
          </cell>
          <cell r="D2083">
            <v>4</v>
          </cell>
          <cell r="E2083" t="str">
            <v>ROT014088</v>
          </cell>
          <cell r="F2083" t="str">
            <v>ICDN</v>
          </cell>
          <cell r="G2083" t="str">
            <v>M2B/79/02/2</v>
          </cell>
          <cell r="H2083" t="str">
            <v>2020</v>
          </cell>
          <cell r="I2083" t="str">
            <v>ICD</v>
          </cell>
          <cell r="J2083">
            <v>227402</v>
          </cell>
          <cell r="K2083" t="str">
            <v>HEINEKEN EAST AFRICA IMPORT COMPANY LIMI</v>
          </cell>
          <cell r="L2083" t="str">
            <v>BOLLORE TRANSPORT AND LOGISTICS KENYA LI</v>
          </cell>
          <cell r="M2083">
            <v>44061.523148148146</v>
          </cell>
          <cell r="N2083" t="str">
            <v>Pend</v>
          </cell>
          <cell r="O2083" t="str">
            <v>MRKU 779147-9  1536 PUS 19661 000 KGM 29 180 MTQ    4X6 50 CL CANS HEI NEKEN LAGER BEER    MSKU 559289-1  1536 PUS 19661 000 KGM 29 180 MTQ 4X6 50 CL CANS HEINEKEN LAGER BEER    SUDU 768100-8  1536 PUS 19661  000 KGM 29 180 MTQ    4X6 50 CL CANS HEINEKEN LAGER BEER    HS CODE 2 20300     INTRANSIT TO ICD EMBAKASI NAIROBI</v>
          </cell>
          <cell r="P2083" t="str">
            <v>C4</v>
          </cell>
          <cell r="Q2083" t="str">
            <v>KE</v>
          </cell>
          <cell r="R2083" t="str">
            <v>NL</v>
          </cell>
          <cell r="S2083" t="str">
            <v>2. 4 TO 9 DAYS</v>
          </cell>
          <cell r="T2083" t="str">
            <v>RELEASE PROCESS</v>
          </cell>
        </row>
        <row r="2084">
          <cell r="A2084" t="str">
            <v>TLLU5414951</v>
          </cell>
          <cell r="B2084">
            <v>40</v>
          </cell>
          <cell r="C2084">
            <v>44065</v>
          </cell>
          <cell r="D2084">
            <v>4</v>
          </cell>
          <cell r="E2084" t="str">
            <v>MEDUAL569756</v>
          </cell>
          <cell r="F2084" t="str">
            <v>ICDN</v>
          </cell>
          <cell r="G2084" t="str">
            <v>A1C/34/06/1</v>
          </cell>
          <cell r="H2084" t="str">
            <v>2020</v>
          </cell>
          <cell r="I2084" t="str">
            <v>ICD</v>
          </cell>
          <cell r="J2084">
            <v>228565</v>
          </cell>
          <cell r="K2084" t="str">
            <v>VICTORY FARMS LIMITED</v>
          </cell>
          <cell r="L2084" t="str">
            <v>BOLLORE TRANSPORT AND LOGISTICS KENYA LI</v>
          </cell>
          <cell r="M2084" t="str">
            <v>Pend</v>
          </cell>
          <cell r="N2084" t="str">
            <v>Pend</v>
          </cell>
          <cell r="O2084" t="str">
            <v>FISH FEED TOTAL NO  OF BAG S 3060 TOTAL N W   76500 K GS TOTAL G W   76960 KGS H  S CODE   230990 21 DAYS F REE TIME AT DESTINATION 87 0 BAGS OF OPTILINE 4 5MM 1 50 BAGS OF OPTILINE 3MM NW 25500 KGS</v>
          </cell>
          <cell r="P2084" t="str">
            <v>C4</v>
          </cell>
          <cell r="Q2084" t="str">
            <v>KE</v>
          </cell>
          <cell r="R2084" t="str">
            <v>EG</v>
          </cell>
          <cell r="S2084" t="str">
            <v>2. 4 TO 9 DAYS</v>
          </cell>
          <cell r="T2084" t="str">
            <v>PENDING DPC</v>
          </cell>
        </row>
        <row r="2085">
          <cell r="A2085" t="str">
            <v>EITU3043308</v>
          </cell>
          <cell r="B2085">
            <v>20</v>
          </cell>
          <cell r="C2085">
            <v>44065</v>
          </cell>
          <cell r="D2085">
            <v>4</v>
          </cell>
          <cell r="E2085" t="str">
            <v>104000020612</v>
          </cell>
          <cell r="F2085" t="str">
            <v>ICDN</v>
          </cell>
          <cell r="G2085" t="str">
            <v>Pend</v>
          </cell>
          <cell r="H2085" t="str">
            <v>2020</v>
          </cell>
          <cell r="I2085" t="str">
            <v>ICD</v>
          </cell>
          <cell r="J2085">
            <v>227104</v>
          </cell>
          <cell r="K2085" t="str">
            <v>WILLIAMSON TEA KENYA PLC</v>
          </cell>
          <cell r="L2085" t="str">
            <v>EXPEDITERS CARGO LOGISTICS LIMITED</v>
          </cell>
          <cell r="M2085">
            <v>44057.791574074072</v>
          </cell>
          <cell r="N2085">
            <v>44067.804745370369</v>
          </cell>
          <cell r="O2085" t="str">
            <v>1 X 20  GP CONTAINER CONTAINING25000  PCS IN 500 BUNDLESKRAFT PAPER SA CKS SIZE 1120X720X180 MM   -10MM 3 PLY  FULL SIZE  PRINTED  PACKED IN5 00 BUNDLES H S   CODE     4819 4000INVOICE NO  SV-EXP-06-2020  DATE  0 8 07 2020STARK VENTURE  INDIA  CONTENT  PAPER SACKS MADE IN INDIA 1 TO 500 1 X 20  GP CONTAINER CONTAINING 25000  PCS IN 500 BUNDLES KRAFT PAPER SACKS SIZE 1120X720X180 MM    -10MM  3 PLY  FULL SIZE  PRINTED  PACKED IN 500 BUNDLES  H S   CODE    4819 4000 INVOICE NO  SV-EXP-06-2020  DATE   08 07 2020 PURCHASE  ORDER NO   0001002672DATED  02 06 2020 S BILL   3837106 DTD   16 07 2020 NET WEIGHT   12500 000  KGS  GSTIN  19ADYFS0622B1ZZ  IEC ADYFS0622B</v>
          </cell>
          <cell r="P2085" t="str">
            <v>C4</v>
          </cell>
          <cell r="Q2085" t="str">
            <v>KE</v>
          </cell>
          <cell r="R2085" t="str">
            <v>IN</v>
          </cell>
          <cell r="S2085" t="str">
            <v>2. 4 TO 9 DAYS</v>
          </cell>
          <cell r="T2085" t="str">
            <v>RELEASED BUT IN YARD</v>
          </cell>
        </row>
        <row r="2086">
          <cell r="A2086" t="str">
            <v>BEAU4252970</v>
          </cell>
          <cell r="B2086">
            <v>40</v>
          </cell>
          <cell r="C2086">
            <v>44065</v>
          </cell>
          <cell r="D2086">
            <v>4</v>
          </cell>
          <cell r="E2086" t="str">
            <v>MEDUSI401473</v>
          </cell>
          <cell r="F2086" t="str">
            <v>ICDN</v>
          </cell>
          <cell r="G2086" t="str">
            <v>A1C/74/02/3</v>
          </cell>
          <cell r="H2086">
            <v>0</v>
          </cell>
          <cell r="I2086">
            <v>0</v>
          </cell>
          <cell r="J2086">
            <v>0</v>
          </cell>
          <cell r="K2086" t="str">
            <v>Pend</v>
          </cell>
          <cell r="L2086" t="str">
            <v>Pend</v>
          </cell>
          <cell r="M2086" t="str">
            <v>Pend</v>
          </cell>
          <cell r="N2086" t="str">
            <v>Pend</v>
          </cell>
          <cell r="O2086" t="str">
            <v>1 X 40  CONTAINER S 40     REELS                      24 196 MT NET WEIGHT       24 196 MT GROSS WEIGHT     UNCOATED WOODFREE OFFSET   70 GR  IN REELS            HS CODE   4802 55 90       IDF  E2006344477            THROUGH BILL OF LADING TO ICD EMBAKASI               21 DAYS FREE DETENTION AT  DESTINATION                FREIGHT PREPAID            PLACE OF DELIVERY  ICD     EMBAKASI NAIROBI ON        CONSIGNEE S ACCOUNT        INLAND COST FROM MOMBASA   TO EMBAKASI WILL BE UNDER  CONSIGNEE S ACCOUNT</v>
          </cell>
          <cell r="P2086" t="str">
            <v>Pend</v>
          </cell>
          <cell r="Q2086" t="str">
            <v>KE</v>
          </cell>
          <cell r="R2086" t="str">
            <v>SG</v>
          </cell>
          <cell r="S2086" t="str">
            <v>2. 4 TO 9 DAYS</v>
          </cell>
          <cell r="T2086" t="str">
            <v>PENDING DECLARATION</v>
          </cell>
        </row>
        <row r="2087">
          <cell r="A2087" t="str">
            <v>PCIU0004773</v>
          </cell>
          <cell r="B2087">
            <v>20</v>
          </cell>
          <cell r="C2087">
            <v>44065</v>
          </cell>
          <cell r="D2087">
            <v>4</v>
          </cell>
          <cell r="E2087" t="str">
            <v>SHSE00471000</v>
          </cell>
          <cell r="F2087" t="str">
            <v>ICDN</v>
          </cell>
          <cell r="G2087" t="str">
            <v>A2B/15/03/1</v>
          </cell>
          <cell r="H2087" t="str">
            <v>2020</v>
          </cell>
          <cell r="I2087" t="str">
            <v>ICD</v>
          </cell>
          <cell r="J2087">
            <v>227990</v>
          </cell>
          <cell r="K2087" t="str">
            <v>ALAMDAR TRADING COMPANY LIMITED</v>
          </cell>
          <cell r="L2087" t="str">
            <v>DHL GLOBAL FORWARDING KENYA LIMITED</v>
          </cell>
          <cell r="M2087">
            <v>44061.72625</v>
          </cell>
          <cell r="N2087" t="str">
            <v>Pend</v>
          </cell>
          <cell r="O2087" t="str">
            <v>AC16MW HAND MANUAL LAWNMOWER AC18MW HAND MANUAL LAWNMOWER AC20MW HAND MANUAL LAWNMOWER     EMAIL  ALAMDARTRADINGCOLTD GMAIL COM PIN NO  P051125250R</v>
          </cell>
          <cell r="P2087" t="str">
            <v>C4</v>
          </cell>
          <cell r="Q2087" t="str">
            <v>KE</v>
          </cell>
          <cell r="R2087" t="str">
            <v>CN</v>
          </cell>
          <cell r="S2087" t="str">
            <v>2. 4 TO 9 DAYS</v>
          </cell>
          <cell r="T2087" t="str">
            <v>RELEASE PROCESS</v>
          </cell>
        </row>
        <row r="2088">
          <cell r="A2088" t="str">
            <v>PCIU1174218</v>
          </cell>
          <cell r="B2088">
            <v>20</v>
          </cell>
          <cell r="C2088">
            <v>44065</v>
          </cell>
          <cell r="D2088">
            <v>4</v>
          </cell>
          <cell r="E2088" t="str">
            <v>BJS000020600</v>
          </cell>
          <cell r="F2088" t="str">
            <v>ICDN</v>
          </cell>
          <cell r="G2088" t="str">
            <v>FIRE</v>
          </cell>
          <cell r="H2088">
            <v>0</v>
          </cell>
          <cell r="I2088">
            <v>0</v>
          </cell>
          <cell r="J2088">
            <v>0</v>
          </cell>
          <cell r="K2088" t="str">
            <v>Pend</v>
          </cell>
          <cell r="L2088" t="str">
            <v>Pend</v>
          </cell>
          <cell r="M2088" t="str">
            <v>Pend</v>
          </cell>
          <cell r="N2088" t="str">
            <v>Pend</v>
          </cell>
          <cell r="O2088" t="str">
            <v>HOT DIPPED GALVANIZED WIRE INFO STEELFORMERS CO KE</v>
          </cell>
          <cell r="P2088" t="str">
            <v>Pend</v>
          </cell>
          <cell r="Q2088" t="str">
            <v>KE</v>
          </cell>
          <cell r="R2088" t="str">
            <v>CN</v>
          </cell>
          <cell r="S2088" t="str">
            <v>2. 4 TO 9 DAYS</v>
          </cell>
          <cell r="T2088" t="str">
            <v>PENDING DECLARATION</v>
          </cell>
        </row>
        <row r="2089">
          <cell r="A2089" t="str">
            <v>PCIU1270850</v>
          </cell>
          <cell r="B2089">
            <v>20</v>
          </cell>
          <cell r="C2089">
            <v>44065</v>
          </cell>
          <cell r="D2089">
            <v>4</v>
          </cell>
          <cell r="E2089" t="str">
            <v>DLDU00018700</v>
          </cell>
          <cell r="F2089" t="str">
            <v>ICDN</v>
          </cell>
          <cell r="G2089" t="str">
            <v>FIRE</v>
          </cell>
          <cell r="H2089" t="str">
            <v>2020</v>
          </cell>
          <cell r="I2089" t="str">
            <v>ICD</v>
          </cell>
          <cell r="J2089">
            <v>227898</v>
          </cell>
          <cell r="K2089" t="str">
            <v>IMPALA GLASS INDUSTRIES LIMITED</v>
          </cell>
          <cell r="L2089" t="str">
            <v>F Y SIMBA SHIPPING AGENTS</v>
          </cell>
          <cell r="M2089">
            <v>44063.631041666667</v>
          </cell>
          <cell r="N2089">
            <v>44065.739710648151</v>
          </cell>
          <cell r="O2089" t="str">
            <v>CLEAR AUTOMOTIVE FLOAT GLASS IDF NUMBER E2006340269 LC NO   NBI11732 DATED 200608   YUSUF IMPALA CO KE YUSUF AND HABIB BANK AG ZURICH  NAIROBI</v>
          </cell>
          <cell r="P2089" t="str">
            <v>C4</v>
          </cell>
          <cell r="Q2089" t="str">
            <v>KE</v>
          </cell>
          <cell r="R2089" t="str">
            <v>CN</v>
          </cell>
          <cell r="S2089" t="str">
            <v>2. 4 TO 9 DAYS</v>
          </cell>
          <cell r="T2089" t="str">
            <v>RELEASED BUT IN YARD</v>
          </cell>
        </row>
        <row r="2090">
          <cell r="A2090" t="str">
            <v>PCIU1088995</v>
          </cell>
          <cell r="B2090">
            <v>20</v>
          </cell>
          <cell r="C2090">
            <v>44065</v>
          </cell>
          <cell r="D2090">
            <v>4</v>
          </cell>
          <cell r="E2090" t="str">
            <v>NKAH00037300</v>
          </cell>
          <cell r="F2090" t="str">
            <v>ICDN</v>
          </cell>
          <cell r="G2090" t="str">
            <v>SHED1</v>
          </cell>
          <cell r="H2090" t="str">
            <v>2020</v>
          </cell>
          <cell r="I2090" t="str">
            <v>ICD</v>
          </cell>
          <cell r="J2090">
            <v>228001</v>
          </cell>
          <cell r="K2090" t="str">
            <v>FLYING HORSE LIMITED</v>
          </cell>
          <cell r="L2090" t="str">
            <v>HAMBU FREIGHT SERVICES LTD</v>
          </cell>
          <cell r="M2090" t="str">
            <v>Pend</v>
          </cell>
          <cell r="N2090" t="str">
            <v>Pend</v>
          </cell>
          <cell r="O2090" t="str">
            <v>SPRINKLING IRRIGATION PUMP MAIZE HULLER WALKING TRACTOR SPARES FLOUR MILL SPARES 254706053333 254706053333</v>
          </cell>
          <cell r="P2090" t="str">
            <v>C4</v>
          </cell>
          <cell r="Q2090" t="str">
            <v>KE</v>
          </cell>
          <cell r="R2090" t="str">
            <v>CN</v>
          </cell>
          <cell r="S2090" t="str">
            <v>2. 4 TO 9 DAYS</v>
          </cell>
          <cell r="T2090" t="str">
            <v>PENDING DPC</v>
          </cell>
        </row>
        <row r="2091">
          <cell r="A2091" t="str">
            <v>TCLU2089680</v>
          </cell>
          <cell r="B2091">
            <v>20</v>
          </cell>
          <cell r="C2091">
            <v>44065</v>
          </cell>
          <cell r="D2091">
            <v>4</v>
          </cell>
          <cell r="E2091" t="str">
            <v>MEDUMV393431</v>
          </cell>
          <cell r="F2091" t="str">
            <v>ICDN</v>
          </cell>
          <cell r="G2091" t="str">
            <v>FIRE</v>
          </cell>
          <cell r="H2091" t="str">
            <v>2020</v>
          </cell>
          <cell r="I2091" t="str">
            <v>ICD</v>
          </cell>
          <cell r="J2091">
            <v>227256</v>
          </cell>
          <cell r="K2091" t="str">
            <v>METRO PLASTICS (K) LTD.</v>
          </cell>
          <cell r="L2091" t="str">
            <v>MURANGA FORWARDERS LTD</v>
          </cell>
          <cell r="M2091">
            <v>44057.81349537037</v>
          </cell>
          <cell r="N2091">
            <v>44063.575624999998</v>
          </cell>
          <cell r="O2091" t="str">
            <v>CORN STARCH CORN STARCH HS CODE  11081 200 INVOICE NO EXP 2021 10 202 DT 22 07 2020 S BILL N O 3998396 DT 22 07 2020 TO TAL NET WEIGHT  72000 000  KGS CORN STARCH CORN STARCH</v>
          </cell>
          <cell r="P2091" t="str">
            <v>C4</v>
          </cell>
          <cell r="Q2091" t="str">
            <v>KE</v>
          </cell>
          <cell r="R2091" t="str">
            <v>IN</v>
          </cell>
          <cell r="S2091" t="str">
            <v>2. 4 TO 9 DAYS</v>
          </cell>
          <cell r="T2091" t="str">
            <v>RELEASED BUT IN YARD</v>
          </cell>
        </row>
        <row r="2092">
          <cell r="A2092" t="str">
            <v>BMOU2598927</v>
          </cell>
          <cell r="B2092">
            <v>20</v>
          </cell>
          <cell r="C2092">
            <v>44065</v>
          </cell>
          <cell r="D2092">
            <v>4</v>
          </cell>
          <cell r="E2092" t="str">
            <v>TXTS00453900</v>
          </cell>
          <cell r="F2092" t="str">
            <v>ICDN</v>
          </cell>
          <cell r="G2092" t="str">
            <v>FIRE</v>
          </cell>
          <cell r="H2092" t="str">
            <v>2020</v>
          </cell>
          <cell r="I2092" t="str">
            <v>ICD</v>
          </cell>
          <cell r="J2092">
            <v>229292</v>
          </cell>
          <cell r="K2092" t="str">
            <v>ROYAL MABATI FACTORY LIMITED</v>
          </cell>
          <cell r="L2092" t="str">
            <v>PINNACO LOGISTICS LIMITED</v>
          </cell>
          <cell r="M2092">
            <v>44067.568391203706</v>
          </cell>
          <cell r="N2092" t="str">
            <v>Pend</v>
          </cell>
          <cell r="O2092" t="str">
            <v>GALVALUME AFP STEEL COILS CARGO IN TRANSIT TO NAIROBI  KENYA VIA MOMBASA  THE CARRIER  S RESPONSIBILITY IS FROM XINGANG TO MOMBASA ONLY  SHIPMENT FROM MOMBASA TO NAIROBI  KENYA UNDER CNEE  S OWN RISK   ACCOUNT   ARRANGEMENT BY THEMSELVES   CNEE PART PIN NO P051533866N</v>
          </cell>
          <cell r="P2092" t="str">
            <v>C4</v>
          </cell>
          <cell r="Q2092" t="str">
            <v>KE</v>
          </cell>
          <cell r="R2092" t="str">
            <v>CN</v>
          </cell>
          <cell r="S2092" t="str">
            <v>2. 4 TO 9 DAYS</v>
          </cell>
          <cell r="T2092" t="str">
            <v>RELEASE PROCESS</v>
          </cell>
        </row>
        <row r="2093">
          <cell r="A2093" t="str">
            <v>PCIU1410972</v>
          </cell>
          <cell r="B2093">
            <v>20</v>
          </cell>
          <cell r="C2093">
            <v>44065</v>
          </cell>
          <cell r="D2093">
            <v>4</v>
          </cell>
          <cell r="E2093" t="str">
            <v>TXTS00458300</v>
          </cell>
          <cell r="F2093" t="str">
            <v>ICDN</v>
          </cell>
          <cell r="G2093" t="str">
            <v>FIRE</v>
          </cell>
          <cell r="H2093" t="str">
            <v>2020</v>
          </cell>
          <cell r="I2093" t="str">
            <v>ICD</v>
          </cell>
          <cell r="J2093">
            <v>228411</v>
          </cell>
          <cell r="K2093" t="str">
            <v>A S P CO LIMITED</v>
          </cell>
          <cell r="L2093" t="str">
            <v>JAMUSA ENTERPRISES LIMITED</v>
          </cell>
          <cell r="M2093">
            <v>44063.909861111111</v>
          </cell>
          <cell r="N2093">
            <v>44067.804027777776</v>
          </cell>
          <cell r="O2093" t="str">
            <v>ERW LONGITUDANALLY WELDED PIPES MATERIAL   Q235 DN 150MM  OD 168 3MM  X 3 25MM THICKNESS X 5 8M LENGTH ERW LONGITUDANALLY WELDED PIPES MATERIAL   Q235 DN 200MM  OD 219 1MM  X 3 25MM THICKNESS X 5 8M LENGTH SHIPPER PART TEL   86-427-7269577   FAX   86-427-7269577 CNEE AND NOTIFY PART FAX   254-020-2368945 PIN   P000613887F EMAIL  ASAVAHUMPHREY GMAIL COM</v>
          </cell>
          <cell r="P2093" t="str">
            <v>C4</v>
          </cell>
          <cell r="Q2093" t="str">
            <v>KE</v>
          </cell>
          <cell r="R2093" t="str">
            <v>CN</v>
          </cell>
          <cell r="S2093" t="str">
            <v>2. 4 TO 9 DAYS</v>
          </cell>
          <cell r="T2093" t="str">
            <v>RELEASED BUT IN YARD</v>
          </cell>
        </row>
        <row r="2094">
          <cell r="A2094" t="str">
            <v>PCIU1180843</v>
          </cell>
          <cell r="B2094">
            <v>20</v>
          </cell>
          <cell r="C2094">
            <v>44065</v>
          </cell>
          <cell r="D2094">
            <v>4</v>
          </cell>
          <cell r="E2094" t="str">
            <v>SJWE00012900</v>
          </cell>
          <cell r="F2094" t="str">
            <v>ICDN</v>
          </cell>
          <cell r="G2094" t="str">
            <v>M0A/43/01/1</v>
          </cell>
          <cell r="H2094" t="str">
            <v>2020</v>
          </cell>
          <cell r="I2094" t="str">
            <v>ICD</v>
          </cell>
          <cell r="J2094">
            <v>227913</v>
          </cell>
          <cell r="K2094" t="str">
            <v>GETMO LIMITED</v>
          </cell>
          <cell r="L2094" t="str">
            <v>PICKETT LOGISTICS SOLUTION LIMITED</v>
          </cell>
          <cell r="M2094">
            <v>44061.472766203704</v>
          </cell>
          <cell r="N2094" t="str">
            <v>Pend</v>
          </cell>
          <cell r="O2094" t="str">
            <v>HOSPITAL BED HS CODE  940290000    TEL  86-15369918008        EMAIL  ALFIHMOGZ YAHOO COM PIN   P051840506X</v>
          </cell>
          <cell r="P2094" t="str">
            <v>C4</v>
          </cell>
          <cell r="Q2094" t="str">
            <v>KE</v>
          </cell>
          <cell r="R2094" t="str">
            <v>CN</v>
          </cell>
          <cell r="S2094" t="str">
            <v>2. 4 TO 9 DAYS</v>
          </cell>
          <cell r="T2094" t="str">
            <v>RELEASE PROCESS</v>
          </cell>
        </row>
        <row r="2095">
          <cell r="A2095" t="str">
            <v>EGHU3805892</v>
          </cell>
          <cell r="B2095">
            <v>20</v>
          </cell>
          <cell r="C2095">
            <v>44065</v>
          </cell>
          <cell r="D2095">
            <v>4</v>
          </cell>
          <cell r="E2095" t="str">
            <v>156000222722</v>
          </cell>
          <cell r="F2095" t="str">
            <v>ICDN</v>
          </cell>
          <cell r="G2095" t="str">
            <v>M0A/43/01/1</v>
          </cell>
          <cell r="H2095">
            <v>0</v>
          </cell>
          <cell r="I2095">
            <v>0</v>
          </cell>
          <cell r="J2095">
            <v>0</v>
          </cell>
          <cell r="K2095" t="str">
            <v>Pend</v>
          </cell>
          <cell r="L2095" t="str">
            <v>Pend</v>
          </cell>
          <cell r="M2095" t="str">
            <v>Pend</v>
          </cell>
          <cell r="N2095" t="str">
            <v>Pend</v>
          </cell>
          <cell r="O2095" t="str">
            <v>BEDDINGBATH PRODUCTCURTAIN FABRIC AND ACCESSORIESKITCHEN WARESANITARY WAREINVERTER WELDER MACHINELIGHTSOCKET AND SWITCHLOCKN M BEDDING BATH PRODUCT CURTAIN FABRIC AND ACCESSORIES KITCHEN WARE SANITARY WARE INVERTER WELDER MACHINE LIGHT SOCKET AND SWITCH LOCK ACOUSTIC PANEL  PIN NO  P051702937G</v>
          </cell>
          <cell r="P2095" t="str">
            <v>Pend</v>
          </cell>
          <cell r="Q2095" t="str">
            <v>KE</v>
          </cell>
          <cell r="R2095" t="str">
            <v>CN</v>
          </cell>
          <cell r="S2095" t="str">
            <v>2. 4 TO 9 DAYS</v>
          </cell>
          <cell r="T2095" t="str">
            <v>PENDING DECLARATION</v>
          </cell>
        </row>
        <row r="2096">
          <cell r="A2096" t="str">
            <v>SEGU5886776</v>
          </cell>
          <cell r="B2096">
            <v>40</v>
          </cell>
          <cell r="C2096">
            <v>44065</v>
          </cell>
          <cell r="D2096">
            <v>4</v>
          </cell>
          <cell r="E2096" t="str">
            <v>570000040234</v>
          </cell>
          <cell r="F2096" t="str">
            <v>ICDN</v>
          </cell>
          <cell r="G2096" t="str">
            <v>A1C/80/05/1</v>
          </cell>
          <cell r="H2096" t="str">
            <v>2020</v>
          </cell>
          <cell r="I2096" t="str">
            <v>ICD</v>
          </cell>
          <cell r="J2096">
            <v>227134</v>
          </cell>
          <cell r="K2096" t="str">
            <v>BLOOMING AFRICA LIMITED</v>
          </cell>
          <cell r="L2096" t="str">
            <v>ALEXANDRIA FREIGHT FORWARDERS LIMITED</v>
          </cell>
          <cell r="M2096">
            <v>44060.700486111113</v>
          </cell>
          <cell r="N2096" t="str">
            <v>Pend</v>
          </cell>
          <cell r="O2096" t="str">
            <v>39 BUNDLES 20460KG GREENHOUSE PV1280HS CODE 9406903137 BUNDLES 22419KG GREENHOUSE PV1280HS CODE 9406903138 BUNDLES 20111KG GREENHOUSE PV1280 HS CODE 9406903131 BUNDLES 15571KG GREENHOUSE PV1280HS CODE 94069031   BERT  BLOOMING-INNOVATIONS COMNO MARKS 39 BUNDLES 20460KG GREENHOUSE PV1280 HS CODE 94069031 37 BUNDLES 22419KG GREENHOUSE PV1280 HS CODE 94069031 38 BUNDLES 20111KG GREENHOUSE PV1280 HS CODE 94069031 31 BUNDLES 15571KG GREENHOUSE PV1280 HS CODE 94069031    BERT  BLOOMING-INNOVATIONS COM</v>
          </cell>
          <cell r="P2096" t="str">
            <v>C4</v>
          </cell>
          <cell r="Q2096" t="str">
            <v>KE</v>
          </cell>
          <cell r="R2096" t="str">
            <v>ES</v>
          </cell>
          <cell r="S2096" t="str">
            <v>2. 4 TO 9 DAYS</v>
          </cell>
          <cell r="T2096" t="str">
            <v>RELEASE PROCESS</v>
          </cell>
        </row>
        <row r="2097">
          <cell r="A2097" t="str">
            <v>UACU5275646</v>
          </cell>
          <cell r="B2097">
            <v>40</v>
          </cell>
          <cell r="C2097">
            <v>44065</v>
          </cell>
          <cell r="D2097">
            <v>4</v>
          </cell>
          <cell r="E2097" t="str">
            <v>HLCUAU2200702068</v>
          </cell>
          <cell r="F2097" t="str">
            <v>ICDN</v>
          </cell>
          <cell r="G2097" t="str">
            <v>M0A/46/01/1</v>
          </cell>
          <cell r="H2097">
            <v>0</v>
          </cell>
          <cell r="I2097">
            <v>0</v>
          </cell>
          <cell r="J2097">
            <v>0</v>
          </cell>
          <cell r="K2097" t="str">
            <v>Pend</v>
          </cell>
          <cell r="L2097" t="str">
            <v>Pend</v>
          </cell>
          <cell r="M2097" t="str">
            <v>Pend</v>
          </cell>
          <cell r="N2097" t="str">
            <v>Pend</v>
          </cell>
          <cell r="O2097" t="str">
            <v>BORSTAR FB2230 LLD POLYETHYLENE H S CODE  39014000 CARGO IN TRANSIT TO KAMPALA  UGANDA  INLAND HAULAGE FROM MOMBASA TO KAMPALA ON CONSIGNEE HS CODE 39 01 40</v>
          </cell>
          <cell r="P2097" t="str">
            <v>Pend</v>
          </cell>
          <cell r="Q2097" t="str">
            <v>UG</v>
          </cell>
          <cell r="R2097" t="str">
            <v>AE</v>
          </cell>
          <cell r="S2097" t="str">
            <v>2. 4 TO 9 DAYS</v>
          </cell>
          <cell r="T2097" t="str">
            <v>PENDING DECLARATION</v>
          </cell>
        </row>
        <row r="2098">
          <cell r="A2098" t="str">
            <v>TLLU5026447</v>
          </cell>
          <cell r="B2098">
            <v>40</v>
          </cell>
          <cell r="C2098">
            <v>44065</v>
          </cell>
          <cell r="D2098">
            <v>4</v>
          </cell>
          <cell r="E2098" t="str">
            <v>ECN0179267</v>
          </cell>
          <cell r="F2098" t="str">
            <v>ICDN</v>
          </cell>
          <cell r="G2098" t="str">
            <v>A2D/04/04/1</v>
          </cell>
          <cell r="H2098">
            <v>0</v>
          </cell>
          <cell r="I2098">
            <v>0</v>
          </cell>
          <cell r="J2098">
            <v>0</v>
          </cell>
          <cell r="K2098" t="str">
            <v>Pend</v>
          </cell>
          <cell r="L2098" t="str">
            <v>Pend</v>
          </cell>
          <cell r="M2098" t="str">
            <v>Pend</v>
          </cell>
          <cell r="N2098" t="str">
            <v>Pend</v>
          </cell>
          <cell r="O2098" t="str">
            <v>335  THREE HUNDRED THIRTY FIVE  PACKAGES ONLY 1  BATTERY LEAD PLATE CURING CHAMBER - HS CODE   84798200 2  BATTERY SEPARATOR GLASSMAT ROLL - HS CODE   85079000 3  BATTERY SEPARATOR P E  AUTO ROLL - HS CODE   85079000 BATTERY EMPTY CONTAINER BOX  - 4  BATTERY CONTAINER SET - NS 40 REG 5  BATTERY CONTAINER SET - N 50 REG 6  BATTERY CONTAINER SET - N 70 REG 7  BATTERY CONTAINER SET - N 150 REG HS CODE   85079090 AS PER INVOICE NO  02 DTD  02 07 2020 S BILL NO  3575410 DTD  02 07 2020 NET WT   8150 000 KGS GOODS IN TRANSIT TO JINJA  UGANDA AT RECEIVERS RISKS  CARE AND EXPENSES  CARRIER  S LIABILITY CEASES AT KENYA    FREIGHT PREPAID Part Load Container s  covered by BLs ECN0179267</v>
          </cell>
          <cell r="P2098" t="str">
            <v>Pend</v>
          </cell>
          <cell r="Q2098" t="str">
            <v>UG</v>
          </cell>
          <cell r="R2098" t="str">
            <v>IN</v>
          </cell>
          <cell r="S2098" t="str">
            <v>2. 4 TO 9 DAYS</v>
          </cell>
          <cell r="T2098" t="str">
            <v>PENDING DECLARATION</v>
          </cell>
        </row>
        <row r="2099">
          <cell r="A2099" t="str">
            <v>MSCU5415407</v>
          </cell>
          <cell r="B2099">
            <v>40</v>
          </cell>
          <cell r="C2099">
            <v>44065</v>
          </cell>
          <cell r="D2099">
            <v>4</v>
          </cell>
          <cell r="E2099" t="str">
            <v>MEDUAP527826</v>
          </cell>
          <cell r="F2099" t="str">
            <v>ICDN</v>
          </cell>
          <cell r="G2099" t="str">
            <v>A2C/14/02/1</v>
          </cell>
          <cell r="H2099" t="str">
            <v>2020</v>
          </cell>
          <cell r="I2099" t="str">
            <v>ICD</v>
          </cell>
          <cell r="J2099">
            <v>228328</v>
          </cell>
          <cell r="K2099" t="str">
            <v>FLOOR DECOR KENYA LIMITED</v>
          </cell>
          <cell r="L2099" t="str">
            <v>DEJAS ENTERPRISES LIMTED</v>
          </cell>
          <cell r="M2099">
            <v>44068.73951388889</v>
          </cell>
          <cell r="N2099" t="str">
            <v>Pend</v>
          </cell>
          <cell r="O2099" t="str">
            <v>VINYL FLOORCOVERINGS       SHIPPER S LOAD STOW        AND COUNT AND WEIGHT       SHIPPED ON BOARD            CONTINUATION OF           NOTIFY  TEL                00254731620000 MAIL        INFO FLOORDECORKENY        A COM                      FREIGHT PREPAID</v>
          </cell>
          <cell r="P2099" t="str">
            <v>C4</v>
          </cell>
          <cell r="Q2099" t="str">
            <v>KE</v>
          </cell>
          <cell r="R2099" t="str">
            <v>BE</v>
          </cell>
          <cell r="S2099" t="str">
            <v>2. 4 TO 9 DAYS</v>
          </cell>
          <cell r="T2099" t="str">
            <v>RELEASE PROCESS</v>
          </cell>
        </row>
        <row r="2100">
          <cell r="A2100" t="str">
            <v>AMFU8761340</v>
          </cell>
          <cell r="B2100">
            <v>40</v>
          </cell>
          <cell r="C2100">
            <v>44065</v>
          </cell>
          <cell r="D2100">
            <v>4</v>
          </cell>
          <cell r="E2100" t="str">
            <v>MEDUT2603941</v>
          </cell>
          <cell r="F2100" t="str">
            <v>ICDN</v>
          </cell>
          <cell r="G2100" t="str">
            <v>A2D/04/03/1</v>
          </cell>
          <cell r="H2100" t="str">
            <v>2020</v>
          </cell>
          <cell r="I2100" t="str">
            <v>ICD</v>
          </cell>
          <cell r="J2100">
            <v>228407</v>
          </cell>
          <cell r="K2100" t="str">
            <v>JUBAILI AGROTEC LIMITED</v>
          </cell>
          <cell r="L2100" t="str">
            <v>SPEDAG INTERFREIGHT KENYA LIMITED</v>
          </cell>
          <cell r="M2100">
            <v>44067.537800925929</v>
          </cell>
          <cell r="N2100" t="str">
            <v>Pend</v>
          </cell>
          <cell r="O2100" t="str">
            <v>VETERINARY PRODUCTS        150CARTONS OF              MULTIVITAMINS INJECTION    250ML VMULTINOR            100CARTONS OF IVERMECTIN   1 +CALSANTEL SODIUM        10  INJECTION IVANOR PLUS  100ML                      100CARTONS OF              DEXAMETHASONE SODIUM 0 2   100ML DEXANOR 0 2          1769CARTONS OF             MULTIVITAMINS INJECTION    100ML VMULTINOR  100CARTONS OFOXYTETRACYCLINE10  100ML TETRANOR 10  150CARTONS OFOXYTETRACYCLINE 10  250ML TETRANOR 10  110CARTONS OFOXYTETRACYCLINE 10  500ML TETRANOR 10  100CARTONS OFOXYTETRACYCLINE 20  100ML TETRANOR 20  50CARTONS OFOXYTETRACYCLINE 20 250ML TETRANOR 20  100CARTONS OFOXYTETRACYCLINE 30 100ML TETRANOR 30  50CARTONS OFOXYTETRACYCLINE 30 250ML TETRANOR 30   VETERINARY PRODUCTS100CARTONS OFMULTIVITAMINS INJECTION50ML VMULTINOR 100CARTONS OFDIMINAZENE+VITAMIN B122 36  DIMINOR PLUS 200CARTONS OF PROCAINEPENICILLIN SUSPENSION20 25 50ML P-STEPNOR 150CARTONS OF PROCAINEPENICILLIN SUSPENSION20 25 100ML P-STEPNOR 75CARTONS OF IRON DEXTRAN10  INJECTION 100ML IDNOR 200CARTONS IVERMECTIN 1 INJECTION 100ML+10ML IVANOR 1  200CARTONS IVERMECTIN 1 INJECTION 50ML+5ML IVANOR1  50 CARTONS OF IVERMECTIN1 +CLASANTEL SODIUM 10 INJECTION 50ML  IVANORPLUS 125CARTONS OF IVERMECTIN1 +CLASANTEL SODIUM 10 INJECTION 250ML  IVANORPLUS 70CARTONS OF DEXAMETHASONESODIUM0 2  50ML DEXANOR 0 2  100CARTONS OF LEVAMISOLEPLUS ORAL SUSPENSION125ML EVAMINOR PLUS 125CARTONS OF LEVAMISOLEPLUS ORAL SUSPENSION500ML EVAMINOR PLUS 150CARTONS OF LEVAMISOLEPLUS ORAL SUSPENSION1L EVAMINOR PLUS 17DRUMS OF ALBENDAZOLE 10 SUSPENSION200L ALBENOR 10</v>
          </cell>
          <cell r="P2100" t="str">
            <v>C4</v>
          </cell>
          <cell r="Q2100" t="str">
            <v>KE</v>
          </cell>
          <cell r="R2100" t="str">
            <v>CN</v>
          </cell>
          <cell r="S2100" t="str">
            <v>2. 4 TO 9 DAYS</v>
          </cell>
          <cell r="T2100" t="str">
            <v>RELEASE PROCESS</v>
          </cell>
        </row>
        <row r="2101">
          <cell r="A2101" t="str">
            <v>MRKU9644667</v>
          </cell>
          <cell r="B2101">
            <v>20</v>
          </cell>
          <cell r="C2101">
            <v>44065</v>
          </cell>
          <cell r="D2101">
            <v>4</v>
          </cell>
          <cell r="E2101" t="str">
            <v>607204900</v>
          </cell>
          <cell r="F2101" t="str">
            <v>ICDN</v>
          </cell>
          <cell r="G2101" t="str">
            <v>CFS1</v>
          </cell>
          <cell r="H2101" t="str">
            <v>2020</v>
          </cell>
          <cell r="I2101" t="str">
            <v>ICD</v>
          </cell>
          <cell r="J2101">
            <v>228614</v>
          </cell>
          <cell r="K2101" t="str">
            <v>PZ CUSSONS EAST AFRICA LIMITED</v>
          </cell>
          <cell r="L2101" t="str">
            <v>SUPERSONIC FREIGHTERS K LIMITED</v>
          </cell>
          <cell r="M2101">
            <v>44067.89271990741</v>
          </cell>
          <cell r="N2101" t="str">
            <v>Pend</v>
          </cell>
          <cell r="O2101" t="str">
            <v>200 CTNS OF CB WIPES 50 S   MILD   GENTLE DUALPCK RL   400 CTNS OF CB WIPES 50 S   SOFT   SMOOTH DUALPCK RL   100 CTNS OF CB BBY PWD 50G   M ILD GENTLE XF X48   400 CTNS OF CB BBY PWD 50G   SOFT SMOOTH XF X48 INVOICE NO   111604986     HTS NUMBER   33079030  33049100  WEIGHT   6 753 6 KGS   VOLUME   27 2 CBM       FREIGHT PREPAID    INTRANSIT TO ICD EMBAKASI NAIROBI</v>
          </cell>
          <cell r="P2101" t="str">
            <v>C4</v>
          </cell>
          <cell r="Q2101" t="str">
            <v>KE</v>
          </cell>
          <cell r="R2101" t="str">
            <v>ID</v>
          </cell>
          <cell r="S2101" t="str">
            <v>2. 4 TO 9 DAYS</v>
          </cell>
          <cell r="T2101" t="str">
            <v>RELEASE PROCESS</v>
          </cell>
        </row>
        <row r="2102">
          <cell r="A2102" t="str">
            <v>MSKU7515560</v>
          </cell>
          <cell r="B2102">
            <v>20</v>
          </cell>
          <cell r="C2102">
            <v>44065</v>
          </cell>
          <cell r="D2102">
            <v>4</v>
          </cell>
          <cell r="E2102" t="str">
            <v>204196694</v>
          </cell>
          <cell r="F2102" t="str">
            <v>ICDN</v>
          </cell>
          <cell r="G2102" t="str">
            <v>CFS1</v>
          </cell>
          <cell r="H2102" t="str">
            <v>2020</v>
          </cell>
          <cell r="I2102" t="str">
            <v>ICD</v>
          </cell>
          <cell r="J2102">
            <v>227760</v>
          </cell>
          <cell r="K2102" t="str">
            <v>HARLEYS LTD</v>
          </cell>
          <cell r="L2102" t="str">
            <v>RAHMA LOGISTICS LIMITED</v>
          </cell>
          <cell r="M2102">
            <v>44061.530185185184</v>
          </cell>
          <cell r="N2102">
            <v>44068.722430555557</v>
          </cell>
          <cell r="O2102" t="str">
            <v>P    P  MEDICINES   INVOICE NO  MRL  51 20-21 DT 31 07 2020  INVOICENO   MRL  50 20-21 DT 31 07 2020  SB NO  4219226  DATED 01 08 2020  INVOI CE NO   51   SB NO  4219233   DATED 01 08 2020 INVOICE NO   50</v>
          </cell>
          <cell r="P2102" t="str">
            <v>C4</v>
          </cell>
          <cell r="Q2102" t="str">
            <v>KE</v>
          </cell>
          <cell r="R2102" t="str">
            <v>IN</v>
          </cell>
          <cell r="S2102" t="str">
            <v>2. 4 TO 9 DAYS</v>
          </cell>
          <cell r="T2102" t="str">
            <v>RELEASED BUT IN YARD</v>
          </cell>
        </row>
        <row r="2103">
          <cell r="A2103" t="str">
            <v>FBIU0471230</v>
          </cell>
          <cell r="B2103">
            <v>20</v>
          </cell>
          <cell r="C2103">
            <v>44065</v>
          </cell>
          <cell r="D2103">
            <v>4</v>
          </cell>
          <cell r="E2103" t="str">
            <v>MEDUMV497802</v>
          </cell>
          <cell r="F2103" t="str">
            <v>ICDN</v>
          </cell>
          <cell r="G2103" t="str">
            <v>FIRE</v>
          </cell>
          <cell r="H2103" t="str">
            <v>2020</v>
          </cell>
          <cell r="I2103" t="str">
            <v>ICD</v>
          </cell>
          <cell r="J2103">
            <v>227090</v>
          </cell>
          <cell r="K2103" t="str">
            <v>VISION TECHNO TRADE CO LTD</v>
          </cell>
          <cell r="L2103" t="str">
            <v>ALUJO ENTERPRISES COMPANY LIMITED</v>
          </cell>
          <cell r="M2103">
            <v>44057.652233796296</v>
          </cell>
          <cell r="N2103">
            <v>44068.787256944444</v>
          </cell>
          <cell r="O2103" t="str">
            <v>AGRICULTURAL DIESEL ENGINE   POSHOMILL SCREEN  DETAIL S AS PER INVOICE and PACKING LIST NO  MI 20-21 01 HS C  ODE 8408 S BILL NO  412897 5 DATED 29 07 2020</v>
          </cell>
          <cell r="P2103" t="str">
            <v>C4</v>
          </cell>
          <cell r="Q2103" t="str">
            <v>KE</v>
          </cell>
          <cell r="R2103" t="str">
            <v>IN</v>
          </cell>
          <cell r="S2103" t="str">
            <v>2. 4 TO 9 DAYS</v>
          </cell>
          <cell r="T2103" t="str">
            <v>RELEASED BUT IN YARD</v>
          </cell>
        </row>
        <row r="2104">
          <cell r="A2104" t="str">
            <v>CMAU1032080</v>
          </cell>
          <cell r="B2104">
            <v>20</v>
          </cell>
          <cell r="C2104">
            <v>44065</v>
          </cell>
          <cell r="D2104">
            <v>4</v>
          </cell>
          <cell r="E2104" t="str">
            <v>CFA0353082</v>
          </cell>
          <cell r="F2104" t="str">
            <v>ICDN</v>
          </cell>
          <cell r="G2104" t="str">
            <v>M1A/47/03/1</v>
          </cell>
          <cell r="H2104" t="str">
            <v>2020</v>
          </cell>
          <cell r="I2104" t="str">
            <v>ICD</v>
          </cell>
          <cell r="J2104">
            <v>225589</v>
          </cell>
          <cell r="K2104" t="str">
            <v>TILE AND CARPET CENTRE LIMITED</v>
          </cell>
          <cell r="L2104" t="str">
            <v>INDUS LOGISTICS LIMITED</v>
          </cell>
          <cell r="M2104">
            <v>44053.689618055556</v>
          </cell>
          <cell r="N2104">
            <v>44061.659328703703</v>
          </cell>
          <cell r="O2104" t="str">
            <v>FREIGHT PREPAID white cement white cement white cement white cement 5x20 CONTAINERS WITH  RAW MATERIAL - WHITE CEMENT AS PER PROFORMA INVOICE   NO 007336 2020 DATED JUNE 24 2020 IDF NUMBERS E2007356046 L C NUMBERS IMPLC18 1072 20 GOODS IN TRANSIT TO ICD EMBAKASI  NAIROBI ON CONSIGNEE   ACCOUNT AND RISK</v>
          </cell>
          <cell r="P2104" t="str">
            <v>C4</v>
          </cell>
          <cell r="Q2104" t="str">
            <v>KE</v>
          </cell>
          <cell r="R2104" t="str">
            <v>EG</v>
          </cell>
          <cell r="S2104" t="str">
            <v>2. 4 TO 9 DAYS</v>
          </cell>
          <cell r="T2104" t="str">
            <v>RELEASED BUT IN YARD</v>
          </cell>
        </row>
        <row r="2105">
          <cell r="A2105" t="str">
            <v>IPXU3835261</v>
          </cell>
          <cell r="B2105">
            <v>20</v>
          </cell>
          <cell r="C2105">
            <v>44065</v>
          </cell>
          <cell r="D2105">
            <v>4</v>
          </cell>
          <cell r="E2105" t="str">
            <v>MEDUAL571547</v>
          </cell>
          <cell r="F2105" t="str">
            <v>ICDN</v>
          </cell>
          <cell r="G2105" t="str">
            <v>SHED1</v>
          </cell>
          <cell r="H2105" t="str">
            <v>2020</v>
          </cell>
          <cell r="I2105" t="str">
            <v>ICD</v>
          </cell>
          <cell r="J2105">
            <v>229300</v>
          </cell>
          <cell r="K2105" t="str">
            <v>MOLDPLAST KENYA LIMITED</v>
          </cell>
          <cell r="L2105" t="str">
            <v>CULZENBERG FORWARDERS LIMITED</v>
          </cell>
          <cell r="M2105" t="str">
            <v>Pend</v>
          </cell>
          <cell r="N2105" t="str">
            <v>Pend</v>
          </cell>
          <cell r="O2105" t="str">
            <v>ASCOM 50 T - CALCIUM CARBO NATE ASCOM 20 T - CALCIUM  CARBONATE NET WEIGHT    54  000 KGS GROSS WEIGHT   54  120 KGS SHIPMENT IN  02 2 0 FEET CONTAINER NUMBER OF PACKAGES   2160  PACKAGES    H S  CODE   28365000 PFI NO   5594 DATE   30 06 20  20 PO NO  STL  PO 561 DATE   30 06 2020 IDF NO E2006  354063  EXPORT REF    6760 Invoice No  9599 21 DAYS   FREE TIME DEMURRAGE NW 270 00 KGS</v>
          </cell>
          <cell r="P2105" t="str">
            <v>C4</v>
          </cell>
          <cell r="Q2105" t="str">
            <v>KE</v>
          </cell>
          <cell r="R2105" t="str">
            <v>EG</v>
          </cell>
          <cell r="S2105" t="str">
            <v>2. 4 TO 9 DAYS</v>
          </cell>
          <cell r="T2105" t="str">
            <v>PENDING DPC</v>
          </cell>
        </row>
        <row r="2106">
          <cell r="A2106" t="str">
            <v>PCIU2992380</v>
          </cell>
          <cell r="B2106">
            <v>20</v>
          </cell>
          <cell r="C2106">
            <v>44065</v>
          </cell>
          <cell r="D2106">
            <v>4</v>
          </cell>
          <cell r="E2106" t="str">
            <v>EPIRSAESCD201049</v>
          </cell>
          <cell r="F2106" t="str">
            <v>ICDN</v>
          </cell>
          <cell r="G2106" t="str">
            <v>Pend</v>
          </cell>
          <cell r="H2106" t="str">
            <v>2020</v>
          </cell>
          <cell r="I2106" t="str">
            <v>ICD</v>
          </cell>
          <cell r="J2106">
            <v>227033</v>
          </cell>
          <cell r="K2106" t="str">
            <v>HENKEL KENYA LIMITED</v>
          </cell>
          <cell r="L2106" t="str">
            <v>FOX INTERNATIONAL LOGISTICS LIMITED</v>
          </cell>
          <cell r="M2106">
            <v>44061.599282407406</v>
          </cell>
          <cell r="N2106">
            <v>44067.467627314814</v>
          </cell>
          <cell r="O2106" t="str">
            <v>1 X STANDARD 20  CONTAINER SAID TO CONTAIN HM GLUE PRODUCT   711160025 TECHNOMELT 3183 240 X 25 KG BAG PRODUCT   711250025 TECHNOMELT SUPRA 100 PLUS-22 108 BAGS X 25 KG BAG INVOICE   2763 PO   2706 TOTAL NET WEIGHT   8700 000 KGS TOTAL GRO SS WEIGHT   9050 000 KGS TOTAL NO  OF PCS   348 PCS FREIGHT PREPAID 14 DAYS FREE TIME CONTAINER DETENTION AT POD HOUSE HOUSE PORT CLEARANCE KPA NOTICE</v>
          </cell>
          <cell r="P2106" t="str">
            <v>C4</v>
          </cell>
          <cell r="Q2106" t="str">
            <v>KE</v>
          </cell>
          <cell r="R2106" t="str">
            <v>SA</v>
          </cell>
          <cell r="S2106" t="str">
            <v>2. 4 TO 9 DAYS</v>
          </cell>
          <cell r="T2106" t="str">
            <v>RELEASED BUT IN YARD</v>
          </cell>
        </row>
        <row r="2107">
          <cell r="A2107" t="str">
            <v>TCKU2169979</v>
          </cell>
          <cell r="B2107">
            <v>20</v>
          </cell>
          <cell r="C2107">
            <v>44065</v>
          </cell>
          <cell r="D2107">
            <v>4</v>
          </cell>
          <cell r="E2107" t="str">
            <v>WECC2050MBA0505</v>
          </cell>
          <cell r="F2107" t="str">
            <v>ICDN</v>
          </cell>
          <cell r="G2107" t="str">
            <v>CFS1</v>
          </cell>
          <cell r="H2107" t="str">
            <v>2020</v>
          </cell>
          <cell r="I2107" t="str">
            <v>ICD</v>
          </cell>
          <cell r="J2107">
            <v>228051</v>
          </cell>
          <cell r="K2107" t="str">
            <v>NATIONWIDE ELECTRICAL INDUSTRIES LIMITED</v>
          </cell>
          <cell r="L2107" t="str">
            <v>PEDWIN LIMITED</v>
          </cell>
          <cell r="M2107">
            <v>44068.525277777779</v>
          </cell>
          <cell r="N2107">
            <v>44068.547939814816</v>
          </cell>
          <cell r="O2107" t="str">
            <v>4 X 20DV CONTAINERS SAID TO CONTAIN 9 BUNDLES PRIME GALVANIZED STEEL SHEETS- PRIME COLD ROLLED STEEL SHEETS 1 X 20 DV CONTAINER SAID TO CONTAIN 9 BUNDLES PRIME GALVANIZED STEEL SHEETS- PRIME COLD ROLLED STEEL SHEETS 1 X 20 DV CONTAINER SAID TO CONTAIN 9 BUNDLES PRIME GALVANIZED STEEL SHEETS- PRIME COLD ROLLED STEEL SHEETS 1 X 20 DV CONTAINER SAID TO CONTAIN 9 BUNDLES PRIME GALVANIZED STEEL SHEETS- PRIME COLD ROLLED STEEL SHEETS 4 X 20 DV CONTAINERS SAID TO CONTAIN 36 BUNDLES PRIME GALVANIZED STEEL SHEETS- PRIME COLD ROLLED STEEL SHEETS HS CODE 720927-721049 CARGO IN TRANSIT TO ICD EMBAKASI - NAIROBI ON RECEIVER S ACCOUNT   RISK 21 DAYS FREE OF DEMURRAGE FREIGHT PREPAID UP TO MOMBASA ONLY LI LO</v>
          </cell>
          <cell r="P2107" t="str">
            <v>C4</v>
          </cell>
          <cell r="Q2107" t="str">
            <v>KE</v>
          </cell>
          <cell r="R2107" t="str">
            <v>EG</v>
          </cell>
          <cell r="S2107" t="str">
            <v>2. 4 TO 9 DAYS</v>
          </cell>
          <cell r="T2107" t="str">
            <v>RELEASED BUT IN YARD</v>
          </cell>
        </row>
        <row r="2108">
          <cell r="A2108" t="str">
            <v>TGHU3970130</v>
          </cell>
          <cell r="B2108">
            <v>20</v>
          </cell>
          <cell r="C2108">
            <v>44065</v>
          </cell>
          <cell r="D2108">
            <v>4</v>
          </cell>
          <cell r="E2108" t="str">
            <v>MEDUT2600236</v>
          </cell>
          <cell r="F2108" t="str">
            <v>ICDN</v>
          </cell>
          <cell r="G2108" t="str">
            <v>M1A/47/03/1</v>
          </cell>
          <cell r="H2108" t="str">
            <v>2020</v>
          </cell>
          <cell r="I2108" t="str">
            <v>ICD</v>
          </cell>
          <cell r="J2108">
            <v>228220</v>
          </cell>
          <cell r="K2108" t="str">
            <v>HAUT INTERNATIONAL KENYA CO. LIMITED</v>
          </cell>
          <cell r="L2108" t="str">
            <v>STELLAR LOGISTICS LIMITED</v>
          </cell>
          <cell r="M2108">
            <v>44062.575243055559</v>
          </cell>
          <cell r="N2108">
            <v>44068.756041666667</v>
          </cell>
          <cell r="O2108" t="str">
            <v>ALUMINIUM GALVANIZED STEEL COIL</v>
          </cell>
          <cell r="P2108" t="str">
            <v>C4</v>
          </cell>
          <cell r="Q2108" t="str">
            <v>KE</v>
          </cell>
          <cell r="R2108" t="str">
            <v>CN</v>
          </cell>
          <cell r="S2108" t="str">
            <v>2. 4 TO 9 DAYS</v>
          </cell>
          <cell r="T2108" t="str">
            <v>RELEASED BUT IN YARD</v>
          </cell>
        </row>
        <row r="2109">
          <cell r="A2109" t="str">
            <v>DFSU1479519</v>
          </cell>
          <cell r="B2109">
            <v>20</v>
          </cell>
          <cell r="C2109">
            <v>44065</v>
          </cell>
          <cell r="D2109">
            <v>4</v>
          </cell>
          <cell r="E2109" t="str">
            <v>WECC2095MBA1028</v>
          </cell>
          <cell r="F2109" t="str">
            <v>ICDN</v>
          </cell>
          <cell r="G2109" t="str">
            <v>CFS1</v>
          </cell>
          <cell r="H2109" t="str">
            <v>2020</v>
          </cell>
          <cell r="I2109" t="str">
            <v>ICD</v>
          </cell>
          <cell r="J2109">
            <v>229818</v>
          </cell>
          <cell r="K2109" t="str">
            <v>DEL MONTE KENYA LTD</v>
          </cell>
          <cell r="L2109" t="str">
            <v>ACCELER GLOBAL LOGISTICS LIMITED</v>
          </cell>
          <cell r="M2109" t="str">
            <v>Pend</v>
          </cell>
          <cell r="N2109" t="str">
            <v>Pend</v>
          </cell>
          <cell r="O2109" t="str">
            <v>8X20DV CONTAINERS Electrolytic tinplate DR  sheets Electrolytic tinplate DR  sheets Electrolytic tinplate DR  sheets 8 packages on skids in envelopes 19 848 0 kgs gross Electrolytic tinplate  sheets 1 package on skid in envelope 1 381 0 kgs gross Electrolytic tinplate DR  sheets 1 package on skid in envelope 1 723 0 kgs gross Electrolytic tinplate DR  sheets 9 packages on skids in envelopes 20 260 0 kgs gross Electrolytic tinplate DR  sheets 1 package on skid in envelope 1 822 0 kgs gross Electrolytic tinplate DR  sheets 8 packages on skids in envelopes 19 848 0 kgs gross Electrolytic tinplate DR  sheets 1 package on skid in envelope 1 641 0 kgs gross Electrolytic tinplate DR  sheets 1 package on skid in envelope 1 059 0 kgs gross Electrolytic tinplate DR  sheets 6 packages on skids in envelopes 14 607 0 kgs gross Electrolytic tinplate DR  sheets 4 packages on skids in envelopes 7 541 0 kgs gross Electrolytic tinplate DR  sheets Electrolytic tinplate  sheets 7 packages on skids in envlopes 16 205 0 kgs gross Electrolytic tinplate DR  sheets 2 packages on skids in envelopes 4 968 0 kgs gross  TOTAL  76 PACKAGES ON SKIDS IN ENVELOPES 176 581 0 KG</v>
          </cell>
          <cell r="P2109" t="str">
            <v>C4</v>
          </cell>
          <cell r="Q2109" t="str">
            <v>KE</v>
          </cell>
          <cell r="R2109" t="str">
            <v>BE</v>
          </cell>
          <cell r="S2109" t="str">
            <v>2. 4 TO 9 DAYS</v>
          </cell>
          <cell r="T2109" t="str">
            <v>PENDING DPC</v>
          </cell>
        </row>
        <row r="2110">
          <cell r="A2110" t="str">
            <v>TCLU3947491</v>
          </cell>
          <cell r="B2110">
            <v>20</v>
          </cell>
          <cell r="C2110">
            <v>44065</v>
          </cell>
          <cell r="D2110">
            <v>4</v>
          </cell>
          <cell r="E2110" t="str">
            <v>CLC0110767</v>
          </cell>
          <cell r="F2110" t="str">
            <v>ICDN</v>
          </cell>
          <cell r="G2110" t="str">
            <v>M1A/53/01/1</v>
          </cell>
          <cell r="H2110" t="str">
            <v>2020</v>
          </cell>
          <cell r="I2110" t="str">
            <v>ICD</v>
          </cell>
          <cell r="J2110">
            <v>224732</v>
          </cell>
          <cell r="K2110" t="str">
            <v>EMMA NJERI WARUGURU</v>
          </cell>
          <cell r="L2110" t="str">
            <v>PRIORITY LOGISTICS LIMITED</v>
          </cell>
          <cell r="M2110" t="str">
            <v>Pend</v>
          </cell>
          <cell r="N2110" t="str">
            <v>Pend</v>
          </cell>
          <cell r="O2110" t="str">
            <v>USED HOUSEHOLD GOODS   PERSONAL EFFECTS HS CODE   63090090 FREIGHT PREPAID   TAX ID A002432365Z</v>
          </cell>
          <cell r="P2110" t="str">
            <v>C4</v>
          </cell>
          <cell r="Q2110" t="str">
            <v>KE</v>
          </cell>
          <cell r="R2110" t="str">
            <v>OM</v>
          </cell>
          <cell r="S2110" t="str">
            <v>2. 4 TO 9 DAYS</v>
          </cell>
          <cell r="T2110" t="str">
            <v>PENDING DPC</v>
          </cell>
        </row>
        <row r="2111">
          <cell r="A2111" t="str">
            <v>TGBU5744171</v>
          </cell>
          <cell r="B2111">
            <v>40</v>
          </cell>
          <cell r="C2111">
            <v>44065</v>
          </cell>
          <cell r="D2111">
            <v>4</v>
          </cell>
          <cell r="E2111" t="str">
            <v>HLUSPIL200603875</v>
          </cell>
          <cell r="F2111" t="str">
            <v>ICDN</v>
          </cell>
          <cell r="G2111" t="str">
            <v>TEMP</v>
          </cell>
          <cell r="H2111" t="str">
            <v>2020</v>
          </cell>
          <cell r="I2111" t="str">
            <v>ICD</v>
          </cell>
          <cell r="J2111">
            <v>227441</v>
          </cell>
          <cell r="K2111" t="str">
            <v>AMERICAN EMBASSY</v>
          </cell>
          <cell r="L2111" t="str">
            <v>EAST AFRICA CARGO LOGISTICS LIMITED</v>
          </cell>
          <cell r="M2111" t="str">
            <v>Pend</v>
          </cell>
          <cell r="N2111" t="str">
            <v>Pend</v>
          </cell>
          <cell r="O2111" t="str">
            <v>DIPLOMATIC CARGO-CONSTRUCTION MATERIAL  HS CODE  69 02 10</v>
          </cell>
          <cell r="P2111" t="str">
            <v>C4</v>
          </cell>
          <cell r="Q2111" t="str">
            <v>KE</v>
          </cell>
          <cell r="R2111" t="str">
            <v>US</v>
          </cell>
          <cell r="S2111" t="str">
            <v>2. 4 TO 9 DAYS</v>
          </cell>
          <cell r="T2111" t="str">
            <v>PENDING DPC</v>
          </cell>
        </row>
        <row r="2112">
          <cell r="A2112" t="str">
            <v>HAMU1043439</v>
          </cell>
          <cell r="B2112">
            <v>40</v>
          </cell>
          <cell r="C2112">
            <v>44065</v>
          </cell>
          <cell r="D2112">
            <v>4</v>
          </cell>
          <cell r="E2112" t="str">
            <v>HLCUKW3200800640</v>
          </cell>
          <cell r="F2112" t="str">
            <v>ICDN</v>
          </cell>
          <cell r="G2112" t="str">
            <v>A1C/70/06/3</v>
          </cell>
          <cell r="H2112">
            <v>0</v>
          </cell>
          <cell r="I2112">
            <v>0</v>
          </cell>
          <cell r="J2112">
            <v>0</v>
          </cell>
          <cell r="K2112" t="str">
            <v>Pend</v>
          </cell>
          <cell r="L2112" t="str">
            <v>Pend</v>
          </cell>
          <cell r="M2112" t="str">
            <v>Pend</v>
          </cell>
          <cell r="N2112" t="str">
            <v>Pend</v>
          </cell>
          <cell r="O2112" t="str">
            <v>USED HOUSEHOLD GOODS AND PERSONAL EFFECTS  POC  ESTHER MORAA EMAIL OPERATIONS-KE MEBS-GLOBAL COM  HS CODE  98 04 00</v>
          </cell>
          <cell r="P2112" t="str">
            <v>Pend</v>
          </cell>
          <cell r="Q2112" t="str">
            <v>KE</v>
          </cell>
          <cell r="R2112" t="str">
            <v>KW</v>
          </cell>
          <cell r="S2112" t="str">
            <v>2. 4 TO 9 DAYS</v>
          </cell>
          <cell r="T2112" t="str">
            <v>PENDING DECLARATION</v>
          </cell>
        </row>
        <row r="2113">
          <cell r="A2113" t="str">
            <v>MSCU5167023</v>
          </cell>
          <cell r="B2113">
            <v>40</v>
          </cell>
          <cell r="C2113">
            <v>44065</v>
          </cell>
          <cell r="D2113">
            <v>4</v>
          </cell>
          <cell r="E2113" t="str">
            <v>MEDUAL564666</v>
          </cell>
          <cell r="F2113" t="str">
            <v>ICDN</v>
          </cell>
          <cell r="G2113" t="str">
            <v>A1C/70/05/3</v>
          </cell>
          <cell r="H2113" t="str">
            <v>2020</v>
          </cell>
          <cell r="I2113" t="str">
            <v>ICD</v>
          </cell>
          <cell r="J2113">
            <v>228460</v>
          </cell>
          <cell r="K2113" t="str">
            <v>VICTORY FARMS LIMITED</v>
          </cell>
          <cell r="L2113" t="str">
            <v>BOLLORE TRANSPORT AND LOGISTICS KENYA LI</v>
          </cell>
          <cell r="M2113" t="str">
            <v>Pend</v>
          </cell>
          <cell r="N2113" t="str">
            <v>Pend</v>
          </cell>
          <cell r="O2113" t="str">
            <v>FISH FEED TOTAL NO  OF BAG S 4080 TOTAL N W   102000  KGS TOTAL G W   102612 KGS H S CODE   230990 21 DAYS  FREE TIME AT DESTINATION   870 BAGS OF OPTILINE 4 5MM 150 BAGS OF OPTILINE 3MM</v>
          </cell>
          <cell r="P2113" t="str">
            <v>C4</v>
          </cell>
          <cell r="Q2113" t="str">
            <v>KE</v>
          </cell>
          <cell r="R2113" t="str">
            <v>EG</v>
          </cell>
          <cell r="S2113" t="str">
            <v>2. 4 TO 9 DAYS</v>
          </cell>
          <cell r="T2113" t="str">
            <v>PENDING DPC</v>
          </cell>
        </row>
        <row r="2114">
          <cell r="A2114" t="str">
            <v>MEDU7888982</v>
          </cell>
          <cell r="B2114">
            <v>40</v>
          </cell>
          <cell r="C2114">
            <v>44065</v>
          </cell>
          <cell r="D2114">
            <v>4</v>
          </cell>
          <cell r="E2114" t="str">
            <v>MEDUAL569756</v>
          </cell>
          <cell r="F2114" t="str">
            <v>ICDN</v>
          </cell>
          <cell r="G2114" t="str">
            <v>A1D/72/06/2</v>
          </cell>
          <cell r="H2114" t="str">
            <v>2020</v>
          </cell>
          <cell r="I2114" t="str">
            <v>ICD</v>
          </cell>
          <cell r="J2114">
            <v>228565</v>
          </cell>
          <cell r="K2114" t="str">
            <v>VICTORY FARMS LIMITED</v>
          </cell>
          <cell r="L2114" t="str">
            <v>BOLLORE TRANSPORT AND LOGISTICS KENYA LI</v>
          </cell>
          <cell r="M2114" t="str">
            <v>Pend</v>
          </cell>
          <cell r="N2114" t="str">
            <v>Pend</v>
          </cell>
          <cell r="O2114" t="str">
            <v>FISH FEED TOTAL NO  OF BAG S 3060 TOTAL N W   76500 K GS TOTAL G W   76960 KGS H  S CODE   230990 21 DAYS F REE TIME AT DESTINATION 87 0 BAGS OF OPTILINE 4 5MM 1 50 BAGS OF OPTILINE 3MM NW 25500 KGS</v>
          </cell>
          <cell r="P2114" t="str">
            <v>C4</v>
          </cell>
          <cell r="Q2114" t="str">
            <v>KE</v>
          </cell>
          <cell r="R2114" t="str">
            <v>EG</v>
          </cell>
          <cell r="S2114" t="str">
            <v>2. 4 TO 9 DAYS</v>
          </cell>
          <cell r="T2114" t="str">
            <v>PENDING DPC</v>
          </cell>
        </row>
        <row r="2115">
          <cell r="A2115" t="str">
            <v>TRHU2673993</v>
          </cell>
          <cell r="B2115">
            <v>20</v>
          </cell>
          <cell r="C2115">
            <v>44065</v>
          </cell>
          <cell r="D2115">
            <v>4</v>
          </cell>
          <cell r="E2115" t="str">
            <v>SEL0973851</v>
          </cell>
          <cell r="F2115" t="str">
            <v>ICDN</v>
          </cell>
          <cell r="G2115" t="str">
            <v>FIRE</v>
          </cell>
          <cell r="H2115" t="str">
            <v>2020</v>
          </cell>
          <cell r="I2115" t="str">
            <v>ICD</v>
          </cell>
          <cell r="J2115">
            <v>227712</v>
          </cell>
          <cell r="K2115" t="str">
            <v>MARUBENI CORPORATION</v>
          </cell>
          <cell r="L2115" t="str">
            <v>BOLLORE TRANSPORT AND LOGISTICS KENYA LI</v>
          </cell>
          <cell r="M2115">
            <v>44061.580277777779</v>
          </cell>
          <cell r="N2115" t="str">
            <v>Pend</v>
          </cell>
          <cell r="O2115" t="str">
            <v>METALLIC FLEXIBLE EXPANSION JOINT  SPARE PARTS  STEAM TRAP  SPARE PARTS   COMPONENT PART OF GOODS WITH STANDARD ACCESSORIES OF GOODS WHICH ARE NECESSARY FOR OLKARIA I ADDITIONAL UNIT 6 POWER DEVELOPMENT PROJECT SHIPMENT NO   FE65 INVOICE NO   9PHX0387   MR  TARO SETO  GENERAL MANAGER MAIL  SETO-T-MARUBENI COM TEL  +254- 0 20-2719055 2719023  FAX  +254- 0 -20-2719102 MOBILE  +254- 0 701707275 PIN NO P000593625T    ATTN  DENNIS NJOROGE TEL   +254  0  20 642 2338 EMAIL   DENIS NJOROGE-BOLLORE COM PIN NO  P000600883U FREIGHT PREPAID</v>
          </cell>
          <cell r="P2115" t="str">
            <v>C4</v>
          </cell>
          <cell r="Q2115" t="str">
            <v>KE</v>
          </cell>
          <cell r="R2115" t="str">
            <v>KR</v>
          </cell>
          <cell r="S2115" t="str">
            <v>2. 4 TO 9 DAYS</v>
          </cell>
          <cell r="T2115" t="str">
            <v>RELEASE PROCESS</v>
          </cell>
        </row>
        <row r="2116">
          <cell r="A2116" t="str">
            <v>APZU4726599</v>
          </cell>
          <cell r="B2116">
            <v>40</v>
          </cell>
          <cell r="C2116">
            <v>44065</v>
          </cell>
          <cell r="D2116">
            <v>4</v>
          </cell>
          <cell r="E2116" t="str">
            <v>DJA0535611</v>
          </cell>
          <cell r="F2116" t="str">
            <v>ICDN</v>
          </cell>
          <cell r="G2116" t="str">
            <v>A1D/40/05/3</v>
          </cell>
          <cell r="H2116" t="str">
            <v>2020</v>
          </cell>
          <cell r="I2116" t="str">
            <v>ICD</v>
          </cell>
          <cell r="J2116">
            <v>230021</v>
          </cell>
          <cell r="K2116" t="str">
            <v>PARA PRINT LIMITED</v>
          </cell>
          <cell r="L2116" t="str">
            <v>CORNERSTONE LIMITED</v>
          </cell>
          <cell r="M2116" t="str">
            <v>Pend</v>
          </cell>
          <cell r="N2116" t="str">
            <v>Pend</v>
          </cell>
          <cell r="O2116" t="str">
            <v>DOK 440733 20200718 IDJKT 040300 PEB TT funds USD16 256 received   usd5844  312 PALLET COATED DUPLEX GREY BACK IDF NO  E2006346059 HS CODE  48109200 FREIGHT PREPAID BY VITAL SOLUTIONS AT SINGAPORE   GONDANGDIA MENTENG JAKARTA PUSAT DKI JAKARTA 10350 INDONESIA NPWP  01 000 566 8-092 000 ON BEHALF OF VITAL SOLUTIONS PTE LTD   77 ROBINSON ROAD  21-01 ROBINSON 77  SINGAPORE- 068896 G W   150 765336 MT N W   142 230240 MT</v>
          </cell>
          <cell r="P2116" t="str">
            <v>C4</v>
          </cell>
          <cell r="Q2116" t="str">
            <v>KE</v>
          </cell>
          <cell r="R2116" t="str">
            <v>ID</v>
          </cell>
          <cell r="S2116" t="str">
            <v>2. 4 TO 9 DAYS</v>
          </cell>
          <cell r="T2116" t="str">
            <v>PENDING DPC</v>
          </cell>
        </row>
        <row r="2117">
          <cell r="A2117" t="str">
            <v>SEGU5270435</v>
          </cell>
          <cell r="B2117">
            <v>40</v>
          </cell>
          <cell r="C2117">
            <v>44065</v>
          </cell>
          <cell r="D2117">
            <v>4</v>
          </cell>
          <cell r="E2117" t="str">
            <v>WECC2001EMB1120</v>
          </cell>
          <cell r="F2117" t="str">
            <v>ICDN</v>
          </cell>
          <cell r="G2117" t="str">
            <v>A1C/70/06/2</v>
          </cell>
          <cell r="H2117" t="str">
            <v>2020</v>
          </cell>
          <cell r="I2117" t="str">
            <v>ICD</v>
          </cell>
          <cell r="J2117">
            <v>229697</v>
          </cell>
          <cell r="K2117" t="str">
            <v>FLORENSIS KENYA LIMITED</v>
          </cell>
          <cell r="L2117" t="str">
            <v>ALEXANDRIA FREIGHT FORWARDERS LIMITED</v>
          </cell>
          <cell r="M2117">
            <v>44068.446469907409</v>
          </cell>
          <cell r="N2117" t="str">
            <v>Pend</v>
          </cell>
          <cell r="O2117" t="str">
            <v>1x40HC CONTAINER HORTICULTURAL EQUIPMENT</v>
          </cell>
          <cell r="P2117" t="str">
            <v>C4</v>
          </cell>
          <cell r="Q2117" t="str">
            <v>KE</v>
          </cell>
          <cell r="R2117" t="str">
            <v>BE</v>
          </cell>
          <cell r="S2117" t="str">
            <v>2. 4 TO 9 DAYS</v>
          </cell>
          <cell r="T2117" t="str">
            <v>RELEASE PROCESS</v>
          </cell>
        </row>
        <row r="2118">
          <cell r="A2118" t="str">
            <v>MSDU7595786</v>
          </cell>
          <cell r="B2118">
            <v>40</v>
          </cell>
          <cell r="C2118">
            <v>44065</v>
          </cell>
          <cell r="D2118">
            <v>4</v>
          </cell>
          <cell r="E2118" t="str">
            <v>MEDUAL567628</v>
          </cell>
          <cell r="F2118" t="str">
            <v>ICDN</v>
          </cell>
          <cell r="G2118" t="str">
            <v>A1C/74/06/3</v>
          </cell>
          <cell r="H2118" t="str">
            <v>2020</v>
          </cell>
          <cell r="I2118" t="str">
            <v>ICD</v>
          </cell>
          <cell r="J2118">
            <v>228409</v>
          </cell>
          <cell r="K2118" t="str">
            <v>HYPERMART LIMITED</v>
          </cell>
          <cell r="L2118" t="str">
            <v>PRINCIPAL FORWARDERS LIMITED</v>
          </cell>
          <cell r="M2118">
            <v>44068.675787037035</v>
          </cell>
          <cell r="N2118" t="str">
            <v>Pend</v>
          </cell>
          <cell r="O2118" t="str">
            <v>229 packages  227 Gas cook ers + 2 ctn spare parts    N w   8409KGS  G w   9100K GS   LC   001IMUL20035083  dated 25 03 2020  PRIME BA NK LIMITED P O BOX 43825-0 0100 NAIROBI  KENYA  IDF n o   E2003309401 H S Code   73-21-11 21 days free tim  e  of demurrage</v>
          </cell>
          <cell r="P2118" t="str">
            <v>C4</v>
          </cell>
          <cell r="Q2118" t="str">
            <v>KE</v>
          </cell>
          <cell r="R2118" t="str">
            <v>EG</v>
          </cell>
          <cell r="S2118" t="str">
            <v>2. 4 TO 9 DAYS</v>
          </cell>
          <cell r="T2118" t="str">
            <v>RELEASE PROCESS</v>
          </cell>
        </row>
        <row r="2119">
          <cell r="A2119" t="str">
            <v>APHU7229269</v>
          </cell>
          <cell r="B2119">
            <v>40</v>
          </cell>
          <cell r="C2119">
            <v>44065</v>
          </cell>
          <cell r="D2119">
            <v>4</v>
          </cell>
          <cell r="E2119" t="str">
            <v>SHZ2917306</v>
          </cell>
          <cell r="F2119" t="str">
            <v>ICDN</v>
          </cell>
          <cell r="G2119" t="str">
            <v>M2A/34/02/1</v>
          </cell>
          <cell r="H2119" t="str">
            <v>2020</v>
          </cell>
          <cell r="I2119" t="str">
            <v>ICD</v>
          </cell>
          <cell r="J2119">
            <v>226905</v>
          </cell>
          <cell r="K2119" t="str">
            <v>GREENLIGHT PLANET KENYA LIMITED</v>
          </cell>
          <cell r="L2119" t="str">
            <v>SIGINON GROUP LIMITED</v>
          </cell>
          <cell r="M2119">
            <v>44060.672280092593</v>
          </cell>
          <cell r="N2119" t="str">
            <v>Pend</v>
          </cell>
          <cell r="O2119" t="str">
            <v>SOLAR PANEL SOLAR LAMPS Solar Radio + Speakers USB CABLE SET Portable Radio HS CODE 940550  greenlightplanet com Mobile Number  +254 737 493 890 ATTN  Edwin Gichia FREIGHT PREPAID</v>
          </cell>
          <cell r="P2119" t="str">
            <v>C4</v>
          </cell>
          <cell r="Q2119" t="str">
            <v>KE</v>
          </cell>
          <cell r="R2119" t="str">
            <v>CN</v>
          </cell>
          <cell r="S2119" t="str">
            <v>2. 4 TO 9 DAYS</v>
          </cell>
          <cell r="T2119" t="str">
            <v>RELEASE PROCESS</v>
          </cell>
        </row>
        <row r="2120">
          <cell r="A2120" t="str">
            <v>EGSU9180738</v>
          </cell>
          <cell r="B2120">
            <v>40</v>
          </cell>
          <cell r="C2120">
            <v>44065</v>
          </cell>
          <cell r="D2120">
            <v>4</v>
          </cell>
          <cell r="E2120" t="str">
            <v>143078333342</v>
          </cell>
          <cell r="F2120" t="str">
            <v>ICDN</v>
          </cell>
          <cell r="G2120" t="str">
            <v>SHED1</v>
          </cell>
          <cell r="H2120" t="str">
            <v>2020</v>
          </cell>
          <cell r="I2120" t="str">
            <v>ICD</v>
          </cell>
          <cell r="J2120">
            <v>229253</v>
          </cell>
          <cell r="K2120" t="str">
            <v>CHOICE INTERNATIONAL FORWARDING KENYA CO</v>
          </cell>
          <cell r="L2120" t="str">
            <v>GREENTOP LOGISTICS LIMITED</v>
          </cell>
          <cell r="M2120">
            <v>44067.677268518521</v>
          </cell>
          <cell r="N2120">
            <v>44069.419710648152</v>
          </cell>
          <cell r="O2120" t="str">
            <v>SOCKSBED CLOTHESYOGA MATPEDALFABRICCUP BAKING MACHINETABLETSKETTLEALBU MSN M SOCKS BED CLOTHES YOGA MAT PEDAL FABRIC CUP BAKING MACHINE TABLETS KETTLE ALBUMS MEDAL CUPS PHOTO FRAME KEY CHAIN BEADS RUBBER BAND COMB SHOWER GLOVES EARRING HIRE RING CAPS SHOES AIR FILTER CALCULATOR FRUIT KNIFE PLIERS HAMMER FAKE NAIL BLANKET SACK FORKS EDGE BAND CIGARETTE PAPER RAG BABY TOY GUITAR TOY CAR IRRIGATIONNOZZLE MICRO SPRAY TAPE SEEDLING TRAY HOLDER STRAINER JOINTS VR GLASSES   EMAIL    CHOICEINTERNATIONAL2018 GMAIL COM</v>
          </cell>
          <cell r="P2120" t="str">
            <v>C4</v>
          </cell>
          <cell r="Q2120" t="str">
            <v>KE</v>
          </cell>
          <cell r="R2120" t="str">
            <v>CN</v>
          </cell>
          <cell r="S2120" t="str">
            <v>2. 4 TO 9 DAYS</v>
          </cell>
          <cell r="T2120" t="str">
            <v>RELEASED BUT IN YARD</v>
          </cell>
        </row>
        <row r="2121">
          <cell r="A2121" t="str">
            <v>MEDU8414020</v>
          </cell>
          <cell r="B2121">
            <v>40</v>
          </cell>
          <cell r="C2121">
            <v>44065</v>
          </cell>
          <cell r="D2121">
            <v>4</v>
          </cell>
          <cell r="E2121" t="str">
            <v>MEDUAL564666</v>
          </cell>
          <cell r="F2121" t="str">
            <v>ICDN</v>
          </cell>
          <cell r="G2121" t="str">
            <v>A1C/74/04/3</v>
          </cell>
          <cell r="H2121" t="str">
            <v>2020</v>
          </cell>
          <cell r="I2121" t="str">
            <v>ICD</v>
          </cell>
          <cell r="J2121">
            <v>228460</v>
          </cell>
          <cell r="K2121" t="str">
            <v>VICTORY FARMS LIMITED</v>
          </cell>
          <cell r="L2121" t="str">
            <v>BOLLORE TRANSPORT AND LOGISTICS KENYA LI</v>
          </cell>
          <cell r="M2121" t="str">
            <v>Pend</v>
          </cell>
          <cell r="N2121" t="str">
            <v>Pend</v>
          </cell>
          <cell r="O2121" t="str">
            <v>FISH FEED TOTAL NO  OF BAG S 4080 TOTAL N W   102000  KGS TOTAL G W   102612 KGS H S CODE   230990 21 DAYS  FREE TIME AT DESTINATION   870 BAGS OF OPTILINE 4 5MM 150 BAGS OF OPTILINE 3MM</v>
          </cell>
          <cell r="P2121" t="str">
            <v>C4</v>
          </cell>
          <cell r="Q2121" t="str">
            <v>KE</v>
          </cell>
          <cell r="R2121" t="str">
            <v>EG</v>
          </cell>
          <cell r="S2121" t="str">
            <v>2. 4 TO 9 DAYS</v>
          </cell>
          <cell r="T2121" t="str">
            <v>PENDING DPC</v>
          </cell>
        </row>
        <row r="2122">
          <cell r="A2122" t="str">
            <v>ECMU4689997</v>
          </cell>
          <cell r="B2122">
            <v>40</v>
          </cell>
          <cell r="C2122">
            <v>44065</v>
          </cell>
          <cell r="D2122">
            <v>4</v>
          </cell>
          <cell r="E2122" t="str">
            <v>THD0568049</v>
          </cell>
          <cell r="F2122" t="str">
            <v>ICDN</v>
          </cell>
          <cell r="G2122" t="str">
            <v>M2A/64/02/2</v>
          </cell>
          <cell r="H2122" t="str">
            <v>2020</v>
          </cell>
          <cell r="I2122" t="str">
            <v>ICD</v>
          </cell>
          <cell r="J2122">
            <v>226987</v>
          </cell>
          <cell r="K2122" t="str">
            <v>TOTAL K LTD</v>
          </cell>
          <cell r="L2122" t="str">
            <v>KENFREIGHT EA LTD</v>
          </cell>
          <cell r="M2122">
            <v>44060.689363425925</v>
          </cell>
          <cell r="N2122">
            <v>44068.649965277778</v>
          </cell>
          <cell r="O2122" t="str">
            <v>30 000 PCS  LOW PRESSURE COMPACT REGULATOR MODEL  R450L N W   10 680 00 KGS  ACTUAL SHIPPER SCG  THAILAND  CO   LTD  IMPORT LICENSE NUMBER  20MBAIM000181897 FREIGHT PREPAID</v>
          </cell>
          <cell r="P2122" t="str">
            <v>C4</v>
          </cell>
          <cell r="Q2122" t="str">
            <v>KE</v>
          </cell>
          <cell r="R2122" t="str">
            <v>TH</v>
          </cell>
          <cell r="S2122" t="str">
            <v>2. 4 TO 9 DAYS</v>
          </cell>
          <cell r="T2122" t="str">
            <v>RELEASED BUT IN YARD</v>
          </cell>
        </row>
        <row r="2123">
          <cell r="A2123" t="str">
            <v>TCNU1676720</v>
          </cell>
          <cell r="B2123">
            <v>40</v>
          </cell>
          <cell r="C2123">
            <v>44065</v>
          </cell>
          <cell r="D2123">
            <v>4</v>
          </cell>
          <cell r="E2123" t="str">
            <v>300000028851</v>
          </cell>
          <cell r="F2123" t="str">
            <v>ICDN</v>
          </cell>
          <cell r="G2123" t="str">
            <v>M2A/64/02/2</v>
          </cell>
          <cell r="H2123">
            <v>0</v>
          </cell>
          <cell r="I2123">
            <v>0</v>
          </cell>
          <cell r="J2123">
            <v>0</v>
          </cell>
          <cell r="K2123" t="str">
            <v>Pend</v>
          </cell>
          <cell r="L2123" t="str">
            <v>Pend</v>
          </cell>
          <cell r="M2123" t="str">
            <v>Pend</v>
          </cell>
          <cell r="N2123" t="str">
            <v>Pend</v>
          </cell>
          <cell r="O2123" t="str">
            <v>288 DRUMSRESIDUAL FUEL OILMADE IN UAETOTAL NET WEIGHT   49780 00 KGSTO TAL GROSS WEIGHT   53540 00 KGSHS CODE   27101949  IEC NO  AARFV0896NE MAIL  ANKIT VISPAN GMAIL COMN M 288 DRUMS RESIDUAL FUEL OIL MADE IN UAE TOTAL NET WEIGHT   49780 00 KGS TOTAL GROSS WEIGHT   53540 00 KGS HS CODE   27101949   IEC NO  AARFV0896N EMAIL  ANKIT VISPAN GMAIL COM</v>
          </cell>
          <cell r="P2123" t="str">
            <v>Pend</v>
          </cell>
          <cell r="Q2123" t="str">
            <v>UG</v>
          </cell>
          <cell r="R2123" t="str">
            <v>AE</v>
          </cell>
          <cell r="S2123" t="str">
            <v>2. 4 TO 9 DAYS</v>
          </cell>
          <cell r="T2123" t="str">
            <v>PENDING DECLARATION</v>
          </cell>
        </row>
        <row r="2124">
          <cell r="A2124" t="str">
            <v>MEDU1161595</v>
          </cell>
          <cell r="B2124">
            <v>20</v>
          </cell>
          <cell r="C2124">
            <v>44065</v>
          </cell>
          <cell r="D2124">
            <v>4</v>
          </cell>
          <cell r="E2124" t="str">
            <v>MEDUKR193757</v>
          </cell>
          <cell r="F2124" t="str">
            <v>ICDN</v>
          </cell>
          <cell r="G2124" t="str">
            <v>A2B/11/05/1</v>
          </cell>
          <cell r="H2124" t="str">
            <v>2020</v>
          </cell>
          <cell r="I2124" t="str">
            <v>ICD</v>
          </cell>
          <cell r="J2124">
            <v>228579</v>
          </cell>
          <cell r="K2124" t="str">
            <v>BATA SHOE CO LTD</v>
          </cell>
          <cell r="L2124" t="str">
            <v>BATA SHOE COMPANY (KENYA) LIMITED</v>
          </cell>
          <cell r="M2124">
            <v>44067.74050925926</v>
          </cell>
          <cell r="N2124" t="str">
            <v>Pend</v>
          </cell>
          <cell r="O2124" t="str">
            <v>OF                         DI-OCTYL PHTHALATE  DOP  OF                         DI-OCTYL PHTHALATE  DOP    240MT 240 000KGS           OF                         DI-OCTYL PHTHALATE  DOP    AS PER PROFORMA INVOICE    NUMBER                     YCPNRB-200522-D2 DATED MAY 22 2020                    CFR MOMBASA  KENYA          INCOTERMS 2020              IDF NO  20MBAIM000199120   LC NO  TF2017617984        HS CODE   291732 00 00     THE EXACT WEIGHT OF      CARGO SHIPPED              240 000KGS NET WEIGHT  AND 241 800KGS GROSS WEIGHT      FREIGHT PREPAID OF                         DI-OCTYL PHTHALATE  DOP  OF                         DI-OCTYL PHTHALATE  DOP  OF                         DI-OCTYL PHTHALATE  DOP</v>
          </cell>
          <cell r="P2124" t="str">
            <v>C4</v>
          </cell>
          <cell r="Q2124" t="str">
            <v>KE</v>
          </cell>
          <cell r="R2124" t="str">
            <v>KR</v>
          </cell>
          <cell r="S2124" t="str">
            <v>2. 4 TO 9 DAYS</v>
          </cell>
          <cell r="T2124" t="str">
            <v>RELEASE PROCESS</v>
          </cell>
        </row>
        <row r="2125">
          <cell r="A2125" t="str">
            <v>CXDU1607155</v>
          </cell>
          <cell r="B2125">
            <v>20</v>
          </cell>
          <cell r="C2125">
            <v>44065</v>
          </cell>
          <cell r="D2125">
            <v>4</v>
          </cell>
          <cell r="E2125" t="str">
            <v>TSHY081505</v>
          </cell>
          <cell r="F2125" t="str">
            <v>ICDN</v>
          </cell>
          <cell r="G2125" t="str">
            <v>A2B/11/03/1</v>
          </cell>
          <cell r="H2125">
            <v>0</v>
          </cell>
          <cell r="I2125">
            <v>0</v>
          </cell>
          <cell r="J2125">
            <v>0</v>
          </cell>
          <cell r="K2125" t="str">
            <v>Pend</v>
          </cell>
          <cell r="L2125" t="str">
            <v>Pend</v>
          </cell>
          <cell r="M2125" t="str">
            <v>Pend</v>
          </cell>
          <cell r="N2125" t="str">
            <v>Pend</v>
          </cell>
          <cell r="O2125" t="str">
            <v>920BAGS CALCIUM CHLORIDE DIHYDRATE 77  FLAKE HS CODE 2827200000 640BAGS CALCIUM CHLORIDE DIHYDRATE 77  FLAKE HS CODE 2827200000 160BAGS EDDHA-FE6 ORTHO-ORTHO FE 4 8  MICRO GRANULAR HS CODE 2922500000 CARGO IN TRANSIT TO KAMPALA UGANDA ON CNEES RISK AND ACCOUNT  CARRIERS RESPONSIBILITY CEASED AT MOMBASA  FREIGHT PREPAID</v>
          </cell>
          <cell r="P2125" t="str">
            <v>Pend</v>
          </cell>
          <cell r="Q2125" t="str">
            <v>UG</v>
          </cell>
          <cell r="R2125" t="str">
            <v>CN</v>
          </cell>
          <cell r="S2125" t="str">
            <v>2. 4 TO 9 DAYS</v>
          </cell>
          <cell r="T2125" t="str">
            <v>PENDING DECLARATION</v>
          </cell>
        </row>
        <row r="2126">
          <cell r="A2126" t="str">
            <v>FCIU9091399</v>
          </cell>
          <cell r="B2126">
            <v>40</v>
          </cell>
          <cell r="C2126">
            <v>44066</v>
          </cell>
          <cell r="D2126">
            <v>3</v>
          </cell>
          <cell r="E2126" t="str">
            <v>AMC0894248</v>
          </cell>
          <cell r="F2126" t="str">
            <v>ICDN</v>
          </cell>
          <cell r="G2126" t="str">
            <v>DG1</v>
          </cell>
          <cell r="H2126" t="str">
            <v>2020</v>
          </cell>
          <cell r="I2126" t="str">
            <v>ICD</v>
          </cell>
          <cell r="J2126">
            <v>225906</v>
          </cell>
          <cell r="K2126" t="str">
            <v>AUTO INDUSTRIES LIMITED</v>
          </cell>
          <cell r="L2126" t="str">
            <v>TOP LINK LOGISTICS SERVICES LIMITED</v>
          </cell>
          <cell r="M2126">
            <v>44068.564328703702</v>
          </cell>
          <cell r="N2126">
            <v>44068.696817129632</v>
          </cell>
          <cell r="O2126" t="str">
            <v>TOTAL QTY-120 TOTAL CASES-274   TOTAL TWO HUNDRED SEVENTY FOUR CASES ONLY   BAJAJ BOXER BM150 ALLOY WHEEL MOTORCYCLE IN CKD PACKED CONDITION  ENGINE CAPACITY- 144 8CC ALONGWITH BATTERY FIXED IN MOTORCYCLE WITH SULFURIC ACID BOTTLE  IMCO CLASS  8  NO  OF BOTTLES  120  TYPE OF PACKING  PLASTIC BOTTLE PACKED IN CORRUGATED BOX  INCLUSIVE OF NET WEIGHT  400 GMS  GROSS WEIGHT  450 GMS PER BOTTLE  UNDER DUTY DRAW BACK SCHEME  QUANTITY NOS 120 TOTAL NET WEIGHT 12720 00 KGS  S BILL NO  3483357 DT 29 06 2020 H S CODE 87112000 FREIGHT PREPAID BY AUTOWORLD INTERNATIONAL FZCO FREIGHT PREPAID 2ND NOTIFY PARTY AUTO INDUSTRIES LIMITED P O BOX 17089-00100 LR 24393  OLD MOMBASA ROAD NAIROBI KENYA AIL-BAJAJKEN COM 0703 448 769 PIN   P051395302W                                                    PSN  SULPHURIC ACID with not more than 51  acid UN Number  2796 - IMDG Class  8 - PG  II</v>
          </cell>
          <cell r="P2126" t="str">
            <v>C4</v>
          </cell>
          <cell r="Q2126" t="str">
            <v>KE</v>
          </cell>
          <cell r="R2126" t="str">
            <v>IN</v>
          </cell>
          <cell r="S2126" t="str">
            <v>1. 0 TO 3 DAYS</v>
          </cell>
          <cell r="T2126" t="str">
            <v>RELEASED BUT IN YARD</v>
          </cell>
        </row>
        <row r="2127">
          <cell r="A2127" t="str">
            <v>INKU6592660</v>
          </cell>
          <cell r="B2127">
            <v>40</v>
          </cell>
          <cell r="C2127">
            <v>44066</v>
          </cell>
          <cell r="D2127">
            <v>3</v>
          </cell>
          <cell r="E2127" t="str">
            <v>MEDUBO076351</v>
          </cell>
          <cell r="F2127" t="str">
            <v>ICDN</v>
          </cell>
          <cell r="G2127" t="str">
            <v>M1A/62/01/1</v>
          </cell>
          <cell r="H2127" t="str">
            <v>2020</v>
          </cell>
          <cell r="I2127" t="str">
            <v>ICD</v>
          </cell>
          <cell r="J2127">
            <v>228488</v>
          </cell>
          <cell r="K2127" t="str">
            <v>FRIGOKEN LTD</v>
          </cell>
          <cell r="L2127" t="str">
            <v>HOMELAND FREIGHT LIMITED</v>
          </cell>
          <cell r="M2127" t="str">
            <v>Pend</v>
          </cell>
          <cell r="N2127" t="str">
            <v>Pend</v>
          </cell>
          <cell r="O2127" t="str">
            <v>79 410 RECTANGULAR EMPTY   CANS SIZE 1 2 J            6 048 RECTANGULAR EMPTY    CANS SIZE 4 4 J            IDF NUMBER                                            E2005336812                HS CODE 7310 21 11         FREIGHT PAYABLE AT LE      HAVRE   SHIPPED ON BOARD 86326 RECTANGULAR EMPTY    CANS AND THEIR LIDS 1 2J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86326 RECTANGULAR EMPTY    CANS AND THEIR LIDS 1 2J   IDF NUMBER                                            E2005336812                HS CODE 7310 21 11</v>
          </cell>
          <cell r="P2127" t="str">
            <v>C4</v>
          </cell>
          <cell r="Q2127" t="str">
            <v>KE</v>
          </cell>
          <cell r="R2127" t="str">
            <v>FR</v>
          </cell>
          <cell r="S2127" t="str">
            <v>1. 0 TO 3 DAYS</v>
          </cell>
          <cell r="T2127" t="str">
            <v>PENDING DPC</v>
          </cell>
        </row>
        <row r="2128">
          <cell r="A2128" t="str">
            <v>MEDU8135520</v>
          </cell>
          <cell r="B2128">
            <v>40</v>
          </cell>
          <cell r="C2128">
            <v>44066</v>
          </cell>
          <cell r="D2128">
            <v>3</v>
          </cell>
          <cell r="E2128" t="str">
            <v>WECC2050MBA0499</v>
          </cell>
          <cell r="F2128" t="str">
            <v>ICDN</v>
          </cell>
          <cell r="G2128" t="str">
            <v>M1A/70/02/2</v>
          </cell>
          <cell r="H2128" t="str">
            <v>2020</v>
          </cell>
          <cell r="I2128" t="str">
            <v>ICD</v>
          </cell>
          <cell r="J2128">
            <v>228422</v>
          </cell>
          <cell r="K2128" t="str">
            <v>SKYBRITE CONSUMER PRODUCTS LIMITED</v>
          </cell>
          <cell r="L2128" t="str">
            <v>JIRES LIMITED</v>
          </cell>
          <cell r="M2128">
            <v>44068.823333333334</v>
          </cell>
          <cell r="N2128" t="str">
            <v>Pend</v>
          </cell>
          <cell r="O2128" t="str">
            <v>1 X 40HC CONTAINER SAID TO CONTAIN 640 ROLLS STEEL WOOL GRADE 2 1 0 16 000 TONS STEEL WOOL EACH ONE ROLL WEIGHT 25 KGS 640 ROLLS X 25 KG   1 X 40 HC CONTAINER SAID TO CONTAIN 640 ROLLS STEEL WOOL GRADE 2 1 0 16 000 TONS STEEL WOOL EACH ONE ROLL WEIGHT 25 KGS 640 ROLLS X 25 KG   16 000 TONS ACCORDING TO PROFORMA INVOICE NO HM 20662020 IDF   E2007359779 HS CODE 732310 00 00 21 DAYS FREE OF DEMURRAGE FREIGHT PREPAID LI LO</v>
          </cell>
          <cell r="P2128" t="str">
            <v>C4</v>
          </cell>
          <cell r="Q2128" t="str">
            <v>KE</v>
          </cell>
          <cell r="R2128" t="str">
            <v>EG</v>
          </cell>
          <cell r="S2128" t="str">
            <v>1. 0 TO 3 DAYS</v>
          </cell>
          <cell r="T2128" t="str">
            <v>RELEASE PROCESS</v>
          </cell>
        </row>
        <row r="2129">
          <cell r="A2129" t="str">
            <v>SEGU4684338</v>
          </cell>
          <cell r="B2129">
            <v>40</v>
          </cell>
          <cell r="C2129">
            <v>44066</v>
          </cell>
          <cell r="D2129">
            <v>3</v>
          </cell>
          <cell r="E2129" t="str">
            <v>WECC2050MBA0487</v>
          </cell>
          <cell r="F2129" t="str">
            <v>ICDN</v>
          </cell>
          <cell r="G2129" t="str">
            <v>A4C/18/03/1</v>
          </cell>
          <cell r="H2129" t="str">
            <v>2020</v>
          </cell>
          <cell r="I2129" t="str">
            <v>ICD</v>
          </cell>
          <cell r="J2129">
            <v>228333</v>
          </cell>
          <cell r="K2129" t="str">
            <v>STEELWOOL AFRICA LTD</v>
          </cell>
          <cell r="L2129" t="str">
            <v>AGILITY LOGISTICS LIMITED</v>
          </cell>
          <cell r="M2129">
            <v>44068.62263888889</v>
          </cell>
          <cell r="N2129">
            <v>44068.753530092596</v>
          </cell>
          <cell r="O2129" t="str">
            <v>16 X 40HC AND 1X20 CONTAINERS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20 DV   CONTAINER SAID TO CONTAIN 23 PALLETS WELDING ELECTRODES 16 X 40 HC + 1 X 20 DV CONTAINER SAID TO CONTAIN 14743 PACKAGES - 304 TONS STEEL WOOL EACH ONE ROLL WEIGHT 25 KGS  12160 ROLLS  - 40 TONS OF BINDING WIRE 1 50 MM   EACH ROLL WEIGHT 25 KG  1600 ROLLS  - 24 TONS OF GALVANIZED WIRE 1 60 MM EACH ROLL 25 KG  960 ROLLS  - 26 5 TONS OF WELDING ELECTRODES  23 PALLETS  CARGO IN TRANSIT TO ICD EMBAKASI ON RECEIVER S ACCOUNT ACCORDING TO PROFORMA INVOICE NO HM 20122020 HS</v>
          </cell>
          <cell r="P2129" t="str">
            <v>C4</v>
          </cell>
          <cell r="Q2129" t="str">
            <v>KE</v>
          </cell>
          <cell r="R2129" t="str">
            <v>EG</v>
          </cell>
          <cell r="S2129" t="str">
            <v>1. 0 TO 3 DAYS</v>
          </cell>
          <cell r="T2129" t="str">
            <v>RELEASED BUT IN YARD</v>
          </cell>
        </row>
        <row r="2130">
          <cell r="A2130" t="str">
            <v>MSCU7787933</v>
          </cell>
          <cell r="B2130">
            <v>40</v>
          </cell>
          <cell r="C2130">
            <v>44066</v>
          </cell>
          <cell r="D2130">
            <v>3</v>
          </cell>
          <cell r="E2130" t="str">
            <v>MEDUAL569756</v>
          </cell>
          <cell r="F2130" t="str">
            <v>ICDN</v>
          </cell>
          <cell r="G2130" t="str">
            <v>M1A/80/02/2</v>
          </cell>
          <cell r="H2130" t="str">
            <v>2020</v>
          </cell>
          <cell r="I2130" t="str">
            <v>ICD</v>
          </cell>
          <cell r="J2130">
            <v>228565</v>
          </cell>
          <cell r="K2130" t="str">
            <v>VICTORY FARMS LIMITED</v>
          </cell>
          <cell r="L2130" t="str">
            <v>BOLLORE TRANSPORT AND LOGISTICS KENYA LI</v>
          </cell>
          <cell r="M2130" t="str">
            <v>Pend</v>
          </cell>
          <cell r="N2130" t="str">
            <v>Pend</v>
          </cell>
          <cell r="O2130" t="str">
            <v>FISH FEED TOTAL NO  OF BAG S 3060 TOTAL N W   76500 K GS TOTAL G W   76960 KGS H  S CODE   230990 21 DAYS F REE TIME AT DESTINATION 87 0 BAGS OF OPTILINE 4 5MM 1 50 BAGS OF OPTILINE 3MM NW 25500 KGS</v>
          </cell>
          <cell r="P2130" t="str">
            <v>C4</v>
          </cell>
          <cell r="Q2130" t="str">
            <v>KE</v>
          </cell>
          <cell r="R2130" t="str">
            <v>EG</v>
          </cell>
          <cell r="S2130" t="str">
            <v>1. 0 TO 3 DAYS</v>
          </cell>
          <cell r="T2130" t="str">
            <v>PENDING DPC</v>
          </cell>
        </row>
        <row r="2131">
          <cell r="A2131" t="str">
            <v>CAIU4874290</v>
          </cell>
          <cell r="B2131">
            <v>40</v>
          </cell>
          <cell r="C2131">
            <v>44066</v>
          </cell>
          <cell r="D2131">
            <v>3</v>
          </cell>
          <cell r="E2131" t="str">
            <v>MEDUAL564666</v>
          </cell>
          <cell r="F2131" t="str">
            <v>ICDN</v>
          </cell>
          <cell r="G2131" t="str">
            <v>M2A/10/02/1</v>
          </cell>
          <cell r="H2131" t="str">
            <v>2020</v>
          </cell>
          <cell r="I2131" t="str">
            <v>ICD</v>
          </cell>
          <cell r="J2131">
            <v>228460</v>
          </cell>
          <cell r="K2131" t="str">
            <v>VICTORY FARMS LIMITED</v>
          </cell>
          <cell r="L2131" t="str">
            <v>BOLLORE TRANSPORT AND LOGISTICS KENYA LI</v>
          </cell>
          <cell r="M2131" t="str">
            <v>Pend</v>
          </cell>
          <cell r="N2131" t="str">
            <v>Pend</v>
          </cell>
          <cell r="O2131" t="str">
            <v>FISH FEED TOTAL NO  OF BAG S 4080 TOTAL N W   102000  KGS TOTAL G W   102612 KGS H S CODE   230990 21 DAYS  FREE TIME AT DESTINATION   870 BAGS OF OPTILINE 4 5MM 150 BAGS OF OPTILINE 3MM</v>
          </cell>
          <cell r="P2131" t="str">
            <v>C4</v>
          </cell>
          <cell r="Q2131" t="str">
            <v>KE</v>
          </cell>
          <cell r="R2131" t="str">
            <v>EG</v>
          </cell>
          <cell r="S2131" t="str">
            <v>1. 0 TO 3 DAYS</v>
          </cell>
          <cell r="T2131" t="str">
            <v>PENDING DPC</v>
          </cell>
        </row>
        <row r="2132">
          <cell r="A2132" t="str">
            <v>MRKU1004750</v>
          </cell>
          <cell r="B2132">
            <v>40</v>
          </cell>
          <cell r="C2132">
            <v>44066</v>
          </cell>
          <cell r="D2132">
            <v>3</v>
          </cell>
          <cell r="E2132" t="str">
            <v>910980388</v>
          </cell>
          <cell r="F2132" t="str">
            <v>ICDN</v>
          </cell>
          <cell r="G2132" t="str">
            <v>A4C/22/01/2</v>
          </cell>
          <cell r="H2132">
            <v>0</v>
          </cell>
          <cell r="I2132">
            <v>0</v>
          </cell>
          <cell r="J2132">
            <v>0</v>
          </cell>
          <cell r="K2132" t="str">
            <v>Pend</v>
          </cell>
          <cell r="L2132" t="str">
            <v>Pend</v>
          </cell>
          <cell r="M2132" t="str">
            <v>Pend</v>
          </cell>
          <cell r="N2132" t="str">
            <v>Pend</v>
          </cell>
          <cell r="O2132" t="str">
            <v>24 320MT OF ISO PROPYL ALCOHOL  UN 1219 CLASS 3  152 DRUMS X 160 KGS N ETT  TOTAL NET WEIGHT   24320 KGS  TOTAL GROSS WEIGHT  27208KGS  FROM QINGDAO TO MOMBASA FRIEGHT PREPAID AND FORM MOMBASA TO ICD EMBAKASI  NAIROBI COLLECT ON CONSIGNEE RISK   ACCOUNT     APPLICABLE FREE TIME 1 4 DAYS COMBINED DETENTION   DEMURRAGE  AT  PORT OF DISCHARGE   PLACE OF DELIVERY      INTRANSIT TO ICD EMBAKASI NAIROBI</v>
          </cell>
          <cell r="P2132" t="str">
            <v>Pend</v>
          </cell>
          <cell r="Q2132" t="str">
            <v>KE</v>
          </cell>
          <cell r="R2132" t="str">
            <v>AE</v>
          </cell>
          <cell r="S2132" t="str">
            <v>1. 0 TO 3 DAYS</v>
          </cell>
          <cell r="T2132" t="str">
            <v>PENDING DECLARATION</v>
          </cell>
        </row>
        <row r="2133">
          <cell r="A2133" t="str">
            <v>CLHU3492544</v>
          </cell>
          <cell r="B2133">
            <v>20</v>
          </cell>
          <cell r="C2133">
            <v>44066</v>
          </cell>
          <cell r="D2133">
            <v>3</v>
          </cell>
          <cell r="E2133" t="str">
            <v>EPIRINDMUM212193</v>
          </cell>
          <cell r="F2133" t="str">
            <v>ICDN</v>
          </cell>
          <cell r="G2133" t="str">
            <v>A4D/09/01/1</v>
          </cell>
          <cell r="H2133" t="str">
            <v>2020</v>
          </cell>
          <cell r="I2133" t="str">
            <v>ICD</v>
          </cell>
          <cell r="J2133">
            <v>228088</v>
          </cell>
          <cell r="K2133" t="str">
            <v>CROWN PAINTS KENYA PLC</v>
          </cell>
          <cell r="L2133" t="str">
            <v>CORNERSTONE LIMITED</v>
          </cell>
          <cell r="M2133">
            <v>44064.587939814817</v>
          </cell>
          <cell r="N2133" t="str">
            <v>Pend</v>
          </cell>
          <cell r="O2133" t="str">
            <v>1 X STANDARD 20  CONTAINER SAID TO CONTAIN TOTAL   146  ONE HUNDRED FORTY SIX   PACKAGES ONLY H S CODE NO  39094090 28170010 ZINC OXIDE ADDITIVE KFX-20 30 LT  ADDITIVE KFX-50 30 LT  ADDITIVE KCA-50 30 LT  ADDITIVE KCA-20 30 LT  HAZ DETAIL S  UN NO  1866 CLASS  3 FLASH POINT  -4 D C PACKING GROUP  II INVOICE NO  90022024-1 DT  24 07 2020 S  BILL NO  4049768 DT 24 07 2020 IDF NO  E 2007360155 GROSS WT  4797 000 KGS NET  WT  4342 000 KGS INTRANSIT TO ICD EMBAKASI BY SGR</v>
          </cell>
          <cell r="P2133" t="str">
            <v>C4</v>
          </cell>
          <cell r="Q2133" t="str">
            <v>KE</v>
          </cell>
          <cell r="R2133" t="str">
            <v>IN</v>
          </cell>
          <cell r="S2133" t="str">
            <v>1. 0 TO 3 DAYS</v>
          </cell>
          <cell r="T2133" t="str">
            <v>RELEASE PROCESS</v>
          </cell>
        </row>
        <row r="2134">
          <cell r="A2134" t="str">
            <v>MSKU3586170</v>
          </cell>
          <cell r="B2134">
            <v>20</v>
          </cell>
          <cell r="C2134">
            <v>44066</v>
          </cell>
          <cell r="D2134">
            <v>3</v>
          </cell>
          <cell r="E2134" t="str">
            <v>911060853</v>
          </cell>
          <cell r="F2134" t="str">
            <v>ICDN</v>
          </cell>
          <cell r="G2134" t="str">
            <v>A4D/09/01/2</v>
          </cell>
          <cell r="H2134">
            <v>0</v>
          </cell>
          <cell r="I2134">
            <v>0</v>
          </cell>
          <cell r="J2134">
            <v>0</v>
          </cell>
          <cell r="K2134" t="str">
            <v>Pend</v>
          </cell>
          <cell r="L2134" t="str">
            <v>Pend</v>
          </cell>
          <cell r="M2134" t="str">
            <v>Pend</v>
          </cell>
          <cell r="N2134" t="str">
            <v>Pend</v>
          </cell>
          <cell r="O2134" t="str">
            <v>1700 CTNS   MORTN KE DOOM K FISHER REF 60N PG          300   CTNS   MO RTN KE DOOM30N REF 28MLX24 PG  OUR EXPORT REGN NO   W 011765 DATED   1 0 3 1962      INVOICE NUMBER   LED-KN-04-20 DATE   30 07 2020      FOR M  E  NUMBER   SCB-2020-0000003609 DATED  27 07 2020  ALSO NOTIFY   RE CKITT BENCKISER ARABIA FZE       DUBAI UAE  PO BOX 61344  DUBAI UAE NET WEIGHT  2 025 00 KGS    MARKS AND NUMBERS   8142127  3013293</v>
          </cell>
          <cell r="P2134" t="str">
            <v>Pend</v>
          </cell>
          <cell r="Q2134" t="str">
            <v>KE</v>
          </cell>
          <cell r="R2134" t="str">
            <v>PK</v>
          </cell>
          <cell r="S2134" t="str">
            <v>1. 0 TO 3 DAYS</v>
          </cell>
          <cell r="T2134" t="str">
            <v>PENDING DECLARATION</v>
          </cell>
        </row>
        <row r="2135">
          <cell r="A2135" t="str">
            <v>MRKU8055805</v>
          </cell>
          <cell r="B2135">
            <v>20</v>
          </cell>
          <cell r="C2135">
            <v>44066</v>
          </cell>
          <cell r="D2135">
            <v>3</v>
          </cell>
          <cell r="E2135" t="str">
            <v>910915626</v>
          </cell>
          <cell r="F2135" t="str">
            <v>ICDN</v>
          </cell>
          <cell r="G2135" t="str">
            <v>A4D/11/02/2</v>
          </cell>
          <cell r="H2135">
            <v>0</v>
          </cell>
          <cell r="I2135">
            <v>0</v>
          </cell>
          <cell r="J2135">
            <v>0</v>
          </cell>
          <cell r="K2135" t="str">
            <v>Pend</v>
          </cell>
          <cell r="L2135" t="str">
            <v>Pend</v>
          </cell>
          <cell r="M2135" t="str">
            <v>Pend</v>
          </cell>
          <cell r="N2135" t="str">
            <v>Pend</v>
          </cell>
          <cell r="O2135" t="str">
            <v>4 PALLETS  ORDER NUMBER  85432383  STC 720 BOXES  VOLIAM TARGO 063SC 2 0X100 ML  INSECTICIDE   HS CODE  380891  COMMODITY CODE  38089190  IMO UN 3082 ENVIRONMENTALLY  HAZARDOUS SUBSTANCE  LIQUID   N O S   ABAME CTIN AND   CHLORANTRANILIPROLE    CLASS  9  PG III  MARINE POLLUTANT TO NAIROBI UNDER CONSIGNEE   ACCOUNT RISK AND RESPONSIBILITY    CARRIER LIABILITY CEASES AT   MOMBASA PORT  FREIGHT PREPAID BY DAMCO  SWITZ ERLAND  ALL CHARGES  PREPAID    IN CASE OF EMERGENCY CONTACT  24 HOUR NUMBER  44 1484 538444</v>
          </cell>
          <cell r="P2135" t="str">
            <v>Pend</v>
          </cell>
          <cell r="Q2135" t="str">
            <v>KE</v>
          </cell>
          <cell r="R2135" t="str">
            <v>CH</v>
          </cell>
          <cell r="S2135" t="str">
            <v>1. 0 TO 3 DAYS</v>
          </cell>
          <cell r="T2135" t="str">
            <v>PENDING DECLARATION</v>
          </cell>
        </row>
        <row r="2136">
          <cell r="A2136" t="str">
            <v>ECMU1783401</v>
          </cell>
          <cell r="B2136">
            <v>20</v>
          </cell>
          <cell r="C2136">
            <v>44066</v>
          </cell>
          <cell r="D2136">
            <v>3</v>
          </cell>
          <cell r="E2136" t="str">
            <v>LHV2314111</v>
          </cell>
          <cell r="F2136" t="str">
            <v>ICDN</v>
          </cell>
          <cell r="G2136" t="str">
            <v>SHED1</v>
          </cell>
          <cell r="H2136" t="str">
            <v>2020</v>
          </cell>
          <cell r="I2136" t="str">
            <v>ICD</v>
          </cell>
          <cell r="J2136">
            <v>228195</v>
          </cell>
          <cell r="K2136" t="str">
            <v>ULTRAVETIS EAST AFRICA LTD</v>
          </cell>
          <cell r="L2136" t="str">
            <v>FREIGHT COMMANDOS LIMITED</v>
          </cell>
          <cell r="M2136" t="str">
            <v>Pend</v>
          </cell>
          <cell r="N2136" t="str">
            <v>Pend</v>
          </cell>
          <cell r="O2136" t="str">
            <v>FREIGHT PREPAID OF PRODUCTS FOR VETERINARY USE ON 12 PALLETS NET WEIGHT   3522 000 KG  MR NGUGI MUCHANE 00 254 20 235 82 05 00 254 733 541 414  MOBILE  IDF E2006341681 HS CODE 30045000   30042000   30049000   38089490 GOODS IN TRANSIT  FINAL DESTINATION ICD NAIROBI</v>
          </cell>
          <cell r="P2136" t="str">
            <v>C4</v>
          </cell>
          <cell r="Q2136" t="str">
            <v>KE</v>
          </cell>
          <cell r="R2136" t="str">
            <v>FR</v>
          </cell>
          <cell r="S2136" t="str">
            <v>1. 0 TO 3 DAYS</v>
          </cell>
          <cell r="T2136" t="str">
            <v>PENDING DPC</v>
          </cell>
        </row>
        <row r="2137">
          <cell r="A2137" t="str">
            <v>SUDU7950811</v>
          </cell>
          <cell r="B2137">
            <v>20</v>
          </cell>
          <cell r="C2137">
            <v>44066</v>
          </cell>
          <cell r="D2137">
            <v>3</v>
          </cell>
          <cell r="E2137" t="str">
            <v>598421507</v>
          </cell>
          <cell r="F2137" t="str">
            <v>ICDN</v>
          </cell>
          <cell r="G2137" t="str">
            <v>A4D/13/03/3</v>
          </cell>
          <cell r="H2137" t="str">
            <v>2020</v>
          </cell>
          <cell r="I2137" t="str">
            <v>ICD</v>
          </cell>
          <cell r="J2137">
            <v>225650</v>
          </cell>
          <cell r="K2137" t="str">
            <v>AMIRAN KENYA LIMITED</v>
          </cell>
          <cell r="L2137" t="str">
            <v>BOLLORE TRANSPORT AND LOGISTICS KENYA LI</v>
          </cell>
          <cell r="M2137">
            <v>44068.392013888886</v>
          </cell>
          <cell r="N2137" t="str">
            <v>Pend</v>
          </cell>
          <cell r="O2137" t="str">
            <v>TIVAG 200 LT  GIBBERELLIC ACID  40   G L - DIRECT EXPORT   TIVAG 1 LT  GIBBERELLIC ACID  40   G L-AMIRAN   KENYA LABEL- DIRECT EXPORT   CLAS S UN NO  3 1993 PG II   303 CARTONS 10 PALLETS   MANUFACTURER  ZHEJIAN G   QIANJIANG BIOCHEMICAL CO   LTD    NO 178 QIANJIANG WEST ROAD    HA INING  ZHEJIANG  CHINA    P R CHINA   SHIPPED ON BOARD   FREIGHT PREPAID   HS CODE  38089199   IDF NO   E2005337739   ORDER NO   33 1 1 20 S  0178    INTRANSIT TO ICD EMBAKASI NAIROBI</v>
          </cell>
          <cell r="P2137" t="str">
            <v>C4</v>
          </cell>
          <cell r="Q2137" t="str">
            <v>KE</v>
          </cell>
          <cell r="R2137" t="str">
            <v>CN</v>
          </cell>
          <cell r="S2137" t="str">
            <v>1. 0 TO 3 DAYS</v>
          </cell>
          <cell r="T2137" t="str">
            <v>RELEASE PROCESS</v>
          </cell>
        </row>
        <row r="2138">
          <cell r="A2138" t="str">
            <v>SUDU1963391</v>
          </cell>
          <cell r="B2138">
            <v>20</v>
          </cell>
          <cell r="C2138">
            <v>44066</v>
          </cell>
          <cell r="D2138">
            <v>3</v>
          </cell>
          <cell r="E2138" t="str">
            <v>910992810</v>
          </cell>
          <cell r="F2138" t="str">
            <v>ICDN</v>
          </cell>
          <cell r="G2138" t="str">
            <v>A4D/09/02/1</v>
          </cell>
          <cell r="H2138" t="str">
            <v>2020</v>
          </cell>
          <cell r="I2138" t="str">
            <v>ICD</v>
          </cell>
          <cell r="J2138">
            <v>227233</v>
          </cell>
          <cell r="K2138" t="str">
            <v>BRENNTAG KENYA LIMITED</v>
          </cell>
          <cell r="L2138" t="str">
            <v>MURANGA FORWARDERS LTD</v>
          </cell>
          <cell r="M2138">
            <v>44057.803564814814</v>
          </cell>
          <cell r="N2138">
            <v>44067.830567129633</v>
          </cell>
          <cell r="O2138" t="str">
            <v>TOTAL 4000 BAGS  CAUSTIC SODA FLAKES   H S CODE NO  28151100  IDF NO E2007360560  PACKED IN 25 KGS HDPE BAGS WITH LINER  NON PALLETISED   T OTAL NET WEIGHT   100000 00 KGS  TOTAL GROSS WEIGHT  100600 00 KGS  S  BILL NO  3854540    DATE  16 07 2020  S BILL NO   3875614    DATE   17  07 2020   HAZ DETAILS - CLASS  8  UN NO  1823  PKG  II   FREIGHT PREPAID UPTO MOMBASA  INLAND HAULAGE CHARGES FROM MOMBASA TO ICD EMBAKAS I    NAIROBI ON CONSIGNEE S ACCOUNT RISK AND ARRANGEMENTS</v>
          </cell>
          <cell r="P2138" t="str">
            <v>C4</v>
          </cell>
          <cell r="Q2138" t="str">
            <v>KE</v>
          </cell>
          <cell r="R2138" t="str">
            <v>AE</v>
          </cell>
          <cell r="S2138" t="str">
            <v>1. 0 TO 3 DAYS</v>
          </cell>
          <cell r="T2138" t="str">
            <v>RELEASED BUT IN YARD</v>
          </cell>
        </row>
        <row r="2139">
          <cell r="A2139" t="str">
            <v>MSCU5040656</v>
          </cell>
          <cell r="B2139">
            <v>40</v>
          </cell>
          <cell r="C2139">
            <v>44066</v>
          </cell>
          <cell r="D2139">
            <v>3</v>
          </cell>
          <cell r="E2139" t="str">
            <v>MEDUDC389878</v>
          </cell>
          <cell r="F2139" t="str">
            <v>ICDN</v>
          </cell>
          <cell r="G2139" t="str">
            <v>A4C/14/02/1</v>
          </cell>
          <cell r="H2139" t="str">
            <v>2020</v>
          </cell>
          <cell r="I2139" t="str">
            <v>ICD</v>
          </cell>
          <cell r="J2139">
            <v>227237</v>
          </cell>
          <cell r="K2139" t="str">
            <v>TRIPAC LIMITED</v>
          </cell>
          <cell r="L2139" t="str">
            <v>SUPER FIRST FORWARDERS LIMITED</v>
          </cell>
          <cell r="M2139">
            <v>44060.582256944443</v>
          </cell>
          <cell r="N2139" t="str">
            <v>Pend</v>
          </cell>
          <cell r="O2139" t="str">
            <v>TOLUENE TOLUENE                    TOTAL 268  DRUMS OF        TOLUENE                     HS CODE  29023000         268 DRUMS X 180 KGS NET    WEIGHT                     268 DRUMS X 194 2 KGS      GROSS WEIGHT               TOTAL 268 DRUMS            TOTAL NET WEIGHT           48 240 000 KGS             TOTAL GROSS WEIGHT         52 045 600 KGS             ED NUMBER  303-05378529-20 IDF NO  E2006348917        21 DAYS FREE TIME AT       DESTINATION</v>
          </cell>
          <cell r="P2139" t="str">
            <v>C4</v>
          </cell>
          <cell r="Q2139" t="str">
            <v>KE</v>
          </cell>
          <cell r="R2139" t="str">
            <v>AE</v>
          </cell>
          <cell r="S2139" t="str">
            <v>1. 0 TO 3 DAYS</v>
          </cell>
          <cell r="T2139" t="str">
            <v>RELEASE PROCESS</v>
          </cell>
        </row>
        <row r="2140">
          <cell r="A2140" t="str">
            <v>GIPU4400602</v>
          </cell>
          <cell r="B2140">
            <v>40</v>
          </cell>
          <cell r="C2140">
            <v>44066</v>
          </cell>
          <cell r="D2140">
            <v>3</v>
          </cell>
          <cell r="E2140" t="str">
            <v>DJA0535611</v>
          </cell>
          <cell r="F2140" t="str">
            <v>ICDN</v>
          </cell>
          <cell r="G2140" t="str">
            <v>M2A/65/03/2</v>
          </cell>
          <cell r="H2140" t="str">
            <v>2020</v>
          </cell>
          <cell r="I2140" t="str">
            <v>ICD</v>
          </cell>
          <cell r="J2140">
            <v>230021</v>
          </cell>
          <cell r="K2140" t="str">
            <v>PARA PRINT LIMITED</v>
          </cell>
          <cell r="L2140" t="str">
            <v>CORNERSTONE LIMITED</v>
          </cell>
          <cell r="M2140" t="str">
            <v>Pend</v>
          </cell>
          <cell r="N2140" t="str">
            <v>Pend</v>
          </cell>
          <cell r="O2140" t="str">
            <v>DOK 440733 20200718 IDJKT 040300 PEB TT funds USD16 256 received   usd5844  312 PALLET COATED DUPLEX GREY BACK IDF NO  E2006346059 HS CODE  48109200 FREIGHT PREPAID BY VITAL SOLUTIONS AT SINGAPORE   GONDANGDIA MENTENG JAKARTA PUSAT DKI JAKARTA 10350 INDONESIA NPWP  01 000 566 8-092 000 ON BEHALF OF VITAL SOLUTIONS PTE LTD   77 ROBINSON ROAD  21-01 ROBINSON 77  SINGAPORE- 068896 G W   150 765336 MT N W   142 230240 MT</v>
          </cell>
          <cell r="P2140" t="str">
            <v>C4</v>
          </cell>
          <cell r="Q2140" t="str">
            <v>KE</v>
          </cell>
          <cell r="R2140" t="str">
            <v>ID</v>
          </cell>
          <cell r="S2140" t="str">
            <v>1. 0 TO 3 DAYS</v>
          </cell>
          <cell r="T2140" t="str">
            <v>PENDING DPC</v>
          </cell>
        </row>
        <row r="2141">
          <cell r="A2141" t="str">
            <v>TGHU1501154</v>
          </cell>
          <cell r="B2141">
            <v>20</v>
          </cell>
          <cell r="C2141">
            <v>44066</v>
          </cell>
          <cell r="D2141">
            <v>3</v>
          </cell>
          <cell r="E2141" t="str">
            <v>910992810</v>
          </cell>
          <cell r="F2141" t="str">
            <v>ICDN</v>
          </cell>
          <cell r="G2141" t="str">
            <v>A4D/15/03/2</v>
          </cell>
          <cell r="H2141" t="str">
            <v>2020</v>
          </cell>
          <cell r="I2141" t="str">
            <v>ICD</v>
          </cell>
          <cell r="J2141">
            <v>227233</v>
          </cell>
          <cell r="K2141" t="str">
            <v>BRENNTAG KENYA LIMITED</v>
          </cell>
          <cell r="L2141" t="str">
            <v>MURANGA FORWARDERS LTD</v>
          </cell>
          <cell r="M2141">
            <v>44057.803564814814</v>
          </cell>
          <cell r="N2141">
            <v>44067.830567129633</v>
          </cell>
          <cell r="O2141" t="str">
            <v>TOTAL 4000 BAGS  CAUSTIC SODA FLAKES   H S CODE NO  28151100  IDF NO E2007360560  PACKED IN 25 KGS HDPE BAGS WITH LINER  NON PALLETISED   T OTAL NET WEIGHT   100000 00 KGS  TOTAL GROSS WEIGHT  100600 00 KGS  S  BILL NO  3854540    DATE  16 07 2020  S BILL NO   3875614    DATE   17  07 2020   HAZ DETAILS - CLASS  8  UN NO  1823  PKG  II   FREIGHT PREPAID UPTO MOMBASA  INLAND HAULAGE CHARGES FROM MOMBASA TO ICD EMBAKAS I    NAIROBI ON CONSIGNEE S ACCOUNT RISK AND ARRANGEMENTS</v>
          </cell>
          <cell r="P2141" t="str">
            <v>C4</v>
          </cell>
          <cell r="Q2141" t="str">
            <v>KE</v>
          </cell>
          <cell r="R2141" t="str">
            <v>AE</v>
          </cell>
          <cell r="S2141" t="str">
            <v>1. 0 TO 3 DAYS</v>
          </cell>
          <cell r="T2141" t="str">
            <v>RELEASED BUT IN YARD</v>
          </cell>
        </row>
        <row r="2142">
          <cell r="A2142" t="str">
            <v>TLLU4528292</v>
          </cell>
          <cell r="B2142">
            <v>40</v>
          </cell>
          <cell r="C2142">
            <v>44066</v>
          </cell>
          <cell r="D2142">
            <v>3</v>
          </cell>
          <cell r="E2142" t="str">
            <v>AMC0894220</v>
          </cell>
          <cell r="F2142" t="str">
            <v>ICDN</v>
          </cell>
          <cell r="G2142" t="str">
            <v>M2A/76/01/1</v>
          </cell>
          <cell r="H2142" t="str">
            <v>2020</v>
          </cell>
          <cell r="I2142" t="str">
            <v>ICD</v>
          </cell>
          <cell r="J2142">
            <v>225702</v>
          </cell>
          <cell r="K2142" t="str">
            <v>AUTO INDUSTRIES LIMITED</v>
          </cell>
          <cell r="L2142" t="str">
            <v>PLAINS LOGISTICS LIMITED</v>
          </cell>
          <cell r="M2142" t="str">
            <v>Pend</v>
          </cell>
          <cell r="N2142" t="str">
            <v>Pend</v>
          </cell>
          <cell r="O2142" t="str">
            <v>TOTAL QTY-120 TOTAL CASES-274   TOTAL TWO HUNDRED SEVENTY FOUR CASES ONLY   BAJAJ BOXER BM150 ALLOY WHEEL MOTORCYCLE IN CKD PACKED CONDITION  ENGINE CAPACITY- 144 8CC ALONGWITH BATTERY FIXED IN MOTORCYCLE WITH SULFURIC ACID BOTTLE  IMCO CLASS  8  NO  OF BOTTLES  120  TYPE OF PACKING  PLASTIC BOTTLE PACKED IN CORRUGATED BOX  INCLUSIVE OF NET WEIGHT  400 GMS  GROSS WEIGHT  450 GMS PER BOTTLE  UNDER DUTY DRAW BACK SCHEME  QUANTITY NOS 120  TOTAL NET WEIGHT 12720 00 KGS  S BILL NO  3476877 DT 28 06 2020 H S CODE 87112000 FREIGHT PREPAID BY AUTOWORLD INTERNATIONAL FZCO FREIGHT PREPAID 2ND NOTIFY PARTY AUTO INDUSTRIES LIMITED P O BOX 17089-00100 LR 24393  OLD MOMBASA ROAD NAIROBI KENYA ail-bajajken com 0703 448 769 PIN   P051395302W       PSN  SULPHURIC ACID with not more than 51  acid UN Number  2796 - IMDG Class  8 - PG  II</v>
          </cell>
          <cell r="P2142" t="str">
            <v>C4</v>
          </cell>
          <cell r="Q2142" t="str">
            <v>KE</v>
          </cell>
          <cell r="R2142" t="str">
            <v>IN</v>
          </cell>
          <cell r="S2142" t="str">
            <v>1. 0 TO 3 DAYS</v>
          </cell>
          <cell r="T2142" t="str">
            <v>PENDING DPC</v>
          </cell>
        </row>
        <row r="2143">
          <cell r="A2143" t="str">
            <v>MSKU2944495</v>
          </cell>
          <cell r="B2143">
            <v>20</v>
          </cell>
          <cell r="C2143">
            <v>44066</v>
          </cell>
          <cell r="D2143">
            <v>3</v>
          </cell>
          <cell r="E2143" t="str">
            <v>203755341</v>
          </cell>
          <cell r="F2143" t="str">
            <v>ICDN</v>
          </cell>
          <cell r="G2143" t="str">
            <v>M1A/21/03/1</v>
          </cell>
          <cell r="H2143" t="str">
            <v>2020</v>
          </cell>
          <cell r="I2143" t="str">
            <v>ICD</v>
          </cell>
          <cell r="J2143">
            <v>225190</v>
          </cell>
          <cell r="K2143" t="str">
            <v>ELYS CHEMICAL INDUSTRIES LTD</v>
          </cell>
          <cell r="L2143" t="str">
            <v>K B FREIGHTERS LIMITED</v>
          </cell>
          <cell r="M2143">
            <v>44067.678101851852</v>
          </cell>
          <cell r="N2143">
            <v>44068.73474537037</v>
          </cell>
          <cell r="O2143" t="str">
            <v>1X20 SD FCL STC TOTAL 562 BOXES   TOTAL FIVE HUNDRED AND SIXTY TWO BOX ES ONLY   527 BOXES  PHARMACEUTICAL PACKAGING MATERIAL  ALL PRINTED CA RTONS ON WHITE BOARD  ELYS NAIROBI      1 527 TO 466 527 466 BOXES X 8 00 PCS        ALPRIM 100 TAB CTN- MSD LOGO  CODE NO- A 10 CM 00  467 5 27 TO 509 527 43 BOXES X 14400 PCS     CO-TRI LEAFLET  CODE NO- A 4 LL 00                         510 527 TO 510 527 01 BOXES X 10800 PCS CO-TRI LEAFLET  CODE NO- A 4 LL 00  511 527 TO 527 527 17 BOXES X 3 000 PCS        ELYVATE OINT 15GM CTN MSD LOGO       CODE NO- E 51 CM 0 0  S BILL NO  3546993 DATED 01 07 2020  INVOICE NO  VP ME09 20-21 DATE D 30 06 2020  BUYER S ORDER NO  23405 DATED 28 01 2019   IDF NO  20MBAIM000089351  HS CODE - 48191090  49019900  GROSS WT   7860 170 KGS  NE T WT   7430 530 KGS  35 BOXES  PHARMACEUTICAL PACKAGING MATERIAL  ALL PRINTED CARTONS ON WHITE BOARD  ELYS NAIROBI      1 35 TO 31 35 31 BOX ES X 1600 PCS             BUKOL 100 TABS CTN   CODE NO- B 1 C 00  32 3 5 TO 32 35 01 B</v>
          </cell>
          <cell r="P2143" t="str">
            <v>C4</v>
          </cell>
          <cell r="Q2143" t="str">
            <v>KE</v>
          </cell>
          <cell r="R2143" t="str">
            <v>IN</v>
          </cell>
          <cell r="S2143" t="str">
            <v>1. 0 TO 3 DAYS</v>
          </cell>
          <cell r="T2143" t="str">
            <v>RELEASED BUT IN YARD</v>
          </cell>
        </row>
        <row r="2144">
          <cell r="A2144" t="str">
            <v>MEDU2237210</v>
          </cell>
          <cell r="B2144">
            <v>20</v>
          </cell>
          <cell r="C2144">
            <v>44066</v>
          </cell>
          <cell r="D2144">
            <v>3</v>
          </cell>
          <cell r="E2144" t="str">
            <v>MEDUJ1369357</v>
          </cell>
          <cell r="F2144" t="str">
            <v>ICDN</v>
          </cell>
          <cell r="G2144" t="str">
            <v>M1A/21/03/3</v>
          </cell>
          <cell r="H2144">
            <v>0</v>
          </cell>
          <cell r="I2144">
            <v>0</v>
          </cell>
          <cell r="J2144">
            <v>0</v>
          </cell>
          <cell r="K2144" t="str">
            <v>Pend</v>
          </cell>
          <cell r="L2144" t="str">
            <v>Pend</v>
          </cell>
          <cell r="M2144" t="str">
            <v>Pend</v>
          </cell>
          <cell r="N2144" t="str">
            <v>Pend</v>
          </cell>
          <cell r="O2144" t="str">
            <v>NON-HAZARDOOUS CARGO GW  5970KGS and NW  5440KGS 1 X 20GP CONTAINER STC 2 PALLETS OF HAZARDOUS CARGOAND 10 PALLETS OF NON-HAZARDOUS CARGO  CLEANING  SANITIZING  AND MAINTENANCE PRODUCTS FOR INSTITUTIONAL FOOD  BEVERAGES AND INDUSTRIAL APPLICATIONS  UN3267  CLASS 8  PGIII  CORROSIVE  LIQUID  BASIS  ORGANIC N O S  5 PLASTIC DRUMS 1H1  GW  1261KGS and NW  1250KGS 1 X 20GP STC 8 PALLETS AND8 LOOSE BOXES OF HAZARDOUS CARGO AND 1 PALLET OF NON-HAZARDOUS CARGO  CLEANING SANITIZING AND MAINTENANCE PRODUCTS FOR INSTITUTIONAL  FOOD  BEVERAGES AND INDUSTRIAL APPLICATIONS   UN3082  CLASS 8  PGIII  ENVIRONMENTALLY HAZARDOUS SUBSTANCE  LIQUID  N O S  8 XFIBREBOARD BOXES 4G X 20L  GW  230KGS and NW  160KGS 2 PLASTIC DRUMS 1H1  GW 396KGS and NT  370KGS    1PLASTIC DRUM COVERED WITHSTEEL FRAME 31HA1 GW  1013KGS and NW  953KGS    26 PLASTIC DRUMS 1H1 GW  5200KGSand NW  5018KGS  UN3259  CLASS 8  PGIII  AMINES  SOLID  CORROSIVE  N O S  2 STEEL DRUMS 1A1 GW  426KGS  NW  340KGS NON-HAZARDOUS CARGO - 1 XPLASTIC DRUM - GW  91KGS andNW  65KGS</v>
          </cell>
          <cell r="P2144" t="str">
            <v>Pend</v>
          </cell>
          <cell r="Q2144" t="str">
            <v>KE</v>
          </cell>
          <cell r="R2144" t="str">
            <v>ZA</v>
          </cell>
          <cell r="S2144" t="str">
            <v>1. 0 TO 3 DAYS</v>
          </cell>
          <cell r="T2144" t="str">
            <v>PENDING DECLARATION</v>
          </cell>
        </row>
        <row r="2145">
          <cell r="A2145" t="str">
            <v>TGCU5097382</v>
          </cell>
          <cell r="B2145">
            <v>40</v>
          </cell>
          <cell r="C2145">
            <v>44066</v>
          </cell>
          <cell r="D2145">
            <v>3</v>
          </cell>
          <cell r="E2145" t="str">
            <v>MEDUAL567610</v>
          </cell>
          <cell r="F2145" t="str">
            <v>ICDN</v>
          </cell>
          <cell r="G2145" t="str">
            <v>M1A/26/03/1</v>
          </cell>
          <cell r="H2145" t="str">
            <v>2020</v>
          </cell>
          <cell r="I2145" t="str">
            <v>ICD</v>
          </cell>
          <cell r="J2145">
            <v>228397</v>
          </cell>
          <cell r="K2145" t="str">
            <v>HYPERMART LIMITED</v>
          </cell>
          <cell r="L2145" t="str">
            <v>PRINCIPAL FORWARDERS LIMITED</v>
          </cell>
          <cell r="M2145">
            <v>44068.51017361111</v>
          </cell>
          <cell r="N2145">
            <v>44068.763113425928</v>
          </cell>
          <cell r="O2145" t="str">
            <v>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+ 5 CTN Spare Parts   N W   8424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v>
          </cell>
          <cell r="P2145" t="str">
            <v>C4</v>
          </cell>
          <cell r="Q2145" t="str">
            <v>KE</v>
          </cell>
          <cell r="R2145" t="str">
            <v>EG</v>
          </cell>
          <cell r="S2145" t="str">
            <v>1. 0 TO 3 DAYS</v>
          </cell>
          <cell r="T2145" t="str">
            <v>RELEASED BUT IN YARD</v>
          </cell>
        </row>
        <row r="2146">
          <cell r="A2146" t="str">
            <v>TCNU2460335</v>
          </cell>
          <cell r="B2146">
            <v>40</v>
          </cell>
          <cell r="C2146">
            <v>44066</v>
          </cell>
          <cell r="D2146">
            <v>3</v>
          </cell>
          <cell r="E2146" t="str">
            <v>MEDUT2603941</v>
          </cell>
          <cell r="F2146" t="str">
            <v>ICDN</v>
          </cell>
          <cell r="G2146" t="str">
            <v>M1A/42/03/1</v>
          </cell>
          <cell r="H2146" t="str">
            <v>2020</v>
          </cell>
          <cell r="I2146" t="str">
            <v>ICD</v>
          </cell>
          <cell r="J2146">
            <v>228407</v>
          </cell>
          <cell r="K2146" t="str">
            <v>JUBAILI AGROTEC LIMITED</v>
          </cell>
          <cell r="L2146" t="str">
            <v>SPEDAG INTERFREIGHT KENYA LIMITED</v>
          </cell>
          <cell r="M2146">
            <v>44067.537800925929</v>
          </cell>
          <cell r="N2146" t="str">
            <v>Pend</v>
          </cell>
          <cell r="O2146" t="str">
            <v>VETERINARY PRODUCTS        150CARTONS OF              MULTIVITAMINS INJECTION    250ML VMULTINOR            100CARTONS OF IVERMECTIN   1 +CALSANTEL SODIUM        10  INJECTION IVANOR PLUS  100ML                      100CARTONS OF              DEXAMETHASONE SODIUM 0 2   100ML DEXANOR 0 2          1769CARTONS OF             MULTIVITAMINS INJECTION    100ML VMULTINOR  100CARTONS OFOXYTETRACYCLINE10  100ML TETRANOR 10  150CARTONS OFOXYTETRACYCLINE 10  250ML TETRANOR 10  110CARTONS OFOXYTETRACYCLINE 10  500ML TETRANOR 10  100CARTONS OFOXYTETRACYCLINE 20  100ML TETRANOR 20  50CARTONS OFOXYTETRACYCLINE 20 250ML TETRANOR 20  100CARTONS OFOXYTETRACYCLINE 30 100ML TETRANOR 30  50CARTONS OFOXYTETRACYCLINE 30 250ML TETRANOR 30   VETERINARY PRODUCTS100CARTONS OFMULTIVITAMINS INJECTION50ML VMULTINOR 100CARTONS OFDIMINAZENE+VITAMIN B122 36  DIMINOR PLUS 200CARTONS OF PROCAINEPENICILLIN SUSPENSION20 25 50ML P-STEPNOR 150CARTONS OF PROCAINEPENICILLIN SUSPENSION20 25 100ML P-STEPNOR 75CARTONS OF IRON DEXTRAN10  INJECTION 100ML IDNOR 200CARTONS IVERMECTIN 1 INJECTION 100ML+10ML IVANOR 1  200CARTONS IVERMECTIN 1 INJECTION 50ML+5ML IVANOR1  50 CARTONS OF IVERMECTIN1 +CLASANTEL SODIUM 10 INJECTION 50ML  IVANORPLUS 125CARTONS OF IVERMECTIN1 +CLASANTEL SODIUM 10 INJECTION 250ML  IVANORPLUS 70CARTONS OF DEXAMETHASONESODIUM0 2  50ML DEXANOR 0 2  100CARTONS OF LEVAMISOLEPLUS ORAL SUSPENSION125ML EVAMINOR PLUS 125CARTONS OF LEVAMISOLEPLUS ORAL SUSPENSION500ML EVAMINOR PLUS 150CARTONS OF LEVAMISOLEPLUS ORAL SUSPENSION1L EVAMINOR PLUS 17DRUMS OF ALBENDAZOLE 10 SUSPENSION200L ALBENOR 10</v>
          </cell>
          <cell r="P2146" t="str">
            <v>C4</v>
          </cell>
          <cell r="Q2146" t="str">
            <v>KE</v>
          </cell>
          <cell r="R2146" t="str">
            <v>CN</v>
          </cell>
          <cell r="S2146" t="str">
            <v>1. 0 TO 3 DAYS</v>
          </cell>
          <cell r="T2146" t="str">
            <v>RELEASE PROCESS</v>
          </cell>
        </row>
        <row r="2147">
          <cell r="A2147" t="str">
            <v>BMOU2574057</v>
          </cell>
          <cell r="B2147">
            <v>20</v>
          </cell>
          <cell r="C2147">
            <v>44066</v>
          </cell>
          <cell r="D2147">
            <v>3</v>
          </cell>
          <cell r="E2147" t="str">
            <v>SHTI00080800</v>
          </cell>
          <cell r="F2147" t="str">
            <v>ICDN</v>
          </cell>
          <cell r="G2147" t="str">
            <v>TEMP</v>
          </cell>
          <cell r="H2147" t="str">
            <v>2020</v>
          </cell>
          <cell r="I2147" t="str">
            <v>ICD</v>
          </cell>
          <cell r="J2147">
            <v>228188</v>
          </cell>
          <cell r="K2147" t="str">
            <v>COMPLY INDUSTRIES LIMITED</v>
          </cell>
          <cell r="L2147" t="str">
            <v>SERVE WELL LOGISTICS LIMITED</v>
          </cell>
          <cell r="M2147">
            <v>44062.467650462961</v>
          </cell>
          <cell r="N2147" t="str">
            <v>Pend</v>
          </cell>
          <cell r="O2147" t="str">
            <v>1  WOOD PRINTED DECORATIVE KRAFT PAPER HS CODE   4811 90 00 IDF NO   E2007359024 ORDER NO  3565 20 LOT 2 2  KRAFT PAPER HS CODE   48119000 IDF NO   E2007366044 PIN NUMBER  P051136980H</v>
          </cell>
          <cell r="P2147" t="str">
            <v>C4</v>
          </cell>
          <cell r="Q2147" t="str">
            <v>KE</v>
          </cell>
          <cell r="R2147" t="str">
            <v>CN</v>
          </cell>
          <cell r="S2147" t="str">
            <v>1. 0 TO 3 DAYS</v>
          </cell>
          <cell r="T2147" t="str">
            <v>RELEASE PROCESS</v>
          </cell>
        </row>
        <row r="2148">
          <cell r="A2148" t="str">
            <v>PCIU2808702</v>
          </cell>
          <cell r="B2148">
            <v>20</v>
          </cell>
          <cell r="C2148">
            <v>44066</v>
          </cell>
          <cell r="D2148">
            <v>3</v>
          </cell>
          <cell r="E2148" t="str">
            <v>TXSV01284500</v>
          </cell>
          <cell r="F2148" t="str">
            <v>ICDN</v>
          </cell>
          <cell r="G2148" t="str">
            <v>Pend</v>
          </cell>
          <cell r="H2148" t="str">
            <v>2020</v>
          </cell>
          <cell r="I2148" t="str">
            <v>ICD</v>
          </cell>
          <cell r="J2148">
            <v>228327</v>
          </cell>
          <cell r="K2148" t="str">
            <v>JOHN KAIRU WAWERU</v>
          </cell>
          <cell r="L2148" t="str">
            <v>TRADELINE LOGISTIC LIMITED</v>
          </cell>
          <cell r="M2148">
            <v>44067.803402777776</v>
          </cell>
          <cell r="N2148" t="str">
            <v>Pend</v>
          </cell>
          <cell r="O2148" t="str">
            <v>FIBERGLASS YARN CARGO IN TRANSIT TO ICD NAIROBI VIA MOMBASA KENYA  THE CARRIER  S RESPONSIBILITY IS FROM XINGANG TO MOMBASA KENYA ONLY  SHIPMENT FROM MOMBASA KENYA TO ICD NAIROBI UNDER CNEE  S OWN RISK   ACCOUNT   ARRANGEMENT BY THEMSELVES    CNEE PART EMAIL  PAN APJINGZHISW COM  DEM DET APPLICATION DAY  -  CTIC    D2  21 DAYS FREE COMBINED DETENTION INBOUND CONTAINER CRITERIA    RFA EXCEPTION TXG20A00727  -  APPROVAL NUMBER    LNTRF20060996B</v>
          </cell>
          <cell r="P2148" t="str">
            <v>C4</v>
          </cell>
          <cell r="Q2148" t="str">
            <v>KE</v>
          </cell>
          <cell r="R2148" t="str">
            <v>CN</v>
          </cell>
          <cell r="S2148" t="str">
            <v>1. 0 TO 3 DAYS</v>
          </cell>
          <cell r="T2148" t="str">
            <v>RELEASE PROCESS</v>
          </cell>
        </row>
        <row r="2149">
          <cell r="A2149" t="str">
            <v>PCIU1740491</v>
          </cell>
          <cell r="B2149">
            <v>20</v>
          </cell>
          <cell r="C2149">
            <v>44066</v>
          </cell>
          <cell r="D2149">
            <v>3</v>
          </cell>
          <cell r="E2149" t="str">
            <v>DLDU00018700</v>
          </cell>
          <cell r="F2149" t="str">
            <v>ICDN</v>
          </cell>
          <cell r="G2149" t="str">
            <v>M0A/61/03/2</v>
          </cell>
          <cell r="H2149" t="str">
            <v>2020</v>
          </cell>
          <cell r="I2149" t="str">
            <v>ICD</v>
          </cell>
          <cell r="J2149">
            <v>227898</v>
          </cell>
          <cell r="K2149" t="str">
            <v>IMPALA GLASS INDUSTRIES LIMITED</v>
          </cell>
          <cell r="L2149" t="str">
            <v>F Y SIMBA SHIPPING AGENTS</v>
          </cell>
          <cell r="M2149">
            <v>44063.631041666667</v>
          </cell>
          <cell r="N2149">
            <v>44065.739710648151</v>
          </cell>
          <cell r="O2149" t="str">
            <v>CLEAR AUTOMOTIVE FLOAT GLASS IDF NUMBER E2006340269 LC NO   NBI11732 DATED 200608   YUSUF IMPALA CO KE YUSUF AND HABIB BANK AG ZURICH  NAIROBI</v>
          </cell>
          <cell r="P2149" t="str">
            <v>C4</v>
          </cell>
          <cell r="Q2149" t="str">
            <v>KE</v>
          </cell>
          <cell r="R2149" t="str">
            <v>CN</v>
          </cell>
          <cell r="S2149" t="str">
            <v>1. 0 TO 3 DAYS</v>
          </cell>
          <cell r="T2149" t="str">
            <v>RELEASED BUT IN YARD</v>
          </cell>
        </row>
        <row r="2150">
          <cell r="A2150" t="str">
            <v>PCIU1752260</v>
          </cell>
          <cell r="B2150">
            <v>20</v>
          </cell>
          <cell r="C2150">
            <v>44066</v>
          </cell>
          <cell r="D2150">
            <v>3</v>
          </cell>
          <cell r="E2150" t="str">
            <v>LYBN00070000</v>
          </cell>
          <cell r="F2150" t="str">
            <v>ICDN</v>
          </cell>
          <cell r="G2150" t="str">
            <v>M0A/55/01/1</v>
          </cell>
          <cell r="H2150" t="str">
            <v>2020</v>
          </cell>
          <cell r="I2150" t="str">
            <v>ICD</v>
          </cell>
          <cell r="J2150">
            <v>229838</v>
          </cell>
          <cell r="K2150" t="str">
            <v>KASHMIR GENERAL AGENCIES LIMITED</v>
          </cell>
          <cell r="L2150" t="str">
            <v>VICTORY FREIGHTERS LIMITED</v>
          </cell>
          <cell r="M2150">
            <v>44068.752916666665</v>
          </cell>
          <cell r="N2150" t="str">
            <v>Pend</v>
          </cell>
          <cell r="O2150" t="str">
            <v>MELAMINE MDF BOARD CARGO IN TRANSIT TO ICD EMBAKASI KENYA UNDER CONSIGNEES OWN ARRANGEMENT  ACCOUNT AND RISKS  CARRIER  S RESPONSIBILITY CEASES AT KEMBA</v>
          </cell>
          <cell r="P2150" t="str">
            <v>C4</v>
          </cell>
          <cell r="Q2150" t="str">
            <v>KE</v>
          </cell>
          <cell r="R2150" t="str">
            <v>CN</v>
          </cell>
          <cell r="S2150" t="str">
            <v>1. 0 TO 3 DAYS</v>
          </cell>
          <cell r="T2150" t="str">
            <v>RELEASE PROCESS</v>
          </cell>
        </row>
        <row r="2151">
          <cell r="A2151" t="str">
            <v>FBIU0175970</v>
          </cell>
          <cell r="B2151">
            <v>20</v>
          </cell>
          <cell r="C2151">
            <v>44066</v>
          </cell>
          <cell r="D2151">
            <v>3</v>
          </cell>
          <cell r="E2151" t="str">
            <v>MEDUDN234528</v>
          </cell>
          <cell r="F2151" t="str">
            <v>ICDN</v>
          </cell>
          <cell r="G2151" t="str">
            <v>M0A/55/01/1</v>
          </cell>
          <cell r="H2151" t="str">
            <v>2020</v>
          </cell>
          <cell r="I2151" t="str">
            <v>ICD</v>
          </cell>
          <cell r="J2151">
            <v>226807</v>
          </cell>
          <cell r="K2151" t="str">
            <v>PREMIER FOOD INDUSTRIES LTD</v>
          </cell>
          <cell r="L2151" t="str">
            <v>INDEX CARGO LOGISTICS LIMITED</v>
          </cell>
          <cell r="M2151" t="str">
            <v>Pend</v>
          </cell>
          <cell r="N2151" t="str">
            <v>Pend</v>
          </cell>
          <cell r="O2151" t="str">
            <v>255 00 METRIC TONS S T C   WHITE REFINED SUGAR FOR IN DUSTRIAL USE  COLOR MAXIMU M 45 UNITS ICUMSA  MINIMUM POLARISATION 99 8 DEGREES    MAXIMUM MOISTURE 0 07    ALL FINAL AT  TIME OF SHIP MENT  PACKED IN NEW SOUND  POLYTHENE LINED POLYPROPYL ENE BAGS OF 50KG NET WEIGH T IN 20-FOOT CONTAINERS S  T C 25 50 METRIC TONS NET  TOTAL NET WEIGHT  255 00 M T TOTAL GROSS WEIGHT  255  820 MT TOTAL NUMBER OF BAG S  5 100 TOTAL NUMBER OF C ONTAINERS  10 X20 HS CODE  1701 99 10 FREE TIME AT D  ESTINATION 40 DAYS  SHIPPE D ON BOARD  25 500 MTS HS  Code  17019910</v>
          </cell>
          <cell r="P2151" t="str">
            <v>C4</v>
          </cell>
          <cell r="Q2151" t="str">
            <v>KE</v>
          </cell>
          <cell r="R2151" t="str">
            <v>ZA</v>
          </cell>
          <cell r="S2151" t="str">
            <v>1. 0 TO 3 DAYS</v>
          </cell>
          <cell r="T2151" t="str">
            <v>PENDING DPC</v>
          </cell>
        </row>
        <row r="2152">
          <cell r="A2152" t="str">
            <v>PCIU1201340</v>
          </cell>
          <cell r="B2152">
            <v>20</v>
          </cell>
          <cell r="C2152">
            <v>44066</v>
          </cell>
          <cell r="D2152">
            <v>3</v>
          </cell>
          <cell r="E2152" t="str">
            <v>SJW000022100</v>
          </cell>
          <cell r="F2152" t="str">
            <v>ICDN</v>
          </cell>
          <cell r="G2152" t="str">
            <v>A1B/25/04/1</v>
          </cell>
          <cell r="H2152" t="str">
            <v>2020</v>
          </cell>
          <cell r="I2152" t="str">
            <v>ICD</v>
          </cell>
          <cell r="J2152">
            <v>229090</v>
          </cell>
          <cell r="K2152" t="str">
            <v>EUROSTAR INDUSTRIAL LIMITED</v>
          </cell>
          <cell r="L2152" t="str">
            <v>SONGHONG FREIGHT SERVICES LIMITED</v>
          </cell>
          <cell r="M2152">
            <v>44067.539976851855</v>
          </cell>
          <cell r="N2152">
            <v>44068.506261574075</v>
          </cell>
          <cell r="O2152" t="str">
            <v>DARK GREY FLOAT GLASS</v>
          </cell>
          <cell r="P2152" t="str">
            <v>C4</v>
          </cell>
          <cell r="Q2152" t="str">
            <v>KE</v>
          </cell>
          <cell r="R2152" t="str">
            <v>CN</v>
          </cell>
          <cell r="S2152" t="str">
            <v>1. 0 TO 3 DAYS</v>
          </cell>
          <cell r="T2152" t="str">
            <v>RELEASED BUT IN YARD</v>
          </cell>
        </row>
        <row r="2153">
          <cell r="A2153" t="str">
            <v>PCIU1829423</v>
          </cell>
          <cell r="B2153">
            <v>20</v>
          </cell>
          <cell r="C2153">
            <v>44066</v>
          </cell>
          <cell r="D2153">
            <v>3</v>
          </cell>
          <cell r="E2153" t="str">
            <v>LYBN00070000</v>
          </cell>
          <cell r="F2153" t="str">
            <v>ICDN</v>
          </cell>
          <cell r="G2153" t="str">
            <v>A1B/37/02/1</v>
          </cell>
          <cell r="H2153" t="str">
            <v>2020</v>
          </cell>
          <cell r="I2153" t="str">
            <v>ICD</v>
          </cell>
          <cell r="J2153">
            <v>229838</v>
          </cell>
          <cell r="K2153" t="str">
            <v>KASHMIR GENERAL AGENCIES LIMITED</v>
          </cell>
          <cell r="L2153" t="str">
            <v>VICTORY FREIGHTERS LIMITED</v>
          </cell>
          <cell r="M2153">
            <v>44068.752916666665</v>
          </cell>
          <cell r="N2153" t="str">
            <v>Pend</v>
          </cell>
          <cell r="O2153" t="str">
            <v>MELAMINE MDF BOARD CARGO IN TRANSIT TO ICD EMBAKASI KENYA UNDER CONSIGNEES OWN ARRANGEMENT  ACCOUNT AND RISKS  CARRIER  S RESPONSIBILITY CEASES AT KEMBA</v>
          </cell>
          <cell r="P2153" t="str">
            <v>C4</v>
          </cell>
          <cell r="Q2153" t="str">
            <v>KE</v>
          </cell>
          <cell r="R2153" t="str">
            <v>CN</v>
          </cell>
          <cell r="S2153" t="str">
            <v>1. 0 TO 3 DAYS</v>
          </cell>
          <cell r="T2153" t="str">
            <v>RELEASE PROCESS</v>
          </cell>
        </row>
        <row r="2154">
          <cell r="A2154" t="str">
            <v>PCIU1212093</v>
          </cell>
          <cell r="B2154">
            <v>20</v>
          </cell>
          <cell r="C2154">
            <v>44066</v>
          </cell>
          <cell r="D2154">
            <v>3</v>
          </cell>
          <cell r="E2154" t="str">
            <v>SHCI00123700</v>
          </cell>
          <cell r="F2154" t="str">
            <v>ICDN</v>
          </cell>
          <cell r="G2154" t="str">
            <v>M0A/43/01/1</v>
          </cell>
          <cell r="H2154">
            <v>0</v>
          </cell>
          <cell r="I2154">
            <v>0</v>
          </cell>
          <cell r="J2154">
            <v>0</v>
          </cell>
          <cell r="K2154" t="str">
            <v>Pend</v>
          </cell>
          <cell r="L2154" t="str">
            <v>Pend</v>
          </cell>
          <cell r="M2154" t="str">
            <v>Pend</v>
          </cell>
          <cell r="N2154" t="str">
            <v>Pend</v>
          </cell>
          <cell r="O2154" t="str">
            <v>NUTRITION AND HEALTH PRODUCT TEL   86-25-6890-8740 USCI 91320117MA1P1XXH6G NJWULIU WORLD-FOOD COM TRADE REGISTER NUMBER PVT-JZUGVM9 SINOWAYKLTD GMAIL COM TRADE REGISTER NUMBER PVT-JZUGVM9 SINOWAYKLTD GMAIL COM</v>
          </cell>
          <cell r="P2154" t="str">
            <v>Pend</v>
          </cell>
          <cell r="Q2154" t="str">
            <v>KE</v>
          </cell>
          <cell r="R2154" t="str">
            <v>CN</v>
          </cell>
          <cell r="S2154" t="str">
            <v>1. 0 TO 3 DAYS</v>
          </cell>
          <cell r="T2154" t="str">
            <v>PENDING DECLARATION</v>
          </cell>
        </row>
        <row r="2155">
          <cell r="A2155" t="str">
            <v>PCIU1602023</v>
          </cell>
          <cell r="B2155">
            <v>20</v>
          </cell>
          <cell r="C2155">
            <v>44066</v>
          </cell>
          <cell r="D2155">
            <v>3</v>
          </cell>
          <cell r="E2155" t="str">
            <v>TXTS00458300</v>
          </cell>
          <cell r="F2155" t="str">
            <v>ICDN</v>
          </cell>
          <cell r="G2155" t="str">
            <v>M0A/33/01/1</v>
          </cell>
          <cell r="H2155" t="str">
            <v>2020</v>
          </cell>
          <cell r="I2155" t="str">
            <v>ICD</v>
          </cell>
          <cell r="J2155">
            <v>228411</v>
          </cell>
          <cell r="K2155" t="str">
            <v>A S P CO LIMITED</v>
          </cell>
          <cell r="L2155" t="str">
            <v>JAMUSA ENTERPRISES LIMITED</v>
          </cell>
          <cell r="M2155">
            <v>44063.909861111111</v>
          </cell>
          <cell r="N2155">
            <v>44067.804027777776</v>
          </cell>
          <cell r="O2155" t="str">
            <v>ERW LONGITUDANALLY WELDED PIPES MATERIAL   Q235 DN 150MM  OD 168 3MM  X 3 25MM THICKNESS X 5 8M LENGTH ERW LONGITUDANALLY WELDED PIPES MATERIAL   Q235 DN 200MM  OD 219 1MM  X 3 25MM THICKNESS X 5 8M LENGTH SHIPPER PART TEL   86-427-7269577   FAX   86-427-7269577 CNEE AND NOTIFY PART FAX   254-020-2368945 PIN   P000613887F EMAIL  ASAVAHUMPHREY GMAIL COM</v>
          </cell>
          <cell r="P2155" t="str">
            <v>C4</v>
          </cell>
          <cell r="Q2155" t="str">
            <v>KE</v>
          </cell>
          <cell r="R2155" t="str">
            <v>CN</v>
          </cell>
          <cell r="S2155" t="str">
            <v>1. 0 TO 3 DAYS</v>
          </cell>
          <cell r="T2155" t="str">
            <v>RELEASED BUT IN YARD</v>
          </cell>
        </row>
        <row r="2156">
          <cell r="A2156" t="str">
            <v>PCIU1161632</v>
          </cell>
          <cell r="B2156">
            <v>20</v>
          </cell>
          <cell r="C2156">
            <v>44066</v>
          </cell>
          <cell r="D2156">
            <v>3</v>
          </cell>
          <cell r="E2156" t="str">
            <v>SHHP00171800</v>
          </cell>
          <cell r="F2156" t="str">
            <v>ICDN</v>
          </cell>
          <cell r="G2156" t="str">
            <v>SHED1</v>
          </cell>
          <cell r="H2156" t="str">
            <v>2020</v>
          </cell>
          <cell r="I2156" t="str">
            <v>ICD</v>
          </cell>
          <cell r="J2156">
            <v>228788</v>
          </cell>
          <cell r="K2156" t="str">
            <v>COLOUR CODE MEDIA LIMITED</v>
          </cell>
          <cell r="L2156" t="str">
            <v>SONGHONG FREIGHT SERVICES LIMITED</v>
          </cell>
          <cell r="M2156">
            <v>44064.648553240739</v>
          </cell>
          <cell r="N2156">
            <v>44068.731446759259</v>
          </cell>
          <cell r="O2156" t="str">
            <v>PVC BANNER SELF ADHESIVE VINYL DISPLAY STAND EMAIL  PETRONILLAHNDONGAH45 GMAIL COM</v>
          </cell>
          <cell r="P2156" t="str">
            <v>C4</v>
          </cell>
          <cell r="Q2156" t="str">
            <v>KE</v>
          </cell>
          <cell r="R2156" t="str">
            <v>CN</v>
          </cell>
          <cell r="S2156" t="str">
            <v>1. 0 TO 3 DAYS</v>
          </cell>
          <cell r="T2156" t="str">
            <v>RELEASED BUT IN YARD</v>
          </cell>
        </row>
        <row r="2157">
          <cell r="A2157" t="str">
            <v>PCIU0132624</v>
          </cell>
          <cell r="B2157">
            <v>20</v>
          </cell>
          <cell r="C2157">
            <v>44066</v>
          </cell>
          <cell r="D2157">
            <v>3</v>
          </cell>
          <cell r="E2157" t="str">
            <v>SJSA00006400</v>
          </cell>
          <cell r="F2157" t="str">
            <v>ICDN</v>
          </cell>
          <cell r="G2157" t="str">
            <v>M0A/33/01/1</v>
          </cell>
          <cell r="H2157" t="str">
            <v>2020</v>
          </cell>
          <cell r="I2157" t="str">
            <v>ICD</v>
          </cell>
          <cell r="J2157">
            <v>229318</v>
          </cell>
          <cell r="K2157" t="str">
            <v>DELUXE TRADING COMPANY LIMITED</v>
          </cell>
          <cell r="L2157" t="str">
            <v>INDUS LOGISTICS LIMITED</v>
          </cell>
          <cell r="M2157">
            <v>44067.595046296294</v>
          </cell>
          <cell r="N2157" t="str">
            <v>Pend</v>
          </cell>
          <cell r="O2157" t="str">
            <v>PLOUGH FITTING MOUSE TRAP PIN  P051173319N</v>
          </cell>
          <cell r="P2157" t="str">
            <v>C4</v>
          </cell>
          <cell r="Q2157" t="str">
            <v>KE</v>
          </cell>
          <cell r="R2157" t="str">
            <v>CN</v>
          </cell>
          <cell r="S2157" t="str">
            <v>1. 0 TO 3 DAYS</v>
          </cell>
          <cell r="T2157" t="str">
            <v>RELEASE PROCESS</v>
          </cell>
        </row>
        <row r="2158">
          <cell r="A2158" t="str">
            <v>PCIU1055517</v>
          </cell>
          <cell r="B2158">
            <v>20</v>
          </cell>
          <cell r="C2158">
            <v>44066</v>
          </cell>
          <cell r="D2158">
            <v>3</v>
          </cell>
          <cell r="E2158" t="str">
            <v>SHCS00174600</v>
          </cell>
          <cell r="F2158" t="str">
            <v>ICDN</v>
          </cell>
          <cell r="G2158" t="str">
            <v>TEMP</v>
          </cell>
          <cell r="H2158" t="str">
            <v>2020</v>
          </cell>
          <cell r="I2158" t="str">
            <v>ICD</v>
          </cell>
          <cell r="J2158">
            <v>227975</v>
          </cell>
          <cell r="K2158" t="str">
            <v>METRO PLASTICS (K) LTD.</v>
          </cell>
          <cell r="L2158" t="str">
            <v>MURANGA FORWARDERS LTD</v>
          </cell>
          <cell r="M2158">
            <v>44061.624606481484</v>
          </cell>
          <cell r="N2158">
            <v>44067.819074074076</v>
          </cell>
          <cell r="O2158" t="str">
            <v>1 X 20   CONTAINER 960 X 25 KG BAGS TITANIUM DIOXIDE LOMON R-996 FROM SHANGHAI  CHINA TO MOBASA PORT  KENYA  FREIGHT PREPAID FROM MOMBASA PORT  KENYA TO ICD EMBAKASI  FREIGHT COLLECT TEL   254717533619  254733550355 EMAIL  INFO METROGROUP C   O KE PIN  P000597382L TEL   254717533619  254733550355 EMAIL  INFO METROGROUP CO KE PIN  P000597382L</v>
          </cell>
          <cell r="P2158" t="str">
            <v>C4</v>
          </cell>
          <cell r="Q2158" t="str">
            <v>KE</v>
          </cell>
          <cell r="R2158" t="str">
            <v>CN</v>
          </cell>
          <cell r="S2158" t="str">
            <v>1. 0 TO 3 DAYS</v>
          </cell>
          <cell r="T2158" t="str">
            <v>RELEASED BUT IN YARD</v>
          </cell>
        </row>
        <row r="2159">
          <cell r="A2159" t="str">
            <v>PCIU1797100</v>
          </cell>
          <cell r="B2159">
            <v>20</v>
          </cell>
          <cell r="C2159">
            <v>44066</v>
          </cell>
          <cell r="D2159">
            <v>3</v>
          </cell>
          <cell r="E2159" t="str">
            <v>SHSE00479100</v>
          </cell>
          <cell r="F2159" t="str">
            <v>ICDN</v>
          </cell>
          <cell r="G2159" t="str">
            <v>M0A/29/01/1</v>
          </cell>
          <cell r="H2159" t="str">
            <v>2020</v>
          </cell>
          <cell r="I2159" t="str">
            <v>ICD</v>
          </cell>
          <cell r="J2159">
            <v>229213</v>
          </cell>
          <cell r="K2159" t="str">
            <v>STINGING SCORPION INVESTMENTS LIMITED</v>
          </cell>
          <cell r="L2159" t="str">
            <v>SHAMSCO LOGISTICS INTERNATIONAL LIMITED</v>
          </cell>
          <cell r="M2159" t="str">
            <v>Pend</v>
          </cell>
          <cell r="N2159" t="str">
            <v>Pend</v>
          </cell>
          <cell r="O2159" t="str">
            <v>NET BAG TELEPHONE    254723166890 SCORPIONINVESTMENTLTD GMAIL COM TELEPHONE    254723166890 SCORPIONINVESTMENTLTD GMAIL COM</v>
          </cell>
          <cell r="P2159" t="str">
            <v>C4</v>
          </cell>
          <cell r="Q2159" t="str">
            <v>KE</v>
          </cell>
          <cell r="R2159" t="str">
            <v>CN</v>
          </cell>
          <cell r="S2159" t="str">
            <v>1. 0 TO 3 DAYS</v>
          </cell>
          <cell r="T2159" t="str">
            <v>PENDING DPC</v>
          </cell>
        </row>
        <row r="2160">
          <cell r="A2160" t="str">
            <v>PCIU0059483</v>
          </cell>
          <cell r="B2160">
            <v>20</v>
          </cell>
          <cell r="C2160">
            <v>44066</v>
          </cell>
          <cell r="D2160">
            <v>3</v>
          </cell>
          <cell r="E2160" t="str">
            <v>SZPS00358800</v>
          </cell>
          <cell r="F2160" t="str">
            <v>ICDN</v>
          </cell>
          <cell r="G2160" t="str">
            <v>M0A/29/01/1</v>
          </cell>
          <cell r="H2160" t="str">
            <v>2020</v>
          </cell>
          <cell r="I2160" t="str">
            <v>ICD</v>
          </cell>
          <cell r="J2160">
            <v>229515</v>
          </cell>
          <cell r="K2160" t="str">
            <v>CELLPHARM HEALTHCARE LIMITED</v>
          </cell>
          <cell r="L2160" t="str">
            <v>ADONAI TRADING &amp;LOGISTICS CO.LTD</v>
          </cell>
          <cell r="M2160">
            <v>44068.428900462961</v>
          </cell>
          <cell r="N2160" t="str">
            <v>Pend</v>
          </cell>
          <cell r="O2160" t="str">
            <v>DIL-A 20L BOTTLE DIL-E 20L BOTTLE LYE-1 500ML BOTTLE LYA-1 500ML BOTTLE LYA-2 500ML BOTTLE LYA-3 1L BOTTLE CLE-P CLEANSER 50ML BOTTLE ALSO SHIPPER BLVD  TAOYUAN STREET  NANSHAN DISTRICT  SHENZHEN 518055 P R CHINA TEL      86-0755-26008015 FA   X      86-0755-26746162 ALSO CNEE NAIROBI KENYA CONTACT   MR  BENARD YEGON TEL  00254 720669768  SALES CELLPHARM GMAIL COM PIN NO  P051390208P FREIGHT COLLECT AT KENYA BY CELLPHARM HEALTHCARE LIMITED</v>
          </cell>
          <cell r="P2160" t="str">
            <v>C4</v>
          </cell>
          <cell r="Q2160" t="str">
            <v>KE</v>
          </cell>
          <cell r="R2160" t="str">
            <v>CN</v>
          </cell>
          <cell r="S2160" t="str">
            <v>1. 0 TO 3 DAYS</v>
          </cell>
          <cell r="T2160" t="str">
            <v>RELEASE PROCESS</v>
          </cell>
        </row>
        <row r="2161">
          <cell r="A2161" t="str">
            <v>PCIU8737714</v>
          </cell>
          <cell r="B2161">
            <v>40</v>
          </cell>
          <cell r="C2161">
            <v>44066</v>
          </cell>
          <cell r="D2161">
            <v>3</v>
          </cell>
          <cell r="E2161" t="str">
            <v>SHSE00514900</v>
          </cell>
          <cell r="F2161" t="str">
            <v>ICDN</v>
          </cell>
          <cell r="G2161" t="str">
            <v>M0A/17/01/1</v>
          </cell>
          <cell r="H2161" t="str">
            <v>2020</v>
          </cell>
          <cell r="I2161" t="str">
            <v>ICD</v>
          </cell>
          <cell r="J2161">
            <v>228123</v>
          </cell>
          <cell r="K2161" t="str">
            <v>DESIGNTECH AFRICA LIMITED</v>
          </cell>
          <cell r="L2161" t="str">
            <v>CARGOLOG E.A LIMITED</v>
          </cell>
          <cell r="M2161">
            <v>44062.45921296296</v>
          </cell>
          <cell r="N2161" t="str">
            <v>Pend</v>
          </cell>
          <cell r="O2161" t="str">
            <v>3 ROLLER HYDRAULIC ROLLING MACHINE W11S-20X2500 CNC PIPE ROLLING MACHINE GY168NC CARGO IN TRANSIT TO ICD NAIROBI BY CONSIGNEE ON CNEE  S ACCOUNT  RISKS AND ARRANGEMENT</v>
          </cell>
          <cell r="P2161" t="str">
            <v>C4</v>
          </cell>
          <cell r="Q2161" t="str">
            <v>KE</v>
          </cell>
          <cell r="R2161" t="str">
            <v>CN</v>
          </cell>
          <cell r="S2161" t="str">
            <v>1. 0 TO 3 DAYS</v>
          </cell>
          <cell r="T2161" t="str">
            <v>RELEASE PROCESS</v>
          </cell>
        </row>
        <row r="2162">
          <cell r="A2162" t="str">
            <v>PCIU1322130</v>
          </cell>
          <cell r="B2162">
            <v>20</v>
          </cell>
          <cell r="C2162">
            <v>44066</v>
          </cell>
          <cell r="D2162">
            <v>3</v>
          </cell>
          <cell r="E2162" t="str">
            <v>SHSE00468400</v>
          </cell>
          <cell r="F2162" t="str">
            <v>ICDN</v>
          </cell>
          <cell r="G2162" t="str">
            <v>M0A/22/01/1</v>
          </cell>
          <cell r="H2162" t="str">
            <v>2020</v>
          </cell>
          <cell r="I2162" t="str">
            <v>ICD</v>
          </cell>
          <cell r="J2162">
            <v>228183</v>
          </cell>
          <cell r="K2162" t="str">
            <v>HANGZHOU AGROCHEMICAL IND EA LIMITED</v>
          </cell>
          <cell r="L2162" t="str">
            <v>FASTLANE LOGISTICS SYSTEMS LIMITED</v>
          </cell>
          <cell r="M2162">
            <v>44062.46875</v>
          </cell>
          <cell r="N2162">
            <v>44068.755983796298</v>
          </cell>
          <cell r="O2162" t="str">
            <v>GLYPHOSATE IPA41   WEEDAL</v>
          </cell>
          <cell r="P2162" t="str">
            <v>C4</v>
          </cell>
          <cell r="Q2162" t="str">
            <v>KE</v>
          </cell>
          <cell r="R2162" t="str">
            <v>CN</v>
          </cell>
          <cell r="S2162" t="str">
            <v>1. 0 TO 3 DAYS</v>
          </cell>
          <cell r="T2162" t="str">
            <v>RELEASED BUT IN YARD</v>
          </cell>
        </row>
        <row r="2163">
          <cell r="A2163" t="str">
            <v>PCIU1252590</v>
          </cell>
          <cell r="B2163">
            <v>20</v>
          </cell>
          <cell r="C2163">
            <v>44066</v>
          </cell>
          <cell r="D2163">
            <v>3</v>
          </cell>
          <cell r="E2163" t="str">
            <v>TXPT00251700</v>
          </cell>
          <cell r="F2163" t="str">
            <v>ICDN</v>
          </cell>
          <cell r="G2163" t="str">
            <v>M0A/19/01/1</v>
          </cell>
          <cell r="H2163" t="str">
            <v>2020</v>
          </cell>
          <cell r="I2163" t="str">
            <v>ICD</v>
          </cell>
          <cell r="J2163">
            <v>227743</v>
          </cell>
          <cell r="K2163" t="str">
            <v>SUPER BARGAINS GLASS AND HARDWARE NAK LI</v>
          </cell>
          <cell r="L2163" t="str">
            <v>F Y SIMBA SHIPPING AGENTS</v>
          </cell>
          <cell r="M2163">
            <v>44063.428807870368</v>
          </cell>
          <cell r="N2163">
            <v>44064.33803240741</v>
          </cell>
          <cell r="O2163" t="str">
            <v>4MM DARK GREEN REFLECTIVE GLASS 4MM DARK BLUE REFLECTIVE GLASS IDF NO   E2006347766 FAX   0086-532-84672852 USCI 91370213MA3EMEHB1A EMAIL  MARY ROYALGROUPKENYA  COM EMAIL  MARY ROYALGROUPKENYA  COM</v>
          </cell>
          <cell r="P2163" t="str">
            <v>C4</v>
          </cell>
          <cell r="Q2163" t="str">
            <v>KE</v>
          </cell>
          <cell r="R2163" t="str">
            <v>CN</v>
          </cell>
          <cell r="S2163" t="str">
            <v>1. 0 TO 3 DAYS</v>
          </cell>
          <cell r="T2163" t="str">
            <v>RELEASED BUT IN YARD</v>
          </cell>
        </row>
        <row r="2164">
          <cell r="A2164" t="str">
            <v>PCIU9360707</v>
          </cell>
          <cell r="B2164">
            <v>40</v>
          </cell>
          <cell r="C2164">
            <v>44066</v>
          </cell>
          <cell r="D2164">
            <v>3</v>
          </cell>
          <cell r="E2164" t="str">
            <v>SHOT00089700</v>
          </cell>
          <cell r="F2164" t="str">
            <v>ICDN</v>
          </cell>
          <cell r="G2164" t="str">
            <v>M0A/08/02/1</v>
          </cell>
          <cell r="H2164" t="str">
            <v>2020</v>
          </cell>
          <cell r="I2164" t="str">
            <v>ICD</v>
          </cell>
          <cell r="J2164">
            <v>229526</v>
          </cell>
          <cell r="K2164" t="str">
            <v>FURNITURE ELEGANCE LIMITED</v>
          </cell>
          <cell r="L2164" t="str">
            <v>TOPLINE LOGISTICS LIMITED</v>
          </cell>
          <cell r="M2164">
            <v>44067.852708333332</v>
          </cell>
          <cell r="N2164" t="str">
            <v>Pend</v>
          </cell>
          <cell r="O2164" t="str">
            <v>SOFA BOOKING CODE  NBO17A0008 SHIPPER DECLARED THIS SHIPMENT CONTAINS NO WOOD PACKAGING MATERIALS PO NO   LC-F-002 MOBILE 254722206060 RAZIA ELEGANCE CO KE MOBILE 254722206060</v>
          </cell>
          <cell r="P2164" t="str">
            <v>C4</v>
          </cell>
          <cell r="Q2164" t="str">
            <v>KE</v>
          </cell>
          <cell r="R2164" t="str">
            <v>CN</v>
          </cell>
          <cell r="S2164" t="str">
            <v>1. 0 TO 3 DAYS</v>
          </cell>
          <cell r="T2164" t="str">
            <v>RELEASE PROCESS</v>
          </cell>
        </row>
        <row r="2165">
          <cell r="A2165" t="str">
            <v>CMAU3069730</v>
          </cell>
          <cell r="B2165">
            <v>20</v>
          </cell>
          <cell r="C2165">
            <v>44066</v>
          </cell>
          <cell r="D2165">
            <v>3</v>
          </cell>
          <cell r="E2165" t="str">
            <v>CEI0183242</v>
          </cell>
          <cell r="F2165" t="str">
            <v>ICDN</v>
          </cell>
          <cell r="G2165" t="str">
            <v>A1B/19/02/1</v>
          </cell>
          <cell r="H2165" t="str">
            <v>2020</v>
          </cell>
          <cell r="I2165" t="str">
            <v>ICD</v>
          </cell>
          <cell r="J2165">
            <v>227232</v>
          </cell>
          <cell r="K2165" t="str">
            <v>RAGHAV INDUSTRY LIMITED</v>
          </cell>
          <cell r="L2165" t="str">
            <v>EXCELLENT SERVICE FREIGHTERS LIMITED</v>
          </cell>
          <cell r="M2165">
            <v>44068.680069444446</v>
          </cell>
          <cell r="N2165" t="str">
            <v>Pend</v>
          </cell>
          <cell r="O2165" t="str">
            <v>947 PACKAES  NINE HUNDRED FORTY SEVEN  CONTAINING LANCING PIPE 13MM X 5 8 MTRS LANCING PIPE 6MM X 4 MTRS MORTAR 70 CASTABLE 90 SUPER CASTING POWDER LADDLE NOZZLE  MANUAL  COLLECTOR NOZZLE  MANUAL  COMPOSITE TUNDISH NOZZLE  95   ZIRCON SPRAY NOZZLE 8065 STITCHING MACHINE T C TIPS 600MM LONG IEC NO  3004009200 INVOICE NO 614 20-21 DATE 06 07 2020 SHIPPING BILL NO 3876017 DATED 17 07 2020 H S CODE 73049000 38160000 38256900 69039090  IDF NO  E2007358758 NET WT 26409  KGS FREIGHT PREPAID</v>
          </cell>
          <cell r="P2165" t="str">
            <v>C4</v>
          </cell>
          <cell r="Q2165" t="str">
            <v>KE</v>
          </cell>
          <cell r="R2165" t="str">
            <v>IN</v>
          </cell>
          <cell r="S2165" t="str">
            <v>1. 0 TO 3 DAYS</v>
          </cell>
          <cell r="T2165" t="str">
            <v>RELEASE PROCESS</v>
          </cell>
        </row>
        <row r="2166">
          <cell r="A2166" t="str">
            <v>TEMU2035470</v>
          </cell>
          <cell r="B2166">
            <v>20</v>
          </cell>
          <cell r="C2166">
            <v>44066</v>
          </cell>
          <cell r="D2166">
            <v>3</v>
          </cell>
          <cell r="E2166" t="str">
            <v>MEDUT2568367</v>
          </cell>
          <cell r="F2166" t="str">
            <v>ICDN</v>
          </cell>
          <cell r="G2166" t="str">
            <v>M0B/65/03/1</v>
          </cell>
          <cell r="H2166" t="str">
            <v>2020</v>
          </cell>
          <cell r="I2166" t="str">
            <v>ICD</v>
          </cell>
          <cell r="J2166">
            <v>227109</v>
          </cell>
          <cell r="K2166" t="str">
            <v>CHINA RAILWAY NO5 ENGINEERING GROUP COMP</v>
          </cell>
          <cell r="L2166" t="str">
            <v>CONTINENTAL LOGISTICS NETWORKS LTD</v>
          </cell>
          <cell r="M2166" t="str">
            <v>Pend</v>
          </cell>
          <cell r="N2166" t="str">
            <v>Pend</v>
          </cell>
          <cell r="O2166" t="str">
            <v>GUARDRAIL                  POST                       CAPS                       END TERMINAL               SPACER                     TYPE A BOLTS AND NUTS      TYPE B BOLTS AND NUTS      CONNECTING BOLT            REFLECTOR</v>
          </cell>
          <cell r="P2166" t="str">
            <v>C4</v>
          </cell>
          <cell r="Q2166" t="str">
            <v>KE</v>
          </cell>
          <cell r="R2166" t="str">
            <v>CN</v>
          </cell>
          <cell r="S2166" t="str">
            <v>1. 0 TO 3 DAYS</v>
          </cell>
          <cell r="T2166" t="str">
            <v>PENDING DPC</v>
          </cell>
        </row>
        <row r="2167">
          <cell r="A2167" t="str">
            <v>MEDU1464879</v>
          </cell>
          <cell r="B2167">
            <v>20</v>
          </cell>
          <cell r="C2167">
            <v>44066</v>
          </cell>
          <cell r="D2167">
            <v>3</v>
          </cell>
          <cell r="E2167" t="str">
            <v>WECC2050MBA0508</v>
          </cell>
          <cell r="F2167" t="str">
            <v>ICDN</v>
          </cell>
          <cell r="G2167" t="str">
            <v>CFS1A</v>
          </cell>
          <cell r="H2167" t="str">
            <v>2020</v>
          </cell>
          <cell r="I2167" t="str">
            <v>ICD</v>
          </cell>
          <cell r="J2167">
            <v>228455</v>
          </cell>
          <cell r="K2167" t="str">
            <v>KENS METAL INDUSTRIES LTD</v>
          </cell>
          <cell r="L2167" t="str">
            <v>PRINCIPAL FORWARDERS LIMITED</v>
          </cell>
          <cell r="M2167">
            <v>44068.480578703704</v>
          </cell>
          <cell r="N2167" t="str">
            <v>Pend</v>
          </cell>
          <cell r="O2167" t="str">
            <v>1 X 20 DV CONTAINER SAID TO CONTAIN 9 BUNDLES PRIME COLD ROLLED STEEL SHEETS - PRIME GALVANIZED STEEL SHEETS 1 X 20 DV CONTAINER SAID TO CONTAIN 11 BUNDLES PRIME COLD ROLLED STEEL SHEETS - PRIME GALVANIZED STEEL SHEETS 2 X 20 DV CONTAINERS SAID TO CONTAIN 20 BUNDLES PRIME COLD ROLLED STEEL SHEETS - PRIME GALVANIZED STEEL SHEETS HS CODE 721049-721026-721027 FREIGHT PREPAID LI LO</v>
          </cell>
          <cell r="P2167" t="str">
            <v>C4</v>
          </cell>
          <cell r="Q2167" t="str">
            <v>KE</v>
          </cell>
          <cell r="R2167" t="str">
            <v>EG</v>
          </cell>
          <cell r="S2167" t="str">
            <v>1. 0 TO 3 DAYS</v>
          </cell>
          <cell r="T2167" t="str">
            <v>RELEASE PROCESS</v>
          </cell>
        </row>
        <row r="2168">
          <cell r="A2168" t="str">
            <v>MEDU1383484</v>
          </cell>
          <cell r="B2168">
            <v>20</v>
          </cell>
          <cell r="C2168">
            <v>44066</v>
          </cell>
          <cell r="D2168">
            <v>3</v>
          </cell>
          <cell r="E2168" t="str">
            <v>WECC2050MBA0508</v>
          </cell>
          <cell r="F2168" t="str">
            <v>ICDN</v>
          </cell>
          <cell r="G2168" t="str">
            <v>CFS1A</v>
          </cell>
          <cell r="H2168" t="str">
            <v>2020</v>
          </cell>
          <cell r="I2168" t="str">
            <v>ICD</v>
          </cell>
          <cell r="J2168">
            <v>228455</v>
          </cell>
          <cell r="K2168" t="str">
            <v>KENS METAL INDUSTRIES LTD</v>
          </cell>
          <cell r="L2168" t="str">
            <v>PRINCIPAL FORWARDERS LIMITED</v>
          </cell>
          <cell r="M2168">
            <v>44068.480578703704</v>
          </cell>
          <cell r="N2168" t="str">
            <v>Pend</v>
          </cell>
          <cell r="O2168" t="str">
            <v>1 X 20 DV CONTAINER SAID TO CONTAIN 9 BUNDLES PRIME COLD ROLLED STEEL SHEETS - PRIME GALVANIZED STEEL SHEETS 1 X 20 DV CONTAINER SAID TO CONTAIN 11 BUNDLES PRIME COLD ROLLED STEEL SHEETS - PRIME GALVANIZED STEEL SHEETS 2 X 20 DV CONTAINERS SAID TO CONTAIN 20 BUNDLES PRIME COLD ROLLED STEEL SHEETS - PRIME GALVANIZED STEEL SHEETS HS CODE 721049-721026-721027 FREIGHT PREPAID LI LO</v>
          </cell>
          <cell r="P2168" t="str">
            <v>C4</v>
          </cell>
          <cell r="Q2168" t="str">
            <v>KE</v>
          </cell>
          <cell r="R2168" t="str">
            <v>EG</v>
          </cell>
          <cell r="S2168" t="str">
            <v>1. 0 TO 3 DAYS</v>
          </cell>
          <cell r="T2168" t="str">
            <v>RELEASE PROCESS</v>
          </cell>
        </row>
        <row r="2169">
          <cell r="A2169" t="str">
            <v>DRYU2298303</v>
          </cell>
          <cell r="B2169">
            <v>20</v>
          </cell>
          <cell r="C2169">
            <v>44066</v>
          </cell>
          <cell r="D2169">
            <v>3</v>
          </cell>
          <cell r="E2169" t="str">
            <v>148000154980</v>
          </cell>
          <cell r="F2169" t="str">
            <v>ICDN</v>
          </cell>
          <cell r="G2169" t="str">
            <v>A1B/25/04/2</v>
          </cell>
          <cell r="H2169" t="str">
            <v>2020</v>
          </cell>
          <cell r="I2169" t="str">
            <v>ICD</v>
          </cell>
          <cell r="J2169">
            <v>227685</v>
          </cell>
          <cell r="K2169" t="str">
            <v>VANGA SHOES COMPANY LIMITED</v>
          </cell>
          <cell r="L2169" t="str">
            <v>DELTA EXPRESS</v>
          </cell>
          <cell r="M2169">
            <v>44060.693807870368</v>
          </cell>
          <cell r="N2169">
            <v>44068.503541666665</v>
          </cell>
          <cell r="O2169" t="str">
            <v>82825KGS EVA RAW MATERIAL 3313PKGS 30PCS SLIPPER UPPER MOULD 17PKGS 64 PCS EVA SHOE MOULD WITH ACCESSORIES 76PKGS 75PAIRS PVC SHOE MOULD WITH ACCESSORIES 133PKGS 42000PAIRS PVC SLIPPER UPPER 169PKGS 2000KGS PLAST IC STRIP BAG 50PKGS 590000PAIRS PLASTIC SHOEN M 82825KGS EVA RAW MATERIAL 3313PKGS  30PCS SLIPPER UPPER MOULD 17PKGS  64PCS EVA SHOE MOULD WITH ACCESSORIES  76PKGS  75PAIRS PVC SHOE MOULD WITH ACCESSORIES 133PKGS  42000PAIRS PVC SLIPPER UPPER 169PKGS  2000KGS PLASTIC STRIP BAG 50PKGS  590000PAIRS PLASTIC SHOE DECORATIVES 75PKGS  1432KGS INSOLEFILM PVC 99PKGS  2150KGS PLASTIC BUCKLE 108PKGS  1550KGS COLOR POWDER 62PKGS  1SET BOOM CRANE FOR FORKLIFT 1PKGS  57PCS PLASTIC CRATE 57PKGS  8SETS ACCESSORIES FOR VENTILATION PIPE 7PKGS  90M PU PIPE WITH ACCESSORIES 9PKGS  1000M PP AIR PIPE 10PKGS  4SETS ELEVATING PLATFORM FOR EDGE BANDING MACHINE 1PKGS  200PCS ALUMINIUMTILE TRIM 2PKGS  16000PCS ACCESSORIES FOR PVC SKIRKING BOARD 4PKGS  20ROLLS WATERPROOF ALUMINIUM FOIL 20PKGS   EMAIL  F</v>
          </cell>
          <cell r="P2169" t="str">
            <v>C4</v>
          </cell>
          <cell r="Q2169" t="str">
            <v>KE</v>
          </cell>
          <cell r="R2169" t="str">
            <v>CN</v>
          </cell>
          <cell r="S2169" t="str">
            <v>1. 0 TO 3 DAYS</v>
          </cell>
          <cell r="T2169" t="str">
            <v>RELEASED BUT IN YARD</v>
          </cell>
        </row>
        <row r="2170">
          <cell r="A2170" t="str">
            <v>WECU2110686</v>
          </cell>
          <cell r="B2170">
            <v>20</v>
          </cell>
          <cell r="C2170">
            <v>44066</v>
          </cell>
          <cell r="D2170">
            <v>3</v>
          </cell>
          <cell r="E2170" t="str">
            <v>WECC2050MBA0506</v>
          </cell>
          <cell r="F2170" t="str">
            <v>ICDN</v>
          </cell>
          <cell r="G2170" t="str">
            <v>CFS1A</v>
          </cell>
          <cell r="H2170" t="str">
            <v>2020</v>
          </cell>
          <cell r="I2170" t="str">
            <v>ICD</v>
          </cell>
          <cell r="J2170">
            <v>228441</v>
          </cell>
          <cell r="K2170" t="str">
            <v>KENS METAL INDUSTRIES LTD</v>
          </cell>
          <cell r="L2170" t="str">
            <v>PRINCIPAL FORWARDERS LIMITED</v>
          </cell>
          <cell r="M2170">
            <v>44068.511180555557</v>
          </cell>
          <cell r="N2170">
            <v>44068.749641203707</v>
          </cell>
          <cell r="O2170" t="str">
            <v>1 X 20DV CONTAINER SAID TO CONTAIN 12 COILS PRIME GALVANIZED STEEL SLITS 1 X 20 DV CONTAINER SAID TO CONTAIN 12 COILS PRIME GALVANIZED STEEL SLITS HS CODE 721230 FREIGHT PREPAID LI LO</v>
          </cell>
          <cell r="P2170" t="str">
            <v>C4</v>
          </cell>
          <cell r="Q2170" t="str">
            <v>KE</v>
          </cell>
          <cell r="R2170" t="str">
            <v>EG</v>
          </cell>
          <cell r="S2170" t="str">
            <v>1. 0 TO 3 DAYS</v>
          </cell>
          <cell r="T2170" t="str">
            <v>RELEASED BUT IN YARD</v>
          </cell>
        </row>
        <row r="2171">
          <cell r="A2171" t="str">
            <v>MSKU8707783</v>
          </cell>
          <cell r="B2171">
            <v>40</v>
          </cell>
          <cell r="C2171">
            <v>44066</v>
          </cell>
          <cell r="D2171">
            <v>3</v>
          </cell>
          <cell r="E2171" t="str">
            <v>203325921</v>
          </cell>
          <cell r="F2171" t="str">
            <v>ICDN</v>
          </cell>
          <cell r="G2171" t="str">
            <v>A1C/80/02/3</v>
          </cell>
          <cell r="H2171" t="str">
            <v>2020</v>
          </cell>
          <cell r="I2171" t="str">
            <v>ICD</v>
          </cell>
          <cell r="J2171">
            <v>227240</v>
          </cell>
          <cell r="K2171" t="str">
            <v>ROYAL GROUP INDUSTRIES K LIMITED</v>
          </cell>
          <cell r="L2171" t="str">
            <v>F Y SIMBA SHIPPING AGENTS</v>
          </cell>
          <cell r="M2171">
            <v>44060.563715277778</v>
          </cell>
          <cell r="N2171">
            <v>44063.393182870372</v>
          </cell>
          <cell r="O2171" t="str">
            <v>PVC GRADE 1091   QUANTITY  99 MT   L C NUMBER  DATE OF ISSUE  THE L C ISSUING BANK NAME   AND ADDRESS    017IMUL20065172  200605  PRIME BANK LTD    PRIME BANK BUILDING  RIVERSIDE DRIVE  WESTLANDS   P O BOX 4382 5-00100  NAIROBI  KENYA   IDF NO   E2006339763       APPLICABLE FREE T IME 21 DAYS COMBINED DETENTION   DEMURRAGE  AT  PORT OF   DISCHARGE  PLACE OF DELIVERY   HS CODE  39041000  ICD EMBAKASI AT ALL RISKS  COST AND EXPENSES OF CONSIGNEE    FREIGHT FORWARDERS NUMBER             30 2006-0248   PORT IN UNITED STATES OF AMERICA    INTRANSIT TO ICD EMBAK ASI NAIROBI</v>
          </cell>
          <cell r="P2171" t="str">
            <v>C4</v>
          </cell>
          <cell r="Q2171" t="str">
            <v>KE</v>
          </cell>
          <cell r="R2171" t="str">
            <v>US</v>
          </cell>
          <cell r="S2171" t="str">
            <v>1. 0 TO 3 DAYS</v>
          </cell>
          <cell r="T2171" t="str">
            <v>RELEASED BUT IN YARD</v>
          </cell>
        </row>
        <row r="2172">
          <cell r="A2172" t="str">
            <v>MIEU3058782</v>
          </cell>
          <cell r="B2172">
            <v>40</v>
          </cell>
          <cell r="C2172">
            <v>44066</v>
          </cell>
          <cell r="D2172">
            <v>3</v>
          </cell>
          <cell r="E2172" t="str">
            <v>203841738</v>
          </cell>
          <cell r="F2172" t="str">
            <v>ICDN</v>
          </cell>
          <cell r="G2172" t="str">
            <v>A1D/26/06/1</v>
          </cell>
          <cell r="H2172" t="str">
            <v>2020</v>
          </cell>
          <cell r="I2172" t="str">
            <v>ICD</v>
          </cell>
          <cell r="J2172">
            <v>225660</v>
          </cell>
          <cell r="K2172" t="str">
            <v>HASBAH KENYA LIMITED</v>
          </cell>
          <cell r="L2172" t="str">
            <v>STARWAY INTERNATIONAL FREIGHT AND FORWAR</v>
          </cell>
          <cell r="M2172">
            <v>44055.44803240741</v>
          </cell>
          <cell r="N2172">
            <v>44067.658634259256</v>
          </cell>
          <cell r="O2172" t="str">
            <v>ALWAYS- SANITARY PADS                          ORDER       1034637316 TOTAL NET WEIGHT     8795 76    KGS TOTAL GROSS WEIGHT     10748 14    KGS                  TOTAL QTY 6700    CASES                  FREIGHT TO BE PAID IN USD HS CODE      961900                      ICD EMBAKASINAIROBI    INTRANSIT TO ICD EMBAKASI NAIROBI</v>
          </cell>
          <cell r="P2172" t="str">
            <v>C4</v>
          </cell>
          <cell r="Q2172" t="str">
            <v>KE</v>
          </cell>
          <cell r="R2172" t="str">
            <v>EG</v>
          </cell>
          <cell r="S2172" t="str">
            <v>1. 0 TO 3 DAYS</v>
          </cell>
          <cell r="T2172" t="str">
            <v>RELEASED BUT IN YARD</v>
          </cell>
        </row>
        <row r="2173">
          <cell r="A2173" t="str">
            <v>EISU9209096</v>
          </cell>
          <cell r="B2173">
            <v>40</v>
          </cell>
          <cell r="C2173">
            <v>44066</v>
          </cell>
          <cell r="D2173">
            <v>3</v>
          </cell>
          <cell r="E2173" t="str">
            <v>100050223204</v>
          </cell>
          <cell r="F2173" t="str">
            <v>ICDN</v>
          </cell>
          <cell r="G2173" t="str">
            <v>SHED1</v>
          </cell>
          <cell r="H2173" t="str">
            <v>2020</v>
          </cell>
          <cell r="I2173" t="str">
            <v>ICD</v>
          </cell>
          <cell r="J2173">
            <v>227588</v>
          </cell>
          <cell r="K2173" t="str">
            <v>AUTOXPRESS LIMITED</v>
          </cell>
          <cell r="L2173" t="str">
            <v>GENERAL CARGO SERVICES LTD</v>
          </cell>
          <cell r="M2173">
            <v>44061.78230324074</v>
          </cell>
          <cell r="N2173" t="str">
            <v>Pend</v>
          </cell>
          <cell r="O2173" t="str">
            <v>TOTAL 179 PACKAGES ONLYNEW PNEUMATIC RUBBER TIRES INNERTUBES FLAPSSHIP MENT OF GOODS REFERRED ABOVEL C NUMBERS   IMPLC07 1098 20IDF NO   E200 7367344EXPORTER REF NO   CE1012000703OTHER REF NO   110036140SB NO   3 884656  DT  17 07 2020AUTO XPRESS KENYA TOTAL 179 PACKAGES ONLY NEW PNEUMATIC RUBBER TIRES INNER TUBES FLAPS SHIPMENT OF GOODS REFERRED ABOVE L C NUMBERS   IMPLC07 1098 20 IDF NO   E2007367344 EXPORTER REF NO   CE1012000703 OTHER REF NO   110036140 SB NO   3884656  DT  17 07 2020 TOTAL NET WEIGHT     10184 246 KGS TOTAL GROSS WEIGHT  10184 246 KGS HS CODE   40117000  40118000  40129049  40139030 14 DAYS FREE CONTAINER DETENTION AT DESTINATION   TEL  912266663800 FAX  912266663898 99    PIN NO  P000607839E TEL   254-719-088540     NAIROBI - KENYA PIN NO  P000626389L TEL   254-20-3743611 EMAIL  IMPORTS AUXPKE COM CARRIER S RESPONSIBILITY CEASES AT MOMBASAKILINDINI PORT  EMPTY RETURN TO OUR DESIGNATED INLAND EMPTY DEPOT IN MOMBASA IS UNDER FULL RESPONSIBILITY AND RISK OF MERCHANT</v>
          </cell>
          <cell r="P2173" t="str">
            <v>C4</v>
          </cell>
          <cell r="Q2173" t="str">
            <v>KE</v>
          </cell>
          <cell r="R2173" t="str">
            <v>IN</v>
          </cell>
          <cell r="S2173" t="str">
            <v>1. 0 TO 3 DAYS</v>
          </cell>
          <cell r="T2173" t="str">
            <v>RELEASE PROCESS</v>
          </cell>
        </row>
        <row r="2174">
          <cell r="A2174" t="str">
            <v>TRHU3549966</v>
          </cell>
          <cell r="B2174">
            <v>20</v>
          </cell>
          <cell r="C2174">
            <v>44066</v>
          </cell>
          <cell r="D2174">
            <v>3</v>
          </cell>
          <cell r="E2174" t="str">
            <v>MEDUAP511523</v>
          </cell>
          <cell r="F2174" t="str">
            <v>ICDN</v>
          </cell>
          <cell r="G2174" t="str">
            <v>A1B/31/01/2</v>
          </cell>
          <cell r="H2174" t="str">
            <v>2020</v>
          </cell>
          <cell r="I2174" t="str">
            <v>ICD</v>
          </cell>
          <cell r="J2174">
            <v>228268</v>
          </cell>
          <cell r="K2174" t="str">
            <v>JUMBO FOAM MATRESSES INDUSTRIES LIMITED</v>
          </cell>
          <cell r="L2174" t="str">
            <v>MNET STARS LIMITED</v>
          </cell>
          <cell r="M2174">
            <v>44062.724398148152</v>
          </cell>
          <cell r="N2174">
            <v>44068.756203703706</v>
          </cell>
          <cell r="O2174" t="str">
            <v>STC                        CONFORT P0010 COPOLYMERIC  POLYOL 10                  ON PALLETS X 210 0000 KGS  NET WEIGHT   16 800 MT     ORDER   13445-1TOTAL       NET WEIGHT   84 000 MT     TOTAL GROSS WEIGHT   93240 KGS                        ICD NAIROBI COLLECT -      HAULAGE CHARGES TO ICD     NAIROBI IS ON CONSIGNEE    RISK AND ACCOUNT           ON-CARRIAGE ARRANGED BY    MERCHANTS UNDER THEIR      RESPONSIBILITY AND AT      THEIR COSTS AND RISKS      21 DAYS OF FREE DEMURRAGE  AND NO CONTAINER RENTAL    SHIPPED ON BOARD           FREIGHT PREPAID STC                        CONFORT P0010 COPOLYMERIC  POLYOL 10                  ON PALLETS X 210 0000 KGS  NET WEIGHT   16 800 MT STC                        CONFORT P0010 COPOLYMERIC  POLYOL 10                  ON PALLETS X 210 0000 KGS  NET WEIGHT   16 800 MT STC                        CONFORT P0010 COPOLYMERIC  POLYOL 10                  ON PALLETS X 210 0000 KGS  NET WEIGHT   16 800 MT STC                        CONFORT P0010 COPOLYMERIC  POLYOL 10                  ON PALLETS X 210 0000 KGS  NET WEIGHT   16 800 MT</v>
          </cell>
          <cell r="P2174" t="str">
            <v>C4</v>
          </cell>
          <cell r="Q2174" t="str">
            <v>KE</v>
          </cell>
          <cell r="R2174" t="str">
            <v>BE</v>
          </cell>
          <cell r="S2174" t="str">
            <v>1. 0 TO 3 DAYS</v>
          </cell>
          <cell r="T2174" t="str">
            <v>RELEASED BUT IN YARD</v>
          </cell>
        </row>
        <row r="2175">
          <cell r="A2175" t="str">
            <v>EITU1938789</v>
          </cell>
          <cell r="B2175">
            <v>40</v>
          </cell>
          <cell r="C2175">
            <v>44066</v>
          </cell>
          <cell r="D2175">
            <v>3</v>
          </cell>
          <cell r="E2175" t="str">
            <v>100050216038</v>
          </cell>
          <cell r="F2175" t="str">
            <v>ICDN</v>
          </cell>
          <cell r="G2175" t="str">
            <v>A2C/02/04/1</v>
          </cell>
          <cell r="H2175" t="str">
            <v>2020</v>
          </cell>
          <cell r="I2175" t="str">
            <v>ICD</v>
          </cell>
          <cell r="J2175">
            <v>227268</v>
          </cell>
          <cell r="K2175" t="str">
            <v>AUTOXPRESS LIMITED</v>
          </cell>
          <cell r="L2175" t="str">
            <v>GENERAL CARGO SERVICES LTD</v>
          </cell>
          <cell r="M2175">
            <v>44061.748067129629</v>
          </cell>
          <cell r="N2175" t="str">
            <v>Pend</v>
          </cell>
          <cell r="O2175" t="str">
            <v>TOTAL 228 PIECES ONLYSUPPLY OF NEW PNEUMATIC CEAT BRANDTYRES  TUBES AN D FLAPSAS PER PROFORMA INVOICE NO  100004419COC NO   S-2020 07 609808I DF NO  E2007358308H S  CODE  4011202000  4011700000L C NO  SBLC02 03 1 0-KABDTD  29 01 20101X40HC CONTAINER TOTAL 228 PIECES ONLY SUPPLY OF NEW PNEUMATIC CEAT BRAND TYRES  TUBES AND FLAPS AS PER PROFORMA INVOICE NO  100004419 COC NO   S-2020 07 609808 IDF NO  E2007358308 H S  CODE  4011202000  4011700000 L C NO  SBLC02 03 10-KAB DTD  29 01 2010 NET WEIGHT  9707 286 KGS 28 DAYS FREE LINE CONTAINER DETENTION   DEMMURAGE ATDESTINATION   TEL  254 20 3743611 FAX  254 20 3743627 EMAIL  IMPORTS AUXPKE COM PIN NO  - P000626389L   TEL  254 20 3743611 FAX  254 20 3743627 EMAIL  IMPORTS AUXPKE COM PIN NO  - P000626389L CARRIER S RESPONSIBILITY CEASES AT MOMBASA KILINDINI PORT  EMPTY RETURN TO OUR DESIGNATED INLAND EMPTY DEPOT INMOMBASA IS UNDER FULL RESPONSIBILITY AND RISK OF MERCHANTS</v>
          </cell>
          <cell r="P2175" t="str">
            <v>C4</v>
          </cell>
          <cell r="Q2175" t="str">
            <v>KE</v>
          </cell>
          <cell r="R2175" t="str">
            <v>IN</v>
          </cell>
          <cell r="S2175" t="str">
            <v>1. 0 TO 3 DAYS</v>
          </cell>
          <cell r="T2175" t="str">
            <v>RELEASE PROCESS</v>
          </cell>
        </row>
        <row r="2176">
          <cell r="A2176" t="str">
            <v>TLLU5927194</v>
          </cell>
          <cell r="B2176">
            <v>40</v>
          </cell>
          <cell r="C2176">
            <v>44066</v>
          </cell>
          <cell r="D2176">
            <v>3</v>
          </cell>
          <cell r="E2176" t="str">
            <v>203603366</v>
          </cell>
          <cell r="F2176" t="str">
            <v>ICDN</v>
          </cell>
          <cell r="G2176" t="str">
            <v>M2B/16/03/2</v>
          </cell>
          <cell r="H2176" t="str">
            <v>2020</v>
          </cell>
          <cell r="I2176" t="str">
            <v>ICD</v>
          </cell>
          <cell r="J2176">
            <v>226915</v>
          </cell>
          <cell r="K2176" t="str">
            <v>UNIPRO LIMITED</v>
          </cell>
          <cell r="L2176" t="str">
            <v>RAPID KATE SERVICES LIMITED</v>
          </cell>
          <cell r="M2176">
            <v>44057.717418981483</v>
          </cell>
          <cell r="N2176" t="str">
            <v>Pend</v>
          </cell>
          <cell r="O2176" t="str">
            <v>CLEANING PRODUCTS  NON-HAZ   IDF NO   E2005334405    INTRANSIT TO ICD EMBAKASI NAIROBI</v>
          </cell>
          <cell r="P2176" t="str">
            <v>C4</v>
          </cell>
          <cell r="Q2176" t="str">
            <v>KE</v>
          </cell>
          <cell r="R2176" t="str">
            <v>GB</v>
          </cell>
          <cell r="S2176" t="str">
            <v>1. 0 TO 3 DAYS</v>
          </cell>
          <cell r="T2176" t="str">
            <v>RELEASE PROCESS</v>
          </cell>
        </row>
        <row r="2177">
          <cell r="A2177" t="str">
            <v>UESU5099928</v>
          </cell>
          <cell r="B2177">
            <v>40</v>
          </cell>
          <cell r="C2177">
            <v>44066</v>
          </cell>
          <cell r="D2177">
            <v>3</v>
          </cell>
          <cell r="E2177" t="str">
            <v>GGZ1107753</v>
          </cell>
          <cell r="F2177" t="str">
            <v>ICDN</v>
          </cell>
          <cell r="G2177" t="str">
            <v>A1D/18/06/3</v>
          </cell>
          <cell r="H2177" t="str">
            <v>2020</v>
          </cell>
          <cell r="I2177" t="str">
            <v>ICD</v>
          </cell>
          <cell r="J2177">
            <v>228415</v>
          </cell>
          <cell r="K2177" t="str">
            <v>NEXUS INDUSTRIES KENYA LIMITED</v>
          </cell>
          <cell r="L2177" t="str">
            <v>UNION LOGISTICS LIMITED</v>
          </cell>
          <cell r="M2177">
            <v>44064.680555555555</v>
          </cell>
          <cell r="N2177" t="str">
            <v>Pend</v>
          </cell>
          <cell r="O2177" t="str">
            <v>73 CTNS REFRIGERATOR NO FROST NX-450NFK 344L  HS CODE 841810  130 CTNS REFRIGERATOR NO FROST NX-260NFK 205L  HS CODE 841810  160 CTNS REFRIGERATOR NX-250K 252L  HS CODE 841810  144 CTNS REFRIGERATOR NX-225K 182L  HS CODE 841810  14 CTNS SPARE PARTS  HS CODE 841899  IDF NO    E2006339939 CARGO IN TRANSIT TO ICD EMBAKASI VIA SGR BY RAIL FREIGHT PAID UPTO ICD EMBAKASI FREIGHT PREPAID SECOND NOTIFY PARTY ARK SHIPPING KENYA PVT LTD NEXTGEN MALL  OFF MOMBASA RD  ADJACENT TO EKA HOTEL  OFFICE NO 31  3RD FLOOR P O BOX 5522 -00506 NAIROBI  KENYA MAIL  MALAM SINGH-ARKAXIS COM MOBILE  +254 735 587 799</v>
          </cell>
          <cell r="P2177" t="str">
            <v>C4</v>
          </cell>
          <cell r="Q2177" t="str">
            <v>KE</v>
          </cell>
          <cell r="R2177" t="str">
            <v>CN</v>
          </cell>
          <cell r="S2177" t="str">
            <v>1. 0 TO 3 DAYS</v>
          </cell>
          <cell r="T2177" t="str">
            <v>RELEASE PROCESS</v>
          </cell>
        </row>
        <row r="2178">
          <cell r="A2178" t="str">
            <v>DFSU6577190</v>
          </cell>
          <cell r="B2178">
            <v>40</v>
          </cell>
          <cell r="C2178">
            <v>44066</v>
          </cell>
          <cell r="D2178">
            <v>3</v>
          </cell>
          <cell r="E2178" t="str">
            <v>MEDUDM181910</v>
          </cell>
          <cell r="F2178" t="str">
            <v>ICDN</v>
          </cell>
          <cell r="G2178" t="str">
            <v>A1C/80/03/1</v>
          </cell>
          <cell r="H2178">
            <v>0</v>
          </cell>
          <cell r="I2178">
            <v>0</v>
          </cell>
          <cell r="J2178">
            <v>0</v>
          </cell>
          <cell r="K2178" t="str">
            <v>Pend</v>
          </cell>
          <cell r="L2178" t="str">
            <v>Pend</v>
          </cell>
          <cell r="M2178" t="str">
            <v>Pend</v>
          </cell>
          <cell r="N2178" t="str">
            <v>Pend</v>
          </cell>
          <cell r="O2178" t="str">
            <v>POLYPROPYLENE HOMOPOLYMER  506P POLYPROPYLENE HOMOPOLYMER  506P                       99 000 MT POLYPROPYLENE    HOMOPOLYMER 506P           148   PALLETIZED 55 BAGS    OF 25 KG                  TOTAL NO OF PACKAGES  3960 BAGS                       CARGO NET WEIGHT  99 000   MT                         CARGO GROSS WEIGHT         101 160 MT                 CONT R TARE WEIGHT         15 12 0 MT                 CONT R GROSS WEIGHT        116 280 MT                 SALES ORDER NO  3318495    SABIC DELIVERY NO          802565481                  HS CODE 3902 10 00 00 00   FREIGHT PREPAID UP TO      MOMBASA                    GOODS INTRANSIT TO JINJA   VIA MOMBASA                INTERNAL TRANSPORT COSTS   ARRANGEMENTS               BETWEEN MOMBASA AND JINJA  ON IMPORTERS ACCOUNT</v>
          </cell>
          <cell r="P2178" t="str">
            <v>Pend</v>
          </cell>
          <cell r="Q2178" t="str">
            <v>UG</v>
          </cell>
          <cell r="R2178" t="str">
            <v>SA</v>
          </cell>
          <cell r="S2178" t="str">
            <v>1. 0 TO 3 DAYS</v>
          </cell>
          <cell r="T2178" t="str">
            <v>PENDING DECLARATION</v>
          </cell>
        </row>
        <row r="2179">
          <cell r="A2179" t="str">
            <v>PONU0050096</v>
          </cell>
          <cell r="B2179">
            <v>20</v>
          </cell>
          <cell r="C2179">
            <v>44066</v>
          </cell>
          <cell r="D2179">
            <v>3</v>
          </cell>
          <cell r="E2179" t="str">
            <v>911008703</v>
          </cell>
          <cell r="F2179" t="str">
            <v>ICDN</v>
          </cell>
          <cell r="G2179" t="str">
            <v>SHED1</v>
          </cell>
          <cell r="H2179" t="str">
            <v>2020</v>
          </cell>
          <cell r="I2179" t="str">
            <v>ICD</v>
          </cell>
          <cell r="J2179">
            <v>224566</v>
          </cell>
          <cell r="K2179" t="str">
            <v>NAIROBI GARMENTS ENTERPRISES LTD</v>
          </cell>
          <cell r="L2179" t="str">
            <v>GENERAL CARGO SERVICES LTD</v>
          </cell>
          <cell r="M2179" t="str">
            <v>Pend</v>
          </cell>
          <cell r="N2179" t="str">
            <v>Pend</v>
          </cell>
          <cell r="O2179" t="str">
            <v>01X20  FCL     1X20  PARKING FLOOR TILES   PVC LEATHER CLOTH  HS CODE 69070000   59031090   WE INTEND TO CLAIM CHPT 3 BNFTS   1 PARKING FLOO R TILES 300 X 300 MM  TOTAL   1400 BOX    2  PVC LEATHER CLOTH  THICKN ESS 0 65 X WIDTH   137 CM X LENGTH  20MTR   ROLL  MTRS   QUANTITY   34 00 MTR   NO OF ROLLS   136 ROLLS  TOTAL   4658 SQMTR    INVOICE NO EXP08 20-21 DATE  19 07 2020  SHIPPING BILL NO 3923540  DATE   19 07 202 0  NET WT   25610 KGS  GROSS WT  25972 KGS     INTRANSIT TO ICD EMBAKA SI NAIROBI    HS CODE 69070000   59031090</v>
          </cell>
          <cell r="P2179" t="str">
            <v>C4</v>
          </cell>
          <cell r="Q2179" t="str">
            <v>KE</v>
          </cell>
          <cell r="R2179" t="str">
            <v>IN</v>
          </cell>
          <cell r="S2179" t="str">
            <v>1. 0 TO 3 DAYS</v>
          </cell>
          <cell r="T2179" t="str">
            <v>PENDING DPC</v>
          </cell>
        </row>
        <row r="2180">
          <cell r="A2180" t="str">
            <v>PONU0418974</v>
          </cell>
          <cell r="B2180">
            <v>20</v>
          </cell>
          <cell r="C2180">
            <v>44066</v>
          </cell>
          <cell r="D2180">
            <v>3</v>
          </cell>
          <cell r="E2180" t="str">
            <v>203321926</v>
          </cell>
          <cell r="F2180" t="str">
            <v>ICDN</v>
          </cell>
          <cell r="G2180" t="str">
            <v>M2B/52/03/1</v>
          </cell>
          <cell r="H2180" t="str">
            <v>2020</v>
          </cell>
          <cell r="I2180" t="str">
            <v>ICD</v>
          </cell>
          <cell r="J2180">
            <v>227648</v>
          </cell>
          <cell r="K2180" t="str">
            <v>VETPRO LIMITED</v>
          </cell>
          <cell r="L2180" t="str">
            <v>FIBER FREIGHT FORWARDERS</v>
          </cell>
          <cell r="M2180">
            <v>44060.658645833333</v>
          </cell>
          <cell r="N2180" t="str">
            <v>Pend</v>
          </cell>
          <cell r="O2180" t="str">
            <v>FEEDCO BLOCKS 3KG NW 27000 KGS     PRODUCER   NUTRIFARM-ANASTASIOS TSO MPANIDIS   CO E E   FEED SUPPLEMENT INDUSTRY -INDUSTRIAL AREA OF SINDO S  GR57022 THESSALONIKI GREECE     FINAL PLACE OF DISCHARGE NAIROBI  P LACE OF DELIVERY   NAIROBI   ON CNEE S ACCOUNT</v>
          </cell>
          <cell r="P2180" t="str">
            <v>C4</v>
          </cell>
          <cell r="Q2180" t="str">
            <v>KE</v>
          </cell>
          <cell r="R2180" t="str">
            <v>GR</v>
          </cell>
          <cell r="S2180" t="str">
            <v>1. 0 TO 3 DAYS</v>
          </cell>
          <cell r="T2180" t="str">
            <v>RELEASE PROCESS</v>
          </cell>
        </row>
        <row r="2181">
          <cell r="A2181" t="str">
            <v>FBIU0107229</v>
          </cell>
          <cell r="B2181">
            <v>20</v>
          </cell>
          <cell r="C2181">
            <v>44066</v>
          </cell>
          <cell r="D2181">
            <v>3</v>
          </cell>
          <cell r="E2181" t="str">
            <v>HLCUDX3200750555</v>
          </cell>
          <cell r="F2181" t="str">
            <v>ICDN</v>
          </cell>
          <cell r="G2181" t="str">
            <v>M2B/47/03/2</v>
          </cell>
          <cell r="H2181" t="str">
            <v>2020</v>
          </cell>
          <cell r="I2181" t="str">
            <v>ICD</v>
          </cell>
          <cell r="J2181">
            <v>226443</v>
          </cell>
          <cell r="K2181" t="str">
            <v>MAPEI EAST AFRICA LIMITED</v>
          </cell>
          <cell r="L2181" t="str">
            <v>EAST GLOBAL LOGISTICS KENYA LIMITED</v>
          </cell>
          <cell r="M2181">
            <v>44057.718287037038</v>
          </cell>
          <cell r="N2181">
            <v>44065.774409722224</v>
          </cell>
          <cell r="O2181" t="str">
            <v>MAPEFLUID N190  IBC TOTAL NO OF PKGS 72 PKGS TOTAL WEIGHT  82512 KGS TOTAL TARE WEIGHT 8780 KGS CARGO IN TRANSIT TO NAIROBI ON HS CODE 38 24 40 MAPEFLUID N190  IBC TOTAL NO OF PKGS 72 PKGS TOTAL WEIGHT  82512 KGS TOTAL TARE WEIGHT 8780 KGS CARGO IN TRANSIT TO NAIROBI ON MAPEFLUID N190  IBC TOTAL NO OF PKGS 72 PKGS TOTAL WEIGHT  82512 KGS TOTAL TARE WEIGHT 8780 KGS CARGO IN TRANSIT TO NAIROBI ON MAPEFLUID N190  IBC TOTAL NO OF PKGS 72 PKGS TOTAL WEIGHT  82512 KGS TOTAL TARE WEIGHT 8780 KGS CARGO IN TRANSIT TO NAIROBI ON  HS CODE 38 24 40</v>
          </cell>
          <cell r="P2181" t="str">
            <v>C4</v>
          </cell>
          <cell r="Q2181" t="str">
            <v>KE</v>
          </cell>
          <cell r="R2181" t="str">
            <v>AE</v>
          </cell>
          <cell r="S2181" t="str">
            <v>1. 0 TO 3 DAYS</v>
          </cell>
          <cell r="T2181" t="str">
            <v>RELEASED BUT IN YARD</v>
          </cell>
        </row>
        <row r="2182">
          <cell r="A2182" t="str">
            <v>PONU7883480</v>
          </cell>
          <cell r="B2182">
            <v>40</v>
          </cell>
          <cell r="C2182">
            <v>44066</v>
          </cell>
          <cell r="D2182">
            <v>3</v>
          </cell>
          <cell r="E2182" t="str">
            <v>599599254</v>
          </cell>
          <cell r="F2182" t="str">
            <v>ICDN</v>
          </cell>
          <cell r="G2182" t="str">
            <v>Pend</v>
          </cell>
          <cell r="H2182">
            <v>0</v>
          </cell>
          <cell r="I2182">
            <v>0</v>
          </cell>
          <cell r="J2182">
            <v>0</v>
          </cell>
          <cell r="K2182" t="str">
            <v>Pend</v>
          </cell>
          <cell r="L2182" t="str">
            <v>Pend</v>
          </cell>
          <cell r="M2182" t="str">
            <v>Pend</v>
          </cell>
          <cell r="N2182" t="str">
            <v>Pend</v>
          </cell>
          <cell r="O2182" t="str">
            <v>40 REELS PAPER  AXELLO KRAFT WHITE KRAFT  PAPER  ORDER  715583  HS COD E  48043980  FREIGHT PREPAID  CIP MOMBASA  INCOTERMS  2010   FINAL DES TINATION  KAMPALA UGANDA    APPLICABLE FREE TIME 21 DAYS COMBINED DETE NTION   DEMURRAGE  AT  PORT OF   DISCHARGE   PLACE OF DELIVERY</v>
          </cell>
          <cell r="P2182" t="str">
            <v>Pend</v>
          </cell>
          <cell r="Q2182" t="str">
            <v>UG</v>
          </cell>
          <cell r="R2182" t="str">
            <v>FI</v>
          </cell>
          <cell r="S2182" t="str">
            <v>1. 0 TO 3 DAYS</v>
          </cell>
          <cell r="T2182" t="str">
            <v>PENDING DECLARATION</v>
          </cell>
        </row>
        <row r="2183">
          <cell r="A2183" t="str">
            <v>OOLU0581319</v>
          </cell>
          <cell r="B2183">
            <v>20</v>
          </cell>
          <cell r="C2183">
            <v>44066</v>
          </cell>
          <cell r="D2183">
            <v>3</v>
          </cell>
          <cell r="E2183" t="str">
            <v>COSU6270047430W</v>
          </cell>
          <cell r="F2183" t="str">
            <v>ICDN</v>
          </cell>
          <cell r="G2183" t="str">
            <v>M2B/66/02/2</v>
          </cell>
          <cell r="H2183" t="str">
            <v>2020</v>
          </cell>
          <cell r="I2183" t="str">
            <v>ICD</v>
          </cell>
          <cell r="J2183">
            <v>226542</v>
          </cell>
          <cell r="K2183" t="str">
            <v>BEST CONNECTION AGENCIES LIMITED</v>
          </cell>
          <cell r="L2183" t="str">
            <v>COLLINS AND TIFANY LIMITED</v>
          </cell>
          <cell r="M2183" t="str">
            <v>Pend</v>
          </cell>
          <cell r="N2183" t="str">
            <v>Pend</v>
          </cell>
          <cell r="O2183" t="str">
            <v>1 X 20 GP CONTAINER SAID TO CONTAIN   220 PACKAGES OF LUBRICANTS     GREASE  HS CODE   271019    MOBILE +254 740410258   CONTACT  MZ LIU JIAOYANG EMAIL  BESTLTD0 GMAIL COM    PIN NUMBER  P051644893V  PLACE OF DELIVERY ICDE</v>
          </cell>
          <cell r="P2183" t="str">
            <v>C4</v>
          </cell>
          <cell r="Q2183" t="str">
            <v>KE</v>
          </cell>
          <cell r="R2183" t="str">
            <v>SG</v>
          </cell>
          <cell r="S2183" t="str">
            <v>1. 0 TO 3 DAYS</v>
          </cell>
          <cell r="T2183" t="str">
            <v>PENDING DPC</v>
          </cell>
        </row>
        <row r="2184">
          <cell r="A2184" t="str">
            <v>CMAU1881149</v>
          </cell>
          <cell r="B2184">
            <v>20</v>
          </cell>
          <cell r="C2184">
            <v>44066</v>
          </cell>
          <cell r="D2184">
            <v>3</v>
          </cell>
          <cell r="E2184" t="str">
            <v>GGZ1111839</v>
          </cell>
          <cell r="F2184" t="str">
            <v>ICDN</v>
          </cell>
          <cell r="G2184" t="str">
            <v>A1B/09/02/1</v>
          </cell>
          <cell r="H2184" t="str">
            <v>2020</v>
          </cell>
          <cell r="I2184" t="str">
            <v>ICD</v>
          </cell>
          <cell r="J2184">
            <v>227036</v>
          </cell>
          <cell r="K2184" t="str">
            <v>HACO TIGER BRANDS EA LTD</v>
          </cell>
          <cell r="L2184" t="str">
            <v>DHL GLOBAL FORWARDING KENYA LIMITED</v>
          </cell>
          <cell r="M2184">
            <v>44067.890347222223</v>
          </cell>
          <cell r="N2184" t="str">
            <v>Pend</v>
          </cell>
          <cell r="O2184" t="str">
            <v>4KW SCREW PUMP 4KW 8413604090 1MT STAINLESS STEEL LOTION HOLDING VESSELS 7309000000 PO 40000026964 FREIGHT PREPAID  FREIGHT PREPAID</v>
          </cell>
          <cell r="P2184" t="str">
            <v>C4</v>
          </cell>
          <cell r="Q2184" t="str">
            <v>KE</v>
          </cell>
          <cell r="R2184" t="str">
            <v>CN</v>
          </cell>
          <cell r="S2184" t="str">
            <v>1. 0 TO 3 DAYS</v>
          </cell>
          <cell r="T2184" t="str">
            <v>RELEASE PROCESS</v>
          </cell>
        </row>
        <row r="2185">
          <cell r="A2185" t="str">
            <v>CSLU1535437</v>
          </cell>
          <cell r="B2185">
            <v>20</v>
          </cell>
          <cell r="C2185">
            <v>44066</v>
          </cell>
          <cell r="D2185">
            <v>3</v>
          </cell>
          <cell r="E2185" t="str">
            <v>COSU6269974620</v>
          </cell>
          <cell r="F2185" t="str">
            <v>ICDN</v>
          </cell>
          <cell r="G2185" t="str">
            <v>M2B/77/03/1</v>
          </cell>
          <cell r="H2185" t="str">
            <v>2020</v>
          </cell>
          <cell r="I2185" t="str">
            <v>ICD</v>
          </cell>
          <cell r="J2185">
            <v>227612</v>
          </cell>
          <cell r="K2185" t="str">
            <v>IMPARTS AUTO ENTERPRISES</v>
          </cell>
          <cell r="L2185" t="str">
            <v>TOP LINK LOGISTICS SERVICES LIMITED</v>
          </cell>
          <cell r="M2185">
            <v>44060.868263888886</v>
          </cell>
          <cell r="N2185" t="str">
            <v>Pend</v>
          </cell>
          <cell r="O2185" t="str">
            <v>GASKET HS CODE  84841000-000  SHIPPER  THAI GASKET STANDARD LTD   PART    HBL NO  NBO0481 20005 279 CARTONS G W 1 831 60 KGS   AUTOMOTIVE FILTER BRAND FIL  AS PER PROFORMA INVOICE NO   PI 200204 DATED FEBRUARY 06  2020   SHIPPER  SUN INTERTRADE CO   LTD      HBL NO  NBO0481 20006 TRANSHIPMENT AT SINGAPORE SHIPPER S LOAD   COUNT SAID TO CONTAIN  117 CARTONS G W 2 512 90 KGS   STEERING AND SUSPENSION PARTS   AS PER INV NO FV2020 0024    SHIPPER  FIVE STAR AUTOPART   CO  LTD   HBL NO  NBO0481 20001  27 CARTONS G W 914 50 KGS   AUTOMOBILE PARTS    SHIPPER  ROKY RUBBER AUTOPART CO   LTD      HBL NO  NBO0481 20002 5 CARTONS G W 295 60 KGS    124 UNITS OF PISTON WITH PINS AND CLIPS   H S  CODE  8409 91 AS PER INVOICE NO  VR200502D   DATE  JUN 22  2020  SHIPPER  VIROOT LOHAKARN    CO   LTD     HBL NO  NBO0481 20003 95 CARTONS G W 687 49 KGS   OF AUTO SPARE PARTS     SHIPPER  THAI YANG KITPAISAN  CO   LTD     HBL NO  NBO0481 20004 10 CARTONS G W 162 00 KGS PLACE OF DELIVERY PORT CLEARANCE</v>
          </cell>
          <cell r="P2185" t="str">
            <v>C4</v>
          </cell>
          <cell r="Q2185" t="str">
            <v>KE</v>
          </cell>
          <cell r="R2185" t="str">
            <v>TH</v>
          </cell>
          <cell r="S2185" t="str">
            <v>1. 0 TO 3 DAYS</v>
          </cell>
          <cell r="T2185" t="str">
            <v>RELEASE PROCESS</v>
          </cell>
        </row>
        <row r="2186">
          <cell r="A2186" t="str">
            <v>FSCU4842876</v>
          </cell>
          <cell r="B2186">
            <v>40</v>
          </cell>
          <cell r="C2186">
            <v>44066</v>
          </cell>
          <cell r="D2186">
            <v>3</v>
          </cell>
          <cell r="E2186" t="str">
            <v>DXB0507482</v>
          </cell>
          <cell r="F2186" t="str">
            <v>ICDN</v>
          </cell>
          <cell r="G2186" t="str">
            <v>A1A/50/02/1</v>
          </cell>
          <cell r="H2186" t="str">
            <v>2020</v>
          </cell>
          <cell r="I2186" t="str">
            <v>ICD</v>
          </cell>
          <cell r="J2186">
            <v>228258</v>
          </cell>
          <cell r="K2186" t="str">
            <v>TRADEROOTS LIMITED</v>
          </cell>
          <cell r="L2186" t="str">
            <v>GENERAL CARGO SERVICES LTD</v>
          </cell>
          <cell r="M2186">
            <v>44063.459826388891</v>
          </cell>
          <cell r="N2186" t="str">
            <v>Pend</v>
          </cell>
          <cell r="O2186" t="str">
            <v>HAIR AND CARE PRODUCTS INVOICE NO  7871003879 2010467160920   TEL- 254733625559 CTC- SHRIKESH RUPAREL TAX NO  P051143775B FREIGHT PREPAID</v>
          </cell>
          <cell r="P2186" t="str">
            <v>C4</v>
          </cell>
          <cell r="Q2186" t="str">
            <v>KE</v>
          </cell>
          <cell r="R2186" t="str">
            <v>AE</v>
          </cell>
          <cell r="S2186" t="str">
            <v>1. 0 TO 3 DAYS</v>
          </cell>
          <cell r="T2186" t="str">
            <v>RELEASE PROCESS</v>
          </cell>
        </row>
        <row r="2187">
          <cell r="A2187" t="str">
            <v>MRKU2612863</v>
          </cell>
          <cell r="B2187">
            <v>40</v>
          </cell>
          <cell r="C2187">
            <v>44066</v>
          </cell>
          <cell r="D2187">
            <v>3</v>
          </cell>
          <cell r="E2187" t="str">
            <v>203347284</v>
          </cell>
          <cell r="F2187" t="str">
            <v>ICDN</v>
          </cell>
          <cell r="G2187" t="str">
            <v>A1C/40/02/1</v>
          </cell>
          <cell r="H2187" t="str">
            <v>2020</v>
          </cell>
          <cell r="I2187" t="str">
            <v>ICD</v>
          </cell>
          <cell r="J2187">
            <v>227247</v>
          </cell>
          <cell r="K2187" t="str">
            <v>METRO PLASTICS (K) LTD.</v>
          </cell>
          <cell r="L2187" t="str">
            <v>MURANGA FORWARDERS LTD</v>
          </cell>
          <cell r="M2187">
            <v>44058.534479166665</v>
          </cell>
          <cell r="N2187">
            <v>44063.762314814812</v>
          </cell>
          <cell r="O2187" t="str">
            <v>3904100000  CG   POLYVINYL CHLORIDE RESIN  GRADE 225P    HS CODE  3904 1000  THE IDF AND L C NUMBERS  20EMKIM0000083138 AND IMPLC14 0931 20 ICD EMBAKASI AT ALL RISKS  COST AND EXPENSES  OF CONSIGNEE        APPL ICABLE FREE TIME 21 DAYS COMBINED DETENTION   DEMURRAGE  AT  PORT OF D ISCHARGE   PLACE OF DELIVERY   DESCRIPTION OF GOODS  514 25 MT OF POLYVINYL CHLORIDE RESIN GRADE 225P     PORT IN U S A    X20200622667076 INTRANSIT TO ICD EMBAKASI NAIROBI</v>
          </cell>
          <cell r="P2187" t="str">
            <v>C4</v>
          </cell>
          <cell r="Q2187" t="str">
            <v>KE</v>
          </cell>
          <cell r="R2187" t="str">
            <v>US</v>
          </cell>
          <cell r="S2187" t="str">
            <v>1. 0 TO 3 DAYS</v>
          </cell>
          <cell r="T2187" t="str">
            <v>RELEASED BUT IN YARD</v>
          </cell>
        </row>
        <row r="2188">
          <cell r="A2188" t="str">
            <v>WECU2142805</v>
          </cell>
          <cell r="B2188">
            <v>20</v>
          </cell>
          <cell r="C2188">
            <v>44066</v>
          </cell>
          <cell r="D2188">
            <v>3</v>
          </cell>
          <cell r="E2188" t="str">
            <v>WECC2022MBA1001</v>
          </cell>
          <cell r="F2188" t="str">
            <v>ICDN</v>
          </cell>
          <cell r="G2188" t="str">
            <v>CFS1</v>
          </cell>
          <cell r="H2188" t="str">
            <v>2020</v>
          </cell>
          <cell r="I2188" t="str">
            <v>ICD</v>
          </cell>
          <cell r="J2188">
            <v>228261</v>
          </cell>
          <cell r="K2188" t="str">
            <v>NANCY KENDI MURIUNGI</v>
          </cell>
          <cell r="L2188" t="str">
            <v>PRIORITY LOGISTICS LIMITED</v>
          </cell>
          <cell r="M2188" t="str">
            <v>Pend</v>
          </cell>
          <cell r="N2188" t="str">
            <v>Pend</v>
          </cell>
          <cell r="O2188" t="str">
            <v>1X20DV CONTAINER PERSONAL EFFECTS</v>
          </cell>
          <cell r="P2188" t="str">
            <v>C4</v>
          </cell>
          <cell r="Q2188" t="str">
            <v>KE</v>
          </cell>
          <cell r="R2188" t="str">
            <v>IE</v>
          </cell>
          <cell r="S2188" t="str">
            <v>1. 0 TO 3 DAYS</v>
          </cell>
          <cell r="T2188" t="str">
            <v>PENDING DPC</v>
          </cell>
        </row>
        <row r="2189">
          <cell r="A2189" t="str">
            <v>MEDU1604646</v>
          </cell>
          <cell r="B2189">
            <v>20</v>
          </cell>
          <cell r="C2189">
            <v>44066</v>
          </cell>
          <cell r="D2189">
            <v>3</v>
          </cell>
          <cell r="E2189" t="str">
            <v>MEDUPR500273</v>
          </cell>
          <cell r="F2189" t="str">
            <v>ICDN</v>
          </cell>
          <cell r="G2189" t="str">
            <v>CFS1</v>
          </cell>
          <cell r="H2189" t="str">
            <v>2020</v>
          </cell>
          <cell r="I2189" t="str">
            <v>ICD</v>
          </cell>
          <cell r="J2189">
            <v>228507</v>
          </cell>
          <cell r="K2189" t="str">
            <v>AIRTEL NETWORKS KENYA LIMITED</v>
          </cell>
          <cell r="L2189" t="str">
            <v>BOLLORE TRANSPORT AND LOGISTICS KENYA LI</v>
          </cell>
          <cell r="M2189">
            <v>44068.577557870369</v>
          </cell>
          <cell r="N2189" t="str">
            <v>Pend</v>
          </cell>
          <cell r="O2189" t="str">
            <v>PIECES                   SLAC                       TELECOMMUNICATION          EQUIPMENT                  HS CODE 85176200</v>
          </cell>
          <cell r="P2189" t="str">
            <v>C4</v>
          </cell>
          <cell r="Q2189" t="str">
            <v>KE</v>
          </cell>
          <cell r="R2189" t="str">
            <v>NL</v>
          </cell>
          <cell r="S2189" t="str">
            <v>1. 0 TO 3 DAYS</v>
          </cell>
          <cell r="T2189" t="str">
            <v>RELEASE PROCESS</v>
          </cell>
        </row>
        <row r="2190">
          <cell r="A2190" t="str">
            <v>FCIU4376064</v>
          </cell>
          <cell r="B2190">
            <v>20</v>
          </cell>
          <cell r="C2190">
            <v>44066</v>
          </cell>
          <cell r="D2190">
            <v>3</v>
          </cell>
          <cell r="E2190" t="str">
            <v>WECC2095MBA1028</v>
          </cell>
          <cell r="F2190" t="str">
            <v>ICDN</v>
          </cell>
          <cell r="G2190" t="str">
            <v>TEMP</v>
          </cell>
          <cell r="H2190" t="str">
            <v>2020</v>
          </cell>
          <cell r="I2190" t="str">
            <v>ICD</v>
          </cell>
          <cell r="J2190">
            <v>229818</v>
          </cell>
          <cell r="K2190" t="str">
            <v>DEL MONTE KENYA LTD</v>
          </cell>
          <cell r="L2190" t="str">
            <v>ACCELER GLOBAL LOGISTICS LIMITED</v>
          </cell>
          <cell r="M2190" t="str">
            <v>Pend</v>
          </cell>
          <cell r="N2190" t="str">
            <v>Pend</v>
          </cell>
          <cell r="O2190" t="str">
            <v>8X20DV CONTAINERS Electrolytic tinplate DR  sheets Electrolytic tinplate DR  sheets Electrolytic tinplate DR  sheets 8 packages on skids in envelopes 19 848 0 kgs gross Electrolytic tinplate  sheets 1 package on skid in envelope 1 381 0 kgs gross Electrolytic tinplate DR  sheets 1 package on skid in envelope 1 723 0 kgs gross Electrolytic tinplate DR  sheets 9 packages on skids in envelopes 20 260 0 kgs gross Electrolytic tinplate DR  sheets 1 package on skid in envelope 1 822 0 kgs gross Electrolytic tinplate DR  sheets 8 packages on skids in envelopes 19 848 0 kgs gross Electrolytic tinplate DR  sheets 1 package on skid in envelope 1 641 0 kgs gross Electrolytic tinplate DR  sheets 1 package on skid in envelope 1 059 0 kgs gross Electrolytic tinplate DR  sheets 6 packages on skids in envelopes 14 607 0 kgs gross Electrolytic tinplate DR  sheets 4 packages on skids in envelopes 7 541 0 kgs gross Electrolytic tinplate DR  sheets Electrolytic tinplate  sheets 7 packages on skids in envlopes 16 205 0 kgs gross Electrolytic tinplate DR  sheets 2 packages on skids in envelopes 4 968 0 kgs gross  TOTAL  76 PACKAGES ON SKIDS IN ENVELOPES 176 581 0 KG</v>
          </cell>
          <cell r="P2190" t="str">
            <v>C4</v>
          </cell>
          <cell r="Q2190" t="str">
            <v>KE</v>
          </cell>
          <cell r="R2190" t="str">
            <v>BE</v>
          </cell>
          <cell r="S2190" t="str">
            <v>1. 0 TO 3 DAYS</v>
          </cell>
          <cell r="T2190" t="str">
            <v>PENDING DPC</v>
          </cell>
        </row>
        <row r="2191">
          <cell r="A2191" t="str">
            <v>FCIU3281257</v>
          </cell>
          <cell r="B2191">
            <v>20</v>
          </cell>
          <cell r="C2191">
            <v>44066</v>
          </cell>
          <cell r="D2191">
            <v>3</v>
          </cell>
          <cell r="E2191" t="str">
            <v>MEDUAL570200</v>
          </cell>
          <cell r="F2191" t="str">
            <v>ICDN</v>
          </cell>
          <cell r="G2191" t="str">
            <v>CFS1</v>
          </cell>
          <cell r="H2191" t="str">
            <v>2020</v>
          </cell>
          <cell r="I2191" t="str">
            <v>ICD</v>
          </cell>
          <cell r="J2191">
            <v>229295</v>
          </cell>
          <cell r="K2191" t="str">
            <v>LAKHIR PLASTICS LIMITED</v>
          </cell>
          <cell r="L2191" t="str">
            <v>VISHAMMAH ENTERPRISES LIMITED</v>
          </cell>
          <cell r="M2191">
            <v>44068.39234953704</v>
          </cell>
          <cell r="N2191" t="str">
            <v>Pend</v>
          </cell>
          <cell r="O2191" t="str">
            <v>Calcium carbonate H S  cod e  28365000 IDF No   E2006 346416 N W  108000 G W   1 08300 Total Bags   4320 21 DAYS FREE TIME DEMURRAGE   AT POD</v>
          </cell>
          <cell r="P2191" t="str">
            <v>C4</v>
          </cell>
          <cell r="Q2191" t="str">
            <v>KE</v>
          </cell>
          <cell r="R2191" t="str">
            <v>EG</v>
          </cell>
          <cell r="S2191" t="str">
            <v>1. 0 TO 3 DAYS</v>
          </cell>
          <cell r="T2191" t="str">
            <v>RELEASE PROCESS</v>
          </cell>
        </row>
        <row r="2192">
          <cell r="A2192" t="str">
            <v>CSNU6313614</v>
          </cell>
          <cell r="B2192">
            <v>40</v>
          </cell>
          <cell r="C2192">
            <v>44066</v>
          </cell>
          <cell r="D2192">
            <v>3</v>
          </cell>
          <cell r="E2192" t="str">
            <v>COSU6270766761</v>
          </cell>
          <cell r="F2192" t="str">
            <v>ICDN</v>
          </cell>
          <cell r="G2192" t="str">
            <v>SHED1</v>
          </cell>
          <cell r="H2192" t="str">
            <v>2020</v>
          </cell>
          <cell r="I2192" t="str">
            <v>ICD</v>
          </cell>
          <cell r="J2192">
            <v>229435</v>
          </cell>
          <cell r="K2192" t="str">
            <v>NGUVU RIDING CENTER LIMITED</v>
          </cell>
          <cell r="L2192" t="str">
            <v>JOPUKA LOGISTIC LIMITED</v>
          </cell>
          <cell r="M2192">
            <v>44067.619039351855</v>
          </cell>
          <cell r="N2192" t="str">
            <v>Pend</v>
          </cell>
          <cell r="O2192" t="str">
            <v>MOTORCYCLE SPARE PARTS   PLACE OF DELIVERY ICDE</v>
          </cell>
          <cell r="P2192" t="str">
            <v>C4</v>
          </cell>
          <cell r="Q2192" t="str">
            <v>KE</v>
          </cell>
          <cell r="R2192" t="str">
            <v>CN</v>
          </cell>
          <cell r="S2192" t="str">
            <v>1. 0 TO 3 DAYS</v>
          </cell>
          <cell r="T2192" t="str">
            <v>RELEASE PROCESS</v>
          </cell>
        </row>
        <row r="2193">
          <cell r="A2193" t="str">
            <v>MEDU2905710</v>
          </cell>
          <cell r="B2193">
            <v>20</v>
          </cell>
          <cell r="C2193">
            <v>44066</v>
          </cell>
          <cell r="D2193">
            <v>3</v>
          </cell>
          <cell r="E2193" t="str">
            <v>WECC2050EMB0027</v>
          </cell>
          <cell r="F2193" t="str">
            <v>ICDN</v>
          </cell>
          <cell r="G2193" t="str">
            <v>TEMP</v>
          </cell>
          <cell r="H2193" t="str">
            <v>2020</v>
          </cell>
          <cell r="I2193" t="str">
            <v>ICD</v>
          </cell>
          <cell r="J2193">
            <v>229845</v>
          </cell>
          <cell r="K2193" t="str">
            <v>ABCOS INDUSTRIAL LIMITED</v>
          </cell>
          <cell r="L2193" t="str">
            <v>EXCELLENT LOGISTICS LIMITED</v>
          </cell>
          <cell r="M2193" t="str">
            <v>Pend</v>
          </cell>
          <cell r="N2193" t="str">
            <v>Pend</v>
          </cell>
          <cell r="O2193" t="str">
            <v>3 X 20DV CONTAINERS SAID TO CONTAIN 9 BUNDLES PRIME GALVANIZED AND COLD ROLLED STEEL SHEETS 1 X 20 DV CONTAINER SAID TO CONTAIN 8 BUNDLES PRIME GALVANIZED AND COLD ROLLED STEEL SHEETS 1 X 20 DV CONTAINER SAID TO CONTAIN 9 BUNDLES PRIME GALVANIZED AND COLD ROLLED STEEL SHEETS 3 X 20 DV CONTAINERS SAID TO CONTAIN 26 BUNDLES PRIME GALVANIZED AND COLD ROLLED STEEL SHEETS HS CODE 721049-720926 CARGO IN TRANSIT TO ICD EMBAKASI FREIGHT PREPAID LI LO  ONCARRIAGE UP TO FREE ON RAIL   NOT DISCHARGED   NOT CUSTOM CLEARED---- ANY ADDITIONAL STORAGE COSTS IN MOMBASA RELATED TO THE ON CARRIAGE FROM MOMBASA TO EMBAKASI FOR ACCOUNT OF THE RECEIVER</v>
          </cell>
          <cell r="P2193" t="str">
            <v>C4</v>
          </cell>
          <cell r="Q2193" t="str">
            <v>KE</v>
          </cell>
          <cell r="R2193" t="str">
            <v>EG</v>
          </cell>
          <cell r="S2193" t="str">
            <v>1. 0 TO 3 DAYS</v>
          </cell>
          <cell r="T2193" t="str">
            <v>PENDING DPC</v>
          </cell>
        </row>
        <row r="2194">
          <cell r="A2194" t="str">
            <v>DRYU2834216</v>
          </cell>
          <cell r="B2194">
            <v>20</v>
          </cell>
          <cell r="C2194">
            <v>44066</v>
          </cell>
          <cell r="D2194">
            <v>3</v>
          </cell>
          <cell r="E2194" t="str">
            <v>EPIRVNVELG201891</v>
          </cell>
          <cell r="F2194" t="str">
            <v>ICDN</v>
          </cell>
          <cell r="G2194" t="str">
            <v>Pend</v>
          </cell>
          <cell r="H2194" t="str">
            <v>2020</v>
          </cell>
          <cell r="I2194" t="str">
            <v>ICD</v>
          </cell>
          <cell r="J2194">
            <v>227125</v>
          </cell>
          <cell r="K2194" t="str">
            <v>CHLORIDE EXIDE KENYA LTD</v>
          </cell>
          <cell r="L2194" t="str">
            <v>SIGINON GROUP LIMITED</v>
          </cell>
          <cell r="M2194">
            <v>44063.557974537034</v>
          </cell>
          <cell r="N2194">
            <v>44064.460694444446</v>
          </cell>
          <cell r="O2194" t="str">
            <v>3 X STANDARD 20  CONTAINER SAID TO CONTAIN TOTAL  84   EIGHTY-FOUR ONLY   PALLETS LEAD ACID STORAGE SOLAR MF BATTERIES LC NO TF2014310586 IDF NO   E2005331074 HS CODE 85072000 HOUSE HOUSE PORT NOMINATION AS PER KPA DIRECTIVE</v>
          </cell>
          <cell r="P2194" t="str">
            <v>C4</v>
          </cell>
          <cell r="Q2194" t="str">
            <v>KE</v>
          </cell>
          <cell r="R2194" t="str">
            <v>VN</v>
          </cell>
          <cell r="S2194" t="str">
            <v>1. 0 TO 3 DAYS</v>
          </cell>
          <cell r="T2194" t="str">
            <v>RELEASED BUT IN YARD</v>
          </cell>
        </row>
        <row r="2195">
          <cell r="A2195" t="str">
            <v>FCIU2914387</v>
          </cell>
          <cell r="B2195">
            <v>20</v>
          </cell>
          <cell r="C2195">
            <v>44066</v>
          </cell>
          <cell r="D2195">
            <v>3</v>
          </cell>
          <cell r="E2195" t="str">
            <v>MEDUND878371</v>
          </cell>
          <cell r="F2195" t="str">
            <v>ICDN</v>
          </cell>
          <cell r="G2195" t="str">
            <v>TEMP</v>
          </cell>
          <cell r="H2195" t="str">
            <v>2020</v>
          </cell>
          <cell r="I2195" t="str">
            <v>ICD</v>
          </cell>
          <cell r="J2195">
            <v>228540</v>
          </cell>
          <cell r="K2195" t="str">
            <v>PATIALA DISTRIBUTORS LIMITED</v>
          </cell>
          <cell r="L2195" t="str">
            <v>IRIS PORT CONVEYORS K LIMITED</v>
          </cell>
          <cell r="M2195">
            <v>44064.531377314815</v>
          </cell>
          <cell r="N2195" t="str">
            <v>Pend</v>
          </cell>
          <cell r="O2195" t="str">
            <v>FAXE 10                    CAN 24 50 S 72 24 50       WEIGHT  19 934 629 KG      HS-CODE 22030009           GOODS IN TRANSIT TO ICD    EMABAKASI NAIROBI TO BE    ARRANGED BY MERCHANTS AT   THEIR RISKS AND COSTS  FAXE 10                    CAN 24 50 S 72 24 50       WEIGHT  19 934 629 KG</v>
          </cell>
          <cell r="P2195" t="str">
            <v>C4</v>
          </cell>
          <cell r="Q2195" t="str">
            <v>KE</v>
          </cell>
          <cell r="R2195" t="str">
            <v>DK</v>
          </cell>
          <cell r="S2195" t="str">
            <v>1. 0 TO 3 DAYS</v>
          </cell>
          <cell r="T2195" t="str">
            <v>RELEASE PROCESS</v>
          </cell>
        </row>
        <row r="2196">
          <cell r="A2196" t="str">
            <v>FCIU2422520</v>
          </cell>
          <cell r="B2196">
            <v>20</v>
          </cell>
          <cell r="C2196">
            <v>44066</v>
          </cell>
          <cell r="D2196">
            <v>3</v>
          </cell>
          <cell r="E2196" t="str">
            <v>MEDUT2628831</v>
          </cell>
          <cell r="F2196" t="str">
            <v>ICDN</v>
          </cell>
          <cell r="G2196" t="str">
            <v>TEMP</v>
          </cell>
          <cell r="H2196" t="str">
            <v>2020</v>
          </cell>
          <cell r="I2196" t="str">
            <v>ICD</v>
          </cell>
          <cell r="J2196">
            <v>228479</v>
          </cell>
          <cell r="K2196" t="str">
            <v>GAME DISCOUNT WORLD KENYA LIMITED</v>
          </cell>
          <cell r="L2196" t="str">
            <v>BOLLORE TRANSPORT AND LOGISTICS KENYA LI</v>
          </cell>
          <cell r="M2196">
            <v>44068.761446759258</v>
          </cell>
          <cell r="N2196" t="str">
            <v>Pend</v>
          </cell>
          <cell r="O2196" t="str">
            <v>BICYCLE                    PO NO   GKE20 0005A        IDF NO  E2005336522</v>
          </cell>
          <cell r="P2196" t="str">
            <v>C4</v>
          </cell>
          <cell r="Q2196" t="str">
            <v>KE</v>
          </cell>
          <cell r="R2196" t="str">
            <v>CN</v>
          </cell>
          <cell r="S2196" t="str">
            <v>1. 0 TO 3 DAYS</v>
          </cell>
          <cell r="T2196" t="str">
            <v>RELEASE PROCESS</v>
          </cell>
        </row>
        <row r="2197">
          <cell r="A2197" t="str">
            <v>WECU2042914</v>
          </cell>
          <cell r="B2197">
            <v>20</v>
          </cell>
          <cell r="C2197">
            <v>44066</v>
          </cell>
          <cell r="D2197">
            <v>3</v>
          </cell>
          <cell r="E2197" t="str">
            <v>WECC2004MBA1135</v>
          </cell>
          <cell r="F2197" t="str">
            <v>ICDN</v>
          </cell>
          <cell r="G2197" t="str">
            <v>A1B/03/06/2</v>
          </cell>
          <cell r="H2197" t="str">
            <v>2020</v>
          </cell>
          <cell r="I2197" t="str">
            <v>ICD</v>
          </cell>
          <cell r="J2197">
            <v>228332</v>
          </cell>
          <cell r="K2197" t="str">
            <v>MERIT AFRICA LIMITED</v>
          </cell>
          <cell r="L2197" t="str">
            <v>MURANGA FORWARDERS LTD</v>
          </cell>
          <cell r="M2197">
            <v>44062.728125000001</v>
          </cell>
          <cell r="N2197" t="str">
            <v>Pend</v>
          </cell>
          <cell r="O2197" t="str">
            <v>1x20 CONTAINER Assorted Pedicure   Manicure Products</v>
          </cell>
          <cell r="P2197" t="str">
            <v>C4</v>
          </cell>
          <cell r="Q2197" t="str">
            <v>KE</v>
          </cell>
          <cell r="R2197" t="str">
            <v>DE</v>
          </cell>
          <cell r="S2197" t="str">
            <v>1. 0 TO 3 DAYS</v>
          </cell>
          <cell r="T2197" t="str">
            <v>RELEASE PROCESS</v>
          </cell>
        </row>
        <row r="2198">
          <cell r="A2198" t="str">
            <v>WECU2152104</v>
          </cell>
          <cell r="B2198">
            <v>20</v>
          </cell>
          <cell r="C2198">
            <v>44066</v>
          </cell>
          <cell r="D2198">
            <v>3</v>
          </cell>
          <cell r="E2198" t="str">
            <v>WECC2050MBA0491</v>
          </cell>
          <cell r="F2198" t="str">
            <v>ICDN</v>
          </cell>
          <cell r="G2198" t="str">
            <v>TEMP</v>
          </cell>
          <cell r="H2198" t="str">
            <v>2020</v>
          </cell>
          <cell r="I2198" t="str">
            <v>ICD</v>
          </cell>
          <cell r="J2198">
            <v>229249</v>
          </cell>
          <cell r="K2198" t="str">
            <v>JAMPEN ENTERPRISES LIMITED</v>
          </cell>
          <cell r="L2198" t="str">
            <v>PETRUT FREIGHT FORWARDERS LIMITED</v>
          </cell>
          <cell r="M2198" t="str">
            <v>Pend</v>
          </cell>
          <cell r="N2198" t="str">
            <v>Pend</v>
          </cell>
          <cell r="O2198" t="str">
            <v>1 X 20DV CONTAINER SAID TO CONTAIN 42 PALLETS CONTAIN 1134 REAMS CARBONLESS PAPER IN SHEETS  CB   CFB   CF 1 X 20 DV CONTAINER SAID TO CONTAIN 42 PALLETS CONTAIN 1134 REAMS CARBONLESS PAPER IN SHEETS  CB   CFB   CF HS CODE 480920 IN TRANSIT TO ICD EMBAKASI ON RECEIVER S ACCOUNT FREIGHT PREPAID UP TO MOMBASA ONLY LI LO</v>
          </cell>
          <cell r="P2198" t="str">
            <v>C4</v>
          </cell>
          <cell r="Q2198" t="str">
            <v>KE</v>
          </cell>
          <cell r="R2198" t="str">
            <v>EG</v>
          </cell>
          <cell r="S2198" t="str">
            <v>1. 0 TO 3 DAYS</v>
          </cell>
          <cell r="T2198" t="str">
            <v>PENDING DPC</v>
          </cell>
        </row>
        <row r="2199">
          <cell r="A2199" t="str">
            <v>PCIU1805870</v>
          </cell>
          <cell r="B2199">
            <v>20</v>
          </cell>
          <cell r="C2199">
            <v>44066</v>
          </cell>
          <cell r="D2199">
            <v>3</v>
          </cell>
          <cell r="E2199" t="str">
            <v>NGZC00820900</v>
          </cell>
          <cell r="F2199" t="str">
            <v>ICDN</v>
          </cell>
          <cell r="G2199" t="str">
            <v>CFS1</v>
          </cell>
          <cell r="H2199" t="str">
            <v>2020</v>
          </cell>
          <cell r="I2199" t="str">
            <v>ICD</v>
          </cell>
          <cell r="J2199">
            <v>228435</v>
          </cell>
          <cell r="K2199" t="str">
            <v>THRIFTY INNOVATIONS COMPANY LIMITED</v>
          </cell>
          <cell r="L2199" t="str">
            <v>TRADELINE LOGISTIC LIMITED</v>
          </cell>
          <cell r="M2199" t="str">
            <v>Pend</v>
          </cell>
          <cell r="N2199" t="str">
            <v>Pend</v>
          </cell>
          <cell r="O2199" t="str">
            <v>TRAMPOLINE GUANGDONG  CHINA 0755-89203269 NUMBER P051591426Y INFO DKSAILING COM</v>
          </cell>
          <cell r="P2199" t="str">
            <v>C4</v>
          </cell>
          <cell r="Q2199" t="str">
            <v>KE</v>
          </cell>
          <cell r="R2199" t="str">
            <v>CN</v>
          </cell>
          <cell r="S2199" t="str">
            <v>1. 0 TO 3 DAYS</v>
          </cell>
          <cell r="T2199" t="str">
            <v>PENDING DPC</v>
          </cell>
        </row>
        <row r="2200">
          <cell r="A2200" t="str">
            <v>MRKU9454245</v>
          </cell>
          <cell r="B2200">
            <v>20</v>
          </cell>
          <cell r="C2200">
            <v>44066</v>
          </cell>
          <cell r="D2200">
            <v>3</v>
          </cell>
          <cell r="E2200" t="str">
            <v>607097130</v>
          </cell>
          <cell r="F2200" t="str">
            <v>ICDN</v>
          </cell>
          <cell r="G2200" t="str">
            <v>CFS1</v>
          </cell>
          <cell r="H2200" t="str">
            <v>2020</v>
          </cell>
          <cell r="I2200" t="str">
            <v>ICD</v>
          </cell>
          <cell r="J2200">
            <v>224082</v>
          </cell>
          <cell r="K2200" t="str">
            <v>TILE AND CARPET CENTRE LIMITED</v>
          </cell>
          <cell r="L2200" t="str">
            <v>INDUS LOGISTICS LIMITED</v>
          </cell>
          <cell r="M2200">
            <v>44048.524421296293</v>
          </cell>
          <cell r="N2200" t="str">
            <v>Pend</v>
          </cell>
          <cell r="O2200" t="str">
            <v>05 CONTAINERS 20 DC    95 PALLETS WITH 3389 CARTONS      6907 22 00 - TILES AND SLABS  FOR PAVING OR COATING  WITH A COEFFICIENT OF   WATER ABSORPTION  IN WEIGHT  SUPERIOR THAN 0 5   BUT NOT SUPERIOR THAN 10   NCM  69072200   DUE  20BR0006286222   20BR0006290513   RUC  0BR83 4759132004006D0000000000006082     0BR834759132004006D0000000000006083INVOICE NUMBER  30303 2020  30304 2020      FREIGHT PREPAID ABRO AD       WOODEN PACKAGE USED  TREATED AND CERTIFIED      BL  TOTAL NET WEIGHT  130 468 30 KG    INTRANSIT TO ICD EMBAKASI NAIROBI</v>
          </cell>
          <cell r="P2200" t="str">
            <v>C4</v>
          </cell>
          <cell r="Q2200" t="str">
            <v>KE</v>
          </cell>
          <cell r="R2200" t="str">
            <v>BR</v>
          </cell>
          <cell r="S2200" t="str">
            <v>1. 0 TO 3 DAYS</v>
          </cell>
          <cell r="T2200" t="str">
            <v>RELEASE PROCESS</v>
          </cell>
        </row>
        <row r="2201">
          <cell r="A2201" t="str">
            <v>ESPU2018292</v>
          </cell>
          <cell r="B2201">
            <v>20</v>
          </cell>
          <cell r="C2201">
            <v>44066</v>
          </cell>
          <cell r="D2201">
            <v>3</v>
          </cell>
          <cell r="E2201" t="str">
            <v>EPIRAEESAD219501</v>
          </cell>
          <cell r="F2201" t="str">
            <v>ICDN</v>
          </cell>
          <cell r="G2201" t="str">
            <v>CFS1</v>
          </cell>
          <cell r="H2201">
            <v>0</v>
          </cell>
          <cell r="I2201">
            <v>0</v>
          </cell>
          <cell r="J2201">
            <v>0</v>
          </cell>
          <cell r="K2201" t="str">
            <v>Pend</v>
          </cell>
          <cell r="L2201" t="str">
            <v>Pend</v>
          </cell>
          <cell r="M2201" t="str">
            <v>Pend</v>
          </cell>
          <cell r="N2201" t="str">
            <v>Pend</v>
          </cell>
          <cell r="O2201" t="str">
            <v>6 X STANDARD 20  CONTAINER SAID TO CONTAIN TOTAL  4170   FOUR THOUSAND ONE HUNDRED SEVENTY ONLY   BAGS J K  WHITE CEMENT CONFORMING TO ASTM C-150 TYPE 1 AND EN197 -1 CEM 1 52 5N H S  CODE 2523 21 - PORTLAND CEMENT-WHITE 40 KG MULTIPLY PAPE R BAGS COUNTRY OF ORIGIN - UAE 30 DAYS FREE LINE DETENTION APPLICABLE AT POD CONTAINER SUMMARY   6 X STANDARD 20  CONTAINER CARRIAGE TERM   LINER GOODS IN TRANSIT TO KAMPALA UGANDA</v>
          </cell>
          <cell r="P2201" t="str">
            <v>Pend</v>
          </cell>
          <cell r="Q2201" t="str">
            <v>UG</v>
          </cell>
          <cell r="R2201" t="str">
            <v>AE</v>
          </cell>
          <cell r="S2201" t="str">
            <v>1. 0 TO 3 DAYS</v>
          </cell>
          <cell r="T2201" t="str">
            <v>PENDING DECLARATION</v>
          </cell>
        </row>
        <row r="2202">
          <cell r="A2202" t="str">
            <v>MSKU7504550</v>
          </cell>
          <cell r="B2202">
            <v>20</v>
          </cell>
          <cell r="C2202">
            <v>44066</v>
          </cell>
          <cell r="D2202">
            <v>3</v>
          </cell>
          <cell r="E2202" t="str">
            <v>203929775</v>
          </cell>
          <cell r="F2202" t="str">
            <v>ICDN</v>
          </cell>
          <cell r="G2202" t="str">
            <v>SHED1</v>
          </cell>
          <cell r="H2202" t="str">
            <v>2020</v>
          </cell>
          <cell r="I2202" t="str">
            <v>ICD</v>
          </cell>
          <cell r="J2202">
            <v>229471</v>
          </cell>
          <cell r="K2202" t="str">
            <v>UNIVERSAL ACCESSORIES KENYA LIMITED</v>
          </cell>
          <cell r="L2202" t="str">
            <v>SPEED TRACK CARGO FORWARDERS LIMITED</v>
          </cell>
          <cell r="M2202">
            <v>44067.694872685184</v>
          </cell>
          <cell r="N2202" t="str">
            <v>Pend</v>
          </cell>
          <cell r="O2202" t="str">
            <v>MOTORCYCLE SPARE PARTS</v>
          </cell>
          <cell r="P2202" t="str">
            <v>C4</v>
          </cell>
          <cell r="Q2202" t="str">
            <v>KE</v>
          </cell>
          <cell r="R2202" t="str">
            <v>CN</v>
          </cell>
          <cell r="S2202" t="str">
            <v>1. 0 TO 3 DAYS</v>
          </cell>
          <cell r="T2202" t="str">
            <v>RELEASE PROCESS</v>
          </cell>
        </row>
        <row r="2203">
          <cell r="A2203" t="str">
            <v>WECU2040948</v>
          </cell>
          <cell r="B2203">
            <v>20</v>
          </cell>
          <cell r="C2203">
            <v>44066</v>
          </cell>
          <cell r="D2203">
            <v>3</v>
          </cell>
          <cell r="E2203" t="str">
            <v>WECC2042EMB1022</v>
          </cell>
          <cell r="F2203" t="str">
            <v>ICDN</v>
          </cell>
          <cell r="G2203" t="str">
            <v>CFS1</v>
          </cell>
          <cell r="H2203" t="str">
            <v>2020</v>
          </cell>
          <cell r="I2203" t="str">
            <v>ICD</v>
          </cell>
          <cell r="J2203">
            <v>228932</v>
          </cell>
          <cell r="K2203" t="str">
            <v>VIVA GLOBAL LIMITED</v>
          </cell>
          <cell r="L2203" t="str">
            <v>VISION ENTERPRISES LIMITED</v>
          </cell>
          <cell r="M2203">
            <v>44067.593148148146</v>
          </cell>
          <cell r="N2203" t="str">
            <v>Pend</v>
          </cell>
          <cell r="O2203" t="str">
            <v>1x20CONTAINER SPIRITS HS CODE 22087010</v>
          </cell>
          <cell r="P2203" t="str">
            <v>W7</v>
          </cell>
          <cell r="Q2203" t="str">
            <v>KE</v>
          </cell>
          <cell r="R2203" t="str">
            <v>DE</v>
          </cell>
          <cell r="S2203" t="str">
            <v>1. 0 TO 3 DAYS</v>
          </cell>
          <cell r="T2203" t="str">
            <v>RELEASE PROCESS</v>
          </cell>
        </row>
        <row r="2204">
          <cell r="A2204" t="str">
            <v>ECMU1875853</v>
          </cell>
          <cell r="B2204">
            <v>20</v>
          </cell>
          <cell r="C2204">
            <v>44066</v>
          </cell>
          <cell r="D2204">
            <v>3</v>
          </cell>
          <cell r="E2204" t="str">
            <v>EID0306858</v>
          </cell>
          <cell r="F2204" t="str">
            <v>ICDN</v>
          </cell>
          <cell r="G2204" t="str">
            <v>CFS1</v>
          </cell>
          <cell r="H2204" t="str">
            <v>2020</v>
          </cell>
          <cell r="I2204" t="str">
            <v>ICD</v>
          </cell>
          <cell r="J2204">
            <v>229514</v>
          </cell>
          <cell r="K2204" t="str">
            <v>ACCURATE STEEL MILLS LIMITED</v>
          </cell>
          <cell r="L2204" t="str">
            <v>WESTON LOGISTICS LIMITED</v>
          </cell>
          <cell r="M2204" t="str">
            <v>Pend</v>
          </cell>
          <cell r="N2204" t="str">
            <v>Pend</v>
          </cell>
          <cell r="O2204" t="str">
            <v>460 PACKAGES  FOUR HUNDRED SIXTY PACKAGES ONLY   1  Garseal  Make  Balaji   REFPASTE-30  2 MT  2  Nozzle Filling Compound  Nozzlex   OPTEL -G   Make   Balaji 5 MT  3  Casting Powder  Low carbon   Fine   FLOWCAST GD-300  5 MT  4  Garnex Silica Board complete with Tundish and 2 Nos  of Tundak + 1 No  of Impad  TUNBORD-1  480 SETS P I NO  PR 20-21 018 DTD 29-05-2020 IEC NO 0399063412 HSN CODE   38241000 PAN NO AACFN 3507F GSTIN NO  27AACFN3507F1ZL IDF NO  E2006341879 PIN   P051116193C S BILL NO  3998696 DTD  22 07 2020 Total net wt kgs-55400 FRIGHT PREPAID INLAND HAULAGE IMPORT - PREPAID</v>
          </cell>
          <cell r="P2204" t="str">
            <v>C4</v>
          </cell>
          <cell r="Q2204" t="str">
            <v>KE</v>
          </cell>
          <cell r="R2204" t="str">
            <v>IN</v>
          </cell>
          <cell r="S2204" t="str">
            <v>1. 0 TO 3 DAYS</v>
          </cell>
          <cell r="T2204" t="str">
            <v>PENDING DPC</v>
          </cell>
        </row>
        <row r="2205">
          <cell r="A2205" t="str">
            <v>WSCU9323973</v>
          </cell>
          <cell r="B2205">
            <v>40</v>
          </cell>
          <cell r="C2205">
            <v>44066</v>
          </cell>
          <cell r="D2205">
            <v>3</v>
          </cell>
          <cell r="E2205" t="str">
            <v>911012212</v>
          </cell>
          <cell r="F2205" t="str">
            <v>ICDN</v>
          </cell>
          <cell r="G2205" t="str">
            <v>TEMP</v>
          </cell>
          <cell r="H2205">
            <v>0</v>
          </cell>
          <cell r="I2205">
            <v>0</v>
          </cell>
          <cell r="J2205">
            <v>0</v>
          </cell>
          <cell r="K2205" t="str">
            <v>Pend</v>
          </cell>
          <cell r="L2205" t="str">
            <v>Pend</v>
          </cell>
          <cell r="M2205" t="str">
            <v>Pend</v>
          </cell>
          <cell r="N2205" t="str">
            <v>Pend</v>
          </cell>
          <cell r="O2205" t="str">
            <v>01X40 FCL SOC  TOTAL 964 PACKAGES    480 BAG  COLOUR MASTERBATCH  - NA VY BLUE EXP   PACKING   25 KG EACH BAG    240 BAG  COLOUR MASTERBATCH - HARI PARROT GREEN 2   PACKING   25 KG EACH BAG    40 BAG  COLOUR MA STERBATCH  -BUTTER BEAIZE  PACKING   25 KG EACH BAG    10 BAG  COLOUR MASTERBATCH  -BRIGHTNER  PACKING   25 KG EACH BAG    180 BAG  RECYLINGMASTERBATCH  PACKING   25 KG EACH BAG  HS CODE 32061900    9 BAG  T-C OCK 15MM  PACKING   25 KG EACH BAG  HS CODE 84818090    1 LOOSE- 1000 LTR TANK MOULD  PACKING   1 SET EACH LOOSE    1 LOOSE - 2500 LTR TANK MOULD  PACKING   1 SET EACH LOOSE    2 LOOSE - 5000 LTR TANK MOULD WIT H RING  PACKING   1 SET EACH LOOSE  HS CODE  84807900    1 LOOSE- WSCU9323973-40  HC EMPTY CONTAINER SALE  PACKING   1 NOS EACH LOOSE  HS CO DE  86090000    S B NO   362818 DT  06 07 2020  S B NO   3749872 DT  1 1 07 2020      INVOICE NO  49V 20-21 DT 04 07 2020  INVOICE NO  58V 20 -21 DT 11 07 2020      TOTAL NET WT  24876 00 KGS  FREIGHT PREPAID  AP PLICABLE FREE</v>
          </cell>
          <cell r="P2205" t="str">
            <v>Pend</v>
          </cell>
          <cell r="Q2205" t="str">
            <v>UG</v>
          </cell>
          <cell r="R2205" t="str">
            <v>IN</v>
          </cell>
          <cell r="S2205" t="str">
            <v>1. 0 TO 3 DAYS</v>
          </cell>
          <cell r="T2205" t="str">
            <v>PENDING DECLARATION</v>
          </cell>
        </row>
        <row r="2206">
          <cell r="A2206" t="str">
            <v>PONU0194920</v>
          </cell>
          <cell r="B2206">
            <v>20</v>
          </cell>
          <cell r="C2206">
            <v>44066</v>
          </cell>
          <cell r="D2206">
            <v>3</v>
          </cell>
          <cell r="E2206" t="str">
            <v>599106493</v>
          </cell>
          <cell r="F2206" t="str">
            <v>ICDN</v>
          </cell>
          <cell r="G2206" t="str">
            <v>SHED1</v>
          </cell>
          <cell r="H2206" t="str">
            <v>2020</v>
          </cell>
          <cell r="I2206" t="str">
            <v>ICD</v>
          </cell>
          <cell r="J2206">
            <v>229534</v>
          </cell>
          <cell r="K2206" t="str">
            <v>PERFECT AMMARK OF AFRICA LIMITED</v>
          </cell>
          <cell r="L2206" t="str">
            <v>SPEED TRACK CARGO FORWARDERS LIMITED</v>
          </cell>
          <cell r="M2206" t="str">
            <v>Pend</v>
          </cell>
          <cell r="N2206" t="str">
            <v>Pend</v>
          </cell>
          <cell r="O2206" t="str">
            <v>MOTORCYCLE TUBE   APPLICABLE FREE TIME 14 DAYS COMBINED DETENTION   DE MURRAGE  AT  PORT OF DISCHARGE   PLACE OF DELIVERY</v>
          </cell>
          <cell r="P2206" t="str">
            <v>C4</v>
          </cell>
          <cell r="Q2206" t="str">
            <v>KE</v>
          </cell>
          <cell r="R2206" t="str">
            <v>CN</v>
          </cell>
          <cell r="S2206" t="str">
            <v>1. 0 TO 3 DAYS</v>
          </cell>
          <cell r="T2206" t="str">
            <v>PENDING DPC</v>
          </cell>
        </row>
        <row r="2207">
          <cell r="A2207" t="str">
            <v>TCLU7358247</v>
          </cell>
          <cell r="B2207">
            <v>20</v>
          </cell>
          <cell r="C2207">
            <v>44066</v>
          </cell>
          <cell r="D2207">
            <v>3</v>
          </cell>
          <cell r="E2207" t="str">
            <v>TWN0405884</v>
          </cell>
          <cell r="F2207" t="str">
            <v>ICDN</v>
          </cell>
          <cell r="G2207" t="str">
            <v>CFS1</v>
          </cell>
          <cell r="H2207" t="str">
            <v>2020</v>
          </cell>
          <cell r="I2207" t="str">
            <v>ICD</v>
          </cell>
          <cell r="J2207">
            <v>227834</v>
          </cell>
          <cell r="K2207" t="str">
            <v>PEAKPLAST LIMITED</v>
          </cell>
          <cell r="L2207" t="str">
            <v>FIBER FREIGHT FORWARDERS</v>
          </cell>
          <cell r="M2207" t="str">
            <v>Pend</v>
          </cell>
          <cell r="N2207" t="str">
            <v>Pend</v>
          </cell>
          <cell r="O2207" t="str">
            <v>H66 PVC RESIN QTY 51 MTS NET WEIGHT   51 000 KGS Place of Delivery  ICD Embakasi FREIGHT PREPAID</v>
          </cell>
          <cell r="P2207" t="str">
            <v>C4</v>
          </cell>
          <cell r="Q2207" t="str">
            <v>KE</v>
          </cell>
          <cell r="R2207" t="str">
            <v>TW</v>
          </cell>
          <cell r="S2207" t="str">
            <v>1. 0 TO 3 DAYS</v>
          </cell>
          <cell r="T2207" t="str">
            <v>PENDING DPC</v>
          </cell>
        </row>
        <row r="2208">
          <cell r="A2208" t="str">
            <v>CAIU3269335</v>
          </cell>
          <cell r="B2208">
            <v>20</v>
          </cell>
          <cell r="C2208">
            <v>44066</v>
          </cell>
          <cell r="D2208">
            <v>3</v>
          </cell>
          <cell r="E2208" t="str">
            <v>WECC2095MBA1028</v>
          </cell>
          <cell r="F2208" t="str">
            <v>ICDN</v>
          </cell>
          <cell r="G2208" t="str">
            <v>CFS1</v>
          </cell>
          <cell r="H2208" t="str">
            <v>2020</v>
          </cell>
          <cell r="I2208" t="str">
            <v>ICD</v>
          </cell>
          <cell r="J2208">
            <v>229818</v>
          </cell>
          <cell r="K2208" t="str">
            <v>DEL MONTE KENYA LTD</v>
          </cell>
          <cell r="L2208" t="str">
            <v>ACCELER GLOBAL LOGISTICS LIMITED</v>
          </cell>
          <cell r="M2208" t="str">
            <v>Pend</v>
          </cell>
          <cell r="N2208" t="str">
            <v>Pend</v>
          </cell>
          <cell r="O2208" t="str">
            <v>8X20DV CONTAINERS Electrolytic tinplate DR  sheets Electrolytic tinplate DR  sheets Electrolytic tinplate DR  sheets 8 packages on skids in envelopes 19 848 0 kgs gross Electrolytic tinplate  sheets 1 package on skid in envelope 1 381 0 kgs gross Electrolytic tinplate DR  sheets 1 package on skid in envelope 1 723 0 kgs gross Electrolytic tinplate DR  sheets 9 packages on skids in envelopes 20 260 0 kgs gross Electrolytic tinplate DR  sheets 1 package on skid in envelope 1 822 0 kgs gross Electrolytic tinplate DR  sheets 8 packages on skids in envelopes 19 848 0 kgs gross Electrolytic tinplate DR  sheets 1 package on skid in envelope 1 641 0 kgs gross Electrolytic tinplate DR  sheets 1 package on skid in envelope 1 059 0 kgs gross Electrolytic tinplate DR  sheets 6 packages on skids in envelopes 14 607 0 kgs gross Electrolytic tinplate DR  sheets 4 packages on skids in envelopes 7 541 0 kgs gross Electrolytic tinplate DR  sheets Electrolytic tinplate  sheets 7 packages on skids in envlopes 16 205 0 kgs gross Electrolytic tinplate DR  sheets 2 packages on skids in envelopes 4 968 0 kgs gross  TOTAL  76 PACKAGES ON SKIDS IN ENVELOPES 176 581 0 KG</v>
          </cell>
          <cell r="P2208" t="str">
            <v>C4</v>
          </cell>
          <cell r="Q2208" t="str">
            <v>KE</v>
          </cell>
          <cell r="R2208" t="str">
            <v>BE</v>
          </cell>
          <cell r="S2208" t="str">
            <v>1. 0 TO 3 DAYS</v>
          </cell>
          <cell r="T2208" t="str">
            <v>PENDING DPC</v>
          </cell>
        </row>
        <row r="2209">
          <cell r="A2209" t="str">
            <v>MSKU8601765</v>
          </cell>
          <cell r="B2209">
            <v>40</v>
          </cell>
          <cell r="C2209">
            <v>44066</v>
          </cell>
          <cell r="D2209">
            <v>3</v>
          </cell>
          <cell r="E2209" t="str">
            <v>R02710106</v>
          </cell>
          <cell r="F2209" t="str">
            <v>ICDN</v>
          </cell>
          <cell r="G2209" t="str">
            <v>A1A/46/03/2</v>
          </cell>
          <cell r="H2209" t="str">
            <v>2020</v>
          </cell>
          <cell r="I2209" t="str">
            <v>ICD</v>
          </cell>
          <cell r="J2209">
            <v>227381</v>
          </cell>
          <cell r="K2209" t="str">
            <v>SNETOR EAST AFRICA LIMITED</v>
          </cell>
          <cell r="L2209" t="str">
            <v>AGILITY LOGISTICS LIMITED</v>
          </cell>
          <cell r="M2209" t="str">
            <v>Pend</v>
          </cell>
          <cell r="N2209" t="str">
            <v>Pend</v>
          </cell>
          <cell r="O2209" t="str">
            <v>24 750 MT HIGH DENSITY POLYETHYLENE HDPE P6006AD   148   PALLETIZED 55 BAGS  OF 25 KG    HS CODE  3901 20  DELIVERY NO  802710106 0010   SAL ES ORDER NO  3364949   CARGO NET WEIGHT  24 750 MT   CARGO GROSS WEIGH T  25 344 MT   CONTAINER TARE WEIGHT  4 000 MT   TOTAL GROSS WEIGHT  2 9 344 MT   AGENT AT DESTINATION    MAERSK KENYA LIMITED  HEAD OFFICE KAMSONS HOUSE    MOMBASA ROAD    P O BOX 43986 - 00100 GPO   NAIROBI KENYA   PHONE   SALES 254   20 3588811   CUSTOMER CARE 254 20 3513034 FAX   254 20 828921    INTRANSIT TO ICD EMBAKASI NAIROBI</v>
          </cell>
          <cell r="P2209" t="str">
            <v>C4</v>
          </cell>
          <cell r="Q2209" t="str">
            <v>KE</v>
          </cell>
          <cell r="R2209" t="str">
            <v>SA</v>
          </cell>
          <cell r="S2209" t="str">
            <v>1. 0 TO 3 DAYS</v>
          </cell>
          <cell r="T2209" t="str">
            <v>PENDING DPC</v>
          </cell>
        </row>
        <row r="2210">
          <cell r="A2210" t="str">
            <v>EITU9088681</v>
          </cell>
          <cell r="B2210">
            <v>40</v>
          </cell>
          <cell r="C2210">
            <v>44066</v>
          </cell>
          <cell r="D2210">
            <v>3</v>
          </cell>
          <cell r="E2210" t="str">
            <v>147000332499</v>
          </cell>
          <cell r="F2210" t="str">
            <v>ICDN</v>
          </cell>
          <cell r="G2210" t="str">
            <v>Pend</v>
          </cell>
          <cell r="H2210" t="str">
            <v>2020</v>
          </cell>
          <cell r="I2210" t="str">
            <v>ICD</v>
          </cell>
          <cell r="J2210">
            <v>227265</v>
          </cell>
          <cell r="K2210" t="str">
            <v>WEST KENYA SUGAR COMPANY LIMITED- 1576</v>
          </cell>
          <cell r="L2210" t="str">
            <v>TIMSALES LTD</v>
          </cell>
          <cell r="M2210">
            <v>44057.636099537034</v>
          </cell>
          <cell r="N2210">
            <v>44063.575335648151</v>
          </cell>
          <cell r="O2210" t="str">
            <v>SUGARCANE FERTILIZERWEEDING MACHINESUGARCANE PLANTER FAX  862154560092 SUAN SOURCE-SUPPLY COMWWW SOURCE-SUPPLY COM SC4539 SUGARCANE FERTILIZER WEEDING MACHINE SUGARCANE PLANTER  FAX  862154560092 SUAN SOURCE-SUPPLY COM</v>
          </cell>
          <cell r="P2210" t="str">
            <v>C4</v>
          </cell>
          <cell r="Q2210" t="str">
            <v>KE</v>
          </cell>
          <cell r="R2210" t="str">
            <v>CN</v>
          </cell>
          <cell r="S2210" t="str">
            <v>1. 0 TO 3 DAYS</v>
          </cell>
          <cell r="T2210" t="str">
            <v>RELEASED BUT IN YARD</v>
          </cell>
        </row>
        <row r="2211">
          <cell r="A2211" t="str">
            <v>HASU5173010</v>
          </cell>
          <cell r="B2211">
            <v>40</v>
          </cell>
          <cell r="C2211">
            <v>44066</v>
          </cell>
          <cell r="D2211">
            <v>3</v>
          </cell>
          <cell r="E2211" t="str">
            <v>203920847</v>
          </cell>
          <cell r="F2211" t="str">
            <v>ICDN</v>
          </cell>
          <cell r="G2211" t="str">
            <v>A1C/10/03/1</v>
          </cell>
          <cell r="H2211" t="str">
            <v>2020</v>
          </cell>
          <cell r="I2211" t="str">
            <v>ICD</v>
          </cell>
          <cell r="J2211">
            <v>228133</v>
          </cell>
          <cell r="K2211" t="str">
            <v>HASBAH KENYA LIMITED</v>
          </cell>
          <cell r="L2211" t="str">
            <v>STARWAY INTERNATIONAL FREIGHT AND FORWAR</v>
          </cell>
          <cell r="M2211">
            <v>44062.777395833335</v>
          </cell>
          <cell r="N2211">
            <v>44067.71361111111</v>
          </cell>
          <cell r="O2211" t="str">
            <v>FABRIC ENHANCERS    INTRANSIT TO ICD EMBAKASI NAIROBI</v>
          </cell>
          <cell r="P2211" t="str">
            <v>C4</v>
          </cell>
          <cell r="Q2211" t="str">
            <v>KE</v>
          </cell>
          <cell r="R2211" t="str">
            <v>SA</v>
          </cell>
          <cell r="S2211" t="str">
            <v>1. 0 TO 3 DAYS</v>
          </cell>
          <cell r="T2211" t="str">
            <v>RELEASED BUT IN YARD</v>
          </cell>
        </row>
        <row r="2212">
          <cell r="A2212" t="str">
            <v>APZU4881527</v>
          </cell>
          <cell r="B2212">
            <v>40</v>
          </cell>
          <cell r="C2212">
            <v>44066</v>
          </cell>
          <cell r="D2212">
            <v>3</v>
          </cell>
          <cell r="E2212" t="str">
            <v>DJA0535611</v>
          </cell>
          <cell r="F2212" t="str">
            <v>ICDN</v>
          </cell>
          <cell r="G2212" t="str">
            <v>A1C/22/02/1</v>
          </cell>
          <cell r="H2212" t="str">
            <v>2020</v>
          </cell>
          <cell r="I2212" t="str">
            <v>ICD</v>
          </cell>
          <cell r="J2212">
            <v>230021</v>
          </cell>
          <cell r="K2212" t="str">
            <v>PARA PRINT LIMITED</v>
          </cell>
          <cell r="L2212" t="str">
            <v>CORNERSTONE LIMITED</v>
          </cell>
          <cell r="M2212" t="str">
            <v>Pend</v>
          </cell>
          <cell r="N2212" t="str">
            <v>Pend</v>
          </cell>
          <cell r="O2212" t="str">
            <v>DOK 440733 20200718 IDJKT 040300 PEB TT funds USD16 256 received   usd5844  312 PALLET COATED DUPLEX GREY BACK IDF NO  E2006346059 HS CODE  48109200 FREIGHT PREPAID BY VITAL SOLUTIONS AT SINGAPORE   GONDANGDIA MENTENG JAKARTA PUSAT DKI JAKARTA 10350 INDONESIA NPWP  01 000 566 8-092 000 ON BEHALF OF VITAL SOLUTIONS PTE LTD   77 ROBINSON ROAD  21-01 ROBINSON 77  SINGAPORE- 068896 G W   150 765336 MT N W   142 230240 MT</v>
          </cell>
          <cell r="P2212" t="str">
            <v>C4</v>
          </cell>
          <cell r="Q2212" t="str">
            <v>KE</v>
          </cell>
          <cell r="R2212" t="str">
            <v>ID</v>
          </cell>
          <cell r="S2212" t="str">
            <v>1. 0 TO 3 DAYS</v>
          </cell>
          <cell r="T2212" t="str">
            <v>PENDING DPC</v>
          </cell>
        </row>
        <row r="2213">
          <cell r="A2213" t="str">
            <v>SUDU6981130</v>
          </cell>
          <cell r="B2213">
            <v>40</v>
          </cell>
          <cell r="C2213">
            <v>44066</v>
          </cell>
          <cell r="D2213">
            <v>3</v>
          </cell>
          <cell r="E2213" t="str">
            <v>203940390</v>
          </cell>
          <cell r="F2213" t="str">
            <v>ICDN</v>
          </cell>
          <cell r="G2213" t="str">
            <v>A1C/26/01/2</v>
          </cell>
          <cell r="H2213" t="str">
            <v>2020</v>
          </cell>
          <cell r="I2213" t="str">
            <v>ICD</v>
          </cell>
          <cell r="J2213">
            <v>229643</v>
          </cell>
          <cell r="K2213" t="str">
            <v>HEALTHY U TWO THOUSAND LIMITED</v>
          </cell>
          <cell r="L2213" t="str">
            <v>TRANSNET FREIGHT INTERNATIONAL LIMITED</v>
          </cell>
          <cell r="M2213">
            <v>44068.557488425926</v>
          </cell>
          <cell r="N2213" t="str">
            <v>Pend</v>
          </cell>
          <cell r="O2213" t="str">
            <v>21012000 - HERBAL TEA  19052000 - ASST BISCUITS  11041200 - PORRIDGE O ATS  19049000 - ASST  BREAKFAST CEREALS  22021000 - ASST  DRINKS  2106 9010 - ASST BABY FOOD    IDF NO  E2007360424   INVOICE NO  4183</v>
          </cell>
          <cell r="P2213" t="str">
            <v>C4</v>
          </cell>
          <cell r="Q2213" t="str">
            <v>KE</v>
          </cell>
          <cell r="R2213" t="str">
            <v>GB</v>
          </cell>
          <cell r="S2213" t="str">
            <v>1. 0 TO 3 DAYS</v>
          </cell>
          <cell r="T2213" t="str">
            <v>RELEASE PROCESS</v>
          </cell>
        </row>
        <row r="2214">
          <cell r="A2214" t="str">
            <v>TGHU3719588</v>
          </cell>
          <cell r="B2214">
            <v>20</v>
          </cell>
          <cell r="C2214">
            <v>44066</v>
          </cell>
          <cell r="D2214">
            <v>3</v>
          </cell>
          <cell r="E2214" t="str">
            <v>204099336</v>
          </cell>
          <cell r="F2214" t="str">
            <v>ICDN</v>
          </cell>
          <cell r="G2214" t="str">
            <v>CFS1</v>
          </cell>
          <cell r="H2214" t="str">
            <v>2020</v>
          </cell>
          <cell r="I2214" t="str">
            <v>ICD</v>
          </cell>
          <cell r="J2214">
            <v>228085</v>
          </cell>
          <cell r="K2214" t="str">
            <v>RAM TECH SUPPLIES LIMITED</v>
          </cell>
          <cell r="L2214" t="str">
            <v>CORNERSTONE LIMITED</v>
          </cell>
          <cell r="M2214">
            <v>44063.640914351854</v>
          </cell>
          <cell r="N2214">
            <v>44068.830266203702</v>
          </cell>
          <cell r="O2214" t="str">
            <v>1X20 CONATINER SAID TO CONTAIN   660 PACKAGES ONLY   SIX HUNDRED SIXTY PACK AGES ONLY   CONTAINING   CHAFF CUTTER MACHINES AS PER   INVOICE NUMBER JSS EXP 033 DTD 12 06 2020  SHIPPING BILL NUMBER   4087216 DTD 27 07 2020  NET WEIGHT   26520 KGS    FREIGHT PREPAID</v>
          </cell>
          <cell r="P2214" t="str">
            <v>C4</v>
          </cell>
          <cell r="Q2214" t="str">
            <v>KE</v>
          </cell>
          <cell r="R2214" t="str">
            <v>IN</v>
          </cell>
          <cell r="S2214" t="str">
            <v>1. 0 TO 3 DAYS</v>
          </cell>
          <cell r="T2214" t="str">
            <v>RELEASED BUT IN YARD</v>
          </cell>
        </row>
        <row r="2215">
          <cell r="A2215" t="str">
            <v>MSCU6277940</v>
          </cell>
          <cell r="B2215">
            <v>20</v>
          </cell>
          <cell r="C2215">
            <v>44066</v>
          </cell>
          <cell r="D2215">
            <v>3</v>
          </cell>
          <cell r="E2215" t="str">
            <v>MEDUAL566083</v>
          </cell>
          <cell r="F2215" t="str">
            <v>ICDN</v>
          </cell>
          <cell r="G2215" t="str">
            <v>TEMP</v>
          </cell>
          <cell r="H2215" t="str">
            <v>2020</v>
          </cell>
          <cell r="I2215" t="str">
            <v>ICD</v>
          </cell>
          <cell r="J2215">
            <v>228145</v>
          </cell>
          <cell r="K2215" t="str">
            <v>SILVER MOORING LIMITED</v>
          </cell>
          <cell r="L2215" t="str">
            <v>BOLLORE TRANSPORT AND LOGISTICS KENYA LI</v>
          </cell>
          <cell r="M2215">
            <v>44063.813043981485</v>
          </cell>
          <cell r="N2215">
            <v>44068.689212962963</v>
          </cell>
          <cell r="O2215" t="str">
            <v>fertilizer NPK in Bags Pac ked  in 50KG Bags in Conta iners HS CODE  3105200000  TOTAL WEIGHT   513 930 MT  TOTAL BAGS   10400 BAGS 21 DAYS FREE TIME DEMURRAGE   and DETENTION  COMBINED AT P OD</v>
          </cell>
          <cell r="P2215" t="str">
            <v>C4</v>
          </cell>
          <cell r="Q2215" t="str">
            <v>KE</v>
          </cell>
          <cell r="R2215" t="str">
            <v>EG</v>
          </cell>
          <cell r="S2215" t="str">
            <v>1. 0 TO 3 DAYS</v>
          </cell>
          <cell r="T2215" t="str">
            <v>RELEASED BUT IN YARD</v>
          </cell>
        </row>
        <row r="2216">
          <cell r="A2216" t="str">
            <v>PONU7398503</v>
          </cell>
          <cell r="B2216">
            <v>40</v>
          </cell>
          <cell r="C2216">
            <v>44066</v>
          </cell>
          <cell r="D2216">
            <v>3</v>
          </cell>
          <cell r="E2216" t="str">
            <v>204236812</v>
          </cell>
          <cell r="F2216" t="str">
            <v>ICDN</v>
          </cell>
          <cell r="G2216" t="str">
            <v>A1A/70/03/1</v>
          </cell>
          <cell r="H2216" t="str">
            <v>2020</v>
          </cell>
          <cell r="I2216" t="str">
            <v>ICD</v>
          </cell>
          <cell r="J2216">
            <v>227181</v>
          </cell>
          <cell r="K2216" t="str">
            <v>KENYA BREWERIES LIMITED</v>
          </cell>
          <cell r="L2216" t="str">
            <v>ACCELER GLOBAL LOGISTICS LIMITED</v>
          </cell>
          <cell r="M2216">
            <v>44061.383113425924</v>
          </cell>
          <cell r="N2216">
            <v>44068.778240740743</v>
          </cell>
          <cell r="O2216" t="str">
            <v>6X40  HC FCL CONTAINER CONTAINING  ALUMINIUM BEVERAGE CANS 500 ML WITH EASY OPEN  ENDS  OTHER ALUMINIUM CONTAINERS  N S E    EMPTY CANS GUIN NESS  500ML  202 DIA WITH ENDS   MADE WITH ALUMINIUM COIL - HS CODE  7 612 90 90   CANS GUINNESS 500ML  504922PCS   CDL LIDS GOLD ENDS  50492 2  PCS   INVOICE NO  EXP  089  2020-21  DT  01 08 2020  SB NO  4227050DT   01 08 2020  IDF NO  E2007370852  PIN NO  P000593584F   410 221 PH NO  91-022-30911300 FAX 91-022-27402812    INTRANSIT TO ICD EMBAKAS I NAIROBI</v>
          </cell>
          <cell r="P2216" t="str">
            <v>C4</v>
          </cell>
          <cell r="Q2216" t="str">
            <v>KE</v>
          </cell>
          <cell r="R2216" t="str">
            <v>IN</v>
          </cell>
          <cell r="S2216" t="str">
            <v>1. 0 TO 3 DAYS</v>
          </cell>
          <cell r="T2216" t="str">
            <v>RELEASED BUT IN YARD</v>
          </cell>
        </row>
        <row r="2217">
          <cell r="A2217" t="str">
            <v>HASU5090805</v>
          </cell>
          <cell r="B2217">
            <v>40</v>
          </cell>
          <cell r="C2217">
            <v>44066</v>
          </cell>
          <cell r="D2217">
            <v>3</v>
          </cell>
          <cell r="E2217" t="str">
            <v>204235031</v>
          </cell>
          <cell r="F2217" t="str">
            <v>ICDN</v>
          </cell>
          <cell r="G2217" t="str">
            <v>A1C/32/03/2</v>
          </cell>
          <cell r="H2217" t="str">
            <v>2020</v>
          </cell>
          <cell r="I2217" t="str">
            <v>ICD</v>
          </cell>
          <cell r="J2217">
            <v>227178</v>
          </cell>
          <cell r="K2217" t="str">
            <v>KENYA BREWERIES LIMITED</v>
          </cell>
          <cell r="L2217" t="str">
            <v>ACCELER GLOBAL LOGISTICS LIMITED</v>
          </cell>
          <cell r="M2217">
            <v>44061.337071759262</v>
          </cell>
          <cell r="N2217" t="str">
            <v>Pend</v>
          </cell>
          <cell r="O2217" t="str">
            <v>6X40  HC FCL CONTAINER CONTAINING  ALUMINIUM BEVERAGE CANS 500 ML WITH EASY OPEN  ENDS  OTHER ALUMINIUM CONTAINERS  N S E    EMPTY CAN GUINN ESS  500ML  202 DIA WITH ENDS   MADE WITH ALUMINIUM COIL - HS CODE  76 12 90 90   CANS GUINNESS 500ML  506478 PCS   CDL LIDS GOLD ENDS  50647 8 PCS   INVOICE NO  EXP  088  2020-21  DT  01 08 2020  SB NO   4227048DT  01 08 2020  IDF NO  E2007370852  PIN NO  P000593584F   410 221 PH NO  91-022-30911300 FAX 91-022-27402812    INTRANSIT TO ICD EMBAKASI  NAIROBI</v>
          </cell>
          <cell r="P2217" t="str">
            <v>C4</v>
          </cell>
          <cell r="Q2217" t="str">
            <v>KE</v>
          </cell>
          <cell r="R2217" t="str">
            <v>IN</v>
          </cell>
          <cell r="S2217" t="str">
            <v>1. 0 TO 3 DAYS</v>
          </cell>
          <cell r="T2217" t="str">
            <v>RELEASE PROCESS</v>
          </cell>
        </row>
        <row r="2218">
          <cell r="A2218" t="str">
            <v>EGHU3316572</v>
          </cell>
          <cell r="B2218">
            <v>20</v>
          </cell>
          <cell r="C2218">
            <v>44066</v>
          </cell>
          <cell r="D2218">
            <v>3</v>
          </cell>
          <cell r="E2218" t="str">
            <v>157000094889</v>
          </cell>
          <cell r="F2218" t="str">
            <v>ICDN</v>
          </cell>
          <cell r="G2218" t="str">
            <v>CFS1</v>
          </cell>
          <cell r="H2218" t="str">
            <v>2020</v>
          </cell>
          <cell r="I2218" t="str">
            <v>ICD</v>
          </cell>
          <cell r="J2218">
            <v>227050</v>
          </cell>
          <cell r="K2218" t="str">
            <v>TILE AND CARPET CENTRE LIMITED</v>
          </cell>
          <cell r="L2218" t="str">
            <v>INDUS LOGISTICS LIMITED</v>
          </cell>
          <cell r="M2218">
            <v>44060.691793981481</v>
          </cell>
          <cell r="N2218" t="str">
            <v>Pend</v>
          </cell>
          <cell r="O2218" t="str">
            <v>CERAMIC TILES EMAIL SAMUELG TILECENTRE COMN M CERAMIC TILES  EMAIL SAMUELG TILECENTRE COM</v>
          </cell>
          <cell r="P2218" t="str">
            <v>C4</v>
          </cell>
          <cell r="Q2218" t="str">
            <v>KE</v>
          </cell>
          <cell r="R2218" t="str">
            <v>CN</v>
          </cell>
          <cell r="S2218" t="str">
            <v>1. 0 TO 3 DAYS</v>
          </cell>
          <cell r="T2218" t="str">
            <v>RELEASE PROCESS</v>
          </cell>
        </row>
        <row r="2219">
          <cell r="A2219" t="str">
            <v>GATU1234384</v>
          </cell>
          <cell r="B2219">
            <v>20</v>
          </cell>
          <cell r="C2219">
            <v>44066</v>
          </cell>
          <cell r="D2219">
            <v>3</v>
          </cell>
          <cell r="E2219" t="str">
            <v>204024097</v>
          </cell>
          <cell r="F2219" t="str">
            <v>ICDN</v>
          </cell>
          <cell r="G2219" t="str">
            <v>TEMP</v>
          </cell>
          <cell r="H2219" t="str">
            <v>2020</v>
          </cell>
          <cell r="I2219" t="str">
            <v>ICD</v>
          </cell>
          <cell r="J2219">
            <v>229978</v>
          </cell>
          <cell r="K2219" t="str">
            <v>KAPA OIL REFINERIES LTD</v>
          </cell>
          <cell r="L2219" t="str">
            <v>VINEP FORWARDERS LTD</v>
          </cell>
          <cell r="M2219" t="str">
            <v>Pend</v>
          </cell>
          <cell r="N2219" t="str">
            <v>Pend</v>
          </cell>
          <cell r="O2219"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2219" t="str">
            <v>C4</v>
          </cell>
          <cell r="Q2219" t="str">
            <v>KE</v>
          </cell>
          <cell r="R2219" t="str">
            <v>IN</v>
          </cell>
          <cell r="S2219" t="str">
            <v>1. 0 TO 3 DAYS</v>
          </cell>
          <cell r="T2219" t="str">
            <v>PENDING DPC</v>
          </cell>
        </row>
        <row r="2220">
          <cell r="A2220" t="str">
            <v>PONU0363001</v>
          </cell>
          <cell r="B2220">
            <v>20</v>
          </cell>
          <cell r="C2220">
            <v>44066</v>
          </cell>
          <cell r="D2220">
            <v>3</v>
          </cell>
          <cell r="E2220" t="str">
            <v>204024097</v>
          </cell>
          <cell r="F2220" t="str">
            <v>ICDN</v>
          </cell>
          <cell r="G2220" t="str">
            <v>CFS1</v>
          </cell>
          <cell r="H2220" t="str">
            <v>2020</v>
          </cell>
          <cell r="I2220" t="str">
            <v>ICD</v>
          </cell>
          <cell r="J2220">
            <v>229978</v>
          </cell>
          <cell r="K2220" t="str">
            <v>KAPA OIL REFINERIES LTD</v>
          </cell>
          <cell r="L2220" t="str">
            <v>VINEP FORWARDERS LTD</v>
          </cell>
          <cell r="M2220" t="str">
            <v>Pend</v>
          </cell>
          <cell r="N2220" t="str">
            <v>Pend</v>
          </cell>
          <cell r="O2220" t="str">
            <v>6000 BAGS   SIX THOUSAND BAGS     300 MT DISODIUM SULPHATE AS PER PROF ORMA INVOICE NO  3200001841  IDF NO  20EMKIM000028632    TOTAL NO OF P KGS  6000 NOS  TOTAL GROSS WEIGHT  300 600 00 KGS  TOTAL NET WEIGHT 300 000 00 KGS    SHIPPING BILL NO  3591956 DT  3 JULY 2020     ON BEH ALF OF SARA OFFSHORE SERVICES LIMITED  UNIT B 19 F YARDLEY COMMERCIALBUILDING  3  CONNAUGHT ROAD WEST  SHEUNG WAN  HONG KONG     INTRANSIT TO ICD EMBAKASI NAIROBI</v>
          </cell>
          <cell r="P2220" t="str">
            <v>C4</v>
          </cell>
          <cell r="Q2220" t="str">
            <v>KE</v>
          </cell>
          <cell r="R2220" t="str">
            <v>IN</v>
          </cell>
          <cell r="S2220" t="str">
            <v>1. 0 TO 3 DAYS</v>
          </cell>
          <cell r="T2220" t="str">
            <v>PENDING DPC</v>
          </cell>
        </row>
        <row r="2221">
          <cell r="A2221" t="str">
            <v>MSKU9103751</v>
          </cell>
          <cell r="B2221">
            <v>40</v>
          </cell>
          <cell r="C2221">
            <v>44066</v>
          </cell>
          <cell r="D2221">
            <v>3</v>
          </cell>
          <cell r="E2221" t="str">
            <v>204128991</v>
          </cell>
          <cell r="F2221" t="str">
            <v>ICDN</v>
          </cell>
          <cell r="G2221" t="str">
            <v>A1A/54/03/2</v>
          </cell>
          <cell r="H2221" t="str">
            <v>2020</v>
          </cell>
          <cell r="I2221" t="str">
            <v>ICD</v>
          </cell>
          <cell r="J2221">
            <v>227963</v>
          </cell>
          <cell r="K2221" t="str">
            <v>NIVAS LIMITED</v>
          </cell>
          <cell r="L2221" t="str">
            <v>INDUS LOGISTICS LIMITED</v>
          </cell>
          <cell r="M2221">
            <v>44061.654618055552</v>
          </cell>
          <cell r="N2221" t="str">
            <v>Pend</v>
          </cell>
          <cell r="O2221" t="str">
            <v>KITCHEN OR OTHER HOUSEHOLD ARTICLES     GROSS WT  17714 600 KGS   NET WT  15494 176 KGS     INTRANSIT TO ICD EMBAKASI NAIROBI</v>
          </cell>
          <cell r="P2221" t="str">
            <v>C4</v>
          </cell>
          <cell r="Q2221" t="str">
            <v>KE</v>
          </cell>
          <cell r="R2221" t="str">
            <v>IN</v>
          </cell>
          <cell r="S2221" t="str">
            <v>1. 0 TO 3 DAYS</v>
          </cell>
          <cell r="T2221" t="str">
            <v>RELEASE PROCESS</v>
          </cell>
        </row>
        <row r="2222">
          <cell r="A2222" t="str">
            <v>PCIU0044312</v>
          </cell>
          <cell r="B2222">
            <v>20</v>
          </cell>
          <cell r="C2222">
            <v>44066</v>
          </cell>
          <cell r="D2222">
            <v>3</v>
          </cell>
          <cell r="E2222" t="str">
            <v>TAUO00223600</v>
          </cell>
          <cell r="F2222" t="str">
            <v>ICDN</v>
          </cell>
          <cell r="G2222" t="str">
            <v>TEMP</v>
          </cell>
          <cell r="H2222" t="str">
            <v>2020</v>
          </cell>
          <cell r="I2222" t="str">
            <v>ICD</v>
          </cell>
          <cell r="J2222">
            <v>227761</v>
          </cell>
          <cell r="K2222" t="str">
            <v>GONAS BEST LIMITED</v>
          </cell>
          <cell r="L2222" t="str">
            <v>SEAWAY MARITIME LIMITED</v>
          </cell>
          <cell r="M2222">
            <v>44060.849722222221</v>
          </cell>
          <cell r="N2222">
            <v>44068.707025462965</v>
          </cell>
          <cell r="O2222" t="str">
            <v>SODIUM BICARBONATE FOOD GRADE PACKING   PACKED IN 25KG PP WOVEN BAG FREIGHT FROM MOMBASA TO ICD ON CONSIGNEE A C 21 FREE DAYS SHANDONG  P R  CHINA EMAIL   BUSINESS GONASBESTK  COM EMAIL   BUSINESS GONASBESTK COM   PORT STORAGE CHARGE WILL B   E COLLECTED FROM CONSIGNEE AFTER 7 FREE DAYS FROM DATE OF DISCHARGE FROM VESSEL AS PER KENYA PORT AUTHORITY TARIFF AT TIME OF DELIVERY AT DESTINATION HAULAGE INLAND CHARGES IS TO BUYER  S ACCOUNT AND PAYABLE IN LOCAL CURRENCY AS PER THE EXISTING LOCAL TARIFF</v>
          </cell>
          <cell r="P2222" t="str">
            <v>C4</v>
          </cell>
          <cell r="Q2222" t="str">
            <v>KE</v>
          </cell>
          <cell r="R2222" t="str">
            <v>CN</v>
          </cell>
          <cell r="S2222" t="str">
            <v>1. 0 TO 3 DAYS</v>
          </cell>
          <cell r="T2222" t="str">
            <v>RELEASED BUT IN YARD</v>
          </cell>
        </row>
        <row r="2223">
          <cell r="A2223" t="str">
            <v>GESU3869034</v>
          </cell>
          <cell r="B2223">
            <v>20</v>
          </cell>
          <cell r="C2223">
            <v>44066</v>
          </cell>
          <cell r="D2223">
            <v>3</v>
          </cell>
          <cell r="E2223" t="str">
            <v>MEDUMV535650</v>
          </cell>
          <cell r="F2223" t="str">
            <v>ICDN</v>
          </cell>
          <cell r="G2223" t="str">
            <v>TEMP</v>
          </cell>
          <cell r="H2223" t="str">
            <v>2020</v>
          </cell>
          <cell r="I2223" t="str">
            <v>ICD</v>
          </cell>
          <cell r="J2223">
            <v>229849</v>
          </cell>
          <cell r="K2223" t="str">
            <v>CABLE CONNECT LIMITED</v>
          </cell>
          <cell r="L2223" t="str">
            <v>EXCELLENT LOGISTICS LIMITED</v>
          </cell>
          <cell r="M2223" t="str">
            <v>Pend</v>
          </cell>
          <cell r="N2223" t="str">
            <v>Pend</v>
          </cell>
          <cell r="O2223" t="str">
            <v>3040 PACKAGES      THREE THOUSAND FORTY PACKAGES O  NLY  PVC   COMPOUND KI-75  IS KI-75B KI 06 ST-2 BK KI -08F GRAY  H S  CODE   390 4 22 00 SB NO  4229319 DT  01 08 2020 SB NO  4229315  DT  01 08 2020 SB NO  422  9311 DT  01 08 2020 SB NO  4229540 DT  01 08 2020 GR    WT  76460 00 KGS NET WT  76000 00 KGS FREIGHT PREP  AID 24 DAYS FREE TIME ON L INE DEMURRAGE  DETENTION A LLOTTED FROM THE DISCHARGE AT PORT OF DISCHARGE</v>
          </cell>
          <cell r="P2223" t="str">
            <v>C4</v>
          </cell>
          <cell r="Q2223" t="str">
            <v>KE</v>
          </cell>
          <cell r="R2223" t="str">
            <v>IN</v>
          </cell>
          <cell r="S2223" t="str">
            <v>1. 0 TO 3 DAYS</v>
          </cell>
          <cell r="T2223" t="str">
            <v>PENDING DPC</v>
          </cell>
        </row>
        <row r="2224">
          <cell r="A2224" t="str">
            <v>MSKU1782023</v>
          </cell>
          <cell r="B2224">
            <v>40</v>
          </cell>
          <cell r="C2224">
            <v>44066</v>
          </cell>
          <cell r="D2224">
            <v>3</v>
          </cell>
          <cell r="E2224" t="str">
            <v>203865576</v>
          </cell>
          <cell r="F2224" t="str">
            <v>ICDN</v>
          </cell>
          <cell r="G2224" t="str">
            <v>A1C/32/06/2</v>
          </cell>
          <cell r="H2224" t="str">
            <v>2020</v>
          </cell>
          <cell r="I2224" t="str">
            <v>ICD</v>
          </cell>
          <cell r="J2224">
            <v>227828</v>
          </cell>
          <cell r="K2224" t="str">
            <v>AHTRAM INTERNATIONAL LIMITED</v>
          </cell>
          <cell r="L2224" t="str">
            <v>INTRASPEED ARCPRO KENYA LIMITED</v>
          </cell>
          <cell r="M2224" t="str">
            <v>Pend</v>
          </cell>
          <cell r="N2224" t="str">
            <v>Pend</v>
          </cell>
          <cell r="O2224" t="str">
            <v>USED OFFICE FURNITURES</v>
          </cell>
          <cell r="P2224" t="str">
            <v>C4</v>
          </cell>
          <cell r="Q2224" t="str">
            <v>KE</v>
          </cell>
          <cell r="R2224" t="str">
            <v>GB</v>
          </cell>
          <cell r="S2224" t="str">
            <v>1. 0 TO 3 DAYS</v>
          </cell>
          <cell r="T2224" t="str">
            <v>PENDING DPC</v>
          </cell>
        </row>
        <row r="2225">
          <cell r="A2225" t="str">
            <v>SUDU7681008</v>
          </cell>
          <cell r="B2225">
            <v>20</v>
          </cell>
          <cell r="C2225">
            <v>44066</v>
          </cell>
          <cell r="D2225">
            <v>3</v>
          </cell>
          <cell r="E2225" t="str">
            <v>ROT014088</v>
          </cell>
          <cell r="F2225" t="str">
            <v>ICDN</v>
          </cell>
          <cell r="G2225" t="str">
            <v>CFS1</v>
          </cell>
          <cell r="H2225" t="str">
            <v>2020</v>
          </cell>
          <cell r="I2225" t="str">
            <v>ICD</v>
          </cell>
          <cell r="J2225">
            <v>227402</v>
          </cell>
          <cell r="K2225" t="str">
            <v>HEINEKEN EAST AFRICA IMPORT COMPANY LIMI</v>
          </cell>
          <cell r="L2225" t="str">
            <v>BOLLORE TRANSPORT AND LOGISTICS KENYA LI</v>
          </cell>
          <cell r="M2225">
            <v>44061.523148148146</v>
          </cell>
          <cell r="N2225" t="str">
            <v>Pend</v>
          </cell>
          <cell r="O2225" t="str">
            <v>MRKU 779147-9  1536 PUS 19661 000 KGM 29 180 MTQ    4X6 50 CL CANS HEI NEKEN LAGER BEER    MSKU 559289-1  1536 PUS 19661 000 KGM 29 180 MTQ 4X6 50 CL CANS HEINEKEN LAGER BEER    SUDU 768100-8  1536 PUS 19661  000 KGM 29 180 MTQ    4X6 50 CL CANS HEINEKEN LAGER BEER    HS CODE 2 20300     INTRANSIT TO ICD EMBAKASI NAIROBI</v>
          </cell>
          <cell r="P2225" t="str">
            <v>C4</v>
          </cell>
          <cell r="Q2225" t="str">
            <v>KE</v>
          </cell>
          <cell r="R2225" t="str">
            <v>NL</v>
          </cell>
          <cell r="S2225" t="str">
            <v>1. 0 TO 3 DAYS</v>
          </cell>
          <cell r="T2225" t="str">
            <v>RELEASE PROCESS</v>
          </cell>
        </row>
        <row r="2226">
          <cell r="A2226" t="str">
            <v>HASU5193470</v>
          </cell>
          <cell r="B2226">
            <v>40</v>
          </cell>
          <cell r="C2226">
            <v>44066</v>
          </cell>
          <cell r="D2226">
            <v>3</v>
          </cell>
          <cell r="E2226" t="str">
            <v>203984394</v>
          </cell>
          <cell r="F2226" t="str">
            <v>ICDN</v>
          </cell>
          <cell r="G2226" t="str">
            <v>A1C/40/03/3</v>
          </cell>
          <cell r="H2226" t="str">
            <v>2020</v>
          </cell>
          <cell r="I2226" t="str">
            <v>ICD</v>
          </cell>
          <cell r="J2226">
            <v>229944</v>
          </cell>
          <cell r="K2226" t="str">
            <v>SMITHMO LIMITED COMPANY</v>
          </cell>
          <cell r="L2226" t="str">
            <v>JOPUKA LOGISTIC LIMITED</v>
          </cell>
          <cell r="M2226">
            <v>44068.707777777781</v>
          </cell>
          <cell r="N2226" t="str">
            <v>Pend</v>
          </cell>
          <cell r="O2226" t="str">
            <v>TOOL BAG   METAL TOOL BOX   HAND SAW   PLIER   WRENCH   CLAW HAMMER SCREWDRIVER   HAND TOOLS   TOOL SET   POWER TOOLS ACCESSORIES   WATER PUMP   HOT MELT GLUE GUN   ELECTRIC DRILL   ANGLE GRINDER   HEAT GUN AIR BLOWER     EMAIL FINDER05 FINDER-TOOLS COM    INTRANSIT TO ICD EM BAKASI NAIROBI</v>
          </cell>
          <cell r="P2226" t="str">
            <v>C4</v>
          </cell>
          <cell r="Q2226" t="str">
            <v>KE</v>
          </cell>
          <cell r="R2226" t="str">
            <v>CN</v>
          </cell>
          <cell r="S2226" t="str">
            <v>1. 0 TO 3 DAYS</v>
          </cell>
          <cell r="T2226" t="str">
            <v>RELEASE PROCESS</v>
          </cell>
        </row>
        <row r="2227">
          <cell r="A2227" t="str">
            <v>FCIU7503645</v>
          </cell>
          <cell r="B2227">
            <v>40</v>
          </cell>
          <cell r="C2227">
            <v>44066</v>
          </cell>
          <cell r="D2227">
            <v>3</v>
          </cell>
          <cell r="E2227" t="str">
            <v>COSU6269593130</v>
          </cell>
          <cell r="F2227" t="str">
            <v>ICDN</v>
          </cell>
          <cell r="G2227" t="str">
            <v>A1C/40/06/3</v>
          </cell>
          <cell r="H2227" t="str">
            <v>2020</v>
          </cell>
          <cell r="I2227" t="str">
            <v>ICD</v>
          </cell>
          <cell r="J2227">
            <v>228362</v>
          </cell>
          <cell r="K2227" t="str">
            <v>SPINNERS AND SPINNERS LTD</v>
          </cell>
          <cell r="L2227" t="str">
            <v>MURANGA FORWARDERS LTD</v>
          </cell>
          <cell r="M2227">
            <v>44063.619513888887</v>
          </cell>
          <cell r="N2227" t="str">
            <v>Pend</v>
          </cell>
          <cell r="O2227" t="str">
            <v>SHIPPER S LOAD   COUNT SAID TO CONTAIN  DTY 100D 36X2F SEMI DULL RAW WHITE  INTERMINGLED A GRADE  DBT01    IDF NO  20EMKIM000098890 N W  19 988 47 KGS TRANSHIPMENT AT SINGAPORE BY   M V  NORDWINTER V 030W PLACE OF DELIVERY PORT CLEARANCE</v>
          </cell>
          <cell r="P2227" t="str">
            <v>C4</v>
          </cell>
          <cell r="Q2227" t="str">
            <v>KE</v>
          </cell>
          <cell r="R2227" t="str">
            <v>TH</v>
          </cell>
          <cell r="S2227" t="str">
            <v>1. 0 TO 3 DAYS</v>
          </cell>
          <cell r="T2227" t="str">
            <v>RELEASE PROCESS</v>
          </cell>
        </row>
        <row r="2228">
          <cell r="A2228" t="str">
            <v>MEDU7465933</v>
          </cell>
          <cell r="B2228">
            <v>40</v>
          </cell>
          <cell r="C2228">
            <v>44066</v>
          </cell>
          <cell r="D2228">
            <v>3</v>
          </cell>
          <cell r="E2228" t="str">
            <v>MEDUDC390629</v>
          </cell>
          <cell r="F2228" t="str">
            <v>ICDN</v>
          </cell>
          <cell r="G2228" t="str">
            <v>A1C/40/02/2</v>
          </cell>
          <cell r="H2228" t="str">
            <v>2020</v>
          </cell>
          <cell r="I2228" t="str">
            <v>ICD</v>
          </cell>
          <cell r="J2228">
            <v>229441</v>
          </cell>
          <cell r="K2228" t="str">
            <v>JUJA INTERNATIONAL ABATTOIR LTD</v>
          </cell>
          <cell r="L2228" t="str">
            <v>SHAMSCO LOGISTICS INTERNATIONAL LIMITED</v>
          </cell>
          <cell r="M2228">
            <v>44067.71230324074</v>
          </cell>
          <cell r="N2228" t="str">
            <v>Pend</v>
          </cell>
          <cell r="O2228" t="str">
            <v>SUPPLY OF COLD ROOM        PANELS                     SUPPLY OF COLD ROOM        ACCESSORIES                SUPPLY OF FLOOR PU SUPPLY OF COLD ROOM        PANELS                     SUPPLY OF COLD ROOM        ACCESSORIES                SUPPLY OF FLOOR PU         TAX INVOICE NO D20-0512    14 DAYS FREE TIME AT       FINAL DESTINATION SUPPLY OF COLD ROOM        PANELS                     SUPPLY OF COLD ROOM        ACCESSORIES                SUPPLY OF FLOOR PU</v>
          </cell>
          <cell r="P2228" t="str">
            <v>C4</v>
          </cell>
          <cell r="Q2228" t="str">
            <v>KE</v>
          </cell>
          <cell r="R2228" t="str">
            <v>AE</v>
          </cell>
          <cell r="S2228" t="str">
            <v>1. 0 TO 3 DAYS</v>
          </cell>
          <cell r="T2228" t="str">
            <v>RELEASE PROCESS</v>
          </cell>
        </row>
        <row r="2229">
          <cell r="A2229" t="str">
            <v>LCRU5165937</v>
          </cell>
          <cell r="B2229">
            <v>20</v>
          </cell>
          <cell r="C2229">
            <v>44066</v>
          </cell>
          <cell r="D2229">
            <v>3</v>
          </cell>
          <cell r="E2229" t="str">
            <v>MEDUMV535650</v>
          </cell>
          <cell r="F2229" t="str">
            <v>ICDN</v>
          </cell>
          <cell r="G2229" t="str">
            <v>CFS1</v>
          </cell>
          <cell r="H2229" t="str">
            <v>2020</v>
          </cell>
          <cell r="I2229" t="str">
            <v>ICD</v>
          </cell>
          <cell r="J2229">
            <v>229849</v>
          </cell>
          <cell r="K2229" t="str">
            <v>CABLE CONNECT LIMITED</v>
          </cell>
          <cell r="L2229" t="str">
            <v>EXCELLENT LOGISTICS LIMITED</v>
          </cell>
          <cell r="M2229" t="str">
            <v>Pend</v>
          </cell>
          <cell r="N2229" t="str">
            <v>Pend</v>
          </cell>
          <cell r="O2229" t="str">
            <v>3040 PACKAGES      THREE THOUSAND FORTY PACKAGES O  NLY  PVC   COMPOUND KI-75  IS KI-75B KI 06 ST-2 BK KI -08F GRAY  H S  CODE   390 4 22 00 SB NO  4229319 DT  01 08 2020 SB NO  4229315  DT  01 08 2020 SB NO  422  9311 DT  01 08 2020 SB NO  4229540 DT  01 08 2020 GR    WT  76460 00 KGS NET WT  76000 00 KGS FREIGHT PREP  AID 24 DAYS FREE TIME ON L INE DEMURRAGE  DETENTION A LLOTTED FROM THE DISCHARGE AT PORT OF DISCHARGE</v>
          </cell>
          <cell r="P2229" t="str">
            <v>C4</v>
          </cell>
          <cell r="Q2229" t="str">
            <v>KE</v>
          </cell>
          <cell r="R2229" t="str">
            <v>IN</v>
          </cell>
          <cell r="S2229" t="str">
            <v>1. 0 TO 3 DAYS</v>
          </cell>
          <cell r="T2229" t="str">
            <v>PENDING DPC</v>
          </cell>
        </row>
        <row r="2230">
          <cell r="A2230" t="str">
            <v>MEDU5788834</v>
          </cell>
          <cell r="B2230">
            <v>20</v>
          </cell>
          <cell r="C2230">
            <v>44066</v>
          </cell>
          <cell r="D2230">
            <v>3</v>
          </cell>
          <cell r="E2230" t="str">
            <v>MEDUDN262610</v>
          </cell>
          <cell r="F2230" t="str">
            <v>ICDN</v>
          </cell>
          <cell r="G2230" t="str">
            <v>M0A/05/02/1</v>
          </cell>
          <cell r="H2230">
            <v>0</v>
          </cell>
          <cell r="I2230">
            <v>0</v>
          </cell>
          <cell r="J2230">
            <v>0</v>
          </cell>
          <cell r="K2230" t="str">
            <v>Pend</v>
          </cell>
          <cell r="L2230" t="str">
            <v>Pend</v>
          </cell>
          <cell r="M2230" t="str">
            <v>Pend</v>
          </cell>
          <cell r="N2230" t="str">
            <v>Pend</v>
          </cell>
          <cell r="O2230" t="str">
            <v>1X20  GP STC 400 BAGS  SHI PPER S LOAD STOW COUNT  PR OVIMI DAIRY BASEMIX PROVIM I CHICK PULLET REARING BMX MED  3 5  2 5   MAX CARE   ORGANIC MAX CARE EXTRA PR  OVIMI BROILER STARTER BASE MIX MED INTACHEM DAIRY and B EEF FLAVOR  VIG 13151   HS CODE  2309 90 92  IDF NO   E2007359468  FREIGHT PREP  AID  HS CODE  230990</v>
          </cell>
          <cell r="P2230" t="str">
            <v>Pend</v>
          </cell>
          <cell r="Q2230" t="str">
            <v>KE</v>
          </cell>
          <cell r="R2230" t="str">
            <v>ZA</v>
          </cell>
          <cell r="S2230" t="str">
            <v>1. 0 TO 3 DAYS</v>
          </cell>
          <cell r="T2230" t="str">
            <v>PENDING DECLARATION</v>
          </cell>
        </row>
        <row r="2231">
          <cell r="A2231" t="str">
            <v>EITU0010574</v>
          </cell>
          <cell r="B2231">
            <v>20</v>
          </cell>
          <cell r="C2231">
            <v>44066</v>
          </cell>
          <cell r="D2231">
            <v>3</v>
          </cell>
          <cell r="E2231" t="str">
            <v>520000144611</v>
          </cell>
          <cell r="F2231" t="str">
            <v>ICDN</v>
          </cell>
          <cell r="G2231" t="str">
            <v>M0A/07/02/1</v>
          </cell>
          <cell r="H2231" t="str">
            <v>2020</v>
          </cell>
          <cell r="I2231" t="str">
            <v>ICD</v>
          </cell>
          <cell r="J2231">
            <v>227504</v>
          </cell>
          <cell r="K2231" t="str">
            <v>KENYA HIGHLAND SEED CO LTD</v>
          </cell>
          <cell r="L2231" t="str">
            <v>INDUS LOGISTICS LIMITED</v>
          </cell>
          <cell r="M2231" t="str">
            <v>Pend</v>
          </cell>
          <cell r="N2231" t="str">
            <v>Pend</v>
          </cell>
          <cell r="O2231" t="str">
            <v>8 PALLETS   350 BAGS BEAN SEEDSNET WEIGHT  5842 10 KGGROSS WEIGHT  606 7 30 KG2 PALLETS   45 BAGSVEGETABLE SEEDSNET WEIGHT  963 50 KGGROSS WE IGHT  1018 55 KGHS CODE 1209 9100 PH  254 2 652030 2  FAX 254 2FCL FCL 8 PALLETS   350 BAGS BEAN SEEDS NET WEIGHT  5842 10 KG GROSS WEIGHT  6067 30 KG 2 PALLETS   45 BAGS VEGETABLE SEEDS NET WEIGHT  963 50 KG GROSS WEIGHT  1018 55 KG HS CODE 1209 9100  PH  254 2 652030 2  FAX 254 2 652029 PIN NO  P000594805T   EMAIL  INFO KHS CO KE</v>
          </cell>
          <cell r="P2231" t="str">
            <v>C4</v>
          </cell>
          <cell r="Q2231" t="str">
            <v>KE</v>
          </cell>
          <cell r="R2231" t="str">
            <v>NL</v>
          </cell>
          <cell r="S2231" t="str">
            <v>1. 0 TO 3 DAYS</v>
          </cell>
          <cell r="T2231" t="str">
            <v>PENDING DPC</v>
          </cell>
        </row>
        <row r="2232">
          <cell r="A2232" t="str">
            <v>EISU8230099</v>
          </cell>
          <cell r="B2232">
            <v>40</v>
          </cell>
          <cell r="C2232">
            <v>44066</v>
          </cell>
          <cell r="D2232">
            <v>3</v>
          </cell>
          <cell r="E2232" t="str">
            <v>100050215457</v>
          </cell>
          <cell r="F2232" t="str">
            <v>ICDN</v>
          </cell>
          <cell r="G2232" t="str">
            <v>M0A/17/01/1</v>
          </cell>
          <cell r="H2232" t="str">
            <v>2020</v>
          </cell>
          <cell r="I2232" t="str">
            <v>ICD</v>
          </cell>
          <cell r="J2232">
            <v>227555</v>
          </cell>
          <cell r="K2232" t="str">
            <v>KINGSWAY TYRES LIMITED</v>
          </cell>
          <cell r="L2232" t="str">
            <v>INDUS LOGISTICS LIMITED</v>
          </cell>
          <cell r="M2232">
            <v>44061.775069444448</v>
          </cell>
          <cell r="N2232" t="str">
            <v>Pend</v>
          </cell>
          <cell r="O2232" t="str">
            <v>TOTAL 740 PACKAGES ONLY740 PKGS  410 SETS TTF   330 PCS TYRES APOLLO B RAND TYRESAS PER PROFORMA INVOICE NO 239110370DATED 06 02 2020IDF E200 2292011FOB NHAVA SHEVA PORT IN INDIAS B NO   DT  -  3790908 -14 07 202 0CARGO IN TRANSIT TO ICD EMBAKASI VIAN A TOTAL 740 PACKAGES ONLY 740 PKGS  410 SETS TTF   330 PCS TYRES  APOLLO BRAND TYRES AS PER PROFORMA INVOICE NO 239110370 DATED 06 02 2020 IDF E2002292011 FOB NHAVA SHEVA PORT IN INDIA S B NO   DT  -  3790908 -14 07 2020 CARGO IN TRANSIT TO ICD EMBAKASI VIA MOMBASA KENYA  ON BEHALF OF APOLLO TYRES MIDDLE EAST FZE DOCUMENTARY CREDITNUMBER - TR LC1566 MOBL   DATE  - 200219 21 DAYS FREE TIME AT DESTINATION GROSS WEIGHT 16221 000 KGS NET  WEIGHT 16178 000 KGS CARRIER S RESPONSIBILITY CEASES AT MOMBASA KILINDINI PORT  EMPTY RETURN TO OUR DESIGNATED INLAND EMPTY DEPOT IN MOMBASA IS UNDER FULL RESPONSIBILITY AND RISK OF MERCHANTS</v>
          </cell>
          <cell r="P2232" t="str">
            <v>C4</v>
          </cell>
          <cell r="Q2232" t="str">
            <v>KE</v>
          </cell>
          <cell r="R2232" t="str">
            <v>IN</v>
          </cell>
          <cell r="S2232" t="str">
            <v>1. 0 TO 3 DAYS</v>
          </cell>
          <cell r="T2232" t="str">
            <v>RELEASE PROCESS</v>
          </cell>
        </row>
        <row r="2233">
          <cell r="A2233" t="str">
            <v>TCLU2108076</v>
          </cell>
          <cell r="B2233">
            <v>20</v>
          </cell>
          <cell r="C2233">
            <v>44066</v>
          </cell>
          <cell r="D2233">
            <v>3</v>
          </cell>
          <cell r="E2233" t="str">
            <v>MEDUKR193757</v>
          </cell>
          <cell r="F2233" t="str">
            <v>ICDN</v>
          </cell>
          <cell r="G2233" t="str">
            <v>CFS1</v>
          </cell>
          <cell r="H2233" t="str">
            <v>2020</v>
          </cell>
          <cell r="I2233" t="str">
            <v>ICD</v>
          </cell>
          <cell r="J2233">
            <v>228579</v>
          </cell>
          <cell r="K2233" t="str">
            <v>BATA SHOE CO LTD</v>
          </cell>
          <cell r="L2233" t="str">
            <v>BATA SHOE COMPANY (KENYA) LIMITED</v>
          </cell>
          <cell r="M2233">
            <v>44067.74050925926</v>
          </cell>
          <cell r="N2233" t="str">
            <v>Pend</v>
          </cell>
          <cell r="O2233" t="str">
            <v>OF                         DI-OCTYL PHTHALATE  DOP  OF                         DI-OCTYL PHTHALATE  DOP    240MT 240 000KGS           OF                         DI-OCTYL PHTHALATE  DOP    AS PER PROFORMA INVOICE    NUMBER                     YCPNRB-200522-D2 DATED MAY 22 2020                    CFR MOMBASA  KENYA          INCOTERMS 2020              IDF NO  20MBAIM000199120   LC NO  TF2017617984        HS CODE   291732 00 00     THE EXACT WEIGHT OF      CARGO SHIPPED              240 000KGS NET WEIGHT  AND 241 800KGS GROSS WEIGHT      FREIGHT PREPAID OF                         DI-OCTYL PHTHALATE  DOP  OF                         DI-OCTYL PHTHALATE  DOP  OF                         DI-OCTYL PHTHALATE  DOP</v>
          </cell>
          <cell r="P2233" t="str">
            <v>C4</v>
          </cell>
          <cell r="Q2233" t="str">
            <v>KE</v>
          </cell>
          <cell r="R2233" t="str">
            <v>KR</v>
          </cell>
          <cell r="S2233" t="str">
            <v>1. 0 TO 3 DAYS</v>
          </cell>
          <cell r="T2233" t="str">
            <v>RELEASE PROCESS</v>
          </cell>
        </row>
        <row r="2234">
          <cell r="A2234" t="str">
            <v>TCLU2894524</v>
          </cell>
          <cell r="B2234">
            <v>20</v>
          </cell>
          <cell r="C2234">
            <v>44066</v>
          </cell>
          <cell r="D2234">
            <v>3</v>
          </cell>
          <cell r="E2234" t="str">
            <v>MEDUKR194946</v>
          </cell>
          <cell r="F2234" t="str">
            <v>ICDN</v>
          </cell>
          <cell r="G2234" t="str">
            <v>M0A/19/01/1</v>
          </cell>
          <cell r="H2234" t="str">
            <v>2020</v>
          </cell>
          <cell r="I2234" t="str">
            <v>ICD</v>
          </cell>
          <cell r="J2234">
            <v>230015</v>
          </cell>
          <cell r="K2234" t="str">
            <v>MODERN LITHOGRAPHIC (K) LIMITED</v>
          </cell>
          <cell r="L2234" t="str">
            <v>RISING FREIGHT LTD</v>
          </cell>
          <cell r="M2234" t="str">
            <v>Pend</v>
          </cell>
          <cell r="N2234" t="str">
            <v>Pend</v>
          </cell>
          <cell r="O2234" t="str">
            <v>OF                         ART PAPER IN SHEETS        95 5730 MT NET   99 0330   MT GROSS                   TOTAL NUMBER OF PALLETS    173 PALLETS                IDF  E2004321682           FREIGHT PAYABLE AT         BELGIUM OF                         ART PAPER IN SHEETS OF                         ART PAPER IN SHEETS OF                         ART PAPER IN SHEETS OF                         ART PAPER IN SHEETS</v>
          </cell>
          <cell r="P2234" t="str">
            <v>W7</v>
          </cell>
          <cell r="Q2234" t="str">
            <v>KE</v>
          </cell>
          <cell r="R2234" t="str">
            <v>KR</v>
          </cell>
          <cell r="S2234" t="str">
            <v>1. 0 TO 3 DAYS</v>
          </cell>
          <cell r="T2234" t="str">
            <v>PENDING DPC</v>
          </cell>
        </row>
        <row r="2235">
          <cell r="A2235" t="str">
            <v>FSCU7627141</v>
          </cell>
          <cell r="B2235">
            <v>20</v>
          </cell>
          <cell r="C2235">
            <v>44066</v>
          </cell>
          <cell r="D2235">
            <v>3</v>
          </cell>
          <cell r="E2235" t="str">
            <v>MEDUAL571406</v>
          </cell>
          <cell r="F2235" t="str">
            <v>ICDN</v>
          </cell>
          <cell r="G2235" t="str">
            <v>CFS1</v>
          </cell>
          <cell r="H2235" t="str">
            <v>2020</v>
          </cell>
          <cell r="I2235" t="str">
            <v>ICD</v>
          </cell>
          <cell r="J2235">
            <v>228098</v>
          </cell>
          <cell r="K2235" t="str">
            <v>ASL LIMITED</v>
          </cell>
          <cell r="L2235" t="str">
            <v>INDUS LOGISTICS LIMITED</v>
          </cell>
          <cell r="M2235">
            <v>44062.761828703704</v>
          </cell>
          <cell r="N2235" t="str">
            <v>Pend</v>
          </cell>
          <cell r="O2235" t="str">
            <v>CALCIUM CARBONATE IDF  E20 05329164 Final destination ICD EMBAKASI  21 Days fre  e of Dem  At POD HS Code 2 8365000 N W   161900  KGS  G W    161930 KGS Bags  64 76 bags</v>
          </cell>
          <cell r="P2235" t="str">
            <v>C4</v>
          </cell>
          <cell r="Q2235" t="str">
            <v>KE</v>
          </cell>
          <cell r="R2235" t="str">
            <v>EG</v>
          </cell>
          <cell r="S2235" t="str">
            <v>1. 0 TO 3 DAYS</v>
          </cell>
          <cell r="T2235" t="str">
            <v>RELEASE PROCESS</v>
          </cell>
        </row>
        <row r="2236">
          <cell r="A2236" t="str">
            <v>MSCU2590427</v>
          </cell>
          <cell r="B2236">
            <v>20</v>
          </cell>
          <cell r="C2236">
            <v>44066</v>
          </cell>
          <cell r="D2236">
            <v>3</v>
          </cell>
          <cell r="E2236" t="str">
            <v>MEDUAL571406</v>
          </cell>
          <cell r="F2236" t="str">
            <v>ICDN</v>
          </cell>
          <cell r="G2236" t="str">
            <v>CFS1</v>
          </cell>
          <cell r="H2236" t="str">
            <v>2020</v>
          </cell>
          <cell r="I2236" t="str">
            <v>ICD</v>
          </cell>
          <cell r="J2236">
            <v>228098</v>
          </cell>
          <cell r="K2236" t="str">
            <v>ASL LIMITED</v>
          </cell>
          <cell r="L2236" t="str">
            <v>INDUS LOGISTICS LIMITED</v>
          </cell>
          <cell r="M2236">
            <v>44062.761828703704</v>
          </cell>
          <cell r="N2236" t="str">
            <v>Pend</v>
          </cell>
          <cell r="O2236" t="str">
            <v>CALCIUM CARBONATE IDF  E20 05329164 Final destination ICD EMBAKASI  21 Days fre  e of Dem  At POD HS Code 2 8365000 N W   161900  KGS  G W    161930 KGS Bags  64 76 bags</v>
          </cell>
          <cell r="P2236" t="str">
            <v>C4</v>
          </cell>
          <cell r="Q2236" t="str">
            <v>KE</v>
          </cell>
          <cell r="R2236" t="str">
            <v>EG</v>
          </cell>
          <cell r="S2236" t="str">
            <v>1. 0 TO 3 DAYS</v>
          </cell>
          <cell r="T2236" t="str">
            <v>RELEASE PROCESS</v>
          </cell>
        </row>
        <row r="2237">
          <cell r="A2237" t="str">
            <v>MEDU2113312</v>
          </cell>
          <cell r="B2237">
            <v>20</v>
          </cell>
          <cell r="C2237">
            <v>44066</v>
          </cell>
          <cell r="D2237">
            <v>3</v>
          </cell>
          <cell r="E2237" t="str">
            <v>MEDUAP524112</v>
          </cell>
          <cell r="F2237" t="str">
            <v>ICDN</v>
          </cell>
          <cell r="G2237" t="str">
            <v>M0A/43/01/1</v>
          </cell>
          <cell r="H2237" t="str">
            <v>2020</v>
          </cell>
          <cell r="I2237" t="str">
            <v>ICD</v>
          </cell>
          <cell r="J2237">
            <v>228394</v>
          </cell>
          <cell r="K2237" t="str">
            <v>METAL CANS AND CLOSURES KENYA LIMITED</v>
          </cell>
          <cell r="L2237" t="str">
            <v>BOLLORE TRANSPORT AND LOGISTICS KENYA LI</v>
          </cell>
          <cell r="M2237">
            <v>44063.802847222221</v>
          </cell>
          <cell r="N2237" t="str">
            <v>Pend</v>
          </cell>
          <cell r="O2237" t="str">
            <v>ELECTROLYTIC TINPLATE      SECONDARY COILS            SHIPPERS LOAD  STOWAGE     AND COUNT                  FCL FCL                    HS CODE 721012             2 X 20FT CONTAINERS SAID   TO CONTAIN                 ELECTROLYTIC TINPLATE      SECONDARY COILS            21 DAYS FREETIME AT        DESTINATION                FREIGHT PREPAID TILL ICD   EMBAKASI  NAIROBI ELECTROLYTIC TINPLATE      SECONDARY COILS</v>
          </cell>
          <cell r="P2237" t="str">
            <v>C4</v>
          </cell>
          <cell r="Q2237" t="str">
            <v>KE</v>
          </cell>
          <cell r="R2237" t="str">
            <v>BE</v>
          </cell>
          <cell r="S2237" t="str">
            <v>1. 0 TO 3 DAYS</v>
          </cell>
          <cell r="T2237" t="str">
            <v>RELEASE PROCESS</v>
          </cell>
        </row>
        <row r="2238">
          <cell r="A2238" t="str">
            <v>GLDU5259464</v>
          </cell>
          <cell r="B2238">
            <v>20</v>
          </cell>
          <cell r="C2238">
            <v>44066</v>
          </cell>
          <cell r="D2238">
            <v>3</v>
          </cell>
          <cell r="E2238" t="str">
            <v>MEDUKR193757</v>
          </cell>
          <cell r="F2238" t="str">
            <v>ICDN</v>
          </cell>
          <cell r="G2238" t="str">
            <v>CFS1</v>
          </cell>
          <cell r="H2238" t="str">
            <v>2020</v>
          </cell>
          <cell r="I2238" t="str">
            <v>ICD</v>
          </cell>
          <cell r="J2238">
            <v>228579</v>
          </cell>
          <cell r="K2238" t="str">
            <v>BATA SHOE CO LTD</v>
          </cell>
          <cell r="L2238" t="str">
            <v>BATA SHOE COMPANY (KENYA) LIMITED</v>
          </cell>
          <cell r="M2238">
            <v>44067.74050925926</v>
          </cell>
          <cell r="N2238" t="str">
            <v>Pend</v>
          </cell>
          <cell r="O2238" t="str">
            <v>OF                         DI-OCTYL PHTHALATE  DOP  OF                         DI-OCTYL PHTHALATE  DOP    240MT 240 000KGS           OF                         DI-OCTYL PHTHALATE  DOP    AS PER PROFORMA INVOICE    NUMBER                     YCPNRB-200522-D2 DATED MAY 22 2020                    CFR MOMBASA  KENYA          INCOTERMS 2020              IDF NO  20MBAIM000199120   LC NO  TF2017617984        HS CODE   291732 00 00     THE EXACT WEIGHT OF      CARGO SHIPPED              240 000KGS NET WEIGHT  AND 241 800KGS GROSS WEIGHT      FREIGHT PREPAID OF                         DI-OCTYL PHTHALATE  DOP  OF                         DI-OCTYL PHTHALATE  DOP  OF                         DI-OCTYL PHTHALATE  DOP</v>
          </cell>
          <cell r="P2238" t="str">
            <v>C4</v>
          </cell>
          <cell r="Q2238" t="str">
            <v>KE</v>
          </cell>
          <cell r="R2238" t="str">
            <v>KR</v>
          </cell>
          <cell r="S2238" t="str">
            <v>1. 0 TO 3 DAYS</v>
          </cell>
          <cell r="T2238" t="str">
            <v>RELEASE PROCESS</v>
          </cell>
        </row>
        <row r="2239">
          <cell r="A2239" t="str">
            <v>TCKU2159380</v>
          </cell>
          <cell r="B2239">
            <v>20</v>
          </cell>
          <cell r="C2239">
            <v>44066</v>
          </cell>
          <cell r="D2239">
            <v>3</v>
          </cell>
          <cell r="E2239" t="str">
            <v>MEDUND878371</v>
          </cell>
          <cell r="F2239" t="str">
            <v>ICDN</v>
          </cell>
          <cell r="G2239" t="str">
            <v>M0A/53/01/1</v>
          </cell>
          <cell r="H2239" t="str">
            <v>2020</v>
          </cell>
          <cell r="I2239" t="str">
            <v>ICD</v>
          </cell>
          <cell r="J2239">
            <v>228540</v>
          </cell>
          <cell r="K2239" t="str">
            <v>PATIALA DISTRIBUTORS LIMITED</v>
          </cell>
          <cell r="L2239" t="str">
            <v>IRIS PORT CONVEYORS K LIMITED</v>
          </cell>
          <cell r="M2239">
            <v>44064.531377314815</v>
          </cell>
          <cell r="N2239" t="str">
            <v>Pend</v>
          </cell>
          <cell r="O2239" t="str">
            <v>FAXE 10                    CAN 24 50 S 72 24 50       WEIGHT  19 934 629 KG      HS-CODE 22030009           GOODS IN TRANSIT TO ICD    EMABAKASI NAIROBI TO BE    ARRANGED BY MERCHANTS AT   THEIR RISKS AND COSTS  FAXE 10                    CAN 24 50 S 72 24 50       WEIGHT  19 934 629 KG</v>
          </cell>
          <cell r="P2239" t="str">
            <v>C4</v>
          </cell>
          <cell r="Q2239" t="str">
            <v>KE</v>
          </cell>
          <cell r="R2239" t="str">
            <v>DK</v>
          </cell>
          <cell r="S2239" t="str">
            <v>1. 0 TO 3 DAYS</v>
          </cell>
          <cell r="T2239" t="str">
            <v>RELEASE PROCESS</v>
          </cell>
        </row>
        <row r="2240">
          <cell r="A2240" t="str">
            <v>MEDU3839568</v>
          </cell>
          <cell r="B2240">
            <v>20</v>
          </cell>
          <cell r="C2240">
            <v>44066</v>
          </cell>
          <cell r="D2240">
            <v>3</v>
          </cell>
          <cell r="E2240" t="str">
            <v>MEDUND878280</v>
          </cell>
          <cell r="F2240" t="str">
            <v>ICDN</v>
          </cell>
          <cell r="G2240" t="str">
            <v>A1D/07/02/1</v>
          </cell>
          <cell r="H2240" t="str">
            <v>2020</v>
          </cell>
          <cell r="I2240" t="str">
            <v>ICD</v>
          </cell>
          <cell r="J2240">
            <v>228548</v>
          </cell>
          <cell r="K2240" t="str">
            <v>PATIALA DISTRIBUTORS LIMITED</v>
          </cell>
          <cell r="L2240" t="str">
            <v>IRIS PORT CONVEYORS K LIMITED</v>
          </cell>
          <cell r="M2240">
            <v>44064.53197916667</v>
          </cell>
          <cell r="N2240" t="str">
            <v>Pend</v>
          </cell>
          <cell r="O2240" t="str">
            <v>FAXE 10  CAN 24 50         S 72 24 50                 WEIGHT 19 934 629 KG FAXE 10  CAN 24 50         S 72 24 50                 WEIGHT 19 934 629 KG       HS-CODE 22030009           GOODS IN TRANSIT TO        ICD EMBAKASI NAIROBI       TO BE ARRANGED BY          MERCHANTS AT THEIR RISKS   AND COSTS</v>
          </cell>
          <cell r="P2240" t="str">
            <v>C4</v>
          </cell>
          <cell r="Q2240" t="str">
            <v>KE</v>
          </cell>
          <cell r="R2240" t="str">
            <v>DK</v>
          </cell>
          <cell r="S2240" t="str">
            <v>1. 0 TO 3 DAYS</v>
          </cell>
          <cell r="T2240" t="str">
            <v>RELEASE PROCESS</v>
          </cell>
        </row>
        <row r="2241">
          <cell r="A2241" t="str">
            <v>GLDU9647895</v>
          </cell>
          <cell r="B2241">
            <v>20</v>
          </cell>
          <cell r="C2241">
            <v>44066</v>
          </cell>
          <cell r="D2241">
            <v>3</v>
          </cell>
          <cell r="E2241" t="str">
            <v>MEDUND878363</v>
          </cell>
          <cell r="F2241" t="str">
            <v>ICDN</v>
          </cell>
          <cell r="G2241" t="str">
            <v>A1D/07/05/1</v>
          </cell>
          <cell r="H2241" t="str">
            <v>2020</v>
          </cell>
          <cell r="I2241" t="str">
            <v>ICD</v>
          </cell>
          <cell r="J2241">
            <v>228518</v>
          </cell>
          <cell r="K2241" t="str">
            <v>PATIALA DISTRIBUTORS LIMITED</v>
          </cell>
          <cell r="L2241" t="str">
            <v>IRIS PORT CONVEYORS K LIMITED</v>
          </cell>
          <cell r="M2241">
            <v>44064.444421296299</v>
          </cell>
          <cell r="N2241" t="str">
            <v>Pend</v>
          </cell>
          <cell r="O2241" t="str">
            <v>FAXE 10  CAN 24 5          S 72 24 50                 WEIGHT  19 934 629 KG      HS-CODE 22030009           GOODS IN TRANSIT TO        ICD EMBAKASI NAIROBI       TO BE ARRANGED             BY THE MERCHANTS AT THEIR  RISKS AND COSTS FAXE 10  CAN 24 5          S 72 24 50                 WEIGHT  19 934 629 KG</v>
          </cell>
          <cell r="P2241" t="str">
            <v>C4</v>
          </cell>
          <cell r="Q2241" t="str">
            <v>KE</v>
          </cell>
          <cell r="R2241" t="str">
            <v>DK</v>
          </cell>
          <cell r="S2241" t="str">
            <v>1. 0 TO 3 DAYS</v>
          </cell>
          <cell r="T2241" t="str">
            <v>RELEASE PROCESS</v>
          </cell>
        </row>
        <row r="2242">
          <cell r="A2242" t="str">
            <v>MSDU1427445</v>
          </cell>
          <cell r="B2242">
            <v>20</v>
          </cell>
          <cell r="C2242">
            <v>44066</v>
          </cell>
          <cell r="D2242">
            <v>3</v>
          </cell>
          <cell r="E2242" t="str">
            <v>MEDUND878280</v>
          </cell>
          <cell r="F2242" t="str">
            <v>ICDN</v>
          </cell>
          <cell r="G2242" t="str">
            <v>TEMP</v>
          </cell>
          <cell r="H2242" t="str">
            <v>2020</v>
          </cell>
          <cell r="I2242" t="str">
            <v>ICD</v>
          </cell>
          <cell r="J2242">
            <v>228548</v>
          </cell>
          <cell r="K2242" t="str">
            <v>PATIALA DISTRIBUTORS LIMITED</v>
          </cell>
          <cell r="L2242" t="str">
            <v>IRIS PORT CONVEYORS K LIMITED</v>
          </cell>
          <cell r="M2242">
            <v>44064.53197916667</v>
          </cell>
          <cell r="N2242" t="str">
            <v>Pend</v>
          </cell>
          <cell r="O2242" t="str">
            <v>FAXE 10  CAN 24 50         S 72 24 50                 WEIGHT 19 934 629 KG FAXE 10  CAN 24 50         S 72 24 50                 WEIGHT 19 934 629 KG       HS-CODE 22030009           GOODS IN TRANSIT TO        ICD EMBAKASI NAIROBI       TO BE ARRANGED BY          MERCHANTS AT THEIR RISKS   AND COSTS</v>
          </cell>
          <cell r="P2242" t="str">
            <v>C4</v>
          </cell>
          <cell r="Q2242" t="str">
            <v>KE</v>
          </cell>
          <cell r="R2242" t="str">
            <v>DK</v>
          </cell>
          <cell r="S2242" t="str">
            <v>1. 0 TO 3 DAYS</v>
          </cell>
          <cell r="T2242" t="str">
            <v>RELEASE PROCESS</v>
          </cell>
        </row>
        <row r="2243">
          <cell r="A2243" t="str">
            <v>APZU3606027</v>
          </cell>
          <cell r="B2243">
            <v>20</v>
          </cell>
          <cell r="C2243">
            <v>44066</v>
          </cell>
          <cell r="D2243">
            <v>3</v>
          </cell>
          <cell r="E2243" t="str">
            <v>NBCA090922</v>
          </cell>
          <cell r="F2243" t="str">
            <v>ICDN</v>
          </cell>
          <cell r="G2243" t="str">
            <v>SHED1</v>
          </cell>
          <cell r="H2243" t="str">
            <v>2020</v>
          </cell>
          <cell r="I2243" t="str">
            <v>ICD</v>
          </cell>
          <cell r="J2243">
            <v>226894</v>
          </cell>
          <cell r="K2243" t="str">
            <v>SPECIALISED FIBREGLASS LIMITED</v>
          </cell>
          <cell r="L2243" t="str">
            <v>SMART TRADERS LIMITED</v>
          </cell>
          <cell r="M2243" t="str">
            <v>Pend</v>
          </cell>
          <cell r="N2243" t="str">
            <v>Pend</v>
          </cell>
          <cell r="O2243" t="str">
            <v>NEW ALUMINIUM PROFILES HS  7604290000 NEW UNASSEMBLED COACHWORK ACCESSORIES HS 8302300000 NEW BUMPER HS 4016930000 NEW CHANNEL HS 7318190000 FREIGHT PREPAID -TEL  0086-576-84281219 -FAX   0086-576-84281229 --TEL  +254-202108640  2669524 --CELL PHONES  +254 0721-444735  --0726-169411  0739-579907  --0733-915196 --FAX +254-20 2695647 --EMAIL  --ROSS-SPECIALISEDFIBREGLASS COM --SPECIALISEDFIBRELTD-YAHOO COM</v>
          </cell>
          <cell r="P2243" t="str">
            <v>C4</v>
          </cell>
          <cell r="Q2243" t="str">
            <v>KE</v>
          </cell>
          <cell r="R2243" t="str">
            <v>CN</v>
          </cell>
          <cell r="S2243" t="str">
            <v>1. 0 TO 3 DAYS</v>
          </cell>
          <cell r="T2243" t="str">
            <v>PENDING DPC</v>
          </cell>
        </row>
        <row r="2244">
          <cell r="A2244" t="str">
            <v>MEDU6237081</v>
          </cell>
          <cell r="B2244">
            <v>20</v>
          </cell>
          <cell r="C2244">
            <v>44066</v>
          </cell>
          <cell r="D2244">
            <v>3</v>
          </cell>
          <cell r="E2244" t="str">
            <v>WECC2050MBA0505</v>
          </cell>
          <cell r="F2244" t="str">
            <v>ICDN</v>
          </cell>
          <cell r="G2244" t="str">
            <v>M1A/05/03/1</v>
          </cell>
          <cell r="H2244" t="str">
            <v>2020</v>
          </cell>
          <cell r="I2244" t="str">
            <v>ICD</v>
          </cell>
          <cell r="J2244">
            <v>228051</v>
          </cell>
          <cell r="K2244" t="str">
            <v>NATIONWIDE ELECTRICAL INDUSTRIES LIMITED</v>
          </cell>
          <cell r="L2244" t="str">
            <v>PEDWIN LIMITED</v>
          </cell>
          <cell r="M2244">
            <v>44068.525277777779</v>
          </cell>
          <cell r="N2244">
            <v>44068.547939814816</v>
          </cell>
          <cell r="O2244" t="str">
            <v>4 X 20DV CONTAINERS SAID TO CONTAIN 9 BUNDLES PRIME GALVANIZED STEEL SHEETS- PRIME COLD ROLLED STEEL SHEETS 1 X 20 DV CONTAINER SAID TO CONTAIN 9 BUNDLES PRIME GALVANIZED STEEL SHEETS- PRIME COLD ROLLED STEEL SHEETS 1 X 20 DV CONTAINER SAID TO CONTAIN 9 BUNDLES PRIME GALVANIZED STEEL SHEETS- PRIME COLD ROLLED STEEL SHEETS 1 X 20 DV CONTAINER SAID TO CONTAIN 9 BUNDLES PRIME GALVANIZED STEEL SHEETS- PRIME COLD ROLLED STEEL SHEETS 4 X 20 DV CONTAINERS SAID TO CONTAIN 36 BUNDLES PRIME GALVANIZED STEEL SHEETS- PRIME COLD ROLLED STEEL SHEETS HS CODE 720927-721049 CARGO IN TRANSIT TO ICD EMBAKASI - NAIROBI ON RECEIVER S ACCOUNT   RISK 21 DAYS FREE OF DEMURRAGE FREIGHT PREPAID UP TO MOMBASA ONLY LI LO</v>
          </cell>
          <cell r="P2244" t="str">
            <v>C4</v>
          </cell>
          <cell r="Q2244" t="str">
            <v>KE</v>
          </cell>
          <cell r="R2244" t="str">
            <v>EG</v>
          </cell>
          <cell r="S2244" t="str">
            <v>1. 0 TO 3 DAYS</v>
          </cell>
          <cell r="T2244" t="str">
            <v>RELEASED BUT IN YARD</v>
          </cell>
        </row>
        <row r="2245">
          <cell r="A2245" t="str">
            <v>EISU2243653</v>
          </cell>
          <cell r="B2245">
            <v>20</v>
          </cell>
          <cell r="C2245">
            <v>44066</v>
          </cell>
          <cell r="D2245">
            <v>3</v>
          </cell>
          <cell r="E2245" t="str">
            <v>142052203427</v>
          </cell>
          <cell r="F2245" t="str">
            <v>ICDN</v>
          </cell>
          <cell r="G2245" t="str">
            <v>M1A/07/03/1</v>
          </cell>
          <cell r="H2245" t="str">
            <v>2020</v>
          </cell>
          <cell r="I2245" t="str">
            <v>ICD</v>
          </cell>
          <cell r="J2245">
            <v>229335</v>
          </cell>
          <cell r="K2245" t="str">
            <v>MOIBEN CONNECTIONS LIMITED</v>
          </cell>
          <cell r="L2245" t="str">
            <v>SUPERSONIC CLEARING AND FORWARDING SERVI</v>
          </cell>
          <cell r="M2245" t="str">
            <v>Pend</v>
          </cell>
          <cell r="N2245" t="str">
            <v>Pend</v>
          </cell>
          <cell r="O2245" t="str">
            <v>GLYPHOSATE AMMONIUM SALT 360G LSHUT DOWN 360 SL 0 5L SHUT DOWN 360 SL  1L SHUT DOWN 360 SL 5L SHUT DOWN 360 SL 20L AS PER PI NO  ZY2020-00923 DATED 03 03 2020TRADE TERM  CFR MOMBASAPORT  KENYA INCOTERMS 2020 N M GLYPHOSATE AMMONIUM SALT 360G L SHUT DOWN 360 SL 0 5L  SHUT DOWN 360 SL 1L  SHUT DOWN 360 SL 5L  SHUT DOWN 360 SL 20L  AS PER PI NO  ZY2020-00923 DATED 03 03 2020 TRADE TERM  CFR MOMBASA PORT  KENYA INCOTERMS 2020  LC NO  OLCF000006620 IDF NUMBER  E2005333103 FREIGHT PREPAID MOMBASA KENYA INFO MOIBENCONNECTIONS COM</v>
          </cell>
          <cell r="P2245" t="str">
            <v>C4</v>
          </cell>
          <cell r="Q2245" t="str">
            <v>KE</v>
          </cell>
          <cell r="R2245" t="str">
            <v>CN</v>
          </cell>
          <cell r="S2245" t="str">
            <v>1. 0 TO 3 DAYS</v>
          </cell>
          <cell r="T2245" t="str">
            <v>PENDING DPC</v>
          </cell>
        </row>
        <row r="2246">
          <cell r="A2246" t="str">
            <v>MEDU7195247</v>
          </cell>
          <cell r="B2246">
            <v>40</v>
          </cell>
          <cell r="C2246">
            <v>44066</v>
          </cell>
          <cell r="D2246">
            <v>3</v>
          </cell>
          <cell r="E2246" t="str">
            <v>MEDUUB549043</v>
          </cell>
          <cell r="F2246" t="str">
            <v>ICDN</v>
          </cell>
          <cell r="G2246" t="str">
            <v>M1A/12/03/1</v>
          </cell>
          <cell r="H2246" t="str">
            <v>2020</v>
          </cell>
          <cell r="I2246" t="str">
            <v>ICD</v>
          </cell>
          <cell r="J2246">
            <v>228581</v>
          </cell>
          <cell r="K2246" t="str">
            <v>GENERAL PLASTICS LTD</v>
          </cell>
          <cell r="L2246" t="str">
            <v>RISING FREIGHT LTD</v>
          </cell>
          <cell r="M2246" t="str">
            <v>Pend</v>
          </cell>
          <cell r="N2246" t="str">
            <v>Pend</v>
          </cell>
          <cell r="O2246" t="str">
            <v>HIGH DENSITY POLYETHYLENE  GRADE  CYNPOL HD5502H      74 25 MT HIGH DENSITY      POLYETHYLENE  GRADE        CYNPOL HD5502H             H S  CODE 3901 20 0000     LADEN ON BOARD             IDF NO E2006342590 AND L C NO IMPLC12 0927 20         14 DAYS FREE TIME AT       DESTINATION                SHIPPING AGENT AT          DESTINATION                OCEANFREIGHT  EA  LTD      MSC PLAZA - 3RD+4TH        FLOOR                      MOI AVENUE                 80637                      KE - MOMBASA               KENYA                      PHONE+254 41 2159 000      ADDITIONAL PHONE+254 70    9064 000                   EMAIL KE074-INFO MSC COM   FREIGHT PREPAID HIGH DENSITY POLYETHYLENE  GRADE  CYNPOL HD5502H HIGH DENSITY POLYETHYLENE  GRADE  CYNPOL HD5502H</v>
          </cell>
          <cell r="P2246" t="str">
            <v>C4</v>
          </cell>
          <cell r="Q2246" t="str">
            <v>KE</v>
          </cell>
          <cell r="R2246" t="str">
            <v>US</v>
          </cell>
          <cell r="S2246" t="str">
            <v>1. 0 TO 3 DAYS</v>
          </cell>
          <cell r="T2246" t="str">
            <v>PENDING DPC</v>
          </cell>
        </row>
        <row r="2247">
          <cell r="A2247" t="str">
            <v>PCIU9371379</v>
          </cell>
          <cell r="B2247">
            <v>40</v>
          </cell>
          <cell r="C2247">
            <v>44066</v>
          </cell>
          <cell r="D2247">
            <v>3</v>
          </cell>
          <cell r="E2247" t="str">
            <v>TXSV00238200</v>
          </cell>
          <cell r="F2247" t="str">
            <v>ICDN</v>
          </cell>
          <cell r="G2247" t="str">
            <v>SHED1</v>
          </cell>
          <cell r="H2247" t="str">
            <v>2020</v>
          </cell>
          <cell r="I2247" t="str">
            <v>ICD</v>
          </cell>
          <cell r="J2247">
            <v>228029</v>
          </cell>
          <cell r="K2247" t="str">
            <v>HADARA PARK LIMITED</v>
          </cell>
          <cell r="L2247" t="str">
            <v>EDISA HOLDINGS K LIMITED</v>
          </cell>
          <cell r="M2247" t="str">
            <v>Pend</v>
          </cell>
          <cell r="N2247" t="str">
            <v>Pend</v>
          </cell>
          <cell r="O2247" t="str">
            <v>CHICKEN CAGE IRON NET HS  7326909000 CHICKEN CAGE PLASTIC WATER TANK  HS  3926909988 CHICKEN CAGE PLASTIC WATER PIPE  HS  3926909988 CHICKEN CAGE PLASTIC FEED TROUGH  HS  3926909988</v>
          </cell>
          <cell r="P2247" t="str">
            <v>C4</v>
          </cell>
          <cell r="Q2247" t="str">
            <v>KE</v>
          </cell>
          <cell r="R2247" t="str">
            <v>CN</v>
          </cell>
          <cell r="S2247" t="str">
            <v>1. 0 TO 3 DAYS</v>
          </cell>
          <cell r="T2247" t="str">
            <v>PENDING DPC</v>
          </cell>
        </row>
        <row r="2248">
          <cell r="A2248" t="str">
            <v>MEDU4276366</v>
          </cell>
          <cell r="B2248">
            <v>40</v>
          </cell>
          <cell r="C2248">
            <v>44066</v>
          </cell>
          <cell r="D2248">
            <v>3</v>
          </cell>
          <cell r="E2248" t="str">
            <v>MEDUUB490792</v>
          </cell>
          <cell r="F2248" t="str">
            <v>ICDN</v>
          </cell>
          <cell r="G2248" t="str">
            <v>M1A/18/03/1</v>
          </cell>
          <cell r="H2248" t="str">
            <v>2020</v>
          </cell>
          <cell r="I2248" t="str">
            <v>ICD</v>
          </cell>
          <cell r="J2248">
            <v>226980</v>
          </cell>
          <cell r="K2248" t="str">
            <v>METRO PLASTICS (K) LTD.</v>
          </cell>
          <cell r="L2248" t="str">
            <v>MURANGA FORWARDERS LTD</v>
          </cell>
          <cell r="M2248">
            <v>44057.698148148149</v>
          </cell>
          <cell r="N2248">
            <v>44064.336388888885</v>
          </cell>
          <cell r="O2248" t="str">
            <v>PVC RESIN OFF GRADE PVC RESIN OFF GRADE        6 X 40  CONTAINERS140 25   MT PVC RESIN OFF GRADE     AS PER PROFORMA INVOICE    NO  S02720                 DATED APRIL 08  2020       EVIDENCING SHIPMENT OF     GOODS REFERRED ABOVE       IDF NO  E2005327051        L C NO  IMPLC02 0842 20    21 DAYS FREE TIME AT       DESTINATION                FREIGHT PREPAID INLAND     FREIGHT ON ACCOUNT OF      APPLICANT                  AGENT AT DESTINATION       PORT                       OCEANFREIGHT  EA  LTD      MSC PLAZA - 3RD+4TH FLOOR  MOI AVENUE                 80637                      KE - MOMBASA               KENYA                      PHONE+254 41 2159 000      ADDITIONAL PHONE+254 70    9064 000                   EMAIL KE074-INFO MSC COM PVC RESIN OFF GRADE PVC RESIN OFF GRADE PVC RESIN OFF GRADE PVC RESIN OFF GRADE</v>
          </cell>
          <cell r="P2248" t="str">
            <v>C4</v>
          </cell>
          <cell r="Q2248" t="str">
            <v>KE</v>
          </cell>
          <cell r="R2248" t="str">
            <v>US</v>
          </cell>
          <cell r="S2248" t="str">
            <v>1. 0 TO 3 DAYS</v>
          </cell>
          <cell r="T2248" t="str">
            <v>RELEASED BUT IN YARD</v>
          </cell>
        </row>
        <row r="2249">
          <cell r="A2249" t="str">
            <v>MSCU4999543</v>
          </cell>
          <cell r="B2249">
            <v>40</v>
          </cell>
          <cell r="C2249">
            <v>44066</v>
          </cell>
          <cell r="D2249">
            <v>3</v>
          </cell>
          <cell r="E2249" t="str">
            <v>MEDUMV549941</v>
          </cell>
          <cell r="F2249" t="str">
            <v>ICDN</v>
          </cell>
          <cell r="G2249" t="str">
            <v>M1A/26/03/1</v>
          </cell>
          <cell r="H2249" t="str">
            <v>2020</v>
          </cell>
          <cell r="I2249" t="str">
            <v>ICD</v>
          </cell>
          <cell r="J2249">
            <v>228555</v>
          </cell>
          <cell r="K2249" t="str">
            <v>KAVIRONDO FILAMENTS LIMITED</v>
          </cell>
          <cell r="L2249" t="str">
            <v>UNITED CLEARING COMPANY LIMITED</v>
          </cell>
          <cell r="M2249">
            <v>44064.74145833333</v>
          </cell>
          <cell r="N2249" t="str">
            <v>Pend</v>
          </cell>
          <cell r="O2249" t="str">
            <v>4160 BAGS   04 X 40  HC FC L  High Density Polyethyle ne  HDPE  HDPE 55 EF 010 Q uantity  104 000 MT HS COD E  3901 20 00 21 DAYS FREE TIME FOR LINE CONTAINER D  ETENTION AT THE PORT OF DE STINATION FREIGHT PREPAID  UP TO MOMBASA  IHI COLLECT SB NO   4209632 DT  31-07  -2020 GRS WT  104 480 MTS  NET WT  104 000 MTS Place  of Delivery  EMBAKASI FREI GHT PREPAID NAME ADDRESS A ND TELEPHONE NUMBER OF AGE NT AT DESTINATION COUNTRY  MSC MOMBASA REP CAPT  F  C ASTELLANO C O OCEANFREIGHT  EA  LTD  MSC PLAZA  3rd+  4th floor  Moi Avenue Tel  +254 41 2312 626 Fax +254  41 2311 192 EMAIL fiorenzo  castellano msc com</v>
          </cell>
          <cell r="P2249" t="str">
            <v>C4</v>
          </cell>
          <cell r="Q2249" t="str">
            <v>KE</v>
          </cell>
          <cell r="R2249" t="str">
            <v>IN</v>
          </cell>
          <cell r="S2249" t="str">
            <v>1. 0 TO 3 DAYS</v>
          </cell>
          <cell r="T2249" t="str">
            <v>RELEASE PROCESS</v>
          </cell>
        </row>
        <row r="2250">
          <cell r="A2250" t="str">
            <v>TGHU9540650</v>
          </cell>
          <cell r="B2250">
            <v>40</v>
          </cell>
          <cell r="C2250">
            <v>44066</v>
          </cell>
          <cell r="D2250">
            <v>3</v>
          </cell>
          <cell r="E2250" t="str">
            <v>MEDUDC390629</v>
          </cell>
          <cell r="F2250" t="str">
            <v>ICDN</v>
          </cell>
          <cell r="G2250" t="str">
            <v>M1A/30/03/1</v>
          </cell>
          <cell r="H2250" t="str">
            <v>2020</v>
          </cell>
          <cell r="I2250" t="str">
            <v>ICD</v>
          </cell>
          <cell r="J2250">
            <v>229441</v>
          </cell>
          <cell r="K2250" t="str">
            <v>JUJA INTERNATIONAL ABATTOIR LTD</v>
          </cell>
          <cell r="L2250" t="str">
            <v>SHAMSCO LOGISTICS INTERNATIONAL LIMITED</v>
          </cell>
          <cell r="M2250">
            <v>44067.71230324074</v>
          </cell>
          <cell r="N2250" t="str">
            <v>Pend</v>
          </cell>
          <cell r="O2250" t="str">
            <v>SUPPLY OF COLD ROOM        PANELS                     SUPPLY OF COLD ROOM        ACCESSORIES                SUPPLY OF FLOOR PU SUPPLY OF COLD ROOM        PANELS                     SUPPLY OF COLD ROOM        ACCESSORIES                SUPPLY OF FLOOR PU         TAX INVOICE NO D20-0512    14 DAYS FREE TIME AT       FINAL DESTINATION SUPPLY OF COLD ROOM        PANELS                     SUPPLY OF COLD ROOM        ACCESSORIES                SUPPLY OF FLOOR PU</v>
          </cell>
          <cell r="P2250" t="str">
            <v>C4</v>
          </cell>
          <cell r="Q2250" t="str">
            <v>KE</v>
          </cell>
          <cell r="R2250" t="str">
            <v>AE</v>
          </cell>
          <cell r="S2250" t="str">
            <v>1. 0 TO 3 DAYS</v>
          </cell>
          <cell r="T2250" t="str">
            <v>RELEASE PROCESS</v>
          </cell>
        </row>
        <row r="2251">
          <cell r="A2251" t="str">
            <v>MEDU7418211</v>
          </cell>
          <cell r="B2251">
            <v>40</v>
          </cell>
          <cell r="C2251">
            <v>44066</v>
          </cell>
          <cell r="D2251">
            <v>3</v>
          </cell>
          <cell r="E2251" t="str">
            <v>MEDUDC390629</v>
          </cell>
          <cell r="F2251" t="str">
            <v>ICDN</v>
          </cell>
          <cell r="G2251" t="str">
            <v>M1A/34/03/1</v>
          </cell>
          <cell r="H2251" t="str">
            <v>2020</v>
          </cell>
          <cell r="I2251" t="str">
            <v>ICD</v>
          </cell>
          <cell r="J2251">
            <v>229441</v>
          </cell>
          <cell r="K2251" t="str">
            <v>JUJA INTERNATIONAL ABATTOIR LTD</v>
          </cell>
          <cell r="L2251" t="str">
            <v>SHAMSCO LOGISTICS INTERNATIONAL LIMITED</v>
          </cell>
          <cell r="M2251">
            <v>44067.71230324074</v>
          </cell>
          <cell r="N2251" t="str">
            <v>Pend</v>
          </cell>
          <cell r="O2251" t="str">
            <v>SUPPLY OF COLD ROOM        PANELS                     SUPPLY OF COLD ROOM        ACCESSORIES                SUPPLY OF FLOOR PU SUPPLY OF COLD ROOM        PANELS                     SUPPLY OF COLD ROOM        ACCESSORIES                SUPPLY OF FLOOR PU         TAX INVOICE NO D20-0512    14 DAYS FREE TIME AT       FINAL DESTINATION SUPPLY OF COLD ROOM        PANELS                     SUPPLY OF COLD ROOM        ACCESSORIES                SUPPLY OF FLOOR PU</v>
          </cell>
          <cell r="P2251" t="str">
            <v>C4</v>
          </cell>
          <cell r="Q2251" t="str">
            <v>KE</v>
          </cell>
          <cell r="R2251" t="str">
            <v>AE</v>
          </cell>
          <cell r="S2251" t="str">
            <v>1. 0 TO 3 DAYS</v>
          </cell>
          <cell r="T2251" t="str">
            <v>RELEASE PROCESS</v>
          </cell>
        </row>
        <row r="2252">
          <cell r="A2252" t="str">
            <v>UETU5580053</v>
          </cell>
          <cell r="B2252">
            <v>40</v>
          </cell>
          <cell r="C2252">
            <v>44066</v>
          </cell>
          <cell r="D2252">
            <v>3</v>
          </cell>
          <cell r="E2252" t="str">
            <v>MEDUAD116193</v>
          </cell>
          <cell r="F2252" t="str">
            <v>ICDN</v>
          </cell>
          <cell r="G2252" t="str">
            <v>M1A/50/02/2</v>
          </cell>
          <cell r="H2252">
            <v>0</v>
          </cell>
          <cell r="I2252">
            <v>0</v>
          </cell>
          <cell r="J2252">
            <v>0</v>
          </cell>
          <cell r="K2252" t="str">
            <v>Pend</v>
          </cell>
          <cell r="L2252" t="str">
            <v>Pend</v>
          </cell>
          <cell r="M2252" t="str">
            <v>Pend</v>
          </cell>
          <cell r="N2252" t="str">
            <v>Pend</v>
          </cell>
          <cell r="O2252" t="str">
            <v>WALL TO WALL CARPET        FREIGHT PREPAID14 DAYS     FREE TIME AT POD</v>
          </cell>
          <cell r="P2252" t="str">
            <v>Pend</v>
          </cell>
          <cell r="Q2252" t="str">
            <v>KE</v>
          </cell>
          <cell r="R2252" t="str">
            <v>AE</v>
          </cell>
          <cell r="S2252" t="str">
            <v>1. 0 TO 3 DAYS</v>
          </cell>
          <cell r="T2252" t="str">
            <v>PENDING DECLARATION</v>
          </cell>
        </row>
        <row r="2253">
          <cell r="A2253" t="str">
            <v>FCIU4342470</v>
          </cell>
          <cell r="B2253">
            <v>20</v>
          </cell>
          <cell r="C2253">
            <v>44066</v>
          </cell>
          <cell r="D2253">
            <v>3</v>
          </cell>
          <cell r="E2253" t="str">
            <v>WECC2050MBA0509</v>
          </cell>
          <cell r="F2253" t="str">
            <v>ICDN</v>
          </cell>
          <cell r="G2253" t="str">
            <v>CFS1</v>
          </cell>
          <cell r="H2253" t="str">
            <v>2020</v>
          </cell>
          <cell r="I2253" t="str">
            <v>ICD</v>
          </cell>
          <cell r="J2253">
            <v>228299</v>
          </cell>
          <cell r="K2253" t="str">
            <v>KEEPINGS TRADING LIMITED</v>
          </cell>
          <cell r="L2253" t="str">
            <v>MURANGA FORWARDERS LTD</v>
          </cell>
          <cell r="M2253">
            <v>44067.405891203707</v>
          </cell>
          <cell r="N2253" t="str">
            <v>Pend</v>
          </cell>
          <cell r="O2253" t="str">
            <v>2 X 20DV CONTAINERS SAID TO CONTAIN 15 COILS PRIME GALVANIZED STEEL SLITS 1 X 20 DV CONTAINER SAID TO CONTAIN 15 COILS PRIME GALVANIZED STEEL SLITS 2 X 20 DV CONTAINERS SAID TO CONTAIN 30 COILS PRIME GALVANIZED STEEL SLITS HS CODE 721230 FREIGHT PREPAID LI LO</v>
          </cell>
          <cell r="P2253" t="str">
            <v>C4</v>
          </cell>
          <cell r="Q2253" t="str">
            <v>KE</v>
          </cell>
          <cell r="R2253" t="str">
            <v>EG</v>
          </cell>
          <cell r="S2253" t="str">
            <v>1. 0 TO 3 DAYS</v>
          </cell>
          <cell r="T2253" t="str">
            <v>RELEASE PROCESS</v>
          </cell>
        </row>
        <row r="2254">
          <cell r="A2254" t="str">
            <v>PCIU1674804</v>
          </cell>
          <cell r="B2254">
            <v>20</v>
          </cell>
          <cell r="C2254">
            <v>44066</v>
          </cell>
          <cell r="D2254">
            <v>3</v>
          </cell>
          <cell r="E2254" t="str">
            <v>SHFM00122000</v>
          </cell>
          <cell r="F2254" t="str">
            <v>ICDN</v>
          </cell>
          <cell r="G2254" t="str">
            <v>M1A/59/03/3</v>
          </cell>
          <cell r="H2254" t="str">
            <v>2020</v>
          </cell>
          <cell r="I2254" t="str">
            <v>ICD</v>
          </cell>
          <cell r="J2254">
            <v>227867</v>
          </cell>
          <cell r="K2254" t="str">
            <v>GLAXOSMITHKLINE LIMITED</v>
          </cell>
          <cell r="L2254" t="str">
            <v>SCHENKER LIMITED</v>
          </cell>
          <cell r="M2254">
            <v>44068.577766203707</v>
          </cell>
          <cell r="N2254">
            <v>44068.686307870368</v>
          </cell>
          <cell r="O2254" t="str">
            <v>ALUMINIUM FOIL</v>
          </cell>
          <cell r="P2254" t="str">
            <v>C4</v>
          </cell>
          <cell r="Q2254" t="str">
            <v>KE</v>
          </cell>
          <cell r="R2254" t="str">
            <v>CN</v>
          </cell>
          <cell r="S2254" t="str">
            <v>1. 0 TO 3 DAYS</v>
          </cell>
          <cell r="T2254" t="str">
            <v>RELEASED BUT IN YARD</v>
          </cell>
        </row>
        <row r="2255">
          <cell r="A2255" t="str">
            <v>CMAU4345659</v>
          </cell>
          <cell r="B2255">
            <v>40</v>
          </cell>
          <cell r="C2255">
            <v>44066</v>
          </cell>
          <cell r="D2255">
            <v>3</v>
          </cell>
          <cell r="E2255" t="str">
            <v>GGZ1112062</v>
          </cell>
          <cell r="F2255" t="str">
            <v>ICDN</v>
          </cell>
          <cell r="G2255" t="str">
            <v>M1A/66/03/2</v>
          </cell>
          <cell r="H2255" t="str">
            <v>2020</v>
          </cell>
          <cell r="I2255" t="str">
            <v>ICD</v>
          </cell>
          <cell r="J2255">
            <v>227914</v>
          </cell>
          <cell r="K2255" t="str">
            <v>D LIGHT LIMITED</v>
          </cell>
          <cell r="L2255" t="str">
            <v>SCHENKER LIMITED</v>
          </cell>
          <cell r="M2255" t="str">
            <v>Pend</v>
          </cell>
          <cell r="N2255" t="str">
            <v>Pend</v>
          </cell>
          <cell r="O2255" t="str">
            <v>D LIGHT D150 SOLAR HOME SYSTEM D LIGHT A2 SOLAR RECHARGEABLE LANTERN D LIGHT SV320SI-P SOLAR TV HS CODE  94054000 85287290  Phone  +254723155302 peter odedo-dlight com FREIGHT PREPAID</v>
          </cell>
          <cell r="P2255" t="str">
            <v>C4</v>
          </cell>
          <cell r="Q2255" t="str">
            <v>KE</v>
          </cell>
          <cell r="R2255" t="str">
            <v>CN</v>
          </cell>
          <cell r="S2255" t="str">
            <v>1. 0 TO 3 DAYS</v>
          </cell>
          <cell r="T2255" t="str">
            <v>PENDING DPC</v>
          </cell>
        </row>
        <row r="2256">
          <cell r="A2256" t="str">
            <v>MSCU6089141</v>
          </cell>
          <cell r="B2256">
            <v>20</v>
          </cell>
          <cell r="C2256">
            <v>44066</v>
          </cell>
          <cell r="D2256">
            <v>3</v>
          </cell>
          <cell r="E2256" t="str">
            <v>MEDUAL565937</v>
          </cell>
          <cell r="F2256" t="str">
            <v>ICDN</v>
          </cell>
          <cell r="G2256" t="str">
            <v>M1A/73/02/2</v>
          </cell>
          <cell r="H2256" t="str">
            <v>2020</v>
          </cell>
          <cell r="I2256" t="str">
            <v>ICD</v>
          </cell>
          <cell r="J2256">
            <v>229276</v>
          </cell>
          <cell r="K2256" t="str">
            <v>BRILLIANCE ELECTRIC LIMITED</v>
          </cell>
          <cell r="L2256" t="str">
            <v>CULZENBERG FORWARDERS LIMITED</v>
          </cell>
          <cell r="M2256" t="str">
            <v>Pend</v>
          </cell>
          <cell r="N2256" t="str">
            <v>Pend</v>
          </cell>
          <cell r="O2256" t="str">
            <v>E-MAIL AHMEDMOUSTAFA EL PRINCE COM CAIRO - EGYPT - - - - - - - - - - - - - -  - - - - EGYPTIAN GRANITE   SLABS EGYPTIAN MARBLE SLAB S Samples Crates 268 SLABS + 4 Crates  QTY   454 11   M2 21 DAYS FREE TIME DEMUR RAGE AT POD NW 24000 KGS</v>
          </cell>
          <cell r="P2256" t="str">
            <v>C4</v>
          </cell>
          <cell r="Q2256" t="str">
            <v>KE</v>
          </cell>
          <cell r="R2256" t="str">
            <v>EG</v>
          </cell>
          <cell r="S2256" t="str">
            <v>1. 0 TO 3 DAYS</v>
          </cell>
          <cell r="T2256" t="str">
            <v>PENDING DPC</v>
          </cell>
        </row>
        <row r="2257">
          <cell r="A2257" t="str">
            <v>CLHU3747964</v>
          </cell>
          <cell r="B2257">
            <v>20</v>
          </cell>
          <cell r="C2257">
            <v>44066</v>
          </cell>
          <cell r="D2257">
            <v>3</v>
          </cell>
          <cell r="E2257" t="str">
            <v>MEDUAL571406</v>
          </cell>
          <cell r="F2257" t="str">
            <v>ICDN</v>
          </cell>
          <cell r="G2257" t="str">
            <v>M1A/73/02/2</v>
          </cell>
          <cell r="H2257" t="str">
            <v>2020</v>
          </cell>
          <cell r="I2257" t="str">
            <v>ICD</v>
          </cell>
          <cell r="J2257">
            <v>228098</v>
          </cell>
          <cell r="K2257" t="str">
            <v>ASL LIMITED</v>
          </cell>
          <cell r="L2257" t="str">
            <v>INDUS LOGISTICS LIMITED</v>
          </cell>
          <cell r="M2257">
            <v>44062.761828703704</v>
          </cell>
          <cell r="N2257" t="str">
            <v>Pend</v>
          </cell>
          <cell r="O2257" t="str">
            <v>CALCIUM CARBONATE IDF  E20 05329164 Final destination ICD EMBAKASI  21 Days fre  e of Dem  At POD HS Code 2 8365000 N W   161900  KGS  G W    161930 KGS Bags  64 76 bags</v>
          </cell>
          <cell r="P2257" t="str">
            <v>C4</v>
          </cell>
          <cell r="Q2257" t="str">
            <v>KE</v>
          </cell>
          <cell r="R2257" t="str">
            <v>EG</v>
          </cell>
          <cell r="S2257" t="str">
            <v>1. 0 TO 3 DAYS</v>
          </cell>
          <cell r="T2257" t="str">
            <v>RELEASE PROCESS</v>
          </cell>
        </row>
        <row r="2258">
          <cell r="A2258" t="str">
            <v>MSCU6302278</v>
          </cell>
          <cell r="B2258">
            <v>20</v>
          </cell>
          <cell r="C2258">
            <v>44066</v>
          </cell>
          <cell r="D2258">
            <v>3</v>
          </cell>
          <cell r="E2258" t="str">
            <v>WECC2095MBA1028</v>
          </cell>
          <cell r="F2258" t="str">
            <v>ICDN</v>
          </cell>
          <cell r="G2258" t="str">
            <v>TEMP</v>
          </cell>
          <cell r="H2258" t="str">
            <v>2020</v>
          </cell>
          <cell r="I2258" t="str">
            <v>ICD</v>
          </cell>
          <cell r="J2258">
            <v>229818</v>
          </cell>
          <cell r="K2258" t="str">
            <v>DEL MONTE KENYA LTD</v>
          </cell>
          <cell r="L2258" t="str">
            <v>ACCELER GLOBAL LOGISTICS LIMITED</v>
          </cell>
          <cell r="M2258" t="str">
            <v>Pend</v>
          </cell>
          <cell r="N2258" t="str">
            <v>Pend</v>
          </cell>
          <cell r="O2258" t="str">
            <v>8X20DV CONTAINERS Electrolytic tinplate DR  sheets Electrolytic tinplate DR  sheets Electrolytic tinplate DR  sheets 8 packages on skids in envelopes 19 848 0 kgs gross Electrolytic tinplate  sheets 1 package on skid in envelope 1 381 0 kgs gross Electrolytic tinplate DR  sheets 1 package on skid in envelope 1 723 0 kgs gross Electrolytic tinplate DR  sheets 9 packages on skids in envelopes 20 260 0 kgs gross Electrolytic tinplate DR  sheets 1 package on skid in envelope 1 822 0 kgs gross Electrolytic tinplate DR  sheets 8 packages on skids in envelopes 19 848 0 kgs gross Electrolytic tinplate DR  sheets 1 package on skid in envelope 1 641 0 kgs gross Electrolytic tinplate DR  sheets 1 package on skid in envelope 1 059 0 kgs gross Electrolytic tinplate DR  sheets 6 packages on skids in envelopes 14 607 0 kgs gross Electrolytic tinplate DR  sheets 4 packages on skids in envelopes 7 541 0 kgs gross Electrolytic tinplate DR  sheets Electrolytic tinplate  sheets 7 packages on skids in envlopes 16 205 0 kgs gross Electrolytic tinplate DR  sheets 2 packages on skids in envelopes 4 968 0 kgs gross  TOTAL  76 PACKAGES ON SKIDS IN ENVELOPES 176 581 0 KG</v>
          </cell>
          <cell r="P2258" t="str">
            <v>C4</v>
          </cell>
          <cell r="Q2258" t="str">
            <v>KE</v>
          </cell>
          <cell r="R2258" t="str">
            <v>BE</v>
          </cell>
          <cell r="S2258" t="str">
            <v>1. 0 TO 3 DAYS</v>
          </cell>
          <cell r="T2258" t="str">
            <v>PENDING DPC</v>
          </cell>
        </row>
        <row r="2259">
          <cell r="A2259" t="str">
            <v>MEDU1866203</v>
          </cell>
          <cell r="B2259">
            <v>20</v>
          </cell>
          <cell r="C2259">
            <v>44066</v>
          </cell>
          <cell r="D2259">
            <v>3</v>
          </cell>
          <cell r="E2259" t="str">
            <v>MEDUAL570200</v>
          </cell>
          <cell r="F2259" t="str">
            <v>ICDN</v>
          </cell>
          <cell r="G2259" t="str">
            <v>M1A/85/02/2</v>
          </cell>
          <cell r="H2259" t="str">
            <v>2020</v>
          </cell>
          <cell r="I2259" t="str">
            <v>ICD</v>
          </cell>
          <cell r="J2259">
            <v>229295</v>
          </cell>
          <cell r="K2259" t="str">
            <v>LAKHIR PLASTICS LIMITED</v>
          </cell>
          <cell r="L2259" t="str">
            <v>VISHAMMAH ENTERPRISES LIMITED</v>
          </cell>
          <cell r="M2259">
            <v>44068.39234953704</v>
          </cell>
          <cell r="N2259" t="str">
            <v>Pend</v>
          </cell>
          <cell r="O2259" t="str">
            <v>Calcium carbonate H S  cod e  28365000 IDF No   E2006 346416 N W  108000 G W   1 08300 Total Bags   4320 21 DAYS FREE TIME DEMURRAGE   AT POD</v>
          </cell>
          <cell r="P2259" t="str">
            <v>C4</v>
          </cell>
          <cell r="Q2259" t="str">
            <v>KE</v>
          </cell>
          <cell r="R2259" t="str">
            <v>EG</v>
          </cell>
          <cell r="S2259" t="str">
            <v>1. 0 TO 3 DAYS</v>
          </cell>
          <cell r="T2259" t="str">
            <v>RELEASE PROCESS</v>
          </cell>
        </row>
        <row r="2260">
          <cell r="A2260" t="str">
            <v>MEDU6921263</v>
          </cell>
          <cell r="B2260">
            <v>20</v>
          </cell>
          <cell r="C2260">
            <v>44066</v>
          </cell>
          <cell r="D2260">
            <v>3</v>
          </cell>
          <cell r="E2260" t="str">
            <v>MEDUKR193757</v>
          </cell>
          <cell r="F2260" t="str">
            <v>ICDN</v>
          </cell>
          <cell r="G2260" t="str">
            <v>M1A/85/02/2</v>
          </cell>
          <cell r="H2260" t="str">
            <v>2020</v>
          </cell>
          <cell r="I2260" t="str">
            <v>ICD</v>
          </cell>
          <cell r="J2260">
            <v>228579</v>
          </cell>
          <cell r="K2260" t="str">
            <v>BATA SHOE CO LTD</v>
          </cell>
          <cell r="L2260" t="str">
            <v>BATA SHOE COMPANY (KENYA) LIMITED</v>
          </cell>
          <cell r="M2260">
            <v>44067.74050925926</v>
          </cell>
          <cell r="N2260" t="str">
            <v>Pend</v>
          </cell>
          <cell r="O2260" t="str">
            <v>OF                         DI-OCTYL PHTHALATE  DOP  OF                         DI-OCTYL PHTHALATE  DOP    240MT 240 000KGS           OF                         DI-OCTYL PHTHALATE  DOP    AS PER PROFORMA INVOICE    NUMBER                     YCPNRB-200522-D2 DATED MAY 22 2020                    CFR MOMBASA  KENYA          INCOTERMS 2020              IDF NO  20MBAIM000199120   LC NO  TF2017617984        HS CODE   291732 00 00     THE EXACT WEIGHT OF      CARGO SHIPPED              240 000KGS NET WEIGHT  AND 241 800KGS GROSS WEIGHT      FREIGHT PREPAID OF                         DI-OCTYL PHTHALATE  DOP  OF                         DI-OCTYL PHTHALATE  DOP  OF                         DI-OCTYL PHTHALATE  DOP</v>
          </cell>
          <cell r="P2260" t="str">
            <v>C4</v>
          </cell>
          <cell r="Q2260" t="str">
            <v>KE</v>
          </cell>
          <cell r="R2260" t="str">
            <v>KR</v>
          </cell>
          <cell r="S2260" t="str">
            <v>1. 0 TO 3 DAYS</v>
          </cell>
          <cell r="T2260" t="str">
            <v>RELEASE PROCESS</v>
          </cell>
        </row>
        <row r="2261">
          <cell r="A2261" t="str">
            <v>GLDU5496023</v>
          </cell>
          <cell r="B2261">
            <v>20</v>
          </cell>
          <cell r="C2261">
            <v>44066</v>
          </cell>
          <cell r="D2261">
            <v>3</v>
          </cell>
          <cell r="E2261" t="str">
            <v>MEDUAP524112</v>
          </cell>
          <cell r="F2261" t="str">
            <v>ICDN</v>
          </cell>
          <cell r="G2261" t="str">
            <v>M1A/85/02/2</v>
          </cell>
          <cell r="H2261" t="str">
            <v>2020</v>
          </cell>
          <cell r="I2261" t="str">
            <v>ICD</v>
          </cell>
          <cell r="J2261">
            <v>228394</v>
          </cell>
          <cell r="K2261" t="str">
            <v>METAL CANS AND CLOSURES KENYA LIMITED</v>
          </cell>
          <cell r="L2261" t="str">
            <v>BOLLORE TRANSPORT AND LOGISTICS KENYA LI</v>
          </cell>
          <cell r="M2261">
            <v>44063.802847222221</v>
          </cell>
          <cell r="N2261" t="str">
            <v>Pend</v>
          </cell>
          <cell r="O2261" t="str">
            <v>ELECTROLYTIC TINPLATE      SECONDARY COILS            SHIPPERS LOAD  STOWAGE     AND COUNT                  FCL FCL                    HS CODE 721012             2 X 20FT CONTAINERS SAID   TO CONTAIN                 ELECTROLYTIC TINPLATE      SECONDARY COILS            21 DAYS FREETIME AT        DESTINATION                FREIGHT PREPAID TILL ICD   EMBAKASI  NAIROBI ELECTROLYTIC TINPLATE      SECONDARY COILS</v>
          </cell>
          <cell r="P2261" t="str">
            <v>C4</v>
          </cell>
          <cell r="Q2261" t="str">
            <v>KE</v>
          </cell>
          <cell r="R2261" t="str">
            <v>BE</v>
          </cell>
          <cell r="S2261" t="str">
            <v>1. 0 TO 3 DAYS</v>
          </cell>
          <cell r="T2261" t="str">
            <v>RELEASE PROCESS</v>
          </cell>
        </row>
        <row r="2262">
          <cell r="A2262" t="str">
            <v>MEDU1861238</v>
          </cell>
          <cell r="B2262">
            <v>20</v>
          </cell>
          <cell r="C2262">
            <v>44066</v>
          </cell>
          <cell r="D2262">
            <v>3</v>
          </cell>
          <cell r="E2262" t="str">
            <v>MEDUND878280</v>
          </cell>
          <cell r="F2262" t="str">
            <v>ICDN</v>
          </cell>
          <cell r="G2262" t="str">
            <v>M2A/05/03/2</v>
          </cell>
          <cell r="H2262" t="str">
            <v>2020</v>
          </cell>
          <cell r="I2262" t="str">
            <v>ICD</v>
          </cell>
          <cell r="J2262">
            <v>228548</v>
          </cell>
          <cell r="K2262" t="str">
            <v>PATIALA DISTRIBUTORS LIMITED</v>
          </cell>
          <cell r="L2262" t="str">
            <v>IRIS PORT CONVEYORS K LIMITED</v>
          </cell>
          <cell r="M2262">
            <v>44064.53197916667</v>
          </cell>
          <cell r="N2262" t="str">
            <v>Pend</v>
          </cell>
          <cell r="O2262" t="str">
            <v>FAXE 10  CAN 24 50         S 72 24 50                 WEIGHT 19 934 629 KG FAXE 10  CAN 24 50         S 72 24 50                 WEIGHT 19 934 629 KG       HS-CODE 22030009           GOODS IN TRANSIT TO        ICD EMBAKASI NAIROBI       TO BE ARRANGED BY          MERCHANTS AT THEIR RISKS   AND COSTS</v>
          </cell>
          <cell r="P2262" t="str">
            <v>C4</v>
          </cell>
          <cell r="Q2262" t="str">
            <v>KE</v>
          </cell>
          <cell r="R2262" t="str">
            <v>DK</v>
          </cell>
          <cell r="S2262" t="str">
            <v>1. 0 TO 3 DAYS</v>
          </cell>
          <cell r="T2262" t="str">
            <v>RELEASE PROCESS</v>
          </cell>
        </row>
        <row r="2263">
          <cell r="A2263" t="str">
            <v>TEMU0903877</v>
          </cell>
          <cell r="B2263">
            <v>20</v>
          </cell>
          <cell r="C2263">
            <v>44066</v>
          </cell>
          <cell r="D2263">
            <v>3</v>
          </cell>
          <cell r="E2263" t="str">
            <v>MEDUKR193757</v>
          </cell>
          <cell r="F2263" t="str">
            <v>ICDN</v>
          </cell>
          <cell r="G2263" t="str">
            <v>M2A/05/03/2</v>
          </cell>
          <cell r="H2263" t="str">
            <v>2020</v>
          </cell>
          <cell r="I2263" t="str">
            <v>ICD</v>
          </cell>
          <cell r="J2263">
            <v>228579</v>
          </cell>
          <cell r="K2263" t="str">
            <v>BATA SHOE CO LTD</v>
          </cell>
          <cell r="L2263" t="str">
            <v>BATA SHOE COMPANY (KENYA) LIMITED</v>
          </cell>
          <cell r="M2263">
            <v>44067.74050925926</v>
          </cell>
          <cell r="N2263" t="str">
            <v>Pend</v>
          </cell>
          <cell r="O2263" t="str">
            <v>OF                         DI-OCTYL PHTHALATE  DOP  OF                         DI-OCTYL PHTHALATE  DOP    240MT 240 000KGS           OF                         DI-OCTYL PHTHALATE  DOP    AS PER PROFORMA INVOICE    NUMBER                     YCPNRB-200522-D2 DATED MAY 22 2020                    CFR MOMBASA  KENYA          INCOTERMS 2020              IDF NO  20MBAIM000199120   LC NO  TF2017617984        HS CODE   291732 00 00     THE EXACT WEIGHT OF      CARGO SHIPPED              240 000KGS NET WEIGHT  AND 241 800KGS GROSS WEIGHT      FREIGHT PREPAID OF                         DI-OCTYL PHTHALATE  DOP  OF                         DI-OCTYL PHTHALATE  DOP  OF                         DI-OCTYL PHTHALATE  DOP</v>
          </cell>
          <cell r="P2263" t="str">
            <v>C4</v>
          </cell>
          <cell r="Q2263" t="str">
            <v>KE</v>
          </cell>
          <cell r="R2263" t="str">
            <v>KR</v>
          </cell>
          <cell r="S2263" t="str">
            <v>1. 0 TO 3 DAYS</v>
          </cell>
          <cell r="T2263" t="str">
            <v>RELEASE PROCESS</v>
          </cell>
        </row>
        <row r="2264">
          <cell r="A2264" t="str">
            <v>MEDU2228121</v>
          </cell>
          <cell r="B2264">
            <v>20</v>
          </cell>
          <cell r="C2264">
            <v>44066</v>
          </cell>
          <cell r="D2264">
            <v>3</v>
          </cell>
          <cell r="E2264" t="str">
            <v>MEDUT2600236</v>
          </cell>
          <cell r="F2264" t="str">
            <v>ICDN</v>
          </cell>
          <cell r="G2264" t="str">
            <v>M2A/03/01/1</v>
          </cell>
          <cell r="H2264" t="str">
            <v>2020</v>
          </cell>
          <cell r="I2264" t="str">
            <v>ICD</v>
          </cell>
          <cell r="J2264">
            <v>228220</v>
          </cell>
          <cell r="K2264" t="str">
            <v>HAUT INTERNATIONAL KENYA CO. LIMITED</v>
          </cell>
          <cell r="L2264" t="str">
            <v>STELLAR LOGISTICS LIMITED</v>
          </cell>
          <cell r="M2264">
            <v>44062.575243055559</v>
          </cell>
          <cell r="N2264">
            <v>44068.756041666667</v>
          </cell>
          <cell r="O2264" t="str">
            <v>ALUMINIUM GALVANIZED STEEL COIL</v>
          </cell>
          <cell r="P2264" t="str">
            <v>C4</v>
          </cell>
          <cell r="Q2264" t="str">
            <v>KE</v>
          </cell>
          <cell r="R2264" t="str">
            <v>CN</v>
          </cell>
          <cell r="S2264" t="str">
            <v>1. 0 TO 3 DAYS</v>
          </cell>
          <cell r="T2264" t="str">
            <v>RELEASED BUT IN YARD</v>
          </cell>
        </row>
        <row r="2265">
          <cell r="A2265" t="str">
            <v>GATU1267897</v>
          </cell>
          <cell r="B2265">
            <v>20</v>
          </cell>
          <cell r="C2265">
            <v>44066</v>
          </cell>
          <cell r="D2265">
            <v>3</v>
          </cell>
          <cell r="E2265" t="str">
            <v>MEDUAL571406</v>
          </cell>
          <cell r="F2265" t="str">
            <v>ICDN</v>
          </cell>
          <cell r="G2265" t="str">
            <v>M2A/05/03/2</v>
          </cell>
          <cell r="H2265" t="str">
            <v>2020</v>
          </cell>
          <cell r="I2265" t="str">
            <v>ICD</v>
          </cell>
          <cell r="J2265">
            <v>228098</v>
          </cell>
          <cell r="K2265" t="str">
            <v>ASL LIMITED</v>
          </cell>
          <cell r="L2265" t="str">
            <v>INDUS LOGISTICS LIMITED</v>
          </cell>
          <cell r="M2265">
            <v>44062.761828703704</v>
          </cell>
          <cell r="N2265" t="str">
            <v>Pend</v>
          </cell>
          <cell r="O2265" t="str">
            <v>CALCIUM CARBONATE IDF  E20 05329164 Final destination ICD EMBAKASI  21 Days fre  e of Dem  At POD HS Code 2 8365000 N W   161900  KGS  G W    161930 KGS Bags  64 76 bags</v>
          </cell>
          <cell r="P2265" t="str">
            <v>C4</v>
          </cell>
          <cell r="Q2265" t="str">
            <v>KE</v>
          </cell>
          <cell r="R2265" t="str">
            <v>EG</v>
          </cell>
          <cell r="S2265" t="str">
            <v>1. 0 TO 3 DAYS</v>
          </cell>
          <cell r="T2265" t="str">
            <v>RELEASE PROCESS</v>
          </cell>
        </row>
        <row r="2266">
          <cell r="A2266" t="str">
            <v>DRYU2739332</v>
          </cell>
          <cell r="B2266">
            <v>20</v>
          </cell>
          <cell r="C2266">
            <v>44066</v>
          </cell>
          <cell r="D2266">
            <v>3</v>
          </cell>
          <cell r="E2266" t="str">
            <v>235000777051</v>
          </cell>
          <cell r="F2266" t="str">
            <v>ICDN</v>
          </cell>
          <cell r="G2266" t="str">
            <v>M2A/21/03/1</v>
          </cell>
          <cell r="H2266" t="str">
            <v>2020</v>
          </cell>
          <cell r="I2266" t="str">
            <v>ICD</v>
          </cell>
          <cell r="J2266">
            <v>226983</v>
          </cell>
          <cell r="K2266" t="str">
            <v>CHLORIDE EXIDE KENYA LTD</v>
          </cell>
          <cell r="L2266" t="str">
            <v>DHL GLOBAL FORWARDING KENYA LIMITED</v>
          </cell>
          <cell r="M2266" t="str">
            <v>Pend</v>
          </cell>
          <cell r="N2266" t="str">
            <v>Pend</v>
          </cell>
          <cell r="O2266" t="str">
            <v>LEAD ACID STORAGE SOLAR MF BATTERIESLC NO TF2017804061 IDF NO   E20063 47840N M LEAD ACID STORAGE SOLAR MF BATTERIES LC NO TF2017804061 IDF NO   E2006347840</v>
          </cell>
          <cell r="P2266" t="str">
            <v>C4</v>
          </cell>
          <cell r="Q2266" t="str">
            <v>KE</v>
          </cell>
          <cell r="R2266" t="str">
            <v>VN</v>
          </cell>
          <cell r="S2266" t="str">
            <v>1. 0 TO 3 DAYS</v>
          </cell>
          <cell r="T2266" t="str">
            <v>PENDING DPC</v>
          </cell>
        </row>
        <row r="2267">
          <cell r="A2267" t="str">
            <v>MEDU4550517</v>
          </cell>
          <cell r="B2267">
            <v>40</v>
          </cell>
          <cell r="C2267">
            <v>44066</v>
          </cell>
          <cell r="D2267">
            <v>3</v>
          </cell>
          <cell r="E2267" t="str">
            <v>MEDUDO124082</v>
          </cell>
          <cell r="F2267" t="str">
            <v>ICDN</v>
          </cell>
          <cell r="G2267" t="str">
            <v>M2A/18/02/1</v>
          </cell>
          <cell r="H2267" t="str">
            <v>2020</v>
          </cell>
          <cell r="I2267" t="str">
            <v>ICD</v>
          </cell>
          <cell r="J2267">
            <v>226192</v>
          </cell>
          <cell r="K2267" t="str">
            <v>POLYTHENE INDUSTRIES LTD.</v>
          </cell>
          <cell r="L2267" t="str">
            <v>EXCELLENT SERVICE FREIGHTERS LIMITED</v>
          </cell>
          <cell r="M2267">
            <v>44054.542592592596</v>
          </cell>
          <cell r="N2267" t="str">
            <v>Pend</v>
          </cell>
          <cell r="O2267" t="str">
            <v>LINEAR LOW DENSITY         POLYETHYLENE  LLDPE         LOTRENE  Q1018H</v>
          </cell>
          <cell r="P2267" t="str">
            <v>C4</v>
          </cell>
          <cell r="Q2267" t="str">
            <v>KE</v>
          </cell>
          <cell r="R2267" t="str">
            <v>QA</v>
          </cell>
          <cell r="S2267" t="str">
            <v>1. 0 TO 3 DAYS</v>
          </cell>
          <cell r="T2267" t="str">
            <v>RELEASE PROCESS</v>
          </cell>
        </row>
        <row r="2268">
          <cell r="A2268" t="str">
            <v>CAIU4731617</v>
          </cell>
          <cell r="B2268">
            <v>40</v>
          </cell>
          <cell r="C2268">
            <v>44066</v>
          </cell>
          <cell r="D2268">
            <v>3</v>
          </cell>
          <cell r="E2268" t="str">
            <v>MEDUMV549941</v>
          </cell>
          <cell r="F2268" t="str">
            <v>ICDN</v>
          </cell>
          <cell r="G2268" t="str">
            <v>M2A/24/03/1</v>
          </cell>
          <cell r="H2268" t="str">
            <v>2020</v>
          </cell>
          <cell r="I2268" t="str">
            <v>ICD</v>
          </cell>
          <cell r="J2268">
            <v>228555</v>
          </cell>
          <cell r="K2268" t="str">
            <v>KAVIRONDO FILAMENTS LIMITED</v>
          </cell>
          <cell r="L2268" t="str">
            <v>UNITED CLEARING COMPANY LIMITED</v>
          </cell>
          <cell r="M2268">
            <v>44064.74145833333</v>
          </cell>
          <cell r="N2268" t="str">
            <v>Pend</v>
          </cell>
          <cell r="O2268" t="str">
            <v>4160 BAGS   04 X 40  HC FC L  High Density Polyethyle ne  HDPE  HDPE 55 EF 010 Q uantity  104 000 MT HS COD E  3901 20 00 21 DAYS FREE TIME FOR LINE CONTAINER D  ETENTION AT THE PORT OF DE STINATION FREIGHT PREPAID  UP TO MOMBASA  IHI COLLECT SB NO   4209632 DT  31-07  -2020 GRS WT  104 480 MTS  NET WT  104 000 MTS Place  of Delivery  EMBAKASI FREI GHT PREPAID NAME ADDRESS A ND TELEPHONE NUMBER OF AGE NT AT DESTINATION COUNTRY  MSC MOMBASA REP CAPT  F  C ASTELLANO C O OCEANFREIGHT  EA  LTD  MSC PLAZA  3rd+  4th floor  Moi Avenue Tel  +254 41 2312 626 Fax +254  41 2311 192 EMAIL fiorenzo  castellano msc com</v>
          </cell>
          <cell r="P2268" t="str">
            <v>C4</v>
          </cell>
          <cell r="Q2268" t="str">
            <v>KE</v>
          </cell>
          <cell r="R2268" t="str">
            <v>IN</v>
          </cell>
          <cell r="S2268" t="str">
            <v>1. 0 TO 3 DAYS</v>
          </cell>
          <cell r="T2268" t="str">
            <v>RELEASE PROCESS</v>
          </cell>
        </row>
        <row r="2269">
          <cell r="A2269" t="str">
            <v>CAIU3076505</v>
          </cell>
          <cell r="B2269">
            <v>20</v>
          </cell>
          <cell r="C2269">
            <v>44066</v>
          </cell>
          <cell r="D2269">
            <v>3</v>
          </cell>
          <cell r="E2269" t="str">
            <v>MEDUMV368318</v>
          </cell>
          <cell r="F2269" t="str">
            <v>ICDN</v>
          </cell>
          <cell r="G2269" t="str">
            <v>M2A/27/02/2</v>
          </cell>
          <cell r="H2269" t="str">
            <v>2020</v>
          </cell>
          <cell r="I2269" t="str">
            <v>ICD</v>
          </cell>
          <cell r="J2269">
            <v>228933</v>
          </cell>
          <cell r="K2269" t="str">
            <v>TWIGA CHEMICAL INDUSTRIES LTD</v>
          </cell>
          <cell r="L2269" t="str">
            <v>CONVENTIONAL CARGO CONVEYORS LIMITED</v>
          </cell>
          <cell r="M2269" t="str">
            <v>Pend</v>
          </cell>
          <cell r="N2269" t="str">
            <v>Pend</v>
          </cell>
          <cell r="O2269" t="str">
            <v>PACKED IN HDPE BAGS OF 50  KG EACH 2 X 340 BAGS OF 50 KGS EACH  680 BAGS  COCON  UT SHELL POWDER  SIZE BSS  100 MESH  BUYER S ORDER NO  TMC 5190 2020 DT 10 02 20 20 INV NO CE004 20-21 DT 2 0 07 2020 IDF NO 20EMKIM00 0058840 DT 10 03 2020 SB N O 3957544 DT 21 07 2020 TO TAL NO OF PKGS  680 BAGS T OTAL GROSS WT  34150 00 KG S TOTAL NETT WT 34000 00 K GS SGS SEAL NOS B4180250   B4180251  TOTAL 14 DAYS FR EE TIME ON  LINE DEMURRAGE   DETENTION CHARGES FROM   DISCHARGE AT PORT OF DISC  HARGE  COCONUT SHELL POWDER</v>
          </cell>
          <cell r="P2269" t="str">
            <v>C4</v>
          </cell>
          <cell r="Q2269" t="str">
            <v>KE</v>
          </cell>
          <cell r="R2269" t="str">
            <v>IN</v>
          </cell>
          <cell r="S2269" t="str">
            <v>1. 0 TO 3 DAYS</v>
          </cell>
          <cell r="T2269" t="str">
            <v>PENDING DPC</v>
          </cell>
        </row>
        <row r="2270">
          <cell r="A2270" t="str">
            <v>PCIU0157509</v>
          </cell>
          <cell r="B2270">
            <v>20</v>
          </cell>
          <cell r="C2270">
            <v>44066</v>
          </cell>
          <cell r="D2270">
            <v>3</v>
          </cell>
          <cell r="E2270" t="str">
            <v>DLDU00018200</v>
          </cell>
          <cell r="F2270" t="str">
            <v>ICDN</v>
          </cell>
          <cell r="G2270" t="str">
            <v>M2A/39/02/1</v>
          </cell>
          <cell r="H2270" t="str">
            <v>2020</v>
          </cell>
          <cell r="I2270" t="str">
            <v>ICD</v>
          </cell>
          <cell r="J2270">
            <v>227754</v>
          </cell>
          <cell r="K2270" t="str">
            <v>CRYSTAL ALUMINIUM WORKS LIMITED</v>
          </cell>
          <cell r="L2270" t="str">
            <v>QUICK MOVERS KENYA LIMITED</v>
          </cell>
          <cell r="M2270">
            <v>44061.711782407408</v>
          </cell>
          <cell r="N2270">
            <v>44067.829131944447</v>
          </cell>
          <cell r="O2270" t="str">
            <v>MIRROR GLASS   PIN P051209779U GMVEKARIYA2007 GMAIL COM</v>
          </cell>
          <cell r="P2270" t="str">
            <v>C4</v>
          </cell>
          <cell r="Q2270" t="str">
            <v>KE</v>
          </cell>
          <cell r="R2270" t="str">
            <v>CN</v>
          </cell>
          <cell r="S2270" t="str">
            <v>1. 0 TO 3 DAYS</v>
          </cell>
          <cell r="T2270" t="str">
            <v>RELEASED BUT IN YARD</v>
          </cell>
        </row>
        <row r="2271">
          <cell r="A2271" t="str">
            <v>GESU2072431</v>
          </cell>
          <cell r="B2271">
            <v>20</v>
          </cell>
          <cell r="C2271">
            <v>44066</v>
          </cell>
          <cell r="D2271">
            <v>3</v>
          </cell>
          <cell r="E2271" t="str">
            <v>MEDUMV090300</v>
          </cell>
          <cell r="F2271" t="str">
            <v>ICDN</v>
          </cell>
          <cell r="G2271" t="str">
            <v>TEMP</v>
          </cell>
          <cell r="H2271" t="str">
            <v>2020</v>
          </cell>
          <cell r="I2271" t="str">
            <v>ICD</v>
          </cell>
          <cell r="J2271">
            <v>226493</v>
          </cell>
          <cell r="K2271" t="str">
            <v>EXCEL CHEMICALS LTD</v>
          </cell>
          <cell r="L2271" t="str">
            <v>INLAND AFRICA LOGISTICS LIMITED</v>
          </cell>
          <cell r="M2271">
            <v>44063.654039351852</v>
          </cell>
          <cell r="N2271">
            <v>44063.750856481478</v>
          </cell>
          <cell r="O2271" t="str">
            <v>INDIAN WHITE REFINED SUGAR 510 MTS INDIAN WHITE REFIN ED SUGAR PACKING  IN NEW S OUND POLYTHENE-LINED POLYP ROPYLENE BAGS OF 50 KGS NE T WEIGHT EACH WITH STANDAR D PRODUCERS BAG MARKS NET  WEIGHT     - 510 000 MTS G ROSS WEIGHT - 511 632 MTS  TOTAL NO  OF BAGS - 10200  BAGS FREIGHT PREPAID SHIPP ING BILL NO  4000129 DATE  02 07 2020 CARRIER S RESP  ONSIBILITY CEASES AT MOMBA SA  KENYA IN TRANSIT TO IC D  EMBAKASI - NAIROBI ON C ONSIGNEE S A C INDIAN WHITE REFINED SUGAR INDIAN WHITE REFINED SUGAR INDIAN WHITE REFINED SUGAR INDIAN WHITE REFINED SUGAR INDIAN WHITE REFINED SUGAR INDIAN WHITE REFINED SUGAR INDIAN WHITE REFINED SUGAR INDIAN WHITE REFINED SUGAR INDIAN WHITE REFINED SUGAR INDIAN WHITE REFINED SUGAR INDIAN WHITE REFINED SUGAR INDIAN WHITE REFINED SUGAR</v>
          </cell>
          <cell r="P2271" t="str">
            <v>C4</v>
          </cell>
          <cell r="Q2271" t="str">
            <v>KE</v>
          </cell>
          <cell r="R2271" t="str">
            <v>IN</v>
          </cell>
          <cell r="S2271" t="str">
            <v>1. 0 TO 3 DAYS</v>
          </cell>
          <cell r="T2271" t="str">
            <v>RELEASED BUT IN YARD</v>
          </cell>
        </row>
        <row r="2272">
          <cell r="A2272" t="str">
            <v>PCIU1663100</v>
          </cell>
          <cell r="B2272">
            <v>20</v>
          </cell>
          <cell r="C2272">
            <v>44066</v>
          </cell>
          <cell r="D2272">
            <v>3</v>
          </cell>
          <cell r="E2272" t="str">
            <v>TXTS00458300</v>
          </cell>
          <cell r="F2272" t="str">
            <v>ICDN</v>
          </cell>
          <cell r="G2272" t="str">
            <v>M2A/39/02/1</v>
          </cell>
          <cell r="H2272" t="str">
            <v>2020</v>
          </cell>
          <cell r="I2272" t="str">
            <v>ICD</v>
          </cell>
          <cell r="J2272">
            <v>228411</v>
          </cell>
          <cell r="K2272" t="str">
            <v>A S P CO LIMITED</v>
          </cell>
          <cell r="L2272" t="str">
            <v>JAMUSA ENTERPRISES LIMITED</v>
          </cell>
          <cell r="M2272">
            <v>44063.909861111111</v>
          </cell>
          <cell r="N2272">
            <v>44067.804027777776</v>
          </cell>
          <cell r="O2272" t="str">
            <v>ERW LONGITUDANALLY WELDED PIPES MATERIAL   Q235 DN 150MM  OD 168 3MM  X 3 25MM THICKNESS X 5 8M LENGTH ERW LONGITUDANALLY WELDED PIPES MATERIAL   Q235 DN 200MM  OD 219 1MM  X 3 25MM THICKNESS X 5 8M LENGTH SHIPPER PART TEL   86-427-7269577   FAX   86-427-7269577 CNEE AND NOTIFY PART FAX   254-020-2368945 PIN   P000613887F EMAIL  ASAVAHUMPHREY GMAIL COM</v>
          </cell>
          <cell r="P2272" t="str">
            <v>C4</v>
          </cell>
          <cell r="Q2272" t="str">
            <v>KE</v>
          </cell>
          <cell r="R2272" t="str">
            <v>CN</v>
          </cell>
          <cell r="S2272" t="str">
            <v>1. 0 TO 3 DAYS</v>
          </cell>
          <cell r="T2272" t="str">
            <v>RELEASED BUT IN YARD</v>
          </cell>
        </row>
        <row r="2273">
          <cell r="A2273" t="str">
            <v>PCIU1454060</v>
          </cell>
          <cell r="B2273">
            <v>20</v>
          </cell>
          <cell r="C2273">
            <v>44066</v>
          </cell>
          <cell r="D2273">
            <v>3</v>
          </cell>
          <cell r="E2273" t="str">
            <v>SHFF00058700</v>
          </cell>
          <cell r="F2273" t="str">
            <v>ICDN</v>
          </cell>
          <cell r="G2273" t="str">
            <v>TEMP</v>
          </cell>
          <cell r="H2273" t="str">
            <v>2020</v>
          </cell>
          <cell r="I2273" t="str">
            <v>ICD</v>
          </cell>
          <cell r="J2273">
            <v>229347</v>
          </cell>
          <cell r="K2273" t="str">
            <v>MAGNATE VENTURES LIMITED</v>
          </cell>
          <cell r="L2273" t="str">
            <v>SEACON K LIMITED</v>
          </cell>
          <cell r="M2273" t="str">
            <v>Pend</v>
          </cell>
          <cell r="N2273" t="str">
            <v>Pend</v>
          </cell>
          <cell r="O2273" t="str">
            <v>UNPRINTED BANNER SHEETINGS CITY ZHEJIANG PR  CHINA TEL    86-571-28918697 FAX   86-571-28918698 DOMINIC GITHENGU MAGNATE-VENTURES CO PHONE  00254 731 270 004</v>
          </cell>
          <cell r="P2273" t="str">
            <v>C4</v>
          </cell>
          <cell r="Q2273" t="str">
            <v>KE</v>
          </cell>
          <cell r="R2273" t="str">
            <v>CN</v>
          </cell>
          <cell r="S2273" t="str">
            <v>1. 0 TO 3 DAYS</v>
          </cell>
          <cell r="T2273" t="str">
            <v>PENDING DPC</v>
          </cell>
        </row>
        <row r="2274">
          <cell r="A2274" t="str">
            <v>PCIU1459988</v>
          </cell>
          <cell r="B2274">
            <v>20</v>
          </cell>
          <cell r="C2274">
            <v>44066</v>
          </cell>
          <cell r="D2274">
            <v>3</v>
          </cell>
          <cell r="E2274" t="str">
            <v>CKBE00000700</v>
          </cell>
          <cell r="F2274" t="str">
            <v>ICDN</v>
          </cell>
          <cell r="G2274" t="str">
            <v>M2A/45/02/1</v>
          </cell>
          <cell r="H2274" t="str">
            <v>2020</v>
          </cell>
          <cell r="I2274" t="str">
            <v>ICD</v>
          </cell>
          <cell r="J2274">
            <v>229871</v>
          </cell>
          <cell r="K2274" t="str">
            <v>AQUAPET AND STATIONERS LTD</v>
          </cell>
          <cell r="L2274" t="str">
            <v>SOTE FORWARDERS LIMITED</v>
          </cell>
          <cell r="M2274">
            <v>44068.742627314816</v>
          </cell>
          <cell r="N2274" t="str">
            <v>Pend</v>
          </cell>
          <cell r="O2274" t="str">
            <v>AQUARIUM   TEL  86-28-82666660 FAX  86-28-82666667</v>
          </cell>
          <cell r="P2274" t="str">
            <v>C4</v>
          </cell>
          <cell r="Q2274" t="str">
            <v>KE</v>
          </cell>
          <cell r="R2274" t="str">
            <v>CN</v>
          </cell>
          <cell r="S2274" t="str">
            <v>1. 0 TO 3 DAYS</v>
          </cell>
          <cell r="T2274" t="str">
            <v>RELEASE PROCESS</v>
          </cell>
        </row>
        <row r="2275">
          <cell r="A2275" t="str">
            <v>TCLU8081305</v>
          </cell>
          <cell r="B2275">
            <v>40</v>
          </cell>
          <cell r="C2275">
            <v>44066</v>
          </cell>
          <cell r="D2275">
            <v>3</v>
          </cell>
          <cell r="E2275" t="str">
            <v>HLCUAU2200702068</v>
          </cell>
          <cell r="F2275" t="str">
            <v>ICDN</v>
          </cell>
          <cell r="G2275" t="str">
            <v>M2A/60/03/1</v>
          </cell>
          <cell r="H2275">
            <v>0</v>
          </cell>
          <cell r="I2275">
            <v>0</v>
          </cell>
          <cell r="J2275">
            <v>0</v>
          </cell>
          <cell r="K2275" t="str">
            <v>Pend</v>
          </cell>
          <cell r="L2275" t="str">
            <v>Pend</v>
          </cell>
          <cell r="M2275" t="str">
            <v>Pend</v>
          </cell>
          <cell r="N2275" t="str">
            <v>Pend</v>
          </cell>
          <cell r="O2275" t="str">
            <v>BORSTAR FB2230 LLD POLYETHYLENE H S CODE  39014000 CARGO IN TRANSIT TO KAMPALA  UGANDA  INLAND HAULAGE FROM MOMBASA TO KAMPALA ON CONSIGNEE HS CODE 39 01 40</v>
          </cell>
          <cell r="P2275" t="str">
            <v>Pend</v>
          </cell>
          <cell r="Q2275" t="str">
            <v>UG</v>
          </cell>
          <cell r="R2275" t="str">
            <v>AE</v>
          </cell>
          <cell r="S2275" t="str">
            <v>1. 0 TO 3 DAYS</v>
          </cell>
          <cell r="T2275" t="str">
            <v>PENDING DECLARATION</v>
          </cell>
        </row>
        <row r="2276">
          <cell r="A2276" t="str">
            <v>MEDU7457310</v>
          </cell>
          <cell r="B2276">
            <v>40</v>
          </cell>
          <cell r="C2276">
            <v>44066</v>
          </cell>
          <cell r="D2276">
            <v>3</v>
          </cell>
          <cell r="E2276" t="str">
            <v>MEDUMV549941</v>
          </cell>
          <cell r="F2276" t="str">
            <v>ICDN</v>
          </cell>
          <cell r="G2276" t="str">
            <v>M2A/65/03/2</v>
          </cell>
          <cell r="H2276" t="str">
            <v>2020</v>
          </cell>
          <cell r="I2276" t="str">
            <v>ICD</v>
          </cell>
          <cell r="J2276">
            <v>228555</v>
          </cell>
          <cell r="K2276" t="str">
            <v>KAVIRONDO FILAMENTS LIMITED</v>
          </cell>
          <cell r="L2276" t="str">
            <v>UNITED CLEARING COMPANY LIMITED</v>
          </cell>
          <cell r="M2276">
            <v>44064.74145833333</v>
          </cell>
          <cell r="N2276" t="str">
            <v>Pend</v>
          </cell>
          <cell r="O2276" t="str">
            <v>4160 BAGS   04 X 40  HC FC L  High Density Polyethyle ne  HDPE  HDPE 55 EF 010 Q uantity  104 000 MT HS COD E  3901 20 00 21 DAYS FREE TIME FOR LINE CONTAINER D  ETENTION AT THE PORT OF DE STINATION FREIGHT PREPAID  UP TO MOMBASA  IHI COLLECT SB NO   4209632 DT  31-07  -2020 GRS WT  104 480 MTS  NET WT  104 000 MTS Place  of Delivery  EMBAKASI FREI GHT PREPAID NAME ADDRESS A ND TELEPHONE NUMBER OF AGE NT AT DESTINATION COUNTRY  MSC MOMBASA REP CAPT  F  C ASTELLANO C O OCEANFREIGHT  EA  LTD  MSC PLAZA  3rd+  4th floor  Moi Avenue Tel  +254 41 2312 626 Fax +254  41 2311 192 EMAIL fiorenzo  castellano msc com</v>
          </cell>
          <cell r="P2276" t="str">
            <v>C4</v>
          </cell>
          <cell r="Q2276" t="str">
            <v>KE</v>
          </cell>
          <cell r="R2276" t="str">
            <v>IN</v>
          </cell>
          <cell r="S2276" t="str">
            <v>1. 0 TO 3 DAYS</v>
          </cell>
          <cell r="T2276" t="str">
            <v>RELEASE PROCESS</v>
          </cell>
        </row>
        <row r="2277">
          <cell r="A2277" t="str">
            <v>WECU9111323</v>
          </cell>
          <cell r="B2277">
            <v>40</v>
          </cell>
          <cell r="C2277">
            <v>44066</v>
          </cell>
          <cell r="D2277">
            <v>3</v>
          </cell>
          <cell r="E2277" t="str">
            <v>WECC2063EMB1004</v>
          </cell>
          <cell r="F2277" t="str">
            <v>ICDN</v>
          </cell>
          <cell r="G2277" t="str">
            <v>M2A/65/03/2</v>
          </cell>
          <cell r="H2277" t="str">
            <v>2020</v>
          </cell>
          <cell r="I2277" t="str">
            <v>ICD</v>
          </cell>
          <cell r="J2277">
            <v>228442</v>
          </cell>
          <cell r="K2277" t="str">
            <v>KENTONS LIMITED</v>
          </cell>
          <cell r="L2277" t="str">
            <v>AGILITY LOGISTICS LIMITED</v>
          </cell>
          <cell r="M2277">
            <v>44063.714768518519</v>
          </cell>
          <cell r="N2277" t="str">
            <v>Pend</v>
          </cell>
          <cell r="O2277" t="str">
            <v>1X40 HC CONTAINER STC 1676X PACKAGES COTTON ROLLS FORM-E NO  UBL-0000007389 DATED  21 07 2020 H S CODE   3005 9090 NET WEIGHT   10056 00 KGS</v>
          </cell>
          <cell r="P2277" t="str">
            <v>C4</v>
          </cell>
          <cell r="Q2277" t="str">
            <v>KE</v>
          </cell>
          <cell r="R2277" t="str">
            <v>PK</v>
          </cell>
          <cell r="S2277" t="str">
            <v>1. 0 TO 3 DAYS</v>
          </cell>
          <cell r="T2277" t="str">
            <v>RELEASE PROCESS</v>
          </cell>
        </row>
        <row r="2278">
          <cell r="A2278" t="str">
            <v>TGHU6208792</v>
          </cell>
          <cell r="B2278">
            <v>40</v>
          </cell>
          <cell r="C2278">
            <v>44066</v>
          </cell>
          <cell r="D2278">
            <v>3</v>
          </cell>
          <cell r="E2278" t="str">
            <v>HLCUVIE200613499</v>
          </cell>
          <cell r="F2278" t="str">
            <v>ICDN</v>
          </cell>
          <cell r="G2278" t="str">
            <v>A1D/36/04/3</v>
          </cell>
          <cell r="H2278" t="str">
            <v>2020</v>
          </cell>
          <cell r="I2278" t="str">
            <v>ICD</v>
          </cell>
          <cell r="J2278">
            <v>227936</v>
          </cell>
          <cell r="K2278" t="str">
            <v>MACMED HEALTH CARE (KENYA) LIMITED</v>
          </cell>
          <cell r="L2278" t="str">
            <v>SCHENKER LIMITED</v>
          </cell>
          <cell r="M2278">
            <v>44062.670532407406</v>
          </cell>
          <cell r="N2278">
            <v>44069.419594907406</v>
          </cell>
          <cell r="O2278" t="str">
            <v>LABRATORY MATERIALS INVOICE NO   9200265464   9200265463 HS CODE 90183210   90183900   39269097</v>
          </cell>
          <cell r="P2278" t="str">
            <v>C4</v>
          </cell>
          <cell r="Q2278" t="str">
            <v>KE</v>
          </cell>
          <cell r="R2278" t="str">
            <v>DE</v>
          </cell>
          <cell r="S2278" t="str">
            <v>1. 0 TO 3 DAYS</v>
          </cell>
          <cell r="T2278" t="str">
            <v>RELEASED BUT IN YARD</v>
          </cell>
        </row>
        <row r="2279">
          <cell r="A2279" t="str">
            <v>MSDU7163057</v>
          </cell>
          <cell r="B2279">
            <v>40</v>
          </cell>
          <cell r="C2279">
            <v>44066</v>
          </cell>
          <cell r="D2279">
            <v>3</v>
          </cell>
          <cell r="E2279" t="str">
            <v>MEDUUB574355</v>
          </cell>
          <cell r="F2279" t="str">
            <v>ICDN</v>
          </cell>
          <cell r="G2279" t="str">
            <v>A1C/10/06/3</v>
          </cell>
          <cell r="H2279" t="str">
            <v>2020</v>
          </cell>
          <cell r="I2279" t="str">
            <v>ICD</v>
          </cell>
          <cell r="J2279">
            <v>228547</v>
          </cell>
          <cell r="K2279" t="str">
            <v>TETRA PAK LIMITED</v>
          </cell>
          <cell r="L2279" t="str">
            <v>UNITED CLEARING COMPANY LIMITED</v>
          </cell>
          <cell r="M2279">
            <v>44067.603159722225</v>
          </cell>
          <cell r="N2279">
            <v>44068.77138888889</v>
          </cell>
          <cell r="O2279" t="str">
            <v>CLC C BLEACHED PAPERBOARD  TP MATERIAL  R1607-296     TP KENYA CLC C BLEACHED PAPERBOARD  TP MATERIAL  R1607-296     TP KENYA                   RE 920148261 841638 162394 FREIGHT PREPAID</v>
          </cell>
          <cell r="P2279" t="str">
            <v>C4</v>
          </cell>
          <cell r="Q2279" t="str">
            <v>KE</v>
          </cell>
          <cell r="R2279" t="str">
            <v>US</v>
          </cell>
          <cell r="S2279" t="str">
            <v>1. 0 TO 3 DAYS</v>
          </cell>
          <cell r="T2279" t="str">
            <v>RELEASED BUT IN YARD</v>
          </cell>
        </row>
        <row r="2280">
          <cell r="A2280" t="str">
            <v>TRLU4877588</v>
          </cell>
          <cell r="B2280">
            <v>40</v>
          </cell>
          <cell r="C2280">
            <v>44066</v>
          </cell>
          <cell r="D2280">
            <v>3</v>
          </cell>
          <cell r="E2280" t="str">
            <v>MEDUUB567847</v>
          </cell>
          <cell r="F2280" t="str">
            <v>ICDN</v>
          </cell>
          <cell r="G2280" t="str">
            <v>A1D/40/05/1</v>
          </cell>
          <cell r="H2280" t="str">
            <v>2020</v>
          </cell>
          <cell r="I2280" t="str">
            <v>ICD</v>
          </cell>
          <cell r="J2280">
            <v>228677</v>
          </cell>
          <cell r="K2280" t="str">
            <v>PIPE MASTERS AND PLASTICS LIMITED</v>
          </cell>
          <cell r="L2280" t="str">
            <v>RAPID KATE SERVICES LIMITED</v>
          </cell>
          <cell r="M2280" t="str">
            <v>Pend</v>
          </cell>
          <cell r="N2280" t="str">
            <v>Pend</v>
          </cell>
          <cell r="O2280" t="str">
            <v>PVC RESIN 1091             24 75MT OF PVC RESIN 1091  IDF AND L C NUMBERS        E2006340871 AND            IMPLC07 0944 20            SHIPPED ON BOARD           FREIGHT PREPAID</v>
          </cell>
          <cell r="P2280" t="str">
            <v>C4</v>
          </cell>
          <cell r="Q2280" t="str">
            <v>KE</v>
          </cell>
          <cell r="R2280" t="str">
            <v>US</v>
          </cell>
          <cell r="S2280" t="str">
            <v>1. 0 TO 3 DAYS</v>
          </cell>
          <cell r="T2280" t="str">
            <v>PENDING DPC</v>
          </cell>
        </row>
        <row r="2281">
          <cell r="A2281" t="str">
            <v>CAIU9050257</v>
          </cell>
          <cell r="B2281">
            <v>40</v>
          </cell>
          <cell r="C2281">
            <v>44066</v>
          </cell>
          <cell r="D2281">
            <v>3</v>
          </cell>
          <cell r="E2281" t="str">
            <v>MEDUUB567805</v>
          </cell>
          <cell r="F2281" t="str">
            <v>ICDN</v>
          </cell>
          <cell r="G2281" t="str">
            <v>A1D/44/06/2</v>
          </cell>
          <cell r="H2281" t="str">
            <v>2020</v>
          </cell>
          <cell r="I2281" t="str">
            <v>ICD</v>
          </cell>
          <cell r="J2281">
            <v>228575</v>
          </cell>
          <cell r="K2281" t="str">
            <v>METRO CONCEPTS EAST AFRICA LIMITED</v>
          </cell>
          <cell r="L2281" t="str">
            <v>MURANGA FORWARDERS LTD</v>
          </cell>
          <cell r="M2281">
            <v>44065.467581018522</v>
          </cell>
          <cell r="N2281" t="str">
            <v>Pend</v>
          </cell>
          <cell r="O2281" t="str">
            <v>PVC RESIN GRADE OXY 225P   6 X 40  HIGH CUBE          CONTAINERS                 162 00 MT PVC RESIN GRADE  OXY 225P                   AS PER PROFORMA INVOICE    REF NO  S03325             DATED MAY 22  2020         HS CODE 3904100000         NAME  ADDRESS AND          TELEPHONE NUMBER OF THE    CARRYING VESSELS AGENT AT  PORT OF DISCHARGE          NAME  OCEANFREIGHT  EA     LTD                        ADDRESS  MSC PLAZA -       3RD+4TH FLOOR              MOI AVENUE                 80637                      KE - MOMBASA               KENYA                      TELEPHONE NUMBER  +254 41  2159 000                   21 DAYS DEMURRAGE FREE     TIME AT PORT OF DISCHARGE  FREIGHT PREPAID            IDF NO  E2006338688 PVC RESIN GRADE OXY 225P PVC RESIN GRADE OXY 225P PVC RESIN GRADE OXY 225P PVC RESIN GRADE OXY 225P PVC RESIN GRADE OXY 225P</v>
          </cell>
          <cell r="P2281" t="str">
            <v>C4</v>
          </cell>
          <cell r="Q2281" t="str">
            <v>KE</v>
          </cell>
          <cell r="R2281" t="str">
            <v>US</v>
          </cell>
          <cell r="S2281" t="str">
            <v>1. 0 TO 3 DAYS</v>
          </cell>
          <cell r="T2281" t="str">
            <v>RELEASE PROCESS</v>
          </cell>
        </row>
        <row r="2282">
          <cell r="A2282" t="str">
            <v>MEDU2243300</v>
          </cell>
          <cell r="B2282">
            <v>20</v>
          </cell>
          <cell r="C2282">
            <v>44066</v>
          </cell>
          <cell r="D2282">
            <v>3</v>
          </cell>
          <cell r="E2282" t="str">
            <v>WECC2096EMB1049</v>
          </cell>
          <cell r="F2282" t="str">
            <v>ICDN</v>
          </cell>
          <cell r="G2282" t="str">
            <v>A1B/37/06/2</v>
          </cell>
          <cell r="H2282" t="str">
            <v>2020</v>
          </cell>
          <cell r="I2282" t="str">
            <v>ICD</v>
          </cell>
          <cell r="J2282">
            <v>229636</v>
          </cell>
          <cell r="K2282" t="str">
            <v>HEBATULLAH BROTHERS LIMITED</v>
          </cell>
          <cell r="L2282" t="str">
            <v>MUSTAFA FREIGHT FORWARDERS LIMITED</v>
          </cell>
          <cell r="M2282">
            <v>44068.63181712963</v>
          </cell>
          <cell r="N2282" t="str">
            <v>Pend</v>
          </cell>
          <cell r="O2282" t="str">
            <v>5X20 DV CONTAINERS STC TOTAL 60X CASES CLEAR FLOAT GLASS PLACE OF FINAL DELIVERY CARGO IN TRANSIT TO ICD EMBAKASI AT CONSIGNEE S OWN RISK AND ACCOUNT IDF NUMBER E2006350827 AND L C NO  NBI11743 TOTAL NET WEIGHT  128 214 00 KGS 21 DAYS FREE TIME AT DESTINATION  HS CODE  70052900 ED NO  201-04677669-20 1X20 DV CONTAINER STC 12 X CASES CASES CLEAR FLOAT GLASS 1X20 DV CONTAINER STC 12 X CASES CASES CLEAR FLOAT GLASS 1X20 DV CONTAINER STC 12 X CASES CASES CLEAR FLOAT GLASS 1X20 DV CONTAINER STC 12X CASES CLEAR FLOAT GLASS   PLACE OF FINAL DELIVERY CARGO IN TRANSIT TO ICD EMBAKASI AT CONSIGNEE S OWN RISK AND ACCOUNT IDF NUMBER E2006350827 AND L C NO  NBI11743 TOTAL NET WEIGHT  128 214 00 KGS 21 DAYS FREE TIME AT DESTINATION  HS CODE  70052900 ED NO  201-04677669-20</v>
          </cell>
          <cell r="P2282" t="str">
            <v>C4</v>
          </cell>
          <cell r="Q2282" t="str">
            <v>KE</v>
          </cell>
          <cell r="R2282" t="str">
            <v>AE</v>
          </cell>
          <cell r="S2282" t="str">
            <v>1. 0 TO 3 DAYS</v>
          </cell>
          <cell r="T2282" t="str">
            <v>RELEASE PROCESS</v>
          </cell>
        </row>
        <row r="2283">
          <cell r="A2283" t="str">
            <v>MEDU3633031</v>
          </cell>
          <cell r="B2283">
            <v>20</v>
          </cell>
          <cell r="C2283">
            <v>44066</v>
          </cell>
          <cell r="D2283">
            <v>3</v>
          </cell>
          <cell r="E2283" t="str">
            <v>WECC2096EMB1049</v>
          </cell>
          <cell r="F2283" t="str">
            <v>ICDN</v>
          </cell>
          <cell r="G2283" t="str">
            <v>A1B/37/06/1</v>
          </cell>
          <cell r="H2283" t="str">
            <v>2020</v>
          </cell>
          <cell r="I2283" t="str">
            <v>ICD</v>
          </cell>
          <cell r="J2283">
            <v>229636</v>
          </cell>
          <cell r="K2283" t="str">
            <v>HEBATULLAH BROTHERS LIMITED</v>
          </cell>
          <cell r="L2283" t="str">
            <v>MUSTAFA FREIGHT FORWARDERS LIMITED</v>
          </cell>
          <cell r="M2283">
            <v>44068.63181712963</v>
          </cell>
          <cell r="N2283" t="str">
            <v>Pend</v>
          </cell>
          <cell r="O2283" t="str">
            <v>5X20 DV CONTAINERS STC TOTAL 60X CASES CLEAR FLOAT GLASS PLACE OF FINAL DELIVERY CARGO IN TRANSIT TO ICD EMBAKASI AT CONSIGNEE S OWN RISK AND ACCOUNT IDF NUMBER E2006350827 AND L C NO  NBI11743 TOTAL NET WEIGHT  128 214 00 KGS 21 DAYS FREE TIME AT DESTINATION  HS CODE  70052900 ED NO  201-04677669-20 1X20 DV CONTAINER STC 12 X CASES CASES CLEAR FLOAT GLASS 1X20 DV CONTAINER STC 12 X CASES CASES CLEAR FLOAT GLASS 1X20 DV CONTAINER STC 12 X CASES CASES CLEAR FLOAT GLASS 1X20 DV CONTAINER STC 12X CASES CLEAR FLOAT GLASS   PLACE OF FINAL DELIVERY CARGO IN TRANSIT TO ICD EMBAKASI AT CONSIGNEE S OWN RISK AND ACCOUNT IDF NUMBER E2006350827 AND L C NO  NBI11743 TOTAL NET WEIGHT  128 214 00 KGS 21 DAYS FREE TIME AT DESTINATION  HS CODE  70052900 ED NO  201-04677669-20</v>
          </cell>
          <cell r="P2283" t="str">
            <v>C4</v>
          </cell>
          <cell r="Q2283" t="str">
            <v>KE</v>
          </cell>
          <cell r="R2283" t="str">
            <v>AE</v>
          </cell>
          <cell r="S2283" t="str">
            <v>1. 0 TO 3 DAYS</v>
          </cell>
          <cell r="T2283" t="str">
            <v>RELEASE PROCESS</v>
          </cell>
        </row>
        <row r="2284">
          <cell r="A2284" t="str">
            <v>HLXU5279163</v>
          </cell>
          <cell r="B2284">
            <v>40</v>
          </cell>
          <cell r="C2284">
            <v>44066</v>
          </cell>
          <cell r="D2284">
            <v>3</v>
          </cell>
          <cell r="E2284" t="str">
            <v>HLCUTYO200623367</v>
          </cell>
          <cell r="F2284" t="str">
            <v>ICDN</v>
          </cell>
          <cell r="G2284" t="str">
            <v>TEMP</v>
          </cell>
          <cell r="H2284" t="str">
            <v>2020</v>
          </cell>
          <cell r="I2284" t="str">
            <v>ICD</v>
          </cell>
          <cell r="J2284">
            <v>227407</v>
          </cell>
          <cell r="K2284" t="str">
            <v>AUTOXPRESS LIMITED</v>
          </cell>
          <cell r="L2284" t="str">
            <v>GENERAL CARGO SERVICES LTD</v>
          </cell>
          <cell r="M2284" t="str">
            <v>Pend</v>
          </cell>
          <cell r="N2284" t="str">
            <v>Pend</v>
          </cell>
          <cell r="O2284" t="str">
            <v>BRIDGESTONE BRAND TIRES REF NO  X689HNM02 IDF NO E2006341067  EMAIL IMPORTS AUXPKE COM PIN NO P000626389L  720 PIECES HS CODE  40 11 10</v>
          </cell>
          <cell r="P2284" t="str">
            <v>C4</v>
          </cell>
          <cell r="Q2284" t="str">
            <v>KE</v>
          </cell>
          <cell r="R2284" t="str">
            <v>JP</v>
          </cell>
          <cell r="S2284" t="str">
            <v>1. 0 TO 3 DAYS</v>
          </cell>
          <cell r="T2284" t="str">
            <v>PENDING DPC</v>
          </cell>
        </row>
        <row r="2285">
          <cell r="A2285" t="str">
            <v>CMAU0292226</v>
          </cell>
          <cell r="B2285">
            <v>40</v>
          </cell>
          <cell r="C2285">
            <v>44066</v>
          </cell>
          <cell r="D2285">
            <v>3</v>
          </cell>
          <cell r="E2285" t="str">
            <v>ECN0178834</v>
          </cell>
          <cell r="F2285" t="str">
            <v>ICDN</v>
          </cell>
          <cell r="G2285" t="str">
            <v>A1B/37/04/2</v>
          </cell>
          <cell r="H2285">
            <v>0</v>
          </cell>
          <cell r="I2285">
            <v>0</v>
          </cell>
          <cell r="J2285">
            <v>0</v>
          </cell>
          <cell r="K2285" t="str">
            <v>Pend</v>
          </cell>
          <cell r="L2285" t="str">
            <v>Pend</v>
          </cell>
          <cell r="M2285" t="str">
            <v>Pend</v>
          </cell>
          <cell r="N2285" t="str">
            <v>Pend</v>
          </cell>
          <cell r="O2285" t="str">
            <v>TOTAL 18 PACKAGES  MAIN POWER DISTRIBUTION PANEL 150W FLOOD LIGHT SEA FREIGHT   INSURANCE CHARGES INVOICE NO    EI001 DATE   17 06 2020 S BILL  3519724 DATE   30 06 2020 FREIGHT PREPAID TOTAL NETT  WT   2068 200 KGS GOODS IN TRANSIT TO JINJA AT RECEIVERS RISKS  CARE AND EXPENSES  CARRIERS LIABILTY CEASES AT Mombasa</v>
          </cell>
          <cell r="P2285" t="str">
            <v>Pend</v>
          </cell>
          <cell r="Q2285" t="str">
            <v>UG</v>
          </cell>
          <cell r="R2285" t="str">
            <v>IN</v>
          </cell>
          <cell r="S2285" t="str">
            <v>1. 0 TO 3 DAYS</v>
          </cell>
          <cell r="T2285" t="str">
            <v>PENDING DECLARATION</v>
          </cell>
        </row>
        <row r="2286">
          <cell r="A2286" t="str">
            <v>MEDU3797689</v>
          </cell>
          <cell r="B2286">
            <v>20</v>
          </cell>
          <cell r="C2286">
            <v>44066</v>
          </cell>
          <cell r="D2286">
            <v>3</v>
          </cell>
          <cell r="E2286" t="str">
            <v>WECC2096EMB1049</v>
          </cell>
          <cell r="F2286" t="str">
            <v>ICDN</v>
          </cell>
          <cell r="G2286" t="str">
            <v>CFS1A</v>
          </cell>
          <cell r="H2286" t="str">
            <v>2020</v>
          </cell>
          <cell r="I2286" t="str">
            <v>ICD</v>
          </cell>
          <cell r="J2286">
            <v>229636</v>
          </cell>
          <cell r="K2286" t="str">
            <v>HEBATULLAH BROTHERS LIMITED</v>
          </cell>
          <cell r="L2286" t="str">
            <v>MUSTAFA FREIGHT FORWARDERS LIMITED</v>
          </cell>
          <cell r="M2286">
            <v>44068.63181712963</v>
          </cell>
          <cell r="N2286" t="str">
            <v>Pend</v>
          </cell>
          <cell r="O2286" t="str">
            <v>5X20 DV CONTAINERS STC TOTAL 60X CASES CLEAR FLOAT GLASS PLACE OF FINAL DELIVERY CARGO IN TRANSIT TO ICD EMBAKASI AT CONSIGNEE S OWN RISK AND ACCOUNT IDF NUMBER E2006350827 AND L C NO  NBI11743 TOTAL NET WEIGHT  128 214 00 KGS 21 DAYS FREE TIME AT DESTINATION  HS CODE  70052900 ED NO  201-04677669-20 1X20 DV CONTAINER STC 12 X CASES CASES CLEAR FLOAT GLASS 1X20 DV CONTAINER STC 12 X CASES CASES CLEAR FLOAT GLASS 1X20 DV CONTAINER STC 12 X CASES CASES CLEAR FLOAT GLASS 1X20 DV CONTAINER STC 12X CASES CLEAR FLOAT GLASS   PLACE OF FINAL DELIVERY CARGO IN TRANSIT TO ICD EMBAKASI AT CONSIGNEE S OWN RISK AND ACCOUNT IDF NUMBER E2006350827 AND L C NO  NBI11743 TOTAL NET WEIGHT  128 214 00 KGS 21 DAYS FREE TIME AT DESTINATION  HS CODE  70052900 ED NO  201-04677669-20</v>
          </cell>
          <cell r="P2286" t="str">
            <v>C4</v>
          </cell>
          <cell r="Q2286" t="str">
            <v>KE</v>
          </cell>
          <cell r="R2286" t="str">
            <v>AE</v>
          </cell>
          <cell r="S2286" t="str">
            <v>1. 0 TO 3 DAYS</v>
          </cell>
          <cell r="T2286" t="str">
            <v>RELEASE PROCESS</v>
          </cell>
        </row>
        <row r="2287">
          <cell r="A2287" t="str">
            <v>GLDU5107353</v>
          </cell>
          <cell r="B2287">
            <v>20</v>
          </cell>
          <cell r="C2287">
            <v>44066</v>
          </cell>
          <cell r="D2287">
            <v>3</v>
          </cell>
          <cell r="E2287" t="str">
            <v>WECC2096EMB1049</v>
          </cell>
          <cell r="F2287" t="str">
            <v>ICDN</v>
          </cell>
          <cell r="G2287" t="str">
            <v>CFS1A</v>
          </cell>
          <cell r="H2287" t="str">
            <v>2020</v>
          </cell>
          <cell r="I2287" t="str">
            <v>ICD</v>
          </cell>
          <cell r="J2287">
            <v>229636</v>
          </cell>
          <cell r="K2287" t="str">
            <v>HEBATULLAH BROTHERS LIMITED</v>
          </cell>
          <cell r="L2287" t="str">
            <v>MUSTAFA FREIGHT FORWARDERS LIMITED</v>
          </cell>
          <cell r="M2287">
            <v>44068.63181712963</v>
          </cell>
          <cell r="N2287" t="str">
            <v>Pend</v>
          </cell>
          <cell r="O2287" t="str">
            <v>5X20 DV CONTAINERS STC TOTAL 60X CASES CLEAR FLOAT GLASS PLACE OF FINAL DELIVERY CARGO IN TRANSIT TO ICD EMBAKASI AT CONSIGNEE S OWN RISK AND ACCOUNT IDF NUMBER E2006350827 AND L C NO  NBI11743 TOTAL NET WEIGHT  128 214 00 KGS 21 DAYS FREE TIME AT DESTINATION  HS CODE  70052900 ED NO  201-04677669-20 1X20 DV CONTAINER STC 12 X CASES CASES CLEAR FLOAT GLASS 1X20 DV CONTAINER STC 12 X CASES CASES CLEAR FLOAT GLASS 1X20 DV CONTAINER STC 12 X CASES CASES CLEAR FLOAT GLASS 1X20 DV CONTAINER STC 12X CASES CLEAR FLOAT GLASS   PLACE OF FINAL DELIVERY CARGO IN TRANSIT TO ICD EMBAKASI AT CONSIGNEE S OWN RISK AND ACCOUNT IDF NUMBER E2006350827 AND L C NO  NBI11743 TOTAL NET WEIGHT  128 214 00 KGS 21 DAYS FREE TIME AT DESTINATION  HS CODE  70052900 ED NO  201-04677669-20</v>
          </cell>
          <cell r="P2287" t="str">
            <v>C4</v>
          </cell>
          <cell r="Q2287" t="str">
            <v>KE</v>
          </cell>
          <cell r="R2287" t="str">
            <v>AE</v>
          </cell>
          <cell r="S2287" t="str">
            <v>1. 0 TO 3 DAYS</v>
          </cell>
          <cell r="T2287" t="str">
            <v>RELEASE PROCESS</v>
          </cell>
        </row>
        <row r="2288">
          <cell r="A2288" t="str">
            <v>CAIU8236334</v>
          </cell>
          <cell r="B2288">
            <v>40</v>
          </cell>
          <cell r="C2288">
            <v>44066</v>
          </cell>
          <cell r="D2288">
            <v>3</v>
          </cell>
          <cell r="E2288" t="str">
            <v>MEDUUB567805</v>
          </cell>
          <cell r="F2288" t="str">
            <v>ICDN</v>
          </cell>
          <cell r="G2288" t="str">
            <v>A1D/58/04/3</v>
          </cell>
          <cell r="H2288" t="str">
            <v>2020</v>
          </cell>
          <cell r="I2288" t="str">
            <v>ICD</v>
          </cell>
          <cell r="J2288">
            <v>228575</v>
          </cell>
          <cell r="K2288" t="str">
            <v>METRO CONCEPTS EAST AFRICA LIMITED</v>
          </cell>
          <cell r="L2288" t="str">
            <v>MURANGA FORWARDERS LTD</v>
          </cell>
          <cell r="M2288">
            <v>44065.467581018522</v>
          </cell>
          <cell r="N2288" t="str">
            <v>Pend</v>
          </cell>
          <cell r="O2288" t="str">
            <v>PVC RESIN GRADE OXY 225P   6 X 40  HIGH CUBE          CONTAINERS                 162 00 MT PVC RESIN GRADE  OXY 225P                   AS PER PROFORMA INVOICE    REF NO  S03325             DATED MAY 22  2020         HS CODE 3904100000         NAME  ADDRESS AND          TELEPHONE NUMBER OF THE    CARRYING VESSELS AGENT AT  PORT OF DISCHARGE          NAME  OCEANFREIGHT  EA     LTD                        ADDRESS  MSC PLAZA -       3RD+4TH FLOOR              MOI AVENUE                 80637                      KE - MOMBASA               KENYA                      TELEPHONE NUMBER  +254 41  2159 000                   21 DAYS DEMURRAGE FREE     TIME AT PORT OF DISCHARGE  FREIGHT PREPAID            IDF NO  E2006338688 PVC RESIN GRADE OXY 225P PVC RESIN GRADE OXY 225P PVC RESIN GRADE OXY 225P PVC RESIN GRADE OXY 225P PVC RESIN GRADE OXY 225P</v>
          </cell>
          <cell r="P2288" t="str">
            <v>C4</v>
          </cell>
          <cell r="Q2288" t="str">
            <v>KE</v>
          </cell>
          <cell r="R2288" t="str">
            <v>US</v>
          </cell>
          <cell r="S2288" t="str">
            <v>1. 0 TO 3 DAYS</v>
          </cell>
          <cell r="T2288" t="str">
            <v>RELEASE PROCESS</v>
          </cell>
        </row>
        <row r="2289">
          <cell r="A2289" t="str">
            <v>MEDU5174435</v>
          </cell>
          <cell r="B2289">
            <v>20</v>
          </cell>
          <cell r="C2289">
            <v>44066</v>
          </cell>
          <cell r="D2289">
            <v>3</v>
          </cell>
          <cell r="E2289" t="str">
            <v>MEDUDC392740</v>
          </cell>
          <cell r="F2289" t="str">
            <v>ICDN</v>
          </cell>
          <cell r="G2289" t="str">
            <v>A1B/45/05/1</v>
          </cell>
          <cell r="H2289" t="str">
            <v>2020</v>
          </cell>
          <cell r="I2289" t="str">
            <v>ICD</v>
          </cell>
          <cell r="J2289">
            <v>229070</v>
          </cell>
          <cell r="K2289" t="str">
            <v>SUPER FOAM LTD</v>
          </cell>
          <cell r="L2289" t="str">
            <v>RELIABLE FREIGHT SERVICES LIMITED</v>
          </cell>
          <cell r="M2289">
            <v>44067.909201388888</v>
          </cell>
          <cell r="N2289" t="str">
            <v>Pend</v>
          </cell>
          <cell r="O2289" t="str">
            <v>NON WOVEN SPUNBONDED       MATERIAL - WHITE COLOUR    AS PER PROFORMA INVOICE    NUMBER RNI 20 PI 510       DATED 15 07 2020           PIN  P000596967Q           H CODE  5603110000         COUNTRY OF ORIGIN  UAE     NET WEIGHT  4927 60 KGS    GROSS WEIGHT  5160 00 KGS  FREIGHT PREPAID ON         CARRIAGE TO ICD NAIROBI ON CONSIGNEE RISK AND         RESPONSIBILITY</v>
          </cell>
          <cell r="P2289" t="str">
            <v>C4</v>
          </cell>
          <cell r="Q2289" t="str">
            <v>KE</v>
          </cell>
          <cell r="R2289" t="str">
            <v>AE</v>
          </cell>
          <cell r="S2289" t="str">
            <v>1. 0 TO 3 DAYS</v>
          </cell>
          <cell r="T2289" t="str">
            <v>RELEASE PROCESS</v>
          </cell>
        </row>
        <row r="2290">
          <cell r="A2290" t="str">
            <v>ALLU5208150</v>
          </cell>
          <cell r="B2290">
            <v>20</v>
          </cell>
          <cell r="C2290">
            <v>44066</v>
          </cell>
          <cell r="D2290">
            <v>3</v>
          </cell>
          <cell r="E2290" t="str">
            <v>WECC2012MBA1056</v>
          </cell>
          <cell r="F2290" t="str">
            <v>ICDN</v>
          </cell>
          <cell r="G2290" t="str">
            <v>A1B/45/05/2</v>
          </cell>
          <cell r="H2290" t="str">
            <v>2020</v>
          </cell>
          <cell r="I2290" t="str">
            <v>ICD</v>
          </cell>
          <cell r="J2290">
            <v>228902</v>
          </cell>
          <cell r="K2290" t="str">
            <v>DEBENHAM AND FEAR LTD</v>
          </cell>
          <cell r="L2290" t="str">
            <v>WESTON LOGISTICS LIMITED</v>
          </cell>
          <cell r="M2290">
            <v>44065.464884259258</v>
          </cell>
          <cell r="N2290" t="str">
            <v>Pend</v>
          </cell>
          <cell r="O2290" t="str">
            <v>1X20 DV CONTAINER  STC 1715 X CTNS Pts    access  for mtr vehicles of headings 8701 to 8705  bumpers 1155 CTNS EXTRA VIRGIN OLIVE OIL 560 CTNS PACKS EXTRA VIRGIN OLIVE OIL + VINEGAR CONSIGNEE WILL PAY RAIL CHARGES FROM PORT TO ICD EMBAKASI ONCARRIAGE FROM MOMBASA TO ICD EMBAKASI ON ACCOUNT  RISK AND RESPONSIBILITY OF THE RECEIVERS 21 DAYS FREE DEMURRAGE AT DESTINATION</v>
          </cell>
          <cell r="P2290" t="str">
            <v>C4</v>
          </cell>
          <cell r="Q2290" t="str">
            <v>KE</v>
          </cell>
          <cell r="R2290" t="str">
            <v>ES</v>
          </cell>
          <cell r="S2290" t="str">
            <v>1. 0 TO 3 DAYS</v>
          </cell>
          <cell r="T2290" t="str">
            <v>RELEASE PROCESS</v>
          </cell>
        </row>
        <row r="2291">
          <cell r="A2291" t="str">
            <v>CAIU7276116</v>
          </cell>
          <cell r="B2291">
            <v>40</v>
          </cell>
          <cell r="C2291">
            <v>44066</v>
          </cell>
          <cell r="D2291">
            <v>3</v>
          </cell>
          <cell r="E2291" t="str">
            <v>MEDUUB567805</v>
          </cell>
          <cell r="F2291" t="str">
            <v>ICDN</v>
          </cell>
          <cell r="G2291" t="str">
            <v>A1D/66/02/3</v>
          </cell>
          <cell r="H2291" t="str">
            <v>2020</v>
          </cell>
          <cell r="I2291" t="str">
            <v>ICD</v>
          </cell>
          <cell r="J2291">
            <v>228575</v>
          </cell>
          <cell r="K2291" t="str">
            <v>METRO CONCEPTS EAST AFRICA LIMITED</v>
          </cell>
          <cell r="L2291" t="str">
            <v>MURANGA FORWARDERS LTD</v>
          </cell>
          <cell r="M2291">
            <v>44065.467581018522</v>
          </cell>
          <cell r="N2291" t="str">
            <v>Pend</v>
          </cell>
          <cell r="O2291" t="str">
            <v>PVC RESIN GRADE OXY 225P   6 X 40  HIGH CUBE          CONTAINERS                 162 00 MT PVC RESIN GRADE  OXY 225P                   AS PER PROFORMA INVOICE    REF NO  S03325             DATED MAY 22  2020         HS CODE 3904100000         NAME  ADDRESS AND          TELEPHONE NUMBER OF THE    CARRYING VESSELS AGENT AT  PORT OF DISCHARGE          NAME  OCEANFREIGHT  EA     LTD                        ADDRESS  MSC PLAZA -       3RD+4TH FLOOR              MOI AVENUE                 80637                      KE - MOMBASA               KENYA                      TELEPHONE NUMBER  +254 41  2159 000                   21 DAYS DEMURRAGE FREE     TIME AT PORT OF DISCHARGE  FREIGHT PREPAID            IDF NO  E2006338688 PVC RESIN GRADE OXY 225P PVC RESIN GRADE OXY 225P PVC RESIN GRADE OXY 225P PVC RESIN GRADE OXY 225P PVC RESIN GRADE OXY 225P</v>
          </cell>
          <cell r="P2291" t="str">
            <v>C4</v>
          </cell>
          <cell r="Q2291" t="str">
            <v>KE</v>
          </cell>
          <cell r="R2291" t="str">
            <v>US</v>
          </cell>
          <cell r="S2291" t="str">
            <v>1. 0 TO 3 DAYS</v>
          </cell>
          <cell r="T2291" t="str">
            <v>RELEASE PROCESS</v>
          </cell>
        </row>
        <row r="2292">
          <cell r="A2292" t="str">
            <v>TCLU7754818</v>
          </cell>
          <cell r="B2292">
            <v>40</v>
          </cell>
          <cell r="C2292">
            <v>44066</v>
          </cell>
          <cell r="D2292">
            <v>3</v>
          </cell>
          <cell r="E2292" t="str">
            <v>MEDUUB567805</v>
          </cell>
          <cell r="F2292" t="str">
            <v>ICDN</v>
          </cell>
          <cell r="G2292" t="str">
            <v>A1C/78/01/2</v>
          </cell>
          <cell r="H2292" t="str">
            <v>2020</v>
          </cell>
          <cell r="I2292" t="str">
            <v>ICD</v>
          </cell>
          <cell r="J2292">
            <v>228575</v>
          </cell>
          <cell r="K2292" t="str">
            <v>METRO CONCEPTS EAST AFRICA LIMITED</v>
          </cell>
          <cell r="L2292" t="str">
            <v>MURANGA FORWARDERS LTD</v>
          </cell>
          <cell r="M2292">
            <v>44065.467581018522</v>
          </cell>
          <cell r="N2292" t="str">
            <v>Pend</v>
          </cell>
          <cell r="O2292" t="str">
            <v>PVC RESIN GRADE OXY 225P   6 X 40  HIGH CUBE          CONTAINERS                 162 00 MT PVC RESIN GRADE  OXY 225P                   AS PER PROFORMA INVOICE    REF NO  S03325             DATED MAY 22  2020         HS CODE 3904100000         NAME  ADDRESS AND          TELEPHONE NUMBER OF THE    CARRYING VESSELS AGENT AT  PORT OF DISCHARGE          NAME  OCEANFREIGHT  EA     LTD                        ADDRESS  MSC PLAZA -       3RD+4TH FLOOR              MOI AVENUE                 80637                      KE - MOMBASA               KENYA                      TELEPHONE NUMBER  +254 41  2159 000                   21 DAYS DEMURRAGE FREE     TIME AT PORT OF DISCHARGE  FREIGHT PREPAID            IDF NO  E2006338688 PVC RESIN GRADE OXY 225P PVC RESIN GRADE OXY 225P PVC RESIN GRADE OXY 225P PVC RESIN GRADE OXY 225P PVC RESIN GRADE OXY 225P</v>
          </cell>
          <cell r="P2292" t="str">
            <v>C4</v>
          </cell>
          <cell r="Q2292" t="str">
            <v>KE</v>
          </cell>
          <cell r="R2292" t="str">
            <v>US</v>
          </cell>
          <cell r="S2292" t="str">
            <v>1. 0 TO 3 DAYS</v>
          </cell>
          <cell r="T2292" t="str">
            <v>RELEASE PROCESS</v>
          </cell>
        </row>
        <row r="2293">
          <cell r="A2293" t="str">
            <v>FCIU5877029</v>
          </cell>
          <cell r="B2293">
            <v>20</v>
          </cell>
          <cell r="C2293">
            <v>44066</v>
          </cell>
          <cell r="D2293">
            <v>3</v>
          </cell>
          <cell r="E2293" t="str">
            <v>MEDUV2170995</v>
          </cell>
          <cell r="F2293" t="str">
            <v>ICDN</v>
          </cell>
          <cell r="G2293" t="str">
            <v>A1B/15/03/2</v>
          </cell>
          <cell r="H2293" t="str">
            <v>2020</v>
          </cell>
          <cell r="I2293" t="str">
            <v>ICD</v>
          </cell>
          <cell r="J2293">
            <v>228574</v>
          </cell>
          <cell r="K2293" t="str">
            <v>LACHLAN KENYA LIMITED</v>
          </cell>
          <cell r="L2293" t="str">
            <v>BOLLORE TRANSPORT AND LOGISTICS KENYA LI</v>
          </cell>
          <cell r="M2293">
            <v>44068.492071759261</v>
          </cell>
          <cell r="N2293" t="str">
            <v>Pend</v>
          </cell>
          <cell r="O2293"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293" t="str">
            <v>C4</v>
          </cell>
          <cell r="Q2293" t="str">
            <v>KE</v>
          </cell>
          <cell r="R2293" t="str">
            <v>ES</v>
          </cell>
          <cell r="S2293" t="str">
            <v>1. 0 TO 3 DAYS</v>
          </cell>
          <cell r="T2293" t="str">
            <v>RELEASE PROCESS</v>
          </cell>
        </row>
        <row r="2294">
          <cell r="A2294" t="str">
            <v>FDCU0306264</v>
          </cell>
          <cell r="B2294">
            <v>40</v>
          </cell>
          <cell r="C2294">
            <v>44066</v>
          </cell>
          <cell r="D2294">
            <v>3</v>
          </cell>
          <cell r="E2294" t="str">
            <v>MEDUBC852820</v>
          </cell>
          <cell r="F2294" t="str">
            <v>ICDN</v>
          </cell>
          <cell r="G2294" t="str">
            <v>A1A/42/02/3</v>
          </cell>
          <cell r="H2294" t="str">
            <v>2020</v>
          </cell>
          <cell r="I2294" t="str">
            <v>ICD</v>
          </cell>
          <cell r="J2294">
            <v>229839</v>
          </cell>
          <cell r="K2294" t="str">
            <v>NORTH STAR COOLING SYSTEMS LIMITED</v>
          </cell>
          <cell r="L2294" t="str">
            <v>INDUS LOGISTICS LIMITED</v>
          </cell>
          <cell r="M2294" t="str">
            <v>Pend</v>
          </cell>
          <cell r="N2294" t="str">
            <v>Pend</v>
          </cell>
          <cell r="O2294" t="str">
            <v>INDUSTRIAL FAN             HS CODE 84145935</v>
          </cell>
          <cell r="P2294" t="str">
            <v>C4</v>
          </cell>
          <cell r="Q2294" t="str">
            <v>KE</v>
          </cell>
          <cell r="R2294" t="str">
            <v>ES</v>
          </cell>
          <cell r="S2294" t="str">
            <v>1. 0 TO 3 DAYS</v>
          </cell>
          <cell r="T2294" t="str">
            <v>PENDING DPC</v>
          </cell>
        </row>
        <row r="2295">
          <cell r="A2295" t="str">
            <v>MEDU7361374</v>
          </cell>
          <cell r="B2295">
            <v>40</v>
          </cell>
          <cell r="C2295">
            <v>44066</v>
          </cell>
          <cell r="D2295">
            <v>3</v>
          </cell>
          <cell r="E2295" t="str">
            <v>MEDUKW068853</v>
          </cell>
          <cell r="F2295" t="str">
            <v>ICDN</v>
          </cell>
          <cell r="G2295" t="str">
            <v>A1D/72/03/3</v>
          </cell>
          <cell r="H2295" t="str">
            <v>2020</v>
          </cell>
          <cell r="I2295" t="str">
            <v>ICD</v>
          </cell>
          <cell r="J2295">
            <v>229252</v>
          </cell>
          <cell r="K2295" t="str">
            <v>BHACHU INDUSTRIES LTD</v>
          </cell>
          <cell r="L2295" t="str">
            <v>WESTON LOGISTICS LIMITED</v>
          </cell>
          <cell r="M2295">
            <v>44067.847453703704</v>
          </cell>
          <cell r="N2295" t="str">
            <v>Pend</v>
          </cell>
          <cell r="O2295" t="str">
            <v>GLASSWOOL INSULATION       1 X 40 HC CONTAINERS       SAID TO                    CONTAIN  550 BAGS          GLASSWOOL INSULATION PLAIN AS PER PROFORMA INVOICE    NO  PFI 2454 20 DATED      30 06 2020                 C and F MOMBASA  PORT  KENYA IDF NO                     E2007357230                TOTAL NO  OF BAGS          550                         550 ROLLS PACKED IN 550   BAGS                       TOTAL NET WEIGHT  7920 00  KGS                        TOTAL GROSS WEIGHT         8278 00KGS                 TOTAL VOLUME OF THE        CONTAINER  70M3            IN TRANSIT TO ICD          EMBAKASI  NAIROBI          MSC RESPONSIBILITY CEASES  AT DISCHARGE PORT  MOMBASA FREIGHT PREPAID            14 DAYS LINE  FREE         DEMURRAGE TIME AT          DESTINATION</v>
          </cell>
          <cell r="P2295" t="str">
            <v>C4</v>
          </cell>
          <cell r="Q2295" t="str">
            <v>KE</v>
          </cell>
          <cell r="R2295" t="str">
            <v>KW</v>
          </cell>
          <cell r="S2295" t="str">
            <v>1. 0 TO 3 DAYS</v>
          </cell>
          <cell r="T2295" t="str">
            <v>RELEASE PROCESS</v>
          </cell>
        </row>
        <row r="2296">
          <cell r="A2296" t="str">
            <v>TCLU5860214</v>
          </cell>
          <cell r="B2296">
            <v>40</v>
          </cell>
          <cell r="C2296">
            <v>44066</v>
          </cell>
          <cell r="D2296">
            <v>3</v>
          </cell>
          <cell r="E2296" t="str">
            <v>MEDUUB549043</v>
          </cell>
          <cell r="F2296" t="str">
            <v>ICDN</v>
          </cell>
          <cell r="G2296" t="str">
            <v>A1A/42/06/2</v>
          </cell>
          <cell r="H2296" t="str">
            <v>2020</v>
          </cell>
          <cell r="I2296" t="str">
            <v>ICD</v>
          </cell>
          <cell r="J2296">
            <v>228581</v>
          </cell>
          <cell r="K2296" t="str">
            <v>GENERAL PLASTICS LTD</v>
          </cell>
          <cell r="L2296" t="str">
            <v>RISING FREIGHT LTD</v>
          </cell>
          <cell r="M2296" t="str">
            <v>Pend</v>
          </cell>
          <cell r="N2296" t="str">
            <v>Pend</v>
          </cell>
          <cell r="O2296" t="str">
            <v>HIGH DENSITY POLYETHYLENE  GRADE  CYNPOL HD5502H      74 25 MT HIGH DENSITY      POLYETHYLENE  GRADE        CYNPOL HD5502H             H S  CODE 3901 20 0000     LADEN ON BOARD             IDF NO E2006342590 AND L C NO IMPLC12 0927 20         14 DAYS FREE TIME AT       DESTINATION                SHIPPING AGENT AT          DESTINATION                OCEANFREIGHT  EA  LTD      MSC PLAZA - 3RD+4TH        FLOOR                      MOI AVENUE                 80637                      KE - MOMBASA               KENYA                      PHONE+254 41 2159 000      ADDITIONAL PHONE+254 70    9064 000                   EMAIL KE074-INFO MSC COM   FREIGHT PREPAID HIGH DENSITY POLYETHYLENE  GRADE  CYNPOL HD5502H HIGH DENSITY POLYETHYLENE  GRADE  CYNPOL HD5502H</v>
          </cell>
          <cell r="P2296" t="str">
            <v>C4</v>
          </cell>
          <cell r="Q2296" t="str">
            <v>KE</v>
          </cell>
          <cell r="R2296" t="str">
            <v>US</v>
          </cell>
          <cell r="S2296" t="str">
            <v>1. 0 TO 3 DAYS</v>
          </cell>
          <cell r="T2296" t="str">
            <v>PENDING DPC</v>
          </cell>
        </row>
        <row r="2297">
          <cell r="A2297" t="str">
            <v>TCNU1799242</v>
          </cell>
          <cell r="B2297">
            <v>40</v>
          </cell>
          <cell r="C2297">
            <v>44066</v>
          </cell>
          <cell r="D2297">
            <v>3</v>
          </cell>
          <cell r="E2297" t="str">
            <v>MEDUUB567805</v>
          </cell>
          <cell r="F2297" t="str">
            <v>ICDN</v>
          </cell>
          <cell r="G2297" t="str">
            <v>A1A/66/03/1</v>
          </cell>
          <cell r="H2297" t="str">
            <v>2020</v>
          </cell>
          <cell r="I2297" t="str">
            <v>ICD</v>
          </cell>
          <cell r="J2297">
            <v>228575</v>
          </cell>
          <cell r="K2297" t="str">
            <v>METRO CONCEPTS EAST AFRICA LIMITED</v>
          </cell>
          <cell r="L2297" t="str">
            <v>MURANGA FORWARDERS LTD</v>
          </cell>
          <cell r="M2297">
            <v>44065.467581018522</v>
          </cell>
          <cell r="N2297" t="str">
            <v>Pend</v>
          </cell>
          <cell r="O2297" t="str">
            <v>PVC RESIN GRADE OXY 225P   6 X 40  HIGH CUBE          CONTAINERS                 162 00 MT PVC RESIN GRADE  OXY 225P                   AS PER PROFORMA INVOICE    REF NO  S03325             DATED MAY 22  2020         HS CODE 3904100000         NAME  ADDRESS AND          TELEPHONE NUMBER OF THE    CARRYING VESSELS AGENT AT  PORT OF DISCHARGE          NAME  OCEANFREIGHT  EA     LTD                        ADDRESS  MSC PLAZA -       3RD+4TH FLOOR              MOI AVENUE                 80637                      KE - MOMBASA               KENYA                      TELEPHONE NUMBER  +254 41  2159 000                   21 DAYS DEMURRAGE FREE     TIME AT PORT OF DISCHARGE  FREIGHT PREPAID            IDF NO  E2006338688 PVC RESIN GRADE OXY 225P PVC RESIN GRADE OXY 225P PVC RESIN GRADE OXY 225P PVC RESIN GRADE OXY 225P PVC RESIN GRADE OXY 225P</v>
          </cell>
          <cell r="P2297" t="str">
            <v>C4</v>
          </cell>
          <cell r="Q2297" t="str">
            <v>KE</v>
          </cell>
          <cell r="R2297" t="str">
            <v>US</v>
          </cell>
          <cell r="S2297" t="str">
            <v>1. 0 TO 3 DAYS</v>
          </cell>
          <cell r="T2297" t="str">
            <v>RELEASE PROCESS</v>
          </cell>
        </row>
        <row r="2298">
          <cell r="A2298" t="str">
            <v>MRKU4285517</v>
          </cell>
          <cell r="B2298">
            <v>40</v>
          </cell>
          <cell r="C2298">
            <v>44066</v>
          </cell>
          <cell r="D2298">
            <v>3</v>
          </cell>
          <cell r="E2298" t="str">
            <v>203865246</v>
          </cell>
          <cell r="F2298" t="str">
            <v>ICDN</v>
          </cell>
          <cell r="G2298" t="str">
            <v>A1D/18/01/2</v>
          </cell>
          <cell r="H2298" t="str">
            <v>2020</v>
          </cell>
          <cell r="I2298" t="str">
            <v>ICD</v>
          </cell>
          <cell r="J2298">
            <v>227313</v>
          </cell>
          <cell r="K2298" t="str">
            <v>HASBAH KENYA LIMITED</v>
          </cell>
          <cell r="L2298" t="str">
            <v>STARWAY INTERNATIONAL FREIGHT AND FORWAR</v>
          </cell>
          <cell r="M2298">
            <v>44063.6952662037</v>
          </cell>
          <cell r="N2298">
            <v>44067.713807870372</v>
          </cell>
          <cell r="O2298" t="str">
            <v>ARIEL LAUNDRY DETERGENTS                          ORDER       10346375 92                      TOTAL NET WEIGHT     17280 00    KGS TOTAL GROSS WEIGHT     18619 20    KGS                  TOTAL QTY     2160    CASES                  FREIGHT TO BE PAID IN USD HS CODE      340220                      ICD EMBAKASI NAIROBI    INTRANSIT TO ICD EMBAKASI NAIROBI</v>
          </cell>
          <cell r="P2298" t="str">
            <v>C4</v>
          </cell>
          <cell r="Q2298" t="str">
            <v>KE</v>
          </cell>
          <cell r="R2298" t="str">
            <v>EG</v>
          </cell>
          <cell r="S2298" t="str">
            <v>1. 0 TO 3 DAYS</v>
          </cell>
          <cell r="T2298" t="str">
            <v>RELEASED BUT IN YARD</v>
          </cell>
        </row>
        <row r="2299">
          <cell r="A2299" t="str">
            <v>CLHU3861513</v>
          </cell>
          <cell r="B2299">
            <v>20</v>
          </cell>
          <cell r="C2299">
            <v>44066</v>
          </cell>
          <cell r="D2299">
            <v>3</v>
          </cell>
          <cell r="E2299" t="str">
            <v>MEDUMV339988</v>
          </cell>
          <cell r="F2299" t="str">
            <v>ICDN</v>
          </cell>
          <cell r="G2299" t="str">
            <v>A1B/17/02/2</v>
          </cell>
          <cell r="H2299" t="str">
            <v>2020</v>
          </cell>
          <cell r="I2299" t="str">
            <v>ICD</v>
          </cell>
          <cell r="J2299">
            <v>228628</v>
          </cell>
          <cell r="K2299" t="str">
            <v>BIDCO AFRICA LIMITED</v>
          </cell>
          <cell r="L2299" t="str">
            <v>SPART FREIGHT LOGISTICS LIMITED</v>
          </cell>
          <cell r="M2299">
            <v>44067.803182870368</v>
          </cell>
          <cell r="N2299" t="str">
            <v>Pend</v>
          </cell>
          <cell r="O2299" t="str">
            <v>05  FIVE  PACKAGES ONLY SP ARE FOR SOLVENT EXTRACTION PLANT IDF NO  19MBAIM0001  03454 S BILL NO   3869175  DTD   17 07 2020 GR WT     10330 000 KGS NT WT   967  0 000 KGS   GST NO  27AADC K0398K1Z7 14 DAYS FREE TIM E ON LINE DEMURRAGE  DETEN TION ALLOTTED FROM THE DIS CHARGE AT PORT OF DISCHARG E</v>
          </cell>
          <cell r="P2299" t="str">
            <v>C4</v>
          </cell>
          <cell r="Q2299" t="str">
            <v>KE</v>
          </cell>
          <cell r="R2299" t="str">
            <v>IN</v>
          </cell>
          <cell r="S2299" t="str">
            <v>1. 0 TO 3 DAYS</v>
          </cell>
          <cell r="T2299" t="str">
            <v>RELEASE PROCESS</v>
          </cell>
        </row>
        <row r="2300">
          <cell r="A2300" t="str">
            <v>CSLU6210347</v>
          </cell>
          <cell r="B2300">
            <v>40</v>
          </cell>
          <cell r="C2300">
            <v>44066</v>
          </cell>
          <cell r="D2300">
            <v>3</v>
          </cell>
          <cell r="E2300" t="str">
            <v>COSU6882831440</v>
          </cell>
          <cell r="F2300" t="str">
            <v>ICDN</v>
          </cell>
          <cell r="G2300" t="str">
            <v>A2D/04/04/2</v>
          </cell>
          <cell r="H2300" t="str">
            <v>2020</v>
          </cell>
          <cell r="I2300" t="str">
            <v>ICD</v>
          </cell>
          <cell r="J2300">
            <v>229524</v>
          </cell>
          <cell r="K2300" t="str">
            <v>NOVPOZFIK ENTERPRISES LIMITED</v>
          </cell>
          <cell r="L2300" t="str">
            <v>SONGHONG FREIGHT SERVICES LIMITED</v>
          </cell>
          <cell r="M2300">
            <v>44067.70108796296</v>
          </cell>
          <cell r="N2300" t="str">
            <v>Pend</v>
          </cell>
          <cell r="O2300" t="str">
            <v>EXCAVATOR PARTS DEEP GROOVE BALL BEARING LIGHT STRIP    100M ROLL PROTECTIVE STRIP  DIFFUSE REFLECTOR STRIP   ALUMINIUM ALLOY SECTIONS    ALUMINUM COMPOSITE PANEL    PRINTING MACHINE STONE COATED  METAL ROOFING TILE     STONE COATED METAL ROOFING  TILE 200 200MM VIDEO DOOR   PHONE CONVERTER DIGITAL VIDEO  RECORDER MONITOR PROBE    SYNTHETIC HAIRPIECE  TUBE   CUTTER EARS FRYING PAN   ELECTRIC KETTLE  VACUUM CUP    FILE BOX COSMETIC MIRROR     BATH TOWEL  MEN CASUAL SHOES    EMAIL PETRONILLAHNDONGAH45  GMAIL COM   REF NO   SHU 1533920  PLACE OF DELIVERY ICDE</v>
          </cell>
          <cell r="P2300" t="str">
            <v>C4</v>
          </cell>
          <cell r="Q2300" t="str">
            <v>KE</v>
          </cell>
          <cell r="R2300" t="str">
            <v>CN</v>
          </cell>
          <cell r="S2300" t="str">
            <v>1. 0 TO 3 DAYS</v>
          </cell>
          <cell r="T2300" t="str">
            <v>RELEASE PROCESS</v>
          </cell>
        </row>
        <row r="2301">
          <cell r="A2301" t="str">
            <v>MRKU8909360</v>
          </cell>
          <cell r="B2301">
            <v>20</v>
          </cell>
          <cell r="C2301">
            <v>44066</v>
          </cell>
          <cell r="D2301">
            <v>3</v>
          </cell>
          <cell r="E2301" t="str">
            <v>204144557</v>
          </cell>
          <cell r="F2301" t="str">
            <v>ICDN</v>
          </cell>
          <cell r="G2301" t="str">
            <v>A1B/11/01/1</v>
          </cell>
          <cell r="H2301" t="str">
            <v>2020</v>
          </cell>
          <cell r="I2301" t="str">
            <v>ICD</v>
          </cell>
          <cell r="J2301">
            <v>228245</v>
          </cell>
          <cell r="K2301" t="str">
            <v>GLOBE PHARMACY LTD</v>
          </cell>
          <cell r="L2301" t="str">
            <v>ACCELER GLOBAL LOGISTICS LIMITED</v>
          </cell>
          <cell r="M2301">
            <v>44063.396921296298</v>
          </cell>
          <cell r="N2301" t="str">
            <v>Pend</v>
          </cell>
          <cell r="O2301" t="str">
            <v>TOTAL 368 CARTONS  HUMAN PHARMACEUTICALS AS PER PROFORMA INVOICE   NO  REPL 330 19-20  DT  28 02 20  INCOTERM 2010  CFR MOMBASA PORT KENYA  3 0 000 PACKS OF BIOGRAS 10CM X 10 CM X 10 S  CHLOROHEXIDINE GAUZE DRESS INGS BP   ANTISEPTIC TULLE GRAS DRESSINGS  IMPREGNATED  WITH CHLOROHEX IDINE ACETATED BP 0 5  W W  FREE BONUS PROMOTION GOODS   3000 PACKS OFBIOGRAS 10CM X 10 CM X 10 S  CHLORHEXIDINE GAUZE DRESSINGS B P    ANT ISEPTIC TULLE DRESSINGS  IMPREGNATED  WITH CHLORHEXIDINE ACETATE 0 5  W W    NET WEIGHT  4453 70KGS    PROFORMA INVOICE NO   REPL 330 19-20 DT  28 02 20  GOODS ARE IMPORTABLE UNDER FOLLOWING IDF NO 20EMKIM0000 56600  LC NO  KHBIMPLC 296 20 DT 200710  SHIPPING BILL NO 3953808  INVOICE NO   REPL 010 20-21  FREIGHT PREPAID    HS CODE  300600</v>
          </cell>
          <cell r="P2301" t="str">
            <v>C4</v>
          </cell>
          <cell r="Q2301" t="str">
            <v>KE</v>
          </cell>
          <cell r="R2301" t="str">
            <v>IN</v>
          </cell>
          <cell r="S2301" t="str">
            <v>1. 0 TO 3 DAYS</v>
          </cell>
          <cell r="T2301" t="str">
            <v>RELEASE PROCESS</v>
          </cell>
        </row>
        <row r="2302">
          <cell r="A2302" t="str">
            <v>OOLU0150184</v>
          </cell>
          <cell r="B2302">
            <v>20</v>
          </cell>
          <cell r="C2302">
            <v>44066</v>
          </cell>
          <cell r="D2302">
            <v>3</v>
          </cell>
          <cell r="E2302" t="str">
            <v>COSU6269028180</v>
          </cell>
          <cell r="F2302" t="str">
            <v>ICDN</v>
          </cell>
          <cell r="G2302" t="str">
            <v>Pend</v>
          </cell>
          <cell r="H2302" t="str">
            <v>2020</v>
          </cell>
          <cell r="I2302" t="str">
            <v>ICD</v>
          </cell>
          <cell r="J2302">
            <v>228292</v>
          </cell>
          <cell r="K2302" t="str">
            <v>SHRINK PACK LIMITED</v>
          </cell>
          <cell r="L2302" t="str">
            <v>GENERAL CARGO SERVICES LTD</v>
          </cell>
          <cell r="M2302">
            <v>44062.674444444441</v>
          </cell>
          <cell r="N2302">
            <v>44067.709016203706</v>
          </cell>
          <cell r="O2302" t="str">
            <v>DOP  DI-OCTYL PHTHALATE  97 65 MT  5 FCL X 20       FREIGHT PREPAID    21 DAYS FREE TIME  PLACE OF DELIVERY ICDE</v>
          </cell>
          <cell r="P2302" t="str">
            <v>C4</v>
          </cell>
          <cell r="Q2302" t="str">
            <v>KE</v>
          </cell>
          <cell r="R2302" t="str">
            <v>KR</v>
          </cell>
          <cell r="S2302" t="str">
            <v>1. 0 TO 3 DAYS</v>
          </cell>
          <cell r="T2302" t="str">
            <v>RELEASED BUT IN YARD</v>
          </cell>
        </row>
        <row r="2303">
          <cell r="A2303" t="str">
            <v>OOLU1485454</v>
          </cell>
          <cell r="B2303">
            <v>20</v>
          </cell>
          <cell r="C2303">
            <v>44066</v>
          </cell>
          <cell r="D2303">
            <v>3</v>
          </cell>
          <cell r="E2303" t="str">
            <v>COSU6271012510</v>
          </cell>
          <cell r="F2303" t="str">
            <v>ICDN</v>
          </cell>
          <cell r="G2303" t="str">
            <v>A1B/19/02/3</v>
          </cell>
          <cell r="H2303" t="str">
            <v>2020</v>
          </cell>
          <cell r="I2303" t="str">
            <v>ICD</v>
          </cell>
          <cell r="J2303">
            <v>229933</v>
          </cell>
          <cell r="K2303" t="str">
            <v>ROBERT HUTCHING WALLPAPERS INVESTMENTS L</v>
          </cell>
          <cell r="L2303" t="str">
            <v>WAKULIMA AGRIBUSINESS AND IRRIGATION SUP</v>
          </cell>
          <cell r="M2303">
            <v>44068.867048611108</v>
          </cell>
          <cell r="N2303" t="str">
            <v>Pend</v>
          </cell>
          <cell r="O2303" t="str">
            <v>WALLPAPER    PACKING TAPES   ADHENSIVE WALLPAPER   LIGHT    EMAIL ROBERTHUTCHINGWINVLTD    YAHOO COM   PIN NO   P051561903T  PLACE OF DELIVERY ICDE</v>
          </cell>
          <cell r="P2303" t="str">
            <v>C4</v>
          </cell>
          <cell r="Q2303" t="str">
            <v>KE</v>
          </cell>
          <cell r="R2303" t="str">
            <v>CN</v>
          </cell>
          <cell r="S2303" t="str">
            <v>1. 0 TO 3 DAYS</v>
          </cell>
          <cell r="T2303" t="str">
            <v>RELEASE PROCESS</v>
          </cell>
        </row>
        <row r="2304">
          <cell r="A2304" t="str">
            <v>OOCU8337004</v>
          </cell>
          <cell r="B2304">
            <v>40</v>
          </cell>
          <cell r="C2304">
            <v>44066</v>
          </cell>
          <cell r="D2304">
            <v>3</v>
          </cell>
          <cell r="E2304" t="str">
            <v>COSU6269447450</v>
          </cell>
          <cell r="F2304" t="str">
            <v>ICDN</v>
          </cell>
          <cell r="G2304" t="str">
            <v>A1D/80/02/3</v>
          </cell>
          <cell r="H2304" t="str">
            <v>2020</v>
          </cell>
          <cell r="I2304" t="str">
            <v>ICD</v>
          </cell>
          <cell r="J2304">
            <v>228945</v>
          </cell>
          <cell r="K2304" t="str">
            <v>RAMSHYAM HARDWARE AND TIMBER</v>
          </cell>
          <cell r="L2304" t="str">
            <v>SPEEDEX LOGISTICS LIMITED</v>
          </cell>
          <cell r="M2304">
            <v>44067.828368055554</v>
          </cell>
          <cell r="N2304">
            <v>44068.694513888891</v>
          </cell>
          <cell r="O2304" t="str">
            <v>RHT  MDF BOTH SIDES COIMBRA    SAPELI CHERRY NEW BEECH  1220X2440X17MM  PVC EDGE BANDING 22X0 4MM  PLACE OF DELIVERY ICDE</v>
          </cell>
          <cell r="P2304" t="str">
            <v>C4</v>
          </cell>
          <cell r="Q2304" t="str">
            <v>KE</v>
          </cell>
          <cell r="R2304" t="str">
            <v>CN</v>
          </cell>
          <cell r="S2304" t="str">
            <v>1. 0 TO 3 DAYS</v>
          </cell>
          <cell r="T2304" t="str">
            <v>RELEASED BUT IN YARD</v>
          </cell>
        </row>
        <row r="2305">
          <cell r="A2305" t="str">
            <v>EGHU9556098</v>
          </cell>
          <cell r="B2305">
            <v>40</v>
          </cell>
          <cell r="C2305">
            <v>44066</v>
          </cell>
          <cell r="D2305">
            <v>3</v>
          </cell>
          <cell r="E2305" t="str">
            <v>570000040234</v>
          </cell>
          <cell r="F2305" t="str">
            <v>ICDN</v>
          </cell>
          <cell r="G2305" t="str">
            <v>A2C/02/01/2</v>
          </cell>
          <cell r="H2305" t="str">
            <v>2020</v>
          </cell>
          <cell r="I2305" t="str">
            <v>ICD</v>
          </cell>
          <cell r="J2305">
            <v>227134</v>
          </cell>
          <cell r="K2305" t="str">
            <v>BLOOMING AFRICA LIMITED</v>
          </cell>
          <cell r="L2305" t="str">
            <v>ALEXANDRIA FREIGHT FORWARDERS LIMITED</v>
          </cell>
          <cell r="M2305">
            <v>44060.700486111113</v>
          </cell>
          <cell r="N2305" t="str">
            <v>Pend</v>
          </cell>
          <cell r="O2305" t="str">
            <v>39 BUNDLES 20460KG GREENHOUSE PV1280HS CODE 9406903137 BUNDLES 22419KG GREENHOUSE PV1280HS CODE 9406903138 BUNDLES 20111KG GREENHOUSE PV1280 HS CODE 9406903131 BUNDLES 15571KG GREENHOUSE PV1280HS CODE 94069031   BERT  BLOOMING-INNOVATIONS COMNO MARKS 39 BUNDLES 20460KG GREENHOUSE PV1280 HS CODE 94069031 37 BUNDLES 22419KG GREENHOUSE PV1280 HS CODE 94069031 38 BUNDLES 20111KG GREENHOUSE PV1280 HS CODE 94069031 31 BUNDLES 15571KG GREENHOUSE PV1280 HS CODE 94069031    BERT  BLOOMING-INNOVATIONS COM</v>
          </cell>
          <cell r="P2305" t="str">
            <v>C4</v>
          </cell>
          <cell r="Q2305" t="str">
            <v>KE</v>
          </cell>
          <cell r="R2305" t="str">
            <v>ES</v>
          </cell>
          <cell r="S2305" t="str">
            <v>1. 0 TO 3 DAYS</v>
          </cell>
          <cell r="T2305" t="str">
            <v>RELEASE PROCESS</v>
          </cell>
        </row>
        <row r="2306">
          <cell r="A2306" t="str">
            <v>MRKU2135170</v>
          </cell>
          <cell r="B2306">
            <v>40</v>
          </cell>
          <cell r="C2306">
            <v>44066</v>
          </cell>
          <cell r="D2306">
            <v>3</v>
          </cell>
          <cell r="E2306" t="str">
            <v>203546588</v>
          </cell>
          <cell r="F2306" t="str">
            <v>ICDN</v>
          </cell>
          <cell r="G2306" t="str">
            <v>SHED1</v>
          </cell>
          <cell r="H2306" t="str">
            <v>2020</v>
          </cell>
          <cell r="I2306" t="str">
            <v>ICD</v>
          </cell>
          <cell r="J2306">
            <v>229221</v>
          </cell>
          <cell r="K2306" t="str">
            <v>JIANG SHI CO K LIMITED</v>
          </cell>
          <cell r="L2306" t="str">
            <v>JONERICS CARGO FORWARDERS LIMITED</v>
          </cell>
          <cell r="M2306">
            <v>44068.635729166665</v>
          </cell>
          <cell r="N2306" t="str">
            <v>Pend</v>
          </cell>
          <cell r="O2306" t="str">
            <v>CURTAINS LACE   TABLE CLOTH NETS   DECORATIVE CLOTH     1831990207 QQ  COM</v>
          </cell>
          <cell r="P2306" t="str">
            <v>C4</v>
          </cell>
          <cell r="Q2306" t="str">
            <v>KE</v>
          </cell>
          <cell r="R2306" t="str">
            <v>CN</v>
          </cell>
          <cell r="S2306" t="str">
            <v>1. 0 TO 3 DAYS</v>
          </cell>
          <cell r="T2306" t="str">
            <v>RELEASE PROCESS</v>
          </cell>
        </row>
        <row r="2307">
          <cell r="A2307" t="str">
            <v>INBU5334817</v>
          </cell>
          <cell r="B2307">
            <v>40</v>
          </cell>
          <cell r="C2307">
            <v>44066</v>
          </cell>
          <cell r="D2307">
            <v>3</v>
          </cell>
          <cell r="E2307" t="str">
            <v>203613931</v>
          </cell>
          <cell r="F2307" t="str">
            <v>ICDN</v>
          </cell>
          <cell r="G2307" t="str">
            <v>SHED1</v>
          </cell>
          <cell r="H2307" t="str">
            <v>2020</v>
          </cell>
          <cell r="I2307" t="str">
            <v>ICD</v>
          </cell>
          <cell r="J2307">
            <v>228076</v>
          </cell>
          <cell r="K2307" t="str">
            <v>SANA INDUSTRIES COMPANY LIMITED</v>
          </cell>
          <cell r="L2307" t="str">
            <v>CARGODECK EA LIMITED</v>
          </cell>
          <cell r="M2307">
            <v>44062.821620370371</v>
          </cell>
          <cell r="N2307" t="str">
            <v>Pend</v>
          </cell>
          <cell r="O2307" t="str">
            <v>SYNTHETIC FIBER TOW    5 540 C T  INDUSTRIAL 3 ROLL BRAIDS M C    40 S ET  HAIR NET    167 C T  STEEL CLIP    4 C T  CUTTING DISC  SCISSORS 3 C T  HOOKS S-HOOK  WOODEN STYLE BRUSH    4 C T  STEAM THAWING M C 2 C T  BEARINGS    1 C T      POWER RELAY  INDUSTRIAL 3 ROLL BRAID M C HEATER    6 PKGS  DRY OVEN M C HEATER    3 C T  BAG MAKING M C SPRINGS    1 C T  0 2 NET    3 C T        I D F NO   E2007358320  HS CODE 5501 90-0000  8514 40-0000  6505 10-0000  3926 10-0000  8202 31-00 00  8213 00-0000  3926 90-9000  9603 10-0000  8479 89-0000  8482 10-00 00  8536 49-0000  8514 40-0000  8514 40-0000  7320 20-0000  5804 29-00 00    INVOICE NO  DA-2009K    INTRANSIT TO ICD EMBAKASI NAIROBI</v>
          </cell>
          <cell r="P2307" t="str">
            <v>C4</v>
          </cell>
          <cell r="Q2307" t="str">
            <v>KE</v>
          </cell>
          <cell r="R2307" t="str">
            <v>KR</v>
          </cell>
          <cell r="S2307" t="str">
            <v>1. 0 TO 3 DAYS</v>
          </cell>
          <cell r="T2307" t="str">
            <v>RELEASE PROCESS</v>
          </cell>
        </row>
        <row r="2308">
          <cell r="A2308" t="str">
            <v>TDRU6344263</v>
          </cell>
          <cell r="B2308">
            <v>40</v>
          </cell>
          <cell r="C2308">
            <v>44066</v>
          </cell>
          <cell r="D2308">
            <v>3</v>
          </cell>
          <cell r="E2308" t="str">
            <v>911046989</v>
          </cell>
          <cell r="F2308" t="str">
            <v>ICDN</v>
          </cell>
          <cell r="G2308" t="str">
            <v>A1A/42/04/2</v>
          </cell>
          <cell r="H2308" t="str">
            <v>2020</v>
          </cell>
          <cell r="I2308" t="str">
            <v>ICD</v>
          </cell>
          <cell r="J2308">
            <v>228601</v>
          </cell>
          <cell r="K2308" t="str">
            <v>ZOCOM LIMITED</v>
          </cell>
          <cell r="L2308" t="str">
            <v>INTRASPEED ARCPRO KENYA LIMITED</v>
          </cell>
          <cell r="M2308">
            <v>44064.606423611112</v>
          </cell>
          <cell r="N2308" t="str">
            <v>Pend</v>
          </cell>
          <cell r="O2308" t="str">
            <v>01 X 40 HC CNTR      TOTAL 507  PACKAGES ONLY    PROTECTIVE INDUSTRIAL WEAR OVERALL   COVERALL MADE OF COTTON  COVERALL  BOILER SUIT   100  COTTON  260 GSM  ANTISTATIC  SIZES  S 18  M 624  L 1125  XL 1928  2XL  1290  3XL 456  4XL 134  TOTAL 55  75  HS CODE   62113200    T-SHIRTS O F BLEND CONTAINING COTTON   MAN  MADE FIBRES  KNITTED  POLO T-SHIRTS  BLUE  SIZES  S   20   M   495   L   1000   XL   1910    2XL   756   3 XL   170   TOTAL   4351 PCS  HS CODE   61099010    40 FT HI-CUBE 45G1 CONTAINER CONTAINER NO  TDRU6344263  HS CODE   86090000    INV  NO   S INV-2021-018 DT  14 07 2020  S BILL NO   4135375 DT  29 07 2020  INV  NO  SINV-2021-006 DT  05 06 2020  S BILL NO   4138922 DT  29 07 2020GR  WT   7735 58 KGS  NET WT   7178 98 KGS</v>
          </cell>
          <cell r="P2308" t="str">
            <v>C4</v>
          </cell>
          <cell r="Q2308" t="str">
            <v>KE</v>
          </cell>
          <cell r="R2308" t="str">
            <v>IN</v>
          </cell>
          <cell r="S2308" t="str">
            <v>1. 0 TO 3 DAYS</v>
          </cell>
          <cell r="T2308" t="str">
            <v>RELEASE PROCESS</v>
          </cell>
        </row>
        <row r="2309">
          <cell r="A2309" t="str">
            <v>MEDU7783430</v>
          </cell>
          <cell r="B2309">
            <v>40</v>
          </cell>
          <cell r="C2309">
            <v>44066</v>
          </cell>
          <cell r="D2309">
            <v>3</v>
          </cell>
          <cell r="E2309" t="str">
            <v>MEDUUB567805</v>
          </cell>
          <cell r="F2309" t="str">
            <v>ICDN</v>
          </cell>
          <cell r="G2309" t="str">
            <v>A1D/72/04/2</v>
          </cell>
          <cell r="H2309" t="str">
            <v>2020</v>
          </cell>
          <cell r="I2309" t="str">
            <v>ICD</v>
          </cell>
          <cell r="J2309">
            <v>228575</v>
          </cell>
          <cell r="K2309" t="str">
            <v>METRO CONCEPTS EAST AFRICA LIMITED</v>
          </cell>
          <cell r="L2309" t="str">
            <v>MURANGA FORWARDERS LTD</v>
          </cell>
          <cell r="M2309">
            <v>44065.467581018522</v>
          </cell>
          <cell r="N2309" t="str">
            <v>Pend</v>
          </cell>
          <cell r="O2309" t="str">
            <v>PVC RESIN GRADE OXY 225P   6 X 40  HIGH CUBE          CONTAINERS                 162 00 MT PVC RESIN GRADE  OXY 225P                   AS PER PROFORMA INVOICE    REF NO  S03325             DATED MAY 22  2020         HS CODE 3904100000         NAME  ADDRESS AND          TELEPHONE NUMBER OF THE    CARRYING VESSELS AGENT AT  PORT OF DISCHARGE          NAME  OCEANFREIGHT  EA     LTD                        ADDRESS  MSC PLAZA -       3RD+4TH FLOOR              MOI AVENUE                 80637                      KE - MOMBASA               KENYA                      TELEPHONE NUMBER  +254 41  2159 000                   21 DAYS DEMURRAGE FREE     TIME AT PORT OF DISCHARGE  FREIGHT PREPAID            IDF NO  E2006338688 PVC RESIN GRADE OXY 225P PVC RESIN GRADE OXY 225P PVC RESIN GRADE OXY 225P PVC RESIN GRADE OXY 225P PVC RESIN GRADE OXY 225P</v>
          </cell>
          <cell r="P2309" t="str">
            <v>C4</v>
          </cell>
          <cell r="Q2309" t="str">
            <v>KE</v>
          </cell>
          <cell r="R2309" t="str">
            <v>US</v>
          </cell>
          <cell r="S2309" t="str">
            <v>1. 0 TO 3 DAYS</v>
          </cell>
          <cell r="T2309" t="str">
            <v>RELEASE PROCESS</v>
          </cell>
        </row>
        <row r="2310">
          <cell r="A2310" t="str">
            <v>MEDU4713492</v>
          </cell>
          <cell r="B2310">
            <v>40</v>
          </cell>
          <cell r="C2310">
            <v>44066</v>
          </cell>
          <cell r="D2310">
            <v>3</v>
          </cell>
          <cell r="E2310" t="str">
            <v>MEDUMV549941</v>
          </cell>
          <cell r="F2310" t="str">
            <v>ICDN</v>
          </cell>
          <cell r="G2310" t="str">
            <v>A1C/84/06/3</v>
          </cell>
          <cell r="H2310" t="str">
            <v>2020</v>
          </cell>
          <cell r="I2310" t="str">
            <v>ICD</v>
          </cell>
          <cell r="J2310">
            <v>228555</v>
          </cell>
          <cell r="K2310" t="str">
            <v>KAVIRONDO FILAMENTS LIMITED</v>
          </cell>
          <cell r="L2310" t="str">
            <v>UNITED CLEARING COMPANY LIMITED</v>
          </cell>
          <cell r="M2310">
            <v>44064.74145833333</v>
          </cell>
          <cell r="N2310" t="str">
            <v>Pend</v>
          </cell>
          <cell r="O2310" t="str">
            <v>4160 BAGS   04 X 40  HC FC L  High Density Polyethyle ne  HDPE  HDPE 55 EF 010 Q uantity  104 000 MT HS COD E  3901 20 00 21 DAYS FREE TIME FOR LINE CONTAINER D  ETENTION AT THE PORT OF DE STINATION FREIGHT PREPAID  UP TO MOMBASA  IHI COLLECT SB NO   4209632 DT  31-07  -2020 GRS WT  104 480 MTS  NET WT  104 000 MTS Place  of Delivery  EMBAKASI FREI GHT PREPAID NAME ADDRESS A ND TELEPHONE NUMBER OF AGE NT AT DESTINATION COUNTRY  MSC MOMBASA REP CAPT  F  C ASTELLANO C O OCEANFREIGHT  EA  LTD  MSC PLAZA  3rd+  4th floor  Moi Avenue Tel  +254 41 2312 626 Fax +254  41 2311 192 EMAIL fiorenzo  castellano msc com</v>
          </cell>
          <cell r="P2310" t="str">
            <v>C4</v>
          </cell>
          <cell r="Q2310" t="str">
            <v>KE</v>
          </cell>
          <cell r="R2310" t="str">
            <v>IN</v>
          </cell>
          <cell r="S2310" t="str">
            <v>1. 0 TO 3 DAYS</v>
          </cell>
          <cell r="T2310" t="str">
            <v>RELEASE PROCESS</v>
          </cell>
        </row>
        <row r="2311">
          <cell r="A2311" t="str">
            <v>MSCU3257025</v>
          </cell>
          <cell r="B2311">
            <v>20</v>
          </cell>
          <cell r="C2311">
            <v>44066</v>
          </cell>
          <cell r="D2311">
            <v>3</v>
          </cell>
          <cell r="E2311" t="str">
            <v>MEDUV2170995</v>
          </cell>
          <cell r="F2311" t="str">
            <v>ICDN</v>
          </cell>
          <cell r="G2311" t="str">
            <v>A1B/45/06/1</v>
          </cell>
          <cell r="H2311" t="str">
            <v>2020</v>
          </cell>
          <cell r="I2311" t="str">
            <v>ICD</v>
          </cell>
          <cell r="J2311">
            <v>228574</v>
          </cell>
          <cell r="K2311" t="str">
            <v>LACHLAN KENYA LIMITED</v>
          </cell>
          <cell r="L2311" t="str">
            <v>BOLLORE TRANSPORT AND LOGISTICS KENYA LI</v>
          </cell>
          <cell r="M2311">
            <v>44068.492071759261</v>
          </cell>
          <cell r="N2311" t="str">
            <v>Pend</v>
          </cell>
          <cell r="O2311"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11" t="str">
            <v>C4</v>
          </cell>
          <cell r="Q2311" t="str">
            <v>KE</v>
          </cell>
          <cell r="R2311" t="str">
            <v>ES</v>
          </cell>
          <cell r="S2311" t="str">
            <v>1. 0 TO 3 DAYS</v>
          </cell>
          <cell r="T2311" t="str">
            <v>RELEASE PROCESS</v>
          </cell>
        </row>
        <row r="2312">
          <cell r="A2312" t="str">
            <v>TLLU2412472</v>
          </cell>
          <cell r="B2312">
            <v>20</v>
          </cell>
          <cell r="C2312">
            <v>44066</v>
          </cell>
          <cell r="D2312">
            <v>3</v>
          </cell>
          <cell r="E2312" t="str">
            <v>204152927</v>
          </cell>
          <cell r="F2312" t="str">
            <v>ICDN</v>
          </cell>
          <cell r="G2312" t="str">
            <v>A1B/45/06/2</v>
          </cell>
          <cell r="H2312" t="str">
            <v>2020</v>
          </cell>
          <cell r="I2312" t="str">
            <v>ICD</v>
          </cell>
          <cell r="J2312">
            <v>229229</v>
          </cell>
          <cell r="K2312" t="str">
            <v>BALM INDUSTRIES LTD</v>
          </cell>
          <cell r="L2312" t="str">
            <v>SHARAF LOGISTICS LTD</v>
          </cell>
          <cell r="M2312">
            <v>44067.518773148149</v>
          </cell>
          <cell r="N2312">
            <v>44068.801400462966</v>
          </cell>
          <cell r="O2312" t="str">
            <v>01X20  FCL CONTAINER   1 FLEXI BAG   TOTAL ONE FLEXI BAG ONLY   RAJOL -WT80  LIGHT WHITE OIL  H S  CODE 27101957  S  BILL NO  DT   NET WEIGH T  19720 000 KGS      CTC MR  JOSEPH NGANGA  TAX ID    PIN NUMBER  P05 1187074H  TEL   254 723 281838  EMAIL  BALMINDUSTRIES GMAIL COM      F REIGHT PREPAID UPTO ICD NAIROBI  KENYA    APPLICABLE FREE TIME 14 DAYSCOMBINED DETENTION   DEMURRAGE  AT  PORT OF DISCHARGE   PLACE OF DELI VERY        INTRANSIT TO ICD EMBAKASI NAIROBI</v>
          </cell>
          <cell r="P2312" t="str">
            <v>C4</v>
          </cell>
          <cell r="Q2312" t="str">
            <v>KE</v>
          </cell>
          <cell r="R2312" t="str">
            <v>IN</v>
          </cell>
          <cell r="S2312" t="str">
            <v>1. 0 TO 3 DAYS</v>
          </cell>
          <cell r="T2312" t="str">
            <v>RELEASED BUT IN YARD</v>
          </cell>
        </row>
        <row r="2313">
          <cell r="A2313" t="str">
            <v>MEDU8466153</v>
          </cell>
          <cell r="B2313">
            <v>40</v>
          </cell>
          <cell r="C2313">
            <v>44066</v>
          </cell>
          <cell r="D2313">
            <v>3</v>
          </cell>
          <cell r="E2313" t="str">
            <v>MEDUUB562863</v>
          </cell>
          <cell r="F2313" t="str">
            <v>ICDN</v>
          </cell>
          <cell r="G2313" t="str">
            <v>A1A/46/02/1</v>
          </cell>
          <cell r="H2313" t="str">
            <v>2020</v>
          </cell>
          <cell r="I2313" t="str">
            <v>ICD</v>
          </cell>
          <cell r="J2313">
            <v>228563</v>
          </cell>
          <cell r="K2313" t="str">
            <v>SHADE NETT LIMITED</v>
          </cell>
          <cell r="L2313" t="str">
            <v>UNITED CLEARING COMPANY LIMITED</v>
          </cell>
          <cell r="M2313">
            <v>44064.744988425926</v>
          </cell>
          <cell r="N2313" t="str">
            <v>Pend</v>
          </cell>
          <cell r="O2313" t="str">
            <v>MAR-POL HDPE PE100         HTS 3901 20                25KG BAG                   21 DAYS OF FREE TIME AT    DESTINATION                TOTAL NET WEIGHT 23 500 KG TOTAL GROSS WEIGHT 23 986  KG                         FREIGHT PREPAIDIDF NO      E2006342819                PIN NO  P051104066R</v>
          </cell>
          <cell r="P2313" t="str">
            <v>C4</v>
          </cell>
          <cell r="Q2313" t="str">
            <v>KE</v>
          </cell>
          <cell r="R2313" t="str">
            <v>US</v>
          </cell>
          <cell r="S2313" t="str">
            <v>1. 0 TO 3 DAYS</v>
          </cell>
          <cell r="T2313" t="str">
            <v>RELEASE PROCESS</v>
          </cell>
        </row>
        <row r="2314">
          <cell r="A2314" t="str">
            <v>FCIU9995734</v>
          </cell>
          <cell r="B2314">
            <v>40</v>
          </cell>
          <cell r="C2314">
            <v>44066</v>
          </cell>
          <cell r="D2314">
            <v>3</v>
          </cell>
          <cell r="E2314" t="str">
            <v>COSU6269491780</v>
          </cell>
          <cell r="F2314" t="str">
            <v>ICDN</v>
          </cell>
          <cell r="G2314" t="str">
            <v>A1D/58/06/3</v>
          </cell>
          <cell r="H2314" t="str">
            <v>2020</v>
          </cell>
          <cell r="I2314" t="str">
            <v>ICD</v>
          </cell>
          <cell r="J2314">
            <v>228438</v>
          </cell>
          <cell r="K2314" t="str">
            <v>KING S WEAR LIMITED</v>
          </cell>
          <cell r="L2314" t="str">
            <v>HABO AGENCIES LTD</v>
          </cell>
          <cell r="M2314">
            <v>44063.706875000003</v>
          </cell>
          <cell r="N2314" t="str">
            <v>Pend</v>
          </cell>
          <cell r="O2314" t="str">
            <v>BOYS FLEECE JACKET H S CODE 62011300  MENS FLEECE JACKET H S CODE 62011300   MENS SPORTS T-SHIRT   HS CODE 61099000   CABLE SEAL   HS CODE 83099090    STRAIGHT UMBRELLA  HS CODE 66019900   N W 17896KGS 21 DAYS FREE DND AT    DESTINATION  PLACE OF DELIVERY ICDE</v>
          </cell>
          <cell r="P2314" t="str">
            <v>C4</v>
          </cell>
          <cell r="Q2314" t="str">
            <v>KE</v>
          </cell>
          <cell r="R2314" t="str">
            <v>CN</v>
          </cell>
          <cell r="S2314" t="str">
            <v>1. 0 TO 3 DAYS</v>
          </cell>
          <cell r="T2314" t="str">
            <v>RELEASE PROCESS</v>
          </cell>
        </row>
        <row r="2315">
          <cell r="A2315" t="str">
            <v>MSKU6486024</v>
          </cell>
          <cell r="B2315">
            <v>40</v>
          </cell>
          <cell r="C2315">
            <v>44066</v>
          </cell>
          <cell r="D2315">
            <v>3</v>
          </cell>
          <cell r="E2315" t="str">
            <v>599321982</v>
          </cell>
          <cell r="F2315" t="str">
            <v>ICDN</v>
          </cell>
          <cell r="G2315" t="str">
            <v>A1A/46/04/1</v>
          </cell>
          <cell r="H2315" t="str">
            <v>2020</v>
          </cell>
          <cell r="I2315" t="str">
            <v>ICD</v>
          </cell>
          <cell r="J2315">
            <v>226921</v>
          </cell>
          <cell r="K2315" t="str">
            <v>BIO FOOD PRODUCTS LTD</v>
          </cell>
          <cell r="L2315" t="str">
            <v>CORNERSTONE LIMITED</v>
          </cell>
          <cell r="M2315">
            <v>44057.69090277778</v>
          </cell>
          <cell r="N2315">
            <v>44068.725706018522</v>
          </cell>
          <cell r="O2315" t="str">
            <v>MSKU 648602-4 40 DRY 8 6  25 PALLETS GROSS WEIGHT  25267 800 KGS  NET WEIGHT  24960 000 KGS    1000 PACKAGES    767 BAG HYDSA BBF  220 BAG H YDSA VEGA 400  5 CARTON HYDSA JBF 6  8 CARTON HYDROBEST MR 50  TOTAL N ET WEIGHT  24960 00 KGS  MARKS AND NUMBERS  SEAL  0118727  IDF-NO   E2 003312749  UCR-NO   UCR202002092757    APPLICABLE FREE TIME 14 DAYS COMBINED DETENTION   DEMURRAGE  AT  PORT OF   DISCHARGE   PLACE OF DELIV ERY        NO CONTAINER  DEPOSIT    FREIGHT PREPAID</v>
          </cell>
          <cell r="P2315" t="str">
            <v>C4</v>
          </cell>
          <cell r="Q2315" t="str">
            <v>KE</v>
          </cell>
          <cell r="R2315" t="str">
            <v>DE</v>
          </cell>
          <cell r="S2315" t="str">
            <v>1. 0 TO 3 DAYS</v>
          </cell>
          <cell r="T2315" t="str">
            <v>RELEASED BUT IN YARD</v>
          </cell>
        </row>
        <row r="2316">
          <cell r="A2316" t="str">
            <v>BSIU9460452</v>
          </cell>
          <cell r="B2316">
            <v>40</v>
          </cell>
          <cell r="C2316">
            <v>44066</v>
          </cell>
          <cell r="D2316">
            <v>3</v>
          </cell>
          <cell r="E2316" t="str">
            <v>NGJH00478300</v>
          </cell>
          <cell r="F2316" t="str">
            <v>ICDN</v>
          </cell>
          <cell r="G2316" t="str">
            <v>SHED1</v>
          </cell>
          <cell r="H2316">
            <v>0</v>
          </cell>
          <cell r="I2316">
            <v>0</v>
          </cell>
          <cell r="J2316">
            <v>0</v>
          </cell>
          <cell r="K2316" t="str">
            <v>Pend</v>
          </cell>
          <cell r="L2316" t="str">
            <v>Pend</v>
          </cell>
          <cell r="M2316" t="str">
            <v>Pend</v>
          </cell>
          <cell r="N2316" t="str">
            <v>Pend</v>
          </cell>
          <cell r="O2316" t="str">
            <v>MUG PLATE TOY CLOCK BOTTLE PLASTIC FLOWER NOTE BOOK NINGBO-MOMBASA PREPAID MOMBASA-EMBAKASI COLLECT TEL  00254-2-710428 FAX  00254-2-710429 E-MAIL  LEVSTRADING GMAIL COM</v>
          </cell>
          <cell r="P2316" t="str">
            <v>Pend</v>
          </cell>
          <cell r="Q2316" t="str">
            <v>KE</v>
          </cell>
          <cell r="R2316" t="str">
            <v>CN</v>
          </cell>
          <cell r="S2316" t="str">
            <v>1. 0 TO 3 DAYS</v>
          </cell>
          <cell r="T2316" t="str">
            <v>PENDING DECLARATION</v>
          </cell>
        </row>
        <row r="2317">
          <cell r="A2317" t="str">
            <v>PONU8160021</v>
          </cell>
          <cell r="B2317">
            <v>40</v>
          </cell>
          <cell r="C2317">
            <v>44066</v>
          </cell>
          <cell r="D2317">
            <v>3</v>
          </cell>
          <cell r="E2317" t="str">
            <v>203972132</v>
          </cell>
          <cell r="F2317" t="str">
            <v>ICDN</v>
          </cell>
          <cell r="G2317" t="str">
            <v>A1C/84/05/2</v>
          </cell>
          <cell r="H2317" t="str">
            <v>2020</v>
          </cell>
          <cell r="I2317" t="str">
            <v>ICD</v>
          </cell>
          <cell r="J2317">
            <v>227166</v>
          </cell>
          <cell r="K2317" t="str">
            <v>ROYAL CONVERTERS LIMITED</v>
          </cell>
          <cell r="L2317" t="str">
            <v>STARWAY INTERNATIONAL FREIGHT AND FORWAR</v>
          </cell>
          <cell r="M2317">
            <v>44062.430833333332</v>
          </cell>
          <cell r="N2317">
            <v>44064.789363425924</v>
          </cell>
          <cell r="O2317" t="str">
            <v>TOILET TISSUE ECONOMY  INVOICE REFERENCE  X0602 20 CUSTOMER REF IPI188  20 IDF  E2006342527  NUMBER OF BUNDLES 180  NUMBER OF ROLLS 180  NET WEIGHT 130 022 TONS  GROSS WEIGHT 130 022 TONS  HS CODE  480300    INT RANSIT TO ICD EMBAKASI NAIROBI</v>
          </cell>
          <cell r="P2317" t="str">
            <v>C4</v>
          </cell>
          <cell r="Q2317" t="str">
            <v>KE</v>
          </cell>
          <cell r="R2317" t="str">
            <v>EG</v>
          </cell>
          <cell r="S2317" t="str">
            <v>1. 0 TO 3 DAYS</v>
          </cell>
          <cell r="T2317" t="str">
            <v>RELEASED BUT IN YARD</v>
          </cell>
        </row>
        <row r="2318">
          <cell r="A2318" t="str">
            <v>MEDU7562635</v>
          </cell>
          <cell r="B2318">
            <v>40</v>
          </cell>
          <cell r="C2318">
            <v>44066</v>
          </cell>
          <cell r="D2318">
            <v>3</v>
          </cell>
          <cell r="E2318" t="str">
            <v>MEDUMV448219</v>
          </cell>
          <cell r="F2318" t="str">
            <v>ICDN</v>
          </cell>
          <cell r="G2318" t="str">
            <v>A1A/42/04/1</v>
          </cell>
          <cell r="H2318">
            <v>0</v>
          </cell>
          <cell r="I2318">
            <v>0</v>
          </cell>
          <cell r="J2318">
            <v>0</v>
          </cell>
          <cell r="K2318" t="str">
            <v>Pend</v>
          </cell>
          <cell r="L2318" t="str">
            <v>Pend</v>
          </cell>
          <cell r="M2318" t="str">
            <v>Pend</v>
          </cell>
          <cell r="N2318" t="str">
            <v>Pend</v>
          </cell>
          <cell r="O2318" t="str">
            <v>TOTAL PACKAGES - 92 NOS  S UPPLY OF 250 TPD SPENT WAS H CONCENTRATION SYSTEM 5th PARTIAL SHIPMENT OF ABOVE  ITEM  VIBRO SCREEN  1  VI  BRO SCREEN WITH MOTOR PUMP ING UNIT  1  RE-CIRCULATIO N PUMPS FOR LTE 2  FEED PU MP 3  CONDENSATE PUMP FLOW CONTROLLING UNIT  1  BFV   2  BALL VALVES 3  NRV 4 NI PPLES FOR BALL VALVES 5  F ASTNERS CONNECTION PIPING  1  READYMADE PIPES 2  REA  DYMADE BENDS 3  FABRICATED BENDS STRUCTURE MATERIAL   1  FOUNDATION BOLTS  M20X  400MM  2  STRUCTURE COLUMN 3  STAIR STEPS MISCELLANE  OUS  1  SS BELLOWS FOR MVR BOOSTER 2  SS BELLOWS FOR  MVR BOOSTER 3  ANTI VIBRA  TION PADS FOR PUMPS 4  L P JOINT SHEET 5  SPARE PUMP  S AND MECHANICAL SEAL 6  S PARE FOR BOOSTER AND BLOWE R 7  COUPLING</v>
          </cell>
          <cell r="P2318" t="str">
            <v>Pend</v>
          </cell>
          <cell r="Q2318" t="str">
            <v>KE</v>
          </cell>
          <cell r="R2318" t="str">
            <v>IN</v>
          </cell>
          <cell r="S2318" t="str">
            <v>1. 0 TO 3 DAYS</v>
          </cell>
          <cell r="T2318" t="str">
            <v>PENDING DECLARATION</v>
          </cell>
        </row>
        <row r="2319">
          <cell r="A2319" t="str">
            <v>MSCU7548034</v>
          </cell>
          <cell r="B2319">
            <v>40</v>
          </cell>
          <cell r="C2319">
            <v>44066</v>
          </cell>
          <cell r="D2319">
            <v>3</v>
          </cell>
          <cell r="E2319" t="str">
            <v>MEDUMV514531</v>
          </cell>
          <cell r="F2319" t="str">
            <v>ICDN</v>
          </cell>
          <cell r="G2319" t="str">
            <v>A1C/84/05/1</v>
          </cell>
          <cell r="H2319" t="str">
            <v>2020</v>
          </cell>
          <cell r="I2319" t="str">
            <v>ICD</v>
          </cell>
          <cell r="J2319">
            <v>228612</v>
          </cell>
          <cell r="K2319" t="str">
            <v>SAI CHEMICALS LIMITED</v>
          </cell>
          <cell r="L2319" t="str">
            <v>APPLE LOGISTICS LIMITED</v>
          </cell>
          <cell r="M2319">
            <v>44064.43173611111</v>
          </cell>
          <cell r="N2319" t="str">
            <v>Pend</v>
          </cell>
          <cell r="O2319" t="str">
            <v>TOTAL FIVE HUNDRED SIXTY  EIGHT PACKAGES ONLY  SYNTH ETIC ORGANIC DYESTUFF 006P 1705 NEELICOL  BRILLIANT B LUE FCF 200 KG 007P1700 NE ELICOL  ERYTHROSINE 375 KG 530PB0402 NEELICOL  DARK   CHOCOLATE BROWN 500 KG 502 PB0405 NEELICOL  APPLE GRE EN FB 300 KG 511PB0405 NEE LICOL  EGG YELLOW FB 500 K G 301L1702 NEELILAKE  TART RAZINE LAKE 25 KG 206L0203 NEELINATURAL  CARAMEL LIQ  UID  TYPE IV  2 475 KG 307 L1702 NEELILAKE  ERYTHROSI NE LAKE 25 KG 012P1700 NEE LICOL  QUINOLINE YELLOW W  S  25 KG 003P1700 NEELICOL   PONCEAU 4R 300 KG 022P17 01 D and C  GREEN 8 LAVANYA  DISCOVERY 5KG 001P1701 NEE LICOL TARTRAZINE 5 000 KG  002P1700 NEELICOL  SUNSET  YELLOW FCF 4 500 KG 004P17 00 NEELICOL  CARMOISINE 10 00 KG HS CODE  32030000 NE T WT  15230 00 KG FREIGHT  PREPAID S Bill No  422947  4   01 08 2020 S Bill No   4227132   01 08 2020 S Bil l No  4227112   01 08 2020 14 DAYS FREE TIME AT DEST  INATION    FAX NO  022-235 23945 66626916     FAX NO  +254-20-558816 IDF No E20  05332759</v>
          </cell>
          <cell r="P2319" t="str">
            <v>C4</v>
          </cell>
          <cell r="Q2319" t="str">
            <v>KE</v>
          </cell>
          <cell r="R2319" t="str">
            <v>IN</v>
          </cell>
          <cell r="S2319" t="str">
            <v>1. 0 TO 3 DAYS</v>
          </cell>
          <cell r="T2319" t="str">
            <v>RELEASE PROCESS</v>
          </cell>
        </row>
        <row r="2320">
          <cell r="A2320" t="str">
            <v>FCIU8322148</v>
          </cell>
          <cell r="B2320">
            <v>40</v>
          </cell>
          <cell r="C2320">
            <v>44066</v>
          </cell>
          <cell r="D2320">
            <v>3</v>
          </cell>
          <cell r="E2320" t="str">
            <v>MEDUMV557159</v>
          </cell>
          <cell r="F2320" t="str">
            <v>ICDN</v>
          </cell>
          <cell r="G2320" t="str">
            <v>A1D/48/05/1</v>
          </cell>
          <cell r="H2320">
            <v>0</v>
          </cell>
          <cell r="I2320">
            <v>0</v>
          </cell>
          <cell r="J2320">
            <v>0</v>
          </cell>
          <cell r="K2320" t="str">
            <v>Pend</v>
          </cell>
          <cell r="L2320" t="str">
            <v>Pend</v>
          </cell>
          <cell r="M2320" t="str">
            <v>Pend</v>
          </cell>
          <cell r="N2320" t="str">
            <v>Pend</v>
          </cell>
          <cell r="O2320" t="str">
            <v>200 CORRUGATED SHEET CARTO NS WET WIPES 4800 PKTS HS  CODE  33079090 S BILL NO   4085742         DT  27 07  2020 IEC NO  0612000516 IN V  NO  9500000723          DT  16 07 2020 FREIGHT PRE PAID NET WT  1825 000 KGS   GSTIN  09AADCR3391M1ZV    TEL   +254 - 752 - 005 - 0 05   790 - 005 - 005 PART  BL HAS TO BE RELEASED ALON G WITH MEDUMV576852  MEDUM V577314</v>
          </cell>
          <cell r="P2320" t="str">
            <v>Pend</v>
          </cell>
          <cell r="Q2320" t="str">
            <v>KE</v>
          </cell>
          <cell r="R2320" t="str">
            <v>IN</v>
          </cell>
          <cell r="S2320" t="str">
            <v>1. 0 TO 3 DAYS</v>
          </cell>
          <cell r="T2320" t="str">
            <v>PENDING DECLARATION</v>
          </cell>
        </row>
        <row r="2321">
          <cell r="A2321" t="str">
            <v>TRLU5866931</v>
          </cell>
          <cell r="B2321">
            <v>40</v>
          </cell>
          <cell r="C2321">
            <v>44066</v>
          </cell>
          <cell r="D2321">
            <v>3</v>
          </cell>
          <cell r="E2321" t="str">
            <v>MEDUMV456188</v>
          </cell>
          <cell r="F2321" t="str">
            <v>ICDN</v>
          </cell>
          <cell r="G2321" t="str">
            <v>A1A/42/02/1</v>
          </cell>
          <cell r="H2321">
            <v>0</v>
          </cell>
          <cell r="I2321">
            <v>0</v>
          </cell>
          <cell r="J2321">
            <v>0</v>
          </cell>
          <cell r="K2321" t="str">
            <v>Pend</v>
          </cell>
          <cell r="L2321" t="str">
            <v>Pend</v>
          </cell>
          <cell r="M2321" t="str">
            <v>Pend</v>
          </cell>
          <cell r="N2321" t="str">
            <v>Pend</v>
          </cell>
          <cell r="O2321" t="str">
            <v>3005  CARTONS  THREE THOUS AND AND FIVE   CARTONS CON TAINING KITCHEN ARTICLES M ADE FROM MAGNETIC STAINLES S STEEL CIRCLE and COIL OF G RADE 430 Per Set CONTAINS  FOLLOWING ITEMS  1  7 lite rs  stainless steel cookin g pot - 1 pc   set 2  2 5  liters  stainless steel fr ying pan  - 1 pc   set  3  5 liters  stainless steel  cooking pot with lid-1 pc   set 4  Stainless steel c  ups  - 5 pcs   set 5  1 li ters  Stainless steel bowl - 5 pcs   set 6   Stainle  ss steel plates  - 5 pcs   set 7   Stainless steel t  able-spoons  - 5 pcs   set 8   Stainless steel table  -forks  - 5 pcs   set 9    Stainless steel table-kniv es  - 5 pcs   set 10   Kit chen knife with stainless  steel blade -1 pc  set 11  Stainless steel scouring   pad  - 1 pc   set 12   Woo den serving spoon  - 1 pc    set AS PER INVOICE NO    PIPL 2021 HE17 DATED 24 07  2020 Net Wt   18030 000 K GS S B NO       4154084 DT D  29 07 2020 IEC NO     0 591027038</v>
          </cell>
          <cell r="P2321" t="str">
            <v>Pend</v>
          </cell>
          <cell r="Q2321" t="str">
            <v>KE</v>
          </cell>
          <cell r="R2321" t="str">
            <v>IN</v>
          </cell>
          <cell r="S2321" t="str">
            <v>1. 0 TO 3 DAYS</v>
          </cell>
          <cell r="T2321" t="str">
            <v>PENDING DECLARATION</v>
          </cell>
        </row>
        <row r="2322">
          <cell r="A2322" t="str">
            <v>CMAU7163175</v>
          </cell>
          <cell r="B2322">
            <v>40</v>
          </cell>
          <cell r="C2322">
            <v>44066</v>
          </cell>
          <cell r="D2322">
            <v>3</v>
          </cell>
          <cell r="E2322" t="str">
            <v>ESN0109690</v>
          </cell>
          <cell r="F2322" t="str">
            <v>ICDN</v>
          </cell>
          <cell r="G2322" t="str">
            <v>A1D/10/04/1</v>
          </cell>
          <cell r="H2322" t="str">
            <v>2020</v>
          </cell>
          <cell r="I2322" t="str">
            <v>ICD</v>
          </cell>
          <cell r="J2322">
            <v>225396</v>
          </cell>
          <cell r="K2322" t="str">
            <v>SIMBA PHARMACEUTICAL LTD</v>
          </cell>
          <cell r="L2322" t="str">
            <v>INDUS LOGISTICS LIMITED</v>
          </cell>
          <cell r="M2322">
            <v>44054.468865740739</v>
          </cell>
          <cell r="N2322" t="str">
            <v>Pend</v>
          </cell>
          <cell r="O2322" t="str">
            <v>TOTAL 1296 PACKAGES CEFADROXIL CAPSULES 500MG  DROX 500  H S CODE NO 3004900000 CEFUROXIME AXETIL TABLETS 500MG  AUROXETIL 500  CEFUROXIME AXETIL TABLETS BP 500MG   H S CODE NO 3004900000 PIPERACILLIN   TAZOBACTAM FOR INJECTION 4 5G  AUROTAZ-P 4 5  1S H S CODE NO 3004900000 PIPERACILLIN   TAZOBACTAM FOR INJECTION 4 5G  AUROTAZ-P 4 5  1S H S CODE NO 3004900000 CEFADROXIL CAPSULES 500MG  DROX 500  H S CODE NO 3004900000 INV NO U06 20-21 367 DT 30-JUN-20 INV NO U06 20-21 438 DT 15-JUL-20 INV NO U12 20-21 480 DT 29-JUN-20 INV NO U12 DN 2021 5 DT 29-JUN-20 INV NO U06 DN 2021 99 DT 30-JUN-20 SB NO 3945951 DT 20 07 2020 SB NO 3945969 DT 20 07 2020 SB NO 3945974 DT 20 07 2020 SB NO 3946783 DT 20 07 2020 SB NO 3947282 DT 20 07 2020 TOTAL NET WEIGHT 1035 168 KGS FREIGHT PREPAID</v>
          </cell>
          <cell r="P2322" t="str">
            <v>C4</v>
          </cell>
          <cell r="Q2322" t="str">
            <v>KE</v>
          </cell>
          <cell r="R2322" t="str">
            <v>IN</v>
          </cell>
          <cell r="S2322" t="str">
            <v>1. 0 TO 3 DAYS</v>
          </cell>
          <cell r="T2322" t="str">
            <v>RELEASE PROCESS</v>
          </cell>
        </row>
        <row r="2323">
          <cell r="A2323" t="str">
            <v>HASU4894590</v>
          </cell>
          <cell r="B2323">
            <v>40</v>
          </cell>
          <cell r="C2323">
            <v>44066</v>
          </cell>
          <cell r="D2323">
            <v>3</v>
          </cell>
          <cell r="E2323" t="str">
            <v>204242202</v>
          </cell>
          <cell r="F2323" t="str">
            <v>ICDN</v>
          </cell>
          <cell r="G2323" t="str">
            <v>A1D/40/05/2</v>
          </cell>
          <cell r="H2323" t="str">
            <v>2020</v>
          </cell>
          <cell r="I2323" t="str">
            <v>ICD</v>
          </cell>
          <cell r="J2323">
            <v>228017</v>
          </cell>
          <cell r="K2323" t="str">
            <v>CIPLA KENYA LIMITED</v>
          </cell>
          <cell r="L2323" t="str">
            <v>FREIGHT IN TIME LIMITED</v>
          </cell>
          <cell r="M2323">
            <v>44062.589108796295</v>
          </cell>
          <cell r="N2323">
            <v>44068.746215277781</v>
          </cell>
          <cell r="O2323" t="str">
            <v>1X40 DRY FCL    TOTAL 1315 CARTONS ONLY    TOTAL ONE THOUSAND THREE HU NDRED FIFTEEN CARTONS ONLY      DESCRIPTION OF GOODS  CARTON     PRODU CT                      PACK-SIZE QTY  55        CEFASYN 500MG TAB 1X10 S      11000  620        ESOMAC 40MG TABLETS 1X14 S      55 740  465        ESOMAC 20 MG TABLETS 2X14 S      27900  120        FUCOL IV                       1X100ML      12000  32        ITOPRID TABL ETS                3X10 S       14300  23        TERBIFIN CREAM 1X15GM       9000    INVOICE NOS   DATE    6001344990 DT 30 0 7 2020   6001344989 DT 30 07 2020   6001344993 DT 30 07 2020    GROSS WEIGHT   7265 31 KGS  NET WEIGHT    5712 23KGS    SHIPPING BILL NO   DATE    4183333 DT 30 07 2020   4183424 DT 30 07 2020   4183390 DT 30 0 7 2020    FREIGHT PREPAID</v>
          </cell>
          <cell r="P2323" t="str">
            <v>C4</v>
          </cell>
          <cell r="Q2323" t="str">
            <v>KE</v>
          </cell>
          <cell r="R2323" t="str">
            <v>IN</v>
          </cell>
          <cell r="S2323" t="str">
            <v>1. 0 TO 3 DAYS</v>
          </cell>
          <cell r="T2323" t="str">
            <v>RELEASED BUT IN YARD</v>
          </cell>
        </row>
        <row r="2324">
          <cell r="A2324" t="str">
            <v>MRKU5688883</v>
          </cell>
          <cell r="B2324">
            <v>40</v>
          </cell>
          <cell r="C2324">
            <v>44066</v>
          </cell>
          <cell r="D2324">
            <v>3</v>
          </cell>
          <cell r="E2324" t="str">
            <v>204174773</v>
          </cell>
          <cell r="F2324" t="str">
            <v>ICDN</v>
          </cell>
          <cell r="G2324" t="str">
            <v>A1C/10/03/2</v>
          </cell>
          <cell r="H2324" t="str">
            <v>2020</v>
          </cell>
          <cell r="I2324" t="str">
            <v>ICD</v>
          </cell>
          <cell r="J2324">
            <v>227277</v>
          </cell>
          <cell r="K2324" t="str">
            <v>HASBAH KENYA LIMITED</v>
          </cell>
          <cell r="L2324" t="str">
            <v>STARWAY INTERNATIONAL FREIGHT AND FORWAR</v>
          </cell>
          <cell r="M2324">
            <v>44063.684166666666</v>
          </cell>
          <cell r="N2324">
            <v>44067.446620370371</v>
          </cell>
          <cell r="O2324" t="str">
            <v>ARIEL LAUNDRY DETERGENTS                          ORDER       10346377 48                      TOTAL NET WEIGHT     72765 00    KGS TOTAL GROSS WEIGHT     76998 60    KGS                  TOTAL QTY     6615    CASES                  FREIGHT TO BE PAID IN USD HS CODE      340220                      ICD EMBAKASI NAIROBI    INTRANSIT TO ICD EMBAKASI NAIROBI</v>
          </cell>
          <cell r="P2324" t="str">
            <v>C4</v>
          </cell>
          <cell r="Q2324" t="str">
            <v>KE</v>
          </cell>
          <cell r="R2324" t="str">
            <v>EG</v>
          </cell>
          <cell r="S2324" t="str">
            <v>1. 0 TO 3 DAYS</v>
          </cell>
          <cell r="T2324" t="str">
            <v>RELEASED BUT IN YARD</v>
          </cell>
        </row>
        <row r="2325">
          <cell r="A2325" t="str">
            <v>CAIU9903576</v>
          </cell>
          <cell r="B2325">
            <v>40</v>
          </cell>
          <cell r="C2325">
            <v>44066</v>
          </cell>
          <cell r="D2325">
            <v>3</v>
          </cell>
          <cell r="E2325" t="str">
            <v>MEDUUB574355</v>
          </cell>
          <cell r="F2325" t="str">
            <v>ICDN</v>
          </cell>
          <cell r="G2325" t="str">
            <v>A1A/10/03/3</v>
          </cell>
          <cell r="H2325" t="str">
            <v>2020</v>
          </cell>
          <cell r="I2325" t="str">
            <v>ICD</v>
          </cell>
          <cell r="J2325">
            <v>228547</v>
          </cell>
          <cell r="K2325" t="str">
            <v>TETRA PAK LIMITED</v>
          </cell>
          <cell r="L2325" t="str">
            <v>UNITED CLEARING COMPANY LIMITED</v>
          </cell>
          <cell r="M2325">
            <v>44067.603159722225</v>
          </cell>
          <cell r="N2325">
            <v>44068.77138888889</v>
          </cell>
          <cell r="O2325" t="str">
            <v>CLC C BLEACHED PAPERBOARD  TP MATERIAL  R1607-296     TP KENYA CLC C BLEACHED PAPERBOARD  TP MATERIAL  R1607-296     TP KENYA                   RE 920148261 841638 162394 FREIGHT PREPAID</v>
          </cell>
          <cell r="P2325" t="str">
            <v>C4</v>
          </cell>
          <cell r="Q2325" t="str">
            <v>KE</v>
          </cell>
          <cell r="R2325" t="str">
            <v>US</v>
          </cell>
          <cell r="S2325" t="str">
            <v>1. 0 TO 3 DAYS</v>
          </cell>
          <cell r="T2325" t="str">
            <v>RELEASED BUT IN YARD</v>
          </cell>
        </row>
        <row r="2326">
          <cell r="A2326" t="str">
            <v>PCIU1056154</v>
          </cell>
          <cell r="B2326">
            <v>20</v>
          </cell>
          <cell r="C2326">
            <v>44066</v>
          </cell>
          <cell r="D2326">
            <v>3</v>
          </cell>
          <cell r="E2326" t="str">
            <v>TXPT00251100</v>
          </cell>
          <cell r="F2326" t="str">
            <v>ICDN</v>
          </cell>
          <cell r="G2326" t="str">
            <v>A1B/35/04/2</v>
          </cell>
          <cell r="H2326" t="str">
            <v>2020</v>
          </cell>
          <cell r="I2326" t="str">
            <v>ICD</v>
          </cell>
          <cell r="J2326">
            <v>229282</v>
          </cell>
          <cell r="K2326" t="str">
            <v>DUOROP CYCLE FARM LIMITED</v>
          </cell>
          <cell r="L2326" t="str">
            <v>INDUS LOGISTICS LIMITED</v>
          </cell>
          <cell r="M2326" t="str">
            <v>Pend</v>
          </cell>
          <cell r="N2326" t="str">
            <v>Pend</v>
          </cell>
          <cell r="O2326" t="str">
            <v>COMPLETE BMX BICYCLES IN CKD CONDITION MAIL   BHARDWAJ28 GMAIL COM EMAIL  BERMAXPRO GMAIL COM TEL 254724552446 EMAIL  BERMAXPRO GMAIL COM TEL   254724552446</v>
          </cell>
          <cell r="P2326" t="str">
            <v>C4</v>
          </cell>
          <cell r="Q2326" t="str">
            <v>KE</v>
          </cell>
          <cell r="R2326" t="str">
            <v>CN</v>
          </cell>
          <cell r="S2326" t="str">
            <v>1. 0 TO 3 DAYS</v>
          </cell>
          <cell r="T2326" t="str">
            <v>PENDING DPC</v>
          </cell>
        </row>
        <row r="2327">
          <cell r="A2327" t="str">
            <v>PCIU1653381</v>
          </cell>
          <cell r="B2327">
            <v>20</v>
          </cell>
          <cell r="C2327">
            <v>44066</v>
          </cell>
          <cell r="D2327">
            <v>3</v>
          </cell>
          <cell r="E2327" t="str">
            <v>TAQH00506600</v>
          </cell>
          <cell r="F2327" t="str">
            <v>ICDN</v>
          </cell>
          <cell r="G2327" t="str">
            <v>A1B/55/04/1</v>
          </cell>
          <cell r="H2327" t="str">
            <v>2020</v>
          </cell>
          <cell r="I2327" t="str">
            <v>ICD</v>
          </cell>
          <cell r="J2327">
            <v>228377</v>
          </cell>
          <cell r="K2327" t="str">
            <v>ZOCOM LIMITED</v>
          </cell>
          <cell r="L2327" t="str">
            <v>INTRASPEED ARCPRO KENYA LIMITED</v>
          </cell>
          <cell r="M2327">
            <v>44063.622650462959</v>
          </cell>
          <cell r="N2327">
            <v>44068.823055555556</v>
          </cell>
          <cell r="O2327" t="str">
            <v>1 X 20GP SAFETY SHOES LADY SHOES   SAFETY GLOVES THIS SHPT CONTAINS NO SOLID WOOD PACKING MATERIAL  10408-0010 KENYA TEL   254 20 822950 EMAIL  SELINE  INTRASPEEDARCPRO COM  PORT STORAGE CHARGE WILL BE COLLECTED FROM CONSIGNEE AFTER 7 FREE   DAYS FROM DATE OF DISCHARGE FROM VESSEL AS PER KENYA PORT AUTHORITY TARIFF AT TIME OF DELIVERY AT DESTINATION</v>
          </cell>
          <cell r="P2327" t="str">
            <v>C4</v>
          </cell>
          <cell r="Q2327" t="str">
            <v>KE</v>
          </cell>
          <cell r="R2327" t="str">
            <v>CN</v>
          </cell>
          <cell r="S2327" t="str">
            <v>1. 0 TO 3 DAYS</v>
          </cell>
          <cell r="T2327" t="str">
            <v>RELEASED BUT IN YARD</v>
          </cell>
        </row>
        <row r="2328">
          <cell r="A2328" t="str">
            <v>BMOU2592180</v>
          </cell>
          <cell r="B2328">
            <v>20</v>
          </cell>
          <cell r="C2328">
            <v>44066</v>
          </cell>
          <cell r="D2328">
            <v>3</v>
          </cell>
          <cell r="E2328" t="str">
            <v>TXTS00458300</v>
          </cell>
          <cell r="F2328" t="str">
            <v>ICDN</v>
          </cell>
          <cell r="G2328" t="str">
            <v>A1B/11/04/1</v>
          </cell>
          <cell r="H2328" t="str">
            <v>2020</v>
          </cell>
          <cell r="I2328" t="str">
            <v>ICD</v>
          </cell>
          <cell r="J2328">
            <v>228411</v>
          </cell>
          <cell r="K2328" t="str">
            <v>A S P CO LIMITED</v>
          </cell>
          <cell r="L2328" t="str">
            <v>JAMUSA ENTERPRISES LIMITED</v>
          </cell>
          <cell r="M2328">
            <v>44063.909861111111</v>
          </cell>
          <cell r="N2328">
            <v>44067.804027777776</v>
          </cell>
          <cell r="O2328" t="str">
            <v>ERW LONGITUDANALLY WELDED PIPES MATERIAL   Q235 DN 150MM  OD 168 3MM  X 3 25MM THICKNESS X 5 8M LENGTH ERW LONGITUDANALLY WELDED PIPES MATERIAL   Q235 DN 200MM  OD 219 1MM  X 3 25MM THICKNESS X 5 8M LENGTH SHIPPER PART TEL   86-427-7269577   FAX   86-427-7269577 CNEE AND NOTIFY PART FAX   254-020-2368945 PIN   P000613887F EMAIL  ASAVAHUMPHREY GMAIL COM</v>
          </cell>
          <cell r="P2328" t="str">
            <v>C4</v>
          </cell>
          <cell r="Q2328" t="str">
            <v>KE</v>
          </cell>
          <cell r="R2328" t="str">
            <v>CN</v>
          </cell>
          <cell r="S2328" t="str">
            <v>1. 0 TO 3 DAYS</v>
          </cell>
          <cell r="T2328" t="str">
            <v>RELEASED BUT IN YARD</v>
          </cell>
        </row>
        <row r="2329">
          <cell r="A2329" t="str">
            <v>PCIU0096872</v>
          </cell>
          <cell r="B2329">
            <v>20</v>
          </cell>
          <cell r="C2329">
            <v>44066</v>
          </cell>
          <cell r="D2329">
            <v>3</v>
          </cell>
          <cell r="E2329" t="str">
            <v>TXPT00249800</v>
          </cell>
          <cell r="F2329" t="str">
            <v>ICDN</v>
          </cell>
          <cell r="G2329" t="str">
            <v>A1B/27/05/2</v>
          </cell>
          <cell r="H2329" t="str">
            <v>2020</v>
          </cell>
          <cell r="I2329" t="str">
            <v>ICD</v>
          </cell>
          <cell r="J2329">
            <v>227762</v>
          </cell>
          <cell r="K2329" t="str">
            <v>CRYSTAL ALUMINIUM WORKS LIMITED</v>
          </cell>
          <cell r="L2329" t="str">
            <v>QUICK MOVERS KENYA LIMITED</v>
          </cell>
          <cell r="M2329">
            <v>44061.772361111114</v>
          </cell>
          <cell r="N2329" t="str">
            <v>Pend</v>
          </cell>
          <cell r="O2329" t="str">
            <v>GLASS PIN NO   P051209779U GMVEKARIYA2007 GMAIL COM PIN NO   P051209779U GMVEKARIYA2007 GMAIL COM</v>
          </cell>
          <cell r="P2329" t="str">
            <v>C4</v>
          </cell>
          <cell r="Q2329" t="str">
            <v>KE</v>
          </cell>
          <cell r="R2329" t="str">
            <v>CN</v>
          </cell>
          <cell r="S2329" t="str">
            <v>1. 0 TO 3 DAYS</v>
          </cell>
          <cell r="T2329" t="str">
            <v>RELEASE PROCESS</v>
          </cell>
        </row>
        <row r="2330">
          <cell r="A2330" t="str">
            <v>PCIU1056998</v>
          </cell>
          <cell r="B2330">
            <v>20</v>
          </cell>
          <cell r="C2330">
            <v>44066</v>
          </cell>
          <cell r="D2330">
            <v>3</v>
          </cell>
          <cell r="E2330" t="str">
            <v>TXG000060300</v>
          </cell>
          <cell r="F2330" t="str">
            <v>ICDN</v>
          </cell>
          <cell r="G2330" t="str">
            <v>A1B/27/03/1</v>
          </cell>
          <cell r="H2330" t="str">
            <v>2020</v>
          </cell>
          <cell r="I2330" t="str">
            <v>ICD</v>
          </cell>
          <cell r="J2330">
            <v>227895</v>
          </cell>
          <cell r="K2330" t="str">
            <v>KHETSHI DHARAMSHI AND CO LTD</v>
          </cell>
          <cell r="L2330" t="str">
            <v>P N MASHRU LIMITED</v>
          </cell>
          <cell r="M2330">
            <v>44061.658356481479</v>
          </cell>
          <cell r="N2330" t="str">
            <v>Pend</v>
          </cell>
          <cell r="O2330" t="str">
            <v>HOT DIPPED GALVANIZED WIRE IDF NO   E2006341841 PIN  P000592975G CONTACT PERSON  MICHAEL OFFICE TEL  00254-020-8068366 FAX  00254-020-2318055 EMAIL  INFO KDWIRE2006 CO KE DEM DET APPLICATION DAY  CTIC    D2  30 DAYS FREE COMBINED DETENTION   INBOUND CONTAINER CRITERIA    RFA EXCEPTION SIN20A00027  APPROVAL NUMBER    LNTRF20060020B</v>
          </cell>
          <cell r="P2330" t="str">
            <v>C4</v>
          </cell>
          <cell r="Q2330" t="str">
            <v>KE</v>
          </cell>
          <cell r="R2330" t="str">
            <v>CN</v>
          </cell>
          <cell r="S2330" t="str">
            <v>1. 0 TO 3 DAYS</v>
          </cell>
          <cell r="T2330" t="str">
            <v>RELEASE PROCESS</v>
          </cell>
        </row>
        <row r="2331">
          <cell r="A2331" t="str">
            <v>GLDU5040136</v>
          </cell>
          <cell r="B2331">
            <v>20</v>
          </cell>
          <cell r="C2331">
            <v>44066</v>
          </cell>
          <cell r="D2331">
            <v>3</v>
          </cell>
          <cell r="E2331" t="str">
            <v>MEDUMD190713</v>
          </cell>
          <cell r="F2331" t="str">
            <v>ICDN</v>
          </cell>
          <cell r="G2331" t="str">
            <v>M0A/31/01/1</v>
          </cell>
          <cell r="H2331" t="str">
            <v>2020</v>
          </cell>
          <cell r="I2331" t="str">
            <v>ICD</v>
          </cell>
          <cell r="J2331">
            <v>228837</v>
          </cell>
          <cell r="K2331" t="str">
            <v>FARMERS CHOICE LTD</v>
          </cell>
          <cell r="L2331" t="str">
            <v>TOP LINK LOGISTICS SERVICES LIMITED</v>
          </cell>
          <cell r="M2331">
            <v>44068.526412037034</v>
          </cell>
          <cell r="N2331" t="str">
            <v>Pend</v>
          </cell>
          <cell r="O2331" t="str">
            <v>ARTIFICIAL FOOD            CASINGS OF REGENERATED     CELLULOSE                  9 747 88 KG NET            REF EXPORT   7144813       COUNTRY OF ORIGIN   SPAIN    DAP ICD EMBAKASI   H S   CODE   39171090</v>
          </cell>
          <cell r="P2331" t="str">
            <v>C4</v>
          </cell>
          <cell r="Q2331" t="str">
            <v>KE</v>
          </cell>
          <cell r="R2331" t="str">
            <v>ES</v>
          </cell>
          <cell r="S2331" t="str">
            <v>1. 0 TO 3 DAYS</v>
          </cell>
          <cell r="T2331" t="str">
            <v>RELEASE PROCESS</v>
          </cell>
        </row>
        <row r="2332">
          <cell r="A2332" t="str">
            <v>TGHU1446313</v>
          </cell>
          <cell r="B2332">
            <v>20</v>
          </cell>
          <cell r="C2332">
            <v>44066</v>
          </cell>
          <cell r="D2332">
            <v>3</v>
          </cell>
          <cell r="E2332" t="str">
            <v>MEDULN576292</v>
          </cell>
          <cell r="F2332" t="str">
            <v>ICDN</v>
          </cell>
          <cell r="G2332" t="str">
            <v>M0A/31/01/1</v>
          </cell>
          <cell r="H2332" t="str">
            <v>2020</v>
          </cell>
          <cell r="I2332" t="str">
            <v>ICD</v>
          </cell>
          <cell r="J2332">
            <v>229564</v>
          </cell>
          <cell r="K2332" t="str">
            <v>CROWN SOLUTIONS LIMITED - CROWN HEALTHCA</v>
          </cell>
          <cell r="L2332" t="str">
            <v>INDUS LOGISTICS LIMITED</v>
          </cell>
          <cell r="M2332" t="str">
            <v>Pend</v>
          </cell>
          <cell r="N2332" t="str">
            <v>Pend</v>
          </cell>
          <cell r="O2332" t="str">
            <v>MEDICAL EQUIPMENT          FREIGHT PREPAID</v>
          </cell>
          <cell r="P2332" t="str">
            <v>C4</v>
          </cell>
          <cell r="Q2332" t="str">
            <v>KE</v>
          </cell>
          <cell r="R2332" t="str">
            <v>IT</v>
          </cell>
          <cell r="S2332" t="str">
            <v>1. 0 TO 3 DAYS</v>
          </cell>
          <cell r="T2332" t="str">
            <v>PENDING DPC</v>
          </cell>
        </row>
        <row r="2333">
          <cell r="A2333" t="str">
            <v>MEDU2442318</v>
          </cell>
          <cell r="B2333">
            <v>20</v>
          </cell>
          <cell r="C2333">
            <v>44066</v>
          </cell>
          <cell r="D2333">
            <v>3</v>
          </cell>
          <cell r="E2333" t="str">
            <v>MEDUV2170995</v>
          </cell>
          <cell r="F2333" t="str">
            <v>ICDN</v>
          </cell>
          <cell r="G2333" t="str">
            <v>M0A/31/01/1</v>
          </cell>
          <cell r="H2333" t="str">
            <v>2020</v>
          </cell>
          <cell r="I2333" t="str">
            <v>ICD</v>
          </cell>
          <cell r="J2333">
            <v>228574</v>
          </cell>
          <cell r="K2333" t="str">
            <v>LACHLAN KENYA LIMITED</v>
          </cell>
          <cell r="L2333" t="str">
            <v>BOLLORE TRANSPORT AND LOGISTICS KENYA LI</v>
          </cell>
          <cell r="M2333">
            <v>44068.492071759261</v>
          </cell>
          <cell r="N2333" t="str">
            <v>Pend</v>
          </cell>
          <cell r="O2333"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33" t="str">
            <v>C4</v>
          </cell>
          <cell r="Q2333" t="str">
            <v>KE</v>
          </cell>
          <cell r="R2333" t="str">
            <v>ES</v>
          </cell>
          <cell r="S2333" t="str">
            <v>1. 0 TO 3 DAYS</v>
          </cell>
          <cell r="T2333" t="str">
            <v>RELEASE PROCESS</v>
          </cell>
        </row>
        <row r="2334">
          <cell r="A2334" t="str">
            <v>TGCU0132310</v>
          </cell>
          <cell r="B2334">
            <v>20</v>
          </cell>
          <cell r="C2334">
            <v>44066</v>
          </cell>
          <cell r="D2334">
            <v>3</v>
          </cell>
          <cell r="E2334" t="str">
            <v>MEDUV2170995</v>
          </cell>
          <cell r="F2334" t="str">
            <v>ICDN</v>
          </cell>
          <cell r="G2334" t="str">
            <v>M0A/31/01/1</v>
          </cell>
          <cell r="H2334" t="str">
            <v>2020</v>
          </cell>
          <cell r="I2334" t="str">
            <v>ICD</v>
          </cell>
          <cell r="J2334">
            <v>228574</v>
          </cell>
          <cell r="K2334" t="str">
            <v>LACHLAN KENYA LIMITED</v>
          </cell>
          <cell r="L2334" t="str">
            <v>BOLLORE TRANSPORT AND LOGISTICS KENYA LI</v>
          </cell>
          <cell r="M2334">
            <v>44068.492071759261</v>
          </cell>
          <cell r="N2334" t="str">
            <v>Pend</v>
          </cell>
          <cell r="O2334"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34" t="str">
            <v>C4</v>
          </cell>
          <cell r="Q2334" t="str">
            <v>KE</v>
          </cell>
          <cell r="R2334" t="str">
            <v>ES</v>
          </cell>
          <cell r="S2334" t="str">
            <v>1. 0 TO 3 DAYS</v>
          </cell>
          <cell r="T2334" t="str">
            <v>RELEASE PROCESS</v>
          </cell>
        </row>
        <row r="2335">
          <cell r="A2335" t="str">
            <v>PCIU1957337</v>
          </cell>
          <cell r="B2335">
            <v>20</v>
          </cell>
          <cell r="C2335">
            <v>44066</v>
          </cell>
          <cell r="D2335">
            <v>3</v>
          </cell>
          <cell r="E2335" t="str">
            <v>SJW000020600</v>
          </cell>
          <cell r="F2335" t="str">
            <v>ICDN</v>
          </cell>
          <cell r="G2335" t="str">
            <v>TEMP</v>
          </cell>
          <cell r="H2335" t="str">
            <v>2020</v>
          </cell>
          <cell r="I2335" t="str">
            <v>ICD</v>
          </cell>
          <cell r="J2335">
            <v>228674</v>
          </cell>
          <cell r="K2335" t="str">
            <v>RIVER S STATE COMPANY LIMITED</v>
          </cell>
          <cell r="L2335" t="str">
            <v>KALEMU FREIGHTERS LIMITED</v>
          </cell>
          <cell r="M2335">
            <v>44068.637187499997</v>
          </cell>
          <cell r="N2335" t="str">
            <v>Pend</v>
          </cell>
          <cell r="O2335" t="str">
            <v>ONE SET OF 24TPD MAIZE MILLING MACHINE WITH ACCESSORIES    FAX    254 722 878718 EMAIL  MATUWILLY GMAIL COM PIN   P051676817N ONE SET OF 24TPD MAIZE MILLING MACHINE WITH ACCESSORIES    FAX    254 722 878718 EMAIL  MATUWILLY GMAIL COM PIN     P051676817N</v>
          </cell>
          <cell r="P2335" t="str">
            <v>C4</v>
          </cell>
          <cell r="Q2335" t="str">
            <v>KE</v>
          </cell>
          <cell r="R2335" t="str">
            <v>CN</v>
          </cell>
          <cell r="S2335" t="str">
            <v>1. 0 TO 3 DAYS</v>
          </cell>
          <cell r="T2335" t="str">
            <v>RELEASE PROCESS</v>
          </cell>
        </row>
        <row r="2336">
          <cell r="A2336" t="str">
            <v>TCLU7318326</v>
          </cell>
          <cell r="B2336">
            <v>20</v>
          </cell>
          <cell r="C2336">
            <v>44066</v>
          </cell>
          <cell r="D2336">
            <v>3</v>
          </cell>
          <cell r="E2336" t="str">
            <v>CFA0354141</v>
          </cell>
          <cell r="F2336" t="str">
            <v>ICDN</v>
          </cell>
          <cell r="G2336" t="str">
            <v>A1B/45/02/2</v>
          </cell>
          <cell r="H2336" t="str">
            <v>2020</v>
          </cell>
          <cell r="I2336" t="str">
            <v>ICD</v>
          </cell>
          <cell r="J2336">
            <v>228389</v>
          </cell>
          <cell r="K2336" t="str">
            <v>PREMIUM HYGIENE PRODUCTS LIMITED</v>
          </cell>
          <cell r="L2336" t="str">
            <v>CONTINENTAL LOGISTICS NETWORKS LTD</v>
          </cell>
          <cell r="M2336" t="str">
            <v>Pend</v>
          </cell>
          <cell r="N2336" t="str">
            <v>Pend</v>
          </cell>
          <cell r="O2336" t="str">
            <v>HOTMELT ADHESIVE NON HAZ GLUE HS Code   35069900 NET WEIGHT   10582 00 KG GROSS WEIGHT   11470 00 KG FREIGHT PREPAID</v>
          </cell>
          <cell r="P2336" t="str">
            <v>C4</v>
          </cell>
          <cell r="Q2336" t="str">
            <v>KE</v>
          </cell>
          <cell r="R2336" t="str">
            <v>EG</v>
          </cell>
          <cell r="S2336" t="str">
            <v>1. 0 TO 3 DAYS</v>
          </cell>
          <cell r="T2336" t="str">
            <v>PENDING DPC</v>
          </cell>
        </row>
        <row r="2337">
          <cell r="A2337" t="str">
            <v>PCIU1507730</v>
          </cell>
          <cell r="B2337">
            <v>20</v>
          </cell>
          <cell r="C2337">
            <v>44066</v>
          </cell>
          <cell r="D2337">
            <v>3</v>
          </cell>
          <cell r="E2337" t="str">
            <v>SHSP00115300</v>
          </cell>
          <cell r="F2337" t="str">
            <v>ICDN</v>
          </cell>
          <cell r="G2337" t="str">
            <v>SHED1</v>
          </cell>
          <cell r="H2337" t="str">
            <v>2020</v>
          </cell>
          <cell r="I2337" t="str">
            <v>ICD</v>
          </cell>
          <cell r="J2337">
            <v>229369</v>
          </cell>
          <cell r="K2337" t="str">
            <v>JOHN NGANGA KARIE</v>
          </cell>
          <cell r="L2337" t="str">
            <v>WORLD DOMAIN LIMITED</v>
          </cell>
          <cell r="M2337">
            <v>44067.626168981478</v>
          </cell>
          <cell r="N2337" t="str">
            <v>Pend</v>
          </cell>
          <cell r="O2337" t="str">
            <v>600D PVC OXFORD FABRIC  HS59031000</v>
          </cell>
          <cell r="P2337" t="str">
            <v>C4</v>
          </cell>
          <cell r="Q2337" t="str">
            <v>KE</v>
          </cell>
          <cell r="R2337" t="str">
            <v>CN</v>
          </cell>
          <cell r="S2337" t="str">
            <v>1. 0 TO 3 DAYS</v>
          </cell>
          <cell r="T2337" t="str">
            <v>RELEASE PROCESS</v>
          </cell>
        </row>
        <row r="2338">
          <cell r="A2338" t="str">
            <v>CMAU4956956</v>
          </cell>
          <cell r="B2338">
            <v>40</v>
          </cell>
          <cell r="C2338">
            <v>44066</v>
          </cell>
          <cell r="D2338">
            <v>3</v>
          </cell>
          <cell r="E2338" t="str">
            <v>CHP0123645</v>
          </cell>
          <cell r="F2338" t="str">
            <v>ICDN</v>
          </cell>
          <cell r="G2338" t="str">
            <v>A1D/76/03/2</v>
          </cell>
          <cell r="H2338" t="str">
            <v>2020</v>
          </cell>
          <cell r="I2338" t="str">
            <v>ICD</v>
          </cell>
          <cell r="J2338">
            <v>228859</v>
          </cell>
          <cell r="K2338" t="str">
            <v>FRIENDSHIP CONTAINER MANUFACTURERS LTD</v>
          </cell>
          <cell r="L2338" t="str">
            <v>MURANGA FORWARDERS LTD</v>
          </cell>
          <cell r="M2338">
            <v>44064.810624999998</v>
          </cell>
          <cell r="N2338">
            <v>44068.782152777778</v>
          </cell>
          <cell r="O2338" t="str">
            <v>02 X 40HC CONTAINERS CONTAINING BCE222NP PROPYLENE COPOLYMER HS CODE 39023000 TOTAL NET WEIGHT 39 825 MT ORDER NO  5100093911 DELIVERY NO  80475155 SHIPMENT NO  493081   EMAIL ID  INFO-FRIENDSHIP CO KE FREIGHT PREPAID 21 DAYS CONTAINER FREE DETENTION AND DEMURRAGE AT POD</v>
          </cell>
          <cell r="P2338" t="str">
            <v>C4</v>
          </cell>
          <cell r="Q2338" t="str">
            <v>KE</v>
          </cell>
          <cell r="R2338" t="str">
            <v>AE</v>
          </cell>
          <cell r="S2338" t="str">
            <v>1. 0 TO 3 DAYS</v>
          </cell>
          <cell r="T2338" t="str">
            <v>RELEASED BUT IN YARD</v>
          </cell>
        </row>
        <row r="2339">
          <cell r="A2339" t="str">
            <v>TCLU7172925</v>
          </cell>
          <cell r="B2339">
            <v>20</v>
          </cell>
          <cell r="C2339">
            <v>44066</v>
          </cell>
          <cell r="D2339">
            <v>3</v>
          </cell>
          <cell r="E2339" t="str">
            <v>LPL0965683</v>
          </cell>
          <cell r="F2339" t="str">
            <v>ICDN</v>
          </cell>
          <cell r="G2339" t="str">
            <v>A1B/47/01/2</v>
          </cell>
          <cell r="H2339">
            <v>0</v>
          </cell>
          <cell r="I2339">
            <v>0</v>
          </cell>
          <cell r="J2339">
            <v>0</v>
          </cell>
          <cell r="K2339" t="str">
            <v>Pend</v>
          </cell>
          <cell r="L2339" t="str">
            <v>Pend</v>
          </cell>
          <cell r="M2339" t="str">
            <v>Pend</v>
          </cell>
          <cell r="N2339" t="str">
            <v>Pend</v>
          </cell>
          <cell r="O2339" t="str">
            <v>5 X 20ST CONTAINER TOTAL 2700 BAGS ONLY 135 00MT OF WHITE REFINED SUGAR PACKED IN NEW SOUND POLYTHENE LINED POLYPROPYLENE BAGS OF 50 KGS EACH   TOTAL NUMBER OF BAGS   2700 BAGS  TOTAL NET WEIGHT  135 00 MTS  TOTAL GROSS WEIGHT  135 430 MTS  SHIPPING BILL NO  4000131 DT  03 07 2020 GOODS IN TRANSIT TO KAMPALA UGANDA AT RECEIVERS RISKS  CARE AND EXPENSES  CARRIERS LIABLITY CEASES AT MOMBASA  KENYA  WHITE REFINED SUGAR WHITE REFINED SUGAR WHITE REFINED SUGAR WHITE REFINED SUGAR FREIGHT PREPAID</v>
          </cell>
          <cell r="P2339" t="str">
            <v>Pend</v>
          </cell>
          <cell r="Q2339" t="str">
            <v>UG</v>
          </cell>
          <cell r="R2339" t="str">
            <v>IN</v>
          </cell>
          <cell r="S2339" t="str">
            <v>1. 0 TO 3 DAYS</v>
          </cell>
          <cell r="T2339" t="str">
            <v>PENDING DECLARATION</v>
          </cell>
        </row>
        <row r="2340">
          <cell r="A2340" t="str">
            <v>INKU6691811</v>
          </cell>
          <cell r="B2340">
            <v>40</v>
          </cell>
          <cell r="C2340">
            <v>44066</v>
          </cell>
          <cell r="D2340">
            <v>3</v>
          </cell>
          <cell r="E2340" t="str">
            <v>MEDUMV443764</v>
          </cell>
          <cell r="F2340" t="str">
            <v>ICDN</v>
          </cell>
          <cell r="G2340" t="str">
            <v>M2A/14/02/1</v>
          </cell>
          <cell r="H2340" t="str">
            <v>2020</v>
          </cell>
          <cell r="I2340" t="str">
            <v>ICD</v>
          </cell>
          <cell r="J2340">
            <v>228576</v>
          </cell>
          <cell r="K2340" t="str">
            <v>METRO PLASTICS (K) LTD.</v>
          </cell>
          <cell r="L2340" t="str">
            <v>INDUS LOGISTICS LIMITED</v>
          </cell>
          <cell r="M2340">
            <v>44064.648912037039</v>
          </cell>
          <cell r="N2340" t="str">
            <v>Pend</v>
          </cell>
          <cell r="O2340" t="str">
            <v>SHIPPER S LOAD STOW COUNT  144 DRUM White Mineral Oil Technical Grade 15 H S Co  de   27101957 144 Nos of 1 62 Kgs HDPE Drums COUNTRY  OF ORIGIN - INDIA S BILL N O  4073309 DT  25-07-2020  NT WT  23328 KGS GR WT   2 4451 KGS GOODS IN TRANSIT  TO NAIROBI ARE PERFORMED B Y CONSIGNEE ON THEIR OWN R ISKS and ACCOUNTS AND COST   CARRIER S RESPONSIBILITY C EASES AT MOMBASA KENYA CAR GO IN TRANSIT TO NAIROBI O N CONSIGNEE S A C</v>
          </cell>
          <cell r="P2340" t="str">
            <v>C4</v>
          </cell>
          <cell r="Q2340" t="str">
            <v>KE</v>
          </cell>
          <cell r="R2340" t="str">
            <v>IN</v>
          </cell>
          <cell r="S2340" t="str">
            <v>1. 0 TO 3 DAYS</v>
          </cell>
          <cell r="T2340" t="str">
            <v>RELEASE PROCESS</v>
          </cell>
        </row>
        <row r="2341">
          <cell r="A2341" t="str">
            <v>CAIU4879137</v>
          </cell>
          <cell r="B2341">
            <v>40</v>
          </cell>
          <cell r="C2341">
            <v>44066</v>
          </cell>
          <cell r="D2341">
            <v>3</v>
          </cell>
          <cell r="E2341" t="str">
            <v>MEDUI1793179</v>
          </cell>
          <cell r="F2341" t="str">
            <v>ICDN</v>
          </cell>
          <cell r="G2341" t="str">
            <v>TEMP</v>
          </cell>
          <cell r="H2341" t="str">
            <v>2020</v>
          </cell>
          <cell r="I2341" t="str">
            <v>ICD</v>
          </cell>
          <cell r="J2341">
            <v>228569</v>
          </cell>
          <cell r="K2341" t="str">
            <v>BHACHU INDUSTRIES LTD</v>
          </cell>
          <cell r="L2341" t="str">
            <v>MURANGA FORWARDERS LTD</v>
          </cell>
          <cell r="M2341">
            <v>44067.590810185182</v>
          </cell>
          <cell r="N2341" t="str">
            <v>Pend</v>
          </cell>
          <cell r="O2341" t="str">
            <v>ORDER NO  KE-20483 ACTUAL  WEIGHT   27 32 MT NUMBER O F BUNDLES  14 STANDARD CHA NNELS</v>
          </cell>
          <cell r="P2341" t="str">
            <v>C4</v>
          </cell>
          <cell r="Q2341" t="str">
            <v>KE</v>
          </cell>
          <cell r="R2341" t="str">
            <v>TR</v>
          </cell>
          <cell r="S2341" t="str">
            <v>1. 0 TO 3 DAYS</v>
          </cell>
          <cell r="T2341" t="str">
            <v>RELEASE PROCESS</v>
          </cell>
        </row>
        <row r="2342">
          <cell r="A2342" t="str">
            <v>CMAU4907870</v>
          </cell>
          <cell r="B2342">
            <v>40</v>
          </cell>
          <cell r="C2342">
            <v>44066</v>
          </cell>
          <cell r="D2342">
            <v>3</v>
          </cell>
          <cell r="E2342" t="str">
            <v>CUR0179087</v>
          </cell>
          <cell r="F2342" t="str">
            <v>ICDN</v>
          </cell>
          <cell r="G2342" t="str">
            <v>A1D/32/04/3</v>
          </cell>
          <cell r="H2342" t="str">
            <v>2020</v>
          </cell>
          <cell r="I2342" t="str">
            <v>ICD</v>
          </cell>
          <cell r="J2342">
            <v>228171</v>
          </cell>
          <cell r="K2342" t="str">
            <v>PAPER CONVERTERS KENYA LTD</v>
          </cell>
          <cell r="L2342" t="str">
            <v>INDUS LOGISTICS LIMITED</v>
          </cell>
          <cell r="M2342" t="str">
            <v>Pend</v>
          </cell>
          <cell r="N2342" t="str">
            <v>Pend</v>
          </cell>
          <cell r="O2342" t="str">
            <v>FREIGHT PREPAID 01 CONTAINER 40 S T C   46 REELS CONTAINING  WOODFREE UNCOATED PAPER IN REELS HS CODE  4802550000 -DESTINATION TERMINAL HANDLING CHARGES INCLUDED IN THE OCEAN FREIGHT -FSC CERTIFIED PRODUCTS  FSC MIX 70   IMA-COC-001470  EXPORT REFERENCES  E O  5039759 JDA  DUE  20BR000733678-9 N C M   4802 55 92 NALADI SH  4802 55 00 NET WEIGHT   23 671 MT GROSS WEIGHT  23 671 MT MEASUREMENT  27 600 M3 PORT OF LOADING  SANTOS  BRAZIL FINAL DESTINATION  NAIROBI  KENYA WOODEN PACKAGE  TREATED AND CERTIFIED CONTINUATION OF SHIPPER ON BEHALF OF CYPAP PAPIER HANDELS GMBH VIKTORGASSE 5   TOP 2+3 A-1040 VIENNA   AUSTRIA RUC 0BR16404287200000000000000000482155 DUE 20BR000733678-9 FREE TIME AT DESTINATION AS PER SQ QSSZ018525</v>
          </cell>
          <cell r="P2342" t="str">
            <v>C4</v>
          </cell>
          <cell r="Q2342" t="str">
            <v>KE</v>
          </cell>
          <cell r="R2342" t="str">
            <v>BR</v>
          </cell>
          <cell r="S2342" t="str">
            <v>1. 0 TO 3 DAYS</v>
          </cell>
          <cell r="T2342" t="str">
            <v>PENDING DPC</v>
          </cell>
        </row>
        <row r="2343">
          <cell r="A2343" t="str">
            <v>TEMU7579100</v>
          </cell>
          <cell r="B2343">
            <v>40</v>
          </cell>
          <cell r="C2343">
            <v>44066</v>
          </cell>
          <cell r="D2343">
            <v>3</v>
          </cell>
          <cell r="E2343" t="str">
            <v>MEDUUB549043</v>
          </cell>
          <cell r="F2343" t="str">
            <v>ICDN</v>
          </cell>
          <cell r="G2343" t="str">
            <v>M1A/26/03/2</v>
          </cell>
          <cell r="H2343" t="str">
            <v>2020</v>
          </cell>
          <cell r="I2343" t="str">
            <v>ICD</v>
          </cell>
          <cell r="J2343">
            <v>228581</v>
          </cell>
          <cell r="K2343" t="str">
            <v>GENERAL PLASTICS LTD</v>
          </cell>
          <cell r="L2343" t="str">
            <v>RISING FREIGHT LTD</v>
          </cell>
          <cell r="M2343" t="str">
            <v>Pend</v>
          </cell>
          <cell r="N2343" t="str">
            <v>Pend</v>
          </cell>
          <cell r="O2343" t="str">
            <v>HIGH DENSITY POLYETHYLENE  GRADE  CYNPOL HD5502H      74 25 MT HIGH DENSITY      POLYETHYLENE  GRADE        CYNPOL HD5502H             H S  CODE 3901 20 0000     LADEN ON BOARD             IDF NO E2006342590 AND L C NO IMPLC12 0927 20         14 DAYS FREE TIME AT       DESTINATION                SHIPPING AGENT AT          DESTINATION                OCEANFREIGHT  EA  LTD      MSC PLAZA - 3RD+4TH        FLOOR                      MOI AVENUE                 80637                      KE - MOMBASA               KENYA                      PHONE+254 41 2159 000      ADDITIONAL PHONE+254 70    9064 000                   EMAIL KE074-INFO MSC COM   FREIGHT PREPAID HIGH DENSITY POLYETHYLENE  GRADE  CYNPOL HD5502H HIGH DENSITY POLYETHYLENE  GRADE  CYNPOL HD5502H</v>
          </cell>
          <cell r="P2343" t="str">
            <v>C4</v>
          </cell>
          <cell r="Q2343" t="str">
            <v>KE</v>
          </cell>
          <cell r="R2343" t="str">
            <v>US</v>
          </cell>
          <cell r="S2343" t="str">
            <v>1. 0 TO 3 DAYS</v>
          </cell>
          <cell r="T2343" t="str">
            <v>PENDING DPC</v>
          </cell>
        </row>
        <row r="2344">
          <cell r="A2344" t="str">
            <v>DRYU9002650</v>
          </cell>
          <cell r="B2344">
            <v>40</v>
          </cell>
          <cell r="C2344">
            <v>44066</v>
          </cell>
          <cell r="D2344">
            <v>3</v>
          </cell>
          <cell r="E2344" t="str">
            <v>HLCUGOT200619402</v>
          </cell>
          <cell r="F2344" t="str">
            <v>ICDN</v>
          </cell>
          <cell r="G2344" t="str">
            <v>M1A/30/02/4</v>
          </cell>
          <cell r="H2344" t="str">
            <v>2020</v>
          </cell>
          <cell r="I2344" t="str">
            <v>ICD</v>
          </cell>
          <cell r="J2344">
            <v>227422</v>
          </cell>
          <cell r="K2344" t="str">
            <v>ODEX CHEMICALS LTD</v>
          </cell>
          <cell r="L2344" t="str">
            <v>HAMBU FREIGHT SERVICES LTD</v>
          </cell>
          <cell r="M2344">
            <v>44061.405104166668</v>
          </cell>
          <cell r="N2344">
            <v>44068.766192129631</v>
          </cell>
          <cell r="O2344" t="str">
            <v>HYGIENE PRODUCTS HS CODES  48182099  48182091</v>
          </cell>
          <cell r="P2344" t="str">
            <v>C4</v>
          </cell>
          <cell r="Q2344" t="str">
            <v>KE</v>
          </cell>
          <cell r="R2344" t="str">
            <v>NL</v>
          </cell>
          <cell r="S2344" t="str">
            <v>1. 0 TO 3 DAYS</v>
          </cell>
          <cell r="T2344" t="str">
            <v>RELEASED BUT IN YARD</v>
          </cell>
        </row>
        <row r="2345">
          <cell r="A2345" t="str">
            <v>TCKU9124678</v>
          </cell>
          <cell r="B2345">
            <v>40</v>
          </cell>
          <cell r="C2345">
            <v>44066</v>
          </cell>
          <cell r="D2345">
            <v>3</v>
          </cell>
          <cell r="E2345" t="str">
            <v>CUR0179086</v>
          </cell>
          <cell r="F2345" t="str">
            <v>ICDN</v>
          </cell>
          <cell r="G2345" t="str">
            <v>A1D/44/04/3</v>
          </cell>
          <cell r="H2345" t="str">
            <v>2020</v>
          </cell>
          <cell r="I2345" t="str">
            <v>ICD</v>
          </cell>
          <cell r="J2345">
            <v>228209</v>
          </cell>
          <cell r="K2345" t="str">
            <v>PAPER CONVERTERS KENYA LTD</v>
          </cell>
          <cell r="L2345" t="str">
            <v>INDUS LOGISTICS LIMITED</v>
          </cell>
          <cell r="M2345" t="str">
            <v>Pend</v>
          </cell>
          <cell r="N2345" t="str">
            <v>Pend</v>
          </cell>
          <cell r="O2345" t="str">
            <v>FREIGHT PREPAID ABROAD 01 CONTAINER 40 S T C   41 REELS CONTAINING  WOODFREE UNCOATED PAPER IN REELS - GOODS ORIGIN  BRAZIL -DESTINATION TERMINAL HANDLING CHARGES INCLUDED IN THE OCEAN FREIGHT -FSC CERTIFIED PRODUCTS  FSC MIX 70   IMA-COC-001470  EXPORT REFERENCES  E O  5040277 JDA  DUE  20BR0007439863 N C M   4802 55 92 HS CODE 4802550000 NALADI SH  4802 55 00 NET WEIGHT   23 741 MT GROSS WEIGHT  23 741 MT MEASUREMENT  27 675 M3 PORT OF LOADING  SANTOS  BRAZIL FINAL DESTINATION  NAIROBI  KENYA WOODEN PACKAGE  TREATED AND CERTIFIED CONTINUATION OF SHIPPER ON BEHALF OF CYPAP PAPIER HANDELS GMBH VIKTORGASSE 5   TOP 2+3 A-1040 VIENNA   AUSTRIA RUC 0BR16404287200000000000000000489134 DUE 20BR000743986-3 FREE TIME AT DESTINATION AS PER SQ QSSZ018525</v>
          </cell>
          <cell r="P2345" t="str">
            <v>C4</v>
          </cell>
          <cell r="Q2345" t="str">
            <v>KE</v>
          </cell>
          <cell r="R2345" t="str">
            <v>BR</v>
          </cell>
          <cell r="S2345" t="str">
            <v>1. 0 TO 3 DAYS</v>
          </cell>
          <cell r="T2345" t="str">
            <v>PENDING DPC</v>
          </cell>
        </row>
        <row r="2346">
          <cell r="A2346" t="str">
            <v>APHU6816615</v>
          </cell>
          <cell r="B2346">
            <v>40</v>
          </cell>
          <cell r="C2346">
            <v>44066</v>
          </cell>
          <cell r="D2346">
            <v>3</v>
          </cell>
          <cell r="E2346" t="str">
            <v>CHP0123487</v>
          </cell>
          <cell r="F2346" t="str">
            <v>ICDN</v>
          </cell>
          <cell r="G2346" t="str">
            <v>A1C/44/03/2</v>
          </cell>
          <cell r="H2346" t="str">
            <v>2020</v>
          </cell>
          <cell r="I2346" t="str">
            <v>ICD</v>
          </cell>
          <cell r="J2346">
            <v>228794</v>
          </cell>
          <cell r="K2346" t="str">
            <v>APEX PIPING SYSTEMS LIMITED</v>
          </cell>
          <cell r="L2346" t="str">
            <v>MURANGA FORWARDERS LTD</v>
          </cell>
          <cell r="M2346">
            <v>44064.748171296298</v>
          </cell>
          <cell r="N2346" t="str">
            <v>Pend</v>
          </cell>
          <cell r="O2346" t="str">
            <v>08 X 40HC CONTAINERS CONTAINING BORSAFE HE3490LS HD POLYETHYLENE HS CODE  39012000 TOTAL NET WEIGHT  198 MT ORDER NO  5100532901 DELIVERY NO  80474452 SHIPMENT NO  492280 IDF NO  E2007365110 L C NO  IMPLC07 1189 20 FREIGHT PREPAID 21 DAYS CONTAINER FREE DETENTION AT POD</v>
          </cell>
          <cell r="P2346" t="str">
            <v>C4</v>
          </cell>
          <cell r="Q2346" t="str">
            <v>KE</v>
          </cell>
          <cell r="R2346" t="str">
            <v>AE</v>
          </cell>
          <cell r="S2346" t="str">
            <v>1. 0 TO 3 DAYS</v>
          </cell>
          <cell r="T2346" t="str">
            <v>RELEASE PROCESS</v>
          </cell>
        </row>
        <row r="2347">
          <cell r="A2347" t="str">
            <v>TGBU7749207</v>
          </cell>
          <cell r="B2347">
            <v>40</v>
          </cell>
          <cell r="C2347">
            <v>44066</v>
          </cell>
          <cell r="D2347">
            <v>3</v>
          </cell>
          <cell r="E2347" t="str">
            <v>570000040234</v>
          </cell>
          <cell r="F2347" t="str">
            <v>ICDN</v>
          </cell>
          <cell r="G2347" t="str">
            <v>M1A/50/03/1</v>
          </cell>
          <cell r="H2347" t="str">
            <v>2020</v>
          </cell>
          <cell r="I2347" t="str">
            <v>ICD</v>
          </cell>
          <cell r="J2347">
            <v>227134</v>
          </cell>
          <cell r="K2347" t="str">
            <v>BLOOMING AFRICA LIMITED</v>
          </cell>
          <cell r="L2347" t="str">
            <v>ALEXANDRIA FREIGHT FORWARDERS LIMITED</v>
          </cell>
          <cell r="M2347">
            <v>44060.700486111113</v>
          </cell>
          <cell r="N2347" t="str">
            <v>Pend</v>
          </cell>
          <cell r="O2347" t="str">
            <v>39 BUNDLES 20460KG GREENHOUSE PV1280HS CODE 9406903137 BUNDLES 22419KG GREENHOUSE PV1280HS CODE 9406903138 BUNDLES 20111KG GREENHOUSE PV1280 HS CODE 9406903131 BUNDLES 15571KG GREENHOUSE PV1280HS CODE 94069031   BERT  BLOOMING-INNOVATIONS COMNO MARKS 39 BUNDLES 20460KG GREENHOUSE PV1280 HS CODE 94069031 37 BUNDLES 22419KG GREENHOUSE PV1280 HS CODE 94069031 38 BUNDLES 20111KG GREENHOUSE PV1280 HS CODE 94069031 31 BUNDLES 15571KG GREENHOUSE PV1280 HS CODE 94069031    BERT  BLOOMING-INNOVATIONS COM</v>
          </cell>
          <cell r="P2347" t="str">
            <v>C4</v>
          </cell>
          <cell r="Q2347" t="str">
            <v>KE</v>
          </cell>
          <cell r="R2347" t="str">
            <v>ES</v>
          </cell>
          <cell r="S2347" t="str">
            <v>1. 0 TO 3 DAYS</v>
          </cell>
          <cell r="T2347" t="str">
            <v>RELEASE PROCESS</v>
          </cell>
        </row>
        <row r="2348">
          <cell r="A2348" t="str">
            <v>CAIU2293424</v>
          </cell>
          <cell r="B2348">
            <v>20</v>
          </cell>
          <cell r="C2348">
            <v>44066</v>
          </cell>
          <cell r="D2348">
            <v>3</v>
          </cell>
          <cell r="E2348" t="str">
            <v>HLCUBSC200703416</v>
          </cell>
          <cell r="F2348" t="str">
            <v>ICDN</v>
          </cell>
          <cell r="G2348" t="str">
            <v>M1A/59/03/1</v>
          </cell>
          <cell r="H2348" t="str">
            <v>2020</v>
          </cell>
          <cell r="I2348" t="str">
            <v>ICD</v>
          </cell>
          <cell r="J2348">
            <v>229204</v>
          </cell>
          <cell r="K2348" t="str">
            <v>DAISY LEE KONE C/O AMERICAN EMBASSY</v>
          </cell>
          <cell r="L2348" t="str">
            <v>PRIORITY LOGISTICS LIMITED</v>
          </cell>
          <cell r="M2348">
            <v>44067.681192129632</v>
          </cell>
          <cell r="N2348" t="str">
            <v>Pend</v>
          </cell>
          <cell r="O2348" t="str">
            <v>CONTAINING 3 LIFTVANS USED HOUSEHOLD GOODS AND PERSONAL EFFECTS PROPERTY OF DAISY LEE KARIDIA KONE  NOT FOR RESALE DIPLOMATIC CARGO HS CODE  94 03 00</v>
          </cell>
          <cell r="P2348" t="str">
            <v>C4</v>
          </cell>
          <cell r="Q2348" t="str">
            <v>KE</v>
          </cell>
          <cell r="R2348" t="str">
            <v>US</v>
          </cell>
          <cell r="S2348" t="str">
            <v>1. 0 TO 3 DAYS</v>
          </cell>
          <cell r="T2348" t="str">
            <v>RELEASE PROCESS</v>
          </cell>
        </row>
        <row r="2349">
          <cell r="A2349" t="str">
            <v>PCIU0125306</v>
          </cell>
          <cell r="B2349">
            <v>20</v>
          </cell>
          <cell r="C2349">
            <v>44066</v>
          </cell>
          <cell r="D2349">
            <v>3</v>
          </cell>
          <cell r="E2349" t="str">
            <v>HUA000261600</v>
          </cell>
          <cell r="F2349" t="str">
            <v>ICDN</v>
          </cell>
          <cell r="G2349" t="str">
            <v>M1A/59/03/3</v>
          </cell>
          <cell r="H2349" t="str">
            <v>2020</v>
          </cell>
          <cell r="I2349" t="str">
            <v>ICD</v>
          </cell>
          <cell r="J2349">
            <v>228080</v>
          </cell>
          <cell r="K2349" t="str">
            <v>ECSTACY LIMITED</v>
          </cell>
          <cell r="L2349" t="str">
            <v>UNITED CLEARING COMPANY LIMITED</v>
          </cell>
          <cell r="M2349">
            <v>44062.762083333335</v>
          </cell>
          <cell r="N2349" t="str">
            <v>Pend</v>
          </cell>
          <cell r="O2349" t="str">
            <v>BAKING CUP  CAKE CARD  PLASTIC CONTAINER  PAPER CUPS  PAPER BAKING MOULD FREIGHT COLLECT</v>
          </cell>
          <cell r="P2349" t="str">
            <v>C4</v>
          </cell>
          <cell r="Q2349" t="str">
            <v>KE</v>
          </cell>
          <cell r="R2349" t="str">
            <v>CN</v>
          </cell>
          <cell r="S2349" t="str">
            <v>1. 0 TO 3 DAYS</v>
          </cell>
          <cell r="T2349" t="str">
            <v>RELEASE PROCESS</v>
          </cell>
        </row>
        <row r="2350">
          <cell r="A2350" t="str">
            <v>TGHU9757923</v>
          </cell>
          <cell r="B2350">
            <v>40</v>
          </cell>
          <cell r="C2350">
            <v>44066</v>
          </cell>
          <cell r="D2350">
            <v>3</v>
          </cell>
          <cell r="E2350" t="str">
            <v>MEDUDM181910</v>
          </cell>
          <cell r="F2350" t="str">
            <v>ICDN</v>
          </cell>
          <cell r="G2350" t="str">
            <v>A1A/58/03/2</v>
          </cell>
          <cell r="H2350">
            <v>0</v>
          </cell>
          <cell r="I2350">
            <v>0</v>
          </cell>
          <cell r="J2350">
            <v>0</v>
          </cell>
          <cell r="K2350" t="str">
            <v>Pend</v>
          </cell>
          <cell r="L2350" t="str">
            <v>Pend</v>
          </cell>
          <cell r="M2350" t="str">
            <v>Pend</v>
          </cell>
          <cell r="N2350" t="str">
            <v>Pend</v>
          </cell>
          <cell r="O2350" t="str">
            <v>POLYPROPYLENE HOMOPOLYMER  506P POLYPROPYLENE HOMOPOLYMER  506P                       99 000 MT POLYPROPYLENE    HOMOPOLYMER 506P           148   PALLETIZED 55 BAGS    OF 25 KG                  TOTAL NO OF PACKAGES  3960 BAGS                       CARGO NET WEIGHT  99 000   MT                         CARGO GROSS WEIGHT         101 160 MT                 CONT R TARE WEIGHT         15 12 0 MT                 CONT R GROSS WEIGHT        116 280 MT                 SALES ORDER NO  3318495    SABIC DELIVERY NO          802565481                  HS CODE 3902 10 00 00 00   FREIGHT PREPAID UP TO      MOMBASA                    GOODS INTRANSIT TO JINJA   VIA MOMBASA                INTERNAL TRANSPORT COSTS   ARRANGEMENTS               BETWEEN MOMBASA AND JINJA  ON IMPORTERS ACCOUNT</v>
          </cell>
          <cell r="P2350" t="str">
            <v>Pend</v>
          </cell>
          <cell r="Q2350" t="str">
            <v>UG</v>
          </cell>
          <cell r="R2350" t="str">
            <v>SA</v>
          </cell>
          <cell r="S2350" t="str">
            <v>1. 0 TO 3 DAYS</v>
          </cell>
          <cell r="T2350" t="str">
            <v>PENDING DECLARATION</v>
          </cell>
        </row>
        <row r="2351">
          <cell r="A2351" t="str">
            <v>BSIU8023740</v>
          </cell>
          <cell r="B2351">
            <v>40</v>
          </cell>
          <cell r="C2351">
            <v>44066</v>
          </cell>
          <cell r="D2351">
            <v>3</v>
          </cell>
          <cell r="E2351" t="str">
            <v>HUHG00606500</v>
          </cell>
          <cell r="F2351" t="str">
            <v>ICDN</v>
          </cell>
          <cell r="G2351" t="str">
            <v>M1A/70/02/2</v>
          </cell>
          <cell r="H2351" t="str">
            <v>2020</v>
          </cell>
          <cell r="I2351" t="str">
            <v>ICD</v>
          </cell>
          <cell r="J2351">
            <v>229426</v>
          </cell>
          <cell r="K2351" t="str">
            <v>HIMIDI GATU LIMITED</v>
          </cell>
          <cell r="L2351" t="str">
            <v>PETRUT FREIGHT FORWARDERS LIMITED</v>
          </cell>
          <cell r="M2351" t="str">
            <v>Pend</v>
          </cell>
          <cell r="N2351" t="str">
            <v>Pend</v>
          </cell>
          <cell r="O2351" t="str">
            <v>25SETS WC SET 35PKGS 11SETS SHOWER ROOM 36PKGS 30PCS TOWEL RACK 6PKGS 30PCS BATHROOM DOUBLE POLE 5PK 30PCS TISSUE HOLDER BOX 6PKGS 30PCS BATHROOM CUP HOLDERS 5PK 30PCS BATHROOM HOOKS 6PKGS 8PCS BATHROOM RACKS 1PKG 10PCS SHOWER BASKETS 1PKG   57PCS ANGLE VALVES 3PKGS 36PCS FLOOR DRAINS 2PKGS 2PCS MIRROR 2PKGS 6PCS SHOWER HEADS 1PKG 4SETS BATHROOM CABINET 12PKGS 1SET BATHTUB 1PKG 2SETS KITCHEN CABINET 60PKGS 1PCS REFRIGERATOR 1PKG 1PCS OVEN 1PKG 1PCS MICROWAVE 1PKG 1SET SOFA 4PKGS 2PCS WASHING MACHINE 2PKGS 5SETS WARDROBE 85PKGS 28SETS CURTAIN ROD 8PKGS 4SETS IRON DOORS 8PKG   S 98PCS WOODEN DOORS 129PKGS 15PCS ALUMINIUM ALLOY DOORS 10PKGS 36PCS TAPS 2PKGS 8SETS LOCKS 8PKGS 1PCS GENERATOR 6 8 KVA 1PKG 32SETS TABLEWARE 4PKGS 16SETS CUTLERY 4PKGS 1SET KITCHEN VENTILATOR 1PKG 1PC LAWN MOWER 1PKG 116PCS IN-DOOR LIGHTING 104PKGS 2PCS BICYCLE 2PKGS 240PCS SWITCH 6PKGS 2PCS HANGING CHAIR 4PKGS FREIGHT PREPAID FUEL SU   RCHARGE WILL BE COLLECTED FROM THE CONSIGNEE IN ADDITION TO HAULAGE CHARGES</v>
          </cell>
          <cell r="P2351" t="str">
            <v>C4</v>
          </cell>
          <cell r="Q2351" t="str">
            <v>KE</v>
          </cell>
          <cell r="R2351" t="str">
            <v>CN</v>
          </cell>
          <cell r="S2351" t="str">
            <v>1. 0 TO 3 DAYS</v>
          </cell>
          <cell r="T2351" t="str">
            <v>PENDING DPC</v>
          </cell>
        </row>
        <row r="2352">
          <cell r="A2352" t="str">
            <v>TTNU2642501</v>
          </cell>
          <cell r="B2352">
            <v>20</v>
          </cell>
          <cell r="C2352">
            <v>44066</v>
          </cell>
          <cell r="D2352">
            <v>3</v>
          </cell>
          <cell r="E2352" t="str">
            <v>MEDUMV516395</v>
          </cell>
          <cell r="F2352" t="str">
            <v>ICDN</v>
          </cell>
          <cell r="G2352" t="str">
            <v>A1B/05/03/1</v>
          </cell>
          <cell r="H2352">
            <v>0</v>
          </cell>
          <cell r="I2352">
            <v>0</v>
          </cell>
          <cell r="J2352">
            <v>0</v>
          </cell>
          <cell r="K2352" t="str">
            <v>Pend</v>
          </cell>
          <cell r="L2352" t="str">
            <v>Pend</v>
          </cell>
          <cell r="M2352" t="str">
            <v>Pend</v>
          </cell>
          <cell r="N2352" t="str">
            <v>Pend</v>
          </cell>
          <cell r="O2352" t="str">
            <v>1X20 GP CONTAINER STC 355   THREE HUNDRED FIFTY FIVE  CARTONS ONLY TETMOSOL SOA  P  75 GM  BATCH NO  TTFA01 4E MFG   06 2020  EXP   05  2022 NATUROLAX-A  100G  B ATCH NO  NYTA146E MFG   05  2020  EXP   04 2020 INVOI CE NO  3505010078 DT  17 0 7 2020 SB NO  4069705 DT   25 07 2020 14 DAYS FREE TI ME ON LINE DEMURRAGE  DETE NTION ALLOTTED FROM THE DI SCHARGE AT PORT OF DISCHAR GE  FREIGHT PREPAID  MOBIL E   + 254 735 587 799 LAND LINE    + 254 780 525 151   + 254 790 621 896</v>
          </cell>
          <cell r="P2352" t="str">
            <v>Pend</v>
          </cell>
          <cell r="Q2352" t="str">
            <v>KE</v>
          </cell>
          <cell r="R2352" t="str">
            <v>IN</v>
          </cell>
          <cell r="S2352" t="str">
            <v>1. 0 TO 3 DAYS</v>
          </cell>
          <cell r="T2352" t="str">
            <v>PENDING DECLARATION</v>
          </cell>
        </row>
        <row r="2353">
          <cell r="A2353" t="str">
            <v>WECU2131061</v>
          </cell>
          <cell r="B2353">
            <v>20</v>
          </cell>
          <cell r="C2353">
            <v>44066</v>
          </cell>
          <cell r="D2353">
            <v>3</v>
          </cell>
          <cell r="E2353" t="str">
            <v>WECC2012MBA1058</v>
          </cell>
          <cell r="F2353" t="str">
            <v>ICDN</v>
          </cell>
          <cell r="G2353" t="str">
            <v>A1B/03/05/2</v>
          </cell>
          <cell r="H2353" t="str">
            <v>2020</v>
          </cell>
          <cell r="I2353" t="str">
            <v>ICD</v>
          </cell>
          <cell r="J2353">
            <v>228920</v>
          </cell>
          <cell r="K2353" t="str">
            <v>DEBENHAM AND FEAR LTD</v>
          </cell>
          <cell r="L2353" t="str">
            <v>WESTON LOGISTICS LIMITED</v>
          </cell>
          <cell r="M2353">
            <v>44067.642858796295</v>
          </cell>
          <cell r="N2353" t="str">
            <v>Pend</v>
          </cell>
          <cell r="O2353" t="str">
            <v>2078 CTNS EXTRA VIRGIN OLIVE OIL 300 CTNS PACKS EXTRA VIRGIN OLIVE OIL + VINEGAR   PROMOTION MATERIAL   25 CTNS  ECONAT EXPOSITORS   CONSIGNEE WILL PAY RAIL CHARGES FROM PORT TO ICD EMBAKASI ONCARRIAGE FROM MOMBASA TO ICD EMBAKASI ON ACCOUNT  RISK AND RESPONSIBILITY OF THE RECEIVERS 21 DAYS FREE DEMURRAGE AT DESTINATION</v>
          </cell>
          <cell r="P2353" t="str">
            <v>C4</v>
          </cell>
          <cell r="Q2353" t="str">
            <v>KE</v>
          </cell>
          <cell r="R2353" t="str">
            <v>ES</v>
          </cell>
          <cell r="S2353" t="str">
            <v>1. 0 TO 3 DAYS</v>
          </cell>
          <cell r="T2353" t="str">
            <v>RELEASE PROCESS</v>
          </cell>
        </row>
        <row r="2354">
          <cell r="A2354" t="str">
            <v>MEDU3491750</v>
          </cell>
          <cell r="B2354">
            <v>20</v>
          </cell>
          <cell r="C2354">
            <v>44066</v>
          </cell>
          <cell r="D2354">
            <v>3</v>
          </cell>
          <cell r="E2354" t="str">
            <v>MEDUV2170995</v>
          </cell>
          <cell r="F2354" t="str">
            <v>ICDN</v>
          </cell>
          <cell r="G2354" t="str">
            <v>M1A/75/02/2</v>
          </cell>
          <cell r="H2354" t="str">
            <v>2020</v>
          </cell>
          <cell r="I2354" t="str">
            <v>ICD</v>
          </cell>
          <cell r="J2354">
            <v>228574</v>
          </cell>
          <cell r="K2354" t="str">
            <v>LACHLAN KENYA LIMITED</v>
          </cell>
          <cell r="L2354" t="str">
            <v>BOLLORE TRANSPORT AND LOGISTICS KENYA LI</v>
          </cell>
          <cell r="M2354">
            <v>44068.492071759261</v>
          </cell>
          <cell r="N2354" t="str">
            <v>Pend</v>
          </cell>
          <cell r="O2354"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54" t="str">
            <v>C4</v>
          </cell>
          <cell r="Q2354" t="str">
            <v>KE</v>
          </cell>
          <cell r="R2354" t="str">
            <v>ES</v>
          </cell>
          <cell r="S2354" t="str">
            <v>1. 0 TO 3 DAYS</v>
          </cell>
          <cell r="T2354" t="str">
            <v>RELEASE PROCESS</v>
          </cell>
        </row>
        <row r="2355">
          <cell r="A2355" t="str">
            <v>MEDU6356882</v>
          </cell>
          <cell r="B2355">
            <v>20</v>
          </cell>
          <cell r="C2355">
            <v>44066</v>
          </cell>
          <cell r="D2355">
            <v>3</v>
          </cell>
          <cell r="E2355" t="str">
            <v>MEDUV2170995</v>
          </cell>
          <cell r="F2355" t="str">
            <v>ICDN</v>
          </cell>
          <cell r="G2355" t="str">
            <v>M1A/75/02/2</v>
          </cell>
          <cell r="H2355" t="str">
            <v>2020</v>
          </cell>
          <cell r="I2355" t="str">
            <v>ICD</v>
          </cell>
          <cell r="J2355">
            <v>228574</v>
          </cell>
          <cell r="K2355" t="str">
            <v>LACHLAN KENYA LIMITED</v>
          </cell>
          <cell r="L2355" t="str">
            <v>BOLLORE TRANSPORT AND LOGISTICS KENYA LI</v>
          </cell>
          <cell r="M2355">
            <v>44068.492071759261</v>
          </cell>
          <cell r="N2355" t="str">
            <v>Pend</v>
          </cell>
          <cell r="O2355"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55" t="str">
            <v>C4</v>
          </cell>
          <cell r="Q2355" t="str">
            <v>KE</v>
          </cell>
          <cell r="R2355" t="str">
            <v>ES</v>
          </cell>
          <cell r="S2355" t="str">
            <v>1. 0 TO 3 DAYS</v>
          </cell>
          <cell r="T2355" t="str">
            <v>RELEASE PROCESS</v>
          </cell>
        </row>
        <row r="2356">
          <cell r="A2356" t="str">
            <v>MEDU6277572</v>
          </cell>
          <cell r="B2356">
            <v>20</v>
          </cell>
          <cell r="C2356">
            <v>44066</v>
          </cell>
          <cell r="D2356">
            <v>3</v>
          </cell>
          <cell r="E2356" t="str">
            <v>MEDUDN261687</v>
          </cell>
          <cell r="F2356" t="str">
            <v>ICDN</v>
          </cell>
          <cell r="G2356" t="str">
            <v>A1B/05/06/1</v>
          </cell>
          <cell r="H2356" t="str">
            <v>2020</v>
          </cell>
          <cell r="I2356" t="str">
            <v>ICD</v>
          </cell>
          <cell r="J2356">
            <v>226687</v>
          </cell>
          <cell r="K2356" t="str">
            <v>HTI INTERNATIONAL LIMITED</v>
          </cell>
          <cell r="L2356" t="str">
            <v>GENERAL CARGO SERVICES LTD</v>
          </cell>
          <cell r="M2356">
            <v>44056.614837962959</v>
          </cell>
          <cell r="N2356" t="str">
            <v>Pend</v>
          </cell>
          <cell r="O2356" t="str">
            <v>C P COLOURING PIGMENT PREP ARATIONS  HS CODE  320649</v>
          </cell>
          <cell r="P2356" t="str">
            <v>C4</v>
          </cell>
          <cell r="Q2356" t="str">
            <v>KE</v>
          </cell>
          <cell r="R2356" t="str">
            <v>ZA</v>
          </cell>
          <cell r="S2356" t="str">
            <v>1. 0 TO 3 DAYS</v>
          </cell>
          <cell r="T2356" t="str">
            <v>RELEASE PROCESS</v>
          </cell>
        </row>
        <row r="2357">
          <cell r="A2357" t="str">
            <v>ESPU8041978</v>
          </cell>
          <cell r="B2357">
            <v>40</v>
          </cell>
          <cell r="C2357">
            <v>44066</v>
          </cell>
          <cell r="D2357">
            <v>3</v>
          </cell>
          <cell r="E2357" t="str">
            <v>EPIRINDAHD204861</v>
          </cell>
          <cell r="F2357" t="str">
            <v>ICDN</v>
          </cell>
          <cell r="G2357" t="str">
            <v>M1A/80/02/2</v>
          </cell>
          <cell r="H2357" t="str">
            <v>2020</v>
          </cell>
          <cell r="I2357" t="str">
            <v>ICD</v>
          </cell>
          <cell r="J2357">
            <v>229200</v>
          </cell>
          <cell r="K2357" t="str">
            <v>KOKO NETWORKS LIMITED</v>
          </cell>
          <cell r="L2357" t="str">
            <v>BOON TRADE AGENCIES LIMITED</v>
          </cell>
          <cell r="M2357" t="str">
            <v>Pend</v>
          </cell>
          <cell r="N2357" t="str">
            <v>Pend</v>
          </cell>
          <cell r="O2357" t="str">
            <v>2 X HIGH CUBE 40  CONTAINER SAID TO CONTAIN TOTAL 2400 CORRUGATED BOXES ONLY  TOTAL TWO THOUSAND AND FOUR HUNDRED CORRUGATED BOXES ONLY  2-BURNER -BIO- ETHANOL VAPOR STOVE   FUEL -CANISTER HS CODE  7321 IDF NO  E2007357245-001 INVOICE NO    SV6-20JUL-004 DATE  26 07 2020 TOTAL GROSS WEIGHT  19200 00 KGS TOTAL NET WEIGHT  15360 00 KGS SB NO  4081320 DATE  27 07 2020 CARGO INTRANSIT TO ICD EMBAKASI BY SGR TBL CONTAINER SUMMARY   2 X HIGH CUBE 40 CONTAINER CARRIAGE TERM   LINER</v>
          </cell>
          <cell r="P2357" t="str">
            <v>C4</v>
          </cell>
          <cell r="Q2357" t="str">
            <v>KE</v>
          </cell>
          <cell r="R2357" t="str">
            <v>IN</v>
          </cell>
          <cell r="S2357" t="str">
            <v>1. 0 TO 3 DAYS</v>
          </cell>
          <cell r="T2357" t="str">
            <v>PENDING DPC</v>
          </cell>
        </row>
        <row r="2358">
          <cell r="A2358" t="str">
            <v>BEAU2762770</v>
          </cell>
          <cell r="B2358">
            <v>20</v>
          </cell>
          <cell r="C2358">
            <v>44066</v>
          </cell>
          <cell r="D2358">
            <v>3</v>
          </cell>
          <cell r="E2358" t="str">
            <v>MEDUV2170995</v>
          </cell>
          <cell r="F2358" t="str">
            <v>ICDN</v>
          </cell>
          <cell r="G2358" t="str">
            <v>M2A/01/01/1</v>
          </cell>
          <cell r="H2358" t="str">
            <v>2020</v>
          </cell>
          <cell r="I2358" t="str">
            <v>ICD</v>
          </cell>
          <cell r="J2358">
            <v>228574</v>
          </cell>
          <cell r="K2358" t="str">
            <v>LACHLAN KENYA LIMITED</v>
          </cell>
          <cell r="L2358" t="str">
            <v>BOLLORE TRANSPORT AND LOGISTICS KENYA LI</v>
          </cell>
          <cell r="M2358">
            <v>44068.492071759261</v>
          </cell>
          <cell r="N2358" t="str">
            <v>Pend</v>
          </cell>
          <cell r="O2358"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58" t="str">
            <v>C4</v>
          </cell>
          <cell r="Q2358" t="str">
            <v>KE</v>
          </cell>
          <cell r="R2358" t="str">
            <v>ES</v>
          </cell>
          <cell r="S2358" t="str">
            <v>1. 0 TO 3 DAYS</v>
          </cell>
          <cell r="T2358" t="str">
            <v>RELEASE PROCESS</v>
          </cell>
        </row>
        <row r="2359">
          <cell r="A2359" t="str">
            <v>TGHU0449344</v>
          </cell>
          <cell r="B2359">
            <v>20</v>
          </cell>
          <cell r="C2359">
            <v>44066</v>
          </cell>
          <cell r="D2359">
            <v>3</v>
          </cell>
          <cell r="E2359" t="str">
            <v>MEDUV2170995</v>
          </cell>
          <cell r="F2359" t="str">
            <v>ICDN</v>
          </cell>
          <cell r="G2359" t="str">
            <v>M2A/01/01/1</v>
          </cell>
          <cell r="H2359" t="str">
            <v>2020</v>
          </cell>
          <cell r="I2359" t="str">
            <v>ICD</v>
          </cell>
          <cell r="J2359">
            <v>228574</v>
          </cell>
          <cell r="K2359" t="str">
            <v>LACHLAN KENYA LIMITED</v>
          </cell>
          <cell r="L2359" t="str">
            <v>BOLLORE TRANSPORT AND LOGISTICS KENYA LI</v>
          </cell>
          <cell r="M2359">
            <v>44068.492071759261</v>
          </cell>
          <cell r="N2359" t="str">
            <v>Pend</v>
          </cell>
          <cell r="O2359"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59" t="str">
            <v>C4</v>
          </cell>
          <cell r="Q2359" t="str">
            <v>KE</v>
          </cell>
          <cell r="R2359" t="str">
            <v>ES</v>
          </cell>
          <cell r="S2359" t="str">
            <v>1. 0 TO 3 DAYS</v>
          </cell>
          <cell r="T2359" t="str">
            <v>RELEASE PROCESS</v>
          </cell>
        </row>
        <row r="2360">
          <cell r="A2360" t="str">
            <v>APZU3812012</v>
          </cell>
          <cell r="B2360">
            <v>20</v>
          </cell>
          <cell r="C2360">
            <v>44066</v>
          </cell>
          <cell r="D2360">
            <v>3</v>
          </cell>
          <cell r="E2360" t="str">
            <v>DXB0503719</v>
          </cell>
          <cell r="F2360" t="str">
            <v>ICDN</v>
          </cell>
          <cell r="G2360" t="str">
            <v>A1B/47/05/1</v>
          </cell>
          <cell r="H2360" t="str">
            <v>2020</v>
          </cell>
          <cell r="I2360" t="str">
            <v>ICD</v>
          </cell>
          <cell r="J2360">
            <v>224911</v>
          </cell>
          <cell r="K2360" t="str">
            <v>METSEC CABLES LIMITED</v>
          </cell>
          <cell r="L2360" t="str">
            <v>DOSHI AND CO HARDWARE LTD</v>
          </cell>
          <cell r="M2360">
            <v>44049.660717592589</v>
          </cell>
          <cell r="N2360">
            <v>44068.734583333331</v>
          </cell>
          <cell r="O2360" t="str">
            <v>LOW CARBON HOT DIPPED GALVANIZED WIRE GRADE SAE 1008 SIZE 2 64 MM TOTAL NO  OF COILS  52 TOTAL NET WEIGHT  26 555 MT TOTAL GROSS WEIGHT  26 655 MT  FREIGHT Prepaid</v>
          </cell>
          <cell r="P2360" t="str">
            <v>C4</v>
          </cell>
          <cell r="Q2360" t="str">
            <v>KE</v>
          </cell>
          <cell r="R2360" t="str">
            <v>OM</v>
          </cell>
          <cell r="S2360" t="str">
            <v>1. 0 TO 3 DAYS</v>
          </cell>
          <cell r="T2360" t="str">
            <v>RELEASED BUT IN YARD</v>
          </cell>
        </row>
        <row r="2361">
          <cell r="A2361" t="str">
            <v>MSDU7545091</v>
          </cell>
          <cell r="B2361">
            <v>40</v>
          </cell>
          <cell r="C2361">
            <v>44066</v>
          </cell>
          <cell r="D2361">
            <v>3</v>
          </cell>
          <cell r="E2361" t="str">
            <v>MEDUDC388052</v>
          </cell>
          <cell r="F2361" t="str">
            <v>ICDN</v>
          </cell>
          <cell r="G2361" t="str">
            <v>A1A/58/02/2</v>
          </cell>
          <cell r="H2361" t="str">
            <v>2020</v>
          </cell>
          <cell r="I2361" t="str">
            <v>ICD</v>
          </cell>
          <cell r="J2361">
            <v>225927</v>
          </cell>
          <cell r="K2361" t="str">
            <v>NAIROBI SPORTS HOUSE LTD</v>
          </cell>
          <cell r="L2361" t="str">
            <v>JIHAN FREIGHTERS LIMITED</v>
          </cell>
          <cell r="M2361" t="str">
            <v>Pend</v>
          </cell>
          <cell r="N2361" t="str">
            <v>Pend</v>
          </cell>
          <cell r="O2361" t="str">
            <v>PUMA BRAND FOOTWEAR        APPAREL and ACCESSORIES</v>
          </cell>
          <cell r="P2361" t="str">
            <v>C4</v>
          </cell>
          <cell r="Q2361" t="str">
            <v>KE</v>
          </cell>
          <cell r="R2361" t="str">
            <v>AE</v>
          </cell>
          <cell r="S2361" t="str">
            <v>1. 0 TO 3 DAYS</v>
          </cell>
          <cell r="T2361" t="str">
            <v>PENDING DPC</v>
          </cell>
        </row>
        <row r="2362">
          <cell r="A2362" t="str">
            <v>GLDU5789377</v>
          </cell>
          <cell r="B2362">
            <v>20</v>
          </cell>
          <cell r="C2362">
            <v>44066</v>
          </cell>
          <cell r="D2362">
            <v>3</v>
          </cell>
          <cell r="E2362" t="str">
            <v>HLCUDE1200748895</v>
          </cell>
          <cell r="F2362" t="str">
            <v>ICDN</v>
          </cell>
          <cell r="G2362" t="str">
            <v>A2B/05/03/1</v>
          </cell>
          <cell r="H2362">
            <v>0</v>
          </cell>
          <cell r="I2362">
            <v>0</v>
          </cell>
          <cell r="J2362">
            <v>0</v>
          </cell>
          <cell r="K2362" t="str">
            <v>Pend</v>
          </cell>
          <cell r="L2362" t="str">
            <v>Pend</v>
          </cell>
          <cell r="M2362" t="str">
            <v>Pend</v>
          </cell>
          <cell r="N2362" t="str">
            <v>Pend</v>
          </cell>
          <cell r="O2362" t="str">
            <v>5 X 20 FT FCL CONTAINER CONTAINING COATED PAPER BOARD   DUPLEX BOARD GREY BACK IN SHEETS  93 897 MT GROSS WEIGHT  93 120 MT NET WEIGHT 4656 REAMS IN 1552 BUNDLES  HS CODE NO  4810920000  S B NO  3955045 DATED 21 07 2020  HS-CODE     48 10 92</v>
          </cell>
          <cell r="P2362" t="str">
            <v>Pend</v>
          </cell>
          <cell r="Q2362" t="str">
            <v>KE</v>
          </cell>
          <cell r="R2362" t="str">
            <v>IN</v>
          </cell>
          <cell r="S2362" t="str">
            <v>1. 0 TO 3 DAYS</v>
          </cell>
          <cell r="T2362" t="str">
            <v>PENDING DECLARATION</v>
          </cell>
        </row>
        <row r="2363">
          <cell r="A2363" t="str">
            <v>TGBU6242516</v>
          </cell>
          <cell r="B2363">
            <v>40</v>
          </cell>
          <cell r="C2363">
            <v>44066</v>
          </cell>
          <cell r="D2363">
            <v>3</v>
          </cell>
          <cell r="E2363" t="str">
            <v>HLCUTA1200743295</v>
          </cell>
          <cell r="F2363" t="str">
            <v>ICDN</v>
          </cell>
          <cell r="G2363" t="str">
            <v>A1A/54/05/2</v>
          </cell>
          <cell r="H2363" t="str">
            <v>2020</v>
          </cell>
          <cell r="I2363" t="str">
            <v>ICD</v>
          </cell>
          <cell r="J2363">
            <v>229459</v>
          </cell>
          <cell r="K2363" t="str">
            <v>PAK SOUNDS</v>
          </cell>
          <cell r="L2363" t="str">
            <v>RAHMA LOGISTICS LIMITED</v>
          </cell>
          <cell r="M2363">
            <v>44067.705196759256</v>
          </cell>
          <cell r="N2363">
            <v>44068.813078703701</v>
          </cell>
          <cell r="O2363" t="str">
            <v>ALLOY WHEEL FREIGHT PREPAID   PIN 0156390M   HS CODE 87 08 70</v>
          </cell>
          <cell r="P2363" t="str">
            <v>C4</v>
          </cell>
          <cell r="Q2363" t="str">
            <v>KE</v>
          </cell>
          <cell r="R2363" t="str">
            <v>CN</v>
          </cell>
          <cell r="S2363" t="str">
            <v>1. 0 TO 3 DAYS</v>
          </cell>
          <cell r="T2363" t="str">
            <v>RELEASED BUT IN YARD</v>
          </cell>
        </row>
        <row r="2364">
          <cell r="A2364" t="str">
            <v>TEMU6442026</v>
          </cell>
          <cell r="B2364">
            <v>40</v>
          </cell>
          <cell r="C2364">
            <v>44066</v>
          </cell>
          <cell r="D2364">
            <v>3</v>
          </cell>
          <cell r="E2364" t="str">
            <v>NBSL110364</v>
          </cell>
          <cell r="F2364" t="str">
            <v>ICDN</v>
          </cell>
          <cell r="G2364" t="str">
            <v>M2A/30/03/2</v>
          </cell>
          <cell r="H2364">
            <v>0</v>
          </cell>
          <cell r="I2364">
            <v>0</v>
          </cell>
          <cell r="J2364">
            <v>0</v>
          </cell>
          <cell r="K2364" t="str">
            <v>Pend</v>
          </cell>
          <cell r="L2364" t="str">
            <v>Pend</v>
          </cell>
          <cell r="M2364" t="str">
            <v>Pend</v>
          </cell>
          <cell r="N2364" t="str">
            <v>Pend</v>
          </cell>
          <cell r="O2364" t="str">
            <v>SUPER GLUE HS 350610 FROM MOMBASA TO EMBAKASI ICD COLLECT FREIGHT PREPAID</v>
          </cell>
          <cell r="P2364" t="str">
            <v>Pend</v>
          </cell>
          <cell r="Q2364" t="str">
            <v>KE</v>
          </cell>
          <cell r="R2364" t="str">
            <v>CN</v>
          </cell>
          <cell r="S2364" t="str">
            <v>1. 0 TO 3 DAYS</v>
          </cell>
          <cell r="T2364" t="str">
            <v>PENDING DECLARATION</v>
          </cell>
        </row>
        <row r="2365">
          <cell r="A2365" t="str">
            <v>TCLU4763077</v>
          </cell>
          <cell r="B2365">
            <v>40</v>
          </cell>
          <cell r="C2365">
            <v>44066</v>
          </cell>
          <cell r="D2365">
            <v>3</v>
          </cell>
          <cell r="E2365" t="str">
            <v>HLCUBSC2005BEJY9</v>
          </cell>
          <cell r="F2365" t="str">
            <v>ICDN</v>
          </cell>
          <cell r="G2365" t="str">
            <v>A1A/66/04/2</v>
          </cell>
          <cell r="H2365" t="str">
            <v>2020</v>
          </cell>
          <cell r="I2365" t="str">
            <v>ICD</v>
          </cell>
          <cell r="J2365">
            <v>228156</v>
          </cell>
          <cell r="K2365" t="str">
            <v>WOW BEVERAGES LIMITED</v>
          </cell>
          <cell r="L2365" t="str">
            <v>LOGISTICS LINK LIMITED</v>
          </cell>
          <cell r="M2365">
            <v>44063.685266203705</v>
          </cell>
          <cell r="N2365" t="str">
            <v>Pend</v>
          </cell>
          <cell r="O2365" t="str">
            <v>WINES  HS CODE  22 04 21</v>
          </cell>
          <cell r="P2365" t="str">
            <v>W7</v>
          </cell>
          <cell r="Q2365" t="str">
            <v>KE</v>
          </cell>
          <cell r="R2365" t="str">
            <v>US</v>
          </cell>
          <cell r="S2365" t="str">
            <v>1. 0 TO 3 DAYS</v>
          </cell>
          <cell r="T2365" t="str">
            <v>RELEASE PROCESS</v>
          </cell>
        </row>
        <row r="2366">
          <cell r="A2366" t="str">
            <v>DFSU1363452</v>
          </cell>
          <cell r="B2366">
            <v>20</v>
          </cell>
          <cell r="C2366">
            <v>44066</v>
          </cell>
          <cell r="D2366">
            <v>3</v>
          </cell>
          <cell r="E2366" t="str">
            <v>EPIRINDMUN207338</v>
          </cell>
          <cell r="F2366" t="str">
            <v>ICDN</v>
          </cell>
          <cell r="G2366" t="str">
            <v>A1B/25/05/1</v>
          </cell>
          <cell r="H2366">
            <v>0</v>
          </cell>
          <cell r="I2366">
            <v>0</v>
          </cell>
          <cell r="J2366">
            <v>0</v>
          </cell>
          <cell r="K2366" t="str">
            <v>Pend</v>
          </cell>
          <cell r="L2366" t="str">
            <v>Pend</v>
          </cell>
          <cell r="M2366" t="str">
            <v>Pend</v>
          </cell>
          <cell r="N2366" t="str">
            <v>Pend</v>
          </cell>
          <cell r="O2366" t="str">
            <v>2 X STANDARD 20  CONTAINER SAID TO CONTAIN TOTAL  374   THREE HUNDRED SEVENTY-FOUR ONLY   PACKAGES JAGDISH NO 2 SUGARCANE CRUSHER SPARES FOR SUGARCANE CRUSHER   DIESEL ENGINE HS CODE   84383010  84389010  84089090 75 PACKAGE INVOICE NO   - GT 20 DATE   25 07 2020 IGST   422451 00 INR SHIPPING BILL NO   4071574DATE   25 07 2020 NET WEIGHT   14725 000 KGS GROSS WEIGHT  16605 000 KGS JAGDISH NO 2 SUGARCANE CRUSHER FLAT BELT  DIESEL ENGINE  VARIOUS SIZE PULLEY HS CODE   84383010  84089090  40103992 84835010 INVOICE NO   - GT 21 DATE   25 07 2020 IGST   144063 90 INR SHIPPING BILL NO   4071726 DATE  25 07 2020 299 PACKAGE NET WEIGHT   17515 000 KGS GROSS WEIGHT  18505 000 KGS TOTAL 374 PACKAGE TOTAL NET WEIGHT   32240  IN TRANSIT TO ICD EMBAKASI BY SGR-TBL</v>
          </cell>
          <cell r="P2366" t="str">
            <v>Pend</v>
          </cell>
          <cell r="Q2366" t="str">
            <v>KE</v>
          </cell>
          <cell r="R2366" t="str">
            <v>IN</v>
          </cell>
          <cell r="S2366" t="str">
            <v>1. 0 TO 3 DAYS</v>
          </cell>
          <cell r="T2366" t="str">
            <v>PENDING DECLARATION</v>
          </cell>
        </row>
        <row r="2367">
          <cell r="A2367" t="str">
            <v>BMOU1089247</v>
          </cell>
          <cell r="B2367">
            <v>20</v>
          </cell>
          <cell r="C2367">
            <v>44066</v>
          </cell>
          <cell r="D2367">
            <v>3</v>
          </cell>
          <cell r="E2367" t="str">
            <v>567000008284</v>
          </cell>
          <cell r="F2367" t="str">
            <v>ICDN</v>
          </cell>
          <cell r="G2367" t="str">
            <v>A1B/25/05/2</v>
          </cell>
          <cell r="H2367" t="str">
            <v>2020</v>
          </cell>
          <cell r="I2367" t="str">
            <v>ICD</v>
          </cell>
          <cell r="J2367">
            <v>226963</v>
          </cell>
          <cell r="K2367" t="str">
            <v>RAJ USHANGA 2010 LIMITED</v>
          </cell>
          <cell r="L2367" t="str">
            <v>RAPID KATE SERVICES LIMITED</v>
          </cell>
          <cell r="M2367">
            <v>44057.783784722225</v>
          </cell>
          <cell r="N2367">
            <v>44069.392569444448</v>
          </cell>
          <cell r="O2367" t="str">
            <v>GLASS BEADS - HS CODE  7018100000IDF NO   20MBAIM000336110570 CARTONS   BTTO 15385 25  KGM   NETTO14245 25 KGM  22 800 CBMMADE IN CZECH REPU BLIC8110118 1-570  RAJUSHANGA2010 GMAIL COMRAJ USHANGA  2010  LTD NAIROBI KENYA MADE IN CZECH REPUBLIC 8110118 1-570 GLASS BEADS - HS CODE  7018100000 IDF NO   20MBAIM000336110 570 CARTONS   BTTO 15385 25  KGM   NETTO 14245 25 KGM   22 800 CBM MADE IN CZECH REPUBLIC 8110118 1-570   RAJUSHANGA2010 GMAIL COM</v>
          </cell>
          <cell r="P2367" t="str">
            <v>C4</v>
          </cell>
          <cell r="Q2367" t="str">
            <v>KE</v>
          </cell>
          <cell r="R2367" t="str">
            <v>DE</v>
          </cell>
          <cell r="S2367" t="str">
            <v>1. 0 TO 3 DAYS</v>
          </cell>
          <cell r="T2367" t="str">
            <v>RELEASED BUT IN YARD</v>
          </cell>
        </row>
        <row r="2368">
          <cell r="A2368" t="str">
            <v>INBU3973927</v>
          </cell>
          <cell r="B2368">
            <v>20</v>
          </cell>
          <cell r="C2368">
            <v>44066</v>
          </cell>
          <cell r="D2368">
            <v>3</v>
          </cell>
          <cell r="E2368" t="str">
            <v>MEDUV2170995</v>
          </cell>
          <cell r="F2368" t="str">
            <v>ICDN</v>
          </cell>
          <cell r="G2368" t="str">
            <v>A1B/27/03/2</v>
          </cell>
          <cell r="H2368" t="str">
            <v>2020</v>
          </cell>
          <cell r="I2368" t="str">
            <v>ICD</v>
          </cell>
          <cell r="J2368">
            <v>228574</v>
          </cell>
          <cell r="K2368" t="str">
            <v>LACHLAN KENYA LIMITED</v>
          </cell>
          <cell r="L2368" t="str">
            <v>BOLLORE TRANSPORT AND LOGISTICS KENYA LI</v>
          </cell>
          <cell r="M2368">
            <v>44068.492071759261</v>
          </cell>
          <cell r="N2368" t="str">
            <v>Pend</v>
          </cell>
          <cell r="O2368"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68" t="str">
            <v>C4</v>
          </cell>
          <cell r="Q2368" t="str">
            <v>KE</v>
          </cell>
          <cell r="R2368" t="str">
            <v>ES</v>
          </cell>
          <cell r="S2368" t="str">
            <v>1. 0 TO 3 DAYS</v>
          </cell>
          <cell r="T2368" t="str">
            <v>RELEASE PROCESS</v>
          </cell>
        </row>
        <row r="2369">
          <cell r="A2369" t="str">
            <v>CAXU6135218</v>
          </cell>
          <cell r="B2369">
            <v>20</v>
          </cell>
          <cell r="C2369">
            <v>44066</v>
          </cell>
          <cell r="D2369">
            <v>3</v>
          </cell>
          <cell r="E2369" t="str">
            <v>MEDUMV423113</v>
          </cell>
          <cell r="F2369" t="str">
            <v>ICDN</v>
          </cell>
          <cell r="G2369" t="str">
            <v>M2A/39/02/1</v>
          </cell>
          <cell r="H2369" t="str">
            <v>2020</v>
          </cell>
          <cell r="I2369" t="str">
            <v>ICD</v>
          </cell>
          <cell r="J2369">
            <v>229760</v>
          </cell>
          <cell r="K2369" t="str">
            <v>REDACHEM EAST AFRICA LIMITED</v>
          </cell>
          <cell r="L2369" t="str">
            <v>QUICK MOVERS KENYA LIMITED</v>
          </cell>
          <cell r="M2369" t="str">
            <v>Pend</v>
          </cell>
          <cell r="N2369" t="str">
            <v>Pend</v>
          </cell>
          <cell r="O2369" t="str">
            <v>15 PALLETS CONTAINING 60 N OS  HMHDPE DRUMS OF 200 KG S NET WT  OPT  LATEX 4815  CC  SBR  H S CODE NO  4002  11 00 COUNTRY OF ORIGIN   INDIA IDF NO  20MBAIM0063  45504 E2006345504   SB NO     4071560 DT   25 07 2020 GROSS WT   12784 500 KGS   NET WT    12000 000 KGS    TEL  009714-8831400 FAX  0 09714-8831500 21 DAYS FREE TIME ON LINE DEMURRAGE  D  ETENTION ALLOTTED FROM THE DISCHARGE AT PORT OF DISC  HARGE  FREIGHT PREPAID CAR RIER S RESPONSIBILITY CEAS ES AT MOMBASA PORT  KENYA  CARGO IN TRANSIT TO ICD EM BAKASI  NAIROBI ON CONSIGN EE S A C</v>
          </cell>
          <cell r="P2369" t="str">
            <v>C4</v>
          </cell>
          <cell r="Q2369" t="str">
            <v>KE</v>
          </cell>
          <cell r="R2369" t="str">
            <v>IN</v>
          </cell>
          <cell r="S2369" t="str">
            <v>1. 0 TO 3 DAYS</v>
          </cell>
          <cell r="T2369" t="str">
            <v>PENDING DPC</v>
          </cell>
        </row>
        <row r="2370">
          <cell r="A2370" t="str">
            <v>GLDU9426338</v>
          </cell>
          <cell r="B2370">
            <v>20</v>
          </cell>
          <cell r="C2370">
            <v>44066</v>
          </cell>
          <cell r="D2370">
            <v>3</v>
          </cell>
          <cell r="E2370" t="str">
            <v>MEDUMV485773</v>
          </cell>
          <cell r="F2370" t="str">
            <v>ICDN</v>
          </cell>
          <cell r="G2370" t="str">
            <v>M2A/39/02/1</v>
          </cell>
          <cell r="H2370" t="str">
            <v>2020</v>
          </cell>
          <cell r="I2370" t="str">
            <v>ICD</v>
          </cell>
          <cell r="J2370">
            <v>228620</v>
          </cell>
          <cell r="K2370" t="str">
            <v>KIANZ CHEMICALS AND DYES LIMITED</v>
          </cell>
          <cell r="L2370" t="str">
            <v>CORNERSTONE LIMITED</v>
          </cell>
          <cell r="M2370">
            <v>44068.695335648146</v>
          </cell>
          <cell r="N2370" t="str">
            <v>Pend</v>
          </cell>
          <cell r="O2370" t="str">
            <v>1 X 20 FEET CONTAINER CONT AINS 20 PALLETS ONLY  TOTA L TWENTY PALLEST CONTAINS  FOUR HUNDRED FIFTY PACKAGE S ONLY  SYNTHETIC ORGANIC  DYES AUXILIARIES FOR TEXTI LE AS PER PROFORMA NO PI C DPL 180  2019-20-R1 DATED  200606 LC NO   IABIMPLC 30 4 20 DT   200714 IDF NO  E 2006342051 INVOICE NO  EXP  BR 030 2020-21 DT 29 07 2 020 S BILL NO 4154901 DT 2 9 07 2020 NET WT   11250 0 0 KGS 14 DAYS FREE TIME ON LINE DEMURRAGE  DETENTION  ALLOTTED FROM THE DISCHAR  GE AT PORT OF DISCHARGE  F REIGHT PREPAID  MOBILE   + 254 735 587 799 LANDLINE     + 254 780 525 151  + 25  4 790 621 896</v>
          </cell>
          <cell r="P2370" t="str">
            <v>C4</v>
          </cell>
          <cell r="Q2370" t="str">
            <v>KE</v>
          </cell>
          <cell r="R2370" t="str">
            <v>IN</v>
          </cell>
          <cell r="S2370" t="str">
            <v>1. 0 TO 3 DAYS</v>
          </cell>
          <cell r="T2370" t="str">
            <v>RELEASE PROCESS</v>
          </cell>
        </row>
        <row r="2371">
          <cell r="A2371" t="str">
            <v>MEDU1555177</v>
          </cell>
          <cell r="B2371">
            <v>20</v>
          </cell>
          <cell r="C2371">
            <v>44066</v>
          </cell>
          <cell r="D2371">
            <v>3</v>
          </cell>
          <cell r="E2371" t="str">
            <v>MEDUMV562506</v>
          </cell>
          <cell r="F2371" t="str">
            <v>ICDN</v>
          </cell>
          <cell r="G2371" t="str">
            <v>A1B/27/05/1</v>
          </cell>
          <cell r="H2371" t="str">
            <v>2020</v>
          </cell>
          <cell r="I2371" t="str">
            <v>ICD</v>
          </cell>
          <cell r="J2371">
            <v>227912</v>
          </cell>
          <cell r="K2371" t="str">
            <v>SITIMA PRINTERS</v>
          </cell>
          <cell r="L2371" t="str">
            <v>SHARAF LOGISTICS LTD</v>
          </cell>
          <cell r="M2371">
            <v>44068.472650462965</v>
          </cell>
          <cell r="N2371">
            <v>44068.602777777778</v>
          </cell>
          <cell r="O2371" t="str">
            <v>GREYBACK DUPLEX BOARD  HWC   SUBSTANCE - 300 GSM TOTAL690 BUNDLES ONLY GREY BACK DUPLEX BOARD  HWC  SU BSTANCE - 300 GSM SHEET SI ZE - 36 X 28 25 INCHES BUN DLES PACKING -1 BUNDLES AC COMMODATE 3 REAMS 1 REAM C ONSIST 100 SHEET NO OF BUN DLES 690 NVOICE NO 35 726   P 20-21 DT 30 07 2020 S B NO 4202964 DATE   31 07 2  020 IEC NO 0308068483 TOTA L GR WT    40745 000 KGS T OTAL NET WT   40745 000 KG S FREIGHT PREPAID and IHC PR EPAID Contact Person   Mr  Birju Shah Contact No   +  254 722 763275 Empty conta iner to be returned Nairob i ICD   CARRIER S RESPONSI BILITY CEASES AT MOMBASA K ENYA CARGO IN TRANSIT TO I CD EMBAKASI NAIROBI ON CON SIGNEE S OWN RISK  COST AN D RESPONSIBILITY</v>
          </cell>
          <cell r="P2371" t="str">
            <v>C4</v>
          </cell>
          <cell r="Q2371" t="str">
            <v>KE</v>
          </cell>
          <cell r="R2371" t="str">
            <v>IN</v>
          </cell>
          <cell r="S2371" t="str">
            <v>1. 0 TO 3 DAYS</v>
          </cell>
          <cell r="T2371" t="str">
            <v>RELEASED BUT IN YARD</v>
          </cell>
        </row>
        <row r="2372">
          <cell r="A2372" t="str">
            <v>CXDU1297527</v>
          </cell>
          <cell r="B2372">
            <v>20</v>
          </cell>
          <cell r="C2372">
            <v>44066</v>
          </cell>
          <cell r="D2372">
            <v>3</v>
          </cell>
          <cell r="E2372" t="str">
            <v>MEDUV2170995</v>
          </cell>
          <cell r="F2372" t="str">
            <v>ICDN</v>
          </cell>
          <cell r="G2372" t="str">
            <v>A1B/27/05/2</v>
          </cell>
          <cell r="H2372" t="str">
            <v>2020</v>
          </cell>
          <cell r="I2372" t="str">
            <v>ICD</v>
          </cell>
          <cell r="J2372">
            <v>228574</v>
          </cell>
          <cell r="K2372" t="str">
            <v>LACHLAN KENYA LIMITED</v>
          </cell>
          <cell r="L2372" t="str">
            <v>BOLLORE TRANSPORT AND LOGISTICS KENYA LI</v>
          </cell>
          <cell r="M2372">
            <v>44068.492071759261</v>
          </cell>
          <cell r="N2372" t="str">
            <v>Pend</v>
          </cell>
          <cell r="O2372"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72" t="str">
            <v>C4</v>
          </cell>
          <cell r="Q2372" t="str">
            <v>KE</v>
          </cell>
          <cell r="R2372" t="str">
            <v>ES</v>
          </cell>
          <cell r="S2372" t="str">
            <v>1. 0 TO 3 DAYS</v>
          </cell>
          <cell r="T2372" t="str">
            <v>RELEASE PROCESS</v>
          </cell>
        </row>
        <row r="2373">
          <cell r="A2373" t="str">
            <v>MSCU3915466</v>
          </cell>
          <cell r="B2373">
            <v>20</v>
          </cell>
          <cell r="C2373">
            <v>44066</v>
          </cell>
          <cell r="D2373">
            <v>3</v>
          </cell>
          <cell r="E2373" t="str">
            <v>MEDUV2170995</v>
          </cell>
          <cell r="F2373" t="str">
            <v>ICDN</v>
          </cell>
          <cell r="G2373" t="str">
            <v>A1B/71/04/1</v>
          </cell>
          <cell r="H2373" t="str">
            <v>2020</v>
          </cell>
          <cell r="I2373" t="str">
            <v>ICD</v>
          </cell>
          <cell r="J2373">
            <v>228574</v>
          </cell>
          <cell r="K2373" t="str">
            <v>LACHLAN KENYA LIMITED</v>
          </cell>
          <cell r="L2373" t="str">
            <v>BOLLORE TRANSPORT AND LOGISTICS KENYA LI</v>
          </cell>
          <cell r="M2373">
            <v>44068.492071759261</v>
          </cell>
          <cell r="N2373" t="str">
            <v>Pend</v>
          </cell>
          <cell r="O2373"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73" t="str">
            <v>C4</v>
          </cell>
          <cell r="Q2373" t="str">
            <v>KE</v>
          </cell>
          <cell r="R2373" t="str">
            <v>ES</v>
          </cell>
          <cell r="S2373" t="str">
            <v>1. 0 TO 3 DAYS</v>
          </cell>
          <cell r="T2373" t="str">
            <v>RELEASE PROCESS</v>
          </cell>
        </row>
        <row r="2374">
          <cell r="A2374" t="str">
            <v>TCKU1699378</v>
          </cell>
          <cell r="B2374">
            <v>20</v>
          </cell>
          <cell r="C2374">
            <v>44066</v>
          </cell>
          <cell r="D2374">
            <v>3</v>
          </cell>
          <cell r="E2374" t="str">
            <v>MEDUV2170995</v>
          </cell>
          <cell r="F2374" t="str">
            <v>ICDN</v>
          </cell>
          <cell r="G2374" t="str">
            <v>A1B/71/03/1</v>
          </cell>
          <cell r="H2374" t="str">
            <v>2020</v>
          </cell>
          <cell r="I2374" t="str">
            <v>ICD</v>
          </cell>
          <cell r="J2374">
            <v>228574</v>
          </cell>
          <cell r="K2374" t="str">
            <v>LACHLAN KENYA LIMITED</v>
          </cell>
          <cell r="L2374" t="str">
            <v>BOLLORE TRANSPORT AND LOGISTICS KENYA LI</v>
          </cell>
          <cell r="M2374">
            <v>44068.492071759261</v>
          </cell>
          <cell r="N2374" t="str">
            <v>Pend</v>
          </cell>
          <cell r="O2374"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374" t="str">
            <v>C4</v>
          </cell>
          <cell r="Q2374" t="str">
            <v>KE</v>
          </cell>
          <cell r="R2374" t="str">
            <v>ES</v>
          </cell>
          <cell r="S2374" t="str">
            <v>1. 0 TO 3 DAYS</v>
          </cell>
          <cell r="T2374" t="str">
            <v>RELEASE PROCESS</v>
          </cell>
        </row>
        <row r="2375">
          <cell r="A2375" t="str">
            <v>TEMU7278719</v>
          </cell>
          <cell r="B2375">
            <v>40</v>
          </cell>
          <cell r="C2375">
            <v>44066</v>
          </cell>
          <cell r="D2375">
            <v>3</v>
          </cell>
          <cell r="E2375" t="str">
            <v>HLCUDX3200802875</v>
          </cell>
          <cell r="F2375" t="str">
            <v>ICDN</v>
          </cell>
          <cell r="G2375" t="str">
            <v>A1D/32/02/1</v>
          </cell>
          <cell r="H2375" t="str">
            <v>2020</v>
          </cell>
          <cell r="I2375" t="str">
            <v>ICD</v>
          </cell>
          <cell r="J2375">
            <v>227572</v>
          </cell>
          <cell r="K2375" t="str">
            <v xml:space="preserve">PAN AFRICA TRANSFORMERS AND SWITCHGEARS </v>
          </cell>
          <cell r="L2375" t="str">
            <v>INDUS LOGISTICS LIMITED</v>
          </cell>
          <cell r="M2375">
            <v>44060.8205787037</v>
          </cell>
          <cell r="N2375" t="str">
            <v>Pend</v>
          </cell>
          <cell r="O2375" t="str">
            <v>50K VA ACTIVE PARTS  TANK ASSEMBLY AND ACCESSORIES IMPORT DECLARATION FORM NO  E2007368135      HS CODE 85 04 90</v>
          </cell>
          <cell r="P2375" t="str">
            <v>C4</v>
          </cell>
          <cell r="Q2375" t="str">
            <v>KE</v>
          </cell>
          <cell r="R2375" t="str">
            <v>AE</v>
          </cell>
          <cell r="S2375" t="str">
            <v>1. 0 TO 3 DAYS</v>
          </cell>
          <cell r="T2375" t="str">
            <v>RELEASE PROCESS</v>
          </cell>
        </row>
        <row r="2376">
          <cell r="A2376" t="str">
            <v>CMAU6212721</v>
          </cell>
          <cell r="B2376">
            <v>40</v>
          </cell>
          <cell r="C2376">
            <v>44066</v>
          </cell>
          <cell r="D2376">
            <v>3</v>
          </cell>
          <cell r="E2376" t="str">
            <v>CHP0123538</v>
          </cell>
          <cell r="F2376" t="str">
            <v>ICDN</v>
          </cell>
          <cell r="G2376" t="str">
            <v>M2A/76/03/2</v>
          </cell>
          <cell r="H2376" t="str">
            <v>2020</v>
          </cell>
          <cell r="I2376" t="str">
            <v>ICD</v>
          </cell>
          <cell r="J2376">
            <v>228632</v>
          </cell>
          <cell r="K2376" t="str">
            <v>TILE AND CARPET CENTRE LIMITED</v>
          </cell>
          <cell r="L2376" t="str">
            <v>INDUS LOGISTICS LIMITED</v>
          </cell>
          <cell r="M2376">
            <v>44068.727569444447</v>
          </cell>
          <cell r="N2376" t="str">
            <v>Pend</v>
          </cell>
          <cell r="O2376" t="str">
            <v>06 X 40HC CONTAINERS CONTAINING BORSAFE HE3490LS HD POLYETHYLENE H S CODE 39012000 TOTAL NET WEIGHT 148 500 MT ORDER NO  5100093757 DELIVERY NO  80474759 SHIPMENT NO  492607   T +254203939000   PIN NO P051142421G FREIGHT PREPAID 21 DAYS CONTAINER FREE DETENTION AT POD</v>
          </cell>
          <cell r="P2376" t="str">
            <v>C4</v>
          </cell>
          <cell r="Q2376" t="str">
            <v>KE</v>
          </cell>
          <cell r="R2376" t="str">
            <v>AE</v>
          </cell>
          <cell r="S2376" t="str">
            <v>1. 0 TO 3 DAYS</v>
          </cell>
          <cell r="T2376" t="str">
            <v>RELEASE PROCESS</v>
          </cell>
        </row>
        <row r="2377">
          <cell r="A2377" t="str">
            <v>BMOU6400747</v>
          </cell>
          <cell r="B2377">
            <v>40</v>
          </cell>
          <cell r="C2377">
            <v>44066</v>
          </cell>
          <cell r="D2377">
            <v>3</v>
          </cell>
          <cell r="E2377" t="str">
            <v>CHP0123538</v>
          </cell>
          <cell r="F2377" t="str">
            <v>ICDN</v>
          </cell>
          <cell r="G2377" t="str">
            <v>A1D/36/04/2</v>
          </cell>
          <cell r="H2377" t="str">
            <v>2020</v>
          </cell>
          <cell r="I2377" t="str">
            <v>ICD</v>
          </cell>
          <cell r="J2377">
            <v>228632</v>
          </cell>
          <cell r="K2377" t="str">
            <v>TILE AND CARPET CENTRE LIMITED</v>
          </cell>
          <cell r="L2377" t="str">
            <v>INDUS LOGISTICS LIMITED</v>
          </cell>
          <cell r="M2377">
            <v>44068.727569444447</v>
          </cell>
          <cell r="N2377" t="str">
            <v>Pend</v>
          </cell>
          <cell r="O2377" t="str">
            <v>06 X 40HC CONTAINERS CONTAINING BORSAFE HE3490LS HD POLYETHYLENE H S CODE 39012000 TOTAL NET WEIGHT 148 500 MT ORDER NO  5100093757 DELIVERY NO  80474759 SHIPMENT NO  492607   T +254203939000   PIN NO P051142421G FREIGHT PREPAID 21 DAYS CONTAINER FREE DETENTION AT POD</v>
          </cell>
          <cell r="P2377" t="str">
            <v>C4</v>
          </cell>
          <cell r="Q2377" t="str">
            <v>KE</v>
          </cell>
          <cell r="R2377" t="str">
            <v>AE</v>
          </cell>
          <cell r="S2377" t="str">
            <v>1. 0 TO 3 DAYS</v>
          </cell>
          <cell r="T2377" t="str">
            <v>RELEASE PROCESS</v>
          </cell>
        </row>
        <row r="2378">
          <cell r="A2378" t="str">
            <v>GESU6841827</v>
          </cell>
          <cell r="B2378">
            <v>40</v>
          </cell>
          <cell r="C2378">
            <v>44066</v>
          </cell>
          <cell r="D2378">
            <v>3</v>
          </cell>
          <cell r="E2378" t="str">
            <v>CHP0123645</v>
          </cell>
          <cell r="F2378" t="str">
            <v>ICDN</v>
          </cell>
          <cell r="G2378" t="str">
            <v>M0B/18/02/2</v>
          </cell>
          <cell r="H2378" t="str">
            <v>2020</v>
          </cell>
          <cell r="I2378" t="str">
            <v>ICD</v>
          </cell>
          <cell r="J2378">
            <v>228859</v>
          </cell>
          <cell r="K2378" t="str">
            <v>FRIENDSHIP CONTAINER MANUFACTURERS LTD</v>
          </cell>
          <cell r="L2378" t="str">
            <v>MURANGA FORWARDERS LTD</v>
          </cell>
          <cell r="M2378">
            <v>44064.810624999998</v>
          </cell>
          <cell r="N2378">
            <v>44068.782152777778</v>
          </cell>
          <cell r="O2378" t="str">
            <v>02 X 40HC CONTAINERS CONTAINING BCE222NP PROPYLENE COPOLYMER HS CODE 39023000 TOTAL NET WEIGHT 39 825 MT ORDER NO  5100093911 DELIVERY NO  80475155 SHIPMENT NO  493081   EMAIL ID  INFO-FRIENDSHIP CO KE FREIGHT PREPAID 21 DAYS CONTAINER FREE DETENTION AND DEMURRAGE AT POD</v>
          </cell>
          <cell r="P2378" t="str">
            <v>C4</v>
          </cell>
          <cell r="Q2378" t="str">
            <v>KE</v>
          </cell>
          <cell r="R2378" t="str">
            <v>AE</v>
          </cell>
          <cell r="S2378" t="str">
            <v>1. 0 TO 3 DAYS</v>
          </cell>
          <cell r="T2378" t="str">
            <v>RELEASED BUT IN YARD</v>
          </cell>
        </row>
        <row r="2379">
          <cell r="A2379" t="str">
            <v>TCLU1722372</v>
          </cell>
          <cell r="B2379">
            <v>40</v>
          </cell>
          <cell r="C2379">
            <v>44066</v>
          </cell>
          <cell r="D2379">
            <v>3</v>
          </cell>
          <cell r="E2379" t="str">
            <v>DXB0508898</v>
          </cell>
          <cell r="F2379" t="str">
            <v>ICDN</v>
          </cell>
          <cell r="G2379" t="str">
            <v>A1D/36/03/0</v>
          </cell>
          <cell r="H2379" t="str">
            <v>2020</v>
          </cell>
          <cell r="I2379" t="str">
            <v>ICD</v>
          </cell>
          <cell r="J2379">
            <v>228917</v>
          </cell>
          <cell r="K2379" t="str">
            <v>CROWN SOLUTIONS LIMITED</v>
          </cell>
          <cell r="L2379" t="str">
            <v>INDUS LOGISTICS LIMITED</v>
          </cell>
          <cell r="M2379">
            <v>44068.516550925924</v>
          </cell>
          <cell r="N2379" t="str">
            <v>Pend</v>
          </cell>
          <cell r="O2379" t="str">
            <v>1x40FT STC 1137 CTNS OF NIME-EX20210 BLOOD TUBING SET AND SPIKE FOR BLOOD LINES  HSCODE 90183990 FREIGHT PREPAID ED  303-05402817-20   EMAIL  simon wachira-crownkenya com</v>
          </cell>
          <cell r="P2379" t="str">
            <v>C4</v>
          </cell>
          <cell r="Q2379" t="str">
            <v>KE</v>
          </cell>
          <cell r="R2379" t="str">
            <v>AE</v>
          </cell>
          <cell r="S2379" t="str">
            <v>1. 0 TO 3 DAYS</v>
          </cell>
          <cell r="T2379" t="str">
            <v>RELEASE PROCESS</v>
          </cell>
        </row>
        <row r="2380">
          <cell r="A2380" t="str">
            <v>TGHU3471254</v>
          </cell>
          <cell r="B2380">
            <v>20</v>
          </cell>
          <cell r="C2380">
            <v>44066</v>
          </cell>
          <cell r="D2380">
            <v>3</v>
          </cell>
          <cell r="E2380" t="str">
            <v>MEDUDM186836</v>
          </cell>
          <cell r="F2380" t="str">
            <v>ICDN</v>
          </cell>
          <cell r="G2380" t="str">
            <v>TEMP</v>
          </cell>
          <cell r="H2380" t="str">
            <v>2020</v>
          </cell>
          <cell r="I2380" t="str">
            <v>ICD</v>
          </cell>
          <cell r="J2380">
            <v>226924</v>
          </cell>
          <cell r="K2380" t="str">
            <v>METRO PLASTICS (K) LTD.</v>
          </cell>
          <cell r="L2380" t="str">
            <v>MURANGA FORWARDERS LTD</v>
          </cell>
          <cell r="M2380">
            <v>44057.687789351854</v>
          </cell>
          <cell r="N2380" t="str">
            <v>Pend</v>
          </cell>
          <cell r="O2380" t="str">
            <v>CAUSTIC SODA PEARL 99   4  FCLS  EACH 1 080 X 25 KG   BAGS NETT                  IDF NO  E2006351228        FREIGHT FROM MOMBASA TO    ICD EMBAKASI  NAIROBI      COLLECT - FOR THE ACCOUNT  OF THE CONSIGNEE           PLACE OF DELIVERY  MOMBASA 21 DAYS FREE TIME IN       MOMBASA CAUSTIC SODA PEARL 99   CAUSTIC SODA PEARL 99   CAUSTIC SODA PEARL 99</v>
          </cell>
          <cell r="P2380" t="str">
            <v>C4</v>
          </cell>
          <cell r="Q2380" t="str">
            <v>KE</v>
          </cell>
          <cell r="R2380" t="str">
            <v>SA</v>
          </cell>
          <cell r="S2380" t="str">
            <v>1. 0 TO 3 DAYS</v>
          </cell>
          <cell r="T2380" t="str">
            <v>RELEASE PROCESS</v>
          </cell>
        </row>
        <row r="2381">
          <cell r="A2381" t="str">
            <v>BEAU4972040</v>
          </cell>
          <cell r="B2381">
            <v>40</v>
          </cell>
          <cell r="C2381">
            <v>44066</v>
          </cell>
          <cell r="D2381">
            <v>3</v>
          </cell>
          <cell r="E2381" t="str">
            <v>HLCUBKK200726844</v>
          </cell>
          <cell r="F2381" t="str">
            <v>ICDN</v>
          </cell>
          <cell r="G2381" t="str">
            <v>M0B/28/03/2</v>
          </cell>
          <cell r="H2381" t="str">
            <v>2020</v>
          </cell>
          <cell r="I2381" t="str">
            <v>ICD</v>
          </cell>
          <cell r="J2381">
            <v>229112</v>
          </cell>
          <cell r="K2381" t="str">
            <v>AUTOXPRESS LIMITED</v>
          </cell>
          <cell r="L2381" t="str">
            <v>GENERAL CARGO SERVICES LTD</v>
          </cell>
          <cell r="M2381" t="str">
            <v>Pend</v>
          </cell>
          <cell r="N2381" t="str">
            <v>Pend</v>
          </cell>
          <cell r="O2381" t="str">
            <v>BRIDGESTONE BRAND TIRES INVOICE NO  XT7B2A IDF NO  E2007355069 TOTAL 100 PIECES GROSS WEIGHT 7 757 00  MEASUREMENT   29 4  BRIDGESTONE BRAND TIRES  INVOICE NO  XT7B2B  IDF NO  E2006352589   TOTAL   100 PIECES  GROSS WEIGHT  7 302 00   MEASUREMENT   28 8  HS-CODE     40 11 20</v>
          </cell>
          <cell r="P2381" t="str">
            <v>C4</v>
          </cell>
          <cell r="Q2381" t="str">
            <v>KE</v>
          </cell>
          <cell r="R2381" t="str">
            <v>TH</v>
          </cell>
          <cell r="S2381" t="str">
            <v>1. 0 TO 3 DAYS</v>
          </cell>
          <cell r="T2381" t="str">
            <v>PENDING DPC</v>
          </cell>
        </row>
        <row r="2382">
          <cell r="A2382" t="str">
            <v>FCIU8708676</v>
          </cell>
          <cell r="B2382">
            <v>40</v>
          </cell>
          <cell r="C2382">
            <v>44066</v>
          </cell>
          <cell r="D2382">
            <v>3</v>
          </cell>
          <cell r="E2382" t="str">
            <v>CHP0123541</v>
          </cell>
          <cell r="F2382" t="str">
            <v>ICDN</v>
          </cell>
          <cell r="G2382" t="str">
            <v>M0B/49/02/2</v>
          </cell>
          <cell r="H2382" t="str">
            <v>2020</v>
          </cell>
          <cell r="I2382" t="str">
            <v>ICD</v>
          </cell>
          <cell r="J2382">
            <v>228651</v>
          </cell>
          <cell r="K2382" t="str">
            <v>DANCO CAPITAL LIMITED</v>
          </cell>
          <cell r="L2382" t="str">
            <v>TRANSFREIGHT LOGISTICS LIMITED</v>
          </cell>
          <cell r="M2382">
            <v>44064.787916666668</v>
          </cell>
          <cell r="N2382">
            <v>44068.478252314817</v>
          </cell>
          <cell r="O2382" t="str">
            <v>08 X 40HC CONTAINERS CONTAINING BORSAFE HE3490LS HD POLYETHYLENE H S CODE  39012000 TOTAL NET WEIGHT  198 MT ORDER NO  5100093785 DELIVERY NO  80474760 SHIPMENT NO  492608 CARGO IN TRANSIT TO ICD EMBAKASI AT CONSIGNEES COST  RISK AND RESPONSIBILITY  CARRIER RESPONSIBILITY CEASES AT PORT OF DISCHARGE  FREIGHT PREPAID 21 DAYS CONTAINER FREE DETENTION AT POD</v>
          </cell>
          <cell r="P2382" t="str">
            <v>C4</v>
          </cell>
          <cell r="Q2382" t="str">
            <v>KE</v>
          </cell>
          <cell r="R2382" t="str">
            <v>AE</v>
          </cell>
          <cell r="S2382" t="str">
            <v>1. 0 TO 3 DAYS</v>
          </cell>
          <cell r="T2382" t="str">
            <v>RELEASED BUT IN YARD</v>
          </cell>
        </row>
        <row r="2383">
          <cell r="A2383" t="str">
            <v>CAIU8960524</v>
          </cell>
          <cell r="B2383">
            <v>40</v>
          </cell>
          <cell r="C2383">
            <v>44066</v>
          </cell>
          <cell r="D2383">
            <v>3</v>
          </cell>
          <cell r="E2383" t="str">
            <v>DXB0508570A</v>
          </cell>
          <cell r="F2383" t="str">
            <v>ICDN</v>
          </cell>
          <cell r="G2383" t="str">
            <v>A1D/18/02/2</v>
          </cell>
          <cell r="H2383" t="str">
            <v>2020</v>
          </cell>
          <cell r="I2383" t="str">
            <v>ICD</v>
          </cell>
          <cell r="J2383">
            <v>228954</v>
          </cell>
          <cell r="K2383" t="str">
            <v>TRONIC KENYA LIMITED</v>
          </cell>
          <cell r="L2383" t="str">
            <v>BEPAK LOGISTICS LIMITED</v>
          </cell>
          <cell r="M2383">
            <v>44068.496342592596</v>
          </cell>
          <cell r="N2383" t="str">
            <v>Pend</v>
          </cell>
          <cell r="O2383" t="str">
            <v>FREIGHT PREPAID 1X40 FCL CNTR STC  BULB-85392900 PVC BOX TRUNKING -39172300 FAN-84145110 PVC INSULATIN TAPE-39191000 MAIN SWITCH CHANGEOVER-85365090 ELECTRIC ACCESSORIES-85389000 FITTING EMERGENCY LIGHT-94054090   TAX ID-P051523684M</v>
          </cell>
          <cell r="P2383" t="str">
            <v>C4</v>
          </cell>
          <cell r="Q2383" t="str">
            <v>KE</v>
          </cell>
          <cell r="R2383" t="str">
            <v>AE</v>
          </cell>
          <cell r="S2383" t="str">
            <v>1. 0 TO 3 DAYS</v>
          </cell>
          <cell r="T2383" t="str">
            <v>RELEASE PROCESS</v>
          </cell>
        </row>
        <row r="2384">
          <cell r="A2384" t="str">
            <v>TGHU1643462</v>
          </cell>
          <cell r="B2384">
            <v>20</v>
          </cell>
          <cell r="C2384">
            <v>44066</v>
          </cell>
          <cell r="D2384">
            <v>3</v>
          </cell>
          <cell r="E2384" t="str">
            <v>SZPS00359800</v>
          </cell>
          <cell r="F2384" t="str">
            <v>ICDN</v>
          </cell>
          <cell r="G2384" t="str">
            <v>M0B/51/02/1</v>
          </cell>
          <cell r="H2384" t="str">
            <v>2020</v>
          </cell>
          <cell r="I2384" t="str">
            <v>ICD</v>
          </cell>
          <cell r="J2384">
            <v>228387</v>
          </cell>
          <cell r="K2384" t="str">
            <v>ASHFORD GENERAL SUPPLIES LIMITED</v>
          </cell>
          <cell r="L2384" t="str">
            <v>FIBER FREIGHT FORWARDERS</v>
          </cell>
          <cell r="M2384">
            <v>44064.788437499999</v>
          </cell>
          <cell r="N2384" t="str">
            <v>Pend</v>
          </cell>
          <cell r="O2384" t="str">
            <v>TORAY 4040 RO MEMBRANE  TM710D  TORAY 8040 MEMBRANE  TM720D-400  40 PP FILTER  FLAT HEAD 5UM  20 PP FILTER  INSERT HEAD 5UM  10  COTTON THREAD FILTER  5UM  ALSO SHIPPER SHENZHEN 518040 CHINA FAX   755-83434555 TEL   755-83432620 ALSO CONSIG   NEE   PIN NO   P051708694C</v>
          </cell>
          <cell r="P2384" t="str">
            <v>C4</v>
          </cell>
          <cell r="Q2384" t="str">
            <v>KE</v>
          </cell>
          <cell r="R2384" t="str">
            <v>CN</v>
          </cell>
          <cell r="S2384" t="str">
            <v>1. 0 TO 3 DAYS</v>
          </cell>
          <cell r="T2384" t="str">
            <v>RELEASE PROCESS</v>
          </cell>
        </row>
        <row r="2385">
          <cell r="A2385" t="str">
            <v>MSCU7703784</v>
          </cell>
          <cell r="B2385">
            <v>40</v>
          </cell>
          <cell r="C2385">
            <v>44066</v>
          </cell>
          <cell r="D2385">
            <v>3</v>
          </cell>
          <cell r="E2385" t="str">
            <v>MEDUUB505045</v>
          </cell>
          <cell r="F2385" t="str">
            <v>ICDN</v>
          </cell>
          <cell r="G2385" t="str">
            <v>M0B/60/01/1</v>
          </cell>
          <cell r="H2385" t="str">
            <v>2020</v>
          </cell>
          <cell r="I2385" t="str">
            <v>ICD</v>
          </cell>
          <cell r="J2385">
            <v>227088</v>
          </cell>
          <cell r="K2385" t="str">
            <v>ASHUT ENGINEERS LTD</v>
          </cell>
          <cell r="L2385" t="str">
            <v>RAPID KATE SERVICES LIMITED</v>
          </cell>
          <cell r="M2385">
            <v>44060.708229166667</v>
          </cell>
          <cell r="N2385" t="str">
            <v>Pend</v>
          </cell>
          <cell r="O2385" t="str">
            <v>HDPE BLOW GRADE AC5502 HDPE BLOW GRADE AC5502     5X40  CONTAINERS TOTAL     4500 BAGS                  HDPE BLOW GRADE AC5502     114 750 00KGS 220 CBM      CONTAINERS IN TRANSIT FROM MOMBASA-KENYA PORT TO      ICD EMBAKASI-NAIROBI  ON   CARRIAGE CHARGES ON        CONSIGNEE S                ACCOUNT                    QUANTITY   112 5 MT        ORIGIN  USA                LONGULF TPTP3539           CARGO IN TRANSIT FROM      MOMBASA PORT TO ICD        EMBAKASI OR ICD            NAIROBI ON CONSIGNEE  S    ACCOUNT  CARRIER S         RESPONSIBILITY             CEASES AT MOMBASA  KENYA   UPON DISCHARGE OF THE      CONTAINERS                 NAME  ADDRESS AND          TELEPHONE NUMBER OF THE    CARRIERS  AGENT AT         DESTINATION                OCEANFREIGHT  EA  LTD      MSC PLAZA - 3RD+4TH FLOOR  MOI AVENUE 80637 KE -      MOMBASA                    KENYA                      TEL  254 41 2159 000       EMAIL  KE074-INFO MSC COM  21 DAYS FREE TIME AT       DESTINATION PORT           HS CODE  3901 20 0000</v>
          </cell>
          <cell r="P2385" t="str">
            <v>C4</v>
          </cell>
          <cell r="Q2385" t="str">
            <v>KE</v>
          </cell>
          <cell r="R2385" t="str">
            <v>US</v>
          </cell>
          <cell r="S2385" t="str">
            <v>1. 0 TO 3 DAYS</v>
          </cell>
          <cell r="T2385" t="str">
            <v>RELEASE PROCESS</v>
          </cell>
        </row>
        <row r="2386">
          <cell r="A2386" t="str">
            <v>BSIU9064298</v>
          </cell>
          <cell r="B2386">
            <v>40</v>
          </cell>
          <cell r="C2386">
            <v>44066</v>
          </cell>
          <cell r="D2386">
            <v>3</v>
          </cell>
          <cell r="E2386" t="str">
            <v>CHP0123494</v>
          </cell>
          <cell r="F2386" t="str">
            <v>ICDN</v>
          </cell>
          <cell r="G2386" t="str">
            <v>TEMP</v>
          </cell>
          <cell r="H2386" t="str">
            <v>2020</v>
          </cell>
          <cell r="I2386" t="str">
            <v>ICD</v>
          </cell>
          <cell r="J2386">
            <v>228639</v>
          </cell>
          <cell r="K2386" t="str">
            <v>ESLON PLASTICS OF KENYA LTD</v>
          </cell>
          <cell r="L2386" t="str">
            <v>GENERAL CARGO SERVICES LTD</v>
          </cell>
          <cell r="M2386">
            <v>44064.757199074076</v>
          </cell>
          <cell r="N2386" t="str">
            <v>Pend</v>
          </cell>
          <cell r="O2386" t="str">
            <v>03 X 40HC CONTAINERS CONTAINING BORSAFE HE3490LS HD POLYETHYLENE HS CODE  39012000 TOTAL NET WEIGHT  74 250 MT ORDER NO  5100093828 DELIVERY NO  80474555 SHIPMENT NO  492398 FREIGHT PREPAID 21 DAYS CONTAINER FREE DETENTION AND DEMURRAGE AT POD</v>
          </cell>
          <cell r="P2386" t="str">
            <v>C4</v>
          </cell>
          <cell r="Q2386" t="str">
            <v>KE</v>
          </cell>
          <cell r="R2386" t="str">
            <v>AE</v>
          </cell>
          <cell r="S2386" t="str">
            <v>1. 0 TO 3 DAYS</v>
          </cell>
          <cell r="T2386" t="str">
            <v>RELEASE PROCESS</v>
          </cell>
        </row>
        <row r="2387">
          <cell r="A2387" t="str">
            <v>TRLU8118574</v>
          </cell>
          <cell r="B2387">
            <v>40</v>
          </cell>
          <cell r="C2387">
            <v>44066</v>
          </cell>
          <cell r="D2387">
            <v>3</v>
          </cell>
          <cell r="E2387" t="str">
            <v>EPIRINDDEL209043</v>
          </cell>
          <cell r="F2387" t="str">
            <v>ICDN</v>
          </cell>
          <cell r="G2387" t="str">
            <v>M1B/20/02/2</v>
          </cell>
          <cell r="H2387">
            <v>0</v>
          </cell>
          <cell r="I2387">
            <v>0</v>
          </cell>
          <cell r="J2387">
            <v>0</v>
          </cell>
          <cell r="K2387" t="str">
            <v>Pend</v>
          </cell>
          <cell r="L2387" t="str">
            <v>Pend</v>
          </cell>
          <cell r="M2387" t="str">
            <v>Pend</v>
          </cell>
          <cell r="N2387" t="str">
            <v>Pend</v>
          </cell>
          <cell r="O2387" t="str">
            <v>1 X STANDARD 20  CONTAINER 1 X HIGH CUBE 40  CONTAINER SAID TO CONTAIN  TOTAL  774 PACKAGES  SEVEN HUNDRED SEVENTY FOUR PACKAGES ONLY  AGRICULTURE IMPLEMENTS DAIRY EQUIPMENTS INVOICE NO 01 DT 31 07 2020 IEC CO DE 1315901013 HS CODE 84321010  84322100 84322990  87162000 70179090 90258030  84211999 39261019  76129090  73239990 73239420 INVOICE NO 02 DT 01 08 2020 S BILL NO  4331065 DT   07 08 2020 IEC CODE 1315901013 HS CODE  76129090 73239990 76152020  84211100  84211100 84321010 84322990 HOUSE HOUSE INTRANSIT TO ICD EMBAKASI LINES TBL</v>
          </cell>
          <cell r="P2387" t="str">
            <v>Pend</v>
          </cell>
          <cell r="Q2387" t="str">
            <v>KE</v>
          </cell>
          <cell r="R2387" t="str">
            <v>IN</v>
          </cell>
          <cell r="S2387" t="str">
            <v>1. 0 TO 3 DAYS</v>
          </cell>
          <cell r="T2387" t="str">
            <v>PENDING DECLARATION</v>
          </cell>
        </row>
        <row r="2388">
          <cell r="A2388" t="str">
            <v>BEAU4035738</v>
          </cell>
          <cell r="B2388">
            <v>40</v>
          </cell>
          <cell r="C2388">
            <v>44066</v>
          </cell>
          <cell r="D2388">
            <v>3</v>
          </cell>
          <cell r="E2388" t="str">
            <v>CAD0425131</v>
          </cell>
          <cell r="F2388" t="str">
            <v>ICDN</v>
          </cell>
          <cell r="G2388" t="str">
            <v>A1C/64/02/2</v>
          </cell>
          <cell r="H2388" t="str">
            <v>2020</v>
          </cell>
          <cell r="I2388" t="str">
            <v>ICD</v>
          </cell>
          <cell r="J2388">
            <v>229711</v>
          </cell>
          <cell r="K2388" t="str">
            <v>AIRTEL NETWORKS KENYA LIMITED</v>
          </cell>
          <cell r="L2388" t="str">
            <v>BOLLORE TRANSPORT AND LOGISTICS KENYA LI</v>
          </cell>
          <cell r="M2388" t="str">
            <v>Pend</v>
          </cell>
          <cell r="N2388" t="str">
            <v>Pend</v>
          </cell>
          <cell r="O2388" t="str">
            <v>TOTAL 146  ONE HUNDRED FORTY SIX WOODEN DRUMS  CONTAINING CABLE   WIRE POWER CABLES 2 CORE X 16 SQMM+2 5MM TOTAL QUANTITY   145000 MTRS  INV NO   SIPL EXP20-21 18DT  24 07 2020 SB NO  4072254 DT  25 07 2020 IEC NO  0509054579 HS CODE   85444999 TOTAL NET WT   82650 000 KGS  FREIGHT PREPAID 85444999  HS  ON CARRIAGE COLLECT CABLE   WIRE POWER CABLES 2 CORE X 16 SQMM+2 5MM CABLE   WIRE POWER CABLES 2 CORE X 16 SQMM+2 5MM CABLE   WIRE POWER CABLES 2 CORE X 16 SQMM+2 5MM</v>
          </cell>
          <cell r="P2388" t="str">
            <v>C4</v>
          </cell>
          <cell r="Q2388" t="str">
            <v>KE</v>
          </cell>
          <cell r="R2388" t="str">
            <v>IN</v>
          </cell>
          <cell r="S2388" t="str">
            <v>1. 0 TO 3 DAYS</v>
          </cell>
          <cell r="T2388" t="str">
            <v>PENDING DPC</v>
          </cell>
        </row>
        <row r="2389">
          <cell r="A2389" t="str">
            <v>HLBU2432353</v>
          </cell>
          <cell r="B2389">
            <v>40</v>
          </cell>
          <cell r="C2389">
            <v>44066</v>
          </cell>
          <cell r="D2389">
            <v>3</v>
          </cell>
          <cell r="E2389" t="str">
            <v>HLCUHEL200505654</v>
          </cell>
          <cell r="F2389" t="str">
            <v>ICDN</v>
          </cell>
          <cell r="G2389" t="str">
            <v>M1B/20/03/1</v>
          </cell>
          <cell r="H2389" t="str">
            <v>2020</v>
          </cell>
          <cell r="I2389" t="str">
            <v>ICD</v>
          </cell>
          <cell r="J2389">
            <v>229021</v>
          </cell>
          <cell r="K2389" t="str">
            <v>SILPACK INDUSTRIES LTD</v>
          </cell>
          <cell r="L2389" t="str">
            <v>GENERAL CARGO SERVICES LTD</v>
          </cell>
          <cell r="M2389">
            <v>44067.654467592591</v>
          </cell>
          <cell r="N2389" t="str">
            <v>Pend</v>
          </cell>
          <cell r="O2389" t="str">
            <v>SEMI-CHEMICAL FLUTING IN REELS SEMI CHEMICAL FLUTING IN REELS AS PER PROFORMA INVOICE NO  FIRN20-000792 DATED 20 MARCH 2020  HS CODE  48 05 11</v>
          </cell>
          <cell r="P2389" t="str">
            <v>W7</v>
          </cell>
          <cell r="Q2389" t="str">
            <v>KE</v>
          </cell>
          <cell r="R2389" t="str">
            <v>FI</v>
          </cell>
          <cell r="S2389" t="str">
            <v>1. 0 TO 3 DAYS</v>
          </cell>
          <cell r="T2389" t="str">
            <v>RELEASE PROCESS</v>
          </cell>
        </row>
        <row r="2390">
          <cell r="A2390" t="str">
            <v>ESPU8034053</v>
          </cell>
          <cell r="B2390">
            <v>40</v>
          </cell>
          <cell r="C2390">
            <v>44066</v>
          </cell>
          <cell r="D2390">
            <v>3</v>
          </cell>
          <cell r="E2390" t="str">
            <v>EPIRINDMUN207428</v>
          </cell>
          <cell r="F2390" t="str">
            <v>ICDN</v>
          </cell>
          <cell r="G2390" t="str">
            <v>M1B/20/03/2</v>
          </cell>
          <cell r="H2390" t="str">
            <v>2020</v>
          </cell>
          <cell r="I2390" t="str">
            <v>ICD</v>
          </cell>
          <cell r="J2390">
            <v>228791</v>
          </cell>
          <cell r="K2390" t="str">
            <v>SHEKHAWAT ENGINEERING WORKS LIMITED</v>
          </cell>
          <cell r="L2390" t="str">
            <v>SEALINE FORWARDERS LIMITED</v>
          </cell>
          <cell r="M2390">
            <v>44067.608784722222</v>
          </cell>
          <cell r="N2390" t="str">
            <v>Pend</v>
          </cell>
          <cell r="O2390" t="str">
            <v>1 X HIGH CUBE 40  CONTAINER SAID TO CONTAIN TOTAL  1000   ONE THOUSAND ONLY   BAGS 500 BAGS  FIVE HUNDRED BAGS ONLY  H S CODE NO 39011000 +12 500 MT  LLDPE ROTO GRADE BLACK POWDER  NON HAZARDOUS AND NON TOXIC  500 BAGS  FIVE HUNDRED BAGS ONLY  H S CODE NO 39011000 +12 500 MT  LLDPE ROTO GRADE WHITE POWDER  NON HAZARDOUS AND NON TOXIC  AS PER PROFORMA INVOICE NO 001 2020-2021 DATED   JULY 21  2020 CFR MOMBASA KENYA  INCOTERMS 2020  SB NO 4010248 08 08 2020 IEC NO 3796000487 INV NO 00 2 2020-2021 DATED 08 08 2020  L C NO IMPLC07 1226 20 DATED -28 07 20 IDF NO E2007368665 HOUSE HOUSE PORT NOMINATION AS PER KPA DIRECTIVE</v>
          </cell>
          <cell r="P2390" t="str">
            <v>C4</v>
          </cell>
          <cell r="Q2390" t="str">
            <v>KE</v>
          </cell>
          <cell r="R2390" t="str">
            <v>IN</v>
          </cell>
          <cell r="S2390" t="str">
            <v>1. 0 TO 3 DAYS</v>
          </cell>
          <cell r="T2390" t="str">
            <v>RELEASE PROCESS</v>
          </cell>
        </row>
        <row r="2391">
          <cell r="A2391" t="str">
            <v>TCNU1157690</v>
          </cell>
          <cell r="B2391">
            <v>40</v>
          </cell>
          <cell r="C2391">
            <v>44066</v>
          </cell>
          <cell r="D2391">
            <v>3</v>
          </cell>
          <cell r="E2391" t="str">
            <v>MEDUUB497045</v>
          </cell>
          <cell r="F2391" t="str">
            <v>ICDN</v>
          </cell>
          <cell r="G2391" t="str">
            <v>M1B/44/03/1</v>
          </cell>
          <cell r="H2391" t="str">
            <v>2020</v>
          </cell>
          <cell r="I2391" t="str">
            <v>ICD</v>
          </cell>
          <cell r="J2391">
            <v>227252</v>
          </cell>
          <cell r="K2391" t="str">
            <v>PYRAMID PACKAGING LTD</v>
          </cell>
          <cell r="L2391" t="str">
            <v>INDUS LOGISTICS LIMITED</v>
          </cell>
          <cell r="M2391">
            <v>44057.803067129629</v>
          </cell>
          <cell r="N2391" t="str">
            <v>Pend</v>
          </cell>
          <cell r="O2391" t="str">
            <v>LINEAR LOW DENSITY         POLYETHYLENE B1918 SA LINEAR LOW DENSITY         POLYETHYLENE B1918 SA      2 CONTAINERS 1880 BAGS     LINEAR LOW DENSITY         POLYETHYLENE B1918 SA      HTS   NCM  3901 10         25KG BAG                   21 DAYS OF FREE TIME AT    DESTINATION                TOTAL NET WEIGHT 47 000 KG TOTAL GROSS WEIGHT 48 050  KG                         FREIGHT PREPAIDDRAWN       UNDER ABSA BANK KENYA PLC  IRRREVOCABLE LETTER OF     CREDIT NUMBER              077ILC2201480001 DATED     27-MAY-2020</v>
          </cell>
          <cell r="P2391" t="str">
            <v>C4</v>
          </cell>
          <cell r="Q2391" t="str">
            <v>KE</v>
          </cell>
          <cell r="R2391" t="str">
            <v>US</v>
          </cell>
          <cell r="S2391" t="str">
            <v>1. 0 TO 3 DAYS</v>
          </cell>
          <cell r="T2391" t="str">
            <v>RELEASE PROCESS</v>
          </cell>
        </row>
        <row r="2392">
          <cell r="A2392" t="str">
            <v>CAIU8050680</v>
          </cell>
          <cell r="B2392">
            <v>40</v>
          </cell>
          <cell r="C2392">
            <v>44066</v>
          </cell>
          <cell r="D2392">
            <v>3</v>
          </cell>
          <cell r="E2392" t="str">
            <v>EDP0121385</v>
          </cell>
          <cell r="F2392" t="str">
            <v>ICDN</v>
          </cell>
          <cell r="G2392" t="str">
            <v>M1B/48/03/2</v>
          </cell>
          <cell r="H2392" t="str">
            <v>2020</v>
          </cell>
          <cell r="I2392" t="str">
            <v>ICD</v>
          </cell>
          <cell r="J2392">
            <v>229321</v>
          </cell>
          <cell r="K2392" t="str">
            <v>LABEL CONVERTERS LIMITED</v>
          </cell>
          <cell r="L2392" t="str">
            <v>IN TIME FORWARDERS LIMITED</v>
          </cell>
          <cell r="M2392">
            <v>44068.83121527778</v>
          </cell>
          <cell r="N2392" t="str">
            <v>Pend</v>
          </cell>
          <cell r="O2392" t="str">
            <v>02X40HQ CONTAINERS 2077  TWO THOUSAND SEVENTY SEVEN ONLY  BAGS CONTAINING   Commodity   LLDPE F2001A QUANTITY   51 925 MT HS Code  39014010 HS Code   3901 40 00  IMPORTER H S  CODE  Packing   Net Wt  25 Kgs  Bags-Loose Stuffed in 40Ft Export Standard Pkg in PP Woven Sacks with Mfrs SB NO  4009069   4009067 DTD  27 07 2020  FREIGHT PREPAID   CIN NO  U23209GJ2006PLC060282 IEC NO  0508073952 PAN NO  AAAC09200B Phone  0265 619 2600 PIC  PRAKASH SARDA Prakash Sarda-opalindia in GST NO  24AAACO9200B3Z2 24</v>
          </cell>
          <cell r="P2392" t="str">
            <v>C4</v>
          </cell>
          <cell r="Q2392" t="str">
            <v>KE</v>
          </cell>
          <cell r="R2392" t="str">
            <v>IN</v>
          </cell>
          <cell r="S2392" t="str">
            <v>1. 0 TO 3 DAYS</v>
          </cell>
          <cell r="T2392" t="str">
            <v>RELEASE PROCESS</v>
          </cell>
        </row>
        <row r="2393">
          <cell r="A2393" t="str">
            <v>CMAU5730393</v>
          </cell>
          <cell r="B2393">
            <v>40</v>
          </cell>
          <cell r="C2393">
            <v>44066</v>
          </cell>
          <cell r="D2393">
            <v>3</v>
          </cell>
          <cell r="E2393" t="str">
            <v>DXB0508570B</v>
          </cell>
          <cell r="F2393" t="str">
            <v>ICDN</v>
          </cell>
          <cell r="G2393" t="str">
            <v>M1B/52/01/1</v>
          </cell>
          <cell r="H2393" t="str">
            <v>2020</v>
          </cell>
          <cell r="I2393" t="str">
            <v>ICD</v>
          </cell>
          <cell r="J2393">
            <v>228955</v>
          </cell>
          <cell r="K2393" t="str">
            <v>TRONIC KENYA LIMITED</v>
          </cell>
          <cell r="L2393" t="str">
            <v>BEPAK LOGISTICS LIMITED</v>
          </cell>
          <cell r="M2393">
            <v>44068.637569444443</v>
          </cell>
          <cell r="N2393" t="str">
            <v>Pend</v>
          </cell>
          <cell r="O2393" t="str">
            <v>FREIGHT PREPAID 1X40 FCL STC  BULB-85392900 PVC BOX TRUNKING -39172300 STABILIZER-85044019 PVC INSULATIN TAPE-39191000 MAIN SWITCH CHANGEOVER-85365090 ELECTRIC ACCESSORIES-85389000 FITTING EMERGENCY LIGHT-94054090   TAX ID-P051523684M</v>
          </cell>
          <cell r="P2393" t="str">
            <v>C4</v>
          </cell>
          <cell r="Q2393" t="str">
            <v>KE</v>
          </cell>
          <cell r="R2393" t="str">
            <v>AE</v>
          </cell>
          <cell r="S2393" t="str">
            <v>1. 0 TO 3 DAYS</v>
          </cell>
          <cell r="T2393" t="str">
            <v>RELEASE PROCESS</v>
          </cell>
        </row>
        <row r="2394">
          <cell r="A2394" t="str">
            <v>HLBU2582163</v>
          </cell>
          <cell r="B2394">
            <v>40</v>
          </cell>
          <cell r="C2394">
            <v>44066</v>
          </cell>
          <cell r="D2394">
            <v>3</v>
          </cell>
          <cell r="E2394" t="str">
            <v>HLCULIV200732474</v>
          </cell>
          <cell r="F2394" t="str">
            <v>ICDN</v>
          </cell>
          <cell r="G2394" t="str">
            <v>M1B/56/03/1</v>
          </cell>
          <cell r="H2394">
            <v>0</v>
          </cell>
          <cell r="I2394">
            <v>0</v>
          </cell>
          <cell r="J2394">
            <v>0</v>
          </cell>
          <cell r="K2394" t="str">
            <v>Pend</v>
          </cell>
          <cell r="L2394" t="str">
            <v>Pend</v>
          </cell>
          <cell r="M2394" t="str">
            <v>Pend</v>
          </cell>
          <cell r="N2394" t="str">
            <v>Pend</v>
          </cell>
          <cell r="O2394" t="str">
            <v>BISCUITS   HS CODE 19 05 31</v>
          </cell>
          <cell r="P2394" t="str">
            <v>Pend</v>
          </cell>
          <cell r="Q2394" t="str">
            <v>KE</v>
          </cell>
          <cell r="R2394" t="str">
            <v>GB</v>
          </cell>
          <cell r="S2394" t="str">
            <v>1. 0 TO 3 DAYS</v>
          </cell>
          <cell r="T2394" t="str">
            <v>PENDING DECLARATION</v>
          </cell>
        </row>
        <row r="2395">
          <cell r="A2395" t="str">
            <v>FDCU0184968</v>
          </cell>
          <cell r="B2395">
            <v>40</v>
          </cell>
          <cell r="C2395">
            <v>44066</v>
          </cell>
          <cell r="D2395">
            <v>3</v>
          </cell>
          <cell r="E2395" t="str">
            <v>HLCUHEL200505654</v>
          </cell>
          <cell r="F2395" t="str">
            <v>ICDN</v>
          </cell>
          <cell r="G2395" t="str">
            <v>A2C/10/04/2</v>
          </cell>
          <cell r="H2395" t="str">
            <v>2020</v>
          </cell>
          <cell r="I2395" t="str">
            <v>ICD</v>
          </cell>
          <cell r="J2395">
            <v>229021</v>
          </cell>
          <cell r="K2395" t="str">
            <v>SILPACK INDUSTRIES LTD</v>
          </cell>
          <cell r="L2395" t="str">
            <v>GENERAL CARGO SERVICES LTD</v>
          </cell>
          <cell r="M2395">
            <v>44067.654467592591</v>
          </cell>
          <cell r="N2395" t="str">
            <v>Pend</v>
          </cell>
          <cell r="O2395" t="str">
            <v>SEMI-CHEMICAL FLUTING IN REELS SEMI CHEMICAL FLUTING IN REELS AS PER PROFORMA INVOICE NO  FIRN20-000792 DATED 20 MARCH 2020  HS CODE  48 05 11</v>
          </cell>
          <cell r="P2395" t="str">
            <v>W7</v>
          </cell>
          <cell r="Q2395" t="str">
            <v>KE</v>
          </cell>
          <cell r="R2395" t="str">
            <v>FI</v>
          </cell>
          <cell r="S2395" t="str">
            <v>1. 0 TO 3 DAYS</v>
          </cell>
          <cell r="T2395" t="str">
            <v>RELEASE PROCESS</v>
          </cell>
        </row>
        <row r="2396">
          <cell r="A2396" t="str">
            <v>CAIU9054308</v>
          </cell>
          <cell r="B2396">
            <v>40</v>
          </cell>
          <cell r="C2396">
            <v>44066</v>
          </cell>
          <cell r="D2396">
            <v>3</v>
          </cell>
          <cell r="E2396" t="str">
            <v>EPIRINDMUN207373</v>
          </cell>
          <cell r="F2396" t="str">
            <v>ICDN</v>
          </cell>
          <cell r="G2396" t="str">
            <v>M2B/02/03/2</v>
          </cell>
          <cell r="H2396" t="str">
            <v>2020</v>
          </cell>
          <cell r="I2396" t="str">
            <v>ICD</v>
          </cell>
          <cell r="J2396">
            <v>228971</v>
          </cell>
          <cell r="K2396" t="str">
            <v>PBEL STORE LIMITED</v>
          </cell>
          <cell r="L2396" t="str">
            <v>SEABRIDGE FORWARDERS LIMITED</v>
          </cell>
          <cell r="M2396" t="str">
            <v>Pend</v>
          </cell>
          <cell r="N2396" t="str">
            <v>Pend</v>
          </cell>
          <cell r="O2396" t="str">
            <v>1 X HIGH CUBE 40  CONTAINER SAID TO CONTAIN TOTAL  2057   TWO THOUSAND FIFTY-SEVEN ONLY   PACKAGES A  CERAMIC ITEMS 1  EWC P TYPE LOW LEVAL PAN   680 2  IWC  INTER WATER CLOSE BOWL   WITH P-TRAPHOLE TYPE   480 3  ORISSA PAN WITH P TRAP HOLE TYPE WHITE  200 4  WHB 18X12 SMART   250 5  FLAT BACK URINAL BOWL   30 6  WHB 18X12 STEPHY  CENTRE HOLE    250 7  FIRE FITTERS HOSE 63MM X 30MTR LONG OMEX  25 8  FIRE FITTERS HOSE 63MM X 23MTR LONG OMEX  25 9  FIRE SPRINKLER FLEXIBLE PIPE X 700 MM  200 OTHER CARGO DESCRIPTION AS PER ISSUED OBL CARGO IN TRANSIT TO ICD EMBAKASI BY SGR TBL</v>
          </cell>
          <cell r="P2396" t="str">
            <v>C4</v>
          </cell>
          <cell r="Q2396" t="str">
            <v>KE</v>
          </cell>
          <cell r="R2396" t="str">
            <v>IN</v>
          </cell>
          <cell r="S2396" t="str">
            <v>1. 0 TO 3 DAYS</v>
          </cell>
          <cell r="T2396" t="str">
            <v>PENDING DPC</v>
          </cell>
        </row>
        <row r="2397">
          <cell r="A2397" t="str">
            <v>CMAU7588288</v>
          </cell>
          <cell r="B2397">
            <v>40</v>
          </cell>
          <cell r="C2397">
            <v>44066</v>
          </cell>
          <cell r="D2397">
            <v>3</v>
          </cell>
          <cell r="E2397" t="str">
            <v>CHP0123538</v>
          </cell>
          <cell r="F2397" t="str">
            <v>ICDN</v>
          </cell>
          <cell r="G2397" t="str">
            <v>M2B/12/03/1</v>
          </cell>
          <cell r="H2397" t="str">
            <v>2020</v>
          </cell>
          <cell r="I2397" t="str">
            <v>ICD</v>
          </cell>
          <cell r="J2397">
            <v>228632</v>
          </cell>
          <cell r="K2397" t="str">
            <v>TILE AND CARPET CENTRE LIMITED</v>
          </cell>
          <cell r="L2397" t="str">
            <v>INDUS LOGISTICS LIMITED</v>
          </cell>
          <cell r="M2397">
            <v>44068.727569444447</v>
          </cell>
          <cell r="N2397" t="str">
            <v>Pend</v>
          </cell>
          <cell r="O2397" t="str">
            <v>06 X 40HC CONTAINERS CONTAINING BORSAFE HE3490LS HD POLYETHYLENE H S CODE 39012000 TOTAL NET WEIGHT 148 500 MT ORDER NO  5100093757 DELIVERY NO  80474759 SHIPMENT NO  492607   T +254203939000   PIN NO P051142421G FREIGHT PREPAID 21 DAYS CONTAINER FREE DETENTION AT POD</v>
          </cell>
          <cell r="P2397" t="str">
            <v>C4</v>
          </cell>
          <cell r="Q2397" t="str">
            <v>KE</v>
          </cell>
          <cell r="R2397" t="str">
            <v>AE</v>
          </cell>
          <cell r="S2397" t="str">
            <v>1. 0 TO 3 DAYS</v>
          </cell>
          <cell r="T2397" t="str">
            <v>RELEASE PROCESS</v>
          </cell>
        </row>
        <row r="2398">
          <cell r="A2398" t="str">
            <v>GATU8489448</v>
          </cell>
          <cell r="B2398">
            <v>40</v>
          </cell>
          <cell r="C2398">
            <v>44066</v>
          </cell>
          <cell r="D2398">
            <v>3</v>
          </cell>
          <cell r="E2398" t="str">
            <v>EPIRINDDEL209029</v>
          </cell>
          <cell r="F2398" t="str">
            <v>ICDN</v>
          </cell>
          <cell r="G2398" t="str">
            <v>M2B/16/02/1</v>
          </cell>
          <cell r="H2398" t="str">
            <v>2020</v>
          </cell>
          <cell r="I2398" t="str">
            <v>ICD</v>
          </cell>
          <cell r="J2398">
            <v>229463</v>
          </cell>
          <cell r="K2398" t="str">
            <v>DEPARTMENT OF DEFENCE</v>
          </cell>
          <cell r="L2398" t="str">
            <v>DEPARTMENT OF DEFENCE</v>
          </cell>
          <cell r="M2398">
            <v>44068.726550925923</v>
          </cell>
          <cell r="N2398">
            <v>44068.771458333336</v>
          </cell>
          <cell r="O2398" t="str">
            <v>3 X HIGH CUBE 40  CONTAINER SAID TO CONTAIN TOTAL  1050   ONE THOUSAND FIFTY ONLY   PACKAGES TOTAL 1050 PACKAGES  ONE THOUSAND FIFTY PACKAGES ONLY  CONTAINING TROOP TENT MADE UP OF 100  COTTON CANVAS FABRIC IN OLIVE DRAB VAT DYED 2 10X3 10 WATER PROOF  ROTPROOF 500GSM + -5   TOTAL QTY   350 SETS INVOICE NO    STE-06 DT  01 07 2020  SBILL NO  4021806 DT  23 07 2020 HS CODE  63062990 IEC NO  0516943715 CONTAINER SUMMARY   3 X HIGH CUBE 40  CONTAINER CARRIAGE TERM   LINER HOUSE HOUSE PORT NOMINATION AS PER KPA DIRECTIVE</v>
          </cell>
          <cell r="P2398" t="str">
            <v>C4</v>
          </cell>
          <cell r="Q2398" t="str">
            <v>KE</v>
          </cell>
          <cell r="R2398" t="str">
            <v>IN</v>
          </cell>
          <cell r="S2398" t="str">
            <v>1. 0 TO 3 DAYS</v>
          </cell>
          <cell r="T2398" t="str">
            <v>RELEASED BUT IN YARD</v>
          </cell>
        </row>
        <row r="2399">
          <cell r="A2399" t="str">
            <v>BEAU4258346</v>
          </cell>
          <cell r="B2399">
            <v>40</v>
          </cell>
          <cell r="C2399">
            <v>44066</v>
          </cell>
          <cell r="D2399">
            <v>3</v>
          </cell>
          <cell r="E2399" t="str">
            <v>MEDUDM181910</v>
          </cell>
          <cell r="F2399" t="str">
            <v>ICDN</v>
          </cell>
          <cell r="G2399" t="str">
            <v>M2B/26/03/2</v>
          </cell>
          <cell r="H2399">
            <v>0</v>
          </cell>
          <cell r="I2399">
            <v>0</v>
          </cell>
          <cell r="J2399">
            <v>0</v>
          </cell>
          <cell r="K2399" t="str">
            <v>Pend</v>
          </cell>
          <cell r="L2399" t="str">
            <v>Pend</v>
          </cell>
          <cell r="M2399" t="str">
            <v>Pend</v>
          </cell>
          <cell r="N2399" t="str">
            <v>Pend</v>
          </cell>
          <cell r="O2399" t="str">
            <v>POLYPROPYLENE HOMOPOLYMER  506P POLYPROPYLENE HOMOPOLYMER  506P                       99 000 MT POLYPROPYLENE    HOMOPOLYMER 506P           148   PALLETIZED 55 BAGS    OF 25 KG                  TOTAL NO OF PACKAGES  3960 BAGS                       CARGO NET WEIGHT  99 000   MT                         CARGO GROSS WEIGHT         101 160 MT                 CONT R TARE WEIGHT         15 12 0 MT                 CONT R GROSS WEIGHT        116 280 MT                 SALES ORDER NO  3318495    SABIC DELIVERY NO          802565481                  HS CODE 3902 10 00 00 00   FREIGHT PREPAID UP TO      MOMBASA                    GOODS INTRANSIT TO JINJA   VIA MOMBASA                INTERNAL TRANSPORT COSTS   ARRANGEMENTS               BETWEEN MOMBASA AND JINJA  ON IMPORTERS ACCOUNT</v>
          </cell>
          <cell r="P2399" t="str">
            <v>Pend</v>
          </cell>
          <cell r="Q2399" t="str">
            <v>UG</v>
          </cell>
          <cell r="R2399" t="str">
            <v>SA</v>
          </cell>
          <cell r="S2399" t="str">
            <v>1. 0 TO 3 DAYS</v>
          </cell>
          <cell r="T2399" t="str">
            <v>PENDING DECLARATION</v>
          </cell>
        </row>
        <row r="2400">
          <cell r="A2400" t="str">
            <v>CMAU6338448</v>
          </cell>
          <cell r="B2400">
            <v>40</v>
          </cell>
          <cell r="C2400">
            <v>44066</v>
          </cell>
          <cell r="D2400">
            <v>3</v>
          </cell>
          <cell r="E2400" t="str">
            <v>CHP0123542</v>
          </cell>
          <cell r="F2400" t="str">
            <v>ICDN</v>
          </cell>
          <cell r="G2400" t="str">
            <v>M2B/38/03/1</v>
          </cell>
          <cell r="H2400" t="str">
            <v>2020</v>
          </cell>
          <cell r="I2400" t="str">
            <v>ICD</v>
          </cell>
          <cell r="J2400">
            <v>228676</v>
          </cell>
          <cell r="K2400" t="str">
            <v>DANCO CAPITAL LIMITED</v>
          </cell>
          <cell r="L2400" t="str">
            <v>TRANSFREIGHT LOGISTICS LIMITED</v>
          </cell>
          <cell r="M2400">
            <v>44064.766828703701</v>
          </cell>
          <cell r="N2400">
            <v>44068.664398148147</v>
          </cell>
          <cell r="O2400" t="str">
            <v>04 X 40HC CONTAINERS CONTAINING BORSAFE HE3490LS HD POLYETHYLENE HS CODE  39012000 TOTAL NET WEIGHT  99 MT ORDER NO  5100093786 DELIVERY NO  80474761 SHIPMENT NO  492609 CARGO IN TRANSIT TO ICD EMBAKASI AT CONSIGNEES COST  RISK AND RESPONSIBILITY  CARRIER RESPONSIBILITY CEASES AT PORT OF DISCHARGE  FREIGHT PREPAID 21 DAYS CONTAINER FREE DETENTION AND DEMURRAGE AT POD</v>
          </cell>
          <cell r="P2400" t="str">
            <v>C4</v>
          </cell>
          <cell r="Q2400" t="str">
            <v>KE</v>
          </cell>
          <cell r="R2400" t="str">
            <v>AE</v>
          </cell>
          <cell r="S2400" t="str">
            <v>1. 0 TO 3 DAYS</v>
          </cell>
          <cell r="T2400" t="str">
            <v>RELEASED BUT IN YARD</v>
          </cell>
        </row>
        <row r="2401">
          <cell r="A2401" t="str">
            <v>CMAU4813370</v>
          </cell>
          <cell r="B2401">
            <v>40</v>
          </cell>
          <cell r="C2401">
            <v>44066</v>
          </cell>
          <cell r="D2401">
            <v>3</v>
          </cell>
          <cell r="E2401" t="str">
            <v>CHP0123542</v>
          </cell>
          <cell r="F2401" t="str">
            <v>ICDN</v>
          </cell>
          <cell r="G2401" t="str">
            <v>M2B/38/03/2</v>
          </cell>
          <cell r="H2401" t="str">
            <v>2020</v>
          </cell>
          <cell r="I2401" t="str">
            <v>ICD</v>
          </cell>
          <cell r="J2401">
            <v>228676</v>
          </cell>
          <cell r="K2401" t="str">
            <v>DANCO CAPITAL LIMITED</v>
          </cell>
          <cell r="L2401" t="str">
            <v>TRANSFREIGHT LOGISTICS LIMITED</v>
          </cell>
          <cell r="M2401">
            <v>44064.766828703701</v>
          </cell>
          <cell r="N2401">
            <v>44068.664398148147</v>
          </cell>
          <cell r="O2401" t="str">
            <v>04 X 40HC CONTAINERS CONTAINING BORSAFE HE3490LS HD POLYETHYLENE HS CODE  39012000 TOTAL NET WEIGHT  99 MT ORDER NO  5100093786 DELIVERY NO  80474761 SHIPMENT NO  492609 CARGO IN TRANSIT TO ICD EMBAKASI AT CONSIGNEES COST  RISK AND RESPONSIBILITY  CARRIER RESPONSIBILITY CEASES AT PORT OF DISCHARGE  FREIGHT PREPAID 21 DAYS CONTAINER FREE DETENTION AND DEMURRAGE AT POD</v>
          </cell>
          <cell r="P2401" t="str">
            <v>C4</v>
          </cell>
          <cell r="Q2401" t="str">
            <v>KE</v>
          </cell>
          <cell r="R2401" t="str">
            <v>AE</v>
          </cell>
          <cell r="S2401" t="str">
            <v>1. 0 TO 3 DAYS</v>
          </cell>
          <cell r="T2401" t="str">
            <v>RELEASED BUT IN YARD</v>
          </cell>
        </row>
        <row r="2402">
          <cell r="A2402" t="str">
            <v>TGCU5153927</v>
          </cell>
          <cell r="B2402">
            <v>40</v>
          </cell>
          <cell r="C2402">
            <v>44066</v>
          </cell>
          <cell r="D2402">
            <v>3</v>
          </cell>
          <cell r="E2402" t="str">
            <v>140000923406</v>
          </cell>
          <cell r="F2402" t="str">
            <v>ICDN</v>
          </cell>
          <cell r="G2402" t="str">
            <v>A1D/48/04/3</v>
          </cell>
          <cell r="H2402" t="str">
            <v>2020</v>
          </cell>
          <cell r="I2402" t="str">
            <v>ICD</v>
          </cell>
          <cell r="J2402">
            <v>227058</v>
          </cell>
          <cell r="K2402" t="str">
            <v>ENSING AUTOS LTD</v>
          </cell>
          <cell r="L2402" t="str">
            <v>UFANISI FREIGHTERS K LTD</v>
          </cell>
          <cell r="M2402">
            <v>44057.782407407409</v>
          </cell>
          <cell r="N2402" t="str">
            <v>Pend</v>
          </cell>
          <cell r="O2402" t="str">
            <v>TYRES EMAIL INFO ENSING CO KEPIN NO  P000611329HN M TYRES  EMAIL INFO ENSING CO KE PIN NO  P000611329H</v>
          </cell>
          <cell r="P2402" t="str">
            <v>C4</v>
          </cell>
          <cell r="Q2402" t="str">
            <v>KE</v>
          </cell>
          <cell r="R2402" t="str">
            <v>CN</v>
          </cell>
          <cell r="S2402" t="str">
            <v>1. 0 TO 3 DAYS</v>
          </cell>
          <cell r="T2402" t="str">
            <v>RELEASE PROCESS</v>
          </cell>
        </row>
        <row r="2403">
          <cell r="A2403" t="str">
            <v>MSCU3583504</v>
          </cell>
          <cell r="B2403">
            <v>20</v>
          </cell>
          <cell r="C2403">
            <v>44066</v>
          </cell>
          <cell r="D2403">
            <v>3</v>
          </cell>
          <cell r="E2403" t="str">
            <v>MEDUDR749448</v>
          </cell>
          <cell r="F2403" t="str">
            <v>ICDN</v>
          </cell>
          <cell r="G2403" t="str">
            <v>A1B/21/02/2</v>
          </cell>
          <cell r="H2403" t="str">
            <v>2020</v>
          </cell>
          <cell r="I2403" t="str">
            <v>ICD</v>
          </cell>
          <cell r="J2403">
            <v>226819</v>
          </cell>
          <cell r="K2403" t="str">
            <v>SAFARICOM LIMITED</v>
          </cell>
          <cell r="L2403" t="str">
            <v>ACCELER GLOBAL LOGISTICS LIMITED</v>
          </cell>
          <cell r="M2403">
            <v>44057.432523148149</v>
          </cell>
          <cell r="N2403">
            <v>44068.673391203702</v>
          </cell>
          <cell r="O2403" t="str">
            <v>MANHOLE COVERS HS CODE  68 1099</v>
          </cell>
          <cell r="P2403" t="str">
            <v>C4</v>
          </cell>
          <cell r="Q2403" t="str">
            <v>KE</v>
          </cell>
          <cell r="R2403" t="str">
            <v>ZA</v>
          </cell>
          <cell r="S2403" t="str">
            <v>1. 0 TO 3 DAYS</v>
          </cell>
          <cell r="T2403" t="str">
            <v>RELEASED BUT IN YARD</v>
          </cell>
        </row>
        <row r="2404">
          <cell r="A2404" t="str">
            <v>GLDU5657621</v>
          </cell>
          <cell r="B2404">
            <v>20</v>
          </cell>
          <cell r="C2404">
            <v>44066</v>
          </cell>
          <cell r="D2404">
            <v>3</v>
          </cell>
          <cell r="E2404" t="str">
            <v>DXB0508940A</v>
          </cell>
          <cell r="F2404" t="str">
            <v>ICDN</v>
          </cell>
          <cell r="G2404" t="str">
            <v>A1B/21/04/2</v>
          </cell>
          <cell r="H2404" t="str">
            <v>2020</v>
          </cell>
          <cell r="I2404" t="str">
            <v>ICD</v>
          </cell>
          <cell r="J2404">
            <v>229380</v>
          </cell>
          <cell r="K2404" t="str">
            <v>CABLE CONNECT LIMITED</v>
          </cell>
          <cell r="L2404" t="str">
            <v>EXCELLENT LOGISTICS LIMITED</v>
          </cell>
          <cell r="M2404">
            <v>44068.821736111109</v>
          </cell>
          <cell r="N2404" t="str">
            <v>Pend</v>
          </cell>
          <cell r="O2404" t="str">
            <v>82 COILS 4 09MM GALVANIZED STEEL WIRE FOR ACSR 82 COILS TOTAL GROSS WEIGHT   25 140 00 KGS CARGO IN TRANSIT TO ICD EMBAKASI AT CONSIGNEES COST  RISK AND RESPONSIBILITY  CARRIER RESPONSIBILITY CEASES AT PORT OF DISCHARGE  HS CODE 72083900   EMAIL  VANDANA-TLAC CO KE FREIGHT PREPAID</v>
          </cell>
          <cell r="P2404" t="str">
            <v>C4</v>
          </cell>
          <cell r="Q2404" t="str">
            <v>KE</v>
          </cell>
          <cell r="R2404" t="str">
            <v>AE</v>
          </cell>
          <cell r="S2404" t="str">
            <v>1. 0 TO 3 DAYS</v>
          </cell>
          <cell r="T2404" t="str">
            <v>RELEASE PROCESS</v>
          </cell>
        </row>
        <row r="2405">
          <cell r="A2405" t="str">
            <v>MRKU8969014</v>
          </cell>
          <cell r="B2405">
            <v>20</v>
          </cell>
          <cell r="C2405">
            <v>44066</v>
          </cell>
          <cell r="D2405">
            <v>3</v>
          </cell>
          <cell r="E2405" t="str">
            <v>204019316</v>
          </cell>
          <cell r="F2405" t="str">
            <v>ICDN</v>
          </cell>
          <cell r="G2405" t="str">
            <v>A1B/25/06/1</v>
          </cell>
          <cell r="H2405" t="str">
            <v>2020</v>
          </cell>
          <cell r="I2405" t="str">
            <v>ICD</v>
          </cell>
          <cell r="J2405">
            <v>228617</v>
          </cell>
          <cell r="K2405" t="str">
            <v>SQUARE PHARMACEUTICALS KENYA EPZ LIMITED</v>
          </cell>
          <cell r="L2405" t="str">
            <v>DUTY LOGISTICS LIMITED</v>
          </cell>
          <cell r="M2405">
            <v>44067.434178240743</v>
          </cell>
          <cell r="N2405">
            <v>44068.644999999997</v>
          </cell>
          <cell r="O2405" t="str">
            <v>TOTAL PKGS 88 PKGS   03 WOODEN BOXES   22 CARTONS    63 GUNNY BAGS  SUPPLY AND INSTALLATION OF  STEEL STRUCTURES PIPES OTHER ACCESSORI ES  PO NUMBER 4200048971 DATED  04 AUG 2019 INCOTERMS 2010      INVOIC E NO  SA 2021 135 08 DT  09 07 2020  SHIPPING BILL NOS  4015092 DT  23  7 2020  L C NO  201010066178-L DT 01 04 2020  NET WT   2970 850 KGSFREIGHT PREPAID  DETENTION   APPLICABLE FREE TIME 14 DAYS COMBINED DET ENTION   DEMURRAGE  AT  PORT OF DISCHARGE   PLACE OF DELIVERY     IEC NO    0   0314027106  GSTN NO   27AAFCS5839P1ZJ  PH   91 22 6150-7979 EMAIL  PROJECTS4 SUPREMEALLIED COM   WEB  HTTPS   EUR01 SAFELINKS PRO TECTION OUTLOOK COM  URL HTTP 3A 2F 2FWWW   SUPREMEALLIED COM 2F AMP DATA 02 7C01 7CPNQGSCESI 40MAERSK COM 7CE6E01D2  A6C7E41060DDE08D832BEB 084 7C05D75C05FA1A42E79CF1EB416C396F2D 7C0 7C0 7C63  7315141870743275  AMP SDATA 4GUYKJYEQ4SJMIMFGNTCKT25CV 2FI26XDXZLRK2JOSV0   3D AMP RESER VED 0  MR  SAKTHIVASAN A</v>
          </cell>
          <cell r="P2405" t="str">
            <v>W7</v>
          </cell>
          <cell r="Q2405" t="str">
            <v>KE</v>
          </cell>
          <cell r="R2405" t="str">
            <v>IN</v>
          </cell>
          <cell r="S2405" t="str">
            <v>1. 0 TO 3 DAYS</v>
          </cell>
          <cell r="T2405" t="str">
            <v>RELEASED BUT IN YARD</v>
          </cell>
        </row>
        <row r="2406">
          <cell r="A2406" t="str">
            <v>HLBU1571082</v>
          </cell>
          <cell r="B2406">
            <v>40</v>
          </cell>
          <cell r="C2406">
            <v>44066</v>
          </cell>
          <cell r="D2406">
            <v>3</v>
          </cell>
          <cell r="E2406" t="str">
            <v>HLCULIV200659328</v>
          </cell>
          <cell r="F2406" t="str">
            <v>ICDN</v>
          </cell>
          <cell r="G2406" t="str">
            <v>A1C/26/02/2</v>
          </cell>
          <cell r="H2406" t="str">
            <v>2020</v>
          </cell>
          <cell r="I2406" t="str">
            <v>ICD</v>
          </cell>
          <cell r="J2406">
            <v>229018</v>
          </cell>
          <cell r="K2406" t="str">
            <v>COLONEL JOSEPH DOUGLAS MOKWENA</v>
          </cell>
          <cell r="L2406" t="str">
            <v>DEPARTMENT OF DEFENCE</v>
          </cell>
          <cell r="M2406" t="str">
            <v>Pend</v>
          </cell>
          <cell r="N2406" t="str">
            <v>Pend</v>
          </cell>
          <cell r="O2406" t="str">
            <v>USED PERSONAL EFFECTS AND HOUSEHOLD GOODS FREIGHT PREPAID HS CODE  39 24 10</v>
          </cell>
          <cell r="P2406" t="str">
            <v>C4</v>
          </cell>
          <cell r="Q2406" t="str">
            <v>KE</v>
          </cell>
          <cell r="R2406" t="str">
            <v>GB</v>
          </cell>
          <cell r="S2406" t="str">
            <v>1. 0 TO 3 DAYS</v>
          </cell>
          <cell r="T2406" t="str">
            <v>PENDING DPC</v>
          </cell>
        </row>
        <row r="2407">
          <cell r="A2407" t="str">
            <v>CAIU6880060</v>
          </cell>
          <cell r="B2407">
            <v>20</v>
          </cell>
          <cell r="C2407">
            <v>44066</v>
          </cell>
          <cell r="D2407">
            <v>3</v>
          </cell>
          <cell r="E2407" t="str">
            <v>WECC2050MBA0512</v>
          </cell>
          <cell r="F2407" t="str">
            <v>ICDN</v>
          </cell>
          <cell r="G2407" t="str">
            <v>A1B/27/02/2</v>
          </cell>
          <cell r="H2407" t="str">
            <v>2020</v>
          </cell>
          <cell r="I2407" t="str">
            <v>ICD</v>
          </cell>
          <cell r="J2407">
            <v>229088</v>
          </cell>
          <cell r="K2407" t="str">
            <v>KAMDEV ENTERPRISES LTD</v>
          </cell>
          <cell r="L2407" t="str">
            <v>SOTE FORWARDERS LIMITED</v>
          </cell>
          <cell r="M2407" t="str">
            <v>Pend</v>
          </cell>
          <cell r="N2407" t="str">
            <v>Pend</v>
          </cell>
          <cell r="O2407" t="str">
            <v>1 X 20DV CONTAINER SAID TO CONTAIN 80 DRUMS RAW MATERIAL FOR MANUFACTURE OF PAINTS 1 X 20 DV CONTAINER SAID TO CONTAIN 80 DRUMS CONTAIN 50 DRUMS X 250 K G  NET   USP - EAGLE  BF36 62  H S CODE 39 07 91  30 DRUMS X 190 K G  NET   LA - EAGLE  LRW60-19 55  70  H S CODE 3907 5010  21 DAYS FREE OF DEMURRAGE TOTAL QUANTITY 80 DRUMS CARGO IN TRANSIT TO ICD EMBAKASI ON RECEIVER S ACCOUNT RAW MATERIAL FOR MANUFACTURE OF PAINTS FREIGHT PREPAID UP TO MOMBASA ONLY LI LO    NAIROBI  KENYA  EMAIL  KELPAINTS YAHOO COM  CONTACT  BHAVIN  J  PATEL   TEL  0726 314 266   PIN NO  P051186282H</v>
          </cell>
          <cell r="P2407" t="str">
            <v>C4</v>
          </cell>
          <cell r="Q2407" t="str">
            <v>KE</v>
          </cell>
          <cell r="R2407" t="str">
            <v>EG</v>
          </cell>
          <cell r="S2407" t="str">
            <v>1. 0 TO 3 DAYS</v>
          </cell>
          <cell r="T2407" t="str">
            <v>PENDING DPC</v>
          </cell>
        </row>
        <row r="2408">
          <cell r="A2408" t="str">
            <v>MEDU2975560</v>
          </cell>
          <cell r="B2408">
            <v>20</v>
          </cell>
          <cell r="C2408">
            <v>44066</v>
          </cell>
          <cell r="D2408">
            <v>3</v>
          </cell>
          <cell r="E2408" t="str">
            <v>MEDUKR193757</v>
          </cell>
          <cell r="F2408" t="str">
            <v>ICDN</v>
          </cell>
          <cell r="G2408" t="str">
            <v>A1B/27/02/2</v>
          </cell>
          <cell r="H2408" t="str">
            <v>2020</v>
          </cell>
          <cell r="I2408" t="str">
            <v>ICD</v>
          </cell>
          <cell r="J2408">
            <v>228579</v>
          </cell>
          <cell r="K2408" t="str">
            <v>BATA SHOE CO LTD</v>
          </cell>
          <cell r="L2408" t="str">
            <v>BATA SHOE COMPANY (KENYA) LIMITED</v>
          </cell>
          <cell r="M2408">
            <v>44067.74050925926</v>
          </cell>
          <cell r="N2408" t="str">
            <v>Pend</v>
          </cell>
          <cell r="O2408" t="str">
            <v>OF                         DI-OCTYL PHTHALATE  DOP  OF                         DI-OCTYL PHTHALATE  DOP    240MT 240 000KGS           OF                         DI-OCTYL PHTHALATE  DOP    AS PER PROFORMA INVOICE    NUMBER                     YCPNRB-200522-D2 DATED MAY 22 2020                    CFR MOMBASA  KENYA          INCOTERMS 2020              IDF NO  20MBAIM000199120   LC NO  TF2017617984        HS CODE   291732 00 00     THE EXACT WEIGHT OF      CARGO SHIPPED              240 000KGS NET WEIGHT  AND 241 800KGS GROSS WEIGHT      FREIGHT PREPAID OF                         DI-OCTYL PHTHALATE  DOP  OF                         DI-OCTYL PHTHALATE  DOP  OF                         DI-OCTYL PHTHALATE  DOP</v>
          </cell>
          <cell r="P2408" t="str">
            <v>C4</v>
          </cell>
          <cell r="Q2408" t="str">
            <v>KE</v>
          </cell>
          <cell r="R2408" t="str">
            <v>KR</v>
          </cell>
          <cell r="S2408" t="str">
            <v>1. 0 TO 3 DAYS</v>
          </cell>
          <cell r="T2408" t="str">
            <v>RELEASE PROCESS</v>
          </cell>
        </row>
        <row r="2409">
          <cell r="A2409" t="str">
            <v>TEMU8890879</v>
          </cell>
          <cell r="B2409">
            <v>40</v>
          </cell>
          <cell r="C2409">
            <v>44067</v>
          </cell>
          <cell r="D2409">
            <v>2</v>
          </cell>
          <cell r="E2409" t="str">
            <v>140028124036</v>
          </cell>
          <cell r="F2409" t="str">
            <v>ICDN</v>
          </cell>
          <cell r="G2409" t="str">
            <v>TEMP</v>
          </cell>
          <cell r="H2409" t="str">
            <v>2020</v>
          </cell>
          <cell r="I2409" t="str">
            <v>ICD</v>
          </cell>
          <cell r="J2409">
            <v>229991</v>
          </cell>
          <cell r="K2409" t="str">
            <v>HIVIEW INTERNATIONAL CO LIMITED</v>
          </cell>
          <cell r="L2409" t="str">
            <v>MARKS ENTERPRISES LIMITED</v>
          </cell>
          <cell r="M2409" t="str">
            <v>Pend</v>
          </cell>
          <cell r="N2409" t="str">
            <v>Pend</v>
          </cell>
          <cell r="O2409" t="str">
            <v>TYRESFREIGHT PREPAID MAIL INFO HIVIEWINTERNATIONAL COMPIN NO  P0515471 60LN M TYRES FREIGHT PREPAID  MAIL INFO HIVIEWINTERNATIONAL COM PIN NO  P051547160L</v>
          </cell>
          <cell r="P2409" t="str">
            <v>C4</v>
          </cell>
          <cell r="Q2409" t="str">
            <v>KE</v>
          </cell>
          <cell r="R2409" t="str">
            <v>CN</v>
          </cell>
          <cell r="S2409" t="str">
            <v>1. 0 TO 3 DAYS</v>
          </cell>
          <cell r="T2409" t="str">
            <v>PENDING DPC</v>
          </cell>
        </row>
        <row r="2410">
          <cell r="A2410" t="str">
            <v>TCLU1674269</v>
          </cell>
          <cell r="B2410">
            <v>40</v>
          </cell>
          <cell r="C2410">
            <v>44067</v>
          </cell>
          <cell r="D2410">
            <v>2</v>
          </cell>
          <cell r="E2410" t="str">
            <v>XIA0487597</v>
          </cell>
          <cell r="F2410" t="str">
            <v>ICDN</v>
          </cell>
          <cell r="G2410" t="str">
            <v>TEMP</v>
          </cell>
          <cell r="H2410" t="str">
            <v>2020</v>
          </cell>
          <cell r="I2410" t="str">
            <v>ICD</v>
          </cell>
          <cell r="J2410">
            <v>228658</v>
          </cell>
          <cell r="K2410" t="str">
            <v>DORISUN COMPANY LIMITED</v>
          </cell>
          <cell r="L2410" t="str">
            <v>IRIS PORT CONVEYORS K LIMITED</v>
          </cell>
          <cell r="M2410">
            <v>44064.771458333336</v>
          </cell>
          <cell r="N2410" t="str">
            <v>Pend</v>
          </cell>
          <cell r="O2410" t="str">
            <v>SANITARY TOWELS  HS CODE 961900  CONTRACT NO   KEN20-30265   CONTACT  EUNICE NYAGUTHII MOBILE PHONE 0786266573 E-MAIL MANGUANGMAN-YAHOO COM FAX  00253-20-2676788  FCL FCL CY-RAMP FREIGHT COLLECT</v>
          </cell>
          <cell r="P2410" t="str">
            <v>C4</v>
          </cell>
          <cell r="Q2410" t="str">
            <v>KE</v>
          </cell>
          <cell r="R2410" t="str">
            <v>CN</v>
          </cell>
          <cell r="S2410" t="str">
            <v>1. 0 TO 3 DAYS</v>
          </cell>
          <cell r="T2410" t="str">
            <v>RELEASE PROCESS</v>
          </cell>
        </row>
        <row r="2411">
          <cell r="A2411" t="str">
            <v>CAIU7074394</v>
          </cell>
          <cell r="B2411">
            <v>40</v>
          </cell>
          <cell r="C2411">
            <v>44067</v>
          </cell>
          <cell r="D2411">
            <v>2</v>
          </cell>
          <cell r="E2411" t="str">
            <v>140000991088</v>
          </cell>
          <cell r="F2411" t="str">
            <v>ICDN</v>
          </cell>
          <cell r="G2411" t="str">
            <v>TEMP</v>
          </cell>
          <cell r="H2411" t="str">
            <v>2020</v>
          </cell>
          <cell r="I2411" t="str">
            <v>ICD</v>
          </cell>
          <cell r="J2411">
            <v>229052</v>
          </cell>
          <cell r="K2411" t="str">
            <v>AUTOXPRESS LIMITED</v>
          </cell>
          <cell r="L2411" t="str">
            <v>GENERAL CARGO SERVICES LTD</v>
          </cell>
          <cell r="M2411" t="str">
            <v>Pend</v>
          </cell>
          <cell r="N2411" t="str">
            <v>Pend</v>
          </cell>
          <cell r="O2411" t="str">
            <v>NEW PNEUMATIC TRIANGLE BRAND TYRESL C NO  IMPLC07 1027 20IDF NO  E2006 347316FREIGHT COLLECTSHIPPED ON BOARDN M NEW PNEUMATIC TRIANGLE BRAND TYRES L C NO  IMPLC07 1027 20 IDF NO  E2006347316 FREIGHT COLLECT SHIPPED ON BOARD</v>
          </cell>
          <cell r="P2411" t="str">
            <v>C4</v>
          </cell>
          <cell r="Q2411" t="str">
            <v>KE</v>
          </cell>
          <cell r="R2411" t="str">
            <v>CN</v>
          </cell>
          <cell r="S2411" t="str">
            <v>1. 0 TO 3 DAYS</v>
          </cell>
          <cell r="T2411" t="str">
            <v>PENDING DPC</v>
          </cell>
        </row>
        <row r="2412">
          <cell r="A2412" t="str">
            <v>TLLU4955988</v>
          </cell>
          <cell r="B2412">
            <v>40</v>
          </cell>
          <cell r="C2412">
            <v>44067</v>
          </cell>
          <cell r="D2412">
            <v>2</v>
          </cell>
          <cell r="E2412" t="str">
            <v>NBSY030769</v>
          </cell>
          <cell r="F2412" t="str">
            <v>ICDN</v>
          </cell>
          <cell r="G2412" t="str">
            <v>TEMP</v>
          </cell>
          <cell r="H2412" t="str">
            <v>2020</v>
          </cell>
          <cell r="I2412" t="str">
            <v>ICD</v>
          </cell>
          <cell r="J2412">
            <v>229265</v>
          </cell>
          <cell r="K2412" t="str">
            <v>SUNCULTURE KENYA LIMITED</v>
          </cell>
          <cell r="L2412" t="str">
            <v>UNION GREEN LOGISTICS LIMITED</v>
          </cell>
          <cell r="M2412">
            <v>44067.920891203707</v>
          </cell>
          <cell r="N2412" t="str">
            <v>Pend</v>
          </cell>
          <cell r="O2412" t="str">
            <v>310W POLY SOLAR PANEL HS CODE 854140  TEL 0532-80668799  FAX 0532-80668796   JOSHUA MEROKA   ACCOUNTS-SUNCULTURE COM    EMAIL   CS-GLOBEFLIGHT CO KE    TEL  +254729341277 FREIGHT PREPAID</v>
          </cell>
          <cell r="P2412" t="str">
            <v>C4</v>
          </cell>
          <cell r="Q2412" t="str">
            <v>KE</v>
          </cell>
          <cell r="R2412" t="str">
            <v>CN</v>
          </cell>
          <cell r="S2412" t="str">
            <v>1. 0 TO 3 DAYS</v>
          </cell>
          <cell r="T2412" t="str">
            <v>RELEASE PROCESS</v>
          </cell>
        </row>
        <row r="2413">
          <cell r="A2413" t="str">
            <v>TCLU9613423</v>
          </cell>
          <cell r="B2413">
            <v>40</v>
          </cell>
          <cell r="C2413">
            <v>44067</v>
          </cell>
          <cell r="D2413">
            <v>2</v>
          </cell>
          <cell r="E2413" t="str">
            <v>NBST430148</v>
          </cell>
          <cell r="F2413" t="str">
            <v>ICDN</v>
          </cell>
          <cell r="G2413" t="str">
            <v>TEMP</v>
          </cell>
          <cell r="H2413" t="str">
            <v>2020</v>
          </cell>
          <cell r="I2413" t="str">
            <v>ICD</v>
          </cell>
          <cell r="J2413">
            <v>229127</v>
          </cell>
          <cell r="K2413" t="str">
            <v>ASL LIMITED</v>
          </cell>
          <cell r="L2413" t="str">
            <v>EXCELLENT SERVICE FREIGHTERS LIMITED</v>
          </cell>
          <cell r="M2413">
            <v>44067.518703703703</v>
          </cell>
          <cell r="N2413" t="str">
            <v>Pend</v>
          </cell>
          <cell r="O2413" t="str">
            <v>HOT AND NORMAL WATER DISPENSER YR-3-X16 MODEL NO  SWD-501 STERLING BRAND  HS CODE 8516790000 HOT AND NORMAL WATER DISPENSER YR-3-X172 MODEL NO  SWD-502 STERLING BRAND  HS CODE 8516790000 PI NO  PB20200422 IDF NO  E2005328181 -FAX 008657766802518</v>
          </cell>
          <cell r="P2413" t="str">
            <v>C4</v>
          </cell>
          <cell r="Q2413" t="str">
            <v>KE</v>
          </cell>
          <cell r="R2413" t="str">
            <v>CN</v>
          </cell>
          <cell r="S2413" t="str">
            <v>1. 0 TO 3 DAYS</v>
          </cell>
          <cell r="T2413" t="str">
            <v>RELEASE PROCESS</v>
          </cell>
        </row>
        <row r="2414">
          <cell r="A2414" t="str">
            <v>TGHU8115153</v>
          </cell>
          <cell r="B2414">
            <v>40</v>
          </cell>
          <cell r="C2414">
            <v>44067</v>
          </cell>
          <cell r="D2414">
            <v>2</v>
          </cell>
          <cell r="E2414" t="str">
            <v>EPIRINDDEL209029</v>
          </cell>
          <cell r="F2414" t="str">
            <v>ICDN</v>
          </cell>
          <cell r="G2414" t="str">
            <v>TEMP</v>
          </cell>
          <cell r="H2414" t="str">
            <v>2020</v>
          </cell>
          <cell r="I2414" t="str">
            <v>ICD</v>
          </cell>
          <cell r="J2414">
            <v>229463</v>
          </cell>
          <cell r="K2414" t="str">
            <v>DEPARTMENT OF DEFENCE</v>
          </cell>
          <cell r="L2414" t="str">
            <v>DEPARTMENT OF DEFENCE</v>
          </cell>
          <cell r="M2414">
            <v>44068.726550925923</v>
          </cell>
          <cell r="N2414">
            <v>44068.771458333336</v>
          </cell>
          <cell r="O2414" t="str">
            <v>3 X HIGH CUBE 40  CONTAINER SAID TO CONTAIN TOTAL  1050   ONE THOUSAND FIFTY ONLY   PACKAGES TOTAL 1050 PACKAGES  ONE THOUSAND FIFTY PACKAGES ONLY  CONTAINING TROOP TENT MADE UP OF 100  COTTON CANVAS FABRIC IN OLIVE DRAB VAT DYED 2 10X3 10 WATER PROOF  ROTPROOF 500GSM + -5   TOTAL QTY   350 SETS INVOICE NO    STE-06 DT  01 07 2020  SBILL NO  4021806 DT  23 07 2020 HS CODE  63062990 IEC NO  0516943715 CONTAINER SUMMARY   3 X HIGH CUBE 40  CONTAINER CARRIAGE TERM   LINER HOUSE HOUSE PORT NOMINATION AS PER KPA DIRECTIVE</v>
          </cell>
          <cell r="P2414" t="str">
            <v>C4</v>
          </cell>
          <cell r="Q2414" t="str">
            <v>KE</v>
          </cell>
          <cell r="R2414" t="str">
            <v>IN</v>
          </cell>
          <cell r="S2414" t="str">
            <v>1. 0 TO 3 DAYS</v>
          </cell>
          <cell r="T2414" t="str">
            <v>RELEASED BUT IN YARD</v>
          </cell>
        </row>
        <row r="2415">
          <cell r="A2415" t="str">
            <v>EITU1956329</v>
          </cell>
          <cell r="B2415">
            <v>40</v>
          </cell>
          <cell r="C2415">
            <v>44067</v>
          </cell>
          <cell r="D2415">
            <v>2</v>
          </cell>
          <cell r="E2415" t="str">
            <v>140027235233</v>
          </cell>
          <cell r="F2415" t="str">
            <v>ICDN</v>
          </cell>
          <cell r="G2415" t="str">
            <v>A1D/18/02/2</v>
          </cell>
          <cell r="H2415" t="str">
            <v>2020</v>
          </cell>
          <cell r="I2415" t="str">
            <v>ICD</v>
          </cell>
          <cell r="J2415">
            <v>228965</v>
          </cell>
          <cell r="K2415" t="str">
            <v>KINGSWAY TYRES LIMITED</v>
          </cell>
          <cell r="L2415" t="str">
            <v>INDUS LOGISTICS LIMITED</v>
          </cell>
          <cell r="M2415">
            <v>44065.508553240739</v>
          </cell>
          <cell r="N2415" t="str">
            <v>Pend</v>
          </cell>
          <cell r="O2415" t="str">
            <v>APOLLO INTERNATIONALTYRES AS PER PROFORMAINVOICE NO PI 20-21 2612 DATE D 200623 INCOTERMS 2010 FOBQINGDAO PORT IN CHINADOCUMENTARY CREDITNUMB ER  NCBIMPLC 292 20DATE  200706 IDF NO E2006351470SHIPPED ON BOARDN M APOLLO INTERNATIONAL TYRES AS PER PROFORMA INVOICE NO PI 20-21 2612 DATED 200623  INCOTERMS 2010 FOB QINGDAO PORT IN CHINA DOCUMENTARY CREDIT NUMBER  NCBIMPLC 292 20 DATE  200706 IDF NO E2006351470 SHIPPED ON BOARD EMAIL SHEHZAN LUHAR KINGSWAYTYRES C OM  TEL 254 733699504 FAX 0202217665APOLLO INTERNATIONAL TYRES AS PER PROFORMA    240PIECES  13500 KGS</v>
          </cell>
          <cell r="P2415" t="str">
            <v>C4</v>
          </cell>
          <cell r="Q2415" t="str">
            <v>KE</v>
          </cell>
          <cell r="R2415" t="str">
            <v>CN</v>
          </cell>
          <cell r="S2415" t="str">
            <v>1. 0 TO 3 DAYS</v>
          </cell>
          <cell r="T2415" t="str">
            <v>RELEASE PROCESS</v>
          </cell>
        </row>
        <row r="2416">
          <cell r="A2416" t="str">
            <v>EGHU9408249</v>
          </cell>
          <cell r="B2416">
            <v>40</v>
          </cell>
          <cell r="C2416">
            <v>44067</v>
          </cell>
          <cell r="D2416">
            <v>2</v>
          </cell>
          <cell r="E2416" t="str">
            <v>143075180979</v>
          </cell>
          <cell r="F2416" t="str">
            <v>ICDN</v>
          </cell>
          <cell r="G2416" t="str">
            <v>TEMP</v>
          </cell>
          <cell r="H2416">
            <v>0</v>
          </cell>
          <cell r="I2416">
            <v>0</v>
          </cell>
          <cell r="J2416">
            <v>0</v>
          </cell>
          <cell r="K2416" t="str">
            <v>Pend</v>
          </cell>
          <cell r="L2416" t="str">
            <v>Pend</v>
          </cell>
          <cell r="M2416" t="str">
            <v>Pend</v>
          </cell>
          <cell r="N2416" t="str">
            <v>Pend</v>
          </cell>
          <cell r="O2416" t="str">
            <v>TORCHASSORTED MANIATURE RADIOSSET-TOP BOX FAX 0579-85456762 VAT 581375 800000316AN M TORCH ASSORTED MANIATURE RADIOS SET-TOP BOX  FAX 0579-85456762  VAT 581375800000316A</v>
          </cell>
          <cell r="P2416" t="str">
            <v>Pend</v>
          </cell>
          <cell r="Q2416" t="str">
            <v>KE</v>
          </cell>
          <cell r="R2416" t="str">
            <v>CN</v>
          </cell>
          <cell r="S2416" t="str">
            <v>1. 0 TO 3 DAYS</v>
          </cell>
          <cell r="T2416" t="str">
            <v>PENDING DECLARATION</v>
          </cell>
        </row>
        <row r="2417">
          <cell r="A2417" t="str">
            <v>GESU6344693</v>
          </cell>
          <cell r="B2417">
            <v>40</v>
          </cell>
          <cell r="C2417">
            <v>44067</v>
          </cell>
          <cell r="D2417">
            <v>2</v>
          </cell>
          <cell r="E2417" t="str">
            <v>USG0148688</v>
          </cell>
          <cell r="F2417" t="str">
            <v>ICDN</v>
          </cell>
          <cell r="G2417" t="str">
            <v>TEMP</v>
          </cell>
          <cell r="H2417" t="str">
            <v>2020</v>
          </cell>
          <cell r="I2417" t="str">
            <v>ICD</v>
          </cell>
          <cell r="J2417">
            <v>229194</v>
          </cell>
          <cell r="K2417" t="str">
            <v>KENYA MEDICAL SUPPLIES AGENCY</v>
          </cell>
          <cell r="L2417" t="str">
            <v>DHL GLOBAL FORWARDING KENYA LIMITED</v>
          </cell>
          <cell r="M2417">
            <v>44068.81863425926</v>
          </cell>
          <cell r="N2417" t="str">
            <v>Pend</v>
          </cell>
          <cell r="O2417"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417" t="str">
            <v>C4</v>
          </cell>
          <cell r="Q2417" t="str">
            <v>KE</v>
          </cell>
          <cell r="R2417" t="str">
            <v>IN</v>
          </cell>
          <cell r="S2417" t="str">
            <v>1. 0 TO 3 DAYS</v>
          </cell>
          <cell r="T2417" t="str">
            <v>RELEASE PROCESS</v>
          </cell>
        </row>
        <row r="2418">
          <cell r="A2418" t="str">
            <v>CMAU7204850</v>
          </cell>
          <cell r="B2418">
            <v>40</v>
          </cell>
          <cell r="C2418">
            <v>44067</v>
          </cell>
          <cell r="D2418">
            <v>2</v>
          </cell>
          <cell r="E2418" t="str">
            <v>DXB0509612</v>
          </cell>
          <cell r="F2418" t="str">
            <v>ICDN</v>
          </cell>
          <cell r="G2418" t="str">
            <v>A1D/40/06/1</v>
          </cell>
          <cell r="H2418">
            <v>0</v>
          </cell>
          <cell r="I2418">
            <v>0</v>
          </cell>
          <cell r="J2418">
            <v>0</v>
          </cell>
          <cell r="K2418" t="str">
            <v>Pend</v>
          </cell>
          <cell r="L2418" t="str">
            <v>Pend</v>
          </cell>
          <cell r="M2418" t="str">
            <v>Pend</v>
          </cell>
          <cell r="N2418" t="str">
            <v>Pend</v>
          </cell>
          <cell r="O2418" t="str">
            <v>SOLAR MODULE HS CODE  85414000     SHIPPER ON BEHALF OF ACTUAL SHIPPER   JINKORSOLAR TECHNOLOGY LIMITED FLAT RM 803 8 F YUE XIU BUILDING 160-174 LOCKHART ROAD WANCHAI HK TEL  00852-21379700  TAX ID P051647613G FREIGHT PREPAID</v>
          </cell>
          <cell r="P2418" t="str">
            <v>Pend</v>
          </cell>
          <cell r="Q2418" t="str">
            <v>KE</v>
          </cell>
          <cell r="R2418" t="str">
            <v>AE</v>
          </cell>
          <cell r="S2418" t="str">
            <v>1. 0 TO 3 DAYS</v>
          </cell>
          <cell r="T2418" t="str">
            <v>PENDING DECLARATION</v>
          </cell>
        </row>
        <row r="2419">
          <cell r="A2419" t="str">
            <v>EGHU9687523</v>
          </cell>
          <cell r="B2419">
            <v>40</v>
          </cell>
          <cell r="C2419">
            <v>44067</v>
          </cell>
          <cell r="D2419">
            <v>2</v>
          </cell>
          <cell r="E2419" t="str">
            <v>101000072715</v>
          </cell>
          <cell r="F2419" t="str">
            <v>ICDN</v>
          </cell>
          <cell r="G2419" t="str">
            <v>TEMP</v>
          </cell>
          <cell r="H2419" t="str">
            <v>2020</v>
          </cell>
          <cell r="I2419" t="str">
            <v>ICD</v>
          </cell>
          <cell r="J2419">
            <v>229863</v>
          </cell>
          <cell r="K2419" t="str">
            <v>ASHOK LEYLAND LIMITED</v>
          </cell>
          <cell r="L2419" t="str">
            <v>INDEX CARGO LOGISTICS LIMITED</v>
          </cell>
          <cell r="M2419" t="str">
            <v>Pend</v>
          </cell>
          <cell r="N2419" t="str">
            <v>Pend</v>
          </cell>
          <cell r="O2419" t="str">
            <v>02 UNITS AND 03 PACKAGES STUFFED IN01X40 HC CONTAINER01 UNIT ASHOK LEY LAND 9016 CAB CHASSISAS PER PROFORMA INVOICE NO  EXP ALKEN  2020-2021  003 DT  21 07 2020IDF NO  E2007367847CHASSIS NOS ENGINE NOSMB1ANGAC7K RCD0986 KCHZ115562S BILL NO  4058394 DT  25 07 2020ASHOK LEYLAND LTD  KENYA  KENYA 02 UNITS AND 03 PACKAGES STUFFED IN 01X40 HC CONTAINER 01 UNIT ASHOK LEYLAND 9016 CAB CHASSIS AS PER PROFORMA INVOICE NO  EXP ALKEN   2020-2021  003 DT  21 07 2020 IDF NO  E2007367847 CHASSIS NOS ENGINE NOS MB1ANGAC7KRCD0986 KCHZ115562 S BILL NO  4058394 DT  25 07 2020 01 UNIT ASHOK LEYLAND PARTNER CABCHASSIS AS PER PROFORMA INVOICE NO  EXP ALKEN   2020-2021  026 DT  21 03 2020 IDF NO  E2003309611 CHASSIS NOS ENGINE NOS MB1AG34K4KRX89970 YKH503905P S BILL NO  4060218 DT  27 07 2020 03 PACKAGES MOTOR VEHICLE SPARE PARTS S BILL NO  4087550 DT  27 07 2020 FREIGHT PREPAID 14 DAYS FREE DETENTION AT DESTINATION</v>
          </cell>
          <cell r="P2419" t="str">
            <v>W7</v>
          </cell>
          <cell r="Q2419" t="str">
            <v>KE</v>
          </cell>
          <cell r="R2419" t="str">
            <v>IN</v>
          </cell>
          <cell r="S2419" t="str">
            <v>1. 0 TO 3 DAYS</v>
          </cell>
          <cell r="T2419" t="str">
            <v>PENDING DPC</v>
          </cell>
        </row>
        <row r="2420">
          <cell r="A2420" t="str">
            <v>CMAU6400950</v>
          </cell>
          <cell r="B2420">
            <v>40</v>
          </cell>
          <cell r="C2420">
            <v>44067</v>
          </cell>
          <cell r="D2420">
            <v>2</v>
          </cell>
          <cell r="E2420" t="str">
            <v>NBZY022548</v>
          </cell>
          <cell r="F2420" t="str">
            <v>ICDN</v>
          </cell>
          <cell r="G2420" t="str">
            <v>TEMP</v>
          </cell>
          <cell r="H2420" t="str">
            <v>2020</v>
          </cell>
          <cell r="I2420" t="str">
            <v>ICD</v>
          </cell>
          <cell r="J2420">
            <v>229566</v>
          </cell>
          <cell r="K2420" t="str">
            <v>RAGSONS KENYA LIMITED</v>
          </cell>
          <cell r="L2420" t="str">
            <v>BURHANI EXPRESS LOGISTICS LIMITED</v>
          </cell>
          <cell r="M2420">
            <v>44068.730706018519</v>
          </cell>
          <cell r="N2420" t="str">
            <v>Pend</v>
          </cell>
          <cell r="O2420" t="str">
            <v>WELDING MACHINE HS CODE 8515800000 BUSH HINGES HS CODE 8302100000 WC CONNECTOR WITH WIRE HS CODE 3922900000 FREIGHT COLLECT</v>
          </cell>
          <cell r="P2420" t="str">
            <v>C4</v>
          </cell>
          <cell r="Q2420" t="str">
            <v>KE</v>
          </cell>
          <cell r="R2420" t="str">
            <v>CN</v>
          </cell>
          <cell r="S2420" t="str">
            <v>1. 0 TO 3 DAYS</v>
          </cell>
          <cell r="T2420" t="str">
            <v>RELEASE PROCESS</v>
          </cell>
        </row>
        <row r="2421">
          <cell r="A2421" t="str">
            <v>TGBU5081628</v>
          </cell>
          <cell r="B2421">
            <v>40</v>
          </cell>
          <cell r="C2421">
            <v>44067</v>
          </cell>
          <cell r="D2421">
            <v>2</v>
          </cell>
          <cell r="E2421" t="str">
            <v>NBXG220608</v>
          </cell>
          <cell r="F2421" t="str">
            <v>ICDN</v>
          </cell>
          <cell r="G2421" t="str">
            <v>A1D/18/02/4</v>
          </cell>
          <cell r="H2421" t="str">
            <v>2020</v>
          </cell>
          <cell r="I2421" t="str">
            <v>ICD</v>
          </cell>
          <cell r="J2421">
            <v>229756</v>
          </cell>
          <cell r="K2421" t="str">
            <v>SOUK BAZAAR LIMITED</v>
          </cell>
          <cell r="L2421" t="str">
            <v>SEA SKY EXPRESS LIMITED</v>
          </cell>
          <cell r="M2421" t="str">
            <v>Pend</v>
          </cell>
          <cell r="N2421" t="str">
            <v>Pend</v>
          </cell>
          <cell r="O2421" t="str">
            <v>CHILDREN TOYS HS 9503000000 MUSIC PIANO MAKE UP TABLE SET SMALL BABY CAR DINOSAUR TOYS BABY KITCHEN HOUSE SET ROMOTE CAR TOYS FREIGHT PREPAID  MOB +86-13410015894   ACCOUNTS-SOUKBAZAAR CO KE   CONTACTS MR NAVIN SHAH    TEL 254 772511172    ACCOUNTS-SOUKBAZAAR CO KE</v>
          </cell>
          <cell r="P2421" t="str">
            <v>C4</v>
          </cell>
          <cell r="Q2421" t="str">
            <v>KE</v>
          </cell>
          <cell r="R2421" t="str">
            <v>CN</v>
          </cell>
          <cell r="S2421" t="str">
            <v>1. 0 TO 3 DAYS</v>
          </cell>
          <cell r="T2421" t="str">
            <v>PENDING DPC</v>
          </cell>
        </row>
        <row r="2422">
          <cell r="A2422" t="str">
            <v>EISU9457148</v>
          </cell>
          <cell r="B2422">
            <v>40</v>
          </cell>
          <cell r="C2422">
            <v>44067</v>
          </cell>
          <cell r="D2422">
            <v>2</v>
          </cell>
          <cell r="E2422" t="str">
            <v>140000991720</v>
          </cell>
          <cell r="F2422" t="str">
            <v>ICDN</v>
          </cell>
          <cell r="G2422" t="str">
            <v>TEMP</v>
          </cell>
          <cell r="H2422" t="str">
            <v>2020</v>
          </cell>
          <cell r="I2422" t="str">
            <v>ICD</v>
          </cell>
          <cell r="J2422">
            <v>229031</v>
          </cell>
          <cell r="K2422" t="str">
            <v>SHAWS INTERNATIONAL KENYA CO LIMITED</v>
          </cell>
          <cell r="L2422" t="str">
            <v>SUPER FIRST FORWARDERS LIMITED</v>
          </cell>
          <cell r="M2422">
            <v>44067.653287037036</v>
          </cell>
          <cell r="N2422" t="str">
            <v>Pend</v>
          </cell>
          <cell r="O2422" t="str">
            <v>EGG INCUBATOR EMAIL DZSHAOYUN 163 COMN M EGG INCUBATOR  EMAIL DZSHAOYUN 163 COM</v>
          </cell>
          <cell r="P2422" t="str">
            <v>C4</v>
          </cell>
          <cell r="Q2422" t="str">
            <v>KE</v>
          </cell>
          <cell r="R2422" t="str">
            <v>CN</v>
          </cell>
          <cell r="S2422" t="str">
            <v>1. 0 TO 3 DAYS</v>
          </cell>
          <cell r="T2422" t="str">
            <v>RELEASE PROCESS</v>
          </cell>
        </row>
        <row r="2423">
          <cell r="A2423" t="str">
            <v>TGHU0015271</v>
          </cell>
          <cell r="B2423">
            <v>20</v>
          </cell>
          <cell r="C2423">
            <v>44067</v>
          </cell>
          <cell r="D2423">
            <v>2</v>
          </cell>
          <cell r="E2423" t="str">
            <v>EID0308024</v>
          </cell>
          <cell r="F2423" t="str">
            <v>ICDN</v>
          </cell>
          <cell r="G2423" t="str">
            <v>TEMP</v>
          </cell>
          <cell r="H2423" t="str">
            <v>2020</v>
          </cell>
          <cell r="I2423" t="str">
            <v>ICD</v>
          </cell>
          <cell r="J2423">
            <v>229264</v>
          </cell>
          <cell r="K2423" t="str">
            <v>SAJ ENTERPRISES LTD</v>
          </cell>
          <cell r="L2423" t="str">
            <v>DELTA EXPRESS</v>
          </cell>
          <cell r="M2423">
            <v>44068.729942129627</v>
          </cell>
          <cell r="N2423" t="str">
            <v>Pend</v>
          </cell>
          <cell r="O2423" t="str">
            <v>3X20 FCL TOTAL  2346 BOXES IN PALLETS   INCLUDING 07 BOXES OF SAMPLES  PORCELAIN   VITRIFIED TILES HS CODE  69072100 DETAILS AS PER INVOICE NO  JL 032 DT  31 07 2020 PROFORMA INVOICE NO   PCPL PFI 024 Dtd 18 07 2020 CIF MOMBASA PORT Shipping Bill No  4207913 Date 31 07 2020 IEC No  0800004663 NET WEIGHT   78 129 000 KGS FREIGHT PREPAID</v>
          </cell>
          <cell r="P2423" t="str">
            <v>C4</v>
          </cell>
          <cell r="Q2423" t="str">
            <v>KE</v>
          </cell>
          <cell r="R2423" t="str">
            <v>IN</v>
          </cell>
          <cell r="S2423" t="str">
            <v>1. 0 TO 3 DAYS</v>
          </cell>
          <cell r="T2423" t="str">
            <v>RELEASE PROCESS</v>
          </cell>
        </row>
        <row r="2424">
          <cell r="A2424" t="str">
            <v>CMAU1792490</v>
          </cell>
          <cell r="B2424">
            <v>20</v>
          </cell>
          <cell r="C2424">
            <v>44067</v>
          </cell>
          <cell r="D2424">
            <v>2</v>
          </cell>
          <cell r="E2424" t="str">
            <v>EID0308721</v>
          </cell>
          <cell r="F2424" t="str">
            <v>ICDN</v>
          </cell>
          <cell r="G2424" t="str">
            <v>TEMP</v>
          </cell>
          <cell r="H2424" t="str">
            <v>2020</v>
          </cell>
          <cell r="I2424" t="str">
            <v>ICD</v>
          </cell>
          <cell r="J2424">
            <v>229218</v>
          </cell>
          <cell r="K2424" t="str">
            <v>TILE AND CARPET CENTRE LIMITED</v>
          </cell>
          <cell r="L2424" t="str">
            <v>INDUS LOGISTICS LIMITED</v>
          </cell>
          <cell r="M2424">
            <v>44068.84983796296</v>
          </cell>
          <cell r="N2424" t="str">
            <v>Pend</v>
          </cell>
          <cell r="O2424" t="str">
            <v>05X20ST CONTAINERS TOTAL 4800 BOXES   6912 00 SQ MTRS  ON 120 PALLETS CERAMIC GLAZED VITRIFIED TILES FOB ANY PORT IN INDIA  ICNOTERMS 2020  TILES AS PER PROFORMA INVOICE NO PI-446 DATED  MARCH 20  2020  SIZE 600X600MM  HS CODE  69072100 INVOICE NO EXP ME183 2020-21 DTD  03 08 2020 LC NO  IMPLC09 0876 20 DTD 29 05 2020 SB NO  4250897 DTD 03 08 2020 TOTAL GR WT 137500 00 KGS TOTAL NET WT 135000 00 KGS IDF NUMBER  20MBAIM000166951 FREIGHT COLLECT</v>
          </cell>
          <cell r="P2424" t="str">
            <v>C4</v>
          </cell>
          <cell r="Q2424" t="str">
            <v>KE</v>
          </cell>
          <cell r="R2424" t="str">
            <v>IN</v>
          </cell>
          <cell r="S2424" t="str">
            <v>1. 0 TO 3 DAYS</v>
          </cell>
          <cell r="T2424" t="str">
            <v>RELEASE PROCESS</v>
          </cell>
        </row>
        <row r="2425">
          <cell r="A2425" t="str">
            <v>TCNU4913301</v>
          </cell>
          <cell r="B2425">
            <v>40</v>
          </cell>
          <cell r="C2425">
            <v>44067</v>
          </cell>
          <cell r="D2425">
            <v>2</v>
          </cell>
          <cell r="E2425" t="str">
            <v>SZPA97326300</v>
          </cell>
          <cell r="F2425" t="str">
            <v>ICDN</v>
          </cell>
          <cell r="G2425" t="str">
            <v>A1D/36/04/2</v>
          </cell>
          <cell r="H2425" t="str">
            <v>2020</v>
          </cell>
          <cell r="I2425" t="str">
            <v>ICD</v>
          </cell>
          <cell r="J2425">
            <v>228804</v>
          </cell>
          <cell r="K2425" t="str">
            <v>TROPIKAL BRANDS AFRIKA LIMITED</v>
          </cell>
          <cell r="L2425" t="str">
            <v>SUPER QUICK FREIGHTERS LIMITED</v>
          </cell>
          <cell r="M2425" t="str">
            <v>Pend</v>
          </cell>
          <cell r="N2425" t="str">
            <v>Pend</v>
          </cell>
          <cell r="O2425" t="str">
            <v>2X40HC CONTAINERS STC 1142 CARTONS A  DIA  52MM PLASTIC SPRAY CAP   EC-52PP-0549 TOTAL   890 000PCS 890CTNS  7 743KGS 83 45CMBB  DIA  65MM PLASTIC SPRAY CAP   EC-65PP-0003 TOTAL   150 528PCS 196CTNS  1 805 16KGS 18 38CMB C  DISPENSING LOTION PUMP 28 410TOTAL   50 000PCS 56CTNS  906 10KGS 4 38CBM PORT CLEARANCE</v>
          </cell>
          <cell r="P2425" t="str">
            <v>C4</v>
          </cell>
          <cell r="Q2425" t="str">
            <v>KE</v>
          </cell>
          <cell r="R2425" t="str">
            <v>HK</v>
          </cell>
          <cell r="S2425" t="str">
            <v>1. 0 TO 3 DAYS</v>
          </cell>
          <cell r="T2425" t="str">
            <v>PENDING DPC</v>
          </cell>
        </row>
        <row r="2426">
          <cell r="A2426" t="str">
            <v>FFAU1540264</v>
          </cell>
          <cell r="B2426">
            <v>40</v>
          </cell>
          <cell r="C2426">
            <v>44067</v>
          </cell>
          <cell r="D2426">
            <v>2</v>
          </cell>
          <cell r="E2426" t="str">
            <v>143077020243</v>
          </cell>
          <cell r="F2426" t="str">
            <v>ICDN</v>
          </cell>
          <cell r="G2426" t="str">
            <v>TEMP</v>
          </cell>
          <cell r="H2426" t="str">
            <v>2020</v>
          </cell>
          <cell r="I2426" t="str">
            <v>ICD</v>
          </cell>
          <cell r="J2426">
            <v>229303</v>
          </cell>
          <cell r="K2426" t="str">
            <v>GOLDEN LION INTERNATIONAL LIMITED</v>
          </cell>
          <cell r="L2426" t="str">
            <v>FERIDA ENTERPRISES LIMITED</v>
          </cell>
          <cell r="M2426">
            <v>44067.800335648149</v>
          </cell>
          <cell r="N2426" t="str">
            <v>Pend</v>
          </cell>
          <cell r="O2426" t="str">
            <v>PARTS FOR DRY CELL BATTERY-EMPTYZINC CANPARTS FOR DRY CELL BATTERY-TOP CAPSDRY CELL P V C TRADE MARKDRY CELL SHRIEKING PLASTICDRY BATTERY CI RCLE PAPERAMMONIUM CHLORIDEASPHALT BITUMENPARTS FOR DRY CELL BATTERY-P LASTICN M PARTS FOR DRY CELL BATTERY-EMPTY ZINC CAN PARTS FOR DRY CELL BATTERY-TOP CAPS DRY CELL P V C TRADE MARK DRY CELL SHRIEKING PLASTIC DRY BATTERY CIRCLE PAPER AMMONIUM CHLORIDE ASPHALT BITUMEN PARTS FOR DRY CELL BATTERY-PLASTIC CAPS PARTS FOR DRY CELL BATTERY-TIN PLATE BOTTOM DRY CELL INNER BOX DRY CELL CIRCLE PAPER CARBON ELECTRODESHS CODE 4819100000  TEL 18906614787</v>
          </cell>
          <cell r="P2426" t="str">
            <v>C4</v>
          </cell>
          <cell r="Q2426" t="str">
            <v>KE</v>
          </cell>
          <cell r="R2426" t="str">
            <v>CN</v>
          </cell>
          <cell r="S2426" t="str">
            <v>1. 0 TO 3 DAYS</v>
          </cell>
          <cell r="T2426" t="str">
            <v>RELEASE PROCESS</v>
          </cell>
        </row>
        <row r="2427">
          <cell r="A2427" t="str">
            <v>EITU1016962</v>
          </cell>
          <cell r="B2427">
            <v>40</v>
          </cell>
          <cell r="C2427">
            <v>44067</v>
          </cell>
          <cell r="D2427">
            <v>2</v>
          </cell>
          <cell r="E2427" t="str">
            <v>140027235225</v>
          </cell>
          <cell r="F2427" t="str">
            <v>ICDN</v>
          </cell>
          <cell r="G2427" t="str">
            <v>A1D/18/06/4</v>
          </cell>
          <cell r="H2427" t="str">
            <v>2020</v>
          </cell>
          <cell r="I2427" t="str">
            <v>ICD</v>
          </cell>
          <cell r="J2427">
            <v>228800</v>
          </cell>
          <cell r="K2427" t="str">
            <v>KINGSWAY TYRES LIMITED</v>
          </cell>
          <cell r="L2427" t="str">
            <v>CORNERSTONE LIMITED</v>
          </cell>
          <cell r="M2427">
            <v>44064.784710648149</v>
          </cell>
          <cell r="N2427" t="str">
            <v>Pend</v>
          </cell>
          <cell r="O2427" t="str">
            <v>APOLLO INTERNATIONALTYRES AS PER PROFORMAINVOICE NO PI 20-21 2611DATED 200623 INCOTERMS 2010 FOBQINGDAO PORT IN CHINADOCUMENTARY CREDITNUMBE R  NCBIMPLC 291 20DATE  200706 IDF NO E2006351511SHIPPED ON BOARDN M APOLLO INTERNATIONAL TYRES AS PER PROFORMA INVOICE NO PI 20-21 2611 DATED 200623 INCOTERMS 2010 FOB QINGDAO PORT IN CHINA DOCUMENTARY CREDIT NUMBER  NCBIMPLC 291 20 DATE  200706 IDF NO E2006351511 SHIPPED ON BOARD   TEL 254 733699504 EMAIL SHEHZAN LUHAR KINGSWAYTYRES C OMFAX 0202217665 APOLLO INTERNATIONAL TYRES AS PER PROFORMA    240PIECES 13500 KGS</v>
          </cell>
          <cell r="P2427" t="str">
            <v>C4</v>
          </cell>
          <cell r="Q2427" t="str">
            <v>KE</v>
          </cell>
          <cell r="R2427" t="str">
            <v>CN</v>
          </cell>
          <cell r="S2427" t="str">
            <v>1. 0 TO 3 DAYS</v>
          </cell>
          <cell r="T2427" t="str">
            <v>RELEASE PROCESS</v>
          </cell>
        </row>
        <row r="2428">
          <cell r="A2428" t="str">
            <v>FCIU9251476</v>
          </cell>
          <cell r="B2428">
            <v>40</v>
          </cell>
          <cell r="C2428">
            <v>44067</v>
          </cell>
          <cell r="D2428">
            <v>2</v>
          </cell>
          <cell r="E2428" t="str">
            <v>520000152222</v>
          </cell>
          <cell r="F2428" t="str">
            <v>ICDN</v>
          </cell>
          <cell r="G2428" t="str">
            <v>A1D/18/02/2</v>
          </cell>
          <cell r="H2428" t="str">
            <v>2020</v>
          </cell>
          <cell r="I2428" t="str">
            <v>ICD</v>
          </cell>
          <cell r="J2428">
            <v>229886</v>
          </cell>
          <cell r="K2428" t="str">
            <v>SOLOLO AGRICULTURE LIMITED</v>
          </cell>
          <cell r="L2428" t="str">
            <v>SIGINON GROUP LIMITED</v>
          </cell>
          <cell r="M2428" t="str">
            <v>Pend</v>
          </cell>
          <cell r="N2428" t="str">
            <v>Pend</v>
          </cell>
          <cell r="O2428" t="str">
            <v>DELIVERY THE COLD STORE WITHREFRIGERATION SYSTEMS E-MAIL   PCHERUTICH  SIANROSES CO KEPIN NO   P051849984LNO MARKS DELIVERY THE COLD STORE WITH REFRIGERATION SYSTEMS   E-MAIL   PCHERUTICH SIANROSES CO KE PIN NO   P051849984L</v>
          </cell>
          <cell r="P2428" t="str">
            <v>C4</v>
          </cell>
          <cell r="Q2428" t="str">
            <v>KE</v>
          </cell>
          <cell r="R2428" t="str">
            <v>NL</v>
          </cell>
          <cell r="S2428" t="str">
            <v>1. 0 TO 3 DAYS</v>
          </cell>
          <cell r="T2428" t="str">
            <v>PENDING DPC</v>
          </cell>
        </row>
        <row r="2429">
          <cell r="A2429" t="str">
            <v>BMOU5455257</v>
          </cell>
          <cell r="B2429">
            <v>40</v>
          </cell>
          <cell r="C2429">
            <v>44067</v>
          </cell>
          <cell r="D2429">
            <v>2</v>
          </cell>
          <cell r="E2429" t="str">
            <v>146000580532</v>
          </cell>
          <cell r="F2429" t="str">
            <v>ICDN</v>
          </cell>
          <cell r="G2429" t="str">
            <v>TEMP</v>
          </cell>
          <cell r="H2429" t="str">
            <v>2020</v>
          </cell>
          <cell r="I2429" t="str">
            <v>ICD</v>
          </cell>
          <cell r="J2429">
            <v>229929</v>
          </cell>
          <cell r="K2429" t="str">
            <v>TIRE WORLD LIMITED</v>
          </cell>
          <cell r="L2429" t="str">
            <v>CORNERSTONE LIMITED</v>
          </cell>
          <cell r="M2429" t="str">
            <v>Pend</v>
          </cell>
          <cell r="N2429" t="str">
            <v>Pend</v>
          </cell>
          <cell r="O2429" t="str">
            <v>SEMI-STEEL RADIAL TIRES INDUSTRIAL TIRES TUBES RIM STRIPS CAR TIRES TU BES   RIM STRIPS STEEL BELTED RADIAL TIRES  TUBES RIM STRIPS E-MAIL BH AVIN MAXXIS CO KE  ONSIBILITY N M SEMI-STEEL RADIAL TIRES  INDUSTRIAL TIRES TUBES RIM STRIPS  CAR TIRES TUBES   RIM STRIPS  STEEL BELTED RADIAL TIRES  TUBES  RIM STRIPS  E-MAIL BHAVIN MAXXIS CO KE   ONSIBILITY</v>
          </cell>
          <cell r="P2429" t="str">
            <v>C4</v>
          </cell>
          <cell r="Q2429" t="str">
            <v>KE</v>
          </cell>
          <cell r="R2429" t="str">
            <v>CN</v>
          </cell>
          <cell r="S2429" t="str">
            <v>1. 0 TO 3 DAYS</v>
          </cell>
          <cell r="T2429" t="str">
            <v>PENDING DPC</v>
          </cell>
        </row>
        <row r="2430">
          <cell r="A2430" t="str">
            <v>HMCU9093175</v>
          </cell>
          <cell r="B2430">
            <v>40</v>
          </cell>
          <cell r="C2430">
            <v>44067</v>
          </cell>
          <cell r="D2430">
            <v>2</v>
          </cell>
          <cell r="E2430" t="str">
            <v>140027235250</v>
          </cell>
          <cell r="F2430" t="str">
            <v>ICDN</v>
          </cell>
          <cell r="G2430" t="str">
            <v>A1D/10/05/2</v>
          </cell>
          <cell r="H2430" t="str">
            <v>2020</v>
          </cell>
          <cell r="I2430" t="str">
            <v>ICD</v>
          </cell>
          <cell r="J2430">
            <v>228967</v>
          </cell>
          <cell r="K2430" t="str">
            <v>KINGSWAY TYRES LIMITED</v>
          </cell>
          <cell r="L2430" t="str">
            <v>INDUS LOGISTICS LIMITED</v>
          </cell>
          <cell r="M2430">
            <v>44065.509733796294</v>
          </cell>
          <cell r="N2430" t="str">
            <v>Pend</v>
          </cell>
          <cell r="O2430" t="str">
            <v>APOLLO INTERNATIONALTYRES AS PER PROFORMAINVOICE NO PI 20-21 2615 DATE D 200623 INCOTERMS 2010 FOBQINGDAO PORT IN CHINADOCUMENTARY CREDITNUMB ER NCBIMPLC 294 20DATE  200706IDF NO E2006351550N M APOLLO INTERNATIONAL TYRES AS PER PROFORMA INVOICE NO PI 20-21 2615 DATED 200623  INCOTERMS 2010 FOB QINGDAO PORT IN CHINA DOCUMENTARY CREDIT NUMBER NCBIMPLC 294 20 DATE  200706 IDF NO E2006351550 SHIPPED ON BOARD EMAIL SHEHZAN LUHAR KINGSWAYTYRES C OM  TEL 254 733699504 FAX 0202217665APOLLO INTERNATIONAL TYRES AS PER PROFORMA    240PIECES 13500 KGS</v>
          </cell>
          <cell r="P2430" t="str">
            <v>C4</v>
          </cell>
          <cell r="Q2430" t="str">
            <v>KE</v>
          </cell>
          <cell r="R2430" t="str">
            <v>CN</v>
          </cell>
          <cell r="S2430" t="str">
            <v>1. 0 TO 3 DAYS</v>
          </cell>
          <cell r="T2430" t="str">
            <v>RELEASE PROCESS</v>
          </cell>
        </row>
        <row r="2431">
          <cell r="A2431" t="str">
            <v>TCNU3805621</v>
          </cell>
          <cell r="B2431">
            <v>40</v>
          </cell>
          <cell r="C2431">
            <v>44067</v>
          </cell>
          <cell r="D2431">
            <v>2</v>
          </cell>
          <cell r="E2431" t="str">
            <v>143076639916</v>
          </cell>
          <cell r="F2431" t="str">
            <v>ICDN</v>
          </cell>
          <cell r="G2431" t="str">
            <v>TEMP</v>
          </cell>
          <cell r="H2431" t="str">
            <v>2020</v>
          </cell>
          <cell r="I2431" t="str">
            <v>ICD</v>
          </cell>
          <cell r="J2431">
            <v>229647</v>
          </cell>
          <cell r="K2431" t="str">
            <v>ICONIX ELECTRONICS LIMITED</v>
          </cell>
          <cell r="L2431" t="str">
            <v>RAHMA LOGISTICS LIMITED</v>
          </cell>
          <cell r="M2431">
            <v>44068.688680555555</v>
          </cell>
          <cell r="N2431" t="str">
            <v>Pend</v>
          </cell>
          <cell r="O2431" t="str">
            <v>ANTENNA HS 85291090 PHELISTAR ANTENNA  HS 85291090</v>
          </cell>
          <cell r="P2431" t="str">
            <v>C4</v>
          </cell>
          <cell r="Q2431" t="str">
            <v>KE</v>
          </cell>
          <cell r="R2431" t="str">
            <v>CN</v>
          </cell>
          <cell r="S2431" t="str">
            <v>1. 0 TO 3 DAYS</v>
          </cell>
          <cell r="T2431" t="str">
            <v>RELEASE PROCESS</v>
          </cell>
        </row>
        <row r="2432">
          <cell r="A2432" t="str">
            <v>TEMU6510434</v>
          </cell>
          <cell r="B2432">
            <v>40</v>
          </cell>
          <cell r="C2432">
            <v>44067</v>
          </cell>
          <cell r="D2432">
            <v>2</v>
          </cell>
          <cell r="E2432" t="str">
            <v>USG0148688</v>
          </cell>
          <cell r="F2432" t="str">
            <v>ICDN</v>
          </cell>
          <cell r="G2432" t="str">
            <v>TEMP</v>
          </cell>
          <cell r="H2432" t="str">
            <v>2020</v>
          </cell>
          <cell r="I2432" t="str">
            <v>ICD</v>
          </cell>
          <cell r="J2432">
            <v>229194</v>
          </cell>
          <cell r="K2432" t="str">
            <v>KENYA MEDICAL SUPPLIES AGENCY</v>
          </cell>
          <cell r="L2432" t="str">
            <v>DHL GLOBAL FORWARDING KENYA LIMITED</v>
          </cell>
          <cell r="M2432">
            <v>44068.81863425926</v>
          </cell>
          <cell r="N2432" t="str">
            <v>Pend</v>
          </cell>
          <cell r="O2432"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432" t="str">
            <v>C4</v>
          </cell>
          <cell r="Q2432" t="str">
            <v>KE</v>
          </cell>
          <cell r="R2432" t="str">
            <v>IN</v>
          </cell>
          <cell r="S2432" t="str">
            <v>1. 0 TO 3 DAYS</v>
          </cell>
          <cell r="T2432" t="str">
            <v>RELEASE PROCESS</v>
          </cell>
        </row>
        <row r="2433">
          <cell r="A2433" t="str">
            <v>TGHU9225495</v>
          </cell>
          <cell r="B2433">
            <v>40</v>
          </cell>
          <cell r="C2433">
            <v>44067</v>
          </cell>
          <cell r="D2433">
            <v>2</v>
          </cell>
          <cell r="E2433" t="str">
            <v>EPIRINDMUN207439</v>
          </cell>
          <cell r="F2433" t="str">
            <v>ICDN</v>
          </cell>
          <cell r="G2433" t="str">
            <v>TEMP</v>
          </cell>
          <cell r="H2433" t="str">
            <v>2020</v>
          </cell>
          <cell r="I2433" t="str">
            <v>ICD</v>
          </cell>
          <cell r="J2433">
            <v>229289</v>
          </cell>
          <cell r="K2433" t="str">
            <v>TEXT ME ENTERPRISES LIMITED</v>
          </cell>
          <cell r="L2433" t="str">
            <v>RAPAT FREIGHT K LIMITED</v>
          </cell>
          <cell r="M2433" t="str">
            <v>Pend</v>
          </cell>
          <cell r="N2433" t="str">
            <v>Pend</v>
          </cell>
          <cell r="O2433" t="str">
            <v>2 X HIGH CUBE 40  CONTAINER SAID TO CONTAIN TOTAL  3120   THREE THOUSAND ONE HUNDRED TWENTY ONLY   PACKAGES CERAMIC SANITARYWARE H S CODE 69101000 ALL OTHER DETAILS AS PER INV   PL INVOICE NO  GSTT 11   DTD 04 08 2020 SB NO  4279251   DTD  05 08 2020 CARGO IN-TRANSIT TO ICD EMBAKASI BY SGR</v>
          </cell>
          <cell r="P2433" t="str">
            <v>C4</v>
          </cell>
          <cell r="Q2433" t="str">
            <v>KE</v>
          </cell>
          <cell r="R2433" t="str">
            <v>IN</v>
          </cell>
          <cell r="S2433" t="str">
            <v>1. 0 TO 3 DAYS</v>
          </cell>
          <cell r="T2433" t="str">
            <v>PENDING DPC</v>
          </cell>
        </row>
        <row r="2434">
          <cell r="A2434" t="str">
            <v>TGBU6304937</v>
          </cell>
          <cell r="B2434">
            <v>40</v>
          </cell>
          <cell r="C2434">
            <v>44067</v>
          </cell>
          <cell r="D2434">
            <v>2</v>
          </cell>
          <cell r="E2434" t="str">
            <v>577000008711</v>
          </cell>
          <cell r="F2434" t="str">
            <v>ICDN</v>
          </cell>
          <cell r="G2434" t="str">
            <v>A1D/18/02/4</v>
          </cell>
          <cell r="H2434" t="str">
            <v>2020</v>
          </cell>
          <cell r="I2434" t="str">
            <v>ICD</v>
          </cell>
          <cell r="J2434">
            <v>229293</v>
          </cell>
          <cell r="K2434" t="str">
            <v>BULLPAK LIMITED</v>
          </cell>
          <cell r="L2434" t="str">
            <v>BOLLORE TRANSPORT AND LOGISTICS KENYA LI</v>
          </cell>
          <cell r="M2434">
            <v>44069.391701388886</v>
          </cell>
          <cell r="N2434" t="str">
            <v>Pend</v>
          </cell>
          <cell r="O2434" t="str">
            <v>STARKRAFT BEACHED KRAFT PAPER52 REELS   44 654 MTNET WEIGHT  44 654GRO SS WEIGHTHS 48043980INLAND TRANSIT INLAND FREIGHT TO BEPAID BY THE REC EIVER OF THE GOODS21 DAYS FREE DEMURRAGE DETENTIONCOMBINED AT EMBAKASI NAIROBISHIPPING MARKS  BULLPAK LTD THIKA REF  25839OD   20862SB GOODS SHIPPED IN CONTAINER GOODS ARE OF AUSTRIAN ORIGIN FREIGHT PRE-PAID IDF NUMBER E2005326517 STARKRAFT BEACHED KRAFT PAPER 52 REELS   44 654 MT NET WEIGHT  44 654 GROSS WEIGHT HS 48043980 INLAND TRANSIT INLAND FREIGHT TO BE PAID BY THE RECEIVER OF THE GOODS 21DAYS FREE DEMURRAGE DETENTION COMBINED AT EMBAKASI NAIROBI ICC INCOTERMS 2010 SHIPPED ON BOARD ON VESSEL APL GWANGYANG AT KOPER PORT NAME  ADDRESS AND TELEPHONE NUMBER OF THE SHIPPING AGENT AT POD</v>
          </cell>
          <cell r="P2434" t="str">
            <v>C4</v>
          </cell>
          <cell r="Q2434" t="str">
            <v>KE</v>
          </cell>
          <cell r="R2434" t="str">
            <v>SI</v>
          </cell>
          <cell r="S2434" t="str">
            <v>1. 0 TO 3 DAYS</v>
          </cell>
          <cell r="T2434" t="str">
            <v>RELEASE PROCESS</v>
          </cell>
        </row>
        <row r="2435">
          <cell r="A2435" t="str">
            <v>DRYU9935620</v>
          </cell>
          <cell r="B2435">
            <v>40</v>
          </cell>
          <cell r="C2435">
            <v>44067</v>
          </cell>
          <cell r="D2435">
            <v>2</v>
          </cell>
          <cell r="E2435" t="str">
            <v>EPIRINDAHD204927</v>
          </cell>
          <cell r="F2435" t="str">
            <v>ICDN</v>
          </cell>
          <cell r="G2435" t="str">
            <v>TEMP</v>
          </cell>
          <cell r="H2435" t="str">
            <v>2020</v>
          </cell>
          <cell r="I2435" t="str">
            <v>ICD</v>
          </cell>
          <cell r="J2435">
            <v>229430</v>
          </cell>
          <cell r="K2435" t="str">
            <v>KOKO NETWORKS LIMITED</v>
          </cell>
          <cell r="L2435" t="str">
            <v>BOON TRADE AGENCIES LIMITED</v>
          </cell>
          <cell r="M2435">
            <v>44068.825509259259</v>
          </cell>
          <cell r="N2435" t="str">
            <v>Pend</v>
          </cell>
          <cell r="O2435" t="str">
            <v>2 X HIGH CUBE 40  CONTAINER SAID TO CONTAIN TOTAL 2590 BOXES 2590 CORRUGATED BOXES ONLY  TOTAL TWO THOUSAND FIVE HUNDRED AND NINETY CORRUGATED BOXES ONLY  2-BURNER -BIO- ETHANOL VAPOR STOVE   FUEL -CANISTER 2-BURNER -BIO- ETHANOL VAPOR STOV E- SPARE PARTS CANISTER HS CODE  7321 IDF NO  E2007357245002 INVOICE NO  SV6-20AUG-001 DATE  04 08 2020 TOTAL GROSS WEIGHT  19627 50 KGS TOTAL NET WEIGHT  15729 20 KGS SB NO  4267578 DATE  04 08 2020 HOUSE HOUSE CARGO INTRANSIT TO ICD EMBAKASI BY SGR TBL</v>
          </cell>
          <cell r="P2435" t="str">
            <v>C4</v>
          </cell>
          <cell r="Q2435" t="str">
            <v>KE</v>
          </cell>
          <cell r="R2435" t="str">
            <v>IN</v>
          </cell>
          <cell r="S2435" t="str">
            <v>1. 0 TO 3 DAYS</v>
          </cell>
          <cell r="T2435" t="str">
            <v>RELEASE PROCESS</v>
          </cell>
        </row>
        <row r="2436">
          <cell r="A2436" t="str">
            <v>CMAU5941210</v>
          </cell>
          <cell r="B2436">
            <v>40</v>
          </cell>
          <cell r="C2436">
            <v>44067</v>
          </cell>
          <cell r="D2436">
            <v>2</v>
          </cell>
          <cell r="E2436" t="str">
            <v>QDAS040225</v>
          </cell>
          <cell r="F2436" t="str">
            <v>ICDN</v>
          </cell>
          <cell r="G2436" t="str">
            <v>TEMP</v>
          </cell>
          <cell r="H2436" t="str">
            <v>2020</v>
          </cell>
          <cell r="I2436" t="str">
            <v>ICD</v>
          </cell>
          <cell r="J2436">
            <v>229799</v>
          </cell>
          <cell r="K2436" t="str">
            <v>ATLAS TYRES LIMITED</v>
          </cell>
          <cell r="L2436" t="str">
            <v>BLUE LIME LIMITED</v>
          </cell>
          <cell r="M2436">
            <v>44068.588877314818</v>
          </cell>
          <cell r="N2436" t="str">
            <v>Pend</v>
          </cell>
          <cell r="O2436" t="str">
            <v>TIRES FREIGHT COLLECT  PIN P051733750I ATLASTYRES-YAHOO COM HS 401110 401120</v>
          </cell>
          <cell r="P2436" t="str">
            <v>C4</v>
          </cell>
          <cell r="Q2436" t="str">
            <v>KE</v>
          </cell>
          <cell r="R2436" t="str">
            <v>CN</v>
          </cell>
          <cell r="S2436" t="str">
            <v>1. 0 TO 3 DAYS</v>
          </cell>
          <cell r="T2436" t="str">
            <v>RELEASE PROCESS</v>
          </cell>
        </row>
        <row r="2437">
          <cell r="A2437" t="str">
            <v>TCKU6390822</v>
          </cell>
          <cell r="B2437">
            <v>40</v>
          </cell>
          <cell r="C2437">
            <v>44067</v>
          </cell>
          <cell r="D2437">
            <v>2</v>
          </cell>
          <cell r="E2437" t="str">
            <v>DXB0509534</v>
          </cell>
          <cell r="F2437" t="str">
            <v>ICDN</v>
          </cell>
          <cell r="G2437" t="str">
            <v>TEMP</v>
          </cell>
          <cell r="H2437" t="str">
            <v>2020</v>
          </cell>
          <cell r="I2437" t="str">
            <v>ICD</v>
          </cell>
          <cell r="J2437">
            <v>228956</v>
          </cell>
          <cell r="K2437" t="str">
            <v>TRONIC KENYA LIMITED</v>
          </cell>
          <cell r="L2437" t="str">
            <v>BEPAK LOGISTICS LIMITED</v>
          </cell>
          <cell r="M2437">
            <v>44068.828715277778</v>
          </cell>
          <cell r="N2437" t="str">
            <v>Pend</v>
          </cell>
          <cell r="O2437" t="str">
            <v>1X40 FCL STC  BULB-85392900 PVC BOX TRUNKING -39172300 FAN-84145110 PVC INSULATIN TAPE-39191000 TUBE-85393100 MAIN SWITCH CHANGEOVER-85365090 ELECTRIC ACCESSORIES-85389000 FITTING EMERGENCY LIGHT-94054090   TAX ID-P051523684M FREIGHT PREPAID</v>
          </cell>
          <cell r="P2437" t="str">
            <v>C4</v>
          </cell>
          <cell r="Q2437" t="str">
            <v>KE</v>
          </cell>
          <cell r="R2437" t="str">
            <v>AE</v>
          </cell>
          <cell r="S2437" t="str">
            <v>1. 0 TO 3 DAYS</v>
          </cell>
          <cell r="T2437" t="str">
            <v>RELEASE PROCESS</v>
          </cell>
        </row>
        <row r="2438">
          <cell r="A2438" t="str">
            <v>BMOU5764873</v>
          </cell>
          <cell r="B2438">
            <v>40</v>
          </cell>
          <cell r="C2438">
            <v>44067</v>
          </cell>
          <cell r="D2438">
            <v>2</v>
          </cell>
          <cell r="E2438" t="str">
            <v>147000383026</v>
          </cell>
          <cell r="F2438" t="str">
            <v>ICDN</v>
          </cell>
          <cell r="G2438" t="str">
            <v>TEMP</v>
          </cell>
          <cell r="H2438">
            <v>0</v>
          </cell>
          <cell r="I2438">
            <v>0</v>
          </cell>
          <cell r="J2438">
            <v>0</v>
          </cell>
          <cell r="K2438" t="str">
            <v>Pend</v>
          </cell>
          <cell r="L2438" t="str">
            <v>Pend</v>
          </cell>
          <cell r="M2438" t="str">
            <v>Pend</v>
          </cell>
          <cell r="N2438" t="str">
            <v>Pend</v>
          </cell>
          <cell r="O2438" t="str">
            <v>SPEAKERS WITH ACCESSORIESN M SPEAKERS WITH ACCESSORIES</v>
          </cell>
          <cell r="P2438" t="str">
            <v>Pend</v>
          </cell>
          <cell r="Q2438" t="str">
            <v>KE</v>
          </cell>
          <cell r="R2438" t="str">
            <v>CN</v>
          </cell>
          <cell r="S2438" t="str">
            <v>1. 0 TO 3 DAYS</v>
          </cell>
          <cell r="T2438" t="str">
            <v>PENDING DECLARATION</v>
          </cell>
        </row>
        <row r="2439">
          <cell r="A2439" t="str">
            <v>DRYU9796993</v>
          </cell>
          <cell r="B2439">
            <v>40</v>
          </cell>
          <cell r="C2439">
            <v>44067</v>
          </cell>
          <cell r="D2439">
            <v>2</v>
          </cell>
          <cell r="E2439" t="str">
            <v>140028124036</v>
          </cell>
          <cell r="F2439" t="str">
            <v>ICDN</v>
          </cell>
          <cell r="G2439" t="str">
            <v>TEMP</v>
          </cell>
          <cell r="H2439" t="str">
            <v>2020</v>
          </cell>
          <cell r="I2439" t="str">
            <v>ICD</v>
          </cell>
          <cell r="J2439">
            <v>229991</v>
          </cell>
          <cell r="K2439" t="str">
            <v>HIVIEW INTERNATIONAL CO LIMITED</v>
          </cell>
          <cell r="L2439" t="str">
            <v>MARKS ENTERPRISES LIMITED</v>
          </cell>
          <cell r="M2439" t="str">
            <v>Pend</v>
          </cell>
          <cell r="N2439" t="str">
            <v>Pend</v>
          </cell>
          <cell r="O2439" t="str">
            <v>TYRESFREIGHT PREPAID MAIL INFO HIVIEWINTERNATIONAL COMPIN NO  P0515471 60LN M TYRES FREIGHT PREPAID  MAIL INFO HIVIEWINTERNATIONAL COM PIN NO  P051547160L</v>
          </cell>
          <cell r="P2439" t="str">
            <v>C4</v>
          </cell>
          <cell r="Q2439" t="str">
            <v>KE</v>
          </cell>
          <cell r="R2439" t="str">
            <v>CN</v>
          </cell>
          <cell r="S2439" t="str">
            <v>1. 0 TO 3 DAYS</v>
          </cell>
          <cell r="T2439" t="str">
            <v>PENDING DPC</v>
          </cell>
        </row>
        <row r="2440">
          <cell r="A2440" t="str">
            <v>EITU1386843</v>
          </cell>
          <cell r="B2440">
            <v>40</v>
          </cell>
          <cell r="C2440">
            <v>44067</v>
          </cell>
          <cell r="D2440">
            <v>2</v>
          </cell>
          <cell r="E2440" t="str">
            <v>140028124036</v>
          </cell>
          <cell r="F2440" t="str">
            <v>ICDN</v>
          </cell>
          <cell r="G2440" t="str">
            <v>TEMP</v>
          </cell>
          <cell r="H2440" t="str">
            <v>2020</v>
          </cell>
          <cell r="I2440" t="str">
            <v>ICD</v>
          </cell>
          <cell r="J2440">
            <v>229991</v>
          </cell>
          <cell r="K2440" t="str">
            <v>HIVIEW INTERNATIONAL CO LIMITED</v>
          </cell>
          <cell r="L2440" t="str">
            <v>MARKS ENTERPRISES LIMITED</v>
          </cell>
          <cell r="M2440" t="str">
            <v>Pend</v>
          </cell>
          <cell r="N2440" t="str">
            <v>Pend</v>
          </cell>
          <cell r="O2440" t="str">
            <v>TYRESFREIGHT PREPAID MAIL INFO HIVIEWINTERNATIONAL COMPIN NO  P0515471 60LN M TYRES FREIGHT PREPAID  MAIL INFO HIVIEWINTERNATIONAL COM PIN NO  P051547160L</v>
          </cell>
          <cell r="P2440" t="str">
            <v>C4</v>
          </cell>
          <cell r="Q2440" t="str">
            <v>KE</v>
          </cell>
          <cell r="R2440" t="str">
            <v>CN</v>
          </cell>
          <cell r="S2440" t="str">
            <v>1. 0 TO 3 DAYS</v>
          </cell>
          <cell r="T2440" t="str">
            <v>PENDING DPC</v>
          </cell>
        </row>
        <row r="2441">
          <cell r="A2441" t="str">
            <v>EITU1841398</v>
          </cell>
          <cell r="B2441">
            <v>40</v>
          </cell>
          <cell r="C2441">
            <v>44067</v>
          </cell>
          <cell r="D2441">
            <v>2</v>
          </cell>
          <cell r="E2441" t="str">
            <v>140000906277</v>
          </cell>
          <cell r="F2441" t="str">
            <v>ICDN</v>
          </cell>
          <cell r="G2441" t="str">
            <v>TEMP</v>
          </cell>
          <cell r="H2441">
            <v>0</v>
          </cell>
          <cell r="I2441">
            <v>0</v>
          </cell>
          <cell r="J2441">
            <v>0</v>
          </cell>
          <cell r="K2441" t="str">
            <v>Pend</v>
          </cell>
          <cell r="L2441" t="str">
            <v>Pend</v>
          </cell>
          <cell r="M2441" t="str">
            <v>Pend</v>
          </cell>
          <cell r="N2441" t="str">
            <v>Pend</v>
          </cell>
          <cell r="O2441" t="str">
            <v>TIRES TEL 2540722515645  TEL 2540722515645 HS CODE 401120N M TIRES  TEL 2540722515645   TEL 2540722515645  HS CODE 401120</v>
          </cell>
          <cell r="P2441" t="str">
            <v>Pend</v>
          </cell>
          <cell r="Q2441" t="str">
            <v>KE</v>
          </cell>
          <cell r="R2441" t="str">
            <v>CN</v>
          </cell>
          <cell r="S2441" t="str">
            <v>1. 0 TO 3 DAYS</v>
          </cell>
          <cell r="T2441" t="str">
            <v>PENDING DECLARATION</v>
          </cell>
        </row>
        <row r="2442">
          <cell r="A2442" t="str">
            <v>GESU6377974</v>
          </cell>
          <cell r="B2442">
            <v>40</v>
          </cell>
          <cell r="C2442">
            <v>44067</v>
          </cell>
          <cell r="D2442">
            <v>2</v>
          </cell>
          <cell r="E2442" t="str">
            <v>GGZ1119563</v>
          </cell>
          <cell r="F2442" t="str">
            <v>ICDN</v>
          </cell>
          <cell r="G2442" t="str">
            <v>A1D/18/04/2</v>
          </cell>
          <cell r="H2442" t="str">
            <v>2020</v>
          </cell>
          <cell r="I2442" t="str">
            <v>ICD</v>
          </cell>
          <cell r="J2442">
            <v>229814</v>
          </cell>
          <cell r="K2442" t="str">
            <v>PREMIER TRADING CO LTD</v>
          </cell>
          <cell r="L2442" t="str">
            <v>INDUS LOGISTICS LIMITED</v>
          </cell>
          <cell r="M2442">
            <v>44068.591666666667</v>
          </cell>
          <cell r="N2442" t="str">
            <v>Pend</v>
          </cell>
          <cell r="O2442" t="str">
            <v>SPEAKER HS CODE 8518290000 FREIGHT PREPAID</v>
          </cell>
          <cell r="P2442" t="str">
            <v>C4</v>
          </cell>
          <cell r="Q2442" t="str">
            <v>KE</v>
          </cell>
          <cell r="R2442" t="str">
            <v>CN</v>
          </cell>
          <cell r="S2442" t="str">
            <v>1. 0 TO 3 DAYS</v>
          </cell>
          <cell r="T2442" t="str">
            <v>RELEASE PROCESS</v>
          </cell>
        </row>
        <row r="2443">
          <cell r="A2443" t="str">
            <v>SEGU4695707</v>
          </cell>
          <cell r="B2443">
            <v>40</v>
          </cell>
          <cell r="C2443">
            <v>44067</v>
          </cell>
          <cell r="D2443">
            <v>2</v>
          </cell>
          <cell r="E2443" t="str">
            <v>NBFB606022</v>
          </cell>
          <cell r="F2443" t="str">
            <v>ICDN</v>
          </cell>
          <cell r="G2443" t="str">
            <v>TEMP</v>
          </cell>
          <cell r="H2443" t="str">
            <v>2020</v>
          </cell>
          <cell r="I2443" t="str">
            <v>ICD</v>
          </cell>
          <cell r="J2443">
            <v>229101</v>
          </cell>
          <cell r="K2443" t="str">
            <v>JOJEMI AGRI VENTURES LIMITED</v>
          </cell>
          <cell r="L2443" t="str">
            <v>SUPERSONIC FREIGHTERS K LIMITED</v>
          </cell>
          <cell r="M2443">
            <v>44067.640370370369</v>
          </cell>
          <cell r="N2443" t="str">
            <v>Pend</v>
          </cell>
          <cell r="O2443" t="str">
            <v>KNAPSACK SPRAYERS HS CODE 8424810000 FREIGHT PREPAID   PHONE NUMBER  +254 710 636403</v>
          </cell>
          <cell r="P2443" t="str">
            <v>C4</v>
          </cell>
          <cell r="Q2443" t="str">
            <v>KE</v>
          </cell>
          <cell r="R2443" t="str">
            <v>CN</v>
          </cell>
          <cell r="S2443" t="str">
            <v>1. 0 TO 3 DAYS</v>
          </cell>
          <cell r="T2443" t="str">
            <v>RELEASE PROCESS</v>
          </cell>
        </row>
        <row r="2444">
          <cell r="A2444" t="str">
            <v>TRLU7228896</v>
          </cell>
          <cell r="B2444">
            <v>40</v>
          </cell>
          <cell r="C2444">
            <v>44067</v>
          </cell>
          <cell r="D2444">
            <v>2</v>
          </cell>
          <cell r="E2444" t="str">
            <v>EPIRCHNNGB272413</v>
          </cell>
          <cell r="F2444" t="str">
            <v>ICDN</v>
          </cell>
          <cell r="G2444" t="str">
            <v>TEMP</v>
          </cell>
          <cell r="H2444" t="str">
            <v>2020</v>
          </cell>
          <cell r="I2444" t="str">
            <v>ICD</v>
          </cell>
          <cell r="J2444">
            <v>229555</v>
          </cell>
          <cell r="K2444" t="str">
            <v>COMPUTE CONTINUUM LIMITED</v>
          </cell>
          <cell r="L2444" t="str">
            <v>SPEDAG INTERFREIGHT KENYA LIMITED</v>
          </cell>
          <cell r="M2444">
            <v>44068.464942129627</v>
          </cell>
          <cell r="N2444" t="str">
            <v>Pend</v>
          </cell>
          <cell r="O2444" t="str">
            <v>HIGH CUBE 40  CONTAINER SAID TO CONTAIN 136 CARTONS SUPER GENERAL BRAND CHEST FREEZER AND SPARE PARTS CARGO IN-TRANSIT TO ICD EMBAKASI BY SGR CARRIAGE TERM   LINER</v>
          </cell>
          <cell r="P2444" t="str">
            <v>C4</v>
          </cell>
          <cell r="Q2444" t="str">
            <v>KE</v>
          </cell>
          <cell r="R2444" t="str">
            <v>CN</v>
          </cell>
          <cell r="S2444" t="str">
            <v>1. 0 TO 3 DAYS</v>
          </cell>
          <cell r="T2444" t="str">
            <v>RELEASE PROCESS</v>
          </cell>
        </row>
        <row r="2445">
          <cell r="A2445" t="str">
            <v>TCNU9697632</v>
          </cell>
          <cell r="B2445">
            <v>40</v>
          </cell>
          <cell r="C2445">
            <v>44067</v>
          </cell>
          <cell r="D2445">
            <v>2</v>
          </cell>
          <cell r="E2445" t="str">
            <v>GGZ1119022</v>
          </cell>
          <cell r="F2445" t="str">
            <v>ICDN</v>
          </cell>
          <cell r="G2445" t="str">
            <v>TEMP</v>
          </cell>
          <cell r="H2445" t="str">
            <v>2020</v>
          </cell>
          <cell r="I2445" t="str">
            <v>ICD</v>
          </cell>
          <cell r="J2445">
            <v>230014</v>
          </cell>
          <cell r="K2445" t="str">
            <v>AETLANTIQ GROUP LIMITED</v>
          </cell>
          <cell r="L2445" t="str">
            <v>ZAMIN ENTERPRISES COMPANY  LIMITED</v>
          </cell>
          <cell r="M2445" t="str">
            <v>Pend</v>
          </cell>
          <cell r="N2445" t="str">
            <v>Pend</v>
          </cell>
          <cell r="O2445" t="str">
            <v>AIWA BRAND TV AND ACCESSORIES 925 CARTONS OF TV + 38 CARTONS OF ACCESSORIES   ONWARD RISK AND COST FROM MOMBASA TO NAIROBI ON CONSIGNEE HS CODE  852872  FREIGHT PAYABLE AT DUBAI</v>
          </cell>
          <cell r="P2445" t="str">
            <v>C4</v>
          </cell>
          <cell r="Q2445" t="str">
            <v>KE</v>
          </cell>
          <cell r="R2445" t="str">
            <v>CN</v>
          </cell>
          <cell r="S2445" t="str">
            <v>1. 0 TO 3 DAYS</v>
          </cell>
          <cell r="T2445" t="str">
            <v>PENDING DPC</v>
          </cell>
        </row>
        <row r="2446">
          <cell r="A2446" t="str">
            <v>BMOU5019680</v>
          </cell>
          <cell r="B2446">
            <v>40</v>
          </cell>
          <cell r="C2446">
            <v>44067</v>
          </cell>
          <cell r="D2446">
            <v>2</v>
          </cell>
          <cell r="E2446" t="str">
            <v>147000359222</v>
          </cell>
          <cell r="F2446" t="str">
            <v>ICDN</v>
          </cell>
          <cell r="G2446" t="str">
            <v>TEMP</v>
          </cell>
          <cell r="H2446" t="str">
            <v>2020</v>
          </cell>
          <cell r="I2446" t="str">
            <v>ICD</v>
          </cell>
          <cell r="J2446">
            <v>229840</v>
          </cell>
          <cell r="K2446" t="str">
            <v>NAGOYA HOLDING LIMITED</v>
          </cell>
          <cell r="L2446" t="str">
            <v>GALLIN HOLDINGS LIMITED</v>
          </cell>
          <cell r="M2446" t="str">
            <v>Pend</v>
          </cell>
          <cell r="N2446" t="str">
            <v>Pend</v>
          </cell>
          <cell r="O2446" t="str">
            <v>BLENDERS WITH ACCESSORIESN M BLENDERS WITH ACCESSORIES</v>
          </cell>
          <cell r="P2446" t="str">
            <v>C4</v>
          </cell>
          <cell r="Q2446" t="str">
            <v>KE</v>
          </cell>
          <cell r="R2446" t="str">
            <v>CN</v>
          </cell>
          <cell r="S2446" t="str">
            <v>1. 0 TO 3 DAYS</v>
          </cell>
          <cell r="T2446" t="str">
            <v>PENDING DPC</v>
          </cell>
        </row>
        <row r="2447">
          <cell r="A2447" t="str">
            <v>IMTU9017314</v>
          </cell>
          <cell r="B2447">
            <v>40</v>
          </cell>
          <cell r="C2447">
            <v>44067</v>
          </cell>
          <cell r="D2447">
            <v>2</v>
          </cell>
          <cell r="E2447" t="str">
            <v>143071363050</v>
          </cell>
          <cell r="F2447" t="str">
            <v>ICDN</v>
          </cell>
          <cell r="G2447" t="str">
            <v>TEMP</v>
          </cell>
          <cell r="H2447">
            <v>0</v>
          </cell>
          <cell r="I2447">
            <v>0</v>
          </cell>
          <cell r="J2447">
            <v>0</v>
          </cell>
          <cell r="K2447" t="str">
            <v>Pend</v>
          </cell>
          <cell r="L2447" t="str">
            <v>Pend</v>
          </cell>
          <cell r="M2447" t="str">
            <v>Pend</v>
          </cell>
          <cell r="N2447" t="str">
            <v>Pend</v>
          </cell>
          <cell r="O2447" t="str">
            <v>MATDINNING SETPLASTIC FLOWERBASKETRACKSTORAGE BAGNINGBO-MOMBASA PREPAI DMOMBASA-NAIROBI COLLECT HS 3921129000N M MAT DINNING SET PLASTIC FLOWER BASKET RACK STORAGE BAG NINGBO-MOMBASA PREPAID MOMBASA-NAIROBI COLLECT  HS 3921129000   E-MAIL LEVSTRADING GMAIL COM    PIN NO  P051113514E</v>
          </cell>
          <cell r="P2447" t="str">
            <v>Pend</v>
          </cell>
          <cell r="Q2447" t="str">
            <v>KE</v>
          </cell>
          <cell r="R2447" t="str">
            <v>CN</v>
          </cell>
          <cell r="S2447" t="str">
            <v>1. 0 TO 3 DAYS</v>
          </cell>
          <cell r="T2447" t="str">
            <v>PENDING DECLARATION</v>
          </cell>
        </row>
        <row r="2448">
          <cell r="A2448" t="str">
            <v>CMAU6132462</v>
          </cell>
          <cell r="B2448">
            <v>40</v>
          </cell>
          <cell r="C2448">
            <v>44067</v>
          </cell>
          <cell r="D2448">
            <v>2</v>
          </cell>
          <cell r="E2448" t="str">
            <v>CHP0123676</v>
          </cell>
          <cell r="F2448" t="str">
            <v>ICDN</v>
          </cell>
          <cell r="G2448" t="str">
            <v>TEMP</v>
          </cell>
          <cell r="H2448" t="str">
            <v>2020</v>
          </cell>
          <cell r="I2448" t="str">
            <v>ICD</v>
          </cell>
          <cell r="J2448">
            <v>228685</v>
          </cell>
          <cell r="K2448" t="str">
            <v>DANCO CAPITAL LIMITED</v>
          </cell>
          <cell r="L2448" t="str">
            <v>TRANSFREIGHT LOGISTICS LIMITED</v>
          </cell>
          <cell r="M2448">
            <v>44064.772268518522</v>
          </cell>
          <cell r="N2448" t="str">
            <v>Pend</v>
          </cell>
          <cell r="O2448" t="str">
            <v>01 X 40HC CONTAINERS CONTAINING BORSTAR FB1460 HD POLYETHYLENE H S CODE  39012000 TOTAL NET WEIGHT 24 750 MT ORDER NO  5100093907 DELIVERY NO  80475468 SHIPMENT NO  493545 CARGO IN TRANSIT TO ICD EMBAKASI AT CONSIGNEES COST  RISK AND RESPONSIBILITY  CARRIER RESPONSIBILITY CEASES AT PORT OF DISCHARGE  FREIGHT PREPAID 21 DAYS CONTAINER FREE DETENTION AND DEMURRAGE AT POD</v>
          </cell>
          <cell r="P2448" t="str">
            <v>C4</v>
          </cell>
          <cell r="Q2448" t="str">
            <v>KE</v>
          </cell>
          <cell r="R2448" t="str">
            <v>AE</v>
          </cell>
          <cell r="S2448" t="str">
            <v>1. 0 TO 3 DAYS</v>
          </cell>
          <cell r="T2448" t="str">
            <v>RELEASE PROCESS</v>
          </cell>
        </row>
        <row r="2449">
          <cell r="A2449" t="str">
            <v>EITU1307166</v>
          </cell>
          <cell r="B2449">
            <v>40</v>
          </cell>
          <cell r="C2449">
            <v>44067</v>
          </cell>
          <cell r="D2449">
            <v>2</v>
          </cell>
          <cell r="E2449" t="str">
            <v>143075383276</v>
          </cell>
          <cell r="F2449" t="str">
            <v>ICDN</v>
          </cell>
          <cell r="G2449" t="str">
            <v>TEMP</v>
          </cell>
          <cell r="H2449" t="str">
            <v>2020</v>
          </cell>
          <cell r="I2449" t="str">
            <v>ICD</v>
          </cell>
          <cell r="J2449">
            <v>229002</v>
          </cell>
          <cell r="K2449" t="str">
            <v>ARICHEM LIMITED</v>
          </cell>
          <cell r="L2449" t="str">
            <v>LINKAGE CONVEYORS LIMITED</v>
          </cell>
          <cell r="M2449">
            <v>44067.674710648149</v>
          </cell>
          <cell r="N2449" t="str">
            <v>Pend</v>
          </cell>
          <cell r="O2449" t="str">
            <v>LOTION SPRAYER  FAX 254 20 2513351 2 3 4  PIN NO P051123885C  E-MAIL L EVI ARICHEM CO KE   FAX 254 20 2513351 2 3 4   PIN NO P051123885C   E- MAIL LEVI ARICHEM CO KEARICHEM LTD  KENYA LOTION SPRAYER   FAX 254 20 2513351 2 3 4   PIN NO P051123885C   E-MAIL LEVI ARICHEM CO KE    FAX 254 20 2513351 2 3 4    PIN NO P051123885C    E-MAIL LEVI ARICHEM CO KE</v>
          </cell>
          <cell r="P2449" t="str">
            <v>C4</v>
          </cell>
          <cell r="Q2449" t="str">
            <v>KE</v>
          </cell>
          <cell r="R2449" t="str">
            <v>CN</v>
          </cell>
          <cell r="S2449" t="str">
            <v>1. 0 TO 3 DAYS</v>
          </cell>
          <cell r="T2449" t="str">
            <v>RELEASE PROCESS</v>
          </cell>
        </row>
        <row r="2450">
          <cell r="A2450" t="str">
            <v>HLXU8402230</v>
          </cell>
          <cell r="B2450">
            <v>40</v>
          </cell>
          <cell r="C2450">
            <v>44067</v>
          </cell>
          <cell r="D2450">
            <v>2</v>
          </cell>
          <cell r="E2450" t="str">
            <v>HLCULI2200603842</v>
          </cell>
          <cell r="F2450" t="str">
            <v>ICDN</v>
          </cell>
          <cell r="G2450" t="str">
            <v>TEMP</v>
          </cell>
          <cell r="H2450" t="str">
            <v>2020</v>
          </cell>
          <cell r="I2450" t="str">
            <v>ICD</v>
          </cell>
          <cell r="J2450">
            <v>229190</v>
          </cell>
          <cell r="K2450" t="str">
            <v>NESTLE KENYA LIMITED</v>
          </cell>
          <cell r="L2450" t="str">
            <v>AGILITY LOGISTICS LIMITED</v>
          </cell>
          <cell r="M2450">
            <v>44068.541365740741</v>
          </cell>
          <cell r="N2450" t="str">
            <v>Pend</v>
          </cell>
          <cell r="O2450" t="str">
            <v>NESTUM HONEY 550KG 18 X 4 PO 4553913230  HS CODE 19 01 10 NESTUM HONEY 550KG 18 X 4  PO 4553759944  HS CODE 19 01 10 NESTUM CERFLK B MARIA 550KG X 4 PO 4553929099 HSC 19011000   HS CODE 19 01 10</v>
          </cell>
          <cell r="P2450" t="str">
            <v>C4</v>
          </cell>
          <cell r="Q2450" t="str">
            <v>KE</v>
          </cell>
          <cell r="R2450" t="str">
            <v>PT</v>
          </cell>
          <cell r="S2450" t="str">
            <v>1. 0 TO 3 DAYS</v>
          </cell>
          <cell r="T2450" t="str">
            <v>RELEASE PROCESS</v>
          </cell>
        </row>
        <row r="2451">
          <cell r="A2451" t="str">
            <v>ESPU8011280</v>
          </cell>
          <cell r="B2451">
            <v>40</v>
          </cell>
          <cell r="C2451">
            <v>44067</v>
          </cell>
          <cell r="D2451">
            <v>2</v>
          </cell>
          <cell r="E2451" t="str">
            <v>EPIRINDDEL209029</v>
          </cell>
          <cell r="F2451" t="str">
            <v>ICDN</v>
          </cell>
          <cell r="G2451" t="str">
            <v>TEMP</v>
          </cell>
          <cell r="H2451" t="str">
            <v>2020</v>
          </cell>
          <cell r="I2451" t="str">
            <v>ICD</v>
          </cell>
          <cell r="J2451">
            <v>229463</v>
          </cell>
          <cell r="K2451" t="str">
            <v>DEPARTMENT OF DEFENCE</v>
          </cell>
          <cell r="L2451" t="str">
            <v>DEPARTMENT OF DEFENCE</v>
          </cell>
          <cell r="M2451">
            <v>44068.726550925923</v>
          </cell>
          <cell r="N2451">
            <v>44068.771458333336</v>
          </cell>
          <cell r="O2451" t="str">
            <v>3 X HIGH CUBE 40  CONTAINER SAID TO CONTAIN TOTAL  1050   ONE THOUSAND FIFTY ONLY   PACKAGES TOTAL 1050 PACKAGES  ONE THOUSAND FIFTY PACKAGES ONLY  CONTAINING TROOP TENT MADE UP OF 100  COTTON CANVAS FABRIC IN OLIVE DRAB VAT DYED 2 10X3 10 WATER PROOF  ROTPROOF 500GSM + -5   TOTAL QTY   350 SETS INVOICE NO    STE-06 DT  01 07 2020  SBILL NO  4021806 DT  23 07 2020 HS CODE  63062990 IEC NO  0516943715 CONTAINER SUMMARY   3 X HIGH CUBE 40  CONTAINER CARRIAGE TERM   LINER HOUSE HOUSE PORT NOMINATION AS PER KPA DIRECTIVE</v>
          </cell>
          <cell r="P2451" t="str">
            <v>C4</v>
          </cell>
          <cell r="Q2451" t="str">
            <v>KE</v>
          </cell>
          <cell r="R2451" t="str">
            <v>IN</v>
          </cell>
          <cell r="S2451" t="str">
            <v>1. 0 TO 3 DAYS</v>
          </cell>
          <cell r="T2451" t="str">
            <v>RELEASED BUT IN YARD</v>
          </cell>
        </row>
        <row r="2452">
          <cell r="A2452" t="str">
            <v>GLDU7627890</v>
          </cell>
          <cell r="B2452">
            <v>40</v>
          </cell>
          <cell r="C2452">
            <v>44067</v>
          </cell>
          <cell r="D2452">
            <v>2</v>
          </cell>
          <cell r="E2452" t="str">
            <v>DXB0509612</v>
          </cell>
          <cell r="F2452" t="str">
            <v>ICDN</v>
          </cell>
          <cell r="G2452" t="str">
            <v>TEMP</v>
          </cell>
          <cell r="H2452">
            <v>0</v>
          </cell>
          <cell r="I2452">
            <v>0</v>
          </cell>
          <cell r="J2452">
            <v>0</v>
          </cell>
          <cell r="K2452" t="str">
            <v>Pend</v>
          </cell>
          <cell r="L2452" t="str">
            <v>Pend</v>
          </cell>
          <cell r="M2452" t="str">
            <v>Pend</v>
          </cell>
          <cell r="N2452" t="str">
            <v>Pend</v>
          </cell>
          <cell r="O2452" t="str">
            <v>SOLAR MODULE HS CODE  85414000     SHIPPER ON BEHALF OF ACTUAL SHIPPER   JINKORSOLAR TECHNOLOGY LIMITED FLAT RM 803 8 F YUE XIU BUILDING 160-174 LOCKHART ROAD WANCHAI HK TEL  00852-21379700  TAX ID P051647613G FREIGHT PREPAID</v>
          </cell>
          <cell r="P2452" t="str">
            <v>Pend</v>
          </cell>
          <cell r="Q2452" t="str">
            <v>KE</v>
          </cell>
          <cell r="R2452" t="str">
            <v>AE</v>
          </cell>
          <cell r="S2452" t="str">
            <v>1. 0 TO 3 DAYS</v>
          </cell>
          <cell r="T2452" t="str">
            <v>PENDING DECLARATION</v>
          </cell>
        </row>
        <row r="2453">
          <cell r="A2453" t="str">
            <v>SEKU4340764</v>
          </cell>
          <cell r="B2453">
            <v>40</v>
          </cell>
          <cell r="C2453">
            <v>44067</v>
          </cell>
          <cell r="D2453">
            <v>2</v>
          </cell>
          <cell r="E2453" t="str">
            <v>SHZ2931530</v>
          </cell>
          <cell r="F2453" t="str">
            <v>ICDN</v>
          </cell>
          <cell r="G2453" t="str">
            <v>TEMP</v>
          </cell>
          <cell r="H2453">
            <v>0</v>
          </cell>
          <cell r="I2453">
            <v>0</v>
          </cell>
          <cell r="J2453">
            <v>0</v>
          </cell>
          <cell r="K2453" t="str">
            <v>Pend</v>
          </cell>
          <cell r="L2453" t="str">
            <v>Pend</v>
          </cell>
          <cell r="M2453" t="str">
            <v>Pend</v>
          </cell>
          <cell r="N2453" t="str">
            <v>Pend</v>
          </cell>
          <cell r="O2453" t="str">
            <v>DIGITAL SATELLITE DECODER BRAND DSTV  MODEL NO  MODEL 6S INVOICE NO  SKY-MULTI-KENYA-SEA-78 IDF NO  E2007372209  PIN NO  P051104877C  TEL  +86-755-26010018 FAX  +86-755-86110188 EMAIL  TECHNICALSUPPORT-SKYWORTH COM   REG NO  63472 ZWELIBANZI MORABE-MULTICHOICE CO ZA HS CODE 8528 71 FREIGHT PREPAID</v>
          </cell>
          <cell r="P2453" t="str">
            <v>Pend</v>
          </cell>
          <cell r="Q2453" t="str">
            <v>KE</v>
          </cell>
          <cell r="R2453" t="str">
            <v>CN</v>
          </cell>
          <cell r="S2453" t="str">
            <v>1. 0 TO 3 DAYS</v>
          </cell>
          <cell r="T2453" t="str">
            <v>PENDING DECLARATION</v>
          </cell>
        </row>
        <row r="2454">
          <cell r="A2454" t="str">
            <v>CMAU7558051</v>
          </cell>
          <cell r="B2454">
            <v>40</v>
          </cell>
          <cell r="C2454">
            <v>44067</v>
          </cell>
          <cell r="D2454">
            <v>2</v>
          </cell>
          <cell r="E2454" t="str">
            <v>DXB0508560</v>
          </cell>
          <cell r="F2454" t="str">
            <v>ICDN</v>
          </cell>
          <cell r="G2454" t="str">
            <v>A1C/32/02/3</v>
          </cell>
          <cell r="H2454" t="str">
            <v>2020</v>
          </cell>
          <cell r="I2454" t="str">
            <v>ICD</v>
          </cell>
          <cell r="J2454">
            <v>229304</v>
          </cell>
          <cell r="K2454" t="str">
            <v>ROBERT BOSCH EAST AFRICA LIMITED</v>
          </cell>
          <cell r="L2454" t="str">
            <v>SCHENKER LIMITED</v>
          </cell>
          <cell r="M2454" t="str">
            <v>Pend</v>
          </cell>
          <cell r="N2454" t="str">
            <v>Pend</v>
          </cell>
          <cell r="O2454" t="str">
            <v>BOSCH TOOLS   ACCESSORIES  BOSCH SHIPMENT NO  378434  BOSCH INVOICE   50326833   TAX ID NOP051448837P TEL +254 20 3673165  TAX ID NOP000592806Q EMAIL LEMMY MWERI-DBSCHENKER COM CTC LEMMY NGUMBAO MWERI FREIGHT PREPAID</v>
          </cell>
          <cell r="P2454" t="str">
            <v>C4</v>
          </cell>
          <cell r="Q2454" t="str">
            <v>KE</v>
          </cell>
          <cell r="R2454" t="str">
            <v>AE</v>
          </cell>
          <cell r="S2454" t="str">
            <v>1. 0 TO 3 DAYS</v>
          </cell>
          <cell r="T2454" t="str">
            <v>PENDING DPC</v>
          </cell>
        </row>
        <row r="2455">
          <cell r="A2455" t="str">
            <v>TGHU6313993</v>
          </cell>
          <cell r="B2455">
            <v>40</v>
          </cell>
          <cell r="C2455">
            <v>44067</v>
          </cell>
          <cell r="D2455">
            <v>2</v>
          </cell>
          <cell r="E2455" t="str">
            <v>NBXG220608</v>
          </cell>
          <cell r="F2455" t="str">
            <v>ICDN</v>
          </cell>
          <cell r="G2455" t="str">
            <v>A1D/58/02/4</v>
          </cell>
          <cell r="H2455" t="str">
            <v>2020</v>
          </cell>
          <cell r="I2455" t="str">
            <v>ICD</v>
          </cell>
          <cell r="J2455">
            <v>229756</v>
          </cell>
          <cell r="K2455" t="str">
            <v>SOUK BAZAAR LIMITED</v>
          </cell>
          <cell r="L2455" t="str">
            <v>SEA SKY EXPRESS LIMITED</v>
          </cell>
          <cell r="M2455" t="str">
            <v>Pend</v>
          </cell>
          <cell r="N2455" t="str">
            <v>Pend</v>
          </cell>
          <cell r="O2455" t="str">
            <v>CHILDREN TOYS HS 9503000000 MUSIC PIANO MAKE UP TABLE SET SMALL BABY CAR DINOSAUR TOYS BABY KITCHEN HOUSE SET ROMOTE CAR TOYS FREIGHT PREPAID  MOB +86-13410015894   ACCOUNTS-SOUKBAZAAR CO KE   CONTACTS MR NAVIN SHAH    TEL 254 772511172    ACCOUNTS-SOUKBAZAAR CO KE</v>
          </cell>
          <cell r="P2455" t="str">
            <v>C4</v>
          </cell>
          <cell r="Q2455" t="str">
            <v>KE</v>
          </cell>
          <cell r="R2455" t="str">
            <v>CN</v>
          </cell>
          <cell r="S2455" t="str">
            <v>1. 0 TO 3 DAYS</v>
          </cell>
          <cell r="T2455" t="str">
            <v>PENDING DPC</v>
          </cell>
        </row>
        <row r="2456">
          <cell r="A2456" t="str">
            <v>TGHU9532491</v>
          </cell>
          <cell r="B2456">
            <v>40</v>
          </cell>
          <cell r="C2456">
            <v>44067</v>
          </cell>
          <cell r="D2456">
            <v>2</v>
          </cell>
          <cell r="E2456" t="str">
            <v>ENE0171019</v>
          </cell>
          <cell r="F2456" t="str">
            <v>ICDN</v>
          </cell>
          <cell r="G2456" t="str">
            <v>TEMP</v>
          </cell>
          <cell r="H2456">
            <v>0</v>
          </cell>
          <cell r="I2456">
            <v>0</v>
          </cell>
          <cell r="J2456">
            <v>0</v>
          </cell>
          <cell r="K2456" t="str">
            <v>Pend</v>
          </cell>
          <cell r="L2456" t="str">
            <v>Pend</v>
          </cell>
          <cell r="M2456" t="str">
            <v>Pend</v>
          </cell>
          <cell r="N2456" t="str">
            <v>Pend</v>
          </cell>
          <cell r="O2456" t="str">
            <v>TOTAL 11 PACKAGES PLANT AND MACHINERY PARTS SHIPPING BILL NO 4044873 DATE 24 07 2020 INVOICE NO    SBEI 20-21 001 DATE 23 07 2020 HS CODE 84179000   84778090   84198940 IEC 1315015111 GROSS WEIGHT  9300 00 KGS NET WEIGHT  9300 00 KGS FREIGHT PREPAID</v>
          </cell>
          <cell r="P2456" t="str">
            <v>Pend</v>
          </cell>
          <cell r="Q2456" t="str">
            <v>KE</v>
          </cell>
          <cell r="R2456" t="str">
            <v>IN</v>
          </cell>
          <cell r="S2456" t="str">
            <v>1. 0 TO 3 DAYS</v>
          </cell>
          <cell r="T2456" t="str">
            <v>PENDING DECLARATION</v>
          </cell>
        </row>
        <row r="2457">
          <cell r="A2457" t="str">
            <v>DRYU9808369</v>
          </cell>
          <cell r="B2457">
            <v>40</v>
          </cell>
          <cell r="C2457">
            <v>44067</v>
          </cell>
          <cell r="D2457">
            <v>2</v>
          </cell>
          <cell r="E2457" t="str">
            <v>140026026177</v>
          </cell>
          <cell r="F2457" t="str">
            <v>ICDN</v>
          </cell>
          <cell r="G2457" t="str">
            <v>TEMP</v>
          </cell>
          <cell r="H2457" t="str">
            <v>2020</v>
          </cell>
          <cell r="I2457" t="str">
            <v>ICD</v>
          </cell>
          <cell r="J2457">
            <v>228855</v>
          </cell>
          <cell r="K2457" t="str">
            <v>CHINESE HUANGPAI GRAIN PROCESSING EQUIPM</v>
          </cell>
          <cell r="L2457" t="str">
            <v>SPART FREIGHT LOGISTICS LIMITED</v>
          </cell>
          <cell r="M2457">
            <v>44067.867152777777</v>
          </cell>
          <cell r="N2457" t="str">
            <v>Pend</v>
          </cell>
          <cell r="O2457" t="str">
            <v>RICE CLEANING MACHINEHS 8437800000  PIN P051133213CN M RICE CLEANING MACHINE HS 8437800000   PIN P051133213C</v>
          </cell>
          <cell r="P2457" t="str">
            <v>C4</v>
          </cell>
          <cell r="Q2457" t="str">
            <v>KE</v>
          </cell>
          <cell r="R2457" t="str">
            <v>CN</v>
          </cell>
          <cell r="S2457" t="str">
            <v>1. 0 TO 3 DAYS</v>
          </cell>
          <cell r="T2457" t="str">
            <v>RELEASE PROCESS</v>
          </cell>
        </row>
        <row r="2458">
          <cell r="A2458" t="str">
            <v>TGBU6701066</v>
          </cell>
          <cell r="B2458">
            <v>40</v>
          </cell>
          <cell r="C2458">
            <v>44067</v>
          </cell>
          <cell r="D2458">
            <v>2</v>
          </cell>
          <cell r="E2458" t="str">
            <v>NBCA090972</v>
          </cell>
          <cell r="F2458" t="str">
            <v>ICDN</v>
          </cell>
          <cell r="G2458" t="str">
            <v>TEMP</v>
          </cell>
          <cell r="H2458" t="str">
            <v>2020</v>
          </cell>
          <cell r="I2458" t="str">
            <v>ICD</v>
          </cell>
          <cell r="J2458">
            <v>229606</v>
          </cell>
          <cell r="K2458" t="str">
            <v>TEXPLAST INDUSTRIES LIMITED</v>
          </cell>
          <cell r="L2458" t="str">
            <v>SPEEDEX LOGISTICS LIMITED</v>
          </cell>
          <cell r="M2458">
            <v>44068.509837962964</v>
          </cell>
          <cell r="N2458" t="str">
            <v>Pend</v>
          </cell>
          <cell r="O2458" t="str">
            <v>BOPP FILM HS 3920 20 MELT BLOWN FABRIC HS 5603 12 DOUBLE SIDE TAPES HS 3919 10 FREIGHT PREPAID -SHANDONG PROVINCE CHINA POST CODE  -262300 -EMAIL TONGJIA GUO-163 COM --P  O  BOX 43039-00100 --MOB  +254 722 411 445 --TEL  +254 735 548 833 --FAX  +254 20-2 017 682 --EMAIL BIPIN-TEXPLAST CO KE --P051153296C BIPIN SHAH</v>
          </cell>
          <cell r="P2458" t="str">
            <v>C4</v>
          </cell>
          <cell r="Q2458" t="str">
            <v>KE</v>
          </cell>
          <cell r="R2458" t="str">
            <v>CN</v>
          </cell>
          <cell r="S2458" t="str">
            <v>1. 0 TO 3 DAYS</v>
          </cell>
          <cell r="T2458" t="str">
            <v>RELEASE PROCESS</v>
          </cell>
        </row>
        <row r="2459">
          <cell r="A2459" t="str">
            <v>EITU1537549</v>
          </cell>
          <cell r="B2459">
            <v>40</v>
          </cell>
          <cell r="C2459">
            <v>44067</v>
          </cell>
          <cell r="D2459">
            <v>2</v>
          </cell>
          <cell r="E2459" t="str">
            <v>091030371876</v>
          </cell>
          <cell r="F2459" t="str">
            <v>ICDN</v>
          </cell>
          <cell r="G2459" t="str">
            <v>TEMP</v>
          </cell>
          <cell r="H2459" t="str">
            <v>2020</v>
          </cell>
          <cell r="I2459" t="str">
            <v>ICD</v>
          </cell>
          <cell r="J2459">
            <v>228847</v>
          </cell>
          <cell r="K2459" t="str">
            <v>AMEX AUTOPARTS LIMITED</v>
          </cell>
          <cell r="L2459" t="str">
            <v>HAMBU FREIGHT SERVICES LTD</v>
          </cell>
          <cell r="M2459">
            <v>44067.748518518521</v>
          </cell>
          <cell r="N2459" t="str">
            <v>Pend</v>
          </cell>
          <cell r="O2459" t="str">
            <v>5X40HC CONTAINER    4497 PCS  NEWAUTO SPARE PARTSFREIGHT COLLECT PIN N UMBER  P051189348KEMAIL ADDRESS DEVESH AMEXAUTOSPARES COMKENYACONTAINER NO EITU1537549 SEAL NO EMCHFQ5580   2040953 QTY  771 PCS AMEX AUTO LTD MOMBASA 1-56 67-98 105-420  425-447 457-800 MADE IN MALAYSIA CONTAINER NO EITU1836940 SEAL NO EMCHFQ5690   2040951 QTY  680 PCS AMEX AUTO LTD MOMBASA 1-263 271-280 286-305  311-390 399-450  459-713 MADE IN MALAYSIA CONTAINER NO EITU1270278SEAL NO EMCHFQ5730   2040954 QTY  1315 PCS AMEX AUTO LTD MOMBASA 1-11 15-187 189-337  343-355 357-656 MADE IN MALAYSIA CONTAINER NO TEMU6047309 SEAL NO EMCHFQ5650  2040955 QTY  920PCS AMEX AUTO LTD MOMBASA 1-920 MADE IN MALAYSIA CONTAINER NO FCIU9795058 SEAL NO EMCHFQ5180   2040952 QTY  811 PCS AMEX AUTO LTD MOMBASA1-282 284-790 MADE IN MALAYSIA 5X40HC CONTAINER    4497 PCS  NEW AUTO SPARE PARTS FREIGHT COLLECT  PIN NUMBER  P051189348K EMAIL ADDRESS  DEVESH AMEXAUTOSPARES COM KENYA</v>
          </cell>
          <cell r="P2459" t="str">
            <v>C4</v>
          </cell>
          <cell r="Q2459" t="str">
            <v>KE</v>
          </cell>
          <cell r="R2459" t="str">
            <v>MY</v>
          </cell>
          <cell r="S2459" t="str">
            <v>1. 0 TO 3 DAYS</v>
          </cell>
          <cell r="T2459" t="str">
            <v>RELEASE PROCESS</v>
          </cell>
        </row>
        <row r="2460">
          <cell r="A2460" t="str">
            <v>TCLU2867663</v>
          </cell>
          <cell r="B2460">
            <v>20</v>
          </cell>
          <cell r="C2460">
            <v>44067</v>
          </cell>
          <cell r="D2460">
            <v>2</v>
          </cell>
          <cell r="E2460" t="str">
            <v>HLCUBO1200841932</v>
          </cell>
          <cell r="F2460" t="str">
            <v>ICDN</v>
          </cell>
          <cell r="G2460" t="str">
            <v>TEMP</v>
          </cell>
          <cell r="H2460">
            <v>0</v>
          </cell>
          <cell r="I2460">
            <v>0</v>
          </cell>
          <cell r="J2460">
            <v>0</v>
          </cell>
          <cell r="K2460" t="str">
            <v>Pend</v>
          </cell>
          <cell r="L2460" t="str">
            <v>Pend</v>
          </cell>
          <cell r="M2460" t="str">
            <v>Pend</v>
          </cell>
          <cell r="N2460" t="str">
            <v>Pend</v>
          </cell>
          <cell r="O2460" t="str">
            <v>1X20  CONTAINER  CONTAINING 485 DRUMS FOUR HUNDRED EIGHTY FIVE DRUMS REFRACTORIES AS PER P I  NO  ARV 2528 DT  03 07 2020   EXPORT INV  NO  ARV EB 089 20-21  HS-CODE     38 16 00</v>
          </cell>
          <cell r="P2460" t="str">
            <v>Pend</v>
          </cell>
          <cell r="Q2460" t="str">
            <v>KE</v>
          </cell>
          <cell r="R2460" t="str">
            <v>IN</v>
          </cell>
          <cell r="S2460" t="str">
            <v>1. 0 TO 3 DAYS</v>
          </cell>
          <cell r="T2460" t="str">
            <v>PENDING DECLARATION</v>
          </cell>
        </row>
        <row r="2461">
          <cell r="A2461" t="str">
            <v>WFHU1437798</v>
          </cell>
          <cell r="B2461">
            <v>20</v>
          </cell>
          <cell r="C2461">
            <v>44067</v>
          </cell>
          <cell r="D2461">
            <v>2</v>
          </cell>
          <cell r="E2461" t="str">
            <v>EPIRINDDEL208988</v>
          </cell>
          <cell r="F2461" t="str">
            <v>ICDN</v>
          </cell>
          <cell r="G2461" t="str">
            <v>TEMP</v>
          </cell>
          <cell r="H2461">
            <v>0</v>
          </cell>
          <cell r="I2461">
            <v>0</v>
          </cell>
          <cell r="J2461">
            <v>0</v>
          </cell>
          <cell r="K2461" t="str">
            <v>Pend</v>
          </cell>
          <cell r="L2461" t="str">
            <v>Pend</v>
          </cell>
          <cell r="M2461" t="str">
            <v>Pend</v>
          </cell>
          <cell r="N2461" t="str">
            <v>Pend</v>
          </cell>
          <cell r="O2461" t="str">
            <v>1 X STANDARD 20  CONTAINER SAID TO CONTAIN TOTAL  20   TWENTY ONLY   BOXES 20  TWENTY  BOXES ONLY CONTAINING 8000 KGS SAW FLUX  SF14 EM12K   7000 KGS SAW WIRE 2 40 MM EM12K   5000 KGS MIG WIRE 1 20MM ER 70 S6 AS PER PROFORMA INVOICE NO  EX P 03 20-21 DATED 05 06 2020 IDF NO   E2006346074 LC NO   LVBIMPLC 261 20 DTD  20 06 2020   DATE OF AMENDMENT IS 20 07 2020 INVOICE NO   EXP-14 20-21 DTD  27 07 2020 S BILL NO   4127040 DTD  28 07 2020 IEC NO   0511059442 GSTIN  08AAHCM2389L1ZW NET WT  20000 00 KGS HOUSE HOUSE CARGO IN-TRANSIT TO ICD EMBAKASI BY SGR FINAL DELIVERY   ICD  EMBAKASI FREIGHT PREPAID THC PREPAID CARRIAGE TERM   LINER TBL</v>
          </cell>
          <cell r="P2461" t="str">
            <v>Pend</v>
          </cell>
          <cell r="Q2461" t="str">
            <v>KE</v>
          </cell>
          <cell r="R2461" t="str">
            <v>IN</v>
          </cell>
          <cell r="S2461" t="str">
            <v>1. 0 TO 3 DAYS</v>
          </cell>
          <cell r="T2461" t="str">
            <v>PENDING DECLARATION</v>
          </cell>
        </row>
        <row r="2462">
          <cell r="A2462" t="str">
            <v>BMOU5133353</v>
          </cell>
          <cell r="B2462">
            <v>40</v>
          </cell>
          <cell r="C2462">
            <v>44067</v>
          </cell>
          <cell r="D2462">
            <v>2</v>
          </cell>
          <cell r="E2462" t="str">
            <v>050000707879</v>
          </cell>
          <cell r="F2462" t="str">
            <v>ICDN</v>
          </cell>
          <cell r="G2462" t="str">
            <v>TEMP</v>
          </cell>
          <cell r="H2462" t="str">
            <v>2020</v>
          </cell>
          <cell r="I2462" t="str">
            <v>ICD</v>
          </cell>
          <cell r="J2462">
            <v>229372</v>
          </cell>
          <cell r="K2462" t="str">
            <v>ROTO MOULDERS LIMITED</v>
          </cell>
          <cell r="L2462" t="str">
            <v>ROTO MOULDERS LIMITED</v>
          </cell>
          <cell r="M2462">
            <v>44067.616400462961</v>
          </cell>
          <cell r="N2462" t="str">
            <v>Pend</v>
          </cell>
          <cell r="O2462" t="str">
            <v>4X40  HQ 100 000 MT   4 000 BAG S  100 MTS LINEAR LOW DENSITY POLYET HYLENE LLDPE  GRADE LL9450UTOTAL NET WEIGHT  100 MTTOTAL GROSS WEIGHT  100 40 MTTOTAL NUMBER OF BAGS  4000L C REFERENCE  030UILC201990002IDF NO   E2007364375INNOPLUS MADE IN THAILAND   4X40  HQ  100 000 MT   4 000 BAG S   100 MTS LINEAR LOW DENSITY POLYETHYLENE  LLDPE  GRADE LL9450U TOTAL NET WEIGHT  100 MT TOTAL GROSS WEIGHT  100 40 MT TOTAL NUMBER OF BAGS  4000 L C REFERENCE  030UILC201990002 IDF NO   E2007364375 SHIPPED ON BOARD DATE 02 08 2020 BY EVER BRACEV 0220-039S AT LAEM CHABANG  THAILAND   FAX  66  0  2140-4333</v>
          </cell>
          <cell r="P2462" t="str">
            <v>C4</v>
          </cell>
          <cell r="Q2462" t="str">
            <v>KE</v>
          </cell>
          <cell r="R2462" t="str">
            <v>TH</v>
          </cell>
          <cell r="S2462" t="str">
            <v>1. 0 TO 3 DAYS</v>
          </cell>
          <cell r="T2462" t="str">
            <v>RELEASE PROCESS</v>
          </cell>
        </row>
        <row r="2463">
          <cell r="A2463" t="str">
            <v>TCNU5655794</v>
          </cell>
          <cell r="B2463">
            <v>40</v>
          </cell>
          <cell r="C2463">
            <v>44067</v>
          </cell>
          <cell r="D2463">
            <v>2</v>
          </cell>
          <cell r="E2463" t="str">
            <v>NBFB606018</v>
          </cell>
          <cell r="F2463" t="str">
            <v>ICDN</v>
          </cell>
          <cell r="G2463" t="str">
            <v>TEMP</v>
          </cell>
          <cell r="H2463" t="str">
            <v>2020</v>
          </cell>
          <cell r="I2463" t="str">
            <v>ICD</v>
          </cell>
          <cell r="J2463">
            <v>228749</v>
          </cell>
          <cell r="K2463" t="str">
            <v>SOLINC EAST AFRICA LIMITED</v>
          </cell>
          <cell r="L2463" t="str">
            <v>MARKS ENTERPRISES LIMITED</v>
          </cell>
          <cell r="M2463">
            <v>44066.448287037034</v>
          </cell>
          <cell r="N2463" t="str">
            <v>Pend</v>
          </cell>
          <cell r="O2463" t="str">
            <v>SOLAR PANEL HS CODE  8541400000 FREIGHT PREPAID  TEL   0086 574 86590878  FAX  0086 574 86572960   EMAIL  FNTINYARI-SOLINC CO KE</v>
          </cell>
          <cell r="P2463" t="str">
            <v>C4</v>
          </cell>
          <cell r="Q2463" t="str">
            <v>KE</v>
          </cell>
          <cell r="R2463" t="str">
            <v>CN</v>
          </cell>
          <cell r="S2463" t="str">
            <v>1. 0 TO 3 DAYS</v>
          </cell>
          <cell r="T2463" t="str">
            <v>RELEASE PROCESS</v>
          </cell>
        </row>
        <row r="2464">
          <cell r="A2464" t="str">
            <v>CLHU4652246</v>
          </cell>
          <cell r="B2464">
            <v>40</v>
          </cell>
          <cell r="C2464">
            <v>44067</v>
          </cell>
          <cell r="D2464">
            <v>2</v>
          </cell>
          <cell r="E2464" t="str">
            <v>AID0185707</v>
          </cell>
          <cell r="F2464" t="str">
            <v>ICDN</v>
          </cell>
          <cell r="G2464" t="str">
            <v>TEMP</v>
          </cell>
          <cell r="H2464" t="str">
            <v>2020</v>
          </cell>
          <cell r="I2464" t="str">
            <v>ICD</v>
          </cell>
          <cell r="J2464">
            <v>229586</v>
          </cell>
          <cell r="K2464" t="str">
            <v>MICHIMIKURU TEA COMPANY LIMITED C/O KTDA</v>
          </cell>
          <cell r="L2464" t="str">
            <v>CHAI TRADING COMPANY LIMITED</v>
          </cell>
          <cell r="M2464">
            <v>44068.739907407406</v>
          </cell>
          <cell r="N2464" t="str">
            <v>Pend</v>
          </cell>
          <cell r="O2464" t="str">
            <v>TOTAL 2 PACKAGES ONLY   TEA PROCESSING MACHINERY    TRADE TERMS  CFR MOMBASA  KENYA   1  Mitchie Sorter 300kg   hr   mt - 1 NO 2  Trinic Sorter without fib extractor c w fibre extractor   rollers - 400 kg hr - 1 NO   AS PER PROFORMA INVOICE NO  CBE 011 3224 dated 09 06 2020   CBE 011 3224A dated 09 06 2020   INVOICE NO  EX030 20-21 DT  30 07 2020   LC NO  077ILC2201710002 DATED 19 06 2020 DRAWN UNDER    ABSA BANK KENYA PLC  NAIROBI IDF No  E2006342844   S BILL NO  4221088 DT   01 08 2020    HS CODE NO   8437 80 00 00   NET WT  2700 000 KGS FREIGHT PREPAID</v>
          </cell>
          <cell r="P2464" t="str">
            <v>C4</v>
          </cell>
          <cell r="Q2464" t="str">
            <v>KE</v>
          </cell>
          <cell r="R2464" t="str">
            <v>IN</v>
          </cell>
          <cell r="S2464" t="str">
            <v>1. 0 TO 3 DAYS</v>
          </cell>
          <cell r="T2464" t="str">
            <v>RELEASE PROCESS</v>
          </cell>
        </row>
        <row r="2465">
          <cell r="A2465" t="str">
            <v>TGBU7293842</v>
          </cell>
          <cell r="B2465">
            <v>40</v>
          </cell>
          <cell r="C2465">
            <v>44067</v>
          </cell>
          <cell r="D2465">
            <v>2</v>
          </cell>
          <cell r="E2465" t="str">
            <v>143076639924</v>
          </cell>
          <cell r="F2465" t="str">
            <v>ICDN</v>
          </cell>
          <cell r="G2465" t="str">
            <v>TEMP</v>
          </cell>
          <cell r="H2465">
            <v>0</v>
          </cell>
          <cell r="I2465">
            <v>0</v>
          </cell>
          <cell r="J2465">
            <v>0</v>
          </cell>
          <cell r="K2465" t="str">
            <v>Pend</v>
          </cell>
          <cell r="L2465" t="str">
            <v>Pend</v>
          </cell>
          <cell r="M2465" t="str">
            <v>Pend</v>
          </cell>
          <cell r="N2465" t="str">
            <v>Pend</v>
          </cell>
          <cell r="O2465" t="str">
            <v>NETWORK CABINETGIGANET WWW GIGA-NET CO UK NETWORK CABINET</v>
          </cell>
          <cell r="P2465" t="str">
            <v>Pend</v>
          </cell>
          <cell r="Q2465" t="str">
            <v>KE</v>
          </cell>
          <cell r="R2465" t="str">
            <v>CN</v>
          </cell>
          <cell r="S2465" t="str">
            <v>1. 0 TO 3 DAYS</v>
          </cell>
          <cell r="T2465" t="str">
            <v>PENDING DECLARATION</v>
          </cell>
        </row>
        <row r="2466">
          <cell r="A2466" t="str">
            <v>SEGU4107505</v>
          </cell>
          <cell r="B2466">
            <v>40</v>
          </cell>
          <cell r="C2466">
            <v>44067</v>
          </cell>
          <cell r="D2466">
            <v>2</v>
          </cell>
          <cell r="E2466" t="str">
            <v>NBSY030928</v>
          </cell>
          <cell r="F2466" t="str">
            <v>ICDN</v>
          </cell>
          <cell r="G2466" t="str">
            <v>TEMP</v>
          </cell>
          <cell r="H2466">
            <v>0</v>
          </cell>
          <cell r="I2466">
            <v>0</v>
          </cell>
          <cell r="J2466">
            <v>0</v>
          </cell>
          <cell r="K2466" t="str">
            <v>Pend</v>
          </cell>
          <cell r="L2466" t="str">
            <v>Pend</v>
          </cell>
          <cell r="M2466" t="str">
            <v>Pend</v>
          </cell>
          <cell r="N2466" t="str">
            <v>Pend</v>
          </cell>
          <cell r="O2466" t="str">
            <v>FOODSTUFF NOODLE  HS 1902300000 NINGBO-MOMBASA PREPAID  MOMBASA-ICD EMBAKASI COLLECT FREIGHT PREPAID</v>
          </cell>
          <cell r="P2466" t="str">
            <v>Pend</v>
          </cell>
          <cell r="Q2466" t="str">
            <v>KE</v>
          </cell>
          <cell r="R2466" t="str">
            <v>CN</v>
          </cell>
          <cell r="S2466" t="str">
            <v>1. 0 TO 3 DAYS</v>
          </cell>
          <cell r="T2466" t="str">
            <v>PENDING DECLARATION</v>
          </cell>
        </row>
        <row r="2467">
          <cell r="A2467" t="str">
            <v>TEMU8917774</v>
          </cell>
          <cell r="B2467">
            <v>40</v>
          </cell>
          <cell r="C2467">
            <v>44067</v>
          </cell>
          <cell r="D2467">
            <v>2</v>
          </cell>
          <cell r="E2467" t="str">
            <v>140026025910</v>
          </cell>
          <cell r="F2467" t="str">
            <v>ICDN</v>
          </cell>
          <cell r="G2467" t="str">
            <v>TEMP</v>
          </cell>
          <cell r="H2467" t="str">
            <v>2020</v>
          </cell>
          <cell r="I2467" t="str">
            <v>ICD</v>
          </cell>
          <cell r="J2467">
            <v>229091</v>
          </cell>
          <cell r="K2467" t="str">
            <v>HILLPLAST INDUSTRIES LIMITED</v>
          </cell>
          <cell r="L2467" t="str">
            <v>ECHKEN AGENCIES LIMITED</v>
          </cell>
          <cell r="M2467" t="str">
            <v>Pend</v>
          </cell>
          <cell r="N2467" t="str">
            <v>Pend</v>
          </cell>
          <cell r="O2467" t="str">
            <v>24 SQUARE WOOD MULTI-CHIP SAWSHS CODE 84659100EDGE CLEARING MULTI-BLAD E SAWHS CODE 84659100LOG CUTTING SAWHS CODE 8465910026 ROUND WOOD SAWH S CODE 84659100AUTOMATIC GEAR GRINDING MACHINEN M 24 SQUARE WOOD MULTI-CHIP SAWS HS CODE 84659100 EDGE CLEARING MULTI-BLADE SAW HS CODE 84659100 LOG CUTTING SAW HS CODE 84659100 26 ROUND WOOD SAW HS CODE 84659100 AUTOMATIC GEAR GRINDING MACHINE HS CODE 84614000 DRY MILL GRINDINGMACHINE HS CODE 84378000 GREEN VENEER TAPES HS CODE 48114900 26 ROUND WOOD SAW BLADE HSCODE 82029900 24 SQUARE WOOD MULTI- CHIP SAWS BLADE HS CODE 82029900 DRY MILL GRINDING MACHINE BLADE HS CODE 82029900 CIRCULAR SAW BLADES HS CODE 82023100 ETHYLENE VINYL ACETATE COPOLYMERS HS CODE 39013000 HIGH TENACITY YARN OF POLYESTERS HS CODE 54022000  FAX 0086-539-8111908   PHONE NO   254721333777 HILLPLAST GMAIL COM</v>
          </cell>
          <cell r="P2467" t="str">
            <v>C4</v>
          </cell>
          <cell r="Q2467" t="str">
            <v>KE</v>
          </cell>
          <cell r="R2467" t="str">
            <v>CN</v>
          </cell>
          <cell r="S2467" t="str">
            <v>1. 0 TO 3 DAYS</v>
          </cell>
          <cell r="T2467" t="str">
            <v>PENDING DPC</v>
          </cell>
        </row>
        <row r="2468">
          <cell r="A2468" t="str">
            <v>CAIU8995069</v>
          </cell>
          <cell r="B2468">
            <v>40</v>
          </cell>
          <cell r="C2468">
            <v>44067</v>
          </cell>
          <cell r="D2468">
            <v>2</v>
          </cell>
          <cell r="E2468" t="str">
            <v>AID0185410</v>
          </cell>
          <cell r="F2468" t="str">
            <v>ICDN</v>
          </cell>
          <cell r="G2468" t="str">
            <v>A1C/78/05/2</v>
          </cell>
          <cell r="H2468" t="str">
            <v>2020</v>
          </cell>
          <cell r="I2468" t="str">
            <v>ICD</v>
          </cell>
          <cell r="J2468">
            <v>228869</v>
          </cell>
          <cell r="K2468" t="str">
            <v>ELGON KENYA LIMITED</v>
          </cell>
          <cell r="L2468" t="str">
            <v>KIAMBA CLEARING FOWARDING LIMITED</v>
          </cell>
          <cell r="M2468" t="str">
            <v>Pend</v>
          </cell>
          <cell r="N2468" t="str">
            <v>Pend</v>
          </cell>
          <cell r="O2468" t="str">
            <v>TOTAL 2500 PACKAGES RAW COIR PITH FOR GROWING PLANTS 1250 PKGS - 4 BLOCKS EACH   PKGS  PACKED IN POLY BAGS  5000 PCS  1250 PKGS - 4 BLOCKS EACH   PKGS PACKED IN POLY BAGS  5000 PCS  PO   ABC-2704 B 2020 DT  27 04 2020 INV NO   AP 1121 2020 DT  21 07 2020 SB NO  4056776 DT  25 07 2020 HS CODE  53050040 NET WT  50000 000 KGS FREIGHT PREPAID</v>
          </cell>
          <cell r="P2468" t="str">
            <v>C4</v>
          </cell>
          <cell r="Q2468" t="str">
            <v>KE</v>
          </cell>
          <cell r="R2468" t="str">
            <v>IN</v>
          </cell>
          <cell r="S2468" t="str">
            <v>1. 0 TO 3 DAYS</v>
          </cell>
          <cell r="T2468" t="str">
            <v>PENDING DPC</v>
          </cell>
        </row>
        <row r="2469">
          <cell r="A2469" t="str">
            <v>MSKU2706218</v>
          </cell>
          <cell r="B2469">
            <v>20</v>
          </cell>
          <cell r="C2469">
            <v>44067</v>
          </cell>
          <cell r="D2469">
            <v>2</v>
          </cell>
          <cell r="E2469" t="str">
            <v>204245715</v>
          </cell>
          <cell r="F2469" t="str">
            <v>ICDN</v>
          </cell>
          <cell r="G2469" t="str">
            <v>TEMP</v>
          </cell>
          <cell r="H2469" t="str">
            <v>2020</v>
          </cell>
          <cell r="I2469" t="str">
            <v>ICD</v>
          </cell>
          <cell r="J2469">
            <v>228731</v>
          </cell>
          <cell r="K2469" t="str">
            <v>ELYS CHEMICAL INDUSTRIES LTD</v>
          </cell>
          <cell r="L2469" t="str">
            <v>K B FREIGHTERS LIMITED</v>
          </cell>
          <cell r="M2469" t="str">
            <v>Pend</v>
          </cell>
          <cell r="N2469" t="str">
            <v>Pend</v>
          </cell>
          <cell r="O2469" t="str">
            <v>1X20 SD FCL  TOTAL 492 BOXES   TOTAL FOUR HUNDRED AND NINTY TWO BOXES ONLY   PHARMACEUTICAL PACKAGING MATERIAL  ALL PRINTED CARTONS ON WHITE BOARD  ELYS NAIROBI   1 492 TO 188 492 188 BOXES X 1600 PCS   ALUGEL 100ML SUSP CTN  CODE NO - A 7 C 00  189 492 TO 313 492 125 BOX X 1600 PCS  CHEOF 100ML SUSP CTN  CODE NO - C 10 C 00  314 492 TO 376 492 63BOXES X 1600 PCS  ALPRIM 100ML SUSP CTN  CODE NO - A 5 C 00  377 492 T O 408 492 32 BOXES X 3200 PCS  ELYMOL 60ML SUSP CTN  CODE NO - E 22 C  00  409 492 TO 492 492 84 BOXES X 2400 PCS  VUMTREX SYP 30ML CTN  CODE NO - V 2 C 00  S BILL NO  4130471 DATED 28 07 2020  INVOICE NO  VP ME 15 20-21 DATED 28 07 2020   BUYERS ORDER NO  23472 DATED 29 04 2020IDF NO  E2005329570  NET WT   9278 800 KGS  HS CODE - 48191090  FREIGH T PREPAID   GST NO 27AABCV8080F1Z6    AND ELYS ELYS CO KE  MOBILE  254 786 523022    INTRANSIT TO ICD EMBAKASI NAIROBI</v>
          </cell>
          <cell r="P2469" t="str">
            <v>C4</v>
          </cell>
          <cell r="Q2469" t="str">
            <v>KE</v>
          </cell>
          <cell r="R2469" t="str">
            <v>IN</v>
          </cell>
          <cell r="S2469" t="str">
            <v>1. 0 TO 3 DAYS</v>
          </cell>
          <cell r="T2469" t="str">
            <v>PENDING DPC</v>
          </cell>
        </row>
        <row r="2470">
          <cell r="A2470" t="str">
            <v>ECMU1686628</v>
          </cell>
          <cell r="B2470">
            <v>20</v>
          </cell>
          <cell r="C2470">
            <v>44067</v>
          </cell>
          <cell r="D2470">
            <v>2</v>
          </cell>
          <cell r="E2470" t="str">
            <v>CNZY267497</v>
          </cell>
          <cell r="F2470" t="str">
            <v>ICDN</v>
          </cell>
          <cell r="G2470" t="str">
            <v>TEMP</v>
          </cell>
          <cell r="H2470" t="str">
            <v>2020</v>
          </cell>
          <cell r="I2470" t="str">
            <v>ICD</v>
          </cell>
          <cell r="J2470">
            <v>227067</v>
          </cell>
          <cell r="K2470" t="str">
            <v>TURFMASTERS LIMITED</v>
          </cell>
          <cell r="L2470" t="str">
            <v>UNION LOGISTICS LIMITED</v>
          </cell>
          <cell r="M2470">
            <v>44057.805439814816</v>
          </cell>
          <cell r="N2470">
            <v>44068.766875000001</v>
          </cell>
          <cell r="O2470" t="str">
            <v>ARTIFICIAL GRASS 57033000 SEAMING TAPE WHITE  56031390 FREIGHT PREPAID   P051530097GIMRAN-TURFMASTERS CO K E    P051530097GIMRAN-TURFMASTERS CO  KE</v>
          </cell>
          <cell r="P2470" t="str">
            <v>C4</v>
          </cell>
          <cell r="Q2470" t="str">
            <v>KE</v>
          </cell>
          <cell r="R2470" t="str">
            <v>CN</v>
          </cell>
          <cell r="S2470" t="str">
            <v>1. 0 TO 3 DAYS</v>
          </cell>
          <cell r="T2470" t="str">
            <v>RELEASED BUT IN YARD</v>
          </cell>
        </row>
        <row r="2471">
          <cell r="A2471" t="str">
            <v>TCLU5170395</v>
          </cell>
          <cell r="B2471">
            <v>40</v>
          </cell>
          <cell r="C2471">
            <v>44067</v>
          </cell>
          <cell r="D2471">
            <v>2</v>
          </cell>
          <cell r="E2471" t="str">
            <v>140000990596</v>
          </cell>
          <cell r="F2471" t="str">
            <v>ICDN</v>
          </cell>
          <cell r="G2471" t="str">
            <v>A1A/74/06/2</v>
          </cell>
          <cell r="H2471">
            <v>0</v>
          </cell>
          <cell r="I2471">
            <v>0</v>
          </cell>
          <cell r="J2471">
            <v>0</v>
          </cell>
          <cell r="K2471" t="str">
            <v>Pend</v>
          </cell>
          <cell r="L2471" t="str">
            <v>Pend</v>
          </cell>
          <cell r="M2471" t="str">
            <v>Pend</v>
          </cell>
          <cell r="N2471" t="str">
            <v>Pend</v>
          </cell>
          <cell r="O2471" t="str">
            <v>TYRESHS CODE   4011200000 PIN NO P051547160LEMAIL INFO HIVIEWINTERNATI ONAL COMN M TYRES HS CODE   4011200000  PIN NO P051547160L EMAIL INFO HIVIEWINTERNATIONAL COM</v>
          </cell>
          <cell r="P2471" t="str">
            <v>Pend</v>
          </cell>
          <cell r="Q2471" t="str">
            <v>KE</v>
          </cell>
          <cell r="R2471" t="str">
            <v>CN</v>
          </cell>
          <cell r="S2471" t="str">
            <v>1. 0 TO 3 DAYS</v>
          </cell>
          <cell r="T2471" t="str">
            <v>PENDING DECLARATION</v>
          </cell>
        </row>
        <row r="2472">
          <cell r="A2472" t="str">
            <v>EGHU9552960</v>
          </cell>
          <cell r="B2472">
            <v>40</v>
          </cell>
          <cell r="C2472">
            <v>44067</v>
          </cell>
          <cell r="D2472">
            <v>2</v>
          </cell>
          <cell r="E2472" t="str">
            <v>003091297219</v>
          </cell>
          <cell r="F2472" t="str">
            <v>ICDN</v>
          </cell>
          <cell r="G2472" t="str">
            <v>TEMP</v>
          </cell>
          <cell r="H2472" t="str">
            <v>2020</v>
          </cell>
          <cell r="I2472" t="str">
            <v>ICD</v>
          </cell>
          <cell r="J2472">
            <v>228865</v>
          </cell>
          <cell r="K2472" t="str">
            <v>SHRINK PACK LIMITED</v>
          </cell>
          <cell r="L2472" t="str">
            <v>GENERAL CARGO SERVICES LTD</v>
          </cell>
          <cell r="M2472">
            <v>44065.57271990741</v>
          </cell>
          <cell r="N2472" t="str">
            <v>Pend</v>
          </cell>
          <cell r="O2472" t="str">
            <v>92MT OF PVC H73TOTAL NET WEIGHT 92 000 00 KGSTOTAL GROSS WEIGHT 94 000  00 KGS21 DAYS FREE DEMURRAGE DETENTION ATDESTINATIONON BOARD NOTATION  VESSEL VOYAGE EVER BALMY 1313-036SN M 92MT OF PVC H73 TOTAL NET WEIGHT  92 000 00 KGS TOTAL GROSS WEIGHT  94 000 00 KGS 21 DAYS FREE DEMURRAGE DETENTION AT DESTINATION ON BOARD NOTATION  VESSEL VOYAGE EVER BALMY 1313-036S PORT OF LOADING TAICHUNG PORT IN TAIWAN ON BOARD DATE JUL 26 2020</v>
          </cell>
          <cell r="P2472" t="str">
            <v>C4</v>
          </cell>
          <cell r="Q2472" t="str">
            <v>KE</v>
          </cell>
          <cell r="R2472" t="str">
            <v>TW</v>
          </cell>
          <cell r="S2472" t="str">
            <v>1. 0 TO 3 DAYS</v>
          </cell>
          <cell r="T2472" t="str">
            <v>RELEASE PROCESS</v>
          </cell>
        </row>
        <row r="2473">
          <cell r="A2473" t="str">
            <v>TEMU8818283</v>
          </cell>
          <cell r="B2473">
            <v>40</v>
          </cell>
          <cell r="C2473">
            <v>44067</v>
          </cell>
          <cell r="D2473">
            <v>2</v>
          </cell>
          <cell r="E2473" t="str">
            <v>147000386751</v>
          </cell>
          <cell r="F2473" t="str">
            <v>ICDN</v>
          </cell>
          <cell r="G2473" t="str">
            <v>TEMP</v>
          </cell>
          <cell r="H2473">
            <v>0</v>
          </cell>
          <cell r="I2473">
            <v>0</v>
          </cell>
          <cell r="J2473">
            <v>0</v>
          </cell>
          <cell r="K2473" t="str">
            <v>Pend</v>
          </cell>
          <cell r="L2473" t="str">
            <v>Pend</v>
          </cell>
          <cell r="M2473" t="str">
            <v>Pend</v>
          </cell>
          <cell r="N2473" t="str">
            <v>Pend</v>
          </cell>
          <cell r="O2473" t="str">
            <v>PENDANT LAMP CHANDELIER LEDLIGHT PROJECT LIGHT LAMP RINGLIGHT SNAKE LI GHTS GARDENLIGHT UNDERGROUNDLAMP FLOOR LAMP WITH ACCESSORIES SOLARPANE LS WITH COVERS SOLAR PANELS SOLARCHARGE CONTROLLER SOLAR LIGHT SOLARGA TE LAMP BULB SWITCH BULB BULB HOLDER ELECTRIC CABLE FIBRE OPTIC CABLES  N M PENDANT LAMP CHANDELIER LED LIGHT PROJECT LIGHT LAMP RING LIGHT SNAKE LIGHTS GARDEN LIGHT UNDERGROUND LAMP FLOOR LAMP WITH ACCESSORIES SOLAR PANELS WITH COVERS SOLAR PANELS SOLAR CHARGE CONTROLLER SOLAR LIGHT SOLAR GATE LAMP BULB SWITCH BULB BULB HOLDER  ELECTRIC CABLE FIBRE OPTIC CABLES  SPEAKERS LED LCD POP FLAT PANEL TVWALL MOUNT DIGITAL MULTIMETER  BLUETOOTH HEAD SET COMB BINDING MACHINE LAMINATOR MACHINE  AIR BLOWER</v>
          </cell>
          <cell r="P2473" t="str">
            <v>Pend</v>
          </cell>
          <cell r="Q2473" t="str">
            <v>KE</v>
          </cell>
          <cell r="R2473" t="str">
            <v>CN</v>
          </cell>
          <cell r="S2473" t="str">
            <v>1. 0 TO 3 DAYS</v>
          </cell>
          <cell r="T2473" t="str">
            <v>PENDING DECLARATION</v>
          </cell>
        </row>
        <row r="2474">
          <cell r="A2474" t="str">
            <v>TCNU7417938</v>
          </cell>
          <cell r="B2474">
            <v>40</v>
          </cell>
          <cell r="C2474">
            <v>44067</v>
          </cell>
          <cell r="D2474">
            <v>2</v>
          </cell>
          <cell r="E2474" t="str">
            <v>NBSY030769</v>
          </cell>
          <cell r="F2474" t="str">
            <v>ICDN</v>
          </cell>
          <cell r="G2474" t="str">
            <v>TEMP</v>
          </cell>
          <cell r="H2474" t="str">
            <v>2020</v>
          </cell>
          <cell r="I2474" t="str">
            <v>ICD</v>
          </cell>
          <cell r="J2474">
            <v>229265</v>
          </cell>
          <cell r="K2474" t="str">
            <v>SUNCULTURE KENYA LIMITED</v>
          </cell>
          <cell r="L2474" t="str">
            <v>UNION GREEN LOGISTICS LIMITED</v>
          </cell>
          <cell r="M2474">
            <v>44067.920891203707</v>
          </cell>
          <cell r="N2474" t="str">
            <v>Pend</v>
          </cell>
          <cell r="O2474" t="str">
            <v>310W POLY SOLAR PANEL HS CODE 854140  TEL 0532-80668799  FAX 0532-80668796   JOSHUA MEROKA   ACCOUNTS-SUNCULTURE COM    EMAIL   CS-GLOBEFLIGHT CO KE    TEL  +254729341277 FREIGHT PREPAID</v>
          </cell>
          <cell r="P2474" t="str">
            <v>C4</v>
          </cell>
          <cell r="Q2474" t="str">
            <v>KE</v>
          </cell>
          <cell r="R2474" t="str">
            <v>CN</v>
          </cell>
          <cell r="S2474" t="str">
            <v>1. 0 TO 3 DAYS</v>
          </cell>
          <cell r="T2474" t="str">
            <v>RELEASE PROCESS</v>
          </cell>
        </row>
        <row r="2475">
          <cell r="A2475" t="str">
            <v>TCKU6137080</v>
          </cell>
          <cell r="B2475">
            <v>40</v>
          </cell>
          <cell r="C2475">
            <v>44067</v>
          </cell>
          <cell r="D2475">
            <v>2</v>
          </cell>
          <cell r="E2475" t="str">
            <v>102000056971</v>
          </cell>
          <cell r="F2475" t="str">
            <v>ICDN</v>
          </cell>
          <cell r="G2475" t="str">
            <v>TEMP</v>
          </cell>
          <cell r="H2475">
            <v>0</v>
          </cell>
          <cell r="I2475">
            <v>0</v>
          </cell>
          <cell r="J2475">
            <v>0</v>
          </cell>
          <cell r="K2475" t="str">
            <v>Pend</v>
          </cell>
          <cell r="L2475" t="str">
            <v>Pend</v>
          </cell>
          <cell r="M2475" t="str">
            <v>Pend</v>
          </cell>
          <cell r="N2475" t="str">
            <v>Pend</v>
          </cell>
          <cell r="O2475" t="str">
            <v>TOTAL SIX UNITS ONLYCONTAINING SIX AGRICULTURAL TRACTORSONLYMODEL TT55 2WDVARIANT CODE TNT55P2R1XX3230803SERIAL NO  ENGINE NO NH2510333 2891 79DTNH2510330 289180DTNH2510439 289602DTTOTAL 06 UNITS ONLY TOTAL SIX UNITS ONLY CONTAINING SIX AGRICULTURAL TRACTORS ONLY MODEL TT55 2WD VARIANT CODE TNT55P2R1XX3230803 SERIAL NO  ENGINE NO  NH2510333 289179DT NH2510330 289180DT NH2510439 289602DT NH2510332 289546DT NH2510349 289542DT NH2510438 S O 21889 21890 21891 21892 21893 21895 289601DT BUYER REF  NO   IEC CODE 0398003343 H S CODE 87019300 REF NO   DATE GTE43000637 DATED  15-07-2020 SHIPPING BILL NO   DATE 3823602 DT 15-JUL-2020 CPT ICD EMBAKASI KENYA FREIGHT PREPAID DTHC PREPAID  PIN NO P000595101M    ON BEHALF OF CNHI INTERNATIONAL SA RIVA PARADISO 14 6902 PARADISOLUGANO SWITZERLAND</v>
          </cell>
          <cell r="P2475" t="str">
            <v>Pend</v>
          </cell>
          <cell r="Q2475" t="str">
            <v>KE</v>
          </cell>
          <cell r="R2475" t="str">
            <v>IN</v>
          </cell>
          <cell r="S2475" t="str">
            <v>1. 0 TO 3 DAYS</v>
          </cell>
          <cell r="T2475" t="str">
            <v>PENDING DECLARATION</v>
          </cell>
        </row>
        <row r="2476">
          <cell r="A2476" t="str">
            <v>EITU1784976</v>
          </cell>
          <cell r="B2476">
            <v>40</v>
          </cell>
          <cell r="C2476">
            <v>44067</v>
          </cell>
          <cell r="D2476">
            <v>2</v>
          </cell>
          <cell r="E2476" t="str">
            <v>100050235946</v>
          </cell>
          <cell r="F2476" t="str">
            <v>ICDN</v>
          </cell>
          <cell r="G2476" t="str">
            <v>TEMP</v>
          </cell>
          <cell r="H2476" t="str">
            <v>2020</v>
          </cell>
          <cell r="I2476" t="str">
            <v>ICD</v>
          </cell>
          <cell r="J2476">
            <v>228952</v>
          </cell>
          <cell r="K2476" t="str">
            <v>AUTOXPRESS LIMITED</v>
          </cell>
          <cell r="L2476" t="str">
            <v>GENERAL CARGO SERVICES LTD</v>
          </cell>
          <cell r="M2476">
            <v>44067.850312499999</v>
          </cell>
          <cell r="N2476" t="str">
            <v>Pend</v>
          </cell>
          <cell r="O2476" t="str">
            <v>TOTAL 4971 PIECES ONLYSUPPLY OF NEW PNEUMATIC CEAT BRANDTYRES  TUBES A ND FLAPSAS PER PROFORMA INVOICE NO  100004419COC NO   S-2020 08 612492 IDF NO  E2007358308H S  CODE  4011100000  4011400000 4011800000SB NO  4205959  4205698  4199925 1X40HC CONTAINER TOTAL 4971 PIECES ONLY SUPPLY OF NEW PNEUMATIC CEAT BRAND TYRES  TUBES AND FLAPS AS PER PROFORMA INVOICE NO  100004419 COC NO   S-2020 08 612492 IDF NO  E2007358308 H S  CODE  4011100000  4011400000  4011800000 SB NO  4205959  4205698  4199925  4206675 DATE  31 07 2020 NET WT   15151 926 KGS L C NO  SBLC02 03 10-KAB DTD 29 01 2010 28 DAYS FREE LINE CONTAINER DETENTION   DEMMURAGE AT DESTINATION   TEL  254 20 3743611 FAX  254 20 3743627 EMAIL  IMPORTS AUXPKE COM PIN NO  - P000626389L   TEL  254 20 3743611 FAX  254 20 3743627 EMAIL  IMPORTS AUXPKE COM PIN NO  - P000626389L CARRIER S RESPONSIBILITY CEASES AT MOMBASAKILINDINI PORT  EMPTY RETURN TO OUR DESIGNATED INLAND EMPTY DEPOT IN MOMBASA IS UNDER FULL RESPONSIBILITY AND RISK OF MERCHAN</v>
          </cell>
          <cell r="P2476" t="str">
            <v>C4</v>
          </cell>
          <cell r="Q2476" t="str">
            <v>KE</v>
          </cell>
          <cell r="R2476" t="str">
            <v>IN</v>
          </cell>
          <cell r="S2476" t="str">
            <v>1. 0 TO 3 DAYS</v>
          </cell>
          <cell r="T2476" t="str">
            <v>RELEASE PROCESS</v>
          </cell>
        </row>
        <row r="2477">
          <cell r="A2477" t="str">
            <v>CSNU8083320</v>
          </cell>
          <cell r="B2477">
            <v>40</v>
          </cell>
          <cell r="C2477">
            <v>44067</v>
          </cell>
          <cell r="D2477">
            <v>2</v>
          </cell>
          <cell r="E2477" t="str">
            <v>OOLU2114222920</v>
          </cell>
          <cell r="F2477" t="str">
            <v>ICDN</v>
          </cell>
          <cell r="G2477" t="str">
            <v>TEMP</v>
          </cell>
          <cell r="H2477">
            <v>0</v>
          </cell>
          <cell r="I2477">
            <v>0</v>
          </cell>
          <cell r="J2477">
            <v>0</v>
          </cell>
          <cell r="K2477" t="str">
            <v>Pend</v>
          </cell>
          <cell r="L2477" t="str">
            <v>Pend</v>
          </cell>
          <cell r="M2477" t="str">
            <v>Pend</v>
          </cell>
          <cell r="N2477" t="str">
            <v>Pend</v>
          </cell>
          <cell r="O2477" t="str">
            <v>ALLOY WHEEL HS 8708709100 PLACE OF DELIVERY PORT CLEARANCE</v>
          </cell>
          <cell r="P2477" t="str">
            <v>Pend</v>
          </cell>
          <cell r="Q2477" t="str">
            <v>KE</v>
          </cell>
          <cell r="R2477" t="str">
            <v>CN</v>
          </cell>
          <cell r="S2477" t="str">
            <v>1. 0 TO 3 DAYS</v>
          </cell>
          <cell r="T2477" t="str">
            <v>PENDING DECLARATION</v>
          </cell>
        </row>
        <row r="2478">
          <cell r="A2478" t="str">
            <v>TCLU8315492</v>
          </cell>
          <cell r="B2478">
            <v>40</v>
          </cell>
          <cell r="C2478">
            <v>44067</v>
          </cell>
          <cell r="D2478">
            <v>2</v>
          </cell>
          <cell r="E2478" t="str">
            <v>003091297219</v>
          </cell>
          <cell r="F2478" t="str">
            <v>ICDN</v>
          </cell>
          <cell r="G2478" t="str">
            <v>TEMP</v>
          </cell>
          <cell r="H2478" t="str">
            <v>2020</v>
          </cell>
          <cell r="I2478" t="str">
            <v>ICD</v>
          </cell>
          <cell r="J2478">
            <v>228865</v>
          </cell>
          <cell r="K2478" t="str">
            <v>SHRINK PACK LIMITED</v>
          </cell>
          <cell r="L2478" t="str">
            <v>GENERAL CARGO SERVICES LTD</v>
          </cell>
          <cell r="M2478">
            <v>44065.57271990741</v>
          </cell>
          <cell r="N2478" t="str">
            <v>Pend</v>
          </cell>
          <cell r="O2478" t="str">
            <v>92MT OF PVC H73TOTAL NET WEIGHT 92 000 00 KGSTOTAL GROSS WEIGHT 94 000  00 KGS21 DAYS FREE DEMURRAGE DETENTION ATDESTINATIONON BOARD NOTATION  VESSEL VOYAGE EVER BALMY 1313-036SN M 92MT OF PVC H73 TOTAL NET WEIGHT  92 000 00 KGS TOTAL GROSS WEIGHT  94 000 00 KGS 21 DAYS FREE DEMURRAGE DETENTION AT DESTINATION ON BOARD NOTATION  VESSEL VOYAGE EVER BALMY 1313-036S PORT OF LOADING TAICHUNG PORT IN TAIWAN ON BOARD DATE JUL 26 2020</v>
          </cell>
          <cell r="P2478" t="str">
            <v>C4</v>
          </cell>
          <cell r="Q2478" t="str">
            <v>KE</v>
          </cell>
          <cell r="R2478" t="str">
            <v>TW</v>
          </cell>
          <cell r="S2478" t="str">
            <v>1. 0 TO 3 DAYS</v>
          </cell>
          <cell r="T2478" t="str">
            <v>RELEASE PROCESS</v>
          </cell>
        </row>
        <row r="2479">
          <cell r="A2479" t="str">
            <v>DRYU9923450</v>
          </cell>
          <cell r="B2479">
            <v>40</v>
          </cell>
          <cell r="C2479">
            <v>44067</v>
          </cell>
          <cell r="D2479">
            <v>2</v>
          </cell>
          <cell r="E2479" t="str">
            <v>EPIRCHNCWN211095</v>
          </cell>
          <cell r="F2479" t="str">
            <v>ICDN</v>
          </cell>
          <cell r="G2479" t="str">
            <v>TEMP</v>
          </cell>
          <cell r="H2479" t="str">
            <v>2020</v>
          </cell>
          <cell r="I2479" t="str">
            <v>ICD</v>
          </cell>
          <cell r="J2479">
            <v>228602</v>
          </cell>
          <cell r="K2479" t="str">
            <v>COPIA KENYA LIMITED</v>
          </cell>
          <cell r="L2479" t="str">
            <v>ESL FORWARDERS LIMITED</v>
          </cell>
          <cell r="M2479" t="str">
            <v>Pend</v>
          </cell>
          <cell r="N2479" t="str">
            <v>Pend</v>
          </cell>
          <cell r="O2479" t="str">
            <v>1 X HIGH CUBE 40  CONTAINER SAID TO CONTAIN TOTAL  1380   ONE THOUSAND THREE HUNDRED EIGHTY ONLY   CARTONS 12OZ CERAMIC CUP HS CODE 6912001000   PIN NO  P051387348N CWASUNA COPIAKENYA COM TEL  0742764607   FAX  0742764607    KENYA  PIN NO  P051372811P TEL NO  07221072016   FAX  2224822 CHRISTINE GEMA ESL-EASTAFRICA COM 14 DAYS FREE DETENTION EXCLUDING ANY PORT STORAGE CHARGES CARRIAGE TERM   LINER IN TRANSIT TO ICD EMBAKASI BY SGR-TBL</v>
          </cell>
          <cell r="P2479" t="str">
            <v>C4</v>
          </cell>
          <cell r="Q2479" t="str">
            <v>KE</v>
          </cell>
          <cell r="R2479" t="str">
            <v>CN</v>
          </cell>
          <cell r="S2479" t="str">
            <v>1. 0 TO 3 DAYS</v>
          </cell>
          <cell r="T2479" t="str">
            <v>PENDING DPC</v>
          </cell>
        </row>
        <row r="2480">
          <cell r="A2480" t="str">
            <v>DFSU6202893</v>
          </cell>
          <cell r="B2480">
            <v>40</v>
          </cell>
          <cell r="C2480">
            <v>44067</v>
          </cell>
          <cell r="D2480">
            <v>2</v>
          </cell>
          <cell r="E2480" t="str">
            <v>EPIRAEESAD220062</v>
          </cell>
          <cell r="F2480" t="str">
            <v>ICDN</v>
          </cell>
          <cell r="G2480" t="str">
            <v>TEMP</v>
          </cell>
          <cell r="H2480" t="str">
            <v>2020</v>
          </cell>
          <cell r="I2480" t="str">
            <v>ICD</v>
          </cell>
          <cell r="J2480">
            <v>229234</v>
          </cell>
          <cell r="K2480" t="str">
            <v>ALAMDAR TRADING COMPANY LIMITED</v>
          </cell>
          <cell r="L2480" t="str">
            <v>DHL GLOBAL FORWARDING KENYA LIMITED</v>
          </cell>
          <cell r="M2480">
            <v>44067.863437499997</v>
          </cell>
          <cell r="N2480" t="str">
            <v>Pend</v>
          </cell>
          <cell r="O2480" t="str">
            <v>HIGH CUBE 40  CONTAINER SAID TO CONTAIN 2354 BOXES BLACK AND DECKER PRODUCTS AS PER INVOICE NO  9921735969 IN-TRANSIT TO ICD EMBAKASI BY SGR</v>
          </cell>
          <cell r="P2480" t="str">
            <v>C4</v>
          </cell>
          <cell r="Q2480" t="str">
            <v>KE</v>
          </cell>
          <cell r="R2480" t="str">
            <v>AE</v>
          </cell>
          <cell r="S2480" t="str">
            <v>1. 0 TO 3 DAYS</v>
          </cell>
          <cell r="T2480" t="str">
            <v>RELEASE PROCESS</v>
          </cell>
        </row>
        <row r="2481">
          <cell r="A2481" t="str">
            <v>CMAU6564213</v>
          </cell>
          <cell r="B2481">
            <v>40</v>
          </cell>
          <cell r="C2481">
            <v>44067</v>
          </cell>
          <cell r="D2481">
            <v>2</v>
          </cell>
          <cell r="E2481" t="str">
            <v>NBST429450</v>
          </cell>
          <cell r="F2481" t="str">
            <v>ICDN</v>
          </cell>
          <cell r="G2481" t="str">
            <v>TEMP</v>
          </cell>
          <cell r="H2481" t="str">
            <v>2020</v>
          </cell>
          <cell r="I2481" t="str">
            <v>ICD</v>
          </cell>
          <cell r="J2481">
            <v>228820</v>
          </cell>
          <cell r="K2481" t="str">
            <v>SOMOTEX K LIMITED</v>
          </cell>
          <cell r="L2481" t="str">
            <v>JONERICS CARGO FORWARDERS LIMITED</v>
          </cell>
          <cell r="M2481">
            <v>44067.862511574072</v>
          </cell>
          <cell r="N2481" t="str">
            <v>Pend</v>
          </cell>
          <cell r="O2481" t="str">
            <v>WATER DISPENSERS WATER DISPENSER SPARE PARTS BY RAIL SERVICE FROM MOMBASA TO EMBAKASI RAMP --EMAIL  KIRAN-SOMOTEX COM TEL  254-731014749 ---TEL  254-731014749 II  SARA  HONG KONG  LIMITED UNIT B  19 F YARDLEY COMMERCIAL BLDG   3 CONNAUGHT ROAD WEST  HONG KONG HS 851679 FREIGHT PREPAIDBY SARA HONG KONG LIMTED IN HONG KONG</v>
          </cell>
          <cell r="P2481" t="str">
            <v>C4</v>
          </cell>
          <cell r="Q2481" t="str">
            <v>KE</v>
          </cell>
          <cell r="R2481" t="str">
            <v>CN</v>
          </cell>
          <cell r="S2481" t="str">
            <v>1. 0 TO 3 DAYS</v>
          </cell>
          <cell r="T2481" t="str">
            <v>RELEASE PROCESS</v>
          </cell>
        </row>
        <row r="2482">
          <cell r="A2482" t="str">
            <v>EITU1985749</v>
          </cell>
          <cell r="B2482">
            <v>40</v>
          </cell>
          <cell r="C2482">
            <v>44067</v>
          </cell>
          <cell r="D2482">
            <v>2</v>
          </cell>
          <cell r="E2482" t="str">
            <v>050000698560</v>
          </cell>
          <cell r="F2482" t="str">
            <v>ICDN</v>
          </cell>
          <cell r="G2482" t="str">
            <v>TEMP</v>
          </cell>
          <cell r="H2482" t="str">
            <v>2020</v>
          </cell>
          <cell r="I2482" t="str">
            <v>ICD</v>
          </cell>
          <cell r="J2482">
            <v>229096</v>
          </cell>
          <cell r="K2482" t="str">
            <v>WOODVALE MULTIPRODUCTS LIMITED</v>
          </cell>
          <cell r="L2482" t="str">
            <v>MURANGA FORWARDERS LTD</v>
          </cell>
          <cell r="M2482">
            <v>44067.648229166669</v>
          </cell>
          <cell r="N2482" t="str">
            <v>Pend</v>
          </cell>
          <cell r="O2482" t="str">
            <v>POLYESTER HCF 7 0 15 0DX64 32 MMSILICONIZEDC GRADE  CLAIMLESS FIBER-PS F-HCF-PET-7-64-RW-SD-CIR- SILICONIZED -A GRADENET WEIGHT   24 291 80 K GS30 DAYS FREE TIME DEMURRGAE ANDDETENTION AT DESITNATION PORTINDORAMA POLYESTER HCF 7 0 15 0DX64 32 MM SILICONIZED C GRADE  CLAIMLESS  FIBER-PSF-HCF-PET-7-64-RW-SD- CIR- SILICONIZED - A GRADE NET WEIGHT   24 291 80 KGS 30 DAYS FREE TIME DEMURRGAE AND DETENTION AT DESITNATION PORT SHIPPED ON BOARD DATE  26 07 2020 AT LAEM CHABANG  THAILAND BY PROTOSTAR N V 0219-045S</v>
          </cell>
          <cell r="P2482" t="str">
            <v>C4</v>
          </cell>
          <cell r="Q2482" t="str">
            <v>KE</v>
          </cell>
          <cell r="R2482" t="str">
            <v>TH</v>
          </cell>
          <cell r="S2482" t="str">
            <v>1. 0 TO 3 DAYS</v>
          </cell>
          <cell r="T2482" t="str">
            <v>RELEASE PROCESS</v>
          </cell>
        </row>
        <row r="2483">
          <cell r="A2483" t="str">
            <v>FSCU5017767</v>
          </cell>
          <cell r="B2483">
            <v>40</v>
          </cell>
          <cell r="C2483">
            <v>44067</v>
          </cell>
          <cell r="D2483">
            <v>2</v>
          </cell>
          <cell r="E2483" t="str">
            <v>COSU6270201780</v>
          </cell>
          <cell r="F2483" t="str">
            <v>ICDN</v>
          </cell>
          <cell r="G2483" t="str">
            <v>TEMP</v>
          </cell>
          <cell r="H2483" t="str">
            <v>2020</v>
          </cell>
          <cell r="I2483" t="str">
            <v>ICD</v>
          </cell>
          <cell r="J2483">
            <v>228381</v>
          </cell>
          <cell r="K2483" t="str">
            <v>H B FULLER KENYA LIMITED</v>
          </cell>
          <cell r="L2483" t="str">
            <v>MARKS ENTERPRISES LIMITED</v>
          </cell>
          <cell r="M2483">
            <v>44063.634166666663</v>
          </cell>
          <cell r="N2483" t="str">
            <v>Pend</v>
          </cell>
          <cell r="O2483" t="str">
            <v>VINYL ACETATE ETHYLENE   COPOLYMER EMULSION  VAE  GRADE   DA-102  PACKING  1 1 MT IBC    PE CONTAINER BUYER S NO  PO102795  HS CODE   3905 21 00  PIN NO  P051107355Z    IDF NO  E2007364258   COUNTRY OF ORIGIN   SINGAPORE  CFR ICD NAIROBI  KENYA    TEL  254 20 2641760</v>
          </cell>
          <cell r="P2483" t="str">
            <v>C4</v>
          </cell>
          <cell r="Q2483" t="str">
            <v>KE</v>
          </cell>
          <cell r="R2483" t="str">
            <v>SG</v>
          </cell>
          <cell r="S2483" t="str">
            <v>1. 0 TO 3 DAYS</v>
          </cell>
          <cell r="T2483" t="str">
            <v>RELEASE PROCESS</v>
          </cell>
        </row>
        <row r="2484">
          <cell r="A2484" t="str">
            <v>FCIU8179649</v>
          </cell>
          <cell r="B2484">
            <v>40</v>
          </cell>
          <cell r="C2484">
            <v>44067</v>
          </cell>
          <cell r="D2484">
            <v>2</v>
          </cell>
          <cell r="E2484" t="str">
            <v>NBSY030954</v>
          </cell>
          <cell r="F2484" t="str">
            <v>ICDN</v>
          </cell>
          <cell r="G2484" t="str">
            <v>TEMP</v>
          </cell>
          <cell r="H2484">
            <v>0</v>
          </cell>
          <cell r="I2484">
            <v>0</v>
          </cell>
          <cell r="J2484">
            <v>0</v>
          </cell>
          <cell r="K2484" t="str">
            <v>Pend</v>
          </cell>
          <cell r="L2484" t="str">
            <v>Pend</v>
          </cell>
          <cell r="M2484" t="str">
            <v>Pend</v>
          </cell>
          <cell r="N2484" t="str">
            <v>Pend</v>
          </cell>
          <cell r="O2484" t="str">
            <v>SOLAR LIGHT PANEL LIGHT GARDEN LIGHT STREET LIGHT WALL LIGHTS FLOODLIGHTS SENSOR TRACK LIGHTS LAMP BRACKET HS 9405500000 FREIGHT PREPAID</v>
          </cell>
          <cell r="P2484" t="str">
            <v>Pend</v>
          </cell>
          <cell r="Q2484" t="str">
            <v>KE</v>
          </cell>
          <cell r="R2484" t="str">
            <v>CN</v>
          </cell>
          <cell r="S2484" t="str">
            <v>1. 0 TO 3 DAYS</v>
          </cell>
          <cell r="T2484" t="str">
            <v>PENDING DECLARATION</v>
          </cell>
        </row>
        <row r="2485">
          <cell r="A2485" t="str">
            <v>EGHU9294932</v>
          </cell>
          <cell r="B2485">
            <v>40</v>
          </cell>
          <cell r="C2485">
            <v>44067</v>
          </cell>
          <cell r="D2485">
            <v>2</v>
          </cell>
          <cell r="E2485" t="str">
            <v>050000706775</v>
          </cell>
          <cell r="F2485" t="str">
            <v>ICDN</v>
          </cell>
          <cell r="G2485" t="str">
            <v>TEMP</v>
          </cell>
          <cell r="H2485">
            <v>0</v>
          </cell>
          <cell r="I2485">
            <v>0</v>
          </cell>
          <cell r="J2485">
            <v>0</v>
          </cell>
          <cell r="K2485" t="str">
            <v>Pend</v>
          </cell>
          <cell r="L2485" t="str">
            <v>Pend</v>
          </cell>
          <cell r="M2485" t="str">
            <v>Pend</v>
          </cell>
          <cell r="N2485" t="str">
            <v>Pend</v>
          </cell>
          <cell r="O2485" t="str">
            <v>1557 PCSFALKEN BRAND TYRES   P051367565QNO MARK 1557 PCS FALKEN BRAND TYRES    P051367565Q</v>
          </cell>
          <cell r="P2485" t="str">
            <v>Pend</v>
          </cell>
          <cell r="Q2485" t="str">
            <v>KE</v>
          </cell>
          <cell r="R2485" t="str">
            <v>TH</v>
          </cell>
          <cell r="S2485" t="str">
            <v>1. 0 TO 3 DAYS</v>
          </cell>
          <cell r="T2485" t="str">
            <v>PENDING DECLARATION</v>
          </cell>
        </row>
        <row r="2486">
          <cell r="A2486" t="str">
            <v>APHU6839760</v>
          </cell>
          <cell r="B2486">
            <v>40</v>
          </cell>
          <cell r="C2486">
            <v>44067</v>
          </cell>
          <cell r="D2486">
            <v>2</v>
          </cell>
          <cell r="E2486" t="str">
            <v>SHZ2915667B</v>
          </cell>
          <cell r="F2486" t="str">
            <v>ICDN</v>
          </cell>
          <cell r="G2486" t="str">
            <v>TEMP</v>
          </cell>
          <cell r="H2486" t="str">
            <v>2020</v>
          </cell>
          <cell r="I2486" t="str">
            <v>ICD</v>
          </cell>
          <cell r="J2486">
            <v>229954</v>
          </cell>
          <cell r="K2486" t="str">
            <v>MEDIHEAL CANCER AND HEART CARE LIMITED</v>
          </cell>
          <cell r="L2486" t="str">
            <v>DHL GLOBAL FORWARDING KENYA LIMITED</v>
          </cell>
          <cell r="M2486" t="str">
            <v>Pend</v>
          </cell>
          <cell r="N2486" t="str">
            <v>Pend</v>
          </cell>
          <cell r="O2486" t="str">
            <v>MDF MANAGERS DESK SIZE 1600X800 MM  MDF- HS CODE 9403 60 00  MDF MANAGERS DESK SIDE DESK WITH COMPARTMENTS SIZE 1000X400 MM  MDF- HS CODE 9403 30 00 WORK STATION - FOUR SEATER BACK TO BACK WITH RECTANGULAR GLASS SCREEN PARTITION SIZE 1200X600X4 SEATER WITH SMALL 3 DRAWER PEDESTAL 406x465x54MM   MDF SMALL GLASS PARTITION - HS CODE 9403 60 00 CLUSTERED TEAM WORK STATION SIZE 1200X600X4 SEATER TABLE  MDF AND LARGE CABINET  1 2METER   2 8 METER HALF HEIGHT  HS CODE 9403 60 00 WORK STATION CHAIR  REVOLVING AND ADJUSTABLE - FABRIC BLACK FRAME   GREEN NET ALUMINIUM METAL BASE FRAME WITH CASTOR WHEELS - LOW BACK - HS CODE 9401 79 00  RECEPTION TABLE - OFFICE SIZE 6 METER X 80CM   HDF - HS CODE 9403 30 00 EXECUTIVE DESK SIZE 1200X600 - MDF - TABLE ONLY - HS CODE 9403 60 00  CAFETERIA PLASTIC CHAIRS BLUE 75PCS AND ORANGE 75 PCS HS CODE 9403 70 00  FREIGHT PREPAID</v>
          </cell>
          <cell r="P2486" t="str">
            <v>C4</v>
          </cell>
          <cell r="Q2486" t="str">
            <v>KE</v>
          </cell>
          <cell r="R2486" t="str">
            <v>CN</v>
          </cell>
          <cell r="S2486" t="str">
            <v>1. 0 TO 3 DAYS</v>
          </cell>
          <cell r="T2486" t="str">
            <v>PENDING DPC</v>
          </cell>
        </row>
        <row r="2487">
          <cell r="A2487" t="str">
            <v>EITU9016953</v>
          </cell>
          <cell r="B2487">
            <v>40</v>
          </cell>
          <cell r="C2487">
            <v>44067</v>
          </cell>
          <cell r="D2487">
            <v>2</v>
          </cell>
          <cell r="E2487" t="str">
            <v>143070098131</v>
          </cell>
          <cell r="F2487" t="str">
            <v>ICDN</v>
          </cell>
          <cell r="G2487" t="str">
            <v>TEMP</v>
          </cell>
          <cell r="H2487" t="str">
            <v>2020</v>
          </cell>
          <cell r="I2487" t="str">
            <v>ICD</v>
          </cell>
          <cell r="J2487">
            <v>229064</v>
          </cell>
          <cell r="K2487" t="str">
            <v xml:space="preserve">O D D S   A N D   E N D S   L I M I T E </v>
          </cell>
          <cell r="L2487" t="str">
            <v>BOLLORE TRANSPORT AND LOGISTICS KENYA LI</v>
          </cell>
          <cell r="M2487">
            <v>44067.598703703705</v>
          </cell>
          <cell r="N2487" t="str">
            <v>Pend</v>
          </cell>
          <cell r="O2487" t="str">
            <v>HOUSEHOLD UPHOLSTERY FURNITURE HS 9401619000  T    86  574 87300377  P IN P000617198L   SYLVIA WAMBUA BOLLORE COMPIN P000600883UN M HOUSEHOLD UPHOLSTERY FURNITURE  HS 9401619000   T    86  574 87300377   PIN P000617198L    SYLVIA WAMBUA BOLLORE COM PIN P000600883U</v>
          </cell>
          <cell r="P2487" t="str">
            <v>C4</v>
          </cell>
          <cell r="Q2487" t="str">
            <v>KE</v>
          </cell>
          <cell r="R2487" t="str">
            <v>CN</v>
          </cell>
          <cell r="S2487" t="str">
            <v>1. 0 TO 3 DAYS</v>
          </cell>
          <cell r="T2487" t="str">
            <v>RELEASE PROCESS</v>
          </cell>
        </row>
        <row r="2488">
          <cell r="A2488" t="str">
            <v>CAIU9346038</v>
          </cell>
          <cell r="B2488">
            <v>40</v>
          </cell>
          <cell r="C2488">
            <v>44067</v>
          </cell>
          <cell r="D2488">
            <v>2</v>
          </cell>
          <cell r="E2488" t="str">
            <v>HLCULI2200603842</v>
          </cell>
          <cell r="F2488" t="str">
            <v>ICDN</v>
          </cell>
          <cell r="G2488" t="str">
            <v>TEMP</v>
          </cell>
          <cell r="H2488" t="str">
            <v>2020</v>
          </cell>
          <cell r="I2488" t="str">
            <v>ICD</v>
          </cell>
          <cell r="J2488">
            <v>229189</v>
          </cell>
          <cell r="K2488" t="str">
            <v>NESTLE KENYA LIMITED</v>
          </cell>
          <cell r="L2488" t="str">
            <v>AGILITY LOGISTICS LIMITED</v>
          </cell>
          <cell r="M2488">
            <v>44068.539629629631</v>
          </cell>
          <cell r="N2488" t="str">
            <v>Pend</v>
          </cell>
          <cell r="O2488" t="str">
            <v>NESTUM HONEY 550KG 18 X 4 PO 4553913230  HS CODE 19 01 10 NESTUM HONEY 550KG 18 X 4  PO 4553759944  HS CODE 19 01 10 NESTUM CERFLK B MARIA 550KG X 4 PO 4553929099 HSC 19011000   HS CODE 19 01 10</v>
          </cell>
          <cell r="P2488" t="str">
            <v>C4</v>
          </cell>
          <cell r="Q2488" t="str">
            <v>KE</v>
          </cell>
          <cell r="R2488" t="str">
            <v>PT</v>
          </cell>
          <cell r="S2488" t="str">
            <v>1. 0 TO 3 DAYS</v>
          </cell>
          <cell r="T2488" t="str">
            <v>RELEASE PROCESS</v>
          </cell>
        </row>
        <row r="2489">
          <cell r="A2489" t="str">
            <v>EGHU9482400</v>
          </cell>
          <cell r="B2489">
            <v>40</v>
          </cell>
          <cell r="C2489">
            <v>44067</v>
          </cell>
          <cell r="D2489">
            <v>2</v>
          </cell>
          <cell r="E2489" t="str">
            <v>142050534736</v>
          </cell>
          <cell r="F2489" t="str">
            <v>ICDN</v>
          </cell>
          <cell r="G2489" t="str">
            <v>TEMP</v>
          </cell>
          <cell r="H2489" t="str">
            <v>2020</v>
          </cell>
          <cell r="I2489" t="str">
            <v>ICD</v>
          </cell>
          <cell r="J2489">
            <v>229184</v>
          </cell>
          <cell r="K2489" t="str">
            <v>FURNITURE PALACE INTERNATIONAL KENYA LIM</v>
          </cell>
          <cell r="L2489" t="str">
            <v>RISING FREIGHT LTD</v>
          </cell>
          <cell r="M2489">
            <v>44067.730763888889</v>
          </cell>
          <cell r="N2489" t="str">
            <v>Pend</v>
          </cell>
          <cell r="O2489" t="str">
            <v>SOFAPI NO  YT-TN20005 PIN P051141705ETEL  254737999000CONTACT MILLICEN TEMAIL MILLICENT FURNITUREPALACE CO KETELEPHONE 254733501501FAX TELEX  254733501501N M SOFA PI NO  YT-TN20005  PIN P051141705E TEL  254737999000 CONTACT MILLICENT EMAIL MILLICENT FURNITUREPALACE CO  KE TELEPHONE 254733501501 FAX TELEX 254733501501</v>
          </cell>
          <cell r="P2489" t="str">
            <v>C4</v>
          </cell>
          <cell r="Q2489" t="str">
            <v>KE</v>
          </cell>
          <cell r="R2489" t="str">
            <v>CN</v>
          </cell>
          <cell r="S2489" t="str">
            <v>1. 0 TO 3 DAYS</v>
          </cell>
          <cell r="T2489" t="str">
            <v>RELEASE PROCESS</v>
          </cell>
        </row>
        <row r="2490">
          <cell r="A2490" t="str">
            <v>OOCU8366907</v>
          </cell>
          <cell r="B2490">
            <v>40</v>
          </cell>
          <cell r="C2490">
            <v>44067</v>
          </cell>
          <cell r="D2490">
            <v>2</v>
          </cell>
          <cell r="E2490" t="str">
            <v>OOLU2114132580</v>
          </cell>
          <cell r="F2490" t="str">
            <v>ICDN</v>
          </cell>
          <cell r="G2490" t="str">
            <v>TEMP</v>
          </cell>
          <cell r="H2490" t="str">
            <v>2020</v>
          </cell>
          <cell r="I2490" t="str">
            <v>ICD</v>
          </cell>
          <cell r="J2490">
            <v>228207</v>
          </cell>
          <cell r="K2490" t="str">
            <v>METSEC CABLES LIMITED</v>
          </cell>
          <cell r="L2490" t="str">
            <v>DOSHI AND CO HARDWARE LTD</v>
          </cell>
          <cell r="M2490">
            <v>44063.637083333335</v>
          </cell>
          <cell r="N2490" t="str">
            <v>Pend</v>
          </cell>
          <cell r="O2490" t="str">
            <v>OPTIC FIBER CABLE HS  85447000 NET WEIGHT  11663KGS PLACE OF DELIVERY PORT CLEARANCE</v>
          </cell>
          <cell r="P2490" t="str">
            <v>C4</v>
          </cell>
          <cell r="Q2490" t="str">
            <v>KE</v>
          </cell>
          <cell r="R2490" t="str">
            <v>CN</v>
          </cell>
          <cell r="S2490" t="str">
            <v>1. 0 TO 3 DAYS</v>
          </cell>
          <cell r="T2490" t="str">
            <v>RELEASE PROCESS</v>
          </cell>
        </row>
        <row r="2491">
          <cell r="A2491" t="str">
            <v>CMAU5785945</v>
          </cell>
          <cell r="B2491">
            <v>40</v>
          </cell>
          <cell r="C2491">
            <v>44067</v>
          </cell>
          <cell r="D2491">
            <v>2</v>
          </cell>
          <cell r="E2491" t="str">
            <v>CNCP400792</v>
          </cell>
          <cell r="F2491" t="str">
            <v>ICDN</v>
          </cell>
          <cell r="G2491" t="str">
            <v>TEMP</v>
          </cell>
          <cell r="H2491" t="str">
            <v>2020</v>
          </cell>
          <cell r="I2491" t="str">
            <v>ICD</v>
          </cell>
          <cell r="J2491">
            <v>228877</v>
          </cell>
          <cell r="K2491" t="str">
            <v>NATIONAL CEMENT COMPANY LIMITED</v>
          </cell>
          <cell r="L2491" t="str">
            <v>BRIDGE LANE INTERNATIONAL LIMITED</v>
          </cell>
          <cell r="M2491">
            <v>44067.565694444442</v>
          </cell>
          <cell r="N2491" t="str">
            <v>Pend</v>
          </cell>
          <cell r="O2491" t="str">
            <v>PARTIAL SHIPMENT FOR 13 5MW WHR WASTE HEAT RECOVERY POWER PLANT COMPLETE IN CKD CONDITION AS PER IDF NO E1812027142 HS CODE  847480 FREIGHT PREPAID</v>
          </cell>
          <cell r="P2491" t="str">
            <v>C4</v>
          </cell>
          <cell r="Q2491" t="str">
            <v>KE</v>
          </cell>
          <cell r="R2491" t="str">
            <v>CN</v>
          </cell>
          <cell r="S2491" t="str">
            <v>1. 0 TO 3 DAYS</v>
          </cell>
          <cell r="T2491" t="str">
            <v>RELEASE PROCESS</v>
          </cell>
        </row>
        <row r="2492">
          <cell r="A2492" t="str">
            <v>FBLU0214598</v>
          </cell>
          <cell r="B2492">
            <v>40</v>
          </cell>
          <cell r="C2492">
            <v>44067</v>
          </cell>
          <cell r="D2492">
            <v>2</v>
          </cell>
          <cell r="E2492" t="str">
            <v>050050165565</v>
          </cell>
          <cell r="F2492" t="str">
            <v>ICDN</v>
          </cell>
          <cell r="G2492" t="str">
            <v>TEMP</v>
          </cell>
          <cell r="H2492" t="str">
            <v>2020</v>
          </cell>
          <cell r="I2492" t="str">
            <v>ICD</v>
          </cell>
          <cell r="J2492">
            <v>229143</v>
          </cell>
          <cell r="K2492" t="str">
            <v>TIRE WORLD LIMITED</v>
          </cell>
          <cell r="L2492" t="str">
            <v>SPEEDEX LOGISTICS LIMITED</v>
          </cell>
          <cell r="M2492">
            <v>44067.761307870373</v>
          </cell>
          <cell r="N2492" t="str">
            <v>Pend</v>
          </cell>
          <cell r="O2492" t="str">
            <v>4 SETS   TIRES 1875 BALES  AUTOMOBILE TIRES LIGHT TRUCK TYRES TRUCK   BUS TYRESINVOICE NO AB-86469H S CODE   4011 10 00 4011 20 00 4011 20  90  PROVINCE 21140TEL   66  038-955856FAX   66  038-954498 038-955712TIRE WORLD LTD  NAIROBI KENYA C NO 1- 1 879 MADE  IN THAILAND   4 SETS   TIRES 1875 BALES   AUTOMOBILE TIRES LIGHT TRUCK TYRES  TRUCK   BUS TYRES INVOICE NO AB-86469 H S CODE   4011 10 00 4011 20 00  4011 20 90   PROVINCE 21140 TEL   66  038-955856 FAX   66  038-954498 038-955712</v>
          </cell>
          <cell r="P2492" t="str">
            <v>C4</v>
          </cell>
          <cell r="Q2492" t="str">
            <v>KE</v>
          </cell>
          <cell r="R2492" t="str">
            <v>TH</v>
          </cell>
          <cell r="S2492" t="str">
            <v>1. 0 TO 3 DAYS</v>
          </cell>
          <cell r="T2492" t="str">
            <v>RELEASE PROCESS</v>
          </cell>
        </row>
        <row r="2493">
          <cell r="A2493" t="str">
            <v>SEGU6024781</v>
          </cell>
          <cell r="B2493">
            <v>40</v>
          </cell>
          <cell r="C2493">
            <v>44067</v>
          </cell>
          <cell r="D2493">
            <v>2</v>
          </cell>
          <cell r="E2493" t="str">
            <v>142001029195</v>
          </cell>
          <cell r="F2493" t="str">
            <v>ICDN</v>
          </cell>
          <cell r="G2493" t="str">
            <v>TEMP</v>
          </cell>
          <cell r="H2493" t="str">
            <v>2020</v>
          </cell>
          <cell r="I2493" t="str">
            <v>ICD</v>
          </cell>
          <cell r="J2493">
            <v>229895</v>
          </cell>
          <cell r="K2493" t="str">
            <v>ECO POLYBAG LTD</v>
          </cell>
          <cell r="L2493" t="str">
            <v>EBMAR INVESTMENTS CO LIMITED</v>
          </cell>
          <cell r="M2493" t="str">
            <v>Pend</v>
          </cell>
          <cell r="N2493" t="str">
            <v>Pend</v>
          </cell>
          <cell r="O2493" t="str">
            <v>1 KEESTAR HIGH SPEED DOUBLENEEDLE BAG SEWING MACHINEHEAD WITH UPPER AN D LOWER FEED DOUBLE NEEDLE  FOUR THREADCHAIN STITCH MACHINE   MAX  SPE ED 3 000 R P M  STITCH RANGE  7-12 0MM 2 PIECE TO PIECE PP WOVENBAG 5 COLOR PRINTINGMACHINE  3 PHASE 415V 50HZ N M 1 KEESTAR HIGH SPEED DOUBLE NEEDLE BAG SEWING MACHINE HEAD WITH UPPER AND LOWER FEED  DOUBLE NEEDLE  FOUR THREAD CHAIN STITCH MACHINE   MAX  SPEED  3 000 R P M  STITCH RANGE  7-12 0MM  2 PIECE TO PIECE PP WOVEN BAG 5 COLOR PRINTING MACHINE  3 PHASE 415V 50HZ  3 CUTTING AND SEWING CONVERSION SYSTEM WITH AUTOMATIC LINERINSERTING 4 40 TON BALE PRESS  3PH 415V 50HZ  5 AIR COMPRESSOR 3PH 415V 50HZ  AIR COMPRESSOR INCLUDE AIR DRYER  SCREW COMPRESSOR AND AIR TANK L C REFERENCE NO  TF2017700007 IDF NO  E2004323331</v>
          </cell>
          <cell r="P2493" t="str">
            <v>C4</v>
          </cell>
          <cell r="Q2493" t="str">
            <v>KE</v>
          </cell>
          <cell r="R2493" t="str">
            <v>CN</v>
          </cell>
          <cell r="S2493" t="str">
            <v>1. 0 TO 3 DAYS</v>
          </cell>
          <cell r="T2493" t="str">
            <v>PENDING DPC</v>
          </cell>
        </row>
        <row r="2494">
          <cell r="A2494" t="str">
            <v>FFAU1116831</v>
          </cell>
          <cell r="B2494">
            <v>40</v>
          </cell>
          <cell r="C2494">
            <v>44067</v>
          </cell>
          <cell r="D2494">
            <v>2</v>
          </cell>
          <cell r="E2494" t="str">
            <v>102000057081</v>
          </cell>
          <cell r="F2494" t="str">
            <v>ICDN</v>
          </cell>
          <cell r="G2494" t="str">
            <v>TEMP</v>
          </cell>
          <cell r="H2494" t="str">
            <v>2020</v>
          </cell>
          <cell r="I2494" t="str">
            <v>ICD</v>
          </cell>
          <cell r="J2494">
            <v>229054</v>
          </cell>
          <cell r="K2494" t="str">
            <v>CFAO KENYA LIMITED</v>
          </cell>
          <cell r="L2494" t="str">
            <v>KUEHNE+NAGEL LIMITED</v>
          </cell>
          <cell r="M2494">
            <v>44067.700972222221</v>
          </cell>
          <cell r="N2494" t="str">
            <v>Pend</v>
          </cell>
          <cell r="O2494" t="str">
            <v>TOTAL THREE UNITS ONLYCONTAINING THREE AGRICULTURAL TRACTORSONLYMODEL 90JXMVARIANT CODE TCM90P4R3MX3230709SERIAL NO ENGINE NOFR1510875 28825 6DTFR1511121 290022DTFR1510894 289861DTTOTAL 03 UNITS ONLY TOTAL THREE UNITS ONLY CONTAINING THREE AGRICULTURAL TRACTORS ONLY MODEL 90JXM VARIANT CODE TCM90P4R3MX3230709 SERIAL NO ENGINE NO FR1510875 288256DT FR1511121 290022DT FR1510894 289861DT BUYER REF NO  S O 974218 974220 974221 IEC CODE 0398003343H S CODE 87019300 REF NO   DATE  GTE43000703 DATED  21-07-2020 SHIPPING BILL NO   DATE 3966530 DT 21-JUL-2020 FREIGHT PREPAID CPT MOMBASA KENYA  PHONE   254 721 83 97 54 P051403289H    ON BEHALF OF CNHI INTERNATIONAL SA RIVA PARADISO 14 6902 PARADISO LUGANO SWITZERLAND</v>
          </cell>
          <cell r="P2494" t="str">
            <v>C4</v>
          </cell>
          <cell r="Q2494" t="str">
            <v>KE</v>
          </cell>
          <cell r="R2494" t="str">
            <v>IN</v>
          </cell>
          <cell r="S2494" t="str">
            <v>1. 0 TO 3 DAYS</v>
          </cell>
          <cell r="T2494" t="str">
            <v>RELEASE PROCESS</v>
          </cell>
        </row>
        <row r="2495">
          <cell r="A2495" t="str">
            <v>BSIU9501280</v>
          </cell>
          <cell r="B2495">
            <v>40</v>
          </cell>
          <cell r="C2495">
            <v>44067</v>
          </cell>
          <cell r="D2495">
            <v>2</v>
          </cell>
          <cell r="E2495" t="str">
            <v>102000059091</v>
          </cell>
          <cell r="F2495" t="str">
            <v>ICDN</v>
          </cell>
          <cell r="G2495" t="str">
            <v>TEMP</v>
          </cell>
          <cell r="H2495" t="str">
            <v>2020</v>
          </cell>
          <cell r="I2495" t="str">
            <v>ICD</v>
          </cell>
          <cell r="J2495">
            <v>229816</v>
          </cell>
          <cell r="K2495" t="str">
            <v>ORIENTAL MILLS LIMITED</v>
          </cell>
          <cell r="L2495" t="str">
            <v>VISHAMMAH ENTERPRISES LIMITED</v>
          </cell>
          <cell r="M2495">
            <v>44068.577893518515</v>
          </cell>
          <cell r="N2495" t="str">
            <v>Pend</v>
          </cell>
          <cell r="O2495" t="str">
            <v>1X40 HC CONTAINER CONTAINING 390 PACKAGES THREE HUNDRED NINETYPACKAGES   ONLYCONTAINING  - FULL FACE HELMETIDF NO  E2007356910INV NO  SIPL 23 72 20-21 DT 21 07 2020HS CODE   65061090IEC NO 0508003024SHIPPING BILL NO  - 4009739 DT OML KENYA  390 PKGS S NO 01 390 TO 390 390 MADE IN INDIA CONTAINER NO  BSIU9501280 40 L SEAL NO  EMCJJV3029 1X40 HC CONTAINER CONTAINING  390 PACKAGES THREE HUNDRED NINETY PACKAGES  ONLY CONTAINING  - FULL FACE HELMET IDF NO  E2007356910 INV NO  SIPL 2372 20-21 DT 21 07 2020 HS CODE   65061090 IEC NO 0508003024SHIPPING BILL NO  - 4009739 DT  23 07 2020 NET WT  - 4680 00 KGS FREIGHT-PREPAID 14C DAYS DETENTION FREE TIME AT POD  RECEIVED FOR SHIPMENT DATE 07 27 2020</v>
          </cell>
          <cell r="P2495" t="str">
            <v>C4</v>
          </cell>
          <cell r="Q2495" t="str">
            <v>KE</v>
          </cell>
          <cell r="R2495" t="str">
            <v>IN</v>
          </cell>
          <cell r="S2495" t="str">
            <v>1. 0 TO 3 DAYS</v>
          </cell>
          <cell r="T2495" t="str">
            <v>RELEASE PROCESS</v>
          </cell>
        </row>
        <row r="2496">
          <cell r="A2496" t="str">
            <v>SEGU5294442</v>
          </cell>
          <cell r="B2496">
            <v>40</v>
          </cell>
          <cell r="C2496">
            <v>44067</v>
          </cell>
          <cell r="D2496">
            <v>2</v>
          </cell>
          <cell r="E2496" t="str">
            <v>143075180707</v>
          </cell>
          <cell r="F2496" t="str">
            <v>ICDN</v>
          </cell>
          <cell r="G2496" t="str">
            <v>TEMP</v>
          </cell>
          <cell r="H2496" t="str">
            <v>2020</v>
          </cell>
          <cell r="I2496" t="str">
            <v>ICD</v>
          </cell>
          <cell r="J2496">
            <v>229800</v>
          </cell>
          <cell r="K2496" t="str">
            <v>PAN AGRIC INTERNATIONAL LIMITED</v>
          </cell>
          <cell r="L2496" t="str">
            <v>VINEP FORWARDERS LTD</v>
          </cell>
          <cell r="M2496">
            <v>44068.79954861111</v>
          </cell>
          <cell r="N2496" t="str">
            <v>Pend</v>
          </cell>
          <cell r="O2496" t="str">
            <v>KNAPSACK SPRAYERSN M KNAPSACK SPRAYERS</v>
          </cell>
          <cell r="P2496" t="str">
            <v>C4</v>
          </cell>
          <cell r="Q2496" t="str">
            <v>KE</v>
          </cell>
          <cell r="R2496" t="str">
            <v>CN</v>
          </cell>
          <cell r="S2496" t="str">
            <v>1. 0 TO 3 DAYS</v>
          </cell>
          <cell r="T2496" t="str">
            <v>RELEASE PROCESS</v>
          </cell>
        </row>
        <row r="2497">
          <cell r="A2497" t="str">
            <v>MSKU1578909</v>
          </cell>
          <cell r="B2497">
            <v>40</v>
          </cell>
          <cell r="C2497">
            <v>44067</v>
          </cell>
          <cell r="D2497">
            <v>2</v>
          </cell>
          <cell r="E2497" t="str">
            <v>203988031</v>
          </cell>
          <cell r="F2497" t="str">
            <v>ICDN</v>
          </cell>
          <cell r="G2497" t="str">
            <v>TEMP</v>
          </cell>
          <cell r="H2497" t="str">
            <v>2020</v>
          </cell>
          <cell r="I2497" t="str">
            <v>ICD</v>
          </cell>
          <cell r="J2497">
            <v>228401</v>
          </cell>
          <cell r="K2497" t="str">
            <v>ISUZU EAST AFRICA LIMITED</v>
          </cell>
          <cell r="L2497" t="str">
            <v>ACCELER GLOBAL LOGISTICS LIMITED</v>
          </cell>
          <cell r="M2497">
            <v>44064.419212962966</v>
          </cell>
          <cell r="N2497" t="str">
            <v>Pend</v>
          </cell>
          <cell r="O2497" t="str">
            <v>COMPONENTS FOR NEW ISUZU VEHICLES IN CKD PH II CONDITION  MODEL   FVZ3 4T  IGCE INV NO  KIGKE2007001  0033F   HS CODE  8704 22  ATTEND  DANIE L KILENGE   FRANCIS OHAGA   HENRY NJOROGE  TEL    254703013300  E-MAIL HENRY NJOROGE ISUZU CO KE  TRADE REGISTER NUMBER   P000608609Y    FR EIGHT PAYABLE AT NAIROBI  KENYA    MSKU9549851   16 CASES  CASE NO 18 19 31 34 35 43 62 64 71 72 75 77 78   81 82 83   MSKU1578909    11 CAS ES  CASE NO 28 37 38 39 84 87 89 90 91 92 96     INTRANSIT TO ICD EMBA KASI NAIROBI</v>
          </cell>
          <cell r="P2497" t="str">
            <v>C4</v>
          </cell>
          <cell r="Q2497" t="str">
            <v>KE</v>
          </cell>
          <cell r="R2497" t="str">
            <v>TH</v>
          </cell>
          <cell r="S2497" t="str">
            <v>1. 0 TO 3 DAYS</v>
          </cell>
          <cell r="T2497" t="str">
            <v>RELEASE PROCESS</v>
          </cell>
        </row>
        <row r="2498">
          <cell r="A2498" t="str">
            <v>FSCU8263050</v>
          </cell>
          <cell r="B2498">
            <v>40</v>
          </cell>
          <cell r="C2498">
            <v>44067</v>
          </cell>
          <cell r="D2498">
            <v>2</v>
          </cell>
          <cell r="E2498" t="str">
            <v>CHP0123487</v>
          </cell>
          <cell r="F2498" t="str">
            <v>ICDN</v>
          </cell>
          <cell r="G2498" t="str">
            <v>TEMP</v>
          </cell>
          <cell r="H2498" t="str">
            <v>2020</v>
          </cell>
          <cell r="I2498" t="str">
            <v>ICD</v>
          </cell>
          <cell r="J2498">
            <v>228794</v>
          </cell>
          <cell r="K2498" t="str">
            <v>APEX PIPING SYSTEMS LIMITED</v>
          </cell>
          <cell r="L2498" t="str">
            <v>MURANGA FORWARDERS LTD</v>
          </cell>
          <cell r="M2498">
            <v>44064.748171296298</v>
          </cell>
          <cell r="N2498" t="str">
            <v>Pend</v>
          </cell>
          <cell r="O2498" t="str">
            <v>08 X 40HC CONTAINERS CONTAINING BORSAFE HE3490LS HD POLYETHYLENE HS CODE  39012000 TOTAL NET WEIGHT  198 MT ORDER NO  5100532901 DELIVERY NO  80474452 SHIPMENT NO  492280 IDF NO  E2007365110 L C NO  IMPLC07 1189 20 FREIGHT PREPAID 21 DAYS CONTAINER FREE DETENTION AT POD</v>
          </cell>
          <cell r="P2498" t="str">
            <v>C4</v>
          </cell>
          <cell r="Q2498" t="str">
            <v>KE</v>
          </cell>
          <cell r="R2498" t="str">
            <v>AE</v>
          </cell>
          <cell r="S2498" t="str">
            <v>1. 0 TO 3 DAYS</v>
          </cell>
          <cell r="T2498" t="str">
            <v>RELEASE PROCESS</v>
          </cell>
        </row>
        <row r="2499">
          <cell r="A2499" t="str">
            <v>TCNU2946944</v>
          </cell>
          <cell r="B2499">
            <v>40</v>
          </cell>
          <cell r="C2499">
            <v>44067</v>
          </cell>
          <cell r="D2499">
            <v>2</v>
          </cell>
          <cell r="E2499" t="str">
            <v>AIS0282243</v>
          </cell>
          <cell r="F2499" t="str">
            <v>ICDN</v>
          </cell>
          <cell r="G2499" t="str">
            <v>TEMP</v>
          </cell>
          <cell r="H2499" t="str">
            <v>2020</v>
          </cell>
          <cell r="I2499" t="str">
            <v>ICD</v>
          </cell>
          <cell r="J2499">
            <v>228866</v>
          </cell>
          <cell r="K2499" t="str">
            <v>HIGH CHEM MARKETING LIMITED</v>
          </cell>
          <cell r="L2499" t="str">
            <v>DUTY LOGISTICS LIMITED</v>
          </cell>
          <cell r="M2499">
            <v>44068.603344907409</v>
          </cell>
          <cell r="N2499" t="str">
            <v>Pend</v>
          </cell>
          <cell r="O2499" t="str">
            <v>2X40HC CONTAINER 90 872 BOTTLES PARAFAST IV IN 100ML BOTTLES  9 087 BOTTLES PARAFAST IV IN 100ML BOTTLES FREE SAMPLES 88 080 BOXES PARAFAST ET 1000 MG TABLETS 44 148 BOXES PARAFAST ET 500 MG TABLETS AS PER PROFORMA INVOICE NO  PF-006 2020-2021 DATED 08 04 2020 FOB CHENNAI INDIA HS CODE 30049074 DOCUMENTARY CREDIT NO  TF2019500014 IDF NO  20MBAIM000177557 SB NOS  3934718   3942047 TOTAL NET WEIGHT 17715 000 KGS FREIGHT PREPAID</v>
          </cell>
          <cell r="P2499" t="str">
            <v>C4</v>
          </cell>
          <cell r="Q2499" t="str">
            <v>KE</v>
          </cell>
          <cell r="R2499" t="str">
            <v>IN</v>
          </cell>
          <cell r="S2499" t="str">
            <v>1. 0 TO 3 DAYS</v>
          </cell>
          <cell r="T2499" t="str">
            <v>RELEASE PROCESS</v>
          </cell>
        </row>
        <row r="2500">
          <cell r="A2500" t="str">
            <v>CSNU1917078</v>
          </cell>
          <cell r="B2500">
            <v>20</v>
          </cell>
          <cell r="C2500">
            <v>44067</v>
          </cell>
          <cell r="D2500">
            <v>2</v>
          </cell>
          <cell r="E2500" t="str">
            <v>COSU6267838220W</v>
          </cell>
          <cell r="F2500" t="str">
            <v>ICDN</v>
          </cell>
          <cell r="G2500" t="str">
            <v>A1B/65/03/1</v>
          </cell>
          <cell r="H2500" t="str">
            <v>2020</v>
          </cell>
          <cell r="I2500" t="str">
            <v>ICD</v>
          </cell>
          <cell r="J2500">
            <v>229416</v>
          </cell>
          <cell r="K2500" t="str">
            <v>UNILEVER KENYA LIMITED</v>
          </cell>
          <cell r="L2500" t="str">
            <v>CONVENTIONAL CARGO CONVEYORS LIMITED</v>
          </cell>
          <cell r="M2500">
            <v>44068.611319444448</v>
          </cell>
          <cell r="N2500" t="str">
            <v>Pend</v>
          </cell>
          <cell r="O2500" t="str">
            <v>MONOSODIUM GLUTAMATE  PO NO  4518247470  CONSIGNEE REF NO  4518248318     CHARLES GITHUI UNILEVER COM   MOBILE   +254 703 140 655  PLACE OF DELIVERY PORT CLEARANCE</v>
          </cell>
          <cell r="P2500" t="str">
            <v>C4</v>
          </cell>
          <cell r="Q2500" t="str">
            <v>KE</v>
          </cell>
          <cell r="R2500" t="str">
            <v>CN</v>
          </cell>
          <cell r="S2500" t="str">
            <v>1. 0 TO 3 DAYS</v>
          </cell>
          <cell r="T2500" t="str">
            <v>RELEASE PROCESS</v>
          </cell>
        </row>
        <row r="2501">
          <cell r="A2501" t="str">
            <v>CSLU2053002</v>
          </cell>
          <cell r="B2501">
            <v>20</v>
          </cell>
          <cell r="C2501">
            <v>44067</v>
          </cell>
          <cell r="D2501">
            <v>2</v>
          </cell>
          <cell r="E2501" t="str">
            <v>COSU6271012511</v>
          </cell>
          <cell r="F2501" t="str">
            <v>ICDN</v>
          </cell>
          <cell r="G2501" t="str">
            <v>SHED1</v>
          </cell>
          <cell r="H2501" t="str">
            <v>2020</v>
          </cell>
          <cell r="I2501" t="str">
            <v>ICD</v>
          </cell>
          <cell r="J2501">
            <v>229287</v>
          </cell>
          <cell r="K2501" t="str">
            <v>THREE M AND V SIX MOTORBIKE K LIMITED</v>
          </cell>
          <cell r="L2501" t="str">
            <v>SONGHONG FREIGHT SERVICES LIMITED</v>
          </cell>
          <cell r="M2501">
            <v>44067.589502314811</v>
          </cell>
          <cell r="N2501" t="str">
            <v>Pend</v>
          </cell>
          <cell r="O2501" t="str">
            <v>MOTORCYCLE SPARE PARTS    E-MAIL PETRONILLAHNDONGAH 45   GMAIL COM   21 DAYS FREE DETENTION    AT DESTINATION  REF NO   SHU 1533920 PLACE OF DELIVERY ICDE</v>
          </cell>
          <cell r="P2501" t="str">
            <v>C4</v>
          </cell>
          <cell r="Q2501" t="str">
            <v>KE</v>
          </cell>
          <cell r="R2501" t="str">
            <v>CN</v>
          </cell>
          <cell r="S2501" t="str">
            <v>1. 0 TO 3 DAYS</v>
          </cell>
          <cell r="T2501" t="str">
            <v>RELEASE PROCESS</v>
          </cell>
        </row>
        <row r="2502">
          <cell r="A2502" t="str">
            <v>EITU9134703</v>
          </cell>
          <cell r="B2502">
            <v>40</v>
          </cell>
          <cell r="C2502">
            <v>44067</v>
          </cell>
          <cell r="D2502">
            <v>2</v>
          </cell>
          <cell r="E2502" t="str">
            <v>140027234831</v>
          </cell>
          <cell r="F2502" t="str">
            <v>ICDN</v>
          </cell>
          <cell r="G2502" t="str">
            <v>TEMP</v>
          </cell>
          <cell r="H2502" t="str">
            <v>2020</v>
          </cell>
          <cell r="I2502" t="str">
            <v>ICD</v>
          </cell>
          <cell r="J2502">
            <v>229993</v>
          </cell>
          <cell r="K2502" t="str">
            <v>HIVIEW INTERNATIONAL CO LIMITED</v>
          </cell>
          <cell r="L2502" t="str">
            <v>MARKS ENTERPRISES LIMITED</v>
          </cell>
          <cell r="M2502" t="str">
            <v>Pend</v>
          </cell>
          <cell r="N2502" t="str">
            <v>Pend</v>
          </cell>
          <cell r="O2502" t="str">
            <v>COMPASAL BRAND TYRESHS CODE 401110  401120CY-CYFREIGHT PREPAID  PIN NO  P051547160LEMAIL  INFO HIVIEWINTERNATIONAL COMN M COMPASAL BRAND TYRES HS CODE 401110  401120 CY-CY FREIGHT PREPAID   PIN NO P051547160L EMAIL   INFO HIVIEWINTERNATIONAL COM</v>
          </cell>
          <cell r="P2502" t="str">
            <v>C4</v>
          </cell>
          <cell r="Q2502" t="str">
            <v>KE</v>
          </cell>
          <cell r="R2502" t="str">
            <v>CN</v>
          </cell>
          <cell r="S2502" t="str">
            <v>1. 0 TO 3 DAYS</v>
          </cell>
          <cell r="T2502" t="str">
            <v>PENDING DPC</v>
          </cell>
        </row>
        <row r="2503">
          <cell r="A2503" t="str">
            <v>EITU1206670</v>
          </cell>
          <cell r="B2503">
            <v>40</v>
          </cell>
          <cell r="C2503">
            <v>44067</v>
          </cell>
          <cell r="D2503">
            <v>2</v>
          </cell>
          <cell r="E2503" t="str">
            <v>140000893311</v>
          </cell>
          <cell r="F2503" t="str">
            <v>ICDN</v>
          </cell>
          <cell r="G2503" t="str">
            <v>TEMP</v>
          </cell>
          <cell r="H2503" t="str">
            <v>2020</v>
          </cell>
          <cell r="I2503" t="str">
            <v>ICD</v>
          </cell>
          <cell r="J2503">
            <v>229063</v>
          </cell>
          <cell r="K2503" t="str">
            <v>AUTOXPRESS LIMITED</v>
          </cell>
          <cell r="L2503" t="str">
            <v>GENERAL CARGO SERVICES LTD</v>
          </cell>
          <cell r="M2503" t="str">
            <v>Pend</v>
          </cell>
          <cell r="N2503" t="str">
            <v>Pend</v>
          </cell>
          <cell r="O2503" t="str">
            <v>CFR MOMBASA  KENYA  INCOTERMS 2020 NEW PNEUMATIC SPORTRAK BRAND TYRESA S PER PROFORMA INVOICE NO SP2020732 DATED JUNE  12  2020 AND IDFNO  E2 006347072L C NO   IMPLC30 1021 20DATE OF ISSUE  20062428 DAYS FREE CON TAINER TIME ATDESTINATION PORTN M CFR MOMBASA  KENYA  INCOTERMS 2020  NEW PNEUMATIC SPORTRAK BRAND TYRES AS PER PROFORMA INVOICE NO  SP2020732 DATED JUNE  12  2020 AND IDF NO  E2006347072 L C NO   IMPLC30 1021 20 DATE OF ISSUE  200624 28 DAYS FREE CONTAINER TIME AT DESTINATION PORT</v>
          </cell>
          <cell r="P2503" t="str">
            <v>C4</v>
          </cell>
          <cell r="Q2503" t="str">
            <v>KE</v>
          </cell>
          <cell r="R2503" t="str">
            <v>CN</v>
          </cell>
          <cell r="S2503" t="str">
            <v>1. 0 TO 3 DAYS</v>
          </cell>
          <cell r="T2503" t="str">
            <v>PENDING DPC</v>
          </cell>
        </row>
        <row r="2504">
          <cell r="A2504" t="str">
            <v>FSCU9842781</v>
          </cell>
          <cell r="B2504">
            <v>40</v>
          </cell>
          <cell r="C2504">
            <v>44067</v>
          </cell>
          <cell r="D2504">
            <v>2</v>
          </cell>
          <cell r="E2504" t="str">
            <v>EPIRINDMUN207439</v>
          </cell>
          <cell r="F2504" t="str">
            <v>ICDN</v>
          </cell>
          <cell r="G2504" t="str">
            <v>TEMP</v>
          </cell>
          <cell r="H2504" t="str">
            <v>2020</v>
          </cell>
          <cell r="I2504" t="str">
            <v>ICD</v>
          </cell>
          <cell r="J2504">
            <v>229289</v>
          </cell>
          <cell r="K2504" t="str">
            <v>TEXT ME ENTERPRISES LIMITED</v>
          </cell>
          <cell r="L2504" t="str">
            <v>RAPAT FREIGHT K LIMITED</v>
          </cell>
          <cell r="M2504" t="str">
            <v>Pend</v>
          </cell>
          <cell r="N2504" t="str">
            <v>Pend</v>
          </cell>
          <cell r="O2504" t="str">
            <v>2 X HIGH CUBE 40  CONTAINER SAID TO CONTAIN TOTAL  3120   THREE THOUSAND ONE HUNDRED TWENTY ONLY   PACKAGES CERAMIC SANITARYWARE H S CODE 69101000 ALL OTHER DETAILS AS PER INV   PL INVOICE NO  GSTT 11   DTD 04 08 2020 SB NO  4279251   DTD  05 08 2020 CARGO IN-TRANSIT TO ICD EMBAKASI BY SGR</v>
          </cell>
          <cell r="P2504" t="str">
            <v>C4</v>
          </cell>
          <cell r="Q2504" t="str">
            <v>KE</v>
          </cell>
          <cell r="R2504" t="str">
            <v>IN</v>
          </cell>
          <cell r="S2504" t="str">
            <v>1. 0 TO 3 DAYS</v>
          </cell>
          <cell r="T2504" t="str">
            <v>PENDING DPC</v>
          </cell>
        </row>
        <row r="2505">
          <cell r="A2505" t="str">
            <v>CAIU9176420</v>
          </cell>
          <cell r="B2505">
            <v>40</v>
          </cell>
          <cell r="C2505">
            <v>44067</v>
          </cell>
          <cell r="D2505">
            <v>2</v>
          </cell>
          <cell r="E2505" t="str">
            <v>TSYD030649</v>
          </cell>
          <cell r="F2505" t="str">
            <v>ICDN</v>
          </cell>
          <cell r="G2505" t="str">
            <v>TEMP</v>
          </cell>
          <cell r="H2505" t="str">
            <v>2020</v>
          </cell>
          <cell r="I2505" t="str">
            <v>ICD</v>
          </cell>
          <cell r="J2505">
            <v>229316</v>
          </cell>
          <cell r="K2505" t="str">
            <v>COMPACT POLES AND SERVICES LIMITED</v>
          </cell>
          <cell r="L2505" t="str">
            <v>TOTAL PLUS BUREAU CO LTD</v>
          </cell>
          <cell r="M2505" t="str">
            <v>Pend</v>
          </cell>
          <cell r="N2505" t="str">
            <v>Pend</v>
          </cell>
          <cell r="O2505" t="str">
            <v>NAIL MAKING PRODUCTION LINE WIRE DRAWING POWDER CHAIN LINK FENCE MAKING MACHINE BARBED WIRE MAKING MACHINE HS CODE  8463300000 3403990000 8463900000 FREIGHT PREPAID 40HCX1     NAIROBI KENYA</v>
          </cell>
          <cell r="P2505" t="str">
            <v>C4</v>
          </cell>
          <cell r="Q2505" t="str">
            <v>KE</v>
          </cell>
          <cell r="R2505" t="str">
            <v>CN</v>
          </cell>
          <cell r="S2505" t="str">
            <v>1. 0 TO 3 DAYS</v>
          </cell>
          <cell r="T2505" t="str">
            <v>PENDING DPC</v>
          </cell>
        </row>
        <row r="2506">
          <cell r="A2506" t="str">
            <v>FCIU9542888</v>
          </cell>
          <cell r="B2506">
            <v>40</v>
          </cell>
          <cell r="C2506">
            <v>44067</v>
          </cell>
          <cell r="D2506">
            <v>2</v>
          </cell>
          <cell r="E2506" t="str">
            <v>140027235241</v>
          </cell>
          <cell r="F2506" t="str">
            <v>ICDN</v>
          </cell>
          <cell r="G2506" t="str">
            <v>TEMP</v>
          </cell>
          <cell r="H2506" t="str">
            <v>2020</v>
          </cell>
          <cell r="I2506" t="str">
            <v>ICD</v>
          </cell>
          <cell r="J2506">
            <v>229036</v>
          </cell>
          <cell r="K2506" t="str">
            <v>KINGSWAY TYRES LIMITED</v>
          </cell>
          <cell r="L2506" t="str">
            <v>CORNERSTONE LIMITED</v>
          </cell>
          <cell r="M2506" t="str">
            <v>Pend</v>
          </cell>
          <cell r="N2506" t="str">
            <v>Pend</v>
          </cell>
          <cell r="O2506" t="str">
            <v>APOLLO INTERNATIONALTYRES AS PER PROFORMAINVOICE NO PI 20-21 2614 DATE D 200623 INCOTERMS 2010 FOB QINGDAO PORT INCHINADOCUMENTARY CREDITNUMB ER  NCBIMPLC 293 20DATE  200706 IDF NO E2006351536SHIPPED ON BOARDN M APOLLO INTERNATIONAL TYRES AS PER PROFORMA INVOICE NO PI 20-21 2614 DATED 200623  INCOTERMS 2010 FOB QINGDAO PORT IN CHINA DOCUMENTARY CREDIT NUMBER  NCBIMPLC 293 20 DATE  200706 IDF NO E2006351536 SHIPPED ON BOARD   EMAIL SHEHZAN LUHAR KINGSWAYTYRES C OM  TEL 254 733699504 FAX 0202217665APOLLO INTERNATIONAL TYRES AS PER PROFORMA    240PIECES  13500 KGS</v>
          </cell>
          <cell r="P2506" t="str">
            <v>C4</v>
          </cell>
          <cell r="Q2506" t="str">
            <v>KE</v>
          </cell>
          <cell r="R2506" t="str">
            <v>CN</v>
          </cell>
          <cell r="S2506" t="str">
            <v>1. 0 TO 3 DAYS</v>
          </cell>
          <cell r="T2506" t="str">
            <v>PENDING DPC</v>
          </cell>
        </row>
        <row r="2507">
          <cell r="A2507" t="str">
            <v>MSKU9162970</v>
          </cell>
          <cell r="B2507">
            <v>40</v>
          </cell>
          <cell r="C2507">
            <v>44067</v>
          </cell>
          <cell r="D2507">
            <v>2</v>
          </cell>
          <cell r="E2507" t="str">
            <v>203798114</v>
          </cell>
          <cell r="F2507" t="str">
            <v>ICDN</v>
          </cell>
          <cell r="G2507" t="str">
            <v>TEMP</v>
          </cell>
          <cell r="H2507" t="str">
            <v>2020</v>
          </cell>
          <cell r="I2507" t="str">
            <v>ICD</v>
          </cell>
          <cell r="J2507">
            <v>228198</v>
          </cell>
          <cell r="K2507" t="str">
            <v>KAPA OIL REFINERIES LTD</v>
          </cell>
          <cell r="L2507" t="str">
            <v>VINEP FORWARDERS LTD</v>
          </cell>
          <cell r="M2507">
            <v>44062.536574074074</v>
          </cell>
          <cell r="N2507">
            <v>44065.613194444442</v>
          </cell>
          <cell r="O2507" t="str">
            <v>TOTAL OF 8 800 BAGS X 25KGS  220 MT OF ECORICH PS  AS PER THE TERMS OF PROFORMA INVOICE NO  UMC2020098   IDF NO    E2006354278  TOTAL NET WE IGHT   220 000 KGS  FREIGHT PREPAID  SHIPPED ON BOARD    INTRANSIT TO ICD EMBAKASI NAIROBI</v>
          </cell>
          <cell r="P2507" t="str">
            <v>C4</v>
          </cell>
          <cell r="Q2507" t="str">
            <v>KE</v>
          </cell>
          <cell r="R2507" t="str">
            <v>CN</v>
          </cell>
          <cell r="S2507" t="str">
            <v>1. 0 TO 3 DAYS</v>
          </cell>
          <cell r="T2507" t="str">
            <v>RELEASED BUT IN YARD</v>
          </cell>
        </row>
        <row r="2508">
          <cell r="A2508" t="str">
            <v>MSKU4256948</v>
          </cell>
          <cell r="B2508">
            <v>20</v>
          </cell>
          <cell r="C2508">
            <v>44067</v>
          </cell>
          <cell r="D2508">
            <v>2</v>
          </cell>
          <cell r="E2508" t="str">
            <v>204087757</v>
          </cell>
          <cell r="F2508" t="str">
            <v>ICDN</v>
          </cell>
          <cell r="G2508" t="str">
            <v>A1B/47/05/2</v>
          </cell>
          <cell r="H2508">
            <v>0</v>
          </cell>
          <cell r="I2508">
            <v>0</v>
          </cell>
          <cell r="J2508">
            <v>0</v>
          </cell>
          <cell r="K2508" t="str">
            <v>Pend</v>
          </cell>
          <cell r="L2508" t="str">
            <v>Pend</v>
          </cell>
          <cell r="M2508" t="str">
            <v>Pend</v>
          </cell>
          <cell r="N2508" t="str">
            <v>Pend</v>
          </cell>
          <cell r="O2508" t="str">
            <v>GI UNION  GI SOCKET  GI PLUG  GI TEE  GI ELBOW  GI REDUCING BUSH  GI R EDUCING SOCKET  BARREL NIPPLE  BACK NUT  LONG THREAD  STAND PIPE  SOAP HOLDER  BRUSH HOLDER    INTRANSIT TO ICD EMBAKASI NAIROBI</v>
          </cell>
          <cell r="P2508" t="str">
            <v>Pend</v>
          </cell>
          <cell r="Q2508" t="str">
            <v>KE</v>
          </cell>
          <cell r="R2508" t="str">
            <v>CN</v>
          </cell>
          <cell r="S2508" t="str">
            <v>1. 0 TO 3 DAYS</v>
          </cell>
          <cell r="T2508" t="str">
            <v>PENDING DECLARATION</v>
          </cell>
        </row>
        <row r="2509">
          <cell r="A2509" t="str">
            <v>TLLU2635959</v>
          </cell>
          <cell r="B2509">
            <v>20</v>
          </cell>
          <cell r="C2509">
            <v>44067</v>
          </cell>
          <cell r="D2509">
            <v>2</v>
          </cell>
          <cell r="E2509" t="str">
            <v>COSU6268461760W</v>
          </cell>
          <cell r="F2509" t="str">
            <v>ICDN</v>
          </cell>
          <cell r="G2509" t="str">
            <v>A1D/05/02/5</v>
          </cell>
          <cell r="H2509" t="str">
            <v>2020</v>
          </cell>
          <cell r="I2509" t="str">
            <v>ICD</v>
          </cell>
          <cell r="J2509">
            <v>228560</v>
          </cell>
          <cell r="K2509" t="str">
            <v>JIYA TRADING COMPANY LTD</v>
          </cell>
          <cell r="L2509" t="str">
            <v>INDUS LOGISTICS LIMITED</v>
          </cell>
          <cell r="M2509">
            <v>44063.717407407406</v>
          </cell>
          <cell r="N2509" t="str">
            <v>Pend</v>
          </cell>
          <cell r="O2509" t="str">
            <v>WELDING ELECTRODE PLACE OF DELIVERY ICDE</v>
          </cell>
          <cell r="P2509" t="str">
            <v>C4</v>
          </cell>
          <cell r="Q2509" t="str">
            <v>KE</v>
          </cell>
          <cell r="R2509" t="str">
            <v>CN</v>
          </cell>
          <cell r="S2509" t="str">
            <v>1. 0 TO 3 DAYS</v>
          </cell>
          <cell r="T2509" t="str">
            <v>RELEASE PROCESS</v>
          </cell>
        </row>
        <row r="2510">
          <cell r="A2510" t="str">
            <v>EISU8272319</v>
          </cell>
          <cell r="B2510">
            <v>40</v>
          </cell>
          <cell r="C2510">
            <v>44067</v>
          </cell>
          <cell r="D2510">
            <v>2</v>
          </cell>
          <cell r="E2510" t="str">
            <v>143070098131</v>
          </cell>
          <cell r="F2510" t="str">
            <v>ICDN</v>
          </cell>
          <cell r="G2510" t="str">
            <v>TEMP</v>
          </cell>
          <cell r="H2510" t="str">
            <v>2020</v>
          </cell>
          <cell r="I2510" t="str">
            <v>ICD</v>
          </cell>
          <cell r="J2510">
            <v>229064</v>
          </cell>
          <cell r="K2510" t="str">
            <v xml:space="preserve">O D D S   A N D   E N D S   L I M I T E </v>
          </cell>
          <cell r="L2510" t="str">
            <v>BOLLORE TRANSPORT AND LOGISTICS KENYA LI</v>
          </cell>
          <cell r="M2510">
            <v>44067.598703703705</v>
          </cell>
          <cell r="N2510" t="str">
            <v>Pend</v>
          </cell>
          <cell r="O2510" t="str">
            <v>HOUSEHOLD UPHOLSTERY FURNITURE HS 9401619000  T    86  574 87300377  P IN P000617198L   SYLVIA WAMBUA BOLLORE COMPIN P000600883UN M HOUSEHOLD UPHOLSTERY FURNITURE  HS 9401619000   T    86  574 87300377   PIN P000617198L    SYLVIA WAMBUA BOLLORE COM PIN P000600883U</v>
          </cell>
          <cell r="P2510" t="str">
            <v>C4</v>
          </cell>
          <cell r="Q2510" t="str">
            <v>KE</v>
          </cell>
          <cell r="R2510" t="str">
            <v>CN</v>
          </cell>
          <cell r="S2510" t="str">
            <v>1. 0 TO 3 DAYS</v>
          </cell>
          <cell r="T2510" t="str">
            <v>RELEASE PROCESS</v>
          </cell>
        </row>
        <row r="2511">
          <cell r="A2511" t="str">
            <v>4650341</v>
          </cell>
          <cell r="B2511">
            <v>40</v>
          </cell>
          <cell r="C2511">
            <v>44067</v>
          </cell>
          <cell r="D2511">
            <v>2</v>
          </cell>
          <cell r="E2511" t="str">
            <v>910991944</v>
          </cell>
          <cell r="F2511" t="str">
            <v>ICDN</v>
          </cell>
          <cell r="G2511" t="str">
            <v>Pend</v>
          </cell>
          <cell r="H2511" t="str">
            <v>2020</v>
          </cell>
          <cell r="I2511" t="str">
            <v>ICD</v>
          </cell>
          <cell r="J2511">
            <v>229644</v>
          </cell>
          <cell r="K2511" t="str">
            <v>KAG JOHNSONS AGENCIES LIMITED</v>
          </cell>
          <cell r="L2511" t="str">
            <v>EXPEDITERS CARGO LOGISTICS LIMITED</v>
          </cell>
          <cell r="M2511">
            <v>44068.635775462964</v>
          </cell>
          <cell r="N2511" t="str">
            <v>Pend</v>
          </cell>
          <cell r="O2511" t="str">
            <v>SUPPLY OF UNIBRIDGE EQUIPMENT DECKS   RAILINGS AND SPARE PARTS AS PER PROFORMA  INVOICE NO  PF KENHA KAG-3E DATED 14-01-2020  CIF MOMBASA PO RT INCOTERMS 2010    IRREVOCABLE DOCUMENTARY CREDIT NUMBER OLCF0000019 20 DATED 200225  IDF NO E2001287575    SHIPPER OWN CONTAINER     BILLS OF LADING  FREIGHT PREPAID  DTHC COLLECT  HS CODE 730810</v>
          </cell>
          <cell r="P2511" t="str">
            <v>C4</v>
          </cell>
          <cell r="Q2511" t="str">
            <v>KE</v>
          </cell>
          <cell r="R2511" t="str">
            <v>FR</v>
          </cell>
          <cell r="S2511" t="str">
            <v>1. 0 TO 3 DAYS</v>
          </cell>
          <cell r="T2511" t="str">
            <v>RELEASE PROCESS</v>
          </cell>
        </row>
        <row r="2512">
          <cell r="A2512" t="str">
            <v>TGBU7264124</v>
          </cell>
          <cell r="B2512">
            <v>40</v>
          </cell>
          <cell r="C2512">
            <v>44067</v>
          </cell>
          <cell r="D2512">
            <v>2</v>
          </cell>
          <cell r="E2512" t="str">
            <v>520000152222</v>
          </cell>
          <cell r="F2512" t="str">
            <v>ICDN</v>
          </cell>
          <cell r="G2512" t="str">
            <v>TEMP</v>
          </cell>
          <cell r="H2512" t="str">
            <v>2020</v>
          </cell>
          <cell r="I2512" t="str">
            <v>ICD</v>
          </cell>
          <cell r="J2512">
            <v>229886</v>
          </cell>
          <cell r="K2512" t="str">
            <v>SOLOLO AGRICULTURE LIMITED</v>
          </cell>
          <cell r="L2512" t="str">
            <v>SIGINON GROUP LIMITED</v>
          </cell>
          <cell r="M2512" t="str">
            <v>Pend</v>
          </cell>
          <cell r="N2512" t="str">
            <v>Pend</v>
          </cell>
          <cell r="O2512" t="str">
            <v>DELIVERY THE COLD STORE WITHREFRIGERATION SYSTEMS E-MAIL   PCHERUTICH  SIANROSES CO KEPIN NO   P051849984LNO MARKS DELIVERY THE COLD STORE WITH REFRIGERATION SYSTEMS   E-MAIL   PCHERUTICH SIANROSES CO KE PIN NO   P051849984L</v>
          </cell>
          <cell r="P2512" t="str">
            <v>C4</v>
          </cell>
          <cell r="Q2512" t="str">
            <v>KE</v>
          </cell>
          <cell r="R2512" t="str">
            <v>NL</v>
          </cell>
          <cell r="S2512" t="str">
            <v>1. 0 TO 3 DAYS</v>
          </cell>
          <cell r="T2512" t="str">
            <v>PENDING DPC</v>
          </cell>
        </row>
        <row r="2513">
          <cell r="A2513" t="str">
            <v>CLHU8381013</v>
          </cell>
          <cell r="B2513">
            <v>40</v>
          </cell>
          <cell r="C2513">
            <v>44067</v>
          </cell>
          <cell r="D2513">
            <v>2</v>
          </cell>
          <cell r="E2513" t="str">
            <v>QDGJ005348</v>
          </cell>
          <cell r="F2513" t="str">
            <v>ICDN</v>
          </cell>
          <cell r="G2513" t="str">
            <v>TEMP</v>
          </cell>
          <cell r="H2513" t="str">
            <v>2020</v>
          </cell>
          <cell r="I2513" t="str">
            <v>ICD</v>
          </cell>
          <cell r="J2513">
            <v>229130</v>
          </cell>
          <cell r="K2513" t="str">
            <v>TRANSMARA SUGAR COMPANY LIMITED</v>
          </cell>
          <cell r="L2513" t="str">
            <v>ARNET CONSULT E.A LIMITED</v>
          </cell>
          <cell r="M2513" t="str">
            <v>Pend</v>
          </cell>
          <cell r="N2513" t="str">
            <v>Pend</v>
          </cell>
          <cell r="O2513" t="str">
            <v>VARIOUS TYRES AS PER PROFORMA INVOICE NO ZSP200301355D03 DATED 11 03 2020 HS CODE 401170 FOB QINGDAO CHINA  INCOTERMS 2010  DOCUMENTARY CREDIT NUMBER  TF2016063092  APPLICANTS REF TML 007 2020  FREIGHT PREPAID NOTIFY 2  TERRA MARKETING LTD C O MECOM BUILDING ROYAL ROAD GRNW PORT LOUIS MAURITIUS   EMAIL  JONATHAN NGALA-TRANSMARASUGAR CO KE +254720866387 ATTN JONATHAN NGALA MWANGWAI Shippers Owned Container</v>
          </cell>
          <cell r="P2513" t="str">
            <v>C4</v>
          </cell>
          <cell r="Q2513" t="str">
            <v>KE</v>
          </cell>
          <cell r="R2513" t="str">
            <v>CN</v>
          </cell>
          <cell r="S2513" t="str">
            <v>1. 0 TO 3 DAYS</v>
          </cell>
          <cell r="T2513" t="str">
            <v>PENDING DPC</v>
          </cell>
        </row>
        <row r="2514">
          <cell r="A2514" t="str">
            <v>TGBU7082201</v>
          </cell>
          <cell r="B2514">
            <v>40</v>
          </cell>
          <cell r="C2514">
            <v>44067</v>
          </cell>
          <cell r="D2514">
            <v>2</v>
          </cell>
          <cell r="E2514" t="str">
            <v>146000580532</v>
          </cell>
          <cell r="F2514" t="str">
            <v>ICDN</v>
          </cell>
          <cell r="G2514" t="str">
            <v>TEMP</v>
          </cell>
          <cell r="H2514" t="str">
            <v>2020</v>
          </cell>
          <cell r="I2514" t="str">
            <v>ICD</v>
          </cell>
          <cell r="J2514">
            <v>229929</v>
          </cell>
          <cell r="K2514" t="str">
            <v>TIRE WORLD LIMITED</v>
          </cell>
          <cell r="L2514" t="str">
            <v>CORNERSTONE LIMITED</v>
          </cell>
          <cell r="M2514" t="str">
            <v>Pend</v>
          </cell>
          <cell r="N2514" t="str">
            <v>Pend</v>
          </cell>
          <cell r="O2514" t="str">
            <v>SEMI-STEEL RADIAL TIRES INDUSTRIAL TIRES TUBES RIM STRIPS CAR TIRES TU BES   RIM STRIPS STEEL BELTED RADIAL TIRES  TUBES RIM STRIPS E-MAIL BH AVIN MAXXIS CO KE  ONSIBILITY N M SEMI-STEEL RADIAL TIRES  INDUSTRIAL TIRES TUBES RIM STRIPS  CAR TIRES TUBES   RIM STRIPS  STEEL BELTED RADIAL TIRES  TUBES  RIM STRIPS  E-MAIL BHAVIN MAXXIS CO KE   ONSIBILITY</v>
          </cell>
          <cell r="P2514" t="str">
            <v>C4</v>
          </cell>
          <cell r="Q2514" t="str">
            <v>KE</v>
          </cell>
          <cell r="R2514" t="str">
            <v>CN</v>
          </cell>
          <cell r="S2514" t="str">
            <v>1. 0 TO 3 DAYS</v>
          </cell>
          <cell r="T2514" t="str">
            <v>PENDING DPC</v>
          </cell>
        </row>
        <row r="2515">
          <cell r="A2515" t="str">
            <v>FCIU3453757</v>
          </cell>
          <cell r="B2515">
            <v>20</v>
          </cell>
          <cell r="C2515">
            <v>44067</v>
          </cell>
          <cell r="D2515">
            <v>2</v>
          </cell>
          <cell r="E2515" t="str">
            <v>DXB0509222</v>
          </cell>
          <cell r="F2515" t="str">
            <v>ICDN</v>
          </cell>
          <cell r="G2515" t="str">
            <v>A1B/47/04/1</v>
          </cell>
          <cell r="H2515">
            <v>0</v>
          </cell>
          <cell r="I2515">
            <v>0</v>
          </cell>
          <cell r="J2515">
            <v>0</v>
          </cell>
          <cell r="K2515" t="str">
            <v>Pend</v>
          </cell>
          <cell r="L2515" t="str">
            <v>Pend</v>
          </cell>
          <cell r="M2515" t="str">
            <v>Pend</v>
          </cell>
          <cell r="N2515" t="str">
            <v>Pend</v>
          </cell>
          <cell r="O2515" t="str">
            <v>DESKTOPS MONITORS SCANNER SERVER AND PRINTER  ED NO  303-05401058-20 QTY 616 PCS WGHT  5263 65 FREIGHT PREPAID</v>
          </cell>
          <cell r="P2515" t="str">
            <v>Pend</v>
          </cell>
          <cell r="Q2515" t="str">
            <v>KE</v>
          </cell>
          <cell r="R2515" t="str">
            <v>AE</v>
          </cell>
          <cell r="S2515" t="str">
            <v>1. 0 TO 3 DAYS</v>
          </cell>
          <cell r="T2515" t="str">
            <v>PENDING DECLARATION</v>
          </cell>
        </row>
        <row r="2516">
          <cell r="A2516" t="str">
            <v>CAIU3397486</v>
          </cell>
          <cell r="B2516">
            <v>20</v>
          </cell>
          <cell r="C2516">
            <v>44067</v>
          </cell>
          <cell r="D2516">
            <v>2</v>
          </cell>
          <cell r="E2516" t="str">
            <v>HLCUEUR2007CXOP7</v>
          </cell>
          <cell r="F2516" t="str">
            <v>ICDN</v>
          </cell>
          <cell r="G2516" t="str">
            <v>TEMP</v>
          </cell>
          <cell r="H2516" t="str">
            <v>2020</v>
          </cell>
          <cell r="I2516" t="str">
            <v>ICD</v>
          </cell>
          <cell r="J2516">
            <v>227070</v>
          </cell>
          <cell r="K2516" t="str">
            <v>ENDEAVOUR WINTECH ELEVATORS LIMITED</v>
          </cell>
          <cell r="L2516" t="str">
            <v>GENERAL CARGO SERVICES LTD</v>
          </cell>
          <cell r="M2516">
            <v>44057.608564814815</v>
          </cell>
          <cell r="N2516" t="str">
            <v>Pend</v>
          </cell>
          <cell r="O2516" t="str">
            <v>1 X 20 CONTAINER CONTAINING TOTAL 52 PACKAGES COMPLETE ELEVATOR WITH BELOW DESCRIPTION  NO  OF FLOOR - G 2     GEAR LESS MACHINE  WITH S S CABIN   S S AUTO DOOR HEAVY DUTY   700X2000MM   WALL MOUNTED COP-LOP WITH  ANNOUNCEMENT  INTEGRATED FULL   SERIAL  CONTROLLER  OVERLOAD SENSOR  ARD   NET WT  3470  00 KGS   GROSS WT    3680 00 KGS   HS-CODE   84 31 39</v>
          </cell>
          <cell r="P2516" t="str">
            <v>C4</v>
          </cell>
          <cell r="Q2516" t="str">
            <v>KE</v>
          </cell>
          <cell r="R2516" t="str">
            <v>IN</v>
          </cell>
          <cell r="S2516" t="str">
            <v>1. 0 TO 3 DAYS</v>
          </cell>
          <cell r="T2516" t="str">
            <v>RELEASE PROCESS</v>
          </cell>
        </row>
        <row r="2517">
          <cell r="A2517" t="str">
            <v>BEAU2022958</v>
          </cell>
          <cell r="B2517">
            <v>20</v>
          </cell>
          <cell r="C2517">
            <v>44067</v>
          </cell>
          <cell r="D2517">
            <v>2</v>
          </cell>
          <cell r="E2517" t="str">
            <v>HLCUDX3200817758</v>
          </cell>
          <cell r="F2517" t="str">
            <v>ICDN</v>
          </cell>
          <cell r="G2517" t="str">
            <v>TEMP</v>
          </cell>
          <cell r="H2517" t="str">
            <v>2020</v>
          </cell>
          <cell r="I2517" t="str">
            <v>ICD</v>
          </cell>
          <cell r="J2517">
            <v>229022</v>
          </cell>
          <cell r="K2517" t="str">
            <v>TRICLOVER INDUSTRIES LTD</v>
          </cell>
          <cell r="L2517" t="str">
            <v>PRINCIPAL FORWARDERS LIMITED</v>
          </cell>
          <cell r="M2517">
            <v>44067.865682870368</v>
          </cell>
          <cell r="N2517" t="str">
            <v>Pend</v>
          </cell>
          <cell r="O2517" t="str">
            <v>POWEROIL TOPAZ L85  WHITE OIL TECH 15  IDF NO   E2007372925 UCR NO  UCR202002230892 TOTAL  MT   100 000  MT TOTAL NET WT  100 000 0000 KG TOTAL GROSS WT   100 500 0000 KG   BATCH NUMBER  PEW0030H20  HS-CODE   27 10 19</v>
          </cell>
          <cell r="P2517" t="str">
            <v>C4</v>
          </cell>
          <cell r="Q2517" t="str">
            <v>KE</v>
          </cell>
          <cell r="R2517" t="str">
            <v>AE</v>
          </cell>
          <cell r="S2517" t="str">
            <v>1. 0 TO 3 DAYS</v>
          </cell>
          <cell r="T2517" t="str">
            <v>RELEASE PROCESS</v>
          </cell>
        </row>
        <row r="2518">
          <cell r="A2518" t="str">
            <v>OOCU8153326</v>
          </cell>
          <cell r="B2518">
            <v>40</v>
          </cell>
          <cell r="C2518">
            <v>44067</v>
          </cell>
          <cell r="D2518">
            <v>2</v>
          </cell>
          <cell r="E2518" t="str">
            <v>OOLU2643813240</v>
          </cell>
          <cell r="F2518" t="str">
            <v>ICDN</v>
          </cell>
          <cell r="G2518" t="str">
            <v>TEMP</v>
          </cell>
          <cell r="H2518" t="str">
            <v>2020</v>
          </cell>
          <cell r="I2518" t="str">
            <v>ICD</v>
          </cell>
          <cell r="J2518">
            <v>228849</v>
          </cell>
          <cell r="K2518" t="str">
            <v>CHINA NATIONAL AERO TECHNOLOGY INTERNATI</v>
          </cell>
          <cell r="L2518" t="str">
            <v>SKYLUX LOGISTICS LIMITED</v>
          </cell>
          <cell r="M2518" t="str">
            <v>Pend</v>
          </cell>
          <cell r="N2518" t="str">
            <v>Pend</v>
          </cell>
          <cell r="O2518" t="str">
            <v>OSCILLATING HOT MELT ROAD LINE MACHINE  REFLECTIVE GLASS BEAD  SCREW TAP  BUTTER INJECTOR  INCLUDING SPARY HEAD AND NOZZLE   GALVANIZED WIRE  CANVAS  WELDING ELECTRODE  VEHICLE ACCESSORIES  SPADE  CROSS STEEL PICK  STEEL TAP  HAMMER  HAND-HELD RECHARGEABLE GLARE FLASHLIGHT  MECHANICAL OIL METER  ELECTRIC OIL-WELL PUMP  RING LATCH  IRON NAIL  LIFTING BELTS  ARC-WELDER S GLOVES  SINGLE SIDE ADHESIVE COTTON GLOVES  INDUSTRIAL DUST PROTECTING MASK  FILE COVER FOR MECHANICAL EQUIPMENT  LONG NOZZLE OIL DRUM  PLASTIC BESOM  CLOTH WASTE  GOODS SHELF PLACE OF DELIVERY PORT CLEARANCE</v>
          </cell>
          <cell r="P2518" t="str">
            <v>C4</v>
          </cell>
          <cell r="Q2518" t="str">
            <v>KE</v>
          </cell>
          <cell r="R2518" t="str">
            <v>CN</v>
          </cell>
          <cell r="S2518" t="str">
            <v>1. 0 TO 3 DAYS</v>
          </cell>
          <cell r="T2518" t="str">
            <v>PENDING DPC</v>
          </cell>
        </row>
        <row r="2519">
          <cell r="A2519" t="str">
            <v>TEMU6378082</v>
          </cell>
          <cell r="B2519">
            <v>40</v>
          </cell>
          <cell r="C2519">
            <v>44067</v>
          </cell>
          <cell r="D2519">
            <v>2</v>
          </cell>
          <cell r="E2519" t="str">
            <v>577000008711</v>
          </cell>
          <cell r="F2519" t="str">
            <v>ICDN</v>
          </cell>
          <cell r="G2519" t="str">
            <v>TEMP</v>
          </cell>
          <cell r="H2519" t="str">
            <v>2020</v>
          </cell>
          <cell r="I2519" t="str">
            <v>ICD</v>
          </cell>
          <cell r="J2519">
            <v>229293</v>
          </cell>
          <cell r="K2519" t="str">
            <v>BULLPAK LIMITED</v>
          </cell>
          <cell r="L2519" t="str">
            <v>BOLLORE TRANSPORT AND LOGISTICS KENYA LI</v>
          </cell>
          <cell r="M2519">
            <v>44069.391701388886</v>
          </cell>
          <cell r="N2519" t="str">
            <v>Pend</v>
          </cell>
          <cell r="O2519" t="str">
            <v>STARKRAFT BEACHED KRAFT PAPER52 REELS   44 654 MTNET WEIGHT  44 654GRO SS WEIGHTHS 48043980INLAND TRANSIT INLAND FREIGHT TO BEPAID BY THE REC EIVER OF THE GOODS21 DAYS FREE DEMURRAGE DETENTIONCOMBINED AT EMBAKASI NAIROBISHIPPING MARKS  BULLPAK LTD THIKA REF  25839OD   20862SB GOODS SHIPPED IN CONTAINER GOODS ARE OF AUSTRIAN ORIGIN FREIGHT PRE-PAID IDF NUMBER E2005326517 STARKRAFT BEACHED KRAFT PAPER 52 REELS   44 654 MT NET WEIGHT  44 654 GROSS WEIGHT HS 48043980 INLAND TRANSIT INLAND FREIGHT TO BE PAID BY THE RECEIVER OF THE GOODS 21DAYS FREE DEMURRAGE DETENTION COMBINED AT EMBAKASI NAIROBI ICC INCOTERMS 2010 SHIPPED ON BOARD ON VESSEL APL GWANGYANG AT KOPER PORT NAME  ADDRESS AND TELEPHONE NUMBER OF THE SHIPPING AGENT AT POD</v>
          </cell>
          <cell r="P2519" t="str">
            <v>C4</v>
          </cell>
          <cell r="Q2519" t="str">
            <v>KE</v>
          </cell>
          <cell r="R2519" t="str">
            <v>SI</v>
          </cell>
          <cell r="S2519" t="str">
            <v>1. 0 TO 3 DAYS</v>
          </cell>
          <cell r="T2519" t="str">
            <v>RELEASE PROCESS</v>
          </cell>
        </row>
        <row r="2520">
          <cell r="A2520" t="str">
            <v>FCIU7058299</v>
          </cell>
          <cell r="B2520">
            <v>40</v>
          </cell>
          <cell r="C2520">
            <v>44067</v>
          </cell>
          <cell r="D2520">
            <v>2</v>
          </cell>
          <cell r="E2520" t="str">
            <v>147000359222</v>
          </cell>
          <cell r="F2520" t="str">
            <v>ICDN</v>
          </cell>
          <cell r="G2520" t="str">
            <v>TEMP</v>
          </cell>
          <cell r="H2520" t="str">
            <v>2020</v>
          </cell>
          <cell r="I2520" t="str">
            <v>ICD</v>
          </cell>
          <cell r="J2520">
            <v>229840</v>
          </cell>
          <cell r="K2520" t="str">
            <v>NAGOYA HOLDING LIMITED</v>
          </cell>
          <cell r="L2520" t="str">
            <v>GALLIN HOLDINGS LIMITED</v>
          </cell>
          <cell r="M2520" t="str">
            <v>Pend</v>
          </cell>
          <cell r="N2520" t="str">
            <v>Pend</v>
          </cell>
          <cell r="O2520" t="str">
            <v>BLENDERS WITH ACCESSORIESN M BLENDERS WITH ACCESSORIES</v>
          </cell>
          <cell r="P2520" t="str">
            <v>C4</v>
          </cell>
          <cell r="Q2520" t="str">
            <v>KE</v>
          </cell>
          <cell r="R2520" t="str">
            <v>CN</v>
          </cell>
          <cell r="S2520" t="str">
            <v>1. 0 TO 3 DAYS</v>
          </cell>
          <cell r="T2520" t="str">
            <v>PENDING DPC</v>
          </cell>
        </row>
        <row r="2521">
          <cell r="A2521" t="str">
            <v>ECMU9420320</v>
          </cell>
          <cell r="B2521">
            <v>40</v>
          </cell>
          <cell r="C2521">
            <v>44067</v>
          </cell>
          <cell r="D2521">
            <v>2</v>
          </cell>
          <cell r="E2521" t="str">
            <v>CNCP400792</v>
          </cell>
          <cell r="F2521" t="str">
            <v>ICDN</v>
          </cell>
          <cell r="G2521" t="str">
            <v>TEMP</v>
          </cell>
          <cell r="H2521" t="str">
            <v>2020</v>
          </cell>
          <cell r="I2521" t="str">
            <v>ICD</v>
          </cell>
          <cell r="J2521">
            <v>228877</v>
          </cell>
          <cell r="K2521" t="str">
            <v>NATIONAL CEMENT COMPANY LIMITED</v>
          </cell>
          <cell r="L2521" t="str">
            <v>BRIDGE LANE INTERNATIONAL LIMITED</v>
          </cell>
          <cell r="M2521">
            <v>44067.565694444442</v>
          </cell>
          <cell r="N2521" t="str">
            <v>Pend</v>
          </cell>
          <cell r="O2521" t="str">
            <v>PARTIAL SHIPMENT FOR 13 5MW WHR WASTE HEAT RECOVERY POWER PLANT COMPLETE IN CKD CONDITION AS PER IDF NO E1812027142 HS CODE  847480 FREIGHT PREPAID</v>
          </cell>
          <cell r="P2521" t="str">
            <v>C4</v>
          </cell>
          <cell r="Q2521" t="str">
            <v>KE</v>
          </cell>
          <cell r="R2521" t="str">
            <v>CN</v>
          </cell>
          <cell r="S2521" t="str">
            <v>1. 0 TO 3 DAYS</v>
          </cell>
          <cell r="T2521" t="str">
            <v>RELEASE PROCESS</v>
          </cell>
        </row>
        <row r="2522">
          <cell r="A2522" t="str">
            <v>EITU1189994</v>
          </cell>
          <cell r="B2522">
            <v>40</v>
          </cell>
          <cell r="C2522">
            <v>44067</v>
          </cell>
          <cell r="D2522">
            <v>2</v>
          </cell>
          <cell r="E2522" t="str">
            <v>140000986271</v>
          </cell>
          <cell r="F2522" t="str">
            <v>ICDN</v>
          </cell>
          <cell r="G2522" t="str">
            <v>TEMP</v>
          </cell>
          <cell r="H2522" t="str">
            <v>2020</v>
          </cell>
          <cell r="I2522" t="str">
            <v>ICD</v>
          </cell>
          <cell r="J2522">
            <v>228786</v>
          </cell>
          <cell r="K2522" t="str">
            <v>KINGSWAY TYRES LIMITED</v>
          </cell>
          <cell r="L2522" t="str">
            <v>CORNERSTONE LIMITED</v>
          </cell>
          <cell r="M2522">
            <v>44064.815810185188</v>
          </cell>
          <cell r="N2522" t="str">
            <v>Pend</v>
          </cell>
          <cell r="O2522" t="str">
            <v>TYRESHS CODE 401120  PIN NO P051116728XN M TYRES HS CODE 401120   PIN NO P051116728X</v>
          </cell>
          <cell r="P2522" t="str">
            <v>C4</v>
          </cell>
          <cell r="Q2522" t="str">
            <v>KE</v>
          </cell>
          <cell r="R2522" t="str">
            <v>CN</v>
          </cell>
          <cell r="S2522" t="str">
            <v>1. 0 TO 3 DAYS</v>
          </cell>
          <cell r="T2522" t="str">
            <v>RELEASE PROCESS</v>
          </cell>
        </row>
        <row r="2523">
          <cell r="A2523" t="str">
            <v>TCNU2402956</v>
          </cell>
          <cell r="B2523">
            <v>40</v>
          </cell>
          <cell r="C2523">
            <v>44067</v>
          </cell>
          <cell r="D2523">
            <v>2</v>
          </cell>
          <cell r="E2523" t="str">
            <v>149003409600</v>
          </cell>
          <cell r="F2523" t="str">
            <v>ICDN</v>
          </cell>
          <cell r="G2523" t="str">
            <v>TEMP</v>
          </cell>
          <cell r="H2523" t="str">
            <v>2020</v>
          </cell>
          <cell r="I2523" t="str">
            <v>ICD</v>
          </cell>
          <cell r="J2523">
            <v>229989</v>
          </cell>
          <cell r="K2523" t="str">
            <v>AUCMA DIGITAL TECHNOLOGY AFRICA LTD</v>
          </cell>
          <cell r="L2523" t="str">
            <v>CONTINENTAL LOGISTICS NETWORKS LTD</v>
          </cell>
          <cell r="M2523" t="str">
            <v>Pend</v>
          </cell>
          <cell r="N2523" t="str">
            <v>Pend</v>
          </cell>
          <cell r="O2523" t="str">
            <v>SPEAKER MODEL GL-004 GLD BRAND TEL  008613790292223N M SPEAKER MODEL GL-004 GLD BRAND  TEL  008613790292223</v>
          </cell>
          <cell r="P2523" t="str">
            <v>C4</v>
          </cell>
          <cell r="Q2523" t="str">
            <v>KE</v>
          </cell>
          <cell r="R2523" t="str">
            <v>CN</v>
          </cell>
          <cell r="S2523" t="str">
            <v>1. 0 TO 3 DAYS</v>
          </cell>
          <cell r="T2523" t="str">
            <v>PENDING DPC</v>
          </cell>
        </row>
        <row r="2524">
          <cell r="A2524" t="str">
            <v>ZCSU8709651</v>
          </cell>
          <cell r="B2524">
            <v>40</v>
          </cell>
          <cell r="C2524">
            <v>44067</v>
          </cell>
          <cell r="D2524">
            <v>2</v>
          </cell>
          <cell r="E2524" t="str">
            <v>EPIRINDMUM212284</v>
          </cell>
          <cell r="F2524" t="str">
            <v>ICDN</v>
          </cell>
          <cell r="G2524" t="str">
            <v>TEMP</v>
          </cell>
          <cell r="H2524" t="str">
            <v>2020</v>
          </cell>
          <cell r="I2524" t="str">
            <v>ICD</v>
          </cell>
          <cell r="J2524">
            <v>229825</v>
          </cell>
          <cell r="K2524" t="str">
            <v>GUALA CLOSURES EAST AFRICA LTD,</v>
          </cell>
          <cell r="L2524" t="str">
            <v>BOLLORE TRANSPORT AND LOGISTICS KENYA LI</v>
          </cell>
          <cell r="M2524">
            <v>44068.622569444444</v>
          </cell>
          <cell r="N2524" t="str">
            <v>Pend</v>
          </cell>
          <cell r="O2524" t="str">
            <v>1 X HIGH CUBE 40  CONTAINER SAID TO CONTAIN TOTAL   1020 BOXES TOTAL  1020   ONE THOUSAND TWENTY ONLY   BAGS HDPE IM080M55  HIGH DENSITY POLYETHYLENE  AS PER PROFORMA INVOICE NO SALES 385 2020 DATE  11 06 2020 1020 BAGS X 25 KGS INV NO E XP-2021 048 DT  31 07 2020 S B NO  4211400 DT  31 07 2020 HS CODE  39012000 HAULAGE PREPAID FREIGHT PREPAID NET WT 25500 000 KGS INTRANSIT TO ICD EMBAKASI BY SGR TBL</v>
          </cell>
          <cell r="P2524" t="str">
            <v>C4</v>
          </cell>
          <cell r="Q2524" t="str">
            <v>KE</v>
          </cell>
          <cell r="R2524" t="str">
            <v>IN</v>
          </cell>
          <cell r="S2524" t="str">
            <v>1. 0 TO 3 DAYS</v>
          </cell>
          <cell r="T2524" t="str">
            <v>RELEASE PROCESS</v>
          </cell>
        </row>
        <row r="2525">
          <cell r="A2525" t="str">
            <v>CMAU8122231</v>
          </cell>
          <cell r="B2525">
            <v>40</v>
          </cell>
          <cell r="C2525">
            <v>44067</v>
          </cell>
          <cell r="D2525">
            <v>2</v>
          </cell>
          <cell r="E2525" t="str">
            <v>AMC0922727</v>
          </cell>
          <cell r="F2525" t="str">
            <v>ICDN</v>
          </cell>
          <cell r="G2525" t="str">
            <v>A1A/46/05/2</v>
          </cell>
          <cell r="H2525" t="str">
            <v>2020</v>
          </cell>
          <cell r="I2525" t="str">
            <v>ICD</v>
          </cell>
          <cell r="J2525">
            <v>229251</v>
          </cell>
          <cell r="K2525" t="str">
            <v>AVERY DENNISON KENYA PRIVATE LIMITED</v>
          </cell>
          <cell r="L2525" t="str">
            <v>KUEHNE+NAGEL LIMITED</v>
          </cell>
          <cell r="M2525">
            <v>44067.732685185183</v>
          </cell>
          <cell r="N2525" t="str">
            <v>Pend</v>
          </cell>
          <cell r="O2525" t="str">
            <v>UNPRINTED SELF ADHESIVE PAPER INV  NO   PE000187 DT   31 07 2020 PO  NO   SO921881 SB  NO   4207378 DT   31 07 2020 HS CODE 481141 NET WT  24007   Contact no   +91 9910412244    PIN No   P051470192C Contact   RAVINDER SINGH Email   ravinder singh-ap averydennison com Contact no   +91 9810039588 FREIGHT PREPAID</v>
          </cell>
          <cell r="P2525" t="str">
            <v>C4</v>
          </cell>
          <cell r="Q2525" t="str">
            <v>KE</v>
          </cell>
          <cell r="R2525" t="str">
            <v>IN</v>
          </cell>
          <cell r="S2525" t="str">
            <v>1. 0 TO 3 DAYS</v>
          </cell>
          <cell r="T2525" t="str">
            <v>RELEASE PROCESS</v>
          </cell>
        </row>
        <row r="2526">
          <cell r="A2526" t="str">
            <v>TGBU5807881</v>
          </cell>
          <cell r="B2526">
            <v>40</v>
          </cell>
          <cell r="C2526">
            <v>44067</v>
          </cell>
          <cell r="D2526">
            <v>2</v>
          </cell>
          <cell r="E2526" t="str">
            <v>100050226033</v>
          </cell>
          <cell r="F2526" t="str">
            <v>ICDN</v>
          </cell>
          <cell r="G2526" t="str">
            <v>TEMP</v>
          </cell>
          <cell r="H2526" t="str">
            <v>2020</v>
          </cell>
          <cell r="I2526" t="str">
            <v>ICD</v>
          </cell>
          <cell r="J2526">
            <v>229522</v>
          </cell>
          <cell r="K2526" t="str">
            <v>COMET HEALTHCARE LTD</v>
          </cell>
          <cell r="L2526" t="str">
            <v>LEADTIME CARGO LOGISTICS LIMITED</v>
          </cell>
          <cell r="M2526" t="str">
            <v>Pend</v>
          </cell>
          <cell r="N2526" t="str">
            <v>Pend</v>
          </cell>
          <cell r="O2526" t="str">
            <v>TOTAL 26 PACKAGES ONLY02 X 40 HC CONTAINERTOTAL 26  TWENTY SIX  PACKAG ES ONLYDOCUMENTARY CREDIT NUMBER IMPLC09 1031 20 DTD  25 06 2020CFR MO MBASA  KENYA  INCOTERMS 2020 ELECTRICAL AND LABORATORY FITTINGS ANDSTE EL FURNITURE AS PER PROFORMA INVOICENO  HVX PI S 19 03 DATED MAY 27  2 020 NO MARKS TOTAL 26 PACKAGES ONLY 02 X 40 HC CONTAINER TOTAL 26  TWENTY SIX  PACKAGES ONLY DOCUMENTARY CREDIT NUMBER  IMPLC09 1031 20 DTD  25 06 2020 CFR MOMBASA  KENYA  INCOTERMS 2020  ELECTRICAL AND LABORATORY FITTINGS AND STEEL FURNITURE AS PER PROFORMA INVOICE NO  HVX PI S 19 03 DATED MAY 27  2020  IMPORT DECLARATION FORMNUMBER   E2006345577 UCR NO  UCR202002173153 INVOICE NO  HVX 1943 S 20 01 DT 23 07 2020 S B NO  4027194 DT  23 07 2020 NET WT  22006 00 KGS 21 DAYS FREE TIME AT DESTINATION CARRIER S RESPONSIBILITY CEASES AT MOMBASA KILINDINI PORT  EMPTY RETURN TO OUR DESIGNATED INLAND EMPTY DEPOT IN MOMBASA IS UNDER FULLRESPONSIBILITY AND RISK OF MERCHANTS</v>
          </cell>
          <cell r="P2526" t="str">
            <v>C4</v>
          </cell>
          <cell r="Q2526" t="str">
            <v>KE</v>
          </cell>
          <cell r="R2526" t="str">
            <v>IN</v>
          </cell>
          <cell r="S2526" t="str">
            <v>1. 0 TO 3 DAYS</v>
          </cell>
          <cell r="T2526" t="str">
            <v>PENDING DPC</v>
          </cell>
        </row>
        <row r="2527">
          <cell r="A2527" t="str">
            <v>TLLU4035001</v>
          </cell>
          <cell r="B2527">
            <v>40</v>
          </cell>
          <cell r="C2527">
            <v>44067</v>
          </cell>
          <cell r="D2527">
            <v>2</v>
          </cell>
          <cell r="E2527" t="str">
            <v>143071363068</v>
          </cell>
          <cell r="F2527" t="str">
            <v>ICDN</v>
          </cell>
          <cell r="G2527" t="str">
            <v>TEMP</v>
          </cell>
          <cell r="H2527">
            <v>0</v>
          </cell>
          <cell r="I2527">
            <v>0</v>
          </cell>
          <cell r="J2527">
            <v>0</v>
          </cell>
          <cell r="K2527" t="str">
            <v>Pend</v>
          </cell>
          <cell r="L2527" t="str">
            <v>Pend</v>
          </cell>
          <cell r="M2527" t="str">
            <v>Pend</v>
          </cell>
          <cell r="N2527" t="str">
            <v>Pend</v>
          </cell>
          <cell r="O2527" t="str">
            <v>DINNING SETMATNOTE BOOKPLASTIC FLOWERCLOCKNINGBO-MOMBASA PREPAIDMOMBAS A-NAIROBI COLLECTHS 6911101900  E-MAIL LEVSTRADING GMAIL COMN M DINNING SET MAT NOTE BOOK PLASTIC FLOWER CLOCK NINGBO-MOMBASA PREPAID MOMBASA-NAIROBI COLLECT HS 6911101900   E-MAIL LEVSTRADING GMAIL COM   PIN NO  P051113514E</v>
          </cell>
          <cell r="P2527" t="str">
            <v>Pend</v>
          </cell>
          <cell r="Q2527" t="str">
            <v>KE</v>
          </cell>
          <cell r="R2527" t="str">
            <v>CN</v>
          </cell>
          <cell r="S2527" t="str">
            <v>1. 0 TO 3 DAYS</v>
          </cell>
          <cell r="T2527" t="str">
            <v>PENDING DECLARATION</v>
          </cell>
        </row>
        <row r="2528">
          <cell r="A2528" t="str">
            <v>FCIU8728712</v>
          </cell>
          <cell r="B2528">
            <v>40</v>
          </cell>
          <cell r="C2528">
            <v>44067</v>
          </cell>
          <cell r="D2528">
            <v>2</v>
          </cell>
          <cell r="E2528" t="str">
            <v>EPIRINDMUM212287</v>
          </cell>
          <cell r="F2528" t="str">
            <v>ICDN</v>
          </cell>
          <cell r="G2528" t="str">
            <v>A1A/54/02/3</v>
          </cell>
          <cell r="H2528">
            <v>0</v>
          </cell>
          <cell r="I2528">
            <v>0</v>
          </cell>
          <cell r="J2528">
            <v>0</v>
          </cell>
          <cell r="K2528" t="str">
            <v>Pend</v>
          </cell>
          <cell r="L2528" t="str">
            <v>Pend</v>
          </cell>
          <cell r="M2528" t="str">
            <v>Pend</v>
          </cell>
          <cell r="N2528" t="str">
            <v>Pend</v>
          </cell>
          <cell r="O2528" t="str">
            <v>1 X HIGH CUBE 40  CONTAINER SAID TO CONTAIN TOTAL 720 CARTON BOXES PLASTIC CLOSURES  BROWN  PLASTIC CLOSURES  RED  PLASTIC CLOSURES  BLUE  INVOICE NO EXP 61 2020-2021 DT 31 07 2020 IEC NO  0588080632 RBI CODE NO  CH110011 SB NO 4240164 DT 03 08 2020 H S CODE 39235010 TOTAL NET WT  7416 00 KGS GOODS IN TRANSIT TO ICD EMBAKASI NAIROBI MERCHANT HAULAGE</v>
          </cell>
          <cell r="P2528" t="str">
            <v>Pend</v>
          </cell>
          <cell r="Q2528" t="str">
            <v>KE</v>
          </cell>
          <cell r="R2528" t="str">
            <v>IN</v>
          </cell>
          <cell r="S2528" t="str">
            <v>1. 0 TO 3 DAYS</v>
          </cell>
          <cell r="T2528" t="str">
            <v>PENDING DECLARATION</v>
          </cell>
        </row>
        <row r="2529">
          <cell r="A2529" t="str">
            <v>TCNU8874353</v>
          </cell>
          <cell r="B2529">
            <v>40</v>
          </cell>
          <cell r="C2529">
            <v>44067</v>
          </cell>
          <cell r="D2529">
            <v>2</v>
          </cell>
          <cell r="E2529" t="str">
            <v>HLCULI2200603842</v>
          </cell>
          <cell r="F2529" t="str">
            <v>ICDN</v>
          </cell>
          <cell r="G2529" t="str">
            <v>TEMP</v>
          </cell>
          <cell r="H2529" t="str">
            <v>2020</v>
          </cell>
          <cell r="I2529" t="str">
            <v>ICD</v>
          </cell>
          <cell r="J2529">
            <v>229191</v>
          </cell>
          <cell r="K2529" t="str">
            <v>NESTLE KENYA LIMITED</v>
          </cell>
          <cell r="L2529" t="str">
            <v>AGILITY LOGISTICS LIMITED</v>
          </cell>
          <cell r="M2529">
            <v>44068.508333333331</v>
          </cell>
          <cell r="N2529" t="str">
            <v>Pend</v>
          </cell>
          <cell r="O2529" t="str">
            <v>NESTUM HONEY 550KG 18 X 4 PO 4553913230  HS CODE 19 01 10 NESTUM HONEY 550KG 18 X 4  PO 4553759944  HS CODE 19 01 10 NESTUM CERFLK B MARIA 550KG X 4 PO 4553929099 HSC 19011000   HS CODE 19 01 10</v>
          </cell>
          <cell r="P2529" t="str">
            <v>C4</v>
          </cell>
          <cell r="Q2529" t="str">
            <v>KE</v>
          </cell>
          <cell r="R2529" t="str">
            <v>PT</v>
          </cell>
          <cell r="S2529" t="str">
            <v>1. 0 TO 3 DAYS</v>
          </cell>
          <cell r="T2529" t="str">
            <v>RELEASE PROCESS</v>
          </cell>
        </row>
        <row r="2530">
          <cell r="A2530" t="str">
            <v>BSIU9043720</v>
          </cell>
          <cell r="B2530">
            <v>40</v>
          </cell>
          <cell r="C2530">
            <v>44067</v>
          </cell>
          <cell r="D2530">
            <v>2</v>
          </cell>
          <cell r="E2530" t="str">
            <v>EPIRINDMUM212320</v>
          </cell>
          <cell r="F2530" t="str">
            <v>ICDN</v>
          </cell>
          <cell r="G2530" t="str">
            <v>TEMP</v>
          </cell>
          <cell r="H2530" t="str">
            <v>2020</v>
          </cell>
          <cell r="I2530" t="str">
            <v>ICD</v>
          </cell>
          <cell r="J2530">
            <v>229322</v>
          </cell>
          <cell r="K2530" t="str">
            <v>NIVAS LIMITED</v>
          </cell>
          <cell r="L2530" t="str">
            <v>INDUS LOGISTICS LIMITED</v>
          </cell>
          <cell r="M2530" t="str">
            <v>Pend</v>
          </cell>
          <cell r="N2530" t="str">
            <v>Pend</v>
          </cell>
          <cell r="O2530" t="str">
            <v>1 X HIGH CUBE 40  CONTAINER SAID TO CONTAIN TOTAL   847 PACKAGES HS CODE 76151030 ALUMINIUM UTENSILS NET  WT  14020 00 KGS GROSS WT  15075 00 KGS INV  NO  E3 20-21 DT  03 08 2020 S  BILL NO  4256312 DT  04 08 2020 INTRANSIT TO ICD EMBAKASI BY SGR TBL</v>
          </cell>
          <cell r="P2530" t="str">
            <v>C4</v>
          </cell>
          <cell r="Q2530" t="str">
            <v>KE</v>
          </cell>
          <cell r="R2530" t="str">
            <v>IN</v>
          </cell>
          <cell r="S2530" t="str">
            <v>1. 0 TO 3 DAYS</v>
          </cell>
          <cell r="T2530" t="str">
            <v>PENDING DPC</v>
          </cell>
        </row>
        <row r="2531">
          <cell r="A2531" t="str">
            <v>APHU7088730</v>
          </cell>
          <cell r="B2531">
            <v>40</v>
          </cell>
          <cell r="C2531">
            <v>44067</v>
          </cell>
          <cell r="D2531">
            <v>2</v>
          </cell>
          <cell r="E2531" t="str">
            <v>HBG1406802</v>
          </cell>
          <cell r="F2531" t="str">
            <v>ICDN</v>
          </cell>
          <cell r="G2531" t="str">
            <v>TEMP</v>
          </cell>
          <cell r="H2531" t="str">
            <v>2020</v>
          </cell>
          <cell r="I2531" t="str">
            <v>MSA</v>
          </cell>
          <cell r="J2531">
            <v>7554574</v>
          </cell>
          <cell r="K2531" t="str">
            <v>SOUTHERN ENGINEERING COMPANY LIMITED</v>
          </cell>
          <cell r="L2531" t="str">
            <v>SOUTHERN SHIPPING SERVICES LIMITED</v>
          </cell>
          <cell r="M2531">
            <v>44007.735046296293</v>
          </cell>
          <cell r="N2531">
            <v>44008.575787037036</v>
          </cell>
          <cell r="O2531" t="str">
            <v>4 UNITS MAN MARINE ENGINES WITH ATTACHED ZF GEARBOX TYPE ZF 2050A AND SPARE PARTS FOR 2 500H AS PER PROFORMA INVOICE NO 1013033258 DATED 191030  INCOTERMS 2010  CFR MOMBASA PORT  KENYA FREIGHT PREPAID  Goods in Transit for the Local Construction of Three Pilot Boats for Tanzania Ports Authority Dar-esalaam  Tanga and Mtwara Ports  - HS CODE 8906 90 00  00      Kebs Exemption Letter Ref  Kebs OP 10 01 Vol 127 10  Dated 11 11 2019</v>
          </cell>
          <cell r="P2531" t="str">
            <v>C4</v>
          </cell>
          <cell r="Q2531" t="str">
            <v>KE</v>
          </cell>
          <cell r="R2531" t="str">
            <v>DE</v>
          </cell>
          <cell r="S2531" t="str">
            <v>1. 0 TO 3 DAYS</v>
          </cell>
          <cell r="T2531" t="str">
            <v>RELEASED BUT IN YARD</v>
          </cell>
        </row>
        <row r="2532">
          <cell r="A2532" t="str">
            <v>OOCU7097402</v>
          </cell>
          <cell r="B2532">
            <v>40</v>
          </cell>
          <cell r="C2532">
            <v>44067</v>
          </cell>
          <cell r="D2532">
            <v>2</v>
          </cell>
          <cell r="E2532" t="str">
            <v>OOLU2644063460</v>
          </cell>
          <cell r="F2532" t="str">
            <v>ICDN</v>
          </cell>
          <cell r="G2532" t="str">
            <v>A1A/66/05/2</v>
          </cell>
          <cell r="H2532">
            <v>0</v>
          </cell>
          <cell r="I2532">
            <v>0</v>
          </cell>
          <cell r="J2532">
            <v>0</v>
          </cell>
          <cell r="K2532" t="str">
            <v>Pend</v>
          </cell>
          <cell r="L2532" t="str">
            <v>Pend</v>
          </cell>
          <cell r="M2532" t="str">
            <v>Pend</v>
          </cell>
          <cell r="N2532" t="str">
            <v>Pend</v>
          </cell>
          <cell r="O2532" t="str">
            <v>100  POLYESTER DTY 300D 96F NIM SD RW AA GRADE HS CODE 5402 33 00 21 DAYS FREE DETENTION AT DESTINATION PLACE OF DELIVERY PORT CLEARANCE</v>
          </cell>
          <cell r="P2532" t="str">
            <v>Pend</v>
          </cell>
          <cell r="Q2532" t="str">
            <v>KE</v>
          </cell>
          <cell r="R2532" t="str">
            <v>CN</v>
          </cell>
          <cell r="S2532" t="str">
            <v>1. 0 TO 3 DAYS</v>
          </cell>
          <cell r="T2532" t="str">
            <v>PENDING DECLARATION</v>
          </cell>
        </row>
        <row r="2533">
          <cell r="A2533" t="str">
            <v>TCKU9750877</v>
          </cell>
          <cell r="B2533">
            <v>40</v>
          </cell>
          <cell r="C2533">
            <v>44067</v>
          </cell>
          <cell r="D2533">
            <v>2</v>
          </cell>
          <cell r="E2533" t="str">
            <v>NBST430148</v>
          </cell>
          <cell r="F2533" t="str">
            <v>ICDN</v>
          </cell>
          <cell r="G2533" t="str">
            <v>TEMP</v>
          </cell>
          <cell r="H2533" t="str">
            <v>2020</v>
          </cell>
          <cell r="I2533" t="str">
            <v>ICD</v>
          </cell>
          <cell r="J2533">
            <v>229127</v>
          </cell>
          <cell r="K2533" t="str">
            <v>ASL LIMITED</v>
          </cell>
          <cell r="L2533" t="str">
            <v>EXCELLENT SERVICE FREIGHTERS LIMITED</v>
          </cell>
          <cell r="M2533">
            <v>44067.518703703703</v>
          </cell>
          <cell r="N2533" t="str">
            <v>Pend</v>
          </cell>
          <cell r="O2533" t="str">
            <v>HOT AND NORMAL WATER DISPENSER YR-3-X16 MODEL NO  SWD-501 STERLING BRAND  HS CODE 8516790000 HOT AND NORMAL WATER DISPENSER YR-3-X172 MODEL NO  SWD-502 STERLING BRAND  HS CODE 8516790000 PI NO  PB20200422 IDF NO  E2005328181 -FAX 008657766802518</v>
          </cell>
          <cell r="P2533" t="str">
            <v>C4</v>
          </cell>
          <cell r="Q2533" t="str">
            <v>KE</v>
          </cell>
          <cell r="R2533" t="str">
            <v>CN</v>
          </cell>
          <cell r="S2533" t="str">
            <v>1. 0 TO 3 DAYS</v>
          </cell>
          <cell r="T2533" t="str">
            <v>RELEASE PROCESS</v>
          </cell>
        </row>
        <row r="2534">
          <cell r="A2534" t="str">
            <v>EISU2166500</v>
          </cell>
          <cell r="B2534">
            <v>20</v>
          </cell>
          <cell r="C2534">
            <v>44067</v>
          </cell>
          <cell r="D2534">
            <v>2</v>
          </cell>
          <cell r="E2534" t="str">
            <v>143075383217</v>
          </cell>
          <cell r="F2534" t="str">
            <v>ICDN</v>
          </cell>
          <cell r="G2534" t="str">
            <v>TEMP</v>
          </cell>
          <cell r="H2534" t="str">
            <v>2020</v>
          </cell>
          <cell r="I2534" t="str">
            <v>ICD</v>
          </cell>
          <cell r="J2534">
            <v>229013</v>
          </cell>
          <cell r="K2534" t="str">
            <v>ATC KENYA OPERATIONS LIMITED</v>
          </cell>
          <cell r="L2534" t="str">
            <v>AGILITY LOGISTICS LIMITED</v>
          </cell>
          <cell r="M2534">
            <v>44067.721863425926</v>
          </cell>
          <cell r="N2534" t="str">
            <v>Pend</v>
          </cell>
          <cell r="O2534" t="str">
            <v>HARDWARE METAL BOXDC-DC CONVERTERELECTRICAL TRANSMITTERRELAY   SOCKETC OMMUNICATION CABLELEVEL TRANSDUCER  CONTACT  DANIEL OBONYO  TEL   254  0 702959580  E-MAIL N M HARDWARE METAL BOX DC-DC CONVERTER ELECTRICAL TRANSMITTER RELAY   SOCKET COMMUNICATION CABLE LEVEL TRANSDUCER   CONTACT  DANIEL OBONYO   TEL   254 0 702959580   E-MAIL    DANIEL OBONYO AMERICANTOWER COM</v>
          </cell>
          <cell r="P2534" t="str">
            <v>C4</v>
          </cell>
          <cell r="Q2534" t="str">
            <v>KE</v>
          </cell>
          <cell r="R2534" t="str">
            <v>CN</v>
          </cell>
          <cell r="S2534" t="str">
            <v>1. 0 TO 3 DAYS</v>
          </cell>
          <cell r="T2534" t="str">
            <v>RELEASE PROCESS</v>
          </cell>
        </row>
        <row r="2535">
          <cell r="A2535" t="str">
            <v>TEMU1654995</v>
          </cell>
          <cell r="B2535">
            <v>20</v>
          </cell>
          <cell r="C2535">
            <v>44067</v>
          </cell>
          <cell r="D2535">
            <v>2</v>
          </cell>
          <cell r="E2535" t="str">
            <v>HLCUEUR2007DYSW5</v>
          </cell>
          <cell r="F2535" t="str">
            <v>ICDN</v>
          </cell>
          <cell r="G2535" t="str">
            <v>TEMP</v>
          </cell>
          <cell r="H2535" t="str">
            <v>2020</v>
          </cell>
          <cell r="I2535" t="str">
            <v>ICD</v>
          </cell>
          <cell r="J2535">
            <v>229634</v>
          </cell>
          <cell r="K2535" t="str">
            <v>PBEL STORE LIMITED</v>
          </cell>
          <cell r="L2535" t="str">
            <v>SEABRIDGE FORWARDERS LIMITED</v>
          </cell>
          <cell r="M2535" t="str">
            <v>Pend</v>
          </cell>
          <cell r="N2535" t="str">
            <v>Pend</v>
          </cell>
          <cell r="O2535" t="str">
            <v>1 X 20 FCL CONTAINER CONTAINING  TOTAL 403 BOXES    1  FIRE HOSE ASK BRAND MANUAL SWING TYPE   MADE OF MILD STEEL HAVING   THICKNESS OF 1 2 MM   SUITABLE FOR 19MM C 30 MTRS WITH  RED COLOR   THERMOPLASTIC HOSE WITH PVC RED  SHUT OFF NOZZLE   H S CODE 84818020  2  5 KG TYPE FIRE EXTINGUISHERS WITH  RED POWDER COATING  H S CODE 7306 19 29  3  ACCESSIORIES OF 5 KG TYPE   FIRE EXTINGUISHER   H S CODE 7306 19 29 4  FIRE HOSE NOZZLE - ALLUMINIUM   H S CODE 7306 19 29   5  FIRE HOSE REEL SWING ARM   H S CODE 7306 19 29    6  FIRE HOSE REEL NOZZLE PLASTIC  H S CODE 84818020   7  FIRE SPRINKLERS CLAMP 1  H S CODE 7306 19 29  8  FIRE SPRINKLERS CLAMP 1 1 2  H S CODE 7306 19 29  9  FIRE SPRINKLERS CLAMP 2  H S CODE 7306 19 29    10  FIRE SPRINKLERS CLAMP 2 2 1  H S CODE 7306 19 29   11  FIRE SPRINKLERS CLAMP 3  H S CODE 7306 19 29  12  FIRE SPRINKLERS CLAMP 4   H S CODE 84818020  13  FIRE SPRINKLERS CLAMP 6  H S CODE 7306 19 29  14  FIRE HOSE REELS HOSE  HS-CODE     73 06 00</v>
          </cell>
          <cell r="P2535" t="str">
            <v>C4</v>
          </cell>
          <cell r="Q2535" t="str">
            <v>KE</v>
          </cell>
          <cell r="R2535" t="str">
            <v>IN</v>
          </cell>
          <cell r="S2535" t="str">
            <v>1. 0 TO 3 DAYS</v>
          </cell>
          <cell r="T2535" t="str">
            <v>PENDING DPC</v>
          </cell>
        </row>
        <row r="2536">
          <cell r="A2536" t="str">
            <v>OOLU0658642</v>
          </cell>
          <cell r="B2536">
            <v>20</v>
          </cell>
          <cell r="C2536">
            <v>44067</v>
          </cell>
          <cell r="D2536">
            <v>2</v>
          </cell>
          <cell r="E2536" t="str">
            <v>OOLU2642903730</v>
          </cell>
          <cell r="F2536" t="str">
            <v>ICDN</v>
          </cell>
          <cell r="G2536" t="str">
            <v>A1B/09/06/1</v>
          </cell>
          <cell r="H2536" t="str">
            <v>2020</v>
          </cell>
          <cell r="I2536" t="str">
            <v>ICD</v>
          </cell>
          <cell r="J2536">
            <v>228656</v>
          </cell>
          <cell r="K2536" t="str">
            <v>TRICLOVER INDUSTRIES LTD</v>
          </cell>
          <cell r="L2536" t="str">
            <v>MURANGA FORWARDERS LTD</v>
          </cell>
          <cell r="M2536">
            <v>44064.678043981483</v>
          </cell>
          <cell r="N2536" t="str">
            <v>Pend</v>
          </cell>
          <cell r="O2536" t="str">
            <v>MICRO WAX B PACKING   22 KGS CARTON PI NO DO00204 TOTAL NET WEIGHT   36 960 00 KGS PLACE OF DELIVERY PORT CLEARANCE</v>
          </cell>
          <cell r="P2536" t="str">
            <v>C4</v>
          </cell>
          <cell r="Q2536" t="str">
            <v>KE</v>
          </cell>
          <cell r="R2536" t="str">
            <v>TH</v>
          </cell>
          <cell r="S2536" t="str">
            <v>1. 0 TO 3 DAYS</v>
          </cell>
          <cell r="T2536" t="str">
            <v>RELEASE PROCESS</v>
          </cell>
        </row>
        <row r="2537">
          <cell r="A2537" t="str">
            <v>EGSU3043804</v>
          </cell>
          <cell r="B2537">
            <v>20</v>
          </cell>
          <cell r="C2537">
            <v>44067</v>
          </cell>
          <cell r="D2537">
            <v>2</v>
          </cell>
          <cell r="E2537" t="str">
            <v>144000142318</v>
          </cell>
          <cell r="F2537" t="str">
            <v>ICDN</v>
          </cell>
          <cell r="G2537" t="str">
            <v>A1B/09/06/2</v>
          </cell>
          <cell r="H2537" t="str">
            <v>2020</v>
          </cell>
          <cell r="I2537" t="str">
            <v>ICD</v>
          </cell>
          <cell r="J2537">
            <v>229032</v>
          </cell>
          <cell r="K2537" t="str">
            <v>ROK INDUSTRIES LIMITED</v>
          </cell>
          <cell r="L2537" t="str">
            <v>GENERAL CARGO SERVICES LTD</v>
          </cell>
          <cell r="M2537">
            <v>44067.605671296296</v>
          </cell>
          <cell r="N2537" t="str">
            <v>Pend</v>
          </cell>
          <cell r="O2537" t="str">
            <v>FULLY REFINED PARAFFIN WAX58 60 DEG C  1410SC7 25KGS NET CARTONSPO 621 1371A TEL 254734030151PIN P051332472ZROKINDLTD GMAIL COMN M FULLY REFINED PARAFFIN WAX 58 60 DEG C  1410SC7  25KGS NET CARTONS PO 6211371A  TEL 254734030151 PIN P051332472Z ROKINDLTD GMAIL COM</v>
          </cell>
          <cell r="P2537" t="str">
            <v>C4</v>
          </cell>
          <cell r="Q2537" t="str">
            <v>KE</v>
          </cell>
          <cell r="R2537" t="str">
            <v>CN</v>
          </cell>
          <cell r="S2537" t="str">
            <v>1. 0 TO 3 DAYS</v>
          </cell>
          <cell r="T2537" t="str">
            <v>RELEASE PROCESS</v>
          </cell>
        </row>
        <row r="2538">
          <cell r="A2538" t="str">
            <v>FCIU2828864</v>
          </cell>
          <cell r="B2538">
            <v>20</v>
          </cell>
          <cell r="C2538">
            <v>44067</v>
          </cell>
          <cell r="D2538">
            <v>2</v>
          </cell>
          <cell r="E2538" t="str">
            <v>EPIRCHNTAO212196</v>
          </cell>
          <cell r="F2538" t="str">
            <v>ICDN</v>
          </cell>
          <cell r="G2538" t="str">
            <v>A1B/15/06/2</v>
          </cell>
          <cell r="H2538" t="str">
            <v>2020</v>
          </cell>
          <cell r="I2538" t="str">
            <v>ICD</v>
          </cell>
          <cell r="J2538">
            <v>229357</v>
          </cell>
          <cell r="K2538" t="str">
            <v>UCHUMI CHEMICALS LIMITED</v>
          </cell>
          <cell r="L2538" t="str">
            <v>INDUS LOGISTICS LIMITED</v>
          </cell>
          <cell r="M2538">
            <v>44068.642326388886</v>
          </cell>
          <cell r="N2538" t="str">
            <v>Pend</v>
          </cell>
          <cell r="O2538" t="str">
            <v>1 X STANDARD 20  CONTAINER SAID TO CONTAIN TOTAL  940   NINE HUNDRED FORTY ONLY   BAGS XANTHAM GUM FOOD GRADE 200 MESH DICALCIUM PHOSPHATE DIHYDRATE SODIUM SACCHARINE BP USP40-80 MESH CITRIC ACID ANHYDROUS 30-100 MESH MOMBASA TO ICD EMBAKA SI NAIROBI RAIL CHARGES TO BE PAID BY UCHUMI CHEMICALS LIMITED 21 DAYS FREE OF DETENTION AT DESTINATION GRANTED FROM THE DATE OF LANDING  PORT STORAGE HOWEVER SHALL BE CHARGED  HOUSE HOUSE CARGO IN-TRANSIT TO ICD EMBAKASI BY SGR CARRIAGE TERM   LINER TBL</v>
          </cell>
          <cell r="P2538" t="str">
            <v>C4</v>
          </cell>
          <cell r="Q2538" t="str">
            <v>KE</v>
          </cell>
          <cell r="R2538" t="str">
            <v>CN</v>
          </cell>
          <cell r="S2538" t="str">
            <v>1. 0 TO 3 DAYS</v>
          </cell>
          <cell r="T2538" t="str">
            <v>RELEASE PROCESS</v>
          </cell>
        </row>
        <row r="2539">
          <cell r="A2539" t="str">
            <v>BSIU2234108</v>
          </cell>
          <cell r="B2539">
            <v>20</v>
          </cell>
          <cell r="C2539">
            <v>44067</v>
          </cell>
          <cell r="D2539">
            <v>2</v>
          </cell>
          <cell r="E2539" t="str">
            <v>EPIRMYPKGE205456</v>
          </cell>
          <cell r="F2539" t="str">
            <v>ICDN</v>
          </cell>
          <cell r="G2539" t="str">
            <v>A1B/15/06/1</v>
          </cell>
          <cell r="H2539" t="str">
            <v>2020</v>
          </cell>
          <cell r="I2539" t="str">
            <v>ICD</v>
          </cell>
          <cell r="J2539">
            <v>229125</v>
          </cell>
          <cell r="K2539" t="str">
            <v>THE PHOENIX LIMITED</v>
          </cell>
          <cell r="L2539" t="str">
            <v>BAHARI FORWARDERS LIMITED</v>
          </cell>
          <cell r="M2539">
            <v>44068.571168981478</v>
          </cell>
          <cell r="N2539" t="str">
            <v>Pend</v>
          </cell>
          <cell r="O2539" t="str">
            <v>6 X 20 GP CONTAINER S  STC - 48 BUNDLES RW MEDIUM DENSITY FIBERBOARD  STANDARD GRADE  AS PER PROFORMA INVOICE NUMBER CPW2000243  RV 1  DATE 10 JUL 2020 THICKNESS   SIZE PCS NO  OF BUNDLES M3 G W KGS  N W  KGS  03X1220X2440 RW E2 3 300 1 2  67912 2230 2170 06X1220X2440 RW E2 3 150 1 2 67912 2125 2065 09X1220X2440 RW E2 3 200 2 5 35824 4090 3970 12X1220X2440 RW E2 3 1050 14 37 50768 28210 27370 15X1220X2440 RW E2 3 1440 24 64 29888 46800 45360 18X1220X2440 RW E2 3 300 6 16 07472 11700 11 340 TOTAL 3440 48 128 59776 95155 92275 H S  CODE  4411 92 000 AND 4411 93 000  PIN NUMBER   P051138445B HOUSE HOUSE INTRANSIT TO ICD EMBAKASI LINES TBL</v>
          </cell>
          <cell r="P2539" t="str">
            <v>C4</v>
          </cell>
          <cell r="Q2539" t="str">
            <v>KE</v>
          </cell>
          <cell r="R2539" t="str">
            <v>MY</v>
          </cell>
          <cell r="S2539" t="str">
            <v>1. 0 TO 3 DAYS</v>
          </cell>
          <cell r="T2539" t="str">
            <v>RELEASE PROCESS</v>
          </cell>
        </row>
        <row r="2540">
          <cell r="A2540" t="str">
            <v>GESU6932059</v>
          </cell>
          <cell r="B2540">
            <v>40</v>
          </cell>
          <cell r="C2540">
            <v>44067</v>
          </cell>
          <cell r="D2540">
            <v>2</v>
          </cell>
          <cell r="E2540" t="str">
            <v>CNCC793899</v>
          </cell>
          <cell r="F2540" t="str">
            <v>ICDN</v>
          </cell>
          <cell r="G2540" t="str">
            <v>TEMP</v>
          </cell>
          <cell r="H2540">
            <v>0</v>
          </cell>
          <cell r="I2540">
            <v>0</v>
          </cell>
          <cell r="J2540">
            <v>0</v>
          </cell>
          <cell r="K2540" t="str">
            <v>Pend</v>
          </cell>
          <cell r="L2540" t="str">
            <v>Pend</v>
          </cell>
          <cell r="M2540" t="str">
            <v>Pend</v>
          </cell>
          <cell r="N2540" t="str">
            <v>Pend</v>
          </cell>
          <cell r="O2540" t="str">
            <v>FOUR PIECES OF KONE NMONO ELEVATOR PROJECT NAME ONE JIKO ADDITIONAL LIFTS PO NO  KEN-44050416 KEN-44050417 KEN-44050418 KEN-4405041 9 SO NO  1137010328 1137010330 1137010332 1137010335 HS  8428101090  TEL +254 20 622 412 3 5 TAX ID  P051445977U CONTACT  MUSAU STANLEY STANLEY MUSAU-KONE COM SC NL7152-0330-A-001 NAC KONE ELEVATORS FREIGHT PREPAID PK</v>
          </cell>
          <cell r="P2540" t="str">
            <v>Pend</v>
          </cell>
          <cell r="Q2540" t="str">
            <v>KE</v>
          </cell>
          <cell r="R2540" t="str">
            <v>CN</v>
          </cell>
          <cell r="S2540" t="str">
            <v>1. 0 TO 3 DAYS</v>
          </cell>
          <cell r="T2540" t="str">
            <v>PENDING DECLARATION</v>
          </cell>
        </row>
        <row r="2541">
          <cell r="A2541" t="str">
            <v>FCIU5881538</v>
          </cell>
          <cell r="B2541">
            <v>20</v>
          </cell>
          <cell r="C2541">
            <v>44067</v>
          </cell>
          <cell r="D2541">
            <v>2</v>
          </cell>
          <cell r="E2541" t="str">
            <v>MEDUV2170995</v>
          </cell>
          <cell r="F2541" t="str">
            <v>ICDN</v>
          </cell>
          <cell r="G2541" t="str">
            <v>TEMP</v>
          </cell>
          <cell r="H2541" t="str">
            <v>2020</v>
          </cell>
          <cell r="I2541" t="str">
            <v>ICD</v>
          </cell>
          <cell r="J2541">
            <v>228574</v>
          </cell>
          <cell r="K2541" t="str">
            <v>LACHLAN KENYA LIMITED</v>
          </cell>
          <cell r="L2541" t="str">
            <v>BOLLORE TRANSPORT AND LOGISTICS KENYA LI</v>
          </cell>
          <cell r="M2541">
            <v>44068.492071759261</v>
          </cell>
          <cell r="N2541" t="str">
            <v>Pend</v>
          </cell>
          <cell r="O2541"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541" t="str">
            <v>C4</v>
          </cell>
          <cell r="Q2541" t="str">
            <v>KE</v>
          </cell>
          <cell r="R2541" t="str">
            <v>ES</v>
          </cell>
          <cell r="S2541" t="str">
            <v>1. 0 TO 3 DAYS</v>
          </cell>
          <cell r="T2541" t="str">
            <v>RELEASE PROCESS</v>
          </cell>
        </row>
        <row r="2542">
          <cell r="A2542" t="str">
            <v>TRHU3779300</v>
          </cell>
          <cell r="B2542">
            <v>20</v>
          </cell>
          <cell r="C2542">
            <v>44067</v>
          </cell>
          <cell r="D2542">
            <v>2</v>
          </cell>
          <cell r="E2542" t="str">
            <v>OSAA22490900</v>
          </cell>
          <cell r="F2542" t="str">
            <v>ICDN</v>
          </cell>
          <cell r="G2542" t="str">
            <v>TEMP</v>
          </cell>
          <cell r="H2542" t="str">
            <v>2020</v>
          </cell>
          <cell r="I2542" t="str">
            <v>ICD</v>
          </cell>
          <cell r="J2542">
            <v>229196</v>
          </cell>
          <cell r="K2542" t="str">
            <v>MIRK GENERAL AGENCIES LIMITED</v>
          </cell>
          <cell r="L2542" t="str">
            <v>MURANGA FORWARDERS LTD</v>
          </cell>
          <cell r="M2542">
            <v>44067.91810185185</v>
          </cell>
          <cell r="N2542" t="str">
            <v>Pend</v>
          </cell>
          <cell r="O2542" t="str">
            <v>1X20FT CONTAINER STC 676 CARTONS NEW AUTO SPARE PARTS PORT CLEARANCE</v>
          </cell>
          <cell r="P2542" t="str">
            <v>C4</v>
          </cell>
          <cell r="Q2542" t="str">
            <v>KE</v>
          </cell>
          <cell r="R2542" t="str">
            <v>JP</v>
          </cell>
          <cell r="S2542" t="str">
            <v>1. 0 TO 3 DAYS</v>
          </cell>
          <cell r="T2542" t="str">
            <v>RELEASE PROCESS</v>
          </cell>
        </row>
        <row r="2543">
          <cell r="A2543" t="str">
            <v>MEDU5323436</v>
          </cell>
          <cell r="B2543">
            <v>20</v>
          </cell>
          <cell r="C2543">
            <v>44067</v>
          </cell>
          <cell r="D2543">
            <v>2</v>
          </cell>
          <cell r="E2543" t="str">
            <v>MEDUV2163974</v>
          </cell>
          <cell r="F2543" t="str">
            <v>ICDN</v>
          </cell>
          <cell r="G2543" t="str">
            <v>TEMP</v>
          </cell>
          <cell r="H2543" t="str">
            <v>2020</v>
          </cell>
          <cell r="I2543" t="str">
            <v>ICD</v>
          </cell>
          <cell r="J2543">
            <v>228638</v>
          </cell>
          <cell r="K2543" t="str">
            <v>DEBENHAM AND FEAR LTD</v>
          </cell>
          <cell r="L2543" t="str">
            <v>WESTON LOGISTICS LIMITED</v>
          </cell>
          <cell r="M2543">
            <v>44067.679502314815</v>
          </cell>
          <cell r="N2543" t="str">
            <v>Pend</v>
          </cell>
          <cell r="O2543" t="str">
            <v>CONTAINING                 864 CASES OF EXTRA VIRGIN  OLIVE OIL 1 L GLASS BOTTLE  SANTA MARIA  BRAND        340 CASES OF EXTRA VIRGIN  OLIVE OIL 500 ML GLASS     BOTTLE  SANTA MARIA  BRAND 440 CASES OF EXTRA VIRGIN  OLIVE OIL 250 ML GLASS     BOTTLE  SANTA MARIA  BRAND 56 CASES OF EXTRA VIRGIN   OLIVE OIL 3 L METALLIC TIN  ECHIOLIVA  BRAND</v>
          </cell>
          <cell r="P2543" t="str">
            <v>C4</v>
          </cell>
          <cell r="Q2543" t="str">
            <v>KE</v>
          </cell>
          <cell r="R2543" t="str">
            <v>ES</v>
          </cell>
          <cell r="S2543" t="str">
            <v>1. 0 TO 3 DAYS</v>
          </cell>
          <cell r="T2543" t="str">
            <v>RELEASE PROCESS</v>
          </cell>
        </row>
        <row r="2544">
          <cell r="A2544" t="str">
            <v>EGHU3550425</v>
          </cell>
          <cell r="B2544">
            <v>20</v>
          </cell>
          <cell r="C2544">
            <v>44067</v>
          </cell>
          <cell r="D2544">
            <v>2</v>
          </cell>
          <cell r="E2544" t="str">
            <v>141089117143</v>
          </cell>
          <cell r="F2544" t="str">
            <v>ICDN</v>
          </cell>
          <cell r="G2544" t="str">
            <v>TEMP</v>
          </cell>
          <cell r="H2544" t="str">
            <v>2020</v>
          </cell>
          <cell r="I2544" t="str">
            <v>ICD</v>
          </cell>
          <cell r="J2544">
            <v>229343</v>
          </cell>
          <cell r="K2544" t="str">
            <v>BIG FIVE HARDWARE E A LIMITED</v>
          </cell>
          <cell r="L2544" t="str">
            <v>GALLIN HOLDINGS LIMITED</v>
          </cell>
          <cell r="M2544">
            <v>44067.851875</v>
          </cell>
          <cell r="N2544" t="str">
            <v>Pend</v>
          </cell>
          <cell r="O2544" t="str">
            <v>COLD IRON STEEL STRIPS 19MMX0 9MMCOFFEE TRAY WIREMETAL HANDLE SHOVEL S 503YHOE CHINAT 0086-0755-28214267SINO CHINASINO NET  TEL 2540711366777N M COLD IRON STEEL STRIPS 19MMX0 9MM COFFEE TRAY WIRE METAL HANDLE SHOVEL S503Y HOE  CHINA T 0086-0755-28214267 SINO CHINASINO NET   TEL 2540711366777</v>
          </cell>
          <cell r="P2544" t="str">
            <v>C4</v>
          </cell>
          <cell r="Q2544" t="str">
            <v>KE</v>
          </cell>
          <cell r="R2544" t="str">
            <v>CN</v>
          </cell>
          <cell r="S2544" t="str">
            <v>1. 0 TO 3 DAYS</v>
          </cell>
          <cell r="T2544" t="str">
            <v>RELEASE PROCESS</v>
          </cell>
        </row>
        <row r="2545">
          <cell r="A2545" t="str">
            <v>DRYU9495623</v>
          </cell>
          <cell r="B2545">
            <v>40</v>
          </cell>
          <cell r="C2545">
            <v>44067</v>
          </cell>
          <cell r="D2545">
            <v>2</v>
          </cell>
          <cell r="E2545" t="str">
            <v>082000120710</v>
          </cell>
          <cell r="F2545" t="str">
            <v>ICDN</v>
          </cell>
          <cell r="G2545" t="str">
            <v>A1C/44/02/2</v>
          </cell>
          <cell r="H2545" t="str">
            <v>2020</v>
          </cell>
          <cell r="I2545" t="str">
            <v>ICD</v>
          </cell>
          <cell r="J2545">
            <v>229095</v>
          </cell>
          <cell r="K2545" t="str">
            <v>KEN KNIT KENYA LTD</v>
          </cell>
          <cell r="L2545" t="str">
            <v>LOGISTICS THREE SIXTY FIVE LIMITED</v>
          </cell>
          <cell r="M2545">
            <v>44067.646249999998</v>
          </cell>
          <cell r="N2545" t="str">
            <v>Pend</v>
          </cell>
          <cell r="O2545" t="str">
            <v>251 BALES OFHANILON 100PCT ACRYLIC HIGH BULKY BRIGHTRAW WHITE IN HANK FOR MANUFACTURING  PROCESSING OF FINISHED PRODUCTCOUNT   4 26SMM 4 21 DMM FOR HANDKNITTING YARNMADE BY BRIGHT 2 5D BIRLA THAI FIBERQUANTITY  48 971 KGSNET WEIGHT  48 971 KGSKKL-ELD VIA MOMBASA IDF NO E2006349845 4 26SMM HB BR R H BALE NO    LOT NO    E26B-9001TS NET W T   196 KGS GROSS W T   197 5 KGS MADE IN INDONESIA KKL-ELD VIA MOMBASA IDF NO E2006349845 4 26SMM HB BR R H BALE NO    LOT NO    E26B-9002TS NET W T   196 KGS GROSS W T   197 5 KGS MADE IN INDONESIA KKL-ELD VIA MOMBASA IDFNO E2006349845 4 26SMM HB BR R H BALE NO    LOT NO    E26B-9003TS NET W T   196 KGS GROSS W T   197 5 KGS MADE IN INDONESIA 251 BALES OF HANILON 100PCT ACRYLIC HIGH BULKY BRIGHT RAW WHITE IN HANK FOR MANUFACTURING   PROCESSING OF FINISHED PRODUCT COUNT   4 26SMM 4 21 DMM FOR HAND KNITTING YARN MADE BY BRIGHT 2 5D BIRLA THAIFIBER QUANTITY  48 971 KGS NET WEIGHT  48 971 KGS  CURRENT SHIPMENT OF MERCHANDISE STATED ABOVE     FREIGHT PREPA</v>
          </cell>
          <cell r="P2545" t="str">
            <v>C4</v>
          </cell>
          <cell r="Q2545" t="str">
            <v>KE</v>
          </cell>
          <cell r="R2545" t="str">
            <v>ID</v>
          </cell>
          <cell r="S2545" t="str">
            <v>1. 0 TO 3 DAYS</v>
          </cell>
          <cell r="T2545" t="str">
            <v>RELEASE PROCESS</v>
          </cell>
        </row>
        <row r="2546">
          <cell r="A2546" t="str">
            <v>EGHU9180987</v>
          </cell>
          <cell r="B2546">
            <v>40</v>
          </cell>
          <cell r="C2546">
            <v>44067</v>
          </cell>
          <cell r="D2546">
            <v>2</v>
          </cell>
          <cell r="E2546" t="str">
            <v>003091339817</v>
          </cell>
          <cell r="F2546" t="str">
            <v>ICDN</v>
          </cell>
          <cell r="G2546" t="str">
            <v>A1C/44/03/1</v>
          </cell>
          <cell r="H2546" t="str">
            <v>2020</v>
          </cell>
          <cell r="I2546" t="str">
            <v>ICD</v>
          </cell>
          <cell r="J2546">
            <v>228695</v>
          </cell>
          <cell r="K2546" t="str">
            <v>BOBMIL INDUSTRIES LTD</v>
          </cell>
          <cell r="L2546" t="str">
            <v>REFCO FORWARDERS LTD</v>
          </cell>
          <cell r="M2546">
            <v>44068.568518518521</v>
          </cell>
          <cell r="N2546" t="str">
            <v>Pend</v>
          </cell>
          <cell r="O2546" t="str">
            <v>POLYESTER FIBERON BOARD DATE JUL 31 2020FREIGHT PRE-PAIDSHIPMENT TO NA IROBI KENYA EFFECTED IN 40 HQ CONTAINER  ACCOUNT AND RISK OF CONSIGNEE    EMAIL INFO BOBMILGROUP COMO NO 07654 B NO H001-H038 H109-H111 H113-H114 H117-H156 R165 POLYESTER FIBER ON BOARD DATE JUL 31 2020 FREIGHT PRE-PAID SHIPMENT TO NAIROBI  KENYA EFFECTED IN 40  HQ CONTAINER   ACCOUNT AND RISK OF CONSIGNEE     EMAIL INFO BOBMILGROUP COM</v>
          </cell>
          <cell r="P2546" t="str">
            <v>C4</v>
          </cell>
          <cell r="Q2546" t="str">
            <v>KE</v>
          </cell>
          <cell r="R2546" t="str">
            <v>TW</v>
          </cell>
          <cell r="S2546" t="str">
            <v>1. 0 TO 3 DAYS</v>
          </cell>
          <cell r="T2546" t="str">
            <v>RELEASE PROCESS</v>
          </cell>
        </row>
        <row r="2547">
          <cell r="A2547" t="str">
            <v>TGBU6938443</v>
          </cell>
          <cell r="B2547">
            <v>40</v>
          </cell>
          <cell r="C2547">
            <v>44067</v>
          </cell>
          <cell r="D2547">
            <v>2</v>
          </cell>
          <cell r="E2547" t="str">
            <v>050000707879</v>
          </cell>
          <cell r="F2547" t="str">
            <v>ICDN</v>
          </cell>
          <cell r="G2547" t="str">
            <v>A1C/44/03/4</v>
          </cell>
          <cell r="H2547" t="str">
            <v>2020</v>
          </cell>
          <cell r="I2547" t="str">
            <v>ICD</v>
          </cell>
          <cell r="J2547">
            <v>229372</v>
          </cell>
          <cell r="K2547" t="str">
            <v>ROTO MOULDERS LIMITED</v>
          </cell>
          <cell r="L2547" t="str">
            <v>ROTO MOULDERS LIMITED</v>
          </cell>
          <cell r="M2547">
            <v>44067.616400462961</v>
          </cell>
          <cell r="N2547" t="str">
            <v>Pend</v>
          </cell>
          <cell r="O2547" t="str">
            <v>4X40  HQ 100 000 MT   4 000 BAG S  100 MTS LINEAR LOW DENSITY POLYET HYLENE LLDPE  GRADE LL9450UTOTAL NET WEIGHT  100 MTTOTAL GROSS WEIGHT  100 40 MTTOTAL NUMBER OF BAGS  4000L C REFERENCE  030UILC201990002IDF NO   E2007364375INNOPLUS MADE IN THAILAND   4X40  HQ  100 000 MT   4 000 BAG S   100 MTS LINEAR LOW DENSITY POLYETHYLENE  LLDPE  GRADE LL9450U TOTAL NET WEIGHT  100 MT TOTAL GROSS WEIGHT  100 40 MT TOTAL NUMBER OF BAGS  4000 L C REFERENCE  030UILC201990002 IDF NO   E2007364375 SHIPPED ON BOARD DATE 02 08 2020 BY EVER BRACEV 0220-039S AT LAEM CHABANG  THAILAND   FAX  66  0  2140-4333</v>
          </cell>
          <cell r="P2547" t="str">
            <v>C4</v>
          </cell>
          <cell r="Q2547" t="str">
            <v>KE</v>
          </cell>
          <cell r="R2547" t="str">
            <v>TH</v>
          </cell>
          <cell r="S2547" t="str">
            <v>1. 0 TO 3 DAYS</v>
          </cell>
          <cell r="T2547" t="str">
            <v>RELEASE PROCESS</v>
          </cell>
        </row>
        <row r="2548">
          <cell r="A2548" t="str">
            <v>TCNU6013206</v>
          </cell>
          <cell r="B2548">
            <v>40</v>
          </cell>
          <cell r="C2548">
            <v>44067</v>
          </cell>
          <cell r="D2548">
            <v>2</v>
          </cell>
          <cell r="E2548" t="str">
            <v>CAD0425446</v>
          </cell>
          <cell r="F2548" t="str">
            <v>ICDN</v>
          </cell>
          <cell r="G2548" t="str">
            <v>TEMP</v>
          </cell>
          <cell r="H2548" t="str">
            <v>2020</v>
          </cell>
          <cell r="I2548" t="str">
            <v>ICD</v>
          </cell>
          <cell r="J2548">
            <v>229144</v>
          </cell>
          <cell r="K2548" t="str">
            <v>AUTO INDUSTRIES LIMITED</v>
          </cell>
          <cell r="L2548" t="str">
            <v>INTRASPEED ARCPRO KENYA LIMITED</v>
          </cell>
          <cell r="M2548">
            <v>44067.415081018517</v>
          </cell>
          <cell r="N2548">
            <v>44068.830358796295</v>
          </cell>
          <cell r="O2548" t="str">
            <v>TOTAL THREE HUNDRED EIGHTY BOXES ONLY FULL FACE HELMET QTY 4560 PCS HS CODE  65061090 S B NO   4086856 DT   27 07 2020 IEC NO  0595026516 NET WT  4750 00 KGS BOXES-1 TO 380 2ND NOTIFY  AUTOWORLD INTERNATIONAL FZCO  P O  BOX 26474 DUBAI U A E  FREIGHT PAYABLE AT DUBAI FREIGHT PREPAID</v>
          </cell>
          <cell r="P2548" t="str">
            <v>C4</v>
          </cell>
          <cell r="Q2548" t="str">
            <v>KE</v>
          </cell>
          <cell r="R2548" t="str">
            <v>IN</v>
          </cell>
          <cell r="S2548" t="str">
            <v>1. 0 TO 3 DAYS</v>
          </cell>
          <cell r="T2548" t="str">
            <v>RELEASED BUT IN YARD</v>
          </cell>
        </row>
        <row r="2549">
          <cell r="A2549" t="str">
            <v>TGHU9538972</v>
          </cell>
          <cell r="B2549">
            <v>40</v>
          </cell>
          <cell r="C2549">
            <v>44067</v>
          </cell>
          <cell r="D2549">
            <v>2</v>
          </cell>
          <cell r="E2549" t="str">
            <v>NBEC053147</v>
          </cell>
          <cell r="F2549" t="str">
            <v>ICDN</v>
          </cell>
          <cell r="G2549" t="str">
            <v>A1D/40/06/2</v>
          </cell>
          <cell r="H2549">
            <v>0</v>
          </cell>
          <cell r="I2549">
            <v>0</v>
          </cell>
          <cell r="J2549">
            <v>0</v>
          </cell>
          <cell r="K2549" t="str">
            <v>Pend</v>
          </cell>
          <cell r="L2549" t="str">
            <v>Pend</v>
          </cell>
          <cell r="M2549" t="str">
            <v>Pend</v>
          </cell>
          <cell r="N2549" t="str">
            <v>Pend</v>
          </cell>
          <cell r="O2549" t="str">
            <v>SOLAR MODULE HS 8541402000 FREIGHT PREPAID   MR  YANG</v>
          </cell>
          <cell r="P2549" t="str">
            <v>Pend</v>
          </cell>
          <cell r="Q2549" t="str">
            <v>KE</v>
          </cell>
          <cell r="R2549" t="str">
            <v>CN</v>
          </cell>
          <cell r="S2549" t="str">
            <v>1. 0 TO 3 DAYS</v>
          </cell>
          <cell r="T2549" t="str">
            <v>PENDING DECLARATION</v>
          </cell>
        </row>
        <row r="2550">
          <cell r="A2550" t="str">
            <v>CAIU9725406</v>
          </cell>
          <cell r="B2550">
            <v>40</v>
          </cell>
          <cell r="C2550">
            <v>44067</v>
          </cell>
          <cell r="D2550">
            <v>2</v>
          </cell>
          <cell r="E2550" t="str">
            <v>AMC0922859E</v>
          </cell>
          <cell r="F2550" t="str">
            <v>ICDN</v>
          </cell>
          <cell r="G2550" t="str">
            <v>A1C/44/06/2</v>
          </cell>
          <cell r="H2550" t="str">
            <v>2020</v>
          </cell>
          <cell r="I2550" t="str">
            <v>ICD</v>
          </cell>
          <cell r="J2550">
            <v>228976</v>
          </cell>
          <cell r="K2550" t="str">
            <v>AUTO INDUSTRIES LIMITED</v>
          </cell>
          <cell r="L2550" t="str">
            <v>PLAINS LOGISTICS LIMITED</v>
          </cell>
          <cell r="M2550" t="str">
            <v>Pend</v>
          </cell>
          <cell r="N2550" t="str">
            <v>Pend</v>
          </cell>
          <cell r="O2550" t="str">
            <v>TOTAL QTY-156 TOTAL CASES-264   TOTAL TWO HUNDRED SIXTY FOUR CASES ONLY   BAJAJ BOXER BM100  ALLOY WHEEL  MOTORCYCLE IN CKD PACKED CONDITION  ENGINE CAPACITY- 99 27CC  UNDER DUTY DRAW BACK SCHEME  QUANTITY NOS 156  TOTAL NET WEIGHT 16593 00 KGS S BILL NO  4252517 DT 03 08 2020   H S CODE 87112000 FREIGHT PREPAID BY AUTOWORLD INTERNATIONAL FZCO FREIGHT PREPAID 2ND NOTIFY PARTY AUTO INDUSTRIES LIMITED P O BOX 17089-00100 LR 24393  OLD MOMBASA ROAD NAIROBI KENYA ail-bajajken com 0703 448 769 PIN   P051395302W</v>
          </cell>
          <cell r="P2550" t="str">
            <v>C4</v>
          </cell>
          <cell r="Q2550" t="str">
            <v>KE</v>
          </cell>
          <cell r="R2550" t="str">
            <v>IN</v>
          </cell>
          <cell r="S2550" t="str">
            <v>1. 0 TO 3 DAYS</v>
          </cell>
          <cell r="T2550" t="str">
            <v>PENDING DPC</v>
          </cell>
        </row>
        <row r="2551">
          <cell r="A2551" t="str">
            <v>TGHU1415170</v>
          </cell>
          <cell r="B2551">
            <v>20</v>
          </cell>
          <cell r="C2551">
            <v>44067</v>
          </cell>
          <cell r="D2551">
            <v>2</v>
          </cell>
          <cell r="E2551" t="str">
            <v>NJKT015794</v>
          </cell>
          <cell r="F2551" t="str">
            <v>ICDN</v>
          </cell>
          <cell r="G2551" t="str">
            <v>TEMP</v>
          </cell>
          <cell r="H2551" t="str">
            <v>2020</v>
          </cell>
          <cell r="I2551" t="str">
            <v>ICD</v>
          </cell>
          <cell r="J2551">
            <v>229513</v>
          </cell>
          <cell r="K2551" t="str">
            <v>PRIME MATTRESS LIMITED</v>
          </cell>
          <cell r="L2551" t="str">
            <v>SLOPES AGENCIES LIMITED</v>
          </cell>
          <cell r="M2551" t="str">
            <v>Pend</v>
          </cell>
          <cell r="N2551" t="str">
            <v>Pend</v>
          </cell>
          <cell r="O2551" t="str">
            <v>3 3 OBL RCVD FOR SWITCH 5 FLEXI BAGS OF POLYMER POLYOL-15  C F MOMBASA COUNTRY OF ORIGIN   CHINA PIN-P051383068G FREIGHT PREPAID HS CODE 390720</v>
          </cell>
          <cell r="P2551" t="str">
            <v>C4</v>
          </cell>
          <cell r="Q2551" t="str">
            <v>KE</v>
          </cell>
          <cell r="R2551" t="str">
            <v>CN</v>
          </cell>
          <cell r="S2551" t="str">
            <v>1. 0 TO 3 DAYS</v>
          </cell>
          <cell r="T2551" t="str">
            <v>PENDING DPC</v>
          </cell>
        </row>
        <row r="2552">
          <cell r="A2552" t="str">
            <v>EITU0289495</v>
          </cell>
          <cell r="B2552">
            <v>20</v>
          </cell>
          <cell r="C2552">
            <v>44067</v>
          </cell>
          <cell r="D2552">
            <v>2</v>
          </cell>
          <cell r="E2552" t="str">
            <v>095000088028</v>
          </cell>
          <cell r="F2552" t="str">
            <v>ICDN</v>
          </cell>
          <cell r="G2552" t="str">
            <v>TEMP</v>
          </cell>
          <cell r="H2552" t="str">
            <v>2020</v>
          </cell>
          <cell r="I2552" t="str">
            <v>ICD</v>
          </cell>
          <cell r="J2552">
            <v>228907</v>
          </cell>
          <cell r="K2552" t="str">
            <v>METRO PLASTICS (K) LTD.</v>
          </cell>
          <cell r="L2552" t="str">
            <v>INDUS LOGISTICS LIMITED</v>
          </cell>
          <cell r="M2552">
            <v>44065.432916666665</v>
          </cell>
          <cell r="N2552" t="str">
            <v>Pend</v>
          </cell>
          <cell r="O2552" t="str">
            <v>160 DRUMSCOMMODITY DI-2-ETHYLHEXYL PHTHALATE DOP TOTAL QUANTITY  32 00 MTS17 DAYS COMBINE FREE TIME AT DESTINATIONDI-2-ETHYLHEXYL PHTHALATE DOP  MANUFACTURING DATE  16 07 2020 17 07 2020 EXPIRY DATE  15 07 2021 16 07 2021 NET WT  PER BAG  16000KGS GROSS WT  PER BAG  17328 KGS ORIGIN  UPC-KUANTAN  MALAYSIA 160 DRUMS COMMODITY DI-2-ETHYLHEXYL PHTHALATE  DOP  TOTAL QUANTITY  32 00 MTS 17 DAYS COMBINE FREE TIME AT DESTINATION</v>
          </cell>
          <cell r="P2552" t="str">
            <v>C4</v>
          </cell>
          <cell r="Q2552" t="str">
            <v>KE</v>
          </cell>
          <cell r="R2552" t="str">
            <v>MY</v>
          </cell>
          <cell r="S2552" t="str">
            <v>1. 0 TO 3 DAYS</v>
          </cell>
          <cell r="T2552" t="str">
            <v>RELEASE PROCESS</v>
          </cell>
        </row>
        <row r="2553">
          <cell r="A2553" t="str">
            <v>APHU7138256</v>
          </cell>
          <cell r="B2553">
            <v>40</v>
          </cell>
          <cell r="C2553">
            <v>44067</v>
          </cell>
          <cell r="D2553">
            <v>2</v>
          </cell>
          <cell r="E2553" t="str">
            <v>AMC0921865</v>
          </cell>
          <cell r="F2553" t="str">
            <v>ICDN</v>
          </cell>
          <cell r="G2553" t="str">
            <v>A1A/74/03/1</v>
          </cell>
          <cell r="H2553" t="str">
            <v>2020</v>
          </cell>
          <cell r="I2553" t="str">
            <v>ICD</v>
          </cell>
          <cell r="J2553">
            <v>229843</v>
          </cell>
          <cell r="K2553" t="str">
            <v>REGIONAL ENTREPRENEURS KENYA LIMITED</v>
          </cell>
          <cell r="L2553" t="str">
            <v>REGIONAL ENTREPRENEURS KENYA LIMITED</v>
          </cell>
          <cell r="M2553" t="str">
            <v>Pend</v>
          </cell>
          <cell r="N2553" t="str">
            <v>Pend</v>
          </cell>
          <cell r="O2553" t="str">
            <v>01X40 HC FCL CONTAINER STC TOTAL 591 CARTONS ONLY TABLE KITCHEN   OTHER HOUSEHOLD ARTICLES OF ONLY  100   ALUMINIUM  ALUMINIUM UTENSILS  S B  NO   4263435 DT  04 08 2020 RBI NO   BS 009652  I E NO   3192007451  H S N NO    76151030 RFID E SEAL NUMBER  ITEK01361212 FREIGHT PREPAID TOTAL PKGS 591 CARTONS FREIGHT AND INLAND HAULAGE TILL ICD EMBAKASI PREPAID</v>
          </cell>
          <cell r="P2553" t="str">
            <v>W7</v>
          </cell>
          <cell r="Q2553" t="str">
            <v>KE</v>
          </cell>
          <cell r="R2553" t="str">
            <v>IN</v>
          </cell>
          <cell r="S2553" t="str">
            <v>1. 0 TO 3 DAYS</v>
          </cell>
          <cell r="T2553" t="str">
            <v>PENDING DPC</v>
          </cell>
        </row>
        <row r="2554">
          <cell r="A2554" t="str">
            <v>APHU7277631</v>
          </cell>
          <cell r="B2554">
            <v>40</v>
          </cell>
          <cell r="C2554">
            <v>44067</v>
          </cell>
          <cell r="D2554">
            <v>2</v>
          </cell>
          <cell r="E2554" t="str">
            <v>AMC0922863B</v>
          </cell>
          <cell r="F2554" t="str">
            <v>ICDN</v>
          </cell>
          <cell r="G2554" t="str">
            <v>A1D/58/03/2</v>
          </cell>
          <cell r="H2554" t="str">
            <v>2020</v>
          </cell>
          <cell r="I2554" t="str">
            <v>ICD</v>
          </cell>
          <cell r="J2554">
            <v>229106</v>
          </cell>
          <cell r="K2554" t="str">
            <v>AUTO INDUSTRIES LIMITED</v>
          </cell>
          <cell r="L2554" t="str">
            <v>INTRASPEED ARCPRO KENYA LIMITED</v>
          </cell>
          <cell r="M2554" t="str">
            <v>Pend</v>
          </cell>
          <cell r="N2554" t="str">
            <v>Pend</v>
          </cell>
          <cell r="O2554" t="str">
            <v>TOTAL QTY  156 TOTAL CASES  264   TOTAL TWO HUNDRED SIXTY FOUR CASES ONLY   BAJAJ BOXER BM100  ALLOY WHEEL  MOTORCYCLE IN CKD PACKED CONDITION  ENGINE CAPACITY- 99 27CC   Under DUTY DRAW BACK Scheme  QUANTITY NOS  156 TOTAL NET WEIGHT  16593 00KGS S BILL NO  -4288915 DT 05 08 2020   264 CASES H S CODE NO 87112000 FREIGHT PREPAID BY AUTOWORLD INTERNATIONAL FZCO  FREIGHT PREPAID  Second Notify party AUTO INDUSTRIES LIMITED P O BOX 17089-00100 LR 24393  OLD MOMBASA ROAD  NAIROBI KENYA  AIL-BAJAJKEN COM 0703 448 769 PIN   P051395302W</v>
          </cell>
          <cell r="P2554" t="str">
            <v>C4</v>
          </cell>
          <cell r="Q2554" t="str">
            <v>KE</v>
          </cell>
          <cell r="R2554" t="str">
            <v>IN</v>
          </cell>
          <cell r="S2554" t="str">
            <v>1. 0 TO 3 DAYS</v>
          </cell>
          <cell r="T2554" t="str">
            <v>PENDING DPC</v>
          </cell>
        </row>
        <row r="2555">
          <cell r="A2555" t="str">
            <v>CMAU7085426</v>
          </cell>
          <cell r="B2555">
            <v>40</v>
          </cell>
          <cell r="C2555">
            <v>44067</v>
          </cell>
          <cell r="D2555">
            <v>2</v>
          </cell>
          <cell r="E2555" t="str">
            <v>AMC0921938</v>
          </cell>
          <cell r="F2555" t="str">
            <v>ICDN</v>
          </cell>
          <cell r="G2555" t="str">
            <v>A1A/74/03/2</v>
          </cell>
          <cell r="H2555" t="str">
            <v>2020</v>
          </cell>
          <cell r="I2555" t="str">
            <v>ICD</v>
          </cell>
          <cell r="J2555">
            <v>229041</v>
          </cell>
          <cell r="K2555" t="str">
            <v>TEXPLAST INDUSTRIES LIMITED</v>
          </cell>
          <cell r="L2555" t="str">
            <v>SPEEDEX LOGISTICS LIMITED</v>
          </cell>
          <cell r="M2555">
            <v>44067.553090277775</v>
          </cell>
          <cell r="N2555" t="str">
            <v>Pend</v>
          </cell>
          <cell r="O2555" t="str">
            <v>1X40HC CONTAINER 36 PALLETS ONLY 77 ROLLS IN 36 PALLETS CAST POLYPROPYLENE FILM AND BIAXIALLY ORIENTED POLYESTER FILM AND POLYESTER METALLISED FILM IDF NO  E2008376281  E2008376290  E2008376266 INV NO 2132280 2132281 2132282 S BILL NO 4279479 4280072 4280414 DT 05 08 2020 HS CODE 3920201000 TOTAL GR WEIGHT 22825 770 KGS TOTAL NT WEIGHT 20958 970 KGS FREIGHT PREPAID</v>
          </cell>
          <cell r="P2555" t="str">
            <v>C4</v>
          </cell>
          <cell r="Q2555" t="str">
            <v>KE</v>
          </cell>
          <cell r="R2555" t="str">
            <v>IN</v>
          </cell>
          <cell r="S2555" t="str">
            <v>1. 0 TO 3 DAYS</v>
          </cell>
          <cell r="T2555" t="str">
            <v>RELEASE PROCESS</v>
          </cell>
        </row>
        <row r="2556">
          <cell r="A2556" t="str">
            <v>TCKU6351852</v>
          </cell>
          <cell r="B2556">
            <v>40</v>
          </cell>
          <cell r="C2556">
            <v>44067</v>
          </cell>
          <cell r="D2556">
            <v>2</v>
          </cell>
          <cell r="E2556" t="str">
            <v>NBSL110386</v>
          </cell>
          <cell r="F2556" t="str">
            <v>ICDN</v>
          </cell>
          <cell r="G2556" t="str">
            <v>A1D/58/02/1</v>
          </cell>
          <cell r="H2556">
            <v>0</v>
          </cell>
          <cell r="I2556">
            <v>0</v>
          </cell>
          <cell r="J2556">
            <v>0</v>
          </cell>
          <cell r="K2556" t="str">
            <v>Pend</v>
          </cell>
          <cell r="L2556" t="str">
            <v>Pend</v>
          </cell>
          <cell r="M2556" t="str">
            <v>Pend</v>
          </cell>
          <cell r="N2556" t="str">
            <v>Pend</v>
          </cell>
          <cell r="O2556" t="str">
            <v>GLASSES PVC RAIL ROPE CURTAIN RING CAP HS 650500 WATER PURIFIER BARREL WASHING MACHINE EMBROIDERY MACHINE SANDPAPER HAMMER SAW BLADE BELT ROLLING DOOR MOTOR RESISTANCE BANDS JUMP ROPE DUMBBELLS GLASS DOOR MAGNETIC CATCH MOTOR VALVE GRINDING WHEEL FILTER ELEMENT BRAKE PADS PAJAMAS CHILDREN PANTS DISPLAYER KEY KEY MACHINE WALL PAPER HOOK UP COLANDER SPATULA CAKE MOLD HAIRPIN SOCKS HEAD FLOWER EARRING NET CAP BRACELET MAKEUP BRUSH BROCH HAIR BAND --EMAIL  LOGISTICSJAZ-GMAIL COM FREIGHT PREPAID</v>
          </cell>
          <cell r="P2556" t="str">
            <v>Pend</v>
          </cell>
          <cell r="Q2556" t="str">
            <v>KE</v>
          </cell>
          <cell r="R2556" t="str">
            <v>CN</v>
          </cell>
          <cell r="S2556" t="str">
            <v>1. 0 TO 3 DAYS</v>
          </cell>
          <cell r="T2556" t="str">
            <v>PENDING DECLARATION</v>
          </cell>
        </row>
        <row r="2557">
          <cell r="A2557" t="str">
            <v>UNIU5032624</v>
          </cell>
          <cell r="B2557">
            <v>40</v>
          </cell>
          <cell r="C2557">
            <v>44067</v>
          </cell>
          <cell r="D2557">
            <v>2</v>
          </cell>
          <cell r="E2557" t="str">
            <v>ESN0109812</v>
          </cell>
          <cell r="F2557" t="str">
            <v>ICDN</v>
          </cell>
          <cell r="G2557" t="str">
            <v>A1D/18/06/2</v>
          </cell>
          <cell r="H2557" t="str">
            <v>2020</v>
          </cell>
          <cell r="I2557" t="str">
            <v>ICD</v>
          </cell>
          <cell r="J2557">
            <v>229067</v>
          </cell>
          <cell r="K2557" t="str">
            <v xml:space="preserve">PAN AFRICA TRANSFORMERS AND SWITCHGEARS </v>
          </cell>
          <cell r="L2557" t="str">
            <v>INDUS LOGISTICS LIMITED</v>
          </cell>
          <cell r="M2557">
            <v>44067.870266203703</v>
          </cell>
          <cell r="N2557" t="str">
            <v>Pend</v>
          </cell>
          <cell r="O2557" t="str">
            <v>TOTAL 48 PACKAGES 200 KVA 11 0 420 KV MS TANK PARTS OF TRANSFORMER  200 KVA 11 0 420 KV ACTIVE PARTS AND ACCESSORIES PARTS OF TRANSFORMER  PARTIAL SHIPMENT - TRANSFORMER TANKS  ACTIVE PARTS AND ACCESSORIES AS PER PROFORMA INVOICE NO TI 955 DATED 11TH MARCH 2020 CFR ICD NAIROBI IN 48 PACKAGES IDF NO  20MBAIM000146585 UCR NO 202002213694 INV NO   CI EXP 009 DT 22 07 2020 S BILL NO 4115514 DT 28 07 2020 PO NO 76 DT 10 03 2020 HS CODE  85049010 LC NO 002IMUL20045129 DATE OF ISSUE 27 04 2020 L C Amendment Dated 25 06 2020 L C ISSUING BANK NAME AND ADDRESS  PRIME BANK LIMITED  WESTLANDS  RIVERSIDE DRIVE P O BOX 43825-00100  NAIROBI  KENYA FREIGHT PREPAID</v>
          </cell>
          <cell r="P2557" t="str">
            <v>C4</v>
          </cell>
          <cell r="Q2557" t="str">
            <v>KE</v>
          </cell>
          <cell r="R2557" t="str">
            <v>IN</v>
          </cell>
          <cell r="S2557" t="str">
            <v>1. 0 TO 3 DAYS</v>
          </cell>
          <cell r="T2557" t="str">
            <v>RELEASE PROCESS</v>
          </cell>
        </row>
        <row r="2558">
          <cell r="A2558" t="str">
            <v>EGHU9365358</v>
          </cell>
          <cell r="B2558">
            <v>40</v>
          </cell>
          <cell r="C2558">
            <v>44067</v>
          </cell>
          <cell r="D2558">
            <v>2</v>
          </cell>
          <cell r="E2558" t="str">
            <v>156000231578</v>
          </cell>
          <cell r="F2558" t="str">
            <v>ICDN</v>
          </cell>
          <cell r="G2558" t="str">
            <v>A1C/32/04/2</v>
          </cell>
          <cell r="H2558" t="str">
            <v>2020</v>
          </cell>
          <cell r="I2558" t="str">
            <v>ICD</v>
          </cell>
          <cell r="J2558">
            <v>229145</v>
          </cell>
          <cell r="K2558" t="str">
            <v>TILE AND CARPET CENTRE LIMITED</v>
          </cell>
          <cell r="L2558" t="str">
            <v>INDUS LOGISTICS LIMITED</v>
          </cell>
          <cell r="M2558">
            <v>44068.656331018516</v>
          </cell>
          <cell r="N2558" t="str">
            <v>Pend</v>
          </cell>
          <cell r="O2558" t="str">
            <v>DINING TABLECOFFEE TABLESIDE TABLECONSOLE TABLEDINING CHAIR E-MAIL SAM UELG TILECENTRE COMN M DINING TABLE COFFEE TABLE SIDE TABLE CONSOLE TABLE DINING CHAIR  E-MAIL SAMUELG TILECENTRE COM</v>
          </cell>
          <cell r="P2558" t="str">
            <v>C4</v>
          </cell>
          <cell r="Q2558" t="str">
            <v>KE</v>
          </cell>
          <cell r="R2558" t="str">
            <v>CN</v>
          </cell>
          <cell r="S2558" t="str">
            <v>1. 0 TO 3 DAYS</v>
          </cell>
          <cell r="T2558" t="str">
            <v>RELEASE PROCESS</v>
          </cell>
        </row>
        <row r="2559">
          <cell r="A2559" t="str">
            <v>EGHU9098570</v>
          </cell>
          <cell r="B2559">
            <v>40</v>
          </cell>
          <cell r="C2559">
            <v>44067</v>
          </cell>
          <cell r="D2559">
            <v>2</v>
          </cell>
          <cell r="E2559" t="str">
            <v>140000990596</v>
          </cell>
          <cell r="F2559" t="str">
            <v>ICDN</v>
          </cell>
          <cell r="G2559" t="str">
            <v>A1A/70/04/2</v>
          </cell>
          <cell r="H2559">
            <v>0</v>
          </cell>
          <cell r="I2559">
            <v>0</v>
          </cell>
          <cell r="J2559">
            <v>0</v>
          </cell>
          <cell r="K2559" t="str">
            <v>Pend</v>
          </cell>
          <cell r="L2559" t="str">
            <v>Pend</v>
          </cell>
          <cell r="M2559" t="str">
            <v>Pend</v>
          </cell>
          <cell r="N2559" t="str">
            <v>Pend</v>
          </cell>
          <cell r="O2559" t="str">
            <v>TYRESHS CODE   4011200000 PIN NO P051547160LEMAIL INFO HIVIEWINTERNATI ONAL COMN M TYRES HS CODE   4011200000  PIN NO P051547160L EMAIL INFO HIVIEWINTERNATIONAL COM</v>
          </cell>
          <cell r="P2559" t="str">
            <v>Pend</v>
          </cell>
          <cell r="Q2559" t="str">
            <v>KE</v>
          </cell>
          <cell r="R2559" t="str">
            <v>CN</v>
          </cell>
          <cell r="S2559" t="str">
            <v>1. 0 TO 3 DAYS</v>
          </cell>
          <cell r="T2559" t="str">
            <v>PENDING DECLARATION</v>
          </cell>
        </row>
        <row r="2560">
          <cell r="A2560" t="str">
            <v>EITU1150781</v>
          </cell>
          <cell r="B2560">
            <v>40</v>
          </cell>
          <cell r="C2560">
            <v>44067</v>
          </cell>
          <cell r="D2560">
            <v>2</v>
          </cell>
          <cell r="E2560" t="str">
            <v>140000989679</v>
          </cell>
          <cell r="F2560" t="str">
            <v>ICDN</v>
          </cell>
          <cell r="G2560" t="str">
            <v>A1A/66/06/2</v>
          </cell>
          <cell r="H2560" t="str">
            <v>2020</v>
          </cell>
          <cell r="I2560" t="str">
            <v>ICD</v>
          </cell>
          <cell r="J2560">
            <v>229374</v>
          </cell>
          <cell r="K2560" t="str">
            <v>KARMEC COMPANY LIMITED</v>
          </cell>
          <cell r="L2560" t="str">
            <v>CONTINENTAL LOGISTICS NETWORKS LTD</v>
          </cell>
          <cell r="M2560">
            <v>44068.732499999998</v>
          </cell>
          <cell r="N2560" t="str">
            <v>Pend</v>
          </cell>
          <cell r="O2560" t="str">
            <v>TRAILER IN CKDHS 8716391000 UB8CTEL  0532-87212289  PIN NO  P051737155 RFAX  254 729001777N M TRAILER IN CKD HS 8716391000  UB8C TEL  0532-87212289   PIN NO  P051737155R FAX  254 729001777</v>
          </cell>
          <cell r="P2560" t="str">
            <v>W7</v>
          </cell>
          <cell r="Q2560" t="str">
            <v>KE</v>
          </cell>
          <cell r="R2560" t="str">
            <v>CN</v>
          </cell>
          <cell r="S2560" t="str">
            <v>1. 0 TO 3 DAYS</v>
          </cell>
          <cell r="T2560" t="str">
            <v>RELEASE PROCESS</v>
          </cell>
        </row>
        <row r="2561">
          <cell r="A2561" t="str">
            <v>TEMU0948892</v>
          </cell>
          <cell r="B2561">
            <v>20</v>
          </cell>
          <cell r="C2561">
            <v>44067</v>
          </cell>
          <cell r="D2561">
            <v>2</v>
          </cell>
          <cell r="E2561" t="str">
            <v>ECE0103435A</v>
          </cell>
          <cell r="F2561" t="str">
            <v>ICDN</v>
          </cell>
          <cell r="G2561" t="str">
            <v>A1B/05/02/1</v>
          </cell>
          <cell r="H2561" t="str">
            <v>2020</v>
          </cell>
          <cell r="I2561" t="str">
            <v>ICD</v>
          </cell>
          <cell r="J2561">
            <v>228747</v>
          </cell>
          <cell r="K2561" t="str">
            <v>MATCH MASTER LIMITED</v>
          </cell>
          <cell r="L2561" t="str">
            <v>ECHKEN AGENCIES LIMITED</v>
          </cell>
          <cell r="M2561" t="str">
            <v>Pend</v>
          </cell>
          <cell r="N2561" t="str">
            <v>Pend</v>
          </cell>
          <cell r="O2561" t="str">
            <v>2250 CARTONS MATCH MAKING RAW MATERIALS - 2250 CARTONS PRINTED PAPERBOARD CARTONS FOR MATCH SKILLETS FOR WOODEN MATCHES - KIFARU OUTER SKILLETS INVOICE NO EXP-34 2020-21 DTD 28 07 2020 IEC NO    1795000058 HS CODE   48192010 SB NO  4123361 DTD 28 07 2020  BUYER ORDER NO   DATE   MML 0306 2020  DT 03 06 2020 GR  WT  18900 000 KGS NET WT  18000 000 KGS   FAX   +254 722526907 MOBILE   +254 722526907 FREIGHT COLLECT</v>
          </cell>
          <cell r="P2561" t="str">
            <v>C4</v>
          </cell>
          <cell r="Q2561" t="str">
            <v>KE</v>
          </cell>
          <cell r="R2561" t="str">
            <v>IN</v>
          </cell>
          <cell r="S2561" t="str">
            <v>1. 0 TO 3 DAYS</v>
          </cell>
          <cell r="T2561" t="str">
            <v>PENDING DPC</v>
          </cell>
        </row>
        <row r="2562">
          <cell r="A2562" t="str">
            <v>DRYU2984704</v>
          </cell>
          <cell r="B2562">
            <v>20</v>
          </cell>
          <cell r="C2562">
            <v>44067</v>
          </cell>
          <cell r="D2562">
            <v>2</v>
          </cell>
          <cell r="E2562" t="str">
            <v>103000043525</v>
          </cell>
          <cell r="F2562" t="str">
            <v>ICDN</v>
          </cell>
          <cell r="G2562" t="str">
            <v>A1B/05/02/2</v>
          </cell>
          <cell r="H2562" t="str">
            <v>2020</v>
          </cell>
          <cell r="I2562" t="str">
            <v>ICD</v>
          </cell>
          <cell r="J2562">
            <v>229409</v>
          </cell>
          <cell r="K2562" t="str">
            <v>SINGH RETREAD LTD</v>
          </cell>
          <cell r="L2562" t="str">
            <v>WANSAR KENYA LIMITED</v>
          </cell>
          <cell r="M2562">
            <v>44068.438796296294</v>
          </cell>
          <cell r="N2562" t="str">
            <v>Pend</v>
          </cell>
          <cell r="O2562" t="str">
            <v>TOTAL  293 PACKAGES56 BOXES BONDING GUM  CUSHION GUM 90 BUNDLES ORBITR EAD COMPOUND 240 MM X320 MM X 15 MM90 BUNDLES ORBITREAD COMPOUND 200 M M X200 MM X 9 MM40 BUNDLES ORBITREAD COMPOUND 115 MM X145 MM X 8 MM7 C RATES ORBITREAD COMPOUND 100 MM X 10NO MARKS TOTAL  293 PACKAGES 56 BOXES BONDING GUM  CUSHION GUM  90 BUNDLES ORBITREAD COMPOUND 240 MM X 320 MM X 15 MM 90 BUNDLES ORBITREAD COMPOUND 200 MM X 200 MM X 9 MM 40 BUNDLES ORBITREAD COMPOUND 115 MM X 145 MM X 8 MM 7 CRATES ORBITREAD COMPOUND 100 MM X 10 MM 10 BOXES BVC COMPOUND MATERIAL    NET WT   18130 00 KGS    SB NO 3970207 DATED21 07 2020</v>
          </cell>
          <cell r="P2562" t="str">
            <v>C4</v>
          </cell>
          <cell r="Q2562" t="str">
            <v>KE</v>
          </cell>
          <cell r="R2562" t="str">
            <v>IN</v>
          </cell>
          <cell r="S2562" t="str">
            <v>1. 0 TO 3 DAYS</v>
          </cell>
          <cell r="T2562" t="str">
            <v>RELEASE PROCESS</v>
          </cell>
        </row>
        <row r="2563">
          <cell r="A2563" t="str">
            <v>OOLU2974320</v>
          </cell>
          <cell r="B2563">
            <v>20</v>
          </cell>
          <cell r="C2563">
            <v>44067</v>
          </cell>
          <cell r="D2563">
            <v>2</v>
          </cell>
          <cell r="E2563" t="str">
            <v>OOLU2642903730</v>
          </cell>
          <cell r="F2563" t="str">
            <v>ICDN</v>
          </cell>
          <cell r="G2563" t="str">
            <v>TEMP</v>
          </cell>
          <cell r="H2563" t="str">
            <v>2020</v>
          </cell>
          <cell r="I2563" t="str">
            <v>ICD</v>
          </cell>
          <cell r="J2563">
            <v>228656</v>
          </cell>
          <cell r="K2563" t="str">
            <v>TRICLOVER INDUSTRIES LTD</v>
          </cell>
          <cell r="L2563" t="str">
            <v>MURANGA FORWARDERS LTD</v>
          </cell>
          <cell r="M2563">
            <v>44064.678043981483</v>
          </cell>
          <cell r="N2563" t="str">
            <v>Pend</v>
          </cell>
          <cell r="O2563" t="str">
            <v>MICRO WAX B PACKING   22 KGS CARTON PI NO DO00204 TOTAL NET WEIGHT   36 960 00 KGS PLACE OF DELIVERY PORT CLEARANCE</v>
          </cell>
          <cell r="P2563" t="str">
            <v>C4</v>
          </cell>
          <cell r="Q2563" t="str">
            <v>KE</v>
          </cell>
          <cell r="R2563" t="str">
            <v>TH</v>
          </cell>
          <cell r="S2563" t="str">
            <v>1. 0 TO 3 DAYS</v>
          </cell>
          <cell r="T2563" t="str">
            <v>RELEASE PROCESS</v>
          </cell>
        </row>
        <row r="2564">
          <cell r="A2564" t="str">
            <v>CMAU1297388</v>
          </cell>
          <cell r="B2564">
            <v>20</v>
          </cell>
          <cell r="C2564">
            <v>44067</v>
          </cell>
          <cell r="D2564">
            <v>2</v>
          </cell>
          <cell r="E2564" t="str">
            <v>QDWL192362</v>
          </cell>
          <cell r="F2564" t="str">
            <v>ICDN</v>
          </cell>
          <cell r="G2564" t="str">
            <v>TEMP</v>
          </cell>
          <cell r="H2564">
            <v>0</v>
          </cell>
          <cell r="I2564">
            <v>0</v>
          </cell>
          <cell r="J2564">
            <v>0</v>
          </cell>
          <cell r="K2564" t="str">
            <v>Pend</v>
          </cell>
          <cell r="L2564" t="str">
            <v>Pend</v>
          </cell>
          <cell r="M2564" t="str">
            <v>Pend</v>
          </cell>
          <cell r="N2564" t="str">
            <v>Pend</v>
          </cell>
          <cell r="O2564" t="str">
            <v>STEEL COIL HS CODE 72107010 FREIGHT PREPAID  CONTACT  0714899652  PANGMAO  EMAIL PANGMAOLIMITED368-GMAIL COM    CONTACT  0714899652  PANGMAO  EMAIL PANGMAOLIMITED368-GMAIL COM</v>
          </cell>
          <cell r="P2564" t="str">
            <v>Pend</v>
          </cell>
          <cell r="Q2564" t="str">
            <v>KE</v>
          </cell>
          <cell r="R2564" t="str">
            <v>CN</v>
          </cell>
          <cell r="S2564" t="str">
            <v>1. 0 TO 3 DAYS</v>
          </cell>
          <cell r="T2564" t="str">
            <v>PENDING DECLARATION</v>
          </cell>
        </row>
        <row r="2565">
          <cell r="A2565" t="str">
            <v>MEDU5673270</v>
          </cell>
          <cell r="B2565">
            <v>20</v>
          </cell>
          <cell r="C2565">
            <v>44067</v>
          </cell>
          <cell r="D2565">
            <v>2</v>
          </cell>
          <cell r="E2565" t="str">
            <v>MEDUMV483851</v>
          </cell>
          <cell r="F2565" t="str">
            <v>ICDN</v>
          </cell>
          <cell r="G2565" t="str">
            <v>TEMP</v>
          </cell>
          <cell r="H2565" t="str">
            <v>2020</v>
          </cell>
          <cell r="I2565" t="str">
            <v>ICD</v>
          </cell>
          <cell r="J2565">
            <v>227662</v>
          </cell>
          <cell r="K2565" t="str">
            <v>TASHA ENTERPRISES (KENYA) LIMITED</v>
          </cell>
          <cell r="L2565" t="str">
            <v>EQUIRAK LOGISTICS LIMITED</v>
          </cell>
          <cell r="M2565" t="str">
            <v>Pend</v>
          </cell>
          <cell r="N2565" t="str">
            <v>Pend</v>
          </cell>
          <cell r="O2565" t="str">
            <v>POWER FORCE BRAND 10 HP 15 00 RPM  102 MM  W C SINGLE CYLINDER AGRICULTURAL DIE  SEL ENGINE COMPLETE WITH S TANDARD ACCESSORIES  AS PE R P I  NO  731 DATED 25 06  2020 IDF NO  E2006352639  COMPLETE DETAILS AS PER IN V and PAC 1507 S BILL NO  39 41068 DATED 20 07 2020 H S  CODE NO  84089010 IRREVOC ABLE LETTER OF CREDIT NO   IMPLC01 1166 20 DATED 2007 18</v>
          </cell>
          <cell r="P2565" t="str">
            <v>C4</v>
          </cell>
          <cell r="Q2565" t="str">
            <v>KE</v>
          </cell>
          <cell r="R2565" t="str">
            <v>IN</v>
          </cell>
          <cell r="S2565" t="str">
            <v>1. 0 TO 3 DAYS</v>
          </cell>
          <cell r="T2565" t="str">
            <v>PENDING DPC</v>
          </cell>
        </row>
        <row r="2566">
          <cell r="A2566" t="str">
            <v>TCLU3751169</v>
          </cell>
          <cell r="B2566">
            <v>20</v>
          </cell>
          <cell r="C2566">
            <v>44067</v>
          </cell>
          <cell r="D2566">
            <v>2</v>
          </cell>
          <cell r="E2566" t="str">
            <v>NJKT015794</v>
          </cell>
          <cell r="F2566" t="str">
            <v>ICDN</v>
          </cell>
          <cell r="G2566" t="str">
            <v>TEMP</v>
          </cell>
          <cell r="H2566" t="str">
            <v>2020</v>
          </cell>
          <cell r="I2566" t="str">
            <v>ICD</v>
          </cell>
          <cell r="J2566">
            <v>229513</v>
          </cell>
          <cell r="K2566" t="str">
            <v>PRIME MATTRESS LIMITED</v>
          </cell>
          <cell r="L2566" t="str">
            <v>SLOPES AGENCIES LIMITED</v>
          </cell>
          <cell r="M2566" t="str">
            <v>Pend</v>
          </cell>
          <cell r="N2566" t="str">
            <v>Pend</v>
          </cell>
          <cell r="O2566" t="str">
            <v>3 3 OBL RCVD FOR SWITCH 5 FLEXI BAGS OF POLYMER POLYOL-15  C F MOMBASA COUNTRY OF ORIGIN   CHINA PIN-P051383068G FREIGHT PREPAID HS CODE 390720</v>
          </cell>
          <cell r="P2566" t="str">
            <v>C4</v>
          </cell>
          <cell r="Q2566" t="str">
            <v>KE</v>
          </cell>
          <cell r="R2566" t="str">
            <v>CN</v>
          </cell>
          <cell r="S2566" t="str">
            <v>1. 0 TO 3 DAYS</v>
          </cell>
          <cell r="T2566" t="str">
            <v>PENDING DPC</v>
          </cell>
        </row>
        <row r="2567">
          <cell r="A2567" t="str">
            <v>TGBU6754338</v>
          </cell>
          <cell r="B2567">
            <v>40</v>
          </cell>
          <cell r="C2567">
            <v>44067</v>
          </cell>
          <cell r="D2567">
            <v>2</v>
          </cell>
          <cell r="E2567" t="str">
            <v>140000963050</v>
          </cell>
          <cell r="F2567" t="str">
            <v>ICDN</v>
          </cell>
          <cell r="G2567" t="str">
            <v>A1A/62/05/1</v>
          </cell>
          <cell r="H2567" t="str">
            <v>2020</v>
          </cell>
          <cell r="I2567" t="str">
            <v>ICD</v>
          </cell>
          <cell r="J2567">
            <v>229772</v>
          </cell>
          <cell r="K2567" t="str">
            <v>KEPPEL INVESTMENTS LTD</v>
          </cell>
          <cell r="L2567" t="str">
            <v>INDUS LOGISTICS LIMITED</v>
          </cell>
          <cell r="M2567" t="str">
            <v>Pend</v>
          </cell>
          <cell r="N2567" t="str">
            <v>Pend</v>
          </cell>
          <cell r="O2567" t="str">
            <v>260PCS LONGMARCH TRUCK TYRES KIRIT KEPPEL CON M 260PCS LONGMARCH TRUCK TYRES  KIRIT KEPPEL CO</v>
          </cell>
          <cell r="P2567" t="str">
            <v>C4</v>
          </cell>
          <cell r="Q2567" t="str">
            <v>KE</v>
          </cell>
          <cell r="R2567" t="str">
            <v>CN</v>
          </cell>
          <cell r="S2567" t="str">
            <v>1. 0 TO 3 DAYS</v>
          </cell>
          <cell r="T2567" t="str">
            <v>PENDING DPC</v>
          </cell>
        </row>
        <row r="2568">
          <cell r="A2568" t="str">
            <v>CMAU6493948</v>
          </cell>
          <cell r="B2568">
            <v>40</v>
          </cell>
          <cell r="C2568">
            <v>44067</v>
          </cell>
          <cell r="D2568">
            <v>2</v>
          </cell>
          <cell r="E2568" t="str">
            <v>AMC0921931</v>
          </cell>
          <cell r="F2568" t="str">
            <v>ICDN</v>
          </cell>
          <cell r="G2568" t="str">
            <v>A1A/58/02/1</v>
          </cell>
          <cell r="H2568" t="str">
            <v>2020</v>
          </cell>
          <cell r="I2568" t="str">
            <v>ICD</v>
          </cell>
          <cell r="J2568">
            <v>229367</v>
          </cell>
          <cell r="K2568" t="str">
            <v>GLENMARK PHARMACEUTICALS KENYA LIMITED</v>
          </cell>
          <cell r="L2568" t="str">
            <v>SKYLIFT CARGO LIMITED</v>
          </cell>
          <cell r="M2568">
            <v>44068.434629629628</v>
          </cell>
          <cell r="N2568" t="str">
            <v>Pend</v>
          </cell>
          <cell r="O2568" t="str">
            <v>1x40 HC CONTAINER  TOTAL 1304 CARTONS ONLY      PHARMACEUTICALS  ASCORIL DRY COUGH   COLD SYRUP 100ML RELCER GEL 180ML ESOSE 40MG TABLET 1S GLEVONIX 500MG TABLET 1S HSN CODE  30049032  30049091  30049039  30042039  Custom Inv No  F20000000684 Dt  27 07 2020 Commercial Inv  No  2008508252 Dt  27 07 2020 IDF No  E2007356267 Sbill No 4249032 dt 03-Aug-2020  Custom Inv No  F20000000685 Dt  27 07 2020 Commercial Inv  Sbill No 4249158 dt 03-Aug-2020 Custom Inv No  F20000000686 Dt  27 07 2020  Commercial Inv  No  2008508254 Dt  27 07 2020 IDF No  Custom Inv No  F20000000688 Dt  27 07 2020  Commercial Inv  No  2008508256 Dt  27 07 2020 IDF No  E2007363449  Sbill No 4249763 dt 03-Aug- Commercial Inv  No  2008508270 Dt  30 07 2020 IDF No  E2007354669 Sbill No 4249588 dt 03-Aug-2020 CARGO INTRANSIT TO ICD EMBAKASI KENYA   NT WT 11936 071 Kgs      FREIGHT PREPAID</v>
          </cell>
          <cell r="P2568" t="str">
            <v>C4</v>
          </cell>
          <cell r="Q2568" t="str">
            <v>KE</v>
          </cell>
          <cell r="R2568" t="str">
            <v>IN</v>
          </cell>
          <cell r="S2568" t="str">
            <v>1. 0 TO 3 DAYS</v>
          </cell>
          <cell r="T2568" t="str">
            <v>RELEASE PROCESS</v>
          </cell>
        </row>
        <row r="2569">
          <cell r="A2569" t="str">
            <v>DFSU6712222</v>
          </cell>
          <cell r="B2569">
            <v>40</v>
          </cell>
          <cell r="C2569">
            <v>44067</v>
          </cell>
          <cell r="D2569">
            <v>2</v>
          </cell>
          <cell r="E2569" t="str">
            <v>003091250581</v>
          </cell>
          <cell r="F2569" t="str">
            <v>ICDN</v>
          </cell>
          <cell r="G2569" t="str">
            <v>A1A/54/02/3</v>
          </cell>
          <cell r="H2569" t="str">
            <v>2020</v>
          </cell>
          <cell r="I2569" t="str">
            <v>ICD</v>
          </cell>
          <cell r="J2569">
            <v>228891</v>
          </cell>
          <cell r="K2569" t="str">
            <v>SHRINK PACK LIMITED</v>
          </cell>
          <cell r="L2569" t="str">
            <v>GENERAL CARGO SERVICES LTD</v>
          </cell>
          <cell r="M2569">
            <v>44065.575219907405</v>
          </cell>
          <cell r="N2569" t="str">
            <v>Pend</v>
          </cell>
          <cell r="O2569" t="str">
            <v>125MT OF PVC H73TOTAL NET WEIGHT 125 000 00 KGSTOTAL GROSS WEIGHT 125  800 00 KGS21 DAYS FREE DEMURRAGE DETENTION ATDESTINATIONSHIPPED ON BOA RD  JUL 26 2020FREIGHT PREPAIDN M 125MT OF PVC H73 TOTAL NET WEIGHT  125 000 00 KGS TOTAL GROSS WEIGHT  125 800 00 KGS 21 DAYS FREE DEMURRAGE DETENTION AT DESTINATION SHIPPED ON BOARD  JUL 26 2020 FREIGHT PREPAID</v>
          </cell>
          <cell r="P2569" t="str">
            <v>C4</v>
          </cell>
          <cell r="Q2569" t="str">
            <v>KE</v>
          </cell>
          <cell r="R2569" t="str">
            <v>TW</v>
          </cell>
          <cell r="S2569" t="str">
            <v>1. 0 TO 3 DAYS</v>
          </cell>
          <cell r="T2569" t="str">
            <v>RELEASE PROCESS</v>
          </cell>
        </row>
        <row r="2570">
          <cell r="A2570" t="str">
            <v>TCKU2283404</v>
          </cell>
          <cell r="B2570">
            <v>20</v>
          </cell>
          <cell r="C2570">
            <v>44067</v>
          </cell>
          <cell r="D2570">
            <v>2</v>
          </cell>
          <cell r="E2570" t="str">
            <v>EPIRCHNTAO212193</v>
          </cell>
          <cell r="F2570" t="str">
            <v>ICDN</v>
          </cell>
          <cell r="G2570" t="str">
            <v>TEMP</v>
          </cell>
          <cell r="H2570">
            <v>0</v>
          </cell>
          <cell r="I2570">
            <v>0</v>
          </cell>
          <cell r="J2570">
            <v>0</v>
          </cell>
          <cell r="K2570" t="str">
            <v>Pend</v>
          </cell>
          <cell r="L2570" t="str">
            <v>Pend</v>
          </cell>
          <cell r="M2570" t="str">
            <v>Pend</v>
          </cell>
          <cell r="N2570" t="str">
            <v>Pend</v>
          </cell>
          <cell r="O2570" t="str">
            <v>1 X STANDARD 20  CONTAINER SAID TO CONTAIN TOTAL  208   TWO HUNDRED EIGHT ONLY   CARTONS SAFETY SHOES HOUSE HOUSE CARGO IN-TRANSIT TO ICD EMBAKASI BY SGR CARRIAGE TERM   LINER TBL</v>
          </cell>
          <cell r="P2570" t="str">
            <v>Pend</v>
          </cell>
          <cell r="Q2570" t="str">
            <v>KE</v>
          </cell>
          <cell r="R2570" t="str">
            <v>CN</v>
          </cell>
          <cell r="S2570" t="str">
            <v>1. 0 TO 3 DAYS</v>
          </cell>
          <cell r="T2570" t="str">
            <v>PENDING DECLARATION</v>
          </cell>
        </row>
        <row r="2571">
          <cell r="A2571" t="str">
            <v>EGHU3675891</v>
          </cell>
          <cell r="B2571">
            <v>20</v>
          </cell>
          <cell r="C2571">
            <v>44067</v>
          </cell>
          <cell r="D2571">
            <v>2</v>
          </cell>
          <cell r="E2571" t="str">
            <v>143000244732</v>
          </cell>
          <cell r="F2571" t="str">
            <v>ICDN</v>
          </cell>
          <cell r="G2571" t="str">
            <v>TEMP</v>
          </cell>
          <cell r="H2571" t="str">
            <v>2020</v>
          </cell>
          <cell r="I2571" t="str">
            <v>ICD</v>
          </cell>
          <cell r="J2571">
            <v>229528</v>
          </cell>
          <cell r="K2571" t="str">
            <v>SOLAR PANDA KENYA LIMITED</v>
          </cell>
          <cell r="L2571" t="str">
            <v>TRANS AFRICA LOGISTICS LIMITED</v>
          </cell>
          <cell r="M2571" t="str">
            <v>Pend</v>
          </cell>
          <cell r="N2571" t="str">
            <v>Pend</v>
          </cell>
          <cell r="O2571" t="str">
            <v>SOLAR PANDA TV UPGRADE KITHS CODE 85414000--PIN NUMBER P051646440I--TE L   1  416 910 6580--FAX   1  416 910 6580--CONTACT  ANDY KEITH--SOLAR PANDAKENYA GMAIL COM---TEL   254 740 090 087---FAX    254 740 090 087N M SOLAR PANDA TV UPGRADE KIT HS CODE 85414000 --PIN NUMBER P051646440I --TEL   1  416 910 6580 --FAX   1  416 910 6580 --CONTACT  ANDY KEITH --SOLARPANDAKENYA GMAIL COM ---TEL   254 740 090 087 ---FAX    254 740 090 087 ---CONTACT DAVID WAKABA ---MOBILE   254 721 999983 ---INFO MODESTINTL-LOGISTICS COM</v>
          </cell>
          <cell r="P2571" t="str">
            <v>C4</v>
          </cell>
          <cell r="Q2571" t="str">
            <v>KE</v>
          </cell>
          <cell r="R2571" t="str">
            <v>CN</v>
          </cell>
          <cell r="S2571" t="str">
            <v>1. 0 TO 3 DAYS</v>
          </cell>
          <cell r="T2571" t="str">
            <v>PENDING DPC</v>
          </cell>
        </row>
        <row r="2572">
          <cell r="A2572" t="str">
            <v>EITU9055604</v>
          </cell>
          <cell r="B2572">
            <v>40</v>
          </cell>
          <cell r="C2572">
            <v>44067</v>
          </cell>
          <cell r="D2572">
            <v>2</v>
          </cell>
          <cell r="E2572" t="str">
            <v>149003428426</v>
          </cell>
          <cell r="F2572" t="str">
            <v>ICDN</v>
          </cell>
          <cell r="G2572" t="str">
            <v>A2C/22/04/2</v>
          </cell>
          <cell r="H2572" t="str">
            <v>2020</v>
          </cell>
          <cell r="I2572" t="str">
            <v>ICD</v>
          </cell>
          <cell r="J2572">
            <v>229224</v>
          </cell>
          <cell r="K2572" t="str">
            <v>BRUSH MANUFACTURERS LTD</v>
          </cell>
          <cell r="L2572" t="str">
            <v>SPEEDEX LOGISTICS LIMITED</v>
          </cell>
          <cell r="M2572">
            <v>44068.452719907407</v>
          </cell>
          <cell r="N2572" t="str">
            <v>Pend</v>
          </cell>
          <cell r="O2572" t="str">
            <v>PVC COATED WOODEN BROOM STICKRIBBED PVC COVER   1590BAGSPVC COATED WOO DEN BROOM STICKSMOOTH PVC COVER   100BAGSPVC COATED WOODEN BROOM STICK RIBBED PVC COVER   1590BAGSPVC COATED WOODEN BROOM STICKSMOOTH PVC COV ER   100BAGSHS CODE 4417009090N M PVC COATED WOODEN BROOM STICK RIBBED PVC COVER   1590BAGS PVC COATED WOODEN BROOM STICK SMOOTH PVC COVER   100BAGS PVC COATED WOODEN BROOM STICK RIBBED PVC COVER 1590BAGS PVC COATED WOODEN BROOM STICK SMOOTH PVC COVER   100BAGS HS CODE 4417009090</v>
          </cell>
          <cell r="P2572" t="str">
            <v>C4</v>
          </cell>
          <cell r="Q2572" t="str">
            <v>KE</v>
          </cell>
          <cell r="R2572" t="str">
            <v>CN</v>
          </cell>
          <cell r="S2572" t="str">
            <v>1. 0 TO 3 DAYS</v>
          </cell>
          <cell r="T2572" t="str">
            <v>RELEASE PROCESS</v>
          </cell>
        </row>
        <row r="2573">
          <cell r="A2573" t="str">
            <v>TGBU6882642</v>
          </cell>
          <cell r="B2573">
            <v>40</v>
          </cell>
          <cell r="C2573">
            <v>44067</v>
          </cell>
          <cell r="D2573">
            <v>2</v>
          </cell>
          <cell r="E2573" t="str">
            <v>141089327237</v>
          </cell>
          <cell r="F2573" t="str">
            <v>ICDN</v>
          </cell>
          <cell r="G2573" t="str">
            <v>A1C/26/06/2</v>
          </cell>
          <cell r="H2573">
            <v>0</v>
          </cell>
          <cell r="I2573">
            <v>0</v>
          </cell>
          <cell r="J2573">
            <v>0</v>
          </cell>
          <cell r="K2573" t="str">
            <v>Pend</v>
          </cell>
          <cell r="L2573" t="str">
            <v>Pend</v>
          </cell>
          <cell r="M2573" t="str">
            <v>Pend</v>
          </cell>
          <cell r="N2573" t="str">
            <v>Pend</v>
          </cell>
          <cell r="O2573" t="str">
            <v>PLYWOODN M PLYWOOD</v>
          </cell>
          <cell r="P2573" t="str">
            <v>Pend</v>
          </cell>
          <cell r="Q2573" t="str">
            <v>KE</v>
          </cell>
          <cell r="R2573" t="str">
            <v>CN</v>
          </cell>
          <cell r="S2573" t="str">
            <v>1. 0 TO 3 DAYS</v>
          </cell>
          <cell r="T2573" t="str">
            <v>PENDING DECLARATION</v>
          </cell>
        </row>
        <row r="2574">
          <cell r="A2574" t="str">
            <v>CRSU9276613</v>
          </cell>
          <cell r="B2574">
            <v>40</v>
          </cell>
          <cell r="C2574">
            <v>44067</v>
          </cell>
          <cell r="D2574">
            <v>2</v>
          </cell>
          <cell r="E2574" t="str">
            <v>SHZ2937903</v>
          </cell>
          <cell r="F2574" t="str">
            <v>ICDN</v>
          </cell>
          <cell r="G2574" t="str">
            <v>A1C/26/06/3</v>
          </cell>
          <cell r="H2574">
            <v>0</v>
          </cell>
          <cell r="I2574">
            <v>0</v>
          </cell>
          <cell r="J2574">
            <v>0</v>
          </cell>
          <cell r="K2574" t="str">
            <v>Pend</v>
          </cell>
          <cell r="L2574" t="str">
            <v>Pend</v>
          </cell>
          <cell r="M2574" t="str">
            <v>Pend</v>
          </cell>
          <cell r="N2574" t="str">
            <v>Pend</v>
          </cell>
          <cell r="O2574" t="str">
            <v>LED TV HS CODE 8528720090 FREIGHT PREPAID</v>
          </cell>
          <cell r="P2574" t="str">
            <v>Pend</v>
          </cell>
          <cell r="Q2574" t="str">
            <v>KE</v>
          </cell>
          <cell r="R2574" t="str">
            <v>CN</v>
          </cell>
          <cell r="S2574" t="str">
            <v>1. 0 TO 3 DAYS</v>
          </cell>
          <cell r="T2574" t="str">
            <v>PENDING DECLARATION</v>
          </cell>
        </row>
        <row r="2575">
          <cell r="A2575" t="str">
            <v>TGHU9278915</v>
          </cell>
          <cell r="B2575">
            <v>40</v>
          </cell>
          <cell r="C2575">
            <v>44067</v>
          </cell>
          <cell r="D2575">
            <v>2</v>
          </cell>
          <cell r="E2575" t="str">
            <v>EPIRINDAHD204927</v>
          </cell>
          <cell r="F2575" t="str">
            <v>ICDN</v>
          </cell>
          <cell r="G2575" t="str">
            <v>TEMP</v>
          </cell>
          <cell r="H2575" t="str">
            <v>2020</v>
          </cell>
          <cell r="I2575" t="str">
            <v>ICD</v>
          </cell>
          <cell r="J2575">
            <v>229430</v>
          </cell>
          <cell r="K2575" t="str">
            <v>KOKO NETWORKS LIMITED</v>
          </cell>
          <cell r="L2575" t="str">
            <v>BOON TRADE AGENCIES LIMITED</v>
          </cell>
          <cell r="M2575">
            <v>44068.825509259259</v>
          </cell>
          <cell r="N2575" t="str">
            <v>Pend</v>
          </cell>
          <cell r="O2575" t="str">
            <v>2 X HIGH CUBE 40  CONTAINER SAID TO CONTAIN TOTAL 2590 BOXES 2590 CORRUGATED BOXES ONLY  TOTAL TWO THOUSAND FIVE HUNDRED AND NINETY CORRUGATED BOXES ONLY  2-BURNER -BIO- ETHANOL VAPOR STOVE   FUEL -CANISTER 2-BURNER -BIO- ETHANOL VAPOR STOV E- SPARE PARTS CANISTER HS CODE  7321 IDF NO  E2007357245002 INVOICE NO  SV6-20AUG-001 DATE  04 08 2020 TOTAL GROSS WEIGHT  19627 50 KGS TOTAL NET WEIGHT  15729 20 KGS SB NO  4267578 DATE  04 08 2020 HOUSE HOUSE CARGO INTRANSIT TO ICD EMBAKASI BY SGR TBL</v>
          </cell>
          <cell r="P2575" t="str">
            <v>C4</v>
          </cell>
          <cell r="Q2575" t="str">
            <v>KE</v>
          </cell>
          <cell r="R2575" t="str">
            <v>IN</v>
          </cell>
          <cell r="S2575" t="str">
            <v>1. 0 TO 3 DAYS</v>
          </cell>
          <cell r="T2575" t="str">
            <v>RELEASE PROCESS</v>
          </cell>
        </row>
        <row r="2576">
          <cell r="A2576" t="str">
            <v>TGHU1178329</v>
          </cell>
          <cell r="B2576">
            <v>20</v>
          </cell>
          <cell r="C2576">
            <v>44067</v>
          </cell>
          <cell r="D2576">
            <v>2</v>
          </cell>
          <cell r="E2576" t="str">
            <v>LPL0967956</v>
          </cell>
          <cell r="F2576" t="str">
            <v>ICDN</v>
          </cell>
          <cell r="G2576" t="str">
            <v>TEMP</v>
          </cell>
          <cell r="H2576" t="str">
            <v>2020</v>
          </cell>
          <cell r="I2576" t="str">
            <v>ICD</v>
          </cell>
          <cell r="J2576">
            <v>226328</v>
          </cell>
          <cell r="K2576" t="str">
            <v>KENAFRIC INDUSTRIESS LIMITED</v>
          </cell>
          <cell r="L2576" t="str">
            <v>SPEEDEX LOGISTICS LIMITED</v>
          </cell>
          <cell r="M2576">
            <v>44055.629571759258</v>
          </cell>
          <cell r="N2576">
            <v>44057.660555555558</v>
          </cell>
          <cell r="O2576" t="str">
            <v>TOTAL NO  OF BAGS    2550 127 500 OF WHITE REFINED SUGAR AND OR CRYSTAL SUGAR  COLOR MAXIMUM 45 UNITES ICUMSA  MINIMUM POLARISATION 99 8 DEGREES  MAXIMUM MOISTURE 0 07   ALL FINAL AT TIME OF SHIPMENT  PACKED IN NEW SOUND POLYTHENE LINED POLYPROPYLENE BAGS OF 50KG NET WEIGHT IN 20 FOOT CONTAINERS OF 25 50 METRIC TONS NET  TOTAL NET WEIGHT  127 89525 MTS TOTAL GR  WEIGHT  127 500 MTS SB NO  4063637 DATE  25 07 2020 FREIGHT PREPAID TO MOMBASA DESTINATION THS COLLECT FINAL PLACE OF DELIVERY   ICD EMBAKASI  NAIROBI   PATERNOSTER HOUSE 5TH FLOOR   65 ST PAULS CHURCHYARD EC4M 8AB LONDON  UNITED KINGDOM HS CODE  17019990</v>
          </cell>
          <cell r="P2576" t="str">
            <v>C4</v>
          </cell>
          <cell r="Q2576" t="str">
            <v>KE</v>
          </cell>
          <cell r="R2576" t="str">
            <v>IN</v>
          </cell>
          <cell r="S2576" t="str">
            <v>1. 0 TO 3 DAYS</v>
          </cell>
          <cell r="T2576" t="str">
            <v>RELEASED BUT IN YARD</v>
          </cell>
        </row>
        <row r="2577">
          <cell r="A2577" t="str">
            <v>TEMU2089760</v>
          </cell>
          <cell r="B2577">
            <v>20</v>
          </cell>
          <cell r="C2577">
            <v>44067</v>
          </cell>
          <cell r="D2577">
            <v>2</v>
          </cell>
          <cell r="E2577" t="str">
            <v>MEDUV2170995</v>
          </cell>
          <cell r="F2577" t="str">
            <v>ICDN</v>
          </cell>
          <cell r="G2577" t="str">
            <v>TEMP</v>
          </cell>
          <cell r="H2577" t="str">
            <v>2020</v>
          </cell>
          <cell r="I2577" t="str">
            <v>ICD</v>
          </cell>
          <cell r="J2577">
            <v>228574</v>
          </cell>
          <cell r="K2577" t="str">
            <v>LACHLAN KENYA LIMITED</v>
          </cell>
          <cell r="L2577" t="str">
            <v>BOLLORE TRANSPORT AND LOGISTICS KENYA LI</v>
          </cell>
          <cell r="M2577">
            <v>44068.492071759261</v>
          </cell>
          <cell r="N2577" t="str">
            <v>Pend</v>
          </cell>
          <cell r="O2577"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577" t="str">
            <v>C4</v>
          </cell>
          <cell r="Q2577" t="str">
            <v>KE</v>
          </cell>
          <cell r="R2577" t="str">
            <v>ES</v>
          </cell>
          <cell r="S2577" t="str">
            <v>1. 0 TO 3 DAYS</v>
          </cell>
          <cell r="T2577" t="str">
            <v>RELEASE PROCESS</v>
          </cell>
        </row>
        <row r="2578">
          <cell r="A2578" t="str">
            <v>MEDU1688441</v>
          </cell>
          <cell r="B2578">
            <v>20</v>
          </cell>
          <cell r="C2578">
            <v>44067</v>
          </cell>
          <cell r="D2578">
            <v>2</v>
          </cell>
          <cell r="E2578" t="str">
            <v>MEDUV2170995</v>
          </cell>
          <cell r="F2578" t="str">
            <v>ICDN</v>
          </cell>
          <cell r="G2578" t="str">
            <v>TEMP</v>
          </cell>
          <cell r="H2578" t="str">
            <v>2020</v>
          </cell>
          <cell r="I2578" t="str">
            <v>ICD</v>
          </cell>
          <cell r="J2578">
            <v>228574</v>
          </cell>
          <cell r="K2578" t="str">
            <v>LACHLAN KENYA LIMITED</v>
          </cell>
          <cell r="L2578" t="str">
            <v>BOLLORE TRANSPORT AND LOGISTICS KENYA LI</v>
          </cell>
          <cell r="M2578">
            <v>44068.492071759261</v>
          </cell>
          <cell r="N2578" t="str">
            <v>Pend</v>
          </cell>
          <cell r="O2578"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578" t="str">
            <v>C4</v>
          </cell>
          <cell r="Q2578" t="str">
            <v>KE</v>
          </cell>
          <cell r="R2578" t="str">
            <v>ES</v>
          </cell>
          <cell r="S2578" t="str">
            <v>1. 0 TO 3 DAYS</v>
          </cell>
          <cell r="T2578" t="str">
            <v>RELEASE PROCESS</v>
          </cell>
        </row>
        <row r="2579">
          <cell r="A2579" t="str">
            <v>CMAU0101206</v>
          </cell>
          <cell r="B2579">
            <v>20</v>
          </cell>
          <cell r="C2579">
            <v>44067</v>
          </cell>
          <cell r="D2579">
            <v>2</v>
          </cell>
          <cell r="E2579" t="str">
            <v>FSH0203230</v>
          </cell>
          <cell r="F2579" t="str">
            <v>ICDN</v>
          </cell>
          <cell r="G2579" t="str">
            <v>TEMP</v>
          </cell>
          <cell r="H2579" t="str">
            <v>2020</v>
          </cell>
          <cell r="I2579" t="str">
            <v>ICD</v>
          </cell>
          <cell r="J2579">
            <v>226876</v>
          </cell>
          <cell r="K2579" t="str">
            <v>KEDA KENYA CERAMICS COMPANY LIMITED</v>
          </cell>
          <cell r="L2579" t="str">
            <v>ONETOUCH LOGISTICS LIMITED</v>
          </cell>
          <cell r="M2579" t="str">
            <v>Pend</v>
          </cell>
          <cell r="N2579" t="str">
            <v>Pend</v>
          </cell>
          <cell r="O2579" t="str">
            <v>CERAMIC GLAZE-45 HS CODE 320720   E-MAIL IM KENYA-SUNDA COM TEL  +254 786 266201 FREIGHT COLLECT</v>
          </cell>
          <cell r="P2579" t="str">
            <v>C4</v>
          </cell>
          <cell r="Q2579" t="str">
            <v>KE</v>
          </cell>
          <cell r="R2579" t="str">
            <v>CN</v>
          </cell>
          <cell r="S2579" t="str">
            <v>1. 0 TO 3 DAYS</v>
          </cell>
          <cell r="T2579" t="str">
            <v>PENDING DPC</v>
          </cell>
        </row>
        <row r="2580">
          <cell r="A2580" t="str">
            <v>SEGU6423550</v>
          </cell>
          <cell r="B2580">
            <v>40</v>
          </cell>
          <cell r="C2580">
            <v>44067</v>
          </cell>
          <cell r="D2580">
            <v>2</v>
          </cell>
          <cell r="E2580" t="str">
            <v>CHP0123538</v>
          </cell>
          <cell r="F2580" t="str">
            <v>ICDN</v>
          </cell>
          <cell r="G2580" t="str">
            <v>TEMP</v>
          </cell>
          <cell r="H2580" t="str">
            <v>2020</v>
          </cell>
          <cell r="I2580" t="str">
            <v>ICD</v>
          </cell>
          <cell r="J2580">
            <v>228632</v>
          </cell>
          <cell r="K2580" t="str">
            <v>TILE AND CARPET CENTRE LIMITED</v>
          </cell>
          <cell r="L2580" t="str">
            <v>INDUS LOGISTICS LIMITED</v>
          </cell>
          <cell r="M2580">
            <v>44068.727569444447</v>
          </cell>
          <cell r="N2580" t="str">
            <v>Pend</v>
          </cell>
          <cell r="O2580" t="str">
            <v>06 X 40HC CONTAINERS CONTAINING BORSAFE HE3490LS HD POLYETHYLENE H S CODE 39012000 TOTAL NET WEIGHT 148 500 MT ORDER NO  5100093757 DELIVERY NO  80474759 SHIPMENT NO  492607   T +254203939000   PIN NO P051142421G FREIGHT PREPAID 21 DAYS CONTAINER FREE DETENTION AT POD</v>
          </cell>
          <cell r="P2580" t="str">
            <v>C4</v>
          </cell>
          <cell r="Q2580" t="str">
            <v>KE</v>
          </cell>
          <cell r="R2580" t="str">
            <v>AE</v>
          </cell>
          <cell r="S2580" t="str">
            <v>1. 0 TO 3 DAYS</v>
          </cell>
          <cell r="T2580" t="str">
            <v>RELEASE PROCESS</v>
          </cell>
        </row>
        <row r="2581">
          <cell r="A2581" t="str">
            <v>CMAU1114701</v>
          </cell>
          <cell r="B2581">
            <v>20</v>
          </cell>
          <cell r="C2581">
            <v>44067</v>
          </cell>
          <cell r="D2581">
            <v>2</v>
          </cell>
          <cell r="E2581" t="str">
            <v>DXB0507614</v>
          </cell>
          <cell r="F2581" t="str">
            <v>ICDN</v>
          </cell>
          <cell r="G2581" t="str">
            <v>TEMP</v>
          </cell>
          <cell r="H2581" t="str">
            <v>2020</v>
          </cell>
          <cell r="I2581" t="str">
            <v>ICD</v>
          </cell>
          <cell r="J2581">
            <v>226338</v>
          </cell>
          <cell r="K2581" t="str">
            <v>SAFARICOM LIMITED</v>
          </cell>
          <cell r="L2581" t="str">
            <v>ACCELER GLOBAL LOGISTICS LIMITED</v>
          </cell>
          <cell r="M2581">
            <v>44055.430636574078</v>
          </cell>
          <cell r="N2581">
            <v>44068.778182870374</v>
          </cell>
          <cell r="O2581" t="str">
            <v>SM-A107FZKAAFR MOBILE SM-A107F BLACK AFR SM-A015FZKAAFR MOBILE SM-A015F BLACK AFR HS CODE 85171200 FREIGHT PREPAID</v>
          </cell>
          <cell r="P2581" t="str">
            <v>C4</v>
          </cell>
          <cell r="Q2581" t="str">
            <v>KE</v>
          </cell>
          <cell r="R2581" t="str">
            <v>AE</v>
          </cell>
          <cell r="S2581" t="str">
            <v>1. 0 TO 3 DAYS</v>
          </cell>
          <cell r="T2581" t="str">
            <v>RELEASED BUT IN YARD</v>
          </cell>
        </row>
        <row r="2582">
          <cell r="A2582" t="str">
            <v>EGHU3874893</v>
          </cell>
          <cell r="B2582">
            <v>20</v>
          </cell>
          <cell r="C2582">
            <v>44067</v>
          </cell>
          <cell r="D2582">
            <v>2</v>
          </cell>
          <cell r="E2582" t="str">
            <v>104000020477</v>
          </cell>
          <cell r="F2582" t="str">
            <v>ICDN</v>
          </cell>
          <cell r="G2582" t="str">
            <v>TEMP</v>
          </cell>
          <cell r="H2582">
            <v>0</v>
          </cell>
          <cell r="I2582">
            <v>0</v>
          </cell>
          <cell r="J2582">
            <v>0</v>
          </cell>
          <cell r="K2582" t="str">
            <v>Pend</v>
          </cell>
          <cell r="L2582" t="str">
            <v>Pend</v>
          </cell>
          <cell r="M2582" t="str">
            <v>Pend</v>
          </cell>
          <cell r="N2582" t="str">
            <v>Pend</v>
          </cell>
          <cell r="O2582" t="str">
            <v>1X20 FT CONTAINER CONTAINS42 PKGS CONSISTING OF CONVEYOR CFR MOMBASA K ENYA  INCOTERMS 2020 ECON SUPER TRACK AND CHAIN INCLUDINGBENDS AND VER TICICAL UP AND DOWNBEND COMPLETE WITH HOOKS  JOININGBOLTS AND NUTSDRIV E UNIT WITH SPROCKET  BEND ANDGEARED MOTORNJERU INDUSTRIES LTD MERU KENYA 1X20 FT CONTAINER CONTAINS 42 PKGS CONSISTING OF CONVEYOR  CFR MOMBASA KENYA  INCOTERMS 2020  ECON SUPER TRACK AND CHAIN INCLUDING BENDS AND VERTICICAL UP AND DOWN BEND COMPLETE WITH HOOKS  JOINING BOLTS AND NUTS DRIVE UNIT WITH SPROCKET  BEND AND GEARED MOTOR LUBRICATION UNIT  EXCULDINGCOMPRESSOR  LC NUMBER IMPLC07 1039 20  AND IDF NO  20MBAIM000036830 S B  NO  3767116 DATED 13 07 2020 H S CODE   84282019 NET WT  3925 KGS 14 DAYS FREE DETENTION AT DESTINATION</v>
          </cell>
          <cell r="P2582" t="str">
            <v>Pend</v>
          </cell>
          <cell r="Q2582" t="str">
            <v>KE</v>
          </cell>
          <cell r="R2582" t="str">
            <v>IN</v>
          </cell>
          <cell r="S2582" t="str">
            <v>1. 0 TO 3 DAYS</v>
          </cell>
          <cell r="T2582" t="str">
            <v>PENDING DECLARATION</v>
          </cell>
        </row>
        <row r="2583">
          <cell r="A2583" t="str">
            <v>MSKU4101550</v>
          </cell>
          <cell r="B2583">
            <v>20</v>
          </cell>
          <cell r="C2583">
            <v>44067</v>
          </cell>
          <cell r="D2583">
            <v>2</v>
          </cell>
          <cell r="E2583" t="str">
            <v>203622673</v>
          </cell>
          <cell r="F2583" t="str">
            <v>ICDN</v>
          </cell>
          <cell r="G2583" t="str">
            <v>TEMP</v>
          </cell>
          <cell r="H2583" t="str">
            <v>2020</v>
          </cell>
          <cell r="I2583" t="str">
            <v>ICD</v>
          </cell>
          <cell r="J2583">
            <v>228663</v>
          </cell>
          <cell r="K2583" t="str">
            <v>AUTO ANCILLARIES LTD</v>
          </cell>
          <cell r="L2583" t="str">
            <v>HAMBU FREIGHT SERVICES LTD</v>
          </cell>
          <cell r="M2583">
            <v>44068.475810185184</v>
          </cell>
          <cell r="N2583">
            <v>44068.602407407408</v>
          </cell>
          <cell r="O2583" t="str">
            <v>83 BUNDLES  CLUMP   WIRE SPRING STEEL ROUND BAR  SPECIFICATION EN8D SM NC443-H  AS PER INVOICE NO   EXP 20-21 015  DT 27 06 2020  PROFORMA IN VIOCE NO  68   DATE 11 03 2020  PROFORMA INVIOCE NO  69   DATE 11 03 2 020  S BILL NO   3653442 DT 07 07 2020  IEC NO   3011001685  NET WT 140000 000 KGS  HS CODE   72283000    APPLICABLE FREE TIME 14 DAYS COMBINED DETENTION   DEMURRAGE  AT  PORT OF DISCHARGE   PLACE OF DELIVERY        INTRANSIT TO ICD EMBAKASI NAIROBI</v>
          </cell>
          <cell r="P2583" t="str">
            <v>C4</v>
          </cell>
          <cell r="Q2583" t="str">
            <v>KE</v>
          </cell>
          <cell r="R2583" t="str">
            <v>IN</v>
          </cell>
          <cell r="S2583" t="str">
            <v>1. 0 TO 3 DAYS</v>
          </cell>
          <cell r="T2583" t="str">
            <v>RELEASED BUT IN YARD</v>
          </cell>
        </row>
        <row r="2584">
          <cell r="A2584" t="str">
            <v>MEDU2554278</v>
          </cell>
          <cell r="B2584">
            <v>20</v>
          </cell>
          <cell r="C2584">
            <v>44067</v>
          </cell>
          <cell r="D2584">
            <v>2</v>
          </cell>
          <cell r="E2584" t="str">
            <v>MEDUDA843652</v>
          </cell>
          <cell r="F2584" t="str">
            <v>ICDN</v>
          </cell>
          <cell r="G2584" t="str">
            <v>A4D/11/02/3</v>
          </cell>
          <cell r="H2584" t="str">
            <v>2020</v>
          </cell>
          <cell r="I2584" t="str">
            <v>ICD</v>
          </cell>
          <cell r="J2584">
            <v>228083</v>
          </cell>
          <cell r="K2584" t="str">
            <v>GOLDEN AFRICA KENYA LIMITED</v>
          </cell>
          <cell r="L2584" t="str">
            <v>CARGOLOG E.A LIMITED</v>
          </cell>
          <cell r="M2584" t="str">
            <v>Pend</v>
          </cell>
          <cell r="N2584" t="str">
            <v>Pend</v>
          </cell>
          <cell r="O2584" t="str">
            <v>CAUSTIC SODA FLAKES 99     HS CODE 28151100           UN NO 1823                 CLASS 8                    PACKING GROUP II           21 FREE DAYS AT POD</v>
          </cell>
          <cell r="P2584" t="str">
            <v>C4</v>
          </cell>
          <cell r="Q2584" t="str">
            <v>KE</v>
          </cell>
          <cell r="R2584" t="str">
            <v>CN</v>
          </cell>
          <cell r="S2584" t="str">
            <v>1. 0 TO 3 DAYS</v>
          </cell>
          <cell r="T2584" t="str">
            <v>PENDING DPC</v>
          </cell>
        </row>
        <row r="2585">
          <cell r="A2585" t="str">
            <v>MEDU2554489</v>
          </cell>
          <cell r="B2585">
            <v>20</v>
          </cell>
          <cell r="C2585">
            <v>44067</v>
          </cell>
          <cell r="D2585">
            <v>2</v>
          </cell>
          <cell r="E2585" t="str">
            <v>MEDUDA843652</v>
          </cell>
          <cell r="F2585" t="str">
            <v>ICDN</v>
          </cell>
          <cell r="G2585" t="str">
            <v>A4D/11/01/2</v>
          </cell>
          <cell r="H2585" t="str">
            <v>2020</v>
          </cell>
          <cell r="I2585" t="str">
            <v>ICD</v>
          </cell>
          <cell r="J2585">
            <v>228083</v>
          </cell>
          <cell r="K2585" t="str">
            <v>GOLDEN AFRICA KENYA LIMITED</v>
          </cell>
          <cell r="L2585" t="str">
            <v>CARGOLOG E.A LIMITED</v>
          </cell>
          <cell r="M2585" t="str">
            <v>Pend</v>
          </cell>
          <cell r="N2585" t="str">
            <v>Pend</v>
          </cell>
          <cell r="O2585" t="str">
            <v>CAUSTIC SODA FLAKES 99     HS CODE 28151100           UN NO 1823                 CLASS 8                    PACKING GROUP II           21 FREE DAYS AT POD</v>
          </cell>
          <cell r="P2585" t="str">
            <v>C4</v>
          </cell>
          <cell r="Q2585" t="str">
            <v>KE</v>
          </cell>
          <cell r="R2585" t="str">
            <v>CN</v>
          </cell>
          <cell r="S2585" t="str">
            <v>1. 0 TO 3 DAYS</v>
          </cell>
          <cell r="T2585" t="str">
            <v>PENDING DPC</v>
          </cell>
        </row>
        <row r="2586">
          <cell r="A2586" t="str">
            <v>MEDU2554299</v>
          </cell>
          <cell r="B2586">
            <v>20</v>
          </cell>
          <cell r="C2586">
            <v>44067</v>
          </cell>
          <cell r="D2586">
            <v>2</v>
          </cell>
          <cell r="E2586" t="str">
            <v>MEDUDA843652</v>
          </cell>
          <cell r="F2586" t="str">
            <v>ICDN</v>
          </cell>
          <cell r="G2586" t="str">
            <v>A4C/23/02/2</v>
          </cell>
          <cell r="H2586" t="str">
            <v>2020</v>
          </cell>
          <cell r="I2586" t="str">
            <v>ICD</v>
          </cell>
          <cell r="J2586">
            <v>228083</v>
          </cell>
          <cell r="K2586" t="str">
            <v>GOLDEN AFRICA KENYA LIMITED</v>
          </cell>
          <cell r="L2586" t="str">
            <v>CARGOLOG E.A LIMITED</v>
          </cell>
          <cell r="M2586" t="str">
            <v>Pend</v>
          </cell>
          <cell r="N2586" t="str">
            <v>Pend</v>
          </cell>
          <cell r="O2586" t="str">
            <v>CAUSTIC SODA FLAKES 99     HS CODE 28151100           UN NO 1823                 CLASS 8                    PACKING GROUP II           21 FREE DAYS AT POD</v>
          </cell>
          <cell r="P2586" t="str">
            <v>C4</v>
          </cell>
          <cell r="Q2586" t="str">
            <v>KE</v>
          </cell>
          <cell r="R2586" t="str">
            <v>CN</v>
          </cell>
          <cell r="S2586" t="str">
            <v>1. 0 TO 3 DAYS</v>
          </cell>
          <cell r="T2586" t="str">
            <v>PENDING DPC</v>
          </cell>
        </row>
        <row r="2587">
          <cell r="A2587" t="str">
            <v>MEDU2554350</v>
          </cell>
          <cell r="B2587">
            <v>20</v>
          </cell>
          <cell r="C2587">
            <v>44067</v>
          </cell>
          <cell r="D2587">
            <v>2</v>
          </cell>
          <cell r="E2587" t="str">
            <v>MEDUDA843652</v>
          </cell>
          <cell r="F2587" t="str">
            <v>ICDN</v>
          </cell>
          <cell r="G2587" t="str">
            <v>A4C/23/03/3</v>
          </cell>
          <cell r="H2587" t="str">
            <v>2020</v>
          </cell>
          <cell r="I2587" t="str">
            <v>ICD</v>
          </cell>
          <cell r="J2587">
            <v>228083</v>
          </cell>
          <cell r="K2587" t="str">
            <v>GOLDEN AFRICA KENYA LIMITED</v>
          </cell>
          <cell r="L2587" t="str">
            <v>CARGOLOG E.A LIMITED</v>
          </cell>
          <cell r="M2587" t="str">
            <v>Pend</v>
          </cell>
          <cell r="N2587" t="str">
            <v>Pend</v>
          </cell>
          <cell r="O2587" t="str">
            <v>CAUSTIC SODA FLAKES 99     HS CODE 28151100           UN NO 1823                 CLASS 8                    PACKING GROUP II           21 FREE DAYS AT POD</v>
          </cell>
          <cell r="P2587" t="str">
            <v>C4</v>
          </cell>
          <cell r="Q2587" t="str">
            <v>KE</v>
          </cell>
          <cell r="R2587" t="str">
            <v>CN</v>
          </cell>
          <cell r="S2587" t="str">
            <v>1. 0 TO 3 DAYS</v>
          </cell>
          <cell r="T2587" t="str">
            <v>PENDING DPC</v>
          </cell>
        </row>
        <row r="2588">
          <cell r="A2588" t="str">
            <v>TGBU6788908</v>
          </cell>
          <cell r="B2588">
            <v>40</v>
          </cell>
          <cell r="C2588">
            <v>44067</v>
          </cell>
          <cell r="D2588">
            <v>2</v>
          </cell>
          <cell r="E2588" t="str">
            <v>203924678</v>
          </cell>
          <cell r="F2588" t="str">
            <v>ICDN</v>
          </cell>
          <cell r="G2588" t="str">
            <v>A4C/26/02/2</v>
          </cell>
          <cell r="H2588" t="str">
            <v>2020</v>
          </cell>
          <cell r="I2588" t="str">
            <v>ICD</v>
          </cell>
          <cell r="J2588">
            <v>228606</v>
          </cell>
          <cell r="K2588" t="str">
            <v>SAFARICOM LIMITED</v>
          </cell>
          <cell r="L2588" t="str">
            <v>ACCELER GLOBAL LOGISTICS LIMITED</v>
          </cell>
          <cell r="M2588">
            <v>44064.572916666664</v>
          </cell>
          <cell r="N2588" t="str">
            <v>Pend</v>
          </cell>
          <cell r="O2588" t="str">
            <v>POWERCUBE  INCLUDE BATTERY AND  INSTALLATION MATERIALS  HS CODE 850440 0000    INTRANSIT TO ICD EMBAKASI NAIROBI POWERCUBE  INCLUDE BATTERY AND  INSTALLATION MATERIALS  HS CODE 850440 0000      INTRANSIT TO ICD EMBAKASI NAIROBI</v>
          </cell>
          <cell r="P2588" t="str">
            <v>C4</v>
          </cell>
          <cell r="Q2588" t="str">
            <v>KE</v>
          </cell>
          <cell r="R2588" t="str">
            <v>CN</v>
          </cell>
          <cell r="S2588" t="str">
            <v>1. 0 TO 3 DAYS</v>
          </cell>
          <cell r="T2588" t="str">
            <v>RELEASE PROCESS</v>
          </cell>
        </row>
        <row r="2589">
          <cell r="A2589" t="str">
            <v>LMCU9157696</v>
          </cell>
          <cell r="B2589">
            <v>40</v>
          </cell>
          <cell r="C2589">
            <v>44067</v>
          </cell>
          <cell r="D2589">
            <v>2</v>
          </cell>
          <cell r="E2589" t="str">
            <v>ME008678</v>
          </cell>
          <cell r="F2589" t="str">
            <v>ICDN</v>
          </cell>
          <cell r="G2589" t="str">
            <v>A1C/26/02/2</v>
          </cell>
          <cell r="H2589" t="str">
            <v>2020</v>
          </cell>
          <cell r="I2589" t="str">
            <v>ICD</v>
          </cell>
          <cell r="J2589">
            <v>229257</v>
          </cell>
          <cell r="K2589" t="str">
            <v>DELTA GROUP LIMITED</v>
          </cell>
          <cell r="L2589" t="str">
            <v>KAWAISON INTERNATIONAL LTD</v>
          </cell>
          <cell r="M2589">
            <v>44068.847800925927</v>
          </cell>
          <cell r="N2589" t="str">
            <v>Pend</v>
          </cell>
          <cell r="O2589" t="str">
            <v>SINGLE TROLLEY ROTARY OVEN FD200-D   FD200-E AUTOMATIC BREAD SLICER DOUGH WORKING BENCH BREAD TROLLEY 80 100 BREAD TINS 800GR   600GR   400GR</v>
          </cell>
          <cell r="P2589" t="str">
            <v>C4</v>
          </cell>
          <cell r="Q2589" t="str">
            <v>KE</v>
          </cell>
          <cell r="R2589" t="str">
            <v>TR</v>
          </cell>
          <cell r="S2589" t="str">
            <v>1. 0 TO 3 DAYS</v>
          </cell>
          <cell r="T2589" t="str">
            <v>RELEASE PROCESS</v>
          </cell>
        </row>
        <row r="2590">
          <cell r="A2590" t="str">
            <v>LMCU9120779</v>
          </cell>
          <cell r="B2590">
            <v>40</v>
          </cell>
          <cell r="C2590">
            <v>44067</v>
          </cell>
          <cell r="D2590">
            <v>2</v>
          </cell>
          <cell r="E2590" t="str">
            <v>TN006459</v>
          </cell>
          <cell r="F2590" t="str">
            <v>ICDN</v>
          </cell>
          <cell r="G2590" t="str">
            <v>A1C/26/02/2</v>
          </cell>
          <cell r="H2590" t="str">
            <v>2020</v>
          </cell>
          <cell r="I2590" t="str">
            <v>ICD</v>
          </cell>
          <cell r="J2590">
            <v>210729</v>
          </cell>
          <cell r="K2590" t="str">
            <v>CHANDARIA INDUSTRIES LIMITED</v>
          </cell>
          <cell r="L2590" t="str">
            <v>INDUS LOGISTICS LIMITED</v>
          </cell>
          <cell r="M2590">
            <v>43997.568240740744</v>
          </cell>
          <cell r="N2590">
            <v>43998.725046296298</v>
          </cell>
          <cell r="O2590" t="str">
            <v>TOILET TISSUE - ICD EMBAKASI</v>
          </cell>
          <cell r="P2590" t="str">
            <v>C4</v>
          </cell>
          <cell r="Q2590" t="str">
            <v>KE</v>
          </cell>
          <cell r="R2590" t="str">
            <v>IT</v>
          </cell>
          <cell r="S2590" t="str">
            <v>1. 0 TO 3 DAYS</v>
          </cell>
          <cell r="T2590" t="str">
            <v>RELEASED BUT IN YARD</v>
          </cell>
        </row>
        <row r="2591">
          <cell r="A2591" t="str">
            <v>TDRU6098410</v>
          </cell>
          <cell r="B2591">
            <v>40</v>
          </cell>
          <cell r="C2591">
            <v>44067</v>
          </cell>
          <cell r="D2591">
            <v>2</v>
          </cell>
          <cell r="E2591" t="str">
            <v>JD063730</v>
          </cell>
          <cell r="F2591" t="str">
            <v>ICDN</v>
          </cell>
          <cell r="G2591" t="str">
            <v>TEMP</v>
          </cell>
          <cell r="H2591" t="str">
            <v>2020</v>
          </cell>
          <cell r="I2591" t="str">
            <v>ICD</v>
          </cell>
          <cell r="J2591">
            <v>229353</v>
          </cell>
          <cell r="K2591" t="str">
            <v>ASHUT ENGINEERS LTD</v>
          </cell>
          <cell r="L2591" t="str">
            <v>RAPID KATE SERVICES LIMITED</v>
          </cell>
          <cell r="M2591">
            <v>44068.717268518521</v>
          </cell>
          <cell r="N2591" t="str">
            <v>Pend</v>
          </cell>
          <cell r="O2591" t="str">
            <v>HIGH DENSITY POLYETHYLENE B5429-ICD EMBAKASI</v>
          </cell>
          <cell r="P2591" t="str">
            <v>C4</v>
          </cell>
          <cell r="Q2591" t="str">
            <v>KE</v>
          </cell>
          <cell r="R2591" t="str">
            <v>SA</v>
          </cell>
          <cell r="S2591" t="str">
            <v>1. 0 TO 3 DAYS</v>
          </cell>
          <cell r="T2591" t="str">
            <v>RELEASE PROCESS</v>
          </cell>
        </row>
        <row r="2592">
          <cell r="A2592" t="str">
            <v>EMCU9644871</v>
          </cell>
          <cell r="B2592">
            <v>40</v>
          </cell>
          <cell r="C2592">
            <v>44067</v>
          </cell>
          <cell r="D2592">
            <v>2</v>
          </cell>
          <cell r="E2592" t="str">
            <v>JD063799</v>
          </cell>
          <cell r="F2592" t="str">
            <v>ICDN</v>
          </cell>
          <cell r="G2592" t="str">
            <v>A1C/26/02/1</v>
          </cell>
          <cell r="H2592" t="str">
            <v>2020</v>
          </cell>
          <cell r="I2592" t="str">
            <v>ICD</v>
          </cell>
          <cell r="J2592">
            <v>229342</v>
          </cell>
          <cell r="K2592" t="str">
            <v>ASHUT ENGINEERS LTD</v>
          </cell>
          <cell r="L2592" t="str">
            <v>RAPID KATE SERVICES LIMITED</v>
          </cell>
          <cell r="M2592">
            <v>44068.716851851852</v>
          </cell>
          <cell r="N2592" t="str">
            <v>Pend</v>
          </cell>
          <cell r="O2592" t="str">
            <v>HIGH DENSITY POLYETHYLENE HDPE B5429-ICD EMBAKASI</v>
          </cell>
          <cell r="P2592" t="str">
            <v>C4</v>
          </cell>
          <cell r="Q2592" t="str">
            <v>KE</v>
          </cell>
          <cell r="R2592" t="str">
            <v>SA</v>
          </cell>
          <cell r="S2592" t="str">
            <v>1. 0 TO 3 DAYS</v>
          </cell>
          <cell r="T2592" t="str">
            <v>RELEASE PROCESS</v>
          </cell>
        </row>
        <row r="2593">
          <cell r="A2593" t="str">
            <v>LMCU9127665</v>
          </cell>
          <cell r="B2593">
            <v>40</v>
          </cell>
          <cell r="C2593">
            <v>44067</v>
          </cell>
          <cell r="D2593">
            <v>2</v>
          </cell>
          <cell r="E2593" t="str">
            <v>AL075768</v>
          </cell>
          <cell r="F2593" t="str">
            <v>ICDN</v>
          </cell>
          <cell r="G2593" t="str">
            <v>TEMP</v>
          </cell>
          <cell r="H2593" t="str">
            <v>2020</v>
          </cell>
          <cell r="I2593" t="str">
            <v>ICD</v>
          </cell>
          <cell r="J2593">
            <v>228899</v>
          </cell>
          <cell r="K2593" t="str">
            <v>CHANDARIA INDUSTRIES LIMITED</v>
          </cell>
          <cell r="L2593" t="str">
            <v>SPEEDEX LOGISTICS LIMITED</v>
          </cell>
          <cell r="M2593">
            <v>44065.556018518517</v>
          </cell>
          <cell r="N2593" t="str">
            <v>Pend</v>
          </cell>
          <cell r="O2593" t="str">
            <v>NAPKIN TISSUE PRIME  TOWEL TISSUE PRIME  NAPKIN TISSUE COMMERCIAL   TOILET TISSUE PREMIUM- ICD EMBAKASI</v>
          </cell>
          <cell r="P2593" t="str">
            <v>C4</v>
          </cell>
          <cell r="Q2593" t="str">
            <v>KE</v>
          </cell>
          <cell r="R2593" t="str">
            <v>EG</v>
          </cell>
          <cell r="S2593" t="str">
            <v>1. 0 TO 3 DAYS</v>
          </cell>
          <cell r="T2593" t="str">
            <v>RELEASE PROCESS</v>
          </cell>
        </row>
        <row r="2594">
          <cell r="A2594" t="str">
            <v>LMCU9157989</v>
          </cell>
          <cell r="B2594">
            <v>40</v>
          </cell>
          <cell r="C2594">
            <v>44067</v>
          </cell>
          <cell r="D2594">
            <v>2</v>
          </cell>
          <cell r="E2594" t="str">
            <v>AL075768</v>
          </cell>
          <cell r="F2594" t="str">
            <v>ICDN</v>
          </cell>
          <cell r="G2594" t="str">
            <v>A1C/14/04/2</v>
          </cell>
          <cell r="H2594" t="str">
            <v>2020</v>
          </cell>
          <cell r="I2594" t="str">
            <v>ICD</v>
          </cell>
          <cell r="J2594">
            <v>228909</v>
          </cell>
          <cell r="K2594" t="str">
            <v>CHANDARIA INDUSTRIES LIMITED</v>
          </cell>
          <cell r="L2594" t="str">
            <v>SPEEDEX LOGISTICS LIMITED</v>
          </cell>
          <cell r="M2594">
            <v>44065.558159722219</v>
          </cell>
          <cell r="N2594" t="str">
            <v>Pend</v>
          </cell>
          <cell r="O2594" t="str">
            <v>NAPKIN TISSUE PRIME  TOWEL TISSUE PRIME  NAPKIN TISSUE COMMERCIAL   TOILET TISSUE PREMIUM- ICD EMBAKASI</v>
          </cell>
          <cell r="P2594" t="str">
            <v>C4</v>
          </cell>
          <cell r="Q2594" t="str">
            <v>KE</v>
          </cell>
          <cell r="R2594" t="str">
            <v>EG</v>
          </cell>
          <cell r="S2594" t="str">
            <v>1. 0 TO 3 DAYS</v>
          </cell>
          <cell r="T2594" t="str">
            <v>RELEASE PROCESS</v>
          </cell>
        </row>
        <row r="2595">
          <cell r="A2595" t="str">
            <v>SGCU1430792</v>
          </cell>
          <cell r="B2595">
            <v>40</v>
          </cell>
          <cell r="C2595">
            <v>44067</v>
          </cell>
          <cell r="D2595">
            <v>2</v>
          </cell>
          <cell r="E2595" t="str">
            <v>AL076232</v>
          </cell>
          <cell r="F2595" t="str">
            <v>ICDN</v>
          </cell>
          <cell r="G2595" t="str">
            <v>A1C/14/02/1</v>
          </cell>
          <cell r="H2595" t="str">
            <v>2020</v>
          </cell>
          <cell r="I2595" t="str">
            <v>ICD</v>
          </cell>
          <cell r="J2595">
            <v>228642</v>
          </cell>
          <cell r="K2595" t="str">
            <v>CLOROX SUB SAHARA AFRICA LIMITED</v>
          </cell>
          <cell r="L2595" t="str">
            <v>VINEP FORWARDERS LTD</v>
          </cell>
          <cell r="M2595" t="str">
            <v>Pend</v>
          </cell>
          <cell r="N2595" t="str">
            <v>Pend</v>
          </cell>
          <cell r="O2595" t="str">
            <v>LIQUID BLEACH AND HOUSEHOLD CLEANING PROD</v>
          </cell>
          <cell r="P2595" t="str">
            <v>C4</v>
          </cell>
          <cell r="Q2595" t="str">
            <v>KE</v>
          </cell>
          <cell r="R2595" t="str">
            <v>EG</v>
          </cell>
          <cell r="S2595" t="str">
            <v>1. 0 TO 3 DAYS</v>
          </cell>
          <cell r="T2595" t="str">
            <v>PENDING DPC</v>
          </cell>
        </row>
        <row r="2596">
          <cell r="A2596" t="str">
            <v>XINU8032345</v>
          </cell>
          <cell r="B2596">
            <v>40</v>
          </cell>
          <cell r="C2596">
            <v>44067</v>
          </cell>
          <cell r="D2596">
            <v>2</v>
          </cell>
          <cell r="E2596" t="str">
            <v>JD063804</v>
          </cell>
          <cell r="F2596" t="str">
            <v>ICDN</v>
          </cell>
          <cell r="G2596" t="str">
            <v>TEMP</v>
          </cell>
          <cell r="H2596" t="str">
            <v>2020</v>
          </cell>
          <cell r="I2596" t="str">
            <v>ICD</v>
          </cell>
          <cell r="J2596">
            <v>228682</v>
          </cell>
          <cell r="K2596" t="str">
            <v>NAIROBI PLASTICS LTD</v>
          </cell>
          <cell r="L2596" t="str">
            <v>REFCO FORWARDERS LTD</v>
          </cell>
          <cell r="M2596">
            <v>44064.76902777778</v>
          </cell>
          <cell r="N2596" t="str">
            <v>Pend</v>
          </cell>
          <cell r="O2596" t="str">
            <v>HIGH DENSITY POLYETHYLENE HDPE B5429- ICD EMBAKASI</v>
          </cell>
          <cell r="P2596" t="str">
            <v>C4</v>
          </cell>
          <cell r="Q2596" t="str">
            <v>KE</v>
          </cell>
          <cell r="R2596" t="str">
            <v>SA</v>
          </cell>
          <cell r="S2596" t="str">
            <v>1. 0 TO 3 DAYS</v>
          </cell>
          <cell r="T2596" t="str">
            <v>RELEASE PROCESS</v>
          </cell>
        </row>
        <row r="2597">
          <cell r="A2597" t="str">
            <v>SGCU9350570</v>
          </cell>
          <cell r="B2597">
            <v>40</v>
          </cell>
          <cell r="C2597">
            <v>44067</v>
          </cell>
          <cell r="D2597">
            <v>2</v>
          </cell>
          <cell r="E2597" t="str">
            <v>JD063780</v>
          </cell>
          <cell r="F2597" t="str">
            <v>ICDN</v>
          </cell>
          <cell r="G2597" t="str">
            <v>TEMP</v>
          </cell>
          <cell r="H2597">
            <v>0</v>
          </cell>
          <cell r="I2597">
            <v>0</v>
          </cell>
          <cell r="J2597">
            <v>0</v>
          </cell>
          <cell r="K2597" t="str">
            <v>Pend</v>
          </cell>
          <cell r="L2597" t="str">
            <v>Pend</v>
          </cell>
          <cell r="M2597" t="str">
            <v>Pend</v>
          </cell>
          <cell r="N2597" t="str">
            <v>Pend</v>
          </cell>
          <cell r="O2597" t="str">
            <v>HIGH DENSITY POLYETHYLENE HDPE B5429-ICD EMBAKASI</v>
          </cell>
          <cell r="P2597" t="str">
            <v>Pend</v>
          </cell>
          <cell r="Q2597" t="str">
            <v>KE</v>
          </cell>
          <cell r="R2597" t="str">
            <v>SA</v>
          </cell>
          <cell r="S2597" t="str">
            <v>1. 0 TO 3 DAYS</v>
          </cell>
          <cell r="T2597" t="str">
            <v>PENDING DECLARATION</v>
          </cell>
        </row>
        <row r="2598">
          <cell r="A2598" t="str">
            <v>LMCU9137088</v>
          </cell>
          <cell r="B2598">
            <v>40</v>
          </cell>
          <cell r="C2598">
            <v>44067</v>
          </cell>
          <cell r="D2598">
            <v>2</v>
          </cell>
          <cell r="E2598" t="str">
            <v>AL075768</v>
          </cell>
          <cell r="F2598" t="str">
            <v>ICDN</v>
          </cell>
          <cell r="G2598" t="str">
            <v>TEMP</v>
          </cell>
          <cell r="H2598" t="str">
            <v>2020</v>
          </cell>
          <cell r="I2598" t="str">
            <v>ICD</v>
          </cell>
          <cell r="J2598">
            <v>228909</v>
          </cell>
          <cell r="K2598" t="str">
            <v>CHANDARIA INDUSTRIES LIMITED</v>
          </cell>
          <cell r="L2598" t="str">
            <v>SPEEDEX LOGISTICS LIMITED</v>
          </cell>
          <cell r="M2598">
            <v>44065.558159722219</v>
          </cell>
          <cell r="N2598" t="str">
            <v>Pend</v>
          </cell>
          <cell r="O2598" t="str">
            <v>NAPKIN TISSUE PRIME  TOWEL TISSUE PRIME  NAPKIN TISSUE COMMERCIAL   TOILET TISSUE PREMIUM- ICD EMBAKASI</v>
          </cell>
          <cell r="P2598" t="str">
            <v>C4</v>
          </cell>
          <cell r="Q2598" t="str">
            <v>KE</v>
          </cell>
          <cell r="R2598" t="str">
            <v>EG</v>
          </cell>
          <cell r="S2598" t="str">
            <v>1. 0 TO 3 DAYS</v>
          </cell>
          <cell r="T2598" t="str">
            <v>RELEASE PROCESS</v>
          </cell>
        </row>
        <row r="2599">
          <cell r="A2599" t="str">
            <v>LMCU9151300</v>
          </cell>
          <cell r="B2599">
            <v>40</v>
          </cell>
          <cell r="C2599">
            <v>44067</v>
          </cell>
          <cell r="D2599">
            <v>2</v>
          </cell>
          <cell r="E2599" t="str">
            <v>AL075768</v>
          </cell>
          <cell r="F2599" t="str">
            <v>ICDN</v>
          </cell>
          <cell r="G2599" t="str">
            <v>TEMP</v>
          </cell>
          <cell r="H2599" t="str">
            <v>2020</v>
          </cell>
          <cell r="I2599" t="str">
            <v>ICD</v>
          </cell>
          <cell r="J2599">
            <v>228899</v>
          </cell>
          <cell r="K2599" t="str">
            <v>CHANDARIA INDUSTRIES LIMITED</v>
          </cell>
          <cell r="L2599" t="str">
            <v>SPEEDEX LOGISTICS LIMITED</v>
          </cell>
          <cell r="M2599">
            <v>44065.556018518517</v>
          </cell>
          <cell r="N2599" t="str">
            <v>Pend</v>
          </cell>
          <cell r="O2599" t="str">
            <v>NAPKIN TISSUE PRIME  TOWEL TISSUE PRIME  NAPKIN TISSUE COMMERCIAL   TOILET TISSUE PREMIUM- ICD EMBAKASI</v>
          </cell>
          <cell r="P2599" t="str">
            <v>C4</v>
          </cell>
          <cell r="Q2599" t="str">
            <v>KE</v>
          </cell>
          <cell r="R2599" t="str">
            <v>EG</v>
          </cell>
          <cell r="S2599" t="str">
            <v>1. 0 TO 3 DAYS</v>
          </cell>
          <cell r="T2599" t="str">
            <v>RELEASE PROCESS</v>
          </cell>
        </row>
        <row r="2600">
          <cell r="A2600" t="str">
            <v>TEMU6418272</v>
          </cell>
          <cell r="B2600">
            <v>40</v>
          </cell>
          <cell r="C2600">
            <v>44067</v>
          </cell>
          <cell r="D2600">
            <v>2</v>
          </cell>
          <cell r="E2600" t="str">
            <v>TN010566</v>
          </cell>
          <cell r="F2600" t="str">
            <v>ICDN</v>
          </cell>
          <cell r="G2600" t="str">
            <v>TEMP</v>
          </cell>
          <cell r="H2600" t="str">
            <v>2020</v>
          </cell>
          <cell r="I2600" t="str">
            <v>ICD</v>
          </cell>
          <cell r="J2600">
            <v>229135</v>
          </cell>
          <cell r="K2600" t="str">
            <v>JUBILEE TISSUE INDUSTRIES LIMITED</v>
          </cell>
          <cell r="L2600" t="str">
            <v>DHL GLOBAL FORWARDING KENYA LIMITED</v>
          </cell>
          <cell r="M2600">
            <v>44068.573263888888</v>
          </cell>
          <cell r="N2600" t="str">
            <v>Pend</v>
          </cell>
          <cell r="O2600" t="str">
            <v>TOILET TISSUE- ICD EMBAKASI</v>
          </cell>
          <cell r="P2600" t="str">
            <v>C4</v>
          </cell>
          <cell r="Q2600" t="str">
            <v>KE</v>
          </cell>
          <cell r="R2600" t="str">
            <v>IT</v>
          </cell>
          <cell r="S2600" t="str">
            <v>1. 0 TO 3 DAYS</v>
          </cell>
          <cell r="T2600" t="str">
            <v>RELEASE PROCESS</v>
          </cell>
        </row>
        <row r="2601">
          <cell r="A2601" t="str">
            <v>CRXU9960232</v>
          </cell>
          <cell r="B2601">
            <v>40</v>
          </cell>
          <cell r="C2601">
            <v>44067</v>
          </cell>
          <cell r="D2601">
            <v>2</v>
          </cell>
          <cell r="E2601" t="str">
            <v>TN010515</v>
          </cell>
          <cell r="F2601" t="str">
            <v>ICDN</v>
          </cell>
          <cell r="G2601" t="str">
            <v>A1A/46/02/2</v>
          </cell>
          <cell r="H2601" t="str">
            <v>2020</v>
          </cell>
          <cell r="I2601" t="str">
            <v>ICD</v>
          </cell>
          <cell r="J2601">
            <v>229137</v>
          </cell>
          <cell r="K2601" t="str">
            <v>JUBILEE TISSUE INDUSTRIES LIMITED</v>
          </cell>
          <cell r="L2601" t="str">
            <v>DHL GLOBAL FORWARDING KENYA LIMITED</v>
          </cell>
          <cell r="M2601">
            <v>44068.575138888889</v>
          </cell>
          <cell r="N2601" t="str">
            <v>Pend</v>
          </cell>
          <cell r="O2601" t="str">
            <v>TOILET TISSUE- ICD EMBAKASI</v>
          </cell>
          <cell r="P2601" t="str">
            <v>C4</v>
          </cell>
          <cell r="Q2601" t="str">
            <v>KE</v>
          </cell>
          <cell r="R2601" t="str">
            <v>IT</v>
          </cell>
          <cell r="S2601" t="str">
            <v>1. 0 TO 3 DAYS</v>
          </cell>
          <cell r="T2601" t="str">
            <v>RELEASE PROCESS</v>
          </cell>
        </row>
        <row r="2602">
          <cell r="A2602" t="str">
            <v>GATU4362239</v>
          </cell>
          <cell r="B2602">
            <v>40</v>
          </cell>
          <cell r="C2602">
            <v>44067</v>
          </cell>
          <cell r="D2602">
            <v>2</v>
          </cell>
          <cell r="E2602" t="str">
            <v>G0080500</v>
          </cell>
          <cell r="F2602" t="str">
            <v>ICDN</v>
          </cell>
          <cell r="G2602" t="str">
            <v>TEMP</v>
          </cell>
          <cell r="H2602" t="str">
            <v>2020</v>
          </cell>
          <cell r="I2602" t="str">
            <v>ICD</v>
          </cell>
          <cell r="J2602">
            <v>229105</v>
          </cell>
          <cell r="K2602" t="str">
            <v>PAPYRUS (AFRICA) LTD</v>
          </cell>
          <cell r="L2602" t="str">
            <v>KATE FREIGHT AND TRAVEL LTD</v>
          </cell>
          <cell r="M2602">
            <v>44067.626018518517</v>
          </cell>
          <cell r="N2602" t="str">
            <v>Pend</v>
          </cell>
          <cell r="O2602" t="str">
            <v>87 PKGS ICE MAKING MACHINES MAKE NTF KITCHEN MACHINERY CREAM CHARGER MACHINE MAKE KAYSER ACCESSORIES FOR BAKERY MACHINERY MAKE MARTELLATO OTHER COOLING MACHINE JUICE DISPENSER MAKE PROMEK REFRIGERATED WINE CABINETS WITH ACCESSORIES MAKE ENOFRIGO ESPRESSO CAPPUCCINO COFFEE MACHINES WITH ACCESSORIES MAKE SAECO  CIMBALI  AND MAGISTER COFFEE MACHINES ACCESSORIES COFFEE FILTERS MAKE BRAVILOR PAP 2670 IDF 20MBAIM000169441 COMMERCIAL MICROWAVE OVENS MEAT PROCESSING MACHINERY MAKE SIRMAN PAP 2672 IDF 20EMKIM000083170 KITCHEN MACHINERY MAKE SIRMAN PAP 2673 IDF 20EMKIM000083202 MEAT PROCESSING MACHINERY KITCHEN MACHINERY MAKE SIRMAN PAP 2674 IDF 20EMKIM000082944 PANINI GRILL MAKE SIRMAN PAP 2675 IDF 20EMKIM000083020 -ICD EMBAKASI</v>
          </cell>
          <cell r="P2602" t="str">
            <v>C4</v>
          </cell>
          <cell r="Q2602" t="str">
            <v>KE</v>
          </cell>
          <cell r="R2602" t="str">
            <v>IT</v>
          </cell>
          <cell r="S2602" t="str">
            <v>1. 0 TO 3 DAYS</v>
          </cell>
          <cell r="T2602" t="str">
            <v>RELEASE PROCESS</v>
          </cell>
        </row>
        <row r="2603">
          <cell r="A2603" t="str">
            <v>SGCU5111453</v>
          </cell>
          <cell r="B2603">
            <v>40</v>
          </cell>
          <cell r="C2603">
            <v>44067</v>
          </cell>
          <cell r="D2603">
            <v>2</v>
          </cell>
          <cell r="E2603" t="str">
            <v>DB043455</v>
          </cell>
          <cell r="F2603" t="str">
            <v>ICDN</v>
          </cell>
          <cell r="G2603" t="str">
            <v>A1C/14/02/3</v>
          </cell>
          <cell r="H2603" t="str">
            <v>2020</v>
          </cell>
          <cell r="I2603" t="str">
            <v>ICD</v>
          </cell>
          <cell r="J2603">
            <v>229850</v>
          </cell>
          <cell r="K2603" t="str">
            <v>FRIGOKEN LTD</v>
          </cell>
          <cell r="L2603" t="str">
            <v>HOMELAND FREIGHT LIMITED</v>
          </cell>
          <cell r="M2603" t="str">
            <v>Pend</v>
          </cell>
          <cell r="N2603" t="str">
            <v>Pend</v>
          </cell>
          <cell r="O2603" t="str">
            <v>580 ML ROUND JAR -- ICD EMBAKASI 720 ML ROUND JAR -- ICD EMBAKASI 720 ML ROUND JAR -- ICD EMBAKASI 720 ML ROUND JAR -- ICD EMBAKASI 720 ML ROUND JAR -- ICD EMBAKASI 720 ML ROUND JAR -- ICD EMBAKASI</v>
          </cell>
          <cell r="P2603" t="str">
            <v>C4</v>
          </cell>
          <cell r="Q2603" t="str">
            <v>KE</v>
          </cell>
          <cell r="R2603" t="str">
            <v>DJ</v>
          </cell>
          <cell r="S2603" t="str">
            <v>1. 0 TO 3 DAYS</v>
          </cell>
          <cell r="T2603" t="str">
            <v>PENDING DPC</v>
          </cell>
        </row>
        <row r="2604">
          <cell r="A2604" t="str">
            <v>LMCU9138150</v>
          </cell>
          <cell r="B2604">
            <v>40</v>
          </cell>
          <cell r="C2604">
            <v>44067</v>
          </cell>
          <cell r="D2604">
            <v>2</v>
          </cell>
          <cell r="E2604" t="str">
            <v>AL075768</v>
          </cell>
          <cell r="F2604" t="str">
            <v>ICDN</v>
          </cell>
          <cell r="G2604" t="str">
            <v>TEMP</v>
          </cell>
          <cell r="H2604" t="str">
            <v>2020</v>
          </cell>
          <cell r="I2604" t="str">
            <v>ICD</v>
          </cell>
          <cell r="J2604">
            <v>228909</v>
          </cell>
          <cell r="K2604" t="str">
            <v>CHANDARIA INDUSTRIES LIMITED</v>
          </cell>
          <cell r="L2604" t="str">
            <v>SPEEDEX LOGISTICS LIMITED</v>
          </cell>
          <cell r="M2604">
            <v>44065.558159722219</v>
          </cell>
          <cell r="N2604" t="str">
            <v>Pend</v>
          </cell>
          <cell r="O2604" t="str">
            <v>NAPKIN TISSUE PRIME  TOWEL TISSUE PRIME  NAPKIN TISSUE COMMERCIAL   TOILET TISSUE PREMIUM- ICD EMBAKASI</v>
          </cell>
          <cell r="P2604" t="str">
            <v>C4</v>
          </cell>
          <cell r="Q2604" t="str">
            <v>KE</v>
          </cell>
          <cell r="R2604" t="str">
            <v>EG</v>
          </cell>
          <cell r="S2604" t="str">
            <v>1. 0 TO 3 DAYS</v>
          </cell>
          <cell r="T2604" t="str">
            <v>RELEASE PROCESS</v>
          </cell>
        </row>
        <row r="2605">
          <cell r="A2605" t="str">
            <v>LMCU9111252</v>
          </cell>
          <cell r="B2605">
            <v>40</v>
          </cell>
          <cell r="C2605">
            <v>44067</v>
          </cell>
          <cell r="D2605">
            <v>2</v>
          </cell>
          <cell r="E2605" t="str">
            <v>ME006248</v>
          </cell>
          <cell r="F2605" t="str">
            <v>ICDN</v>
          </cell>
          <cell r="G2605" t="str">
            <v>A1C/60/02/3</v>
          </cell>
          <cell r="H2605" t="str">
            <v>2020</v>
          </cell>
          <cell r="I2605" t="str">
            <v>MSA</v>
          </cell>
          <cell r="J2605">
            <v>7564936</v>
          </cell>
          <cell r="K2605" t="str">
            <v>AFRODRIP LIMITED</v>
          </cell>
          <cell r="L2605" t="str">
            <v>CAMMOSUH LOGISTICS LIMITED</v>
          </cell>
          <cell r="M2605">
            <v>44011.678356481483</v>
          </cell>
          <cell r="N2605">
            <v>44014.720567129632</v>
          </cell>
          <cell r="O2605" t="str">
            <v>COMPLETE DRIP IRRIGATION SYSTEM FOR AGRICULTURAL USE</v>
          </cell>
          <cell r="P2605" t="str">
            <v>C4</v>
          </cell>
          <cell r="Q2605" t="str">
            <v>KE</v>
          </cell>
          <cell r="R2605" t="str">
            <v>TR</v>
          </cell>
          <cell r="S2605" t="str">
            <v>1. 0 TO 3 DAYS</v>
          </cell>
          <cell r="T2605" t="str">
            <v>RELEASED BUT IN YARD</v>
          </cell>
        </row>
        <row r="2606">
          <cell r="A2606" t="str">
            <v>LMCU9135608</v>
          </cell>
          <cell r="B2606">
            <v>40</v>
          </cell>
          <cell r="C2606">
            <v>44067</v>
          </cell>
          <cell r="D2606">
            <v>2</v>
          </cell>
          <cell r="E2606" t="str">
            <v>AL075768</v>
          </cell>
          <cell r="F2606" t="str">
            <v>ICDN</v>
          </cell>
          <cell r="G2606" t="str">
            <v>A1A/62/05/2</v>
          </cell>
          <cell r="H2606" t="str">
            <v>2020</v>
          </cell>
          <cell r="I2606" t="str">
            <v>ICD</v>
          </cell>
          <cell r="J2606">
            <v>228904</v>
          </cell>
          <cell r="K2606" t="str">
            <v>CHANDARIA INDUSTRIES LIMITED</v>
          </cell>
          <cell r="L2606" t="str">
            <v>SPEEDEX LOGISTICS LIMITED</v>
          </cell>
          <cell r="M2606">
            <v>44065.491064814814</v>
          </cell>
          <cell r="N2606" t="str">
            <v>Pend</v>
          </cell>
          <cell r="O2606" t="str">
            <v>NAPKIN TISSUE PRIME  TOWEL TISSUE PRIME  NAPKIN TISSUE COMMERCIAL   TOILET TISSUE PREMIUM- ICD EMBAKASI</v>
          </cell>
          <cell r="P2606" t="str">
            <v>C4</v>
          </cell>
          <cell r="Q2606" t="str">
            <v>KE</v>
          </cell>
          <cell r="R2606" t="str">
            <v>EG</v>
          </cell>
          <cell r="S2606" t="str">
            <v>1. 0 TO 3 DAYS</v>
          </cell>
          <cell r="T2606" t="str">
            <v>RELEASE PROCESS</v>
          </cell>
        </row>
        <row r="2607">
          <cell r="A2607" t="str">
            <v>LMCU9137283</v>
          </cell>
          <cell r="B2607">
            <v>40</v>
          </cell>
          <cell r="C2607">
            <v>44067</v>
          </cell>
          <cell r="D2607">
            <v>2</v>
          </cell>
          <cell r="E2607" t="str">
            <v>AL075768</v>
          </cell>
          <cell r="F2607" t="str">
            <v>ICDN</v>
          </cell>
          <cell r="G2607" t="str">
            <v>TEMP</v>
          </cell>
          <cell r="H2607" t="str">
            <v>2020</v>
          </cell>
          <cell r="I2607" t="str">
            <v>ICD</v>
          </cell>
          <cell r="J2607">
            <v>228899</v>
          </cell>
          <cell r="K2607" t="str">
            <v>CHANDARIA INDUSTRIES LIMITED</v>
          </cell>
          <cell r="L2607" t="str">
            <v>SPEEDEX LOGISTICS LIMITED</v>
          </cell>
          <cell r="M2607">
            <v>44065.556018518517</v>
          </cell>
          <cell r="N2607" t="str">
            <v>Pend</v>
          </cell>
          <cell r="O2607" t="str">
            <v>NAPKIN TISSUE PRIME  TOWEL TISSUE PRIME  NAPKIN TISSUE COMMERCIAL   TOILET TISSUE PREMIUM- ICD EMBAKASI</v>
          </cell>
          <cell r="P2607" t="str">
            <v>C4</v>
          </cell>
          <cell r="Q2607" t="str">
            <v>KE</v>
          </cell>
          <cell r="R2607" t="str">
            <v>EG</v>
          </cell>
          <cell r="S2607" t="str">
            <v>1. 0 TO 3 DAYS</v>
          </cell>
          <cell r="T2607" t="str">
            <v>RELEASE PROCESS</v>
          </cell>
        </row>
        <row r="2608">
          <cell r="A2608" t="str">
            <v>FCIU8257715</v>
          </cell>
          <cell r="B2608">
            <v>40</v>
          </cell>
          <cell r="C2608">
            <v>44067</v>
          </cell>
          <cell r="D2608">
            <v>2</v>
          </cell>
          <cell r="E2608" t="str">
            <v>JD063799</v>
          </cell>
          <cell r="F2608" t="str">
            <v>ICDN</v>
          </cell>
          <cell r="G2608" t="str">
            <v>A1A/66/04/2</v>
          </cell>
          <cell r="H2608" t="str">
            <v>2020</v>
          </cell>
          <cell r="I2608" t="str">
            <v>ICD</v>
          </cell>
          <cell r="J2608">
            <v>229342</v>
          </cell>
          <cell r="K2608" t="str">
            <v>ASHUT ENGINEERS LTD</v>
          </cell>
          <cell r="L2608" t="str">
            <v>RAPID KATE SERVICES LIMITED</v>
          </cell>
          <cell r="M2608">
            <v>44068.716851851852</v>
          </cell>
          <cell r="N2608" t="str">
            <v>Pend</v>
          </cell>
          <cell r="O2608" t="str">
            <v>HIGH DENSITY POLYETHYLENE HDPE B5429-ICD EMBAKASI</v>
          </cell>
          <cell r="P2608" t="str">
            <v>C4</v>
          </cell>
          <cell r="Q2608" t="str">
            <v>KE</v>
          </cell>
          <cell r="R2608" t="str">
            <v>SA</v>
          </cell>
          <cell r="S2608" t="str">
            <v>1. 0 TO 3 DAYS</v>
          </cell>
          <cell r="T2608" t="str">
            <v>RELEASE PROCESS</v>
          </cell>
        </row>
        <row r="2609">
          <cell r="A2609" t="str">
            <v>TCLU3330719</v>
          </cell>
          <cell r="B2609">
            <v>20</v>
          </cell>
          <cell r="C2609">
            <v>44067</v>
          </cell>
          <cell r="D2609">
            <v>2</v>
          </cell>
          <cell r="E2609" t="str">
            <v>143075182530</v>
          </cell>
          <cell r="F2609" t="str">
            <v>ICDN</v>
          </cell>
          <cell r="G2609" t="str">
            <v>TEMP</v>
          </cell>
          <cell r="H2609" t="str">
            <v>2020</v>
          </cell>
          <cell r="I2609" t="str">
            <v>ICD</v>
          </cell>
          <cell r="J2609">
            <v>228713</v>
          </cell>
          <cell r="K2609" t="str">
            <v>BEMUTA AGENCIES LIMITED</v>
          </cell>
          <cell r="L2609" t="str">
            <v>CARGOMAX LOGISTICS  LIMITED</v>
          </cell>
          <cell r="M2609" t="str">
            <v>Pend</v>
          </cell>
          <cell r="N2609" t="str">
            <v>Pend</v>
          </cell>
          <cell r="O2609" t="str">
            <v>100  POLYESTER SUITING FABRICN M 100  POLYESTER SUITING FABRIC</v>
          </cell>
          <cell r="P2609" t="str">
            <v>C4</v>
          </cell>
          <cell r="Q2609" t="str">
            <v>KE</v>
          </cell>
          <cell r="R2609" t="str">
            <v>CN</v>
          </cell>
          <cell r="S2609" t="str">
            <v>1. 0 TO 3 DAYS</v>
          </cell>
          <cell r="T2609" t="str">
            <v>PENDING DPC</v>
          </cell>
        </row>
        <row r="2610">
          <cell r="A2610" t="str">
            <v>MEDU1453806</v>
          </cell>
          <cell r="B2610">
            <v>20</v>
          </cell>
          <cell r="C2610">
            <v>44067</v>
          </cell>
          <cell r="D2610">
            <v>2</v>
          </cell>
          <cell r="E2610" t="str">
            <v>MEDUAP511523</v>
          </cell>
          <cell r="F2610" t="str">
            <v>ICDN</v>
          </cell>
          <cell r="G2610" t="str">
            <v>TEMP</v>
          </cell>
          <cell r="H2610" t="str">
            <v>2020</v>
          </cell>
          <cell r="I2610" t="str">
            <v>ICD</v>
          </cell>
          <cell r="J2610">
            <v>228268</v>
          </cell>
          <cell r="K2610" t="str">
            <v>JUMBO FOAM MATRESSES INDUSTRIES LIMITED</v>
          </cell>
          <cell r="L2610" t="str">
            <v>MNET STARS LIMITED</v>
          </cell>
          <cell r="M2610">
            <v>44062.724398148152</v>
          </cell>
          <cell r="N2610">
            <v>44068.756203703706</v>
          </cell>
          <cell r="O2610" t="str">
            <v>STC                        CONFORT P0010 COPOLYMERIC  POLYOL 10                  ON PALLETS X 210 0000 KGS  NET WEIGHT   16 800 MT     ORDER   13445-1TOTAL       NET WEIGHT   84 000 MT     TOTAL GROSS WEIGHT   93240 KGS                        ICD NAIROBI COLLECT -      HAULAGE CHARGES TO ICD     NAIROBI IS ON CONSIGNEE    RISK AND ACCOUNT           ON-CARRIAGE ARRANGED BY    MERCHANTS UNDER THEIR      RESPONSIBILITY AND AT      THEIR COSTS AND RISKS      21 DAYS OF FREE DEMURRAGE  AND NO CONTAINER RENTAL    SHIPPED ON BOARD           FREIGHT PREPAID STC                        CONFORT P0010 COPOLYMERIC  POLYOL 10                  ON PALLETS X 210 0000 KGS  NET WEIGHT   16 800 MT STC                        CONFORT P0010 COPOLYMERIC  POLYOL 10                  ON PALLETS X 210 0000 KGS  NET WEIGHT   16 800 MT STC                        CONFORT P0010 COPOLYMERIC  POLYOL 10                  ON PALLETS X 210 0000 KGS  NET WEIGHT   16 800 MT STC                        CONFORT P0010 COPOLYMERIC  POLYOL 10                  ON PALLETS X 210 0000 KGS  NET WEIGHT   16 800 MT</v>
          </cell>
          <cell r="P2610" t="str">
            <v>C4</v>
          </cell>
          <cell r="Q2610" t="str">
            <v>KE</v>
          </cell>
          <cell r="R2610" t="str">
            <v>BE</v>
          </cell>
          <cell r="S2610" t="str">
            <v>1. 0 TO 3 DAYS</v>
          </cell>
          <cell r="T2610" t="str">
            <v>RELEASED BUT IN YARD</v>
          </cell>
        </row>
        <row r="2611">
          <cell r="A2611" t="str">
            <v>BSIU9251998</v>
          </cell>
          <cell r="B2611">
            <v>40</v>
          </cell>
          <cell r="C2611">
            <v>44067</v>
          </cell>
          <cell r="D2611">
            <v>2</v>
          </cell>
          <cell r="E2611" t="str">
            <v>143073169684</v>
          </cell>
          <cell r="F2611" t="str">
            <v>ICDN</v>
          </cell>
          <cell r="G2611" t="str">
            <v>A1C/40/02/3</v>
          </cell>
          <cell r="H2611" t="str">
            <v>2020</v>
          </cell>
          <cell r="I2611" t="str">
            <v>ICD</v>
          </cell>
          <cell r="J2611">
            <v>229805</v>
          </cell>
          <cell r="K2611" t="str">
            <v>STAR REACH COMPANY LIMITED</v>
          </cell>
          <cell r="L2611" t="str">
            <v>GEORINE AGENCIES LIMITED</v>
          </cell>
          <cell r="M2611">
            <v>44068.558981481481</v>
          </cell>
          <cell r="N2611" t="str">
            <v>Pend</v>
          </cell>
          <cell r="O2611" t="str">
            <v>ASSORTED CANVAS MEN SHOESASSORTED CANVAS LADIES SHOESASSORTED CANVAS C HILDREN SHOES  HS 6404190000    PIN P051721871GN M ASSORTED CANVAS MEN SHOES ASSORTED CANVAS LADIES SHOES ASSORTED CANVAS CHILDREN SHOES   HS 6404190000     PIN P051721871G</v>
          </cell>
          <cell r="P2611" t="str">
            <v>C4</v>
          </cell>
          <cell r="Q2611" t="str">
            <v>KE</v>
          </cell>
          <cell r="R2611" t="str">
            <v>CN</v>
          </cell>
          <cell r="S2611" t="str">
            <v>1. 0 TO 3 DAYS</v>
          </cell>
          <cell r="T2611" t="str">
            <v>RELEASE PROCESS</v>
          </cell>
        </row>
        <row r="2612">
          <cell r="A2612" t="str">
            <v>TGHU8411880</v>
          </cell>
          <cell r="B2612">
            <v>40</v>
          </cell>
          <cell r="C2612">
            <v>44067</v>
          </cell>
          <cell r="D2612">
            <v>2</v>
          </cell>
          <cell r="E2612" t="str">
            <v>EPIRINDMUM212362</v>
          </cell>
          <cell r="F2612" t="str">
            <v>ICDN</v>
          </cell>
          <cell r="G2612" t="str">
            <v>A1C/40/02/2</v>
          </cell>
          <cell r="H2612" t="str">
            <v>2020</v>
          </cell>
          <cell r="I2612" t="str">
            <v>ICD</v>
          </cell>
          <cell r="J2612">
            <v>228702</v>
          </cell>
          <cell r="K2612" t="str">
            <v>PLATINUM PACKAGING LIMITED</v>
          </cell>
          <cell r="L2612" t="str">
            <v>UNION LOGISTICS LIMITED</v>
          </cell>
          <cell r="M2612">
            <v>44064.624594907407</v>
          </cell>
          <cell r="N2612" t="str">
            <v>Pend</v>
          </cell>
          <cell r="O2612" t="str">
            <v>3 X HC40 STC 92 PALLETS 276 ROLLS PACKED ON 92 PALLETS BOPP CLEAR FILM PER PROFORMA INVOICE NO 40003948 DATED 17 07 2020 IDF NO E2007369555 LC NO TF2020599400 DTD 29 07 2020 NET WT   66727 12 KGS HS CODE   39202020 INTRANSIT TO ICD EMBAKASI BY SGR S BILL NO   4297264  4297286  4297335 DTD   06 08 2020</v>
          </cell>
          <cell r="P2612" t="str">
            <v>C4</v>
          </cell>
          <cell r="Q2612" t="str">
            <v>KE</v>
          </cell>
          <cell r="R2612" t="str">
            <v>IN</v>
          </cell>
          <cell r="S2612" t="str">
            <v>1. 0 TO 3 DAYS</v>
          </cell>
          <cell r="T2612" t="str">
            <v>RELEASE PROCESS</v>
          </cell>
        </row>
        <row r="2613">
          <cell r="A2613" t="str">
            <v>EISU2027274</v>
          </cell>
          <cell r="B2613">
            <v>20</v>
          </cell>
          <cell r="C2613">
            <v>44067</v>
          </cell>
          <cell r="D2613">
            <v>2</v>
          </cell>
          <cell r="E2613" t="str">
            <v>091030377645</v>
          </cell>
          <cell r="F2613" t="str">
            <v>ICDN</v>
          </cell>
          <cell r="G2613" t="str">
            <v>TEMP</v>
          </cell>
          <cell r="H2613">
            <v>0</v>
          </cell>
          <cell r="I2613">
            <v>0</v>
          </cell>
          <cell r="J2613">
            <v>0</v>
          </cell>
          <cell r="K2613" t="str">
            <v>Pend</v>
          </cell>
          <cell r="L2613" t="str">
            <v>Pend</v>
          </cell>
          <cell r="M2613" t="str">
            <v>Pend</v>
          </cell>
          <cell r="N2613" t="str">
            <v>Pend</v>
          </cell>
          <cell r="O2613" t="str">
            <v>36 SCHUTZ IBCAQUAWAX 88 GEN  F4 40   WAX EMULSION IDF NO  E2007370035P IN NO  P051136980HNET WEIGHT   34 200 00 KGSHS CODE 2712 20 0000 FAX   60-3-3179 0829   TEL  051-2210841 2    254 872008 21 DAYS COMBINED FR EE TIME ATNO MARKS 36 SCHUTZ IBC AQUAWAX 88 GEN  F4 40   WAX EMULSION  IDF NO  E2007370035 PIN NO  P051136980H NET WEIGHT   34 200 00 KGS HS CODE 2712 20 0000  FAX   60-3-3179 0829    TEL  051-2210841 2    254 872008  21 DAYS COMBINED FREE TIME AT DESTINATION</v>
          </cell>
          <cell r="P2613" t="str">
            <v>Pend</v>
          </cell>
          <cell r="Q2613" t="str">
            <v>KE</v>
          </cell>
          <cell r="R2613" t="str">
            <v>MY</v>
          </cell>
          <cell r="S2613" t="str">
            <v>1. 0 TO 3 DAYS</v>
          </cell>
          <cell r="T2613" t="str">
            <v>PENDING DECLARATION</v>
          </cell>
        </row>
        <row r="2614">
          <cell r="A2614" t="str">
            <v>EGHU3313974</v>
          </cell>
          <cell r="B2614">
            <v>20</v>
          </cell>
          <cell r="C2614">
            <v>44067</v>
          </cell>
          <cell r="D2614">
            <v>2</v>
          </cell>
          <cell r="E2614" t="str">
            <v>152020045335</v>
          </cell>
          <cell r="F2614" t="str">
            <v>ICDN</v>
          </cell>
          <cell r="G2614" t="str">
            <v>TEMP</v>
          </cell>
          <cell r="H2614">
            <v>0</v>
          </cell>
          <cell r="I2614">
            <v>0</v>
          </cell>
          <cell r="J2614">
            <v>0</v>
          </cell>
          <cell r="K2614" t="str">
            <v>Pend</v>
          </cell>
          <cell r="L2614" t="str">
            <v>Pend</v>
          </cell>
          <cell r="M2614" t="str">
            <v>Pend</v>
          </cell>
          <cell r="N2614" t="str">
            <v>Pend</v>
          </cell>
          <cell r="O2614" t="str">
            <v>MDF DOOR SKINN M MDF DOOR SKIN</v>
          </cell>
          <cell r="P2614" t="str">
            <v>Pend</v>
          </cell>
          <cell r="Q2614" t="str">
            <v>KE</v>
          </cell>
          <cell r="R2614" t="str">
            <v>CN</v>
          </cell>
          <cell r="S2614" t="str">
            <v>1. 0 TO 3 DAYS</v>
          </cell>
          <cell r="T2614" t="str">
            <v>PENDING DECLARATION</v>
          </cell>
        </row>
        <row r="2615">
          <cell r="A2615" t="str">
            <v>TCKU6262673</v>
          </cell>
          <cell r="B2615">
            <v>40</v>
          </cell>
          <cell r="C2615">
            <v>44067</v>
          </cell>
          <cell r="D2615">
            <v>2</v>
          </cell>
          <cell r="E2615" t="str">
            <v>NBCA090986</v>
          </cell>
          <cell r="F2615" t="str">
            <v>ICDN</v>
          </cell>
          <cell r="G2615" t="str">
            <v>A1A/42/02/2</v>
          </cell>
          <cell r="H2615">
            <v>0</v>
          </cell>
          <cell r="I2615">
            <v>0</v>
          </cell>
          <cell r="J2615">
            <v>0</v>
          </cell>
          <cell r="K2615" t="str">
            <v>Pend</v>
          </cell>
          <cell r="L2615" t="str">
            <v>Pend</v>
          </cell>
          <cell r="M2615" t="str">
            <v>Pend</v>
          </cell>
          <cell r="N2615" t="str">
            <v>Pend</v>
          </cell>
          <cell r="O2615" t="str">
            <v>TAPS 8481800000 VALVES 8481300000 FLEXIBLE TUBE 3917290000 SHOWER 8481800000 PUMP CONTROL 8413810000 BATHROOM ACCESSORIES 7324900000 WATER METERS 9028200000 SCREWS 7318140000 KITCHEN SINK 7324100000 WASTE 3922900000 FREIGHT PREPAID --TEL FAX 0722841042 CT</v>
          </cell>
          <cell r="P2615" t="str">
            <v>Pend</v>
          </cell>
          <cell r="Q2615" t="str">
            <v>KE</v>
          </cell>
          <cell r="R2615" t="str">
            <v>CN</v>
          </cell>
          <cell r="S2615" t="str">
            <v>1. 0 TO 3 DAYS</v>
          </cell>
          <cell r="T2615" t="str">
            <v>PENDING DECLARATION</v>
          </cell>
        </row>
        <row r="2616">
          <cell r="A2616" t="str">
            <v>APHU6972840</v>
          </cell>
          <cell r="B2616">
            <v>40</v>
          </cell>
          <cell r="C2616">
            <v>44067</v>
          </cell>
          <cell r="D2616">
            <v>2</v>
          </cell>
          <cell r="E2616" t="str">
            <v>EDP0121243</v>
          </cell>
          <cell r="F2616" t="str">
            <v>ICDN</v>
          </cell>
          <cell r="G2616" t="str">
            <v>A1A/38/03/1</v>
          </cell>
          <cell r="H2616" t="str">
            <v>2020</v>
          </cell>
          <cell r="I2616" t="str">
            <v>ICD</v>
          </cell>
          <cell r="J2616">
            <v>228983</v>
          </cell>
          <cell r="K2616" t="str">
            <v>FLEXI PAC LIMITED</v>
          </cell>
          <cell r="L2616" t="str">
            <v>SPART FREIGHT LOGISTICS LIMITED</v>
          </cell>
          <cell r="M2616">
            <v>44065.549675925926</v>
          </cell>
          <cell r="N2616" t="str">
            <v>Pend</v>
          </cell>
          <cell r="O2616" t="str">
            <v>POLYESTER FILM  CHEMICAL COATED FILM  CHEMICALLY COATED INSIDE THICKNESS 12 MICRON INVOICE NO - SML EX 331 20-21 DT  25 07 2020 HS CODE 3921 11 10 FREIGHT PREPAID</v>
          </cell>
          <cell r="P2616" t="str">
            <v>C4</v>
          </cell>
          <cell r="Q2616" t="str">
            <v>KE</v>
          </cell>
          <cell r="R2616" t="str">
            <v>IN</v>
          </cell>
          <cell r="S2616" t="str">
            <v>1. 0 TO 3 DAYS</v>
          </cell>
          <cell r="T2616" t="str">
            <v>RELEASE PROCESS</v>
          </cell>
        </row>
        <row r="2617">
          <cell r="A2617" t="str">
            <v>APHU7230193</v>
          </cell>
          <cell r="B2617">
            <v>40</v>
          </cell>
          <cell r="C2617">
            <v>44067</v>
          </cell>
          <cell r="D2617">
            <v>2</v>
          </cell>
          <cell r="E2617" t="str">
            <v>CHP0123538</v>
          </cell>
          <cell r="F2617" t="str">
            <v>ICDN</v>
          </cell>
          <cell r="G2617" t="str">
            <v>A1A/38/03/2</v>
          </cell>
          <cell r="H2617" t="str">
            <v>2020</v>
          </cell>
          <cell r="I2617" t="str">
            <v>ICD</v>
          </cell>
          <cell r="J2617">
            <v>228632</v>
          </cell>
          <cell r="K2617" t="str">
            <v>TILE AND CARPET CENTRE LIMITED</v>
          </cell>
          <cell r="L2617" t="str">
            <v>INDUS LOGISTICS LIMITED</v>
          </cell>
          <cell r="M2617">
            <v>44068.727569444447</v>
          </cell>
          <cell r="N2617" t="str">
            <v>Pend</v>
          </cell>
          <cell r="O2617" t="str">
            <v>06 X 40HC CONTAINERS CONTAINING BORSAFE HE3490LS HD POLYETHYLENE H S CODE 39012000 TOTAL NET WEIGHT 148 500 MT ORDER NO  5100093757 DELIVERY NO  80474759 SHIPMENT NO  492607   T +254203939000   PIN NO P051142421G FREIGHT PREPAID 21 DAYS CONTAINER FREE DETENTION AT POD</v>
          </cell>
          <cell r="P2617" t="str">
            <v>C4</v>
          </cell>
          <cell r="Q2617" t="str">
            <v>KE</v>
          </cell>
          <cell r="R2617" t="str">
            <v>AE</v>
          </cell>
          <cell r="S2617" t="str">
            <v>1. 0 TO 3 DAYS</v>
          </cell>
          <cell r="T2617" t="str">
            <v>RELEASE PROCESS</v>
          </cell>
        </row>
        <row r="2618">
          <cell r="A2618" t="str">
            <v>GAOU6063671</v>
          </cell>
          <cell r="B2618">
            <v>40</v>
          </cell>
          <cell r="C2618">
            <v>44067</v>
          </cell>
          <cell r="D2618">
            <v>2</v>
          </cell>
          <cell r="E2618" t="str">
            <v>CHP0123541</v>
          </cell>
          <cell r="F2618" t="str">
            <v>ICDN</v>
          </cell>
          <cell r="G2618" t="str">
            <v>TEMP</v>
          </cell>
          <cell r="H2618" t="str">
            <v>2020</v>
          </cell>
          <cell r="I2618" t="str">
            <v>ICD</v>
          </cell>
          <cell r="J2618">
            <v>228651</v>
          </cell>
          <cell r="K2618" t="str">
            <v>DANCO CAPITAL LIMITED</v>
          </cell>
          <cell r="L2618" t="str">
            <v>TRANSFREIGHT LOGISTICS LIMITED</v>
          </cell>
          <cell r="M2618">
            <v>44064.787916666668</v>
          </cell>
          <cell r="N2618">
            <v>44068.478252314817</v>
          </cell>
          <cell r="O2618" t="str">
            <v>08 X 40HC CONTAINERS CONTAINING BORSAFE HE3490LS HD POLYETHYLENE H S CODE  39012000 TOTAL NET WEIGHT  198 MT ORDER NO  5100093785 DELIVERY NO  80474760 SHIPMENT NO  492608 CARGO IN TRANSIT TO ICD EMBAKASI AT CONSIGNEES COST  RISK AND RESPONSIBILITY  CARRIER RESPONSIBILITY CEASES AT PORT OF DISCHARGE  FREIGHT PREPAID 21 DAYS CONTAINER FREE DETENTION AT POD</v>
          </cell>
          <cell r="P2618" t="str">
            <v>C4</v>
          </cell>
          <cell r="Q2618" t="str">
            <v>KE</v>
          </cell>
          <cell r="R2618" t="str">
            <v>AE</v>
          </cell>
          <cell r="S2618" t="str">
            <v>1. 0 TO 3 DAYS</v>
          </cell>
          <cell r="T2618" t="str">
            <v>RELEASED BUT IN YARD</v>
          </cell>
        </row>
        <row r="2619">
          <cell r="A2619" t="str">
            <v>CAIU8334433</v>
          </cell>
          <cell r="B2619">
            <v>40</v>
          </cell>
          <cell r="C2619">
            <v>44067</v>
          </cell>
          <cell r="D2619">
            <v>2</v>
          </cell>
          <cell r="E2619" t="str">
            <v>CHP0123541</v>
          </cell>
          <cell r="F2619" t="str">
            <v>ICDN</v>
          </cell>
          <cell r="G2619" t="str">
            <v>A1A/58/05/2</v>
          </cell>
          <cell r="H2619" t="str">
            <v>2020</v>
          </cell>
          <cell r="I2619" t="str">
            <v>ICD</v>
          </cell>
          <cell r="J2619">
            <v>228651</v>
          </cell>
          <cell r="K2619" t="str">
            <v>DANCO CAPITAL LIMITED</v>
          </cell>
          <cell r="L2619" t="str">
            <v>TRANSFREIGHT LOGISTICS LIMITED</v>
          </cell>
          <cell r="M2619">
            <v>44064.787916666668</v>
          </cell>
          <cell r="N2619">
            <v>44068.478252314817</v>
          </cell>
          <cell r="O2619" t="str">
            <v>08 X 40HC CONTAINERS CONTAINING BORSAFE HE3490LS HD POLYETHYLENE H S CODE  39012000 TOTAL NET WEIGHT  198 MT ORDER NO  5100093785 DELIVERY NO  80474760 SHIPMENT NO  492608 CARGO IN TRANSIT TO ICD EMBAKASI AT CONSIGNEES COST  RISK AND RESPONSIBILITY  CARRIER RESPONSIBILITY CEASES AT PORT OF DISCHARGE  FREIGHT PREPAID 21 DAYS CONTAINER FREE DETENTION AT POD</v>
          </cell>
          <cell r="P2619" t="str">
            <v>C4</v>
          </cell>
          <cell r="Q2619" t="str">
            <v>KE</v>
          </cell>
          <cell r="R2619" t="str">
            <v>AE</v>
          </cell>
          <cell r="S2619" t="str">
            <v>1. 0 TO 3 DAYS</v>
          </cell>
          <cell r="T2619" t="str">
            <v>RELEASED BUT IN YARD</v>
          </cell>
        </row>
        <row r="2620">
          <cell r="A2620" t="str">
            <v>CMAU4496608</v>
          </cell>
          <cell r="B2620">
            <v>40</v>
          </cell>
          <cell r="C2620">
            <v>44067</v>
          </cell>
          <cell r="D2620">
            <v>2</v>
          </cell>
          <cell r="E2620" t="str">
            <v>CHP0123487</v>
          </cell>
          <cell r="F2620" t="str">
            <v>ICDN</v>
          </cell>
          <cell r="G2620" t="str">
            <v>TEMP</v>
          </cell>
          <cell r="H2620" t="str">
            <v>2020</v>
          </cell>
          <cell r="I2620" t="str">
            <v>ICD</v>
          </cell>
          <cell r="J2620">
            <v>228794</v>
          </cell>
          <cell r="K2620" t="str">
            <v>APEX PIPING SYSTEMS LIMITED</v>
          </cell>
          <cell r="L2620" t="str">
            <v>MURANGA FORWARDERS LTD</v>
          </cell>
          <cell r="M2620">
            <v>44064.748171296298</v>
          </cell>
          <cell r="N2620" t="str">
            <v>Pend</v>
          </cell>
          <cell r="O2620" t="str">
            <v>08 X 40HC CONTAINERS CONTAINING BORSAFE HE3490LS HD POLYETHYLENE HS CODE  39012000 TOTAL NET WEIGHT  198 MT ORDER NO  5100532901 DELIVERY NO  80474452 SHIPMENT NO  492280 IDF NO  E2007365110 L C NO  IMPLC07 1189 20 FREIGHT PREPAID 21 DAYS CONTAINER FREE DETENTION AT POD</v>
          </cell>
          <cell r="P2620" t="str">
            <v>C4</v>
          </cell>
          <cell r="Q2620" t="str">
            <v>KE</v>
          </cell>
          <cell r="R2620" t="str">
            <v>AE</v>
          </cell>
          <cell r="S2620" t="str">
            <v>1. 0 TO 3 DAYS</v>
          </cell>
          <cell r="T2620" t="str">
            <v>RELEASE PROCESS</v>
          </cell>
        </row>
        <row r="2621">
          <cell r="A2621" t="str">
            <v>FCIU9376540</v>
          </cell>
          <cell r="B2621">
            <v>40</v>
          </cell>
          <cell r="C2621">
            <v>44067</v>
          </cell>
          <cell r="D2621">
            <v>2</v>
          </cell>
          <cell r="E2621" t="str">
            <v>DXB0509699</v>
          </cell>
          <cell r="F2621" t="str">
            <v>ICDN</v>
          </cell>
          <cell r="G2621" t="str">
            <v>TEMP</v>
          </cell>
          <cell r="H2621" t="str">
            <v>2020</v>
          </cell>
          <cell r="I2621" t="str">
            <v>ICD</v>
          </cell>
          <cell r="J2621">
            <v>229370</v>
          </cell>
          <cell r="K2621" t="str">
            <v>KENYA HYDRAULICS LIMITED</v>
          </cell>
          <cell r="L2621" t="str">
            <v>VICTORY FREIGHTERS LIMITED</v>
          </cell>
          <cell r="M2621" t="str">
            <v>Pend</v>
          </cell>
          <cell r="N2621" t="str">
            <v>Pend</v>
          </cell>
          <cell r="O2621" t="str">
            <v>HYDRAULIC PARTS 33 PALLETS + 1 CARTONS FREIGHT PREPAID</v>
          </cell>
          <cell r="P2621" t="str">
            <v>C4</v>
          </cell>
          <cell r="Q2621" t="str">
            <v>KE</v>
          </cell>
          <cell r="R2621" t="str">
            <v>AE</v>
          </cell>
          <cell r="S2621" t="str">
            <v>1. 0 TO 3 DAYS</v>
          </cell>
          <cell r="T2621" t="str">
            <v>PENDING DPC</v>
          </cell>
        </row>
        <row r="2622">
          <cell r="A2622" t="str">
            <v>UETU5632769</v>
          </cell>
          <cell r="B2622">
            <v>40</v>
          </cell>
          <cell r="C2622">
            <v>44067</v>
          </cell>
          <cell r="D2622">
            <v>2</v>
          </cell>
          <cell r="E2622" t="str">
            <v>EDP0121385</v>
          </cell>
          <cell r="F2622" t="str">
            <v>ICDN</v>
          </cell>
          <cell r="G2622" t="str">
            <v>TEMP</v>
          </cell>
          <cell r="H2622" t="str">
            <v>2020</v>
          </cell>
          <cell r="I2622" t="str">
            <v>ICD</v>
          </cell>
          <cell r="J2622">
            <v>229324</v>
          </cell>
          <cell r="K2622" t="str">
            <v>LABEL CONVERTERS LIMITED</v>
          </cell>
          <cell r="L2622" t="str">
            <v>IN TIME FORWARDERS LIMITED</v>
          </cell>
          <cell r="M2622">
            <v>44068.831678240742</v>
          </cell>
          <cell r="N2622" t="str">
            <v>Pend</v>
          </cell>
          <cell r="O2622" t="str">
            <v>02X40HQ CONTAINERS 2077  TWO THOUSAND SEVENTY SEVEN ONLY  BAGS CONTAINING   Commodity   LLDPE F2001A QUANTITY   51 925 MT HS Code  39014010 HS Code   3901 40 00  IMPORTER H S  CODE  Packing   Net Wt  25 Kgs  Bags-Loose Stuffed in 40Ft Export Standard Pkg in PP Woven Sacks with Mfrs SB NO  4009069   4009067 DTD  27 07 2020  FREIGHT PREPAID   CIN NO  U23209GJ2006PLC060282 IEC NO  0508073952 PAN NO  AAAC09200B Phone  0265 619 2600 PIC  PRAKASH SARDA Prakash Sarda-opalindia in GST NO  24AAACO9200B3Z2 24</v>
          </cell>
          <cell r="P2622" t="str">
            <v>C4</v>
          </cell>
          <cell r="Q2622" t="str">
            <v>KE</v>
          </cell>
          <cell r="R2622" t="str">
            <v>IN</v>
          </cell>
          <cell r="S2622" t="str">
            <v>1. 0 TO 3 DAYS</v>
          </cell>
          <cell r="T2622" t="str">
            <v>RELEASE PROCESS</v>
          </cell>
        </row>
        <row r="2623">
          <cell r="A2623" t="str">
            <v>CAAU5119054</v>
          </cell>
          <cell r="B2623">
            <v>40</v>
          </cell>
          <cell r="C2623">
            <v>44067</v>
          </cell>
          <cell r="D2623">
            <v>2</v>
          </cell>
          <cell r="E2623" t="str">
            <v>MEDUDM181910</v>
          </cell>
          <cell r="F2623" t="str">
            <v>ICDN</v>
          </cell>
          <cell r="G2623" t="str">
            <v>TEMP</v>
          </cell>
          <cell r="H2623">
            <v>0</v>
          </cell>
          <cell r="I2623">
            <v>0</v>
          </cell>
          <cell r="J2623">
            <v>0</v>
          </cell>
          <cell r="K2623" t="str">
            <v>Pend</v>
          </cell>
          <cell r="L2623" t="str">
            <v>Pend</v>
          </cell>
          <cell r="M2623" t="str">
            <v>Pend</v>
          </cell>
          <cell r="N2623" t="str">
            <v>Pend</v>
          </cell>
          <cell r="O2623" t="str">
            <v>POLYPROPYLENE HOMOPOLYMER  506P POLYPROPYLENE HOMOPOLYMER  506P                       99 000 MT POLYPROPYLENE    HOMOPOLYMER 506P           148   PALLETIZED 55 BAGS    OF 25 KG                  TOTAL NO OF PACKAGES  3960 BAGS                       CARGO NET WEIGHT  99 000   MT                         CARGO GROSS WEIGHT         101 160 MT                 CONT R TARE WEIGHT         15 12 0 MT                 CONT R GROSS WEIGHT        116 280 MT                 SALES ORDER NO  3318495    SABIC DELIVERY NO          802565481                  HS CODE 3902 10 00 00 00   FREIGHT PREPAID UP TO      MOMBASA                    GOODS INTRANSIT TO JINJA   VIA MOMBASA                INTERNAL TRANSPORT COSTS   ARRANGEMENTS               BETWEEN MOMBASA AND JINJA  ON IMPORTERS ACCOUNT</v>
          </cell>
          <cell r="P2623" t="str">
            <v>Pend</v>
          </cell>
          <cell r="Q2623" t="str">
            <v>UG</v>
          </cell>
          <cell r="R2623" t="str">
            <v>SA</v>
          </cell>
          <cell r="S2623" t="str">
            <v>1. 0 TO 3 DAYS</v>
          </cell>
          <cell r="T2623" t="str">
            <v>PENDING DECLARATION</v>
          </cell>
        </row>
        <row r="2624">
          <cell r="A2624" t="str">
            <v>OOCU4812174</v>
          </cell>
          <cell r="B2624">
            <v>40</v>
          </cell>
          <cell r="C2624">
            <v>44067</v>
          </cell>
          <cell r="D2624">
            <v>2</v>
          </cell>
          <cell r="E2624" t="str">
            <v>OOLU2029650150</v>
          </cell>
          <cell r="F2624" t="str">
            <v>ICDN</v>
          </cell>
          <cell r="G2624" t="str">
            <v>TEMP</v>
          </cell>
          <cell r="H2624" t="str">
            <v>2020</v>
          </cell>
          <cell r="I2624" t="str">
            <v>ICD</v>
          </cell>
          <cell r="J2624">
            <v>226850</v>
          </cell>
          <cell r="K2624" t="str">
            <v>BRENNTAG KENYA LIMITED</v>
          </cell>
          <cell r="L2624" t="str">
            <v>MURANGA FORWARDERS LTD</v>
          </cell>
          <cell r="M2624">
            <v>44057.602939814817</v>
          </cell>
          <cell r="N2624">
            <v>44068.514409722222</v>
          </cell>
          <cell r="O2624" t="str">
            <v>DG CARGO STC ISOPROPYL ALCOHOL TECH GRADE PO NO 75363216 UN NO 1219 CLASS 3 IMO CLASS  3 UN NUMBER  1219 PROPER SHIPPING NAME ISOPROPYL ALCOHOL PACKING GROUP II PLACE OF DELIVERY PORT CLEARANCE</v>
          </cell>
          <cell r="P2624" t="str">
            <v>C4</v>
          </cell>
          <cell r="Q2624" t="str">
            <v>KE</v>
          </cell>
          <cell r="R2624" t="str">
            <v>CN</v>
          </cell>
          <cell r="S2624" t="str">
            <v>1. 0 TO 3 DAYS</v>
          </cell>
          <cell r="T2624" t="str">
            <v>RELEASED BUT IN YARD</v>
          </cell>
        </row>
        <row r="2625">
          <cell r="A2625" t="str">
            <v>FCGU1677391</v>
          </cell>
          <cell r="B2625">
            <v>40</v>
          </cell>
          <cell r="C2625">
            <v>44067</v>
          </cell>
          <cell r="D2625">
            <v>2</v>
          </cell>
          <cell r="E2625" t="str">
            <v>EPIRINDMUN207193</v>
          </cell>
          <cell r="F2625" t="str">
            <v>ICDN</v>
          </cell>
          <cell r="G2625" t="str">
            <v>TEMP</v>
          </cell>
          <cell r="H2625" t="str">
            <v>2020</v>
          </cell>
          <cell r="I2625" t="str">
            <v>ICD</v>
          </cell>
          <cell r="J2625">
            <v>223676</v>
          </cell>
          <cell r="K2625" t="str">
            <v>ASTRAL INDUSTRIES LIMITED</v>
          </cell>
          <cell r="L2625" t="str">
            <v>INDUS LOGISTICS LIMITED</v>
          </cell>
          <cell r="M2625">
            <v>44048.348738425928</v>
          </cell>
          <cell r="N2625">
            <v>44061.773576388892</v>
          </cell>
          <cell r="O2625" t="str">
            <v>4 X HIGH CUBE 40  CONTAINER SAID TO CONTAIN TOTAL  4000   FOUR THOUSAND ONLY   BAGS H S CODE NO 39011000 4000 BAGS LLDPE ROTO GRADE POWDER  NON HAZARDOUS AND NON TOXIC  AS PER PROFORMA INVOICE NO 007 2020-2021 DATED 15TH JUNE 2020 MOMBASA PORT  KENYA CFR-COST AND FREIGHT SB NO 3779271 DATED 13 07 2020 IEC NO 2414016965 INV NO 010 EXP 2020-2021 DATED 13 07 2020  IDF NO E2006351587 L C NO 021221 20 000023 DTD 30 06 2020 EACH BAG NETT WT  25 000 KG EACH BAG GROSS WT  25 060 KG TOTAL NETT  -100 000 MTS TOTAL GROSS WT  -100 240 MTS TOTAL BAGS  -4000 BAGS  HOUSE HOUSE PORT CLEARANCE KPA NOTICE</v>
          </cell>
          <cell r="P2625" t="str">
            <v>C4</v>
          </cell>
          <cell r="Q2625" t="str">
            <v>KE</v>
          </cell>
          <cell r="R2625" t="str">
            <v>IN</v>
          </cell>
          <cell r="S2625" t="str">
            <v>1. 0 TO 3 DAYS</v>
          </cell>
          <cell r="T2625" t="str">
            <v>RELEASED BUT IN YARD</v>
          </cell>
        </row>
        <row r="2626">
          <cell r="A2626" t="str">
            <v>UACU3810872</v>
          </cell>
          <cell r="B2626">
            <v>20</v>
          </cell>
          <cell r="C2626">
            <v>44067</v>
          </cell>
          <cell r="D2626">
            <v>2</v>
          </cell>
          <cell r="E2626" t="str">
            <v>HLCUANR200645862</v>
          </cell>
          <cell r="F2626" t="str">
            <v>ICDN</v>
          </cell>
          <cell r="G2626" t="str">
            <v>TEMP</v>
          </cell>
          <cell r="H2626" t="str">
            <v>2020</v>
          </cell>
          <cell r="I2626" t="str">
            <v>ICD</v>
          </cell>
          <cell r="J2626">
            <v>228137</v>
          </cell>
          <cell r="K2626" t="str">
            <v>TWIGA CHEMICAL INDUSTRIES LTD</v>
          </cell>
          <cell r="L2626" t="str">
            <v>BAHARI FORWARDERS LIMITED</v>
          </cell>
          <cell r="M2626">
            <v>44062.650381944448</v>
          </cell>
          <cell r="N2626" t="str">
            <v>Pend</v>
          </cell>
          <cell r="O2626" t="str">
            <v>ON 28 CP1 PALLETS METAM 510 DRUM 72 6KG METAM SODIUM 510 G L UN 3267 CORROSIVE LIQUID  BASIC  ORGANIC  N O S      METAM SODIUM    8 II MARINE POLLUTANT  METAM  SODIUM   EMS NO F-A  S-B  E   IMO-CLASS  8 UN-NUMBER  3267  PACKING GROUP  2  PROPER SHIPPING NAME   CORROSIVE LIQUID  BASIC  ORGANIC  N O S   HS CODE  38 08 99</v>
          </cell>
          <cell r="P2626" t="str">
            <v>C4</v>
          </cell>
          <cell r="Q2626" t="str">
            <v>KE</v>
          </cell>
          <cell r="R2626" t="str">
            <v>BE</v>
          </cell>
          <cell r="S2626" t="str">
            <v>1. 0 TO 3 DAYS</v>
          </cell>
          <cell r="T2626" t="str">
            <v>RELEASE PROCESS</v>
          </cell>
        </row>
        <row r="2627">
          <cell r="A2627" t="str">
            <v>FCIU4732041</v>
          </cell>
          <cell r="B2627">
            <v>20</v>
          </cell>
          <cell r="C2627">
            <v>44067</v>
          </cell>
          <cell r="D2627">
            <v>2</v>
          </cell>
          <cell r="E2627" t="str">
            <v>MCB0108742</v>
          </cell>
          <cell r="F2627" t="str">
            <v>ICDN</v>
          </cell>
          <cell r="G2627" t="str">
            <v>TEMP</v>
          </cell>
          <cell r="H2627" t="str">
            <v>2020</v>
          </cell>
          <cell r="I2627" t="str">
            <v>ICD</v>
          </cell>
          <cell r="J2627">
            <v>225205</v>
          </cell>
          <cell r="K2627" t="str">
            <v>BIASHARA MASTERS SAWMILLS LIMITED</v>
          </cell>
          <cell r="L2627" t="str">
            <v>MURANGA FORWARDERS LTD</v>
          </cell>
          <cell r="M2627">
            <v>44049.708101851851</v>
          </cell>
          <cell r="N2627">
            <v>44063.697465277779</v>
          </cell>
          <cell r="O2627" t="str">
            <v>UREA FORMALDEHYDE CONCENTRATE-UF-85 LC NO  OLCF000009720 DT 06-JUL-2020 IDF NO E2005328369 UN NO  2209 IMCO CLASS   8 IMDGE PAGE NO  8176 PACKING GROUP - III FLASH POINT ABOVE 79 DEG C UN PACKING CODE   1H1 EMS CODE   F-A S-B NUMBER OF PACKAGES  2000 HDPE DRUMS EACH CONTAINER CARRYING 20MT  80 DRUMS X 250 KG NET DULY PALLETIZED  TOTAL GROSS WEIGHT   528500 KGS TOTAL NET WEIGHT   500 000 KGS EMERGENCY CONTACT  SANDEEP KOTANSTHANE PHONE  +966138064516 FREIGHT PREPAID TAX ID  P051103164Z TEL   +254722336583 +254721656508 +254721203854 EMAIL ID  biasharamaster2015-gmail com    PSN  UREA FORMALDEHYDE CONCENTRATE-UF-85 UN Number  2209 - IMDG Class  8 - PG  III Chemical name  UREA FORMALDEHYDE CONCENTRATE                                                        PSN  UREA FORMALDEHYDE CONCENTRATE-UF-85 UN Number  2209 - IMDG Class  8 - PG  III Chemical name  UREA FORMALDEHYDE CONCENTRATE                                                          PSN  UREA FORMALDEHYDE CONCENTRATE-UF-85 UN Number  2209 - IMDG Class  8 - PG  III Chemical name  UREA FORMALDEHYDE CONCENTRATE                                                            PSN  UREA FORMALDEHYDE CONCENTRATE-UF-85 UN Number  2209 - IMDG Class  8 - PG  III Chemical name  UREA FORMALDEHYDE CONCENTRATE                                                                                                       PSN  UREA FORMALDEHYDE CONCENTRATE-UF-85 UN Number  2209 - IMDG Class  8 - PG  III Chemical name  UREA FORMALDEHYDE CONCENTRATE                                                                                                       PSN  UREA FORMALDEHYDE CONCENTRATE-UF-85 UN Number  2209 - IMDG Class  8 - PG  III Chemical name  UREA FORMALDEHYDE CONCENTRATE                                                                                                       PSN  UREA FORMALDEHYDE CONCENTRATE-UF-85 UN Number  2209 - IMDG Class  8 - PG  III Chemical name  UREA FORMALDEHYDE CONCENTRATE</v>
          </cell>
          <cell r="P2627" t="str">
            <v>C4</v>
          </cell>
          <cell r="Q2627" t="str">
            <v>KE</v>
          </cell>
          <cell r="R2627" t="str">
            <v>SA</v>
          </cell>
          <cell r="S2627" t="str">
            <v>1. 0 TO 3 DAYS</v>
          </cell>
          <cell r="T2627" t="str">
            <v>RELEASED BUT IN YARD</v>
          </cell>
        </row>
        <row r="2628">
          <cell r="A2628" t="str">
            <v>GLDU5013613</v>
          </cell>
          <cell r="B2628">
            <v>20</v>
          </cell>
          <cell r="C2628">
            <v>44067</v>
          </cell>
          <cell r="D2628">
            <v>2</v>
          </cell>
          <cell r="E2628" t="str">
            <v>DXB0506347</v>
          </cell>
          <cell r="F2628" t="str">
            <v>ICDN</v>
          </cell>
          <cell r="G2628" t="str">
            <v>TEMP</v>
          </cell>
          <cell r="H2628" t="str">
            <v>2020</v>
          </cell>
          <cell r="I2628" t="str">
            <v>ICD</v>
          </cell>
          <cell r="J2628">
            <v>224528</v>
          </cell>
          <cell r="K2628" t="str">
            <v>UNITED LUBRICANTS LIMITED</v>
          </cell>
          <cell r="L2628" t="str">
            <v>DELTA CARGO CONNECTIONS TWENTY ELEVEN LI</v>
          </cell>
          <cell r="M2628">
            <v>44047.672719907408</v>
          </cell>
          <cell r="N2628">
            <v>44057.723541666666</v>
          </cell>
          <cell r="O2628" t="str">
            <v>BASE OIL -FLEXI BAG  1-NET WEIGHT   20080 KGS -GROSS WEIGHT   20180 00 KGS BASE OIL - FLEXI BAG   1-NET WEIGHT   19860 KGS-GROSS WEIGHT   19960 00 KGS BASE OIL -FLEXI BAG  1-NET WEIGHT   19800 KGS-GROSS WEIGHT   19900 00 KGS BASE OIL -FLEXI BAG  1 -NET WEIGHT   19860 KGS-GROSS WEIGHT   19960 00 KGS FREIGHT PREPAID</v>
          </cell>
          <cell r="P2628" t="str">
            <v>C4</v>
          </cell>
          <cell r="Q2628" t="str">
            <v>KE</v>
          </cell>
          <cell r="R2628" t="str">
            <v>AE</v>
          </cell>
          <cell r="S2628" t="str">
            <v>1. 0 TO 3 DAYS</v>
          </cell>
          <cell r="T2628" t="str">
            <v>RELEASED BUT IN YARD</v>
          </cell>
        </row>
        <row r="2629">
          <cell r="A2629" t="str">
            <v>DRYU2915832</v>
          </cell>
          <cell r="B2629">
            <v>20</v>
          </cell>
          <cell r="C2629">
            <v>44067</v>
          </cell>
          <cell r="D2629">
            <v>2</v>
          </cell>
          <cell r="E2629" t="str">
            <v>EPIRINDMUN207360</v>
          </cell>
          <cell r="F2629" t="str">
            <v>ICDN</v>
          </cell>
          <cell r="G2629" t="str">
            <v>TEMP</v>
          </cell>
          <cell r="H2629" t="str">
            <v>2020</v>
          </cell>
          <cell r="I2629" t="str">
            <v>ICD</v>
          </cell>
          <cell r="J2629">
            <v>227099</v>
          </cell>
          <cell r="K2629" t="str">
            <v>MILPRO LIMITED</v>
          </cell>
          <cell r="L2629" t="str">
            <v>INDUS LOGISTICS LIMITED</v>
          </cell>
          <cell r="M2629">
            <v>44057.692210648151</v>
          </cell>
          <cell r="N2629">
            <v>44061.788553240738</v>
          </cell>
          <cell r="O2629" t="str">
            <v>1 X STANDARD 20  CONTAINER 1 X HIGH CUBE 40  CONTAINER TOTAL 1703 BAGS CTN  ONE THOUSAND SEVEN HUNDRED THREE ONLY  AJWAIN SEED  CUMIN SEEDS  CORIANDER SEED  FENUGREEK SEED  SESAME SEED NATURAL  TURMERIC POWDER FENNEL SEED  MAMRA  MUSTARD SE EDS WHOLE SPLIT  PSYLLIUM HUSK 50GM 100GM 200GM 400GM  DILL SEEDS  RAJGARO WHOLE  ROCK SALT  PAWA NUTMEGS HS CODE-09109914 09093129 09092190 09109912 12074090 INV NO  JEE 20 2020-21 DATE  23 07 2020 SB NO - 4070295 DT - 25 07 2020 TOTAL NET WT KG S - 41997 500 TOTAL GROSS WT - 42885 000 KGS PLACE OF DELIVERY  ICD EMBAKASI  NAIROBI CARGO IN-TRANSIT TO ICD EMBAKASI BY SGR-TBL</v>
          </cell>
          <cell r="P2629" t="str">
            <v>C4</v>
          </cell>
          <cell r="Q2629" t="str">
            <v>KE</v>
          </cell>
          <cell r="R2629" t="str">
            <v>IN</v>
          </cell>
          <cell r="S2629" t="str">
            <v>1. 0 TO 3 DAYS</v>
          </cell>
          <cell r="T2629" t="str">
            <v>RELEASED BUT IN YARD</v>
          </cell>
        </row>
        <row r="2630">
          <cell r="A2630" t="str">
            <v>PONU7868968</v>
          </cell>
          <cell r="B2630">
            <v>40</v>
          </cell>
          <cell r="C2630">
            <v>44067</v>
          </cell>
          <cell r="D2630">
            <v>2</v>
          </cell>
          <cell r="E2630" t="str">
            <v>911048601</v>
          </cell>
          <cell r="F2630" t="str">
            <v>ICDN</v>
          </cell>
          <cell r="G2630" t="str">
            <v>TEMP</v>
          </cell>
          <cell r="H2630" t="str">
            <v>2020</v>
          </cell>
          <cell r="I2630" t="str">
            <v>ICD</v>
          </cell>
          <cell r="J2630">
            <v>227746</v>
          </cell>
          <cell r="K2630" t="str">
            <v>CHEMICALS AND SCHOOL SUPPLIES LIMITED</v>
          </cell>
          <cell r="L2630" t="str">
            <v>ICEBERG MOVERS ENTERPRISES</v>
          </cell>
          <cell r="M2630">
            <v>44061.511435185188</v>
          </cell>
          <cell r="N2630" t="str">
            <v>Pend</v>
          </cell>
          <cell r="O2630" t="str">
            <v>1 X 40  FCL CONTAINER  TOTAL 941 BOXES  TOTAL NINE HUNDRED FORTY  BOXE S ONLY   LABORATORY  REAGENTS  HAZ DETAILS   UN NO  1173   IMO CLASS  3    PACKING GROUP  II  HS CODE 38220090  INV NO  IGST-007 2020-21 DT 27 07 2020  S BILL NO  4130078 DT  28 07 2020  TOTAL GROSS WEIGHT   1 4794 882 KGS  TOTAL NET WEIGHT  9701 000 KGS  FREIGHT PREPAID    APPLICABLE FREE TIME 9 DAYS COMBINED DETENTION   DEMURRAGE  AT  PORT OF DIS CHARGE   PLACE OF DELIVERY    DETENTION AT DESTINATION PORT</v>
          </cell>
          <cell r="P2630" t="str">
            <v>C4</v>
          </cell>
          <cell r="Q2630" t="str">
            <v>KE</v>
          </cell>
          <cell r="R2630" t="str">
            <v>IN</v>
          </cell>
          <cell r="S2630" t="str">
            <v>1. 0 TO 3 DAYS</v>
          </cell>
          <cell r="T2630" t="str">
            <v>RELEASE PROCESS</v>
          </cell>
        </row>
        <row r="2631">
          <cell r="A2631" t="str">
            <v>ESPU2030066</v>
          </cell>
          <cell r="B2631">
            <v>20</v>
          </cell>
          <cell r="C2631">
            <v>44067</v>
          </cell>
          <cell r="D2631">
            <v>2</v>
          </cell>
          <cell r="E2631" t="str">
            <v>EPIRINDMUM212177</v>
          </cell>
          <cell r="F2631" t="str">
            <v>ICDN</v>
          </cell>
          <cell r="G2631" t="str">
            <v>TEMP</v>
          </cell>
          <cell r="H2631" t="str">
            <v>2020</v>
          </cell>
          <cell r="I2631" t="str">
            <v>ICD</v>
          </cell>
          <cell r="J2631">
            <v>226994</v>
          </cell>
          <cell r="K2631" t="str">
            <v>CANTON ALLOYS LIMITED</v>
          </cell>
          <cell r="L2631" t="str">
            <v>NAJMI CLEARING AND FORWARDING LIMITED</v>
          </cell>
          <cell r="M2631">
            <v>44057.561759259261</v>
          </cell>
          <cell r="N2631" t="str">
            <v>Pend</v>
          </cell>
          <cell r="O2631" t="str">
            <v>1 X STANDARD 20  CONTAINER SAID TO CONTAIN TOTAL   80 DRUMS STC ON 20 PALLETS POTTASIUM SILICATES GRADE  K-76  INVOICE NO    83 20-21 INVOICE DATE   15 07 2020 NET WEIGHT  24000 000 KGS S B NO   3831881 DATE  15 07 2020 HS CODE- 28399 090 CARGO IN TRANSIT TO ICD EMBAKASI VIA SGR-TBL</v>
          </cell>
          <cell r="P2631" t="str">
            <v>C4</v>
          </cell>
          <cell r="Q2631" t="str">
            <v>KE</v>
          </cell>
          <cell r="R2631" t="str">
            <v>IN</v>
          </cell>
          <cell r="S2631" t="str">
            <v>1. 0 TO 3 DAYS</v>
          </cell>
          <cell r="T2631" t="str">
            <v>RELEASE PROCESS</v>
          </cell>
        </row>
        <row r="2632">
          <cell r="A2632" t="str">
            <v>CMAU5973520</v>
          </cell>
          <cell r="B2632">
            <v>40</v>
          </cell>
          <cell r="C2632">
            <v>44067</v>
          </cell>
          <cell r="D2632">
            <v>2</v>
          </cell>
          <cell r="E2632" t="str">
            <v>AMC0894227</v>
          </cell>
          <cell r="F2632" t="str">
            <v>ICDN</v>
          </cell>
          <cell r="G2632" t="str">
            <v>TEMP</v>
          </cell>
          <cell r="H2632" t="str">
            <v>2020</v>
          </cell>
          <cell r="I2632" t="str">
            <v>ICD</v>
          </cell>
          <cell r="J2632">
            <v>225792</v>
          </cell>
          <cell r="K2632" t="str">
            <v>AUTO INDUSTRIES LIMITED</v>
          </cell>
          <cell r="L2632" t="str">
            <v>INTRASPEED ARCPRO KENYA LIMITED</v>
          </cell>
          <cell r="M2632" t="str">
            <v>Pend</v>
          </cell>
          <cell r="N2632" t="str">
            <v>Pend</v>
          </cell>
          <cell r="O2632" t="str">
            <v>TOTAL QTY-120 TOTAL CASES-274   TOTAL TWO HUNDRED SEVENTY FOUR CASES ONLY   BAJAJ BOXER BM150 ALLOY WHEEL MOTORCYCLE IN CKD PACKED CONDITION  ENGINE CAPACITY- 144 8CC ALONGWITH BATTERY FIXED IN MOTORCYCLE WITH SULFURIC ACID BOTTLE  IMCO CLASS  8  NO  OF BOTTLES  120  TYPE OF PACKING  PLASTIC BOTTLE PACKED IN CORRUGATED BOX  INCLUSIVE OF NET WEIGHT  400 GMS  GROSS WEIGHT  450 GMS PER BOTTLE  UNDER DUTY DRAW BACK SCHEME  QUANTITY NOS 120 TOTAL NET WEIGHT 12720 00 KGS  S BILL NO  3475890 DT 28 06 2020 H S CODE 87112000 FREIGHT PREPAID BY AUTOWORLD INTERNATIONAL FZCO FREIGHT PREPAID 2ND NOTIFY PARTY AUTO INDUSTRIES LIMITED P O BOX 17089-00100 LR 24393  OLD MOMBASA ROAD NAIROBI KENYA ail-bajajken com 0703 448 769 PIN   P051395302W                                                    PSN  SULPHURIC ACID with not more than 51  acid UN Number  2796 - IMDG Class  8 - PG  II</v>
          </cell>
          <cell r="P2632" t="str">
            <v>C4</v>
          </cell>
          <cell r="Q2632" t="str">
            <v>KE</v>
          </cell>
          <cell r="R2632" t="str">
            <v>IN</v>
          </cell>
          <cell r="S2632" t="str">
            <v>1. 0 TO 3 DAYS</v>
          </cell>
          <cell r="T2632" t="str">
            <v>PENDING DPC</v>
          </cell>
        </row>
        <row r="2633">
          <cell r="A2633" t="str">
            <v>CAXU6407804</v>
          </cell>
          <cell r="B2633">
            <v>20</v>
          </cell>
          <cell r="C2633">
            <v>44067</v>
          </cell>
          <cell r="D2633">
            <v>2</v>
          </cell>
          <cell r="E2633" t="str">
            <v>MEDUMV276800</v>
          </cell>
          <cell r="F2633" t="str">
            <v>ICDN</v>
          </cell>
          <cell r="G2633" t="str">
            <v>TEMP</v>
          </cell>
          <cell r="H2633" t="str">
            <v>2020</v>
          </cell>
          <cell r="I2633" t="str">
            <v>ICD</v>
          </cell>
          <cell r="J2633">
            <v>225959</v>
          </cell>
          <cell r="K2633" t="str">
            <v>MASAI ROLLING MILLS LIMITED</v>
          </cell>
          <cell r="L2633" t="str">
            <v>ECHKEN AGENCIES LIMITED</v>
          </cell>
          <cell r="M2633">
            <v>44053.471828703703</v>
          </cell>
          <cell r="N2633">
            <v>44061.655277777776</v>
          </cell>
          <cell r="O2633" t="str">
            <v>BOTTOM POURING REFRACTORY  1  BOTTOM POURING SETS 3   X  4    1 SET   78 PCS   4 2 MOULD  25350 PCS  325 SE TS  LOOSE REFRACTORIES NOZ EL 7X50MM 500 PCS LOOSE RE FRACTORIES PLAT 50MM 4000  PCS LOOSE E BOTTLE SEAL NO   SPPL-01134171 SPPL-01134 172 SPPL-01134173 SB NO  3 819880 DATE   15 07 2020 H S CODE  69029090  FREIGHT  PREPAID BOTTOM POURING REFRACTORY  BOTTOM POURING SETS BOTTOM POURING REFRACTORY  BOTTOM POURING SETS</v>
          </cell>
          <cell r="P2633" t="str">
            <v>C4</v>
          </cell>
          <cell r="Q2633" t="str">
            <v>KE</v>
          </cell>
          <cell r="R2633" t="str">
            <v>IN</v>
          </cell>
          <cell r="S2633" t="str">
            <v>1. 0 TO 3 DAYS</v>
          </cell>
          <cell r="T2633" t="str">
            <v>RELEASED BUT IN YARD</v>
          </cell>
        </row>
        <row r="2634">
          <cell r="A2634" t="str">
            <v>FCIU3526072</v>
          </cell>
          <cell r="B2634">
            <v>20</v>
          </cell>
          <cell r="C2634">
            <v>44067</v>
          </cell>
          <cell r="D2634">
            <v>2</v>
          </cell>
          <cell r="E2634" t="str">
            <v>AMC0917378</v>
          </cell>
          <cell r="F2634" t="str">
            <v>ICDN</v>
          </cell>
          <cell r="G2634" t="str">
            <v>TEMP</v>
          </cell>
          <cell r="H2634" t="str">
            <v>2020</v>
          </cell>
          <cell r="I2634" t="str">
            <v>ICD</v>
          </cell>
          <cell r="J2634">
            <v>226874</v>
          </cell>
          <cell r="K2634" t="str">
            <v>CROWN PAINTS KENYA PLC</v>
          </cell>
          <cell r="L2634" t="str">
            <v>REFCO FORWARDERS LTD</v>
          </cell>
          <cell r="M2634">
            <v>44060.530891203707</v>
          </cell>
          <cell r="N2634" t="str">
            <v>Pend</v>
          </cell>
          <cell r="O2634" t="str">
            <v>1 X 20 FCL  20 PALLETS PAINT RELATED RAW MATERIAL - MIDDLE CHROME 132  HS CODE  32062000  LEMON CHROME 122  HS CODE  32062000  SCARLET CHROME 475  HS CODE  32062000  IRON OXIDE RED 222  HS CODE  28211010  IRON OXIDE YELLOW 920  HS CODE  28211010  SB NO  4036203 DT  24 07 2020   Tel  +91-40-66461200 Fax   +91-40-66461800 TOTAL GROSS WEIGHT   18410 00 KGS TOTAL NET WEIGHT   18250 00 KGS FREIGHT PREPAID</v>
          </cell>
          <cell r="P2634" t="str">
            <v>C4</v>
          </cell>
          <cell r="Q2634" t="str">
            <v>KE</v>
          </cell>
          <cell r="R2634" t="str">
            <v>IN</v>
          </cell>
          <cell r="S2634" t="str">
            <v>1. 0 TO 3 DAYS</v>
          </cell>
          <cell r="T2634" t="str">
            <v>RELEASE PROCESS</v>
          </cell>
        </row>
        <row r="2635">
          <cell r="A2635" t="str">
            <v>DRYU2451006</v>
          </cell>
          <cell r="B2635">
            <v>20</v>
          </cell>
          <cell r="C2635">
            <v>44067</v>
          </cell>
          <cell r="D2635">
            <v>2</v>
          </cell>
          <cell r="E2635" t="str">
            <v>EPIRINDMUM212158</v>
          </cell>
          <cell r="F2635" t="str">
            <v>ICDN</v>
          </cell>
          <cell r="G2635" t="str">
            <v>A1B/47/04/2</v>
          </cell>
          <cell r="H2635" t="str">
            <v>2020</v>
          </cell>
          <cell r="I2635" t="str">
            <v>ICD</v>
          </cell>
          <cell r="J2635">
            <v>226948</v>
          </cell>
          <cell r="K2635" t="str">
            <v>TRI CLOVER INDUSTRIES LTD</v>
          </cell>
          <cell r="L2635" t="str">
            <v>MURANGA FORWARDERS LTD</v>
          </cell>
          <cell r="M2635">
            <v>44057.569236111114</v>
          </cell>
          <cell r="N2635">
            <v>44064.547939814816</v>
          </cell>
          <cell r="O2635" t="str">
            <v>5 X DV20 STC 5 FLEXI BAG ----------------- 5 FLEXI BAG WHITE OIL  TECHNOL - L  HS CODE NO 2710 19 57 00 TOTAL NET WEIGHT   98 720 000 KGS TOTAL GROSS WEIGHT   99 245 000 KGS INTRANSIT TO ICD EMBAKASI BY SGR INLAND HAULAGE ON COLLECT BASIS FREIGHT PREPAID UPTO MOMBASA SB NO   4103381 DATE   27-07-2020 SB NO   4105097 DATE   27-07-2020</v>
          </cell>
          <cell r="P2635" t="str">
            <v>C4</v>
          </cell>
          <cell r="Q2635" t="str">
            <v>KE</v>
          </cell>
          <cell r="R2635" t="str">
            <v>IN</v>
          </cell>
          <cell r="S2635" t="str">
            <v>1. 0 TO 3 DAYS</v>
          </cell>
          <cell r="T2635" t="str">
            <v>RELEASED BUT IN YARD</v>
          </cell>
        </row>
        <row r="2636">
          <cell r="A2636" t="str">
            <v>SUDU1786059</v>
          </cell>
          <cell r="B2636">
            <v>20</v>
          </cell>
          <cell r="C2636">
            <v>44067</v>
          </cell>
          <cell r="D2636">
            <v>2</v>
          </cell>
          <cell r="E2636" t="str">
            <v>204130061</v>
          </cell>
          <cell r="F2636" t="str">
            <v>ICDN</v>
          </cell>
          <cell r="G2636" t="str">
            <v>A1B/47/04/1</v>
          </cell>
          <cell r="H2636" t="str">
            <v>2020</v>
          </cell>
          <cell r="I2636" t="str">
            <v>ICD</v>
          </cell>
          <cell r="J2636">
            <v>227521</v>
          </cell>
          <cell r="K2636" t="str">
            <v>MERIT LIMITED</v>
          </cell>
          <cell r="L2636" t="str">
            <v>REFCO FORWARDERS LTD</v>
          </cell>
          <cell r="M2636">
            <v>44060.723483796297</v>
          </cell>
          <cell r="N2636" t="str">
            <v>Pend</v>
          </cell>
          <cell r="O2636" t="str">
            <v>1X20 GP FCL CONTAINER SAID TO CONTAIN  TOTAL NO  OF BAGS   982   NINE HUNDRED AND EIGHTY TWO BAGS ONLY   COLOUR MASTER BATCH  H S CODE   320 61900  INVOICE NO   MPP 015 20-21 DTD 29 07 2020  S BILL NO   4154604 DTD  29 07 2020  TOTAL GROSS WT    24388 380 KGS  TOTAL NET WT    2430 0 000 KGS  FREIGHT PREPAID UPTO NAIROBI  KENYA  FREIGHT PREPAID    MOBILE  0722511264 OR 0738577709      AGENT ADDRESS  MAERSK KENYA LTD   B RANCH OFFICE    MARITIME CENTRE  ARCHBISHOP MAKARIOS CLOSE   OFF MOI A VENUE   P O BOX 89911   MOMBASA   KENYA   PHONE   254 41 2220056  2221 273 - 6   FAX   254 20 2220086  2316260      INTRANSIT TO ICD EMBAKASI  NAIROBI</v>
          </cell>
          <cell r="P2636" t="str">
            <v>C4</v>
          </cell>
          <cell r="Q2636" t="str">
            <v>KE</v>
          </cell>
          <cell r="R2636" t="str">
            <v>IN</v>
          </cell>
          <cell r="S2636" t="str">
            <v>1. 0 TO 3 DAYS</v>
          </cell>
          <cell r="T2636" t="str">
            <v>RELEASE PROCESS</v>
          </cell>
        </row>
        <row r="2637">
          <cell r="A2637" t="str">
            <v>MEDU2526316</v>
          </cell>
          <cell r="B2637">
            <v>20</v>
          </cell>
          <cell r="C2637">
            <v>44067</v>
          </cell>
          <cell r="D2637">
            <v>2</v>
          </cell>
          <cell r="E2637" t="str">
            <v>MEDUAP520961</v>
          </cell>
          <cell r="F2637" t="str">
            <v>ICDN</v>
          </cell>
          <cell r="G2637" t="str">
            <v>A1B/23/02/4</v>
          </cell>
          <cell r="H2637" t="str">
            <v>2020</v>
          </cell>
          <cell r="I2637" t="str">
            <v>ICD</v>
          </cell>
          <cell r="J2637">
            <v>226091</v>
          </cell>
          <cell r="K2637" t="str">
            <v>BASCO PRODUCTS K LTD</v>
          </cell>
          <cell r="L2637" t="str">
            <v>RAPID KATE SERVICES LIMITED</v>
          </cell>
          <cell r="M2637">
            <v>44054.588495370372</v>
          </cell>
          <cell r="N2637">
            <v>44067.81082175926</v>
          </cell>
          <cell r="O2637" t="str">
            <v>ELECTROLYTIC TINPLATE      SECONDARY SHEETS ELECTROLYTIC TINPLATE      SECONDARY SHEETS           HS CODE                    721012                     ON-CARRIAGE FROM MOMBASA   PORT TO ICD EMBAKASI PORT  TO BE PAID LOCALLY BY      BUYER                      FREIGHT PREPAID            14 DAYS CONTAINER          DETENTION WAIVER AT ICD    EMBAKASI  NAIROBI</v>
          </cell>
          <cell r="P2637" t="str">
            <v>C4</v>
          </cell>
          <cell r="Q2637" t="str">
            <v>KE</v>
          </cell>
          <cell r="R2637" t="str">
            <v>BE</v>
          </cell>
          <cell r="S2637" t="str">
            <v>1. 0 TO 3 DAYS</v>
          </cell>
          <cell r="T2637" t="str">
            <v>RELEASED BUT IN YARD</v>
          </cell>
        </row>
        <row r="2638">
          <cell r="A2638" t="str">
            <v>MSCU1839726</v>
          </cell>
          <cell r="B2638">
            <v>20</v>
          </cell>
          <cell r="C2638">
            <v>44067</v>
          </cell>
          <cell r="D2638">
            <v>2</v>
          </cell>
          <cell r="E2638" t="str">
            <v>WECC2042EMB1020</v>
          </cell>
          <cell r="F2638" t="str">
            <v>ICDN</v>
          </cell>
          <cell r="G2638" t="str">
            <v>A1B/23/02/3</v>
          </cell>
          <cell r="H2638" t="str">
            <v>2020</v>
          </cell>
          <cell r="I2638" t="str">
            <v>ICD</v>
          </cell>
          <cell r="J2638">
            <v>226841</v>
          </cell>
          <cell r="K2638" t="str">
            <v>BHACHU INDUSTRIES LTD</v>
          </cell>
          <cell r="L2638" t="str">
            <v>WESTON LOGISTICS LIMITED</v>
          </cell>
          <cell r="M2638">
            <v>44057.61346064815</v>
          </cell>
          <cell r="N2638">
            <v>44061.659814814811</v>
          </cell>
          <cell r="O2638" t="str">
            <v>4X20DV CONTAINERS STC TOTAL 42XPACKAGES   4 PALLETS  8 BOXES HARMLESS GOODS   13 PALLETS  1 BOX   TRAILER COMPONENTS HS CODE 87169090</v>
          </cell>
          <cell r="P2638" t="str">
            <v>W7</v>
          </cell>
          <cell r="Q2638" t="str">
            <v>KE</v>
          </cell>
          <cell r="R2638" t="str">
            <v>BE</v>
          </cell>
          <cell r="S2638" t="str">
            <v>1. 0 TO 3 DAYS</v>
          </cell>
          <cell r="T2638" t="str">
            <v>RELEASED BUT IN YARD</v>
          </cell>
        </row>
        <row r="2639">
          <cell r="A2639" t="str">
            <v>FBLU0101890</v>
          </cell>
          <cell r="B2639">
            <v>40</v>
          </cell>
          <cell r="C2639">
            <v>44067</v>
          </cell>
          <cell r="D2639">
            <v>2</v>
          </cell>
          <cell r="E2639" t="str">
            <v>MEDUDM189061</v>
          </cell>
          <cell r="F2639" t="str">
            <v>ICDN</v>
          </cell>
          <cell r="G2639" t="str">
            <v>TEMP</v>
          </cell>
          <cell r="H2639" t="str">
            <v>2020</v>
          </cell>
          <cell r="I2639" t="str">
            <v>ICD</v>
          </cell>
          <cell r="J2639">
            <v>227220</v>
          </cell>
          <cell r="K2639" t="str">
            <v>HOPE PLASTICS LIMITED</v>
          </cell>
          <cell r="L2639" t="str">
            <v>ECHKEN AGENCIES LIMITED</v>
          </cell>
          <cell r="M2639">
            <v>44057.687569444446</v>
          </cell>
          <cell r="N2639">
            <v>44064.651076388887</v>
          </cell>
          <cell r="O2639" t="str">
            <v>POLYPROPYLENE COPOLYMER    QR6731K                    76 500 MT POLYPROPYLENE    COPOLYMER QR6731K          149   PALLETIZED 60 BAGS    OF 25 KG                  TOTAL NO OF PACKAGES  3060 BAGS                       CARGO NET WEIGHT  76 500   MT                         CARGO GROSS WEIGHT  78 168 MT                         CONT R TARE WEIGHT  11 337 MT                         CONT R GROSS WEIGHT        89 505 MT                  SALES ORDER NO  3356170    SABIC DELIVERY NO          802687227                  HS CODE 3902 30 00         FREIGHT PREPAID POLYPROPYLENE COPOLYMER    QR6731K POLYPROPYLENE COPOLYMER    QR6731K</v>
          </cell>
          <cell r="P2639" t="str">
            <v>C4</v>
          </cell>
          <cell r="Q2639" t="str">
            <v>KE</v>
          </cell>
          <cell r="R2639" t="str">
            <v>SA</v>
          </cell>
          <cell r="S2639" t="str">
            <v>1. 0 TO 3 DAYS</v>
          </cell>
          <cell r="T2639" t="str">
            <v>RELEASED BUT IN YARD</v>
          </cell>
        </row>
        <row r="2640">
          <cell r="A2640" t="str">
            <v>PONU0094622</v>
          </cell>
          <cell r="B2640">
            <v>20</v>
          </cell>
          <cell r="C2640">
            <v>44067</v>
          </cell>
          <cell r="D2640">
            <v>2</v>
          </cell>
          <cell r="E2640" t="str">
            <v>911004798</v>
          </cell>
          <cell r="F2640" t="str">
            <v>ICDN</v>
          </cell>
          <cell r="G2640" t="str">
            <v>TEMP</v>
          </cell>
          <cell r="H2640" t="str">
            <v>2020</v>
          </cell>
          <cell r="I2640" t="str">
            <v>ICD</v>
          </cell>
          <cell r="J2640">
            <v>225369</v>
          </cell>
          <cell r="K2640" t="str">
            <v>KEDA KENYA CERAMICS COMPANY LIMITED</v>
          </cell>
          <cell r="L2640" t="str">
            <v>ONETOUCH LOGISTICS LIMITED</v>
          </cell>
          <cell r="M2640">
            <v>44050.838680555556</v>
          </cell>
          <cell r="N2640">
            <v>44061.611145833333</v>
          </cell>
          <cell r="O2640" t="str">
            <v>SODIUM METASILICATES          INTRANSIT TO ICD EMBAKASI NAIROBI</v>
          </cell>
          <cell r="P2640" t="str">
            <v>C4</v>
          </cell>
          <cell r="Q2640" t="str">
            <v>KE</v>
          </cell>
          <cell r="R2640" t="str">
            <v>CN</v>
          </cell>
          <cell r="S2640" t="str">
            <v>1. 0 TO 3 DAYS</v>
          </cell>
          <cell r="T2640" t="str">
            <v>RELEASED BUT IN YARD</v>
          </cell>
        </row>
        <row r="2641">
          <cell r="A2641" t="str">
            <v>TRHU2002378</v>
          </cell>
          <cell r="B2641">
            <v>20</v>
          </cell>
          <cell r="C2641">
            <v>44067</v>
          </cell>
          <cell r="D2641">
            <v>2</v>
          </cell>
          <cell r="E2641" t="str">
            <v>MEDUDC391056</v>
          </cell>
          <cell r="F2641" t="str">
            <v>ICDN</v>
          </cell>
          <cell r="G2641" t="str">
            <v>TEMP</v>
          </cell>
          <cell r="H2641" t="str">
            <v>2020</v>
          </cell>
          <cell r="I2641" t="str">
            <v>ICD</v>
          </cell>
          <cell r="J2641">
            <v>227228</v>
          </cell>
          <cell r="K2641" t="str">
            <v>JUMBO FOAM MATRESSES INDUSTRIES LIMITED</v>
          </cell>
          <cell r="L2641" t="str">
            <v>MNET STARS LIMITED</v>
          </cell>
          <cell r="M2641">
            <v>44060.892013888886</v>
          </cell>
          <cell r="N2641">
            <v>44067.577615740738</v>
          </cell>
          <cell r="O2641" t="str">
            <v>VORANATE T-80 TYPE I TDI   TOULENE DI ISOCYANATE VORANATE T-80 TYPE I TDI   TOULENE DI ISOCYANATE      TOTAL OF 400 DRUMS X       250 0000 KGS               ORDER  13449               TOTAL NET WEIGHT  100 MT   TOTAL GROSS WEIGHT         110 4MT                    14 FREE DAYS AT            DESTINATION                ICD EMBAKASI COLLECT -     HAULAGE CHARGES TO ICD     EMBAKASI IS ON CONSIGENEE  RISK AND ACCOUNT VORANATE T-80 TYPE I TDI   TOULENE DI ISOCYANATE VORANATE T-80 TYPE I TDI   TOULENE DI ISOCYANATE</v>
          </cell>
          <cell r="P2641" t="str">
            <v>C4</v>
          </cell>
          <cell r="Q2641" t="str">
            <v>KE</v>
          </cell>
          <cell r="R2641" t="str">
            <v>AE</v>
          </cell>
          <cell r="S2641" t="str">
            <v>1. 0 TO 3 DAYS</v>
          </cell>
          <cell r="T2641" t="str">
            <v>RELEASED BUT IN YARD</v>
          </cell>
        </row>
        <row r="2642">
          <cell r="A2642" t="str">
            <v>GESU6734053</v>
          </cell>
          <cell r="B2642">
            <v>40</v>
          </cell>
          <cell r="C2642">
            <v>44067</v>
          </cell>
          <cell r="D2642">
            <v>2</v>
          </cell>
          <cell r="E2642" t="str">
            <v>AMC0894251</v>
          </cell>
          <cell r="F2642" t="str">
            <v>ICDN</v>
          </cell>
          <cell r="G2642" t="str">
            <v>A1C/60/03/3</v>
          </cell>
          <cell r="H2642" t="str">
            <v>2020</v>
          </cell>
          <cell r="I2642" t="str">
            <v>ICD</v>
          </cell>
          <cell r="J2642">
            <v>225908</v>
          </cell>
          <cell r="K2642" t="str">
            <v>AUTO INDUSTRIES LIMITED</v>
          </cell>
          <cell r="L2642" t="str">
            <v>TOP LINK LOGISTICS SERVICES LIMITED</v>
          </cell>
          <cell r="M2642" t="str">
            <v>Pend</v>
          </cell>
          <cell r="N2642" t="str">
            <v>Pend</v>
          </cell>
          <cell r="O2642" t="str">
            <v>TOTAL QTY-120 TOTAL CASES-274   TOTAL TWO HUNDRED SEVENTY FOUR CASES ONLY   BAJAJ BOXER BM150 ALLOY WHEEL MOTORCYCLE IN CKD PACKED CONDITION  ENGINE CAPACITY- 144 8CC ALONGWITH BATTERY FIXED IN MOTORCYCLE WITH SULFURIC ACID BOTTLE  IMCO CLASS  8  NO  OF BOTTLES  120  TYPE OF PACKING  PLASTIC BOTTLE PACKED IN CORRUGATED BOX  INCLUSIVE OF NET WEIGHT  400 GMS  GROSS WEIGHT  450 GMS PER BOTTLE  UNDER DUTY DRAW BACK SCHEME  QUANTITY NOS 120 TOTAL NET WEIGHT 12720 00 KGS  S BILL NO  3499656 DT 29 06 2020 H S CODE 87112000 FREIGHT PREPAID BY AUTOWORLD INTERNATIONAL FZCO FREIGHT PREPAID 2ND NOTIFY PARTY AUTO INDUSTRIES LIMITED P O BOX 17089-00100 LR 24393  OLD MOMBASA ROAD NAIROBI KENYA AIL-BAJAJKEN COM 0703 448 769 PIN   P051395302W                                                    PSN  SULPHURIC ACID with not more than 51  acid UN Number  2796 - IMDG Class  8 - PG  II</v>
          </cell>
          <cell r="P2642" t="str">
            <v>C4</v>
          </cell>
          <cell r="Q2642" t="str">
            <v>KE</v>
          </cell>
          <cell r="R2642" t="str">
            <v>IN</v>
          </cell>
          <cell r="S2642" t="str">
            <v>1. 0 TO 3 DAYS</v>
          </cell>
          <cell r="T2642" t="str">
            <v>PENDING DPC</v>
          </cell>
        </row>
        <row r="2643">
          <cell r="A2643" t="str">
            <v>SUDU1358847</v>
          </cell>
          <cell r="B2643">
            <v>20</v>
          </cell>
          <cell r="C2643">
            <v>44067</v>
          </cell>
          <cell r="D2643">
            <v>2</v>
          </cell>
          <cell r="E2643" t="str">
            <v>911004798</v>
          </cell>
          <cell r="F2643" t="str">
            <v>ICDN</v>
          </cell>
          <cell r="G2643" t="str">
            <v>TEMP</v>
          </cell>
          <cell r="H2643" t="str">
            <v>2020</v>
          </cell>
          <cell r="I2643" t="str">
            <v>ICD</v>
          </cell>
          <cell r="J2643">
            <v>225369</v>
          </cell>
          <cell r="K2643" t="str">
            <v>KEDA KENYA CERAMICS COMPANY LIMITED</v>
          </cell>
          <cell r="L2643" t="str">
            <v>ONETOUCH LOGISTICS LIMITED</v>
          </cell>
          <cell r="M2643">
            <v>44050.838680555556</v>
          </cell>
          <cell r="N2643">
            <v>44061.611145833333</v>
          </cell>
          <cell r="O2643" t="str">
            <v>SODIUM METASILICATES          INTRANSIT TO ICD EMBAKASI NAIROBI</v>
          </cell>
          <cell r="P2643" t="str">
            <v>C4</v>
          </cell>
          <cell r="Q2643" t="str">
            <v>KE</v>
          </cell>
          <cell r="R2643" t="str">
            <v>CN</v>
          </cell>
          <cell r="S2643" t="str">
            <v>1. 0 TO 3 DAYS</v>
          </cell>
          <cell r="T2643" t="str">
            <v>RELEASED BUT IN YARD</v>
          </cell>
        </row>
        <row r="2644">
          <cell r="A2644" t="str">
            <v>DFSU1531350</v>
          </cell>
          <cell r="B2644">
            <v>20</v>
          </cell>
          <cell r="C2644">
            <v>44067</v>
          </cell>
          <cell r="D2644">
            <v>2</v>
          </cell>
          <cell r="E2644" t="str">
            <v>MEDUKR431330</v>
          </cell>
          <cell r="F2644" t="str">
            <v>ICDN</v>
          </cell>
          <cell r="G2644" t="str">
            <v>TEMP</v>
          </cell>
          <cell r="H2644" t="str">
            <v>2020</v>
          </cell>
          <cell r="I2644" t="str">
            <v>ICD</v>
          </cell>
          <cell r="J2644">
            <v>225657</v>
          </cell>
          <cell r="K2644" t="str">
            <v>PRIYANN ENTERPRISES LIMITED</v>
          </cell>
          <cell r="L2644" t="str">
            <v>AGILITY LOGISTICS LIMITED</v>
          </cell>
          <cell r="M2644">
            <v>44054.76458333333</v>
          </cell>
          <cell r="N2644" t="str">
            <v>Pend</v>
          </cell>
          <cell r="O2644" t="str">
            <v>OF                         HYDROGEN PEROXIDE          HYDROGEN PEROXIDE          35  F G                     HS CODE  284700            21DAYS FREE TIME AT       DESTINATION                 EQUIPMENT ONLY              GOODS IN TRANSIT TO ICD  EMBAKASI   ON-CARRIAGE     ARRANGED BY                MERCHANTS UNDER THEIR      RESPONSIBILITY AND AT      THEIR COSTS AND RISKS      FREIGHT PREPAID</v>
          </cell>
          <cell r="P2644" t="str">
            <v>C4</v>
          </cell>
          <cell r="Q2644" t="str">
            <v>KE</v>
          </cell>
          <cell r="R2644" t="str">
            <v>KR</v>
          </cell>
          <cell r="S2644" t="str">
            <v>1. 0 TO 3 DAYS</v>
          </cell>
          <cell r="T2644" t="str">
            <v>RELEASE PROCESS</v>
          </cell>
        </row>
        <row r="2645">
          <cell r="A2645" t="str">
            <v>MEDU2554241</v>
          </cell>
          <cell r="B2645">
            <v>20</v>
          </cell>
          <cell r="C2645">
            <v>44067</v>
          </cell>
          <cell r="D2645">
            <v>2</v>
          </cell>
          <cell r="E2645" t="str">
            <v>MEDUDA843652</v>
          </cell>
          <cell r="F2645" t="str">
            <v>ICDN</v>
          </cell>
          <cell r="G2645" t="str">
            <v>DG1</v>
          </cell>
          <cell r="H2645" t="str">
            <v>2020</v>
          </cell>
          <cell r="I2645" t="str">
            <v>ICD</v>
          </cell>
          <cell r="J2645">
            <v>228083</v>
          </cell>
          <cell r="K2645" t="str">
            <v>GOLDEN AFRICA KENYA LIMITED</v>
          </cell>
          <cell r="L2645" t="str">
            <v>CARGOLOG E.A LIMITED</v>
          </cell>
          <cell r="M2645" t="str">
            <v>Pend</v>
          </cell>
          <cell r="N2645" t="str">
            <v>Pend</v>
          </cell>
          <cell r="O2645" t="str">
            <v>CAUSTIC SODA FLAKES 99     HS CODE 28151100           UN NO 1823                 CLASS 8                    PACKING GROUP II           21 FREE DAYS AT POD</v>
          </cell>
          <cell r="P2645" t="str">
            <v>C4</v>
          </cell>
          <cell r="Q2645" t="str">
            <v>KE</v>
          </cell>
          <cell r="R2645" t="str">
            <v>CN</v>
          </cell>
          <cell r="S2645" t="str">
            <v>1. 0 TO 3 DAYS</v>
          </cell>
          <cell r="T2645" t="str">
            <v>PENDING DPC</v>
          </cell>
        </row>
        <row r="2646">
          <cell r="A2646" t="str">
            <v>MEDU2555063</v>
          </cell>
          <cell r="B2646">
            <v>20</v>
          </cell>
          <cell r="C2646">
            <v>44067</v>
          </cell>
          <cell r="D2646">
            <v>2</v>
          </cell>
          <cell r="E2646" t="str">
            <v>MEDUDA843652</v>
          </cell>
          <cell r="F2646" t="str">
            <v>ICDN</v>
          </cell>
          <cell r="G2646" t="str">
            <v>DG1</v>
          </cell>
          <cell r="H2646" t="str">
            <v>2020</v>
          </cell>
          <cell r="I2646" t="str">
            <v>ICD</v>
          </cell>
          <cell r="J2646">
            <v>228083</v>
          </cell>
          <cell r="K2646" t="str">
            <v>GOLDEN AFRICA KENYA LIMITED</v>
          </cell>
          <cell r="L2646" t="str">
            <v>CARGOLOG E.A LIMITED</v>
          </cell>
          <cell r="M2646" t="str">
            <v>Pend</v>
          </cell>
          <cell r="N2646" t="str">
            <v>Pend</v>
          </cell>
          <cell r="O2646" t="str">
            <v>CAUSTIC SODA FLAKES 99     HS CODE 28151100           UN NO 1823                 CLASS 8                    PACKING GROUP II           21 FREE DAYS AT POD</v>
          </cell>
          <cell r="P2646" t="str">
            <v>C4</v>
          </cell>
          <cell r="Q2646" t="str">
            <v>KE</v>
          </cell>
          <cell r="R2646" t="str">
            <v>CN</v>
          </cell>
          <cell r="S2646" t="str">
            <v>1. 0 TO 3 DAYS</v>
          </cell>
          <cell r="T2646" t="str">
            <v>PENDING DPC</v>
          </cell>
        </row>
        <row r="2647">
          <cell r="A2647" t="str">
            <v>HASU1179704</v>
          </cell>
          <cell r="B2647">
            <v>20</v>
          </cell>
          <cell r="C2647">
            <v>44067</v>
          </cell>
          <cell r="D2647">
            <v>2</v>
          </cell>
          <cell r="E2647" t="str">
            <v>911024561</v>
          </cell>
          <cell r="F2647" t="str">
            <v>ICDN</v>
          </cell>
          <cell r="G2647" t="str">
            <v>A4D/25/03/1</v>
          </cell>
          <cell r="H2647" t="str">
            <v>2020</v>
          </cell>
          <cell r="I2647" t="str">
            <v>ICD</v>
          </cell>
          <cell r="J2647">
            <v>228508</v>
          </cell>
          <cell r="K2647" t="str">
            <v>CATALYST CHEMICALS LIMITED</v>
          </cell>
          <cell r="L2647" t="str">
            <v>INDUS LOGISTICS LIMITED</v>
          </cell>
          <cell r="M2647">
            <v>44065.57230324074</v>
          </cell>
          <cell r="N2647" t="str">
            <v>Pend</v>
          </cell>
          <cell r="O2647" t="str">
            <v>540 CARBOYS 1X20FCL  FORMALIN 37   PACKED IN 540 CARBOYS X 35 KGS NET  CONT   TOTAL GROSS WT   19 980 MTS  TOTAL NET WT   18 900 MTS  H S COD E   29121100  IDF NO  E2006347583  P O NO  077 2020 DATE  16 06 2020 INV NO  028 JN 20-21 DATE   08 07 2020  S BILL NO 4045139 DATE  24 07  2020  HAZ DETAILS  CLASS 3  SUB CLASS 8  UN NO  1198  PKG GROUP   IIIFLASH POINT 59 DEGREE CELCIUS  EMS NO F-E S-C  MARINE POLLUTANT NONE FREIGHT PREPAID    APPLICABLE FREE TIME 9 DAYS COMBINED DETENTION   D EMURRAGE  AT  PORT OF D  ISCHARGE   PLACE OF DELIVERY     CARGO TRANSI T TO  NAIROBI ON CONSIGNEE S OWN COST  RISK   RESPONSIBILITY CARRIER S RESPONSIBILITY CEASES AT MOMBASA PORT</v>
          </cell>
          <cell r="P2647" t="str">
            <v>C4</v>
          </cell>
          <cell r="Q2647" t="str">
            <v>KE</v>
          </cell>
          <cell r="R2647" t="str">
            <v>IN</v>
          </cell>
          <cell r="S2647" t="str">
            <v>1. 0 TO 3 DAYS</v>
          </cell>
          <cell r="T2647" t="str">
            <v>RELEASE PROCESS</v>
          </cell>
        </row>
        <row r="2648">
          <cell r="A2648" t="str">
            <v>TEMU2660185</v>
          </cell>
          <cell r="B2648">
            <v>20</v>
          </cell>
          <cell r="C2648">
            <v>44067</v>
          </cell>
          <cell r="D2648">
            <v>2</v>
          </cell>
          <cell r="E2648" t="str">
            <v>EPIRINDMUM212160</v>
          </cell>
          <cell r="F2648" t="str">
            <v>ICDN</v>
          </cell>
          <cell r="G2648" t="str">
            <v>A4D/25/01/3</v>
          </cell>
          <cell r="H2648" t="str">
            <v>2020</v>
          </cell>
          <cell r="I2648" t="str">
            <v>ICD</v>
          </cell>
          <cell r="J2648">
            <v>228070</v>
          </cell>
          <cell r="K2648" t="str">
            <v>BASCO PRODUCTS K LTD</v>
          </cell>
          <cell r="L2648" t="str">
            <v>AGILITY LOGISTICS LIMITED</v>
          </cell>
          <cell r="M2648">
            <v>44062.715729166666</v>
          </cell>
          <cell r="N2648" t="str">
            <v>Pend</v>
          </cell>
          <cell r="O2648" t="str">
            <v>1 X STANDARD 20  CONTAINER SAID TO CONTAIN TOTAL  80   EIGHTY ONLY   DRUMS 20 PALLETS X 4 DRUMS POLYESTER RESIN IDESTER -1001 HS CODE 39079120 INV NO IDL EXP 20-21 006 DT 27 07 2020 IMO CLASS 3  UNNO 1866  PACKING GROUP  III FLASH PO INT  24 DEGREE EMS NO  F E-S E SH BILL NO 4115707 DT 28 07 2020 NET WT  16000 KGS IDF  20EMKIM0000101169 INTRANSIT TO ICD EMBAKASI BY SGR -TBL</v>
          </cell>
          <cell r="P2648" t="str">
            <v>C4</v>
          </cell>
          <cell r="Q2648" t="str">
            <v>KE</v>
          </cell>
          <cell r="R2648" t="str">
            <v>IN</v>
          </cell>
          <cell r="S2648" t="str">
            <v>1. 0 TO 3 DAYS</v>
          </cell>
          <cell r="T2648" t="str">
            <v>RELEASE PROCESS</v>
          </cell>
        </row>
        <row r="2649">
          <cell r="A2649" t="str">
            <v>PONU1811250</v>
          </cell>
          <cell r="B2649">
            <v>40</v>
          </cell>
          <cell r="C2649">
            <v>44067</v>
          </cell>
          <cell r="D2649">
            <v>2</v>
          </cell>
          <cell r="E2649" t="str">
            <v>577566462</v>
          </cell>
          <cell r="F2649" t="str">
            <v>ICDN</v>
          </cell>
          <cell r="G2649" t="str">
            <v>A4C/22/01/1</v>
          </cell>
          <cell r="H2649" t="str">
            <v>2020</v>
          </cell>
          <cell r="I2649" t="str">
            <v>ICD</v>
          </cell>
          <cell r="J2649">
            <v>228196</v>
          </cell>
          <cell r="K2649" t="str">
            <v>COOPER K BRANDS LIMITED</v>
          </cell>
          <cell r="L2649" t="str">
            <v>GAMMA VILLA LIMITED</v>
          </cell>
          <cell r="M2649">
            <v>44069.431226851855</v>
          </cell>
          <cell r="N2649" t="str">
            <v>Pend</v>
          </cell>
          <cell r="O2649" t="str">
            <v>BAMAKO 700G KG WG IMIDACLOPRID 700G KG WG    PACKING  5G SACHET 6 SACH ET AL BAG 15 AL BAGS DISPLAY BOX    12 DISPLAY BOXES CARTON   TOTAL 15 98 40KGS 296CARTONS    CLASS   9  UN NO   3077  PACKAGING GROUP   III HS CODE 380891   PLACE OF DELIVERY  NAIROBI  RAIL CHARGES TO BE COV ERED BY CONSIGNEE       SO2000034146   APPLICABLE FREE TIME 14 DAYS COMBINED  DETENTION   DEMURRAGE  AT  PORT OF DISCHARGE   PLACE OF DELIV ERY      MOBILE  254 722 209840</v>
          </cell>
          <cell r="P2649" t="str">
            <v>C4</v>
          </cell>
          <cell r="Q2649" t="str">
            <v>KE</v>
          </cell>
          <cell r="R2649" t="str">
            <v>HK</v>
          </cell>
          <cell r="S2649" t="str">
            <v>1. 0 TO 3 DAYS</v>
          </cell>
          <cell r="T2649" t="str">
            <v>RELEASE PROCESS</v>
          </cell>
        </row>
        <row r="2650">
          <cell r="A2650" t="str">
            <v>EGHU3228419</v>
          </cell>
          <cell r="B2650">
            <v>20</v>
          </cell>
          <cell r="C2650">
            <v>44067</v>
          </cell>
          <cell r="D2650">
            <v>2</v>
          </cell>
          <cell r="E2650" t="str">
            <v>040000191816</v>
          </cell>
          <cell r="F2650" t="str">
            <v>ICDN</v>
          </cell>
          <cell r="G2650" t="str">
            <v>A4D/25/02/2</v>
          </cell>
          <cell r="H2650" t="str">
            <v>2020</v>
          </cell>
          <cell r="I2650" t="str">
            <v>ICD</v>
          </cell>
          <cell r="J2650">
            <v>227535</v>
          </cell>
          <cell r="K2650" t="str">
            <v>ELGON KENYA LIMITED</v>
          </cell>
          <cell r="L2650" t="str">
            <v>KIAMBA CLEARING FOWARDING LIMITED</v>
          </cell>
          <cell r="M2650">
            <v>44061.37394675926</v>
          </cell>
          <cell r="N2650">
            <v>44068.748611111114</v>
          </cell>
          <cell r="O2650" t="str">
            <v>HYDROGEN PROXIDE 50 UNNO 2014 IMO 5 1  FREIGHT PREPAIDHYDROGEN PROXIDE 50   FREIGHT PREPAID  FAX 82-2-3667-6346PRODUCER NAME- OCI COMPANY HYDROGEN PEROXIDE 50  MADE IN KOREA GROSS WEIGHT 31 66KGS NET WEIGHT  30KGS PRODUCER NAME- OCI COMPANY HYDROGEN PEROXIDE 50  MADE IN KOREA GROSS WEIGHT 31 66KGS NET WEIGHT  30KGS HYDROGEN PROXIDE 50  UNNO 2014 IMO 5 1   FREIGHT PREPAID HYDROGEN PROXIDE 50    FREIGHT PREPAID   FAX 82-2-3667-6346</v>
          </cell>
          <cell r="P2650" t="str">
            <v>C4</v>
          </cell>
          <cell r="Q2650" t="str">
            <v>KE</v>
          </cell>
          <cell r="R2650" t="str">
            <v>KR</v>
          </cell>
          <cell r="S2650" t="str">
            <v>1. 0 TO 3 DAYS</v>
          </cell>
          <cell r="T2650" t="str">
            <v>RELEASED BUT IN YARD</v>
          </cell>
        </row>
        <row r="2651">
          <cell r="A2651" t="str">
            <v>BSIU2471624</v>
          </cell>
          <cell r="B2651">
            <v>20</v>
          </cell>
          <cell r="C2651">
            <v>44067</v>
          </cell>
          <cell r="D2651">
            <v>2</v>
          </cell>
          <cell r="E2651" t="str">
            <v>040000191816</v>
          </cell>
          <cell r="F2651" t="str">
            <v>ICDN</v>
          </cell>
          <cell r="G2651" t="str">
            <v>A4D/25/02/1</v>
          </cell>
          <cell r="H2651" t="str">
            <v>2020</v>
          </cell>
          <cell r="I2651" t="str">
            <v>ICD</v>
          </cell>
          <cell r="J2651">
            <v>227535</v>
          </cell>
          <cell r="K2651" t="str">
            <v>ELGON KENYA LIMITED</v>
          </cell>
          <cell r="L2651" t="str">
            <v>KIAMBA CLEARING FOWARDING LIMITED</v>
          </cell>
          <cell r="M2651">
            <v>44061.37394675926</v>
          </cell>
          <cell r="N2651">
            <v>44068.748611111114</v>
          </cell>
          <cell r="O2651" t="str">
            <v>HYDROGEN PROXIDE 50 UNNO 2014 IMO 5 1  FREIGHT PREPAIDHYDROGEN PROXIDE 50   FREIGHT PREPAID  FAX 82-2-3667-6346PRODUCER NAME- OCI COMPANY HYDROGEN PEROXIDE 50  MADE IN KOREA GROSS WEIGHT 31 66KGS NET WEIGHT  30KGS PRODUCER NAME- OCI COMPANY HYDROGEN PEROXIDE 50  MADE IN KOREA GROSS WEIGHT 31 66KGS NET WEIGHT  30KGS HYDROGEN PROXIDE 50  UNNO 2014 IMO 5 1   FREIGHT PREPAID HYDROGEN PROXIDE 50    FREIGHT PREPAID   FAX 82-2-3667-6346</v>
          </cell>
          <cell r="P2651" t="str">
            <v>C4</v>
          </cell>
          <cell r="Q2651" t="str">
            <v>KE</v>
          </cell>
          <cell r="R2651" t="str">
            <v>KR</v>
          </cell>
          <cell r="S2651" t="str">
            <v>1. 0 TO 3 DAYS</v>
          </cell>
          <cell r="T2651" t="str">
            <v>RELEASED BUT IN YARD</v>
          </cell>
        </row>
        <row r="2652">
          <cell r="A2652" t="str">
            <v>PCIU1876214</v>
          </cell>
          <cell r="B2652">
            <v>20</v>
          </cell>
          <cell r="C2652">
            <v>44067</v>
          </cell>
          <cell r="D2652">
            <v>2</v>
          </cell>
          <cell r="E2652" t="str">
            <v>TXG000052300</v>
          </cell>
          <cell r="F2652" t="str">
            <v>ICDN</v>
          </cell>
          <cell r="G2652" t="str">
            <v>TEMP</v>
          </cell>
          <cell r="H2652" t="str">
            <v>2020</v>
          </cell>
          <cell r="I2652" t="str">
            <v>ICD</v>
          </cell>
          <cell r="J2652">
            <v>223442</v>
          </cell>
          <cell r="K2652" t="str">
            <v>KHETSHI DHARAMSHI AND CO LTD</v>
          </cell>
          <cell r="L2652" t="str">
            <v>P N MASHRU LIMITED</v>
          </cell>
          <cell r="M2652">
            <v>44042.891099537039</v>
          </cell>
          <cell r="N2652" t="str">
            <v>Pend</v>
          </cell>
          <cell r="O2652" t="str">
            <v>HOT DIPPED GALVANIZED WIRE IDF NO  E2005337008   PIN  P000592975G CONTACT PERSON  MICHAEL OFFICE TEL  00254-020-8068366 FAX  00254-020-2318055 EMAIL  INFO KDWIRE2006 CO KE  DEM DET APPLICATION DAY  -  CTIC    D2  30 DAYS FREE COMBINED DETEN   TION INBOUND CONTAINER CRITERIA    RFA EXCEPTION SIN20A00027  -  APPROVAL NUMBER    LNTRF20060020B</v>
          </cell>
          <cell r="P2652" t="str">
            <v>C4</v>
          </cell>
          <cell r="Q2652" t="str">
            <v>KE</v>
          </cell>
          <cell r="R2652" t="str">
            <v>CN</v>
          </cell>
          <cell r="S2652" t="str">
            <v>1. 0 TO 3 DAYS</v>
          </cell>
          <cell r="T2652" t="str">
            <v>RELEASE PROCESS</v>
          </cell>
        </row>
        <row r="2653">
          <cell r="A2653" t="str">
            <v>PCIU0131762</v>
          </cell>
          <cell r="B2653">
            <v>20</v>
          </cell>
          <cell r="C2653">
            <v>44067</v>
          </cell>
          <cell r="D2653">
            <v>2</v>
          </cell>
          <cell r="E2653" t="str">
            <v>TXG000052300</v>
          </cell>
          <cell r="F2653" t="str">
            <v>ICDN</v>
          </cell>
          <cell r="G2653" t="str">
            <v>TEMP</v>
          </cell>
          <cell r="H2653" t="str">
            <v>2020</v>
          </cell>
          <cell r="I2653" t="str">
            <v>ICD</v>
          </cell>
          <cell r="J2653">
            <v>223442</v>
          </cell>
          <cell r="K2653" t="str">
            <v>KHETSHI DHARAMSHI AND CO LTD</v>
          </cell>
          <cell r="L2653" t="str">
            <v>P N MASHRU LIMITED</v>
          </cell>
          <cell r="M2653">
            <v>44042.891099537039</v>
          </cell>
          <cell r="N2653" t="str">
            <v>Pend</v>
          </cell>
          <cell r="O2653" t="str">
            <v>HOT DIPPED GALVANIZED WIRE IDF NO  E2005337008   PIN  P000592975G CONTACT PERSON  MICHAEL OFFICE TEL  00254-020-8068366 FAX  00254-020-2318055 EMAIL  INFO KDWIRE2006 CO KE  DEM DET APPLICATION DAY  -  CTIC    D2  30 DAYS FREE COMBINED DETEN   TION INBOUND CONTAINER CRITERIA    RFA EXCEPTION SIN20A00027  -  APPROVAL NUMBER    LNTRF20060020B</v>
          </cell>
          <cell r="P2653" t="str">
            <v>C4</v>
          </cell>
          <cell r="Q2653" t="str">
            <v>KE</v>
          </cell>
          <cell r="R2653" t="str">
            <v>CN</v>
          </cell>
          <cell r="S2653" t="str">
            <v>1. 0 TO 3 DAYS</v>
          </cell>
          <cell r="T2653" t="str">
            <v>RELEASE PROCESS</v>
          </cell>
        </row>
        <row r="2654">
          <cell r="A2654" t="str">
            <v>GESU6118551</v>
          </cell>
          <cell r="B2654">
            <v>40</v>
          </cell>
          <cell r="C2654">
            <v>44067</v>
          </cell>
          <cell r="D2654">
            <v>2</v>
          </cell>
          <cell r="E2654" t="str">
            <v>SHZ2937903</v>
          </cell>
          <cell r="F2654" t="str">
            <v>ICDN</v>
          </cell>
          <cell r="G2654" t="str">
            <v>TEMP</v>
          </cell>
          <cell r="H2654">
            <v>0</v>
          </cell>
          <cell r="I2654">
            <v>0</v>
          </cell>
          <cell r="J2654">
            <v>0</v>
          </cell>
          <cell r="K2654" t="str">
            <v>Pend</v>
          </cell>
          <cell r="L2654" t="str">
            <v>Pend</v>
          </cell>
          <cell r="M2654" t="str">
            <v>Pend</v>
          </cell>
          <cell r="N2654" t="str">
            <v>Pend</v>
          </cell>
          <cell r="O2654" t="str">
            <v>LED TV HS CODE 8528720090 FREIGHT PREPAID</v>
          </cell>
          <cell r="P2654" t="str">
            <v>Pend</v>
          </cell>
          <cell r="Q2654" t="str">
            <v>KE</v>
          </cell>
          <cell r="R2654" t="str">
            <v>CN</v>
          </cell>
          <cell r="S2654" t="str">
            <v>1. 0 TO 3 DAYS</v>
          </cell>
          <cell r="T2654" t="str">
            <v>PENDING DECLARATION</v>
          </cell>
        </row>
        <row r="2655">
          <cell r="A2655" t="str">
            <v>CAIU3888767</v>
          </cell>
          <cell r="B2655">
            <v>20</v>
          </cell>
          <cell r="C2655">
            <v>44067</v>
          </cell>
          <cell r="D2655">
            <v>2</v>
          </cell>
          <cell r="E2655" t="str">
            <v>141000280091</v>
          </cell>
          <cell r="F2655" t="str">
            <v>ICDN</v>
          </cell>
          <cell r="G2655" t="str">
            <v>TEMP</v>
          </cell>
          <cell r="H2655" t="str">
            <v>2020</v>
          </cell>
          <cell r="I2655" t="str">
            <v>ICD</v>
          </cell>
          <cell r="J2655">
            <v>228940</v>
          </cell>
          <cell r="K2655" t="str">
            <v>ENSING AUTOS LIMITED,</v>
          </cell>
          <cell r="L2655" t="str">
            <v>UNION LOGISTICS LIMITED</v>
          </cell>
          <cell r="M2655">
            <v>44067.807708333334</v>
          </cell>
          <cell r="N2655" t="str">
            <v>Pend</v>
          </cell>
          <cell r="O2655" t="str">
            <v>AUTOMOTIVE CABLE   8708999990AIR FILTER         84213100000 TEL  86186 58223599FAX  86-186 5822 3599EMAIL SALES SHAREIND COMPRODUCT NAME   PART NUMBER   BRAND NAME   BATCH NO   MANUFACTURER NAME   MANUFACTURER DATE   DIMENSIONS   COUNTRY OF ORIGIN   AUTOMOTIVE CABLE   8708999990 AIR FILTER 84213100000  TEL  8618658223599 FAX  86-186 5822 3599 EMAIL SALES SHAREIND COM</v>
          </cell>
          <cell r="P2655" t="str">
            <v>C4</v>
          </cell>
          <cell r="Q2655" t="str">
            <v>KE</v>
          </cell>
          <cell r="R2655" t="str">
            <v>CN</v>
          </cell>
          <cell r="S2655" t="str">
            <v>1. 0 TO 3 DAYS</v>
          </cell>
          <cell r="T2655" t="str">
            <v>RELEASE PROCESS</v>
          </cell>
        </row>
        <row r="2656">
          <cell r="A2656" t="str">
            <v>EGHU3483965</v>
          </cell>
          <cell r="B2656">
            <v>20</v>
          </cell>
          <cell r="C2656">
            <v>44067</v>
          </cell>
          <cell r="D2656">
            <v>2</v>
          </cell>
          <cell r="E2656" t="str">
            <v>148000180948</v>
          </cell>
          <cell r="F2656" t="str">
            <v>ICDN</v>
          </cell>
          <cell r="G2656" t="str">
            <v>TEMP</v>
          </cell>
          <cell r="H2656" t="str">
            <v>2020</v>
          </cell>
          <cell r="I2656" t="str">
            <v>ICD</v>
          </cell>
          <cell r="J2656">
            <v>229068</v>
          </cell>
          <cell r="K2656" t="str">
            <v>IENGINEERING KENYA LIMITED</v>
          </cell>
          <cell r="L2656" t="str">
            <v>EXCELLENT SERVICE FREIGHTERS LIMITED</v>
          </cell>
          <cell r="M2656" t="str">
            <v>Pend</v>
          </cell>
          <cell r="N2656" t="str">
            <v>Pend</v>
          </cell>
          <cell r="O2656" t="str">
            <v>DIESEL POWER GENERATOR 20KVAWITH BUILT IN FUEL TANKMOD N  GP-20P S   A G QTY 1 SET BRAND GREENPOLE28 CALENDAR DAYS FREE TIME AT DEST  PHONE   254 20 2400848N M DIESEL POWER GENERATOR 20KVA WITH BUILT IN FUEL TANK MOD N  GP-20P S   AG QTY 1 SET  BRAND GREENPOLE 28 CALENDAR DAYS FREE TIME AT DEST   PHONE  254 20 2400848</v>
          </cell>
          <cell r="P2656" t="str">
            <v>C4</v>
          </cell>
          <cell r="Q2656" t="str">
            <v>KE</v>
          </cell>
          <cell r="R2656" t="str">
            <v>CN</v>
          </cell>
          <cell r="S2656" t="str">
            <v>1. 0 TO 3 DAYS</v>
          </cell>
          <cell r="T2656" t="str">
            <v>PENDING DPC</v>
          </cell>
        </row>
        <row r="2657">
          <cell r="A2657" t="str">
            <v>EITU0550504</v>
          </cell>
          <cell r="B2657">
            <v>20</v>
          </cell>
          <cell r="C2657">
            <v>44067</v>
          </cell>
          <cell r="D2657">
            <v>2</v>
          </cell>
          <cell r="E2657" t="str">
            <v>147000381716</v>
          </cell>
          <cell r="F2657" t="str">
            <v>ICDN</v>
          </cell>
          <cell r="G2657" t="str">
            <v>TEMP</v>
          </cell>
          <cell r="H2657" t="str">
            <v>2020</v>
          </cell>
          <cell r="I2657" t="str">
            <v>ICD</v>
          </cell>
          <cell r="J2657">
            <v>229373</v>
          </cell>
          <cell r="K2657" t="str">
            <v>ASL LIMITED</v>
          </cell>
          <cell r="L2657" t="str">
            <v>EXCELLENT SERVICE FREIGHTERS LIMITED</v>
          </cell>
          <cell r="M2657">
            <v>44068.718171296299</v>
          </cell>
          <cell r="N2657" t="str">
            <v>Pend</v>
          </cell>
          <cell r="O2657" t="str">
            <v>WIRE DRAWING MACHINE --1SETVARIOUS SPARES FOR CABLE MAKINGMACHINES --2 38 PACKAGESIDF NO  E2007359074 E-MAIL 171449232 QQ COMFAX 0769-8803718 1  FAX  254  20  2404823EMAIL UNNI ASLCABLES CO KEREPRESENTATIVE BY  M R UNNINO MARK WIRE DRAWING MACHINE --1SET VARIOUS SPARES FOR CABLE MAKING MACHINES --238 PACKAGES IDF NO  E2007359074  E-MAIL 171449232 QQ COM FAX 0769-88037181   FAX  254  20  2404823 EMAIL UNNI ASLCABLES CO KE REPRESENTATIVE BY  MR UNNI</v>
          </cell>
          <cell r="P2657" t="str">
            <v>C4</v>
          </cell>
          <cell r="Q2657" t="str">
            <v>KE</v>
          </cell>
          <cell r="R2657" t="str">
            <v>CN</v>
          </cell>
          <cell r="S2657" t="str">
            <v>1. 0 TO 3 DAYS</v>
          </cell>
          <cell r="T2657" t="str">
            <v>RELEASE PROCESS</v>
          </cell>
        </row>
        <row r="2658">
          <cell r="A2658" t="str">
            <v>CMAU1890705</v>
          </cell>
          <cell r="B2658">
            <v>20</v>
          </cell>
          <cell r="C2658">
            <v>44067</v>
          </cell>
          <cell r="D2658">
            <v>2</v>
          </cell>
          <cell r="E2658" t="str">
            <v>AKD0258719</v>
          </cell>
          <cell r="F2658" t="str">
            <v>ICDN</v>
          </cell>
          <cell r="G2658" t="str">
            <v>TEMP</v>
          </cell>
          <cell r="H2658" t="str">
            <v>2020</v>
          </cell>
          <cell r="I2658" t="str">
            <v>ICD</v>
          </cell>
          <cell r="J2658">
            <v>229969</v>
          </cell>
          <cell r="K2658" t="str">
            <v>DION WINE AND SPIRITS EAST AFRICA LIMITE</v>
          </cell>
          <cell r="L2658" t="str">
            <v>UNION LOGISTICS LIMITED</v>
          </cell>
          <cell r="M2658" t="str">
            <v>Pend</v>
          </cell>
          <cell r="N2658" t="str">
            <v>Pend</v>
          </cell>
          <cell r="O2658" t="str">
            <v>dummy pritned TOTAL PKGS 1680 CASES FREIGHT PREPAID DESTINATION CHARGES COLLECT 1680 CASE S  WINES  CUSTOMS CODE 220421 2ND NOTIFY HILLEBRAND KENYA LIMITED LIBERTY PLAZA  3RD FLOOR  WEST WING MOMBASA ROAD NAIROBI  00506   KE T+254 777581120</v>
          </cell>
          <cell r="P2658" t="str">
            <v>C4</v>
          </cell>
          <cell r="Q2658" t="str">
            <v>KE</v>
          </cell>
          <cell r="R2658" t="str">
            <v>NZ</v>
          </cell>
          <cell r="S2658" t="str">
            <v>1. 0 TO 3 DAYS</v>
          </cell>
          <cell r="T2658" t="str">
            <v>PENDING DPC</v>
          </cell>
        </row>
        <row r="2659">
          <cell r="A2659" t="str">
            <v>EISU2240839</v>
          </cell>
          <cell r="B2659">
            <v>20</v>
          </cell>
          <cell r="C2659">
            <v>44067</v>
          </cell>
          <cell r="D2659">
            <v>2</v>
          </cell>
          <cell r="E2659" t="str">
            <v>091030377645</v>
          </cell>
          <cell r="F2659" t="str">
            <v>ICDN</v>
          </cell>
          <cell r="G2659" t="str">
            <v>TEMP</v>
          </cell>
          <cell r="H2659">
            <v>0</v>
          </cell>
          <cell r="I2659">
            <v>0</v>
          </cell>
          <cell r="J2659">
            <v>0</v>
          </cell>
          <cell r="K2659" t="str">
            <v>Pend</v>
          </cell>
          <cell r="L2659" t="str">
            <v>Pend</v>
          </cell>
          <cell r="M2659" t="str">
            <v>Pend</v>
          </cell>
          <cell r="N2659" t="str">
            <v>Pend</v>
          </cell>
          <cell r="O2659" t="str">
            <v>36 SCHUTZ IBCAQUAWAX 88 GEN  F4 40   WAX EMULSION IDF NO  E2007370035P IN NO  P051136980HNET WEIGHT   34 200 00 KGSHS CODE 2712 20 0000 FAX   60-3-3179 0829   TEL  051-2210841 2    254 872008 21 DAYS COMBINED FR EE TIME ATNO MARKS 36 SCHUTZ IBC AQUAWAX 88 GEN  F4 40   WAX EMULSION  IDF NO  E2007370035 PIN NO  P051136980H NET WEIGHT   34 200 00 KGS HS CODE 2712 20 0000  FAX   60-3-3179 0829    TEL  051-2210841 2    254 872008  21 DAYS COMBINED FREE TIME AT DESTINATION</v>
          </cell>
          <cell r="P2659" t="str">
            <v>Pend</v>
          </cell>
          <cell r="Q2659" t="str">
            <v>KE</v>
          </cell>
          <cell r="R2659" t="str">
            <v>MY</v>
          </cell>
          <cell r="S2659" t="str">
            <v>1. 0 TO 3 DAYS</v>
          </cell>
          <cell r="T2659" t="str">
            <v>PENDING DECLARATION</v>
          </cell>
        </row>
        <row r="2660">
          <cell r="A2660" t="str">
            <v>TCKU2688357</v>
          </cell>
          <cell r="B2660">
            <v>20</v>
          </cell>
          <cell r="C2660">
            <v>44067</v>
          </cell>
          <cell r="D2660">
            <v>2</v>
          </cell>
          <cell r="E2660" t="str">
            <v>EID0308721</v>
          </cell>
          <cell r="F2660" t="str">
            <v>ICDN</v>
          </cell>
          <cell r="G2660" t="str">
            <v>TEMP</v>
          </cell>
          <cell r="H2660" t="str">
            <v>2020</v>
          </cell>
          <cell r="I2660" t="str">
            <v>ICD</v>
          </cell>
          <cell r="J2660">
            <v>229218</v>
          </cell>
          <cell r="K2660" t="str">
            <v>TILE AND CARPET CENTRE LIMITED</v>
          </cell>
          <cell r="L2660" t="str">
            <v>INDUS LOGISTICS LIMITED</v>
          </cell>
          <cell r="M2660">
            <v>44068.84983796296</v>
          </cell>
          <cell r="N2660" t="str">
            <v>Pend</v>
          </cell>
          <cell r="O2660" t="str">
            <v>05X20ST CONTAINERS TOTAL 4800 BOXES   6912 00 SQ MTRS  ON 120 PALLETS CERAMIC GLAZED VITRIFIED TILES FOB ANY PORT IN INDIA  ICNOTERMS 2020  TILES AS PER PROFORMA INVOICE NO PI-446 DATED  MARCH 20  2020  SIZE 600X600MM  HS CODE  69072100 INVOICE NO EXP ME183 2020-21 DTD  03 08 2020 LC NO  IMPLC09 0876 20 DTD 29 05 2020 SB NO  4250897 DTD 03 08 2020 TOTAL GR WT 137500 00 KGS TOTAL NET WT 135000 00 KGS IDF NUMBER  20MBAIM000166951 FREIGHT COLLECT</v>
          </cell>
          <cell r="P2660" t="str">
            <v>C4</v>
          </cell>
          <cell r="Q2660" t="str">
            <v>KE</v>
          </cell>
          <cell r="R2660" t="str">
            <v>IN</v>
          </cell>
          <cell r="S2660" t="str">
            <v>1. 0 TO 3 DAYS</v>
          </cell>
          <cell r="T2660" t="str">
            <v>RELEASE PROCESS</v>
          </cell>
        </row>
        <row r="2661">
          <cell r="A2661" t="str">
            <v>GLDU9488319</v>
          </cell>
          <cell r="B2661">
            <v>20</v>
          </cell>
          <cell r="C2661">
            <v>44067</v>
          </cell>
          <cell r="D2661">
            <v>2</v>
          </cell>
          <cell r="E2661" t="str">
            <v>SHZ2915667A</v>
          </cell>
          <cell r="F2661" t="str">
            <v>ICDN</v>
          </cell>
          <cell r="G2661" t="str">
            <v>A1B/05/05/2</v>
          </cell>
          <cell r="H2661">
            <v>0</v>
          </cell>
          <cell r="I2661">
            <v>0</v>
          </cell>
          <cell r="J2661">
            <v>0</v>
          </cell>
          <cell r="K2661" t="str">
            <v>Pend</v>
          </cell>
          <cell r="L2661" t="str">
            <v>Pend</v>
          </cell>
          <cell r="M2661" t="str">
            <v>Pend</v>
          </cell>
          <cell r="N2661" t="str">
            <v>Pend</v>
          </cell>
          <cell r="O2661" t="str">
            <v>CAFETERIA CHAIRS PLASTIC BLUE 100PCS AND ORANGE 100 PCS HS CODE 9403 70 00 PVC FLOOR MAT 600 X 600 - GREY FLOOR MAT  PVC  HS CODE 3918 10 00 DISPLAY FRAME  POLISHED ALUMINIUM SIZE 2000X800MM HS CODE 7610 90 00 BROCHURE STAND GALVANISED METAL SIZE 4980X3030X1415MM HS CODE 9403 10 00  FREIGHT PREPAID</v>
          </cell>
          <cell r="P2661" t="str">
            <v>Pend</v>
          </cell>
          <cell r="Q2661" t="str">
            <v>KE</v>
          </cell>
          <cell r="R2661" t="str">
            <v>CN</v>
          </cell>
          <cell r="S2661" t="str">
            <v>1. 0 TO 3 DAYS</v>
          </cell>
          <cell r="T2661" t="str">
            <v>PENDING DECLARATION</v>
          </cell>
        </row>
        <row r="2662">
          <cell r="A2662" t="str">
            <v>DFSU2288625</v>
          </cell>
          <cell r="B2662">
            <v>20</v>
          </cell>
          <cell r="C2662">
            <v>44067</v>
          </cell>
          <cell r="D2662">
            <v>2</v>
          </cell>
          <cell r="E2662" t="str">
            <v>EPIRCHNSHN266772</v>
          </cell>
          <cell r="F2662" t="str">
            <v>ICDN</v>
          </cell>
          <cell r="G2662" t="str">
            <v>TEMP</v>
          </cell>
          <cell r="H2662" t="str">
            <v>2020</v>
          </cell>
          <cell r="I2662" t="str">
            <v>ICD</v>
          </cell>
          <cell r="J2662">
            <v>228797</v>
          </cell>
          <cell r="K2662" t="str">
            <v>DELUXE INKS LIMITED</v>
          </cell>
          <cell r="L2662" t="str">
            <v>SPEEDEX LOGISTICS LIMITED</v>
          </cell>
          <cell r="M2662">
            <v>44067.822430555556</v>
          </cell>
          <cell r="N2662">
            <v>44068.743356481478</v>
          </cell>
          <cell r="O2662" t="str">
            <v>1 X STANDARD 20  CONTAINER SAID TO CONTAIN TOTAL  459   FOUR HUNDRED FIFTY-NINE ONLY   PACKAGES PIGMENT YELLOW 13 GR-T PIGMENT RED 53 1 CNLB PIGMENT RED 57 1 4BGL PIGMENT RED 48 2 2BL PIGMENT YELLOW 12 PIGMENT YELLOW 13 GR PIGMENT ORANG E 13 G PIGMENT VIOLET 27 WB MATTING AGENT B616 TILOSPERSE 20000 BEABLACK 2860F HS 3204170090 3824999999 38099200 2803000000  CITYCHINA TEL 8657122800558 FAX 8657182 713310 BRILLCHEM CHINAPIGMENTS CN FOR GOODS IN TRANSIT TO NAIROBI VIA MOMBASA PORT - THE CONTRACT OF CARRIAGE   AFFREIGHTMENT EVIDENCED BY THE BILL OF LADING SHALL BE ACCOMPLISHED   TERMINATED AS SOON AS THE GOODS ARE DISCHARGED AT PORT OF MOMBASA  THEREAFTER  DELIVERY OF THE GOODS TO NAIROBI VIA MOMBASA PORT WILL BE AT THE RISKS</v>
          </cell>
          <cell r="P2662" t="str">
            <v>C4</v>
          </cell>
          <cell r="Q2662" t="str">
            <v>KE</v>
          </cell>
          <cell r="R2662" t="str">
            <v>CN</v>
          </cell>
          <cell r="S2662" t="str">
            <v>1. 0 TO 3 DAYS</v>
          </cell>
          <cell r="T2662" t="str">
            <v>RELEASED BUT IN YARD</v>
          </cell>
        </row>
        <row r="2663">
          <cell r="A2663" t="str">
            <v>EGHU9347781</v>
          </cell>
          <cell r="B2663">
            <v>40</v>
          </cell>
          <cell r="C2663">
            <v>44067</v>
          </cell>
          <cell r="D2663">
            <v>2</v>
          </cell>
          <cell r="E2663" t="str">
            <v>149003435562</v>
          </cell>
          <cell r="F2663" t="str">
            <v>ICDN</v>
          </cell>
          <cell r="G2663" t="str">
            <v>TEMP</v>
          </cell>
          <cell r="H2663" t="str">
            <v>2020</v>
          </cell>
          <cell r="I2663" t="str">
            <v>ICD</v>
          </cell>
          <cell r="J2663">
            <v>229915</v>
          </cell>
          <cell r="K2663" t="str">
            <v>SUNLIGHT INDUSTRY COMPANY K LIMITED</v>
          </cell>
          <cell r="L2663" t="str">
            <v>JONERICS CARGO FORWARDERS LIMITED</v>
          </cell>
          <cell r="M2663" t="str">
            <v>Pend</v>
          </cell>
          <cell r="N2663" t="str">
            <v>Pend</v>
          </cell>
          <cell r="O2663" t="str">
            <v>SOLAR PANELSN M SOLAR PANELS</v>
          </cell>
          <cell r="P2663" t="str">
            <v>C4</v>
          </cell>
          <cell r="Q2663" t="str">
            <v>KE</v>
          </cell>
          <cell r="R2663" t="str">
            <v>CN</v>
          </cell>
          <cell r="S2663" t="str">
            <v>1. 0 TO 3 DAYS</v>
          </cell>
          <cell r="T2663" t="str">
            <v>PENDING DPC</v>
          </cell>
        </row>
        <row r="2664">
          <cell r="A2664" t="str">
            <v>HLBU1124401</v>
          </cell>
          <cell r="B2664">
            <v>40</v>
          </cell>
          <cell r="C2664">
            <v>44067</v>
          </cell>
          <cell r="D2664">
            <v>2</v>
          </cell>
          <cell r="E2664" t="str">
            <v>HLCULE1200711544</v>
          </cell>
          <cell r="F2664" t="str">
            <v>ICDN</v>
          </cell>
          <cell r="G2664" t="str">
            <v>TEMP</v>
          </cell>
          <cell r="H2664" t="str">
            <v>2020</v>
          </cell>
          <cell r="I2664" t="str">
            <v>MSA</v>
          </cell>
          <cell r="J2664">
            <v>7618254</v>
          </cell>
          <cell r="K2664" t="str">
            <v>MARS WRIGLEY CONFECTIONERY KENYA LTD</v>
          </cell>
          <cell r="L2664" t="str">
            <v>KATE FREIGHT AND TRAVEL LTD</v>
          </cell>
          <cell r="M2664">
            <v>44068.787997685184</v>
          </cell>
          <cell r="N2664" t="str">
            <v>Pend</v>
          </cell>
          <cell r="O2664" t="str">
            <v>CHEWING GUM BASE HS CODE  3824999699  HS CODE  38 24 99</v>
          </cell>
          <cell r="P2664" t="str">
            <v>C4</v>
          </cell>
          <cell r="Q2664" t="str">
            <v>KE</v>
          </cell>
          <cell r="R2664" t="str">
            <v>BE</v>
          </cell>
          <cell r="S2664" t="str">
            <v>1. 0 TO 3 DAYS</v>
          </cell>
          <cell r="T2664" t="str">
            <v>RELEASE PROCESS</v>
          </cell>
        </row>
        <row r="2665">
          <cell r="A2665" t="str">
            <v>TCLU9194306</v>
          </cell>
          <cell r="B2665">
            <v>40</v>
          </cell>
          <cell r="C2665">
            <v>44067</v>
          </cell>
          <cell r="D2665">
            <v>2</v>
          </cell>
          <cell r="E2665" t="str">
            <v>HLCUHAM200729710</v>
          </cell>
          <cell r="F2665" t="str">
            <v>ICDN</v>
          </cell>
          <cell r="G2665" t="str">
            <v>TEMP</v>
          </cell>
          <cell r="H2665" t="str">
            <v>2020</v>
          </cell>
          <cell r="I2665" t="str">
            <v>ICD</v>
          </cell>
          <cell r="J2665">
            <v>229709</v>
          </cell>
          <cell r="K2665" t="str">
            <v>CATHERINE NEREAH NJOKI GULZOW</v>
          </cell>
          <cell r="L2665" t="str">
            <v>PRIORITY LOGISTICS LIMITED</v>
          </cell>
          <cell r="M2665" t="str">
            <v>Pend</v>
          </cell>
          <cell r="N2665" t="str">
            <v>Pend</v>
          </cell>
          <cell r="O2665" t="str">
            <v>USED HOUSEHOLD GOODS AND PERSONAL EFFECTS S20EBI003 HS 980400 OCEANFREIGHT  DEST THC   HS CODE   98 04 00</v>
          </cell>
          <cell r="P2665" t="str">
            <v>C4</v>
          </cell>
          <cell r="Q2665" t="str">
            <v>KE</v>
          </cell>
          <cell r="R2665" t="str">
            <v>DE</v>
          </cell>
          <cell r="S2665" t="str">
            <v>1. 0 TO 3 DAYS</v>
          </cell>
          <cell r="T2665" t="str">
            <v>PENDING DPC</v>
          </cell>
        </row>
        <row r="2666">
          <cell r="A2666" t="str">
            <v>CMAU1425724</v>
          </cell>
          <cell r="B2666">
            <v>20</v>
          </cell>
          <cell r="C2666">
            <v>44067</v>
          </cell>
          <cell r="D2666">
            <v>2</v>
          </cell>
          <cell r="E2666" t="str">
            <v>NJWY008698</v>
          </cell>
          <cell r="F2666" t="str">
            <v>ICDN</v>
          </cell>
          <cell r="G2666" t="str">
            <v>TEMP</v>
          </cell>
          <cell r="H2666" t="str">
            <v>2020</v>
          </cell>
          <cell r="I2666" t="str">
            <v>ICD</v>
          </cell>
          <cell r="J2666">
            <v>228724</v>
          </cell>
          <cell r="K2666" t="str">
            <v>HOT POINT APPLIANCES LTD</v>
          </cell>
          <cell r="L2666" t="str">
            <v>SPEEDEX LOGISTICS LIMITED</v>
          </cell>
          <cell r="M2666">
            <v>44067.41028935185</v>
          </cell>
          <cell r="N2666" t="str">
            <v>Pend</v>
          </cell>
          <cell r="O2666" t="str">
            <v>3851 PCS OF VON BRAND KETTLES AND FOC SPARES AS PER PROFORMA INVOICE NO  PI-9706 DTD MARCH 09  2020  CFR MOMBASA  KENYA  INCOTERMS 2020  L C REFERENCE NO  TF2012700004 IDF NO   E2004323753 FREIGHT PREPAID CARGO IN-TRANSIT TO ICD EMBAKASI BY SGR RAIL  TEL  852-3741 0357 FAX  852-3741 0356   CUSTOMERCARE-STANBIC COM    IMPORTSADMIN-HOTPOINT CO KE PIC  SURESH HALAI KRA PIN NO  P000597694S</v>
          </cell>
          <cell r="P2666" t="str">
            <v>C4</v>
          </cell>
          <cell r="Q2666" t="str">
            <v>KE</v>
          </cell>
          <cell r="R2666" t="str">
            <v>CN</v>
          </cell>
          <cell r="S2666" t="str">
            <v>1. 0 TO 3 DAYS</v>
          </cell>
          <cell r="T2666" t="str">
            <v>RELEASE PROCESS</v>
          </cell>
        </row>
        <row r="2667">
          <cell r="A2667" t="str">
            <v>EISU2210860</v>
          </cell>
          <cell r="B2667">
            <v>20</v>
          </cell>
          <cell r="C2667">
            <v>44067</v>
          </cell>
          <cell r="D2667">
            <v>2</v>
          </cell>
          <cell r="E2667" t="str">
            <v>142050725868</v>
          </cell>
          <cell r="F2667" t="str">
            <v>ICDN</v>
          </cell>
          <cell r="G2667" t="str">
            <v>TEMP</v>
          </cell>
          <cell r="H2667" t="str">
            <v>2020</v>
          </cell>
          <cell r="I2667" t="str">
            <v>ICD</v>
          </cell>
          <cell r="J2667">
            <v>229167</v>
          </cell>
          <cell r="K2667" t="str">
            <v>FURNITURE  PALACE INTERNATIONAL  KENYA L</v>
          </cell>
          <cell r="L2667" t="str">
            <v>RISING FREIGHT LTD</v>
          </cell>
          <cell r="M2667">
            <v>44067.820081018515</v>
          </cell>
          <cell r="N2667" t="str">
            <v>Pend</v>
          </cell>
          <cell r="O2667" t="str">
            <v>FURNITURE OUTDOOR SUNBLIND CUSHION SWING CHAIR PO 21-254 TEL   2547335 01501PIN NO   P051141705EAILTO SALMA FURNITUREPALACE CO KEFURNITURE PALACE MODEL NUMBER  MODEL NAME  DESCRIPTION  COLOR  PACKING TYPE  GROSS WEIGHT  NET WEIGHT  MADE IN CHINA FURNITURE  OUTDOOR SUNBLIND CUSHION SWING CHAIR  PO 21-254  TEL   254733501501 PIN NO   P051141705E AILTO SALMA FURNITUREPALACE CO KE</v>
          </cell>
          <cell r="P2667" t="str">
            <v>C4</v>
          </cell>
          <cell r="Q2667" t="str">
            <v>KE</v>
          </cell>
          <cell r="R2667" t="str">
            <v>CN</v>
          </cell>
          <cell r="S2667" t="str">
            <v>1. 0 TO 3 DAYS</v>
          </cell>
          <cell r="T2667" t="str">
            <v>RELEASE PROCESS</v>
          </cell>
        </row>
        <row r="2668">
          <cell r="A2668" t="str">
            <v>AXIU2197214</v>
          </cell>
          <cell r="B2668">
            <v>20</v>
          </cell>
          <cell r="C2668">
            <v>44067</v>
          </cell>
          <cell r="D2668">
            <v>2</v>
          </cell>
          <cell r="E2668" t="str">
            <v>NBFB605949</v>
          </cell>
          <cell r="F2668" t="str">
            <v>ICDN</v>
          </cell>
          <cell r="G2668" t="str">
            <v>TEMP</v>
          </cell>
          <cell r="H2668" t="str">
            <v>2020</v>
          </cell>
          <cell r="I2668" t="str">
            <v>ICD</v>
          </cell>
          <cell r="J2668">
            <v>229455</v>
          </cell>
          <cell r="K2668" t="str">
            <v>ELGON KENYA LIMITED</v>
          </cell>
          <cell r="L2668" t="str">
            <v>KIAMBA CLEARING FOWARDING LIMITED</v>
          </cell>
          <cell r="M2668">
            <v>44068.577997685185</v>
          </cell>
          <cell r="N2668" t="str">
            <v>Pend</v>
          </cell>
          <cell r="O2668" t="str">
            <v>BOPP FILM L C NUMBER 008IMUL20075243  DATE OF ISSUE 200714  THE L C ISSUING BANK NAME AND ADDRESS  PRIME BANK LIMITED P O BOX 43825-00100 PH +254-20-4203000 FAX 254-20-4451247 IDF NO E2007357529 HS  392020 FROM NINGBO TO MOMBASA FREIGHT PREPAID FROM MOMBASA TO EMBAKASI  NAIROBI FREIGHT COLLECT    MARY-KINLEAD CN    TEL 254 20 2399998    FAX 254 20 2399998    PIN P051217645E RL RL RL RL RL</v>
          </cell>
          <cell r="P2668" t="str">
            <v>C4</v>
          </cell>
          <cell r="Q2668" t="str">
            <v>KE</v>
          </cell>
          <cell r="R2668" t="str">
            <v>CN</v>
          </cell>
          <cell r="S2668" t="str">
            <v>1. 0 TO 3 DAYS</v>
          </cell>
          <cell r="T2668" t="str">
            <v>RELEASE PROCESS</v>
          </cell>
        </row>
        <row r="2669">
          <cell r="A2669" t="str">
            <v>AMFU3154831</v>
          </cell>
          <cell r="B2669">
            <v>20</v>
          </cell>
          <cell r="C2669">
            <v>44067</v>
          </cell>
          <cell r="D2669">
            <v>2</v>
          </cell>
          <cell r="E2669" t="str">
            <v>NBFB605949</v>
          </cell>
          <cell r="F2669" t="str">
            <v>ICDN</v>
          </cell>
          <cell r="G2669" t="str">
            <v>TEMP</v>
          </cell>
          <cell r="H2669" t="str">
            <v>2020</v>
          </cell>
          <cell r="I2669" t="str">
            <v>ICD</v>
          </cell>
          <cell r="J2669">
            <v>229455</v>
          </cell>
          <cell r="K2669" t="str">
            <v>ELGON KENYA LIMITED</v>
          </cell>
          <cell r="L2669" t="str">
            <v>KIAMBA CLEARING FOWARDING LIMITED</v>
          </cell>
          <cell r="M2669">
            <v>44068.577997685185</v>
          </cell>
          <cell r="N2669" t="str">
            <v>Pend</v>
          </cell>
          <cell r="O2669" t="str">
            <v>BOPP FILM L C NUMBER 008IMUL20075243  DATE OF ISSUE 200714  THE L C ISSUING BANK NAME AND ADDRESS  PRIME BANK LIMITED P O BOX 43825-00100 PH +254-20-4203000 FAX 254-20-4451247 IDF NO E2007357529 HS  392020 FROM NINGBO TO MOMBASA FREIGHT PREPAID FROM MOMBASA TO EMBAKASI  NAIROBI FREIGHT COLLECT    MARY-KINLEAD CN    TEL 254 20 2399998    FAX 254 20 2399998    PIN P051217645E RL RL RL RL RL</v>
          </cell>
          <cell r="P2669" t="str">
            <v>C4</v>
          </cell>
          <cell r="Q2669" t="str">
            <v>KE</v>
          </cell>
          <cell r="R2669" t="str">
            <v>CN</v>
          </cell>
          <cell r="S2669" t="str">
            <v>1. 0 TO 3 DAYS</v>
          </cell>
          <cell r="T2669" t="str">
            <v>RELEASE PROCESS</v>
          </cell>
        </row>
        <row r="2670">
          <cell r="A2670" t="str">
            <v>TCNU3118482</v>
          </cell>
          <cell r="B2670">
            <v>40</v>
          </cell>
          <cell r="C2670">
            <v>44067</v>
          </cell>
          <cell r="D2670">
            <v>2</v>
          </cell>
          <cell r="E2670" t="str">
            <v>102000057021</v>
          </cell>
          <cell r="F2670" t="str">
            <v>ICDN</v>
          </cell>
          <cell r="G2670" t="str">
            <v>TEMP</v>
          </cell>
          <cell r="H2670">
            <v>0</v>
          </cell>
          <cell r="I2670">
            <v>0</v>
          </cell>
          <cell r="J2670">
            <v>0</v>
          </cell>
          <cell r="K2670" t="str">
            <v>Pend</v>
          </cell>
          <cell r="L2670" t="str">
            <v>Pend</v>
          </cell>
          <cell r="M2670" t="str">
            <v>Pend</v>
          </cell>
          <cell r="N2670" t="str">
            <v>Pend</v>
          </cell>
          <cell r="O2670" t="str">
            <v>TOTAL SIX UNITS ONLYCONTAINING SIX AGRICULTURAL TRACTORSONLYMODEL TT75 4WDVARIANT CODE TNT75P4R1XX3230409SERIAL NO  ENGINE NO NH1509337 2882 01DTNH1509411 288670DTNH1509425 288556DTTOTAL 06 UNITS ONLY TOTAL SIX UNITS ONLY CONTAINING SIX AGRICULTURAL TRACTORS ONLY MODEL TT75 4WD VARIANT CODE TNT75P4R1XX3230409 SERIAL NO  ENGINE NO  NH1509337 288201DT NH1509411 288670DT NH1509425 288556DT NH1509412 288728DT NH1509408 288671DT NH1509415 REF NO  S O 21923 21932 21934 21935  288599DT BUYER 21936 21937 IEC CODE 0398003343 H S CODE 87019300 REF  NO   DATE GTE43000729 DATED 24-07-2020 SHIPPING BILL NO   DATE 4040806 DT 24-JUL-2020 CPT ICD EMBAKASI KENYA FREIGHT PREPAID DTHC PREPAID  PIN NO P000595101M    ON BEHALF OF CNHI INTERNATIONAL SA RIVA PARADISO 14 6902 PARADISOLUGANO SWITZERLAND</v>
          </cell>
          <cell r="P2670" t="str">
            <v>Pend</v>
          </cell>
          <cell r="Q2670" t="str">
            <v>KE</v>
          </cell>
          <cell r="R2670" t="str">
            <v>IN</v>
          </cell>
          <cell r="S2670" t="str">
            <v>1. 0 TO 3 DAYS</v>
          </cell>
          <cell r="T2670" t="str">
            <v>PENDING DECLARATION</v>
          </cell>
        </row>
        <row r="2671">
          <cell r="A2671" t="str">
            <v>FSCU4533352</v>
          </cell>
          <cell r="B2671">
            <v>40</v>
          </cell>
          <cell r="C2671">
            <v>44067</v>
          </cell>
          <cell r="D2671">
            <v>2</v>
          </cell>
          <cell r="E2671" t="str">
            <v>HLCUCPH200609345</v>
          </cell>
          <cell r="F2671" t="str">
            <v>ICDN</v>
          </cell>
          <cell r="G2671" t="str">
            <v>TEMP</v>
          </cell>
          <cell r="H2671">
            <v>0</v>
          </cell>
          <cell r="I2671">
            <v>0</v>
          </cell>
          <cell r="J2671">
            <v>0</v>
          </cell>
          <cell r="K2671" t="str">
            <v>Pend</v>
          </cell>
          <cell r="L2671" t="str">
            <v>Pend</v>
          </cell>
          <cell r="M2671" t="str">
            <v>Pend</v>
          </cell>
          <cell r="N2671" t="str">
            <v>Pend</v>
          </cell>
          <cell r="O2671" t="str">
            <v>USED HOUSEHOLD GOODS AND PERSONAL EFFECTS DIPLOMATIC SHIPMENT OSA CONTRACT NUMBER  S20EBI003   HS CODE  99 05 00</v>
          </cell>
          <cell r="P2671" t="str">
            <v>Pend</v>
          </cell>
          <cell r="Q2671" t="str">
            <v>KE</v>
          </cell>
          <cell r="R2671" t="str">
            <v>DK</v>
          </cell>
          <cell r="S2671" t="str">
            <v>1. 0 TO 3 DAYS</v>
          </cell>
          <cell r="T2671" t="str">
            <v>PENDING DECLARATION</v>
          </cell>
        </row>
        <row r="2672">
          <cell r="A2672" t="str">
            <v>CAIU3870670</v>
          </cell>
          <cell r="B2672">
            <v>20</v>
          </cell>
          <cell r="C2672">
            <v>44067</v>
          </cell>
          <cell r="D2672">
            <v>2</v>
          </cell>
          <cell r="E2672" t="str">
            <v>NBFB605949</v>
          </cell>
          <cell r="F2672" t="str">
            <v>ICDN</v>
          </cell>
          <cell r="G2672" t="str">
            <v>TEMP</v>
          </cell>
          <cell r="H2672" t="str">
            <v>2020</v>
          </cell>
          <cell r="I2672" t="str">
            <v>ICD</v>
          </cell>
          <cell r="J2672">
            <v>229455</v>
          </cell>
          <cell r="K2672" t="str">
            <v>ELGON KENYA LIMITED</v>
          </cell>
          <cell r="L2672" t="str">
            <v>KIAMBA CLEARING FOWARDING LIMITED</v>
          </cell>
          <cell r="M2672">
            <v>44068.577997685185</v>
          </cell>
          <cell r="N2672" t="str">
            <v>Pend</v>
          </cell>
          <cell r="O2672" t="str">
            <v>BOPP FILM L C NUMBER 008IMUL20075243  DATE OF ISSUE 200714  THE L C ISSUING BANK NAME AND ADDRESS  PRIME BANK LIMITED P O BOX 43825-00100 PH +254-20-4203000 FAX 254-20-4451247 IDF NO E2007357529 HS  392020 FROM NINGBO TO MOMBASA FREIGHT PREPAID FROM MOMBASA TO EMBAKASI  NAIROBI FREIGHT COLLECT    MARY-KINLEAD CN    TEL 254 20 2399998    FAX 254 20 2399998    PIN P051217645E RL RL RL RL RL</v>
          </cell>
          <cell r="P2672" t="str">
            <v>C4</v>
          </cell>
          <cell r="Q2672" t="str">
            <v>KE</v>
          </cell>
          <cell r="R2672" t="str">
            <v>CN</v>
          </cell>
          <cell r="S2672" t="str">
            <v>1. 0 TO 3 DAYS</v>
          </cell>
          <cell r="T2672" t="str">
            <v>RELEASE PROCESS</v>
          </cell>
        </row>
        <row r="2673">
          <cell r="A2673" t="str">
            <v>TRLU9344703</v>
          </cell>
          <cell r="B2673">
            <v>20</v>
          </cell>
          <cell r="C2673">
            <v>44067</v>
          </cell>
          <cell r="D2673">
            <v>2</v>
          </cell>
          <cell r="E2673" t="str">
            <v>NBFB605949</v>
          </cell>
          <cell r="F2673" t="str">
            <v>ICDN</v>
          </cell>
          <cell r="G2673" t="str">
            <v>TEMP</v>
          </cell>
          <cell r="H2673" t="str">
            <v>2020</v>
          </cell>
          <cell r="I2673" t="str">
            <v>ICD</v>
          </cell>
          <cell r="J2673">
            <v>229455</v>
          </cell>
          <cell r="K2673" t="str">
            <v>ELGON KENYA LIMITED</v>
          </cell>
          <cell r="L2673" t="str">
            <v>KIAMBA CLEARING FOWARDING LIMITED</v>
          </cell>
          <cell r="M2673">
            <v>44068.577997685185</v>
          </cell>
          <cell r="N2673" t="str">
            <v>Pend</v>
          </cell>
          <cell r="O2673" t="str">
            <v>BOPP FILM L C NUMBER 008IMUL20075243  DATE OF ISSUE 200714  THE L C ISSUING BANK NAME AND ADDRESS  PRIME BANK LIMITED P O BOX 43825-00100 PH +254-20-4203000 FAX 254-20-4451247 IDF NO E2007357529 HS  392020 FROM NINGBO TO MOMBASA FREIGHT PREPAID FROM MOMBASA TO EMBAKASI  NAIROBI FREIGHT COLLECT    MARY-KINLEAD CN    TEL 254 20 2399998    FAX 254 20 2399998    PIN P051217645E RL RL RL RL RL</v>
          </cell>
          <cell r="P2673" t="str">
            <v>C4</v>
          </cell>
          <cell r="Q2673" t="str">
            <v>KE</v>
          </cell>
          <cell r="R2673" t="str">
            <v>CN</v>
          </cell>
          <cell r="S2673" t="str">
            <v>1. 0 TO 3 DAYS</v>
          </cell>
          <cell r="T2673" t="str">
            <v>RELEASE PROCESS</v>
          </cell>
        </row>
        <row r="2674">
          <cell r="A2674" t="str">
            <v>FCIU4611559</v>
          </cell>
          <cell r="B2674">
            <v>20</v>
          </cell>
          <cell r="C2674">
            <v>44067</v>
          </cell>
          <cell r="D2674">
            <v>2</v>
          </cell>
          <cell r="E2674" t="str">
            <v>NBSL110384</v>
          </cell>
          <cell r="F2674" t="str">
            <v>ICDN</v>
          </cell>
          <cell r="G2674" t="str">
            <v>TEMP</v>
          </cell>
          <cell r="H2674">
            <v>0</v>
          </cell>
          <cell r="I2674">
            <v>0</v>
          </cell>
          <cell r="J2674">
            <v>0</v>
          </cell>
          <cell r="K2674" t="str">
            <v>Pend</v>
          </cell>
          <cell r="L2674" t="str">
            <v>Pend</v>
          </cell>
          <cell r="M2674" t="str">
            <v>Pend</v>
          </cell>
          <cell r="N2674" t="str">
            <v>Pend</v>
          </cell>
          <cell r="O2674" t="str">
            <v>DOOR HEAD HS 830249 COPPER TUBE COPPER STEEL TILE LOCKS DOOR LOCKS TOWEL RACK FILES SOFA BUTTON WELDING ROD BURNER HEATER INSERTING PLATE ANTENNA FROM MOMBASA TO EMBAKASI ICD COLLECT CARGO TRANSIT FORM MOMBASA VIA EMBAKASI ICD UNDER CONSIGNEES RISK  COST AND RESPONSIBILITY  CARRIERS LIABILITY CEASES AT PORT OF DISCHARGE FREIGHT PREPAID</v>
          </cell>
          <cell r="P2674" t="str">
            <v>Pend</v>
          </cell>
          <cell r="Q2674" t="str">
            <v>KE</v>
          </cell>
          <cell r="R2674" t="str">
            <v>CN</v>
          </cell>
          <cell r="S2674" t="str">
            <v>1. 0 TO 3 DAYS</v>
          </cell>
          <cell r="T2674" t="str">
            <v>PENDING DECLARATION</v>
          </cell>
        </row>
        <row r="2675">
          <cell r="A2675" t="str">
            <v>FCIU6232277</v>
          </cell>
          <cell r="B2675">
            <v>20</v>
          </cell>
          <cell r="C2675">
            <v>44067</v>
          </cell>
          <cell r="D2675">
            <v>2</v>
          </cell>
          <cell r="E2675" t="str">
            <v>NJKT015794</v>
          </cell>
          <cell r="F2675" t="str">
            <v>ICDN</v>
          </cell>
          <cell r="G2675" t="str">
            <v>TEMP</v>
          </cell>
          <cell r="H2675" t="str">
            <v>2020</v>
          </cell>
          <cell r="I2675" t="str">
            <v>ICD</v>
          </cell>
          <cell r="J2675">
            <v>229513</v>
          </cell>
          <cell r="K2675" t="str">
            <v>PRIME MATTRESS LIMITED</v>
          </cell>
          <cell r="L2675" t="str">
            <v>SLOPES AGENCIES LIMITED</v>
          </cell>
          <cell r="M2675" t="str">
            <v>Pend</v>
          </cell>
          <cell r="N2675" t="str">
            <v>Pend</v>
          </cell>
          <cell r="O2675" t="str">
            <v>3 3 OBL RCVD FOR SWITCH 5 FLEXI BAGS OF POLYMER POLYOL-15  C F MOMBASA COUNTRY OF ORIGIN   CHINA PIN-P051383068G FREIGHT PREPAID HS CODE 390720</v>
          </cell>
          <cell r="P2675" t="str">
            <v>C4</v>
          </cell>
          <cell r="Q2675" t="str">
            <v>KE</v>
          </cell>
          <cell r="R2675" t="str">
            <v>CN</v>
          </cell>
          <cell r="S2675" t="str">
            <v>1. 0 TO 3 DAYS</v>
          </cell>
          <cell r="T2675" t="str">
            <v>PENDING DPC</v>
          </cell>
        </row>
        <row r="2676">
          <cell r="A2676" t="str">
            <v>FCIU3758709</v>
          </cell>
          <cell r="B2676">
            <v>20</v>
          </cell>
          <cell r="C2676">
            <v>44067</v>
          </cell>
          <cell r="D2676">
            <v>2</v>
          </cell>
          <cell r="E2676" t="str">
            <v>AMC0922784</v>
          </cell>
          <cell r="F2676" t="str">
            <v>ICDN</v>
          </cell>
          <cell r="G2676" t="str">
            <v>TEMP</v>
          </cell>
          <cell r="H2676" t="str">
            <v>2020</v>
          </cell>
          <cell r="I2676" t="str">
            <v>ICD</v>
          </cell>
          <cell r="J2676">
            <v>228716</v>
          </cell>
          <cell r="K2676" t="str">
            <v>CROWN PAINTS KENYA PLC</v>
          </cell>
          <cell r="L2676" t="str">
            <v>MIDWAVE FREIGHTERS LIMITED</v>
          </cell>
          <cell r="M2676">
            <v>44067.612534722219</v>
          </cell>
          <cell r="N2676" t="str">
            <v>Pend</v>
          </cell>
          <cell r="O2676" t="str">
            <v>3X20 CONTAINERS TOTAL 2520 BAGS ONLY  63MT PHTHALIC ANHYDRIDE AS PER PROFORMA INVOICE NO EXP-SC 2021 00049 DATED 17 07 2020 CFR MOMBASA PORT  KENYA  INCOTERM 2010  PACKING  IN 25 KGS PP BAGS LOOSELY STUFFED IN 20FT CONTAINERS IDF NO E2007366595 AND LC REF NO TF2020600008 NT  WT  63 000 MT GR  WT 63 302 MT S BILL NO 4244063 DATED 03 08 2020  HS CODE NO 2917 35 00 FREIGHT PREPAID -- --</v>
          </cell>
          <cell r="P2676" t="str">
            <v>C4</v>
          </cell>
          <cell r="Q2676" t="str">
            <v>KE</v>
          </cell>
          <cell r="R2676" t="str">
            <v>IN</v>
          </cell>
          <cell r="S2676" t="str">
            <v>1. 0 TO 3 DAYS</v>
          </cell>
          <cell r="T2676" t="str">
            <v>RELEASE PROCESS</v>
          </cell>
        </row>
        <row r="2677">
          <cell r="A2677" t="str">
            <v>EITU0059023</v>
          </cell>
          <cell r="B2677">
            <v>20</v>
          </cell>
          <cell r="C2677">
            <v>44067</v>
          </cell>
          <cell r="D2677">
            <v>2</v>
          </cell>
          <cell r="E2677" t="str">
            <v>156000231616</v>
          </cell>
          <cell r="F2677" t="str">
            <v>ICDN</v>
          </cell>
          <cell r="G2677" t="str">
            <v>TEMP</v>
          </cell>
          <cell r="H2677" t="str">
            <v>2020</v>
          </cell>
          <cell r="I2677" t="str">
            <v>ICD</v>
          </cell>
          <cell r="J2677">
            <v>228714</v>
          </cell>
          <cell r="K2677" t="str">
            <v>TILE AND CARPET CENTRE LIMITED</v>
          </cell>
          <cell r="L2677" t="str">
            <v>INDUS LOGISTICS LIMITED</v>
          </cell>
          <cell r="M2677">
            <v>44068.689155092594</v>
          </cell>
          <cell r="N2677" t="str">
            <v>Pend</v>
          </cell>
          <cell r="O2677" t="str">
            <v>TILES  E-MAIL SAMUELG TILECENTRE COMN M TILES   E-MAIL SAMUELG TILECENTRE COM</v>
          </cell>
          <cell r="P2677" t="str">
            <v>C4</v>
          </cell>
          <cell r="Q2677" t="str">
            <v>KE</v>
          </cell>
          <cell r="R2677" t="str">
            <v>CN</v>
          </cell>
          <cell r="S2677" t="str">
            <v>1. 0 TO 3 DAYS</v>
          </cell>
          <cell r="T2677" t="str">
            <v>RELEASE PROCESS</v>
          </cell>
        </row>
        <row r="2678">
          <cell r="A2678" t="str">
            <v>CMAU1358903</v>
          </cell>
          <cell r="B2678">
            <v>20</v>
          </cell>
          <cell r="C2678">
            <v>44067</v>
          </cell>
          <cell r="D2678">
            <v>2</v>
          </cell>
          <cell r="E2678" t="str">
            <v>QDWL192362</v>
          </cell>
          <cell r="F2678" t="str">
            <v>ICDN</v>
          </cell>
          <cell r="G2678" t="str">
            <v>TEMP</v>
          </cell>
          <cell r="H2678">
            <v>0</v>
          </cell>
          <cell r="I2678">
            <v>0</v>
          </cell>
          <cell r="J2678">
            <v>0</v>
          </cell>
          <cell r="K2678" t="str">
            <v>Pend</v>
          </cell>
          <cell r="L2678" t="str">
            <v>Pend</v>
          </cell>
          <cell r="M2678" t="str">
            <v>Pend</v>
          </cell>
          <cell r="N2678" t="str">
            <v>Pend</v>
          </cell>
          <cell r="O2678" t="str">
            <v>STEEL COIL HS CODE 72107010 FREIGHT PREPAID  CONTACT  0714899652  PANGMAO  EMAIL PANGMAOLIMITED368-GMAIL COM    CONTACT  0714899652  PANGMAO  EMAIL PANGMAOLIMITED368-GMAIL COM</v>
          </cell>
          <cell r="P2678" t="str">
            <v>Pend</v>
          </cell>
          <cell r="Q2678" t="str">
            <v>KE</v>
          </cell>
          <cell r="R2678" t="str">
            <v>CN</v>
          </cell>
          <cell r="S2678" t="str">
            <v>1. 0 TO 3 DAYS</v>
          </cell>
          <cell r="T2678" t="str">
            <v>PENDING DECLARATION</v>
          </cell>
        </row>
        <row r="2679">
          <cell r="A2679" t="str">
            <v>APZU3296359</v>
          </cell>
          <cell r="B2679">
            <v>20</v>
          </cell>
          <cell r="C2679">
            <v>44067</v>
          </cell>
          <cell r="D2679">
            <v>2</v>
          </cell>
          <cell r="E2679" t="str">
            <v>QDWL192364</v>
          </cell>
          <cell r="F2679" t="str">
            <v>ICDN</v>
          </cell>
          <cell r="G2679" t="str">
            <v>A1B/01/02/1</v>
          </cell>
          <cell r="H2679">
            <v>0</v>
          </cell>
          <cell r="I2679">
            <v>0</v>
          </cell>
          <cell r="J2679">
            <v>0</v>
          </cell>
          <cell r="K2679" t="str">
            <v>Pend</v>
          </cell>
          <cell r="L2679" t="str">
            <v>Pend</v>
          </cell>
          <cell r="M2679" t="str">
            <v>Pend</v>
          </cell>
          <cell r="N2679" t="str">
            <v>Pend</v>
          </cell>
          <cell r="O2679" t="str">
            <v>STEEL COIL HS CODE 72107010 FREIGHT PREPAID  CONTACT  0714899652  PANGMAO  EMAIL PANGMAOLIMITED368-GMAIL COM    CONTACT  0714899652  PANGMAO  EMAIL PANGMAOLIMITED368-GMAIL COM</v>
          </cell>
          <cell r="P2679" t="str">
            <v>Pend</v>
          </cell>
          <cell r="Q2679" t="str">
            <v>KE</v>
          </cell>
          <cell r="R2679" t="str">
            <v>CN</v>
          </cell>
          <cell r="S2679" t="str">
            <v>1. 0 TO 3 DAYS</v>
          </cell>
          <cell r="T2679" t="str">
            <v>PENDING DECLARATION</v>
          </cell>
        </row>
        <row r="2680">
          <cell r="A2680" t="str">
            <v>DFSU1028520</v>
          </cell>
          <cell r="B2680">
            <v>20</v>
          </cell>
          <cell r="C2680">
            <v>44067</v>
          </cell>
          <cell r="D2680">
            <v>2</v>
          </cell>
          <cell r="E2680" t="str">
            <v>QDWL192363</v>
          </cell>
          <cell r="F2680" t="str">
            <v>ICDN</v>
          </cell>
          <cell r="G2680" t="str">
            <v>TEMP</v>
          </cell>
          <cell r="H2680">
            <v>0</v>
          </cell>
          <cell r="I2680">
            <v>0</v>
          </cell>
          <cell r="J2680">
            <v>0</v>
          </cell>
          <cell r="K2680" t="str">
            <v>Pend</v>
          </cell>
          <cell r="L2680" t="str">
            <v>Pend</v>
          </cell>
          <cell r="M2680" t="str">
            <v>Pend</v>
          </cell>
          <cell r="N2680" t="str">
            <v>Pend</v>
          </cell>
          <cell r="O2680" t="str">
            <v>STEEL COIL HS CODE 72107010 FREIGHT PREPAID  CONTACT  0714899652  PANGMAO  EMAIL PANGMAOLIMITED368-GMAIL COM    CONTACT  0714899652  PANGMAO  EMAIL PANGMAOLIMITED368-GMAIL COM</v>
          </cell>
          <cell r="P2680" t="str">
            <v>Pend</v>
          </cell>
          <cell r="Q2680" t="str">
            <v>KE</v>
          </cell>
          <cell r="R2680" t="str">
            <v>CN</v>
          </cell>
          <cell r="S2680" t="str">
            <v>1. 0 TO 3 DAYS</v>
          </cell>
          <cell r="T2680" t="str">
            <v>PENDING DECLARATION</v>
          </cell>
        </row>
        <row r="2681">
          <cell r="A2681" t="str">
            <v>TCLU7327884</v>
          </cell>
          <cell r="B2681">
            <v>20</v>
          </cell>
          <cell r="C2681">
            <v>44067</v>
          </cell>
          <cell r="D2681">
            <v>2</v>
          </cell>
          <cell r="E2681" t="str">
            <v>NJKT015794</v>
          </cell>
          <cell r="F2681" t="str">
            <v>ICDN</v>
          </cell>
          <cell r="G2681" t="str">
            <v>TEMP</v>
          </cell>
          <cell r="H2681" t="str">
            <v>2020</v>
          </cell>
          <cell r="I2681" t="str">
            <v>ICD</v>
          </cell>
          <cell r="J2681">
            <v>229513</v>
          </cell>
          <cell r="K2681" t="str">
            <v>PRIME MATTRESS LIMITED</v>
          </cell>
          <cell r="L2681" t="str">
            <v>SLOPES AGENCIES LIMITED</v>
          </cell>
          <cell r="M2681" t="str">
            <v>Pend</v>
          </cell>
          <cell r="N2681" t="str">
            <v>Pend</v>
          </cell>
          <cell r="O2681" t="str">
            <v>3 3 OBL RCVD FOR SWITCH 5 FLEXI BAGS OF POLYMER POLYOL-15  C F MOMBASA COUNTRY OF ORIGIN   CHINA PIN-P051383068G FREIGHT PREPAID HS CODE 390720</v>
          </cell>
          <cell r="P2681" t="str">
            <v>C4</v>
          </cell>
          <cell r="Q2681" t="str">
            <v>KE</v>
          </cell>
          <cell r="R2681" t="str">
            <v>CN</v>
          </cell>
          <cell r="S2681" t="str">
            <v>1. 0 TO 3 DAYS</v>
          </cell>
          <cell r="T2681" t="str">
            <v>PENDING DPC</v>
          </cell>
        </row>
        <row r="2682">
          <cell r="A2682" t="str">
            <v>TGHU3074874</v>
          </cell>
          <cell r="B2682">
            <v>20</v>
          </cell>
          <cell r="C2682">
            <v>44067</v>
          </cell>
          <cell r="D2682">
            <v>2</v>
          </cell>
          <cell r="E2682" t="str">
            <v>EPIRINDMUM212292</v>
          </cell>
          <cell r="F2682" t="str">
            <v>ICDN</v>
          </cell>
          <cell r="G2682" t="str">
            <v>TEMP</v>
          </cell>
          <cell r="H2682">
            <v>0</v>
          </cell>
          <cell r="I2682">
            <v>0</v>
          </cell>
          <cell r="J2682">
            <v>0</v>
          </cell>
          <cell r="K2682" t="str">
            <v>Pend</v>
          </cell>
          <cell r="L2682" t="str">
            <v>Pend</v>
          </cell>
          <cell r="M2682" t="str">
            <v>Pend</v>
          </cell>
          <cell r="N2682" t="str">
            <v>Pend</v>
          </cell>
          <cell r="O2682" t="str">
            <v>1 X STANDARD 20  CONTAINER SAID TO CONTAIN TOTAL   320 CARTON BOXES ONLY PLASTIC CLOSURES RED INVOICE NO EXP 63 2020-2021 DT 31 07 2020 IEC NO  0588080632 RBI CODE NO  CH110011 SB NO 4240113 DT 03 08 2020 H S CODE 39235010 TOTAL NET WT  3264 00 KGS  GOODS IN TRANSIT TO ICD EMBAKASI NAIROBI MERCHANT HAULAGE</v>
          </cell>
          <cell r="P2682" t="str">
            <v>Pend</v>
          </cell>
          <cell r="Q2682" t="str">
            <v>KE</v>
          </cell>
          <cell r="R2682" t="str">
            <v>IN</v>
          </cell>
          <cell r="S2682" t="str">
            <v>1. 0 TO 3 DAYS</v>
          </cell>
          <cell r="T2682" t="str">
            <v>PENDING DECLARATION</v>
          </cell>
        </row>
        <row r="2683">
          <cell r="A2683" t="str">
            <v>EGHU3722381</v>
          </cell>
          <cell r="B2683">
            <v>20</v>
          </cell>
          <cell r="C2683">
            <v>44067</v>
          </cell>
          <cell r="D2683">
            <v>2</v>
          </cell>
          <cell r="E2683" t="str">
            <v>141088368959</v>
          </cell>
          <cell r="F2683" t="str">
            <v>ICDN</v>
          </cell>
          <cell r="G2683" t="str">
            <v>TEMP</v>
          </cell>
          <cell r="H2683" t="str">
            <v>2020</v>
          </cell>
          <cell r="I2683" t="str">
            <v>ICD</v>
          </cell>
          <cell r="J2683">
            <v>228974</v>
          </cell>
          <cell r="K2683" t="str">
            <v>SANERGY LIMITED</v>
          </cell>
          <cell r="L2683" t="str">
            <v>ESL FORWARDERS LIMITED</v>
          </cell>
          <cell r="M2683">
            <v>44064.871342592596</v>
          </cell>
          <cell r="N2683">
            <v>44068.783842592595</v>
          </cell>
          <cell r="O2683" t="str">
            <v>DUST PROOF EXPLOSION CONTROLHOPPER ANDFEEDING MECHANISMHS CODE  843242 0000--CONTACT  KARIE JAMES WALID--KAMAL TIM EGAN--TEL   254 788511824   254 705--678782  254 725 308760--KARIE JAMES SANER GYN M DUST PROOF EXPLOSION CONTROL HOPPER AND FEEDING MECHANISM HS CODE  8432420000 --CONTACT  KARIE JAMES WALID --KAMAL TIM EGAN --TEL   254 788511824  254 705 --678782  254 725 308760 --KARIE JAMES SANER GY ---PHONE   254 729 880001  0721 888111 ---FLORENCE  TUEI  ESL-EASTAFRICA COM ---PAULINE---PAULINE KARWIRWA SOVEREIGNLOG CO M</v>
          </cell>
          <cell r="P2683" t="str">
            <v>C4</v>
          </cell>
          <cell r="Q2683" t="str">
            <v>KE</v>
          </cell>
          <cell r="R2683" t="str">
            <v>CN</v>
          </cell>
          <cell r="S2683" t="str">
            <v>1. 0 TO 3 DAYS</v>
          </cell>
          <cell r="T2683" t="str">
            <v>RELEASED BUT IN YARD</v>
          </cell>
        </row>
        <row r="2684">
          <cell r="A2684" t="str">
            <v>GAOU6312537</v>
          </cell>
          <cell r="B2684">
            <v>40</v>
          </cell>
          <cell r="C2684">
            <v>44067</v>
          </cell>
          <cell r="D2684">
            <v>2</v>
          </cell>
          <cell r="E2684" t="str">
            <v>574000008759</v>
          </cell>
          <cell r="F2684" t="str">
            <v>ICDN</v>
          </cell>
          <cell r="G2684" t="str">
            <v>TEMP</v>
          </cell>
          <cell r="H2684" t="str">
            <v>2020</v>
          </cell>
          <cell r="I2684" t="str">
            <v>ICD</v>
          </cell>
          <cell r="J2684">
            <v>228766</v>
          </cell>
          <cell r="K2684" t="str">
            <v>SPIN KNIT LIMITED</v>
          </cell>
          <cell r="L2684" t="str">
            <v>UNITED CLEARING COMPANY LIMITED</v>
          </cell>
          <cell r="M2684">
            <v>44065.433564814812</v>
          </cell>
          <cell r="N2684" t="str">
            <v>Pend</v>
          </cell>
          <cell r="O2684" t="str">
            <v>TOW FISIVON GEL DYED G2085 RED 1096BRIGHTL25B3 3T-100KTEX-LOWSOFT-L48- 100 ACRYLICHS-CODE 55013000NET WEIGHT         9 894 00 KGTOW FISIVON G EL DYED G1722 NAVY BLUE2014 BRIGHTL25B3 3T-100KTEX-LOWSOFT-L48-100 N M TOW FISIVON GEL DYED G2085 RED 1096 BRIGHT L25B3 3T-100KTEX-LOWSOFT-L48-100  ACRYLIC HS-CODE 55013000 NET WEIGHT         9 894 00 KG TOW FISIVON GEL DYED G1722 NAVY BLUE 2014 BRIGHT L25B3 3T-100KTEX-LOWSOFT-L48-100  ACRYLIC HS-CODE 55013000 NET WEIGHT        13 798 60 KG TOWFISIVON GEL DYED G1718 MAROON 1006 BRIGHT L25B3 3T-100KTEX-LOWSOFT-L48-100  ACRYLIC HS-CODE 55013000 NET WEIGHT         4 291 20 KG TOW FISIVON GEL DYED G4187 GREY 1030 II BRIGHT L25B3 3T-100KTEX-LOWSOFT-L48-100  ACRYLIC HS-CODE 55013000 NET WEIGHT         4 890 40 KG TOWFISIVON GEL DYED G2018 FOREST GREEN 1049 BRIGHT L25B3 3T-100KTEX-LOW SOFT-L48-100  ACRYLIC HS-CODE 55013000 NET WEIGHT  9 183 40 KG TOW FISIVON GEL DYED G2015 BOTTLE GREEN 1091 BRIGHT L25B3 3T-100KTEX-LOWSOFT-L48-100  ACRYLIC HS-CODE 550130</v>
          </cell>
          <cell r="P2684" t="str">
            <v>C4</v>
          </cell>
          <cell r="Q2684" t="str">
            <v>KE</v>
          </cell>
          <cell r="R2684" t="str">
            <v>PT</v>
          </cell>
          <cell r="S2684" t="str">
            <v>1. 0 TO 3 DAYS</v>
          </cell>
          <cell r="T2684" t="str">
            <v>RELEASE PROCESS</v>
          </cell>
        </row>
        <row r="2685">
          <cell r="A2685" t="str">
            <v>APHU6774171</v>
          </cell>
          <cell r="B2685">
            <v>40</v>
          </cell>
          <cell r="C2685">
            <v>44067</v>
          </cell>
          <cell r="D2685">
            <v>2</v>
          </cell>
          <cell r="E2685" t="str">
            <v>NBSY030929</v>
          </cell>
          <cell r="F2685" t="str">
            <v>ICDN</v>
          </cell>
          <cell r="G2685" t="str">
            <v>TEMP</v>
          </cell>
          <cell r="H2685">
            <v>0</v>
          </cell>
          <cell r="I2685">
            <v>0</v>
          </cell>
          <cell r="J2685">
            <v>0</v>
          </cell>
          <cell r="K2685" t="str">
            <v>Pend</v>
          </cell>
          <cell r="L2685" t="str">
            <v>Pend</v>
          </cell>
          <cell r="M2685" t="str">
            <v>Pend</v>
          </cell>
          <cell r="N2685" t="str">
            <v>Pend</v>
          </cell>
          <cell r="O2685" t="str">
            <v>LOCKS BALL LOCK LOCKS DOOR CLOSER LOCK CYLINDER LOCKS CHROME BRACKETS BURNERS REGULATORS HS 83014000 NINGBO-MOMBASA PREPAID  MOMBASA-ICD EMBAKASI COLLECT FREIGHT PREPAID</v>
          </cell>
          <cell r="P2685" t="str">
            <v>Pend</v>
          </cell>
          <cell r="Q2685" t="str">
            <v>KE</v>
          </cell>
          <cell r="R2685" t="str">
            <v>CN</v>
          </cell>
          <cell r="S2685" t="str">
            <v>1. 0 TO 3 DAYS</v>
          </cell>
          <cell r="T2685" t="str">
            <v>PENDING DECLARATION</v>
          </cell>
        </row>
        <row r="2686">
          <cell r="A2686" t="str">
            <v>APHU6720410</v>
          </cell>
          <cell r="B2686">
            <v>40</v>
          </cell>
          <cell r="C2686">
            <v>44067</v>
          </cell>
          <cell r="D2686">
            <v>2</v>
          </cell>
          <cell r="E2686" t="str">
            <v>AMC0922777</v>
          </cell>
          <cell r="F2686" t="str">
            <v>ICDN</v>
          </cell>
          <cell r="G2686" t="str">
            <v>TEMP</v>
          </cell>
          <cell r="H2686" t="str">
            <v>2020</v>
          </cell>
          <cell r="I2686" t="str">
            <v>ICD</v>
          </cell>
          <cell r="J2686">
            <v>228896</v>
          </cell>
          <cell r="K2686" t="str">
            <v>CUMMINS C AND G LIMITED</v>
          </cell>
          <cell r="L2686" t="str">
            <v>EXCELLENT SERVICE FREIGHTERS LIMITED</v>
          </cell>
          <cell r="M2686">
            <v>44064.818530092591</v>
          </cell>
          <cell r="N2686" t="str">
            <v>Pend</v>
          </cell>
          <cell r="O2686" t="str">
            <v>1X40HC CONTAINER 10 PACKAGES  TEN PACKAGES ONLY  ELECTRIC GENERATING SETS   ACCESSORIES  MODEL KVA RATING HSN SAC C17D5 17KVA ENCLOSED x 2 Pcs 85021100 C44D5L 44KVA ENCLOSED x 3 Pcs 85021100 C55D5L 55KVA ENCLOSED x 5 Pcs 85021100  NET WEIGHT  13820 000 KGS  FREIGHT COLLECT</v>
          </cell>
          <cell r="P2686" t="str">
            <v>C4</v>
          </cell>
          <cell r="Q2686" t="str">
            <v>KE</v>
          </cell>
          <cell r="R2686" t="str">
            <v>IN</v>
          </cell>
          <cell r="S2686" t="str">
            <v>1. 0 TO 3 DAYS</v>
          </cell>
          <cell r="T2686" t="str">
            <v>RELEASE PROCESS</v>
          </cell>
        </row>
        <row r="2687">
          <cell r="A2687" t="str">
            <v>EMCU9769354</v>
          </cell>
          <cell r="B2687">
            <v>40</v>
          </cell>
          <cell r="C2687">
            <v>44067</v>
          </cell>
          <cell r="D2687">
            <v>2</v>
          </cell>
          <cell r="E2687" t="str">
            <v>140000986271</v>
          </cell>
          <cell r="F2687" t="str">
            <v>ICDN</v>
          </cell>
          <cell r="G2687" t="str">
            <v>A1D/80/05/2</v>
          </cell>
          <cell r="H2687" t="str">
            <v>2020</v>
          </cell>
          <cell r="I2687" t="str">
            <v>ICD</v>
          </cell>
          <cell r="J2687">
            <v>228786</v>
          </cell>
          <cell r="K2687" t="str">
            <v>KINGSWAY TYRES LIMITED</v>
          </cell>
          <cell r="L2687" t="str">
            <v>CORNERSTONE LIMITED</v>
          </cell>
          <cell r="M2687">
            <v>44064.815810185188</v>
          </cell>
          <cell r="N2687" t="str">
            <v>Pend</v>
          </cell>
          <cell r="O2687" t="str">
            <v>TYRESHS CODE 401120  PIN NO P051116728XN M TYRES HS CODE 401120   PIN NO P051116728X</v>
          </cell>
          <cell r="P2687" t="str">
            <v>C4</v>
          </cell>
          <cell r="Q2687" t="str">
            <v>KE</v>
          </cell>
          <cell r="R2687" t="str">
            <v>CN</v>
          </cell>
          <cell r="S2687" t="str">
            <v>1. 0 TO 3 DAYS</v>
          </cell>
          <cell r="T2687" t="str">
            <v>RELEASE PROCESS</v>
          </cell>
        </row>
        <row r="2688">
          <cell r="A2688" t="str">
            <v>TEMU8845400</v>
          </cell>
          <cell r="B2688">
            <v>40</v>
          </cell>
          <cell r="C2688">
            <v>44067</v>
          </cell>
          <cell r="D2688">
            <v>2</v>
          </cell>
          <cell r="E2688" t="str">
            <v>147000383026</v>
          </cell>
          <cell r="F2688" t="str">
            <v>ICDN</v>
          </cell>
          <cell r="G2688" t="str">
            <v>TEMP</v>
          </cell>
          <cell r="H2688">
            <v>0</v>
          </cell>
          <cell r="I2688">
            <v>0</v>
          </cell>
          <cell r="J2688">
            <v>0</v>
          </cell>
          <cell r="K2688" t="str">
            <v>Pend</v>
          </cell>
          <cell r="L2688" t="str">
            <v>Pend</v>
          </cell>
          <cell r="M2688" t="str">
            <v>Pend</v>
          </cell>
          <cell r="N2688" t="str">
            <v>Pend</v>
          </cell>
          <cell r="O2688" t="str">
            <v>SPEAKERS WITH ACCESSORIESN M SPEAKERS WITH ACCESSORIES</v>
          </cell>
          <cell r="P2688" t="str">
            <v>Pend</v>
          </cell>
          <cell r="Q2688" t="str">
            <v>KE</v>
          </cell>
          <cell r="R2688" t="str">
            <v>CN</v>
          </cell>
          <cell r="S2688" t="str">
            <v>1. 0 TO 3 DAYS</v>
          </cell>
          <cell r="T2688" t="str">
            <v>PENDING DECLARATION</v>
          </cell>
        </row>
        <row r="2689">
          <cell r="A2689" t="str">
            <v>UACU6021179</v>
          </cell>
          <cell r="B2689">
            <v>40</v>
          </cell>
          <cell r="C2689">
            <v>44067</v>
          </cell>
          <cell r="D2689">
            <v>2</v>
          </cell>
          <cell r="E2689" t="str">
            <v>HLCUALY200711220</v>
          </cell>
          <cell r="F2689" t="str">
            <v>ICDN</v>
          </cell>
          <cell r="G2689" t="str">
            <v>TEMP</v>
          </cell>
          <cell r="H2689" t="str">
            <v>2020</v>
          </cell>
          <cell r="I2689" t="str">
            <v>ICD</v>
          </cell>
          <cell r="J2689">
            <v>228898</v>
          </cell>
          <cell r="K2689" t="str">
            <v>AUTOXPRESS LIMITED</v>
          </cell>
          <cell r="L2689" t="str">
            <v>GENERAL CARGO SERVICES LTD</v>
          </cell>
          <cell r="M2689" t="str">
            <v>Pend</v>
          </cell>
          <cell r="N2689" t="str">
            <v>Pend</v>
          </cell>
          <cell r="O2689" t="str">
            <v>TYRES ----------------------------------- L C NO   IMPLC11 1028 20 448 NEW PNEUMATIC PIRELLI TYRES AS PER PROFORMA INVOICE NO   HS CODE  40 11 10 TYRES ----------------------------------- L C NO   IMPLC11 1028 20 448 NEW PNEUMATIC PIRELLI TYRES AS PER PROFORMA INVOICE NO</v>
          </cell>
          <cell r="P2689" t="str">
            <v>C4</v>
          </cell>
          <cell r="Q2689" t="str">
            <v>KE</v>
          </cell>
          <cell r="R2689" t="str">
            <v>EG</v>
          </cell>
          <cell r="S2689" t="str">
            <v>1. 0 TO 3 DAYS</v>
          </cell>
          <cell r="T2689" t="str">
            <v>PENDING DPC</v>
          </cell>
        </row>
        <row r="2690">
          <cell r="A2690" t="str">
            <v>TGHU8854702</v>
          </cell>
          <cell r="B2690">
            <v>40</v>
          </cell>
          <cell r="C2690">
            <v>44067</v>
          </cell>
          <cell r="D2690">
            <v>2</v>
          </cell>
          <cell r="E2690" t="str">
            <v>NBSY030769</v>
          </cell>
          <cell r="F2690" t="str">
            <v>ICDN</v>
          </cell>
          <cell r="G2690" t="str">
            <v>A1A/74/02/2</v>
          </cell>
          <cell r="H2690" t="str">
            <v>2020</v>
          </cell>
          <cell r="I2690" t="str">
            <v>ICD</v>
          </cell>
          <cell r="J2690">
            <v>229265</v>
          </cell>
          <cell r="K2690" t="str">
            <v>SUNCULTURE KENYA LIMITED</v>
          </cell>
          <cell r="L2690" t="str">
            <v>UNION GREEN LOGISTICS LIMITED</v>
          </cell>
          <cell r="M2690">
            <v>44067.920891203707</v>
          </cell>
          <cell r="N2690" t="str">
            <v>Pend</v>
          </cell>
          <cell r="O2690" t="str">
            <v>310W POLY SOLAR PANEL HS CODE 854140  TEL 0532-80668799  FAX 0532-80668796   JOSHUA MEROKA   ACCOUNTS-SUNCULTURE COM    EMAIL   CS-GLOBEFLIGHT CO KE    TEL  +254729341277 FREIGHT PREPAID</v>
          </cell>
          <cell r="P2690" t="str">
            <v>C4</v>
          </cell>
          <cell r="Q2690" t="str">
            <v>KE</v>
          </cell>
          <cell r="R2690" t="str">
            <v>CN</v>
          </cell>
          <cell r="S2690" t="str">
            <v>1. 0 TO 3 DAYS</v>
          </cell>
          <cell r="T2690" t="str">
            <v>RELEASE PROCESS</v>
          </cell>
        </row>
        <row r="2691">
          <cell r="A2691" t="str">
            <v>ECMU9533688</v>
          </cell>
          <cell r="B2691">
            <v>40</v>
          </cell>
          <cell r="C2691">
            <v>44067</v>
          </cell>
          <cell r="D2691">
            <v>2</v>
          </cell>
          <cell r="E2691" t="str">
            <v>ESN0109841</v>
          </cell>
          <cell r="F2691" t="str">
            <v>ICDN</v>
          </cell>
          <cell r="G2691" t="str">
            <v>A2C/28/03/2</v>
          </cell>
          <cell r="H2691" t="str">
            <v>2020</v>
          </cell>
          <cell r="I2691" t="str">
            <v>ICD</v>
          </cell>
          <cell r="J2691">
            <v>229076</v>
          </cell>
          <cell r="K2691" t="str">
            <v xml:space="preserve">PAN AFRICA TRANSFORMERS AND SWITCHGEARS </v>
          </cell>
          <cell r="L2691" t="str">
            <v>INDUS LOGISTICS LIMITED</v>
          </cell>
          <cell r="M2691">
            <v>44067.922256944446</v>
          </cell>
          <cell r="N2691" t="str">
            <v>Pend</v>
          </cell>
          <cell r="O2691" t="str">
            <v>TOTAL TWENTY-FOUR PACKAGES ONLY  100 KVA  33 0 420 KV MS TANK PARTS OF TRANSFORMER  100 KVA  33 0 420 KV ACTIVE PARTS AND ACCESSORIES PARTS OF TRANSFORMER  PARTIAL SHIPMENT - TRANSFORMER TANKS  ACTIVE PARTS AND ACCESSORIES  AS PER PROFORMA INVOICE NO TI 955 DATED 11TH MARCH 2020 CFR ICD NAIROBI IN 24 PACKAGES IDF NO  20MBAIM000146585 UCR NO 202002213696 INV NO   CI EXP 0010 DT 28 07 2020 S BILL NO 4177799 DT 29 07 2020 PO NO 76 DT 10 03 2020  HS CODE  85049010  LC NO 002IMUL20045129 DATE OF ISSUE 27 04 2020 L C AMENDMENT DATED 25 06 2020  L C ISSUING BANK NAME AND ADDRESS  PRIME BANK LIMITED  WESTLANDS  RIVERSIDE DRIVE P O BOX 43825-00100 NAIROBI  KENYA  FREIGHT PREPAID</v>
          </cell>
          <cell r="P2691" t="str">
            <v>C4</v>
          </cell>
          <cell r="Q2691" t="str">
            <v>KE</v>
          </cell>
          <cell r="R2691" t="str">
            <v>IN</v>
          </cell>
          <cell r="S2691" t="str">
            <v>1. 0 TO 3 DAYS</v>
          </cell>
          <cell r="T2691" t="str">
            <v>RELEASE PROCESS</v>
          </cell>
        </row>
        <row r="2692">
          <cell r="A2692" t="str">
            <v>SEGU6003367</v>
          </cell>
          <cell r="B2692">
            <v>40</v>
          </cell>
          <cell r="C2692">
            <v>44067</v>
          </cell>
          <cell r="D2692">
            <v>2</v>
          </cell>
          <cell r="E2692" t="str">
            <v>010000863472</v>
          </cell>
          <cell r="F2692" t="str">
            <v>ICDN</v>
          </cell>
          <cell r="G2692" t="str">
            <v>TEMP</v>
          </cell>
          <cell r="H2692" t="str">
            <v>2020</v>
          </cell>
          <cell r="I2692" t="str">
            <v>ICD</v>
          </cell>
          <cell r="J2692">
            <v>228870</v>
          </cell>
          <cell r="K2692" t="str">
            <v>NAIVAS LIMITED</v>
          </cell>
          <cell r="L2692" t="str">
            <v>TOPLINE LOGISTICS LIMITED</v>
          </cell>
          <cell r="M2692">
            <v>44068.643078703702</v>
          </cell>
          <cell r="N2692" t="str">
            <v>Pend</v>
          </cell>
          <cell r="O2692" t="str">
            <v>WATER DISPENSERN M WATER DISPENSER</v>
          </cell>
          <cell r="P2692" t="str">
            <v>C4</v>
          </cell>
          <cell r="Q2692" t="str">
            <v>KE</v>
          </cell>
          <cell r="R2692" t="str">
            <v>CN</v>
          </cell>
          <cell r="S2692" t="str">
            <v>1. 0 TO 3 DAYS</v>
          </cell>
          <cell r="T2692" t="str">
            <v>RELEASE PROCESS</v>
          </cell>
        </row>
        <row r="2693">
          <cell r="A2693" t="str">
            <v>SEKU4333528</v>
          </cell>
          <cell r="B2693">
            <v>40</v>
          </cell>
          <cell r="C2693">
            <v>44067</v>
          </cell>
          <cell r="D2693">
            <v>2</v>
          </cell>
          <cell r="E2693" t="str">
            <v>GGZ1116184</v>
          </cell>
          <cell r="F2693" t="str">
            <v>ICDN</v>
          </cell>
          <cell r="G2693" t="str">
            <v>TEMP</v>
          </cell>
          <cell r="H2693" t="str">
            <v>2020</v>
          </cell>
          <cell r="I2693" t="str">
            <v>ICD</v>
          </cell>
          <cell r="J2693">
            <v>228688</v>
          </cell>
          <cell r="K2693" t="str">
            <v>D LIGHT LIMITED</v>
          </cell>
          <cell r="L2693" t="str">
            <v>SCHENKER LIMITED</v>
          </cell>
          <cell r="M2693" t="str">
            <v>Pend</v>
          </cell>
          <cell r="N2693" t="str">
            <v>Pend</v>
          </cell>
          <cell r="O2693" t="str">
            <v>d light X850 Plus Solar Home System HS CODE 9405400000   Phone  +254723155302 peter odedo-dlight com FREIGHT PREPAID</v>
          </cell>
          <cell r="P2693" t="str">
            <v>C4</v>
          </cell>
          <cell r="Q2693" t="str">
            <v>KE</v>
          </cell>
          <cell r="R2693" t="str">
            <v>CN</v>
          </cell>
          <cell r="S2693" t="str">
            <v>1. 0 TO 3 DAYS</v>
          </cell>
          <cell r="T2693" t="str">
            <v>PENDING DPC</v>
          </cell>
        </row>
        <row r="2694">
          <cell r="A2694" t="str">
            <v>TCNU4217807</v>
          </cell>
          <cell r="B2694">
            <v>40</v>
          </cell>
          <cell r="C2694">
            <v>44067</v>
          </cell>
          <cell r="D2694">
            <v>2</v>
          </cell>
          <cell r="E2694" t="str">
            <v>NBST429633</v>
          </cell>
          <cell r="F2694" t="str">
            <v>ICDN</v>
          </cell>
          <cell r="G2694" t="str">
            <v>TEMP</v>
          </cell>
          <cell r="H2694" t="str">
            <v>2020</v>
          </cell>
          <cell r="I2694" t="str">
            <v>ICD</v>
          </cell>
          <cell r="J2694">
            <v>230012</v>
          </cell>
          <cell r="K2694" t="str">
            <v>FASOMO LIMITED</v>
          </cell>
          <cell r="L2694" t="str">
            <v>SONGHONG FREIGHT SERVICES LIMITED</v>
          </cell>
          <cell r="M2694" t="str">
            <v>Pend</v>
          </cell>
          <cell r="N2694" t="str">
            <v>Pend</v>
          </cell>
          <cell r="O2694" t="str">
            <v>ELECTRICAL DEEP FRYER  ELECTRICAL WAFFLE MAKER  AUTOMATIC EGGBEATER  ROOM HEATER  MEAT GRINDER  12 PCS POT SET  DISH RACK  LAPTOP HOLDER H S CODE 8516600000 FROM NINGBO TO MOMBASA FREIGHT PREPAID FROM MOMBASA TO ICD EMBAKASI FREIGHT COLLECT --  COM PIN P051847748Z FREIGHT PREPAID</v>
          </cell>
          <cell r="P2694" t="str">
            <v>C4</v>
          </cell>
          <cell r="Q2694" t="str">
            <v>KE</v>
          </cell>
          <cell r="R2694" t="str">
            <v>CN</v>
          </cell>
          <cell r="S2694" t="str">
            <v>1. 0 TO 3 DAYS</v>
          </cell>
          <cell r="T2694" t="str">
            <v>PENDING DPC</v>
          </cell>
        </row>
        <row r="2695">
          <cell r="A2695" t="str">
            <v>EMCU3934132</v>
          </cell>
          <cell r="B2695">
            <v>20</v>
          </cell>
          <cell r="C2695">
            <v>44067</v>
          </cell>
          <cell r="D2695">
            <v>2</v>
          </cell>
          <cell r="E2695" t="str">
            <v>095000088028</v>
          </cell>
          <cell r="F2695" t="str">
            <v>ICDN</v>
          </cell>
          <cell r="G2695" t="str">
            <v>TEMP</v>
          </cell>
          <cell r="H2695" t="str">
            <v>2020</v>
          </cell>
          <cell r="I2695" t="str">
            <v>ICD</v>
          </cell>
          <cell r="J2695">
            <v>228907</v>
          </cell>
          <cell r="K2695" t="str">
            <v>METRO PLASTICS (K) LTD.</v>
          </cell>
          <cell r="L2695" t="str">
            <v>INDUS LOGISTICS LIMITED</v>
          </cell>
          <cell r="M2695">
            <v>44065.432916666665</v>
          </cell>
          <cell r="N2695" t="str">
            <v>Pend</v>
          </cell>
          <cell r="O2695" t="str">
            <v>160 DRUMSCOMMODITY DI-2-ETHYLHEXYL PHTHALATE DOP TOTAL QUANTITY  32 00 MTS17 DAYS COMBINE FREE TIME AT DESTINATIONDI-2-ETHYLHEXYL PHTHALATE DOP  MANUFACTURING DATE  16 07 2020 17 07 2020 EXPIRY DATE  15 07 2021 16 07 2021 NET WT  PER BAG  16000KGS GROSS WT  PER BAG  17328 KGS ORIGIN  UPC-KUANTAN  MALAYSIA 160 DRUMS COMMODITY DI-2-ETHYLHEXYL PHTHALATE  DOP  TOTAL QUANTITY  32 00 MTS 17 DAYS COMBINE FREE TIME AT DESTINATION</v>
          </cell>
          <cell r="P2695" t="str">
            <v>C4</v>
          </cell>
          <cell r="Q2695" t="str">
            <v>KE</v>
          </cell>
          <cell r="R2695" t="str">
            <v>MY</v>
          </cell>
          <cell r="S2695" t="str">
            <v>1. 0 TO 3 DAYS</v>
          </cell>
          <cell r="T2695" t="str">
            <v>RELEASE PROCESS</v>
          </cell>
        </row>
        <row r="2696">
          <cell r="A2696" t="str">
            <v>TEMU2759352</v>
          </cell>
          <cell r="B2696">
            <v>20</v>
          </cell>
          <cell r="C2696">
            <v>44067</v>
          </cell>
          <cell r="D2696">
            <v>2</v>
          </cell>
          <cell r="E2696" t="str">
            <v>NJKT015794</v>
          </cell>
          <cell r="F2696" t="str">
            <v>ICDN</v>
          </cell>
          <cell r="G2696" t="str">
            <v>TEMP</v>
          </cell>
          <cell r="H2696" t="str">
            <v>2020</v>
          </cell>
          <cell r="I2696" t="str">
            <v>ICD</v>
          </cell>
          <cell r="J2696">
            <v>229513</v>
          </cell>
          <cell r="K2696" t="str">
            <v>PRIME MATTRESS LIMITED</v>
          </cell>
          <cell r="L2696" t="str">
            <v>SLOPES AGENCIES LIMITED</v>
          </cell>
          <cell r="M2696" t="str">
            <v>Pend</v>
          </cell>
          <cell r="N2696" t="str">
            <v>Pend</v>
          </cell>
          <cell r="O2696" t="str">
            <v>3 3 OBL RCVD FOR SWITCH 5 FLEXI BAGS OF POLYMER POLYOL-15  C F MOMBASA COUNTRY OF ORIGIN   CHINA PIN-P051383068G FREIGHT PREPAID HS CODE 390720</v>
          </cell>
          <cell r="P2696" t="str">
            <v>C4</v>
          </cell>
          <cell r="Q2696" t="str">
            <v>KE</v>
          </cell>
          <cell r="R2696" t="str">
            <v>CN</v>
          </cell>
          <cell r="S2696" t="str">
            <v>1. 0 TO 3 DAYS</v>
          </cell>
          <cell r="T2696" t="str">
            <v>PENDING DPC</v>
          </cell>
        </row>
        <row r="2697">
          <cell r="A2697" t="str">
            <v>CMAU4246764</v>
          </cell>
          <cell r="B2697">
            <v>40</v>
          </cell>
          <cell r="C2697">
            <v>44067</v>
          </cell>
          <cell r="D2697">
            <v>2</v>
          </cell>
          <cell r="E2697" t="str">
            <v>AMC0922859A</v>
          </cell>
          <cell r="F2697" t="str">
            <v>ICDN</v>
          </cell>
          <cell r="G2697" t="str">
            <v>TEMP</v>
          </cell>
          <cell r="H2697" t="str">
            <v>2020</v>
          </cell>
          <cell r="I2697" t="str">
            <v>ICD</v>
          </cell>
          <cell r="J2697">
            <v>229454</v>
          </cell>
          <cell r="K2697" t="str">
            <v>AUTO INDUSTRIES LIMITED</v>
          </cell>
          <cell r="L2697" t="str">
            <v>INTRASPEED ARCPRO KENYA LIMITED</v>
          </cell>
          <cell r="M2697" t="str">
            <v>Pend</v>
          </cell>
          <cell r="N2697" t="str">
            <v>Pend</v>
          </cell>
          <cell r="O2697" t="str">
            <v>TOTAL QTY-156 TOTAL CASES-264   TOTAL TWO HUNDRED SIXTY FOUR CASES ONLY   BAJAJ BOXER BM100  ALLOY WHEEL  MOTORCYCLE IN CKD PACKED CONDITION  ENGINE CAPACITY- 99 27CC  UNDER DUTY DRAW BACK SCHEME  QUANTITY NOS 156  TOTAL NET WEIGHT 16593 00 KGS S BILL NO  4264740 DT 04 08 2020 H S CODE 87112000 FREIGHT PREPAID BY AUTOWORLD INTERNATIONAL FZCO FREIGHT PREPAID 2ND NOTIFY PARTY AUTO INDUSTRIES LIMITED P O BOX 17089-00100 LR 24393  OLD MOMBASA ROAD NAIROBI KENYA ail-bajajken com 0703 448 769 PIN   P051395302W</v>
          </cell>
          <cell r="P2697" t="str">
            <v>C4</v>
          </cell>
          <cell r="Q2697" t="str">
            <v>KE</v>
          </cell>
          <cell r="R2697" t="str">
            <v>IN</v>
          </cell>
          <cell r="S2697" t="str">
            <v>1. 0 TO 3 DAYS</v>
          </cell>
          <cell r="T2697" t="str">
            <v>PENDING DPC</v>
          </cell>
        </row>
        <row r="2698">
          <cell r="A2698" t="str">
            <v>CMAU1704550</v>
          </cell>
          <cell r="B2698">
            <v>20</v>
          </cell>
          <cell r="C2698">
            <v>44067</v>
          </cell>
          <cell r="D2698">
            <v>2</v>
          </cell>
          <cell r="E2698" t="str">
            <v>QDWL192364</v>
          </cell>
          <cell r="F2698" t="str">
            <v>ICDN</v>
          </cell>
          <cell r="G2698" t="str">
            <v>TEMP</v>
          </cell>
          <cell r="H2698">
            <v>0</v>
          </cell>
          <cell r="I2698">
            <v>0</v>
          </cell>
          <cell r="J2698">
            <v>0</v>
          </cell>
          <cell r="K2698" t="str">
            <v>Pend</v>
          </cell>
          <cell r="L2698" t="str">
            <v>Pend</v>
          </cell>
          <cell r="M2698" t="str">
            <v>Pend</v>
          </cell>
          <cell r="N2698" t="str">
            <v>Pend</v>
          </cell>
          <cell r="O2698" t="str">
            <v>STEEL COIL HS CODE 72107010 FREIGHT PREPAID  CONTACT  0714899652  PANGMAO  EMAIL PANGMAOLIMITED368-GMAIL COM    CONTACT  0714899652  PANGMAO  EMAIL PANGMAOLIMITED368-GMAIL COM</v>
          </cell>
          <cell r="P2698" t="str">
            <v>Pend</v>
          </cell>
          <cell r="Q2698" t="str">
            <v>KE</v>
          </cell>
          <cell r="R2698" t="str">
            <v>CN</v>
          </cell>
          <cell r="S2698" t="str">
            <v>1. 0 TO 3 DAYS</v>
          </cell>
          <cell r="T2698" t="str">
            <v>PENDING DECLARATION</v>
          </cell>
        </row>
        <row r="2699">
          <cell r="A2699" t="str">
            <v>CMAU1742143</v>
          </cell>
          <cell r="B2699">
            <v>20</v>
          </cell>
          <cell r="C2699">
            <v>44067</v>
          </cell>
          <cell r="D2699">
            <v>2</v>
          </cell>
          <cell r="E2699" t="str">
            <v>QDWL192362</v>
          </cell>
          <cell r="F2699" t="str">
            <v>ICDN</v>
          </cell>
          <cell r="G2699" t="str">
            <v>TEMP</v>
          </cell>
          <cell r="H2699">
            <v>0</v>
          </cell>
          <cell r="I2699">
            <v>0</v>
          </cell>
          <cell r="J2699">
            <v>0</v>
          </cell>
          <cell r="K2699" t="str">
            <v>Pend</v>
          </cell>
          <cell r="L2699" t="str">
            <v>Pend</v>
          </cell>
          <cell r="M2699" t="str">
            <v>Pend</v>
          </cell>
          <cell r="N2699" t="str">
            <v>Pend</v>
          </cell>
          <cell r="O2699" t="str">
            <v>STEEL COIL HS CODE 72107010 FREIGHT PREPAID  CONTACT  0714899652  PANGMAO  EMAIL PANGMAOLIMITED368-GMAIL COM    CONTACT  0714899652  PANGMAO  EMAIL PANGMAOLIMITED368-GMAIL COM</v>
          </cell>
          <cell r="P2699" t="str">
            <v>Pend</v>
          </cell>
          <cell r="Q2699" t="str">
            <v>KE</v>
          </cell>
          <cell r="R2699" t="str">
            <v>CN</v>
          </cell>
          <cell r="S2699" t="str">
            <v>1. 0 TO 3 DAYS</v>
          </cell>
          <cell r="T2699" t="str">
            <v>PENDING DECLARATION</v>
          </cell>
        </row>
        <row r="2700">
          <cell r="A2700" t="str">
            <v>MSKU1021810</v>
          </cell>
          <cell r="B2700">
            <v>40</v>
          </cell>
          <cell r="C2700">
            <v>44067</v>
          </cell>
          <cell r="D2700">
            <v>2</v>
          </cell>
          <cell r="E2700" t="str">
            <v>203679879</v>
          </cell>
          <cell r="F2700" t="str">
            <v>ICDN</v>
          </cell>
          <cell r="G2700" t="str">
            <v>TEMP</v>
          </cell>
          <cell r="H2700" t="str">
            <v>2020</v>
          </cell>
          <cell r="I2700" t="str">
            <v>ICD</v>
          </cell>
          <cell r="J2700">
            <v>229255</v>
          </cell>
          <cell r="K2700" t="str">
            <v>AHTRAM INTERNATIONAL LIMITED</v>
          </cell>
          <cell r="L2700" t="str">
            <v>HEME FREIGHTERS</v>
          </cell>
          <cell r="M2700" t="str">
            <v>Pend</v>
          </cell>
          <cell r="N2700" t="str">
            <v>Pend</v>
          </cell>
          <cell r="O2700" t="str">
            <v>USED BICYCLES   HOUSEHOLD GOODS</v>
          </cell>
          <cell r="P2700" t="str">
            <v>C4</v>
          </cell>
          <cell r="Q2700" t="str">
            <v>KE</v>
          </cell>
          <cell r="R2700" t="str">
            <v>GB</v>
          </cell>
          <cell r="S2700" t="str">
            <v>1. 0 TO 3 DAYS</v>
          </cell>
          <cell r="T2700" t="str">
            <v>PENDING DPC</v>
          </cell>
        </row>
        <row r="2701">
          <cell r="A2701" t="str">
            <v>CMAU4318777</v>
          </cell>
          <cell r="B2701">
            <v>40</v>
          </cell>
          <cell r="C2701">
            <v>44067</v>
          </cell>
          <cell r="D2701">
            <v>2</v>
          </cell>
          <cell r="E2701" t="str">
            <v>NBST429751</v>
          </cell>
          <cell r="F2701" t="str">
            <v>ICDN</v>
          </cell>
          <cell r="G2701" t="str">
            <v>TEMP</v>
          </cell>
          <cell r="H2701" t="str">
            <v>2020</v>
          </cell>
          <cell r="I2701" t="str">
            <v>ICD</v>
          </cell>
          <cell r="J2701">
            <v>229298</v>
          </cell>
          <cell r="K2701" t="str">
            <v>SUPER FOAM LTD</v>
          </cell>
          <cell r="L2701" t="str">
            <v>RELIABLE FREIGHT SERVICES LIMITED</v>
          </cell>
          <cell r="M2701">
            <v>44068.87096064815</v>
          </cell>
          <cell r="N2701" t="str">
            <v>Pend</v>
          </cell>
          <cell r="O2701" t="str">
            <v>PONGEE PRINTED FABRIC 34GSM 210CM WIDTH AS PER PROFORMA INVOICE NO 10447 DATED 08 06 2020 CFR MOMBASA PORT KENYA  IDF NO E2006345446 H S CODE  5210490000 ORIGIN OF GOODS AS CHINA PORT OF LOADING PORT OF DEPARTURE NINGBO PORT PORT OF DISCHARGE PORT OF DESTINATION MOMBASA  KENYA  PLACE OF FINAL DESTINATION FOR TRANSPORTATION TO     PL ICD NAIROBI  KENYA CARGO IN TRANSIT TO ICD NAIROBI  KENYA UNDER CONSIGNEES COST AND RISK  INLAND HAULAGE CHARGES ON CONSIGNEES ACCOUNT  FREIGHT PREPAID UPTO MOMBASA ---PIN   P000596967Q FREIGHT PREPAID</v>
          </cell>
          <cell r="P2701" t="str">
            <v>C4</v>
          </cell>
          <cell r="Q2701" t="str">
            <v>KE</v>
          </cell>
          <cell r="R2701" t="str">
            <v>CN</v>
          </cell>
          <cell r="S2701" t="str">
            <v>1. 0 TO 3 DAYS</v>
          </cell>
          <cell r="T2701" t="str">
            <v>RELEASE PROCESS</v>
          </cell>
        </row>
        <row r="2702">
          <cell r="A2702" t="str">
            <v>FCIU2794640</v>
          </cell>
          <cell r="B2702">
            <v>20</v>
          </cell>
          <cell r="C2702">
            <v>44067</v>
          </cell>
          <cell r="D2702">
            <v>2</v>
          </cell>
          <cell r="E2702" t="str">
            <v>APSMAAMBA2000038</v>
          </cell>
          <cell r="F2702" t="str">
            <v>ICDN</v>
          </cell>
          <cell r="G2702" t="str">
            <v>TEMP</v>
          </cell>
          <cell r="H2702" t="str">
            <v>2020</v>
          </cell>
          <cell r="I2702" t="str">
            <v>ICD</v>
          </cell>
          <cell r="J2702">
            <v>228799</v>
          </cell>
          <cell r="K2702" t="str">
            <v>SUN PHARMA EAST AFRICA LIMITED</v>
          </cell>
          <cell r="L2702" t="str">
            <v>AGILITY LOGISTICS LIMITED</v>
          </cell>
          <cell r="M2702">
            <v>44064.650312500002</v>
          </cell>
          <cell r="N2702" t="str">
            <v>Pend</v>
          </cell>
          <cell r="O2702" t="str">
            <v>2X20 GP CONTAINERS SAID TO CONTAIN PHARMACEUTICAL FORMULATIONS INVOICE NOS CONTAINER 7000050476 1 7000050477 2 SB NO 4113688 INV NO 7000050476 810 PKG 8985 300 KGS FCIU2688248 036774 20 GP SB NO 4113695 INV NO 7000050477 810 PKG 8979 660 KGS FCIU2794640 036771 20 GP SB NO 4113695 INV NO 7000050477 810 PKG 8979 660 KGS FCIU2794640 036771 20GP SB DATE 28 07 2020</v>
          </cell>
          <cell r="P2702" t="str">
            <v>C4</v>
          </cell>
          <cell r="Q2702" t="str">
            <v>KE</v>
          </cell>
          <cell r="R2702" t="str">
            <v>IN</v>
          </cell>
          <cell r="S2702" t="str">
            <v>1. 0 TO 3 DAYS</v>
          </cell>
          <cell r="T2702" t="str">
            <v>RELEASE PROCESS</v>
          </cell>
        </row>
        <row r="2703">
          <cell r="A2703" t="str">
            <v>FCIU2688248</v>
          </cell>
          <cell r="B2703">
            <v>20</v>
          </cell>
          <cell r="C2703">
            <v>44067</v>
          </cell>
          <cell r="D2703">
            <v>2</v>
          </cell>
          <cell r="E2703" t="str">
            <v>APSMAAMBA2000038</v>
          </cell>
          <cell r="F2703" t="str">
            <v>ICDN</v>
          </cell>
          <cell r="G2703" t="str">
            <v>TEMP</v>
          </cell>
          <cell r="H2703" t="str">
            <v>2020</v>
          </cell>
          <cell r="I2703" t="str">
            <v>ICD</v>
          </cell>
          <cell r="J2703">
            <v>228799</v>
          </cell>
          <cell r="K2703" t="str">
            <v>SUN PHARMA EAST AFRICA LIMITED</v>
          </cell>
          <cell r="L2703" t="str">
            <v>AGILITY LOGISTICS LIMITED</v>
          </cell>
          <cell r="M2703">
            <v>44064.650312500002</v>
          </cell>
          <cell r="N2703" t="str">
            <v>Pend</v>
          </cell>
          <cell r="O2703" t="str">
            <v>2X20 GP CONTAINERS SAID TO CONTAIN PHARMACEUTICAL FORMULATIONS INVOICE NOS CONTAINER 7000050476 1 7000050477 2 SB NO 4113688 INV NO 7000050476 810 PKG 8985 300 KGS FCIU2688248 036774 20 GP SB NO 4113695 INV NO 7000050477 810 PKG 8979 660 KGS FCIU2794640 036771 20 GP SB NO 4113695 INV NO 7000050477 810 PKG 8979 660 KGS FCIU2794640 036771 20GP SB DATE 28 07 2020</v>
          </cell>
          <cell r="P2703" t="str">
            <v>C4</v>
          </cell>
          <cell r="Q2703" t="str">
            <v>KE</v>
          </cell>
          <cell r="R2703" t="str">
            <v>IN</v>
          </cell>
          <cell r="S2703" t="str">
            <v>1. 0 TO 3 DAYS</v>
          </cell>
          <cell r="T2703" t="str">
            <v>RELEASE PROCESS</v>
          </cell>
        </row>
        <row r="2704">
          <cell r="A2704" t="str">
            <v>BMOU2131737</v>
          </cell>
          <cell r="B2704">
            <v>20</v>
          </cell>
          <cell r="C2704">
            <v>44067</v>
          </cell>
          <cell r="D2704">
            <v>2</v>
          </cell>
          <cell r="E2704" t="str">
            <v>MEDUKR197063</v>
          </cell>
          <cell r="F2704" t="str">
            <v>ICDN</v>
          </cell>
          <cell r="G2704" t="str">
            <v>A1B/47/05/3</v>
          </cell>
          <cell r="H2704" t="str">
            <v>2020</v>
          </cell>
          <cell r="I2704" t="str">
            <v>ICD</v>
          </cell>
          <cell r="J2704">
            <v>228159</v>
          </cell>
          <cell r="K2704" t="str">
            <v>SUNDA KENYA INDUSTRIAL COMPANY LIMITED</v>
          </cell>
          <cell r="L2704" t="str">
            <v>IRIS PORT CONVEYORS K LIMITED</v>
          </cell>
          <cell r="M2704">
            <v>44062.795277777775</v>
          </cell>
          <cell r="N2704">
            <v>44067.830682870372</v>
          </cell>
          <cell r="O2704" t="str">
            <v>OF                         SUPER ABSORBENT POLYMER    TOTAL PACKAGE  200         BAGS                       SUPER ABSORBENT POLYMER    TOTAL QUANTITY             170 0MT                    PACKING   850KG BAG PALLET COUNTRY OF PROCEED   SOUTH KOREA                      MANUFACTURER FULL DETAILE                             LG CHEM  LTD   LG TWIN     TOWER  128                 YEOUI-DAERO                YEONGDEUNGPO-GU  SEOUL     KOREA                      SHIPPER DESIRES TO STATE   THAT POD   ICD EMBAKASI    NAIROBI  KENYA             FREIGHT PREPAID OF                         SUPER ABSORBENT POLYMER OF                         SUPER ABSORBENT POLYMER OF                         SUPER ABSORBENT POLYMER OF                         SUPER ABSORBENT POLYMER OF                         SUPER ABSORBENT POLYMER OF                         SUPER ABSORBENT POLYMER OF                         SUPER ABSORBENT POLYMER OF                         SUPER ABSORBENT POLYMER OF                         SUPER ABSORBENT POLYMER</v>
          </cell>
          <cell r="P2704" t="str">
            <v>C4</v>
          </cell>
          <cell r="Q2704" t="str">
            <v>KE</v>
          </cell>
          <cell r="R2704" t="str">
            <v>KR</v>
          </cell>
          <cell r="S2704" t="str">
            <v>1. 0 TO 3 DAYS</v>
          </cell>
          <cell r="T2704" t="str">
            <v>RELEASED BUT IN YARD</v>
          </cell>
        </row>
        <row r="2705">
          <cell r="A2705" t="str">
            <v>TEMU3702979</v>
          </cell>
          <cell r="B2705">
            <v>20</v>
          </cell>
          <cell r="C2705">
            <v>44067</v>
          </cell>
          <cell r="D2705">
            <v>2</v>
          </cell>
          <cell r="E2705" t="str">
            <v>502000008999</v>
          </cell>
          <cell r="F2705" t="str">
            <v>ICDN</v>
          </cell>
          <cell r="G2705" t="str">
            <v>A1B/39/05/1</v>
          </cell>
          <cell r="H2705" t="str">
            <v>2020</v>
          </cell>
          <cell r="I2705" t="str">
            <v>ICD</v>
          </cell>
          <cell r="J2705">
            <v>228771</v>
          </cell>
          <cell r="K2705" t="str">
            <v>KANSAI PLASCON KENYA LIMITED</v>
          </cell>
          <cell r="L2705" t="str">
            <v>REFCO FORWARDERS LTD</v>
          </cell>
          <cell r="M2705" t="str">
            <v>Pend</v>
          </cell>
          <cell r="N2705" t="str">
            <v>Pend</v>
          </cell>
          <cell r="O2705" t="str">
            <v>76 STEEL DRUMSNON-DANGEROUS GOODS008135A98D03 CYMEL 303 LFPACKED ON 19 PALLETS1140X1140 HEAT TR CP9523646 KANSAI PLASCON KENYA LTD - BKL  116 20 MOMBASA 76 STEEL DRUMS NON-DANGEROUS GOODS 008135A98D03 CYMEL 303 LF PACKED ON 19 PALLETS 1140X1140 HEAT TR CP9</v>
          </cell>
          <cell r="P2705" t="str">
            <v>C4</v>
          </cell>
          <cell r="Q2705" t="str">
            <v>KE</v>
          </cell>
          <cell r="R2705" t="str">
            <v>NO</v>
          </cell>
          <cell r="S2705" t="str">
            <v>1. 0 TO 3 DAYS</v>
          </cell>
          <cell r="T2705" t="str">
            <v>PENDING DPC</v>
          </cell>
        </row>
        <row r="2706">
          <cell r="A2706" t="str">
            <v>DRYU2674334</v>
          </cell>
          <cell r="B2706">
            <v>20</v>
          </cell>
          <cell r="C2706">
            <v>44067</v>
          </cell>
          <cell r="D2706">
            <v>2</v>
          </cell>
          <cell r="E2706" t="str">
            <v>540000122701</v>
          </cell>
          <cell r="F2706" t="str">
            <v>ICDN</v>
          </cell>
          <cell r="G2706" t="str">
            <v>A1B/27/04/1</v>
          </cell>
          <cell r="H2706" t="str">
            <v>2020</v>
          </cell>
          <cell r="I2706" t="str">
            <v>ICD</v>
          </cell>
          <cell r="J2706">
            <v>228737</v>
          </cell>
          <cell r="K2706" t="str">
            <v>SONNEN ENERGIE TECHNIK C/O HARNEEL SINGH</v>
          </cell>
          <cell r="L2706" t="str">
            <v>BDP INTERNATIONAL LIMITED</v>
          </cell>
          <cell r="M2706">
            <v>44067.574583333335</v>
          </cell>
          <cell r="N2706" t="str">
            <v>Pend</v>
          </cell>
          <cell r="O2706" t="str">
            <v>58  COLIS DIVERSVIESSMANN SOLAR WATERHEATING SYSTEM C W ACCESSORIESHS CODE 841919POIDS NET 2509 KGSSHPPED ON BAORDFREIGHT PREPAIDNO MARKS 58  COLIS DIVERS VIESSMANN SOLAR WATER HEATING SYSTEM C W ACCESSORIES HS CODE 841919 POIDS NET 2509 KGS SHPPED ON BAORD FREIGHT PREPAID</v>
          </cell>
          <cell r="P2706" t="str">
            <v>C4</v>
          </cell>
          <cell r="Q2706" t="str">
            <v>KE</v>
          </cell>
          <cell r="R2706" t="str">
            <v>BE</v>
          </cell>
          <cell r="S2706" t="str">
            <v>1. 0 TO 3 DAYS</v>
          </cell>
          <cell r="T2706" t="str">
            <v>RELEASE PROCESS</v>
          </cell>
        </row>
        <row r="2707">
          <cell r="A2707" t="str">
            <v>TCLU2021295</v>
          </cell>
          <cell r="B2707">
            <v>20</v>
          </cell>
          <cell r="C2707">
            <v>44067</v>
          </cell>
          <cell r="D2707">
            <v>2</v>
          </cell>
          <cell r="E2707" t="str">
            <v>IGC0111692</v>
          </cell>
          <cell r="F2707" t="str">
            <v>ICDN</v>
          </cell>
          <cell r="G2707" t="str">
            <v>A1B/27/04/1</v>
          </cell>
          <cell r="H2707" t="str">
            <v>2020</v>
          </cell>
          <cell r="I2707" t="str">
            <v>ICD</v>
          </cell>
          <cell r="J2707">
            <v>229205</v>
          </cell>
          <cell r="K2707" t="str">
            <v>UNIVERSAL CORPORATION LTD</v>
          </cell>
          <cell r="L2707" t="str">
            <v>DAMCO LOGISTICS KENYA LIMITED</v>
          </cell>
          <cell r="M2707" t="str">
            <v>Pend</v>
          </cell>
          <cell r="N2707" t="str">
            <v>Pend</v>
          </cell>
          <cell r="O2707" t="str">
            <v>200 nos of FIBRE Drums each 25 kgs net weight TRIMETHOPRIM BP  INVOICE NO  300020125 DATE  23 07 2020  PROFORMA INVOICE NO  AOL EXP PI 116 2019-2020 DATE   21 012 2020  SHIPPING BILL NO  4010843 DATE  23 07 2020 HS CODE   293359 FREIGHT PREPAID  MOBILE NUMBER 0722207126 EMAIL  palu-ucl co ke</v>
          </cell>
          <cell r="P2707" t="str">
            <v>C4</v>
          </cell>
          <cell r="Q2707" t="str">
            <v>KE</v>
          </cell>
          <cell r="R2707" t="str">
            <v>IN</v>
          </cell>
          <cell r="S2707" t="str">
            <v>1. 0 TO 3 DAYS</v>
          </cell>
          <cell r="T2707" t="str">
            <v>PENDING DPC</v>
          </cell>
        </row>
        <row r="2708">
          <cell r="A2708" t="str">
            <v>TGHU6355828</v>
          </cell>
          <cell r="B2708">
            <v>40</v>
          </cell>
          <cell r="C2708">
            <v>44067</v>
          </cell>
          <cell r="D2708">
            <v>2</v>
          </cell>
          <cell r="E2708" t="str">
            <v>AIS0282243</v>
          </cell>
          <cell r="F2708" t="str">
            <v>ICDN</v>
          </cell>
          <cell r="G2708" t="str">
            <v>A2A/02/02/1</v>
          </cell>
          <cell r="H2708" t="str">
            <v>2020</v>
          </cell>
          <cell r="I2708" t="str">
            <v>ICD</v>
          </cell>
          <cell r="J2708">
            <v>228866</v>
          </cell>
          <cell r="K2708" t="str">
            <v>HIGH CHEM MARKETING LIMITED</v>
          </cell>
          <cell r="L2708" t="str">
            <v>DUTY LOGISTICS LIMITED</v>
          </cell>
          <cell r="M2708">
            <v>44068.603344907409</v>
          </cell>
          <cell r="N2708" t="str">
            <v>Pend</v>
          </cell>
          <cell r="O2708" t="str">
            <v>2X40HC CONTAINER 90 872 BOTTLES PARAFAST IV IN 100ML BOTTLES  9 087 BOTTLES PARAFAST IV IN 100ML BOTTLES FREE SAMPLES 88 080 BOXES PARAFAST ET 1000 MG TABLETS 44 148 BOXES PARAFAST ET 500 MG TABLETS AS PER PROFORMA INVOICE NO  PF-006 2020-2021 DATED 08 04 2020 FOB CHENNAI INDIA HS CODE 30049074 DOCUMENTARY CREDIT NO  TF2019500014 IDF NO  20MBAIM000177557 SB NOS  3934718   3942047 TOTAL NET WEIGHT 17715 000 KGS FREIGHT PREPAID</v>
          </cell>
          <cell r="P2708" t="str">
            <v>C4</v>
          </cell>
          <cell r="Q2708" t="str">
            <v>KE</v>
          </cell>
          <cell r="R2708" t="str">
            <v>IN</v>
          </cell>
          <cell r="S2708" t="str">
            <v>1. 0 TO 3 DAYS</v>
          </cell>
          <cell r="T2708" t="str">
            <v>RELEASE PROCESS</v>
          </cell>
        </row>
        <row r="2709">
          <cell r="A2709" t="str">
            <v>EGHU9201652</v>
          </cell>
          <cell r="B2709">
            <v>40</v>
          </cell>
          <cell r="C2709">
            <v>44067</v>
          </cell>
          <cell r="D2709">
            <v>2</v>
          </cell>
          <cell r="E2709" t="str">
            <v>142054667650</v>
          </cell>
          <cell r="F2709" t="str">
            <v>ICDN</v>
          </cell>
          <cell r="G2709" t="str">
            <v>A1A/84/03/2</v>
          </cell>
          <cell r="H2709" t="str">
            <v>2020</v>
          </cell>
          <cell r="I2709" t="str">
            <v>ICD</v>
          </cell>
          <cell r="J2709">
            <v>228942</v>
          </cell>
          <cell r="K2709" t="str">
            <v>HARLEYS LTD</v>
          </cell>
          <cell r="L2709" t="str">
            <v>EXCELLENT SERVICE FREIGHTERS LIMITED</v>
          </cell>
          <cell r="M2709">
            <v>44065.50677083333</v>
          </cell>
          <cell r="N2709" t="str">
            <v>Pend</v>
          </cell>
          <cell r="O2709" t="str">
            <v>HOSPITAL FURNITUREFREIGHT COLLECT  IMPORTS HARLEYSLTD COMMOBILE 254 72 2 202030   VNAIR 20CUBE COMMOBILE 254 790 487589N M HOSPITAL FURNITURE FREIGHT COLLECT   IMPORTS HARLEYSLTD COM MOBILE 254 722 202030    VNAIR 20CUBE COM MOBILE 254 790 487589</v>
          </cell>
          <cell r="P2709" t="str">
            <v>C4</v>
          </cell>
          <cell r="Q2709" t="str">
            <v>KE</v>
          </cell>
          <cell r="R2709" t="str">
            <v>CN</v>
          </cell>
          <cell r="S2709" t="str">
            <v>1. 0 TO 3 DAYS</v>
          </cell>
          <cell r="T2709" t="str">
            <v>RELEASE PROCESS</v>
          </cell>
        </row>
        <row r="2710">
          <cell r="A2710" t="str">
            <v>BMOU5141596</v>
          </cell>
          <cell r="B2710">
            <v>40</v>
          </cell>
          <cell r="C2710">
            <v>44067</v>
          </cell>
          <cell r="D2710">
            <v>2</v>
          </cell>
          <cell r="E2710" t="str">
            <v>003091210288</v>
          </cell>
          <cell r="F2710" t="str">
            <v>ICDN</v>
          </cell>
          <cell r="G2710" t="str">
            <v>A1A/84/05/2</v>
          </cell>
          <cell r="H2710" t="str">
            <v>2020</v>
          </cell>
          <cell r="I2710" t="str">
            <v>ICD</v>
          </cell>
          <cell r="J2710">
            <v>228655</v>
          </cell>
          <cell r="K2710" t="str">
            <v>C AND  P  SHOE INDUSTRIES LTD</v>
          </cell>
          <cell r="L2710" t="str">
            <v>IMPEX FREIGHT LIMITED</v>
          </cell>
          <cell r="M2710">
            <v>44064.760370370372</v>
          </cell>
          <cell r="N2710" t="str">
            <v>Pend</v>
          </cell>
          <cell r="O2710" t="str">
            <v>75MT FORMOSA EVA 7350M NEAR PRIMEAS PER PROFORMA INVOICE NO  CH2020070 8DATED 08TH JULY 2020L C NO  002IMUL20075252DATE OF ISSUE  200716THE L  C ISSUING BANK NAME AND ADDRESS PRIME BANK LTD PRIME BANK BUILDINGRIV ERSIDE DRIVE WESTLANDSP O  BOX 43825-00100 NAIROBI KENYAN M 75MT FORMOSA EVA 7350M NEAR PRIME AS PER PROFORMA INVOICE NO  CH20200708 DATED 08TH JULY 2020 L C NO  002IMUL20075252 DATE OF ISSUE  200716 THE L C ISSUING BANK NAME AND ADDRESS  PRIME BANK LTD PRIME BANK BUILDING RIVERSIDE DRIVE WESTLANDS P O  BOX 43825-00100 NAIROBI KENYA IDF NO  20EMKIM000098906</v>
          </cell>
          <cell r="P2710" t="str">
            <v>C4</v>
          </cell>
          <cell r="Q2710" t="str">
            <v>KE</v>
          </cell>
          <cell r="R2710" t="str">
            <v>TW</v>
          </cell>
          <cell r="S2710" t="str">
            <v>1. 0 TO 3 DAYS</v>
          </cell>
          <cell r="T2710" t="str">
            <v>RELEASE PROCESS</v>
          </cell>
        </row>
        <row r="2711">
          <cell r="A2711" t="str">
            <v>TLLU5261071</v>
          </cell>
          <cell r="B2711">
            <v>40</v>
          </cell>
          <cell r="C2711">
            <v>44067</v>
          </cell>
          <cell r="D2711">
            <v>2</v>
          </cell>
          <cell r="E2711" t="str">
            <v>HLCUEUR2006CCJW0</v>
          </cell>
          <cell r="F2711" t="str">
            <v>ICDN</v>
          </cell>
          <cell r="G2711" t="str">
            <v>TEMP</v>
          </cell>
          <cell r="H2711" t="str">
            <v>2020</v>
          </cell>
          <cell r="I2711" t="str">
            <v>ICD</v>
          </cell>
          <cell r="J2711">
            <v>229103</v>
          </cell>
          <cell r="K2711" t="str">
            <v>64DOOR FACTORY LIMITED</v>
          </cell>
          <cell r="L2711" t="str">
            <v>AGILITY LOGISTICS LIMITED</v>
          </cell>
          <cell r="M2711" t="str">
            <v>Pend</v>
          </cell>
          <cell r="N2711" t="str">
            <v>Pend</v>
          </cell>
          <cell r="O2711" t="str">
            <v>MELAMINE DOOR PANEL INTERNAL WOODEN FRAMES AND PROFILES  HS CODE  94 03 60</v>
          </cell>
          <cell r="P2711" t="str">
            <v>C4</v>
          </cell>
          <cell r="Q2711" t="str">
            <v>KE</v>
          </cell>
          <cell r="R2711" t="str">
            <v>IT</v>
          </cell>
          <cell r="S2711" t="str">
            <v>1. 0 TO 3 DAYS</v>
          </cell>
          <cell r="T2711" t="str">
            <v>PENDING DPC</v>
          </cell>
        </row>
        <row r="2712">
          <cell r="A2712" t="str">
            <v>DRYU9861065</v>
          </cell>
          <cell r="B2712">
            <v>40</v>
          </cell>
          <cell r="C2712">
            <v>44067</v>
          </cell>
          <cell r="D2712">
            <v>2</v>
          </cell>
          <cell r="E2712" t="str">
            <v>EPIRINDMUM212362</v>
          </cell>
          <cell r="F2712" t="str">
            <v>ICDN</v>
          </cell>
          <cell r="G2712" t="str">
            <v>A2C/28/05/3</v>
          </cell>
          <cell r="H2712" t="str">
            <v>2020</v>
          </cell>
          <cell r="I2712" t="str">
            <v>ICD</v>
          </cell>
          <cell r="J2712">
            <v>228702</v>
          </cell>
          <cell r="K2712" t="str">
            <v>PLATINUM PACKAGING LIMITED</v>
          </cell>
          <cell r="L2712" t="str">
            <v>UNION LOGISTICS LIMITED</v>
          </cell>
          <cell r="M2712">
            <v>44064.624594907407</v>
          </cell>
          <cell r="N2712" t="str">
            <v>Pend</v>
          </cell>
          <cell r="O2712" t="str">
            <v>3 X HC40 STC 92 PALLETS 276 ROLLS PACKED ON 92 PALLETS BOPP CLEAR FILM PER PROFORMA INVOICE NO 40003948 DATED 17 07 2020 IDF NO E2007369555 LC NO TF2020599400 DTD 29 07 2020 NET WT   66727 12 KGS HS CODE   39202020 INTRANSIT TO ICD EMBAKASI BY SGR S BILL NO   4297264  4297286  4297335 DTD   06 08 2020</v>
          </cell>
          <cell r="P2712" t="str">
            <v>C4</v>
          </cell>
          <cell r="Q2712" t="str">
            <v>KE</v>
          </cell>
          <cell r="R2712" t="str">
            <v>IN</v>
          </cell>
          <cell r="S2712" t="str">
            <v>1. 0 TO 3 DAYS</v>
          </cell>
          <cell r="T2712" t="str">
            <v>RELEASE PROCESS</v>
          </cell>
        </row>
        <row r="2713">
          <cell r="A2713" t="str">
            <v>OCGU8058274</v>
          </cell>
          <cell r="B2713">
            <v>40</v>
          </cell>
          <cell r="C2713">
            <v>44067</v>
          </cell>
          <cell r="D2713">
            <v>2</v>
          </cell>
          <cell r="E2713" t="str">
            <v>143073544612</v>
          </cell>
          <cell r="F2713" t="str">
            <v>ICDN</v>
          </cell>
          <cell r="G2713" t="str">
            <v>TEMP</v>
          </cell>
          <cell r="H2713" t="str">
            <v>2020</v>
          </cell>
          <cell r="I2713" t="str">
            <v>ICD</v>
          </cell>
          <cell r="J2713">
            <v>229173</v>
          </cell>
          <cell r="K2713" t="str">
            <v>FURNITURE PALACE INTERNATIONAL KENYA LIM</v>
          </cell>
          <cell r="L2713" t="str">
            <v>RISING FREIGHT LTD</v>
          </cell>
          <cell r="M2713">
            <v>44067.7268287037</v>
          </cell>
          <cell r="N2713" t="str">
            <v>Pend</v>
          </cell>
          <cell r="O2713" t="str">
            <v>FURNITURE CUSHION CHAIR METALTABLE PO 21-208 REV  KENYA  TEL   2547335 01501  PIN NO   P051141705E  AILTO SALMA FURNITUREPALACE CO KEFURNITURE PALACE MODEL NUMBER  MODEL NAME  DESCRIPTION  COLOR  PACKING TYPE  GROSS WEIGHT  NET WEIGHT  MADE IN CHINA FURNITURE CUSHION CHAIR METAL TABLE  PO 21-208 REV   KENYA   TEL   254733501501   PIN NO   P051141705E   AILTO SALMA FURNITUREPALACE CO KE</v>
          </cell>
          <cell r="P2713" t="str">
            <v>C4</v>
          </cell>
          <cell r="Q2713" t="str">
            <v>KE</v>
          </cell>
          <cell r="R2713" t="str">
            <v>CN</v>
          </cell>
          <cell r="S2713" t="str">
            <v>1. 0 TO 3 DAYS</v>
          </cell>
          <cell r="T2713" t="str">
            <v>RELEASE PROCESS</v>
          </cell>
        </row>
        <row r="2714">
          <cell r="A2714" t="str">
            <v>GESU5533183</v>
          </cell>
          <cell r="B2714">
            <v>40</v>
          </cell>
          <cell r="C2714">
            <v>44067</v>
          </cell>
          <cell r="D2714">
            <v>2</v>
          </cell>
          <cell r="E2714" t="str">
            <v>AMC0922859B</v>
          </cell>
          <cell r="F2714" t="str">
            <v>ICDN</v>
          </cell>
          <cell r="G2714" t="str">
            <v>TEMP</v>
          </cell>
          <cell r="H2714" t="str">
            <v>2020</v>
          </cell>
          <cell r="I2714" t="str">
            <v>ICD</v>
          </cell>
          <cell r="J2714">
            <v>228984</v>
          </cell>
          <cell r="K2714" t="str">
            <v>AUTO INDUSTRIES LIMITED</v>
          </cell>
          <cell r="L2714" t="str">
            <v>PLAINS LOGISTICS LIMITED</v>
          </cell>
          <cell r="M2714" t="str">
            <v>Pend</v>
          </cell>
          <cell r="N2714" t="str">
            <v>Pend</v>
          </cell>
          <cell r="O2714" t="str">
            <v>TOTAL QTY-156 TOTAL CASES-264   TOTAL TWO HUNDRED SIXTY FOUR CASES ONLY   BAJAJ BOXER BM100  ALLOY WHEEL  MOTORCYCLE IN CKD PACKED CONDITION  ENGINE CAPACITY- 99 27CC  UNDER DUTY DRAW BACK SCHEME  QUANTITY NOS 156  TOTAL NET WEIGHT 16593 00 KGS S BILL NO  4251678 DT 03 08 2020   H S CODE 87112000 FREIGHT PREPAID BY AUTOWORLD INTERNATIONAL FZCO FREIGHT PREPAID 2ND NOTIFY PARTY AUTO INDUSTRIES LIMITED P O BOX 17089-00100 LR 24393  OLD MOMBASA ROAD NAIROBI KENYA AIL-BAJAJKEN COM 0703 448 769 PIN   P051395302W FREIGHT PREPAID</v>
          </cell>
          <cell r="P2714" t="str">
            <v>C4</v>
          </cell>
          <cell r="Q2714" t="str">
            <v>KE</v>
          </cell>
          <cell r="R2714" t="str">
            <v>IN</v>
          </cell>
          <cell r="S2714" t="str">
            <v>1. 0 TO 3 DAYS</v>
          </cell>
          <cell r="T2714" t="str">
            <v>PENDING DPC</v>
          </cell>
        </row>
        <row r="2715">
          <cell r="A2715" t="str">
            <v>GLDU7414620</v>
          </cell>
          <cell r="B2715">
            <v>40</v>
          </cell>
          <cell r="C2715">
            <v>44067</v>
          </cell>
          <cell r="D2715">
            <v>2</v>
          </cell>
          <cell r="E2715" t="str">
            <v>AMC0922859C</v>
          </cell>
          <cell r="F2715" t="str">
            <v>ICDN</v>
          </cell>
          <cell r="G2715" t="str">
            <v>A2A/02/03/1</v>
          </cell>
          <cell r="H2715" t="str">
            <v>2020</v>
          </cell>
          <cell r="I2715" t="str">
            <v>ICD</v>
          </cell>
          <cell r="J2715">
            <v>229117</v>
          </cell>
          <cell r="K2715" t="str">
            <v>AUTO INDUSTRIES LIMITED</v>
          </cell>
          <cell r="L2715" t="str">
            <v>PLAINS LOGISTICS LIMITED</v>
          </cell>
          <cell r="M2715" t="str">
            <v>Pend</v>
          </cell>
          <cell r="N2715" t="str">
            <v>Pend</v>
          </cell>
          <cell r="O2715" t="str">
            <v>TOTAL QTY-156 TOTAL CASES-264   TOTAL TWO HUNDRED SIXTY FOUR CASES ONLY   BAJAJ BOXER BM100  ALLOY WHEEL  MOTORCYCLE IN CKD PACKED CONDITION  ENGINE CAPACITY- 99 27CC  UNDER DUTY DRAW BACK SCHEME  QUANTITY NOS 156  TOTAL NET WEIGHT 16593 00 KGS S BILL NO  4252931 DT 03 08 2020   H S CODE 87112000 FREIGHT PREPAID BY AUTOWORLD INTERNATIONAL FZCO FREIGHT PREPAID 2ND NOTIFY PARTY AUTO INDUSTRIES LIMITED P O BOX 17089-00100 LR 24393  OLD MOMBASA ROAD NAIROBI KENYA ail-bajajken com 0703 448 769 PIN   P051395302W</v>
          </cell>
          <cell r="P2715" t="str">
            <v>C4</v>
          </cell>
          <cell r="Q2715" t="str">
            <v>KE</v>
          </cell>
          <cell r="R2715" t="str">
            <v>IN</v>
          </cell>
          <cell r="S2715" t="str">
            <v>1. 0 TO 3 DAYS</v>
          </cell>
          <cell r="T2715" t="str">
            <v>PENDING DPC</v>
          </cell>
        </row>
        <row r="2716">
          <cell r="A2716" t="str">
            <v>EITU1974868</v>
          </cell>
          <cell r="B2716">
            <v>40</v>
          </cell>
          <cell r="C2716">
            <v>44067</v>
          </cell>
          <cell r="D2716">
            <v>2</v>
          </cell>
          <cell r="E2716" t="str">
            <v>574000008759</v>
          </cell>
          <cell r="F2716" t="str">
            <v>ICDN</v>
          </cell>
          <cell r="G2716" t="str">
            <v>TEMP</v>
          </cell>
          <cell r="H2716" t="str">
            <v>2020</v>
          </cell>
          <cell r="I2716" t="str">
            <v>ICD</v>
          </cell>
          <cell r="J2716">
            <v>228766</v>
          </cell>
          <cell r="K2716" t="str">
            <v>SPIN KNIT LIMITED</v>
          </cell>
          <cell r="L2716" t="str">
            <v>UNITED CLEARING COMPANY LIMITED</v>
          </cell>
          <cell r="M2716">
            <v>44065.433564814812</v>
          </cell>
          <cell r="N2716" t="str">
            <v>Pend</v>
          </cell>
          <cell r="O2716" t="str">
            <v>TOW FISIVON GEL DYED G2085 RED 1096BRIGHTL25B3 3T-100KTEX-LOWSOFT-L48- 100 ACRYLICHS-CODE 55013000NET WEIGHT         9 894 00 KGTOW FISIVON G EL DYED G1722 NAVY BLUE2014 BRIGHTL25B3 3T-100KTEX-LOWSOFT-L48-100 N M TOW FISIVON GEL DYED G2085 RED 1096 BRIGHT L25B3 3T-100KTEX-LOWSOFT-L48-100  ACRYLIC HS-CODE 55013000 NET WEIGHT         9 894 00 KG TOW FISIVON GEL DYED G1722 NAVY BLUE 2014 BRIGHT L25B3 3T-100KTEX-LOWSOFT-L48-100  ACRYLIC HS-CODE 55013000 NET WEIGHT        13 798 60 KG TOWFISIVON GEL DYED G1718 MAROON 1006 BRIGHT L25B3 3T-100KTEX-LOWSOFT-L48-100  ACRYLIC HS-CODE 55013000 NET WEIGHT         4 291 20 KG TOW FISIVON GEL DYED G4187 GREY 1030 II BRIGHT L25B3 3T-100KTEX-LOWSOFT-L48-100  ACRYLIC HS-CODE 55013000 NET WEIGHT         4 890 40 KG TOWFISIVON GEL DYED G2018 FOREST GREEN 1049 BRIGHT L25B3 3T-100KTEX-LOW SOFT-L48-100  ACRYLIC HS-CODE 55013000 NET WEIGHT  9 183 40 KG TOW FISIVON GEL DYED G2015 BOTTLE GREEN 1091 BRIGHT L25B3 3T-100KTEX-LOWSOFT-L48-100  ACRYLIC HS-CODE 550130</v>
          </cell>
          <cell r="P2716" t="str">
            <v>C4</v>
          </cell>
          <cell r="Q2716" t="str">
            <v>KE</v>
          </cell>
          <cell r="R2716" t="str">
            <v>PT</v>
          </cell>
          <cell r="S2716" t="str">
            <v>1. 0 TO 3 DAYS</v>
          </cell>
          <cell r="T2716" t="str">
            <v>RELEASE PROCESS</v>
          </cell>
        </row>
        <row r="2717">
          <cell r="A2717" t="str">
            <v>EITU1322411</v>
          </cell>
          <cell r="B2717">
            <v>40</v>
          </cell>
          <cell r="C2717">
            <v>44067</v>
          </cell>
          <cell r="D2717">
            <v>2</v>
          </cell>
          <cell r="E2717" t="str">
            <v>082000120710</v>
          </cell>
          <cell r="F2717" t="str">
            <v>ICDN</v>
          </cell>
          <cell r="G2717" t="str">
            <v>TEMP</v>
          </cell>
          <cell r="H2717" t="str">
            <v>2020</v>
          </cell>
          <cell r="I2717" t="str">
            <v>ICD</v>
          </cell>
          <cell r="J2717">
            <v>229095</v>
          </cell>
          <cell r="K2717" t="str">
            <v>KEN KNIT KENYA LTD</v>
          </cell>
          <cell r="L2717" t="str">
            <v>LOGISTICS THREE SIXTY FIVE LIMITED</v>
          </cell>
          <cell r="M2717">
            <v>44067.646249999998</v>
          </cell>
          <cell r="N2717" t="str">
            <v>Pend</v>
          </cell>
          <cell r="O2717" t="str">
            <v>251 BALES OFHANILON 100PCT ACRYLIC HIGH BULKY BRIGHTRAW WHITE IN HANK FOR MANUFACTURING  PROCESSING OF FINISHED PRODUCTCOUNT   4 26SMM 4 21 DMM FOR HANDKNITTING YARNMADE BY BRIGHT 2 5D BIRLA THAI FIBERQUANTITY  48 971 KGSNET WEIGHT  48 971 KGSKKL-ELD VIA MOMBASA IDF NO E2006349845 4 26SMM HB BR R H BALE NO    LOT NO    E26B-9001TS NET W T   196 KGS GROSS W T   197 5 KGS MADE IN INDONESIA KKL-ELD VIA MOMBASA IDF NO E2006349845 4 26SMM HB BR R H BALE NO    LOT NO    E26B-9002TS NET W T   196 KGS GROSS W T   197 5 KGS MADE IN INDONESIA KKL-ELD VIA MOMBASA IDFNO E2006349845 4 26SMM HB BR R H BALE NO    LOT NO    E26B-9003TS NET W T   196 KGS GROSS W T   197 5 KGS MADE IN INDONESIA 251 BALES OF HANILON 100PCT ACRYLIC HIGH BULKY BRIGHT RAW WHITE IN HANK FOR MANUFACTURING   PROCESSING OF FINISHED PRODUCT COUNT   4 26SMM 4 21 DMM FOR HAND KNITTING YARN MADE BY BRIGHT 2 5D BIRLA THAIFIBER QUANTITY  48 971 KGS NET WEIGHT  48 971 KGS  CURRENT SHIPMENT OF MERCHANDISE STATED ABOVE     FREIGHT PREPA</v>
          </cell>
          <cell r="P2717" t="str">
            <v>C4</v>
          </cell>
          <cell r="Q2717" t="str">
            <v>KE</v>
          </cell>
          <cell r="R2717" t="str">
            <v>ID</v>
          </cell>
          <cell r="S2717" t="str">
            <v>1. 0 TO 3 DAYS</v>
          </cell>
          <cell r="T2717" t="str">
            <v>RELEASE PROCESS</v>
          </cell>
        </row>
        <row r="2718">
          <cell r="A2718" t="str">
            <v>TGBU5761477</v>
          </cell>
          <cell r="B2718">
            <v>40</v>
          </cell>
          <cell r="C2718">
            <v>44067</v>
          </cell>
          <cell r="D2718">
            <v>2</v>
          </cell>
          <cell r="E2718" t="str">
            <v>CNCC220504</v>
          </cell>
          <cell r="F2718" t="str">
            <v>ICDN</v>
          </cell>
          <cell r="G2718" t="str">
            <v>A1A/54/04/2</v>
          </cell>
          <cell r="H2718" t="str">
            <v>2020</v>
          </cell>
          <cell r="I2718" t="str">
            <v>ICD</v>
          </cell>
          <cell r="J2718">
            <v>229162</v>
          </cell>
          <cell r="K2718" t="str">
            <v>KENSTAR PLASTIC INDUSTRIES LIMITED</v>
          </cell>
          <cell r="L2718" t="str">
            <v>INDUS LOGISTICS LIMITED</v>
          </cell>
          <cell r="M2718">
            <v>44067.810960648145</v>
          </cell>
          <cell r="N2718" t="str">
            <v>Pend</v>
          </cell>
          <cell r="O2718" t="str">
            <v>BABY SAFETY CAR SET</v>
          </cell>
          <cell r="P2718" t="str">
            <v>C4</v>
          </cell>
          <cell r="Q2718" t="str">
            <v>KE</v>
          </cell>
          <cell r="R2718" t="str">
            <v>CN</v>
          </cell>
          <cell r="S2718" t="str">
            <v>1. 0 TO 3 DAYS</v>
          </cell>
          <cell r="T2718" t="str">
            <v>RELEASE PROCESS</v>
          </cell>
        </row>
        <row r="2719">
          <cell r="A2719" t="str">
            <v>ESPU8014020</v>
          </cell>
          <cell r="B2719">
            <v>40</v>
          </cell>
          <cell r="C2719">
            <v>44067</v>
          </cell>
          <cell r="D2719">
            <v>2</v>
          </cell>
          <cell r="E2719" t="str">
            <v>EPIRINDMUM212211</v>
          </cell>
          <cell r="F2719" t="str">
            <v>ICDN</v>
          </cell>
          <cell r="G2719" t="str">
            <v>TEMP</v>
          </cell>
          <cell r="H2719">
            <v>0</v>
          </cell>
          <cell r="I2719">
            <v>0</v>
          </cell>
          <cell r="J2719">
            <v>0</v>
          </cell>
          <cell r="K2719" t="str">
            <v>Pend</v>
          </cell>
          <cell r="L2719" t="str">
            <v>Pend</v>
          </cell>
          <cell r="M2719" t="str">
            <v>Pend</v>
          </cell>
          <cell r="N2719" t="str">
            <v>Pend</v>
          </cell>
          <cell r="O2719" t="str">
            <v>1 X HIGH CUBE 40  CONTAINER SAID TO CONTAIN TOTAL 720 CARTON BOXES PLASTIC CLOSURES  BROWN  PLASTIC CLOSURES  RED  PLASTIC CLOSURES  BLUE  INVOICE NO EXP 59 2020-2021 DT 29 07 2020 IEC NO  0588080632 RBI CODE NO  CH110011 SB NO  4163483 DT 30 07 2020 H S CODE 39235010 TOTAL NET WT  7416 00 KGS HOUSE HOUSE GOODS IN TRANSIT TO ICD EMBAKASI  NAIROBI VIA MOMBASA PORT MERCHANT HAULAGE</v>
          </cell>
          <cell r="P2719" t="str">
            <v>Pend</v>
          </cell>
          <cell r="Q2719" t="str">
            <v>KE</v>
          </cell>
          <cell r="R2719" t="str">
            <v>IN</v>
          </cell>
          <cell r="S2719" t="str">
            <v>1. 0 TO 3 DAYS</v>
          </cell>
          <cell r="T2719" t="str">
            <v>PENDING DECLARATION</v>
          </cell>
        </row>
        <row r="2720">
          <cell r="A2720" t="str">
            <v>TEMU6249824</v>
          </cell>
          <cell r="B2720">
            <v>40</v>
          </cell>
          <cell r="C2720">
            <v>44067</v>
          </cell>
          <cell r="D2720">
            <v>2</v>
          </cell>
          <cell r="E2720" t="str">
            <v>003091250581</v>
          </cell>
          <cell r="F2720" t="str">
            <v>ICDN</v>
          </cell>
          <cell r="G2720" t="str">
            <v>A1A/54/04/1</v>
          </cell>
          <cell r="H2720" t="str">
            <v>2020</v>
          </cell>
          <cell r="I2720" t="str">
            <v>ICD</v>
          </cell>
          <cell r="J2720">
            <v>228891</v>
          </cell>
          <cell r="K2720" t="str">
            <v>SHRINK PACK LIMITED</v>
          </cell>
          <cell r="L2720" t="str">
            <v>GENERAL CARGO SERVICES LTD</v>
          </cell>
          <cell r="M2720">
            <v>44065.575219907405</v>
          </cell>
          <cell r="N2720" t="str">
            <v>Pend</v>
          </cell>
          <cell r="O2720" t="str">
            <v>125MT OF PVC H73TOTAL NET WEIGHT 125 000 00 KGSTOTAL GROSS WEIGHT 125  800 00 KGS21 DAYS FREE DEMURRAGE DETENTION ATDESTINATIONSHIPPED ON BOA RD  JUL 26 2020FREIGHT PREPAIDN M 125MT OF PVC H73 TOTAL NET WEIGHT  125 000 00 KGS TOTAL GROSS WEIGHT  125 800 00 KGS 21 DAYS FREE DEMURRAGE DETENTION AT DESTINATION SHIPPED ON BOARD  JUL 26 2020 FREIGHT PREPAID</v>
          </cell>
          <cell r="P2720" t="str">
            <v>C4</v>
          </cell>
          <cell r="Q2720" t="str">
            <v>KE</v>
          </cell>
          <cell r="R2720" t="str">
            <v>TW</v>
          </cell>
          <cell r="S2720" t="str">
            <v>1. 0 TO 3 DAYS</v>
          </cell>
          <cell r="T2720" t="str">
            <v>RELEASE PROCESS</v>
          </cell>
        </row>
        <row r="2721">
          <cell r="A2721" t="str">
            <v>EITU1833941</v>
          </cell>
          <cell r="B2721">
            <v>40</v>
          </cell>
          <cell r="C2721">
            <v>44067</v>
          </cell>
          <cell r="D2721">
            <v>2</v>
          </cell>
          <cell r="E2721" t="str">
            <v>100070023774</v>
          </cell>
          <cell r="F2721" t="str">
            <v>ICDN</v>
          </cell>
          <cell r="G2721" t="str">
            <v>TEMP</v>
          </cell>
          <cell r="H2721" t="str">
            <v>2020</v>
          </cell>
          <cell r="I2721" t="str">
            <v>ICD</v>
          </cell>
          <cell r="J2721">
            <v>229049</v>
          </cell>
          <cell r="K2721" t="str">
            <v>NAKURU INDUSTRIES LIMITED</v>
          </cell>
          <cell r="L2721" t="str">
            <v>SIGINON GROUP LIMITED</v>
          </cell>
          <cell r="M2721">
            <v>44067.810810185183</v>
          </cell>
          <cell r="N2721" t="str">
            <v>Pend</v>
          </cell>
          <cell r="O2721" t="str">
            <v>TOTAL   146 BALES ONLY  ONE HUNDRED FORTY SIX BALES ONLY  1X40 FEET H C1 5 NM SHODDY SYNTHETIC YARN   DYED  IN ASSORTED COLOURS  RAW MATERIA L FOR MANUFACTURING ANDPROCESSING OF BLANKETS    ALL JUNIOR COLOURSINV OICE NUMBER  1416 DATE   24 07 2020NO MARKS TOTAL   146 BALES ONLY   ONE HUNDRED FORTY SIX BALES ONLY   1X40 FEET H C 1 5 NM SHODDY SYNTHETIC YARN   DYED   IN ASSORTED COLOURS   RAW MATERIAL FOR MANUFACTURING AND PROCESSING OF BLANKETS     ALL JUNIOR COLOURS INVOICE NUMBER  1416 DATE   24 07 2020 HS CODE 55096900 IDF NO  E2006353813 PROFORMA INVOICE NO PWPL 2020 1185 DTD 25 06 2020 SHIPPING BILL NO 4057790 DT  25 07 2020 NET WEIGHT   24 939 10 KGS 21 DAYS FREE DETENTION AT DESTINATION</v>
          </cell>
          <cell r="P2721" t="str">
            <v>C4</v>
          </cell>
          <cell r="Q2721" t="str">
            <v>KE</v>
          </cell>
          <cell r="R2721" t="str">
            <v>IN</v>
          </cell>
          <cell r="S2721" t="str">
            <v>1. 0 TO 3 DAYS</v>
          </cell>
          <cell r="T2721" t="str">
            <v>RELEASE PROCESS</v>
          </cell>
        </row>
        <row r="2722">
          <cell r="A2722" t="str">
            <v>DRYU9307937</v>
          </cell>
          <cell r="B2722">
            <v>40</v>
          </cell>
          <cell r="C2722">
            <v>44067</v>
          </cell>
          <cell r="D2722">
            <v>2</v>
          </cell>
          <cell r="E2722" t="str">
            <v>100070023782</v>
          </cell>
          <cell r="F2722" t="str">
            <v>ICDN</v>
          </cell>
          <cell r="G2722" t="str">
            <v>A2C/28/06/2</v>
          </cell>
          <cell r="H2722" t="str">
            <v>2020</v>
          </cell>
          <cell r="I2722" t="str">
            <v>ICD</v>
          </cell>
          <cell r="J2722">
            <v>228835</v>
          </cell>
          <cell r="K2722" t="str">
            <v>SPINNERS AND SPINNERS LTD</v>
          </cell>
          <cell r="L2722" t="str">
            <v>TRANSFREIGHT LOGISTICS LIMITED</v>
          </cell>
          <cell r="M2722">
            <v>44067.807337962964</v>
          </cell>
          <cell r="N2722" t="str">
            <v>Pend</v>
          </cell>
          <cell r="O2722" t="str">
            <v>TOTAL   153 BALES ONLY  ONE  HUNDRED FIFTY THREE BALES ONLY  1X40 FEET H C1 5 NM SHODDY SYNTHETIC YARN  DYED   INASSORTEDCOLOURS  RAW MATERI AL FOR MANUFACTURINGANDPROCESSING OF BLANKETS ALL SOLID BRIGHT COLOURSNO MARKS TOTAL   153 BALES ONLY   ONE  HUNDRED FIFTY THREE BALES ONLY   1X40 FEET H C 1 5 NM SHODDY SYNTHETIC YARN  DYED   IN ASSORTED COLOURS  RAW MATERIAL FOR MANUFACTURING AND PROCESSING OF BLANKETS  ALL SOLID BRIGHT COLOURS INVOICE NUMBER  1417 DATE  25 07 2020  HS CODE 55096900  IDF NO  20EMKIM000099132 PROFORMAINVOICE NO PWPL 2020 1184 DT  23 07 2020 SHIPPING BILL NO  4071369 DATE 25 07 2020 NET WEIGHT  24705 10 KGS FREIGHT PREPAID 21 DAYS FREE DETENTION AT DESTINATION</v>
          </cell>
          <cell r="P2722" t="str">
            <v>C4</v>
          </cell>
          <cell r="Q2722" t="str">
            <v>KE</v>
          </cell>
          <cell r="R2722" t="str">
            <v>IN</v>
          </cell>
          <cell r="S2722" t="str">
            <v>1. 0 TO 3 DAYS</v>
          </cell>
          <cell r="T2722" t="str">
            <v>RELEASE PROCESS</v>
          </cell>
        </row>
        <row r="2723">
          <cell r="A2723" t="str">
            <v>DRYU9879995</v>
          </cell>
          <cell r="B2723">
            <v>40</v>
          </cell>
          <cell r="C2723">
            <v>44067</v>
          </cell>
          <cell r="D2723">
            <v>2</v>
          </cell>
          <cell r="E2723" t="str">
            <v>EPIRINDMUM212321</v>
          </cell>
          <cell r="F2723" t="str">
            <v>ICDN</v>
          </cell>
          <cell r="G2723" t="str">
            <v>TEMP</v>
          </cell>
          <cell r="H2723" t="str">
            <v>2020</v>
          </cell>
          <cell r="I2723" t="str">
            <v>ICD</v>
          </cell>
          <cell r="J2723">
            <v>228911</v>
          </cell>
          <cell r="K2723" t="str">
            <v>PHARMA LIFE SCIENCE LIMITED</v>
          </cell>
          <cell r="L2723" t="str">
            <v>SPEEDEX LOGISTICS LIMITED</v>
          </cell>
          <cell r="M2723" t="str">
            <v>Pend</v>
          </cell>
          <cell r="N2723" t="str">
            <v>Pend</v>
          </cell>
          <cell r="O2723" t="str">
            <v>1 X HIGH CUBE 40  CONTAINER SAID TO CONTAIN TOTAL   616 CARTONS  SIX HUNDRED SIXTEEN CARTONS ONLY  PHARMACEUTICALS PRODUCTS AS PER INVOICE NO  FPL EXP 03024 20-21 DT  01 07 2020 AND FPL EXP 03032 20-21 DT  31 07 2020  IDF NO  E2008376824 I DF NO  E2007357403 COC NO  S-2020 08 612882 HS CODE   30042064  30042063  30049029  30049087  30049023  30049024  30049072  30049031  30049099  39049066  39049061 S  BILL NO  4246989 DTD  03 08 2020 S  BILL NO  4247048 DTD  03 08 2020 GR WT  6490 15 0 KGS NT  WT 5975 150 KGS INTRANSIT TO ICD EMBAKASI BY SGR TBL</v>
          </cell>
          <cell r="P2723" t="str">
            <v>C4</v>
          </cell>
          <cell r="Q2723" t="str">
            <v>KE</v>
          </cell>
          <cell r="R2723" t="str">
            <v>IN</v>
          </cell>
          <cell r="S2723" t="str">
            <v>1. 0 TO 3 DAYS</v>
          </cell>
          <cell r="T2723" t="str">
            <v>PENDING DPC</v>
          </cell>
        </row>
        <row r="2724">
          <cell r="A2724" t="str">
            <v>TCNU6279053</v>
          </cell>
          <cell r="B2724">
            <v>40</v>
          </cell>
          <cell r="C2724">
            <v>44068</v>
          </cell>
          <cell r="D2724">
            <v>1</v>
          </cell>
          <cell r="E2724" t="str">
            <v>102000057072</v>
          </cell>
          <cell r="F2724" t="str">
            <v>ICDN</v>
          </cell>
          <cell r="G2724" t="str">
            <v>A1D/18/03/3</v>
          </cell>
          <cell r="H2724" t="str">
            <v>2020</v>
          </cell>
          <cell r="I2724" t="str">
            <v>ICD</v>
          </cell>
          <cell r="J2724">
            <v>229060</v>
          </cell>
          <cell r="K2724" t="str">
            <v>CFAO KENYA LIMITED</v>
          </cell>
          <cell r="L2724" t="str">
            <v>KUEHNE+NAGEL LIMITED</v>
          </cell>
          <cell r="M2724">
            <v>44067.682430555556</v>
          </cell>
          <cell r="N2724" t="str">
            <v>Pend</v>
          </cell>
          <cell r="O2724" t="str">
            <v>TOTAL THREE UNITS ONLYCONTAINING THREE AGRICULTURAL TRACTORSONLYMODEL 90JXM VARIANT CODE  TCM90P4R3MX3230709SERIAL NO ENGINE NOFR1511120 289 858DTFR1510873 288791DTFR1511124 290023DTTOTAL 03 UNITS ONLY TOTAL THREE UNITS ONLY CONTAINING THREE AGRICULTURAL TRACTORS ONLY MODEL 90JXM  VARIANT CODE  TCM90P4R3MX3230709 SERIAL NO ENGINE NO FR1511120 289858DT FR1510873 288791DT FR1511124 290023DT BUYER REF NO  S O 974219 974222 974224 IEC CODE  0398003343 H S CODE 87019300 REF NO  DATE GTE43000704 DATED  21-07-2020 SHIPPING BILL NO   DATE 3966567 DT 21-JUL-2020 FREIGHT PREPAID CPT MOMBASA KENYA  P051403289H    ON BEHALF OF CNHI INTERNATIONAL SA RIVA PARADISO 14 6902 PARADISO LUGANO SWITZERLAND</v>
          </cell>
          <cell r="P2724" t="str">
            <v>C4</v>
          </cell>
          <cell r="Q2724" t="str">
            <v>KE</v>
          </cell>
          <cell r="R2724" t="str">
            <v>IN</v>
          </cell>
          <cell r="S2724" t="str">
            <v>1. 0 TO 3 DAYS</v>
          </cell>
          <cell r="T2724" t="str">
            <v>RELEASE PROCESS</v>
          </cell>
        </row>
        <row r="2725">
          <cell r="A2725" t="str">
            <v>TGHU0062967</v>
          </cell>
          <cell r="B2725">
            <v>20</v>
          </cell>
          <cell r="C2725">
            <v>44068</v>
          </cell>
          <cell r="D2725">
            <v>1</v>
          </cell>
          <cell r="E2725" t="str">
            <v>EPIRCHNFJX205756</v>
          </cell>
          <cell r="F2725" t="str">
            <v>ICDN</v>
          </cell>
          <cell r="G2725" t="str">
            <v>TEMP</v>
          </cell>
          <cell r="H2725" t="str">
            <v>2020</v>
          </cell>
          <cell r="I2725" t="str">
            <v>ICD</v>
          </cell>
          <cell r="J2725">
            <v>228669</v>
          </cell>
          <cell r="K2725" t="str">
            <v>MARUTI MINING LIMITED</v>
          </cell>
          <cell r="L2725" t="str">
            <v>NAJMI CLEARING AND FORWARDING LIMITED</v>
          </cell>
          <cell r="M2725">
            <v>44064.657997685186</v>
          </cell>
          <cell r="N2725" t="str">
            <v>Pend</v>
          </cell>
          <cell r="O2725" t="str">
            <v>3 X STANDARD 20  CONTAINER SAID TO CONTAIN TOTAL  23   TWENTY-THREE ONLY   BUNDLES POLISHED GRANITE SLABS CHINA GREY DARK CARGO IN-TRANSIT TO ICD EMBAKASI BY SGR  CONTAINER SUMMARY   3 X STANDARD 20  CONTAINER CARRIAGE TERM   LINER</v>
          </cell>
          <cell r="P2725" t="str">
            <v>C4</v>
          </cell>
          <cell r="Q2725" t="str">
            <v>KE</v>
          </cell>
          <cell r="R2725" t="str">
            <v>CN</v>
          </cell>
          <cell r="S2725" t="str">
            <v>1. 0 TO 3 DAYS</v>
          </cell>
          <cell r="T2725" t="str">
            <v>RELEASE PROCESS</v>
          </cell>
        </row>
        <row r="2726">
          <cell r="A2726" t="str">
            <v>TCLU3313516</v>
          </cell>
          <cell r="B2726">
            <v>20</v>
          </cell>
          <cell r="C2726">
            <v>44068</v>
          </cell>
          <cell r="D2726">
            <v>1</v>
          </cell>
          <cell r="E2726" t="str">
            <v>156000231616</v>
          </cell>
          <cell r="F2726" t="str">
            <v>ICDN</v>
          </cell>
          <cell r="G2726" t="str">
            <v>TEMP</v>
          </cell>
          <cell r="H2726" t="str">
            <v>2020</v>
          </cell>
          <cell r="I2726" t="str">
            <v>ICD</v>
          </cell>
          <cell r="J2726">
            <v>228714</v>
          </cell>
          <cell r="K2726" t="str">
            <v>TILE AND CARPET CENTRE LIMITED</v>
          </cell>
          <cell r="L2726" t="str">
            <v>INDUS LOGISTICS LIMITED</v>
          </cell>
          <cell r="M2726">
            <v>44068.689155092594</v>
          </cell>
          <cell r="N2726" t="str">
            <v>Pend</v>
          </cell>
          <cell r="O2726" t="str">
            <v>TILES  E-MAIL SAMUELG TILECENTRE COMN M TILES   E-MAIL SAMUELG TILECENTRE COM</v>
          </cell>
          <cell r="P2726" t="str">
            <v>C4</v>
          </cell>
          <cell r="Q2726" t="str">
            <v>KE</v>
          </cell>
          <cell r="R2726" t="str">
            <v>CN</v>
          </cell>
          <cell r="S2726" t="str">
            <v>1. 0 TO 3 DAYS</v>
          </cell>
          <cell r="T2726" t="str">
            <v>RELEASE PROCESS</v>
          </cell>
        </row>
        <row r="2727">
          <cell r="A2727" t="str">
            <v>EGHU9297119</v>
          </cell>
          <cell r="B2727">
            <v>40</v>
          </cell>
          <cell r="C2727">
            <v>44068</v>
          </cell>
          <cell r="D2727">
            <v>1</v>
          </cell>
          <cell r="E2727" t="str">
            <v>156000232779</v>
          </cell>
          <cell r="F2727" t="str">
            <v>ICDN</v>
          </cell>
          <cell r="G2727" t="str">
            <v>A1C/10/04/2</v>
          </cell>
          <cell r="H2727" t="str">
            <v>2020</v>
          </cell>
          <cell r="I2727" t="str">
            <v>ICD</v>
          </cell>
          <cell r="J2727">
            <v>229182</v>
          </cell>
          <cell r="K2727" t="str">
            <v>FURNITURE PALACE INTERNATIONAL KENYA LIM</v>
          </cell>
          <cell r="L2727" t="str">
            <v>RISING FREIGHT LTD</v>
          </cell>
          <cell r="M2727">
            <v>44067.857754629629</v>
          </cell>
          <cell r="N2727" t="str">
            <v>Pend</v>
          </cell>
          <cell r="O2727" t="str">
            <v>OFFICE FURNITUREHS  940330 00 E-MAIL SALMA FURNITUREPALACE CO KENO MARKS OFFICE FURNITURE HS  940330 00  E-MAIL SALMA FURNITUREPALACE CO KE</v>
          </cell>
          <cell r="P2727" t="str">
            <v>C4</v>
          </cell>
          <cell r="Q2727" t="str">
            <v>KE</v>
          </cell>
          <cell r="R2727" t="str">
            <v>CN</v>
          </cell>
          <cell r="S2727" t="str">
            <v>1. 0 TO 3 DAYS</v>
          </cell>
          <cell r="T2727" t="str">
            <v>RELEASE PROCESS</v>
          </cell>
        </row>
        <row r="2728">
          <cell r="A2728" t="str">
            <v>TGBU7142790</v>
          </cell>
          <cell r="B2728">
            <v>40</v>
          </cell>
          <cell r="C2728">
            <v>44068</v>
          </cell>
          <cell r="D2728">
            <v>1</v>
          </cell>
          <cell r="E2728" t="str">
            <v>003091210288</v>
          </cell>
          <cell r="F2728" t="str">
            <v>ICDN</v>
          </cell>
          <cell r="G2728" t="str">
            <v>TEMP</v>
          </cell>
          <cell r="H2728" t="str">
            <v>2020</v>
          </cell>
          <cell r="I2728" t="str">
            <v>ICD</v>
          </cell>
          <cell r="J2728">
            <v>228655</v>
          </cell>
          <cell r="K2728" t="str">
            <v>C AND  P  SHOE INDUSTRIES LTD</v>
          </cell>
          <cell r="L2728" t="str">
            <v>IMPEX FREIGHT LIMITED</v>
          </cell>
          <cell r="M2728">
            <v>44064.760370370372</v>
          </cell>
          <cell r="N2728" t="str">
            <v>Pend</v>
          </cell>
          <cell r="O2728" t="str">
            <v>75MT FORMOSA EVA 7350M NEAR PRIMEAS PER PROFORMA INVOICE NO  CH2020070 8DATED 08TH JULY 2020L C NO  002IMUL20075252DATE OF ISSUE  200716THE L  C ISSUING BANK NAME AND ADDRESS PRIME BANK LTD PRIME BANK BUILDINGRIV ERSIDE DRIVE WESTLANDSP O  BOX 43825-00100 NAIROBI KENYAN M 75MT FORMOSA EVA 7350M NEAR PRIME AS PER PROFORMA INVOICE NO  CH20200708 DATED 08TH JULY 2020 L C NO  002IMUL20075252 DATE OF ISSUE  200716 THE L C ISSUING BANK NAME AND ADDRESS  PRIME BANK LTD PRIME BANK BUILDING RIVERSIDE DRIVE WESTLANDS P O  BOX 43825-00100 NAIROBI KENYA IDF NO  20EMKIM000098906</v>
          </cell>
          <cell r="P2728" t="str">
            <v>C4</v>
          </cell>
          <cell r="Q2728" t="str">
            <v>KE</v>
          </cell>
          <cell r="R2728" t="str">
            <v>TW</v>
          </cell>
          <cell r="S2728" t="str">
            <v>1. 0 TO 3 DAYS</v>
          </cell>
          <cell r="T2728" t="str">
            <v>RELEASE PROCESS</v>
          </cell>
        </row>
        <row r="2729">
          <cell r="A2729" t="str">
            <v>FCIU3070640</v>
          </cell>
          <cell r="B2729">
            <v>20</v>
          </cell>
          <cell r="C2729">
            <v>44068</v>
          </cell>
          <cell r="D2729">
            <v>1</v>
          </cell>
          <cell r="E2729" t="str">
            <v>EPIRAEESAD218275</v>
          </cell>
          <cell r="F2729" t="str">
            <v>ICDN</v>
          </cell>
          <cell r="G2729" t="str">
            <v>TEMP</v>
          </cell>
          <cell r="H2729">
            <v>0</v>
          </cell>
          <cell r="I2729">
            <v>0</v>
          </cell>
          <cell r="J2729">
            <v>0</v>
          </cell>
          <cell r="K2729" t="str">
            <v>Pend</v>
          </cell>
          <cell r="L2729" t="str">
            <v>Pend</v>
          </cell>
          <cell r="M2729" t="str">
            <v>Pend</v>
          </cell>
          <cell r="N2729" t="str">
            <v>Pend</v>
          </cell>
          <cell r="O2729" t="str">
            <v>22 X STANDARD 20  CONTAINER SAID TO CONTAIN TOTAL  2420   TWO THOUSAND FOUR HUNDRED TWENTY ONLY   DRUMS BITUMEN GRADE 60 70 TOTAL GROSS WEIGHT 460 570 MT TOTAL NET WEIGHT 437 155 MT TOTAL DRUMS 2420 30 DAYS FREE TIME AT POD CONTAINER SUMM ARY   22 X STANDARD 20  CONTAINER CARRIAGE TERM   LINER IN TRANSIT TO UGANDA VIA MOMBASA PORT</v>
          </cell>
          <cell r="P2729" t="str">
            <v>Pend</v>
          </cell>
          <cell r="Q2729" t="str">
            <v>UG</v>
          </cell>
          <cell r="R2729" t="str">
            <v>AE</v>
          </cell>
          <cell r="S2729" t="str">
            <v>1. 0 TO 3 DAYS</v>
          </cell>
          <cell r="T2729" t="str">
            <v>PENDING DECLARATION</v>
          </cell>
        </row>
        <row r="2730">
          <cell r="A2730" t="str">
            <v>CAIU6800229</v>
          </cell>
          <cell r="B2730">
            <v>20</v>
          </cell>
          <cell r="C2730">
            <v>44068</v>
          </cell>
          <cell r="D2730">
            <v>1</v>
          </cell>
          <cell r="E2730" t="str">
            <v>MEDUV2170995</v>
          </cell>
          <cell r="F2730" t="str">
            <v>ICDN</v>
          </cell>
          <cell r="G2730" t="str">
            <v>TEMP</v>
          </cell>
          <cell r="H2730" t="str">
            <v>2020</v>
          </cell>
          <cell r="I2730" t="str">
            <v>ICD</v>
          </cell>
          <cell r="J2730">
            <v>228574</v>
          </cell>
          <cell r="K2730" t="str">
            <v>LACHLAN KENYA LIMITED</v>
          </cell>
          <cell r="L2730" t="str">
            <v>BOLLORE TRANSPORT AND LOGISTICS KENYA LI</v>
          </cell>
          <cell r="M2730">
            <v>44068.492071759261</v>
          </cell>
          <cell r="N2730" t="str">
            <v>Pend</v>
          </cell>
          <cell r="O2730"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730" t="str">
            <v>C4</v>
          </cell>
          <cell r="Q2730" t="str">
            <v>KE</v>
          </cell>
          <cell r="R2730" t="str">
            <v>ES</v>
          </cell>
          <cell r="S2730" t="str">
            <v>1. 0 TO 3 DAYS</v>
          </cell>
          <cell r="T2730" t="str">
            <v>RELEASE PROCESS</v>
          </cell>
        </row>
        <row r="2731">
          <cell r="A2731" t="str">
            <v>EGHU9566310</v>
          </cell>
          <cell r="B2731">
            <v>40</v>
          </cell>
          <cell r="C2731">
            <v>44068</v>
          </cell>
          <cell r="D2731">
            <v>1</v>
          </cell>
          <cell r="E2731" t="str">
            <v>003091210288</v>
          </cell>
          <cell r="F2731" t="str">
            <v>ICDN</v>
          </cell>
          <cell r="G2731" t="str">
            <v>A1C/10/04/1</v>
          </cell>
          <cell r="H2731" t="str">
            <v>2020</v>
          </cell>
          <cell r="I2731" t="str">
            <v>ICD</v>
          </cell>
          <cell r="J2731">
            <v>228655</v>
          </cell>
          <cell r="K2731" t="str">
            <v>C AND  P  SHOE INDUSTRIES LTD</v>
          </cell>
          <cell r="L2731" t="str">
            <v>IMPEX FREIGHT LIMITED</v>
          </cell>
          <cell r="M2731">
            <v>44064.760370370372</v>
          </cell>
          <cell r="N2731" t="str">
            <v>Pend</v>
          </cell>
          <cell r="O2731" t="str">
            <v>75MT FORMOSA EVA 7350M NEAR PRIMEAS PER PROFORMA INVOICE NO  CH2020070 8DATED 08TH JULY 2020L C NO  002IMUL20075252DATE OF ISSUE  200716THE L  C ISSUING BANK NAME AND ADDRESS PRIME BANK LTD PRIME BANK BUILDINGRIV ERSIDE DRIVE WESTLANDSP O  BOX 43825-00100 NAIROBI KENYAN M 75MT FORMOSA EVA 7350M NEAR PRIME AS PER PROFORMA INVOICE NO  CH20200708 DATED 08TH JULY 2020 L C NO  002IMUL20075252 DATE OF ISSUE  200716 THE L C ISSUING BANK NAME AND ADDRESS  PRIME BANK LTD PRIME BANK BUILDING RIVERSIDE DRIVE WESTLANDS P O  BOX 43825-00100 NAIROBI KENYA IDF NO  20EMKIM000098906</v>
          </cell>
          <cell r="P2731" t="str">
            <v>C4</v>
          </cell>
          <cell r="Q2731" t="str">
            <v>KE</v>
          </cell>
          <cell r="R2731" t="str">
            <v>TW</v>
          </cell>
          <cell r="S2731" t="str">
            <v>1. 0 TO 3 DAYS</v>
          </cell>
          <cell r="T2731" t="str">
            <v>RELEASE PROCESS</v>
          </cell>
        </row>
        <row r="2732">
          <cell r="A2732" t="str">
            <v>CMAU1475068</v>
          </cell>
          <cell r="B2732">
            <v>20</v>
          </cell>
          <cell r="C2732">
            <v>44068</v>
          </cell>
          <cell r="D2732">
            <v>1</v>
          </cell>
          <cell r="E2732" t="str">
            <v>JXTL701359</v>
          </cell>
          <cell r="F2732" t="str">
            <v>ICDN</v>
          </cell>
          <cell r="G2732" t="str">
            <v>TEMP</v>
          </cell>
          <cell r="H2732" t="str">
            <v>2020</v>
          </cell>
          <cell r="I2732" t="str">
            <v>ICD</v>
          </cell>
          <cell r="J2732">
            <v>229792</v>
          </cell>
          <cell r="K2732" t="str">
            <v>JUMBO FOAM MATRESSES INDUSTRIES LIMITED</v>
          </cell>
          <cell r="L2732" t="str">
            <v>MNET STARS LIMITED</v>
          </cell>
          <cell r="M2732">
            <v>44068.858981481484</v>
          </cell>
          <cell r="N2732" t="str">
            <v>Pend</v>
          </cell>
          <cell r="O2732" t="str">
            <v>350PACKAGES QUILTING THREAD 210D 3 HS CODE  5401100000 287ROLLS TC PREMIUM QUALITY POLYESTER FABRIC HS CODE 5407610000 IDF NO E2006351221 ZHAPU TO MOMBASA PP MOMBASA TO ICD EMBAKASI CC   CONTACT PERSON MR  KALPESH CONTACT NUMBER 00254722111399 PIN NO P051319768U FAX 254-2328207    CONTACT PERSON MR  KALPESH CONTACT NUMBER 00254722111399 PIN NO P051319768U FAX 254-2328207</v>
          </cell>
          <cell r="P2732" t="str">
            <v>C4</v>
          </cell>
          <cell r="Q2732" t="str">
            <v>KE</v>
          </cell>
          <cell r="R2732" t="str">
            <v>CN</v>
          </cell>
          <cell r="S2732" t="str">
            <v>1. 0 TO 3 DAYS</v>
          </cell>
          <cell r="T2732" t="str">
            <v>RELEASE PROCESS</v>
          </cell>
        </row>
        <row r="2733">
          <cell r="A2733" t="str">
            <v>MRKU8016049</v>
          </cell>
          <cell r="B2733">
            <v>20</v>
          </cell>
          <cell r="C2733">
            <v>44068</v>
          </cell>
          <cell r="D2733">
            <v>1</v>
          </cell>
          <cell r="E2733" t="str">
            <v>203648702</v>
          </cell>
          <cell r="F2733" t="str">
            <v>ICDN</v>
          </cell>
          <cell r="G2733" t="str">
            <v>TEMP</v>
          </cell>
          <cell r="H2733" t="str">
            <v>2020</v>
          </cell>
          <cell r="I2733" t="str">
            <v>ICD</v>
          </cell>
          <cell r="J2733">
            <v>228334</v>
          </cell>
          <cell r="K2733" t="str">
            <v>SOLAR PANDA KENYA LIMITED</v>
          </cell>
          <cell r="L2733" t="str">
            <v>TRANS AFRICA LOGISTICS LIMITED</v>
          </cell>
          <cell r="M2733" t="str">
            <v>Pend</v>
          </cell>
          <cell r="N2733" t="str">
            <v>Pend</v>
          </cell>
          <cell r="O2733" t="str">
            <v>SOLAR PANDA HOME KIT  HS CODE 85414000  SOLAR PANDA STARTER KIT  HS CO DE 85414000  TOTE BAGS  HS CODE  42022900    APPLICABLE FREE TIME 14 D AYS COMBINED DETENTION   DEMURRAGE  AT  PORT OF DISCHARGE   PLACE OF D ELIVERY          PIN NUMBER P051646440I    TEL   1  416 910 6580    FA X   1  416 910 6580    CONTACT  ANDY KEITH    SOLARPANDAKENYA GMAIL COM     FAX    254 740 090 087     CONTACT DAVID WAKABA     MOBILE   254 721 999983     INFO MODESTINTL-LOGISTICS COM</v>
          </cell>
          <cell r="P2733" t="str">
            <v>C4</v>
          </cell>
          <cell r="Q2733" t="str">
            <v>KE</v>
          </cell>
          <cell r="R2733" t="str">
            <v>CN</v>
          </cell>
          <cell r="S2733" t="str">
            <v>1. 0 TO 3 DAYS</v>
          </cell>
          <cell r="T2733" t="str">
            <v>PENDING DPC</v>
          </cell>
        </row>
        <row r="2734">
          <cell r="A2734" t="str">
            <v>TRHU1235143</v>
          </cell>
          <cell r="B2734">
            <v>20</v>
          </cell>
          <cell r="C2734">
            <v>44068</v>
          </cell>
          <cell r="D2734">
            <v>1</v>
          </cell>
          <cell r="E2734" t="str">
            <v>142051672971</v>
          </cell>
          <cell r="F2734" t="str">
            <v>ICDN</v>
          </cell>
          <cell r="G2734" t="str">
            <v>TEMP</v>
          </cell>
          <cell r="H2734" t="str">
            <v>2020</v>
          </cell>
          <cell r="I2734" t="str">
            <v>ICD</v>
          </cell>
          <cell r="J2734">
            <v>229679</v>
          </cell>
          <cell r="K2734" t="str">
            <v>GEOSAN SURVEY AND ENGINEERING COMPANY LI</v>
          </cell>
          <cell r="L2734" t="str">
            <v>BEEKAY LOGISTICS LIMITED</v>
          </cell>
          <cell r="M2734">
            <v>44068.628171296295</v>
          </cell>
          <cell r="N2734" t="str">
            <v>Pend</v>
          </cell>
          <cell r="O2734" t="str">
            <v>UNPRINTED PVC BANNER EMAIL GEOSANSURVEY ENGINEERING CO KEN M UNPRINTED PVC BANNER  EMAIL  GEOSANSURVEY ENGINEERING CO KE</v>
          </cell>
          <cell r="P2734" t="str">
            <v>C4</v>
          </cell>
          <cell r="Q2734" t="str">
            <v>KE</v>
          </cell>
          <cell r="R2734" t="str">
            <v>CN</v>
          </cell>
          <cell r="S2734" t="str">
            <v>1. 0 TO 3 DAYS</v>
          </cell>
          <cell r="T2734" t="str">
            <v>RELEASE PROCESS</v>
          </cell>
        </row>
        <row r="2735">
          <cell r="A2735" t="str">
            <v>DFSU1163916</v>
          </cell>
          <cell r="B2735">
            <v>20</v>
          </cell>
          <cell r="C2735">
            <v>44068</v>
          </cell>
          <cell r="D2735">
            <v>1</v>
          </cell>
          <cell r="E2735" t="str">
            <v>QDWL192363</v>
          </cell>
          <cell r="F2735" t="str">
            <v>ICDN</v>
          </cell>
          <cell r="G2735" t="str">
            <v>TEMP</v>
          </cell>
          <cell r="H2735">
            <v>0</v>
          </cell>
          <cell r="I2735">
            <v>0</v>
          </cell>
          <cell r="J2735">
            <v>0</v>
          </cell>
          <cell r="K2735" t="str">
            <v>Pend</v>
          </cell>
          <cell r="L2735" t="str">
            <v>Pend</v>
          </cell>
          <cell r="M2735" t="str">
            <v>Pend</v>
          </cell>
          <cell r="N2735" t="str">
            <v>Pend</v>
          </cell>
          <cell r="O2735" t="str">
            <v>STEEL COIL HS CODE 72107010 FREIGHT PREPAID  CONTACT  0714899652  PANGMAO  EMAIL PANGMAOLIMITED368-GMAIL COM    CONTACT  0714899652  PANGMAO  EMAIL PANGMAOLIMITED368-GMAIL COM</v>
          </cell>
          <cell r="P2735" t="str">
            <v>Pend</v>
          </cell>
          <cell r="Q2735" t="str">
            <v>KE</v>
          </cell>
          <cell r="R2735" t="str">
            <v>CN</v>
          </cell>
          <cell r="S2735" t="str">
            <v>1. 0 TO 3 DAYS</v>
          </cell>
          <cell r="T2735" t="str">
            <v>PENDING DECLARATION</v>
          </cell>
        </row>
        <row r="2736">
          <cell r="A2736" t="str">
            <v>EGHU3693663</v>
          </cell>
          <cell r="B2736">
            <v>20</v>
          </cell>
          <cell r="C2736">
            <v>44068</v>
          </cell>
          <cell r="D2736">
            <v>1</v>
          </cell>
          <cell r="E2736" t="str">
            <v>142053180404</v>
          </cell>
          <cell r="F2736" t="str">
            <v>ICDN</v>
          </cell>
          <cell r="G2736" t="str">
            <v>A1B/57/05/1</v>
          </cell>
          <cell r="H2736" t="str">
            <v>2020</v>
          </cell>
          <cell r="I2736" t="str">
            <v>ICD</v>
          </cell>
          <cell r="J2736">
            <v>228901</v>
          </cell>
          <cell r="K2736" t="str">
            <v>HU MING PVC CO LIMITED</v>
          </cell>
          <cell r="L2736" t="str">
            <v>IRIS PORT CONVEYORS K LIMITED</v>
          </cell>
          <cell r="M2736">
            <v>44065.407476851855</v>
          </cell>
          <cell r="N2736" t="str">
            <v>Pend</v>
          </cell>
          <cell r="O2736" t="str">
            <v>CHLORINATED POLYETHYLENEPVC STABILIZER TEL 13910989383  FAX 1771059797 3EMAL MAGGIEMA0606 126 COMN M CHLORINATED POLYETHYLENE PVC STABILIZER   TEL 13910989383 FAX 17710597973 EMAL MAGGIEMA0606 126 COM</v>
          </cell>
          <cell r="P2736" t="str">
            <v>C4</v>
          </cell>
          <cell r="Q2736" t="str">
            <v>KE</v>
          </cell>
          <cell r="R2736" t="str">
            <v>CN</v>
          </cell>
          <cell r="S2736" t="str">
            <v>1. 0 TO 3 DAYS</v>
          </cell>
          <cell r="T2736" t="str">
            <v>RELEASE PROCESS</v>
          </cell>
        </row>
        <row r="2737">
          <cell r="A2737" t="str">
            <v>EGSU3060015</v>
          </cell>
          <cell r="B2737">
            <v>20</v>
          </cell>
          <cell r="C2737">
            <v>44068</v>
          </cell>
          <cell r="D2737">
            <v>1</v>
          </cell>
          <cell r="E2737" t="str">
            <v>141089117461</v>
          </cell>
          <cell r="F2737" t="str">
            <v>ICDN</v>
          </cell>
          <cell r="G2737" t="str">
            <v>A1B/57/04/4</v>
          </cell>
          <cell r="H2737" t="str">
            <v>2020</v>
          </cell>
          <cell r="I2737" t="str">
            <v>ICD</v>
          </cell>
          <cell r="J2737">
            <v>229346</v>
          </cell>
          <cell r="K2737" t="str">
            <v>TALON CONSTRUCTION LIMITED</v>
          </cell>
          <cell r="L2737" t="str">
            <v>GALLIN HOLDINGS LIMITED</v>
          </cell>
          <cell r="M2737">
            <v>44067.853321759256</v>
          </cell>
          <cell r="N2737" t="str">
            <v>Pend</v>
          </cell>
          <cell r="O2737" t="str">
            <v>COFFEE TRAY WIREGALVANIZED IRON WIREBLACK ANNEALED SOFT BINDING WIREGA LVANIZED HEXAGONAL WIRE MESH CHINAT 0086-0755-28214267SINO CHINASINO N ET  TEL 2540711388666N M COFFEE TRAY WIRE GALVANIZED IRON WIRE BLACK ANNEALED SOFT BINDING WIRE GALVANIZED HEXAGONAL WIRE MESH  CHINA T 0086-0755-28214267 SINO CHINASINO NET   TEL 2540711388666</v>
          </cell>
          <cell r="P2737" t="str">
            <v>C4</v>
          </cell>
          <cell r="Q2737" t="str">
            <v>KE</v>
          </cell>
          <cell r="R2737" t="str">
            <v>CN</v>
          </cell>
          <cell r="S2737" t="str">
            <v>1. 0 TO 3 DAYS</v>
          </cell>
          <cell r="T2737" t="str">
            <v>RELEASE PROCESS</v>
          </cell>
        </row>
        <row r="2738">
          <cell r="A2738" t="str">
            <v>EGSU9098743</v>
          </cell>
          <cell r="B2738">
            <v>40</v>
          </cell>
          <cell r="C2738">
            <v>44068</v>
          </cell>
          <cell r="D2738">
            <v>1</v>
          </cell>
          <cell r="E2738" t="str">
            <v>147000403337</v>
          </cell>
          <cell r="F2738" t="str">
            <v>ICDN</v>
          </cell>
          <cell r="G2738" t="str">
            <v>TEMP</v>
          </cell>
          <cell r="H2738" t="str">
            <v>2020</v>
          </cell>
          <cell r="I2738" t="str">
            <v>ICD</v>
          </cell>
          <cell r="J2738">
            <v>228842</v>
          </cell>
          <cell r="K2738" t="str">
            <v>HYPERMART LIMITED</v>
          </cell>
          <cell r="L2738" t="str">
            <v>EXCELLENT SERVICE FREIGHTERS LIMITED</v>
          </cell>
          <cell r="M2738">
            <v>44067.899444444447</v>
          </cell>
          <cell r="N2738" t="str">
            <v>Pend</v>
          </cell>
          <cell r="O2738" t="str">
            <v>RAMTONS GAS COOKERS AND SPARE PARTSHS CODE 73211100L C NO  001IMUL2006 5201DATE OF ISSUE 200623THE L C ISSUING BANK NAME AND ADDRESS PRIME BA NK LTD PRIME BANK BUILDING  RIVERSIDE DRIVE WESTLANDS P O BOX 43825-00 100  NAIROBI KENYACUSTOMER HYPERMART LTD SUPPLIER YA HORNG PO NO  HMT200401 CARTON NO 1-54 RAMTONS GAS COOKERS AND SPARE PARTS HS CODE 73211100 L C NO  001IMUL20065201 DATE OF ISSUE 200623 THE L C ISSUING BANK NAME AND ADDRESS  PRIME BANK LTD  PRIME BANK BUILDING  RIVERSIDE DRIVE  WESTLANDS P O BOX 43825-00100  NAIROBI  KENYA IDF NO  E20063470701895CTNS 11643 44KGS 63 00CBM SPARE PARTS FOR PO HMT200401 1600PCS HS CODE  8509900000 HS CODE  8501400000 54CTNS 496 9KGS 4 786CBM   EMAIL   TNAIRI 20CUBE COM PIN   P051437600X</v>
          </cell>
          <cell r="P2738" t="str">
            <v>C4</v>
          </cell>
          <cell r="Q2738" t="str">
            <v>KE</v>
          </cell>
          <cell r="R2738" t="str">
            <v>CN</v>
          </cell>
          <cell r="S2738" t="str">
            <v>1. 0 TO 3 DAYS</v>
          </cell>
          <cell r="T2738" t="str">
            <v>RELEASE PROCESS</v>
          </cell>
        </row>
        <row r="2739">
          <cell r="A2739" t="str">
            <v>SEKU4340208</v>
          </cell>
          <cell r="B2739">
            <v>40</v>
          </cell>
          <cell r="C2739">
            <v>44068</v>
          </cell>
          <cell r="D2739">
            <v>1</v>
          </cell>
          <cell r="E2739" t="str">
            <v>SHZ2928620</v>
          </cell>
          <cell r="F2739" t="str">
            <v>ICDN</v>
          </cell>
          <cell r="G2739" t="str">
            <v>TEMP</v>
          </cell>
          <cell r="H2739" t="str">
            <v>2020</v>
          </cell>
          <cell r="I2739" t="str">
            <v>ICD</v>
          </cell>
          <cell r="J2739">
            <v>229142</v>
          </cell>
          <cell r="K2739" t="str">
            <v>GREENLIGHT PLANET KENYA LIMITED</v>
          </cell>
          <cell r="L2739" t="str">
            <v>GENERAL CARGO SERVICES LTD</v>
          </cell>
          <cell r="M2739">
            <v>44068.832511574074</v>
          </cell>
          <cell r="N2739" t="str">
            <v>Pend</v>
          </cell>
          <cell r="O2739" t="str">
            <v>SOLAR PANEL SOLAR LAMPS Solar Control unit USB CABLE SET HS CODE 940550  greenlightplanet com Mobile Number  +254 737 493 890 ATTN  Edwin Gichia FREIGHT PREPAID</v>
          </cell>
          <cell r="P2739" t="str">
            <v>C4</v>
          </cell>
          <cell r="Q2739" t="str">
            <v>KE</v>
          </cell>
          <cell r="R2739" t="str">
            <v>CN</v>
          </cell>
          <cell r="S2739" t="str">
            <v>1. 0 TO 3 DAYS</v>
          </cell>
          <cell r="T2739" t="str">
            <v>RELEASE PROCESS</v>
          </cell>
        </row>
        <row r="2740">
          <cell r="A2740" t="str">
            <v>FSCU4989050</v>
          </cell>
          <cell r="B2740">
            <v>40</v>
          </cell>
          <cell r="C2740">
            <v>44068</v>
          </cell>
          <cell r="D2740">
            <v>1</v>
          </cell>
          <cell r="E2740" t="str">
            <v>142052720740</v>
          </cell>
          <cell r="F2740" t="str">
            <v>ICDN</v>
          </cell>
          <cell r="G2740" t="str">
            <v>TEMP</v>
          </cell>
          <cell r="H2740" t="str">
            <v>2020</v>
          </cell>
          <cell r="I2740" t="str">
            <v>MSA</v>
          </cell>
          <cell r="J2740">
            <v>7618978</v>
          </cell>
          <cell r="K2740" t="str">
            <v>RAEI INVESTMENT LIMITED</v>
          </cell>
          <cell r="L2740" t="str">
            <v>CONTINENTAL FREIGHTERS LIMITED</v>
          </cell>
          <cell r="M2740" t="str">
            <v>Pend</v>
          </cell>
          <cell r="N2740" t="str">
            <v>Pend</v>
          </cell>
          <cell r="O2740" t="str">
            <v>SIX 6  UNIT OF ELEVATORHYUNDAI ELEVATOR MODELSTVF P400-CO24-4 4HYUNDAI ELEVATOR MODELSTVF P400-CO24-4 4 REAR GLASSPIN NUMBER P051570605UIDF NUMBER E2006350434 KOREA REPUBLIC OF  FAX TELEX 0722667984RAEI TOWNHOUSES CASE NO   L01 1-13 L02 1-13 L03 1-13 L04 1-13 L05 1-13 L06 1-13 SIX 6  UNIT OF ELEVATOR HYUNDAI ELEVATOR MODEL STVF P400-CO24-4 4 HYUNDAI ELEVATOR MODEL STVF P400-CO24-4 4 REAR GLASS PIN NUMBER P051570605U IDF NUMBER E2006350434  KOREA REPUBLIC OF   FAX TELEX 0722667984 E-MAIL CHARLES SKYMAX AFRICAONLINE CO KE PIN NUMBER P051570605U</v>
          </cell>
          <cell r="P2740" t="str">
            <v>C4</v>
          </cell>
          <cell r="Q2740" t="str">
            <v>KE</v>
          </cell>
          <cell r="R2740" t="str">
            <v>CN</v>
          </cell>
          <cell r="S2740" t="str">
            <v>1. 0 TO 3 DAYS</v>
          </cell>
          <cell r="T2740" t="str">
            <v>PENDING DPC</v>
          </cell>
        </row>
        <row r="2741">
          <cell r="A2741" t="str">
            <v>SEKU4330529</v>
          </cell>
          <cell r="B2741">
            <v>40</v>
          </cell>
          <cell r="C2741">
            <v>44068</v>
          </cell>
          <cell r="D2741">
            <v>1</v>
          </cell>
          <cell r="E2741" t="str">
            <v>SHZ2937613</v>
          </cell>
          <cell r="F2741" t="str">
            <v>ICDN</v>
          </cell>
          <cell r="G2741" t="str">
            <v>TEMP</v>
          </cell>
          <cell r="H2741">
            <v>0</v>
          </cell>
          <cell r="I2741">
            <v>0</v>
          </cell>
          <cell r="J2741">
            <v>0</v>
          </cell>
          <cell r="K2741" t="str">
            <v>Pend</v>
          </cell>
          <cell r="L2741" t="str">
            <v>Pend</v>
          </cell>
          <cell r="M2741" t="str">
            <v>Pend</v>
          </cell>
          <cell r="N2741" t="str">
            <v>Pend</v>
          </cell>
          <cell r="O2741" t="str">
            <v>LED TV  HS CODE 8528720090  FREIGHT PREPAID</v>
          </cell>
          <cell r="P2741" t="str">
            <v>Pend</v>
          </cell>
          <cell r="Q2741" t="str">
            <v>KE</v>
          </cell>
          <cell r="R2741" t="str">
            <v>CN</v>
          </cell>
          <cell r="S2741" t="str">
            <v>1. 0 TO 3 DAYS</v>
          </cell>
          <cell r="T2741" t="str">
            <v>PENDING DECLARATION</v>
          </cell>
        </row>
        <row r="2742">
          <cell r="A2742" t="str">
            <v>EISU9220562</v>
          </cell>
          <cell r="B2742">
            <v>40</v>
          </cell>
          <cell r="C2742">
            <v>44068</v>
          </cell>
          <cell r="D2742">
            <v>1</v>
          </cell>
          <cell r="E2742" t="str">
            <v>003091250581</v>
          </cell>
          <cell r="F2742" t="str">
            <v>ICDN</v>
          </cell>
          <cell r="G2742" t="str">
            <v>TEMP</v>
          </cell>
          <cell r="H2742" t="str">
            <v>2020</v>
          </cell>
          <cell r="I2742" t="str">
            <v>ICD</v>
          </cell>
          <cell r="J2742">
            <v>228891</v>
          </cell>
          <cell r="K2742" t="str">
            <v>SHRINK PACK LIMITED</v>
          </cell>
          <cell r="L2742" t="str">
            <v>GENERAL CARGO SERVICES LTD</v>
          </cell>
          <cell r="M2742">
            <v>44065.575219907405</v>
          </cell>
          <cell r="N2742" t="str">
            <v>Pend</v>
          </cell>
          <cell r="O2742" t="str">
            <v>125MT OF PVC H73TOTAL NET WEIGHT 125 000 00 KGSTOTAL GROSS WEIGHT 125  800 00 KGS21 DAYS FREE DEMURRAGE DETENTION ATDESTINATIONSHIPPED ON BOA RD  JUL 26 2020FREIGHT PREPAIDN M 125MT OF PVC H73 TOTAL NET WEIGHT  125 000 00 KGS TOTAL GROSS WEIGHT  125 800 00 KGS 21 DAYS FREE DEMURRAGE DETENTION AT DESTINATION SHIPPED ON BOARD  JUL 26 2020 FREIGHT PREPAID</v>
          </cell>
          <cell r="P2742" t="str">
            <v>C4</v>
          </cell>
          <cell r="Q2742" t="str">
            <v>KE</v>
          </cell>
          <cell r="R2742" t="str">
            <v>TW</v>
          </cell>
          <cell r="S2742" t="str">
            <v>1. 0 TO 3 DAYS</v>
          </cell>
          <cell r="T2742" t="str">
            <v>RELEASE PROCESS</v>
          </cell>
        </row>
        <row r="2743">
          <cell r="A2743" t="str">
            <v>TCNU6748802</v>
          </cell>
          <cell r="B2743">
            <v>40</v>
          </cell>
          <cell r="C2743">
            <v>44068</v>
          </cell>
          <cell r="D2743">
            <v>1</v>
          </cell>
          <cell r="E2743" t="str">
            <v>NBCA090986</v>
          </cell>
          <cell r="F2743" t="str">
            <v>ICDN</v>
          </cell>
          <cell r="G2743" t="str">
            <v>A1D/18/03/2</v>
          </cell>
          <cell r="H2743">
            <v>0</v>
          </cell>
          <cell r="I2743">
            <v>0</v>
          </cell>
          <cell r="J2743">
            <v>0</v>
          </cell>
          <cell r="K2743" t="str">
            <v>Pend</v>
          </cell>
          <cell r="L2743" t="str">
            <v>Pend</v>
          </cell>
          <cell r="M2743" t="str">
            <v>Pend</v>
          </cell>
          <cell r="N2743" t="str">
            <v>Pend</v>
          </cell>
          <cell r="O2743" t="str">
            <v>TAPS 8481800000 VALVES 8481300000 FLEXIBLE TUBE 3917290000 SHOWER 8481800000 PUMP CONTROL 8413810000 BATHROOM ACCESSORIES 7324900000 WATER METERS 9028200000 SCREWS 7318140000 KITCHEN SINK 7324100000 WASTE 3922900000 FREIGHT PREPAID --TEL FAX 0722841042 CT</v>
          </cell>
          <cell r="P2743" t="str">
            <v>Pend</v>
          </cell>
          <cell r="Q2743" t="str">
            <v>KE</v>
          </cell>
          <cell r="R2743" t="str">
            <v>CN</v>
          </cell>
          <cell r="S2743" t="str">
            <v>1. 0 TO 3 DAYS</v>
          </cell>
          <cell r="T2743" t="str">
            <v>PENDING DECLARATION</v>
          </cell>
        </row>
        <row r="2744">
          <cell r="A2744" t="str">
            <v>CRSU9314610</v>
          </cell>
          <cell r="B2744">
            <v>40</v>
          </cell>
          <cell r="C2744">
            <v>44068</v>
          </cell>
          <cell r="D2744">
            <v>1</v>
          </cell>
          <cell r="E2744" t="str">
            <v>SHZ2937903</v>
          </cell>
          <cell r="F2744" t="str">
            <v>ICDN</v>
          </cell>
          <cell r="G2744" t="str">
            <v>TEMP</v>
          </cell>
          <cell r="H2744">
            <v>0</v>
          </cell>
          <cell r="I2744">
            <v>0</v>
          </cell>
          <cell r="J2744">
            <v>0</v>
          </cell>
          <cell r="K2744" t="str">
            <v>Pend</v>
          </cell>
          <cell r="L2744" t="str">
            <v>Pend</v>
          </cell>
          <cell r="M2744" t="str">
            <v>Pend</v>
          </cell>
          <cell r="N2744" t="str">
            <v>Pend</v>
          </cell>
          <cell r="O2744" t="str">
            <v>LED TV HS CODE 8528720090 FREIGHT PREPAID</v>
          </cell>
          <cell r="P2744" t="str">
            <v>Pend</v>
          </cell>
          <cell r="Q2744" t="str">
            <v>KE</v>
          </cell>
          <cell r="R2744" t="str">
            <v>CN</v>
          </cell>
          <cell r="S2744" t="str">
            <v>1. 0 TO 3 DAYS</v>
          </cell>
          <cell r="T2744" t="str">
            <v>PENDING DECLARATION</v>
          </cell>
        </row>
        <row r="2745">
          <cell r="A2745" t="str">
            <v>SEGU5503753</v>
          </cell>
          <cell r="B2745">
            <v>40</v>
          </cell>
          <cell r="C2745">
            <v>44068</v>
          </cell>
          <cell r="D2745">
            <v>1</v>
          </cell>
          <cell r="E2745" t="str">
            <v>003091297219</v>
          </cell>
          <cell r="F2745" t="str">
            <v>ICDN</v>
          </cell>
          <cell r="G2745" t="str">
            <v>TEMP</v>
          </cell>
          <cell r="H2745" t="str">
            <v>2020</v>
          </cell>
          <cell r="I2745" t="str">
            <v>ICD</v>
          </cell>
          <cell r="J2745">
            <v>228865</v>
          </cell>
          <cell r="K2745" t="str">
            <v>SHRINK PACK LIMITED</v>
          </cell>
          <cell r="L2745" t="str">
            <v>GENERAL CARGO SERVICES LTD</v>
          </cell>
          <cell r="M2745">
            <v>44065.57271990741</v>
          </cell>
          <cell r="N2745" t="str">
            <v>Pend</v>
          </cell>
          <cell r="O2745" t="str">
            <v>92MT OF PVC H73TOTAL NET WEIGHT 92 000 00 KGSTOTAL GROSS WEIGHT 94 000  00 KGS21 DAYS FREE DEMURRAGE DETENTION ATDESTINATIONON BOARD NOTATION  VESSEL VOYAGE EVER BALMY 1313-036SN M 92MT OF PVC H73 TOTAL NET WEIGHT  92 000 00 KGS TOTAL GROSS WEIGHT  94 000 00 KGS 21 DAYS FREE DEMURRAGE DETENTION AT DESTINATION ON BOARD NOTATION  VESSEL VOYAGE EVER BALMY 1313-036S PORT OF LOADING TAICHUNG PORT IN TAIWAN ON BOARD DATE JUL 26 2020</v>
          </cell>
          <cell r="P2745" t="str">
            <v>C4</v>
          </cell>
          <cell r="Q2745" t="str">
            <v>KE</v>
          </cell>
          <cell r="R2745" t="str">
            <v>TW</v>
          </cell>
          <cell r="S2745" t="str">
            <v>1. 0 TO 3 DAYS</v>
          </cell>
          <cell r="T2745" t="str">
            <v>RELEASE PROCESS</v>
          </cell>
        </row>
        <row r="2746">
          <cell r="A2746" t="str">
            <v>BMOU5135042</v>
          </cell>
          <cell r="B2746">
            <v>40</v>
          </cell>
          <cell r="C2746">
            <v>44068</v>
          </cell>
          <cell r="D2746">
            <v>1</v>
          </cell>
          <cell r="E2746" t="str">
            <v>147000392106</v>
          </cell>
          <cell r="F2746" t="str">
            <v>ICDN</v>
          </cell>
          <cell r="G2746" t="str">
            <v>TEMP</v>
          </cell>
          <cell r="H2746">
            <v>0</v>
          </cell>
          <cell r="I2746">
            <v>0</v>
          </cell>
          <cell r="J2746">
            <v>0</v>
          </cell>
          <cell r="K2746" t="str">
            <v>Pend</v>
          </cell>
          <cell r="L2746" t="str">
            <v>Pend</v>
          </cell>
          <cell r="M2746" t="str">
            <v>Pend</v>
          </cell>
          <cell r="N2746" t="str">
            <v>Pend</v>
          </cell>
          <cell r="O2746" t="str">
            <v>TV WITH ACCESSORIES COMMERCIAL REGISTER NUMBER 45368N M TV WITH ACCESSORIES  COMMERCIAL REGISTER NUMBER 45368</v>
          </cell>
          <cell r="P2746" t="str">
            <v>Pend</v>
          </cell>
          <cell r="Q2746" t="str">
            <v>KE</v>
          </cell>
          <cell r="R2746" t="str">
            <v>CN</v>
          </cell>
          <cell r="S2746" t="str">
            <v>1. 0 TO 3 DAYS</v>
          </cell>
          <cell r="T2746" t="str">
            <v>PENDING DECLARATION</v>
          </cell>
        </row>
        <row r="2747">
          <cell r="A2747" t="str">
            <v>CMAU5301260</v>
          </cell>
          <cell r="B2747">
            <v>40</v>
          </cell>
          <cell r="C2747">
            <v>44068</v>
          </cell>
          <cell r="D2747">
            <v>1</v>
          </cell>
          <cell r="E2747" t="str">
            <v>SHZ2920600</v>
          </cell>
          <cell r="F2747" t="str">
            <v>ICDN</v>
          </cell>
          <cell r="G2747" t="str">
            <v>TEMP</v>
          </cell>
          <cell r="H2747">
            <v>0</v>
          </cell>
          <cell r="I2747">
            <v>0</v>
          </cell>
          <cell r="J2747">
            <v>0</v>
          </cell>
          <cell r="K2747" t="str">
            <v>Pend</v>
          </cell>
          <cell r="L2747" t="str">
            <v>Pend</v>
          </cell>
          <cell r="M2747" t="str">
            <v>Pend</v>
          </cell>
          <cell r="N2747" t="str">
            <v>Pend</v>
          </cell>
          <cell r="O2747" t="str">
            <v>DIGITALTERRESTRIALDECODER  BRAND GOTV MODELNO  GOCODA2 INVOICE NO  SKY-MULTI-KENYA-SEA-79 IDF NO  E2007363901  PIN NO  P051198202U  TEL  +86-755-26010018 FAX  +86-755-86110188 EMAIL  TECHNICALSUPPORT-SKYWORTH COM   ZWELIBANZI MORABE-MULTICHOICE CO ZA HS CODE 8528 71 FREIGHT PREPAID</v>
          </cell>
          <cell r="P2747" t="str">
            <v>Pend</v>
          </cell>
          <cell r="Q2747" t="str">
            <v>KE</v>
          </cell>
          <cell r="R2747" t="str">
            <v>CN</v>
          </cell>
          <cell r="S2747" t="str">
            <v>1. 0 TO 3 DAYS</v>
          </cell>
          <cell r="T2747" t="str">
            <v>PENDING DECLARATION</v>
          </cell>
        </row>
        <row r="2748">
          <cell r="A2748" t="str">
            <v>FCIU7286832</v>
          </cell>
          <cell r="B2748">
            <v>40</v>
          </cell>
          <cell r="C2748">
            <v>44068</v>
          </cell>
          <cell r="D2748">
            <v>1</v>
          </cell>
          <cell r="E2748" t="str">
            <v>141089327237</v>
          </cell>
          <cell r="F2748" t="str">
            <v>ICDN</v>
          </cell>
          <cell r="G2748" t="str">
            <v>TEMP</v>
          </cell>
          <cell r="H2748">
            <v>0</v>
          </cell>
          <cell r="I2748">
            <v>0</v>
          </cell>
          <cell r="J2748">
            <v>0</v>
          </cell>
          <cell r="K2748" t="str">
            <v>Pend</v>
          </cell>
          <cell r="L2748" t="str">
            <v>Pend</v>
          </cell>
          <cell r="M2748" t="str">
            <v>Pend</v>
          </cell>
          <cell r="N2748" t="str">
            <v>Pend</v>
          </cell>
          <cell r="O2748" t="str">
            <v>PLYWOODN M PLYWOOD</v>
          </cell>
          <cell r="P2748" t="str">
            <v>Pend</v>
          </cell>
          <cell r="Q2748" t="str">
            <v>KE</v>
          </cell>
          <cell r="R2748" t="str">
            <v>CN</v>
          </cell>
          <cell r="S2748" t="str">
            <v>1. 0 TO 3 DAYS</v>
          </cell>
          <cell r="T2748" t="str">
            <v>PENDING DECLARATION</v>
          </cell>
        </row>
        <row r="2749">
          <cell r="A2749" t="str">
            <v>EGSU9060434</v>
          </cell>
          <cell r="B2749">
            <v>40</v>
          </cell>
          <cell r="C2749">
            <v>44068</v>
          </cell>
          <cell r="D2749">
            <v>1</v>
          </cell>
          <cell r="E2749" t="str">
            <v>003091250581</v>
          </cell>
          <cell r="F2749" t="str">
            <v>ICDN</v>
          </cell>
          <cell r="G2749" t="str">
            <v>M1B/68/02/2</v>
          </cell>
          <cell r="H2749" t="str">
            <v>2020</v>
          </cell>
          <cell r="I2749" t="str">
            <v>ICD</v>
          </cell>
          <cell r="J2749">
            <v>228891</v>
          </cell>
          <cell r="K2749" t="str">
            <v>SHRINK PACK LIMITED</v>
          </cell>
          <cell r="L2749" t="str">
            <v>GENERAL CARGO SERVICES LTD</v>
          </cell>
          <cell r="M2749">
            <v>44065.575219907405</v>
          </cell>
          <cell r="N2749" t="str">
            <v>Pend</v>
          </cell>
          <cell r="O2749" t="str">
            <v>125MT OF PVC H73TOTAL NET WEIGHT 125 000 00 KGSTOTAL GROSS WEIGHT 125  800 00 KGS21 DAYS FREE DEMURRAGE DETENTION ATDESTINATIONSHIPPED ON BOA RD  JUL 26 2020FREIGHT PREPAIDN M 125MT OF PVC H73 TOTAL NET WEIGHT  125 000 00 KGS TOTAL GROSS WEIGHT  125 800 00 KGS 21 DAYS FREE DEMURRAGE DETENTION AT DESTINATION SHIPPED ON BOARD  JUL 26 2020 FREIGHT PREPAID</v>
          </cell>
          <cell r="P2749" t="str">
            <v>C4</v>
          </cell>
          <cell r="Q2749" t="str">
            <v>KE</v>
          </cell>
          <cell r="R2749" t="str">
            <v>TW</v>
          </cell>
          <cell r="S2749" t="str">
            <v>1. 0 TO 3 DAYS</v>
          </cell>
          <cell r="T2749" t="str">
            <v>RELEASE PROCESS</v>
          </cell>
        </row>
        <row r="2750">
          <cell r="A2750" t="str">
            <v>EGHU9082147</v>
          </cell>
          <cell r="B2750">
            <v>40</v>
          </cell>
          <cell r="C2750">
            <v>44068</v>
          </cell>
          <cell r="D2750">
            <v>1</v>
          </cell>
          <cell r="E2750" t="str">
            <v>003091297219</v>
          </cell>
          <cell r="F2750" t="str">
            <v>ICDN</v>
          </cell>
          <cell r="G2750" t="str">
            <v>M1B/64/03/1</v>
          </cell>
          <cell r="H2750" t="str">
            <v>2020</v>
          </cell>
          <cell r="I2750" t="str">
            <v>ICD</v>
          </cell>
          <cell r="J2750">
            <v>228865</v>
          </cell>
          <cell r="K2750" t="str">
            <v>SHRINK PACK LIMITED</v>
          </cell>
          <cell r="L2750" t="str">
            <v>GENERAL CARGO SERVICES LTD</v>
          </cell>
          <cell r="M2750">
            <v>44065.57271990741</v>
          </cell>
          <cell r="N2750" t="str">
            <v>Pend</v>
          </cell>
          <cell r="O2750" t="str">
            <v>92MT OF PVC H73TOTAL NET WEIGHT 92 000 00 KGSTOTAL GROSS WEIGHT 94 000  00 KGS21 DAYS FREE DEMURRAGE DETENTION ATDESTINATIONON BOARD NOTATION  VESSEL VOYAGE EVER BALMY 1313-036SN M 92MT OF PVC H73 TOTAL NET WEIGHT  92 000 00 KGS TOTAL GROSS WEIGHT  94 000 00 KGS 21 DAYS FREE DEMURRAGE DETENTION AT DESTINATION ON BOARD NOTATION  VESSEL VOYAGE EVER BALMY 1313-036S PORT OF LOADING TAICHUNG PORT IN TAIWAN ON BOARD DATE JUL 26 2020</v>
          </cell>
          <cell r="P2750" t="str">
            <v>C4</v>
          </cell>
          <cell r="Q2750" t="str">
            <v>KE</v>
          </cell>
          <cell r="R2750" t="str">
            <v>TW</v>
          </cell>
          <cell r="S2750" t="str">
            <v>1. 0 TO 3 DAYS</v>
          </cell>
          <cell r="T2750" t="str">
            <v>RELEASE PROCESS</v>
          </cell>
        </row>
        <row r="2751">
          <cell r="A2751" t="str">
            <v>CMAU4705945</v>
          </cell>
          <cell r="B2751">
            <v>40</v>
          </cell>
          <cell r="C2751">
            <v>44068</v>
          </cell>
          <cell r="D2751">
            <v>1</v>
          </cell>
          <cell r="E2751" t="str">
            <v>CNCC793656</v>
          </cell>
          <cell r="F2751" t="str">
            <v>ICDN</v>
          </cell>
          <cell r="G2751" t="str">
            <v>M1B/68/01/3</v>
          </cell>
          <cell r="H2751">
            <v>0</v>
          </cell>
          <cell r="I2751">
            <v>0</v>
          </cell>
          <cell r="J2751">
            <v>0</v>
          </cell>
          <cell r="K2751" t="str">
            <v>Pend</v>
          </cell>
          <cell r="L2751" t="str">
            <v>Pend</v>
          </cell>
          <cell r="M2751" t="str">
            <v>Pend</v>
          </cell>
          <cell r="N2751" t="str">
            <v>Pend</v>
          </cell>
          <cell r="O2751" t="str">
            <v>FIVE PIECES OF KONE NMONO ELEVATOR PROJECT NAME ARDHI HOUSE - FRB PO NO  KEN-44099084 KEN-44099080 KEN-44099081 KEN-4409908 2 KEN-44099083 SO NO  350435894 350435888 350435890 350435891 350435893 HS  8428101090  TEL +254 20 622 412 3 5 TAX ID  P051445977U CONTACT  MUSAU STANLEY STANLEY MUSAU-KONE COM    P O BOX 69979 NAIROBI 00400 KENYA SC NL7152-0330-A-001 NAC KONE ELEVATORS FREIGHT PREPAID</v>
          </cell>
          <cell r="P2751" t="str">
            <v>Pend</v>
          </cell>
          <cell r="Q2751" t="str">
            <v>KE</v>
          </cell>
          <cell r="R2751" t="str">
            <v>CN</v>
          </cell>
          <cell r="S2751" t="str">
            <v>1. 0 TO 3 DAYS</v>
          </cell>
          <cell r="T2751" t="str">
            <v>PENDING DECLARATION</v>
          </cell>
        </row>
        <row r="2752">
          <cell r="A2752" t="str">
            <v>EMCU9838157</v>
          </cell>
          <cell r="B2752">
            <v>40</v>
          </cell>
          <cell r="C2752">
            <v>44068</v>
          </cell>
          <cell r="D2752">
            <v>1</v>
          </cell>
          <cell r="E2752" t="str">
            <v>142054670791</v>
          </cell>
          <cell r="F2752" t="str">
            <v>ICDN</v>
          </cell>
          <cell r="G2752" t="str">
            <v>M1B/68/03/1</v>
          </cell>
          <cell r="H2752" t="str">
            <v>2020</v>
          </cell>
          <cell r="I2752" t="str">
            <v>ICD</v>
          </cell>
          <cell r="J2752">
            <v>228889</v>
          </cell>
          <cell r="K2752" t="str">
            <v>PREMIER TRADING CO LTD</v>
          </cell>
          <cell r="L2752" t="str">
            <v>INDUS LOGISTICS LIMITED</v>
          </cell>
          <cell r="M2752">
            <v>44067.795370370368</v>
          </cell>
          <cell r="N2752" t="str">
            <v>Pend</v>
          </cell>
          <cell r="O2752" t="str">
            <v>BICYCLEFREIGHT COLLECT VNAIR 20CUBE COMMOBILE 254 790 487589  MOBILE 2 54 729 041777PREMEER C NO 1-UP MADE IN CHINA BICYCLE FREIGHT COLLECT  VNAIR 20CUBE COM MOBILE 254 790 487589   MOBILE 254 729 041777</v>
          </cell>
          <cell r="P2752" t="str">
            <v>C4</v>
          </cell>
          <cell r="Q2752" t="str">
            <v>KE</v>
          </cell>
          <cell r="R2752" t="str">
            <v>CN</v>
          </cell>
          <cell r="S2752" t="str">
            <v>1. 0 TO 3 DAYS</v>
          </cell>
          <cell r="T2752" t="str">
            <v>RELEASE PROCESS</v>
          </cell>
        </row>
        <row r="2753">
          <cell r="A2753" t="str">
            <v>TEMU7141808</v>
          </cell>
          <cell r="B2753">
            <v>40</v>
          </cell>
          <cell r="C2753">
            <v>44068</v>
          </cell>
          <cell r="D2753">
            <v>1</v>
          </cell>
          <cell r="E2753" t="str">
            <v>100050222895</v>
          </cell>
          <cell r="F2753" t="str">
            <v>ICDN</v>
          </cell>
          <cell r="G2753" t="str">
            <v>TEMP</v>
          </cell>
          <cell r="H2753" t="str">
            <v>2020</v>
          </cell>
          <cell r="I2753" t="str">
            <v>ICD</v>
          </cell>
          <cell r="J2753">
            <v>229220</v>
          </cell>
          <cell r="K2753" t="str">
            <v>AUTOXPRESS LIMITED</v>
          </cell>
          <cell r="L2753" t="str">
            <v>GENERAL CARGO SERVICES LTD</v>
          </cell>
          <cell r="M2753">
            <v>44067.903043981481</v>
          </cell>
          <cell r="N2753" t="str">
            <v>Pend</v>
          </cell>
          <cell r="O2753" t="str">
            <v>TOTAL 3581 PACKAGES ONLYSUPPLY OF NEW PNEUMATIC CEAT BRANDTYRES  TUBES AND FLAPSAS PER PROFORMA INVOICE NO  100003565COC NO   S-2020 07 6111 16IDF NO  20MBAIM000125750H S  CODE  40117000  40114000  40111000SB NO   3998713   4000449   4000467DATE  22 07 20201X40HC CONTAINER TOTAL 3581 PACKAGES ONLY SUPPLY OF NEW PNEUMATIC CEAT BRAND TYRES  TUBES AND FLAPS AS PER PROFORMA INVOICE NO  100003565 COC NO   S-2020 07 611116 IDF NO  20MBAIM000125750 H S  CODE  40117000  40114000  40111000 SB NO   3998713   4000449   4000467 DATE  22 07 2020 NET WEIGHT  13038 394KGS L C NO  SBLC02 03 10-KAB DTD  29 01 2010 28 DAYS FREE LINE CONTAINER DETENTION   DEMMURAGE AT DESTINATION   TEL  254 20 3743611 FAX  254 20 3743627 EMAIL  IMPORTS AUXPKE COM PIN NO  - P000626389L   TEL  254 20 3743611 FAX  254 20 3743627 EMAIL  IMPORTS AUXPKE COM PIN NO  - P000626389L CARRIER SRESPONSIBILITY CEASES AT MOMBASA KILINDINI PORT  EMPTY RETURN TO OUR DESIGNATED INLAND EMPTY DEPOT IN MOMBASA IS UNDER FULL RESPONSIBILITY AN</v>
          </cell>
          <cell r="P2753" t="str">
            <v>C4</v>
          </cell>
          <cell r="Q2753" t="str">
            <v>KE</v>
          </cell>
          <cell r="R2753" t="str">
            <v>IN</v>
          </cell>
          <cell r="S2753" t="str">
            <v>1. 0 TO 3 DAYS</v>
          </cell>
          <cell r="T2753" t="str">
            <v>RELEASE PROCESS</v>
          </cell>
        </row>
        <row r="2754">
          <cell r="A2754" t="str">
            <v>GESU3548986</v>
          </cell>
          <cell r="B2754">
            <v>20</v>
          </cell>
          <cell r="C2754">
            <v>44068</v>
          </cell>
          <cell r="D2754">
            <v>1</v>
          </cell>
          <cell r="E2754" t="str">
            <v>QDCS005542</v>
          </cell>
          <cell r="F2754" t="str">
            <v>ICDN</v>
          </cell>
          <cell r="G2754" t="str">
            <v>A1B/05/05/1</v>
          </cell>
          <cell r="H2754" t="str">
            <v>2020</v>
          </cell>
          <cell r="I2754" t="str">
            <v>ICD</v>
          </cell>
          <cell r="J2754">
            <v>228867</v>
          </cell>
          <cell r="K2754" t="str">
            <v>STATPACK INDUSTRIES LTD.</v>
          </cell>
          <cell r="L2754" t="str">
            <v>MURANGA FORWARDERS LTD</v>
          </cell>
          <cell r="M2754">
            <v>44065.430567129632</v>
          </cell>
          <cell r="N2754" t="str">
            <v>Pend</v>
          </cell>
          <cell r="O2754" t="str">
            <v>POF FILMS HS CODE 392010  EMAIL ADDRESS  LOGISTICS-STATPACK CO KE PIN  P000601853N FREIGHT PREPAID GOODS IN TRANSIT TO ICD EMBAKASI ON WARD INLAND CARRIAGE FROM MOMBASA TO ICD EMBAKASI TO BE ARRANGED BY CONSIGNEE FOR ACCOUNT AND RISK OF CONSIGNEE  CARRIER  S LIABILITY CEASES AT PORT OF DISCHARGE</v>
          </cell>
          <cell r="P2754" t="str">
            <v>C4</v>
          </cell>
          <cell r="Q2754" t="str">
            <v>KE</v>
          </cell>
          <cell r="R2754" t="str">
            <v>CN</v>
          </cell>
          <cell r="S2754" t="str">
            <v>1. 0 TO 3 DAYS</v>
          </cell>
          <cell r="T2754" t="str">
            <v>RELEASE PROCESS</v>
          </cell>
        </row>
        <row r="2755">
          <cell r="A2755" t="str">
            <v>EITU0075683</v>
          </cell>
          <cell r="B2755">
            <v>20</v>
          </cell>
          <cell r="C2755">
            <v>44068</v>
          </cell>
          <cell r="D2755">
            <v>1</v>
          </cell>
          <cell r="E2755" t="str">
            <v>050000693568</v>
          </cell>
          <cell r="F2755" t="str">
            <v>ICDN</v>
          </cell>
          <cell r="G2755" t="str">
            <v>A1B/05/06/2</v>
          </cell>
          <cell r="H2755" t="str">
            <v>2020</v>
          </cell>
          <cell r="I2755" t="str">
            <v>ICD</v>
          </cell>
          <cell r="J2755">
            <v>228728</v>
          </cell>
          <cell r="K2755" t="str">
            <v>MITSUBA AGENCIES LIMITED</v>
          </cell>
          <cell r="L2755" t="str">
            <v>DHL GLOBAL FORWARDING KENYA LIMITED</v>
          </cell>
          <cell r="M2755">
            <v>44064.81658564815</v>
          </cell>
          <cell r="N2755" t="str">
            <v>Pend</v>
          </cell>
          <cell r="O2755" t="str">
            <v>BRAKE LININGMOTOR SPARE PARTS  EMAIL  CAROL MITSUBA SNOW-TRADING COMM I T C NO  1-545 MADE IN THAILAND BRAKE LINING MOTOR SPARE PARTS   EMAIL  CAROL MITSUBA SNOW-TRADING COM</v>
          </cell>
          <cell r="P2755" t="str">
            <v>C4</v>
          </cell>
          <cell r="Q2755" t="str">
            <v>KE</v>
          </cell>
          <cell r="R2755" t="str">
            <v>TH</v>
          </cell>
          <cell r="S2755" t="str">
            <v>1. 0 TO 3 DAYS</v>
          </cell>
          <cell r="T2755" t="str">
            <v>RELEASE PROCESS</v>
          </cell>
        </row>
        <row r="2756">
          <cell r="A2756" t="str">
            <v>EISU9465713</v>
          </cell>
          <cell r="B2756">
            <v>40</v>
          </cell>
          <cell r="C2756">
            <v>44068</v>
          </cell>
          <cell r="D2756">
            <v>1</v>
          </cell>
          <cell r="E2756" t="str">
            <v>507000026262</v>
          </cell>
          <cell r="F2756" t="str">
            <v>ICDN</v>
          </cell>
          <cell r="G2756" t="str">
            <v>A1A/42/04/2</v>
          </cell>
          <cell r="H2756" t="str">
            <v>2020</v>
          </cell>
          <cell r="I2756" t="str">
            <v>ICD</v>
          </cell>
          <cell r="J2756">
            <v>229081</v>
          </cell>
          <cell r="K2756" t="str">
            <v>MATCH MASTER LIMITED</v>
          </cell>
          <cell r="L2756" t="str">
            <v>INDUS LOGISTICS LIMITED</v>
          </cell>
          <cell r="M2756" t="str">
            <v>Pend</v>
          </cell>
          <cell r="N2756" t="str">
            <v>Pend</v>
          </cell>
          <cell r="O2756" t="str">
            <v>MATCH WOODEN SPLINTS  ASPEN  WHITESPLINTS SIZE 2 0 X 2 0 X 39MM  ASPEN QUALITY  POLISHED  SORTED  IMPREGNATED AGAINST AFTER-GLOWING   AT HUMI DITY NOTTO EXCEED 5  - 6 PACKING  IS PACKED IN A PLASTIC BAGINSIDEIN C ARTONS OF EACH AVERAGE FILLING274000 PIECES NO MARKS MATCH WOODEN SPLINTS  ASPEN  WHITE SPLINTS SIZE 2 0 X 2 0 X 39MM  ASPEN QUALITY  POLISHED  SORTED  IMPREGNATED  AGAINST AFTER-GLOWING   AT HUMIDITY NOT TO EXCEED 5  - 6  PACKING  IS PACKED IN A PLASTIC BAG INSIDE IN CARTONS OF EACH AVERAGE FILLING 274000 PIECES  NET WEIGHT  18 40  KGS PER CARTON GROSS WEIGHT 19 10  KGS PER CARTON 990 CARTONS STOWED IN 1 X 40-FOOT-FCL TOTAL  CARTON 3960 IN 4X40HC TOTAL  NW IN 4X40HC  72864 00 KGS TOTAL  GW IN 4X40HC  75636 00 KGS</v>
          </cell>
          <cell r="P2756" t="str">
            <v>C4</v>
          </cell>
          <cell r="Q2756" t="str">
            <v>KE</v>
          </cell>
          <cell r="R2756" t="str">
            <v>RU</v>
          </cell>
          <cell r="S2756" t="str">
            <v>1. 0 TO 3 DAYS</v>
          </cell>
          <cell r="T2756" t="str">
            <v>PENDING DPC</v>
          </cell>
        </row>
        <row r="2757">
          <cell r="A2757" t="str">
            <v>CMAU7137324</v>
          </cell>
          <cell r="B2757">
            <v>40</v>
          </cell>
          <cell r="C2757">
            <v>44068</v>
          </cell>
          <cell r="D2757">
            <v>1</v>
          </cell>
          <cell r="E2757" t="str">
            <v>SHZ2931086</v>
          </cell>
          <cell r="F2757" t="str">
            <v>ICDN</v>
          </cell>
          <cell r="G2757" t="str">
            <v>A1A/70/06/2</v>
          </cell>
          <cell r="H2757" t="str">
            <v>2020</v>
          </cell>
          <cell r="I2757" t="str">
            <v>ICD</v>
          </cell>
          <cell r="J2757">
            <v>229053</v>
          </cell>
          <cell r="K2757" t="str">
            <v>GREENLIGHT PLANET KENYA LIMITED</v>
          </cell>
          <cell r="L2757" t="str">
            <v>SIGINON GROUP LIMITED</v>
          </cell>
          <cell r="M2757" t="str">
            <v>Pend</v>
          </cell>
          <cell r="N2757" t="str">
            <v>Pend</v>
          </cell>
          <cell r="O2757" t="str">
            <v>SOLAR PANEL CONTROL UNIT SOLAR LAMPS Solar Radio + Speakers USB CABLE SET HS CODE 940550  greenlightplanet com Mobile Number  +254 737 493 890 ATTN  Edwin Gichia FREIGHT PREPAID</v>
          </cell>
          <cell r="P2757" t="str">
            <v>C4</v>
          </cell>
          <cell r="Q2757" t="str">
            <v>KE</v>
          </cell>
          <cell r="R2757" t="str">
            <v>CN</v>
          </cell>
          <cell r="S2757" t="str">
            <v>1. 0 TO 3 DAYS</v>
          </cell>
          <cell r="T2757" t="str">
            <v>PENDING DPC</v>
          </cell>
        </row>
        <row r="2758">
          <cell r="A2758" t="str">
            <v>EITU1111050</v>
          </cell>
          <cell r="B2758">
            <v>40</v>
          </cell>
          <cell r="C2758">
            <v>44068</v>
          </cell>
          <cell r="D2758">
            <v>1</v>
          </cell>
          <cell r="E2758" t="str">
            <v>142054678139</v>
          </cell>
          <cell r="F2758" t="str">
            <v>ICDN</v>
          </cell>
          <cell r="G2758" t="str">
            <v>TEMP</v>
          </cell>
          <cell r="H2758" t="str">
            <v>2020</v>
          </cell>
          <cell r="I2758" t="str">
            <v>ICD</v>
          </cell>
          <cell r="J2758">
            <v>229131</v>
          </cell>
          <cell r="K2758" t="str">
            <v>SPECIALISED FIBREGLASS LIMITED</v>
          </cell>
          <cell r="L2758" t="str">
            <v>SMART TRADERS LIMITED</v>
          </cell>
          <cell r="M2758" t="str">
            <v>Pend</v>
          </cell>
          <cell r="N2758" t="str">
            <v>Pend</v>
          </cell>
          <cell r="O2758" t="str">
            <v>ROVINGCHOPPED STRAND MATPOLYESTER FILMPP SOLID PLASTIC SHEETSFRP MACHI NE MAKING PARTSL C NO TF2019133070SHIPPED ON BOARDFREIGHT PREPAID PIN NO P000614565YN M ROVING CHOPPED STRAND MAT POLYESTER FILM PP SOLID PLASTIC SHEETS FRP MACHINE MAKING PARTS L C NO TF2019133070 SHIPPED ON BOARD FREIGHT PREPAID  PIN NO P000614565Y</v>
          </cell>
          <cell r="P2758" t="str">
            <v>C4</v>
          </cell>
          <cell r="Q2758" t="str">
            <v>KE</v>
          </cell>
          <cell r="R2758" t="str">
            <v>CN</v>
          </cell>
          <cell r="S2758" t="str">
            <v>1. 0 TO 3 DAYS</v>
          </cell>
          <cell r="T2758" t="str">
            <v>PENDING DPC</v>
          </cell>
        </row>
        <row r="2759">
          <cell r="A2759" t="str">
            <v>CSNU6514120</v>
          </cell>
          <cell r="B2759">
            <v>40</v>
          </cell>
          <cell r="C2759">
            <v>44068</v>
          </cell>
          <cell r="D2759">
            <v>1</v>
          </cell>
          <cell r="E2759" t="str">
            <v>COSU6270336850</v>
          </cell>
          <cell r="F2759" t="str">
            <v>ICDN</v>
          </cell>
          <cell r="G2759" t="str">
            <v>A1A/70/04/2</v>
          </cell>
          <cell r="H2759" t="str">
            <v>2020</v>
          </cell>
          <cell r="I2759" t="str">
            <v>ICD</v>
          </cell>
          <cell r="J2759">
            <v>228635</v>
          </cell>
          <cell r="K2759" t="str">
            <v>NAVLOMAR LIMITED</v>
          </cell>
          <cell r="L2759" t="str">
            <v>GALLIN HOLDINGS LIMITED</v>
          </cell>
          <cell r="M2759">
            <v>44064.67765046296</v>
          </cell>
          <cell r="N2759" t="str">
            <v>Pend</v>
          </cell>
          <cell r="O2759" t="str">
            <v>SOCKET SWITCH CEILING ROSE CONSUMER UNIT    CONNECTOR CIRCUIT BREAKERS   CARGO IN TRANSIT TO ICD  EMBAKASI ON   CNEE S ARRANGEMENT RISK COST  PIN NO P051348937O</v>
          </cell>
          <cell r="P2759" t="str">
            <v>C4</v>
          </cell>
          <cell r="Q2759" t="str">
            <v>KE</v>
          </cell>
          <cell r="R2759" t="str">
            <v>CN</v>
          </cell>
          <cell r="S2759" t="str">
            <v>1. 0 TO 3 DAYS</v>
          </cell>
          <cell r="T2759" t="str">
            <v>RELEASE PROCESS</v>
          </cell>
        </row>
        <row r="2760">
          <cell r="A2760" t="str">
            <v>GAOU6311654</v>
          </cell>
          <cell r="B2760">
            <v>40</v>
          </cell>
          <cell r="C2760">
            <v>44068</v>
          </cell>
          <cell r="D2760">
            <v>1</v>
          </cell>
          <cell r="E2760" t="str">
            <v>149003347647</v>
          </cell>
          <cell r="F2760" t="str">
            <v>ICDN</v>
          </cell>
          <cell r="G2760" t="str">
            <v>A1A/70/03/1</v>
          </cell>
          <cell r="H2760">
            <v>0</v>
          </cell>
          <cell r="I2760">
            <v>0</v>
          </cell>
          <cell r="J2760">
            <v>0</v>
          </cell>
          <cell r="K2760" t="str">
            <v>Pend</v>
          </cell>
          <cell r="L2760" t="str">
            <v>Pend</v>
          </cell>
          <cell r="M2760" t="str">
            <v>Pend</v>
          </cell>
          <cell r="N2760" t="str">
            <v>Pend</v>
          </cell>
          <cell r="O2760" t="str">
            <v>ACRYLIC LETTER BUBBLE WRAPCONVEYOR WITH ACCESSORIESPROMOTIONAL EARPHON EHANGING BANNER LIGHTBOX 2M STICKER STRETCH FILEMN M ACRYLIC LETTER BUBBLE WRAP CONVEYOR WITH ACCESSORIES PROMOTIONAL EARPHONE HANGING BANNER LIGHTBOX 2M  STICKER STRETCH FILEM</v>
          </cell>
          <cell r="P2760" t="str">
            <v>Pend</v>
          </cell>
          <cell r="Q2760" t="str">
            <v>KE</v>
          </cell>
          <cell r="R2760" t="str">
            <v>CN</v>
          </cell>
          <cell r="S2760" t="str">
            <v>1. 0 TO 3 DAYS</v>
          </cell>
          <cell r="T2760" t="str">
            <v>PENDING DECLARATION</v>
          </cell>
        </row>
        <row r="2761">
          <cell r="A2761" t="str">
            <v>CAIU9007630</v>
          </cell>
          <cell r="B2761">
            <v>40</v>
          </cell>
          <cell r="C2761">
            <v>44068</v>
          </cell>
          <cell r="D2761">
            <v>1</v>
          </cell>
          <cell r="E2761" t="str">
            <v>HLCUKHI200741001</v>
          </cell>
          <cell r="F2761" t="str">
            <v>ICDN</v>
          </cell>
          <cell r="G2761" t="str">
            <v>A1A/54/03/1</v>
          </cell>
          <cell r="H2761" t="str">
            <v>2020</v>
          </cell>
          <cell r="I2761" t="str">
            <v>ICD</v>
          </cell>
          <cell r="J2761">
            <v>229942</v>
          </cell>
          <cell r="K2761" t="str">
            <v>DEFENCE FORCES ORDNANCE DEPOT KAHAWA BAR</v>
          </cell>
          <cell r="L2761" t="str">
            <v>DEPARTMENT OF DEFENCE</v>
          </cell>
          <cell r="M2761" t="str">
            <v>Pend</v>
          </cell>
          <cell r="N2761" t="str">
            <v>Pend</v>
          </cell>
          <cell r="O2761" t="str">
            <v>MILITARY PEAK CAPS AS PER INVOICE NO    8058-JAL-20 DATED  24 07 2020 FORM E NO  AKB-2020-0000025681  DATED  24 07 2020  H S CODE  6505 0000   NET WEIGHT   1300 00 KGS  HS-CODE     65 05 00</v>
          </cell>
          <cell r="P2761" t="str">
            <v>C4</v>
          </cell>
          <cell r="Q2761" t="str">
            <v>KE</v>
          </cell>
          <cell r="R2761" t="str">
            <v>PK</v>
          </cell>
          <cell r="S2761" t="str">
            <v>1. 0 TO 3 DAYS</v>
          </cell>
          <cell r="T2761" t="str">
            <v>PENDING DPC</v>
          </cell>
        </row>
        <row r="2762">
          <cell r="A2762" t="str">
            <v>SGRU2128424</v>
          </cell>
          <cell r="B2762">
            <v>20</v>
          </cell>
          <cell r="C2762">
            <v>44068</v>
          </cell>
          <cell r="D2762">
            <v>1</v>
          </cell>
          <cell r="E2762" t="str">
            <v>GGZ1115928</v>
          </cell>
          <cell r="F2762" t="str">
            <v>ICDN</v>
          </cell>
          <cell r="G2762" t="str">
            <v>A1B/17/06/3</v>
          </cell>
          <cell r="H2762" t="str">
            <v>2020</v>
          </cell>
          <cell r="I2762" t="str">
            <v>ICD</v>
          </cell>
          <cell r="J2762">
            <v>228803</v>
          </cell>
          <cell r="K2762" t="str">
            <v>SUNDA KENYA INDUSTRIAL COMPANY LIMITED</v>
          </cell>
          <cell r="L2762" t="str">
            <v>IRIS PORT CONVEYORS K LIMITED</v>
          </cell>
          <cell r="M2762">
            <v>44065.522627314815</v>
          </cell>
          <cell r="N2762" t="str">
            <v>Pend</v>
          </cell>
          <cell r="O2762" t="str">
            <v>SPARE PARTS FOR BABY DIAPER MACHINE JOINT  SPARE PARTS FOR BABY DIAPER MACHINE SYNCHRONIZATION BAND  U TYPE CODE SCREW SPARE PARTS FOR BABY DIAPER MACHINE BEARING  SCREW CAP PE FILM FOR PACKING DIAPER VISUAL DETECTION MACHINE SPARE PARTS FOR BABY DIAPER MACHINE  BELT  NON-WOVEN FABRICS INV  NO  30694 H S CODE 7307990000 4010350000 73181500 8483300090  ATHI RIVER MACHAKOS KENYA CONTACT PAUL MARETE DAVID WU MOBILE PHONE 0721542127 254786368233 E-MAIL IM KENYA-SUNDA CO FREIGHT COLLECT</v>
          </cell>
          <cell r="P2762" t="str">
            <v>C4</v>
          </cell>
          <cell r="Q2762" t="str">
            <v>KE</v>
          </cell>
          <cell r="R2762" t="str">
            <v>CN</v>
          </cell>
          <cell r="S2762" t="str">
            <v>1. 0 TO 3 DAYS</v>
          </cell>
          <cell r="T2762" t="str">
            <v>RELEASE PROCESS</v>
          </cell>
        </row>
        <row r="2763">
          <cell r="A2763" t="str">
            <v>TRHU1213313</v>
          </cell>
          <cell r="B2763">
            <v>20</v>
          </cell>
          <cell r="C2763">
            <v>44068</v>
          </cell>
          <cell r="D2763">
            <v>1</v>
          </cell>
          <cell r="E2763" t="str">
            <v>142054675407</v>
          </cell>
          <cell r="F2763" t="str">
            <v>ICDN</v>
          </cell>
          <cell r="G2763" t="str">
            <v>A1B/21/06/4</v>
          </cell>
          <cell r="H2763" t="str">
            <v>2020</v>
          </cell>
          <cell r="I2763" t="str">
            <v>ICD</v>
          </cell>
          <cell r="J2763">
            <v>226985</v>
          </cell>
          <cell r="K2763" t="str">
            <v>MAS INTIMATES KENYA EPZ LIMITED</v>
          </cell>
          <cell r="L2763" t="str">
            <v>EXPOLANKA FREIGHT LIMITED</v>
          </cell>
          <cell r="M2763">
            <v>44057.643240740741</v>
          </cell>
          <cell r="N2763">
            <v>44068.644791666666</v>
          </cell>
          <cell r="O2763" t="str">
            <v>FABRICHS CODE 6006220000 FAX  254 736 231982M  254 740 801 585EMAIL SA NJEEWAJ MASHOLDINGS COM  ATTN FLORENCE SAMUELP O BOX 83344N M FABRIC HS CODE 6006220000   FAX  254 736 231982 M  254 740 801 585 EMAIL SANJEEWAJ MASHOLDINGS COM    ATTN FLORENCE SAMUEL P O BOX 83344 M 254 703493116</v>
          </cell>
          <cell r="P2763" t="str">
            <v>W7</v>
          </cell>
          <cell r="Q2763" t="str">
            <v>KE</v>
          </cell>
          <cell r="R2763" t="str">
            <v>CN</v>
          </cell>
          <cell r="S2763" t="str">
            <v>1. 0 TO 3 DAYS</v>
          </cell>
          <cell r="T2763" t="str">
            <v>RELEASED BUT IN YARD</v>
          </cell>
        </row>
        <row r="2764">
          <cell r="A2764" t="str">
            <v>TEMU0102625</v>
          </cell>
          <cell r="B2764">
            <v>20</v>
          </cell>
          <cell r="C2764">
            <v>44068</v>
          </cell>
          <cell r="D2764">
            <v>1</v>
          </cell>
          <cell r="E2764" t="str">
            <v>COSU6268746760</v>
          </cell>
          <cell r="F2764" t="str">
            <v>ICDN</v>
          </cell>
          <cell r="G2764" t="str">
            <v>TEMP</v>
          </cell>
          <cell r="H2764" t="str">
            <v>2020</v>
          </cell>
          <cell r="I2764" t="str">
            <v>ICD</v>
          </cell>
          <cell r="J2764">
            <v>229990</v>
          </cell>
          <cell r="K2764" t="str">
            <v>HANCO LIMITED</v>
          </cell>
          <cell r="L2764" t="str">
            <v>JONERICS CARGO FORWARDERS LIMITED</v>
          </cell>
          <cell r="M2764" t="str">
            <v>Pend</v>
          </cell>
          <cell r="N2764" t="str">
            <v>Pend</v>
          </cell>
          <cell r="O2764" t="str">
            <v>1 X 20 GP CONTAINER STC -   554 ROLLS OF PVC POLYVINYL CHLORIDE REXINE  STOCK LOT  GRADE A     H S CODE   5903 10 0000  COMMERCIAL INVOICE NO    DS038934 DATED   14 07 2020 CARGO IN TRANSIT TO    ICD EMBAKASI NAIROBI KENYA   UNDER CONSIGNEE S OWN ARRANGEMENT  RISK   COST    CARRIER S LIABILITY CEASE AT    PORT OF DISCHARGE</v>
          </cell>
          <cell r="P2764" t="str">
            <v>C4</v>
          </cell>
          <cell r="Q2764" t="str">
            <v>KE</v>
          </cell>
          <cell r="R2764" t="str">
            <v>MY</v>
          </cell>
          <cell r="S2764" t="str">
            <v>1. 0 TO 3 DAYS</v>
          </cell>
          <cell r="T2764" t="str">
            <v>PENDING DPC</v>
          </cell>
        </row>
        <row r="2765">
          <cell r="A2765" t="str">
            <v>EITU0012303</v>
          </cell>
          <cell r="B2765">
            <v>20</v>
          </cell>
          <cell r="C2765">
            <v>44068</v>
          </cell>
          <cell r="D2765">
            <v>1</v>
          </cell>
          <cell r="E2765" t="str">
            <v>141089156645</v>
          </cell>
          <cell r="F2765" t="str">
            <v>ICDN</v>
          </cell>
          <cell r="G2765" t="str">
            <v>TEMP</v>
          </cell>
          <cell r="H2765" t="str">
            <v>2020</v>
          </cell>
          <cell r="I2765" t="str">
            <v>ICD</v>
          </cell>
          <cell r="J2765">
            <v>228777</v>
          </cell>
          <cell r="K2765" t="str">
            <v>TITLIS FASTENERS LIMITED</v>
          </cell>
          <cell r="L2765" t="str">
            <v>SPEEDEX LOGISTICS LIMITED</v>
          </cell>
          <cell r="M2765">
            <v>44067.806203703702</v>
          </cell>
          <cell r="N2765" t="str">
            <v>Pend</v>
          </cell>
          <cell r="O2765" t="str">
            <v>HEX NUTSFLAT WASHERSSQUARE HEAD BOLTSHS CODE 7318160000HS CODE 7318220 090HS CODE 7318159001N M HEX NUTS FLAT WASHERS SQUARE HEAD BOLTS HS CODE 7318160000 HS CODE 7318220090 HS CODE 7318159001</v>
          </cell>
          <cell r="P2765" t="str">
            <v>C4</v>
          </cell>
          <cell r="Q2765" t="str">
            <v>KE</v>
          </cell>
          <cell r="R2765" t="str">
            <v>CN</v>
          </cell>
          <cell r="S2765" t="str">
            <v>1. 0 TO 3 DAYS</v>
          </cell>
          <cell r="T2765" t="str">
            <v>RELEASE PROCESS</v>
          </cell>
        </row>
        <row r="2766">
          <cell r="A2766" t="str">
            <v>TCNU9627044</v>
          </cell>
          <cell r="B2766">
            <v>40</v>
          </cell>
          <cell r="C2766">
            <v>44068</v>
          </cell>
          <cell r="D2766">
            <v>1</v>
          </cell>
          <cell r="E2766" t="str">
            <v>203792141</v>
          </cell>
          <cell r="F2766" t="str">
            <v>ICDN</v>
          </cell>
          <cell r="G2766" t="str">
            <v>A1A/70/02/2</v>
          </cell>
          <cell r="H2766" t="str">
            <v>2020</v>
          </cell>
          <cell r="I2766" t="str">
            <v>ICD</v>
          </cell>
          <cell r="J2766">
            <v>228215</v>
          </cell>
          <cell r="K2766" t="str">
            <v>SHAMAS MOTOR PARTS LIMITED</v>
          </cell>
          <cell r="L2766" t="str">
            <v>SPEEDEX LOGISTICS LIMITED</v>
          </cell>
          <cell r="M2766" t="str">
            <v>Pend</v>
          </cell>
          <cell r="N2766" t="str">
            <v>Pend</v>
          </cell>
          <cell r="O2766" t="str">
            <v>USED MOTOR VEHICLE PARTS   H S CODE NO 870829   IDF E2006351846   UCR2 02002187385   FINAL DESTINATION   ICD EMBAKASI   IN TRANSIT TO ICD EMB AKASI  NAIROBI      FAX  0794-867504   9999 5140002030605        TAX N O P051404765G</v>
          </cell>
          <cell r="P2766" t="str">
            <v>C4</v>
          </cell>
          <cell r="Q2766" t="str">
            <v>KE</v>
          </cell>
          <cell r="R2766" t="str">
            <v>JP</v>
          </cell>
          <cell r="S2766" t="str">
            <v>1. 0 TO 3 DAYS</v>
          </cell>
          <cell r="T2766" t="str">
            <v>PENDING DPC</v>
          </cell>
        </row>
        <row r="2767">
          <cell r="A2767" t="str">
            <v>TCNU3317930</v>
          </cell>
          <cell r="B2767">
            <v>40</v>
          </cell>
          <cell r="C2767">
            <v>44068</v>
          </cell>
          <cell r="D2767">
            <v>1</v>
          </cell>
          <cell r="E2767" t="str">
            <v>NBDN260513</v>
          </cell>
          <cell r="F2767" t="str">
            <v>ICDN</v>
          </cell>
          <cell r="G2767" t="str">
            <v>A1A/74/03/2</v>
          </cell>
          <cell r="H2767" t="str">
            <v>2020</v>
          </cell>
          <cell r="I2767" t="str">
            <v>ICD</v>
          </cell>
          <cell r="J2767">
            <v>228718</v>
          </cell>
          <cell r="K2767" t="str">
            <v>STANBIC BANK LTD C/O HOT POINT APPLIANCE</v>
          </cell>
          <cell r="L2767" t="str">
            <v>SPEEDEX LOGISTICS LIMITED</v>
          </cell>
          <cell r="M2767">
            <v>44068.705069444448</v>
          </cell>
          <cell r="N2767" t="str">
            <v>Pend</v>
          </cell>
          <cell r="O2767" t="str">
            <v>388 PCS OF VON BRAND SHOWCASE FREEZERS AND FOC SPARES AS PER PROFORMA INVOICE NO  PI-9737 DTD JULY 08  2020  CFR MOMBASA  KENYA  INCOTERMS 2020  L C REFERENCE NO  TF2019818236 IDF NO   E2007361802 CARGO IN TRANSIT TO ICD EMBAKASI BY SGR RAIL ALL THE RISK  COST AND RESPONSIBILITY WILL BE ON CONSIGNEES ACCOUNT CARRIER  S LIABILITY CEASES AT PORT OF DISCHARGE FREIGHT PREPAID  FAX  852-3741 0356   EMAIL  CUSTOMERCARE-STANBIC COM    0734333030    EMAIL  IMPORTSADMIN-HOTPOINT CO KE    PIC  SURESH HALAI      KRA PIN NO  P000597694S HS 8418302</v>
          </cell>
          <cell r="P2767" t="str">
            <v>C4</v>
          </cell>
          <cell r="Q2767" t="str">
            <v>KE</v>
          </cell>
          <cell r="R2767" t="str">
            <v>CN</v>
          </cell>
          <cell r="S2767" t="str">
            <v>1. 0 TO 3 DAYS</v>
          </cell>
          <cell r="T2767" t="str">
            <v>RELEASE PROCESS</v>
          </cell>
        </row>
        <row r="2768">
          <cell r="A2768" t="str">
            <v>MRKU0230157</v>
          </cell>
          <cell r="B2768">
            <v>40</v>
          </cell>
          <cell r="C2768">
            <v>44068</v>
          </cell>
          <cell r="D2768">
            <v>1</v>
          </cell>
          <cell r="E2768" t="str">
            <v>203847732</v>
          </cell>
          <cell r="F2768" t="str">
            <v>ICDN</v>
          </cell>
          <cell r="G2768" t="str">
            <v>A1A/74/02/3</v>
          </cell>
          <cell r="H2768" t="str">
            <v>2020</v>
          </cell>
          <cell r="I2768" t="str">
            <v>ICD</v>
          </cell>
          <cell r="J2768">
            <v>228075</v>
          </cell>
          <cell r="K2768" t="str">
            <v>SANA INDUSTRIES COMPANY LIMITED</v>
          </cell>
          <cell r="L2768" t="str">
            <v>CARGODECK EA LIMITED</v>
          </cell>
          <cell r="M2768">
            <v>44062.821087962962</v>
          </cell>
          <cell r="N2768">
            <v>44067.597349537034</v>
          </cell>
          <cell r="O2768" t="str">
            <v>SYNTHETIC FIBER   ---------------   PO PO-DAJ-2012 3-4   6-7   IDF E20 06351177   INLAND HAULAGE FROM MOMBASA TO   NAIROBI AT CONSIGNEE S ACC OUNT   IN TRANSIT TO ICD EMBAKASI    NAIROBI IS ARRANGED BY   CONSIGNE E FOR ACCOUNT AND   RISK OF CONSIGNEE       TEL   81-3-5290-5547   FAX 81-3-5290-5779        CONTACT PERSON MS  LONA AL-BAITY   PIN NUMBERP000602985B         INTRANSIT TO ICD EMBAKASI NAIROBI SYNTHETIC FIBER   ---------------   PO PO-DAJ-2012 3-4   6-7   IDF E20 06351177   INLAND HAULAGE FROM MOMBASA TO   NAIROBI AT CONSIGNEE S ACC OUNT   IN TRANSIT TO ICD EMBAKASI    NAIROBI IS ARRANGED BY   CONSIGNE E FOR ACCOUNT AND   RISK OF CONSIGNEE       TEL   81-3-5290-5547   FAX 81-3-5290-5779        CONTACT PERSON MS  LONA AL-BAITY   PIN NUMBERP000602985B       INTRANSIT TO ICD EMBAKASI NAIROBI SYNTHETIC FIBER   ---------------   PO PO-DAJ-2012 3-4   6-7   IDF E20 06351177   INLAND HAULAGE FROM MOMBASA TO   NAIROBI AT CONSIGNEE S ACC OUNT   IN TRANSIT TO ICD EMBAKASI    NAIROBI IS ARRANGED BY   CONSIGNE E FOR ACCOUNT AND   RISK OF CONSIGNEE       TEL   81-3-5290-5547   FAX 81-3-5290-5779        CONTACT PERSON MS  LONA AL-BAITY   PIN NUMBERP000602985B       INTRANSIT TO ICD EMBAKASI NAIROBI SYNTHETIC FIBER   ---------------   PO PO-DAJ-2012 3-4   6-7   IDF E20 06351177   INLAND HAULAGE FROM MOMBASA TO   NAIROBI AT CONSIGNEE S ACC OUNT   IN TRANSIT TO ICD EMBAKASI    NAIROBI IS ARRANGED BY   CONSIGNE E FOR ACCOUNT AND   RISK OF CONSIGNEE       TEL   81-3-5290-5547   FAX 81-3-5290-5779        CONTACT PERSON MS  LONA AL-BAITY   PIN NUMBERP000602985B       INTRANSIT TO ICD EMBAKASI NAIROBI</v>
          </cell>
          <cell r="P2768" t="str">
            <v>C4</v>
          </cell>
          <cell r="Q2768" t="str">
            <v>KE</v>
          </cell>
          <cell r="R2768" t="str">
            <v>JP</v>
          </cell>
          <cell r="S2768" t="str">
            <v>1. 0 TO 3 DAYS</v>
          </cell>
          <cell r="T2768" t="str">
            <v>RELEASED BUT IN YARD</v>
          </cell>
        </row>
        <row r="2769">
          <cell r="A2769" t="str">
            <v>CMAU7349302</v>
          </cell>
          <cell r="B2769">
            <v>40</v>
          </cell>
          <cell r="C2769">
            <v>44068</v>
          </cell>
          <cell r="D2769">
            <v>1</v>
          </cell>
          <cell r="E2769" t="str">
            <v>EID0309554</v>
          </cell>
          <cell r="F2769" t="str">
            <v>ICDN</v>
          </cell>
          <cell r="G2769" t="str">
            <v>A1D/58/03/2</v>
          </cell>
          <cell r="H2769" t="str">
            <v>2020</v>
          </cell>
          <cell r="I2769" t="str">
            <v>ICD</v>
          </cell>
          <cell r="J2769">
            <v>228826</v>
          </cell>
          <cell r="K2769" t="str">
            <v>AKSHAR AUTO SPARES G</v>
          </cell>
          <cell r="L2769" t="str">
            <v>AMBERTO AGENCIES</v>
          </cell>
          <cell r="M2769">
            <v>44064.767812500002</v>
          </cell>
          <cell r="N2769" t="str">
            <v>Pend</v>
          </cell>
          <cell r="O2769" t="str">
            <v>316 PACKAGES AGRICULTURE IMPLIMENT AS PER PROFORMA INVOICE NO 20001446 DATE  15 05 2020 INVOICE NO  2022000146 DATE  04 08 2020 NET WEIGHT  19 640 000 KGS SHIPPING BILL NO 4303767 DATE 06-08-2020 IDF NO  E2007363319 H S CODE NO 84324100   84333000   84331110   84328020   84328090 FREIGHT PREPAID</v>
          </cell>
          <cell r="P2769" t="str">
            <v>C4</v>
          </cell>
          <cell r="Q2769" t="str">
            <v>KE</v>
          </cell>
          <cell r="R2769" t="str">
            <v>IN</v>
          </cell>
          <cell r="S2769" t="str">
            <v>1. 0 TO 3 DAYS</v>
          </cell>
          <cell r="T2769" t="str">
            <v>RELEASE PROCESS</v>
          </cell>
        </row>
        <row r="2770">
          <cell r="A2770" t="str">
            <v>CSNU7086011</v>
          </cell>
          <cell r="B2770">
            <v>40</v>
          </cell>
          <cell r="C2770">
            <v>44068</v>
          </cell>
          <cell r="D2770">
            <v>1</v>
          </cell>
          <cell r="E2770" t="str">
            <v>COSU6270337130</v>
          </cell>
          <cell r="F2770" t="str">
            <v>ICDN</v>
          </cell>
          <cell r="G2770" t="str">
            <v>A1A/74/02/2</v>
          </cell>
          <cell r="H2770" t="str">
            <v>2020</v>
          </cell>
          <cell r="I2770" t="str">
            <v>ICD</v>
          </cell>
          <cell r="J2770">
            <v>228894</v>
          </cell>
          <cell r="K2770" t="str">
            <v>SIRGIL ELECTRICALS LIMITED</v>
          </cell>
          <cell r="L2770" t="str">
            <v>GALLIN HOLDINGS LIMITED</v>
          </cell>
          <cell r="M2770">
            <v>44064.706423611111</v>
          </cell>
          <cell r="N2770" t="str">
            <v>Pend</v>
          </cell>
          <cell r="O2770" t="str">
            <v>SOCKET SWITCH PLUG   LAMPHOLDER    CEILING ROSE LIGHTING FIXTURES  CARGO IN TRANSIT TO ICD  EMBAKASI ON CNEE S ARRANGEMENT  RISK COST  PIN NO P051363674I</v>
          </cell>
          <cell r="P2770" t="str">
            <v>C4</v>
          </cell>
          <cell r="Q2770" t="str">
            <v>KE</v>
          </cell>
          <cell r="R2770" t="str">
            <v>CN</v>
          </cell>
          <cell r="S2770" t="str">
            <v>1. 0 TO 3 DAYS</v>
          </cell>
          <cell r="T2770" t="str">
            <v>RELEASE PROCESS</v>
          </cell>
        </row>
        <row r="2771">
          <cell r="A2771" t="str">
            <v>TCNU2402658</v>
          </cell>
          <cell r="B2771">
            <v>40</v>
          </cell>
          <cell r="C2771">
            <v>44068</v>
          </cell>
          <cell r="D2771">
            <v>1</v>
          </cell>
          <cell r="E2771" t="str">
            <v>142050533209</v>
          </cell>
          <cell r="F2771" t="str">
            <v>ICDN</v>
          </cell>
          <cell r="G2771" t="str">
            <v>A1A/74/02/3</v>
          </cell>
          <cell r="H2771" t="str">
            <v>2020</v>
          </cell>
          <cell r="I2771" t="str">
            <v>ICD</v>
          </cell>
          <cell r="J2771">
            <v>229178</v>
          </cell>
          <cell r="K2771" t="str">
            <v>FURNITURE PALACE INTERNATIONAL  KENYA LI</v>
          </cell>
          <cell r="L2771" t="str">
            <v>RISING FREIGHT LTD</v>
          </cell>
          <cell r="M2771">
            <v>44067.855856481481</v>
          </cell>
          <cell r="N2771" t="str">
            <v>Pend</v>
          </cell>
          <cell r="O2771" t="str">
            <v>SOFATABLE RUNNER AND PLACEMAT SETPI NO  YT-TN20036 PIN P051141705ETEL   254737999000CONTACT MILLICENTEMAIL MILLICENT FURNITUREPALACE CO KETEL EPHONE 254733501501N M SOFA TABLE RUNNER AND PLACEMAT SET PI NO  YT-TN20036  PIN P051141705E TEL  254737999000 CONTACT MILLICENT EMAIL MILLICENT  FURNITUREPALACE CO KE  TELEPHONE 254733501501 FAX TELEX 254733501501</v>
          </cell>
          <cell r="P2771" t="str">
            <v>C4</v>
          </cell>
          <cell r="Q2771" t="str">
            <v>KE</v>
          </cell>
          <cell r="R2771" t="str">
            <v>CN</v>
          </cell>
          <cell r="S2771" t="str">
            <v>1. 0 TO 3 DAYS</v>
          </cell>
          <cell r="T2771" t="str">
            <v>RELEASE PROCESS</v>
          </cell>
        </row>
        <row r="2772">
          <cell r="A2772" t="str">
            <v>TCNU3212950</v>
          </cell>
          <cell r="B2772">
            <v>40</v>
          </cell>
          <cell r="C2772">
            <v>44068</v>
          </cell>
          <cell r="D2772">
            <v>1</v>
          </cell>
          <cell r="E2772" t="str">
            <v>XIA0487597</v>
          </cell>
          <cell r="F2772" t="str">
            <v>ICDN</v>
          </cell>
          <cell r="G2772" t="str">
            <v>A1A/74/02/1</v>
          </cell>
          <cell r="H2772" t="str">
            <v>2020</v>
          </cell>
          <cell r="I2772" t="str">
            <v>ICD</v>
          </cell>
          <cell r="J2772">
            <v>228658</v>
          </cell>
          <cell r="K2772" t="str">
            <v>DORISUN COMPANY LIMITED</v>
          </cell>
          <cell r="L2772" t="str">
            <v>IRIS PORT CONVEYORS K LIMITED</v>
          </cell>
          <cell r="M2772">
            <v>44064.771458333336</v>
          </cell>
          <cell r="N2772" t="str">
            <v>Pend</v>
          </cell>
          <cell r="O2772" t="str">
            <v>SANITARY TOWELS  HS CODE 961900  CONTRACT NO   KEN20-30265   CONTACT  EUNICE NYAGUTHII MOBILE PHONE 0786266573 E-MAIL MANGUANGMAN-YAHOO COM FAX  00253-20-2676788  FCL FCL CY-RAMP FREIGHT COLLECT</v>
          </cell>
          <cell r="P2772" t="str">
            <v>C4</v>
          </cell>
          <cell r="Q2772" t="str">
            <v>KE</v>
          </cell>
          <cell r="R2772" t="str">
            <v>CN</v>
          </cell>
          <cell r="S2772" t="str">
            <v>1. 0 TO 3 DAYS</v>
          </cell>
          <cell r="T2772" t="str">
            <v>RELEASE PROCESS</v>
          </cell>
        </row>
        <row r="2773">
          <cell r="A2773" t="str">
            <v>EITU1706649</v>
          </cell>
          <cell r="B2773">
            <v>40</v>
          </cell>
          <cell r="C2773">
            <v>44068</v>
          </cell>
          <cell r="D2773">
            <v>1</v>
          </cell>
          <cell r="E2773" t="str">
            <v>140000957696</v>
          </cell>
          <cell r="F2773" t="str">
            <v>ICDN</v>
          </cell>
          <cell r="G2773" t="str">
            <v>A1A/74/03/3</v>
          </cell>
          <cell r="H2773" t="str">
            <v>2020</v>
          </cell>
          <cell r="I2773" t="str">
            <v>ICD</v>
          </cell>
          <cell r="J2773">
            <v>228798</v>
          </cell>
          <cell r="K2773" t="str">
            <v>CORI TYRE KENYA LIMITED</v>
          </cell>
          <cell r="L2773" t="str">
            <v>MULTIPLE SOLUTIONS LIMITED</v>
          </cell>
          <cell r="M2773" t="str">
            <v>Pend</v>
          </cell>
          <cell r="N2773" t="str">
            <v>Pend</v>
          </cell>
          <cell r="O2773" t="str">
            <v>GREFORCE TYRESH S CODE 401120N M GREFORCE TYRES H S CODE 401120</v>
          </cell>
          <cell r="P2773" t="str">
            <v>C4</v>
          </cell>
          <cell r="Q2773" t="str">
            <v>KE</v>
          </cell>
          <cell r="R2773" t="str">
            <v>CN</v>
          </cell>
          <cell r="S2773" t="str">
            <v>1. 0 TO 3 DAYS</v>
          </cell>
          <cell r="T2773" t="str">
            <v>PENDING DPC</v>
          </cell>
        </row>
        <row r="2774">
          <cell r="A2774" t="str">
            <v>MSKU3511186</v>
          </cell>
          <cell r="B2774">
            <v>20</v>
          </cell>
          <cell r="C2774">
            <v>44068</v>
          </cell>
          <cell r="D2774">
            <v>1</v>
          </cell>
          <cell r="E2774" t="str">
            <v>203985377</v>
          </cell>
          <cell r="F2774" t="str">
            <v>ICDN</v>
          </cell>
          <cell r="G2774" t="str">
            <v>TEMP</v>
          </cell>
          <cell r="H2774" t="str">
            <v>2020</v>
          </cell>
          <cell r="I2774" t="str">
            <v>ICD</v>
          </cell>
          <cell r="J2774">
            <v>228335</v>
          </cell>
          <cell r="K2774" t="str">
            <v>DYNAMIC CHEMICALS LIMITED</v>
          </cell>
          <cell r="L2774" t="str">
            <v>MAPLE FREIGHT SERVICES</v>
          </cell>
          <cell r="M2774">
            <v>44063.489131944443</v>
          </cell>
          <cell r="N2774" t="str">
            <v>Pend</v>
          </cell>
          <cell r="O2774" t="str">
            <v>PETROLEUM RESIN HC-9120  PHENOLIC RESIN 2402  CHLOROPRENE RUBBER CR244 3  13PALLETS 620BAGS</v>
          </cell>
          <cell r="P2774" t="str">
            <v>C4</v>
          </cell>
          <cell r="Q2774" t="str">
            <v>KE</v>
          </cell>
          <cell r="R2774" t="str">
            <v>CN</v>
          </cell>
          <cell r="S2774" t="str">
            <v>1. 0 TO 3 DAYS</v>
          </cell>
          <cell r="T2774" t="str">
            <v>RELEASE PROCESS</v>
          </cell>
        </row>
        <row r="2775">
          <cell r="A2775" t="str">
            <v>MRKU8600962</v>
          </cell>
          <cell r="B2775">
            <v>20</v>
          </cell>
          <cell r="C2775">
            <v>44068</v>
          </cell>
          <cell r="D2775">
            <v>1</v>
          </cell>
          <cell r="E2775" t="str">
            <v>911064143</v>
          </cell>
          <cell r="F2775" t="str">
            <v>ICDN</v>
          </cell>
          <cell r="G2775" t="str">
            <v>TEMP</v>
          </cell>
          <cell r="H2775" t="str">
            <v>2020</v>
          </cell>
          <cell r="I2775" t="str">
            <v>ICD</v>
          </cell>
          <cell r="J2775">
            <v>228458</v>
          </cell>
          <cell r="K2775" t="str">
            <v>UCHUMI CHEMICALS LIMITED</v>
          </cell>
          <cell r="L2775" t="str">
            <v>INDUS LOGISTICS LIMITED</v>
          </cell>
          <cell r="M2775">
            <v>44063.663229166668</v>
          </cell>
          <cell r="N2775" t="str">
            <v>Pend</v>
          </cell>
          <cell r="O2775" t="str">
            <v>17 MTS   680 BAGS OF  STEARIC ACID P401860    NW   17 000 00 KGS    T - BILL OF LADING INSTRUCTIONS FOR ALL CARGO MOMBASA TO NAIROBI  RAIL T HURGES  TO BE PAID BY UCHUMI CHEMICALS   T - BILL OF LADING MUST BE IS SUED FROM ORIGIN INDONESIA      APPLICABLE FREE TIME 14 DAYS COMBINED  DETENTION   DEMURRAGE  AT  PORT OF DISCHARGE   PLACE OF DELIVERY INTRANSIT TO ICD EMBAKASI NAIROBI - ONWARDS CARRIAGE FROM MOMBASA TO I CD EMBAKASI NAIROBI IS ARRANGED BY MERCHANT FOR ACCOUNT AND RISK OF ME RCHANT</v>
          </cell>
          <cell r="P2775" t="str">
            <v>C4</v>
          </cell>
          <cell r="Q2775" t="str">
            <v>KE</v>
          </cell>
          <cell r="R2775" t="str">
            <v>ID</v>
          </cell>
          <cell r="S2775" t="str">
            <v>1. 0 TO 3 DAYS</v>
          </cell>
          <cell r="T2775" t="str">
            <v>RELEASE PROCESS</v>
          </cell>
        </row>
        <row r="2776">
          <cell r="A2776" t="str">
            <v>TCNU7354064</v>
          </cell>
          <cell r="B2776">
            <v>40</v>
          </cell>
          <cell r="C2776">
            <v>44068</v>
          </cell>
          <cell r="D2776">
            <v>1</v>
          </cell>
          <cell r="E2776" t="str">
            <v>153005007086</v>
          </cell>
          <cell r="F2776" t="str">
            <v>ICDN</v>
          </cell>
          <cell r="G2776" t="str">
            <v>A1C/44/03/2</v>
          </cell>
          <cell r="H2776">
            <v>0</v>
          </cell>
          <cell r="I2776">
            <v>0</v>
          </cell>
          <cell r="J2776">
            <v>0</v>
          </cell>
          <cell r="K2776" t="str">
            <v>Pend</v>
          </cell>
          <cell r="L2776" t="str">
            <v>Pend</v>
          </cell>
          <cell r="M2776" t="str">
            <v>Pend</v>
          </cell>
          <cell r="N2776" t="str">
            <v>Pend</v>
          </cell>
          <cell r="O2776" t="str">
            <v>MOTORCYCLE TIRES AND TUBESINV NO YXXJM-66TIRES HS CODE 401140 TUBES HS CODE 401390 ATTN JAMES MUCHONE NJUGUNAPIN P051648959EN M MOTORCYCLE TIRES AND TUBES INV NO YXXJM-66 TIRES HS CODE 401140  TUBES HS CODE 401390  ATTN JAMES MUCHONE NJUGUNA PIN P051648959E</v>
          </cell>
          <cell r="P2776" t="str">
            <v>Pend</v>
          </cell>
          <cell r="Q2776" t="str">
            <v>KE</v>
          </cell>
          <cell r="R2776" t="str">
            <v>CN</v>
          </cell>
          <cell r="S2776" t="str">
            <v>1. 0 TO 3 DAYS</v>
          </cell>
          <cell r="T2776" t="str">
            <v>PENDING DECLARATION</v>
          </cell>
        </row>
        <row r="2777">
          <cell r="A2777" t="str">
            <v>MSKU3120957</v>
          </cell>
          <cell r="B2777">
            <v>20</v>
          </cell>
          <cell r="C2777">
            <v>44068</v>
          </cell>
          <cell r="D2777">
            <v>1</v>
          </cell>
          <cell r="E2777" t="str">
            <v>239999849</v>
          </cell>
          <cell r="F2777" t="str">
            <v>ICDN</v>
          </cell>
          <cell r="G2777" t="str">
            <v>TEMP</v>
          </cell>
          <cell r="H2777" t="str">
            <v>2020</v>
          </cell>
          <cell r="I2777" t="str">
            <v>ICD</v>
          </cell>
          <cell r="J2777">
            <v>229897</v>
          </cell>
          <cell r="K2777" t="str">
            <v>TETRA PAK LIMITED</v>
          </cell>
          <cell r="L2777" t="str">
            <v>UNITED CLEARING COMPANY LIMITED</v>
          </cell>
          <cell r="M2777" t="str">
            <v>Pend</v>
          </cell>
          <cell r="N2777" t="str">
            <v>Pend</v>
          </cell>
          <cell r="O2777" t="str">
            <v>CONVEYOR SYSTEM PO 920229009  FILLING MACHINE TETRA PAK A1 FOR TCA INTRANSIT TO ICD EMBAKASI NAIROBI</v>
          </cell>
          <cell r="P2777" t="str">
            <v>C4</v>
          </cell>
          <cell r="Q2777" t="str">
            <v>KE</v>
          </cell>
          <cell r="R2777" t="str">
            <v>CH</v>
          </cell>
          <cell r="S2777" t="str">
            <v>1. 0 TO 3 DAYS</v>
          </cell>
          <cell r="T2777" t="str">
            <v>PENDING DPC</v>
          </cell>
        </row>
        <row r="2778">
          <cell r="A2778" t="str">
            <v>CSNU1644121</v>
          </cell>
          <cell r="B2778">
            <v>20</v>
          </cell>
          <cell r="C2778">
            <v>44068</v>
          </cell>
          <cell r="D2778">
            <v>1</v>
          </cell>
          <cell r="E2778" t="str">
            <v>COSU6882834900</v>
          </cell>
          <cell r="F2778" t="str">
            <v>ICDN</v>
          </cell>
          <cell r="G2778" t="str">
            <v>TEMP</v>
          </cell>
          <cell r="H2778" t="str">
            <v>2020</v>
          </cell>
          <cell r="I2778" t="str">
            <v>ICD</v>
          </cell>
          <cell r="J2778">
            <v>228375</v>
          </cell>
          <cell r="K2778" t="str">
            <v>PROMO KINGS LTD</v>
          </cell>
          <cell r="L2778" t="str">
            <v>SPEEDEX LOGISTICS LIMITED</v>
          </cell>
          <cell r="M2778">
            <v>44063.640405092592</v>
          </cell>
          <cell r="N2778" t="str">
            <v>Pend</v>
          </cell>
          <cell r="O2778" t="str">
            <v>SEWING MACHINE  MACHINE STAND TABLE   MACHINE NEEDLES SCISSORS KNIVES TRIMMER BLADE PLACE OF DELIVERY ICDE</v>
          </cell>
          <cell r="P2778" t="str">
            <v>C4</v>
          </cell>
          <cell r="Q2778" t="str">
            <v>KE</v>
          </cell>
          <cell r="R2778" t="str">
            <v>CN</v>
          </cell>
          <cell r="S2778" t="str">
            <v>1. 0 TO 3 DAYS</v>
          </cell>
          <cell r="T2778" t="str">
            <v>RELEASE PROCESS</v>
          </cell>
        </row>
        <row r="2779">
          <cell r="A2779" t="str">
            <v>EGSU9055464</v>
          </cell>
          <cell r="B2779">
            <v>40</v>
          </cell>
          <cell r="C2779">
            <v>44068</v>
          </cell>
          <cell r="D2779">
            <v>1</v>
          </cell>
          <cell r="E2779" t="str">
            <v>140000924178</v>
          </cell>
          <cell r="F2779" t="str">
            <v>ICDN</v>
          </cell>
          <cell r="G2779" t="str">
            <v>A1C/44/03/3</v>
          </cell>
          <cell r="H2779" t="str">
            <v>2020</v>
          </cell>
          <cell r="I2779" t="str">
            <v>ICD</v>
          </cell>
          <cell r="J2779">
            <v>229034</v>
          </cell>
          <cell r="K2779" t="str">
            <v>SHAWS INTERNATIONAL KENYA CO LIMITED</v>
          </cell>
          <cell r="L2779" t="str">
            <v>SUPER FIRST FORWARDERS LIMITED</v>
          </cell>
          <cell r="M2779">
            <v>44067.654594907406</v>
          </cell>
          <cell r="N2779" t="str">
            <v>Pend</v>
          </cell>
          <cell r="O2779" t="str">
            <v>EGG INCUBATOR EMAIL DZSHAOYUN 163 COMN M EGG INCUBATOR  EMAIL DZSHAOYUN 163 COM</v>
          </cell>
          <cell r="P2779" t="str">
            <v>C4</v>
          </cell>
          <cell r="Q2779" t="str">
            <v>KE</v>
          </cell>
          <cell r="R2779" t="str">
            <v>CN</v>
          </cell>
          <cell r="S2779" t="str">
            <v>1. 0 TO 3 DAYS</v>
          </cell>
          <cell r="T2779" t="str">
            <v>RELEASE PROCESS</v>
          </cell>
        </row>
        <row r="2780">
          <cell r="A2780" t="str">
            <v>TGHU8981353</v>
          </cell>
          <cell r="B2780">
            <v>40</v>
          </cell>
          <cell r="C2780">
            <v>44068</v>
          </cell>
          <cell r="D2780">
            <v>1</v>
          </cell>
          <cell r="E2780" t="str">
            <v>145099124552</v>
          </cell>
          <cell r="F2780" t="str">
            <v>ICDN</v>
          </cell>
          <cell r="G2780" t="str">
            <v>TEMP</v>
          </cell>
          <cell r="H2780" t="str">
            <v>2020</v>
          </cell>
          <cell r="I2780" t="str">
            <v>ICD</v>
          </cell>
          <cell r="J2780">
            <v>228969</v>
          </cell>
          <cell r="K2780" t="str">
            <v>OSHWAL WHOLESALERS (KENYA) LIMITED</v>
          </cell>
          <cell r="L2780" t="str">
            <v>INDUS LOGISTICS LIMITED</v>
          </cell>
          <cell r="M2780">
            <v>44067.829780092594</v>
          </cell>
          <cell r="N2780" t="str">
            <v>Pend</v>
          </cell>
          <cell r="O2780" t="str">
            <v>GLASSWARE E-MAIL JAYESH OWKL CO KE    202628213 FAX  254 0 202628217N M GLASSWARE  E-MAIL JAYESH OWKL CO KE     202628213 FAX  254 0 202628217</v>
          </cell>
          <cell r="P2780" t="str">
            <v>C4</v>
          </cell>
          <cell r="Q2780" t="str">
            <v>KE</v>
          </cell>
          <cell r="R2780" t="str">
            <v>CN</v>
          </cell>
          <cell r="S2780" t="str">
            <v>1. 0 TO 3 DAYS</v>
          </cell>
          <cell r="T2780" t="str">
            <v>RELEASE PROCESS</v>
          </cell>
        </row>
        <row r="2781">
          <cell r="A2781" t="str">
            <v>CMAU6110798</v>
          </cell>
          <cell r="B2781">
            <v>40</v>
          </cell>
          <cell r="C2781">
            <v>44068</v>
          </cell>
          <cell r="D2781">
            <v>1</v>
          </cell>
          <cell r="E2781" t="str">
            <v>NJWY008538</v>
          </cell>
          <cell r="F2781" t="str">
            <v>ICDN</v>
          </cell>
          <cell r="G2781" t="str">
            <v>A1D/80/02/3</v>
          </cell>
          <cell r="H2781" t="str">
            <v>2020</v>
          </cell>
          <cell r="I2781" t="str">
            <v>ICD</v>
          </cell>
          <cell r="J2781">
            <v>228730</v>
          </cell>
          <cell r="K2781" t="str">
            <v>STANBIC BANK C/O HOT POINT APPLIANCES LT</v>
          </cell>
          <cell r="L2781" t="str">
            <v>SPEEDEX LOGISTICS LIMITED</v>
          </cell>
          <cell r="M2781">
            <v>44067.411712962959</v>
          </cell>
          <cell r="N2781" t="str">
            <v>Pend</v>
          </cell>
          <cell r="O2781" t="str">
            <v>1891 PCS OF VON BRAND REFRIGERATORS AND FOC SPARES AS PER PROFORMA INVOICE NO  PI-9732 DTD FEBRUARY 26  2020  CFR MOMBASA  KENYA  INCOTERMS 2020  L C REFERENCE NO  TF2009717155 IDF NO  E2003312450 CARGO IN TRANSIT TO ICD EMBAKASI BY SGR RAIL IS UNDER THE CARGO CONSIGNEES ARRANGEMENT  ACCOUNT AND RISKS  CARRIER  S LIABILITY CEASES AT PORT OF DISCHARGE  FREIGHT PREPAID   EMAIL ID  CUSTOMERCARE-STANBIC  COM     CO  KE TEL  +254  020 3699000 0734333030 PIC  SURESH HALAI   KRA PIN NO  P000597694S</v>
          </cell>
          <cell r="P2781" t="str">
            <v>C4</v>
          </cell>
          <cell r="Q2781" t="str">
            <v>KE</v>
          </cell>
          <cell r="R2781" t="str">
            <v>CN</v>
          </cell>
          <cell r="S2781" t="str">
            <v>1. 0 TO 3 DAYS</v>
          </cell>
          <cell r="T2781" t="str">
            <v>RELEASE PROCESS</v>
          </cell>
        </row>
        <row r="2782">
          <cell r="A2782" t="str">
            <v>EGHU9341778</v>
          </cell>
          <cell r="B2782">
            <v>40</v>
          </cell>
          <cell r="C2782">
            <v>44068</v>
          </cell>
          <cell r="D2782">
            <v>1</v>
          </cell>
          <cell r="E2782" t="str">
            <v>140027234831</v>
          </cell>
          <cell r="F2782" t="str">
            <v>ICDN</v>
          </cell>
          <cell r="G2782" t="str">
            <v>TEMP</v>
          </cell>
          <cell r="H2782" t="str">
            <v>2020</v>
          </cell>
          <cell r="I2782" t="str">
            <v>ICD</v>
          </cell>
          <cell r="J2782">
            <v>229993</v>
          </cell>
          <cell r="K2782" t="str">
            <v>HIVIEW INTERNATIONAL CO LIMITED</v>
          </cell>
          <cell r="L2782" t="str">
            <v>MARKS ENTERPRISES LIMITED</v>
          </cell>
          <cell r="M2782" t="str">
            <v>Pend</v>
          </cell>
          <cell r="N2782" t="str">
            <v>Pend</v>
          </cell>
          <cell r="O2782" t="str">
            <v>COMPASAL BRAND TYRESHS CODE 401110  401120CY-CYFREIGHT PREPAID  PIN NO  P051547160LEMAIL  INFO HIVIEWINTERNATIONAL COMN M COMPASAL BRAND TYRES HS CODE 401110  401120 CY-CY FREIGHT PREPAID   PIN NO P051547160L EMAIL   INFO HIVIEWINTERNATIONAL COM</v>
          </cell>
          <cell r="P2782" t="str">
            <v>C4</v>
          </cell>
          <cell r="Q2782" t="str">
            <v>KE</v>
          </cell>
          <cell r="R2782" t="str">
            <v>CN</v>
          </cell>
          <cell r="S2782" t="str">
            <v>1. 0 TO 3 DAYS</v>
          </cell>
          <cell r="T2782" t="str">
            <v>PENDING DPC</v>
          </cell>
        </row>
        <row r="2783">
          <cell r="A2783" t="str">
            <v>FCIU5313163</v>
          </cell>
          <cell r="B2783">
            <v>20</v>
          </cell>
          <cell r="C2783">
            <v>44068</v>
          </cell>
          <cell r="D2783">
            <v>1</v>
          </cell>
          <cell r="E2783" t="str">
            <v>COSU6054449210</v>
          </cell>
          <cell r="F2783" t="str">
            <v>ICDN</v>
          </cell>
          <cell r="G2783" t="str">
            <v>A1B/27/04/3</v>
          </cell>
          <cell r="H2783" t="str">
            <v>2020</v>
          </cell>
          <cell r="I2783" t="str">
            <v>ICD</v>
          </cell>
          <cell r="J2783">
            <v>228164</v>
          </cell>
          <cell r="K2783" t="str">
            <v>BRITISH AMERICAN TOBACCO (K) LTD,</v>
          </cell>
          <cell r="L2783" t="str">
            <v>BOLLORE TRANSPORT AND LOGISTICS KENYA LI</v>
          </cell>
          <cell r="M2783">
            <v>44063.489606481482</v>
          </cell>
          <cell r="N2783">
            <v>44067.745798611111</v>
          </cell>
          <cell r="O2783" t="str">
            <v>METALLISED ROLLS   INVOICE NO  20200727KEN  IMPORTER S HS CODE  METALLISED PAPER 7607 20 00   TEL 254  20  694 2000  FAX 254  20  694 2220 694 2227 EMAIL KENDI BUNDI BAT COM    PIN P000595091F    TEL 254  20  694 2000    FAX 254  20  694 2220 694 2227 EMAIL KENDI BUNDI BAT COM    PIN P000595091F PARTIAL ALUMINIUM  PLACE OF DELIVERY PORT CLEARANCE</v>
          </cell>
          <cell r="P2783" t="str">
            <v>C4</v>
          </cell>
          <cell r="Q2783" t="str">
            <v>KE</v>
          </cell>
          <cell r="R2783" t="str">
            <v>CN</v>
          </cell>
          <cell r="S2783" t="str">
            <v>1. 0 TO 3 DAYS</v>
          </cell>
          <cell r="T2783" t="str">
            <v>RELEASED BUT IN YARD</v>
          </cell>
        </row>
        <row r="2784">
          <cell r="A2784" t="str">
            <v>HASU1240511</v>
          </cell>
          <cell r="B2784">
            <v>20</v>
          </cell>
          <cell r="C2784">
            <v>44068</v>
          </cell>
          <cell r="D2784">
            <v>1</v>
          </cell>
          <cell r="E2784" t="str">
            <v>203748159</v>
          </cell>
          <cell r="F2784" t="str">
            <v>ICDN</v>
          </cell>
          <cell r="G2784" t="str">
            <v>A1B/27/04/1</v>
          </cell>
          <cell r="H2784" t="str">
            <v>2020</v>
          </cell>
          <cell r="I2784" t="str">
            <v>ICD</v>
          </cell>
          <cell r="J2784">
            <v>228197</v>
          </cell>
          <cell r="K2784" t="str">
            <v>TETRA PAK LIMITED</v>
          </cell>
          <cell r="L2784" t="str">
            <v>UNITED CLEARING COMPANY LIMITED</v>
          </cell>
          <cell r="M2784">
            <v>44067.387048611112</v>
          </cell>
          <cell r="N2784" t="str">
            <v>Pend</v>
          </cell>
          <cell r="O2784" t="str">
            <v>ALUMINIUM FOIL   JUMBO REELS   STEEL RACK  PO NO    920233303   20CASE S 58PCS     SHIPPER     361022 FUJIAN P R OF CHINA  TEL 86-592-6518388 FAX 86-592-6539285    INTRANSIT TO ICD EMBAKASI NAIROBI</v>
          </cell>
          <cell r="P2784" t="str">
            <v>C4</v>
          </cell>
          <cell r="Q2784" t="str">
            <v>KE</v>
          </cell>
          <cell r="R2784" t="str">
            <v>CN</v>
          </cell>
          <cell r="S2784" t="str">
            <v>1. 0 TO 3 DAYS</v>
          </cell>
          <cell r="T2784" t="str">
            <v>RELEASE PROCESS</v>
          </cell>
        </row>
        <row r="2785">
          <cell r="A2785" t="str">
            <v>CMAU8342339</v>
          </cell>
          <cell r="B2785">
            <v>40</v>
          </cell>
          <cell r="C2785">
            <v>44068</v>
          </cell>
          <cell r="D2785">
            <v>1</v>
          </cell>
          <cell r="E2785" t="str">
            <v>DXB0509573</v>
          </cell>
          <cell r="F2785" t="str">
            <v>ICDN</v>
          </cell>
          <cell r="G2785" t="str">
            <v>TEMP</v>
          </cell>
          <cell r="H2785">
            <v>0</v>
          </cell>
          <cell r="I2785">
            <v>0</v>
          </cell>
          <cell r="J2785">
            <v>0</v>
          </cell>
          <cell r="K2785" t="str">
            <v>Pend</v>
          </cell>
          <cell r="L2785" t="str">
            <v>Pend</v>
          </cell>
          <cell r="M2785" t="str">
            <v>Pend</v>
          </cell>
          <cell r="N2785" t="str">
            <v>Pend</v>
          </cell>
          <cell r="O2785" t="str">
            <v>1548 CASES OF ASSORTED ALCOHOLIC BEVERAGES FREIGHT PREPAID</v>
          </cell>
          <cell r="P2785" t="str">
            <v>Pend</v>
          </cell>
          <cell r="Q2785" t="str">
            <v>KE</v>
          </cell>
          <cell r="R2785" t="str">
            <v>AE</v>
          </cell>
          <cell r="S2785" t="str">
            <v>1. 0 TO 3 DAYS</v>
          </cell>
          <cell r="T2785" t="str">
            <v>PENDING DECLARATION</v>
          </cell>
        </row>
        <row r="2786">
          <cell r="A2786" t="str">
            <v>EGSU9100917</v>
          </cell>
          <cell r="B2786">
            <v>40</v>
          </cell>
          <cell r="C2786">
            <v>44068</v>
          </cell>
          <cell r="D2786">
            <v>1</v>
          </cell>
          <cell r="E2786" t="str">
            <v>142050534736</v>
          </cell>
          <cell r="F2786" t="str">
            <v>ICDN</v>
          </cell>
          <cell r="G2786" t="str">
            <v>A1C/44/03/1</v>
          </cell>
          <cell r="H2786" t="str">
            <v>2020</v>
          </cell>
          <cell r="I2786" t="str">
            <v>ICD</v>
          </cell>
          <cell r="J2786">
            <v>229184</v>
          </cell>
          <cell r="K2786" t="str">
            <v>FURNITURE PALACE INTERNATIONAL KENYA LIM</v>
          </cell>
          <cell r="L2786" t="str">
            <v>RISING FREIGHT LTD</v>
          </cell>
          <cell r="M2786">
            <v>44067.730763888889</v>
          </cell>
          <cell r="N2786" t="str">
            <v>Pend</v>
          </cell>
          <cell r="O2786" t="str">
            <v>SOFAPI NO  YT-TN20005 PIN P051141705ETEL  254737999000CONTACT MILLICEN TEMAIL MILLICENT FURNITUREPALACE CO KETELEPHONE 254733501501FAX TELEX  254733501501N M SOFA PI NO  YT-TN20005  PIN P051141705E TEL  254737999000 CONTACT MILLICENT EMAIL MILLICENT FURNITUREPALACE CO  KE TELEPHONE 254733501501 FAX TELEX 254733501501</v>
          </cell>
          <cell r="P2786" t="str">
            <v>C4</v>
          </cell>
          <cell r="Q2786" t="str">
            <v>KE</v>
          </cell>
          <cell r="R2786" t="str">
            <v>CN</v>
          </cell>
          <cell r="S2786" t="str">
            <v>1. 0 TO 3 DAYS</v>
          </cell>
          <cell r="T2786" t="str">
            <v>RELEASE PROCESS</v>
          </cell>
        </row>
        <row r="2787">
          <cell r="A2787" t="str">
            <v>GATU8719108</v>
          </cell>
          <cell r="B2787">
            <v>40</v>
          </cell>
          <cell r="C2787">
            <v>44068</v>
          </cell>
          <cell r="D2787">
            <v>1</v>
          </cell>
          <cell r="E2787" t="str">
            <v>142050533209</v>
          </cell>
          <cell r="F2787" t="str">
            <v>ICDN</v>
          </cell>
          <cell r="G2787" t="str">
            <v>TEMP</v>
          </cell>
          <cell r="H2787" t="str">
            <v>2020</v>
          </cell>
          <cell r="I2787" t="str">
            <v>ICD</v>
          </cell>
          <cell r="J2787">
            <v>229178</v>
          </cell>
          <cell r="K2787" t="str">
            <v>FURNITURE PALACE INTERNATIONAL  KENYA LI</v>
          </cell>
          <cell r="L2787" t="str">
            <v>RISING FREIGHT LTD</v>
          </cell>
          <cell r="M2787">
            <v>44067.855856481481</v>
          </cell>
          <cell r="N2787" t="str">
            <v>Pend</v>
          </cell>
          <cell r="O2787" t="str">
            <v>SOFATABLE RUNNER AND PLACEMAT SETPI NO  YT-TN20036 PIN P051141705ETEL   254737999000CONTACT MILLICENTEMAIL MILLICENT FURNITUREPALACE CO KETEL EPHONE 254733501501N M SOFA TABLE RUNNER AND PLACEMAT SET PI NO  YT-TN20036  PIN P051141705E TEL  254737999000 CONTACT MILLICENT EMAIL MILLICENT  FURNITUREPALACE CO KE  TELEPHONE 254733501501 FAX TELEX 254733501501</v>
          </cell>
          <cell r="P2787" t="str">
            <v>C4</v>
          </cell>
          <cell r="Q2787" t="str">
            <v>KE</v>
          </cell>
          <cell r="R2787" t="str">
            <v>CN</v>
          </cell>
          <cell r="S2787" t="str">
            <v>1. 0 TO 3 DAYS</v>
          </cell>
          <cell r="T2787" t="str">
            <v>RELEASE PROCESS</v>
          </cell>
        </row>
        <row r="2788">
          <cell r="A2788" t="str">
            <v>SEGU6087542</v>
          </cell>
          <cell r="B2788">
            <v>40</v>
          </cell>
          <cell r="C2788">
            <v>44068</v>
          </cell>
          <cell r="D2788">
            <v>1</v>
          </cell>
          <cell r="E2788" t="str">
            <v>CNCP400792</v>
          </cell>
          <cell r="F2788" t="str">
            <v>ICDN</v>
          </cell>
          <cell r="G2788" t="str">
            <v>TEMP</v>
          </cell>
          <cell r="H2788" t="str">
            <v>2020</v>
          </cell>
          <cell r="I2788" t="str">
            <v>ICD</v>
          </cell>
          <cell r="J2788">
            <v>228877</v>
          </cell>
          <cell r="K2788" t="str">
            <v>NATIONAL CEMENT COMPANY LIMITED</v>
          </cell>
          <cell r="L2788" t="str">
            <v>BRIDGE LANE INTERNATIONAL LIMITED</v>
          </cell>
          <cell r="M2788">
            <v>44067.565694444442</v>
          </cell>
          <cell r="N2788" t="str">
            <v>Pend</v>
          </cell>
          <cell r="O2788" t="str">
            <v>PARTIAL SHIPMENT FOR 13 5MW WHR WASTE HEAT RECOVERY POWER PLANT COMPLETE IN CKD CONDITION AS PER IDF NO E1812027142 HS CODE  847480 FREIGHT PREPAID</v>
          </cell>
          <cell r="P2788" t="str">
            <v>C4</v>
          </cell>
          <cell r="Q2788" t="str">
            <v>KE</v>
          </cell>
          <cell r="R2788" t="str">
            <v>CN</v>
          </cell>
          <cell r="S2788" t="str">
            <v>1. 0 TO 3 DAYS</v>
          </cell>
          <cell r="T2788" t="str">
            <v>RELEASE PROCESS</v>
          </cell>
        </row>
        <row r="2789">
          <cell r="A2789" t="str">
            <v>TLLU4130884</v>
          </cell>
          <cell r="B2789">
            <v>40</v>
          </cell>
          <cell r="C2789">
            <v>44068</v>
          </cell>
          <cell r="D2789">
            <v>1</v>
          </cell>
          <cell r="E2789" t="str">
            <v>142050534736</v>
          </cell>
          <cell r="F2789" t="str">
            <v>ICDN</v>
          </cell>
          <cell r="G2789" t="str">
            <v>A2A/14/02/1</v>
          </cell>
          <cell r="H2789" t="str">
            <v>2020</v>
          </cell>
          <cell r="I2789" t="str">
            <v>ICD</v>
          </cell>
          <cell r="J2789">
            <v>229184</v>
          </cell>
          <cell r="K2789" t="str">
            <v>FURNITURE PALACE INTERNATIONAL KENYA LIM</v>
          </cell>
          <cell r="L2789" t="str">
            <v>RISING FREIGHT LTD</v>
          </cell>
          <cell r="M2789">
            <v>44067.730763888889</v>
          </cell>
          <cell r="N2789" t="str">
            <v>Pend</v>
          </cell>
          <cell r="O2789" t="str">
            <v>SOFAPI NO  YT-TN20005 PIN P051141705ETEL  254737999000CONTACT MILLICEN TEMAIL MILLICENT FURNITUREPALACE CO KETELEPHONE 254733501501FAX TELEX  254733501501N M SOFA PI NO  YT-TN20005  PIN P051141705E TEL  254737999000 CONTACT MILLICENT EMAIL MILLICENT FURNITUREPALACE CO  KE TELEPHONE 254733501501 FAX TELEX 254733501501</v>
          </cell>
          <cell r="P2789" t="str">
            <v>C4</v>
          </cell>
          <cell r="Q2789" t="str">
            <v>KE</v>
          </cell>
          <cell r="R2789" t="str">
            <v>CN</v>
          </cell>
          <cell r="S2789" t="str">
            <v>1. 0 TO 3 DAYS</v>
          </cell>
          <cell r="T2789" t="str">
            <v>RELEASE PROCESS</v>
          </cell>
        </row>
        <row r="2790">
          <cell r="A2790" t="str">
            <v>TCLU3609180</v>
          </cell>
          <cell r="B2790">
            <v>20</v>
          </cell>
          <cell r="C2790">
            <v>44068</v>
          </cell>
          <cell r="D2790">
            <v>1</v>
          </cell>
          <cell r="E2790" t="str">
            <v>147000296085</v>
          </cell>
          <cell r="F2790" t="str">
            <v>ICDN</v>
          </cell>
          <cell r="G2790" t="str">
            <v>A1B/67/03/2</v>
          </cell>
          <cell r="H2790">
            <v>0</v>
          </cell>
          <cell r="I2790">
            <v>0</v>
          </cell>
          <cell r="J2790">
            <v>0</v>
          </cell>
          <cell r="K2790" t="str">
            <v>Pend</v>
          </cell>
          <cell r="L2790" t="str">
            <v>Pend</v>
          </cell>
          <cell r="M2790" t="str">
            <v>Pend</v>
          </cell>
          <cell r="N2790" t="str">
            <v>Pend</v>
          </cell>
          <cell r="O2790" t="str">
            <v>CABLEHS CODE 8544491900   8544421900158CTNS 2868 00KGS 12 956CBMTONER CARTRIDGEHS CODE 844399138CTNS 1200 05KGS 8 688CBMMOUSEHS CODE 8471607 200INET N M INET CABLE HS CODE  8544491900   8544421900 158CTNS 2868 00KGS 12 956CBM TONER CARTRIDGE HS CODE 844399 138CTNS 1200 05KGS 8 688CBM MOUSE HS CODE 8471607200 KEYBOARD HS CODE 8471607100 111CTNS 983 02KGS 5 875CBM  PIN  P051209041X EMAIL  NMWIKYA AGILITY COM</v>
          </cell>
          <cell r="P2790" t="str">
            <v>Pend</v>
          </cell>
          <cell r="Q2790" t="str">
            <v>KE</v>
          </cell>
          <cell r="R2790" t="str">
            <v>CN</v>
          </cell>
          <cell r="S2790" t="str">
            <v>1. 0 TO 3 DAYS</v>
          </cell>
          <cell r="T2790" t="str">
            <v>PENDING DECLARATION</v>
          </cell>
        </row>
        <row r="2791">
          <cell r="A2791" t="str">
            <v>TEMU2732475</v>
          </cell>
          <cell r="B2791">
            <v>20</v>
          </cell>
          <cell r="C2791">
            <v>44068</v>
          </cell>
          <cell r="D2791">
            <v>1</v>
          </cell>
          <cell r="E2791" t="str">
            <v>HKA1887745</v>
          </cell>
          <cell r="F2791" t="str">
            <v>ICDN</v>
          </cell>
          <cell r="G2791" t="str">
            <v>A1B/67/05/1</v>
          </cell>
          <cell r="H2791" t="str">
            <v>2020</v>
          </cell>
          <cell r="I2791" t="str">
            <v>ICD</v>
          </cell>
          <cell r="J2791">
            <v>226862</v>
          </cell>
          <cell r="K2791" t="str">
            <v>STANBIC BANK LTD C/O HOT POINT APPLIANCE</v>
          </cell>
          <cell r="L2791" t="str">
            <v>SPEEDEX LOGISTICS LIMITED</v>
          </cell>
          <cell r="M2791">
            <v>44056.567349537036</v>
          </cell>
          <cell r="N2791" t="str">
            <v>Pend</v>
          </cell>
          <cell r="O2791" t="str">
            <v>849 PCS OF VON BRAND PRESSURE COOKERS AND FOC SPARES AS PER PROFORMA INVOICE NO  PI-10040 DTD JUNE 26  2020  CFR MOMBASA  KENYA  INCOTERMS 2020       L C REFERENCE NO  TF2018418079 IDF NO  E2006353188     GOODS IN TRANSIT TO ICD EMBAKASI BY SGR RAIL Freight prepaid HS CODE  85166000</v>
          </cell>
          <cell r="P2791" t="str">
            <v>C4</v>
          </cell>
          <cell r="Q2791" t="str">
            <v>KE</v>
          </cell>
          <cell r="R2791" t="str">
            <v>CN</v>
          </cell>
          <cell r="S2791" t="str">
            <v>1. 0 TO 3 DAYS</v>
          </cell>
          <cell r="T2791" t="str">
            <v>RELEASE PROCESS</v>
          </cell>
        </row>
        <row r="2792">
          <cell r="A2792" t="str">
            <v>APHU6570964</v>
          </cell>
          <cell r="B2792">
            <v>40</v>
          </cell>
          <cell r="C2792">
            <v>44068</v>
          </cell>
          <cell r="D2792">
            <v>1</v>
          </cell>
          <cell r="E2792" t="str">
            <v>NBFB605949</v>
          </cell>
          <cell r="F2792" t="str">
            <v>ICDN</v>
          </cell>
          <cell r="G2792" t="str">
            <v>TEMP</v>
          </cell>
          <cell r="H2792" t="str">
            <v>2020</v>
          </cell>
          <cell r="I2792" t="str">
            <v>ICD</v>
          </cell>
          <cell r="J2792">
            <v>229455</v>
          </cell>
          <cell r="K2792" t="str">
            <v>ELGON KENYA LIMITED</v>
          </cell>
          <cell r="L2792" t="str">
            <v>KIAMBA CLEARING FOWARDING LIMITED</v>
          </cell>
          <cell r="M2792">
            <v>44068.577997685185</v>
          </cell>
          <cell r="N2792" t="str">
            <v>Pend</v>
          </cell>
          <cell r="O2792" t="str">
            <v>BOPP FILM L C NUMBER 008IMUL20075243  DATE OF ISSUE 200714  THE L C ISSUING BANK NAME AND ADDRESS  PRIME BANK LIMITED P O BOX 43825-00100 PH +254-20-4203000 FAX 254-20-4451247 IDF NO E2007357529 HS  392020 FROM NINGBO TO MOMBASA FREIGHT PREPAID FROM MOMBASA TO EMBAKASI  NAIROBI FREIGHT COLLECT    MARY-KINLEAD CN    TEL 254 20 2399998    FAX 254 20 2399998    PIN P051217645E RL RL RL RL RL</v>
          </cell>
          <cell r="P2792" t="str">
            <v>C4</v>
          </cell>
          <cell r="Q2792" t="str">
            <v>KE</v>
          </cell>
          <cell r="R2792" t="str">
            <v>CN</v>
          </cell>
          <cell r="S2792" t="str">
            <v>1. 0 TO 3 DAYS</v>
          </cell>
          <cell r="T2792" t="str">
            <v>RELEASE PROCESS</v>
          </cell>
        </row>
        <row r="2793">
          <cell r="A2793" t="str">
            <v>TCNU1865540</v>
          </cell>
          <cell r="B2793">
            <v>40</v>
          </cell>
          <cell r="C2793">
            <v>44068</v>
          </cell>
          <cell r="D2793">
            <v>1</v>
          </cell>
          <cell r="E2793" t="str">
            <v>NJWY008538</v>
          </cell>
          <cell r="F2793" t="str">
            <v>ICDN</v>
          </cell>
          <cell r="G2793" t="str">
            <v>A1A/54/05/2</v>
          </cell>
          <cell r="H2793" t="str">
            <v>2020</v>
          </cell>
          <cell r="I2793" t="str">
            <v>ICD</v>
          </cell>
          <cell r="J2793">
            <v>228730</v>
          </cell>
          <cell r="K2793" t="str">
            <v>STANBIC BANK C/O HOT POINT APPLIANCES LT</v>
          </cell>
          <cell r="L2793" t="str">
            <v>SPEEDEX LOGISTICS LIMITED</v>
          </cell>
          <cell r="M2793">
            <v>44067.411712962959</v>
          </cell>
          <cell r="N2793" t="str">
            <v>Pend</v>
          </cell>
          <cell r="O2793" t="str">
            <v>1891 PCS OF VON BRAND REFRIGERATORS AND FOC SPARES AS PER PROFORMA INVOICE NO  PI-9732 DTD FEBRUARY 26  2020  CFR MOMBASA  KENYA  INCOTERMS 2020  L C REFERENCE NO  TF2009717155 IDF NO  E2003312450 CARGO IN TRANSIT TO ICD EMBAKASI BY SGR RAIL IS UNDER THE CARGO CONSIGNEES ARRANGEMENT  ACCOUNT AND RISKS  CARRIER  S LIABILITY CEASES AT PORT OF DISCHARGE  FREIGHT PREPAID   EMAIL ID  CUSTOMERCARE-STANBIC  COM     CO  KE TEL  +254  020 3699000 0734333030 PIC  SURESH HALAI   KRA PIN NO  P000597694S</v>
          </cell>
          <cell r="P2793" t="str">
            <v>C4</v>
          </cell>
          <cell r="Q2793" t="str">
            <v>KE</v>
          </cell>
          <cell r="R2793" t="str">
            <v>CN</v>
          </cell>
          <cell r="S2793" t="str">
            <v>1. 0 TO 3 DAYS</v>
          </cell>
          <cell r="T2793" t="str">
            <v>RELEASE PROCESS</v>
          </cell>
        </row>
        <row r="2794">
          <cell r="A2794" t="str">
            <v>CMAU5210895</v>
          </cell>
          <cell r="B2794">
            <v>40</v>
          </cell>
          <cell r="C2794">
            <v>44068</v>
          </cell>
          <cell r="D2794">
            <v>1</v>
          </cell>
          <cell r="E2794" t="str">
            <v>NJWY008538</v>
          </cell>
          <cell r="F2794" t="str">
            <v>ICDN</v>
          </cell>
          <cell r="G2794" t="str">
            <v>TEMP</v>
          </cell>
          <cell r="H2794" t="str">
            <v>2020</v>
          </cell>
          <cell r="I2794" t="str">
            <v>ICD</v>
          </cell>
          <cell r="J2794">
            <v>228730</v>
          </cell>
          <cell r="K2794" t="str">
            <v>STANBIC BANK C/O HOT POINT APPLIANCES LT</v>
          </cell>
          <cell r="L2794" t="str">
            <v>SPEEDEX LOGISTICS LIMITED</v>
          </cell>
          <cell r="M2794">
            <v>44067.411712962959</v>
          </cell>
          <cell r="N2794" t="str">
            <v>Pend</v>
          </cell>
          <cell r="O2794" t="str">
            <v>1891 PCS OF VON BRAND REFRIGERATORS AND FOC SPARES AS PER PROFORMA INVOICE NO  PI-9732 DTD FEBRUARY 26  2020  CFR MOMBASA  KENYA  INCOTERMS 2020  L C REFERENCE NO  TF2009717155 IDF NO  E2003312450 CARGO IN TRANSIT TO ICD EMBAKASI BY SGR RAIL IS UNDER THE CARGO CONSIGNEES ARRANGEMENT  ACCOUNT AND RISKS  CARRIER  S LIABILITY CEASES AT PORT OF DISCHARGE  FREIGHT PREPAID   EMAIL ID  CUSTOMERCARE-STANBIC  COM     CO  KE TEL  +254  020 3699000 0734333030 PIC  SURESH HALAI   KRA PIN NO  P000597694S</v>
          </cell>
          <cell r="P2794" t="str">
            <v>C4</v>
          </cell>
          <cell r="Q2794" t="str">
            <v>KE</v>
          </cell>
          <cell r="R2794" t="str">
            <v>CN</v>
          </cell>
          <cell r="S2794" t="str">
            <v>1. 0 TO 3 DAYS</v>
          </cell>
          <cell r="T2794" t="str">
            <v>RELEASE PROCESS</v>
          </cell>
        </row>
        <row r="2795">
          <cell r="A2795" t="str">
            <v>IMTU9083229</v>
          </cell>
          <cell r="B2795">
            <v>40</v>
          </cell>
          <cell r="C2795">
            <v>44068</v>
          </cell>
          <cell r="D2795">
            <v>1</v>
          </cell>
          <cell r="E2795" t="str">
            <v>140000991088</v>
          </cell>
          <cell r="F2795" t="str">
            <v>ICDN</v>
          </cell>
          <cell r="G2795" t="str">
            <v>TEMP</v>
          </cell>
          <cell r="H2795" t="str">
            <v>2020</v>
          </cell>
          <cell r="I2795" t="str">
            <v>ICD</v>
          </cell>
          <cell r="J2795">
            <v>229052</v>
          </cell>
          <cell r="K2795" t="str">
            <v>AUTOXPRESS LIMITED</v>
          </cell>
          <cell r="L2795" t="str">
            <v>GENERAL CARGO SERVICES LTD</v>
          </cell>
          <cell r="M2795" t="str">
            <v>Pend</v>
          </cell>
          <cell r="N2795" t="str">
            <v>Pend</v>
          </cell>
          <cell r="O2795" t="str">
            <v>NEW PNEUMATIC TRIANGLE BRAND TYRESL C NO  IMPLC07 1027 20IDF NO  E2006 347316FREIGHT COLLECTSHIPPED ON BOARDN M NEW PNEUMATIC TRIANGLE BRAND TYRES L C NO  IMPLC07 1027 20 IDF NO  E2006347316 FREIGHT COLLECT SHIPPED ON BOARD</v>
          </cell>
          <cell r="P2795" t="str">
            <v>C4</v>
          </cell>
          <cell r="Q2795" t="str">
            <v>KE</v>
          </cell>
          <cell r="R2795" t="str">
            <v>CN</v>
          </cell>
          <cell r="S2795" t="str">
            <v>1. 0 TO 3 DAYS</v>
          </cell>
          <cell r="T2795" t="str">
            <v>PENDING DPC</v>
          </cell>
        </row>
        <row r="2796">
          <cell r="A2796" t="str">
            <v>DFSU7130740</v>
          </cell>
          <cell r="B2796">
            <v>40</v>
          </cell>
          <cell r="C2796">
            <v>44068</v>
          </cell>
          <cell r="D2796">
            <v>1</v>
          </cell>
          <cell r="E2796" t="str">
            <v>MEDUMV385239</v>
          </cell>
          <cell r="F2796" t="str">
            <v>ICDN</v>
          </cell>
          <cell r="G2796" t="str">
            <v>TEMP</v>
          </cell>
          <cell r="H2796" t="str">
            <v>2020</v>
          </cell>
          <cell r="I2796" t="str">
            <v>ICD</v>
          </cell>
          <cell r="J2796">
            <v>228128</v>
          </cell>
          <cell r="K2796" t="str">
            <v xml:space="preserve">STANDARD CHARTERED BANK K. LTD C/O TATA </v>
          </cell>
          <cell r="L2796" t="str">
            <v>ACCELER GLOBAL LOGISTICS LIMITED</v>
          </cell>
          <cell r="M2796">
            <v>44061.851620370369</v>
          </cell>
          <cell r="N2796" t="str">
            <v>Pend</v>
          </cell>
          <cell r="O2796" t="str">
            <v>+TATA COMMERCIAL VEHICLES  SPARE PARTS INCOTERMS 2010 TERMS CFR MOMBASA PORT-KE  NYA SRL NO 14084925 DTD  3 0 06 2020  S BILL NO 40096 78 DTD   23 07 2020 LETTER OF CREDIT NUMBER 20101006  8675-G DATE OF ISSUE 20072 2 IMPORT DECLARATION NUMBE R E2007365386   TOTAL NET  WT  1927 205 KGS 14 DAYS F REE TIME ON LINE DEMURRAGE   DETENTION  ALLOTTED FROM THE DISCHARGE AT PORT OF   DISCHARGE</v>
          </cell>
          <cell r="P2796" t="str">
            <v>C4</v>
          </cell>
          <cell r="Q2796" t="str">
            <v>KE</v>
          </cell>
          <cell r="R2796" t="str">
            <v>IN</v>
          </cell>
          <cell r="S2796" t="str">
            <v>1. 0 TO 3 DAYS</v>
          </cell>
          <cell r="T2796" t="str">
            <v>RELEASE PROCESS</v>
          </cell>
        </row>
        <row r="2797">
          <cell r="A2797" t="str">
            <v>TCNU4013824</v>
          </cell>
          <cell r="B2797">
            <v>40</v>
          </cell>
          <cell r="C2797">
            <v>44068</v>
          </cell>
          <cell r="D2797">
            <v>1</v>
          </cell>
          <cell r="E2797" t="str">
            <v>NJWY008538</v>
          </cell>
          <cell r="F2797" t="str">
            <v>ICDN</v>
          </cell>
          <cell r="G2797" t="str">
            <v>TEMP</v>
          </cell>
          <cell r="H2797" t="str">
            <v>2020</v>
          </cell>
          <cell r="I2797" t="str">
            <v>ICD</v>
          </cell>
          <cell r="J2797">
            <v>228730</v>
          </cell>
          <cell r="K2797" t="str">
            <v>STANBIC BANK C/O HOT POINT APPLIANCES LT</v>
          </cell>
          <cell r="L2797" t="str">
            <v>SPEEDEX LOGISTICS LIMITED</v>
          </cell>
          <cell r="M2797">
            <v>44067.411712962959</v>
          </cell>
          <cell r="N2797" t="str">
            <v>Pend</v>
          </cell>
          <cell r="O2797" t="str">
            <v>1891 PCS OF VON BRAND REFRIGERATORS AND FOC SPARES AS PER PROFORMA INVOICE NO  PI-9732 DTD FEBRUARY 26  2020  CFR MOMBASA  KENYA  INCOTERMS 2020  L C REFERENCE NO  TF2009717155 IDF NO  E2003312450 CARGO IN TRANSIT TO ICD EMBAKASI BY SGR RAIL IS UNDER THE CARGO CONSIGNEES ARRANGEMENT  ACCOUNT AND RISKS  CARRIER  S LIABILITY CEASES AT PORT OF DISCHARGE  FREIGHT PREPAID   EMAIL ID  CUSTOMERCARE-STANBIC  COM     CO  KE TEL  +254  020 3699000 0734333030 PIC  SURESH HALAI   KRA PIN NO  P000597694S</v>
          </cell>
          <cell r="P2797" t="str">
            <v>C4</v>
          </cell>
          <cell r="Q2797" t="str">
            <v>KE</v>
          </cell>
          <cell r="R2797" t="str">
            <v>CN</v>
          </cell>
          <cell r="S2797" t="str">
            <v>1. 0 TO 3 DAYS</v>
          </cell>
          <cell r="T2797" t="str">
            <v>RELEASE PROCESS</v>
          </cell>
        </row>
        <row r="2798">
          <cell r="A2798" t="str">
            <v>EITU1223450</v>
          </cell>
          <cell r="B2798">
            <v>40</v>
          </cell>
          <cell r="C2798">
            <v>44068</v>
          </cell>
          <cell r="D2798">
            <v>1</v>
          </cell>
          <cell r="E2798" t="str">
            <v>140000991088</v>
          </cell>
          <cell r="F2798" t="str">
            <v>ICDN</v>
          </cell>
          <cell r="G2798" t="str">
            <v>TEMP</v>
          </cell>
          <cell r="H2798" t="str">
            <v>2020</v>
          </cell>
          <cell r="I2798" t="str">
            <v>ICD</v>
          </cell>
          <cell r="J2798">
            <v>229052</v>
          </cell>
          <cell r="K2798" t="str">
            <v>AUTOXPRESS LIMITED</v>
          </cell>
          <cell r="L2798" t="str">
            <v>GENERAL CARGO SERVICES LTD</v>
          </cell>
          <cell r="M2798" t="str">
            <v>Pend</v>
          </cell>
          <cell r="N2798" t="str">
            <v>Pend</v>
          </cell>
          <cell r="O2798" t="str">
            <v>NEW PNEUMATIC TRIANGLE BRAND TYRESL C NO  IMPLC07 1027 20IDF NO  E2006 347316FREIGHT COLLECTSHIPPED ON BOARDN M NEW PNEUMATIC TRIANGLE BRAND TYRES L C NO  IMPLC07 1027 20 IDF NO  E2006347316 FREIGHT COLLECT SHIPPED ON BOARD</v>
          </cell>
          <cell r="P2798" t="str">
            <v>C4</v>
          </cell>
          <cell r="Q2798" t="str">
            <v>KE</v>
          </cell>
          <cell r="R2798" t="str">
            <v>CN</v>
          </cell>
          <cell r="S2798" t="str">
            <v>1. 0 TO 3 DAYS</v>
          </cell>
          <cell r="T2798" t="str">
            <v>PENDING DPC</v>
          </cell>
        </row>
        <row r="2799">
          <cell r="A2799" t="str">
            <v>BSIU9452082</v>
          </cell>
          <cell r="B2799">
            <v>40</v>
          </cell>
          <cell r="C2799">
            <v>44068</v>
          </cell>
          <cell r="D2799">
            <v>1</v>
          </cell>
          <cell r="E2799" t="str">
            <v>143075382954</v>
          </cell>
          <cell r="F2799" t="str">
            <v>ICDN</v>
          </cell>
          <cell r="G2799" t="str">
            <v>TEMP</v>
          </cell>
          <cell r="H2799" t="str">
            <v>2020</v>
          </cell>
          <cell r="I2799" t="str">
            <v>ICD</v>
          </cell>
          <cell r="J2799">
            <v>228853</v>
          </cell>
          <cell r="K2799" t="str">
            <v>ARICHEM LIMITED</v>
          </cell>
          <cell r="L2799" t="str">
            <v>LINKAGE CONVEYORS LIMITED</v>
          </cell>
          <cell r="M2799">
            <v>44064.808703703704</v>
          </cell>
          <cell r="N2799" t="str">
            <v>Pend</v>
          </cell>
          <cell r="O2799" t="str">
            <v>MIST SPRAYERLOTION SPRAYER  20  2513351 2 3 4  E-MAIL LEVI ARICHEM CO  KE  PIN NO P051123885C   FAX 254 20   2513351 2 3 4   E-MAIL LEVI ARIC HEM CO KEARICHEM LTD  KENYA MIST SPRAYER LOTION SPRAYER   20   2513351 2 3 4   E-MAIL LEVI ARICHEM CO KE   PIN NO P051123885C    FAX 254 20    2513351 2 3 4    E-MAIL LEVI ARICHEM CO KE    PIN NO P051123885C</v>
          </cell>
          <cell r="P2799" t="str">
            <v>C4</v>
          </cell>
          <cell r="Q2799" t="str">
            <v>KE</v>
          </cell>
          <cell r="R2799" t="str">
            <v>CN</v>
          </cell>
          <cell r="S2799" t="str">
            <v>1. 0 TO 3 DAYS</v>
          </cell>
          <cell r="T2799" t="str">
            <v>RELEASE PROCESS</v>
          </cell>
        </row>
        <row r="2800">
          <cell r="A2800" t="str">
            <v>TCNU2957595</v>
          </cell>
          <cell r="B2800">
            <v>40</v>
          </cell>
          <cell r="C2800">
            <v>44068</v>
          </cell>
          <cell r="D2800">
            <v>1</v>
          </cell>
          <cell r="E2800" t="str">
            <v>NJWY008538</v>
          </cell>
          <cell r="F2800" t="str">
            <v>ICDN</v>
          </cell>
          <cell r="G2800" t="str">
            <v>TEMP</v>
          </cell>
          <cell r="H2800" t="str">
            <v>2020</v>
          </cell>
          <cell r="I2800" t="str">
            <v>ICD</v>
          </cell>
          <cell r="J2800">
            <v>228730</v>
          </cell>
          <cell r="K2800" t="str">
            <v>STANBIC BANK C/O HOT POINT APPLIANCES LT</v>
          </cell>
          <cell r="L2800" t="str">
            <v>SPEEDEX LOGISTICS LIMITED</v>
          </cell>
          <cell r="M2800">
            <v>44067.411712962959</v>
          </cell>
          <cell r="N2800" t="str">
            <v>Pend</v>
          </cell>
          <cell r="O2800" t="str">
            <v>1891 PCS OF VON BRAND REFRIGERATORS AND FOC SPARES AS PER PROFORMA INVOICE NO  PI-9732 DTD FEBRUARY 26  2020  CFR MOMBASA  KENYA  INCOTERMS 2020  L C REFERENCE NO  TF2009717155 IDF NO  E2003312450 CARGO IN TRANSIT TO ICD EMBAKASI BY SGR RAIL IS UNDER THE CARGO CONSIGNEES ARRANGEMENT  ACCOUNT AND RISKS  CARRIER  S LIABILITY CEASES AT PORT OF DISCHARGE  FREIGHT PREPAID   EMAIL ID  CUSTOMERCARE-STANBIC  COM     CO  KE TEL  +254  020 3699000 0734333030 PIC  SURESH HALAI   KRA PIN NO  P000597694S</v>
          </cell>
          <cell r="P2800" t="str">
            <v>C4</v>
          </cell>
          <cell r="Q2800" t="str">
            <v>KE</v>
          </cell>
          <cell r="R2800" t="str">
            <v>CN</v>
          </cell>
          <cell r="S2800" t="str">
            <v>1. 0 TO 3 DAYS</v>
          </cell>
          <cell r="T2800" t="str">
            <v>RELEASE PROCESS</v>
          </cell>
        </row>
        <row r="2801">
          <cell r="A2801" t="str">
            <v>FFAU1552970</v>
          </cell>
          <cell r="B2801">
            <v>40</v>
          </cell>
          <cell r="C2801">
            <v>44068</v>
          </cell>
          <cell r="D2801">
            <v>1</v>
          </cell>
          <cell r="E2801" t="str">
            <v>143077020243</v>
          </cell>
          <cell r="F2801" t="str">
            <v>ICDN</v>
          </cell>
          <cell r="G2801" t="str">
            <v>TEMP</v>
          </cell>
          <cell r="H2801" t="str">
            <v>2020</v>
          </cell>
          <cell r="I2801" t="str">
            <v>ICD</v>
          </cell>
          <cell r="J2801">
            <v>229303</v>
          </cell>
          <cell r="K2801" t="str">
            <v>GOLDEN LION INTERNATIONAL LIMITED</v>
          </cell>
          <cell r="L2801" t="str">
            <v>FERIDA ENTERPRISES LIMITED</v>
          </cell>
          <cell r="M2801">
            <v>44067.800335648149</v>
          </cell>
          <cell r="N2801" t="str">
            <v>Pend</v>
          </cell>
          <cell r="O2801" t="str">
            <v>PARTS FOR DRY CELL BATTERY-EMPTYZINC CANPARTS FOR DRY CELL BATTERY-TOP CAPSDRY CELL P V C TRADE MARKDRY CELL SHRIEKING PLASTICDRY BATTERY CI RCLE PAPERAMMONIUM CHLORIDEASPHALT BITUMENPARTS FOR DRY CELL BATTERY-P LASTICN M PARTS FOR DRY CELL BATTERY-EMPTY ZINC CAN PARTS FOR DRY CELL BATTERY-TOP CAPS DRY CELL P V C TRADE MARK DRY CELL SHRIEKING PLASTIC DRY BATTERY CIRCLE PAPER AMMONIUM CHLORIDE ASPHALT BITUMEN PARTS FOR DRY CELL BATTERY-PLASTIC CAPS PARTS FOR DRY CELL BATTERY-TIN PLATE BOTTOM DRY CELL INNER BOX DRY CELL CIRCLE PAPER CARBON ELECTRODESHS CODE 4819100000  TEL 18906614787</v>
          </cell>
          <cell r="P2801" t="str">
            <v>C4</v>
          </cell>
          <cell r="Q2801" t="str">
            <v>KE</v>
          </cell>
          <cell r="R2801" t="str">
            <v>CN</v>
          </cell>
          <cell r="S2801" t="str">
            <v>1. 0 TO 3 DAYS</v>
          </cell>
          <cell r="T2801" t="str">
            <v>RELEASE PROCESS</v>
          </cell>
        </row>
        <row r="2802">
          <cell r="A2802" t="str">
            <v>FBLU0202616</v>
          </cell>
          <cell r="B2802">
            <v>40</v>
          </cell>
          <cell r="C2802">
            <v>44068</v>
          </cell>
          <cell r="D2802">
            <v>1</v>
          </cell>
          <cell r="E2802" t="str">
            <v>140028124036</v>
          </cell>
          <cell r="F2802" t="str">
            <v>ICDN</v>
          </cell>
          <cell r="G2802" t="str">
            <v>TEMP</v>
          </cell>
          <cell r="H2802" t="str">
            <v>2020</v>
          </cell>
          <cell r="I2802" t="str">
            <v>ICD</v>
          </cell>
          <cell r="J2802">
            <v>229991</v>
          </cell>
          <cell r="K2802" t="str">
            <v>HIVIEW INTERNATIONAL CO LIMITED</v>
          </cell>
          <cell r="L2802" t="str">
            <v>MARKS ENTERPRISES LIMITED</v>
          </cell>
          <cell r="M2802" t="str">
            <v>Pend</v>
          </cell>
          <cell r="N2802" t="str">
            <v>Pend</v>
          </cell>
          <cell r="O2802" t="str">
            <v>TYRESFREIGHT PREPAID MAIL INFO HIVIEWINTERNATIONAL COMPIN NO  P0515471 60LN M TYRES FREIGHT PREPAID  MAIL INFO HIVIEWINTERNATIONAL COM PIN NO  P051547160L</v>
          </cell>
          <cell r="P2802" t="str">
            <v>C4</v>
          </cell>
          <cell r="Q2802" t="str">
            <v>KE</v>
          </cell>
          <cell r="R2802" t="str">
            <v>CN</v>
          </cell>
          <cell r="S2802" t="str">
            <v>1. 0 TO 3 DAYS</v>
          </cell>
          <cell r="T2802" t="str">
            <v>PENDING DPC</v>
          </cell>
        </row>
        <row r="2803">
          <cell r="A2803" t="str">
            <v>TGBU6923926</v>
          </cell>
          <cell r="B2803">
            <v>40</v>
          </cell>
          <cell r="C2803">
            <v>44068</v>
          </cell>
          <cell r="D2803">
            <v>1</v>
          </cell>
          <cell r="E2803" t="str">
            <v>140000947887</v>
          </cell>
          <cell r="F2803" t="str">
            <v>ICDN</v>
          </cell>
          <cell r="G2803" t="str">
            <v>TEMP</v>
          </cell>
          <cell r="H2803" t="str">
            <v>2020</v>
          </cell>
          <cell r="I2803" t="str">
            <v>ICD</v>
          </cell>
          <cell r="J2803">
            <v>229206</v>
          </cell>
          <cell r="K2803" t="str">
            <v>ENSING AUTOS LTD</v>
          </cell>
          <cell r="L2803" t="str">
            <v>UFANISI FREIGHTERS K LTD</v>
          </cell>
          <cell r="M2803">
            <v>44067.805590277778</v>
          </cell>
          <cell r="N2803" t="str">
            <v>Pend</v>
          </cell>
          <cell r="O2803" t="str">
            <v>TYRE TUBE  FLAPPIN P000611329HN M TYRE TUBE  FLAP PIN P000611329H</v>
          </cell>
          <cell r="P2803" t="str">
            <v>C4</v>
          </cell>
          <cell r="Q2803" t="str">
            <v>KE</v>
          </cell>
          <cell r="R2803" t="str">
            <v>CN</v>
          </cell>
          <cell r="S2803" t="str">
            <v>1. 0 TO 3 DAYS</v>
          </cell>
          <cell r="T2803" t="str">
            <v>RELEASE PROCESS</v>
          </cell>
        </row>
        <row r="2804">
          <cell r="A2804" t="str">
            <v>MEDU7344839</v>
          </cell>
          <cell r="B2804">
            <v>40</v>
          </cell>
          <cell r="C2804">
            <v>44068</v>
          </cell>
          <cell r="D2804">
            <v>1</v>
          </cell>
          <cell r="E2804" t="str">
            <v>MEDUUB497045</v>
          </cell>
          <cell r="F2804" t="str">
            <v>ICDN</v>
          </cell>
          <cell r="G2804" t="str">
            <v>TEMP</v>
          </cell>
          <cell r="H2804" t="str">
            <v>2020</v>
          </cell>
          <cell r="I2804" t="str">
            <v>ICD</v>
          </cell>
          <cell r="J2804">
            <v>227252</v>
          </cell>
          <cell r="K2804" t="str">
            <v>PYRAMID PACKAGING LTD</v>
          </cell>
          <cell r="L2804" t="str">
            <v>INDUS LOGISTICS LIMITED</v>
          </cell>
          <cell r="M2804">
            <v>44057.803067129629</v>
          </cell>
          <cell r="N2804" t="str">
            <v>Pend</v>
          </cell>
          <cell r="O2804" t="str">
            <v>LINEAR LOW DENSITY         POLYETHYLENE B1918 SA LINEAR LOW DENSITY         POLYETHYLENE B1918 SA      2 CONTAINERS 1880 BAGS     LINEAR LOW DENSITY         POLYETHYLENE B1918 SA      HTS   NCM  3901 10         25KG BAG                   21 DAYS OF FREE TIME AT    DESTINATION                TOTAL NET WEIGHT 47 000 KG TOTAL GROSS WEIGHT 48 050  KG                         FREIGHT PREPAIDDRAWN       UNDER ABSA BANK KENYA PLC  IRRREVOCABLE LETTER OF     CREDIT NUMBER              077ILC2201480001 DATED     27-MAY-2020</v>
          </cell>
          <cell r="P2804" t="str">
            <v>C4</v>
          </cell>
          <cell r="Q2804" t="str">
            <v>KE</v>
          </cell>
          <cell r="R2804" t="str">
            <v>US</v>
          </cell>
          <cell r="S2804" t="str">
            <v>1. 0 TO 3 DAYS</v>
          </cell>
          <cell r="T2804" t="str">
            <v>RELEASE PROCESS</v>
          </cell>
        </row>
        <row r="2805">
          <cell r="A2805" t="str">
            <v>FCIU7251965</v>
          </cell>
          <cell r="B2805">
            <v>40</v>
          </cell>
          <cell r="C2805">
            <v>44068</v>
          </cell>
          <cell r="D2805">
            <v>1</v>
          </cell>
          <cell r="E2805" t="str">
            <v>156000231560</v>
          </cell>
          <cell r="F2805" t="str">
            <v>ICDN</v>
          </cell>
          <cell r="G2805" t="str">
            <v>TEMP</v>
          </cell>
          <cell r="H2805" t="str">
            <v>2020</v>
          </cell>
          <cell r="I2805" t="str">
            <v>ICD</v>
          </cell>
          <cell r="J2805">
            <v>228790</v>
          </cell>
          <cell r="K2805" t="str">
            <v>TILE AND CARPET CENTRE LIMITED</v>
          </cell>
          <cell r="L2805" t="str">
            <v>INDUS LOGISTICS LIMITED</v>
          </cell>
          <cell r="M2805">
            <v>44068.649895833332</v>
          </cell>
          <cell r="N2805" t="str">
            <v>Pend</v>
          </cell>
          <cell r="O2805" t="str">
            <v>FURNITURE E-MAIL SAMUELG TILECENTRE COMN M FURNITURE   E-MAIL SAMUELG TILECENTRE COM</v>
          </cell>
          <cell r="P2805" t="str">
            <v>C4</v>
          </cell>
          <cell r="Q2805" t="str">
            <v>KE</v>
          </cell>
          <cell r="R2805" t="str">
            <v>CN</v>
          </cell>
          <cell r="S2805" t="str">
            <v>1. 0 TO 3 DAYS</v>
          </cell>
          <cell r="T2805" t="str">
            <v>RELEASE PROCESS</v>
          </cell>
        </row>
        <row r="2806">
          <cell r="A2806" t="str">
            <v>TGBU6284614</v>
          </cell>
          <cell r="B2806">
            <v>40</v>
          </cell>
          <cell r="C2806">
            <v>44068</v>
          </cell>
          <cell r="D2806">
            <v>1</v>
          </cell>
          <cell r="E2806" t="str">
            <v>146000515544</v>
          </cell>
          <cell r="F2806" t="str">
            <v>ICDN</v>
          </cell>
          <cell r="G2806" t="str">
            <v>A2D/20/06/2</v>
          </cell>
          <cell r="H2806" t="str">
            <v>2020</v>
          </cell>
          <cell r="I2806" t="str">
            <v>ICD</v>
          </cell>
          <cell r="J2806">
            <v>228831</v>
          </cell>
          <cell r="K2806" t="str">
            <v>AMEX AUTOPARTS LIMITED</v>
          </cell>
          <cell r="L2806" t="str">
            <v>HAMBU FREIGHT SERVICES LTD</v>
          </cell>
          <cell r="M2806">
            <v>44068.386793981481</v>
          </cell>
          <cell r="N2806" t="str">
            <v>Pend</v>
          </cell>
          <cell r="O2806" t="str">
            <v>AUTO SPARE PARTSD C REFERENCE NO LC KSM 20 34AND IDF NO E2007357137 SH IPPED ON BOARDPORT OF LOADING XIAMEN CHINAKOTA LANGSAR V 072WJUL 18 20 20AMEX AUTO LTD CF05-229 C NO 1-65 67-74  76-113 115-116  122-338 340-423  425-514 516-539  541-547  MADE IN CHINA AUTO SPARE PARTS D C REFERENCE NO  LC KSM 20 34 AND IDF NO E2007357137  SHIPPED ON BOARD PORT OF LOADING  XIAMEN CHINA KOTA LANGSAR V 072W JUL 18 2020</v>
          </cell>
          <cell r="P2806" t="str">
            <v>C4</v>
          </cell>
          <cell r="Q2806" t="str">
            <v>KE</v>
          </cell>
          <cell r="R2806" t="str">
            <v>CN</v>
          </cell>
          <cell r="S2806" t="str">
            <v>1. 0 TO 3 DAYS</v>
          </cell>
          <cell r="T2806" t="str">
            <v>RELEASE PROCESS</v>
          </cell>
        </row>
        <row r="2807">
          <cell r="A2807" t="str">
            <v>CAIU8234542</v>
          </cell>
          <cell r="B2807">
            <v>40</v>
          </cell>
          <cell r="C2807">
            <v>44068</v>
          </cell>
          <cell r="D2807">
            <v>1</v>
          </cell>
          <cell r="E2807" t="str">
            <v>SZPA97326300</v>
          </cell>
          <cell r="F2807" t="str">
            <v>ICDN</v>
          </cell>
          <cell r="G2807" t="str">
            <v>A1A/46/06/2</v>
          </cell>
          <cell r="H2807" t="str">
            <v>2020</v>
          </cell>
          <cell r="I2807" t="str">
            <v>ICD</v>
          </cell>
          <cell r="J2807">
            <v>228804</v>
          </cell>
          <cell r="K2807" t="str">
            <v>TROPIKAL BRANDS AFRIKA LIMITED</v>
          </cell>
          <cell r="L2807" t="str">
            <v>SUPER QUICK FREIGHTERS LIMITED</v>
          </cell>
          <cell r="M2807" t="str">
            <v>Pend</v>
          </cell>
          <cell r="N2807" t="str">
            <v>Pend</v>
          </cell>
          <cell r="O2807" t="str">
            <v>2X40HC CONTAINERS STC 1142 CARTONS A  DIA  52MM PLASTIC SPRAY CAP   EC-52PP-0549 TOTAL   890 000PCS 890CTNS  7 743KGS 83 45CMBB  DIA  65MM PLASTIC SPRAY CAP   EC-65PP-0003 TOTAL   150 528PCS 196CTNS  1 805 16KGS 18 38CMB C  DISPENSING LOTION PUMP 28 410TOTAL   50 000PCS 56CTNS  906 10KGS 4 38CBM PORT CLEARANCE</v>
          </cell>
          <cell r="P2807" t="str">
            <v>C4</v>
          </cell>
          <cell r="Q2807" t="str">
            <v>KE</v>
          </cell>
          <cell r="R2807" t="str">
            <v>HK</v>
          </cell>
          <cell r="S2807" t="str">
            <v>1. 0 TO 3 DAYS</v>
          </cell>
          <cell r="T2807" t="str">
            <v>PENDING DPC</v>
          </cell>
        </row>
        <row r="2808">
          <cell r="A2808" t="str">
            <v>DRYU2801932</v>
          </cell>
          <cell r="B2808">
            <v>20</v>
          </cell>
          <cell r="C2808">
            <v>44068</v>
          </cell>
          <cell r="D2808">
            <v>1</v>
          </cell>
          <cell r="E2808" t="str">
            <v>QDZH057817</v>
          </cell>
          <cell r="F2808" t="str">
            <v>ICDN</v>
          </cell>
          <cell r="G2808" t="str">
            <v>TEMP</v>
          </cell>
          <cell r="H2808">
            <v>0</v>
          </cell>
          <cell r="I2808">
            <v>0</v>
          </cell>
          <cell r="J2808">
            <v>0</v>
          </cell>
          <cell r="K2808" t="str">
            <v>Pend</v>
          </cell>
          <cell r="L2808" t="str">
            <v>Pend</v>
          </cell>
          <cell r="M2808" t="str">
            <v>Pend</v>
          </cell>
          <cell r="N2808" t="str">
            <v>Pend</v>
          </cell>
          <cell r="O2808" t="str">
            <v>COAXIAL CABLE 13M  CY-DOOR BY ROAD  TEL 00230 468 1600   TEL 00254 711982883 EMAIL zhangzq-startimes com cn TAX P051330722M CONTACT FRANK ZHANG FREIGHT PREPAID CY-DOOR HS CODE 8544 20 00</v>
          </cell>
          <cell r="P2808" t="str">
            <v>Pend</v>
          </cell>
          <cell r="Q2808" t="str">
            <v>KE</v>
          </cell>
          <cell r="R2808" t="str">
            <v>CN</v>
          </cell>
          <cell r="S2808" t="str">
            <v>1. 0 TO 3 DAYS</v>
          </cell>
          <cell r="T2808" t="str">
            <v>PENDING DECLARATION</v>
          </cell>
        </row>
        <row r="2809">
          <cell r="A2809" t="str">
            <v>CBHU4424225</v>
          </cell>
          <cell r="B2809">
            <v>20</v>
          </cell>
          <cell r="C2809">
            <v>44068</v>
          </cell>
          <cell r="D2809">
            <v>1</v>
          </cell>
          <cell r="E2809" t="str">
            <v>OOLU2644100080</v>
          </cell>
          <cell r="F2809" t="str">
            <v>ICDN</v>
          </cell>
          <cell r="G2809" t="str">
            <v>TEMP</v>
          </cell>
          <cell r="H2809">
            <v>0</v>
          </cell>
          <cell r="I2809">
            <v>0</v>
          </cell>
          <cell r="J2809">
            <v>0</v>
          </cell>
          <cell r="K2809" t="str">
            <v>Pend</v>
          </cell>
          <cell r="L2809" t="str">
            <v>Pend</v>
          </cell>
          <cell r="M2809" t="str">
            <v>Pend</v>
          </cell>
          <cell r="N2809" t="str">
            <v>Pend</v>
          </cell>
          <cell r="O2809" t="str">
            <v>INFRARED THERMOMETER 21 DAYS FREE DETENTION AT DESTINATION PLACE OF DELIVERY PORT CLEARANCE</v>
          </cell>
          <cell r="P2809" t="str">
            <v>Pend</v>
          </cell>
          <cell r="Q2809" t="str">
            <v>KE</v>
          </cell>
          <cell r="R2809" t="str">
            <v>CN</v>
          </cell>
          <cell r="S2809" t="str">
            <v>1. 0 TO 3 DAYS</v>
          </cell>
          <cell r="T2809" t="str">
            <v>PENDING DECLARATION</v>
          </cell>
        </row>
        <row r="2810">
          <cell r="A2810" t="str">
            <v>CMAU4635827</v>
          </cell>
          <cell r="B2810">
            <v>40</v>
          </cell>
          <cell r="C2810">
            <v>44068</v>
          </cell>
          <cell r="D2810">
            <v>1</v>
          </cell>
          <cell r="E2810" t="str">
            <v>GGZ1116192</v>
          </cell>
          <cell r="F2810" t="str">
            <v>ICDN</v>
          </cell>
          <cell r="G2810" t="str">
            <v>TEMP</v>
          </cell>
          <cell r="H2810" t="str">
            <v>2020</v>
          </cell>
          <cell r="I2810" t="str">
            <v>ICD</v>
          </cell>
          <cell r="J2810">
            <v>228927</v>
          </cell>
          <cell r="K2810" t="str">
            <v>D LIGHT LIMITED</v>
          </cell>
          <cell r="L2810" t="str">
            <v>SCHENKER LIMITED</v>
          </cell>
          <cell r="M2810">
            <v>44068.714594907404</v>
          </cell>
          <cell r="N2810" t="str">
            <v>Pend</v>
          </cell>
          <cell r="O2810" t="str">
            <v>D LIGHT SV220SI-P SOLAR TV HS CODE 8528729000  Phone  +254723155302 peter odedo-dlight com FREIGHT PREPAID</v>
          </cell>
          <cell r="P2810" t="str">
            <v>C4</v>
          </cell>
          <cell r="Q2810" t="str">
            <v>KE</v>
          </cell>
          <cell r="R2810" t="str">
            <v>CN</v>
          </cell>
          <cell r="S2810" t="str">
            <v>1. 0 TO 3 DAYS</v>
          </cell>
          <cell r="T2810" t="str">
            <v>RELEASE PROCESS</v>
          </cell>
        </row>
        <row r="2811">
          <cell r="A2811" t="str">
            <v>TCLU6742263</v>
          </cell>
          <cell r="B2811">
            <v>40</v>
          </cell>
          <cell r="C2811">
            <v>44068</v>
          </cell>
          <cell r="D2811">
            <v>1</v>
          </cell>
          <cell r="E2811" t="str">
            <v>NBFB605949</v>
          </cell>
          <cell r="F2811" t="str">
            <v>ICDN</v>
          </cell>
          <cell r="G2811" t="str">
            <v>TEMP</v>
          </cell>
          <cell r="H2811" t="str">
            <v>2020</v>
          </cell>
          <cell r="I2811" t="str">
            <v>ICD</v>
          </cell>
          <cell r="J2811">
            <v>229455</v>
          </cell>
          <cell r="K2811" t="str">
            <v>ELGON KENYA LIMITED</v>
          </cell>
          <cell r="L2811" t="str">
            <v>KIAMBA CLEARING FOWARDING LIMITED</v>
          </cell>
          <cell r="M2811">
            <v>44068.577997685185</v>
          </cell>
          <cell r="N2811" t="str">
            <v>Pend</v>
          </cell>
          <cell r="O2811" t="str">
            <v>BOPP FILM L C NUMBER 008IMUL20075243  DATE OF ISSUE 200714  THE L C ISSUING BANK NAME AND ADDRESS  PRIME BANK LIMITED P O BOX 43825-00100 PH +254-20-4203000 FAX 254-20-4451247 IDF NO E2007357529 HS  392020 FROM NINGBO TO MOMBASA FREIGHT PREPAID FROM MOMBASA TO EMBAKASI  NAIROBI FREIGHT COLLECT    MARY-KINLEAD CN    TEL 254 20 2399998    FAX 254 20 2399998    PIN P051217645E RL RL RL RL RL</v>
          </cell>
          <cell r="P2811" t="str">
            <v>C4</v>
          </cell>
          <cell r="Q2811" t="str">
            <v>KE</v>
          </cell>
          <cell r="R2811" t="str">
            <v>CN</v>
          </cell>
          <cell r="S2811" t="str">
            <v>1. 0 TO 3 DAYS</v>
          </cell>
          <cell r="T2811" t="str">
            <v>RELEASE PROCESS</v>
          </cell>
        </row>
        <row r="2812">
          <cell r="A2812" t="str">
            <v>TRLU9469022</v>
          </cell>
          <cell r="B2812">
            <v>40</v>
          </cell>
          <cell r="C2812">
            <v>44068</v>
          </cell>
          <cell r="D2812">
            <v>1</v>
          </cell>
          <cell r="E2812" t="str">
            <v>DXB0509813</v>
          </cell>
          <cell r="F2812" t="str">
            <v>ICDN</v>
          </cell>
          <cell r="G2812" t="str">
            <v>A2C/10/06/2</v>
          </cell>
          <cell r="H2812">
            <v>0</v>
          </cell>
          <cell r="I2812">
            <v>0</v>
          </cell>
          <cell r="J2812">
            <v>0</v>
          </cell>
          <cell r="K2812" t="str">
            <v>Pend</v>
          </cell>
          <cell r="L2812" t="str">
            <v>Pend</v>
          </cell>
          <cell r="M2812" t="str">
            <v>Pend</v>
          </cell>
          <cell r="N2812" t="str">
            <v>Pend</v>
          </cell>
          <cell r="O2812" t="str">
            <v>1753 CASES OF ALCOHOLIC BEVERAGES FREIGHT PREPAID</v>
          </cell>
          <cell r="P2812" t="str">
            <v>Pend</v>
          </cell>
          <cell r="Q2812" t="str">
            <v>KE</v>
          </cell>
          <cell r="R2812" t="str">
            <v>AE</v>
          </cell>
          <cell r="S2812" t="str">
            <v>1. 0 TO 3 DAYS</v>
          </cell>
          <cell r="T2812" t="str">
            <v>PENDING DECLARATION</v>
          </cell>
        </row>
        <row r="2813">
          <cell r="A2813" t="str">
            <v>TCLU3665184</v>
          </cell>
          <cell r="B2813">
            <v>20</v>
          </cell>
          <cell r="C2813">
            <v>44068</v>
          </cell>
          <cell r="D2813">
            <v>1</v>
          </cell>
          <cell r="E2813" t="str">
            <v>156000231616</v>
          </cell>
          <cell r="F2813" t="str">
            <v>ICDN</v>
          </cell>
          <cell r="G2813" t="str">
            <v>TEMP</v>
          </cell>
          <cell r="H2813" t="str">
            <v>2020</v>
          </cell>
          <cell r="I2813" t="str">
            <v>ICD</v>
          </cell>
          <cell r="J2813">
            <v>228714</v>
          </cell>
          <cell r="K2813" t="str">
            <v>TILE AND CARPET CENTRE LIMITED</v>
          </cell>
          <cell r="L2813" t="str">
            <v>INDUS LOGISTICS LIMITED</v>
          </cell>
          <cell r="M2813">
            <v>44068.689155092594</v>
          </cell>
          <cell r="N2813" t="str">
            <v>Pend</v>
          </cell>
          <cell r="O2813" t="str">
            <v>TILES  E-MAIL SAMUELG TILECENTRE COMN M TILES   E-MAIL SAMUELG TILECENTRE COM</v>
          </cell>
          <cell r="P2813" t="str">
            <v>C4</v>
          </cell>
          <cell r="Q2813" t="str">
            <v>KE</v>
          </cell>
          <cell r="R2813" t="str">
            <v>CN</v>
          </cell>
          <cell r="S2813" t="str">
            <v>1. 0 TO 3 DAYS</v>
          </cell>
          <cell r="T2813" t="str">
            <v>RELEASE PROCESS</v>
          </cell>
        </row>
        <row r="2814">
          <cell r="A2814" t="str">
            <v>EITU9037581</v>
          </cell>
          <cell r="B2814">
            <v>40</v>
          </cell>
          <cell r="C2814">
            <v>44068</v>
          </cell>
          <cell r="D2814">
            <v>1</v>
          </cell>
          <cell r="E2814" t="str">
            <v>149002930101</v>
          </cell>
          <cell r="F2814" t="str">
            <v>ICDN</v>
          </cell>
          <cell r="G2814" t="str">
            <v>A2C/10/05/2</v>
          </cell>
          <cell r="H2814" t="str">
            <v>2020</v>
          </cell>
          <cell r="I2814" t="str">
            <v>ICD</v>
          </cell>
          <cell r="J2814">
            <v>229181</v>
          </cell>
          <cell r="K2814" t="str">
            <v>FURNITURE  PALACE INTERNATIONAL KENYA LI</v>
          </cell>
          <cell r="L2814" t="str">
            <v>RISING FREIGHT LTD</v>
          </cell>
          <cell r="M2814">
            <v>44067.729872685188</v>
          </cell>
          <cell r="N2814" t="str">
            <v>Pend</v>
          </cell>
          <cell r="O2814" t="str">
            <v>SOFA LOVESEAT CHAIR COFFEE TABLE ENDTABLE1 X 40HC CONTAINER  FCL FURNI TUREAS PER PI NO   P5722-A 84600 PAGOH MUAR JOHOR MALAYSIA  E-MAIL SAL MA FURNITUREPALACE CO KEPIN  P051141705EN M SOFA LOVESEAT CHAIR COFFEE TABLE END TABLE 1 X 40HC CONTAINER  FCL  FURNITURE AS PER PI NO   P5722-A  84600 PAGOH MUAR JOHOR   E-MAIL SALMA FURNITUREPALACE CO K E MALAYSIA PIN  P051141705E</v>
          </cell>
          <cell r="P2814" t="str">
            <v>C4</v>
          </cell>
          <cell r="Q2814" t="str">
            <v>KE</v>
          </cell>
          <cell r="R2814" t="str">
            <v>CN</v>
          </cell>
          <cell r="S2814" t="str">
            <v>1. 0 TO 3 DAYS</v>
          </cell>
          <cell r="T2814" t="str">
            <v>RELEASE PROCESS</v>
          </cell>
        </row>
        <row r="2815">
          <cell r="A2815" t="str">
            <v>EITU1764727</v>
          </cell>
          <cell r="B2815">
            <v>40</v>
          </cell>
          <cell r="C2815">
            <v>44068</v>
          </cell>
          <cell r="D2815">
            <v>1</v>
          </cell>
          <cell r="E2815" t="str">
            <v>143000228401</v>
          </cell>
          <cell r="F2815" t="str">
            <v>ICDN</v>
          </cell>
          <cell r="G2815" t="str">
            <v>A1C/56/02/2</v>
          </cell>
          <cell r="H2815" t="str">
            <v>2020</v>
          </cell>
          <cell r="I2815" t="str">
            <v>ICD</v>
          </cell>
          <cell r="J2815">
            <v>229963</v>
          </cell>
          <cell r="K2815" t="str">
            <v>ALLWIN PACKAGING INTERNATIONAL LIMITED</v>
          </cell>
          <cell r="L2815" t="str">
            <v>FREIGHT REACH SERVICES LIMITED</v>
          </cell>
          <cell r="M2815" t="str">
            <v>Pend</v>
          </cell>
          <cell r="N2815" t="str">
            <v>Pend</v>
          </cell>
          <cell r="O2815" t="str">
            <v>SEALING MACHINELABELLING MACHINEFILLING MACHINEPACKAGING MACHINESPARE PARTS HS 8422309090   VAT NO P051175330R PIN NO  P051175330R INFO ALLW IN CO KEN M SEALING MACHINE LABELLING MACHINE FILLING MACHINE PACKAGING MACHINE SPARE PARTS  HS 8422309090    VAT NO P051175330R  PIN NO  P051175330R  INFO ALLWIN CO KE  MR SAJI KURIAKHOSE</v>
          </cell>
          <cell r="P2815" t="str">
            <v>C4</v>
          </cell>
          <cell r="Q2815" t="str">
            <v>KE</v>
          </cell>
          <cell r="R2815" t="str">
            <v>CN</v>
          </cell>
          <cell r="S2815" t="str">
            <v>1. 0 TO 3 DAYS</v>
          </cell>
          <cell r="T2815" t="str">
            <v>PENDING DPC</v>
          </cell>
        </row>
        <row r="2816">
          <cell r="A2816" t="str">
            <v>EITU9037278</v>
          </cell>
          <cell r="B2816">
            <v>40</v>
          </cell>
          <cell r="C2816">
            <v>44068</v>
          </cell>
          <cell r="D2816">
            <v>1</v>
          </cell>
          <cell r="E2816" t="str">
            <v>093000268160</v>
          </cell>
          <cell r="F2816" t="str">
            <v>ICDN</v>
          </cell>
          <cell r="G2816" t="str">
            <v>A2C/14/02/3</v>
          </cell>
          <cell r="H2816" t="str">
            <v>2020</v>
          </cell>
          <cell r="I2816" t="str">
            <v>ICD</v>
          </cell>
          <cell r="J2816">
            <v>229163</v>
          </cell>
          <cell r="K2816" t="str">
            <v>FURNITURE  PALACE INTERNATIONAL  KENYA L</v>
          </cell>
          <cell r="L2816" t="str">
            <v>RISING FREIGHT LTD</v>
          </cell>
          <cell r="M2816">
            <v>44067.849722222221</v>
          </cell>
          <cell r="N2816">
            <v>44069.41982638889</v>
          </cell>
          <cell r="O2816" t="str">
            <v>1 X 40  HQ CONTAINER340CARTONSGOODS  DINING SET AS PER PROFORMA INVOIC ENO P368 2019 DATED 30 DEC 2019IDF NO  20EMKIM000001700FREIGHT COLLECT IMPORT COUNTRY HS CODE   940340 00 00 FAX    254 0 20828843NO MARKS 1 X 40  HQ CONTAINER 340CARTONS GOODS   DINING SET AS PER PROFORMA INVOICE NO P368 2019 DATED 30 DEC 2019 IDF NO  20EMKIM000001700 FREIGHT COLLECT IMPORT COUNTRY HS CODE   940340 00 00  FAX    254 0 20828843 EMAIL ID   SALMA FURNITUREPALACE CO KE</v>
          </cell>
          <cell r="P2816" t="str">
            <v>C4</v>
          </cell>
          <cell r="Q2816" t="str">
            <v>KE</v>
          </cell>
          <cell r="R2816" t="str">
            <v>MY</v>
          </cell>
          <cell r="S2816" t="str">
            <v>1. 0 TO 3 DAYS</v>
          </cell>
          <cell r="T2816" t="str">
            <v>RELEASED BUT IN YARD</v>
          </cell>
        </row>
        <row r="2817">
          <cell r="A2817" t="str">
            <v>CMAU4861125</v>
          </cell>
          <cell r="B2817">
            <v>40</v>
          </cell>
          <cell r="C2817">
            <v>44068</v>
          </cell>
          <cell r="D2817">
            <v>1</v>
          </cell>
          <cell r="E2817" t="str">
            <v>CNCP400792</v>
          </cell>
          <cell r="F2817" t="str">
            <v>ICDN</v>
          </cell>
          <cell r="G2817" t="str">
            <v>A2C/02/03/1</v>
          </cell>
          <cell r="H2817" t="str">
            <v>2020</v>
          </cell>
          <cell r="I2817" t="str">
            <v>ICD</v>
          </cell>
          <cell r="J2817">
            <v>228877</v>
          </cell>
          <cell r="K2817" t="str">
            <v>NATIONAL CEMENT COMPANY LIMITED</v>
          </cell>
          <cell r="L2817" t="str">
            <v>BRIDGE LANE INTERNATIONAL LIMITED</v>
          </cell>
          <cell r="M2817">
            <v>44067.565694444442</v>
          </cell>
          <cell r="N2817" t="str">
            <v>Pend</v>
          </cell>
          <cell r="O2817" t="str">
            <v>PARTIAL SHIPMENT FOR 13 5MW WHR WASTE HEAT RECOVERY POWER PLANT COMPLETE IN CKD CONDITION AS PER IDF NO E1812027142 HS CODE  847480 FREIGHT PREPAID</v>
          </cell>
          <cell r="P2817" t="str">
            <v>C4</v>
          </cell>
          <cell r="Q2817" t="str">
            <v>KE</v>
          </cell>
          <cell r="R2817" t="str">
            <v>CN</v>
          </cell>
          <cell r="S2817" t="str">
            <v>1. 0 TO 3 DAYS</v>
          </cell>
          <cell r="T2817" t="str">
            <v>RELEASE PROCESS</v>
          </cell>
        </row>
        <row r="2818">
          <cell r="A2818" t="str">
            <v>SEGU4616020</v>
          </cell>
          <cell r="B2818">
            <v>40</v>
          </cell>
          <cell r="C2818">
            <v>44068</v>
          </cell>
          <cell r="D2818">
            <v>1</v>
          </cell>
          <cell r="E2818" t="str">
            <v>CNCC793901</v>
          </cell>
          <cell r="F2818" t="str">
            <v>ICDN</v>
          </cell>
          <cell r="G2818" t="str">
            <v>TEMP</v>
          </cell>
          <cell r="H2818">
            <v>0</v>
          </cell>
          <cell r="I2818">
            <v>0</v>
          </cell>
          <cell r="J2818">
            <v>0</v>
          </cell>
          <cell r="K2818" t="str">
            <v>Pend</v>
          </cell>
          <cell r="L2818" t="str">
            <v>Pend</v>
          </cell>
          <cell r="M2818" t="str">
            <v>Pend</v>
          </cell>
          <cell r="N2818" t="str">
            <v>Pend</v>
          </cell>
          <cell r="O2818" t="str">
            <v>ONE PIECE OF K3000 EMONOSPACE ELEVATOR AND ELEVATOR PARTS PROJECT NAME CITY PARK CRESCENT   NAIROBI WEST HOSPITAL VO  PO NO  KEN-44109734  KEN-43648069-4531036293-VO  KEN-43648070-4531036293-VO  KEN-43648071-4531036293-VO  KEN-43648072-4531036293-VO SO NO  1137010337  1136986546 1136986557 1136986560 1136986563 HS CODE 8428101090  TEL +254 20 622 412 3 5 TAX ID  P051445977U CONTACT  MUSAU STANLEY STANLEY MUSAU-KONE COM SC NL7152-0330-A-001 NAC KONE ELEVATORS FREIGHT PREPAID</v>
          </cell>
          <cell r="P2818" t="str">
            <v>Pend</v>
          </cell>
          <cell r="Q2818" t="str">
            <v>KE</v>
          </cell>
          <cell r="R2818" t="str">
            <v>CN</v>
          </cell>
          <cell r="S2818" t="str">
            <v>1. 0 TO 3 DAYS</v>
          </cell>
          <cell r="T2818" t="str">
            <v>PENDING DECLARATION</v>
          </cell>
        </row>
        <row r="2819">
          <cell r="A2819" t="str">
            <v>TCLU1600625</v>
          </cell>
          <cell r="B2819">
            <v>40</v>
          </cell>
          <cell r="C2819">
            <v>44068</v>
          </cell>
          <cell r="D2819">
            <v>1</v>
          </cell>
          <cell r="E2819" t="str">
            <v>MEDUAP563367</v>
          </cell>
          <cell r="F2819" t="str">
            <v>ICDN</v>
          </cell>
          <cell r="G2819" t="str">
            <v>A2C/10/03/2</v>
          </cell>
          <cell r="H2819" t="str">
            <v>2020</v>
          </cell>
          <cell r="I2819" t="str">
            <v>ICD</v>
          </cell>
          <cell r="J2819">
            <v>228104</v>
          </cell>
          <cell r="K2819" t="str">
            <v>UNIFILTERS (K) LTD</v>
          </cell>
          <cell r="L2819" t="str">
            <v>CORNERSTONE LIMITED</v>
          </cell>
          <cell r="M2819" t="str">
            <v>Pend</v>
          </cell>
          <cell r="N2819" t="str">
            <v>Pend</v>
          </cell>
          <cell r="O2819" t="str">
            <v>VARIOUS FILTERS            FREIGHT PREPAID</v>
          </cell>
          <cell r="P2819" t="str">
            <v>C4</v>
          </cell>
          <cell r="Q2819" t="str">
            <v>KE</v>
          </cell>
          <cell r="R2819" t="str">
            <v>BE</v>
          </cell>
          <cell r="S2819" t="str">
            <v>1. 0 TO 3 DAYS</v>
          </cell>
          <cell r="T2819" t="str">
            <v>PENDING DPC</v>
          </cell>
        </row>
        <row r="2820">
          <cell r="A2820" t="str">
            <v>EITU9103976</v>
          </cell>
          <cell r="B2820">
            <v>40</v>
          </cell>
          <cell r="C2820">
            <v>44068</v>
          </cell>
          <cell r="D2820">
            <v>1</v>
          </cell>
          <cell r="E2820" t="str">
            <v>140000893311</v>
          </cell>
          <cell r="F2820" t="str">
            <v>ICDN</v>
          </cell>
          <cell r="G2820" t="str">
            <v>TEMP</v>
          </cell>
          <cell r="H2820" t="str">
            <v>2020</v>
          </cell>
          <cell r="I2820" t="str">
            <v>ICD</v>
          </cell>
          <cell r="J2820">
            <v>229063</v>
          </cell>
          <cell r="K2820" t="str">
            <v>AUTOXPRESS LIMITED</v>
          </cell>
          <cell r="L2820" t="str">
            <v>GENERAL CARGO SERVICES LTD</v>
          </cell>
          <cell r="M2820" t="str">
            <v>Pend</v>
          </cell>
          <cell r="N2820" t="str">
            <v>Pend</v>
          </cell>
          <cell r="O2820" t="str">
            <v>CFR MOMBASA  KENYA  INCOTERMS 2020 NEW PNEUMATIC SPORTRAK BRAND TYRESA S PER PROFORMA INVOICE NO SP2020732 DATED JUNE  12  2020 AND IDFNO  E2 006347072L C NO   IMPLC30 1021 20DATE OF ISSUE  20062428 DAYS FREE CON TAINER TIME ATDESTINATION PORTN M CFR MOMBASA  KENYA  INCOTERMS 2020  NEW PNEUMATIC SPORTRAK BRAND TYRES AS PER PROFORMA INVOICE NO  SP2020732 DATED JUNE  12  2020 AND IDF NO  E2006347072 L C NO   IMPLC30 1021 20 DATE OF ISSUE  200624 28 DAYS FREE CONTAINER TIME AT DESTINATION PORT</v>
          </cell>
          <cell r="P2820" t="str">
            <v>C4</v>
          </cell>
          <cell r="Q2820" t="str">
            <v>KE</v>
          </cell>
          <cell r="R2820" t="str">
            <v>CN</v>
          </cell>
          <cell r="S2820" t="str">
            <v>1. 0 TO 3 DAYS</v>
          </cell>
          <cell r="T2820" t="str">
            <v>PENDING DPC</v>
          </cell>
        </row>
        <row r="2821">
          <cell r="A2821" t="str">
            <v>BSIU9170638</v>
          </cell>
          <cell r="B2821">
            <v>40</v>
          </cell>
          <cell r="C2821">
            <v>44068</v>
          </cell>
          <cell r="D2821">
            <v>1</v>
          </cell>
          <cell r="E2821" t="str">
            <v>WECC2050MBA0492</v>
          </cell>
          <cell r="F2821" t="str">
            <v>ICDN</v>
          </cell>
          <cell r="G2821" t="str">
            <v>TEMP</v>
          </cell>
          <cell r="H2821" t="str">
            <v>2020</v>
          </cell>
          <cell r="I2821" t="str">
            <v>ICD</v>
          </cell>
          <cell r="J2821">
            <v>228110</v>
          </cell>
          <cell r="K2821" t="str">
            <v>KIM FAY EAST AFRICA LIMITED</v>
          </cell>
          <cell r="L2821" t="str">
            <v>SPEEDEX LOGISTICS LIMITED</v>
          </cell>
          <cell r="M2821">
            <v>44062.563252314816</v>
          </cell>
          <cell r="N2821">
            <v>44067.496134259258</v>
          </cell>
          <cell r="O2821" t="str">
            <v>3 X 40HC CONTAINER SAID TO CONTAIN 20 ROLLS ROLLS 2 PLY WHITE W S TISSUE PAPER JUMBO REELS B W  19 GSM  R W  106 5 CM   R D ABT 110 CM  CORE DIA    7 6 CM  100  VIRGIN PULP  ROLLS 1 PLY WHITE W S TISSUE PAPER JUMBO REELS B W  25 GSM  R W  103 CM   R D ABT 110 CM  CORE DIA    7 6 CM  100  VIRGIN PULP   ROLLS 2 PLY WHITE W S TISSUE PAPER JUMBO REELS B W  21 GSM  R W  241 5 CM   1 X 40 HC CONTAINER SAID TO CONTAIN 38 ROLLS ROLLS 2 PLY WHITE W S TISSUE PAPER JUMBO REELS B W  19 GSM  R W  106 5 CM   R D ABT 110 CM  CORE DIA    7 6 CM  100  VIRGIN PULP  ROLLS 1 PLY WHITE W S TISSUE PAPER JUMBO REELS B W  25 GSM  R W  103 CM   R D ABT 110 CM  CORE DIA    7 6 CM  100  VIRGIN PULP   ROLLS 2 PLY WHITE W S TISSUE PAPER JUMBO REELS B W  21 GSM  R W  241 5 CM   1 X 40 HC CONTAINER SAID TO CONTAIN 42 ROLLS ROLLS 2 PLY WHITE W S TISSUE PAPER JUMBO REELS B W  19 GSM  R W  106 5 CM   R D ABT 110 CM  CORE DIA    7 6 CM  100  VIRGIN PULP  ROLLS 1 PLY WHITE W S TISSUE PAPER JUMBO REELS B W  25 GSM  R W  103 CM   R D ABT 110 CM  CORE DIA    7 6 CM  100  VIRGIN PULP   ROLLS 2 PLY WHITE W S TISSUE PAPER JUMBO REELS B W  21 GSM  R W  241 5 CM   3 X 40 HC CONTAINERS SAID TO CONTAIN 100 ROLLS 38 ROLLS 2 PLY WHITE W S TISSUE PAPER JUMBO REELS B W  19 GSM  R W  106 5 CM   R D ABT 110 CM  CORE DIA    7 6 CM  100  VIRGIN PULP  G W  12 011 KGS   42 ROLLS 1 PLY WHITE W S TISSUE PAPER JUMBO REELS B W  25 GSM  R W  103 CM   R D ABT 110 CM  CORE DIA    7 6 CM  100  VIRGIN PULP  G W  12 685 KGS   20 ROLLS 2 PLY WHITE W S TISSUE PAPER JUMBO REELS B W  21 GSM  R W  241 5 CM   R D ABT 110 CM  CORE DIA    7 6 CM  100  VIRGIN PULP  G W  14 704 KGS   TOTAL GROSS WEIGHT   39 400 TONS  TOTAL NET WEIGHT   39 004 TONS  TOTAL NO  OF ROLLS   100 ROLLS  IDF NO   E2002291196   E</v>
          </cell>
          <cell r="P2821" t="str">
            <v>C4</v>
          </cell>
          <cell r="Q2821" t="str">
            <v>KE</v>
          </cell>
          <cell r="R2821" t="str">
            <v>EG</v>
          </cell>
          <cell r="S2821" t="str">
            <v>1. 0 TO 3 DAYS</v>
          </cell>
          <cell r="T2821" t="str">
            <v>RELEASED BUT IN YARD</v>
          </cell>
        </row>
        <row r="2822">
          <cell r="A2822" t="str">
            <v>GLDU0793409</v>
          </cell>
          <cell r="B2822">
            <v>40</v>
          </cell>
          <cell r="C2822">
            <v>44068</v>
          </cell>
          <cell r="D2822">
            <v>1</v>
          </cell>
          <cell r="E2822" t="str">
            <v>MEDUUB505045</v>
          </cell>
          <cell r="F2822" t="str">
            <v>ICDN</v>
          </cell>
          <cell r="G2822" t="str">
            <v>A2C/44/02/1</v>
          </cell>
          <cell r="H2822" t="str">
            <v>2020</v>
          </cell>
          <cell r="I2822" t="str">
            <v>ICD</v>
          </cell>
          <cell r="J2822">
            <v>227088</v>
          </cell>
          <cell r="K2822" t="str">
            <v>ASHUT ENGINEERS LTD</v>
          </cell>
          <cell r="L2822" t="str">
            <v>RAPID KATE SERVICES LIMITED</v>
          </cell>
          <cell r="M2822">
            <v>44060.708229166667</v>
          </cell>
          <cell r="N2822" t="str">
            <v>Pend</v>
          </cell>
          <cell r="O2822" t="str">
            <v>HDPE BLOW GRADE AC5502 HDPE BLOW GRADE AC5502     5X40  CONTAINERS TOTAL     4500 BAGS                  HDPE BLOW GRADE AC5502     114 750 00KGS 220 CBM      CONTAINERS IN TRANSIT FROM MOMBASA-KENYA PORT TO      ICD EMBAKASI-NAIROBI  ON   CARRIAGE CHARGES ON        CONSIGNEE S                ACCOUNT                    QUANTITY   112 5 MT        ORIGIN  USA                LONGULF TPTP3539           CARGO IN TRANSIT FROM      MOMBASA PORT TO ICD        EMBAKASI OR ICD            NAIROBI ON CONSIGNEE  S    ACCOUNT  CARRIER S         RESPONSIBILITY             CEASES AT MOMBASA  KENYA   UPON DISCHARGE OF THE      CONTAINERS                 NAME  ADDRESS AND          TELEPHONE NUMBER OF THE    CARRIERS  AGENT AT         DESTINATION                OCEANFREIGHT  EA  LTD      MSC PLAZA - 3RD+4TH FLOOR  MOI AVENUE 80637 KE -      MOMBASA                    KENYA                      TEL  254 41 2159 000       EMAIL  KE074-INFO MSC COM  21 DAYS FREE TIME AT       DESTINATION PORT           HS CODE  3901 20 0000</v>
          </cell>
          <cell r="P2822" t="str">
            <v>C4</v>
          </cell>
          <cell r="Q2822" t="str">
            <v>KE</v>
          </cell>
          <cell r="R2822" t="str">
            <v>US</v>
          </cell>
          <cell r="S2822" t="str">
            <v>1. 0 TO 3 DAYS</v>
          </cell>
          <cell r="T2822" t="str">
            <v>RELEASE PROCESS</v>
          </cell>
        </row>
        <row r="2823">
          <cell r="A2823" t="str">
            <v>EISU9165043</v>
          </cell>
          <cell r="B2823">
            <v>40</v>
          </cell>
          <cell r="C2823">
            <v>44068</v>
          </cell>
          <cell r="D2823">
            <v>1</v>
          </cell>
          <cell r="E2823" t="str">
            <v>149003560511</v>
          </cell>
          <cell r="F2823" t="str">
            <v>ICDN</v>
          </cell>
          <cell r="G2823" t="str">
            <v>A1D/76/05/2</v>
          </cell>
          <cell r="H2823">
            <v>0</v>
          </cell>
          <cell r="I2823">
            <v>0</v>
          </cell>
          <cell r="J2823">
            <v>0</v>
          </cell>
          <cell r="K2823" t="str">
            <v>Pend</v>
          </cell>
          <cell r="L2823" t="str">
            <v>Pend</v>
          </cell>
          <cell r="M2823" t="str">
            <v>Pend</v>
          </cell>
          <cell r="N2823" t="str">
            <v>Pend</v>
          </cell>
          <cell r="O2823" t="str">
            <v>ALUMINIUM DOORS IN CKD FORMALUMINIUM WINDOWS IN CKD FORMCERAMIC TILES 800X800MMN M ALUMINIUM DOORS IN CKD FORM ALUMINIUM WINDOWS IN CKD FORM CERAMIC TILES 800X800MM</v>
          </cell>
          <cell r="P2823" t="str">
            <v>Pend</v>
          </cell>
          <cell r="Q2823" t="str">
            <v>KE</v>
          </cell>
          <cell r="R2823" t="str">
            <v>CN</v>
          </cell>
          <cell r="S2823" t="str">
            <v>1. 0 TO 3 DAYS</v>
          </cell>
          <cell r="T2823" t="str">
            <v>PENDING DECLARATION</v>
          </cell>
        </row>
        <row r="2824">
          <cell r="A2824" t="str">
            <v>TGHU9159881</v>
          </cell>
          <cell r="B2824">
            <v>40</v>
          </cell>
          <cell r="C2824">
            <v>44068</v>
          </cell>
          <cell r="D2824">
            <v>1</v>
          </cell>
          <cell r="E2824" t="str">
            <v>MEDUMV375578</v>
          </cell>
          <cell r="F2824" t="str">
            <v>ICDN</v>
          </cell>
          <cell r="G2824" t="str">
            <v>A2C/36/02/1</v>
          </cell>
          <cell r="H2824" t="str">
            <v>2020</v>
          </cell>
          <cell r="I2824" t="str">
            <v>ICD</v>
          </cell>
          <cell r="J2824">
            <v>229237</v>
          </cell>
          <cell r="K2824" t="str">
            <v>BALAJI VENTURES LIMITED</v>
          </cell>
          <cell r="L2824" t="str">
            <v>HOMELAND FREIGHT LIMITED</v>
          </cell>
          <cell r="M2824" t="str">
            <v>Pend</v>
          </cell>
          <cell r="N2824" t="str">
            <v>Pend</v>
          </cell>
          <cell r="O2824" t="str">
            <v>TOTAL 1926 PACKAGES ONLY C ERAMIC SANITARYWARE EXP AS  002 DT  21 07 2020 S BILL NO   3993430 DATE  22-07-  2020 HS CODE  69101000 TOT AL GROSS WEIGHT 19981 300  KGS TOTAL NET WEIGHT 1967  8 500 KGS FREIGHT PREPAID</v>
          </cell>
          <cell r="P2824" t="str">
            <v>C4</v>
          </cell>
          <cell r="Q2824" t="str">
            <v>KE</v>
          </cell>
          <cell r="R2824" t="str">
            <v>IN</v>
          </cell>
          <cell r="S2824" t="str">
            <v>1. 0 TO 3 DAYS</v>
          </cell>
          <cell r="T2824" t="str">
            <v>PENDING DPC</v>
          </cell>
        </row>
        <row r="2825">
          <cell r="A2825" t="str">
            <v>TGBU6910359</v>
          </cell>
          <cell r="B2825">
            <v>40</v>
          </cell>
          <cell r="C2825">
            <v>44068</v>
          </cell>
          <cell r="D2825">
            <v>1</v>
          </cell>
          <cell r="E2825" t="str">
            <v>145099124781</v>
          </cell>
          <cell r="F2825" t="str">
            <v>ICDN</v>
          </cell>
          <cell r="G2825" t="str">
            <v>TEMP</v>
          </cell>
          <cell r="H2825" t="str">
            <v>2020</v>
          </cell>
          <cell r="I2825" t="str">
            <v>ICD</v>
          </cell>
          <cell r="J2825">
            <v>228957</v>
          </cell>
          <cell r="K2825" t="str">
            <v>ARMCO KENYA  LTD</v>
          </cell>
          <cell r="L2825" t="str">
            <v>DHL GLOBAL FORWARDING KENYA LIMITED</v>
          </cell>
          <cell r="M2825">
            <v>44068.590879629628</v>
          </cell>
          <cell r="N2825" t="str">
            <v>Pend</v>
          </cell>
          <cell r="O2825" t="str">
            <v>ARMCO BRAND REFRIGERATORSAND FOC SPARE PARTSSHIPMENT OF GOODS REFERRED ABOVETHE IDF AND L C NUMBERS IDFNO E2004318560 ANDL C NO IMPLC01 0690  20N M ARMCO BRAND REFRIGERATORS AND FOC SPARE PARTS SHIPMENT OF GOODS REFERRED ABOVE THE IDF AND L C NUMBERS IDF NO E2004318560 AND L C NO IMPLC01 0690 20</v>
          </cell>
          <cell r="P2825" t="str">
            <v>W7</v>
          </cell>
          <cell r="Q2825" t="str">
            <v>KE</v>
          </cell>
          <cell r="R2825" t="str">
            <v>CN</v>
          </cell>
          <cell r="S2825" t="str">
            <v>1. 0 TO 3 DAYS</v>
          </cell>
          <cell r="T2825" t="str">
            <v>RELEASE PROCESS</v>
          </cell>
        </row>
        <row r="2826">
          <cell r="A2826" t="str">
            <v>FCIU9423791</v>
          </cell>
          <cell r="B2826">
            <v>40</v>
          </cell>
          <cell r="C2826">
            <v>44068</v>
          </cell>
          <cell r="D2826">
            <v>1</v>
          </cell>
          <cell r="E2826" t="str">
            <v>CNSE509553</v>
          </cell>
          <cell r="F2826" t="str">
            <v>ICDN</v>
          </cell>
          <cell r="G2826" t="str">
            <v>A1C/78/03/3</v>
          </cell>
          <cell r="H2826">
            <v>0</v>
          </cell>
          <cell r="I2826">
            <v>0</v>
          </cell>
          <cell r="J2826">
            <v>0</v>
          </cell>
          <cell r="K2826" t="str">
            <v>Pend</v>
          </cell>
          <cell r="L2826" t="str">
            <v>Pend</v>
          </cell>
          <cell r="M2826" t="str">
            <v>Pend</v>
          </cell>
          <cell r="N2826" t="str">
            <v>Pend</v>
          </cell>
          <cell r="O2826" t="str">
            <v>ADVERTISEMENT MATERIAL HS 59031000 SHANGHAI TO MOMBASA IS PREPAID MOMBASA TO ICD EMBAKASI IS COLLECT</v>
          </cell>
          <cell r="P2826" t="str">
            <v>Pend</v>
          </cell>
          <cell r="Q2826" t="str">
            <v>KE</v>
          </cell>
          <cell r="R2826" t="str">
            <v>CN</v>
          </cell>
          <cell r="S2826" t="str">
            <v>1. 0 TO 3 DAYS</v>
          </cell>
          <cell r="T2826" t="str">
            <v>PENDING DECLARATION</v>
          </cell>
        </row>
        <row r="2827">
          <cell r="A2827" t="str">
            <v>DRYU9853028</v>
          </cell>
          <cell r="B2827">
            <v>40</v>
          </cell>
          <cell r="C2827">
            <v>44068</v>
          </cell>
          <cell r="D2827">
            <v>1</v>
          </cell>
          <cell r="E2827" t="str">
            <v>085000027463</v>
          </cell>
          <cell r="F2827" t="str">
            <v>ICDN</v>
          </cell>
          <cell r="G2827" t="str">
            <v>A1C/78/05/2</v>
          </cell>
          <cell r="H2827" t="str">
            <v>2020</v>
          </cell>
          <cell r="I2827" t="str">
            <v>ICD</v>
          </cell>
          <cell r="J2827">
            <v>227412</v>
          </cell>
          <cell r="K2827" t="str">
            <v>SPINNERS AND SPINNERS LTD</v>
          </cell>
          <cell r="L2827" t="str">
            <v>MURANGA FORWARDERS LTD</v>
          </cell>
          <cell r="M2827">
            <v>44058.637141203704</v>
          </cell>
          <cell r="N2827" t="str">
            <v>Pend</v>
          </cell>
          <cell r="O2827" t="str">
            <v>4 7 SMM 100  ACRYLIC HIGH BULK BRIGHTYARN IN HANK RAW WHITE ACRYLIC YA RN FORPROCESSING OF FINISHED PRODUCTSQTY  24 061 50 KGS   164 BALEHS N O   5509 32 00N W  24 061 50 KGS21 DAYS FREE TIME DETENTION ANDDEMURRA GE AT DESTINATION MOBILE  0733900015 0733479492COUNT   LOT NO   N W      KGS G W    KGS B NO     4 7 SMM 100  ACRYLIC HIGH BULK BRIGHT YARN IN HANK RAW WHITE ACRYLIC YARN FOR PROCESSING OF FINISHED PRODUCTS QTY  24 061 50 KGS   164 BALE HS NO   5509 32 00 N W  24 061 50 KGS 21 DAYS FREE TIME DETENTION AND DEMURRAGE AT DESTINATION  MOBILE  0733900015 0733479492 0722206959  254 722 206959 E-MAIL  OFFICE SPINNERS CO KE IDF NO    20EMKIM000097307 PIN   P000612905K FREIGHT PREPAID  NAME ADDRESS AND  TELEPHONE NUMBERS OF LOCAL SHIPPING AGENT AT DESTINATION PORT</v>
          </cell>
          <cell r="P2827" t="str">
            <v>C4</v>
          </cell>
          <cell r="Q2827" t="str">
            <v>KE</v>
          </cell>
          <cell r="R2827" t="str">
            <v>ID</v>
          </cell>
          <cell r="S2827" t="str">
            <v>1. 0 TO 3 DAYS</v>
          </cell>
          <cell r="T2827" t="str">
            <v>RELEASE PROCESS</v>
          </cell>
        </row>
        <row r="2828">
          <cell r="A2828" t="str">
            <v>FCIU9783247</v>
          </cell>
          <cell r="B2828">
            <v>40</v>
          </cell>
          <cell r="C2828">
            <v>44068</v>
          </cell>
          <cell r="D2828">
            <v>1</v>
          </cell>
          <cell r="E2828" t="str">
            <v>140000893311</v>
          </cell>
          <cell r="F2828" t="str">
            <v>ICDN</v>
          </cell>
          <cell r="G2828" t="str">
            <v>A2D/12/05/2</v>
          </cell>
          <cell r="H2828" t="str">
            <v>2020</v>
          </cell>
          <cell r="I2828" t="str">
            <v>ICD</v>
          </cell>
          <cell r="J2828">
            <v>229063</v>
          </cell>
          <cell r="K2828" t="str">
            <v>AUTOXPRESS LIMITED</v>
          </cell>
          <cell r="L2828" t="str">
            <v>GENERAL CARGO SERVICES LTD</v>
          </cell>
          <cell r="M2828" t="str">
            <v>Pend</v>
          </cell>
          <cell r="N2828" t="str">
            <v>Pend</v>
          </cell>
          <cell r="O2828" t="str">
            <v>CFR MOMBASA  KENYA  INCOTERMS 2020 NEW PNEUMATIC SPORTRAK BRAND TYRESA S PER PROFORMA INVOICE NO SP2020732 DATED JUNE  12  2020 AND IDFNO  E2 006347072L C NO   IMPLC30 1021 20DATE OF ISSUE  20062428 DAYS FREE CON TAINER TIME ATDESTINATION PORTN M CFR MOMBASA  KENYA  INCOTERMS 2020  NEW PNEUMATIC SPORTRAK BRAND TYRES AS PER PROFORMA INVOICE NO  SP2020732 DATED JUNE  12  2020 AND IDF NO  E2006347072 L C NO   IMPLC30 1021 20 DATE OF ISSUE  200624 28 DAYS FREE CONTAINER TIME AT DESTINATION PORT</v>
          </cell>
          <cell r="P2828" t="str">
            <v>C4</v>
          </cell>
          <cell r="Q2828" t="str">
            <v>KE</v>
          </cell>
          <cell r="R2828" t="str">
            <v>CN</v>
          </cell>
          <cell r="S2828" t="str">
            <v>1. 0 TO 3 DAYS</v>
          </cell>
          <cell r="T2828" t="str">
            <v>PENDING DPC</v>
          </cell>
        </row>
        <row r="2829">
          <cell r="A2829" t="str">
            <v>EITU1272938</v>
          </cell>
          <cell r="B2829">
            <v>40</v>
          </cell>
          <cell r="C2829">
            <v>44068</v>
          </cell>
          <cell r="D2829">
            <v>1</v>
          </cell>
          <cell r="E2829" t="str">
            <v>140000991088</v>
          </cell>
          <cell r="F2829" t="str">
            <v>ICDN</v>
          </cell>
          <cell r="G2829" t="str">
            <v>A2D/12/02/2</v>
          </cell>
          <cell r="H2829" t="str">
            <v>2020</v>
          </cell>
          <cell r="I2829" t="str">
            <v>ICD</v>
          </cell>
          <cell r="J2829">
            <v>229052</v>
          </cell>
          <cell r="K2829" t="str">
            <v>AUTOXPRESS LIMITED</v>
          </cell>
          <cell r="L2829" t="str">
            <v>GENERAL CARGO SERVICES LTD</v>
          </cell>
          <cell r="M2829" t="str">
            <v>Pend</v>
          </cell>
          <cell r="N2829" t="str">
            <v>Pend</v>
          </cell>
          <cell r="O2829" t="str">
            <v>NEW PNEUMATIC TRIANGLE BRAND TYRESL C NO  IMPLC07 1027 20IDF NO  E2006 347316FREIGHT COLLECTSHIPPED ON BOARDN M NEW PNEUMATIC TRIANGLE BRAND TYRES L C NO  IMPLC07 1027 20 IDF NO  E2006347316 FREIGHT COLLECT SHIPPED ON BOARD</v>
          </cell>
          <cell r="P2829" t="str">
            <v>C4</v>
          </cell>
          <cell r="Q2829" t="str">
            <v>KE</v>
          </cell>
          <cell r="R2829" t="str">
            <v>CN</v>
          </cell>
          <cell r="S2829" t="str">
            <v>1. 0 TO 3 DAYS</v>
          </cell>
          <cell r="T2829" t="str">
            <v>PENDING DPC</v>
          </cell>
        </row>
        <row r="2830">
          <cell r="A2830" t="str">
            <v>GESU5630075</v>
          </cell>
          <cell r="B2830">
            <v>40</v>
          </cell>
          <cell r="C2830">
            <v>44068</v>
          </cell>
          <cell r="D2830">
            <v>1</v>
          </cell>
          <cell r="E2830" t="str">
            <v>NBFB606018</v>
          </cell>
          <cell r="F2830" t="str">
            <v>ICDN</v>
          </cell>
          <cell r="G2830" t="str">
            <v>A2D/12/05/1</v>
          </cell>
          <cell r="H2830" t="str">
            <v>2020</v>
          </cell>
          <cell r="I2830" t="str">
            <v>ICD</v>
          </cell>
          <cell r="J2830">
            <v>228749</v>
          </cell>
          <cell r="K2830" t="str">
            <v>SOLINC EAST AFRICA LIMITED</v>
          </cell>
          <cell r="L2830" t="str">
            <v>MARKS ENTERPRISES LIMITED</v>
          </cell>
          <cell r="M2830">
            <v>44066.448287037034</v>
          </cell>
          <cell r="N2830" t="str">
            <v>Pend</v>
          </cell>
          <cell r="O2830" t="str">
            <v>SOLAR PANEL HS CODE  8541400000 FREIGHT PREPAID  TEL   0086 574 86590878  FAX  0086 574 86572960   EMAIL  FNTINYARI-SOLINC CO KE</v>
          </cell>
          <cell r="P2830" t="str">
            <v>C4</v>
          </cell>
          <cell r="Q2830" t="str">
            <v>KE</v>
          </cell>
          <cell r="R2830" t="str">
            <v>CN</v>
          </cell>
          <cell r="S2830" t="str">
            <v>1. 0 TO 3 DAYS</v>
          </cell>
          <cell r="T2830" t="str">
            <v>RELEASE PROCESS</v>
          </cell>
        </row>
        <row r="2831">
          <cell r="A2831" t="str">
            <v>TGBU7786474</v>
          </cell>
          <cell r="B2831">
            <v>40</v>
          </cell>
          <cell r="C2831">
            <v>44068</v>
          </cell>
          <cell r="D2831">
            <v>1</v>
          </cell>
          <cell r="E2831" t="str">
            <v>OOLU2643089040</v>
          </cell>
          <cell r="F2831" t="str">
            <v>ICDN</v>
          </cell>
          <cell r="G2831" t="str">
            <v>A2D/16/02/3</v>
          </cell>
          <cell r="H2831" t="str">
            <v>2020</v>
          </cell>
          <cell r="I2831" t="str">
            <v>ICD</v>
          </cell>
          <cell r="J2831">
            <v>228752</v>
          </cell>
          <cell r="K2831" t="str">
            <v>LOCHAB BROS LIMITED</v>
          </cell>
          <cell r="L2831" t="str">
            <v>MULTIPLE SOLUTIONS LIMITED</v>
          </cell>
          <cell r="M2831">
            <v>44068.760115740741</v>
          </cell>
          <cell r="N2831" t="str">
            <v>Pend</v>
          </cell>
          <cell r="O2831" t="str">
            <v>TIRES NET WEIGHT 14880KGS HS CODE 40112000 LC NUMBER TR LC 1586 MOBL CONTRACT NUMBER  AMLD-LOBR-20200210B MOMBASA  KENAY  CARGO IN-TRANSIT TO ICD EMBAKASI NAIROBI - KENYA VIA MOMBASA PORT BY CONSIGNEE S OWN COSTS AND RISK</v>
          </cell>
          <cell r="P2831" t="str">
            <v>C4</v>
          </cell>
          <cell r="Q2831" t="str">
            <v>KE</v>
          </cell>
          <cell r="R2831" t="str">
            <v>CN</v>
          </cell>
          <cell r="S2831" t="str">
            <v>1. 0 TO 3 DAYS</v>
          </cell>
          <cell r="T2831" t="str">
            <v>RELEASE PROCESS</v>
          </cell>
        </row>
        <row r="2832">
          <cell r="A2832" t="str">
            <v>TGCU5161706</v>
          </cell>
          <cell r="B2832">
            <v>40</v>
          </cell>
          <cell r="C2832">
            <v>44068</v>
          </cell>
          <cell r="D2832">
            <v>1</v>
          </cell>
          <cell r="E2832" t="str">
            <v>147000375767</v>
          </cell>
          <cell r="F2832" t="str">
            <v>ICDN</v>
          </cell>
          <cell r="G2832" t="str">
            <v>A1D/40/06/2</v>
          </cell>
          <cell r="H2832">
            <v>0</v>
          </cell>
          <cell r="I2832">
            <v>0</v>
          </cell>
          <cell r="J2832">
            <v>0</v>
          </cell>
          <cell r="K2832" t="str">
            <v>Pend</v>
          </cell>
          <cell r="L2832" t="str">
            <v>Pend</v>
          </cell>
          <cell r="M2832" t="str">
            <v>Pend</v>
          </cell>
          <cell r="N2832" t="str">
            <v>Pend</v>
          </cell>
          <cell r="O2832" t="str">
            <v>SPEAKERS WITH ACCESSORIES COMMERCIAL REGISTER NUMBER 45368N M SPEAKERS WITH ACCESSORIES  COMMERCIAL REGISTER NUMBER 45368</v>
          </cell>
          <cell r="P2832" t="str">
            <v>Pend</v>
          </cell>
          <cell r="Q2832" t="str">
            <v>KE</v>
          </cell>
          <cell r="R2832" t="str">
            <v>CN</v>
          </cell>
          <cell r="S2832" t="str">
            <v>1. 0 TO 3 DAYS</v>
          </cell>
          <cell r="T2832" t="str">
            <v>PENDING DECLARATION</v>
          </cell>
        </row>
        <row r="2833">
          <cell r="A2833" t="str">
            <v>DRYU9187169</v>
          </cell>
          <cell r="B2833">
            <v>40</v>
          </cell>
          <cell r="C2833">
            <v>44068</v>
          </cell>
          <cell r="D2833">
            <v>1</v>
          </cell>
          <cell r="E2833" t="str">
            <v>142052153632</v>
          </cell>
          <cell r="F2833" t="str">
            <v>ICDN</v>
          </cell>
          <cell r="G2833" t="str">
            <v>A1C/32/06/2</v>
          </cell>
          <cell r="H2833" t="str">
            <v>2020</v>
          </cell>
          <cell r="I2833" t="str">
            <v>ICD</v>
          </cell>
          <cell r="J2833">
            <v>229583</v>
          </cell>
          <cell r="K2833" t="str">
            <v>CPOWER CONSULTING LIMITED</v>
          </cell>
          <cell r="L2833" t="str">
            <v>BOLLORE TRANSPORT AND LOGISTICS KENYA LI</v>
          </cell>
          <cell r="M2833">
            <v>44069.389224537037</v>
          </cell>
          <cell r="N2833" t="str">
            <v>Pend</v>
          </cell>
          <cell r="O2833" t="str">
            <v>BICYCLE  E-MAIL ADDRESS DAVIDKENNETHCARROLL GMAIL COMPIN NUMBER  P0513 14159B   MOMBASA KENYAATTN  JOHN OWINOT   254  41 2142218M   254  722 629412EMAIL ADRESS JOHN OWINO BOLLORE COMGIANT KENYA PO  NO   B200614-KE MADE IN CHINA BICYCLE   E-MAIL ADDRESS  DAVIDKENNETHCARROLL GMAIL COM PIN NUMBER  P051314159B    MOMBASA KENYA ATTN  JOHN OWINO T   254  41 2142218 M   254  722 629412 EMAIL ADRESS JOHN OWINO BOLLORE COM PIN NUMBER-P000600883U</v>
          </cell>
          <cell r="P2833" t="str">
            <v>C4</v>
          </cell>
          <cell r="Q2833" t="str">
            <v>KE</v>
          </cell>
          <cell r="R2833" t="str">
            <v>CN</v>
          </cell>
          <cell r="S2833" t="str">
            <v>1. 0 TO 3 DAYS</v>
          </cell>
          <cell r="T2833" t="str">
            <v>RELEASE PROCESS</v>
          </cell>
        </row>
        <row r="2834">
          <cell r="A2834" t="str">
            <v>SEGU6086490</v>
          </cell>
          <cell r="B2834">
            <v>40</v>
          </cell>
          <cell r="C2834">
            <v>44068</v>
          </cell>
          <cell r="D2834">
            <v>1</v>
          </cell>
          <cell r="E2834" t="str">
            <v>CNCC221121</v>
          </cell>
          <cell r="F2834" t="str">
            <v>ICDN</v>
          </cell>
          <cell r="G2834" t="str">
            <v>A1C/32/06/3</v>
          </cell>
          <cell r="H2834" t="str">
            <v>2020</v>
          </cell>
          <cell r="I2834" t="str">
            <v>ICD</v>
          </cell>
          <cell r="J2834">
            <v>229268</v>
          </cell>
          <cell r="K2834" t="str">
            <v>AFRICA STAR RAILWAY OPERATION COMPANY LI</v>
          </cell>
          <cell r="L2834" t="str">
            <v>LANDMARK PORT CONVEYORS LIMITED</v>
          </cell>
          <cell r="M2834" t="str">
            <v>Pend</v>
          </cell>
          <cell r="N2834" t="str">
            <v>Pend</v>
          </cell>
          <cell r="O2834" t="str">
            <v>PASSENGER TRAIN PARTS 86080000 DIESEL LOCOMOTIVE FIXTURE AND TOOLS AND SPARE PARTS 86079100 FREIGHT PREPAID   TEL   00254-727264595  00254-743794253 EMAIL  KEVIN MYZ COLO-GMAIL COM  2041058863-QQ COM</v>
          </cell>
          <cell r="P2834" t="str">
            <v>C4</v>
          </cell>
          <cell r="Q2834" t="str">
            <v>KE</v>
          </cell>
          <cell r="R2834" t="str">
            <v>CN</v>
          </cell>
          <cell r="S2834" t="str">
            <v>1. 0 TO 3 DAYS</v>
          </cell>
          <cell r="T2834" t="str">
            <v>PENDING DPC</v>
          </cell>
        </row>
        <row r="2835">
          <cell r="A2835" t="str">
            <v>HMCU9139342</v>
          </cell>
          <cell r="B2835">
            <v>40</v>
          </cell>
          <cell r="C2835">
            <v>44068</v>
          </cell>
          <cell r="D2835">
            <v>1</v>
          </cell>
          <cell r="E2835" t="str">
            <v>143000228401</v>
          </cell>
          <cell r="F2835" t="str">
            <v>ICDN</v>
          </cell>
          <cell r="G2835" t="str">
            <v>A1D/36/02/2</v>
          </cell>
          <cell r="H2835" t="str">
            <v>2020</v>
          </cell>
          <cell r="I2835" t="str">
            <v>ICD</v>
          </cell>
          <cell r="J2835">
            <v>229963</v>
          </cell>
          <cell r="K2835" t="str">
            <v>ALLWIN PACKAGING INTERNATIONAL LIMITED</v>
          </cell>
          <cell r="L2835" t="str">
            <v>FREIGHT REACH SERVICES LIMITED</v>
          </cell>
          <cell r="M2835" t="str">
            <v>Pend</v>
          </cell>
          <cell r="N2835" t="str">
            <v>Pend</v>
          </cell>
          <cell r="O2835" t="str">
            <v>SEALING MACHINELABELLING MACHINEFILLING MACHINEPACKAGING MACHINESPARE PARTS HS 8422309090   VAT NO P051175330R PIN NO  P051175330R INFO ALLW IN CO KEN M SEALING MACHINE LABELLING MACHINE FILLING MACHINE PACKAGING MACHINE SPARE PARTS  HS 8422309090    VAT NO P051175330R  PIN NO  P051175330R  INFO ALLWIN CO KE  MR SAJI KURIAKHOSE</v>
          </cell>
          <cell r="P2835" t="str">
            <v>C4</v>
          </cell>
          <cell r="Q2835" t="str">
            <v>KE</v>
          </cell>
          <cell r="R2835" t="str">
            <v>CN</v>
          </cell>
          <cell r="S2835" t="str">
            <v>1. 0 TO 3 DAYS</v>
          </cell>
          <cell r="T2835" t="str">
            <v>PENDING DPC</v>
          </cell>
        </row>
        <row r="2836">
          <cell r="A2836" t="str">
            <v>EISU3975427</v>
          </cell>
          <cell r="B2836">
            <v>20</v>
          </cell>
          <cell r="C2836">
            <v>44068</v>
          </cell>
          <cell r="D2836">
            <v>1</v>
          </cell>
          <cell r="E2836" t="str">
            <v>594000061042</v>
          </cell>
          <cell r="F2836" t="str">
            <v>ICDN</v>
          </cell>
          <cell r="G2836" t="str">
            <v>A2B/21/03/2</v>
          </cell>
          <cell r="H2836" t="str">
            <v>2020</v>
          </cell>
          <cell r="I2836" t="str">
            <v>ICD</v>
          </cell>
          <cell r="J2836">
            <v>229092</v>
          </cell>
          <cell r="K2836" t="str">
            <v>EAST AFRICAN CABLES LTD</v>
          </cell>
          <cell r="L2836" t="str">
            <v>TOP LINK LOGISTICS SERVICES LIMITED</v>
          </cell>
          <cell r="M2836">
            <v>44067.644513888888</v>
          </cell>
          <cell r="N2836" t="str">
            <v>Pend</v>
          </cell>
          <cell r="O2836" t="str">
            <v>STEEL WIRE GALVANISEDHTS CODE 72 17 20 30 00 1172 17 20 30 00 12NO MARKS STEEL WIRE GALVANISED HTS CODE  72 17 20 30 00 11 72 17 20 30 00 12</v>
          </cell>
          <cell r="P2836" t="str">
            <v>C4</v>
          </cell>
          <cell r="Q2836" t="str">
            <v>KE</v>
          </cell>
          <cell r="R2836" t="str">
            <v>TR</v>
          </cell>
          <cell r="S2836" t="str">
            <v>1. 0 TO 3 DAYS</v>
          </cell>
          <cell r="T2836" t="str">
            <v>RELEASE PROCESS</v>
          </cell>
        </row>
        <row r="2837">
          <cell r="A2837" t="str">
            <v>ESPU2021130</v>
          </cell>
          <cell r="B2837">
            <v>20</v>
          </cell>
          <cell r="C2837">
            <v>44068</v>
          </cell>
          <cell r="D2837">
            <v>1</v>
          </cell>
          <cell r="E2837" t="str">
            <v>EPIRCHNFJX205756</v>
          </cell>
          <cell r="F2837" t="str">
            <v>ICDN</v>
          </cell>
          <cell r="G2837" t="str">
            <v>A2B/21/03/1</v>
          </cell>
          <cell r="H2837" t="str">
            <v>2020</v>
          </cell>
          <cell r="I2837" t="str">
            <v>ICD</v>
          </cell>
          <cell r="J2837">
            <v>228669</v>
          </cell>
          <cell r="K2837" t="str">
            <v>MARUTI MINING LIMITED</v>
          </cell>
          <cell r="L2837" t="str">
            <v>NAJMI CLEARING AND FORWARDING LIMITED</v>
          </cell>
          <cell r="M2837">
            <v>44064.657997685186</v>
          </cell>
          <cell r="N2837" t="str">
            <v>Pend</v>
          </cell>
          <cell r="O2837" t="str">
            <v>3 X STANDARD 20  CONTAINER SAID TO CONTAIN TOTAL  23   TWENTY-THREE ONLY   BUNDLES POLISHED GRANITE SLABS CHINA GREY DARK CARGO IN-TRANSIT TO ICD EMBAKASI BY SGR  CONTAINER SUMMARY   3 X STANDARD 20  CONTAINER CARRIAGE TERM   LINER</v>
          </cell>
          <cell r="P2837" t="str">
            <v>C4</v>
          </cell>
          <cell r="Q2837" t="str">
            <v>KE</v>
          </cell>
          <cell r="R2837" t="str">
            <v>CN</v>
          </cell>
          <cell r="S2837" t="str">
            <v>1. 0 TO 3 DAYS</v>
          </cell>
          <cell r="T2837" t="str">
            <v>RELEASE PROCESS</v>
          </cell>
        </row>
        <row r="2838">
          <cell r="A2838" t="str">
            <v>HJMU1566485</v>
          </cell>
          <cell r="B2838">
            <v>40</v>
          </cell>
          <cell r="C2838">
            <v>44068</v>
          </cell>
          <cell r="D2838">
            <v>1</v>
          </cell>
          <cell r="E2838" t="str">
            <v>NBDN260513</v>
          </cell>
          <cell r="F2838" t="str">
            <v>ICDN</v>
          </cell>
          <cell r="G2838" t="str">
            <v>A1D/40/06/3</v>
          </cell>
          <cell r="H2838" t="str">
            <v>2020</v>
          </cell>
          <cell r="I2838" t="str">
            <v>ICD</v>
          </cell>
          <cell r="J2838">
            <v>228718</v>
          </cell>
          <cell r="K2838" t="str">
            <v>STANBIC BANK LTD C/O HOT POINT APPLIANCE</v>
          </cell>
          <cell r="L2838" t="str">
            <v>SPEEDEX LOGISTICS LIMITED</v>
          </cell>
          <cell r="M2838">
            <v>44068.705069444448</v>
          </cell>
          <cell r="N2838" t="str">
            <v>Pend</v>
          </cell>
          <cell r="O2838" t="str">
            <v>388 PCS OF VON BRAND SHOWCASE FREEZERS AND FOC SPARES AS PER PROFORMA INVOICE NO  PI-9737 DTD JULY 08  2020  CFR MOMBASA  KENYA  INCOTERMS 2020  L C REFERENCE NO  TF2019818236 IDF NO   E2007361802 CARGO IN TRANSIT TO ICD EMBAKASI BY SGR RAIL ALL THE RISK  COST AND RESPONSIBILITY WILL BE ON CONSIGNEES ACCOUNT CARRIER  S LIABILITY CEASES AT PORT OF DISCHARGE FREIGHT PREPAID  FAX  852-3741 0356   EMAIL  CUSTOMERCARE-STANBIC COM    0734333030    EMAIL  IMPORTSADMIN-HOTPOINT CO KE    PIC  SURESH HALAI      KRA PIN NO  P000597694S HS 8418302</v>
          </cell>
          <cell r="P2838" t="str">
            <v>C4</v>
          </cell>
          <cell r="Q2838" t="str">
            <v>KE</v>
          </cell>
          <cell r="R2838" t="str">
            <v>CN</v>
          </cell>
          <cell r="S2838" t="str">
            <v>1. 0 TO 3 DAYS</v>
          </cell>
          <cell r="T2838" t="str">
            <v>RELEASE PROCESS</v>
          </cell>
        </row>
        <row r="2839">
          <cell r="A2839" t="str">
            <v>TEMU6451178</v>
          </cell>
          <cell r="B2839">
            <v>40</v>
          </cell>
          <cell r="C2839">
            <v>44068</v>
          </cell>
          <cell r="D2839">
            <v>1</v>
          </cell>
          <cell r="E2839" t="str">
            <v>143077020243</v>
          </cell>
          <cell r="F2839" t="str">
            <v>ICDN</v>
          </cell>
          <cell r="G2839" t="str">
            <v>TEMP</v>
          </cell>
          <cell r="H2839" t="str">
            <v>2020</v>
          </cell>
          <cell r="I2839" t="str">
            <v>ICD</v>
          </cell>
          <cell r="J2839">
            <v>229303</v>
          </cell>
          <cell r="K2839" t="str">
            <v>GOLDEN LION INTERNATIONAL LIMITED</v>
          </cell>
          <cell r="L2839" t="str">
            <v>FERIDA ENTERPRISES LIMITED</v>
          </cell>
          <cell r="M2839">
            <v>44067.800335648149</v>
          </cell>
          <cell r="N2839" t="str">
            <v>Pend</v>
          </cell>
          <cell r="O2839" t="str">
            <v>PARTS FOR DRY CELL BATTERY-EMPTYZINC CANPARTS FOR DRY CELL BATTERY-TOP CAPSDRY CELL P V C TRADE MARKDRY CELL SHRIEKING PLASTICDRY BATTERY CI RCLE PAPERAMMONIUM CHLORIDEASPHALT BITUMENPARTS FOR DRY CELL BATTERY-P LASTICN M PARTS FOR DRY CELL BATTERY-EMPTY ZINC CAN PARTS FOR DRY CELL BATTERY-TOP CAPS DRY CELL P V C TRADE MARK DRY CELL SHRIEKING PLASTIC DRY BATTERY CIRCLE PAPER AMMONIUM CHLORIDE ASPHALT BITUMEN PARTS FOR DRY CELL BATTERY-PLASTIC CAPS PARTS FOR DRY CELL BATTERY-TIN PLATE BOTTOM DRY CELL INNER BOX DRY CELL CIRCLE PAPER CARBON ELECTRODESHS CODE 4819100000  TEL 18906614787</v>
          </cell>
          <cell r="P2839" t="str">
            <v>C4</v>
          </cell>
          <cell r="Q2839" t="str">
            <v>KE</v>
          </cell>
          <cell r="R2839" t="str">
            <v>CN</v>
          </cell>
          <cell r="S2839" t="str">
            <v>1. 0 TO 3 DAYS</v>
          </cell>
          <cell r="T2839" t="str">
            <v>RELEASE PROCESS</v>
          </cell>
        </row>
        <row r="2840">
          <cell r="A2840" t="str">
            <v>CMAU4628828</v>
          </cell>
          <cell r="B2840">
            <v>40</v>
          </cell>
          <cell r="C2840">
            <v>44068</v>
          </cell>
          <cell r="D2840">
            <v>1</v>
          </cell>
          <cell r="E2840" t="str">
            <v>CNKN138187</v>
          </cell>
          <cell r="F2840" t="str">
            <v>ICDN</v>
          </cell>
          <cell r="G2840" t="str">
            <v>TEMP</v>
          </cell>
          <cell r="H2840">
            <v>0</v>
          </cell>
          <cell r="I2840">
            <v>0</v>
          </cell>
          <cell r="J2840">
            <v>0</v>
          </cell>
          <cell r="K2840" t="str">
            <v>Pend</v>
          </cell>
          <cell r="L2840" t="str">
            <v>Pend</v>
          </cell>
          <cell r="M2840" t="str">
            <v>Pend</v>
          </cell>
          <cell r="N2840" t="str">
            <v>Pend</v>
          </cell>
          <cell r="O2840" t="str">
            <v>ELEVATOR MATERIAL FOR PROJECT COOP HOUSE HS-CODE 842810 ELEVATOR MATERIAL FOR PROJECT COOP HOUSE HS-CODE 842810   NAIROBI - KENYA PHONE  25 420 3340 819 E-MAIL JONATHAN MUTHUA- KE SCHINDLER COM FAX 254 731 000609 TAX  20MBAIM000307055 QCHN067388</v>
          </cell>
          <cell r="P2840" t="str">
            <v>Pend</v>
          </cell>
          <cell r="Q2840" t="str">
            <v>KE</v>
          </cell>
          <cell r="R2840" t="str">
            <v>CN</v>
          </cell>
          <cell r="S2840" t="str">
            <v>1. 0 TO 3 DAYS</v>
          </cell>
          <cell r="T2840" t="str">
            <v>PENDING DECLARATION</v>
          </cell>
        </row>
        <row r="2841">
          <cell r="A2841" t="str">
            <v>CRSU9006618</v>
          </cell>
          <cell r="B2841">
            <v>40</v>
          </cell>
          <cell r="C2841">
            <v>44068</v>
          </cell>
          <cell r="D2841">
            <v>1</v>
          </cell>
          <cell r="E2841" t="str">
            <v>USG0148688</v>
          </cell>
          <cell r="F2841" t="str">
            <v>ICDN</v>
          </cell>
          <cell r="G2841" t="str">
            <v>TEMP</v>
          </cell>
          <cell r="H2841" t="str">
            <v>2020</v>
          </cell>
          <cell r="I2841" t="str">
            <v>ICD</v>
          </cell>
          <cell r="J2841">
            <v>229194</v>
          </cell>
          <cell r="K2841" t="str">
            <v>KENYA MEDICAL SUPPLIES AGENCY</v>
          </cell>
          <cell r="L2841" t="str">
            <v>DHL GLOBAL FORWARDING KENYA LIMITED</v>
          </cell>
          <cell r="M2841">
            <v>44068.81863425926</v>
          </cell>
          <cell r="N2841" t="str">
            <v>Pend</v>
          </cell>
          <cell r="O2841"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41" t="str">
            <v>C4</v>
          </cell>
          <cell r="Q2841" t="str">
            <v>KE</v>
          </cell>
          <cell r="R2841" t="str">
            <v>IN</v>
          </cell>
          <cell r="S2841" t="str">
            <v>1. 0 TO 3 DAYS</v>
          </cell>
          <cell r="T2841" t="str">
            <v>RELEASE PROCESS</v>
          </cell>
        </row>
        <row r="2842">
          <cell r="A2842" t="str">
            <v>TGBU6525331</v>
          </cell>
          <cell r="B2842">
            <v>40</v>
          </cell>
          <cell r="C2842">
            <v>44068</v>
          </cell>
          <cell r="D2842">
            <v>1</v>
          </cell>
          <cell r="E2842" t="str">
            <v>149003392839</v>
          </cell>
          <cell r="F2842" t="str">
            <v>ICDN</v>
          </cell>
          <cell r="G2842" t="str">
            <v>TEMP</v>
          </cell>
          <cell r="H2842" t="str">
            <v>2020</v>
          </cell>
          <cell r="I2842" t="str">
            <v>ICD</v>
          </cell>
          <cell r="J2842">
            <v>228808</v>
          </cell>
          <cell r="K2842" t="str">
            <v>AMEX AUTOPARTS LIMITED</v>
          </cell>
          <cell r="L2842" t="str">
            <v>HAMBU FREIGHT SERVICES LTD</v>
          </cell>
          <cell r="M2842">
            <v>44067.860520833332</v>
          </cell>
          <cell r="N2842" t="str">
            <v>Pend</v>
          </cell>
          <cell r="O2842" t="str">
            <v>AUTO RADIATOR   CONDENSERH S CODE 87089110   84159090-TEL  86763-46317 28-FAX  86763-4632899TONGSHI AUTO RADIATOR   CONDENSER H S CODE 87089110   84159090 -TEL  86763-4631728 -FAX  86763-4632899</v>
          </cell>
          <cell r="P2842" t="str">
            <v>C4</v>
          </cell>
          <cell r="Q2842" t="str">
            <v>KE</v>
          </cell>
          <cell r="R2842" t="str">
            <v>CN</v>
          </cell>
          <cell r="S2842" t="str">
            <v>1. 0 TO 3 DAYS</v>
          </cell>
          <cell r="T2842" t="str">
            <v>RELEASE PROCESS</v>
          </cell>
        </row>
        <row r="2843">
          <cell r="A2843" t="str">
            <v>TGBU7021253</v>
          </cell>
          <cell r="B2843">
            <v>40</v>
          </cell>
          <cell r="C2843">
            <v>44068</v>
          </cell>
          <cell r="D2843">
            <v>1</v>
          </cell>
          <cell r="E2843" t="str">
            <v>152020164458</v>
          </cell>
          <cell r="F2843" t="str">
            <v>ICDN</v>
          </cell>
          <cell r="G2843" t="str">
            <v>TEMP</v>
          </cell>
          <cell r="H2843" t="str">
            <v>2020</v>
          </cell>
          <cell r="I2843" t="str">
            <v>ICD</v>
          </cell>
          <cell r="J2843">
            <v>229286</v>
          </cell>
          <cell r="K2843" t="str">
            <v>CUMMINS C AND G LIMITED</v>
          </cell>
          <cell r="L2843" t="str">
            <v>TRANSFREIGHT LOGISTICS LIMITED</v>
          </cell>
          <cell r="M2843">
            <v>44067.69153935185</v>
          </cell>
          <cell r="N2843" t="str">
            <v>Pend</v>
          </cell>
          <cell r="O2843" t="str">
            <v>C550 D5EENCLOSEDDIESEL GENERATING SETHS CODE 8502130000INVOICE NO  202 00255 DATED 07-JUL-20  TEL 86-0574-87308820FAX 86-0574-87300703  KENYA BRANCHPHONE   254  0 20 4938 310   322 CELL N M C550 D5E ENCLOSED DIESEL GENERATING SET HS CODE 8502130000 INVOICE NO  20200255 DATED 07-JUL-20   TEL 86-0574-87308820 FAX 86-0574-87300703   KENYA BRANCH PHONE   254  0 20 4938 310   322 CELL   254 792 716 987  FAX  MAILTO ROHIT SINGH NEEUR COM</v>
          </cell>
          <cell r="P2843" t="str">
            <v>C4</v>
          </cell>
          <cell r="Q2843" t="str">
            <v>KE</v>
          </cell>
          <cell r="R2843" t="str">
            <v>CN</v>
          </cell>
          <cell r="S2843" t="str">
            <v>1. 0 TO 3 DAYS</v>
          </cell>
          <cell r="T2843" t="str">
            <v>RELEASE PROCESS</v>
          </cell>
        </row>
        <row r="2844">
          <cell r="A2844" t="str">
            <v>EITU1146816</v>
          </cell>
          <cell r="B2844">
            <v>40</v>
          </cell>
          <cell r="C2844">
            <v>44068</v>
          </cell>
          <cell r="D2844">
            <v>1</v>
          </cell>
          <cell r="E2844" t="str">
            <v>142001038933</v>
          </cell>
          <cell r="F2844" t="str">
            <v>ICDN</v>
          </cell>
          <cell r="G2844" t="str">
            <v>TEMP</v>
          </cell>
          <cell r="H2844" t="str">
            <v>2020</v>
          </cell>
          <cell r="I2844" t="str">
            <v>ICD</v>
          </cell>
          <cell r="J2844">
            <v>226999</v>
          </cell>
          <cell r="K2844" t="str">
            <v>AMEX AUTO AND INDUSTRIAL HARDWARE LIMITE</v>
          </cell>
          <cell r="L2844" t="str">
            <v>HAMBU FREIGHT SERVICES LTD</v>
          </cell>
          <cell r="M2844">
            <v>44067.754259259258</v>
          </cell>
          <cell r="N2844">
            <v>44067.829282407409</v>
          </cell>
          <cell r="O2844" t="str">
            <v>BUMPER  HS 8708100000CAR ACCESSORIES  HS 8708999990BODY KIT  HS 870829 9000 PIN NO  P051189348KEMAIL  DEVESH AMEXAUTOSPARES COMN M BUMPER  HS 8708100000 CAR ACCESSORIES  HS 8708999990 BODY KIT HS 8708299000  PIN NO  P051189348K EMAIL  DEVESH AMEXAUTOSPARES COM</v>
          </cell>
          <cell r="P2844" t="str">
            <v>C4</v>
          </cell>
          <cell r="Q2844" t="str">
            <v>KE</v>
          </cell>
          <cell r="R2844" t="str">
            <v>CN</v>
          </cell>
          <cell r="S2844" t="str">
            <v>1. 0 TO 3 DAYS</v>
          </cell>
          <cell r="T2844" t="str">
            <v>RELEASED BUT IN YARD</v>
          </cell>
        </row>
        <row r="2845">
          <cell r="A2845" t="str">
            <v>EMCU9567965</v>
          </cell>
          <cell r="B2845">
            <v>40</v>
          </cell>
          <cell r="C2845">
            <v>44068</v>
          </cell>
          <cell r="D2845">
            <v>1</v>
          </cell>
          <cell r="E2845" t="str">
            <v>102000057030</v>
          </cell>
          <cell r="F2845" t="str">
            <v>ICDN</v>
          </cell>
          <cell r="G2845" t="str">
            <v>TEMP</v>
          </cell>
          <cell r="H2845">
            <v>0</v>
          </cell>
          <cell r="I2845">
            <v>0</v>
          </cell>
          <cell r="J2845">
            <v>0</v>
          </cell>
          <cell r="K2845" t="str">
            <v>Pend</v>
          </cell>
          <cell r="L2845" t="str">
            <v>Pend</v>
          </cell>
          <cell r="M2845" t="str">
            <v>Pend</v>
          </cell>
          <cell r="N2845" t="str">
            <v>Pend</v>
          </cell>
          <cell r="O2845" t="str">
            <v>TOTAL SIX UNITS ONLYCONTAINING SIX AGRICULTURAL TRACTORSONLYMODEL TT75 4WDVARIANT CODE TNT75P4R1XX3230409SERIAL NO   ENGINE NO NH1511326   2 90235DTNH1511576   290348DTNH1511608   290471DTTOTAL 06 UNITS ONLY TOTAL SIX UNITS ONLY CONTAINING SIX AGRICULTURAL TRACTORS ONLY MODEL TT75 4WD VARIANT CODE TNT75P4R1XX3230409 SERIAL NO  ENGINE NO  NH1511326   290235DT NH1511576   290348DT NH1511608 290471DT NH1511345   290211DT NH1511575   290472DT NH1511839 NO  S O 60863 60864 60865 60866 60868  290470DT BUYER REF  60871 IEC CODE 0398003343 H S CODE 87019300 REF NO   DATE GTE43000750 DATED 25-07-2020 SHIPPING BILL NO   DATE 4064954 DT 25-JUL-2020 FREIGHT PREPAID DTHC PREPAID CPT ICD EMBAKASI KENYA  PIN NO P000595101M    ON BEHALF OF CNHI INTERNATIONAL SA RIVA PARADISO 14 6902 PARADISOLUGANO SWITZERLAND</v>
          </cell>
          <cell r="P2845" t="str">
            <v>Pend</v>
          </cell>
          <cell r="Q2845" t="str">
            <v>KE</v>
          </cell>
          <cell r="R2845" t="str">
            <v>IN</v>
          </cell>
          <cell r="S2845" t="str">
            <v>1. 0 TO 3 DAYS</v>
          </cell>
          <cell r="T2845" t="str">
            <v>PENDING DECLARATION</v>
          </cell>
        </row>
        <row r="2846">
          <cell r="A2846" t="str">
            <v>BEAU4451946</v>
          </cell>
          <cell r="B2846">
            <v>40</v>
          </cell>
          <cell r="C2846">
            <v>44068</v>
          </cell>
          <cell r="D2846">
            <v>1</v>
          </cell>
          <cell r="E2846" t="str">
            <v>149003303011</v>
          </cell>
          <cell r="F2846" t="str">
            <v>ICDN</v>
          </cell>
          <cell r="G2846" t="str">
            <v>TEMP</v>
          </cell>
          <cell r="H2846" t="str">
            <v>2020</v>
          </cell>
          <cell r="I2846" t="str">
            <v>ICD</v>
          </cell>
          <cell r="J2846">
            <v>228987</v>
          </cell>
          <cell r="K2846" t="str">
            <v>D LIGHT LIMITED</v>
          </cell>
          <cell r="L2846" t="str">
            <v>SCHENKER LIMITED</v>
          </cell>
          <cell r="M2846" t="str">
            <v>Pend</v>
          </cell>
          <cell r="N2846" t="str">
            <v>Pend</v>
          </cell>
          <cell r="O2846" t="str">
            <v>D LIGHT X850 SOLAR HOME SYSTEMN M D LIGHT X850 SOLAR HOME SYSTEM</v>
          </cell>
          <cell r="P2846" t="str">
            <v>C4</v>
          </cell>
          <cell r="Q2846" t="str">
            <v>KE</v>
          </cell>
          <cell r="R2846" t="str">
            <v>CN</v>
          </cell>
          <cell r="S2846" t="str">
            <v>1. 0 TO 3 DAYS</v>
          </cell>
          <cell r="T2846" t="str">
            <v>PENDING DPC</v>
          </cell>
        </row>
        <row r="2847">
          <cell r="A2847" t="str">
            <v>TGHU8128459</v>
          </cell>
          <cell r="B2847">
            <v>40</v>
          </cell>
          <cell r="C2847">
            <v>44068</v>
          </cell>
          <cell r="D2847">
            <v>1</v>
          </cell>
          <cell r="E2847" t="str">
            <v>WECC2050MBA0488</v>
          </cell>
          <cell r="F2847" t="str">
            <v>ICDN</v>
          </cell>
          <cell r="G2847" t="str">
            <v>TEMP</v>
          </cell>
          <cell r="H2847" t="str">
            <v>2020</v>
          </cell>
          <cell r="I2847" t="str">
            <v>ICD</v>
          </cell>
          <cell r="J2847">
            <v>228120</v>
          </cell>
          <cell r="K2847" t="str">
            <v>PRIME BANK LTD C/O KIM FAY EAST AFRICA L</v>
          </cell>
          <cell r="L2847" t="str">
            <v>SPEEDEX LOGISTICS LIMITED</v>
          </cell>
          <cell r="M2847">
            <v>44062.564340277779</v>
          </cell>
          <cell r="N2847">
            <v>44067.496261574073</v>
          </cell>
          <cell r="O2847" t="str">
            <v>4 X 40HC CONTAINERS SAID TO CONTAIN 20 BUNDLES CONTAIN 20 ROLLS TOILET TISSUE PREMIUM 1 X 40 HC CONTAINER SAID TO CONTAIN 20 BUNDLES CONTAIN 20 ROLLS TOILET TISSUE PREMIUM 1 X 40 HC CONTAINER SAID TO CONTAIN 20 BUNDLES CONTAIN 20 ROLLS TOILET TISSUE PREMIUM 1 X 40 HC CONTAINER SAID TO CONTAIN 20 BUNDLES CONTAIN 20 ROLLS TOILET TISSUE PREMIUM 4 X 40HC CONTAINERS SAID TO CONTAIN 80 BUNDLES CONTAIN 80 ROLLS TOILET TISSUE PREMIUM INVOICE REFERENCE  X0531 20 CUSTOMER REF IPI130 20 IDF  E2004315828 HS CODE 480300 CARGO IN TRANSIT TO ICD EMBAKASI ON RECEIVER S ACCOUNT FREIGHT PREPAID UP TO MOMBASA ONLY LI LO</v>
          </cell>
          <cell r="P2847" t="str">
            <v>C4</v>
          </cell>
          <cell r="Q2847" t="str">
            <v>KE</v>
          </cell>
          <cell r="R2847" t="str">
            <v>EG</v>
          </cell>
          <cell r="S2847" t="str">
            <v>1. 0 TO 3 DAYS</v>
          </cell>
          <cell r="T2847" t="str">
            <v>RELEASED BUT IN YARD</v>
          </cell>
        </row>
        <row r="2848">
          <cell r="A2848" t="str">
            <v>EMCU9480021</v>
          </cell>
          <cell r="B2848">
            <v>40</v>
          </cell>
          <cell r="C2848">
            <v>44068</v>
          </cell>
          <cell r="D2848">
            <v>1</v>
          </cell>
          <cell r="E2848" t="str">
            <v>100050211443</v>
          </cell>
          <cell r="F2848" t="str">
            <v>ICDN</v>
          </cell>
          <cell r="G2848" t="str">
            <v>TEMP</v>
          </cell>
          <cell r="H2848" t="str">
            <v>2020</v>
          </cell>
          <cell r="I2848" t="str">
            <v>ICD</v>
          </cell>
          <cell r="J2848">
            <v>227286</v>
          </cell>
          <cell r="K2848" t="str">
            <v>CROWN CLASSICS LIMITED</v>
          </cell>
          <cell r="L2848" t="str">
            <v>EXCELLENT SERVICE FREIGHTERS LIMITED</v>
          </cell>
          <cell r="M2848" t="str">
            <v>Pend</v>
          </cell>
          <cell r="N2848" t="str">
            <v>Pend</v>
          </cell>
          <cell r="O2848" t="str">
            <v>TOTAL 1140 PACKAGES ONLY1X40 HC FCL CONTAINER CONTAINING TOTAL 1140 PA CKAGESHS CODE   38244010DR FIXIT PIDIPROOF LW   20 LT    1 LT HS CODE   32091010DR FIXIT RAINCOAT 2 IN 1-NEW 20 LTX1 PC    4 LTX2 PCS  DR FX SURE SEAL  1KG    5 KG PIDILITE INDUSTRIES LTD  MUMBAI INDIA  PRODUCT NAME LOT NO GROSS WT  NET WT  TARE WT  SL NO  TOTAL 1140 PACKAGES ONLY 1X40 HC FCL CONTAINER CONTAINING  TOTAL 1140 PACKAGES HS CODE   38244010 DR FIXIT PIDIPROOF LW   20 LT    1 LT  HS CODE   32091010 DR FIXIT RAINCOAT 2 IN 1-NEW  20 LTX1 PC    4 LTX2 PCS   DR FX SURE SEAL 1KG    5 KG  HS CODE   32149010 POLYPLUS CP  25 KG  HS CODE   40021100 DR FIXIT SUPER LATEX  1 KG   NPD    5 KG   NPD  IDF NO  E2006352177 INVOICE NO  90021915-1 DT  09 07 2020 TOTAL GROSS WT   23362 000 KGS TOTAL NET WT    21843 800 KGS SB NO 3850393 DT  16 07 2020      FAX NO  254 20 351 944 EMAIL ID P GHOSH CROWNCLASSICS CO KE 21 DAYS FREE TIME DETENTION AT DESTINATION PORT CARRIER S RESPONSIBILITY CEASES AT MOMBASA KILINDINI PORT  EMPT</v>
          </cell>
          <cell r="P2848" t="str">
            <v>C4</v>
          </cell>
          <cell r="Q2848" t="str">
            <v>KE</v>
          </cell>
          <cell r="R2848" t="str">
            <v>IN</v>
          </cell>
          <cell r="S2848" t="str">
            <v>1. 0 TO 3 DAYS</v>
          </cell>
          <cell r="T2848" t="str">
            <v>PENDING DPC</v>
          </cell>
        </row>
        <row r="2849">
          <cell r="A2849" t="str">
            <v>MRKU5097746</v>
          </cell>
          <cell r="B2849">
            <v>40</v>
          </cell>
          <cell r="C2849">
            <v>44068</v>
          </cell>
          <cell r="D2849">
            <v>1</v>
          </cell>
          <cell r="E2849" t="str">
            <v>203951146</v>
          </cell>
          <cell r="F2849" t="str">
            <v>ICDN</v>
          </cell>
          <cell r="G2849" t="str">
            <v>TEMP</v>
          </cell>
          <cell r="H2849" t="str">
            <v>2020</v>
          </cell>
          <cell r="I2849" t="str">
            <v>ICD</v>
          </cell>
          <cell r="J2849">
            <v>228071</v>
          </cell>
          <cell r="K2849" t="str">
            <v>STEEL STRUCTURES LIMITED,</v>
          </cell>
          <cell r="L2849" t="str">
            <v>UNION LOGISTICS LIMITED</v>
          </cell>
          <cell r="M2849">
            <v>44062.415497685186</v>
          </cell>
          <cell r="N2849">
            <v>44068.567696759259</v>
          </cell>
          <cell r="O2849" t="str">
            <v>POLYSHIELD TRIPLEX FR NET WHITE  REFLECTIVE INSULATION   ALUMINUM FOIL DS WHITE FINISH BACKED WHITE PE   ALUMINUM THICKNESS  0 008 MM  SIZE OF ROLLS   1 20M X 30M  POLYSHIELD SELECT 60 FR ADVANCE  REFLECTI VE INSULATION   ALUMINUM FOIL DS WHITE FINISH BACKED WHITE PE   ALUMIN UM THICKNESS  0 008 MM   SIZE OF ROLLS   1 20M X 40M  TRANSSHIPMENT ATTANJUNG PELEPAS  MALAYSIA BY EXPRESS SPAIN   V  031W  DESTINATION INL AND HAULAGE COLLECT ON CONSIGNEE S ACCOUNT</v>
          </cell>
          <cell r="P2849" t="str">
            <v>C4</v>
          </cell>
          <cell r="Q2849" t="str">
            <v>KE</v>
          </cell>
          <cell r="R2849" t="str">
            <v>TH</v>
          </cell>
          <cell r="S2849" t="str">
            <v>1. 0 TO 3 DAYS</v>
          </cell>
          <cell r="T2849" t="str">
            <v>RELEASED BUT IN YARD</v>
          </cell>
        </row>
        <row r="2850">
          <cell r="A2850" t="str">
            <v>EITU1371885</v>
          </cell>
          <cell r="B2850">
            <v>40</v>
          </cell>
          <cell r="C2850">
            <v>44068</v>
          </cell>
          <cell r="D2850">
            <v>1</v>
          </cell>
          <cell r="E2850" t="str">
            <v>140000893311</v>
          </cell>
          <cell r="F2850" t="str">
            <v>ICDN</v>
          </cell>
          <cell r="G2850" t="str">
            <v>TEMP</v>
          </cell>
          <cell r="H2850" t="str">
            <v>2020</v>
          </cell>
          <cell r="I2850" t="str">
            <v>ICD</v>
          </cell>
          <cell r="J2850">
            <v>229063</v>
          </cell>
          <cell r="K2850" t="str">
            <v>AUTOXPRESS LIMITED</v>
          </cell>
          <cell r="L2850" t="str">
            <v>GENERAL CARGO SERVICES LTD</v>
          </cell>
          <cell r="M2850" t="str">
            <v>Pend</v>
          </cell>
          <cell r="N2850" t="str">
            <v>Pend</v>
          </cell>
          <cell r="O2850" t="str">
            <v>CFR MOMBASA  KENYA  INCOTERMS 2020 NEW PNEUMATIC SPORTRAK BRAND TYRESA S PER PROFORMA INVOICE NO SP2020732 DATED JUNE  12  2020 AND IDFNO  E2 006347072L C NO   IMPLC30 1021 20DATE OF ISSUE  20062428 DAYS FREE CON TAINER TIME ATDESTINATION PORTN M CFR MOMBASA  KENYA  INCOTERMS 2020  NEW PNEUMATIC SPORTRAK BRAND TYRES AS PER PROFORMA INVOICE NO  SP2020732 DATED JUNE  12  2020 AND IDF NO  E2006347072 L C NO   IMPLC30 1021 20 DATE OF ISSUE  200624 28 DAYS FREE CONTAINER TIME AT DESTINATION PORT</v>
          </cell>
          <cell r="P2850" t="str">
            <v>C4</v>
          </cell>
          <cell r="Q2850" t="str">
            <v>KE</v>
          </cell>
          <cell r="R2850" t="str">
            <v>CN</v>
          </cell>
          <cell r="S2850" t="str">
            <v>1. 0 TO 3 DAYS</v>
          </cell>
          <cell r="T2850" t="str">
            <v>PENDING DPC</v>
          </cell>
        </row>
        <row r="2851">
          <cell r="A2851" t="str">
            <v>CMAU5996423</v>
          </cell>
          <cell r="B2851">
            <v>40</v>
          </cell>
          <cell r="C2851">
            <v>44068</v>
          </cell>
          <cell r="D2851">
            <v>1</v>
          </cell>
          <cell r="E2851" t="str">
            <v>USG0148688</v>
          </cell>
          <cell r="F2851" t="str">
            <v>ICDN</v>
          </cell>
          <cell r="G2851" t="str">
            <v>TEMP</v>
          </cell>
          <cell r="H2851" t="str">
            <v>2020</v>
          </cell>
          <cell r="I2851" t="str">
            <v>ICD</v>
          </cell>
          <cell r="J2851">
            <v>229194</v>
          </cell>
          <cell r="K2851" t="str">
            <v>KENYA MEDICAL SUPPLIES AGENCY</v>
          </cell>
          <cell r="L2851" t="str">
            <v>DHL GLOBAL FORWARDING KENYA LIMITED</v>
          </cell>
          <cell r="M2851">
            <v>44068.81863425926</v>
          </cell>
          <cell r="N2851" t="str">
            <v>Pend</v>
          </cell>
          <cell r="O2851"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51" t="str">
            <v>C4</v>
          </cell>
          <cell r="Q2851" t="str">
            <v>KE</v>
          </cell>
          <cell r="R2851" t="str">
            <v>IN</v>
          </cell>
          <cell r="S2851" t="str">
            <v>1. 0 TO 3 DAYS</v>
          </cell>
          <cell r="T2851" t="str">
            <v>RELEASE PROCESS</v>
          </cell>
        </row>
        <row r="2852">
          <cell r="A2852" t="str">
            <v>MEDU7459648</v>
          </cell>
          <cell r="B2852">
            <v>40</v>
          </cell>
          <cell r="C2852">
            <v>44068</v>
          </cell>
          <cell r="D2852">
            <v>1</v>
          </cell>
          <cell r="E2852" t="str">
            <v>MEDUUB500665</v>
          </cell>
          <cell r="F2852" t="str">
            <v>ICDN</v>
          </cell>
          <cell r="G2852" t="str">
            <v>TEMP</v>
          </cell>
          <cell r="H2852" t="str">
            <v>2020</v>
          </cell>
          <cell r="I2852" t="str">
            <v>ICD</v>
          </cell>
          <cell r="J2852">
            <v>227118</v>
          </cell>
          <cell r="K2852" t="str">
            <v>ASHUT ENGINEERS LTD</v>
          </cell>
          <cell r="L2852" t="str">
            <v>RAPID KATE SERVICES LIMITED</v>
          </cell>
          <cell r="M2852">
            <v>44060.731504629628</v>
          </cell>
          <cell r="N2852">
            <v>44063.772627314815</v>
          </cell>
          <cell r="O2852" t="str">
            <v>HDPE BLOWMOLDING GRADE     AC5502 HDPE BLOWMOLDING GRADE     AC5502                     5X40  CONTAINERS4500       TOTAL BAGS                 114 750 00 KGS 210 CBM     112 50MT HDPE BLOWMOLDING  GRADE AC5502               AS PER PI NO  3100013844   ONWARDS CARRIAGE FROM      MOMBASA TO ICD             NAIROBI IS ON COLLECT      BASIS FROM CONSIGNEE       21 FREE DAYS AT            DESTINATION                NAME  ADDRESS AND          TELEPHONE NUMBER OF THE    CARRIERS  AGENT AT         DESTINATION                MOMBASA MSC                OCEANFREIGHT  EA  LTD      MSC PLAZA - 3RD+4TH FLOOR  MOI AVENUE                 80637                      KE - MOMBASA               KENYA                      TEL  +254 41 2159 000      E-MAIL  KE074-INFO MSC COM FREIGHT PREPAID HDPE BLOWMOLDING GRADE     AC5502 HDPE BLOWMOLDING GRADE     AC5502 HDPE BLOWMOLDING GRADE     AC5502</v>
          </cell>
          <cell r="P2852" t="str">
            <v>C4</v>
          </cell>
          <cell r="Q2852" t="str">
            <v>KE</v>
          </cell>
          <cell r="R2852" t="str">
            <v>US</v>
          </cell>
          <cell r="S2852" t="str">
            <v>1. 0 TO 3 DAYS</v>
          </cell>
          <cell r="T2852" t="str">
            <v>RELEASED BUT IN YARD</v>
          </cell>
        </row>
        <row r="2853">
          <cell r="A2853" t="str">
            <v>LTIU6037665</v>
          </cell>
          <cell r="B2853">
            <v>40</v>
          </cell>
          <cell r="C2853">
            <v>44068</v>
          </cell>
          <cell r="D2853">
            <v>1</v>
          </cell>
          <cell r="E2853" t="str">
            <v>142052586237</v>
          </cell>
          <cell r="F2853" t="str">
            <v>ICDN</v>
          </cell>
          <cell r="G2853" t="str">
            <v>TEMP</v>
          </cell>
          <cell r="H2853" t="str">
            <v>2020</v>
          </cell>
          <cell r="I2853" t="str">
            <v>ICD</v>
          </cell>
          <cell r="J2853">
            <v>228812</v>
          </cell>
          <cell r="K2853" t="str">
            <v>PRECISION PLASTICS LTD</v>
          </cell>
          <cell r="L2853" t="str">
            <v>DHL GLOBAL FORWARDING KENYA LIMITED</v>
          </cell>
          <cell r="M2853">
            <v>44067.616516203707</v>
          </cell>
          <cell r="N2853" t="str">
            <v>Pend</v>
          </cell>
          <cell r="O2853" t="str">
            <v>URINE SPECIMEN CONTAINERSTOOL SPECIMEN CONTAINER EMAIL  EMUNYENDO ABM  CO KEPIN NO  P000593802ON M URINE SPECIMEN CONTAINER STOOL SPECIMEN CONTAINER  EMAIL  EMUNYENDO ABM CO KE PIN NO  P000593802O</v>
          </cell>
          <cell r="P2853" t="str">
            <v>C4</v>
          </cell>
          <cell r="Q2853" t="str">
            <v>KE</v>
          </cell>
          <cell r="R2853" t="str">
            <v>CN</v>
          </cell>
          <cell r="S2853" t="str">
            <v>1. 0 TO 3 DAYS</v>
          </cell>
          <cell r="T2853" t="str">
            <v>RELEASE PROCESS</v>
          </cell>
        </row>
        <row r="2854">
          <cell r="A2854" t="str">
            <v>HMCU9168839</v>
          </cell>
          <cell r="B2854">
            <v>40</v>
          </cell>
          <cell r="C2854">
            <v>44068</v>
          </cell>
          <cell r="D2854">
            <v>1</v>
          </cell>
          <cell r="E2854" t="str">
            <v>102000057056</v>
          </cell>
          <cell r="F2854" t="str">
            <v>ICDN</v>
          </cell>
          <cell r="G2854" t="str">
            <v>TEMP</v>
          </cell>
          <cell r="H2854" t="str">
            <v>2020</v>
          </cell>
          <cell r="I2854" t="str">
            <v>ICD</v>
          </cell>
          <cell r="J2854">
            <v>229085</v>
          </cell>
          <cell r="K2854" t="str">
            <v>CFAO KENYA LIMITED</v>
          </cell>
          <cell r="L2854" t="str">
            <v>KUEHNE+NAGEL LIMITED</v>
          </cell>
          <cell r="M2854">
            <v>44067.682997685188</v>
          </cell>
          <cell r="N2854" t="str">
            <v>Pend</v>
          </cell>
          <cell r="O2854" t="str">
            <v>TOTAL THREE UNITS ONLYCONTAINING THREE AGRICULTURAL TRACTORSONLYMODEL JX75TVARIANT CODE TCT75P2R1XX3230605SERIAL NO  ENGINE NO JXT1510893 28 9749DTJXT1510891 289646DTJXT1510892 289750DTTOTAL 03 UNITS ONLY TOTAL THREE UNITS ONLY CONTAINING THREE AGRICULTURAL TRACTORS ONLY MODEL JX75T VARIANT CODE TCT75P2R1XX3230605 SERIAL NO  ENGINE NO  JXT1510893 289749DT JXT1510891 289646DT JXT1510892 289750DT BUYER REF  NO   S O 184356 184357 184358 IEC CODE  0398003343 H S  CODE  87019300 REF NO    DATE  GTE43000665 DATED  17-07-2020 SHIPPING BILL NO    DATE  3874135 DT 17-JUL-2020 FREIGHT PREPAID CPT MOMBASA KENYA  P051403289H    ON BEHALF OF CNHI INTERNATIONAL SA RIVA PARADISO 14 PO BOX 564 CH- 6902 PARADISO LUGANO SWITZERLAND</v>
          </cell>
          <cell r="P2854" t="str">
            <v>C4</v>
          </cell>
          <cell r="Q2854" t="str">
            <v>KE</v>
          </cell>
          <cell r="R2854" t="str">
            <v>IN</v>
          </cell>
          <cell r="S2854" t="str">
            <v>1. 0 TO 3 DAYS</v>
          </cell>
          <cell r="T2854" t="str">
            <v>RELEASE PROCESS</v>
          </cell>
        </row>
        <row r="2855">
          <cell r="A2855" t="str">
            <v>EITU1645230</v>
          </cell>
          <cell r="B2855">
            <v>40</v>
          </cell>
          <cell r="C2855">
            <v>44068</v>
          </cell>
          <cell r="D2855">
            <v>1</v>
          </cell>
          <cell r="E2855" t="str">
            <v>140000969023</v>
          </cell>
          <cell r="F2855" t="str">
            <v>ICDN</v>
          </cell>
          <cell r="G2855" t="str">
            <v>TEMP</v>
          </cell>
          <cell r="H2855" t="str">
            <v>2020</v>
          </cell>
          <cell r="I2855" t="str">
            <v>ICD</v>
          </cell>
          <cell r="J2855">
            <v>229033</v>
          </cell>
          <cell r="K2855" t="str">
            <v>ENSING AUTOS LTD</v>
          </cell>
          <cell r="L2855" t="str">
            <v>UFANISI FREIGHTERS K LTD</v>
          </cell>
          <cell r="M2855">
            <v>44067.797754629632</v>
          </cell>
          <cell r="N2855" t="str">
            <v>Pend</v>
          </cell>
          <cell r="O2855" t="str">
            <v>NEW TYRESPKGS PCS SETSHS  401120N M NEW TYRES PKGS PCS SETS HS  401120</v>
          </cell>
          <cell r="P2855" t="str">
            <v>C4</v>
          </cell>
          <cell r="Q2855" t="str">
            <v>KE</v>
          </cell>
          <cell r="R2855" t="str">
            <v>CN</v>
          </cell>
          <cell r="S2855" t="str">
            <v>1. 0 TO 3 DAYS</v>
          </cell>
          <cell r="T2855" t="str">
            <v>RELEASE PROCESS</v>
          </cell>
        </row>
        <row r="2856">
          <cell r="A2856" t="str">
            <v>TLLU4028810</v>
          </cell>
          <cell r="B2856">
            <v>40</v>
          </cell>
          <cell r="C2856">
            <v>44068</v>
          </cell>
          <cell r="D2856">
            <v>1</v>
          </cell>
          <cell r="E2856" t="str">
            <v>147000391223</v>
          </cell>
          <cell r="F2856" t="str">
            <v>ICDN</v>
          </cell>
          <cell r="G2856" t="str">
            <v>TEMP</v>
          </cell>
          <cell r="H2856" t="str">
            <v>2020</v>
          </cell>
          <cell r="I2856" t="str">
            <v>ICD</v>
          </cell>
          <cell r="J2856">
            <v>228811</v>
          </cell>
          <cell r="K2856" t="str">
            <v>HYPERMART LIMITED</v>
          </cell>
          <cell r="L2856" t="str">
            <v>EXCELLENT SERVICE FREIGHTERS LIMITED</v>
          </cell>
          <cell r="M2856">
            <v>44067.809120370373</v>
          </cell>
          <cell r="N2856" t="str">
            <v>Pend</v>
          </cell>
          <cell r="O2856" t="str">
            <v>RAMTONS REFRIGERATORSIDF NO E2004324070L C NUMBER 001IMUL20055151DATE OF ISSUE  200513THE L C ISSUING BANK NAME AND ADDRESS PRIME BANK LTD P RIME BANK BUILDING RIVERSIDEDRIVE WESTLANDS P O BOX 43825-00100 NAIROB I  KENYAN M RAMTONS REFRIGERATORS IDF NO E2004324070 L C NUMBER 001IMUL20055151 DATE OF ISSUE  200513 THE L C ISSUING BANK NAME AND ADDRESS  PRIME BANK LTD  PRIME BANK BUILDING RIVERSIDE DRIVE WESTLANDS  P O BOX 43825-00100 NAIROBI  KENYA TLLU4028810 TOTAL 288CTNS 11952KG 1 44 10EITU1605793  CBM RAMTONS REFRIGERATORS IDF NO E2006340939 L C NUMBER 001IMUL20065185 DATE OF ISSUE  200617 THE L C ISSUING BANK NAME AND ADDRESS  PRIME BANK LTD  PRIME BANK BUILDING RIVERSIDE DRIVE WESTLANDS  P O BOX 43825-00100 NAIROBI  KENYA MAGU5401090 TOTAL 307CTNS 11205 5KG  142 EISU9897738  97CBM   EMAIL   TNAIRI 20CUBE COM PIN   P051437600X</v>
          </cell>
          <cell r="P2856" t="str">
            <v>C4</v>
          </cell>
          <cell r="Q2856" t="str">
            <v>KE</v>
          </cell>
          <cell r="R2856" t="str">
            <v>CN</v>
          </cell>
          <cell r="S2856" t="str">
            <v>1. 0 TO 3 DAYS</v>
          </cell>
          <cell r="T2856" t="str">
            <v>RELEASE PROCESS</v>
          </cell>
        </row>
        <row r="2857">
          <cell r="A2857" t="str">
            <v>TCLU8663728</v>
          </cell>
          <cell r="B2857">
            <v>40</v>
          </cell>
          <cell r="C2857">
            <v>44068</v>
          </cell>
          <cell r="D2857">
            <v>1</v>
          </cell>
          <cell r="E2857" t="str">
            <v>142001049901</v>
          </cell>
          <cell r="F2857" t="str">
            <v>ICDN</v>
          </cell>
          <cell r="G2857" t="str">
            <v>TEMP</v>
          </cell>
          <cell r="H2857" t="str">
            <v>2020</v>
          </cell>
          <cell r="I2857" t="str">
            <v>ICD</v>
          </cell>
          <cell r="J2857">
            <v>229798</v>
          </cell>
          <cell r="K2857" t="str">
            <v>SUNLIGHT INDUSTRY COMPANY K LIMITED</v>
          </cell>
          <cell r="L2857" t="str">
            <v>JONERICS CARGO FORWARDERS LIMITED</v>
          </cell>
          <cell r="M2857" t="str">
            <v>Pend</v>
          </cell>
          <cell r="N2857" t="str">
            <v>Pend</v>
          </cell>
          <cell r="O2857" t="str">
            <v>SOLAR PANELSSOLAR INVERTER PHONE 86-13599857746N M SOLAR PANELS SOLAR INVERTER  PHONE 86-13599857746</v>
          </cell>
          <cell r="P2857" t="str">
            <v>C4</v>
          </cell>
          <cell r="Q2857" t="str">
            <v>KE</v>
          </cell>
          <cell r="R2857" t="str">
            <v>CN</v>
          </cell>
          <cell r="S2857" t="str">
            <v>1. 0 TO 3 DAYS</v>
          </cell>
          <cell r="T2857" t="str">
            <v>PENDING DPC</v>
          </cell>
        </row>
        <row r="2858">
          <cell r="A2858" t="str">
            <v>EISU9482773</v>
          </cell>
          <cell r="B2858">
            <v>40</v>
          </cell>
          <cell r="C2858">
            <v>44068</v>
          </cell>
          <cell r="D2858">
            <v>1</v>
          </cell>
          <cell r="E2858" t="str">
            <v>145099124781</v>
          </cell>
          <cell r="F2858" t="str">
            <v>ICDN</v>
          </cell>
          <cell r="G2858" t="str">
            <v>TEMP</v>
          </cell>
          <cell r="H2858" t="str">
            <v>2020</v>
          </cell>
          <cell r="I2858" t="str">
            <v>ICD</v>
          </cell>
          <cell r="J2858">
            <v>228957</v>
          </cell>
          <cell r="K2858" t="str">
            <v>ARMCO KENYA  LTD</v>
          </cell>
          <cell r="L2858" t="str">
            <v>DHL GLOBAL FORWARDING KENYA LIMITED</v>
          </cell>
          <cell r="M2858">
            <v>44068.590879629628</v>
          </cell>
          <cell r="N2858" t="str">
            <v>Pend</v>
          </cell>
          <cell r="O2858" t="str">
            <v>ARMCO BRAND REFRIGERATORSAND FOC SPARE PARTSSHIPMENT OF GOODS REFERRED ABOVETHE IDF AND L C NUMBERS IDFNO E2004318560 ANDL C NO IMPLC01 0690  20N M ARMCO BRAND REFRIGERATORS AND FOC SPARE PARTS SHIPMENT OF GOODS REFERRED ABOVE THE IDF AND L C NUMBERS IDF NO E2004318560 AND L C NO IMPLC01 0690 20</v>
          </cell>
          <cell r="P2858" t="str">
            <v>W7</v>
          </cell>
          <cell r="Q2858" t="str">
            <v>KE</v>
          </cell>
          <cell r="R2858" t="str">
            <v>CN</v>
          </cell>
          <cell r="S2858" t="str">
            <v>1. 0 TO 3 DAYS</v>
          </cell>
          <cell r="T2858" t="str">
            <v>RELEASE PROCESS</v>
          </cell>
        </row>
        <row r="2859">
          <cell r="A2859" t="str">
            <v>TCLU9480911</v>
          </cell>
          <cell r="B2859">
            <v>40</v>
          </cell>
          <cell r="C2859">
            <v>44068</v>
          </cell>
          <cell r="D2859">
            <v>1</v>
          </cell>
          <cell r="E2859" t="str">
            <v>MEDUUB500665</v>
          </cell>
          <cell r="F2859" t="str">
            <v>ICDN</v>
          </cell>
          <cell r="G2859" t="str">
            <v>TEMP</v>
          </cell>
          <cell r="H2859" t="str">
            <v>2020</v>
          </cell>
          <cell r="I2859" t="str">
            <v>ICD</v>
          </cell>
          <cell r="J2859">
            <v>227118</v>
          </cell>
          <cell r="K2859" t="str">
            <v>ASHUT ENGINEERS LTD</v>
          </cell>
          <cell r="L2859" t="str">
            <v>RAPID KATE SERVICES LIMITED</v>
          </cell>
          <cell r="M2859">
            <v>44060.731504629628</v>
          </cell>
          <cell r="N2859">
            <v>44063.772627314815</v>
          </cell>
          <cell r="O2859" t="str">
            <v>HDPE BLOWMOLDING GRADE     AC5502 HDPE BLOWMOLDING GRADE     AC5502                     5X40  CONTAINERS4500       TOTAL BAGS                 114 750 00 KGS 210 CBM     112 50MT HDPE BLOWMOLDING  GRADE AC5502               AS PER PI NO  3100013844   ONWARDS CARRIAGE FROM      MOMBASA TO ICD             NAIROBI IS ON COLLECT      BASIS FROM CONSIGNEE       21 FREE DAYS AT            DESTINATION                NAME  ADDRESS AND          TELEPHONE NUMBER OF THE    CARRIERS  AGENT AT         DESTINATION                MOMBASA MSC                OCEANFREIGHT  EA  LTD      MSC PLAZA - 3RD+4TH FLOOR  MOI AVENUE                 80637                      KE - MOMBASA               KENYA                      TEL  +254 41 2159 000      E-MAIL  KE074-INFO MSC COM FREIGHT PREPAID HDPE BLOWMOLDING GRADE     AC5502 HDPE BLOWMOLDING GRADE     AC5502 HDPE BLOWMOLDING GRADE     AC5502</v>
          </cell>
          <cell r="P2859" t="str">
            <v>C4</v>
          </cell>
          <cell r="Q2859" t="str">
            <v>KE</v>
          </cell>
          <cell r="R2859" t="str">
            <v>US</v>
          </cell>
          <cell r="S2859" t="str">
            <v>1. 0 TO 3 DAYS</v>
          </cell>
          <cell r="T2859" t="str">
            <v>RELEASED BUT IN YARD</v>
          </cell>
        </row>
        <row r="2860">
          <cell r="A2860" t="str">
            <v>TLLU4141364</v>
          </cell>
          <cell r="B2860">
            <v>40</v>
          </cell>
          <cell r="C2860">
            <v>44068</v>
          </cell>
          <cell r="D2860">
            <v>1</v>
          </cell>
          <cell r="E2860" t="str">
            <v>142001049919</v>
          </cell>
          <cell r="F2860" t="str">
            <v>ICDN</v>
          </cell>
          <cell r="G2860" t="str">
            <v>TEMP</v>
          </cell>
          <cell r="H2860" t="str">
            <v>2020</v>
          </cell>
          <cell r="I2860" t="str">
            <v>ICD</v>
          </cell>
          <cell r="J2860">
            <v>229903</v>
          </cell>
          <cell r="K2860" t="str">
            <v>SUNLIGHT INDUSTRY COMPANY K LIMITED</v>
          </cell>
          <cell r="L2860" t="str">
            <v>JONERICS CARGO FORWARDERS LIMITED</v>
          </cell>
          <cell r="M2860" t="str">
            <v>Pend</v>
          </cell>
          <cell r="N2860" t="str">
            <v>Pend</v>
          </cell>
          <cell r="O2860" t="str">
            <v>SOLAR PANELSSOLAR INVERTER PHONE 86-13599857746N M SOLAR PANELS SOLAR INVERTER  PHONE 86-13599857746</v>
          </cell>
          <cell r="P2860" t="str">
            <v>C4</v>
          </cell>
          <cell r="Q2860" t="str">
            <v>KE</v>
          </cell>
          <cell r="R2860" t="str">
            <v>CN</v>
          </cell>
          <cell r="S2860" t="str">
            <v>1. 0 TO 3 DAYS</v>
          </cell>
          <cell r="T2860" t="str">
            <v>PENDING DPC</v>
          </cell>
        </row>
        <row r="2861">
          <cell r="A2861" t="str">
            <v>GESU6220080</v>
          </cell>
          <cell r="B2861">
            <v>40</v>
          </cell>
          <cell r="C2861">
            <v>44068</v>
          </cell>
          <cell r="D2861">
            <v>1</v>
          </cell>
          <cell r="E2861" t="str">
            <v>MEDUAL567610</v>
          </cell>
          <cell r="F2861" t="str">
            <v>ICDN</v>
          </cell>
          <cell r="G2861" t="str">
            <v>A1D/72/03/1</v>
          </cell>
          <cell r="H2861" t="str">
            <v>2020</v>
          </cell>
          <cell r="I2861" t="str">
            <v>ICD</v>
          </cell>
          <cell r="J2861">
            <v>228397</v>
          </cell>
          <cell r="K2861" t="str">
            <v>HYPERMART LIMITED</v>
          </cell>
          <cell r="L2861" t="str">
            <v>PRINCIPAL FORWARDERS LIMITED</v>
          </cell>
          <cell r="M2861">
            <v>44068.51017361111</v>
          </cell>
          <cell r="N2861">
            <v>44068.763113425928</v>
          </cell>
          <cell r="O2861" t="str">
            <v>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+ 5 CTN Spare Parts   N W   8424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v>
          </cell>
          <cell r="P2861" t="str">
            <v>C4</v>
          </cell>
          <cell r="Q2861" t="str">
            <v>KE</v>
          </cell>
          <cell r="R2861" t="str">
            <v>EG</v>
          </cell>
          <cell r="S2861" t="str">
            <v>1. 0 TO 3 DAYS</v>
          </cell>
          <cell r="T2861" t="str">
            <v>RELEASED BUT IN YARD</v>
          </cell>
        </row>
        <row r="2862">
          <cell r="A2862" t="str">
            <v>GESU6718833</v>
          </cell>
          <cell r="B2862">
            <v>40</v>
          </cell>
          <cell r="C2862">
            <v>44068</v>
          </cell>
          <cell r="D2862">
            <v>1</v>
          </cell>
          <cell r="E2862" t="str">
            <v>NBST428951</v>
          </cell>
          <cell r="F2862" t="str">
            <v>ICDN</v>
          </cell>
          <cell r="G2862" t="str">
            <v>TEMP</v>
          </cell>
          <cell r="H2862" t="str">
            <v>2020</v>
          </cell>
          <cell r="I2862" t="str">
            <v>ICD</v>
          </cell>
          <cell r="J2862">
            <v>227944</v>
          </cell>
          <cell r="K2862" t="str">
            <v>NOVPOZFIK ENTERPRISES LIMITED</v>
          </cell>
          <cell r="L2862" t="str">
            <v>SONGHONG FREIGHT SERVICES LIMITED</v>
          </cell>
          <cell r="M2862">
            <v>44061.573703703703</v>
          </cell>
          <cell r="N2862" t="str">
            <v>Pend</v>
          </cell>
          <cell r="O2862" t="str">
            <v>CONCRETE FINISHER  ELECTRIC PICK  ANGLE GRINDER  GRINDING WHEEL  WELDING ROD  IRON NAIL  IRON BINDING WIRE  THREADED ROD  STEEL COVER PLATE  ALUMINUM FOIL SMOKE EXHAUST PIPE  RUBBER REFLECTIVE STRIP  CABLE FROM NINGBO TO MOMBASA FREIGHT PREPAID FROM MOMBASA TO ICD EMBAKASI FREIGHT COLLECT -- COM PIN P051779539B HS CODE  6804220000 FREIGHT PREPAID</v>
          </cell>
          <cell r="P2862" t="str">
            <v>C4</v>
          </cell>
          <cell r="Q2862" t="str">
            <v>KE</v>
          </cell>
          <cell r="R2862" t="str">
            <v>CN</v>
          </cell>
          <cell r="S2862" t="str">
            <v>1. 0 TO 3 DAYS</v>
          </cell>
          <cell r="T2862" t="str">
            <v>RELEASE PROCESS</v>
          </cell>
        </row>
        <row r="2863">
          <cell r="A2863" t="str">
            <v>TEMU7688349</v>
          </cell>
          <cell r="B2863">
            <v>40</v>
          </cell>
          <cell r="C2863">
            <v>44068</v>
          </cell>
          <cell r="D2863">
            <v>1</v>
          </cell>
          <cell r="E2863" t="str">
            <v>WECC2050MBA0498</v>
          </cell>
          <cell r="F2863" t="str">
            <v>ICDN</v>
          </cell>
          <cell r="G2863" t="str">
            <v>TEMP</v>
          </cell>
          <cell r="H2863" t="str">
            <v>2020</v>
          </cell>
          <cell r="I2863" t="str">
            <v>ICD</v>
          </cell>
          <cell r="J2863">
            <v>228112</v>
          </cell>
          <cell r="K2863" t="str">
            <v>PRIME BANK LTD C/O KIM FAY EAST AFRICA L</v>
          </cell>
          <cell r="L2863" t="str">
            <v>SPEEDEX LOGISTICS LIMITED</v>
          </cell>
          <cell r="M2863">
            <v>44062.563819444447</v>
          </cell>
          <cell r="N2863">
            <v>44067.496192129627</v>
          </cell>
          <cell r="O2863" t="str">
            <v>7 X 40HC CONTAINERS SAID TO CONTAIN 35 BUNDLES CONTAIN 35 ROLLS TOILET TISSUE COMMERCIAL   NAPKIN TISSUE COMMERCIAL 1 X 40 HC CONTAINER SAID TO CONTAIN 37 BUNDLES CONTAIN 37 ROLLS TOILET TISSUE COMMERCIAL   NAPKIN TISSUE COMMERCIAL 1 X 40 HC CONTAINER SAID TO CONTAIN 40 BUNDLES CONTAIN 40 ROLLS TOILET TISSUE COMMERCIAL   NAPKIN TISSUE COMMERCIAL 1 X 40 HC CONTAINER SAID TO CONTAIN 35 BUNDLES CONTAIN 35 ROLLS TOILET TISSUE COMMERCIAL   NAPKIN TISSUE COMMERCIAL 1 X 40 HC CONTAINER SAID TO CONTAIN 40 BUNDLES CONTAIN 40 ROLLS TOILET TISSUE COMMERCIAL   NAPKIN TISSUE COMMERCIAL 1 X 40 HC CONTAINER SAID TO CONTAIN 39 BUNDLES CONTAIN 39 ROLLS TOILET TISSUE COMMERCIAL   NAPKIN TISSUE COMMERCIAL 1 X 40 HC CONTAINER SAID TO CONTAIN 40 BUNDLES CONTAIN 40 ROLLS TOILET TISSUE COMMERCIAL   NAPKIN TISSUE COMMERCIAL 7 X 40 HC CONTAINERS SAID TO CONTAIN 266 BUNDLES CONTAIN 266 ROLLS TOILET TISSUE COMMERCIAL   NAPKIN TISSUE COMMERCIAL INVOICE REFERENCE  X0581 20 CUSTOMER REF IPI131 20 IDF  E2004316591 HS CODE 480300 CARGO IN TRANSIT TO ICD EMBAKASI ON RECEIVER S ACCOUNT FREIGHT PREPAID UP TO MOMBASA ONLY LI LO</v>
          </cell>
          <cell r="P2863" t="str">
            <v>C4</v>
          </cell>
          <cell r="Q2863" t="str">
            <v>KE</v>
          </cell>
          <cell r="R2863" t="str">
            <v>EG</v>
          </cell>
          <cell r="S2863" t="str">
            <v>1. 0 TO 3 DAYS</v>
          </cell>
          <cell r="T2863" t="str">
            <v>RELEASED BUT IN YARD</v>
          </cell>
        </row>
        <row r="2864">
          <cell r="A2864" t="str">
            <v>TCNU8714340</v>
          </cell>
          <cell r="B2864">
            <v>40</v>
          </cell>
          <cell r="C2864">
            <v>44068</v>
          </cell>
          <cell r="D2864">
            <v>1</v>
          </cell>
          <cell r="E2864" t="str">
            <v>NBSL110388</v>
          </cell>
          <cell r="F2864" t="str">
            <v>ICDN</v>
          </cell>
          <cell r="G2864" t="str">
            <v>TEMP</v>
          </cell>
          <cell r="H2864">
            <v>0</v>
          </cell>
          <cell r="I2864">
            <v>0</v>
          </cell>
          <cell r="J2864">
            <v>0</v>
          </cell>
          <cell r="K2864" t="str">
            <v>Pend</v>
          </cell>
          <cell r="L2864" t="str">
            <v>Pend</v>
          </cell>
          <cell r="M2864" t="str">
            <v>Pend</v>
          </cell>
          <cell r="N2864" t="str">
            <v>Pend</v>
          </cell>
          <cell r="O2864" t="str">
            <v>MOSQUITO NETS HS 630491 CURTAINS HANGERS SHOE RACKS MATRESS COVER PLASTIC HOOKS TABLEMATS PLASTIC BOTTLE TEDDY BEAR CUSHIONS TABLE MATS DISH DRYING RACK TABLE CLOTH ROLL CHOPPING BOARD MORTAL AND PESTAL SPICE CHOPPER SALT SHAKER CLOTH ROPE SUGAR BOWL FROM MOMBASA TO EMBAKASI ICD COLLECT CARGO TRANSIT FORM MOMBASA VIA EMBAKASI ICD UNDER CONSIGNEES RISK  COST AND RESPONSIBILITY  CARRIERS LIABILITY CEASES AT PORT OF DISCHARGE FREIGHT PREPAID</v>
          </cell>
          <cell r="P2864" t="str">
            <v>Pend</v>
          </cell>
          <cell r="Q2864" t="str">
            <v>KE</v>
          </cell>
          <cell r="R2864" t="str">
            <v>CN</v>
          </cell>
          <cell r="S2864" t="str">
            <v>1. 0 TO 3 DAYS</v>
          </cell>
          <cell r="T2864" t="str">
            <v>PENDING DECLARATION</v>
          </cell>
        </row>
        <row r="2865">
          <cell r="A2865" t="str">
            <v>TGBU5221186</v>
          </cell>
          <cell r="B2865">
            <v>40</v>
          </cell>
          <cell r="C2865">
            <v>44068</v>
          </cell>
          <cell r="D2865">
            <v>1</v>
          </cell>
          <cell r="E2865" t="str">
            <v>MEDUAL567610</v>
          </cell>
          <cell r="F2865" t="str">
            <v>ICDN</v>
          </cell>
          <cell r="G2865" t="str">
            <v>A1D/72/02/1</v>
          </cell>
          <cell r="H2865" t="str">
            <v>2020</v>
          </cell>
          <cell r="I2865" t="str">
            <v>ICD</v>
          </cell>
          <cell r="J2865">
            <v>228397</v>
          </cell>
          <cell r="K2865" t="str">
            <v>HYPERMART LIMITED</v>
          </cell>
          <cell r="L2865" t="str">
            <v>PRINCIPAL FORWARDERS LIMITED</v>
          </cell>
          <cell r="M2865">
            <v>44068.51017361111</v>
          </cell>
          <cell r="N2865">
            <v>44068.763113425928</v>
          </cell>
          <cell r="O2865" t="str">
            <v>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+ 5 CTN Spare Parts   N W   8424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v>
          </cell>
          <cell r="P2865" t="str">
            <v>C4</v>
          </cell>
          <cell r="Q2865" t="str">
            <v>KE</v>
          </cell>
          <cell r="R2865" t="str">
            <v>EG</v>
          </cell>
          <cell r="S2865" t="str">
            <v>1. 0 TO 3 DAYS</v>
          </cell>
          <cell r="T2865" t="str">
            <v>RELEASED BUT IN YARD</v>
          </cell>
        </row>
        <row r="2866">
          <cell r="A2866" t="str">
            <v>EGHU9260589</v>
          </cell>
          <cell r="B2866">
            <v>40</v>
          </cell>
          <cell r="C2866">
            <v>44068</v>
          </cell>
          <cell r="D2866">
            <v>1</v>
          </cell>
          <cell r="E2866" t="str">
            <v>147000395784</v>
          </cell>
          <cell r="F2866" t="str">
            <v>ICDN</v>
          </cell>
          <cell r="G2866" t="str">
            <v>TEMP</v>
          </cell>
          <cell r="H2866">
            <v>0</v>
          </cell>
          <cell r="I2866">
            <v>0</v>
          </cell>
          <cell r="J2866">
            <v>0</v>
          </cell>
          <cell r="K2866" t="str">
            <v>Pend</v>
          </cell>
          <cell r="L2866" t="str">
            <v>Pend</v>
          </cell>
          <cell r="M2866" t="str">
            <v>Pend</v>
          </cell>
          <cell r="N2866" t="str">
            <v>Pend</v>
          </cell>
          <cell r="O2866" t="str">
            <v>MOTORCYCLE ACCESSORIESN M MOTORCYCLE ACCESSORIES</v>
          </cell>
          <cell r="P2866" t="str">
            <v>Pend</v>
          </cell>
          <cell r="Q2866" t="str">
            <v>KE</v>
          </cell>
          <cell r="R2866" t="str">
            <v>CN</v>
          </cell>
          <cell r="S2866" t="str">
            <v>1. 0 TO 3 DAYS</v>
          </cell>
          <cell r="T2866" t="str">
            <v>PENDING DECLARATION</v>
          </cell>
        </row>
        <row r="2867">
          <cell r="A2867" t="str">
            <v>BMOU5373689</v>
          </cell>
          <cell r="B2867">
            <v>40</v>
          </cell>
          <cell r="C2867">
            <v>44068</v>
          </cell>
          <cell r="D2867">
            <v>1</v>
          </cell>
          <cell r="E2867" t="str">
            <v>143077666674</v>
          </cell>
          <cell r="F2867" t="str">
            <v>ICDN</v>
          </cell>
          <cell r="G2867" t="str">
            <v>TEMP</v>
          </cell>
          <cell r="H2867" t="str">
            <v>2020</v>
          </cell>
          <cell r="I2867" t="str">
            <v>ICD</v>
          </cell>
          <cell r="J2867">
            <v>227226</v>
          </cell>
          <cell r="K2867" t="str">
            <v>HYPERMART LIMITED</v>
          </cell>
          <cell r="L2867" t="str">
            <v>EXCELLENT SERVICE FREIGHTERS LIMITED</v>
          </cell>
          <cell r="M2867">
            <v>44057.735046296293</v>
          </cell>
          <cell r="N2867">
            <v>44062.853807870371</v>
          </cell>
          <cell r="O2867" t="str">
            <v>RAMTONS CHEST FREEZERS ANDSPARE PARTSAS PER PROFORMA INVOICE NO HYXX20 0605DATED 05TH JUNE 2020FOB NINGBO PORT IN CHINAL C NO 001IMUL20075214 DATE OF ISSUE 200701L C ISSUING BANK NAME ANDN M RAMTONS CHEST FREEZERS AND SPARE PARTS AS PER PROFORMA INVOICE NO  HYXX200605 DATED 05TH JUNE 2020 FOB NINGBO PORT IN CHINA L C NO 001IMUL20075214 DATE OF ISSUE 200701 L C ISSUING BANK NAME AND ADDRESS  PRIME BANK LTD  P O BOX 43825-00100 NAIROBI KENYA IDF NO E2006344528 ---SALES HYPERMART CO KE ---ANDPRIME BANK LIMITED  ---P O BOX 43825-00100 ---NAIROBI KENYA</v>
          </cell>
          <cell r="P2867" t="str">
            <v>C4</v>
          </cell>
          <cell r="Q2867" t="str">
            <v>KE</v>
          </cell>
          <cell r="R2867" t="str">
            <v>CN</v>
          </cell>
          <cell r="S2867" t="str">
            <v>1. 0 TO 3 DAYS</v>
          </cell>
          <cell r="T2867" t="str">
            <v>RELEASED BUT IN YARD</v>
          </cell>
        </row>
        <row r="2868">
          <cell r="A2868" t="str">
            <v>TGHU9474116</v>
          </cell>
          <cell r="B2868">
            <v>40</v>
          </cell>
          <cell r="C2868">
            <v>44068</v>
          </cell>
          <cell r="D2868">
            <v>1</v>
          </cell>
          <cell r="E2868" t="str">
            <v>USG0148688</v>
          </cell>
          <cell r="F2868" t="str">
            <v>ICDN</v>
          </cell>
          <cell r="G2868" t="str">
            <v>TEMP</v>
          </cell>
          <cell r="H2868" t="str">
            <v>2020</v>
          </cell>
          <cell r="I2868" t="str">
            <v>ICD</v>
          </cell>
          <cell r="J2868">
            <v>229194</v>
          </cell>
          <cell r="K2868" t="str">
            <v>KENYA MEDICAL SUPPLIES AGENCY</v>
          </cell>
          <cell r="L2868" t="str">
            <v>DHL GLOBAL FORWARDING KENYA LIMITED</v>
          </cell>
          <cell r="M2868">
            <v>44068.81863425926</v>
          </cell>
          <cell r="N2868" t="str">
            <v>Pend</v>
          </cell>
          <cell r="O2868"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68" t="str">
            <v>C4</v>
          </cell>
          <cell r="Q2868" t="str">
            <v>KE</v>
          </cell>
          <cell r="R2868" t="str">
            <v>IN</v>
          </cell>
          <cell r="S2868" t="str">
            <v>1. 0 TO 3 DAYS</v>
          </cell>
          <cell r="T2868" t="str">
            <v>RELEASE PROCESS</v>
          </cell>
        </row>
        <row r="2869">
          <cell r="A2869" t="str">
            <v>FCIU7294587</v>
          </cell>
          <cell r="B2869">
            <v>40</v>
          </cell>
          <cell r="C2869">
            <v>44068</v>
          </cell>
          <cell r="D2869">
            <v>1</v>
          </cell>
          <cell r="E2869" t="str">
            <v>050050165565</v>
          </cell>
          <cell r="F2869" t="str">
            <v>ICDN</v>
          </cell>
          <cell r="G2869" t="str">
            <v>TEMP</v>
          </cell>
          <cell r="H2869" t="str">
            <v>2020</v>
          </cell>
          <cell r="I2869" t="str">
            <v>ICD</v>
          </cell>
          <cell r="J2869">
            <v>229143</v>
          </cell>
          <cell r="K2869" t="str">
            <v>TIRE WORLD LIMITED</v>
          </cell>
          <cell r="L2869" t="str">
            <v>SPEEDEX LOGISTICS LIMITED</v>
          </cell>
          <cell r="M2869">
            <v>44067.761307870373</v>
          </cell>
          <cell r="N2869" t="str">
            <v>Pend</v>
          </cell>
          <cell r="O2869" t="str">
            <v>4 SETS   TIRES 1875 BALES  AUTOMOBILE TIRES LIGHT TRUCK TYRES TRUCK   BUS TYRESINVOICE NO AB-86469H S CODE   4011 10 00 4011 20 00 4011 20  90  PROVINCE 21140TEL   66  038-955856FAX   66  038-954498 038-955712TIRE WORLD LTD  NAIROBI KENYA C NO 1- 1 879 MADE  IN THAILAND   4 SETS   TIRES 1875 BALES   AUTOMOBILE TIRES LIGHT TRUCK TYRES  TRUCK   BUS TYRES INVOICE NO AB-86469 H S CODE   4011 10 00 4011 20 00  4011 20 90   PROVINCE 21140 TEL   66  038-955856 FAX   66  038-954498 038-955712</v>
          </cell>
          <cell r="P2869" t="str">
            <v>C4</v>
          </cell>
          <cell r="Q2869" t="str">
            <v>KE</v>
          </cell>
          <cell r="R2869" t="str">
            <v>TH</v>
          </cell>
          <cell r="S2869" t="str">
            <v>1. 0 TO 3 DAYS</v>
          </cell>
          <cell r="T2869" t="str">
            <v>RELEASE PROCESS</v>
          </cell>
        </row>
        <row r="2870">
          <cell r="A2870" t="str">
            <v>SEGU4702283</v>
          </cell>
          <cell r="B2870">
            <v>40</v>
          </cell>
          <cell r="C2870">
            <v>44068</v>
          </cell>
          <cell r="D2870">
            <v>1</v>
          </cell>
          <cell r="E2870" t="str">
            <v>AMC0893587</v>
          </cell>
          <cell r="F2870" t="str">
            <v>ICDN</v>
          </cell>
          <cell r="G2870" t="str">
            <v>TEMP</v>
          </cell>
          <cell r="H2870" t="str">
            <v>2020</v>
          </cell>
          <cell r="I2870" t="str">
            <v>ICD</v>
          </cell>
          <cell r="J2870">
            <v>228059</v>
          </cell>
          <cell r="K2870" t="str">
            <v>DINLAS PHARMA EPZ LIMITED</v>
          </cell>
          <cell r="L2870" t="str">
            <v>SPART FREIGHT LOGISTICS LIMITED</v>
          </cell>
          <cell r="M2870">
            <v>44063.383796296293</v>
          </cell>
          <cell r="N2870" t="str">
            <v>Pend</v>
          </cell>
          <cell r="O2870" t="str">
            <v>TOTAL 518  FIVE HUNDRED AND EIGHTEEN  PACKAGES 214 Packages PHARMACEUTICALS RAW MATERIALS Benzoic Acid HS  CODE  29163110 Croscarmellose Sodium HS CODE  39123100 Peppermint Oil HS CODE  33012590 Polyethylene Glycol 4000 HS CODE  29094990 Colloidal Silicon Dioxide HS CODE 38249900 Vanilla Potassium sorbate HS CODE  29161990 Sodium Hypochlorite HS CODE  28289019 Sodium saccharin HS CODE  29251100 Silicon FBD Gasket Silicon Square Gasket HS CODE  40082990 Silicon sheet HS CODE  40169390 Silicon Blender Gasket   U SHAPE GASKET HS CODE  40082990 SHIPPER NAME  ATTAR GLOBAL INVOICE NUMBER   AGL EXP 017 20 DT DT  28 05 2020 SHIPPING BILL NUMBER  2952872 DT   01 06 2020   HBL NO HC BOM06 HBL 000029 2021 NET WEIGHT  2220 000 KGS GROSS WEIGHT  2349 650 KGS 304 PACKAGES Pharmaceutical raw material as per proforma invoice No  EXP 2019-20 FEB 029 Dated 26 02 2020 PHARMACEUTICALS RAW MATERIALS 7600kgs OF CAFFEINE BP HS  CODE  29393000</v>
          </cell>
          <cell r="P2870" t="str">
            <v>W7</v>
          </cell>
          <cell r="Q2870" t="str">
            <v>KE</v>
          </cell>
          <cell r="R2870" t="str">
            <v>IN</v>
          </cell>
          <cell r="S2870" t="str">
            <v>1. 0 TO 3 DAYS</v>
          </cell>
          <cell r="T2870" t="str">
            <v>RELEASE PROCESS</v>
          </cell>
        </row>
        <row r="2871">
          <cell r="A2871" t="str">
            <v>FSCU8000393</v>
          </cell>
          <cell r="B2871">
            <v>40</v>
          </cell>
          <cell r="C2871">
            <v>44068</v>
          </cell>
          <cell r="D2871">
            <v>1</v>
          </cell>
          <cell r="E2871" t="str">
            <v>MEDUAL567610</v>
          </cell>
          <cell r="F2871" t="str">
            <v>ICDN</v>
          </cell>
          <cell r="G2871" t="str">
            <v>A1D/58/06/2</v>
          </cell>
          <cell r="H2871" t="str">
            <v>2020</v>
          </cell>
          <cell r="I2871" t="str">
            <v>ICD</v>
          </cell>
          <cell r="J2871">
            <v>228397</v>
          </cell>
          <cell r="K2871" t="str">
            <v>HYPERMART LIMITED</v>
          </cell>
          <cell r="L2871" t="str">
            <v>PRINCIPAL FORWARDERS LIMITED</v>
          </cell>
          <cell r="M2871">
            <v>44068.51017361111</v>
          </cell>
          <cell r="N2871">
            <v>44068.763113425928</v>
          </cell>
          <cell r="O2871" t="str">
            <v>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+ 5 CTN Spare Parts   N W   8424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 TOTAL Packages    1140 Pac kages  1135 Gas Cookers +  5 CTN Spare Parts   L C no     001IMUL20035083 DATED  25 03 2020  PRIME BANK LIM ITED P O BOX 43825-00100 N AIROBI  KENYA  IDF no   E2 003309390  H S Code   73-2 1-11 Total N W   42020KGS  Total G W   45450 KGS 21 d ays free time  of demurrag e  227 Gas Cookers   N W   8399   KGS</v>
          </cell>
          <cell r="P2871" t="str">
            <v>C4</v>
          </cell>
          <cell r="Q2871" t="str">
            <v>KE</v>
          </cell>
          <cell r="R2871" t="str">
            <v>EG</v>
          </cell>
          <cell r="S2871" t="str">
            <v>1. 0 TO 3 DAYS</v>
          </cell>
          <cell r="T2871" t="str">
            <v>RELEASED BUT IN YARD</v>
          </cell>
        </row>
        <row r="2872">
          <cell r="A2872" t="str">
            <v>EITU1926983</v>
          </cell>
          <cell r="B2872">
            <v>40</v>
          </cell>
          <cell r="C2872">
            <v>44068</v>
          </cell>
          <cell r="D2872">
            <v>1</v>
          </cell>
          <cell r="E2872" t="str">
            <v>147000382631</v>
          </cell>
          <cell r="F2872" t="str">
            <v>ICDN</v>
          </cell>
          <cell r="G2872" t="str">
            <v>A1C/70/02/2</v>
          </cell>
          <cell r="H2872">
            <v>0</v>
          </cell>
          <cell r="I2872">
            <v>0</v>
          </cell>
          <cell r="J2872">
            <v>0</v>
          </cell>
          <cell r="K2872" t="str">
            <v>Pend</v>
          </cell>
          <cell r="L2872" t="str">
            <v>Pend</v>
          </cell>
          <cell r="M2872" t="str">
            <v>Pend</v>
          </cell>
          <cell r="N2872" t="str">
            <v>Pend</v>
          </cell>
          <cell r="O2872" t="str">
            <v>D LIGHT SV220SI-P SOLAR TVN M D LIGHT SV220SI-P SOLAR TV</v>
          </cell>
          <cell r="P2872" t="str">
            <v>Pend</v>
          </cell>
          <cell r="Q2872" t="str">
            <v>KE</v>
          </cell>
          <cell r="R2872" t="str">
            <v>CN</v>
          </cell>
          <cell r="S2872" t="str">
            <v>1. 0 TO 3 DAYS</v>
          </cell>
          <cell r="T2872" t="str">
            <v>PENDING DECLARATION</v>
          </cell>
        </row>
        <row r="2873">
          <cell r="A2873" t="str">
            <v>TEMU8959722</v>
          </cell>
          <cell r="B2873">
            <v>40</v>
          </cell>
          <cell r="C2873">
            <v>44068</v>
          </cell>
          <cell r="D2873">
            <v>1</v>
          </cell>
          <cell r="E2873" t="str">
            <v>140028124001</v>
          </cell>
          <cell r="F2873" t="str">
            <v>ICDN</v>
          </cell>
          <cell r="G2873" t="str">
            <v>A1D/72/03/2</v>
          </cell>
          <cell r="H2873" t="str">
            <v>2020</v>
          </cell>
          <cell r="I2873" t="str">
            <v>ICD</v>
          </cell>
          <cell r="J2873">
            <v>229078</v>
          </cell>
          <cell r="K2873" t="str">
            <v>MB SOLUTIONS KENYA LIMITED</v>
          </cell>
          <cell r="L2873" t="str">
            <v>AGILITY LOGISTICS LIMITED</v>
          </cell>
          <cell r="M2873">
            <v>44067.892951388887</v>
          </cell>
          <cell r="N2873" t="str">
            <v>Pend</v>
          </cell>
          <cell r="O2873" t="str">
            <v>SODIUM NAPHTHALENE SULPHONATE FDN-A 5   10PALLETSSODIUM NAPHTHALENE SU LPHONATE FDN-C 18  10PALLETSPO 10000109IDF NUMBER E200634478721DAYS FR EE OF DETENTION AT DESTINATION TEL   254742990271    254 709946213MATERIAL NAME  BATCH NO  MANUFACTURER  GROSS WEIGHT  NET WEIGHT  MADE IN CHINA SODIUM NAPHTHALENE SULPHONATE FDN-A 5    10PALLETS SODIUM NAPHTHALENE SULPHONATE FDN-C 18   10PALLETS PO 10000109 IDF NUMBER E2006344787 21DAYS FREE OF DETENTION AT DESTINATION   TEL   254742990271    254 709946213EDWIN NAKITARE MAIL MBCC-GROUP COM   EMAIL LANDEYO AGILITY COM</v>
          </cell>
          <cell r="P2873" t="str">
            <v>C4</v>
          </cell>
          <cell r="Q2873" t="str">
            <v>KE</v>
          </cell>
          <cell r="R2873" t="str">
            <v>CN</v>
          </cell>
          <cell r="S2873" t="str">
            <v>1. 0 TO 3 DAYS</v>
          </cell>
          <cell r="T2873" t="str">
            <v>RELEASE PROCESS</v>
          </cell>
        </row>
        <row r="2874">
          <cell r="A2874" t="str">
            <v>EITU0189916</v>
          </cell>
          <cell r="B2874">
            <v>20</v>
          </cell>
          <cell r="C2874">
            <v>44068</v>
          </cell>
          <cell r="D2874">
            <v>1</v>
          </cell>
          <cell r="E2874" t="str">
            <v>140000907052</v>
          </cell>
          <cell r="F2874" t="str">
            <v>ICDN</v>
          </cell>
          <cell r="G2874" t="str">
            <v>TEMP</v>
          </cell>
          <cell r="H2874" t="str">
            <v>2020</v>
          </cell>
          <cell r="I2874" t="str">
            <v>ICD</v>
          </cell>
          <cell r="J2874">
            <v>227339</v>
          </cell>
          <cell r="K2874" t="str">
            <v>SUPER MANUFACTURERS LTD</v>
          </cell>
          <cell r="L2874" t="str">
            <v>MURANGA FORWARDERS LTD</v>
          </cell>
          <cell r="M2874">
            <v>44058.56653935185</v>
          </cell>
          <cell r="N2874" t="str">
            <v>Pend</v>
          </cell>
          <cell r="O2874" t="str">
            <v>E GLASS PANEL ROVING 2400TEX-T984PN M E GLASS PANEL ROVING 2400TEX-T984P</v>
          </cell>
          <cell r="P2874" t="str">
            <v>C4</v>
          </cell>
          <cell r="Q2874" t="str">
            <v>KE</v>
          </cell>
          <cell r="R2874" t="str">
            <v>CN</v>
          </cell>
          <cell r="S2874" t="str">
            <v>1. 0 TO 3 DAYS</v>
          </cell>
          <cell r="T2874" t="str">
            <v>RELEASE PROCESS</v>
          </cell>
        </row>
        <row r="2875">
          <cell r="A2875" t="str">
            <v>PCIU0136980</v>
          </cell>
          <cell r="B2875">
            <v>20</v>
          </cell>
          <cell r="C2875">
            <v>44068</v>
          </cell>
          <cell r="D2875">
            <v>1</v>
          </cell>
          <cell r="E2875" t="str">
            <v>SEL000198100</v>
          </cell>
          <cell r="F2875" t="str">
            <v>ICDN</v>
          </cell>
          <cell r="G2875" t="str">
            <v>TEMP</v>
          </cell>
          <cell r="H2875">
            <v>0</v>
          </cell>
          <cell r="I2875">
            <v>0</v>
          </cell>
          <cell r="J2875">
            <v>0</v>
          </cell>
          <cell r="K2875" t="str">
            <v>Pend</v>
          </cell>
          <cell r="L2875" t="str">
            <v>Pend</v>
          </cell>
          <cell r="M2875" t="str">
            <v>Pend</v>
          </cell>
          <cell r="N2875" t="str">
            <v>Pend</v>
          </cell>
          <cell r="O2875" t="str">
            <v>POLYOL Y1537 CARGO IN TRANSIT TO ICD NAIROBI ON CONSIGNEES RISK AND ACCOUNT   CARGO IN TRANSIT TO ICD NAIROBI VIA MOMBASA  KENYA ON CNEE  S OWN ARRANGEMENT COST   RISK   LINES  S RESPONSIBILITY CEASES AT MOMBASA PORT ONLY  21 DAYS DETENTI   ON   DEMURRAGE FREE TIME</v>
          </cell>
          <cell r="P2875" t="str">
            <v>Pend</v>
          </cell>
          <cell r="Q2875" t="str">
            <v>KE</v>
          </cell>
          <cell r="R2875" t="str">
            <v>KR</v>
          </cell>
          <cell r="S2875" t="str">
            <v>1. 0 TO 3 DAYS</v>
          </cell>
          <cell r="T2875" t="str">
            <v>PENDING DECLARATION</v>
          </cell>
        </row>
        <row r="2876">
          <cell r="A2876" t="str">
            <v>MEDU8921560</v>
          </cell>
          <cell r="B2876">
            <v>40</v>
          </cell>
          <cell r="C2876">
            <v>44068</v>
          </cell>
          <cell r="D2876">
            <v>1</v>
          </cell>
          <cell r="E2876" t="str">
            <v>MEDUAP519328</v>
          </cell>
          <cell r="F2876" t="str">
            <v>ICDN</v>
          </cell>
          <cell r="G2876" t="str">
            <v>TEMP</v>
          </cell>
          <cell r="H2876" t="str">
            <v>2020</v>
          </cell>
          <cell r="I2876" t="str">
            <v>ICD</v>
          </cell>
          <cell r="J2876">
            <v>228705</v>
          </cell>
          <cell r="K2876" t="str">
            <v>HASBAH KENYA LIMITED</v>
          </cell>
          <cell r="L2876" t="str">
            <v>STARWAY INTERNATIONAL FREIGHT AND FORWAR</v>
          </cell>
          <cell r="M2876">
            <v>44064.712569444448</v>
          </cell>
          <cell r="N2876" t="str">
            <v>Pend</v>
          </cell>
          <cell r="O2876" t="str">
            <v>1 CONTAINER SAID TO        CONTAIN 4708 CASES OF      SHAVE CARE  FEM CARE  BABY CARE                       NET WEIGHT  8494 267  KGS  HS CODE  3401110000        8212101000  9619007900     PURCHASE ORDER NUMBER      3162128777                 BRAND NAME  ALWAYS         PAMPERS  GILETTE           INCOTERM  DAP MOMBASA      POD  ICD EMBAKASSI  KENYA  FULL CONSINGEE NOTIFY      HASBAH KENYA LIMITED       OLD AIRPORT NORTH ROAD     P O  BOX 11500             00400 NAIROBI KENYA        CATHERINE WANGUI HASBAHKEN YA COM                     NEPHAT HASBAHKENYA COM     ABUBAKAR HASBAHKENYA COM   FREIGHT PREPAID</v>
          </cell>
          <cell r="P2876" t="str">
            <v>C4</v>
          </cell>
          <cell r="Q2876" t="str">
            <v>KE</v>
          </cell>
          <cell r="R2876" t="str">
            <v>BE</v>
          </cell>
          <cell r="S2876" t="str">
            <v>1. 0 TO 3 DAYS</v>
          </cell>
          <cell r="T2876" t="str">
            <v>RELEASE PROCESS</v>
          </cell>
        </row>
        <row r="2877">
          <cell r="A2877" t="str">
            <v>MSDU7474001</v>
          </cell>
          <cell r="B2877">
            <v>40</v>
          </cell>
          <cell r="C2877">
            <v>44068</v>
          </cell>
          <cell r="D2877">
            <v>1</v>
          </cell>
          <cell r="E2877" t="str">
            <v>MEDUDM192354</v>
          </cell>
          <cell r="F2877" t="str">
            <v>ICDN</v>
          </cell>
          <cell r="G2877" t="str">
            <v>TEMP</v>
          </cell>
          <cell r="H2877" t="str">
            <v>2020</v>
          </cell>
          <cell r="I2877" t="str">
            <v>ICD</v>
          </cell>
          <cell r="J2877">
            <v>226991</v>
          </cell>
          <cell r="K2877" t="str">
            <v>BRUSH MANUFACTURERS LTD</v>
          </cell>
          <cell r="L2877" t="str">
            <v>SPEEDEX LOGISTICS LIMITED</v>
          </cell>
          <cell r="M2877">
            <v>44057.77721064815</v>
          </cell>
          <cell r="N2877" t="str">
            <v>Pend</v>
          </cell>
          <cell r="O2877" t="str">
            <v>POLYPROPYLENE HOMOPOLYMER  500P                       74 250 MT POLYPROPYLENE    HOMOPOLYMER 500P           PALLETIZED 55 BAGS OF 25   KG                         TOTAL NO OF PACKAGES  2970 BAGS                       CARGO NET WEIGHT   74 250  MT                         CARGO GROSS WEIGHT         75 870 MT                  CONT R TARE WEIGHT         11 340 MT                  CONT R GROSS WEIGHT        87 210 MT                  SALES ORDER NO   3351905   SABIC DELIVERY NO          802666371                  H S CODE                   3902 10 00 00 00           FREIGHT PREPAID POLYPROPYLENE HOMOPOLYMER  500P POLYPROPYLENE HOMOPOLYMER  500P</v>
          </cell>
          <cell r="P2877" t="str">
            <v>C4</v>
          </cell>
          <cell r="Q2877" t="str">
            <v>KE</v>
          </cell>
          <cell r="R2877" t="str">
            <v>SA</v>
          </cell>
          <cell r="S2877" t="str">
            <v>1. 0 TO 3 DAYS</v>
          </cell>
          <cell r="T2877" t="str">
            <v>RELEASE PROCESS</v>
          </cell>
        </row>
        <row r="2878">
          <cell r="A2878" t="str">
            <v>FCIU8006242</v>
          </cell>
          <cell r="B2878">
            <v>40</v>
          </cell>
          <cell r="C2878">
            <v>44068</v>
          </cell>
          <cell r="D2878">
            <v>1</v>
          </cell>
          <cell r="E2878" t="str">
            <v>NBCA090955</v>
          </cell>
          <cell r="F2878" t="str">
            <v>ICDN</v>
          </cell>
          <cell r="G2878" t="str">
            <v>TEMP</v>
          </cell>
          <cell r="H2878" t="str">
            <v>2020</v>
          </cell>
          <cell r="I2878" t="str">
            <v>ICD</v>
          </cell>
          <cell r="J2878">
            <v>229866</v>
          </cell>
          <cell r="K2878" t="str">
            <v>BHACHU INDUSTRIES LTD</v>
          </cell>
          <cell r="L2878" t="str">
            <v>WESTON LOGISTICS LIMITED</v>
          </cell>
          <cell r="M2878" t="str">
            <v>Pend</v>
          </cell>
          <cell r="N2878" t="str">
            <v>Pend</v>
          </cell>
          <cell r="O2878" t="str">
            <v>CHAO YANG BRAND TYRES AS PER PFI NO TML-BIL-200715 TRADE TERMS  FOB CHINA IDF NUMBER E2007361182 DRAWN UNDER ABSA BANK KENYA PLC IRREVOCABLE LETTER OF CREDIT NUMBER 077ILC2202020001 DATED 20-JUN-2020 HS CODE 401120 FREIGHT PREPAID ---PIN NO   P051116193C ---TELEPHONE NO  +254 735 517390 ---EMAIL SV-BHACHUIND CO KE ---ATTN SANJAY VERMA</v>
          </cell>
          <cell r="P2878" t="str">
            <v>C4</v>
          </cell>
          <cell r="Q2878" t="str">
            <v>KE</v>
          </cell>
          <cell r="R2878" t="str">
            <v>CN</v>
          </cell>
          <cell r="S2878" t="str">
            <v>1. 0 TO 3 DAYS</v>
          </cell>
          <cell r="T2878" t="str">
            <v>PENDING DPC</v>
          </cell>
        </row>
        <row r="2879">
          <cell r="A2879" t="str">
            <v>CMAU5559531</v>
          </cell>
          <cell r="B2879">
            <v>40</v>
          </cell>
          <cell r="C2879">
            <v>44068</v>
          </cell>
          <cell r="D2879">
            <v>1</v>
          </cell>
          <cell r="E2879" t="str">
            <v>AID0185410</v>
          </cell>
          <cell r="F2879" t="str">
            <v>ICDN</v>
          </cell>
          <cell r="G2879" t="str">
            <v>TEMP</v>
          </cell>
          <cell r="H2879" t="str">
            <v>2020</v>
          </cell>
          <cell r="I2879" t="str">
            <v>ICD</v>
          </cell>
          <cell r="J2879">
            <v>228869</v>
          </cell>
          <cell r="K2879" t="str">
            <v>ELGON KENYA LIMITED</v>
          </cell>
          <cell r="L2879" t="str">
            <v>KIAMBA CLEARING FOWARDING LIMITED</v>
          </cell>
          <cell r="M2879" t="str">
            <v>Pend</v>
          </cell>
          <cell r="N2879" t="str">
            <v>Pend</v>
          </cell>
          <cell r="O2879" t="str">
            <v>TOTAL 2500 PACKAGES RAW COIR PITH FOR GROWING PLANTS 1250 PKGS - 4 BLOCKS EACH   PKGS  PACKED IN POLY BAGS  5000 PCS  1250 PKGS - 4 BLOCKS EACH   PKGS PACKED IN POLY BAGS  5000 PCS  PO   ABC-2704 B 2020 DT  27 04 2020 INV NO   AP 1121 2020 DT  21 07 2020 SB NO  4056776 DT  25 07 2020 HS CODE  53050040 NET WT  50000 000 KGS FREIGHT PREPAID</v>
          </cell>
          <cell r="P2879" t="str">
            <v>C4</v>
          </cell>
          <cell r="Q2879" t="str">
            <v>KE</v>
          </cell>
          <cell r="R2879" t="str">
            <v>IN</v>
          </cell>
          <cell r="S2879" t="str">
            <v>1. 0 TO 3 DAYS</v>
          </cell>
          <cell r="T2879" t="str">
            <v>PENDING DPC</v>
          </cell>
        </row>
        <row r="2880">
          <cell r="A2880" t="str">
            <v>TGHU9729330</v>
          </cell>
          <cell r="B2880">
            <v>40</v>
          </cell>
          <cell r="C2880">
            <v>44068</v>
          </cell>
          <cell r="D2880">
            <v>1</v>
          </cell>
          <cell r="E2880" t="str">
            <v>NBST428811</v>
          </cell>
          <cell r="F2880" t="str">
            <v>ICDN</v>
          </cell>
          <cell r="G2880" t="str">
            <v>A2A/10/03/1</v>
          </cell>
          <cell r="H2880" t="str">
            <v>2020</v>
          </cell>
          <cell r="I2880" t="str">
            <v>ICD</v>
          </cell>
          <cell r="J2880">
            <v>227728</v>
          </cell>
          <cell r="K2880" t="str">
            <v>WASONS AND WAY LIMITED</v>
          </cell>
          <cell r="L2880" t="str">
            <v>SONGHONG FREIGHT SERVICES LIMITED</v>
          </cell>
          <cell r="M2880">
            <v>44060.701527777775</v>
          </cell>
          <cell r="N2880" t="str">
            <v>Pend</v>
          </cell>
          <cell r="O2880" t="str">
            <v>ELECTRICAL DEEP FRYER 6L  ELECTRICAL DEEP FRYER 12L  MULTI-FUNCTION BREAKFAST MAKER   10 PCS POT SET H S CODE 8516600000 FROM NINGBO TO MOMBASA FREIGHT PREPAID FROM MOMBASA TO ICD EMBAKASI FREIGHT COLLECT --  COM PIN P051850971N FREIGHT PREPAID</v>
          </cell>
          <cell r="P2880" t="str">
            <v>C4</v>
          </cell>
          <cell r="Q2880" t="str">
            <v>KE</v>
          </cell>
          <cell r="R2880" t="str">
            <v>CN</v>
          </cell>
          <cell r="S2880" t="str">
            <v>1. 0 TO 3 DAYS</v>
          </cell>
          <cell r="T2880" t="str">
            <v>RELEASE PROCESS</v>
          </cell>
        </row>
        <row r="2881">
          <cell r="A2881" t="str">
            <v>BMOU4488981</v>
          </cell>
          <cell r="B2881">
            <v>40</v>
          </cell>
          <cell r="C2881">
            <v>44068</v>
          </cell>
          <cell r="D2881">
            <v>1</v>
          </cell>
          <cell r="E2881" t="str">
            <v>MEDUBO076351</v>
          </cell>
          <cell r="F2881" t="str">
            <v>ICDN</v>
          </cell>
          <cell r="G2881" t="str">
            <v>TEMP</v>
          </cell>
          <cell r="H2881" t="str">
            <v>2020</v>
          </cell>
          <cell r="I2881" t="str">
            <v>ICD</v>
          </cell>
          <cell r="J2881">
            <v>228488</v>
          </cell>
          <cell r="K2881" t="str">
            <v>FRIGOKEN LTD</v>
          </cell>
          <cell r="L2881" t="str">
            <v>HOMELAND FREIGHT LIMITED</v>
          </cell>
          <cell r="M2881" t="str">
            <v>Pend</v>
          </cell>
          <cell r="N2881" t="str">
            <v>Pend</v>
          </cell>
          <cell r="O2881" t="str">
            <v>79 410 RECTANGULAR EMPTY   CANS SIZE 1 2 J            6 048 RECTANGULAR EMPTY    CANS SIZE 4 4 J            IDF NUMBER                                            E2005336812                HS CODE 7310 21 11         FREIGHT PAYABLE AT LE      HAVRE   SHIPPED ON BOARD 86326 RECTANGULAR EMPTY    CANS AND THEIR LIDS 1 2J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86326 RECTANGULAR EMPTY    CANS AND THEIR LIDS 1 2J   IDF NUMBER                                            E2005336812                HS CODE 7310 21 11</v>
          </cell>
          <cell r="P2881" t="str">
            <v>C4</v>
          </cell>
          <cell r="Q2881" t="str">
            <v>KE</v>
          </cell>
          <cell r="R2881" t="str">
            <v>FR</v>
          </cell>
          <cell r="S2881" t="str">
            <v>1. 0 TO 3 DAYS</v>
          </cell>
          <cell r="T2881" t="str">
            <v>PENDING DPC</v>
          </cell>
        </row>
        <row r="2882">
          <cell r="A2882" t="str">
            <v>GVCU5254176</v>
          </cell>
          <cell r="B2882">
            <v>40</v>
          </cell>
          <cell r="C2882">
            <v>44068</v>
          </cell>
          <cell r="D2882">
            <v>1</v>
          </cell>
          <cell r="E2882" t="str">
            <v>WECC2042MBA1129</v>
          </cell>
          <cell r="F2882" t="str">
            <v>ICDN</v>
          </cell>
          <cell r="G2882" t="str">
            <v>TEMP</v>
          </cell>
          <cell r="H2882" t="str">
            <v>2020</v>
          </cell>
          <cell r="I2882" t="str">
            <v>ICD</v>
          </cell>
          <cell r="J2882">
            <v>228369</v>
          </cell>
          <cell r="K2882" t="str">
            <v>BEIERSDORF EAST AFRICA LIMITED</v>
          </cell>
          <cell r="L2882" t="str">
            <v>DHL GLOBAL FORWARDING KENYA LIMITED</v>
          </cell>
          <cell r="M2882">
            <v>44063.58693287037</v>
          </cell>
          <cell r="N2882" t="str">
            <v>Pend</v>
          </cell>
          <cell r="O2882" t="str">
            <v>1X40HC CONTAINER WITH 104 CARDBOARD BOXES COSMETICS HS-CODE  76129080</v>
          </cell>
          <cell r="P2882" t="str">
            <v>C4</v>
          </cell>
          <cell r="Q2882" t="str">
            <v>KE</v>
          </cell>
          <cell r="R2882" t="str">
            <v>DE</v>
          </cell>
          <cell r="S2882" t="str">
            <v>1. 0 TO 3 DAYS</v>
          </cell>
          <cell r="T2882" t="str">
            <v>RELEASE PROCESS</v>
          </cell>
        </row>
        <row r="2883">
          <cell r="A2883" t="str">
            <v>PONU1832530</v>
          </cell>
          <cell r="B2883">
            <v>40</v>
          </cell>
          <cell r="C2883">
            <v>44068</v>
          </cell>
          <cell r="D2883">
            <v>1</v>
          </cell>
          <cell r="E2883" t="str">
            <v>910964043</v>
          </cell>
          <cell r="F2883" t="str">
            <v>ICDN</v>
          </cell>
          <cell r="G2883" t="str">
            <v>TEMP</v>
          </cell>
          <cell r="H2883" t="str">
            <v>2020</v>
          </cell>
          <cell r="I2883" t="str">
            <v>ICD</v>
          </cell>
          <cell r="J2883">
            <v>228675</v>
          </cell>
          <cell r="K2883" t="str">
            <v>PLANTECH KENYA LIMITED</v>
          </cell>
          <cell r="L2883" t="str">
            <v>CAMMOSUH LOGISTICS LIMITED</v>
          </cell>
          <cell r="M2883">
            <v>44067.706064814818</v>
          </cell>
          <cell r="N2883" t="str">
            <v>Pend</v>
          </cell>
          <cell r="O2883" t="str">
            <v>COMPLETE GREENHOUSE  GOODS AND MATERIALS  HS CODE 9406001000</v>
          </cell>
          <cell r="P2883" t="str">
            <v>C4</v>
          </cell>
          <cell r="Q2883" t="str">
            <v>KE</v>
          </cell>
          <cell r="R2883" t="str">
            <v>CN</v>
          </cell>
          <cell r="S2883" t="str">
            <v>1. 0 TO 3 DAYS</v>
          </cell>
          <cell r="T2883" t="str">
            <v>RELEASE PROCESS</v>
          </cell>
        </row>
        <row r="2884">
          <cell r="A2884" t="str">
            <v>EGSU9150440</v>
          </cell>
          <cell r="B2884">
            <v>40</v>
          </cell>
          <cell r="C2884">
            <v>44068</v>
          </cell>
          <cell r="D2884">
            <v>1</v>
          </cell>
          <cell r="E2884" t="str">
            <v>147000395784</v>
          </cell>
          <cell r="F2884" t="str">
            <v>ICDN</v>
          </cell>
          <cell r="G2884" t="str">
            <v>TEMP</v>
          </cell>
          <cell r="H2884">
            <v>0</v>
          </cell>
          <cell r="I2884">
            <v>0</v>
          </cell>
          <cell r="J2884">
            <v>0</v>
          </cell>
          <cell r="K2884" t="str">
            <v>Pend</v>
          </cell>
          <cell r="L2884" t="str">
            <v>Pend</v>
          </cell>
          <cell r="M2884" t="str">
            <v>Pend</v>
          </cell>
          <cell r="N2884" t="str">
            <v>Pend</v>
          </cell>
          <cell r="O2884" t="str">
            <v>MOTORCYCLE ACCESSORIESN M MOTORCYCLE ACCESSORIES</v>
          </cell>
          <cell r="P2884" t="str">
            <v>Pend</v>
          </cell>
          <cell r="Q2884" t="str">
            <v>KE</v>
          </cell>
          <cell r="R2884" t="str">
            <v>CN</v>
          </cell>
          <cell r="S2884" t="str">
            <v>1. 0 TO 3 DAYS</v>
          </cell>
          <cell r="T2884" t="str">
            <v>PENDING DECLARATION</v>
          </cell>
        </row>
        <row r="2885">
          <cell r="A2885" t="str">
            <v>SUDU6575296</v>
          </cell>
          <cell r="B2885">
            <v>40</v>
          </cell>
          <cell r="C2885">
            <v>44068</v>
          </cell>
          <cell r="D2885">
            <v>1</v>
          </cell>
          <cell r="E2885" t="str">
            <v>203961725</v>
          </cell>
          <cell r="F2885" t="str">
            <v>ICDN</v>
          </cell>
          <cell r="G2885" t="str">
            <v>TEMP</v>
          </cell>
          <cell r="H2885" t="str">
            <v>2020</v>
          </cell>
          <cell r="I2885" t="str">
            <v>ICD</v>
          </cell>
          <cell r="J2885">
            <v>228668</v>
          </cell>
          <cell r="K2885" t="str">
            <v>BOBMIL INDUSTRIES LTD</v>
          </cell>
          <cell r="L2885" t="str">
            <v>RELIABLE FREIGHT SERVICES LIMITED</v>
          </cell>
          <cell r="M2885">
            <v>44064.678425925929</v>
          </cell>
          <cell r="N2885" t="str">
            <v>Pend</v>
          </cell>
          <cell r="O2885" t="str">
            <v>17 PALLETS  90 ROLLS   CPP TRANSPARENT BOTH SIDE HEAT  SEALABLE BREAD BAG FILM CORONA INSIDE  PI NO P20-21200052  H S CODE 3920 20 10  CIF M OMBASA  KENYA  INVOICE NO X20-2150179 DATED 23 07 2020  NET WEIGHT  21  369 03 KGS  CONTAINER IN TRANSIT TO ICD EMBAKASI  NAIROBI  KENYA  MO MBASA - ICD EMBAKASI  NAIROBI COLLECT  INLAND ON CARIER CHARGES AT  CONSIGNEE RISK AND ACCOUNT   INTENDED TRANSHIPMENT AT TANJUNG PELEPAS  B Y EXPRESS SPAIN V 031W        APPLICABLE FREE TIME 14 DAYS COMBINED DE TENTION   DEMURRAGE  AT  PORT OF DISCHARGE   PLACE OF DELIVERY    KHET WATTANA   BANGKOK 10110  THAILAND           TEL   254-722205387  0770 242970    254- 0 770-242970 1    254 0 770127948 69  FAX   254-020-2443464</v>
          </cell>
          <cell r="P2885" t="str">
            <v>C4</v>
          </cell>
          <cell r="Q2885" t="str">
            <v>KE</v>
          </cell>
          <cell r="R2885" t="str">
            <v>TH</v>
          </cell>
          <cell r="S2885" t="str">
            <v>1. 0 TO 3 DAYS</v>
          </cell>
          <cell r="T2885" t="str">
            <v>RELEASE PROCESS</v>
          </cell>
        </row>
        <row r="2886">
          <cell r="A2886" t="str">
            <v>PHLU5008029</v>
          </cell>
          <cell r="B2886">
            <v>40</v>
          </cell>
          <cell r="C2886">
            <v>44068</v>
          </cell>
          <cell r="D2886">
            <v>1</v>
          </cell>
          <cell r="E2886" t="str">
            <v>EPIRINDMUN207415</v>
          </cell>
          <cell r="F2886" t="str">
            <v>ICDN</v>
          </cell>
          <cell r="G2886" t="str">
            <v>TEMP</v>
          </cell>
          <cell r="H2886" t="str">
            <v>2020</v>
          </cell>
          <cell r="I2886" t="str">
            <v>ICD</v>
          </cell>
          <cell r="J2886">
            <v>229183</v>
          </cell>
          <cell r="K2886" t="str">
            <v>MILLENIUM CHUMA LIMITED</v>
          </cell>
          <cell r="L2886" t="str">
            <v>HAMBU FREIGHT SERVICES LTD</v>
          </cell>
          <cell r="M2886" t="str">
            <v>Pend</v>
          </cell>
          <cell r="N2886" t="str">
            <v>Pend</v>
          </cell>
          <cell r="O2886" t="str">
            <v>3 X HIGH CUBE 40  CONTAINER SAID TO CONTAIN TOTAL  8340   EIGHT THOUSAND THREE HUNDRED FORTY ONLY   PACKAGES CERAMIC SANITARYWARE 992 PCS EWC P TRAP WHITE 192 PCS EWC S TRAP WHITE 1938 SET IWC 18 WITH P TRAP WHITE 250 PKGS ORISSA PAN 20 WI TH P TRAP WHITE  200SET IN 250 PKGS  500 PCS WASH BASIN 18 X 12 150 PCS WASH BASIN 22 X 16 WHITE 80 PCS CERAMIC CISTERN 20 SET ONE PIECE TOILET SQUAREWHITE 300 PCS WASH BASIN 14 X 11 150 PCS PADESTAL WHITE OTHER CARGO DESCRIPTION AS PER ISSUED OBL CARGO IN TRANSIT TO ICD EMBAKASI BY SGR</v>
          </cell>
          <cell r="P2886" t="str">
            <v>C4</v>
          </cell>
          <cell r="Q2886" t="str">
            <v>KE</v>
          </cell>
          <cell r="R2886" t="str">
            <v>IN</v>
          </cell>
          <cell r="S2886" t="str">
            <v>1. 0 TO 3 DAYS</v>
          </cell>
          <cell r="T2886" t="str">
            <v>PENDING DPC</v>
          </cell>
        </row>
        <row r="2887">
          <cell r="A2887" t="str">
            <v>TGHU6910936</v>
          </cell>
          <cell r="B2887">
            <v>40</v>
          </cell>
          <cell r="C2887">
            <v>44068</v>
          </cell>
          <cell r="D2887">
            <v>1</v>
          </cell>
          <cell r="E2887" t="str">
            <v>USG0148688</v>
          </cell>
          <cell r="F2887" t="str">
            <v>ICDN</v>
          </cell>
          <cell r="G2887" t="str">
            <v>TEMP</v>
          </cell>
          <cell r="H2887" t="str">
            <v>2020</v>
          </cell>
          <cell r="I2887" t="str">
            <v>ICD</v>
          </cell>
          <cell r="J2887">
            <v>229194</v>
          </cell>
          <cell r="K2887" t="str">
            <v>KENYA MEDICAL SUPPLIES AGENCY</v>
          </cell>
          <cell r="L2887" t="str">
            <v>DHL GLOBAL FORWARDING KENYA LIMITED</v>
          </cell>
          <cell r="M2887">
            <v>44068.81863425926</v>
          </cell>
          <cell r="N2887" t="str">
            <v>Pend</v>
          </cell>
          <cell r="O2887"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87" t="str">
            <v>C4</v>
          </cell>
          <cell r="Q2887" t="str">
            <v>KE</v>
          </cell>
          <cell r="R2887" t="str">
            <v>IN</v>
          </cell>
          <cell r="S2887" t="str">
            <v>1. 0 TO 3 DAYS</v>
          </cell>
          <cell r="T2887" t="str">
            <v>RELEASE PROCESS</v>
          </cell>
        </row>
        <row r="2888">
          <cell r="A2888" t="str">
            <v>ESPU8047678</v>
          </cell>
          <cell r="B2888">
            <v>40</v>
          </cell>
          <cell r="C2888">
            <v>44068</v>
          </cell>
          <cell r="D2888">
            <v>1</v>
          </cell>
          <cell r="E2888" t="str">
            <v>EPIRINDAHD204921</v>
          </cell>
          <cell r="F2888" t="str">
            <v>ICDN</v>
          </cell>
          <cell r="G2888" t="str">
            <v>TEMP</v>
          </cell>
          <cell r="H2888" t="str">
            <v>2020</v>
          </cell>
          <cell r="I2888" t="str">
            <v>ICD</v>
          </cell>
          <cell r="J2888">
            <v>229202</v>
          </cell>
          <cell r="K2888" t="str">
            <v>PIKFIX INTERNATIONAL LTD</v>
          </cell>
          <cell r="L2888" t="str">
            <v>SMART TRADERS LIMITED</v>
          </cell>
          <cell r="M2888">
            <v>44068.772928240738</v>
          </cell>
          <cell r="N2888" t="str">
            <v>Pend</v>
          </cell>
          <cell r="O2888" t="str">
            <v>1XHIGH CUBE 40  CONTAINER SAID TO CONTAIN TOTAL 1262 CARTONS  BOPP SELF ADHESIVE TAPE 694 CARTONS MW PRN 72 MM X 150 MTR   694 CARTONS X 36 ROLL  457 CARTONS MW PRN 72 MM X 150 MTR   457 CARTONS X 36 ROLL  40 CARTONS YELLOW 72 MM X 240 MTR   40 CARTONS X 36 ROLL  50 CARTONS T P N Y 48 MM X 200 MTR   50 CARTONS X 54 ROLL  21 CARTONS T P N  48 MM X 100 MTR   21 CARTONS X 72 ROLL  HS CODE   39199090 HOUSE HOUSE CARGO INTRANSIT TO ICD EMBAKASI BY SGR CARRIAGE TERM   LINER</v>
          </cell>
          <cell r="P2888" t="str">
            <v>C4</v>
          </cell>
          <cell r="Q2888" t="str">
            <v>KE</v>
          </cell>
          <cell r="R2888" t="str">
            <v>IN</v>
          </cell>
          <cell r="S2888" t="str">
            <v>1. 0 TO 3 DAYS</v>
          </cell>
          <cell r="T2888" t="str">
            <v>RELEASE PROCESS</v>
          </cell>
        </row>
        <row r="2889">
          <cell r="A2889" t="str">
            <v>BEAU5052154</v>
          </cell>
          <cell r="B2889">
            <v>40</v>
          </cell>
          <cell r="C2889">
            <v>44068</v>
          </cell>
          <cell r="D2889">
            <v>1</v>
          </cell>
          <cell r="E2889" t="str">
            <v>050000706775</v>
          </cell>
          <cell r="F2889" t="str">
            <v>ICDN</v>
          </cell>
          <cell r="G2889" t="str">
            <v>TEMP</v>
          </cell>
          <cell r="H2889">
            <v>0</v>
          </cell>
          <cell r="I2889">
            <v>0</v>
          </cell>
          <cell r="J2889">
            <v>0</v>
          </cell>
          <cell r="K2889" t="str">
            <v>Pend</v>
          </cell>
          <cell r="L2889" t="str">
            <v>Pend</v>
          </cell>
          <cell r="M2889" t="str">
            <v>Pend</v>
          </cell>
          <cell r="N2889" t="str">
            <v>Pend</v>
          </cell>
          <cell r="O2889" t="str">
            <v>1557 PCSFALKEN BRAND TYRES   P051367565QNO MARK 1557 PCS FALKEN BRAND TYRES    P051367565Q</v>
          </cell>
          <cell r="P2889" t="str">
            <v>Pend</v>
          </cell>
          <cell r="Q2889" t="str">
            <v>KE</v>
          </cell>
          <cell r="R2889" t="str">
            <v>TH</v>
          </cell>
          <cell r="S2889" t="str">
            <v>1. 0 TO 3 DAYS</v>
          </cell>
          <cell r="T2889" t="str">
            <v>PENDING DECLARATION</v>
          </cell>
        </row>
        <row r="2890">
          <cell r="A2890" t="str">
            <v>MRKU0343981</v>
          </cell>
          <cell r="B2890">
            <v>40</v>
          </cell>
          <cell r="C2890">
            <v>44068</v>
          </cell>
          <cell r="D2890">
            <v>1</v>
          </cell>
          <cell r="E2890" t="str">
            <v>204247085</v>
          </cell>
          <cell r="F2890" t="str">
            <v>ICDN</v>
          </cell>
          <cell r="G2890" t="str">
            <v>TEMP</v>
          </cell>
          <cell r="H2890" t="str">
            <v>2020</v>
          </cell>
          <cell r="I2890" t="str">
            <v>ICD</v>
          </cell>
          <cell r="J2890">
            <v>227049</v>
          </cell>
          <cell r="K2890" t="str">
            <v>REGAL PHARMACEUTICALS LTD</v>
          </cell>
          <cell r="L2890" t="str">
            <v>SPEEDEX LOGISTICS LIMITED</v>
          </cell>
          <cell r="M2890">
            <v>44060.477546296293</v>
          </cell>
          <cell r="N2890" t="str">
            <v>Pend</v>
          </cell>
          <cell r="O2890" t="str">
            <v>1 X 40  2000  TWO THOUSAND S W  PACKS ONLY   EMPTY ROUND AMBER GLASS B OTTLES  SIZE  100ML   REF 114ML  PD    NECK  25MM   TOTAL  240 000 PCS    S B NO   4175872  DATE  30 07 2020  HS CODE  701090 00 00  IDF NO  E2005334391  PO NO  PO006991 DT  06 05 2020  GR WT   24400 00 KGS  NT WT   24000 00 KGS  FREIGHT PREPAID    INTRANSIT TO ICD EMBAKASI NAIROBI</v>
          </cell>
          <cell r="P2890" t="str">
            <v>C4</v>
          </cell>
          <cell r="Q2890" t="str">
            <v>KE</v>
          </cell>
          <cell r="R2890" t="str">
            <v>IN</v>
          </cell>
          <cell r="S2890" t="str">
            <v>1. 0 TO 3 DAYS</v>
          </cell>
          <cell r="T2890" t="str">
            <v>RELEASE PROCESS</v>
          </cell>
        </row>
        <row r="2891">
          <cell r="A2891" t="str">
            <v>APHU6970847</v>
          </cell>
          <cell r="B2891">
            <v>40</v>
          </cell>
          <cell r="C2891">
            <v>44068</v>
          </cell>
          <cell r="D2891">
            <v>1</v>
          </cell>
          <cell r="E2891" t="str">
            <v>USG0148688</v>
          </cell>
          <cell r="F2891" t="str">
            <v>ICDN</v>
          </cell>
          <cell r="G2891" t="str">
            <v>TEMP</v>
          </cell>
          <cell r="H2891" t="str">
            <v>2020</v>
          </cell>
          <cell r="I2891" t="str">
            <v>ICD</v>
          </cell>
          <cell r="J2891">
            <v>229194</v>
          </cell>
          <cell r="K2891" t="str">
            <v>KENYA MEDICAL SUPPLIES AGENCY</v>
          </cell>
          <cell r="L2891" t="str">
            <v>DHL GLOBAL FORWARDING KENYA LIMITED</v>
          </cell>
          <cell r="M2891">
            <v>44068.81863425926</v>
          </cell>
          <cell r="N2891" t="str">
            <v>Pend</v>
          </cell>
          <cell r="O2891"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91" t="str">
            <v>C4</v>
          </cell>
          <cell r="Q2891" t="str">
            <v>KE</v>
          </cell>
          <cell r="R2891" t="str">
            <v>IN</v>
          </cell>
          <cell r="S2891" t="str">
            <v>1. 0 TO 3 DAYS</v>
          </cell>
          <cell r="T2891" t="str">
            <v>RELEASE PROCESS</v>
          </cell>
        </row>
        <row r="2892">
          <cell r="A2892" t="str">
            <v>TCLU7855048</v>
          </cell>
          <cell r="B2892">
            <v>40</v>
          </cell>
          <cell r="C2892">
            <v>44068</v>
          </cell>
          <cell r="D2892">
            <v>1</v>
          </cell>
          <cell r="E2892" t="str">
            <v>152020010205</v>
          </cell>
          <cell r="F2892" t="str">
            <v>ICDN</v>
          </cell>
          <cell r="G2892" t="str">
            <v>TEMP</v>
          </cell>
          <cell r="H2892" t="str">
            <v>2020</v>
          </cell>
          <cell r="I2892" t="str">
            <v>ICD</v>
          </cell>
          <cell r="J2892">
            <v>229700</v>
          </cell>
          <cell r="K2892" t="str">
            <v>MISSION FOR ESSENTIAL DRUGS AND SUPPLIES</v>
          </cell>
          <cell r="L2892" t="str">
            <v>AFRIQ FREIGHT SERVICES LTD</v>
          </cell>
          <cell r="M2892" t="str">
            <v>Pend</v>
          </cell>
          <cell r="N2892" t="str">
            <v>Pend</v>
          </cell>
          <cell r="O2892" t="str">
            <v>GAUZE ROLLN M GAUZE ROLL</v>
          </cell>
          <cell r="P2892" t="str">
            <v>C4</v>
          </cell>
          <cell r="Q2892" t="str">
            <v>KE</v>
          </cell>
          <cell r="R2892" t="str">
            <v>CN</v>
          </cell>
          <cell r="S2892" t="str">
            <v>1. 0 TO 3 DAYS</v>
          </cell>
          <cell r="T2892" t="str">
            <v>PENDING DPC</v>
          </cell>
        </row>
        <row r="2893">
          <cell r="A2893" t="str">
            <v>MRKU9195078</v>
          </cell>
          <cell r="B2893">
            <v>20</v>
          </cell>
          <cell r="C2893">
            <v>44068</v>
          </cell>
          <cell r="D2893">
            <v>1</v>
          </cell>
          <cell r="E2893" t="str">
            <v>203294211</v>
          </cell>
          <cell r="F2893" t="str">
            <v>ICDN</v>
          </cell>
          <cell r="G2893" t="str">
            <v>A1B/03/02/1</v>
          </cell>
          <cell r="H2893" t="str">
            <v>2020</v>
          </cell>
          <cell r="I2893" t="str">
            <v>ICD</v>
          </cell>
          <cell r="J2893">
            <v>227759</v>
          </cell>
          <cell r="K2893" t="str">
            <v>ELGON KENYA LIMITED</v>
          </cell>
          <cell r="L2893" t="str">
            <v>KIAMBA CLEARING FOWARDING LIMITED</v>
          </cell>
          <cell r="M2893">
            <v>44061.874108796299</v>
          </cell>
          <cell r="N2893">
            <v>44064.753981481481</v>
          </cell>
          <cell r="O2893" t="str">
            <v>224 MT OF MURIATE OF POTASH  MOP   WHITE FINE 60  K2O  PACKING  IN 50 KG BAGS  TOTAL NET WEIGHT  224000 KG  TOTAL GROSS WEIGHT  224631 680 K G  TOTAL NUMBER OF BAGS  4 480 BAGS    APPLICABLE FREE TIME 14 DAYS CO MBINED DETENTION   DEMURRAGE  AT  PORT OF DISCHARGE   PLACE OF DELIVER Y</v>
          </cell>
          <cell r="P2893" t="str">
            <v>C4</v>
          </cell>
          <cell r="Q2893" t="str">
            <v>KE</v>
          </cell>
          <cell r="R2893" t="str">
            <v>LV</v>
          </cell>
          <cell r="S2893" t="str">
            <v>1. 0 TO 3 DAYS</v>
          </cell>
          <cell r="T2893" t="str">
            <v>RELEASED BUT IN YARD</v>
          </cell>
        </row>
        <row r="2894">
          <cell r="A2894" t="str">
            <v>SUDU7484415</v>
          </cell>
          <cell r="B2894">
            <v>20</v>
          </cell>
          <cell r="C2894">
            <v>44068</v>
          </cell>
          <cell r="D2894">
            <v>1</v>
          </cell>
          <cell r="E2894" t="str">
            <v>203294211</v>
          </cell>
          <cell r="F2894" t="str">
            <v>ICDN</v>
          </cell>
          <cell r="G2894" t="str">
            <v>A1B/03/02/2</v>
          </cell>
          <cell r="H2894" t="str">
            <v>2020</v>
          </cell>
          <cell r="I2894" t="str">
            <v>ICD</v>
          </cell>
          <cell r="J2894">
            <v>227759</v>
          </cell>
          <cell r="K2894" t="str">
            <v>ELGON KENYA LIMITED</v>
          </cell>
          <cell r="L2894" t="str">
            <v>KIAMBA CLEARING FOWARDING LIMITED</v>
          </cell>
          <cell r="M2894">
            <v>44061.874108796299</v>
          </cell>
          <cell r="N2894">
            <v>44064.753981481481</v>
          </cell>
          <cell r="O2894" t="str">
            <v>224 MT OF MURIATE OF POTASH  MOP   WHITE FINE 60  K2O  PACKING  IN 50 KG BAGS  TOTAL NET WEIGHT  224000 KG  TOTAL GROSS WEIGHT  224631 680 K G  TOTAL NUMBER OF BAGS  4 480 BAGS    APPLICABLE FREE TIME 14 DAYS CO MBINED DETENTION   DEMURRAGE  AT  PORT OF DISCHARGE   PLACE OF DELIVER Y</v>
          </cell>
          <cell r="P2894" t="str">
            <v>C4</v>
          </cell>
          <cell r="Q2894" t="str">
            <v>KE</v>
          </cell>
          <cell r="R2894" t="str">
            <v>LV</v>
          </cell>
          <cell r="S2894" t="str">
            <v>1. 0 TO 3 DAYS</v>
          </cell>
          <cell r="T2894" t="str">
            <v>RELEASED BUT IN YARD</v>
          </cell>
        </row>
        <row r="2895">
          <cell r="A2895" t="str">
            <v>DRYU9898059</v>
          </cell>
          <cell r="B2895">
            <v>40</v>
          </cell>
          <cell r="C2895">
            <v>44068</v>
          </cell>
          <cell r="D2895">
            <v>1</v>
          </cell>
          <cell r="E2895" t="str">
            <v>102000056921</v>
          </cell>
          <cell r="F2895" t="str">
            <v>ICDN</v>
          </cell>
          <cell r="G2895" t="str">
            <v>TEMP</v>
          </cell>
          <cell r="H2895">
            <v>0</v>
          </cell>
          <cell r="I2895">
            <v>0</v>
          </cell>
          <cell r="J2895">
            <v>0</v>
          </cell>
          <cell r="K2895" t="str">
            <v>Pend</v>
          </cell>
          <cell r="L2895" t="str">
            <v>Pend</v>
          </cell>
          <cell r="M2895" t="str">
            <v>Pend</v>
          </cell>
          <cell r="N2895" t="str">
            <v>Pend</v>
          </cell>
          <cell r="O2895" t="str">
            <v>TOTAL SIX UNITS ONLYCONTAINING SIX AGRICULTURAL TRACTORSONLYMODEL TT55 2WDVARIANT CODE TNT55P2R1XX3230803SERIAL NO  ENGINE NO NH2510542 2895 99DTNH2510543 289596DTNH2509824 287790DTTOTAL 06 UNITS ONLY TOTAL SIX UNITS ONLY CONTAINING SIX AGRICULTURAL TRACTORS ONLY MODEL TT55 2WD VARIANT CODE TNT55P2R1XX3230803 SERIAL NO  ENGINE NO  NH2510542 289599DT NH2510543 289596DT NH2509824 287790DT NH2510544 289541DT NH2509816 289052DT NH2509822 S O 21860 21862 21863 21906 21911 60740 289050DT BUYER REF  NO   IEC CODE  0398003343 H S  CODE  87019300 REF  NO    DATE  GTE43000627 DATED  14-07-2020 SHIPPING BILL NO    DATE  3802413 DT 14-JUL-2020 CPT ICD EMBAKASI KENYA FREIGHT PREPAID DTHC PREPAID  PIN NO P000595101M    ON BEHALF OF CNHI INTERNATIONAL SA RIVA PARADISO 14 6902 PARADISOLUGANO SWITZERLAND</v>
          </cell>
          <cell r="P2895" t="str">
            <v>Pend</v>
          </cell>
          <cell r="Q2895" t="str">
            <v>KE</v>
          </cell>
          <cell r="R2895" t="str">
            <v>IN</v>
          </cell>
          <cell r="S2895" t="str">
            <v>1. 0 TO 3 DAYS</v>
          </cell>
          <cell r="T2895" t="str">
            <v>PENDING DECLARATION</v>
          </cell>
        </row>
        <row r="2896">
          <cell r="A2896" t="str">
            <v>FSCU8382450</v>
          </cell>
          <cell r="B2896">
            <v>40</v>
          </cell>
          <cell r="C2896">
            <v>44068</v>
          </cell>
          <cell r="D2896">
            <v>1</v>
          </cell>
          <cell r="E2896" t="str">
            <v>USG0148688</v>
          </cell>
          <cell r="F2896" t="str">
            <v>ICDN</v>
          </cell>
          <cell r="G2896" t="str">
            <v>TEMP</v>
          </cell>
          <cell r="H2896" t="str">
            <v>2020</v>
          </cell>
          <cell r="I2896" t="str">
            <v>ICD</v>
          </cell>
          <cell r="J2896">
            <v>229194</v>
          </cell>
          <cell r="K2896" t="str">
            <v>KENYA MEDICAL SUPPLIES AGENCY</v>
          </cell>
          <cell r="L2896" t="str">
            <v>DHL GLOBAL FORWARDING KENYA LIMITED</v>
          </cell>
          <cell r="M2896">
            <v>44068.81863425926</v>
          </cell>
          <cell r="N2896" t="str">
            <v>Pend</v>
          </cell>
          <cell r="O2896"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96" t="str">
            <v>C4</v>
          </cell>
          <cell r="Q2896" t="str">
            <v>KE</v>
          </cell>
          <cell r="R2896" t="str">
            <v>IN</v>
          </cell>
          <cell r="S2896" t="str">
            <v>1. 0 TO 3 DAYS</v>
          </cell>
          <cell r="T2896" t="str">
            <v>RELEASE PROCESS</v>
          </cell>
        </row>
        <row r="2897">
          <cell r="A2897" t="str">
            <v>TGBU6541076</v>
          </cell>
          <cell r="B2897">
            <v>40</v>
          </cell>
          <cell r="C2897">
            <v>44068</v>
          </cell>
          <cell r="D2897">
            <v>1</v>
          </cell>
          <cell r="E2897" t="str">
            <v>USG0148688</v>
          </cell>
          <cell r="F2897" t="str">
            <v>ICDN</v>
          </cell>
          <cell r="G2897" t="str">
            <v>TEMP</v>
          </cell>
          <cell r="H2897" t="str">
            <v>2020</v>
          </cell>
          <cell r="I2897" t="str">
            <v>ICD</v>
          </cell>
          <cell r="J2897">
            <v>229194</v>
          </cell>
          <cell r="K2897" t="str">
            <v>KENYA MEDICAL SUPPLIES AGENCY</v>
          </cell>
          <cell r="L2897" t="str">
            <v>DHL GLOBAL FORWARDING KENYA LIMITED</v>
          </cell>
          <cell r="M2897">
            <v>44068.81863425926</v>
          </cell>
          <cell r="N2897" t="str">
            <v>Pend</v>
          </cell>
          <cell r="O2897"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97" t="str">
            <v>C4</v>
          </cell>
          <cell r="Q2897" t="str">
            <v>KE</v>
          </cell>
          <cell r="R2897" t="str">
            <v>IN</v>
          </cell>
          <cell r="S2897" t="str">
            <v>1. 0 TO 3 DAYS</v>
          </cell>
          <cell r="T2897" t="str">
            <v>RELEASE PROCESS</v>
          </cell>
        </row>
        <row r="2898">
          <cell r="A2898" t="str">
            <v>CMAU5511076</v>
          </cell>
          <cell r="B2898">
            <v>40</v>
          </cell>
          <cell r="C2898">
            <v>44068</v>
          </cell>
          <cell r="D2898">
            <v>1</v>
          </cell>
          <cell r="E2898" t="str">
            <v>USG0148688</v>
          </cell>
          <cell r="F2898" t="str">
            <v>ICDN</v>
          </cell>
          <cell r="G2898" t="str">
            <v>TEMP</v>
          </cell>
          <cell r="H2898" t="str">
            <v>2020</v>
          </cell>
          <cell r="I2898" t="str">
            <v>ICD</v>
          </cell>
          <cell r="J2898">
            <v>229194</v>
          </cell>
          <cell r="K2898" t="str">
            <v>KENYA MEDICAL SUPPLIES AGENCY</v>
          </cell>
          <cell r="L2898" t="str">
            <v>DHL GLOBAL FORWARDING KENYA LIMITED</v>
          </cell>
          <cell r="M2898">
            <v>44068.81863425926</v>
          </cell>
          <cell r="N2898" t="str">
            <v>Pend</v>
          </cell>
          <cell r="O2898"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898" t="str">
            <v>C4</v>
          </cell>
          <cell r="Q2898" t="str">
            <v>KE</v>
          </cell>
          <cell r="R2898" t="str">
            <v>IN</v>
          </cell>
          <cell r="S2898" t="str">
            <v>1. 0 TO 3 DAYS</v>
          </cell>
          <cell r="T2898" t="str">
            <v>RELEASE PROCESS</v>
          </cell>
        </row>
        <row r="2899">
          <cell r="A2899" t="str">
            <v>EITU0294444</v>
          </cell>
          <cell r="B2899">
            <v>20</v>
          </cell>
          <cell r="C2899">
            <v>44068</v>
          </cell>
          <cell r="D2899">
            <v>1</v>
          </cell>
          <cell r="E2899" t="str">
            <v>149003324841</v>
          </cell>
          <cell r="F2899" t="str">
            <v>ICDN</v>
          </cell>
          <cell r="G2899" t="str">
            <v>TEMP</v>
          </cell>
          <cell r="H2899" t="str">
            <v>2020</v>
          </cell>
          <cell r="I2899" t="str">
            <v>ICD</v>
          </cell>
          <cell r="J2899">
            <v>227069</v>
          </cell>
          <cell r="K2899" t="str">
            <v>SPECTRA CHEMICALS KENYA LIMITED</v>
          </cell>
          <cell r="L2899" t="str">
            <v>MIDWAVE FREIGHTERS LIMITED</v>
          </cell>
          <cell r="M2899">
            <v>44068.68787037037</v>
          </cell>
          <cell r="N2899" t="str">
            <v>Pend</v>
          </cell>
          <cell r="O2899" t="str">
            <v>SODIUM LAURYL ETHER SULPHATE 70 N M SODIUM LAURYL ETHER SULPHATE 70</v>
          </cell>
          <cell r="P2899" t="str">
            <v>C4</v>
          </cell>
          <cell r="Q2899" t="str">
            <v>KE</v>
          </cell>
          <cell r="R2899" t="str">
            <v>CN</v>
          </cell>
          <cell r="S2899" t="str">
            <v>1. 0 TO 3 DAYS</v>
          </cell>
          <cell r="T2899" t="str">
            <v>RELEASE PROCESS</v>
          </cell>
        </row>
        <row r="2900">
          <cell r="A2900" t="str">
            <v>TTNU1010948</v>
          </cell>
          <cell r="B2900">
            <v>20</v>
          </cell>
          <cell r="C2900">
            <v>44068</v>
          </cell>
          <cell r="D2900">
            <v>1</v>
          </cell>
          <cell r="E2900" t="str">
            <v>GGZ1110495</v>
          </cell>
          <cell r="F2900" t="str">
            <v>ICDN</v>
          </cell>
          <cell r="G2900" t="str">
            <v>TEMP</v>
          </cell>
          <cell r="H2900" t="str">
            <v>2020</v>
          </cell>
          <cell r="I2900" t="str">
            <v>ICD</v>
          </cell>
          <cell r="J2900">
            <v>229831</v>
          </cell>
          <cell r="K2900" t="str">
            <v>SUN WIND ENERGY COMPANY LIMITED</v>
          </cell>
          <cell r="L2900" t="str">
            <v>SKYLUX LOGISTICS LIMITED</v>
          </cell>
          <cell r="M2900">
            <v>44068.640266203707</v>
          </cell>
          <cell r="N2900" t="str">
            <v>Pend</v>
          </cell>
          <cell r="O2900" t="str">
            <v>NEDAR BRAND SOLAR BATTERY AND SUVPR 5000W SOLAR POWER SYSTEM COMPLETE KNOCKDOWN KIT WITH BRACKETS AND CONNECTORS THE CONTAINER IN TRANSIT TO ICD NAIROBI HS CODE 8507100000 FREIGHT PREPAID</v>
          </cell>
          <cell r="P2900" t="str">
            <v>C4</v>
          </cell>
          <cell r="Q2900" t="str">
            <v>KE</v>
          </cell>
          <cell r="R2900" t="str">
            <v>CN</v>
          </cell>
          <cell r="S2900" t="str">
            <v>1. 0 TO 3 DAYS</v>
          </cell>
          <cell r="T2900" t="str">
            <v>RELEASE PROCESS</v>
          </cell>
        </row>
        <row r="2901">
          <cell r="A2901" t="str">
            <v>CMAU6226200</v>
          </cell>
          <cell r="B2901">
            <v>40</v>
          </cell>
          <cell r="C2901">
            <v>44068</v>
          </cell>
          <cell r="D2901">
            <v>1</v>
          </cell>
          <cell r="E2901" t="str">
            <v>CAD0425131</v>
          </cell>
          <cell r="F2901" t="str">
            <v>ICDN</v>
          </cell>
          <cell r="G2901" t="str">
            <v>TEMP</v>
          </cell>
          <cell r="H2901" t="str">
            <v>2020</v>
          </cell>
          <cell r="I2901" t="str">
            <v>ICD</v>
          </cell>
          <cell r="J2901">
            <v>229711</v>
          </cell>
          <cell r="K2901" t="str">
            <v>AIRTEL NETWORKS KENYA LIMITED</v>
          </cell>
          <cell r="L2901" t="str">
            <v>BOLLORE TRANSPORT AND LOGISTICS KENYA LI</v>
          </cell>
          <cell r="M2901" t="str">
            <v>Pend</v>
          </cell>
          <cell r="N2901" t="str">
            <v>Pend</v>
          </cell>
          <cell r="O2901" t="str">
            <v>TOTAL 146  ONE HUNDRED FORTY SIX WOODEN DRUMS  CONTAINING CABLE   WIRE POWER CABLES 2 CORE X 16 SQMM+2 5MM TOTAL QUANTITY   145000 MTRS  INV NO   SIPL EXP20-21 18DT  24 07 2020 SB NO  4072254 DT  25 07 2020 IEC NO  0509054579 HS CODE   85444999 TOTAL NET WT   82650 000 KGS  FREIGHT PREPAID 85444999  HS  ON CARRIAGE COLLECT CABLE   WIRE POWER CABLES 2 CORE X 16 SQMM+2 5MM CABLE   WIRE POWER CABLES 2 CORE X 16 SQMM+2 5MM CABLE   WIRE POWER CABLES 2 CORE X 16 SQMM+2 5MM</v>
          </cell>
          <cell r="P2901" t="str">
            <v>C4</v>
          </cell>
          <cell r="Q2901" t="str">
            <v>KE</v>
          </cell>
          <cell r="R2901" t="str">
            <v>IN</v>
          </cell>
          <cell r="S2901" t="str">
            <v>1. 0 TO 3 DAYS</v>
          </cell>
          <cell r="T2901" t="str">
            <v>PENDING DPC</v>
          </cell>
        </row>
        <row r="2902">
          <cell r="A2902" t="str">
            <v>GLDU9886992</v>
          </cell>
          <cell r="B2902">
            <v>40</v>
          </cell>
          <cell r="C2902">
            <v>44068</v>
          </cell>
          <cell r="D2902">
            <v>1</v>
          </cell>
          <cell r="E2902" t="str">
            <v>CEI0183210</v>
          </cell>
          <cell r="F2902" t="str">
            <v>ICDN</v>
          </cell>
          <cell r="G2902" t="str">
            <v>TEMP</v>
          </cell>
          <cell r="H2902" t="str">
            <v>2020</v>
          </cell>
          <cell r="I2902" t="str">
            <v>ICD</v>
          </cell>
          <cell r="J2902">
            <v>228985</v>
          </cell>
          <cell r="K2902" t="str">
            <v>KENYA POWER AND LIGHTING COMPANY LTD</v>
          </cell>
          <cell r="L2902" t="str">
            <v>MURANGA FORWARDERS LTD</v>
          </cell>
          <cell r="M2902">
            <v>44065.512615740743</v>
          </cell>
          <cell r="N2902" t="str">
            <v>Pend</v>
          </cell>
          <cell r="O2902" t="str">
            <v>2X40HC CONTAINERS 41 PACKAGES  FORTY ONE PACKAGES ONLY  DISCRIPTION OF GOODS  DISTRIBUTION TRANSFORMERS DYN11 OIL TYPE AS PER PI No  MEL EX 20-21 EQ 011 DT  15 06 2020 TRADE TERMS CIP KPLC STORES  INCOTERMS-2010  INVOICE NO   EX 20-21 019 DATED 22 07 2020 INVOICE NO   EX 20-21 020 DATED 22 07 2020 MARINE INSURANCE POLICY NO  01 061 1 000233 2020 06 IDF NO  E 2 0 0 6 3 3 8 6 5 6 IEC NO   3099001040 H S  CODE  85043300 S  BILL NO  4113711 DT  28 07 2020 S  BILL NO  4086184 DT  27 07 2020 LC NO   TF2018232990 DT  02-07-2020 NET WEIGHT  51795 00 KG 2nd NOTIFY  MAHASHAKTI ENERGY LIMITED Address  P O  BOX 15861-00509 NAIROBI  KENYA PH  +254732689099 FREIGHT PREPAID</v>
          </cell>
          <cell r="P2902" t="str">
            <v>C4</v>
          </cell>
          <cell r="Q2902" t="str">
            <v>KE</v>
          </cell>
          <cell r="R2902" t="str">
            <v>IN</v>
          </cell>
          <cell r="S2902" t="str">
            <v>1. 0 TO 3 DAYS</v>
          </cell>
          <cell r="T2902" t="str">
            <v>RELEASE PROCESS</v>
          </cell>
        </row>
        <row r="2903">
          <cell r="A2903" t="str">
            <v>BMOU1294690</v>
          </cell>
          <cell r="B2903">
            <v>20</v>
          </cell>
          <cell r="C2903">
            <v>44068</v>
          </cell>
          <cell r="D2903">
            <v>1</v>
          </cell>
          <cell r="E2903" t="str">
            <v>SEL0970830</v>
          </cell>
          <cell r="F2903" t="str">
            <v>ICDN</v>
          </cell>
          <cell r="G2903" t="str">
            <v>TEMP</v>
          </cell>
          <cell r="H2903" t="str">
            <v>2020</v>
          </cell>
          <cell r="I2903" t="str">
            <v>ICD</v>
          </cell>
          <cell r="J2903">
            <v>225067</v>
          </cell>
          <cell r="K2903" t="str">
            <v>ROTO MOULDERS LIMITED</v>
          </cell>
          <cell r="L2903" t="str">
            <v>ROTO MOULDERS LIMITED</v>
          </cell>
          <cell r="M2903">
            <v>44049.636516203704</v>
          </cell>
          <cell r="N2903">
            <v>44050.808831018519</v>
          </cell>
          <cell r="O2903" t="str">
            <v>132 MTS LINEAR LOW DENSITY POLYETHYLENE  LLDPE  GRADE  UR 644 PACKING  5280 BAGS OF 25 KG NET EACH STUFFED INTO 8 X 20 FCL  LOOSE TOTAL NUMBER OF BAGS  5 280 BAGS TOTAL NET AND GROSS WEIGHT  132 000 KGS AND 132 528 KGS PRODUCT NAME  LINEAR LOW DENSITY POLYETHYLENE  LLDPE  GRADE UR 644  L C REFERENC NO   030UILC201830001 IDF NO    E2006346793 HS CODE  390110 PLACE OF DELIVERY  EMBAKASI FREIGHT PREPAID</v>
          </cell>
          <cell r="P2903" t="str">
            <v>C4</v>
          </cell>
          <cell r="Q2903" t="str">
            <v>KE</v>
          </cell>
          <cell r="R2903" t="str">
            <v>KR</v>
          </cell>
          <cell r="S2903" t="str">
            <v>1. 0 TO 3 DAYS</v>
          </cell>
          <cell r="T2903" t="str">
            <v>RELEASED BUT IN YARD</v>
          </cell>
        </row>
        <row r="2904">
          <cell r="A2904" t="str">
            <v>DRYU2695342</v>
          </cell>
          <cell r="B2904">
            <v>20</v>
          </cell>
          <cell r="C2904">
            <v>44068</v>
          </cell>
          <cell r="D2904">
            <v>1</v>
          </cell>
          <cell r="E2904" t="str">
            <v>503090006131</v>
          </cell>
          <cell r="F2904" t="str">
            <v>ICDN</v>
          </cell>
          <cell r="G2904" t="str">
            <v>TEMP</v>
          </cell>
          <cell r="H2904" t="str">
            <v>2020</v>
          </cell>
          <cell r="I2904" t="str">
            <v>ICD</v>
          </cell>
          <cell r="J2904">
            <v>227079</v>
          </cell>
          <cell r="K2904" t="str">
            <v>JUBAILI AGROTEC LIMITED</v>
          </cell>
          <cell r="L2904" t="str">
            <v>INDEX CARGO LOGISTICS LIMITED</v>
          </cell>
          <cell r="M2904">
            <v>44060.475115740737</v>
          </cell>
          <cell r="N2904">
            <v>44062.798252314817</v>
          </cell>
          <cell r="O2904" t="str">
            <v>10 800 BAGS OF PINK GRANULAR MURIATEOF POTASHPACKING  50 KG BAGS IN CO NTAINERSTOTAL NET WEIGHT   540 000 MTSTOTAL GROSS WEIGHT  541 460 MTSB ANK AUDI FRANCE CREDIT NUMBER  LCI 614021 DAYS FREE OF DEMURRAGE AND D ETENTIONCOMBINED AT PORT OF DISCHARGESHIPPING AGENT AT PORT OF DISCHAR GE NO MARKS  10 800 BAGS OF PINK GRANULAR MURIATE OF POTASH PACKING  50 KG BAGS IN CONTAINERS TOTAL NET WEIGHT   540 000 MTS TOTAL GROSS WEIGHT  541 460 MTS BANK AUDI FRANCE CREDIT NUMBER  LCI 6140 21 DAYS FREE OF DEMURRAGE AND DETENTION COMBINED AT PORT OF DISCHARGE SHIPPING AGENT AT PORT OF DISCHARGE  GULF BADR GROUP  KENYA LTD   MOMBASA OFFICE  6TH FLOOR  T S S BUILDING  NECKROMA ROAD   MOMBASA   COAST TEL NUMBER   254-41-2311920 FAX NUMBER   254-41-2311927 EMAIL ADDRESS   MOMBASA GULFBADRAFRICA COM</v>
          </cell>
          <cell r="P2904" t="str">
            <v>C4</v>
          </cell>
          <cell r="Q2904" t="str">
            <v>KE</v>
          </cell>
          <cell r="R2904" t="str">
            <v>LT</v>
          </cell>
          <cell r="S2904" t="str">
            <v>1. 0 TO 3 DAYS</v>
          </cell>
          <cell r="T2904" t="str">
            <v>RELEASED BUT IN YARD</v>
          </cell>
        </row>
        <row r="2905">
          <cell r="A2905" t="str">
            <v>CMAU7164778</v>
          </cell>
          <cell r="B2905">
            <v>40</v>
          </cell>
          <cell r="C2905">
            <v>44068</v>
          </cell>
          <cell r="D2905">
            <v>1</v>
          </cell>
          <cell r="E2905" t="str">
            <v>NBST428799</v>
          </cell>
          <cell r="F2905" t="str">
            <v>ICDN</v>
          </cell>
          <cell r="G2905" t="str">
            <v>TEMP</v>
          </cell>
          <cell r="H2905" t="str">
            <v>2020</v>
          </cell>
          <cell r="I2905" t="str">
            <v>ICD</v>
          </cell>
          <cell r="J2905">
            <v>229910</v>
          </cell>
          <cell r="K2905" t="str">
            <v>TATREX LIMITED</v>
          </cell>
          <cell r="L2905" t="str">
            <v>SONGHONG FREIGHT SERVICES LIMITED</v>
          </cell>
          <cell r="M2905">
            <v>44068.672905092593</v>
          </cell>
          <cell r="N2905" t="str">
            <v>Pend</v>
          </cell>
          <cell r="O2905" t="str">
            <v>FOOD MIXER EGGBEATER  ELECTRIC BAKING PAN  ELECTRIC HEATING LUNCH BOX  POT SET PRESSURE COOKER  VACUUM FLASK FLASHLIGHT  ELECTRIC SHAVER PEDAL RALLY  ABDOMINAL WHEEL HS 8509400000 FROM NINGBO TO MOMBASA FREIGHT PREPAID FROM MOMBASA TO ICD EMBAKASI FREIGHT COLLECT --EMAIL PETRONILLAHNDONGAH45-GMAIL COM FREIGHT PREPAID</v>
          </cell>
          <cell r="P2905" t="str">
            <v>C4</v>
          </cell>
          <cell r="Q2905" t="str">
            <v>KE</v>
          </cell>
          <cell r="R2905" t="str">
            <v>CN</v>
          </cell>
          <cell r="S2905" t="str">
            <v>1. 0 TO 3 DAYS</v>
          </cell>
          <cell r="T2905" t="str">
            <v>RELEASE PROCESS</v>
          </cell>
        </row>
        <row r="2906">
          <cell r="A2906" t="str">
            <v>CMAU7112270</v>
          </cell>
          <cell r="B2906">
            <v>40</v>
          </cell>
          <cell r="C2906">
            <v>44068</v>
          </cell>
          <cell r="D2906">
            <v>1</v>
          </cell>
          <cell r="E2906" t="str">
            <v>CNCC793900</v>
          </cell>
          <cell r="F2906" t="str">
            <v>ICDN</v>
          </cell>
          <cell r="G2906" t="str">
            <v>TEMP</v>
          </cell>
          <cell r="H2906">
            <v>0</v>
          </cell>
          <cell r="I2906">
            <v>0</v>
          </cell>
          <cell r="J2906">
            <v>0</v>
          </cell>
          <cell r="K2906" t="str">
            <v>Pend</v>
          </cell>
          <cell r="L2906" t="str">
            <v>Pend</v>
          </cell>
          <cell r="M2906" t="str">
            <v>Pend</v>
          </cell>
          <cell r="N2906" t="str">
            <v>Pend</v>
          </cell>
          <cell r="O2906" t="str">
            <v>FIVE PIECES OF KONE NMONO ELEVATOR PROJECT NAME ONE JIKO HOTEL DEVELOPMENT PO NO  KEN-43429114 KEN-43429115 KEN-43429116 KEN-4342911 7 KEN-43429118 SO NO  1137010321 1137010322 1137010323 1137010324 113701 0326 HS 842810  TEL +254 20 622 412 3 5 TAX ID  P051445977U CONTACT  MUSAU STANLEY STANLEY MUSAU-KONE COM SC NL7152-0330-A-001 NAC KONE ELEVATORS FREIGHT PREPAID</v>
          </cell>
          <cell r="P2906" t="str">
            <v>Pend</v>
          </cell>
          <cell r="Q2906" t="str">
            <v>KE</v>
          </cell>
          <cell r="R2906" t="str">
            <v>CN</v>
          </cell>
          <cell r="S2906" t="str">
            <v>1. 0 TO 3 DAYS</v>
          </cell>
          <cell r="T2906" t="str">
            <v>PENDING DECLARATION</v>
          </cell>
        </row>
        <row r="2907">
          <cell r="A2907" t="str">
            <v>TCNU2969298</v>
          </cell>
          <cell r="B2907">
            <v>40</v>
          </cell>
          <cell r="C2907">
            <v>44068</v>
          </cell>
          <cell r="D2907">
            <v>1</v>
          </cell>
          <cell r="E2907" t="str">
            <v>USG0148688</v>
          </cell>
          <cell r="F2907" t="str">
            <v>ICDN</v>
          </cell>
          <cell r="G2907" t="str">
            <v>TEMP</v>
          </cell>
          <cell r="H2907" t="str">
            <v>2020</v>
          </cell>
          <cell r="I2907" t="str">
            <v>ICD</v>
          </cell>
          <cell r="J2907">
            <v>229194</v>
          </cell>
          <cell r="K2907" t="str">
            <v>KENYA MEDICAL SUPPLIES AGENCY</v>
          </cell>
          <cell r="L2907" t="str">
            <v>DHL GLOBAL FORWARDING KENYA LIMITED</v>
          </cell>
          <cell r="M2907">
            <v>44068.81863425926</v>
          </cell>
          <cell r="N2907" t="str">
            <v>Pend</v>
          </cell>
          <cell r="O2907"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2907" t="str">
            <v>C4</v>
          </cell>
          <cell r="Q2907" t="str">
            <v>KE</v>
          </cell>
          <cell r="R2907" t="str">
            <v>IN</v>
          </cell>
          <cell r="S2907" t="str">
            <v>1. 0 TO 3 DAYS</v>
          </cell>
          <cell r="T2907" t="str">
            <v>RELEASE PROCESS</v>
          </cell>
        </row>
        <row r="2908">
          <cell r="A2908" t="str">
            <v>TGCU5146208</v>
          </cell>
          <cell r="B2908">
            <v>40</v>
          </cell>
          <cell r="C2908">
            <v>44068</v>
          </cell>
          <cell r="D2908">
            <v>1</v>
          </cell>
          <cell r="E2908" t="str">
            <v>149003303054</v>
          </cell>
          <cell r="F2908" t="str">
            <v>ICDN</v>
          </cell>
          <cell r="G2908" t="str">
            <v>TEMP</v>
          </cell>
          <cell r="H2908" t="str">
            <v>2020</v>
          </cell>
          <cell r="I2908" t="str">
            <v>ICD</v>
          </cell>
          <cell r="J2908">
            <v>228978</v>
          </cell>
          <cell r="K2908" t="str">
            <v>D LIGHT LIMITED</v>
          </cell>
          <cell r="L2908" t="str">
            <v>SCHENKER LIMITED</v>
          </cell>
          <cell r="M2908" t="str">
            <v>Pend</v>
          </cell>
          <cell r="N2908" t="str">
            <v>Pend</v>
          </cell>
          <cell r="O2908" t="str">
            <v>D LIGHT X850 SOLAR HOME SYSTEMN M D LIGHT X850 SOLAR HOME SYSTEM</v>
          </cell>
          <cell r="P2908" t="str">
            <v>C4</v>
          </cell>
          <cell r="Q2908" t="str">
            <v>KE</v>
          </cell>
          <cell r="R2908" t="str">
            <v>CN</v>
          </cell>
          <cell r="S2908" t="str">
            <v>1. 0 TO 3 DAYS</v>
          </cell>
          <cell r="T2908" t="str">
            <v>PENDING DPC</v>
          </cell>
        </row>
        <row r="2909">
          <cell r="A2909" t="str">
            <v>EITU1642631</v>
          </cell>
          <cell r="B2909">
            <v>40</v>
          </cell>
          <cell r="C2909">
            <v>44068</v>
          </cell>
          <cell r="D2909">
            <v>1</v>
          </cell>
          <cell r="E2909" t="str">
            <v>102000057099</v>
          </cell>
          <cell r="F2909" t="str">
            <v>ICDN</v>
          </cell>
          <cell r="G2909" t="str">
            <v>TEMP</v>
          </cell>
          <cell r="H2909" t="str">
            <v>2020</v>
          </cell>
          <cell r="I2909" t="str">
            <v>ICD</v>
          </cell>
          <cell r="J2909">
            <v>228935</v>
          </cell>
          <cell r="K2909" t="str">
            <v>CFAO KENYA LIMITED</v>
          </cell>
          <cell r="L2909" t="str">
            <v>KUEHNE+NAGEL LIMITED</v>
          </cell>
          <cell r="M2909">
            <v>44068.592118055552</v>
          </cell>
          <cell r="N2909" t="str">
            <v>Pend</v>
          </cell>
          <cell r="O2909" t="str">
            <v>TOTAL THREE UNITS ONLYCONTAINING THREE AGRICULTURAL TRACTORSONLYMODEL JX55TVARIANT CODE TCT55P2R1XX3230803SERIAL NO  ENGINE NO JXT2490089 27 5570DTMODEL JX55TVARIANT CODE TCT55P2R1XX3230903TOTAL 03 UNITS ONLY TOTAL THREE UNITS ONLY CONTAINING THREE AGRICULTURAL TRACTORS ONLY MODEL JX55T VARIANT CODE TCT55P2R1XX3230803 SERIAL NO  ENGINE NO  JXT2490089 275570DT MODEL JX55T VARIANT CODE TCT55P2R1XX3230903 SERIAL NO  ENGINE NO  JXT2490785 275899DT MODEL JX55T VARIANTCODE TCT55P2R1XX3600303 SERIAL NO  ENGINE NO  JXT2511070 289178DT BUYER REF NO  S O 702914 770869 954747 IEC CODE 0398003343 H S CODE 87019300 REF NO   DATE GTE43000714 DATED 22-07-2020 SHIPPING BILL NO   DATE 3988662 DT 22-JUL-2020  P051403289H    ON BEHALF OF CNHI INTERNATIONAL SARIVA PARADISO 14 6902 PARADISO LUGANO SWITZERLAND</v>
          </cell>
          <cell r="P2909" t="str">
            <v>C4</v>
          </cell>
          <cell r="Q2909" t="str">
            <v>KE</v>
          </cell>
          <cell r="R2909" t="str">
            <v>IN</v>
          </cell>
          <cell r="S2909" t="str">
            <v>1. 0 TO 3 DAYS</v>
          </cell>
          <cell r="T2909" t="str">
            <v>RELEASE PROCESS</v>
          </cell>
        </row>
        <row r="2910">
          <cell r="A2910" t="str">
            <v>BSIU2853484</v>
          </cell>
          <cell r="B2910">
            <v>20</v>
          </cell>
          <cell r="C2910">
            <v>44068</v>
          </cell>
          <cell r="D2910">
            <v>1</v>
          </cell>
          <cell r="E2910" t="str">
            <v>TA0DQ3165700</v>
          </cell>
          <cell r="F2910" t="str">
            <v>ICDN</v>
          </cell>
          <cell r="G2910" t="str">
            <v>TEMP</v>
          </cell>
          <cell r="H2910" t="str">
            <v>2020</v>
          </cell>
          <cell r="I2910" t="str">
            <v>ICD</v>
          </cell>
          <cell r="J2910">
            <v>227915</v>
          </cell>
          <cell r="K2910" t="str">
            <v>TRIPAC LIMITED</v>
          </cell>
          <cell r="L2910" t="str">
            <v>INDUS LOGISTICS LIMITED</v>
          </cell>
          <cell r="M2910">
            <v>44061.728414351855</v>
          </cell>
          <cell r="N2910" t="str">
            <v>Pend</v>
          </cell>
          <cell r="O2910" t="str">
            <v>1X20ST CONTAINER S  STC 80 DRUMS MONO PROPYLENE GLYCOL USP GRADE 80 DRUMS X 215KGS NET PER DRUM WITHOUT PALLET PORT CLEARANCE</v>
          </cell>
          <cell r="P2910" t="str">
            <v>C4</v>
          </cell>
          <cell r="Q2910" t="str">
            <v>KE</v>
          </cell>
          <cell r="R2910" t="str">
            <v>CN</v>
          </cell>
          <cell r="S2910" t="str">
            <v>1. 0 TO 3 DAYS</v>
          </cell>
          <cell r="T2910" t="str">
            <v>RELEASE PROCESS</v>
          </cell>
        </row>
        <row r="2911">
          <cell r="A2911" t="str">
            <v>FCGU2297483</v>
          </cell>
          <cell r="B2911">
            <v>20</v>
          </cell>
          <cell r="C2911">
            <v>44068</v>
          </cell>
          <cell r="D2911">
            <v>1</v>
          </cell>
          <cell r="E2911" t="str">
            <v>MEDUMV175333</v>
          </cell>
          <cell r="F2911" t="str">
            <v>ICDN</v>
          </cell>
          <cell r="G2911" t="str">
            <v>TEMP</v>
          </cell>
          <cell r="H2911" t="str">
            <v>2020</v>
          </cell>
          <cell r="I2911" t="str">
            <v>ICD</v>
          </cell>
          <cell r="J2911">
            <v>225566</v>
          </cell>
          <cell r="K2911" t="str">
            <v>NATIONAL CEMENT COMPANY LIMITED</v>
          </cell>
          <cell r="L2911" t="str">
            <v>BRIDGE LANE INTERNATIONAL LIMITED</v>
          </cell>
          <cell r="M2911">
            <v>44053.480439814812</v>
          </cell>
          <cell r="N2911">
            <v>44060.618750000001</v>
          </cell>
          <cell r="O2911" t="str">
            <v>GRINDING MEDIA 20MM  25MM  40MM  50MM AND 90MM TOTAL 147 PACKAGE ONLY 147 TONS GRINDING MEDIA 20MM   25MM  40MM  50MM AND 90MM  AS PER PROFORMA INVOICE N  O ME 20-21 04 3406 DATED 0 6 05 2020 CFR MOMBASA PORT   KENYA IDF NO E2005335121 L C NO TF2015600011 DATED  04 06 2020 GROSS WT   153  027  KGS NET WT   147000 K GS  PO BOX 4275 AI 306 AND 314 AJMAN FREE ZONE U A E    H S CODE   7325 91 S B N O  3691423  DT  08 07 2020 FREIGHT PREPAID GRINDING MEDIA 20MM  25MM  40MM  50MM AND 90MM GRINDING MEDIA 20MM  25MM  40MM  50MM AND 90MM GRINDING MEDIA 20MM  25MM  40MM  50MM AND 90MM GRINDING MEDIA 20MM  25MM  40MM  50MM AND 90MM</v>
          </cell>
          <cell r="P2911" t="str">
            <v>C4</v>
          </cell>
          <cell r="Q2911" t="str">
            <v>KE</v>
          </cell>
          <cell r="R2911" t="str">
            <v>IN</v>
          </cell>
          <cell r="S2911" t="str">
            <v>1. 0 TO 3 DAYS</v>
          </cell>
          <cell r="T2911" t="str">
            <v>RELEASED BUT IN YARD</v>
          </cell>
        </row>
        <row r="2912">
          <cell r="A2912" t="str">
            <v>CMAU5178598</v>
          </cell>
          <cell r="B2912">
            <v>40</v>
          </cell>
          <cell r="C2912">
            <v>44068</v>
          </cell>
          <cell r="D2912">
            <v>1</v>
          </cell>
          <cell r="E2912" t="str">
            <v>CNKN138187</v>
          </cell>
          <cell r="F2912" t="str">
            <v>ICDN</v>
          </cell>
          <cell r="G2912" t="str">
            <v>TEMP</v>
          </cell>
          <cell r="H2912">
            <v>0</v>
          </cell>
          <cell r="I2912">
            <v>0</v>
          </cell>
          <cell r="J2912">
            <v>0</v>
          </cell>
          <cell r="K2912" t="str">
            <v>Pend</v>
          </cell>
          <cell r="L2912" t="str">
            <v>Pend</v>
          </cell>
          <cell r="M2912" t="str">
            <v>Pend</v>
          </cell>
          <cell r="N2912" t="str">
            <v>Pend</v>
          </cell>
          <cell r="O2912" t="str">
            <v>ELEVATOR MATERIAL FOR PROJECT COOP HOUSE HS-CODE 842810 ELEVATOR MATERIAL FOR PROJECT COOP HOUSE HS-CODE 842810   NAIROBI - KENYA PHONE  25 420 3340 819 E-MAIL JONATHAN MUTHUA- KE SCHINDLER COM FAX 254 731 000609 TAX  20MBAIM000307055 QCHN067388</v>
          </cell>
          <cell r="P2912" t="str">
            <v>Pend</v>
          </cell>
          <cell r="Q2912" t="str">
            <v>KE</v>
          </cell>
          <cell r="R2912" t="str">
            <v>CN</v>
          </cell>
          <cell r="S2912" t="str">
            <v>1. 0 TO 3 DAYS</v>
          </cell>
          <cell r="T2912" t="str">
            <v>PENDING DECLARATION</v>
          </cell>
        </row>
        <row r="2913">
          <cell r="A2913" t="str">
            <v>UNIU2050120</v>
          </cell>
          <cell r="B2913">
            <v>20</v>
          </cell>
          <cell r="C2913">
            <v>44068</v>
          </cell>
          <cell r="D2913">
            <v>1</v>
          </cell>
          <cell r="E2913" t="str">
            <v>CNWW032137</v>
          </cell>
          <cell r="F2913" t="str">
            <v>ICDN</v>
          </cell>
          <cell r="G2913" t="str">
            <v>TEMP</v>
          </cell>
          <cell r="H2913">
            <v>0</v>
          </cell>
          <cell r="I2913">
            <v>0</v>
          </cell>
          <cell r="J2913">
            <v>0</v>
          </cell>
          <cell r="K2913" t="str">
            <v>Pend</v>
          </cell>
          <cell r="L2913" t="str">
            <v>Pend</v>
          </cell>
          <cell r="M2913" t="str">
            <v>Pend</v>
          </cell>
          <cell r="N2913" t="str">
            <v>Pend</v>
          </cell>
          <cell r="O2913" t="str">
            <v>THREE PHASE ELECTRIC MOTOR  JIANGSU CHINA    CELL  + 254 722274411 EMAIL  INFO-FIRSTMACHINERIES COM TAX  P051172185Y</v>
          </cell>
          <cell r="P2913" t="str">
            <v>Pend</v>
          </cell>
          <cell r="Q2913" t="str">
            <v>KE</v>
          </cell>
          <cell r="R2913" t="str">
            <v>CN</v>
          </cell>
          <cell r="S2913" t="str">
            <v>1. 0 TO 3 DAYS</v>
          </cell>
          <cell r="T2913" t="str">
            <v>PENDING DECLARATION</v>
          </cell>
        </row>
        <row r="2914">
          <cell r="A2914" t="str">
            <v>TCLU3975678</v>
          </cell>
          <cell r="B2914">
            <v>20</v>
          </cell>
          <cell r="C2914">
            <v>44068</v>
          </cell>
          <cell r="D2914">
            <v>1</v>
          </cell>
          <cell r="E2914" t="str">
            <v>YGPV122937</v>
          </cell>
          <cell r="F2914" t="str">
            <v>ICDN</v>
          </cell>
          <cell r="G2914" t="str">
            <v>TEMP</v>
          </cell>
          <cell r="H2914" t="str">
            <v>2020</v>
          </cell>
          <cell r="I2914" t="str">
            <v>ICD</v>
          </cell>
          <cell r="J2914">
            <v>229006</v>
          </cell>
          <cell r="K2914" t="str">
            <v>ESSENTIAL DRUGS LIMITED</v>
          </cell>
          <cell r="L2914" t="str">
            <v>HAMBU FREIGHT SERVICES LTD</v>
          </cell>
          <cell r="M2914">
            <v>44067.685682870368</v>
          </cell>
          <cell r="N2914" t="str">
            <v>Pend</v>
          </cell>
          <cell r="O2914" t="str">
            <v>DICALCIUM PHOSPHATE 18  FEED GRADE IDF NO   20EMKIM000052993 HS 283525 FREIGHT PREPAID  MOBILE +254 714586969 IMPORTER PIN NUMBER  P051212161P EMAIL SALES-ESSENTIAL COM CONTACTS STEVEN</v>
          </cell>
          <cell r="P2914" t="str">
            <v>C4</v>
          </cell>
          <cell r="Q2914" t="str">
            <v>KE</v>
          </cell>
          <cell r="R2914" t="str">
            <v>CN</v>
          </cell>
          <cell r="S2914" t="str">
            <v>1. 0 TO 3 DAYS</v>
          </cell>
          <cell r="T2914" t="str">
            <v>RELEASE PROCESS</v>
          </cell>
        </row>
        <row r="2915">
          <cell r="A2915" t="str">
            <v>CMAU6130290</v>
          </cell>
          <cell r="B2915">
            <v>40</v>
          </cell>
          <cell r="C2915">
            <v>44068</v>
          </cell>
          <cell r="D2915">
            <v>1</v>
          </cell>
          <cell r="E2915" t="str">
            <v>CNCC793656</v>
          </cell>
          <cell r="F2915" t="str">
            <v>ICDN</v>
          </cell>
          <cell r="G2915" t="str">
            <v>A1A/58/05/2</v>
          </cell>
          <cell r="H2915">
            <v>0</v>
          </cell>
          <cell r="I2915">
            <v>0</v>
          </cell>
          <cell r="J2915">
            <v>0</v>
          </cell>
          <cell r="K2915" t="str">
            <v>Pend</v>
          </cell>
          <cell r="L2915" t="str">
            <v>Pend</v>
          </cell>
          <cell r="M2915" t="str">
            <v>Pend</v>
          </cell>
          <cell r="N2915" t="str">
            <v>Pend</v>
          </cell>
          <cell r="O2915" t="str">
            <v>FIVE PIECES OF KONE NMONO ELEVATOR PROJECT NAME ARDHI HOUSE - FRB PO NO  KEN-44099084 KEN-44099080 KEN-44099081 KEN-4409908 2 KEN-44099083 SO NO  350435894 350435888 350435890 350435891 350435893 HS  8428101090  TEL +254 20 622 412 3 5 TAX ID  P051445977U CONTACT  MUSAU STANLEY STANLEY MUSAU-KONE COM    P O BOX 69979 NAIROBI 00400 KENYA SC NL7152-0330-A-001 NAC KONE ELEVATORS FREIGHT PREPAID</v>
          </cell>
          <cell r="P2915" t="str">
            <v>Pend</v>
          </cell>
          <cell r="Q2915" t="str">
            <v>KE</v>
          </cell>
          <cell r="R2915" t="str">
            <v>CN</v>
          </cell>
          <cell r="S2915" t="str">
            <v>1. 0 TO 3 DAYS</v>
          </cell>
          <cell r="T2915" t="str">
            <v>PENDING DECLARATION</v>
          </cell>
        </row>
        <row r="2916">
          <cell r="A2916" t="str">
            <v>TCLU9581820</v>
          </cell>
          <cell r="B2916">
            <v>40</v>
          </cell>
          <cell r="C2916">
            <v>44068</v>
          </cell>
          <cell r="D2916">
            <v>1</v>
          </cell>
          <cell r="E2916" t="str">
            <v>CNCP400782</v>
          </cell>
          <cell r="F2916" t="str">
            <v>ICDN</v>
          </cell>
          <cell r="G2916" t="str">
            <v>TEMP</v>
          </cell>
          <cell r="H2916" t="str">
            <v>2020</v>
          </cell>
          <cell r="I2916" t="str">
            <v>ICD</v>
          </cell>
          <cell r="J2916">
            <v>228977</v>
          </cell>
          <cell r="K2916" t="str">
            <v>NATIONAL CEMENT COMPANY LIMITED</v>
          </cell>
          <cell r="L2916" t="str">
            <v>BRIDGE LANE INTERNATIONAL LIMITED</v>
          </cell>
          <cell r="M2916">
            <v>44067.481782407405</v>
          </cell>
          <cell r="N2916" t="str">
            <v>Pend</v>
          </cell>
          <cell r="O2916" t="str">
            <v>TWO SETS OF HFCG140-80 FEEDING DEVICE AS PER IDF NO E2006338581 HS CODE 847490 FREIGHT PREPAID</v>
          </cell>
          <cell r="P2916" t="str">
            <v>C4</v>
          </cell>
          <cell r="Q2916" t="str">
            <v>KE</v>
          </cell>
          <cell r="R2916" t="str">
            <v>CN</v>
          </cell>
          <cell r="S2916" t="str">
            <v>1. 0 TO 3 DAYS</v>
          </cell>
          <cell r="T2916" t="str">
            <v>RELEASE PROCESS</v>
          </cell>
        </row>
        <row r="2917">
          <cell r="A2917" t="str">
            <v>DRYU2499798</v>
          </cell>
          <cell r="B2917">
            <v>20</v>
          </cell>
          <cell r="C2917">
            <v>44068</v>
          </cell>
          <cell r="D2917">
            <v>1</v>
          </cell>
          <cell r="E2917" t="str">
            <v>MEDUZS579270</v>
          </cell>
          <cell r="F2917" t="str">
            <v>ICDN</v>
          </cell>
          <cell r="G2917" t="str">
            <v>TEMP</v>
          </cell>
          <cell r="H2917" t="str">
            <v>2020</v>
          </cell>
          <cell r="I2917" t="str">
            <v>ICD</v>
          </cell>
          <cell r="J2917">
            <v>228491</v>
          </cell>
          <cell r="K2917" t="str">
            <v>TRUFOODS LTD</v>
          </cell>
          <cell r="L2917" t="str">
            <v>GENERAL CARGO SERVICES LTD</v>
          </cell>
          <cell r="M2917">
            <v>44064.488159722219</v>
          </cell>
          <cell r="N2917" t="str">
            <v>Pend</v>
          </cell>
          <cell r="O2917" t="str">
            <v>SODIUM ACID                PYROPHOSPHATE              CARGO IN TRANSIT TO ICD    EMBAKASI NAIROBI</v>
          </cell>
          <cell r="P2917" t="str">
            <v>C4</v>
          </cell>
          <cell r="Q2917" t="str">
            <v>KE</v>
          </cell>
          <cell r="R2917" t="str">
            <v>CN</v>
          </cell>
          <cell r="S2917" t="str">
            <v>1. 0 TO 3 DAYS</v>
          </cell>
          <cell r="T2917" t="str">
            <v>RELEASE PROCESS</v>
          </cell>
        </row>
        <row r="2918">
          <cell r="A2918" t="str">
            <v>HAMU1085769</v>
          </cell>
          <cell r="B2918">
            <v>20</v>
          </cell>
          <cell r="C2918">
            <v>44068</v>
          </cell>
          <cell r="D2918">
            <v>1</v>
          </cell>
          <cell r="E2918" t="str">
            <v>HLCURTM200665927</v>
          </cell>
          <cell r="F2918" t="str">
            <v>ICDN</v>
          </cell>
          <cell r="G2918" t="str">
            <v>Pend</v>
          </cell>
          <cell r="H2918" t="str">
            <v>2020</v>
          </cell>
          <cell r="I2918" t="str">
            <v>MSA</v>
          </cell>
          <cell r="J2918">
            <v>7617734</v>
          </cell>
          <cell r="K2918" t="str">
            <v>SHELL AND VIVO LUBRICANTS KENYA LIMITED</v>
          </cell>
          <cell r="L2918" t="str">
            <v>SEACON K LIMITED</v>
          </cell>
          <cell r="M2918" t="str">
            <v>Pend</v>
          </cell>
          <cell r="N2918" t="str">
            <v>Pend</v>
          </cell>
          <cell r="O2918" t="str">
            <v>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HS CODE 29 01 00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HS CODE 2710 19 59 HS CODE 29 01 00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v>
          </cell>
          <cell r="P2918" t="str">
            <v>C4</v>
          </cell>
          <cell r="Q2918" t="str">
            <v>KE</v>
          </cell>
          <cell r="R2918" t="str">
            <v>BE</v>
          </cell>
          <cell r="S2918" t="str">
            <v>1. 0 TO 3 DAYS</v>
          </cell>
          <cell r="T2918" t="str">
            <v>PENDING DPC</v>
          </cell>
        </row>
        <row r="2919">
          <cell r="A2919" t="str">
            <v>UETU5557217</v>
          </cell>
          <cell r="B2919">
            <v>40</v>
          </cell>
          <cell r="C2919">
            <v>44068</v>
          </cell>
          <cell r="D2919">
            <v>1</v>
          </cell>
          <cell r="E2919" t="str">
            <v>CNCP400792</v>
          </cell>
          <cell r="F2919" t="str">
            <v>ICDN</v>
          </cell>
          <cell r="G2919" t="str">
            <v>TEMP</v>
          </cell>
          <cell r="H2919" t="str">
            <v>2020</v>
          </cell>
          <cell r="I2919" t="str">
            <v>ICD</v>
          </cell>
          <cell r="J2919">
            <v>228877</v>
          </cell>
          <cell r="K2919" t="str">
            <v>NATIONAL CEMENT COMPANY LIMITED</v>
          </cell>
          <cell r="L2919" t="str">
            <v>BRIDGE LANE INTERNATIONAL LIMITED</v>
          </cell>
          <cell r="M2919">
            <v>44067.565694444442</v>
          </cell>
          <cell r="N2919" t="str">
            <v>Pend</v>
          </cell>
          <cell r="O2919" t="str">
            <v>PARTIAL SHIPMENT FOR 13 5MW WHR WASTE HEAT RECOVERY POWER PLANT COMPLETE IN CKD CONDITION AS PER IDF NO E1812027142 HS CODE  847480 FREIGHT PREPAID</v>
          </cell>
          <cell r="P2919" t="str">
            <v>C4</v>
          </cell>
          <cell r="Q2919" t="str">
            <v>KE</v>
          </cell>
          <cell r="R2919" t="str">
            <v>CN</v>
          </cell>
          <cell r="S2919" t="str">
            <v>1. 0 TO 3 DAYS</v>
          </cell>
          <cell r="T2919" t="str">
            <v>RELEASE PROCESS</v>
          </cell>
        </row>
        <row r="2920">
          <cell r="A2920" t="str">
            <v>CMAU1766079</v>
          </cell>
          <cell r="B2920">
            <v>20</v>
          </cell>
          <cell r="C2920">
            <v>44068</v>
          </cell>
          <cell r="D2920">
            <v>1</v>
          </cell>
          <cell r="E2920" t="str">
            <v>YGPV122937</v>
          </cell>
          <cell r="F2920" t="str">
            <v>ICDN</v>
          </cell>
          <cell r="G2920" t="str">
            <v>TEMP</v>
          </cell>
          <cell r="H2920" t="str">
            <v>2020</v>
          </cell>
          <cell r="I2920" t="str">
            <v>ICD</v>
          </cell>
          <cell r="J2920">
            <v>229006</v>
          </cell>
          <cell r="K2920" t="str">
            <v>ESSENTIAL DRUGS LIMITED</v>
          </cell>
          <cell r="L2920" t="str">
            <v>HAMBU FREIGHT SERVICES LTD</v>
          </cell>
          <cell r="M2920">
            <v>44067.685682870368</v>
          </cell>
          <cell r="N2920" t="str">
            <v>Pend</v>
          </cell>
          <cell r="O2920" t="str">
            <v>DICALCIUM PHOSPHATE 18  FEED GRADE IDF NO   20EMKIM000052993 HS 283525 FREIGHT PREPAID  MOBILE +254 714586969 IMPORTER PIN NUMBER  P051212161P EMAIL SALES-ESSENTIAL COM CONTACTS STEVEN</v>
          </cell>
          <cell r="P2920" t="str">
            <v>C4</v>
          </cell>
          <cell r="Q2920" t="str">
            <v>KE</v>
          </cell>
          <cell r="R2920" t="str">
            <v>CN</v>
          </cell>
          <cell r="S2920" t="str">
            <v>1. 0 TO 3 DAYS</v>
          </cell>
          <cell r="T2920" t="str">
            <v>RELEASE PROCESS</v>
          </cell>
        </row>
        <row r="2921">
          <cell r="A2921" t="str">
            <v>CAXU3226525</v>
          </cell>
          <cell r="B2921">
            <v>20</v>
          </cell>
          <cell r="C2921">
            <v>44068</v>
          </cell>
          <cell r="D2921">
            <v>1</v>
          </cell>
          <cell r="E2921" t="str">
            <v>EPIRMYPKGE205456</v>
          </cell>
          <cell r="F2921" t="str">
            <v>ICDN</v>
          </cell>
          <cell r="G2921" t="str">
            <v>TEMP</v>
          </cell>
          <cell r="H2921" t="str">
            <v>2020</v>
          </cell>
          <cell r="I2921" t="str">
            <v>ICD</v>
          </cell>
          <cell r="J2921">
            <v>229125</v>
          </cell>
          <cell r="K2921" t="str">
            <v>THE PHOENIX LIMITED</v>
          </cell>
          <cell r="L2921" t="str">
            <v>BAHARI FORWARDERS LIMITED</v>
          </cell>
          <cell r="M2921">
            <v>44068.571168981478</v>
          </cell>
          <cell r="N2921" t="str">
            <v>Pend</v>
          </cell>
          <cell r="O2921" t="str">
            <v>6 X 20 GP CONTAINER S  STC - 48 BUNDLES RW MEDIUM DENSITY FIBERBOARD  STANDARD GRADE  AS PER PROFORMA INVOICE NUMBER CPW2000243  RV 1  DATE 10 JUL 2020 THICKNESS   SIZE PCS NO  OF BUNDLES M3 G W KGS  N W  KGS  03X1220X2440 RW E2 3 300 1 2  67912 2230 2170 06X1220X2440 RW E2 3 150 1 2 67912 2125 2065 09X1220X2440 RW E2 3 200 2 5 35824 4090 3970 12X1220X2440 RW E2 3 1050 14 37 50768 28210 27370 15X1220X2440 RW E2 3 1440 24 64 29888 46800 45360 18X1220X2440 RW E2 3 300 6 16 07472 11700 11 340 TOTAL 3440 48 128 59776 95155 92275 H S  CODE  4411 92 000 AND 4411 93 000  PIN NUMBER   P051138445B HOUSE HOUSE INTRANSIT TO ICD EMBAKASI LINES TBL</v>
          </cell>
          <cell r="P2921" t="str">
            <v>C4</v>
          </cell>
          <cell r="Q2921" t="str">
            <v>KE</v>
          </cell>
          <cell r="R2921" t="str">
            <v>MY</v>
          </cell>
          <cell r="S2921" t="str">
            <v>1. 0 TO 3 DAYS</v>
          </cell>
          <cell r="T2921" t="str">
            <v>RELEASE PROCESS</v>
          </cell>
        </row>
        <row r="2922">
          <cell r="A2922" t="str">
            <v>HMCU9214929</v>
          </cell>
          <cell r="B2922">
            <v>40</v>
          </cell>
          <cell r="C2922">
            <v>44068</v>
          </cell>
          <cell r="D2922">
            <v>1</v>
          </cell>
          <cell r="E2922" t="str">
            <v>102000056939</v>
          </cell>
          <cell r="F2922" t="str">
            <v>ICDN</v>
          </cell>
          <cell r="G2922" t="str">
            <v>TEMP</v>
          </cell>
          <cell r="H2922">
            <v>0</v>
          </cell>
          <cell r="I2922">
            <v>0</v>
          </cell>
          <cell r="J2922">
            <v>0</v>
          </cell>
          <cell r="K2922" t="str">
            <v>Pend</v>
          </cell>
          <cell r="L2922" t="str">
            <v>Pend</v>
          </cell>
          <cell r="M2922" t="str">
            <v>Pend</v>
          </cell>
          <cell r="N2922" t="str">
            <v>Pend</v>
          </cell>
          <cell r="O2922" t="str">
            <v>TOTAL SIX UNITS ONLYCONTAINING SIX AGRICULTURAL TRACTORSONLYMODEL TT55 2WDVARIANT CODE TNT55P2R1XX3230803SERIAL NO  ENGINE NO NH2509819 2890 48DTNH2510212 289396DTNH2510217 289402DTTOTAL 06 UNITS ONLY TOTAL SIX UNITS ONLY CONTAINING SIX AGRICULTURAL TRACTORS ONLY MODEL TT55 2WD VARIANT CODE TNT55P2R1XX3230803 SERIAL NO  ENGINE NO  NH2509819 289048DT NH2510212 289396DT NH2510217 289402DT NH2510214 289401DT NH2510211 289397DT NH2510234 S O 21866 21868 21869 21872 21873 21876 289158DT BUYER REF  NO   IEC CODE  0398003343 H S  CODE  87019300 REF  NO    DATE  GTE43000631 DATED  14-07-2020 SHIPPING BILL NO    DATE  3802418 DT 14-JUL-2020 CPT ICD EMBAKASI KENYA FREIGHT PREPAID DTHC PREPAID  PIN NO P000595101M    ON BEHALF OF CNHI INTERNATIONAL SA RIVA PARADISO 14 6902 PARADISOLUGANO SWITZERLAND</v>
          </cell>
          <cell r="P2922" t="str">
            <v>Pend</v>
          </cell>
          <cell r="Q2922" t="str">
            <v>KE</v>
          </cell>
          <cell r="R2922" t="str">
            <v>IN</v>
          </cell>
          <cell r="S2922" t="str">
            <v>1. 0 TO 3 DAYS</v>
          </cell>
          <cell r="T2922" t="str">
            <v>PENDING DECLARATION</v>
          </cell>
        </row>
        <row r="2923">
          <cell r="A2923" t="str">
            <v>HMCU9188202</v>
          </cell>
          <cell r="B2923">
            <v>40</v>
          </cell>
          <cell r="C2923">
            <v>44068</v>
          </cell>
          <cell r="D2923">
            <v>1</v>
          </cell>
          <cell r="E2923" t="str">
            <v>149003462161</v>
          </cell>
          <cell r="F2923" t="str">
            <v>ICDN</v>
          </cell>
          <cell r="G2923" t="str">
            <v>TEMP</v>
          </cell>
          <cell r="H2923" t="str">
            <v>2020</v>
          </cell>
          <cell r="I2923" t="str">
            <v>ICD</v>
          </cell>
          <cell r="J2923">
            <v>228925</v>
          </cell>
          <cell r="K2923" t="str">
            <v>OSHWAL WHOLESALERS (KENYA) LIMITED</v>
          </cell>
          <cell r="L2923" t="str">
            <v>INDUS LOGISTICS LIMITED</v>
          </cell>
          <cell r="M2923">
            <v>44067.827141203707</v>
          </cell>
          <cell r="N2923" t="str">
            <v>Pend</v>
          </cell>
          <cell r="O2923" t="str">
            <v>GAS STOVE AND SPAE PARTS PIN NUMBER  P051405624YTEL  254 0 714417499 7 34765330 202628213FAX  254 0 202628217  RAJAT OHMSINTL COMOHMS GAS STOVE AND SPAE PARTS  PIN NUMBER  P051405624Y TEL  254 0 714417499 734765330  202628213 FAX  254 0 202628217   RAJAT OHMSINTL COM</v>
          </cell>
          <cell r="P2923" t="str">
            <v>C4</v>
          </cell>
          <cell r="Q2923" t="str">
            <v>KE</v>
          </cell>
          <cell r="R2923" t="str">
            <v>CN</v>
          </cell>
          <cell r="S2923" t="str">
            <v>1. 0 TO 3 DAYS</v>
          </cell>
          <cell r="T2923" t="str">
            <v>RELEASE PROCESS</v>
          </cell>
        </row>
        <row r="2924">
          <cell r="A2924" t="str">
            <v>CXDU2072377</v>
          </cell>
          <cell r="B2924">
            <v>40</v>
          </cell>
          <cell r="C2924">
            <v>44068</v>
          </cell>
          <cell r="D2924">
            <v>1</v>
          </cell>
          <cell r="E2924" t="str">
            <v>WECC2050MBA0488</v>
          </cell>
          <cell r="F2924" t="str">
            <v>ICDN</v>
          </cell>
          <cell r="G2924" t="str">
            <v>TEMP</v>
          </cell>
          <cell r="H2924" t="str">
            <v>2020</v>
          </cell>
          <cell r="I2924" t="str">
            <v>ICD</v>
          </cell>
          <cell r="J2924">
            <v>228120</v>
          </cell>
          <cell r="K2924" t="str">
            <v>PRIME BANK LTD C/O KIM FAY EAST AFRICA L</v>
          </cell>
          <cell r="L2924" t="str">
            <v>SPEEDEX LOGISTICS LIMITED</v>
          </cell>
          <cell r="M2924">
            <v>44062.564340277779</v>
          </cell>
          <cell r="N2924">
            <v>44067.496261574073</v>
          </cell>
          <cell r="O2924" t="str">
            <v>4 X 40HC CONTAINERS SAID TO CONTAIN 20 BUNDLES CONTAIN 20 ROLLS TOILET TISSUE PREMIUM 1 X 40 HC CONTAINER SAID TO CONTAIN 20 BUNDLES CONTAIN 20 ROLLS TOILET TISSUE PREMIUM 1 X 40 HC CONTAINER SAID TO CONTAIN 20 BUNDLES CONTAIN 20 ROLLS TOILET TISSUE PREMIUM 1 X 40 HC CONTAINER SAID TO CONTAIN 20 BUNDLES CONTAIN 20 ROLLS TOILET TISSUE PREMIUM 4 X 40HC CONTAINERS SAID TO CONTAIN 80 BUNDLES CONTAIN 80 ROLLS TOILET TISSUE PREMIUM INVOICE REFERENCE  X0531 20 CUSTOMER REF IPI130 20 IDF  E2004315828 HS CODE 480300 CARGO IN TRANSIT TO ICD EMBAKASI ON RECEIVER S ACCOUNT FREIGHT PREPAID UP TO MOMBASA ONLY LI LO</v>
          </cell>
          <cell r="P2924" t="str">
            <v>C4</v>
          </cell>
          <cell r="Q2924" t="str">
            <v>KE</v>
          </cell>
          <cell r="R2924" t="str">
            <v>EG</v>
          </cell>
          <cell r="S2924" t="str">
            <v>1. 0 TO 3 DAYS</v>
          </cell>
          <cell r="T2924" t="str">
            <v>RELEASED BUT IN YARD</v>
          </cell>
        </row>
        <row r="2925">
          <cell r="A2925" t="str">
            <v>SEGU4946398</v>
          </cell>
          <cell r="B2925">
            <v>40</v>
          </cell>
          <cell r="C2925">
            <v>44068</v>
          </cell>
          <cell r="D2925">
            <v>1</v>
          </cell>
          <cell r="E2925" t="str">
            <v>DJA0535916</v>
          </cell>
          <cell r="F2925" t="str">
            <v>ICDN</v>
          </cell>
          <cell r="G2925" t="str">
            <v>TEMP</v>
          </cell>
          <cell r="H2925" t="str">
            <v>2020</v>
          </cell>
          <cell r="I2925" t="str">
            <v>ICD</v>
          </cell>
          <cell r="J2925">
            <v>228900</v>
          </cell>
          <cell r="K2925" t="str">
            <v>PRINTS ARTS LIMITED</v>
          </cell>
          <cell r="L2925" t="str">
            <v>BAHARI FORWARDERS LIMITED</v>
          </cell>
          <cell r="M2925">
            <v>44067.825023148151</v>
          </cell>
          <cell r="N2925" t="str">
            <v>Pend</v>
          </cell>
          <cell r="O2925" t="str">
            <v>DOK 114546 20200716 IDSUB 070100 PEB TT FUND USD 8766 DULY RECEIVED 9 X 40 CONTAINER 447 ROLL UNCOATED WOODFREE PAPER IN REELS 70GSM W 725MM D1000MM C 3IN IDF NO  20EMKIM000098379 FREIGHT PREPAID IN SINGAPORE BY VITAL SOLUTIONS   DKI JAKARTA 10350 INDONESIA TAX ID   01 109 421 6-092 000 FOR AND ON BEHALF OF VITAL SOLUTIONS PTE LTD   21-01  ROBINSON 77 SINGAPORE 068896 G W   205 216977 MT N W   204 196000 MT</v>
          </cell>
          <cell r="P2925" t="str">
            <v>C4</v>
          </cell>
          <cell r="Q2925" t="str">
            <v>KE</v>
          </cell>
          <cell r="R2925" t="str">
            <v>ID</v>
          </cell>
          <cell r="S2925" t="str">
            <v>1. 0 TO 3 DAYS</v>
          </cell>
          <cell r="T2925" t="str">
            <v>RELEASE PROCESS</v>
          </cell>
        </row>
        <row r="2926">
          <cell r="A2926" t="str">
            <v>CAIU8980691</v>
          </cell>
          <cell r="B2926">
            <v>40</v>
          </cell>
          <cell r="C2926">
            <v>44068</v>
          </cell>
          <cell r="D2926">
            <v>1</v>
          </cell>
          <cell r="E2926" t="str">
            <v>SH0AR1886800</v>
          </cell>
          <cell r="F2926" t="str">
            <v>ICDN</v>
          </cell>
          <cell r="G2926" t="str">
            <v>TEMP</v>
          </cell>
          <cell r="H2926" t="str">
            <v>2020</v>
          </cell>
          <cell r="I2926" t="str">
            <v>ICD</v>
          </cell>
          <cell r="J2926">
            <v>229401</v>
          </cell>
          <cell r="K2926" t="str">
            <v>SUKEN INTERNATIONAL LIMITED</v>
          </cell>
          <cell r="L2926" t="str">
            <v>EXCELLENT LOGISTICS LIMITED</v>
          </cell>
          <cell r="M2926" t="str">
            <v>Pend</v>
          </cell>
          <cell r="N2926" t="str">
            <v>Pend</v>
          </cell>
          <cell r="O2926" t="str">
            <v>4X40HC CONTAINERS STC 4364 CARTONS GAUZE ROLL 1500G ROLL 12ROLLS CTN 1X20FT CONTAINER STC 447 CARTONS GAUZE ROLL 1500G ROLL 12ROLLS CTN PORT CLEARANCE GAUZE ROLL</v>
          </cell>
          <cell r="P2926" t="str">
            <v>C4</v>
          </cell>
          <cell r="Q2926" t="str">
            <v>KE</v>
          </cell>
          <cell r="R2926" t="str">
            <v>CN</v>
          </cell>
          <cell r="S2926" t="str">
            <v>1. 0 TO 3 DAYS</v>
          </cell>
          <cell r="T2926" t="str">
            <v>PENDING DPC</v>
          </cell>
        </row>
        <row r="2927">
          <cell r="A2927" t="str">
            <v>EITU1509830</v>
          </cell>
          <cell r="B2927">
            <v>40</v>
          </cell>
          <cell r="C2927">
            <v>44068</v>
          </cell>
          <cell r="D2927">
            <v>1</v>
          </cell>
          <cell r="E2927" t="str">
            <v>102000057013</v>
          </cell>
          <cell r="F2927" t="str">
            <v>ICDN</v>
          </cell>
          <cell r="G2927" t="str">
            <v>TEMP</v>
          </cell>
          <cell r="H2927">
            <v>0</v>
          </cell>
          <cell r="I2927">
            <v>0</v>
          </cell>
          <cell r="J2927">
            <v>0</v>
          </cell>
          <cell r="K2927" t="str">
            <v>Pend</v>
          </cell>
          <cell r="L2927" t="str">
            <v>Pend</v>
          </cell>
          <cell r="M2927" t="str">
            <v>Pend</v>
          </cell>
          <cell r="N2927" t="str">
            <v>Pend</v>
          </cell>
          <cell r="O2927" t="str">
            <v>TOTAL SIX UNITS ONLYCONTAINING SIX AGRICULTURAL TRACTORSONLYMODEL TT55 2WD VARIANT CODE  TNT55P2R1XX3230803SERIAL NO  ENGINE NO NH2511029 28 9405DTNH2511728 290661DTNH2511654 290625DTTOTAL 06 UNITS ONLY TOTAL SIX UNITS ONLY CONTAINING SIX AGRICULTURAL TRACTORS ONLY MODEL TT55 2WD  VARIANT CODE  TNT55P2R1XX3230803 SERIAL NO  ENGINE NO  NH2511029 289405DT NH2511728 290661DT NH2511654 290625DT NH2511729 290622DT NH2511659 290620DT NH2511653 REF NO  S O 60746 60750 60751 60752 6075 290623DT BUYER 3 60754 IEC CODE  0398003343 H S CODE 87019300 REF NO   DATE GTE43000712 DATED 22-07-2020 SHIPPING BILL NO   DATE 3988597 DT 22-JUL-2020 FREIGHT PREPAID DTHC PREPAID CPT ICD EMBAKASI KENYA  PIN NO P000595101M    ON BEHALF OF CNHI INTERNATIONAL SA RIVA PARADISO 14 6902 PARADISOLUGANO SWITZERLAND</v>
          </cell>
          <cell r="P2927" t="str">
            <v>Pend</v>
          </cell>
          <cell r="Q2927" t="str">
            <v>KE</v>
          </cell>
          <cell r="R2927" t="str">
            <v>IN</v>
          </cell>
          <cell r="S2927" t="str">
            <v>1. 0 TO 3 DAYS</v>
          </cell>
          <cell r="T2927" t="str">
            <v>PENDING DECLARATION</v>
          </cell>
        </row>
        <row r="2928">
          <cell r="A2928" t="str">
            <v>TCNU6761430</v>
          </cell>
          <cell r="B2928">
            <v>40</v>
          </cell>
          <cell r="C2928">
            <v>44068</v>
          </cell>
          <cell r="D2928">
            <v>1</v>
          </cell>
          <cell r="E2928" t="str">
            <v>DJA0535916</v>
          </cell>
          <cell r="F2928" t="str">
            <v>ICDN</v>
          </cell>
          <cell r="G2928" t="str">
            <v>TEMP</v>
          </cell>
          <cell r="H2928" t="str">
            <v>2020</v>
          </cell>
          <cell r="I2928" t="str">
            <v>ICD</v>
          </cell>
          <cell r="J2928">
            <v>228900</v>
          </cell>
          <cell r="K2928" t="str">
            <v>PRINTS ARTS LIMITED</v>
          </cell>
          <cell r="L2928" t="str">
            <v>BAHARI FORWARDERS LIMITED</v>
          </cell>
          <cell r="M2928">
            <v>44067.825023148151</v>
          </cell>
          <cell r="N2928" t="str">
            <v>Pend</v>
          </cell>
          <cell r="O2928" t="str">
            <v>DOK 114546 20200716 IDSUB 070100 PEB TT FUND USD 8766 DULY RECEIVED 9 X 40 CONTAINER 447 ROLL UNCOATED WOODFREE PAPER IN REELS 70GSM W 725MM D1000MM C 3IN IDF NO  20EMKIM000098379 FREIGHT PREPAID IN SINGAPORE BY VITAL SOLUTIONS   DKI JAKARTA 10350 INDONESIA TAX ID   01 109 421 6-092 000 FOR AND ON BEHALF OF VITAL SOLUTIONS PTE LTD   21-01  ROBINSON 77 SINGAPORE 068896 G W   205 216977 MT N W   204 196000 MT</v>
          </cell>
          <cell r="P2928" t="str">
            <v>C4</v>
          </cell>
          <cell r="Q2928" t="str">
            <v>KE</v>
          </cell>
          <cell r="R2928" t="str">
            <v>ID</v>
          </cell>
          <cell r="S2928" t="str">
            <v>1. 0 TO 3 DAYS</v>
          </cell>
          <cell r="T2928" t="str">
            <v>RELEASE PROCESS</v>
          </cell>
        </row>
        <row r="2929">
          <cell r="A2929" t="str">
            <v>TEMU8521572</v>
          </cell>
          <cell r="B2929">
            <v>40</v>
          </cell>
          <cell r="C2929">
            <v>44068</v>
          </cell>
          <cell r="D2929">
            <v>1</v>
          </cell>
          <cell r="E2929" t="str">
            <v>102000057005</v>
          </cell>
          <cell r="F2929" t="str">
            <v>ICDN</v>
          </cell>
          <cell r="G2929" t="str">
            <v>TEMP</v>
          </cell>
          <cell r="H2929">
            <v>0</v>
          </cell>
          <cell r="I2929">
            <v>0</v>
          </cell>
          <cell r="J2929">
            <v>0</v>
          </cell>
          <cell r="K2929" t="str">
            <v>Pend</v>
          </cell>
          <cell r="L2929" t="str">
            <v>Pend</v>
          </cell>
          <cell r="M2929" t="str">
            <v>Pend</v>
          </cell>
          <cell r="N2929" t="str">
            <v>Pend</v>
          </cell>
          <cell r="O2929" t="str">
            <v>TOTAL SIX UNITS ONLYCONTAINING SIX AGRICULTURAL TRACTORSONLYMODEL TT55 2WDVARIANT CODE TNT55P2R1XX3230803SERIAL NO  ENGINE NO NH2511022 2891 76DTNH2511019 289595DTNH2511025 289540DTTOTAL 06 UNITS ONLY TOTAL SIX UNITS ONLY CONTAINING SIX AGRICULTURAL TRACTORS ONLY MODEL TT55 2WD VARIANT CODE TNT55P2R1XX3230803 SERIAL NO  ENGINE NO  NH2511022 289176DT NH2511019 289595DT NH2511025 289540DT NH2511021 289171DT NH2511071 289600DT NH2511024 REF NO  S O 60742 60743 60745 60747 6074 286281DT BUYER 8 60749 IEC CODE 0398003343 H S CODE 87019300 REF NO   DATE GTE43000698 DATED 21-07-2020 SHIPPING BILL NO   DATE 3966546 DT 21-JUL-2020  PIN NO P000595101M    ON BEHALF OF CNHI INTERNATIONAL SA RIVA PARADISO 14 6902 PARADISO LUGANO SWITZERLAND FREIGHT PREPAID CPT ICD EMBAKASIKENYA DTHC PREPAID</v>
          </cell>
          <cell r="P2929" t="str">
            <v>Pend</v>
          </cell>
          <cell r="Q2929" t="str">
            <v>KE</v>
          </cell>
          <cell r="R2929" t="str">
            <v>IN</v>
          </cell>
          <cell r="S2929" t="str">
            <v>1. 0 TO 3 DAYS</v>
          </cell>
          <cell r="T2929" t="str">
            <v>PENDING DECLARATION</v>
          </cell>
        </row>
        <row r="2930">
          <cell r="A2930" t="str">
            <v>TLLU4845297</v>
          </cell>
          <cell r="B2930">
            <v>40</v>
          </cell>
          <cell r="C2930">
            <v>44068</v>
          </cell>
          <cell r="D2930">
            <v>1</v>
          </cell>
          <cell r="E2930" t="str">
            <v>145099124561</v>
          </cell>
          <cell r="F2930" t="str">
            <v>ICDN</v>
          </cell>
          <cell r="G2930" t="str">
            <v>TEMP</v>
          </cell>
          <cell r="H2930" t="str">
            <v>2020</v>
          </cell>
          <cell r="I2930" t="str">
            <v>ICD</v>
          </cell>
          <cell r="J2930">
            <v>228829</v>
          </cell>
          <cell r="K2930" t="str">
            <v>I AND M BANK LTD C/O ARMCO KENYA  LTD.</v>
          </cell>
          <cell r="L2930" t="str">
            <v>SPEEDEX LOGISTICS LIMITED</v>
          </cell>
          <cell r="M2930">
            <v>44067.645891203705</v>
          </cell>
          <cell r="N2930" t="str">
            <v>Pend</v>
          </cell>
          <cell r="O2930" t="str">
            <v>ARMCO BRAND REFRIGERATORSSHIPMENT OF GOODS REFERRED ABOVETHE IDF AND L  C NUMBERS IDFNO E2004318560 AND L CNO IMPLC01 0690 20N M ARMCO BRAND REFRIGERATORS SHIPMENT OF GOODS REFERRED ABOVE THE IDF AND L C NUMBERS IDF NO E2004318560 AND L C NO IMPLC01 0690 20</v>
          </cell>
          <cell r="P2930" t="str">
            <v>C4</v>
          </cell>
          <cell r="Q2930" t="str">
            <v>KE</v>
          </cell>
          <cell r="R2930" t="str">
            <v>CN</v>
          </cell>
          <cell r="S2930" t="str">
            <v>1. 0 TO 3 DAYS</v>
          </cell>
          <cell r="T2930" t="str">
            <v>RELEASE PROCESS</v>
          </cell>
        </row>
        <row r="2931">
          <cell r="A2931" t="str">
            <v>BMOU2674502</v>
          </cell>
          <cell r="B2931">
            <v>20</v>
          </cell>
          <cell r="C2931">
            <v>44068</v>
          </cell>
          <cell r="D2931">
            <v>1</v>
          </cell>
          <cell r="E2931" t="str">
            <v>MEDUAL570200</v>
          </cell>
          <cell r="F2931" t="str">
            <v>ICDN</v>
          </cell>
          <cell r="G2931" t="str">
            <v>TEMP</v>
          </cell>
          <cell r="H2931" t="str">
            <v>2020</v>
          </cell>
          <cell r="I2931" t="str">
            <v>ICD</v>
          </cell>
          <cell r="J2931">
            <v>229295</v>
          </cell>
          <cell r="K2931" t="str">
            <v>LAKHIR PLASTICS LIMITED</v>
          </cell>
          <cell r="L2931" t="str">
            <v>VISHAMMAH ENTERPRISES LIMITED</v>
          </cell>
          <cell r="M2931">
            <v>44068.39234953704</v>
          </cell>
          <cell r="N2931" t="str">
            <v>Pend</v>
          </cell>
          <cell r="O2931" t="str">
            <v>Calcium carbonate H S  cod e  28365000 IDF No   E2006 346416 N W  108000 G W   1 08300 Total Bags   4320 21 DAYS FREE TIME DEMURRAGE   AT POD</v>
          </cell>
          <cell r="P2931" t="str">
            <v>C4</v>
          </cell>
          <cell r="Q2931" t="str">
            <v>KE</v>
          </cell>
          <cell r="R2931" t="str">
            <v>EG</v>
          </cell>
          <cell r="S2931" t="str">
            <v>1. 0 TO 3 DAYS</v>
          </cell>
          <cell r="T2931" t="str">
            <v>RELEASE PROCESS</v>
          </cell>
        </row>
        <row r="2932">
          <cell r="A2932" t="str">
            <v>FCIU4458901</v>
          </cell>
          <cell r="B2932">
            <v>20</v>
          </cell>
          <cell r="C2932">
            <v>44068</v>
          </cell>
          <cell r="D2932">
            <v>1</v>
          </cell>
          <cell r="E2932" t="str">
            <v>WECC2050MBA0487</v>
          </cell>
          <cell r="F2932" t="str">
            <v>ICDN</v>
          </cell>
          <cell r="G2932" t="str">
            <v>TEMP</v>
          </cell>
          <cell r="H2932" t="str">
            <v>2020</v>
          </cell>
          <cell r="I2932" t="str">
            <v>ICD</v>
          </cell>
          <cell r="J2932">
            <v>228333</v>
          </cell>
          <cell r="K2932" t="str">
            <v>STEELWOOL AFRICA LTD</v>
          </cell>
          <cell r="L2932" t="str">
            <v>AGILITY LOGISTICS LIMITED</v>
          </cell>
          <cell r="M2932">
            <v>44068.62263888889</v>
          </cell>
          <cell r="N2932">
            <v>44068.753530092596</v>
          </cell>
          <cell r="O2932" t="str">
            <v>16 X 40HC AND 1X20 CONTAINERS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20 DV   CONTAINER SAID TO CONTAIN 23 PALLETS WELDING ELECTRODES 16 X 40 HC + 1 X 20 DV CONTAINER SAID TO CONTAIN 14743 PACKAGES - 304 TONS STEEL WOOL EACH ONE ROLL WEIGHT 25 KGS  12160 ROLLS  - 40 TONS OF BINDING WIRE 1 50 MM   EACH ROLL WEIGHT 25 KG  1600 ROLLS  - 24 TONS OF GALVANIZED WIRE 1 60 MM EACH ROLL 25 KG  960 ROLLS  - 26 5 TONS OF WELDING ELECTRODES  23 PALLETS  CARGO IN TRANSIT TO ICD EMBAKASI ON RECEIVER S ACCOUNT ACCORDING TO PROFORMA INVOICE NO HM 20122020 HS</v>
          </cell>
          <cell r="P2932" t="str">
            <v>C4</v>
          </cell>
          <cell r="Q2932" t="str">
            <v>KE</v>
          </cell>
          <cell r="R2932" t="str">
            <v>EG</v>
          </cell>
          <cell r="S2932" t="str">
            <v>1. 0 TO 3 DAYS</v>
          </cell>
          <cell r="T2932" t="str">
            <v>RELEASED BUT IN YARD</v>
          </cell>
        </row>
        <row r="2933">
          <cell r="A2933" t="str">
            <v>CMAU5462412</v>
          </cell>
          <cell r="B2933">
            <v>40</v>
          </cell>
          <cell r="C2933">
            <v>44068</v>
          </cell>
          <cell r="D2933">
            <v>1</v>
          </cell>
          <cell r="E2933" t="str">
            <v>DJA0535916</v>
          </cell>
          <cell r="F2933" t="str">
            <v>ICDN</v>
          </cell>
          <cell r="G2933" t="str">
            <v>TEMP</v>
          </cell>
          <cell r="H2933" t="str">
            <v>2020</v>
          </cell>
          <cell r="I2933" t="str">
            <v>ICD</v>
          </cell>
          <cell r="J2933">
            <v>228900</v>
          </cell>
          <cell r="K2933" t="str">
            <v>PRINTS ARTS LIMITED</v>
          </cell>
          <cell r="L2933" t="str">
            <v>BAHARI FORWARDERS LIMITED</v>
          </cell>
          <cell r="M2933">
            <v>44067.825023148151</v>
          </cell>
          <cell r="N2933" t="str">
            <v>Pend</v>
          </cell>
          <cell r="O2933" t="str">
            <v>DOK 114546 20200716 IDSUB 070100 PEB TT FUND USD 8766 DULY RECEIVED 9 X 40 CONTAINER 447 ROLL UNCOATED WOODFREE PAPER IN REELS 70GSM W 725MM D1000MM C 3IN IDF NO  20EMKIM000098379 FREIGHT PREPAID IN SINGAPORE BY VITAL SOLUTIONS   DKI JAKARTA 10350 INDONESIA TAX ID   01 109 421 6-092 000 FOR AND ON BEHALF OF VITAL SOLUTIONS PTE LTD   21-01  ROBINSON 77 SINGAPORE 068896 G W   205 216977 MT N W   204 196000 MT</v>
          </cell>
          <cell r="P2933" t="str">
            <v>C4</v>
          </cell>
          <cell r="Q2933" t="str">
            <v>KE</v>
          </cell>
          <cell r="R2933" t="str">
            <v>ID</v>
          </cell>
          <cell r="S2933" t="str">
            <v>1. 0 TO 3 DAYS</v>
          </cell>
          <cell r="T2933" t="str">
            <v>RELEASE PROCESS</v>
          </cell>
        </row>
        <row r="2934">
          <cell r="A2934" t="str">
            <v>FFAU1675167</v>
          </cell>
          <cell r="B2934">
            <v>40</v>
          </cell>
          <cell r="C2934">
            <v>44068</v>
          </cell>
          <cell r="D2934">
            <v>1</v>
          </cell>
          <cell r="E2934" t="str">
            <v>NBYE125805</v>
          </cell>
          <cell r="F2934" t="str">
            <v>ICDN</v>
          </cell>
          <cell r="G2934" t="str">
            <v>TEMP</v>
          </cell>
          <cell r="H2934" t="str">
            <v>2020</v>
          </cell>
          <cell r="I2934" t="str">
            <v>ICD</v>
          </cell>
          <cell r="J2934">
            <v>229820</v>
          </cell>
          <cell r="K2934" t="str">
            <v>HAMBURG MOVERS COMPANY LIMITED</v>
          </cell>
          <cell r="L2934" t="str">
            <v>SONGHONG FREIGHT SERVICES LIMITED</v>
          </cell>
          <cell r="M2934">
            <v>44068.57916666667</v>
          </cell>
          <cell r="N2934" t="str">
            <v>Pend</v>
          </cell>
          <cell r="O2934" t="str">
            <v>FUEL DISPENSER SMALL OIL PRESS  ENAMELLED COPPER WIRE ENAMELLED ALUMINIUM WIRE  POLYESTER FILM  ELECTRICAL COTTON TAPE 25MM 50M  POLYVINYL CHLORIDE FIBERGLASS CANNULA ELECTRIC WIRE RUBBER HOSE  50M ROLL QUICK CONNECTOR CASUAL SHOES FLOOR MAT HEAT-SENSITIVE PAPER PACKAGING BOX HIGH PRESSURE PUMP VIBRATING SPEAR COMPRESSOR HEAD  PUMP HEAD PUMP MUFFLER MOTOR  CAPACITOR PUMP BLOCK SEAT  168 WATER PUMP FUEL TANK  IMPELLOR WATER SEAL GASKET SET   PISTON ASSY PISTON RING ENGINE AIR CLEANER ASSY CYLINDER HEAD ASSY WITH PLUG  CRANKSHAFT RECOIL STARTER STARTING HANDLE HS 4802200000 FROM NINGBO TO MOMBASA FREIGHT PREPAID FROM MOMBASA TO ICD EMBAKASI FREIGHT COLLECT FREIGHT PREPAID   EMAIL    PETRONILLAHNDONGAH45-GMAIL COM</v>
          </cell>
          <cell r="P2934" t="str">
            <v>C4</v>
          </cell>
          <cell r="Q2934" t="str">
            <v>KE</v>
          </cell>
          <cell r="R2934" t="str">
            <v>CN</v>
          </cell>
          <cell r="S2934" t="str">
            <v>1. 0 TO 3 DAYS</v>
          </cell>
          <cell r="T2934" t="str">
            <v>RELEASE PROCESS</v>
          </cell>
        </row>
        <row r="2935">
          <cell r="A2935" t="str">
            <v>EISU1857699</v>
          </cell>
          <cell r="B2935">
            <v>40</v>
          </cell>
          <cell r="C2935">
            <v>44068</v>
          </cell>
          <cell r="D2935">
            <v>1</v>
          </cell>
          <cell r="E2935" t="str">
            <v>142001118431</v>
          </cell>
          <cell r="F2935" t="str">
            <v>ICDN</v>
          </cell>
          <cell r="G2935" t="str">
            <v>TEMP</v>
          </cell>
          <cell r="H2935" t="str">
            <v>2020</v>
          </cell>
          <cell r="I2935" t="str">
            <v>ICD</v>
          </cell>
          <cell r="J2935">
            <v>229155</v>
          </cell>
          <cell r="K2935" t="str">
            <v>NAIROBI SPORTS HOUSE LTD</v>
          </cell>
          <cell r="L2935" t="str">
            <v>INDUS LOGISTICS LIMITED</v>
          </cell>
          <cell r="M2935">
            <v>44067.55327546296</v>
          </cell>
          <cell r="N2935" t="str">
            <v>Pend</v>
          </cell>
          <cell r="O2935" t="str">
            <v>EXERCISE EQUIPMENT AND PARTSIDF NO E2007360521 EMAIL HEADOFFICE NAIROB ISPORTSHOUSE COMNAIROBI SPORTS HOUSE LTD   IN DIA  EQUIPMENT ITEM NO   C NO   MADE IN CHINA EXERCISE EQUIPMENT AND PARTS IDF NO E2007360521  EMAIL  HEADOFFICE NAIROBISPORTSHOUSE COM</v>
          </cell>
          <cell r="P2935" t="str">
            <v>C4</v>
          </cell>
          <cell r="Q2935" t="str">
            <v>KE</v>
          </cell>
          <cell r="R2935" t="str">
            <v>CN</v>
          </cell>
          <cell r="S2935" t="str">
            <v>1. 0 TO 3 DAYS</v>
          </cell>
          <cell r="T2935" t="str">
            <v>RELEASE PROCESS</v>
          </cell>
        </row>
        <row r="2936">
          <cell r="A2936" t="str">
            <v>TEMU8539268</v>
          </cell>
          <cell r="B2936">
            <v>40</v>
          </cell>
          <cell r="C2936">
            <v>44068</v>
          </cell>
          <cell r="D2936">
            <v>1</v>
          </cell>
          <cell r="E2936" t="str">
            <v>102000056980</v>
          </cell>
          <cell r="F2936" t="str">
            <v>ICDN</v>
          </cell>
          <cell r="G2936" t="str">
            <v>TEMP</v>
          </cell>
          <cell r="H2936">
            <v>0</v>
          </cell>
          <cell r="I2936">
            <v>0</v>
          </cell>
          <cell r="J2936">
            <v>0</v>
          </cell>
          <cell r="K2936" t="str">
            <v>Pend</v>
          </cell>
          <cell r="L2936" t="str">
            <v>Pend</v>
          </cell>
          <cell r="M2936" t="str">
            <v>Pend</v>
          </cell>
          <cell r="N2936" t="str">
            <v>Pend</v>
          </cell>
          <cell r="O2936" t="str">
            <v>TOTAL SIX UNITS ONLYCONTAINING SIX AGRICULTURAL TRACTORSONLYMODEL TT75 2WDVARIANT CODE TNT75P2R1XX3230705SERIAL NO  ENGINE NO NH1505244  285 342DTNH1505238  285481DTMODEL TT55 2WDTOTAL 06 UNITS ONLY TOTAL SIX UNITS ONLY CONTAINING SIX AGRICULTURAL TRACTORS ONLY MODEL TT75 2WD VARIANT CODE TNT75P2R1XX3230705 SERIAL NO  ENGINE NO  NH1505244  285342DT NH1505238  285481DT MODEL TT55 2WD VARIANT CODE TNT55P2R1XX3230803 SERIAL NO  ENGINE NO  NH2510458 289547DT NH2510591 289175DTNH2510545 289594DT NH2510895 REF NO  S O 21902 21908 21912 60741  8387 289177DT BUYER 30 838732 IEC CODE 0398003343 H S CODE 87019300 REF  NO   DATE GTE43000659 DATED  16-07-2020 SHIPPING BILL NO   DATE 3851196 DT 16-JUL-2020  PIN NO P000595101M    ON BEHALF OF CNHI INTERNATIONAL SA RIVA PARADISO 146902 PARADISO LUGANO SWITZERLAND FREIGHT PREPAID CPT ICD EMBAKASI KENYA DTHC PREPAID</v>
          </cell>
          <cell r="P2936" t="str">
            <v>Pend</v>
          </cell>
          <cell r="Q2936" t="str">
            <v>KE</v>
          </cell>
          <cell r="R2936" t="str">
            <v>IN</v>
          </cell>
          <cell r="S2936" t="str">
            <v>1. 0 TO 3 DAYS</v>
          </cell>
          <cell r="T2936" t="str">
            <v>PENDING DECLARATION</v>
          </cell>
        </row>
        <row r="2937">
          <cell r="A2937" t="str">
            <v>FBLU0015209</v>
          </cell>
          <cell r="B2937">
            <v>40</v>
          </cell>
          <cell r="C2937">
            <v>44068</v>
          </cell>
          <cell r="D2937">
            <v>1</v>
          </cell>
          <cell r="E2937" t="str">
            <v>102000057064</v>
          </cell>
          <cell r="F2937" t="str">
            <v>ICDN</v>
          </cell>
          <cell r="G2937" t="str">
            <v>TEMP</v>
          </cell>
          <cell r="H2937" t="str">
            <v>2020</v>
          </cell>
          <cell r="I2937" t="str">
            <v>ICD</v>
          </cell>
          <cell r="J2937">
            <v>229093</v>
          </cell>
          <cell r="K2937" t="str">
            <v>CFAO KENYA LIMITED</v>
          </cell>
          <cell r="L2937" t="str">
            <v>KUEHNE+NAGEL LIMITED</v>
          </cell>
          <cell r="M2937">
            <v>44067.68377314815</v>
          </cell>
          <cell r="N2937" t="str">
            <v>Pend</v>
          </cell>
          <cell r="O2937" t="str">
            <v>TOTAL THREE UNITS ONLYCONTAINING THREE AGRICULTURAL TRACTORSONLYMODEL JX75TVARIANT CODE TCT75P2R1XX3230605SERIAL NO  ENGINE NO JXT1510890 28 9647DTJXT1510908 290040DTJXT1510888 289753DTTOTAL 03 UNITS ONLY TOTAL THREE UNITS ONLY CONTAINING THREE AGRICULTURAL TRACTORS ONLY MODEL JX75T VARIANT CODE TCT75P2R1XX3230605 SERIAL NO  ENGINE NO  JXT1510890 289647DT JXT1510908 290040DT JXT1510888 289753DT BUYER REF  NO   S O 184381 184383 184385 IEC CODE  0398003343 H S  CODE  87019300 REF NO    DATE  GTE43000666 DATED  17-07-2020 SHIPPING BILL NO    DATE  3874168 DT 17-JUL-2020 FREIGHT PREPAID CPT MOMBASA KENYA  P051403289H    ON BEHALF OF CNHI INTERNATIONAL SA RIVA PARADISO 14 PO BOX 564 CH- 6902 PARADISO LUGANO SWITZERLAND</v>
          </cell>
          <cell r="P2937" t="str">
            <v>C4</v>
          </cell>
          <cell r="Q2937" t="str">
            <v>KE</v>
          </cell>
          <cell r="R2937" t="str">
            <v>IN</v>
          </cell>
          <cell r="S2937" t="str">
            <v>1. 0 TO 3 DAYS</v>
          </cell>
          <cell r="T2937" t="str">
            <v>RELEASE PROCESS</v>
          </cell>
        </row>
        <row r="2938">
          <cell r="A2938" t="str">
            <v>CMAU4454752</v>
          </cell>
          <cell r="B2938">
            <v>40</v>
          </cell>
          <cell r="C2938">
            <v>44068</v>
          </cell>
          <cell r="D2938">
            <v>1</v>
          </cell>
          <cell r="E2938" t="str">
            <v>SGN0768520</v>
          </cell>
          <cell r="F2938" t="str">
            <v>ICDN</v>
          </cell>
          <cell r="G2938" t="str">
            <v>TEMP</v>
          </cell>
          <cell r="H2938" t="str">
            <v>2020</v>
          </cell>
          <cell r="I2938" t="str">
            <v>ICD</v>
          </cell>
          <cell r="J2938">
            <v>228939</v>
          </cell>
          <cell r="K2938" t="str">
            <v>UNILEVER KENYA LIMITED</v>
          </cell>
          <cell r="L2938" t="str">
            <v>CONVENTIONAL CARGO CONVEYORS LIMITED</v>
          </cell>
          <cell r="M2938">
            <v>44067.743645833332</v>
          </cell>
          <cell r="N2938" t="str">
            <v>Pend</v>
          </cell>
          <cell r="O2938" t="str">
            <v>FREIGHT COLLECT TOOTHPASTE  PEPSODENT TP CAVITY FIGHTER NEW 72X150G   PEPSODENT TP CAVITY FIGHTER NEW 72X150G     150Gx72PC 10 800KG CS  FREIGHT PAY BY CONSIGNEE ORIGIN CHARGES PAYABLE BY SHIPPER AT ORIGIN DESTINATION CHARGES PAYABLE BY CONSIGNEE AT DESTINATION</v>
          </cell>
          <cell r="P2938" t="str">
            <v>C4</v>
          </cell>
          <cell r="Q2938" t="str">
            <v>KE</v>
          </cell>
          <cell r="R2938" t="str">
            <v>VN</v>
          </cell>
          <cell r="S2938" t="str">
            <v>1. 0 TO 3 DAYS</v>
          </cell>
          <cell r="T2938" t="str">
            <v>RELEASE PROCESS</v>
          </cell>
        </row>
        <row r="2939">
          <cell r="A2939" t="str">
            <v>TCKU2952705</v>
          </cell>
          <cell r="B2939">
            <v>20</v>
          </cell>
          <cell r="C2939">
            <v>44068</v>
          </cell>
          <cell r="D2939">
            <v>1</v>
          </cell>
          <cell r="E2939" t="str">
            <v>EPIRINDMUM212159</v>
          </cell>
          <cell r="F2939" t="str">
            <v>ICDN</v>
          </cell>
          <cell r="G2939" t="str">
            <v>TEMP</v>
          </cell>
          <cell r="H2939" t="str">
            <v>2020</v>
          </cell>
          <cell r="I2939" t="str">
            <v>ICD</v>
          </cell>
          <cell r="J2939">
            <v>227160</v>
          </cell>
          <cell r="K2939" t="str">
            <v xml:space="preserve">PAN AFRICA TRANSFORMERS AND SWITCHGEARS </v>
          </cell>
          <cell r="L2939" t="str">
            <v>INDUS LOGISTICS LIMITED</v>
          </cell>
          <cell r="M2939">
            <v>44063.645740740743</v>
          </cell>
          <cell r="N2939" t="str">
            <v>Pend</v>
          </cell>
          <cell r="O2939" t="str">
            <v>2 X DV20 STC 2 FLEXI BAG ----------------- 2 FLEXI BAG TRANSFORMER OIL-UNINHIBITED AS PER PROFORMA INVOICE NO   EXP PRO 010 DATED 15TH MAY 2020 CFR MOMBASA KENYA IDF NO  E2005331314 L C NUMBER   002IMUL20075264 DATE OF ISSUE   200718 TH E L C ISSUING BANK NAME AND ADDRESS   PRIME BANK LTD  WESTLANDS  RIVERSIDE DRIVE  P O BOX 43825-00100 NAIROBI  KENYA SB NO   4105424 DATE   28-07-2020 HS CODE NO   2710 19 TOTAL NET WEIGHT   39 450 000 KGS TOTAL GROSS WEIGHT   39 660 000 KGS HOUSE HOUSE IN TRANSIT TO ICD EMBAKASI BY SGR-TBL 2ND NOTIFY PARTY   PRIME BANK LIMITED P O BOX 43825-00100 NAIROBI  KENYA 2 X DV20 STC 2 FLEXI BAG ----------------- 2 FLEXI BAG TRANSFORMER OIL-UNINHIBITED AS PER PROFORMA INVOICE NO   EXP PRO 010 DATED 15TH MAY 2020 CFR MOMBASA KENYA IDF NO  E2005331314 L C NUMBER   002IMUL20075264 DATE OF ISSUE   200718 TH E L C ISSUING BANK NAME AND ADDRESS   PRIME BANK LTD  WESTLANDS  RIVERSIDE DRIVE  P O BOX 43825-00100 NAIROBI  KENYA SB NO   4105424 DATE   28-07-2020 HS CODE NO   2710 19 TOTAL NET WEIGHT   39 450 000 KGS TOTAL GROSS WEIGHT   39 660 000 KGS HOUSE HOUSE IN TRANSIT TO ICD EMBAKASI BY SGR-TBL 2ND NOTIFY PARTY   PRIME BANK LIMITED  P O BOX 43825-00100  NAIROBI  KENYA</v>
          </cell>
          <cell r="P2939" t="str">
            <v>C4</v>
          </cell>
          <cell r="Q2939" t="str">
            <v>KE</v>
          </cell>
          <cell r="R2939" t="str">
            <v>IN</v>
          </cell>
          <cell r="S2939" t="str">
            <v>1. 0 TO 3 DAYS</v>
          </cell>
          <cell r="T2939" t="str">
            <v>RELEASE PROCESS</v>
          </cell>
        </row>
        <row r="2940">
          <cell r="A2940" t="str">
            <v>TEMU4305739</v>
          </cell>
          <cell r="B2940">
            <v>20</v>
          </cell>
          <cell r="C2940">
            <v>44068</v>
          </cell>
          <cell r="D2940">
            <v>1</v>
          </cell>
          <cell r="E2940" t="str">
            <v>142050531176</v>
          </cell>
          <cell r="F2940" t="str">
            <v>ICDN</v>
          </cell>
          <cell r="G2940" t="str">
            <v>TEMP</v>
          </cell>
          <cell r="H2940" t="str">
            <v>2020</v>
          </cell>
          <cell r="I2940" t="str">
            <v>ICD</v>
          </cell>
          <cell r="J2940">
            <v>224427</v>
          </cell>
          <cell r="K2940" t="str">
            <v>KANSAI PLASCON KENYA LIMITED</v>
          </cell>
          <cell r="L2940" t="str">
            <v>REFCO FORWARDERS LTD</v>
          </cell>
          <cell r="M2940">
            <v>44048.433379629627</v>
          </cell>
          <cell r="N2940" t="str">
            <v>Pend</v>
          </cell>
          <cell r="O2940" t="str">
            <v>TITANIUM DIOXIDE R-996 PIN BO  P000591914JMOBILE NUMBER    254 730 699 000FAX NUMBER   020 6651025EMAIL ADDRES  INFO KANSAIPLASCON CO KEN M TITANIUM DIOXIDE R-996  PIN BO  P000591914J MOBILE NUMBER    254 730 699 000 FAX NUMBER   020 6651025 EMAIL ADDRES   INFO KANSAIPLASCON CO KE</v>
          </cell>
          <cell r="P2940" t="str">
            <v>C4</v>
          </cell>
          <cell r="Q2940" t="str">
            <v>KE</v>
          </cell>
          <cell r="R2940" t="str">
            <v>CN</v>
          </cell>
          <cell r="S2940" t="str">
            <v>1. 0 TO 3 DAYS</v>
          </cell>
          <cell r="T2940" t="str">
            <v>RELEASE PROCESS</v>
          </cell>
        </row>
        <row r="2941">
          <cell r="A2941" t="str">
            <v>CMAU4036599</v>
          </cell>
          <cell r="B2941">
            <v>40</v>
          </cell>
          <cell r="C2941">
            <v>44068</v>
          </cell>
          <cell r="D2941">
            <v>1</v>
          </cell>
          <cell r="E2941" t="str">
            <v>NBCA090955</v>
          </cell>
          <cell r="F2941" t="str">
            <v>ICDN</v>
          </cell>
          <cell r="G2941" t="str">
            <v>TEMP</v>
          </cell>
          <cell r="H2941" t="str">
            <v>2020</v>
          </cell>
          <cell r="I2941" t="str">
            <v>ICD</v>
          </cell>
          <cell r="J2941">
            <v>229866</v>
          </cell>
          <cell r="K2941" t="str">
            <v>BHACHU INDUSTRIES LTD</v>
          </cell>
          <cell r="L2941" t="str">
            <v>WESTON LOGISTICS LIMITED</v>
          </cell>
          <cell r="M2941" t="str">
            <v>Pend</v>
          </cell>
          <cell r="N2941" t="str">
            <v>Pend</v>
          </cell>
          <cell r="O2941" t="str">
            <v>CHAO YANG BRAND TYRES AS PER PFI NO TML-BIL-200715 TRADE TERMS  FOB CHINA IDF NUMBER E2007361182 DRAWN UNDER ABSA BANK KENYA PLC IRREVOCABLE LETTER OF CREDIT NUMBER 077ILC2202020001 DATED 20-JUN-2020 HS CODE 401120 FREIGHT PREPAID ---PIN NO   P051116193C ---TELEPHONE NO  +254 735 517390 ---EMAIL SV-BHACHUIND CO KE ---ATTN SANJAY VERMA</v>
          </cell>
          <cell r="P2941" t="str">
            <v>C4</v>
          </cell>
          <cell r="Q2941" t="str">
            <v>KE</v>
          </cell>
          <cell r="R2941" t="str">
            <v>CN</v>
          </cell>
          <cell r="S2941" t="str">
            <v>1. 0 TO 3 DAYS</v>
          </cell>
          <cell r="T2941" t="str">
            <v>PENDING DPC</v>
          </cell>
        </row>
        <row r="2942">
          <cell r="A2942" t="str">
            <v>MSKU0344090</v>
          </cell>
          <cell r="B2942">
            <v>40</v>
          </cell>
          <cell r="C2942">
            <v>44068</v>
          </cell>
          <cell r="D2942">
            <v>1</v>
          </cell>
          <cell r="E2942" t="str">
            <v>LGWY59278</v>
          </cell>
          <cell r="F2942" t="str">
            <v>ICDN</v>
          </cell>
          <cell r="G2942" t="str">
            <v>TEMP</v>
          </cell>
          <cell r="H2942" t="str">
            <v>2020</v>
          </cell>
          <cell r="I2942" t="str">
            <v>ICD</v>
          </cell>
          <cell r="J2942">
            <v>228484</v>
          </cell>
          <cell r="K2942" t="str">
            <v>OPALNET LIMITED</v>
          </cell>
          <cell r="L2942" t="str">
            <v>RISING FREIGHT LTD</v>
          </cell>
          <cell r="M2942">
            <v>44068.411087962966</v>
          </cell>
          <cell r="N2942" t="str">
            <v>Pend</v>
          </cell>
          <cell r="O2942" t="str">
            <v>LG BRAND REFRIGERATOR   FREIGHT PREPAID   SHIPPERS LOAD AND COUNT</v>
          </cell>
          <cell r="P2942" t="str">
            <v>W7</v>
          </cell>
          <cell r="Q2942" t="str">
            <v>KE</v>
          </cell>
          <cell r="R2942" t="str">
            <v>CN</v>
          </cell>
          <cell r="S2942" t="str">
            <v>1. 0 TO 3 DAYS</v>
          </cell>
          <cell r="T2942" t="str">
            <v>RELEASE PROCESS</v>
          </cell>
        </row>
        <row r="2943">
          <cell r="A2943" t="str">
            <v>APZU4530369</v>
          </cell>
          <cell r="B2943">
            <v>40</v>
          </cell>
          <cell r="C2943">
            <v>44068</v>
          </cell>
          <cell r="D2943">
            <v>1</v>
          </cell>
          <cell r="E2943" t="str">
            <v>ISB0499686</v>
          </cell>
          <cell r="F2943" t="str">
            <v>ICDN</v>
          </cell>
          <cell r="G2943" t="str">
            <v>TEMP</v>
          </cell>
          <cell r="H2943" t="str">
            <v>2020</v>
          </cell>
          <cell r="I2943" t="str">
            <v>ICD</v>
          </cell>
          <cell r="J2943">
            <v>229415</v>
          </cell>
          <cell r="K2943" t="str">
            <v>COLGATE PALMOLIVE E A LTD</v>
          </cell>
          <cell r="L2943" t="str">
            <v>KUEHNE+NAGEL LIMITED</v>
          </cell>
          <cell r="M2943">
            <v>44068.507314814815</v>
          </cell>
          <cell r="N2943" t="str">
            <v>Pend</v>
          </cell>
          <cell r="O2943" t="str">
            <v>TOTAL 1932 CASES ON 23 PALLETS TR00818B PROTX SOAP ALOE 12X6X90GR AMED 252 CASES TR00820B PROTX SOAP GENTLE 12X6X90GR AMED TR00823B PROTX SOAP HERB 12X6X90GR AMED 336 CASES TR01372C PRTX BS ALOE 18X4X90GR 3+1 AMED 840 CASES PO  4503416180 REF 7121135354 DELIVERY 72643716 INV NO COL2020000022907 INV DATE 18 07 2020 HS 340111009000 TAEMED-IO-EAF - STANDARD TOTAL PKGS 23 PK  FREIGHT PREPAID    48 224412001 justyna parys- colpal com cbs warsaw export susahara-coplal com</v>
          </cell>
          <cell r="P2943" t="str">
            <v>C4</v>
          </cell>
          <cell r="Q2943" t="str">
            <v>KE</v>
          </cell>
          <cell r="R2943" t="str">
            <v>TR</v>
          </cell>
          <cell r="S2943" t="str">
            <v>1. 0 TO 3 DAYS</v>
          </cell>
          <cell r="T2943" t="str">
            <v>RELEASE PROCESS</v>
          </cell>
        </row>
        <row r="2944">
          <cell r="A2944" t="str">
            <v>MRKU5250789</v>
          </cell>
          <cell r="B2944">
            <v>40</v>
          </cell>
          <cell r="C2944">
            <v>44068</v>
          </cell>
          <cell r="D2944">
            <v>1</v>
          </cell>
          <cell r="E2944" t="str">
            <v>LGWY08175</v>
          </cell>
          <cell r="F2944" t="str">
            <v>ICDN</v>
          </cell>
          <cell r="G2944" t="str">
            <v>TEMP</v>
          </cell>
          <cell r="H2944" t="str">
            <v>2020</v>
          </cell>
          <cell r="I2944" t="str">
            <v>ICD</v>
          </cell>
          <cell r="J2944">
            <v>230006</v>
          </cell>
          <cell r="K2944" t="str">
            <v>OPALNET LIMITED</v>
          </cell>
          <cell r="L2944" t="str">
            <v>RISING FREIGHT LTD</v>
          </cell>
          <cell r="M2944" t="str">
            <v>Pend</v>
          </cell>
          <cell r="N2944" t="str">
            <v>Pend</v>
          </cell>
          <cell r="O2944" t="str">
            <v>LG BRAND WASHING MACHINE   FREIGHT PREPAID   SHIPPERS LOAD AND COUNT</v>
          </cell>
          <cell r="P2944" t="str">
            <v>W7</v>
          </cell>
          <cell r="Q2944" t="str">
            <v>KE</v>
          </cell>
          <cell r="R2944" t="str">
            <v>CN</v>
          </cell>
          <cell r="S2944" t="str">
            <v>1. 0 TO 3 DAYS</v>
          </cell>
          <cell r="T2944" t="str">
            <v>PENDING DPC</v>
          </cell>
        </row>
        <row r="2945">
          <cell r="A2945" t="str">
            <v>DRYU9903751</v>
          </cell>
          <cell r="B2945">
            <v>40</v>
          </cell>
          <cell r="C2945">
            <v>44068</v>
          </cell>
          <cell r="D2945">
            <v>1</v>
          </cell>
          <cell r="E2945" t="str">
            <v>100050226033</v>
          </cell>
          <cell r="F2945" t="str">
            <v>ICDN</v>
          </cell>
          <cell r="G2945" t="str">
            <v>TEMP</v>
          </cell>
          <cell r="H2945" t="str">
            <v>2020</v>
          </cell>
          <cell r="I2945" t="str">
            <v>ICD</v>
          </cell>
          <cell r="J2945">
            <v>229522</v>
          </cell>
          <cell r="K2945" t="str">
            <v>COMET HEALTHCARE LTD</v>
          </cell>
          <cell r="L2945" t="str">
            <v>LEADTIME CARGO LOGISTICS LIMITED</v>
          </cell>
          <cell r="M2945" t="str">
            <v>Pend</v>
          </cell>
          <cell r="N2945" t="str">
            <v>Pend</v>
          </cell>
          <cell r="O2945" t="str">
            <v>TOTAL 26 PACKAGES ONLY02 X 40 HC CONTAINERTOTAL 26  TWENTY SIX  PACKAG ES ONLYDOCUMENTARY CREDIT NUMBER IMPLC09 1031 20 DTD  25 06 2020CFR MO MBASA  KENYA  INCOTERMS 2020 ELECTRICAL AND LABORATORY FITTINGS ANDSTE EL FURNITURE AS PER PROFORMA INVOICENO  HVX PI S 19 03 DATED MAY 27  2 020 NO MARKS TOTAL 26 PACKAGES ONLY 02 X 40 HC CONTAINER TOTAL 26  TWENTY SIX  PACKAGES ONLY DOCUMENTARY CREDIT NUMBER  IMPLC09 1031 20 DTD  25 06 2020 CFR MOMBASA  KENYA  INCOTERMS 2020  ELECTRICAL AND LABORATORY FITTINGS AND STEEL FURNITURE AS PER PROFORMA INVOICE NO  HVX PI S 19 03 DATED MAY 27  2020  IMPORT DECLARATION FORMNUMBER   E2006345577 UCR NO  UCR202002173153 INVOICE NO  HVX 1943 S 20 01 DT 23 07 2020 S B NO  4027194 DT  23 07 2020 NET WT  22006 00 KGS 21 DAYS FREE TIME AT DESTINATION CARRIER S RESPONSIBILITY CEASES AT MOMBASA KILINDINI PORT  EMPTY RETURN TO OUR DESIGNATED INLAND EMPTY DEPOT IN MOMBASA IS UNDER FULLRESPONSIBILITY AND RISK OF MERCHANTS</v>
          </cell>
          <cell r="P2945" t="str">
            <v>C4</v>
          </cell>
          <cell r="Q2945" t="str">
            <v>KE</v>
          </cell>
          <cell r="R2945" t="str">
            <v>IN</v>
          </cell>
          <cell r="S2945" t="str">
            <v>1. 0 TO 3 DAYS</v>
          </cell>
          <cell r="T2945" t="str">
            <v>PENDING DPC</v>
          </cell>
        </row>
        <row r="2946">
          <cell r="A2946" t="str">
            <v>TEMU7433991</v>
          </cell>
          <cell r="B2946">
            <v>40</v>
          </cell>
          <cell r="C2946">
            <v>44068</v>
          </cell>
          <cell r="D2946">
            <v>1</v>
          </cell>
          <cell r="E2946" t="str">
            <v>NAM3906206</v>
          </cell>
          <cell r="F2946" t="str">
            <v>ICDN</v>
          </cell>
          <cell r="G2946" t="str">
            <v>TEMP</v>
          </cell>
          <cell r="H2946" t="str">
            <v>2020</v>
          </cell>
          <cell r="I2946" t="str">
            <v>ICD</v>
          </cell>
          <cell r="J2946">
            <v>229803</v>
          </cell>
          <cell r="K2946" t="str">
            <v>CARTON MANUFACTURERS LIMITED</v>
          </cell>
          <cell r="L2946" t="str">
            <v>UNION LOGISTICS LIMITED</v>
          </cell>
          <cell r="M2946">
            <v>44068.87740740741</v>
          </cell>
          <cell r="N2946" t="str">
            <v>Pend</v>
          </cell>
          <cell r="O2946" t="str">
            <v>KRAFTLINER OF USA ORIGIN HS CODE  4804110000 21 DAYS FREE TIME MERGED AT DESTINATION IDF NO  E2002297179 ROLLS ROLLS ROLLS ROLLS ROLLS ROLLS</v>
          </cell>
          <cell r="P2946" t="str">
            <v>C4</v>
          </cell>
          <cell r="Q2946" t="str">
            <v>KE</v>
          </cell>
          <cell r="R2946" t="str">
            <v>US</v>
          </cell>
          <cell r="S2946" t="str">
            <v>1. 0 TO 3 DAYS</v>
          </cell>
          <cell r="T2946" t="str">
            <v>RELEASE PROCESS</v>
          </cell>
        </row>
        <row r="2947">
          <cell r="A2947" t="str">
            <v>CSLU2297436</v>
          </cell>
          <cell r="B2947">
            <v>20</v>
          </cell>
          <cell r="C2947">
            <v>44068</v>
          </cell>
          <cell r="D2947">
            <v>1</v>
          </cell>
          <cell r="E2947" t="str">
            <v>COSU6269099820</v>
          </cell>
          <cell r="F2947" t="str">
            <v>ICDN</v>
          </cell>
          <cell r="G2947" t="str">
            <v>TEMP</v>
          </cell>
          <cell r="H2947" t="str">
            <v>2020</v>
          </cell>
          <cell r="I2947" t="str">
            <v>ICD</v>
          </cell>
          <cell r="J2947">
            <v>229423</v>
          </cell>
          <cell r="K2947" t="str">
            <v>ORIENTAL MILLS LIMITED</v>
          </cell>
          <cell r="L2947" t="str">
            <v>VISHAMMAH ENTERPRISES LIMITED</v>
          </cell>
          <cell r="M2947">
            <v>44068.721145833333</v>
          </cell>
          <cell r="N2947" t="str">
            <v>Pend</v>
          </cell>
          <cell r="O2947" t="str">
            <v>1 X 20 GP CONTAINER STC  540 CARTONS  VULCANISED RUBBER THREADS   H S  CODE 4007 00 00   L C NO 001IMPO201620001  DATED 10JUN20   IMPORT DECLARATION FORM  IDF   NO E2006339830   NETT WEIGHT   12 827 17 KGS PLACE OF DELIVERY PORT CLEARANCE</v>
          </cell>
          <cell r="P2947" t="str">
            <v>C4</v>
          </cell>
          <cell r="Q2947" t="str">
            <v>KE</v>
          </cell>
          <cell r="R2947" t="str">
            <v>MY</v>
          </cell>
          <cell r="S2947" t="str">
            <v>1. 0 TO 3 DAYS</v>
          </cell>
          <cell r="T2947" t="str">
            <v>RELEASE PROCESS</v>
          </cell>
        </row>
        <row r="2948">
          <cell r="A2948" t="str">
            <v>MEDU5861703</v>
          </cell>
          <cell r="B2948">
            <v>20</v>
          </cell>
          <cell r="C2948">
            <v>44068</v>
          </cell>
          <cell r="D2948">
            <v>1</v>
          </cell>
          <cell r="E2948" t="str">
            <v>MEDUL8236001</v>
          </cell>
          <cell r="F2948" t="str">
            <v>ICDN</v>
          </cell>
          <cell r="G2948" t="str">
            <v>TEMP</v>
          </cell>
          <cell r="H2948" t="str">
            <v>2020</v>
          </cell>
          <cell r="I2948" t="str">
            <v>ICD</v>
          </cell>
          <cell r="J2948">
            <v>228105</v>
          </cell>
          <cell r="K2948" t="str">
            <v>STATPACK INDUSTRIES LTD.</v>
          </cell>
          <cell r="L2948" t="str">
            <v>MURANGA FORWARDERS LTD</v>
          </cell>
          <cell r="M2948">
            <v>44063.618518518517</v>
          </cell>
          <cell r="N2948" t="str">
            <v>Pend</v>
          </cell>
          <cell r="O2948" t="str">
            <v>PLASTIC FILM               20 PALLETS                 NW   8473 KGS              GW   10031 KGS             FREIGHT PAYABLE AT         MONTOIR-DE-BRETAGNE</v>
          </cell>
          <cell r="P2948" t="str">
            <v>C4</v>
          </cell>
          <cell r="Q2948" t="str">
            <v>KE</v>
          </cell>
          <cell r="R2948" t="str">
            <v>FR</v>
          </cell>
          <cell r="S2948" t="str">
            <v>1. 0 TO 3 DAYS</v>
          </cell>
          <cell r="T2948" t="str">
            <v>RELEASE PROCESS</v>
          </cell>
        </row>
        <row r="2949">
          <cell r="A2949" t="str">
            <v>MSKU0902377</v>
          </cell>
          <cell r="B2949">
            <v>40</v>
          </cell>
          <cell r="C2949">
            <v>44068</v>
          </cell>
          <cell r="D2949">
            <v>1</v>
          </cell>
          <cell r="E2949" t="str">
            <v>203870697</v>
          </cell>
          <cell r="F2949" t="str">
            <v>ICDN</v>
          </cell>
          <cell r="G2949" t="str">
            <v>TEMP</v>
          </cell>
          <cell r="H2949" t="str">
            <v>2020</v>
          </cell>
          <cell r="I2949" t="str">
            <v>ICD</v>
          </cell>
          <cell r="J2949">
            <v>229996</v>
          </cell>
          <cell r="K2949" t="str">
            <v>JIANG SHI CO K LIMITED</v>
          </cell>
          <cell r="L2949" t="str">
            <v>JONERICS CARGO FORWARDERS LIMITED</v>
          </cell>
          <cell r="M2949" t="str">
            <v>Pend</v>
          </cell>
          <cell r="N2949" t="str">
            <v>Pend</v>
          </cell>
          <cell r="O2949" t="str">
            <v>CURTAINS LACE   TABLE CLOTH NETS   DECORATIVE CLOTH     1831990207 QQ  COM</v>
          </cell>
          <cell r="P2949" t="str">
            <v>C4</v>
          </cell>
          <cell r="Q2949" t="str">
            <v>KE</v>
          </cell>
          <cell r="R2949" t="str">
            <v>CN</v>
          </cell>
          <cell r="S2949" t="str">
            <v>1. 0 TO 3 DAYS</v>
          </cell>
          <cell r="T2949" t="str">
            <v>PENDING DPC</v>
          </cell>
        </row>
        <row r="2950">
          <cell r="A2950" t="str">
            <v>EGHU9631648</v>
          </cell>
          <cell r="B2950">
            <v>40</v>
          </cell>
          <cell r="C2950">
            <v>44068</v>
          </cell>
          <cell r="D2950">
            <v>1</v>
          </cell>
          <cell r="E2950" t="str">
            <v>143077020243</v>
          </cell>
          <cell r="F2950" t="str">
            <v>ICDN</v>
          </cell>
          <cell r="G2950" t="str">
            <v>TEMP</v>
          </cell>
          <cell r="H2950" t="str">
            <v>2020</v>
          </cell>
          <cell r="I2950" t="str">
            <v>ICD</v>
          </cell>
          <cell r="J2950">
            <v>229303</v>
          </cell>
          <cell r="K2950" t="str">
            <v>GOLDEN LION INTERNATIONAL LIMITED</v>
          </cell>
          <cell r="L2950" t="str">
            <v>FERIDA ENTERPRISES LIMITED</v>
          </cell>
          <cell r="M2950">
            <v>44067.800335648149</v>
          </cell>
          <cell r="N2950" t="str">
            <v>Pend</v>
          </cell>
          <cell r="O2950" t="str">
            <v>PARTS FOR DRY CELL BATTERY-EMPTYZINC CANPARTS FOR DRY CELL BATTERY-TOP CAPSDRY CELL P V C TRADE MARKDRY CELL SHRIEKING PLASTICDRY BATTERY CI RCLE PAPERAMMONIUM CHLORIDEASPHALT BITUMENPARTS FOR DRY CELL BATTERY-P LASTICN M PARTS FOR DRY CELL BATTERY-EMPTY ZINC CAN PARTS FOR DRY CELL BATTERY-TOP CAPS DRY CELL P V C TRADE MARK DRY CELL SHRIEKING PLASTIC DRY BATTERY CIRCLE PAPER AMMONIUM CHLORIDE ASPHALT BITUMEN PARTS FOR DRY CELL BATTERY-PLASTIC CAPS PARTS FOR DRY CELL BATTERY-TIN PLATE BOTTOM DRY CELL INNER BOX DRY CELL CIRCLE PAPER CARBON ELECTRODESHS CODE 4819100000  TEL 18906614787</v>
          </cell>
          <cell r="P2950" t="str">
            <v>C4</v>
          </cell>
          <cell r="Q2950" t="str">
            <v>KE</v>
          </cell>
          <cell r="R2950" t="str">
            <v>CN</v>
          </cell>
          <cell r="S2950" t="str">
            <v>1. 0 TO 3 DAYS</v>
          </cell>
          <cell r="T2950" t="str">
            <v>RELEASE PROCESS</v>
          </cell>
        </row>
        <row r="2951">
          <cell r="A2951" t="str">
            <v>TCLU1884985</v>
          </cell>
          <cell r="B2951">
            <v>40</v>
          </cell>
          <cell r="C2951">
            <v>44068</v>
          </cell>
          <cell r="D2951">
            <v>1</v>
          </cell>
          <cell r="E2951" t="str">
            <v>NAM3906206</v>
          </cell>
          <cell r="F2951" t="str">
            <v>ICDN</v>
          </cell>
          <cell r="G2951" t="str">
            <v>TEMP</v>
          </cell>
          <cell r="H2951" t="str">
            <v>2020</v>
          </cell>
          <cell r="I2951" t="str">
            <v>ICD</v>
          </cell>
          <cell r="J2951">
            <v>229803</v>
          </cell>
          <cell r="K2951" t="str">
            <v>CARTON MANUFACTURERS LIMITED</v>
          </cell>
          <cell r="L2951" t="str">
            <v>UNION LOGISTICS LIMITED</v>
          </cell>
          <cell r="M2951">
            <v>44068.87740740741</v>
          </cell>
          <cell r="N2951" t="str">
            <v>Pend</v>
          </cell>
          <cell r="O2951" t="str">
            <v>KRAFTLINER OF USA ORIGIN HS CODE  4804110000 21 DAYS FREE TIME MERGED AT DESTINATION IDF NO  E2002297179 ROLLS ROLLS ROLLS ROLLS ROLLS ROLLS</v>
          </cell>
          <cell r="P2951" t="str">
            <v>C4</v>
          </cell>
          <cell r="Q2951" t="str">
            <v>KE</v>
          </cell>
          <cell r="R2951" t="str">
            <v>US</v>
          </cell>
          <cell r="S2951" t="str">
            <v>1. 0 TO 3 DAYS</v>
          </cell>
          <cell r="T2951" t="str">
            <v>RELEASE PROCESS</v>
          </cell>
        </row>
        <row r="2952">
          <cell r="A2952" t="str">
            <v>BSIU9044162</v>
          </cell>
          <cell r="B2952">
            <v>40</v>
          </cell>
          <cell r="C2952">
            <v>44068</v>
          </cell>
          <cell r="D2952">
            <v>1</v>
          </cell>
          <cell r="E2952" t="str">
            <v>WECC2050MBA0498</v>
          </cell>
          <cell r="F2952" t="str">
            <v>ICDN</v>
          </cell>
          <cell r="G2952" t="str">
            <v>TEMP</v>
          </cell>
          <cell r="H2952" t="str">
            <v>2020</v>
          </cell>
          <cell r="I2952" t="str">
            <v>ICD</v>
          </cell>
          <cell r="J2952">
            <v>228112</v>
          </cell>
          <cell r="K2952" t="str">
            <v>PRIME BANK LTD C/O KIM FAY EAST AFRICA L</v>
          </cell>
          <cell r="L2952" t="str">
            <v>SPEEDEX LOGISTICS LIMITED</v>
          </cell>
          <cell r="M2952">
            <v>44062.563819444447</v>
          </cell>
          <cell r="N2952">
            <v>44067.496192129627</v>
          </cell>
          <cell r="O2952" t="str">
            <v>7 X 40HC CONTAINERS SAID TO CONTAIN 35 BUNDLES CONTAIN 35 ROLLS TOILET TISSUE COMMERCIAL   NAPKIN TISSUE COMMERCIAL 1 X 40 HC CONTAINER SAID TO CONTAIN 37 BUNDLES CONTAIN 37 ROLLS TOILET TISSUE COMMERCIAL   NAPKIN TISSUE COMMERCIAL 1 X 40 HC CONTAINER SAID TO CONTAIN 40 BUNDLES CONTAIN 40 ROLLS TOILET TISSUE COMMERCIAL   NAPKIN TISSUE COMMERCIAL 1 X 40 HC CONTAINER SAID TO CONTAIN 35 BUNDLES CONTAIN 35 ROLLS TOILET TISSUE COMMERCIAL   NAPKIN TISSUE COMMERCIAL 1 X 40 HC CONTAINER SAID TO CONTAIN 40 BUNDLES CONTAIN 40 ROLLS TOILET TISSUE COMMERCIAL   NAPKIN TISSUE COMMERCIAL 1 X 40 HC CONTAINER SAID TO CONTAIN 39 BUNDLES CONTAIN 39 ROLLS TOILET TISSUE COMMERCIAL   NAPKIN TISSUE COMMERCIAL 1 X 40 HC CONTAINER SAID TO CONTAIN 40 BUNDLES CONTAIN 40 ROLLS TOILET TISSUE COMMERCIAL   NAPKIN TISSUE COMMERCIAL 7 X 40 HC CONTAINERS SAID TO CONTAIN 266 BUNDLES CONTAIN 266 ROLLS TOILET TISSUE COMMERCIAL   NAPKIN TISSUE COMMERCIAL INVOICE REFERENCE  X0581 20 CUSTOMER REF IPI131 20 IDF  E2004316591 HS CODE 480300 CARGO IN TRANSIT TO ICD EMBAKASI ON RECEIVER S ACCOUNT FREIGHT PREPAID UP TO MOMBASA ONLY LI LO</v>
          </cell>
          <cell r="P2952" t="str">
            <v>C4</v>
          </cell>
          <cell r="Q2952" t="str">
            <v>KE</v>
          </cell>
          <cell r="R2952" t="str">
            <v>EG</v>
          </cell>
          <cell r="S2952" t="str">
            <v>1. 0 TO 3 DAYS</v>
          </cell>
          <cell r="T2952" t="str">
            <v>RELEASED BUT IN YARD</v>
          </cell>
        </row>
        <row r="2953">
          <cell r="A2953" t="str">
            <v>FCIU9699049</v>
          </cell>
          <cell r="B2953">
            <v>40</v>
          </cell>
          <cell r="C2953">
            <v>44068</v>
          </cell>
          <cell r="D2953">
            <v>1</v>
          </cell>
          <cell r="E2953" t="str">
            <v>COSU6269751010</v>
          </cell>
          <cell r="F2953" t="str">
            <v>ICDN</v>
          </cell>
          <cell r="G2953" t="str">
            <v>TEMP</v>
          </cell>
          <cell r="H2953" t="str">
            <v>2020</v>
          </cell>
          <cell r="I2953" t="str">
            <v>ICD</v>
          </cell>
          <cell r="J2953">
            <v>229812</v>
          </cell>
          <cell r="K2953" t="str">
            <v>YANAN COMPANY LIMITED</v>
          </cell>
          <cell r="L2953" t="str">
            <v>FOCUS INITIATIVE IMPORT AND EXPORT COMPA</v>
          </cell>
          <cell r="M2953">
            <v>44068.634444444448</v>
          </cell>
          <cell r="N2953" t="str">
            <v>Pend</v>
          </cell>
          <cell r="O2953" t="str">
            <v>TOWER CRANE  CONCRETE PUMP   CONCRETE MIXER  REBAR CUTTING MACHINE  REBAR BENDING MACHINE BAR THREADING MACHINE REBAR GRINDING CUTTING MACHINE CONCRETE VIBRATER   STEEL SLEEVE SCAFOLD CLAMPS  POLYESTER PROTECTIVE NET SAFETY HELMET    REFLECTIVE VEST PLACE OF DELIVERY ICD NAIROBI</v>
          </cell>
          <cell r="P2953" t="str">
            <v>C4</v>
          </cell>
          <cell r="Q2953" t="str">
            <v>KE</v>
          </cell>
          <cell r="R2953" t="str">
            <v>CN</v>
          </cell>
          <cell r="S2953" t="str">
            <v>1. 0 TO 3 DAYS</v>
          </cell>
          <cell r="T2953" t="str">
            <v>RELEASE PROCESS</v>
          </cell>
        </row>
        <row r="2954">
          <cell r="A2954" t="str">
            <v>ONEU0106447</v>
          </cell>
          <cell r="B2954">
            <v>40</v>
          </cell>
          <cell r="C2954">
            <v>44068</v>
          </cell>
          <cell r="D2954">
            <v>1</v>
          </cell>
          <cell r="E2954" t="str">
            <v>SH0AR1886800</v>
          </cell>
          <cell r="F2954" t="str">
            <v>ICDN</v>
          </cell>
          <cell r="G2954" t="str">
            <v>TEMP</v>
          </cell>
          <cell r="H2954" t="str">
            <v>2020</v>
          </cell>
          <cell r="I2954" t="str">
            <v>ICD</v>
          </cell>
          <cell r="J2954">
            <v>229401</v>
          </cell>
          <cell r="K2954" t="str">
            <v>SUKEN INTERNATIONAL LIMITED</v>
          </cell>
          <cell r="L2954" t="str">
            <v>EXCELLENT LOGISTICS LIMITED</v>
          </cell>
          <cell r="M2954" t="str">
            <v>Pend</v>
          </cell>
          <cell r="N2954" t="str">
            <v>Pend</v>
          </cell>
          <cell r="O2954" t="str">
            <v>4X40HC CONTAINERS STC 4364 CARTONS GAUZE ROLL 1500G ROLL 12ROLLS CTN 1X20FT CONTAINER STC 447 CARTONS GAUZE ROLL 1500G ROLL 12ROLLS CTN PORT CLEARANCE GAUZE ROLL</v>
          </cell>
          <cell r="P2954" t="str">
            <v>C4</v>
          </cell>
          <cell r="Q2954" t="str">
            <v>KE</v>
          </cell>
          <cell r="R2954" t="str">
            <v>CN</v>
          </cell>
          <cell r="S2954" t="str">
            <v>1. 0 TO 3 DAYS</v>
          </cell>
          <cell r="T2954" t="str">
            <v>PENDING DPC</v>
          </cell>
        </row>
        <row r="2955">
          <cell r="A2955" t="str">
            <v>WECU2151704</v>
          </cell>
          <cell r="B2955">
            <v>20</v>
          </cell>
          <cell r="C2955">
            <v>44068</v>
          </cell>
          <cell r="D2955">
            <v>1</v>
          </cell>
          <cell r="E2955" t="str">
            <v>WECC2044EMB1005</v>
          </cell>
          <cell r="F2955" t="str">
            <v>ICDN</v>
          </cell>
          <cell r="G2955" t="str">
            <v>TEMP</v>
          </cell>
          <cell r="H2955" t="str">
            <v>2020</v>
          </cell>
          <cell r="I2955" t="str">
            <v>ICD</v>
          </cell>
          <cell r="J2955">
            <v>228696</v>
          </cell>
          <cell r="K2955" t="str">
            <v>ECOPOLE INDUSTRIES KENYA LIMITED</v>
          </cell>
          <cell r="L2955" t="str">
            <v>KUEHNE+NAGEL LIMITED</v>
          </cell>
          <cell r="M2955">
            <v>44065.582731481481</v>
          </cell>
          <cell r="N2955" t="str">
            <v>Pend</v>
          </cell>
          <cell r="O2955" t="str">
            <v>1X20 CONTAINER STC  600 PCS HI 26-039-01 POLYETHER POLYOL MIXTURE +  8750 PCS AMINO RESINS 10-002-00  HS CODE  39072000 + 39093000  TRANSPORT UP TO EMBAKASI ICD  NOT CLEARED  NOT OFFLOADED 30 DAYS FREE OF DEMURRAGE  ALL MENTIONED CONTAINERS SHIPPER S LOAD  COUNT AND SEAL</v>
          </cell>
          <cell r="P2955" t="str">
            <v>C4</v>
          </cell>
          <cell r="Q2955" t="str">
            <v>KE</v>
          </cell>
          <cell r="R2955" t="str">
            <v>DE</v>
          </cell>
          <cell r="S2955" t="str">
            <v>1. 0 TO 3 DAYS</v>
          </cell>
          <cell r="T2955" t="str">
            <v>RELEASE PROCESS</v>
          </cell>
        </row>
        <row r="2956">
          <cell r="A2956" t="str">
            <v>MEDU3355898</v>
          </cell>
          <cell r="B2956">
            <v>20</v>
          </cell>
          <cell r="C2956">
            <v>44068</v>
          </cell>
          <cell r="D2956">
            <v>1</v>
          </cell>
          <cell r="E2956" t="str">
            <v>MEDUMV059602</v>
          </cell>
          <cell r="F2956" t="str">
            <v>ICDN</v>
          </cell>
          <cell r="G2956" t="str">
            <v>TEMP</v>
          </cell>
          <cell r="H2956">
            <v>0</v>
          </cell>
          <cell r="I2956">
            <v>0</v>
          </cell>
          <cell r="J2956">
            <v>0</v>
          </cell>
          <cell r="K2956" t="str">
            <v>Pend</v>
          </cell>
          <cell r="L2956" t="str">
            <v>Pend</v>
          </cell>
          <cell r="M2956" t="str">
            <v>Pend</v>
          </cell>
          <cell r="N2956" t="str">
            <v>Pend</v>
          </cell>
          <cell r="O2956" t="str">
            <v>NEW SPARES FOR MDF PLANT S ANDING BELT CAP CODE   R40 9 WITH NORLOK JOINT INV NO   RBE-031 2021 DT   24 06  2020 SB NO  3421331 DT   2 5 06 2020 IEC CODE  079500 9836 HS CODE  68051010 NET WTS   1492 800 KGS BYUERS  ORDER NO  NFB 564 2020 DT  D 05 06 2020 PROFORMA INV  NO    RB PU 138 20-21 DT 0 1 06 2020 CARRIER RESPONSI BILITY CEASES AT MOMBASA   KENYA CARGO INTRANSIT TO   UGANDA ON CONSIGNEE OWN CO ST  RISK AND RESPONSIBILIT Y</v>
          </cell>
          <cell r="P2956" t="str">
            <v>Pend</v>
          </cell>
          <cell r="Q2956" t="str">
            <v>UG</v>
          </cell>
          <cell r="R2956" t="str">
            <v>IN</v>
          </cell>
          <cell r="S2956" t="str">
            <v>1. 0 TO 3 DAYS</v>
          </cell>
          <cell r="T2956" t="str">
            <v>PENDING DECLARATION</v>
          </cell>
        </row>
        <row r="2957">
          <cell r="A2957" t="str">
            <v>MAGU5416295</v>
          </cell>
          <cell r="B2957">
            <v>40</v>
          </cell>
          <cell r="C2957">
            <v>44068</v>
          </cell>
          <cell r="D2957">
            <v>1</v>
          </cell>
          <cell r="E2957" t="str">
            <v>142001029195</v>
          </cell>
          <cell r="F2957" t="str">
            <v>ICDN</v>
          </cell>
          <cell r="G2957" t="str">
            <v>TEMP</v>
          </cell>
          <cell r="H2957" t="str">
            <v>2020</v>
          </cell>
          <cell r="I2957" t="str">
            <v>ICD</v>
          </cell>
          <cell r="J2957">
            <v>229895</v>
          </cell>
          <cell r="K2957" t="str">
            <v>ECO POLYBAG LTD</v>
          </cell>
          <cell r="L2957" t="str">
            <v>EBMAR INVESTMENTS CO LIMITED</v>
          </cell>
          <cell r="M2957" t="str">
            <v>Pend</v>
          </cell>
          <cell r="N2957" t="str">
            <v>Pend</v>
          </cell>
          <cell r="O2957" t="str">
            <v>1 KEESTAR HIGH SPEED DOUBLENEEDLE BAG SEWING MACHINEHEAD WITH UPPER AN D LOWER FEED DOUBLE NEEDLE  FOUR THREADCHAIN STITCH MACHINE   MAX  SPE ED 3 000 R P M  STITCH RANGE  7-12 0MM 2 PIECE TO PIECE PP WOVENBAG 5 COLOR PRINTINGMACHINE  3 PHASE 415V 50HZ N M 1 KEESTAR HIGH SPEED DOUBLE NEEDLE BAG SEWING MACHINE HEAD WITH UPPER AND LOWER FEED  DOUBLE NEEDLE  FOUR THREAD CHAIN STITCH MACHINE   MAX  SPEED  3 000 R P M  STITCH RANGE  7-12 0MM  2 PIECE TO PIECE PP WOVEN BAG 5 COLOR PRINTING MACHINE  3 PHASE 415V 50HZ  3 CUTTING AND SEWING CONVERSION SYSTEM WITH AUTOMATIC LINERINSERTING 4 40 TON BALE PRESS  3PH 415V 50HZ  5 AIR COMPRESSOR 3PH 415V 50HZ  AIR COMPRESSOR INCLUDE AIR DRYER  SCREW COMPRESSOR AND AIR TANK L C REFERENCE NO  TF2017700007 IDF NO  E2004323331</v>
          </cell>
          <cell r="P2957" t="str">
            <v>C4</v>
          </cell>
          <cell r="Q2957" t="str">
            <v>KE</v>
          </cell>
          <cell r="R2957" t="str">
            <v>CN</v>
          </cell>
          <cell r="S2957" t="str">
            <v>1. 0 TO 3 DAYS</v>
          </cell>
          <cell r="T2957" t="str">
            <v>PENDING DPC</v>
          </cell>
        </row>
        <row r="2958">
          <cell r="A2958" t="str">
            <v>CMAU6320048</v>
          </cell>
          <cell r="B2958">
            <v>40</v>
          </cell>
          <cell r="C2958">
            <v>44068</v>
          </cell>
          <cell r="D2958">
            <v>1</v>
          </cell>
          <cell r="E2958" t="str">
            <v>TSYD600349</v>
          </cell>
          <cell r="F2958" t="str">
            <v>ICDN</v>
          </cell>
          <cell r="G2958" t="str">
            <v>TEMP</v>
          </cell>
          <cell r="H2958" t="str">
            <v>2020</v>
          </cell>
          <cell r="I2958" t="str">
            <v>ICD</v>
          </cell>
          <cell r="J2958">
            <v>228946</v>
          </cell>
          <cell r="K2958" t="str">
            <v>BLACKWOOD HODGE (KENYA LTD</v>
          </cell>
          <cell r="L2958" t="str">
            <v>KIND LOGISTICS LTD</v>
          </cell>
          <cell r="M2958" t="str">
            <v>Pend</v>
          </cell>
          <cell r="N2958" t="str">
            <v>Pend</v>
          </cell>
          <cell r="O2958" t="str">
            <v>3 X COMPLETE F G  WILSON GENSETS MODEL P110-3  110 KVA 3 X COMPLETE F G  WILSON GENSETS MODEL P165-5  165KVA 1 X COMPLETE F G  WILSON GENSETS MODEL P220-3  220KVA HS CODE 85021200 FREIGHT PREPAID 40HCX1  91120116724492100E TIANJIN 300308 TIANJIN CN   TEL NO  - +254 707 205 444 EMAIL ID - LUCY-BLACKWOODHODGE COM    TEL NO  - +254 707 205 444 EMAIL ID - LUCY-BLACKWOODHODGE COM</v>
          </cell>
          <cell r="P2958" t="str">
            <v>C4</v>
          </cell>
          <cell r="Q2958" t="str">
            <v>KE</v>
          </cell>
          <cell r="R2958" t="str">
            <v>CN</v>
          </cell>
          <cell r="S2958" t="str">
            <v>1. 0 TO 3 DAYS</v>
          </cell>
          <cell r="T2958" t="str">
            <v>PENDING DPC</v>
          </cell>
        </row>
        <row r="2959">
          <cell r="A2959" t="str">
            <v>FSCU4783140</v>
          </cell>
          <cell r="B2959">
            <v>40</v>
          </cell>
          <cell r="C2959">
            <v>44068</v>
          </cell>
          <cell r="D2959">
            <v>1</v>
          </cell>
          <cell r="E2959" t="str">
            <v>DJA0535915</v>
          </cell>
          <cell r="F2959" t="str">
            <v>ICDN</v>
          </cell>
          <cell r="G2959" t="str">
            <v>TEMP</v>
          </cell>
          <cell r="H2959" t="str">
            <v>2020</v>
          </cell>
          <cell r="I2959" t="str">
            <v>ICD</v>
          </cell>
          <cell r="J2959">
            <v>228691</v>
          </cell>
          <cell r="K2959" t="str">
            <v>ICONS PRINTERS LIMITED</v>
          </cell>
          <cell r="L2959" t="str">
            <v>GENERAL CARGO SERVICES LTD</v>
          </cell>
          <cell r="M2959" t="str">
            <v>Pend</v>
          </cell>
          <cell r="N2959" t="str">
            <v>Pend</v>
          </cell>
          <cell r="O2959" t="str">
            <v>DOK 114545 20200716 IDSUB 070100 PEB TT FUND USD 8766 DULY RECEIVED   9 X 40 CONTAINER 9X40FCL 459 ROLL UNCOATED WOODFREE PAPER IN REELS 70GSM W 725MM D1000MM C 3IN IDF NO  E2007355458 FREIGHT PREPAID IN SINGAPORE BY VITAL SOLUTIONS    KOTA ADM  JAKARTA PUSAT DKI JAKARTA 10350 INDONESIA TAX ID   01 109 421 6-092 000 ON BEHALF OF VITAL SOLUTIONS PTE LTD   21-01  ROBINSON 77 SINGAPORE 068896 G W   213 138390 MT N W   212 078000 MT</v>
          </cell>
          <cell r="P2959" t="str">
            <v>C4</v>
          </cell>
          <cell r="Q2959" t="str">
            <v>KE</v>
          </cell>
          <cell r="R2959" t="str">
            <v>ID</v>
          </cell>
          <cell r="S2959" t="str">
            <v>1. 0 TO 3 DAYS</v>
          </cell>
          <cell r="T2959" t="str">
            <v>PENDING DPC</v>
          </cell>
        </row>
        <row r="2960">
          <cell r="A2960" t="str">
            <v>MRKU5888259</v>
          </cell>
          <cell r="B2960">
            <v>40</v>
          </cell>
          <cell r="C2960">
            <v>44068</v>
          </cell>
          <cell r="D2960">
            <v>1</v>
          </cell>
          <cell r="E2960" t="str">
            <v>203911942</v>
          </cell>
          <cell r="F2960" t="str">
            <v>ICDN</v>
          </cell>
          <cell r="G2960" t="str">
            <v>TEMP</v>
          </cell>
          <cell r="H2960" t="str">
            <v>2020</v>
          </cell>
          <cell r="I2960" t="str">
            <v>ICD</v>
          </cell>
          <cell r="J2960">
            <v>229723</v>
          </cell>
          <cell r="K2960" t="str">
            <v>HAYAT KIMYA KENYA HYGIENIC PRODUCTS LIMI</v>
          </cell>
          <cell r="L2960" t="str">
            <v>DHL GLOBAL FORWARDING KENYA LIMITED</v>
          </cell>
          <cell r="M2960" t="str">
            <v>Pend</v>
          </cell>
          <cell r="N2960" t="str">
            <v>Pend</v>
          </cell>
          <cell r="O2960" t="str">
            <v>SANITARY PADS    INTRANSIT TO ICD EMBAKASI NAIROBI</v>
          </cell>
          <cell r="P2960" t="str">
            <v>C4</v>
          </cell>
          <cell r="Q2960" t="str">
            <v>KE</v>
          </cell>
          <cell r="R2960" t="str">
            <v>TR</v>
          </cell>
          <cell r="S2960" t="str">
            <v>1. 0 TO 3 DAYS</v>
          </cell>
          <cell r="T2960" t="str">
            <v>PENDING DPC</v>
          </cell>
        </row>
        <row r="2961">
          <cell r="A2961" t="str">
            <v>MRSU3584476</v>
          </cell>
          <cell r="B2961">
            <v>40</v>
          </cell>
          <cell r="C2961">
            <v>44068</v>
          </cell>
          <cell r="D2961">
            <v>1</v>
          </cell>
          <cell r="E2961" t="str">
            <v>203767076</v>
          </cell>
          <cell r="F2961" t="str">
            <v>ICDN</v>
          </cell>
          <cell r="G2961" t="str">
            <v>TEMP</v>
          </cell>
          <cell r="H2961" t="str">
            <v>2020</v>
          </cell>
          <cell r="I2961" t="str">
            <v>ICD</v>
          </cell>
          <cell r="J2961">
            <v>230008</v>
          </cell>
          <cell r="K2961" t="str">
            <v>MOMBASA MAIZE MILLERS NAIROBI LIMITED</v>
          </cell>
          <cell r="L2961" t="str">
            <v>MORNING GLORY FREIGHT SERVICES LIMITED</v>
          </cell>
          <cell r="M2961" t="str">
            <v>Pend</v>
          </cell>
          <cell r="N2961" t="str">
            <v>Pend</v>
          </cell>
          <cell r="O2961" t="str">
            <v>1 X NEW TERHI 400C ROWING BOAT SHELL WITHOUT AN ENGINE  SERIAL NO  FI TRH40578D718  HS CODE 8903990000  1 X USED MERCEDES AXOR CABIN  HS COD E 87079000  1 X USED MERCEDES AXOR ENGINE WITH TRANSMISSION  ENGINE NO   92691300453315  HS CODE 8408200000  1 X USED FRONT AXLE HS CODE 8708 500000  1 X USED DOUBLE REAR AXLE HS CODE 8708500000  1 X USED 6 CYLINDER CATERPILLAR ENGINE 3306T  ENGINE NO  66D5179 HS CODE 84089090  2 X USED 4 CYLINDER CATERPILLAR ENGINES 3304T  ENGINE NOS  5B1887 AND 027 85  HS CODE 84089090    FREIGHT PREPAID</v>
          </cell>
          <cell r="P2961" t="str">
            <v>C4</v>
          </cell>
          <cell r="Q2961" t="str">
            <v>KE</v>
          </cell>
          <cell r="R2961" t="str">
            <v>GB</v>
          </cell>
          <cell r="S2961" t="str">
            <v>1. 0 TO 3 DAYS</v>
          </cell>
          <cell r="T2961" t="str">
            <v>PENDING DPC</v>
          </cell>
        </row>
        <row r="2962">
          <cell r="A2962" t="str">
            <v>PONU0601692</v>
          </cell>
          <cell r="B2962">
            <v>20</v>
          </cell>
          <cell r="C2962">
            <v>44068</v>
          </cell>
          <cell r="D2962">
            <v>1</v>
          </cell>
          <cell r="E2962" t="str">
            <v>20375289A</v>
          </cell>
          <cell r="F2962" t="str">
            <v>ICDN</v>
          </cell>
          <cell r="G2962" t="str">
            <v>TEMP</v>
          </cell>
          <cell r="H2962" t="str">
            <v>2020</v>
          </cell>
          <cell r="I2962" t="str">
            <v>ICD</v>
          </cell>
          <cell r="J2962">
            <v>229750</v>
          </cell>
          <cell r="K2962" t="str">
            <v>KAPA OIL REFINERIES LTD</v>
          </cell>
          <cell r="L2962" t="str">
            <v>VINEP FORWARDERS LTD</v>
          </cell>
          <cell r="M2962">
            <v>44068.635775462964</v>
          </cell>
          <cell r="N2962" t="str">
            <v>Pend</v>
          </cell>
          <cell r="O2962"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2962" t="str">
            <v>C4</v>
          </cell>
          <cell r="Q2962" t="str">
            <v>KE</v>
          </cell>
          <cell r="R2962" t="str">
            <v>ES</v>
          </cell>
          <cell r="S2962" t="str">
            <v>1. 0 TO 3 DAYS</v>
          </cell>
          <cell r="T2962" t="str">
            <v>RELEASE PROCESS</v>
          </cell>
        </row>
        <row r="2963">
          <cell r="A2963" t="str">
            <v>MRKU7879894</v>
          </cell>
          <cell r="B2963">
            <v>20</v>
          </cell>
          <cell r="C2963">
            <v>44068</v>
          </cell>
          <cell r="D2963">
            <v>1</v>
          </cell>
          <cell r="E2963" t="str">
            <v>20375289A</v>
          </cell>
          <cell r="F2963" t="str">
            <v>ICDN</v>
          </cell>
          <cell r="G2963" t="str">
            <v>TEMP</v>
          </cell>
          <cell r="H2963" t="str">
            <v>2020</v>
          </cell>
          <cell r="I2963" t="str">
            <v>ICD</v>
          </cell>
          <cell r="J2963">
            <v>229750</v>
          </cell>
          <cell r="K2963" t="str">
            <v>KAPA OIL REFINERIES LTD</v>
          </cell>
          <cell r="L2963" t="str">
            <v>VINEP FORWARDERS LTD</v>
          </cell>
          <cell r="M2963">
            <v>44068.635775462964</v>
          </cell>
          <cell r="N2963" t="str">
            <v>Pend</v>
          </cell>
          <cell r="O2963"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2963" t="str">
            <v>C4</v>
          </cell>
          <cell r="Q2963" t="str">
            <v>KE</v>
          </cell>
          <cell r="R2963" t="str">
            <v>ES</v>
          </cell>
          <cell r="S2963" t="str">
            <v>1. 0 TO 3 DAYS</v>
          </cell>
          <cell r="T2963" t="str">
            <v>RELEASE PROCESS</v>
          </cell>
        </row>
        <row r="2964">
          <cell r="A2964" t="str">
            <v>MSDU1128830</v>
          </cell>
          <cell r="B2964">
            <v>20</v>
          </cell>
          <cell r="C2964">
            <v>44068</v>
          </cell>
          <cell r="D2964">
            <v>1</v>
          </cell>
          <cell r="E2964" t="str">
            <v>MEDUV2170995</v>
          </cell>
          <cell r="F2964" t="str">
            <v>ICDN</v>
          </cell>
          <cell r="G2964" t="str">
            <v>TEMP</v>
          </cell>
          <cell r="H2964" t="str">
            <v>2020</v>
          </cell>
          <cell r="I2964" t="str">
            <v>ICD</v>
          </cell>
          <cell r="J2964">
            <v>228574</v>
          </cell>
          <cell r="K2964" t="str">
            <v>LACHLAN KENYA LIMITED</v>
          </cell>
          <cell r="L2964" t="str">
            <v>BOLLORE TRANSPORT AND LOGISTICS KENYA LI</v>
          </cell>
          <cell r="M2964">
            <v>44068.492071759261</v>
          </cell>
          <cell r="N2964" t="str">
            <v>Pend</v>
          </cell>
          <cell r="O2964" t="str">
            <v>FERTILIZER FOR             AGRICULTURAL USE           DURAMON 30 50KG BAGS       HS CODE 3102 90 00 FERTILIZER FOR             AGRICULTURAL USE           DURAMON 30 50KG BAGS       HS CODE 3102 9000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FERTILIZER FOR             AGRICULTURAL USE           DURAMON 30 50KG BAGS       HS CODE 3102 90 00         PFI 2020LAC03-             IDF E2005327258            CD EMBAKASI                PREPAID FREIGHT FERTILIZER FOR             AGRICULTURAL USE           DURAMON 30 50KG BAGS       HS CODE 3102 9</v>
          </cell>
          <cell r="P2964" t="str">
            <v>C4</v>
          </cell>
          <cell r="Q2964" t="str">
            <v>KE</v>
          </cell>
          <cell r="R2964" t="str">
            <v>ES</v>
          </cell>
          <cell r="S2964" t="str">
            <v>1. 0 TO 3 DAYS</v>
          </cell>
          <cell r="T2964" t="str">
            <v>RELEASE PROCESS</v>
          </cell>
        </row>
        <row r="2965">
          <cell r="A2965" t="str">
            <v>FCIU6308454</v>
          </cell>
          <cell r="B2965">
            <v>20</v>
          </cell>
          <cell r="C2965">
            <v>44068</v>
          </cell>
          <cell r="D2965">
            <v>1</v>
          </cell>
          <cell r="E2965" t="str">
            <v>HLCUEUR2007AYVB0</v>
          </cell>
          <cell r="F2965" t="str">
            <v>ICDN</v>
          </cell>
          <cell r="G2965" t="str">
            <v>TEMP</v>
          </cell>
          <cell r="H2965" t="str">
            <v>2020</v>
          </cell>
          <cell r="I2965" t="str">
            <v>ICD</v>
          </cell>
          <cell r="J2965">
            <v>228141</v>
          </cell>
          <cell r="K2965" t="str">
            <v>ASOTA DRILLING COMPANY LIMITED</v>
          </cell>
          <cell r="L2965" t="str">
            <v>RAPAT FREIGHT K LIMITED</v>
          </cell>
          <cell r="M2965">
            <v>44068.666284722225</v>
          </cell>
          <cell r="N2965" t="str">
            <v>Pend</v>
          </cell>
          <cell r="O2965" t="str">
            <v>01 X 20GP CONTAINER CONTAINING TOTAL 397 PACKAGES   TOTAL THREE HUNDRED AND NINETY SEVEN PACKAGES ONLY   TOTAL QUANTITY 397 PACKED IN 306   PACKAGES  BOREHOLE MACHINE SPARE   PARTS  DETAILS AS PER INVOICE AND   PACKING LIST  INVOICE NO   EXP GRI 20-21-001 INVOICE DT HS-CODE     82 07 90</v>
          </cell>
          <cell r="P2965" t="str">
            <v>C4</v>
          </cell>
          <cell r="Q2965" t="str">
            <v>KE</v>
          </cell>
          <cell r="R2965" t="str">
            <v>IN</v>
          </cell>
          <cell r="S2965" t="str">
            <v>1. 0 TO 3 DAYS</v>
          </cell>
          <cell r="T2965" t="str">
            <v>RELEASE PROCESS</v>
          </cell>
        </row>
        <row r="2966">
          <cell r="A2966" t="str">
            <v>EGHU9187148</v>
          </cell>
          <cell r="B2966">
            <v>40</v>
          </cell>
          <cell r="C2966">
            <v>44068</v>
          </cell>
          <cell r="D2966">
            <v>1</v>
          </cell>
          <cell r="E2966" t="str">
            <v>140028124036</v>
          </cell>
          <cell r="F2966" t="str">
            <v>ICDN</v>
          </cell>
          <cell r="G2966" t="str">
            <v>TEMP</v>
          </cell>
          <cell r="H2966" t="str">
            <v>2020</v>
          </cell>
          <cell r="I2966" t="str">
            <v>ICD</v>
          </cell>
          <cell r="J2966">
            <v>229991</v>
          </cell>
          <cell r="K2966" t="str">
            <v>HIVIEW INTERNATIONAL CO LIMITED</v>
          </cell>
          <cell r="L2966" t="str">
            <v>MARKS ENTERPRISES LIMITED</v>
          </cell>
          <cell r="M2966" t="str">
            <v>Pend</v>
          </cell>
          <cell r="N2966" t="str">
            <v>Pend</v>
          </cell>
          <cell r="O2966" t="str">
            <v>TYRESFREIGHT PREPAID MAIL INFO HIVIEWINTERNATIONAL COMPIN NO  P0515471 60LN M TYRES FREIGHT PREPAID  MAIL INFO HIVIEWINTERNATIONAL COM PIN NO  P051547160L</v>
          </cell>
          <cell r="P2966" t="str">
            <v>C4</v>
          </cell>
          <cell r="Q2966" t="str">
            <v>KE</v>
          </cell>
          <cell r="R2966" t="str">
            <v>CN</v>
          </cell>
          <cell r="S2966" t="str">
            <v>1. 0 TO 3 DAYS</v>
          </cell>
          <cell r="T2966" t="str">
            <v>PENDING DPC</v>
          </cell>
        </row>
        <row r="2967">
          <cell r="A2967" t="str">
            <v>CMAU4719506</v>
          </cell>
          <cell r="B2967">
            <v>40</v>
          </cell>
          <cell r="C2967">
            <v>44068</v>
          </cell>
          <cell r="D2967">
            <v>1</v>
          </cell>
          <cell r="E2967" t="str">
            <v>NJWY008538</v>
          </cell>
          <cell r="F2967" t="str">
            <v>ICDN</v>
          </cell>
          <cell r="G2967" t="str">
            <v>TEMP</v>
          </cell>
          <cell r="H2967" t="str">
            <v>2020</v>
          </cell>
          <cell r="I2967" t="str">
            <v>ICD</v>
          </cell>
          <cell r="J2967">
            <v>228730</v>
          </cell>
          <cell r="K2967" t="str">
            <v>STANBIC BANK C/O HOT POINT APPLIANCES LT</v>
          </cell>
          <cell r="L2967" t="str">
            <v>SPEEDEX LOGISTICS LIMITED</v>
          </cell>
          <cell r="M2967">
            <v>44067.411712962959</v>
          </cell>
          <cell r="N2967" t="str">
            <v>Pend</v>
          </cell>
          <cell r="O2967" t="str">
            <v>1891 PCS OF VON BRAND REFRIGERATORS AND FOC SPARES AS PER PROFORMA INVOICE NO  PI-9732 DTD FEBRUARY 26  2020  CFR MOMBASA  KENYA  INCOTERMS 2020  L C REFERENCE NO  TF2009717155 IDF NO  E2003312450 CARGO IN TRANSIT TO ICD EMBAKASI BY SGR RAIL IS UNDER THE CARGO CONSIGNEES ARRANGEMENT  ACCOUNT AND RISKS  CARRIER  S LIABILITY CEASES AT PORT OF DISCHARGE  FREIGHT PREPAID   EMAIL ID  CUSTOMERCARE-STANBIC  COM     CO  KE TEL  +254  020 3699000 0734333030 PIC  SURESH HALAI   KRA PIN NO  P000597694S</v>
          </cell>
          <cell r="P2967" t="str">
            <v>C4</v>
          </cell>
          <cell r="Q2967" t="str">
            <v>KE</v>
          </cell>
          <cell r="R2967" t="str">
            <v>CN</v>
          </cell>
          <cell r="S2967" t="str">
            <v>1. 0 TO 3 DAYS</v>
          </cell>
          <cell r="T2967" t="str">
            <v>RELEASE PROCESS</v>
          </cell>
        </row>
        <row r="2968">
          <cell r="A2968" t="str">
            <v>DRYU9907799</v>
          </cell>
          <cell r="B2968">
            <v>40</v>
          </cell>
          <cell r="C2968">
            <v>44068</v>
          </cell>
          <cell r="D2968">
            <v>1</v>
          </cell>
          <cell r="E2968" t="str">
            <v>140028129747</v>
          </cell>
          <cell r="F2968" t="str">
            <v>ICDN</v>
          </cell>
          <cell r="G2968" t="str">
            <v>TEMP</v>
          </cell>
          <cell r="H2968" t="str">
            <v>2020</v>
          </cell>
          <cell r="I2968" t="str">
            <v>ICD</v>
          </cell>
          <cell r="J2968">
            <v>228878</v>
          </cell>
          <cell r="K2968" t="str">
            <v>TIRE WORLD LIMITED</v>
          </cell>
          <cell r="L2968" t="str">
            <v>SPEEDEX LOGISTICS LIMITED</v>
          </cell>
          <cell r="M2968">
            <v>44065.573125000003</v>
          </cell>
          <cell r="N2968" t="str">
            <v>Pend</v>
          </cell>
          <cell r="O2968" t="str">
            <v>TYRESN M TYRES</v>
          </cell>
          <cell r="P2968" t="str">
            <v>C4</v>
          </cell>
          <cell r="Q2968" t="str">
            <v>KE</v>
          </cell>
          <cell r="R2968" t="str">
            <v>CN</v>
          </cell>
          <cell r="S2968" t="str">
            <v>1. 0 TO 3 DAYS</v>
          </cell>
          <cell r="T2968" t="str">
            <v>RELEASE PROCESS</v>
          </cell>
        </row>
        <row r="2969">
          <cell r="A2969" t="str">
            <v>TGBU6970893</v>
          </cell>
          <cell r="B2969">
            <v>40</v>
          </cell>
          <cell r="C2969">
            <v>44068</v>
          </cell>
          <cell r="D2969">
            <v>1</v>
          </cell>
          <cell r="E2969" t="str">
            <v>CNKN138187</v>
          </cell>
          <cell r="F2969" t="str">
            <v>ICDN</v>
          </cell>
          <cell r="G2969" t="str">
            <v>TEMP</v>
          </cell>
          <cell r="H2969">
            <v>0</v>
          </cell>
          <cell r="I2969">
            <v>0</v>
          </cell>
          <cell r="J2969">
            <v>0</v>
          </cell>
          <cell r="K2969" t="str">
            <v>Pend</v>
          </cell>
          <cell r="L2969" t="str">
            <v>Pend</v>
          </cell>
          <cell r="M2969" t="str">
            <v>Pend</v>
          </cell>
          <cell r="N2969" t="str">
            <v>Pend</v>
          </cell>
          <cell r="O2969" t="str">
            <v>ELEVATOR MATERIAL FOR PROJECT COOP HOUSE HS-CODE 842810 ELEVATOR MATERIAL FOR PROJECT COOP HOUSE HS-CODE 842810   NAIROBI - KENYA PHONE  25 420 3340 819 E-MAIL JONATHAN MUTHUA- KE SCHINDLER COM FAX 254 731 000609 TAX  20MBAIM000307055 QCHN067388</v>
          </cell>
          <cell r="P2969" t="str">
            <v>Pend</v>
          </cell>
          <cell r="Q2969" t="str">
            <v>KE</v>
          </cell>
          <cell r="R2969" t="str">
            <v>CN</v>
          </cell>
          <cell r="S2969" t="str">
            <v>1. 0 TO 3 DAYS</v>
          </cell>
          <cell r="T2969" t="str">
            <v>PENDING DECLARATION</v>
          </cell>
        </row>
        <row r="2970">
          <cell r="A2970" t="str">
            <v>SUDU8654753</v>
          </cell>
          <cell r="B2970">
            <v>40</v>
          </cell>
          <cell r="C2970">
            <v>44068</v>
          </cell>
          <cell r="D2970">
            <v>1</v>
          </cell>
          <cell r="E2970" t="str">
            <v>204149280</v>
          </cell>
          <cell r="F2970" t="str">
            <v>ICDN</v>
          </cell>
          <cell r="G2970" t="str">
            <v>TEMP</v>
          </cell>
          <cell r="H2970" t="str">
            <v>2020</v>
          </cell>
          <cell r="I2970" t="str">
            <v>ICD</v>
          </cell>
          <cell r="J2970">
            <v>229560</v>
          </cell>
          <cell r="K2970" t="str">
            <v>HYPERMART LIMITED</v>
          </cell>
          <cell r="L2970" t="str">
            <v>PRINCIPAL FORWARDERS LIMITED</v>
          </cell>
          <cell r="M2970" t="str">
            <v>Pend</v>
          </cell>
          <cell r="N2970" t="str">
            <v>Pend</v>
          </cell>
          <cell r="O2970" t="str">
            <v>FREE STANDING COOKERS   SPARE PARTS    INTRANSIT TO ICD EMBAKASI NAIRO BI</v>
          </cell>
          <cell r="P2970" t="str">
            <v>C4</v>
          </cell>
          <cell r="Q2970" t="str">
            <v>KE</v>
          </cell>
          <cell r="R2970" t="str">
            <v>TR</v>
          </cell>
          <cell r="S2970" t="str">
            <v>1. 0 TO 3 DAYS</v>
          </cell>
          <cell r="T2970" t="str">
            <v>PENDING DPC</v>
          </cell>
        </row>
        <row r="2971">
          <cell r="A2971" t="str">
            <v>FCGU1990261</v>
          </cell>
          <cell r="B2971">
            <v>40</v>
          </cell>
          <cell r="C2971">
            <v>44068</v>
          </cell>
          <cell r="D2971">
            <v>1</v>
          </cell>
          <cell r="E2971" t="str">
            <v>EPIRINDDEL208979</v>
          </cell>
          <cell r="F2971" t="str">
            <v>ICDN</v>
          </cell>
          <cell r="G2971" t="str">
            <v>TEMP</v>
          </cell>
          <cell r="H2971" t="str">
            <v>2020</v>
          </cell>
          <cell r="I2971" t="str">
            <v>ICD</v>
          </cell>
          <cell r="J2971">
            <v>229729</v>
          </cell>
          <cell r="K2971" t="str">
            <v>RAEREX EAST AFRICA LIMITED</v>
          </cell>
          <cell r="L2971" t="str">
            <v>INDEX CARGO LOGISTICS LIMITED</v>
          </cell>
          <cell r="M2971">
            <v>44069.398819444446</v>
          </cell>
          <cell r="N2971" t="str">
            <v>Pend</v>
          </cell>
          <cell r="O2971" t="str">
            <v>2 X HIGH CUBE 40  CONTAINER 1 X STANDARD 20  CONTAINER SAID TO CONTAIN TOTAL  43 PALLETS INDUSTRIAL FAN INV NO   026  DT  30 07 2020 S BILL NO   4199711   DT  31 07 2020 IEC CODE   0507056264 HS CODE  84145990 NET WT  4680 00 KGS  GR OSS WEIGHT   5180 00 KGS NET WEIGHT   2641 00 KGS  GROSS WEIGHT   2960 00 KGS NET WT  2200 00 KGS  GROSS WEIGHT   2440 00 KGS CONTAINER SUMMARY   2 X HIGH CUBE 40  CONTAINER 1 X STANDARD 20  CONTAINER CARRIAGE TERM   LINER HOUSE HOUSE PORT NOMINATION AS PER KPA DIRECTIVE</v>
          </cell>
          <cell r="P2971" t="str">
            <v>C4</v>
          </cell>
          <cell r="Q2971" t="str">
            <v>KE</v>
          </cell>
          <cell r="R2971" t="str">
            <v>IN</v>
          </cell>
          <cell r="S2971" t="str">
            <v>1. 0 TO 3 DAYS</v>
          </cell>
          <cell r="T2971" t="str">
            <v>RELEASE PROCESS</v>
          </cell>
        </row>
        <row r="2972">
          <cell r="A2972" t="str">
            <v>EISU9186107</v>
          </cell>
          <cell r="B2972">
            <v>40</v>
          </cell>
          <cell r="C2972">
            <v>44068</v>
          </cell>
          <cell r="D2972">
            <v>1</v>
          </cell>
          <cell r="E2972" t="str">
            <v>102000056947</v>
          </cell>
          <cell r="F2972" t="str">
            <v>ICDN</v>
          </cell>
          <cell r="G2972" t="str">
            <v>TEMP</v>
          </cell>
          <cell r="H2972">
            <v>0</v>
          </cell>
          <cell r="I2972">
            <v>0</v>
          </cell>
          <cell r="J2972">
            <v>0</v>
          </cell>
          <cell r="K2972" t="str">
            <v>Pend</v>
          </cell>
          <cell r="L2972" t="str">
            <v>Pend</v>
          </cell>
          <cell r="M2972" t="str">
            <v>Pend</v>
          </cell>
          <cell r="N2972" t="str">
            <v>Pend</v>
          </cell>
          <cell r="O2972" t="str">
            <v>TOTAL SIX UNITS ONLYCONTAINING SIX AGRICULTURAL TRACTORSONLYMODEL TT55 4WDVARIANT CODE TNT55P4R1XX3480207SERIAL NO  ENGINE NO NH2480041 2693 76DTNH2480066 269459DTNH2480074 269462DTTOTAL 06 UNITS ONLY TOTAL SIX UNITS ONLY CONTAINING SIX AGRICULTURAL TRACTORS ONLY MODEL TT55 4WD VARIANT CODE TNT55P4R1XX3480207 SERIAL NO  ENGINE NO  NH2480041 269376DT NH2480066 269459DT NH2480074 269462DT NH2482380 270873DT NH2480084 269460DT MODEL TT55 4WD VARIANT CODE TNT55P4R1XX3230207SERIAL NO  ENGINE NO  NH2496469 REF NO  S O 670596 670597 670598 67 0601  279762DT BUYER 670603 703664 IEC CODE 0398003343 H S CODE 87019300 REF NO   DATE GTE43000628 DATED  14-07-2020 SHIPPING BILL NO   DATE 3805754 DT 14-JUL-2020 CPT ICD EMBAKASI KENYA FREIGHT PREPAID DTHC PREPAID  PIN NO P000595101M    ONBEHALF OF CNHI INTERNATIONAL SA RIVA PARADISO 14 6902 PARADISO LUGANO SWITZERLAND</v>
          </cell>
          <cell r="P2972" t="str">
            <v>Pend</v>
          </cell>
          <cell r="Q2972" t="str">
            <v>KE</v>
          </cell>
          <cell r="R2972" t="str">
            <v>IN</v>
          </cell>
          <cell r="S2972" t="str">
            <v>1. 0 TO 3 DAYS</v>
          </cell>
          <cell r="T2972" t="str">
            <v>PENDING DECLARATION</v>
          </cell>
        </row>
        <row r="2973">
          <cell r="A2973" t="str">
            <v>LMCU9134833</v>
          </cell>
          <cell r="B2973">
            <v>40</v>
          </cell>
          <cell r="C2973">
            <v>44068</v>
          </cell>
          <cell r="D2973">
            <v>1</v>
          </cell>
          <cell r="E2973" t="str">
            <v>AL072911</v>
          </cell>
          <cell r="F2973" t="str">
            <v>ICDN</v>
          </cell>
          <cell r="G2973" t="str">
            <v>TEMP</v>
          </cell>
          <cell r="H2973" t="str">
            <v>2020</v>
          </cell>
          <cell r="I2973" t="str">
            <v>ICD</v>
          </cell>
          <cell r="J2973">
            <v>229602</v>
          </cell>
          <cell r="K2973" t="str">
            <v>BERICAP EAST AFRICA LIMITED</v>
          </cell>
          <cell r="L2973" t="str">
            <v>TRANSPORT AND LIFTING SERVICES LTD</v>
          </cell>
          <cell r="M2973" t="str">
            <v>Pend</v>
          </cell>
          <cell r="N2973" t="str">
            <v>Pend</v>
          </cell>
          <cell r="O2973" t="str">
            <v>525 CARTONS PLASTIC CLOSURES- ICD  EMBAKASI</v>
          </cell>
          <cell r="P2973" t="str">
            <v>C4</v>
          </cell>
          <cell r="Q2973" t="str">
            <v>KE</v>
          </cell>
          <cell r="R2973" t="str">
            <v>EG</v>
          </cell>
          <cell r="S2973" t="str">
            <v>1. 0 TO 3 DAYS</v>
          </cell>
          <cell r="T2973" t="str">
            <v>PENDING DPC</v>
          </cell>
        </row>
        <row r="2974">
          <cell r="A2974" t="str">
            <v>LMCU9151790</v>
          </cell>
          <cell r="B2974">
            <v>40</v>
          </cell>
          <cell r="C2974">
            <v>44068</v>
          </cell>
          <cell r="D2974">
            <v>1</v>
          </cell>
          <cell r="E2974" t="str">
            <v>AL075428</v>
          </cell>
          <cell r="F2974" t="str">
            <v>ICDN</v>
          </cell>
          <cell r="G2974" t="str">
            <v>TEMP</v>
          </cell>
          <cell r="H2974" t="str">
            <v>2020</v>
          </cell>
          <cell r="I2974" t="str">
            <v>ICD</v>
          </cell>
          <cell r="J2974">
            <v>228708</v>
          </cell>
          <cell r="K2974" t="str">
            <v>UNIFORM CORNER LIMITED</v>
          </cell>
          <cell r="L2974" t="str">
            <v>SPEEDEX LOGISTICS LIMITED</v>
          </cell>
          <cell r="M2974">
            <v>44065.569594907407</v>
          </cell>
          <cell r="N2974" t="str">
            <v>Pend</v>
          </cell>
          <cell r="O2974" t="str">
            <v>528 BAGS YARN ON CONES 100  ACRYLIC YARN-HB 24 2 NM TOW DYED YARN ON CONES -ICD EMBAKASI</v>
          </cell>
          <cell r="P2974" t="str">
            <v>C4</v>
          </cell>
          <cell r="Q2974" t="str">
            <v>KE</v>
          </cell>
          <cell r="R2974" t="str">
            <v>EG</v>
          </cell>
          <cell r="S2974" t="str">
            <v>1. 0 TO 3 DAYS</v>
          </cell>
          <cell r="T2974" t="str">
            <v>RELEASE PROCESS</v>
          </cell>
        </row>
        <row r="2975">
          <cell r="A2975" t="str">
            <v>EISU9024385</v>
          </cell>
          <cell r="B2975">
            <v>40</v>
          </cell>
          <cell r="C2975">
            <v>44068</v>
          </cell>
          <cell r="D2975">
            <v>1</v>
          </cell>
          <cell r="E2975" t="str">
            <v>JD063368</v>
          </cell>
          <cell r="F2975" t="str">
            <v>ICDN</v>
          </cell>
          <cell r="G2975" t="str">
            <v>Pend</v>
          </cell>
          <cell r="H2975" t="str">
            <v>2020</v>
          </cell>
          <cell r="I2975" t="str">
            <v>ICD</v>
          </cell>
          <cell r="J2975">
            <v>228753</v>
          </cell>
          <cell r="K2975" t="str">
            <v>KANSAI PLASCON KENYA LIMITED</v>
          </cell>
          <cell r="L2975" t="str">
            <v>REFCO FORWARDERS LTD</v>
          </cell>
          <cell r="M2975">
            <v>44067.615358796298</v>
          </cell>
          <cell r="N2975" t="str">
            <v>Pend</v>
          </cell>
          <cell r="O2975" t="str">
            <v>PRECIPITATED CALCIUM CARBONATE SCPCC10L-YB 12 6 TONS  SCPCC10-YB 12 6 TONS</v>
          </cell>
          <cell r="P2975" t="str">
            <v>C4</v>
          </cell>
          <cell r="Q2975" t="str">
            <v>KE</v>
          </cell>
          <cell r="R2975" t="str">
            <v>SA</v>
          </cell>
          <cell r="S2975" t="str">
            <v>1. 0 TO 3 DAYS</v>
          </cell>
          <cell r="T2975" t="str">
            <v>RELEASE PROCESS</v>
          </cell>
        </row>
        <row r="2976">
          <cell r="A2976" t="str">
            <v>GATU8719258</v>
          </cell>
          <cell r="B2976">
            <v>40</v>
          </cell>
          <cell r="C2976">
            <v>44068</v>
          </cell>
          <cell r="D2976">
            <v>1</v>
          </cell>
          <cell r="E2976" t="str">
            <v>JD063730</v>
          </cell>
          <cell r="F2976" t="str">
            <v>ICDN</v>
          </cell>
          <cell r="G2976" t="str">
            <v>TEMP</v>
          </cell>
          <cell r="H2976" t="str">
            <v>2020</v>
          </cell>
          <cell r="I2976" t="str">
            <v>ICD</v>
          </cell>
          <cell r="J2976">
            <v>229353</v>
          </cell>
          <cell r="K2976" t="str">
            <v>ASHUT ENGINEERS LTD</v>
          </cell>
          <cell r="L2976" t="str">
            <v>RAPID KATE SERVICES LIMITED</v>
          </cell>
          <cell r="M2976">
            <v>44068.717268518521</v>
          </cell>
          <cell r="N2976" t="str">
            <v>Pend</v>
          </cell>
          <cell r="O2976" t="str">
            <v>HIGH DENSITY POLYETHYLENE B5429-ICD EMBAKASI</v>
          </cell>
          <cell r="P2976" t="str">
            <v>C4</v>
          </cell>
          <cell r="Q2976" t="str">
            <v>KE</v>
          </cell>
          <cell r="R2976" t="str">
            <v>SA</v>
          </cell>
          <cell r="S2976" t="str">
            <v>1. 0 TO 3 DAYS</v>
          </cell>
          <cell r="T2976" t="str">
            <v>RELEASE PROCESS</v>
          </cell>
        </row>
        <row r="2977">
          <cell r="A2977" t="str">
            <v>LMCU9158820</v>
          </cell>
          <cell r="B2977">
            <v>40</v>
          </cell>
          <cell r="C2977">
            <v>44068</v>
          </cell>
          <cell r="D2977">
            <v>1</v>
          </cell>
          <cell r="E2977" t="str">
            <v>AL075768</v>
          </cell>
          <cell r="F2977" t="str">
            <v>ICDN</v>
          </cell>
          <cell r="G2977" t="str">
            <v>TEMP</v>
          </cell>
          <cell r="H2977" t="str">
            <v>2020</v>
          </cell>
          <cell r="I2977" t="str">
            <v>ICD</v>
          </cell>
          <cell r="J2977">
            <v>228899</v>
          </cell>
          <cell r="K2977" t="str">
            <v>CHANDARIA INDUSTRIES LIMITED</v>
          </cell>
          <cell r="L2977" t="str">
            <v>SPEEDEX LOGISTICS LIMITED</v>
          </cell>
          <cell r="M2977">
            <v>44065.556018518517</v>
          </cell>
          <cell r="N2977" t="str">
            <v>Pend</v>
          </cell>
          <cell r="O2977" t="str">
            <v>NAPKIN TISSUE PRIME  TOWEL TISSUE PRIME  NAPKIN TISSUE COMMERCIAL   TOILET TISSUE PREMIUM- ICD EMBAKASI</v>
          </cell>
          <cell r="P2977" t="str">
            <v>C4</v>
          </cell>
          <cell r="Q2977" t="str">
            <v>KE</v>
          </cell>
          <cell r="R2977" t="str">
            <v>EG</v>
          </cell>
          <cell r="S2977" t="str">
            <v>1. 0 TO 3 DAYS</v>
          </cell>
          <cell r="T2977" t="str">
            <v>RELEASE PROCESS</v>
          </cell>
        </row>
        <row r="2978">
          <cell r="A2978" t="str">
            <v>AMFU8493247</v>
          </cell>
          <cell r="B2978">
            <v>40</v>
          </cell>
          <cell r="C2978">
            <v>44068</v>
          </cell>
          <cell r="D2978">
            <v>1</v>
          </cell>
          <cell r="E2978" t="str">
            <v>TN010566</v>
          </cell>
          <cell r="F2978" t="str">
            <v>ICDN</v>
          </cell>
          <cell r="G2978" t="str">
            <v>TEMP</v>
          </cell>
          <cell r="H2978" t="str">
            <v>2020</v>
          </cell>
          <cell r="I2978" t="str">
            <v>ICD</v>
          </cell>
          <cell r="J2978">
            <v>229135</v>
          </cell>
          <cell r="K2978" t="str">
            <v>JUBILEE TISSUE INDUSTRIES LIMITED</v>
          </cell>
          <cell r="L2978" t="str">
            <v>DHL GLOBAL FORWARDING KENYA LIMITED</v>
          </cell>
          <cell r="M2978">
            <v>44068.573263888888</v>
          </cell>
          <cell r="N2978" t="str">
            <v>Pend</v>
          </cell>
          <cell r="O2978" t="str">
            <v>TOILET TISSUE- ICD EMBAKASI</v>
          </cell>
          <cell r="P2978" t="str">
            <v>C4</v>
          </cell>
          <cell r="Q2978" t="str">
            <v>KE</v>
          </cell>
          <cell r="R2978" t="str">
            <v>IT</v>
          </cell>
          <cell r="S2978" t="str">
            <v>1. 0 TO 3 DAYS</v>
          </cell>
          <cell r="T2978" t="str">
            <v>RELEASE PROCESS</v>
          </cell>
        </row>
        <row r="2979">
          <cell r="A2979" t="str">
            <v>SGCU5329039</v>
          </cell>
          <cell r="B2979">
            <v>40</v>
          </cell>
          <cell r="C2979">
            <v>44068</v>
          </cell>
          <cell r="D2979">
            <v>1</v>
          </cell>
          <cell r="E2979" t="str">
            <v>TN010531</v>
          </cell>
          <cell r="F2979" t="str">
            <v>ICDN</v>
          </cell>
          <cell r="G2979" t="str">
            <v>TEMP</v>
          </cell>
          <cell r="H2979" t="str">
            <v>2020</v>
          </cell>
          <cell r="I2979" t="str">
            <v>ICD</v>
          </cell>
          <cell r="J2979">
            <v>229089</v>
          </cell>
          <cell r="K2979" t="str">
            <v>JUBILEE TISSUE INDUSTRIES LIMITED</v>
          </cell>
          <cell r="L2979" t="str">
            <v>DHL GLOBAL FORWARDING KENYA LIMITED</v>
          </cell>
          <cell r="M2979" t="str">
            <v>Pend</v>
          </cell>
          <cell r="N2979" t="str">
            <v>Pend</v>
          </cell>
          <cell r="O2979" t="str">
            <v>TOILET TISSUE- ICD EMBAKASI</v>
          </cell>
          <cell r="P2979" t="str">
            <v>C4</v>
          </cell>
          <cell r="Q2979" t="str">
            <v>KE</v>
          </cell>
          <cell r="R2979" t="str">
            <v>IT</v>
          </cell>
          <cell r="S2979" t="str">
            <v>1. 0 TO 3 DAYS</v>
          </cell>
          <cell r="T2979" t="str">
            <v>PENDING DPC</v>
          </cell>
        </row>
        <row r="2980">
          <cell r="A2980" t="str">
            <v>LMCU9115556</v>
          </cell>
          <cell r="B2980">
            <v>40</v>
          </cell>
          <cell r="C2980">
            <v>44068</v>
          </cell>
          <cell r="D2980">
            <v>1</v>
          </cell>
          <cell r="E2980" t="str">
            <v>AL075768</v>
          </cell>
          <cell r="F2980" t="str">
            <v>ICDN</v>
          </cell>
          <cell r="G2980" t="str">
            <v>TEMP</v>
          </cell>
          <cell r="H2980" t="str">
            <v>2020</v>
          </cell>
          <cell r="I2980" t="str">
            <v>ICD</v>
          </cell>
          <cell r="J2980">
            <v>228895</v>
          </cell>
          <cell r="K2980" t="str">
            <v>CHANDARIA INDUSTRIES LIMITED</v>
          </cell>
          <cell r="L2980" t="str">
            <v>SPEEDEX LOGISTICS LIMITED</v>
          </cell>
          <cell r="M2980">
            <v>44065.616180555553</v>
          </cell>
          <cell r="N2980" t="str">
            <v>Pend</v>
          </cell>
          <cell r="O2980" t="str">
            <v>NAPKIN TISSUE PRIME  TOWEL TISSUE PRIME  NAPKIN TISSUE COMMERCIAL   TOILET TISSUE PREMIUM- ICD EMBAKASI</v>
          </cell>
          <cell r="P2980" t="str">
            <v>C4</v>
          </cell>
          <cell r="Q2980" t="str">
            <v>KE</v>
          </cell>
          <cell r="R2980" t="str">
            <v>EG</v>
          </cell>
          <cell r="S2980" t="str">
            <v>1. 0 TO 3 DAYS</v>
          </cell>
          <cell r="T2980" t="str">
            <v>RELEASE PROCESS</v>
          </cell>
        </row>
        <row r="2981">
          <cell r="A2981" t="str">
            <v>SGCU9980389</v>
          </cell>
          <cell r="B2981">
            <v>40</v>
          </cell>
          <cell r="C2981">
            <v>44068</v>
          </cell>
          <cell r="D2981">
            <v>1</v>
          </cell>
          <cell r="E2981" t="str">
            <v>JD063812</v>
          </cell>
          <cell r="F2981" t="str">
            <v>ICDN</v>
          </cell>
          <cell r="G2981" t="str">
            <v>TEMP</v>
          </cell>
          <cell r="H2981" t="str">
            <v>2020</v>
          </cell>
          <cell r="I2981" t="str">
            <v>ICD</v>
          </cell>
          <cell r="J2981">
            <v>228684</v>
          </cell>
          <cell r="K2981" t="str">
            <v>HOPE PLASTICS LIMITED</v>
          </cell>
          <cell r="L2981" t="str">
            <v>ECHKEN AGENCIES LIMITED</v>
          </cell>
          <cell r="M2981">
            <v>44064.864664351851</v>
          </cell>
          <cell r="N2981" t="str">
            <v>Pend</v>
          </cell>
          <cell r="O2981" t="str">
            <v>1020 BAGS HIGH DENSITY POLYETHYLENE HDPE B5429- ICD EMBAKASI</v>
          </cell>
          <cell r="P2981" t="str">
            <v>C4</v>
          </cell>
          <cell r="Q2981" t="str">
            <v>KE</v>
          </cell>
          <cell r="R2981" t="str">
            <v>SA</v>
          </cell>
          <cell r="S2981" t="str">
            <v>1. 0 TO 3 DAYS</v>
          </cell>
          <cell r="T2981" t="str">
            <v>RELEASE PROCESS</v>
          </cell>
        </row>
        <row r="2982">
          <cell r="A2982" t="str">
            <v>SGCU4010788</v>
          </cell>
          <cell r="B2982">
            <v>40</v>
          </cell>
          <cell r="C2982">
            <v>44068</v>
          </cell>
          <cell r="D2982">
            <v>1</v>
          </cell>
          <cell r="E2982" t="str">
            <v>JD063847</v>
          </cell>
          <cell r="F2982" t="str">
            <v>ICDN</v>
          </cell>
          <cell r="G2982" t="str">
            <v>TEMP</v>
          </cell>
          <cell r="H2982" t="str">
            <v>2020</v>
          </cell>
          <cell r="I2982" t="str">
            <v>ICD</v>
          </cell>
          <cell r="J2982">
            <v>229836</v>
          </cell>
          <cell r="K2982" t="str">
            <v>L G HARRIS AND CO EA LTD</v>
          </cell>
          <cell r="L2982" t="str">
            <v>REFCO FORWARDERS LTD</v>
          </cell>
          <cell r="M2982" t="str">
            <v>Pend</v>
          </cell>
          <cell r="N2982" t="str">
            <v>Pend</v>
          </cell>
          <cell r="O2982" t="str">
            <v>LINEAR LOW DENSITY POLYETHYLENE 118WJ  - ICD EMBAKASI</v>
          </cell>
          <cell r="P2982" t="str">
            <v>C4</v>
          </cell>
          <cell r="Q2982" t="str">
            <v>KE</v>
          </cell>
          <cell r="R2982" t="str">
            <v>SA</v>
          </cell>
          <cell r="S2982" t="str">
            <v>1. 0 TO 3 DAYS</v>
          </cell>
          <cell r="T2982" t="str">
            <v>PENDING DPC</v>
          </cell>
        </row>
        <row r="2983">
          <cell r="A2983" t="str">
            <v>LMCU9120038</v>
          </cell>
          <cell r="B2983">
            <v>40</v>
          </cell>
          <cell r="C2983">
            <v>44068</v>
          </cell>
          <cell r="D2983">
            <v>1</v>
          </cell>
          <cell r="E2983" t="str">
            <v>AL075768</v>
          </cell>
          <cell r="F2983" t="str">
            <v>ICDN</v>
          </cell>
          <cell r="G2983" t="str">
            <v>TEMP</v>
          </cell>
          <cell r="H2983" t="str">
            <v>2020</v>
          </cell>
          <cell r="I2983" t="str">
            <v>ICD</v>
          </cell>
          <cell r="J2983">
            <v>228899</v>
          </cell>
          <cell r="K2983" t="str">
            <v>CHANDARIA INDUSTRIES LIMITED</v>
          </cell>
          <cell r="L2983" t="str">
            <v>SPEEDEX LOGISTICS LIMITED</v>
          </cell>
          <cell r="M2983">
            <v>44065.556018518517</v>
          </cell>
          <cell r="N2983" t="str">
            <v>Pend</v>
          </cell>
          <cell r="O2983" t="str">
            <v>NAPKIN TISSUE PRIME  TOWEL TISSUE PRIME  NAPKIN TISSUE COMMERCIAL   TOILET TISSUE PREMIUM- ICD EMBAKASI</v>
          </cell>
          <cell r="P2983" t="str">
            <v>C4</v>
          </cell>
          <cell r="Q2983" t="str">
            <v>KE</v>
          </cell>
          <cell r="R2983" t="str">
            <v>EG</v>
          </cell>
          <cell r="S2983" t="str">
            <v>1. 0 TO 3 DAYS</v>
          </cell>
          <cell r="T2983" t="str">
            <v>RELEASE PROCESS</v>
          </cell>
        </row>
        <row r="2984">
          <cell r="A2984" t="str">
            <v>EMCU9684236</v>
          </cell>
          <cell r="B2984">
            <v>40</v>
          </cell>
          <cell r="C2984">
            <v>44068</v>
          </cell>
          <cell r="D2984">
            <v>1</v>
          </cell>
          <cell r="E2984" t="str">
            <v>DB043455</v>
          </cell>
          <cell r="F2984" t="str">
            <v>ICDN</v>
          </cell>
          <cell r="G2984" t="str">
            <v>TEMP</v>
          </cell>
          <cell r="H2984" t="str">
            <v>2020</v>
          </cell>
          <cell r="I2984" t="str">
            <v>ICD</v>
          </cell>
          <cell r="J2984">
            <v>229850</v>
          </cell>
          <cell r="K2984" t="str">
            <v>FRIGOKEN LTD</v>
          </cell>
          <cell r="L2984" t="str">
            <v>HOMELAND FREIGHT LIMITED</v>
          </cell>
          <cell r="M2984" t="str">
            <v>Pend</v>
          </cell>
          <cell r="N2984" t="str">
            <v>Pend</v>
          </cell>
          <cell r="O2984" t="str">
            <v>580 ML ROUND JAR -- ICD EMBAKASI 720 ML ROUND JAR -- ICD EMBAKASI 720 ML ROUND JAR -- ICD EMBAKASI 720 ML ROUND JAR -- ICD EMBAKASI 720 ML ROUND JAR -- ICD EMBAKASI 720 ML ROUND JAR -- ICD EMBAKASI</v>
          </cell>
          <cell r="P2984" t="str">
            <v>C4</v>
          </cell>
          <cell r="Q2984" t="str">
            <v>KE</v>
          </cell>
          <cell r="R2984" t="str">
            <v>DJ</v>
          </cell>
          <cell r="S2984" t="str">
            <v>1. 0 TO 3 DAYS</v>
          </cell>
          <cell r="T2984" t="str">
            <v>PENDING DPC</v>
          </cell>
        </row>
        <row r="2985">
          <cell r="A2985" t="str">
            <v>LMCU9130381</v>
          </cell>
          <cell r="B2985">
            <v>40</v>
          </cell>
          <cell r="C2985">
            <v>44068</v>
          </cell>
          <cell r="D2985">
            <v>1</v>
          </cell>
          <cell r="E2985" t="str">
            <v>DB043455</v>
          </cell>
          <cell r="F2985" t="str">
            <v>ICDN</v>
          </cell>
          <cell r="G2985" t="str">
            <v>TEMP</v>
          </cell>
          <cell r="H2985" t="str">
            <v>2020</v>
          </cell>
          <cell r="I2985" t="str">
            <v>ICD</v>
          </cell>
          <cell r="J2985">
            <v>229850</v>
          </cell>
          <cell r="K2985" t="str">
            <v>FRIGOKEN LTD</v>
          </cell>
          <cell r="L2985" t="str">
            <v>HOMELAND FREIGHT LIMITED</v>
          </cell>
          <cell r="M2985" t="str">
            <v>Pend</v>
          </cell>
          <cell r="N2985" t="str">
            <v>Pend</v>
          </cell>
          <cell r="O2985" t="str">
            <v>580 ML ROUND JAR -- ICD EMBAKASI 720 ML ROUND JAR -- ICD EMBAKASI 720 ML ROUND JAR -- ICD EMBAKASI 720 ML ROUND JAR -- ICD EMBAKASI 720 ML ROUND JAR -- ICD EMBAKASI 720 ML ROUND JAR -- ICD EMBAKASI</v>
          </cell>
          <cell r="P2985" t="str">
            <v>C4</v>
          </cell>
          <cell r="Q2985" t="str">
            <v>KE</v>
          </cell>
          <cell r="R2985" t="str">
            <v>DJ</v>
          </cell>
          <cell r="S2985" t="str">
            <v>1. 0 TO 3 DAYS</v>
          </cell>
          <cell r="T2985" t="str">
            <v>PENDING DPC</v>
          </cell>
        </row>
        <row r="2986">
          <cell r="A2986" t="str">
            <v>LMCU9120104</v>
          </cell>
          <cell r="B2986">
            <v>40</v>
          </cell>
          <cell r="C2986">
            <v>44068</v>
          </cell>
          <cell r="D2986">
            <v>1</v>
          </cell>
          <cell r="E2986" t="str">
            <v>JD063780</v>
          </cell>
          <cell r="F2986" t="str">
            <v>ICDN</v>
          </cell>
          <cell r="G2986" t="str">
            <v>TEMP</v>
          </cell>
          <cell r="H2986">
            <v>0</v>
          </cell>
          <cell r="I2986">
            <v>0</v>
          </cell>
          <cell r="J2986">
            <v>0</v>
          </cell>
          <cell r="K2986" t="str">
            <v>Pend</v>
          </cell>
          <cell r="L2986" t="str">
            <v>Pend</v>
          </cell>
          <cell r="M2986" t="str">
            <v>Pend</v>
          </cell>
          <cell r="N2986" t="str">
            <v>Pend</v>
          </cell>
          <cell r="O2986" t="str">
            <v>HIGH DENSITY POLYETHYLENE HDPE B5429-ICD EMBAKASI</v>
          </cell>
          <cell r="P2986" t="str">
            <v>Pend</v>
          </cell>
          <cell r="Q2986" t="str">
            <v>KE</v>
          </cell>
          <cell r="R2986" t="str">
            <v>SA</v>
          </cell>
          <cell r="S2986" t="str">
            <v>1. 0 TO 3 DAYS</v>
          </cell>
          <cell r="T2986" t="str">
            <v>PENDING DECLARATION</v>
          </cell>
        </row>
        <row r="2987">
          <cell r="A2987" t="str">
            <v>LMCU9120017</v>
          </cell>
          <cell r="B2987">
            <v>40</v>
          </cell>
          <cell r="C2987">
            <v>44068</v>
          </cell>
          <cell r="D2987">
            <v>1</v>
          </cell>
          <cell r="E2987" t="str">
            <v>JD057912</v>
          </cell>
          <cell r="F2987" t="str">
            <v>ICDN</v>
          </cell>
          <cell r="G2987" t="str">
            <v>TEMP</v>
          </cell>
          <cell r="H2987">
            <v>0</v>
          </cell>
          <cell r="I2987">
            <v>0</v>
          </cell>
          <cell r="J2987">
            <v>0</v>
          </cell>
          <cell r="K2987" t="str">
            <v>Pend</v>
          </cell>
          <cell r="L2987" t="str">
            <v>Pend</v>
          </cell>
          <cell r="M2987" t="str">
            <v>Pend</v>
          </cell>
          <cell r="N2987" t="str">
            <v>Pend</v>
          </cell>
          <cell r="O2987" t="str">
            <v>LINEAR LOW DENSITY POLYETHYLENE 118WJ - CARGO IN TRANSIT TO KAMPALA UGANDA</v>
          </cell>
          <cell r="P2987" t="str">
            <v>Pend</v>
          </cell>
          <cell r="Q2987" t="str">
            <v>UG</v>
          </cell>
          <cell r="R2987" t="str">
            <v>SA</v>
          </cell>
          <cell r="S2987" t="str">
            <v>1. 0 TO 3 DAYS</v>
          </cell>
          <cell r="T2987" t="str">
            <v>PENDING DECLARATION</v>
          </cell>
        </row>
        <row r="2988">
          <cell r="A2988" t="str">
            <v>EMCU9652558</v>
          </cell>
          <cell r="B2988">
            <v>40</v>
          </cell>
          <cell r="C2988">
            <v>44068</v>
          </cell>
          <cell r="D2988">
            <v>1</v>
          </cell>
          <cell r="E2988" t="str">
            <v>DB043455</v>
          </cell>
          <cell r="F2988" t="str">
            <v>ICDN</v>
          </cell>
          <cell r="G2988" t="str">
            <v>TEMP</v>
          </cell>
          <cell r="H2988" t="str">
            <v>2020</v>
          </cell>
          <cell r="I2988" t="str">
            <v>ICD</v>
          </cell>
          <cell r="J2988">
            <v>229850</v>
          </cell>
          <cell r="K2988" t="str">
            <v>FRIGOKEN LTD</v>
          </cell>
          <cell r="L2988" t="str">
            <v>HOMELAND FREIGHT LIMITED</v>
          </cell>
          <cell r="M2988" t="str">
            <v>Pend</v>
          </cell>
          <cell r="N2988" t="str">
            <v>Pend</v>
          </cell>
          <cell r="O2988" t="str">
            <v>580 ML ROUND JAR -- ICD EMBAKASI 720 ML ROUND JAR -- ICD EMBAKASI 720 ML ROUND JAR -- ICD EMBAKASI 720 ML ROUND JAR -- ICD EMBAKASI 720 ML ROUND JAR -- ICD EMBAKASI 720 ML ROUND JAR -- ICD EMBAKASI</v>
          </cell>
          <cell r="P2988" t="str">
            <v>C4</v>
          </cell>
          <cell r="Q2988" t="str">
            <v>KE</v>
          </cell>
          <cell r="R2988" t="str">
            <v>DJ</v>
          </cell>
          <cell r="S2988" t="str">
            <v>1. 0 TO 3 DAYS</v>
          </cell>
          <cell r="T2988" t="str">
            <v>PENDING DPC</v>
          </cell>
        </row>
        <row r="2989">
          <cell r="A2989" t="str">
            <v>LMCU9163657</v>
          </cell>
          <cell r="B2989">
            <v>40</v>
          </cell>
          <cell r="C2989">
            <v>44068</v>
          </cell>
          <cell r="D2989">
            <v>1</v>
          </cell>
          <cell r="E2989" t="str">
            <v>DB043455</v>
          </cell>
          <cell r="F2989" t="str">
            <v>ICDN</v>
          </cell>
          <cell r="G2989" t="str">
            <v>TEMP</v>
          </cell>
          <cell r="H2989" t="str">
            <v>2020</v>
          </cell>
          <cell r="I2989" t="str">
            <v>ICD</v>
          </cell>
          <cell r="J2989">
            <v>229850</v>
          </cell>
          <cell r="K2989" t="str">
            <v>FRIGOKEN LTD</v>
          </cell>
          <cell r="L2989" t="str">
            <v>HOMELAND FREIGHT LIMITED</v>
          </cell>
          <cell r="M2989" t="str">
            <v>Pend</v>
          </cell>
          <cell r="N2989" t="str">
            <v>Pend</v>
          </cell>
          <cell r="O2989" t="str">
            <v>580 ML ROUND JAR -- ICD EMBAKASI 720 ML ROUND JAR -- ICD EMBAKASI 720 ML ROUND JAR -- ICD EMBAKASI 720 ML ROUND JAR -- ICD EMBAKASI 720 ML ROUND JAR -- ICD EMBAKASI 720 ML ROUND JAR -- ICD EMBAKASI</v>
          </cell>
          <cell r="P2989" t="str">
            <v>C4</v>
          </cell>
          <cell r="Q2989" t="str">
            <v>KE</v>
          </cell>
          <cell r="R2989" t="str">
            <v>DJ</v>
          </cell>
          <cell r="S2989" t="str">
            <v>1. 0 TO 3 DAYS</v>
          </cell>
          <cell r="T2989" t="str">
            <v>PENDING DPC</v>
          </cell>
        </row>
        <row r="2990">
          <cell r="A2990" t="str">
            <v>LMCU9122323</v>
          </cell>
          <cell r="B2990">
            <v>40</v>
          </cell>
          <cell r="C2990">
            <v>44068</v>
          </cell>
          <cell r="D2990">
            <v>1</v>
          </cell>
          <cell r="E2990" t="str">
            <v>JD063748</v>
          </cell>
          <cell r="F2990" t="str">
            <v>ICDN</v>
          </cell>
          <cell r="G2990" t="str">
            <v>TEMP</v>
          </cell>
          <cell r="H2990" t="str">
            <v>2020</v>
          </cell>
          <cell r="I2990" t="str">
            <v>ICD</v>
          </cell>
          <cell r="J2990">
            <v>229501</v>
          </cell>
          <cell r="K2990" t="str">
            <v>DENTEX INDUSTRIES LTD</v>
          </cell>
          <cell r="L2990" t="str">
            <v>DAMCO LOGISTICS KENYA LIMITED</v>
          </cell>
          <cell r="M2990">
            <v>44068.727905092594</v>
          </cell>
          <cell r="N2990" t="str">
            <v>Pend</v>
          </cell>
          <cell r="O2990" t="str">
            <v>1020 BAGS HIGH DENSITY POLYETHYLENE HDPE B5429- ICD EMBAKASI</v>
          </cell>
          <cell r="P2990" t="str">
            <v>C4</v>
          </cell>
          <cell r="Q2990" t="str">
            <v>KE</v>
          </cell>
          <cell r="R2990" t="str">
            <v>SA</v>
          </cell>
          <cell r="S2990" t="str">
            <v>1. 0 TO 3 DAYS</v>
          </cell>
          <cell r="T2990" t="str">
            <v>RELEASE PROCESS</v>
          </cell>
        </row>
        <row r="2991">
          <cell r="A2991" t="str">
            <v>LMCU0458282</v>
          </cell>
          <cell r="B2991">
            <v>40</v>
          </cell>
          <cell r="C2991">
            <v>44068</v>
          </cell>
          <cell r="D2991">
            <v>1</v>
          </cell>
          <cell r="E2991" t="str">
            <v>JD063812</v>
          </cell>
          <cell r="F2991" t="str">
            <v>ICDN</v>
          </cell>
          <cell r="G2991" t="str">
            <v>TEMP</v>
          </cell>
          <cell r="H2991" t="str">
            <v>2020</v>
          </cell>
          <cell r="I2991" t="str">
            <v>ICD</v>
          </cell>
          <cell r="J2991">
            <v>228684</v>
          </cell>
          <cell r="K2991" t="str">
            <v>HOPE PLASTICS LIMITED</v>
          </cell>
          <cell r="L2991" t="str">
            <v>ECHKEN AGENCIES LIMITED</v>
          </cell>
          <cell r="M2991">
            <v>44064.864664351851</v>
          </cell>
          <cell r="N2991" t="str">
            <v>Pend</v>
          </cell>
          <cell r="O2991" t="str">
            <v>1020 BAGS HIGH DENSITY POLYETHYLENE HDPE B5429- ICD EMBAKASI</v>
          </cell>
          <cell r="P2991" t="str">
            <v>C4</v>
          </cell>
          <cell r="Q2991" t="str">
            <v>KE</v>
          </cell>
          <cell r="R2991" t="str">
            <v>SA</v>
          </cell>
          <cell r="S2991" t="str">
            <v>1. 0 TO 3 DAYS</v>
          </cell>
          <cell r="T2991" t="str">
            <v>RELEASE PROCESS</v>
          </cell>
        </row>
        <row r="2992">
          <cell r="A2992" t="str">
            <v>LMCU0484390</v>
          </cell>
          <cell r="B2992">
            <v>40</v>
          </cell>
          <cell r="C2992">
            <v>44068</v>
          </cell>
          <cell r="D2992">
            <v>1</v>
          </cell>
          <cell r="E2992" t="str">
            <v>JD063540</v>
          </cell>
          <cell r="F2992" t="str">
            <v>ICDN</v>
          </cell>
          <cell r="G2992" t="str">
            <v>TEMP</v>
          </cell>
          <cell r="H2992" t="str">
            <v>2020</v>
          </cell>
          <cell r="I2992" t="str">
            <v>ICD</v>
          </cell>
          <cell r="J2992">
            <v>229028</v>
          </cell>
          <cell r="K2992" t="str">
            <v>PACKAGING INDUSTRIES LTD</v>
          </cell>
          <cell r="L2992" t="str">
            <v>SPEEDEX LOGISTICS LIMITED</v>
          </cell>
          <cell r="M2992">
            <v>44067.432395833333</v>
          </cell>
          <cell r="N2992" t="str">
            <v>Pend</v>
          </cell>
          <cell r="O2992" t="str">
            <v>990 BAGS LINEAR LOW DENSITY POLYETHLENE 118WJ- ICD EMBAKASI</v>
          </cell>
          <cell r="P2992" t="str">
            <v>C4</v>
          </cell>
          <cell r="Q2992" t="str">
            <v>KE</v>
          </cell>
          <cell r="R2992" t="str">
            <v>SA</v>
          </cell>
          <cell r="S2992" t="str">
            <v>1. 0 TO 3 DAYS</v>
          </cell>
          <cell r="T2992" t="str">
            <v>RELEASE PROCESS</v>
          </cell>
        </row>
        <row r="2993">
          <cell r="A2993" t="str">
            <v>AKLU6505842</v>
          </cell>
          <cell r="B2993">
            <v>40</v>
          </cell>
          <cell r="C2993">
            <v>44068</v>
          </cell>
          <cell r="D2993">
            <v>1</v>
          </cell>
          <cell r="E2993" t="str">
            <v>910921360</v>
          </cell>
          <cell r="F2993" t="str">
            <v>ICDN</v>
          </cell>
          <cell r="G2993" t="str">
            <v>TEMP</v>
          </cell>
          <cell r="H2993">
            <v>0</v>
          </cell>
          <cell r="I2993">
            <v>0</v>
          </cell>
          <cell r="J2993">
            <v>0</v>
          </cell>
          <cell r="K2993" t="str">
            <v>Pend</v>
          </cell>
          <cell r="L2993" t="str">
            <v>Pend</v>
          </cell>
          <cell r="M2993" t="str">
            <v>Pend</v>
          </cell>
          <cell r="N2993" t="str">
            <v>Pend</v>
          </cell>
          <cell r="O2993" t="str">
            <v>HOUSEHOLD GOODS    SEALS   8400107   8400108   8400109   8400110   840 0111      X20200622708683</v>
          </cell>
          <cell r="P2993" t="str">
            <v>Pend</v>
          </cell>
          <cell r="Q2993" t="str">
            <v>KE</v>
          </cell>
          <cell r="R2993" t="str">
            <v>US</v>
          </cell>
          <cell r="S2993" t="str">
            <v>1. 0 TO 3 DAYS</v>
          </cell>
          <cell r="T2993" t="str">
            <v>PENDING DECLARATION</v>
          </cell>
        </row>
        <row r="2994">
          <cell r="A2994" t="str">
            <v>PONU0941579</v>
          </cell>
          <cell r="B2994">
            <v>20</v>
          </cell>
          <cell r="C2994">
            <v>44068</v>
          </cell>
          <cell r="D2994">
            <v>1</v>
          </cell>
          <cell r="E2994" t="str">
            <v>203633825</v>
          </cell>
          <cell r="F2994" t="str">
            <v>ICDN</v>
          </cell>
          <cell r="G2994" t="str">
            <v>TEMP</v>
          </cell>
          <cell r="H2994" t="str">
            <v>2020</v>
          </cell>
          <cell r="I2994" t="str">
            <v>ICD</v>
          </cell>
          <cell r="J2994">
            <v>229502</v>
          </cell>
          <cell r="K2994" t="str">
            <v>TONONOKA ROLLING MILLS LIMITED</v>
          </cell>
          <cell r="L2994" t="str">
            <v>BAHARI FORWARDERS LIMITED</v>
          </cell>
          <cell r="M2994">
            <v>44068.74019675926</v>
          </cell>
          <cell r="N2994" t="str">
            <v>Pend</v>
          </cell>
          <cell r="O2994" t="str">
            <v>SHREDDED STEEL SCRAP   TOTAL NET  WT  634 640 MT   TOTAL GROSS  WT  63 4 640 MT  ON CARRIAGE WILL BE DONE BY MAERSK BUT COST TO BE BORNE BY C ONSIGNEE  SHIPPER RESPONSIBILITY CEASES AT   PORT OF DISCHARGE  21 FRE E DAYS AT FINAL DESTINATION    INTRANSIT TO ICD EMBAKASI NAIROBI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v>
          </cell>
          <cell r="P2994" t="str">
            <v>C4</v>
          </cell>
          <cell r="Q2994" t="str">
            <v>KE</v>
          </cell>
          <cell r="R2994" t="str">
            <v>AE</v>
          </cell>
          <cell r="S2994" t="str">
            <v>1. 0 TO 3 DAYS</v>
          </cell>
          <cell r="T2994" t="str">
            <v>RELEASE PROCESS</v>
          </cell>
        </row>
        <row r="2995">
          <cell r="A2995" t="str">
            <v>MSKU3598083</v>
          </cell>
          <cell r="B2995">
            <v>20</v>
          </cell>
          <cell r="C2995">
            <v>44068</v>
          </cell>
          <cell r="D2995">
            <v>1</v>
          </cell>
          <cell r="E2995" t="str">
            <v>203633825</v>
          </cell>
          <cell r="F2995" t="str">
            <v>ICDN</v>
          </cell>
          <cell r="G2995" t="str">
            <v>TEMP</v>
          </cell>
          <cell r="H2995" t="str">
            <v>2020</v>
          </cell>
          <cell r="I2995" t="str">
            <v>ICD</v>
          </cell>
          <cell r="J2995">
            <v>229502</v>
          </cell>
          <cell r="K2995" t="str">
            <v>TONONOKA ROLLING MILLS LIMITED</v>
          </cell>
          <cell r="L2995" t="str">
            <v>BAHARI FORWARDERS LIMITED</v>
          </cell>
          <cell r="M2995">
            <v>44068.74019675926</v>
          </cell>
          <cell r="N2995" t="str">
            <v>Pend</v>
          </cell>
          <cell r="O2995" t="str">
            <v>SHREDDED STEEL SCRAP   TOTAL NET  WT  634 640 MT   TOTAL GROSS  WT  63 4 640 MT  ON CARRIAGE WILL BE DONE BY MAERSK BUT COST TO BE BORNE BY C ONSIGNEE  SHIPPER RESPONSIBILITY CEASES AT   PORT OF DISCHARGE  21 FRE E DAYS AT FINAL DESTINATION    INTRANSIT TO ICD EMBAKASI NAIROBI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v>
          </cell>
          <cell r="P2995" t="str">
            <v>C4</v>
          </cell>
          <cell r="Q2995" t="str">
            <v>KE</v>
          </cell>
          <cell r="R2995" t="str">
            <v>AE</v>
          </cell>
          <cell r="S2995" t="str">
            <v>1. 0 TO 3 DAYS</v>
          </cell>
          <cell r="T2995" t="str">
            <v>RELEASE PROCESS</v>
          </cell>
        </row>
        <row r="2996">
          <cell r="A2996" t="str">
            <v>MRKU4747894</v>
          </cell>
          <cell r="B2996">
            <v>40</v>
          </cell>
          <cell r="C2996">
            <v>44068</v>
          </cell>
          <cell r="D2996">
            <v>1</v>
          </cell>
          <cell r="E2996" t="str">
            <v>204016595</v>
          </cell>
          <cell r="F2996" t="str">
            <v>ICDN</v>
          </cell>
          <cell r="G2996" t="str">
            <v>TEMP</v>
          </cell>
          <cell r="H2996" t="str">
            <v>2020</v>
          </cell>
          <cell r="I2996" t="str">
            <v>ICD</v>
          </cell>
          <cell r="J2996">
            <v>229725</v>
          </cell>
          <cell r="K2996" t="str">
            <v>KAPA OIL REFINERIES LTD</v>
          </cell>
          <cell r="L2996" t="str">
            <v>VINEP FORWARDERS LTD</v>
          </cell>
          <cell r="M2996" t="str">
            <v>Pend</v>
          </cell>
          <cell r="N2996" t="str">
            <v>Pend</v>
          </cell>
          <cell r="O2996"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2996" t="str">
            <v>C4</v>
          </cell>
          <cell r="Q2996" t="str">
            <v>KE</v>
          </cell>
          <cell r="R2996" t="str">
            <v>EG</v>
          </cell>
          <cell r="S2996" t="str">
            <v>1. 0 TO 3 DAYS</v>
          </cell>
          <cell r="T2996" t="str">
            <v>PENDING DPC</v>
          </cell>
        </row>
        <row r="2997">
          <cell r="A2997" t="str">
            <v>PONU7953458</v>
          </cell>
          <cell r="B2997">
            <v>40</v>
          </cell>
          <cell r="C2997">
            <v>44068</v>
          </cell>
          <cell r="D2997">
            <v>1</v>
          </cell>
          <cell r="E2997" t="str">
            <v>203911942</v>
          </cell>
          <cell r="F2997" t="str">
            <v>ICDN</v>
          </cell>
          <cell r="G2997" t="str">
            <v>TEMP</v>
          </cell>
          <cell r="H2997" t="str">
            <v>2020</v>
          </cell>
          <cell r="I2997" t="str">
            <v>ICD</v>
          </cell>
          <cell r="J2997">
            <v>229723</v>
          </cell>
          <cell r="K2997" t="str">
            <v>HAYAT KIMYA KENYA HYGIENIC PRODUCTS LIMI</v>
          </cell>
          <cell r="L2997" t="str">
            <v>DHL GLOBAL FORWARDING KENYA LIMITED</v>
          </cell>
          <cell r="M2997" t="str">
            <v>Pend</v>
          </cell>
          <cell r="N2997" t="str">
            <v>Pend</v>
          </cell>
          <cell r="O2997" t="str">
            <v>SANITARY PADS    INTRANSIT TO ICD EMBAKASI NAIROBI</v>
          </cell>
          <cell r="P2997" t="str">
            <v>C4</v>
          </cell>
          <cell r="Q2997" t="str">
            <v>KE</v>
          </cell>
          <cell r="R2997" t="str">
            <v>TR</v>
          </cell>
          <cell r="S2997" t="str">
            <v>1. 0 TO 3 DAYS</v>
          </cell>
          <cell r="T2997" t="str">
            <v>PENDING DPC</v>
          </cell>
        </row>
        <row r="2998">
          <cell r="A2998" t="str">
            <v>MSKU0704828</v>
          </cell>
          <cell r="B2998">
            <v>40</v>
          </cell>
          <cell r="C2998">
            <v>44068</v>
          </cell>
          <cell r="D2998">
            <v>1</v>
          </cell>
          <cell r="E2998" t="str">
            <v>204259448</v>
          </cell>
          <cell r="F2998" t="str">
            <v>ICDN</v>
          </cell>
          <cell r="G2998" t="str">
            <v>TEMP</v>
          </cell>
          <cell r="H2998">
            <v>0</v>
          </cell>
          <cell r="I2998">
            <v>0</v>
          </cell>
          <cell r="J2998">
            <v>0</v>
          </cell>
          <cell r="K2998" t="str">
            <v>Pend</v>
          </cell>
          <cell r="L2998" t="str">
            <v>Pend</v>
          </cell>
          <cell r="M2998" t="str">
            <v>Pend</v>
          </cell>
          <cell r="N2998" t="str">
            <v>Pend</v>
          </cell>
          <cell r="O2998" t="str">
            <v>SPARE PARTS FOR ISUZU VEHICLES   IN TRANSIT TO ICD EMBAKASI VIA KENYA - SHIPPING MARK -                          INVOICE NO     4801 47 81                                        ISUZU EAST AFRICA LIMITED NAIROBI KENYA                          VIA MOMB ASA                                                    ORDER NO 3500797706FRR903RD                          350079 8799DBO                          3500798992MRP1 3500798992MRP2                          3500798992MRP3 3500799056DBO                          3500799145MRP1 3500799145MRP3                          3500799145MRPC2                          3500799300                          3 500799344DBO                          3500799594MRP 3500799594MRP2                          3500799594MRP3 3500800416MRP                          3500800416MRP2 3500800416MRP3                          3500801224MRP1                          3500801224MRP2 3500801224MRP3                          3500801335FVZ34-2ND 3500801590DBO-1</v>
          </cell>
          <cell r="P2998" t="str">
            <v>Pend</v>
          </cell>
          <cell r="Q2998" t="str">
            <v>KE</v>
          </cell>
          <cell r="R2998" t="str">
            <v>AE</v>
          </cell>
          <cell r="S2998" t="str">
            <v>1. 0 TO 3 DAYS</v>
          </cell>
          <cell r="T2998" t="str">
            <v>PENDING DECLARATION</v>
          </cell>
        </row>
        <row r="2999">
          <cell r="A2999" t="str">
            <v>MRKU2087169</v>
          </cell>
          <cell r="B2999">
            <v>40</v>
          </cell>
          <cell r="C2999">
            <v>44068</v>
          </cell>
          <cell r="D2999">
            <v>1</v>
          </cell>
          <cell r="E2999" t="str">
            <v>203495134</v>
          </cell>
          <cell r="F2999" t="str">
            <v>ICDN</v>
          </cell>
          <cell r="G2999" t="str">
            <v>TEMP</v>
          </cell>
          <cell r="H2999">
            <v>0</v>
          </cell>
          <cell r="I2999">
            <v>0</v>
          </cell>
          <cell r="J2999">
            <v>0</v>
          </cell>
          <cell r="K2999" t="str">
            <v>Pend</v>
          </cell>
          <cell r="L2999" t="str">
            <v>Pend</v>
          </cell>
          <cell r="M2999" t="str">
            <v>Pend</v>
          </cell>
          <cell r="N2999" t="str">
            <v>Pend</v>
          </cell>
          <cell r="O2999" t="str">
            <v>2 PACKAGES 1079 KGS   SETPACK S110KM FULLY AUTOMATIC  HORIZONTAL REFRE SHING TISSUE MACHINE  SERIAL NUMBER  07052020  TISSUE FOLDING UNIT OF THE 07052020  SERIAL NUMBERED MACHINE    23 PACKAGES 1445 KGS     ACCE SSORIES OF S110KM FULLU AUTOMATIC HORIZONTAL REFRESHING TISSUE MACHIN E  OFFICE FURNITURE TABLE   OFFICE FURNIURE CHAIRS AND CABINET</v>
          </cell>
          <cell r="P2999" t="str">
            <v>Pend</v>
          </cell>
          <cell r="Q2999" t="str">
            <v>KE</v>
          </cell>
          <cell r="R2999" t="str">
            <v>TR</v>
          </cell>
          <cell r="S2999" t="str">
            <v>1. 0 TO 3 DAYS</v>
          </cell>
          <cell r="T2999" t="str">
            <v>PENDING DECLARATION</v>
          </cell>
        </row>
        <row r="3000">
          <cell r="A3000" t="str">
            <v>XINU1476564</v>
          </cell>
          <cell r="B3000">
            <v>20</v>
          </cell>
          <cell r="C3000">
            <v>44068</v>
          </cell>
          <cell r="D3000">
            <v>1</v>
          </cell>
          <cell r="E3000" t="str">
            <v>203418140</v>
          </cell>
          <cell r="F3000" t="str">
            <v>ICDN</v>
          </cell>
          <cell r="G3000" t="str">
            <v>TEMP</v>
          </cell>
          <cell r="H3000" t="str">
            <v>2020</v>
          </cell>
          <cell r="I3000" t="str">
            <v>MSA</v>
          </cell>
          <cell r="J3000">
            <v>7618045</v>
          </cell>
          <cell r="K3000" t="str">
            <v>INTERAGRO K LIMITED</v>
          </cell>
          <cell r="L3000" t="str">
            <v>RAPID KATE SERVICES LIMITED</v>
          </cell>
          <cell r="M3000" t="str">
            <v>Pend</v>
          </cell>
          <cell r="N3000" t="str">
            <v>Pend</v>
          </cell>
          <cell r="O3000" t="str">
            <v>NPK 26-5-5 PLUS 2S FERTILIZER BULK IN CONTAINERS    TOTAL CARGO NET WE IGHT  699000 KGS  TOTAL CARGO GROSS WEIGHT  699875 KGS    APPLICABLE F REE TIME 14 DAYS COMBINED DETENTION   DEMURRAGE   AT  PORT OF DISCHARG E   PLACE OF DELIVERY</v>
          </cell>
          <cell r="P3000" t="str">
            <v>C4</v>
          </cell>
          <cell r="Q3000" t="str">
            <v>KE</v>
          </cell>
          <cell r="R3000" t="str">
            <v>RU</v>
          </cell>
          <cell r="S3000" t="str">
            <v>1. 0 TO 3 DAYS</v>
          </cell>
          <cell r="T3000" t="str">
            <v>PENDING DPC</v>
          </cell>
        </row>
        <row r="3001">
          <cell r="A3001" t="str">
            <v>MRKU9644878</v>
          </cell>
          <cell r="B3001">
            <v>20</v>
          </cell>
          <cell r="C3001">
            <v>44068</v>
          </cell>
          <cell r="D3001">
            <v>1</v>
          </cell>
          <cell r="E3001" t="str">
            <v>203390977</v>
          </cell>
          <cell r="F3001" t="str">
            <v>ICDN</v>
          </cell>
          <cell r="G3001" t="str">
            <v>TEMP</v>
          </cell>
          <cell r="H3001" t="str">
            <v>2020</v>
          </cell>
          <cell r="I3001" t="str">
            <v>ICD</v>
          </cell>
          <cell r="J3001">
            <v>229824</v>
          </cell>
          <cell r="K3001" t="str">
            <v>PAN  AFRICA  CHEMICALS  LIMITED,</v>
          </cell>
          <cell r="L3001" t="str">
            <v>BOLLORE TRANSPORT AND LOGISTICS KENYA LI</v>
          </cell>
          <cell r="M3001" t="str">
            <v>Pend</v>
          </cell>
          <cell r="N3001" t="str">
            <v>Pend</v>
          </cell>
          <cell r="O3001" t="str">
            <v>520 800  MTS OF SULPHUR GRANULAR  PRILL  99 99  MIN   21 X 20 FCL  31 BIG BAGS IN  EACH CONTAINER     TOTAL 651 BIG  BAGS  21 CONTAINERS X 31 BIG BAGS IN EACH CONTAINER     RUSSIAN ORIGIN    NETT WGT 520 800 MTS  520800 KGS   GROSS WGT 522 102 MTS    522102KGS     HS CODE  250 30000    IDF NO E2006343363  BATCH  NUMBER  120  MANUFACTURING DATE  MAY 2020  DATE OF EXPIRY  MAY 2021    FREIGHT PREPAID   APPLICABLE FREE TIME 14 DAYS COMBINED  DETENTION   DEMURRAGE  AT  PORT OF   DISCHARGE   PLACE OF DELIVERY    FINAL PLACE OF DELIVERY  MOMBASA  KENYA</v>
          </cell>
          <cell r="P3001" t="str">
            <v>C4</v>
          </cell>
          <cell r="Q3001" t="str">
            <v>KE</v>
          </cell>
          <cell r="R3001" t="str">
            <v>CY</v>
          </cell>
          <cell r="S3001" t="str">
            <v>1. 0 TO 3 DAYS</v>
          </cell>
          <cell r="T3001" t="str">
            <v>PENDING DPC</v>
          </cell>
        </row>
        <row r="3002">
          <cell r="A3002" t="str">
            <v>MRKU2536280</v>
          </cell>
          <cell r="B3002">
            <v>40</v>
          </cell>
          <cell r="C3002">
            <v>44068</v>
          </cell>
          <cell r="D3002">
            <v>1</v>
          </cell>
          <cell r="E3002" t="str">
            <v>203997661</v>
          </cell>
          <cell r="F3002" t="str">
            <v>ICDN</v>
          </cell>
          <cell r="G3002" t="str">
            <v>TEMP</v>
          </cell>
          <cell r="H3002">
            <v>0</v>
          </cell>
          <cell r="I3002">
            <v>0</v>
          </cell>
          <cell r="J3002">
            <v>0</v>
          </cell>
          <cell r="K3002" t="str">
            <v>Pend</v>
          </cell>
          <cell r="L3002" t="str">
            <v>Pend</v>
          </cell>
          <cell r="M3002" t="str">
            <v>Pend</v>
          </cell>
          <cell r="N3002" t="str">
            <v>Pend</v>
          </cell>
          <cell r="O3002" t="str">
            <v>MEDICAL SUPPLIES   HS CODE 901831   REFS Z0072395S Z0072396S   DOCUMEN TARY CREDIT NUMBER    9590IMPLC0001620   DATE OF ISSUE 200429   DATA N AD PLACE OF EXPIRY 200731 BELGIUM   DESCRIPTION OF GOODS AND OR SERVIC ES    MEDICAL DEVICES REF  PROFORMA INVOICE   NO  BIO-162-20DN   DTD  18 03 2020 OF USD160 204 37 AND   BIO 234-20DN DOF USD 20 680 14   SPOT  203997661         MEDICAL SUPPLIES   HS CODE 901831  REFS Z0072395S  Z0072396S  DOCUMENTARY CREDIT NUMBER   9590IMPLC0001620  DATE OF ISSU E 200429   DATA NAD PLACE OF EXPIRY 200731 BELGIUM DESCRIPTION OF GOODS AND OR SERVICES   MEDICAL DEVICES REF  PROFORMA INVOICE  NO  BIO-162-20DN  DTD  18 03 2020 OF USD160 204 37 AND  BIO 234-20DN DOF USD 20 680 14      FF BRU8046896   FREIGHT PREPAI D   HASU449435644001063BXCY CY5414 22KGM39 683MTQ203997661 MRKU2536280 44001007BXCY CY3005 02KGM21 18MTQ203997661  INTRANSIT TO ICD EMBAKASI  NAIROBI</v>
          </cell>
          <cell r="P3002" t="str">
            <v>Pend</v>
          </cell>
          <cell r="Q3002" t="str">
            <v>KE</v>
          </cell>
          <cell r="R3002" t="str">
            <v>BE</v>
          </cell>
          <cell r="S3002" t="str">
            <v>1. 0 TO 3 DAYS</v>
          </cell>
          <cell r="T3002" t="str">
            <v>PENDING DECLARATION</v>
          </cell>
        </row>
        <row r="3003">
          <cell r="A3003" t="str">
            <v>MRSU4049664</v>
          </cell>
          <cell r="B3003">
            <v>40</v>
          </cell>
          <cell r="C3003">
            <v>44068</v>
          </cell>
          <cell r="D3003">
            <v>1</v>
          </cell>
          <cell r="E3003" t="str">
            <v>203912008</v>
          </cell>
          <cell r="F3003" t="str">
            <v>ICDN</v>
          </cell>
          <cell r="G3003" t="str">
            <v>TEMP</v>
          </cell>
          <cell r="H3003">
            <v>0</v>
          </cell>
          <cell r="I3003">
            <v>0</v>
          </cell>
          <cell r="J3003">
            <v>0</v>
          </cell>
          <cell r="K3003" t="str">
            <v>Pend</v>
          </cell>
          <cell r="L3003" t="str">
            <v>Pend</v>
          </cell>
          <cell r="M3003" t="str">
            <v>Pend</v>
          </cell>
          <cell r="N3003" t="str">
            <v>Pend</v>
          </cell>
          <cell r="O3003" t="str">
            <v>SANITARY PADS    INTRANSIT TO ICD EMBAKASI NAIROBI</v>
          </cell>
          <cell r="P3003" t="str">
            <v>Pend</v>
          </cell>
          <cell r="Q3003" t="str">
            <v>KE</v>
          </cell>
          <cell r="R3003" t="str">
            <v>TR</v>
          </cell>
          <cell r="S3003" t="str">
            <v>1. 0 TO 3 DAYS</v>
          </cell>
          <cell r="T3003" t="str">
            <v>PENDING DECLARATION</v>
          </cell>
        </row>
        <row r="3004">
          <cell r="A3004" t="str">
            <v>MSKU2144759</v>
          </cell>
          <cell r="B3004">
            <v>20</v>
          </cell>
          <cell r="C3004">
            <v>44068</v>
          </cell>
          <cell r="D3004">
            <v>1</v>
          </cell>
          <cell r="E3004" t="str">
            <v>20375289A</v>
          </cell>
          <cell r="F3004" t="str">
            <v>ICDN</v>
          </cell>
          <cell r="G3004" t="str">
            <v>TEMP</v>
          </cell>
          <cell r="H3004" t="str">
            <v>2020</v>
          </cell>
          <cell r="I3004" t="str">
            <v>ICD</v>
          </cell>
          <cell r="J3004">
            <v>229750</v>
          </cell>
          <cell r="K3004" t="str">
            <v>KAPA OIL REFINERIES LTD</v>
          </cell>
          <cell r="L3004" t="str">
            <v>VINEP FORWARDERS LTD</v>
          </cell>
          <cell r="M3004">
            <v>44068.635775462964</v>
          </cell>
          <cell r="N3004" t="str">
            <v>Pend</v>
          </cell>
          <cell r="O3004"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3004" t="str">
            <v>C4</v>
          </cell>
          <cell r="Q3004" t="str">
            <v>KE</v>
          </cell>
          <cell r="R3004" t="str">
            <v>ES</v>
          </cell>
          <cell r="S3004" t="str">
            <v>1. 0 TO 3 DAYS</v>
          </cell>
          <cell r="T3004" t="str">
            <v>RELEASE PROCESS</v>
          </cell>
        </row>
        <row r="3005">
          <cell r="A3005" t="str">
            <v>MRKU7942512</v>
          </cell>
          <cell r="B3005">
            <v>20</v>
          </cell>
          <cell r="C3005">
            <v>44068</v>
          </cell>
          <cell r="D3005">
            <v>1</v>
          </cell>
          <cell r="E3005" t="str">
            <v>203633825</v>
          </cell>
          <cell r="F3005" t="str">
            <v>ICDN</v>
          </cell>
          <cell r="G3005" t="str">
            <v>TEMP</v>
          </cell>
          <cell r="H3005" t="str">
            <v>2020</v>
          </cell>
          <cell r="I3005" t="str">
            <v>ICD</v>
          </cell>
          <cell r="J3005">
            <v>229502</v>
          </cell>
          <cell r="K3005" t="str">
            <v>TONONOKA ROLLING MILLS LIMITED</v>
          </cell>
          <cell r="L3005" t="str">
            <v>BAHARI FORWARDERS LIMITED</v>
          </cell>
          <cell r="M3005">
            <v>44068.74019675926</v>
          </cell>
          <cell r="N3005" t="str">
            <v>Pend</v>
          </cell>
          <cell r="O3005" t="str">
            <v>SHREDDED STEEL SCRAP   TOTAL NET  WT  634 640 MT   TOTAL GROSS  WT  63 4 640 MT  ON CARRIAGE WILL BE DONE BY MAERSK BUT COST TO BE BORNE BY C ONSIGNEE  SHIPPER RESPONSIBILITY CEASES AT   PORT OF DISCHARGE  21 FRE E DAYS AT FINAL DESTINATION    INTRANSIT TO ICD EMBAKASI NAIROBI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v>
          </cell>
          <cell r="P3005" t="str">
            <v>C4</v>
          </cell>
          <cell r="Q3005" t="str">
            <v>KE</v>
          </cell>
          <cell r="R3005" t="str">
            <v>AE</v>
          </cell>
          <cell r="S3005" t="str">
            <v>1. 0 TO 3 DAYS</v>
          </cell>
          <cell r="T3005" t="str">
            <v>RELEASE PROCESS</v>
          </cell>
        </row>
        <row r="3006">
          <cell r="A3006" t="str">
            <v>TCNU1933583</v>
          </cell>
          <cell r="B3006">
            <v>40</v>
          </cell>
          <cell r="C3006">
            <v>44068</v>
          </cell>
          <cell r="D3006">
            <v>1</v>
          </cell>
          <cell r="E3006" t="str">
            <v>203920779</v>
          </cell>
          <cell r="F3006" t="str">
            <v>ICDN</v>
          </cell>
          <cell r="G3006" t="str">
            <v>TEMP</v>
          </cell>
          <cell r="H3006" t="str">
            <v>2020</v>
          </cell>
          <cell r="I3006" t="str">
            <v>ICD</v>
          </cell>
          <cell r="J3006">
            <v>229540</v>
          </cell>
          <cell r="K3006" t="str">
            <v>HASBAH KENYA LIMITED</v>
          </cell>
          <cell r="L3006" t="str">
            <v>STARWAY INTERNATIONAL FREIGHT AND FORWAR</v>
          </cell>
          <cell r="M3006">
            <v>44068.811932870369</v>
          </cell>
          <cell r="N3006" t="str">
            <v>Pend</v>
          </cell>
          <cell r="O3006" t="str">
            <v>FABRIC ENHANCERS  INTRANSIT TO ICD EMBAKASI NAIROBI</v>
          </cell>
          <cell r="P3006" t="str">
            <v>C4</v>
          </cell>
          <cell r="Q3006" t="str">
            <v>KE</v>
          </cell>
          <cell r="R3006" t="str">
            <v>SA</v>
          </cell>
          <cell r="S3006" t="str">
            <v>1. 0 TO 3 DAYS</v>
          </cell>
          <cell r="T3006" t="str">
            <v>RELEASE PROCESS</v>
          </cell>
        </row>
        <row r="3007">
          <cell r="A3007" t="str">
            <v>MSKU2365929</v>
          </cell>
          <cell r="B3007">
            <v>20</v>
          </cell>
          <cell r="C3007">
            <v>44068</v>
          </cell>
          <cell r="D3007">
            <v>1</v>
          </cell>
          <cell r="E3007" t="str">
            <v>203886353</v>
          </cell>
          <cell r="F3007" t="str">
            <v>ICDN</v>
          </cell>
          <cell r="G3007" t="str">
            <v>TEMP</v>
          </cell>
          <cell r="H3007" t="str">
            <v>2020</v>
          </cell>
          <cell r="I3007" t="str">
            <v>ICD</v>
          </cell>
          <cell r="J3007">
            <v>229456</v>
          </cell>
          <cell r="K3007" t="str">
            <v>AMIRN KENYA LIMITED</v>
          </cell>
          <cell r="L3007" t="str">
            <v>FOX INTERNATIONAL LOGISTICS LIMITED</v>
          </cell>
          <cell r="M3007">
            <v>44068.580138888887</v>
          </cell>
          <cell r="N3007" t="str">
            <v>Pend</v>
          </cell>
          <cell r="O3007" t="str">
            <v>250 MTS NET MAGNESIUM SULPHATE HEPTAHYDRATE PACKED  IN 50KG NET HDPE L AMINATED BAGS WITH POLY INNER LINER  500 BAGS 25MT NET  CONTAINER STOW ED IN 10 X 20FT FCL    KENYA IMPORT DECLARTION FORM  IDF  NO   20MBAIM 000142700 DT  12-03-2020  SHIPMENT REF  331220S0102 DT  09-03-2020  500 BAGS IN 01X20  TOTAL 5000 BAGS IN 10X20    INTRANSIT TO ICD EMBAKASI NAIROBI  TOTAL NO OF PACKAGES  5000 BAGS  INV NO  CMG-095 20-21  C MG-096 20-21   CMG-097 20-21 DT  21-07-2020  S B  NO  3982747  3982745   3982734 DT 22-07-2020  TOTAL GROSS WT  250630 00KGS  TOTAL NET WT  2 50000 00 KGS  I E  CODE  0402032446  HS CODE  283321 00    BAG MARKING MAGNESIUM SULFATE  HEPTAHYDRATE  AMIRAN KENYA LTD    OLD AIRPORT NORTH ROAD   P O  BOX 30327   NAIROBI  KENYA        CONTACT ALICE KIMANI  MILKA GATHUMBI  TEL  254 703787753 FAX   254 20824 856    APPLICABLE F REE TIME 14 DAYS COMBINED DETENTION   DEMURRAGE  AT  PORT OF DISCHARGE   PLACE OF DELIVERY</v>
          </cell>
          <cell r="P3007" t="str">
            <v>C4</v>
          </cell>
          <cell r="Q3007" t="str">
            <v>KE</v>
          </cell>
          <cell r="R3007" t="str">
            <v>IN</v>
          </cell>
          <cell r="S3007" t="str">
            <v>1. 0 TO 3 DAYS</v>
          </cell>
          <cell r="T3007" t="str">
            <v>RELEASE PROCESS</v>
          </cell>
        </row>
        <row r="3008">
          <cell r="A3008" t="str">
            <v>MRKU7846205</v>
          </cell>
          <cell r="B3008">
            <v>20</v>
          </cell>
          <cell r="C3008">
            <v>44068</v>
          </cell>
          <cell r="D3008">
            <v>1</v>
          </cell>
          <cell r="E3008" t="str">
            <v>203521675</v>
          </cell>
          <cell r="F3008" t="str">
            <v>ICDN</v>
          </cell>
          <cell r="G3008" t="str">
            <v>TEMP</v>
          </cell>
          <cell r="H3008">
            <v>0</v>
          </cell>
          <cell r="I3008">
            <v>0</v>
          </cell>
          <cell r="J3008">
            <v>0</v>
          </cell>
          <cell r="K3008" t="str">
            <v>Pend</v>
          </cell>
          <cell r="L3008" t="str">
            <v>Pend</v>
          </cell>
          <cell r="M3008" t="str">
            <v>Pend</v>
          </cell>
          <cell r="N3008" t="str">
            <v>Pend</v>
          </cell>
          <cell r="O3008" t="str">
            <v>10 CONTAINERS  200 BAGS    10 X 20 DRY CONTAINER   200 BIG BAGS WITH 2 40 000 MT  ALUMINA HYDRATE ALUMINIUM HYDROXIDE - HU GRADE   ALUMINA HY DRATE HU     TOTAL GROSS WEIGHT - 240 500 00  TOTAL NET WEIGHT - 240 0 00 00    NCM SH CODE  2818 30 00  RUC  0BR1772099420000000000000000051 6211  DUE  20BR000785399-6  INCOTERM  CFR            APPLICABLE FREE TIME 14 DAYS COMBINED  DETENTION   DEMURRAGE  AT  NAIROBI  KENYA   FINA L PLACE OF DELIVERY  ICD EMBAKASI NAIROBI AT CONSIGNEE RISK AND COST IDF NO  E2005338078  BATCH NO  12275 20  12285 20  12286 20  MFG DT MAY 31ST 2020  JUNE 4TH 2020  JUNE 7TH 2020  EXP DT  MAY 2022  JUNE 2 022  STORE IN COOL DRY PLACE   WEAR PROTECTIVE CLOTHING        A-502 KAILAS BUSINESS PARK   VIKHROLI- HIRANANDANI LINK  ROAD  VIKHROLI  WES T   MUMBAI-400 079   INDIA  TEL   91-2262362557   MOBILE    91-9820353 984  EMAIL   SALES ARCHANAOVERSEAS COM</v>
          </cell>
          <cell r="P3008" t="str">
            <v>Pend</v>
          </cell>
          <cell r="Q3008" t="str">
            <v>KE</v>
          </cell>
          <cell r="R3008" t="str">
            <v>BR</v>
          </cell>
          <cell r="S3008" t="str">
            <v>1. 0 TO 3 DAYS</v>
          </cell>
          <cell r="T3008" t="str">
            <v>PENDING DECLARATION</v>
          </cell>
        </row>
        <row r="3009">
          <cell r="A3009" t="str">
            <v>SUDU7693800</v>
          </cell>
          <cell r="B3009">
            <v>20</v>
          </cell>
          <cell r="C3009">
            <v>44068</v>
          </cell>
          <cell r="D3009">
            <v>1</v>
          </cell>
          <cell r="E3009" t="str">
            <v>204073609</v>
          </cell>
          <cell r="F3009" t="str">
            <v>ICDN</v>
          </cell>
          <cell r="G3009" t="str">
            <v>TEMP</v>
          </cell>
          <cell r="H3009">
            <v>0</v>
          </cell>
          <cell r="I3009">
            <v>0</v>
          </cell>
          <cell r="J3009">
            <v>0</v>
          </cell>
          <cell r="K3009" t="str">
            <v>Pend</v>
          </cell>
          <cell r="L3009" t="str">
            <v>Pend</v>
          </cell>
          <cell r="M3009" t="str">
            <v>Pend</v>
          </cell>
          <cell r="N3009" t="str">
            <v>Pend</v>
          </cell>
          <cell r="O3009" t="str">
            <v>605 CASE S  JBW 40  12X75CL GT NON-EU 225TH    CUSTOMS CODE 220890   G ROSS WEIGHT 8772 50 KGM    INTRANSIT TO ICD EMBAKASI NAIROBI</v>
          </cell>
          <cell r="P3009" t="str">
            <v>Pend</v>
          </cell>
          <cell r="Q3009" t="str">
            <v>KE</v>
          </cell>
          <cell r="R3009" t="str">
            <v>ES</v>
          </cell>
          <cell r="S3009" t="str">
            <v>1. 0 TO 3 DAYS</v>
          </cell>
          <cell r="T3009" t="str">
            <v>PENDING DECLARATION</v>
          </cell>
        </row>
        <row r="3010">
          <cell r="A3010" t="str">
            <v>MRKU6546950</v>
          </cell>
          <cell r="B3010">
            <v>20</v>
          </cell>
          <cell r="C3010">
            <v>44068</v>
          </cell>
          <cell r="D3010">
            <v>1</v>
          </cell>
          <cell r="E3010" t="str">
            <v>204073574</v>
          </cell>
          <cell r="F3010" t="str">
            <v>ICDN</v>
          </cell>
          <cell r="G3010" t="str">
            <v>TEMP</v>
          </cell>
          <cell r="H3010">
            <v>0</v>
          </cell>
          <cell r="I3010">
            <v>0</v>
          </cell>
          <cell r="J3010">
            <v>0</v>
          </cell>
          <cell r="K3010" t="str">
            <v>Pend</v>
          </cell>
          <cell r="L3010" t="str">
            <v>Pend</v>
          </cell>
          <cell r="M3010" t="str">
            <v>Pend</v>
          </cell>
          <cell r="N3010" t="str">
            <v>Pend</v>
          </cell>
          <cell r="O3010" t="str">
            <v>605 CASE S  JBW 40  12X75CL GT NON-EU 225TH    CUSTOMS CODE 220890   G ROSS WEIGHT 8772 50 KGM    INTRANSIT TO ICD EMBAKASI NAIROBI 1080 CASE S  JIM BEAM WHITE 40  12X35CL GT NON-EU    CUSTOMS CODE   22 0890   GROSS WEIGHT 8640 00 KGM    INTRANSIT TO ICD EMBAKASI NAIROBI</v>
          </cell>
          <cell r="P3010" t="str">
            <v>Pend</v>
          </cell>
          <cell r="Q3010" t="str">
            <v>KE</v>
          </cell>
          <cell r="R3010" t="str">
            <v>ES</v>
          </cell>
          <cell r="S3010" t="str">
            <v>1. 0 TO 3 DAYS</v>
          </cell>
          <cell r="T3010" t="str">
            <v>PENDING DECLARATION</v>
          </cell>
        </row>
        <row r="3011">
          <cell r="A3011" t="str">
            <v>MSKU7289518</v>
          </cell>
          <cell r="B3011">
            <v>20</v>
          </cell>
          <cell r="C3011">
            <v>44068</v>
          </cell>
          <cell r="D3011">
            <v>1</v>
          </cell>
          <cell r="E3011" t="str">
            <v>203633825</v>
          </cell>
          <cell r="F3011" t="str">
            <v>ICDN</v>
          </cell>
          <cell r="G3011" t="str">
            <v>TEMP</v>
          </cell>
          <cell r="H3011" t="str">
            <v>2020</v>
          </cell>
          <cell r="I3011" t="str">
            <v>ICD</v>
          </cell>
          <cell r="J3011">
            <v>229502</v>
          </cell>
          <cell r="K3011" t="str">
            <v>TONONOKA ROLLING MILLS LIMITED</v>
          </cell>
          <cell r="L3011" t="str">
            <v>BAHARI FORWARDERS LIMITED</v>
          </cell>
          <cell r="M3011">
            <v>44068.74019675926</v>
          </cell>
          <cell r="N3011" t="str">
            <v>Pend</v>
          </cell>
          <cell r="O3011" t="str">
            <v>SHREDDED STEEL SCRAP   TOTAL NET  WT  634 640 MT   TOTAL GROSS  WT  63 4 640 MT  ON CARRIAGE WILL BE DONE BY MAERSK BUT COST TO BE BORNE BY C ONSIGNEE  SHIPPER RESPONSIBILITY CEASES AT   PORT OF DISCHARGE  21 FRE E DAYS AT FINAL DESTINATION    INTRANSIT TO ICD EMBAKASI NAIROBI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  WT  634 640 MT   TOTAL GROSS  WT  63 4 640 MT  ON CARRIAGE WILL BE DONE BY MAERSK BUT COST TO BE BORNE BY C ONSIGNEE  SHIPPER RESPONSIBILITY CEASES AT   PORT OF DISCHARGE  21 FRE E DAYS AT FINAL DESTINATION SHREDDED STEEL SCRAP   TOTAL NET</v>
          </cell>
          <cell r="P3011" t="str">
            <v>C4</v>
          </cell>
          <cell r="Q3011" t="str">
            <v>KE</v>
          </cell>
          <cell r="R3011" t="str">
            <v>AE</v>
          </cell>
          <cell r="S3011" t="str">
            <v>1. 0 TO 3 DAYS</v>
          </cell>
          <cell r="T3011" t="str">
            <v>RELEASE PROCESS</v>
          </cell>
        </row>
        <row r="3012">
          <cell r="A3012" t="str">
            <v>GESU3733310</v>
          </cell>
          <cell r="B3012">
            <v>20</v>
          </cell>
          <cell r="C3012">
            <v>44068</v>
          </cell>
          <cell r="D3012">
            <v>1</v>
          </cell>
          <cell r="E3012" t="str">
            <v>203418140</v>
          </cell>
          <cell r="F3012" t="str">
            <v>ICDN</v>
          </cell>
          <cell r="G3012" t="str">
            <v>TEMP</v>
          </cell>
          <cell r="H3012" t="str">
            <v>2020</v>
          </cell>
          <cell r="I3012" t="str">
            <v>MSA</v>
          </cell>
          <cell r="J3012">
            <v>7618045</v>
          </cell>
          <cell r="K3012" t="str">
            <v>INTERAGRO K LIMITED</v>
          </cell>
          <cell r="L3012" t="str">
            <v>RAPID KATE SERVICES LIMITED</v>
          </cell>
          <cell r="M3012" t="str">
            <v>Pend</v>
          </cell>
          <cell r="N3012" t="str">
            <v>Pend</v>
          </cell>
          <cell r="O3012" t="str">
            <v>NPK 26-5-5 PLUS 2S FERTILIZER BULK IN CONTAINERS    TOTAL CARGO NET WE IGHT  699000 KGS  TOTAL CARGO GROSS WEIGHT  699875 KGS    APPLICABLE F REE TIME 14 DAYS COMBINED DETENTION   DEMURRAGE   AT  PORT OF DISCHARG E   PLACE OF DELIVERY</v>
          </cell>
          <cell r="P3012" t="str">
            <v>C4</v>
          </cell>
          <cell r="Q3012" t="str">
            <v>KE</v>
          </cell>
          <cell r="R3012" t="str">
            <v>RU</v>
          </cell>
          <cell r="S3012" t="str">
            <v>1. 0 TO 3 DAYS</v>
          </cell>
          <cell r="T3012" t="str">
            <v>PENDING DPC</v>
          </cell>
        </row>
        <row r="3013">
          <cell r="A3013" t="str">
            <v>MRKU3224245</v>
          </cell>
          <cell r="B3013">
            <v>40</v>
          </cell>
          <cell r="C3013">
            <v>44068</v>
          </cell>
          <cell r="D3013">
            <v>1</v>
          </cell>
          <cell r="E3013" t="str">
            <v>R02685387</v>
          </cell>
          <cell r="F3013" t="str">
            <v>ICDN</v>
          </cell>
          <cell r="G3013" t="str">
            <v>TEMP</v>
          </cell>
          <cell r="H3013" t="str">
            <v>2020</v>
          </cell>
          <cell r="I3013" t="str">
            <v>ICD</v>
          </cell>
          <cell r="J3013">
            <v>229749</v>
          </cell>
          <cell r="K3013" t="str">
            <v>ADPACK LIMITED</v>
          </cell>
          <cell r="L3013" t="str">
            <v>ECHKEN AGENCIES LIMITED</v>
          </cell>
          <cell r="M3013">
            <v>44068.830370370371</v>
          </cell>
          <cell r="N3013" t="str">
            <v>Pend</v>
          </cell>
          <cell r="O3013" t="str">
            <v>24 750 MT POLYPROPYLENE HOMOPOLYMER 506P   HS CODE  3902 10 00 00 00 148   PALLETIZED 55 BAGS  OF 25 KG    DELIVERY NO   802685387 0010 SALES ORDER NO 3356222   CARGO NET WEIGHT  24 750 MT   CARGO GROSS WEI GHT  25 290 MT   CONTR TARE WEIGHT  4 000 MT   TOTAL GROSS WEIGHT  29  290 MT   AGENT AT DESTINATION    MAERSK KENYA LIMITED  HEAD OFFICE KAMSONS HOUSE    MOMBASA ROAD    P O BOX 43986 - 00100 GPO   NAIROBI K ENYA   PHONE   SALES 254   20 3588811   CUSTOMER CARE 254 20 3513034 FAX   254 20 828921  INTRANSIT TO ICD EMBAKASI NAIROBI</v>
          </cell>
          <cell r="P3013" t="str">
            <v>C4</v>
          </cell>
          <cell r="Q3013" t="str">
            <v>KE</v>
          </cell>
          <cell r="R3013" t="str">
            <v>SA</v>
          </cell>
          <cell r="S3013" t="str">
            <v>1. 0 TO 3 DAYS</v>
          </cell>
          <cell r="T3013" t="str">
            <v>RELEASE PROCESS</v>
          </cell>
        </row>
        <row r="3014">
          <cell r="A3014" t="str">
            <v>MRKU2435705</v>
          </cell>
          <cell r="B3014">
            <v>40</v>
          </cell>
          <cell r="C3014">
            <v>44068</v>
          </cell>
          <cell r="D3014">
            <v>1</v>
          </cell>
          <cell r="E3014" t="str">
            <v>204016595</v>
          </cell>
          <cell r="F3014" t="str">
            <v>ICDN</v>
          </cell>
          <cell r="G3014" t="str">
            <v>TEMP</v>
          </cell>
          <cell r="H3014" t="str">
            <v>2020</v>
          </cell>
          <cell r="I3014" t="str">
            <v>ICD</v>
          </cell>
          <cell r="J3014">
            <v>229735</v>
          </cell>
          <cell r="K3014" t="str">
            <v>KAPA OIL REFINERIES LTD</v>
          </cell>
          <cell r="L3014" t="str">
            <v>VINEP FORWARDERS LTD</v>
          </cell>
          <cell r="M3014">
            <v>44069.383275462962</v>
          </cell>
          <cell r="N3014" t="str">
            <v>Pend</v>
          </cell>
          <cell r="O3014"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14" t="str">
            <v>C4</v>
          </cell>
          <cell r="Q3014" t="str">
            <v>KE</v>
          </cell>
          <cell r="R3014" t="str">
            <v>EG</v>
          </cell>
          <cell r="S3014" t="str">
            <v>1. 0 TO 3 DAYS</v>
          </cell>
          <cell r="T3014" t="str">
            <v>RELEASE PROCESS</v>
          </cell>
        </row>
        <row r="3015">
          <cell r="A3015" t="str">
            <v>SUDU5607465</v>
          </cell>
          <cell r="B3015">
            <v>40</v>
          </cell>
          <cell r="C3015">
            <v>44068</v>
          </cell>
          <cell r="D3015">
            <v>1</v>
          </cell>
          <cell r="E3015" t="str">
            <v>R02666356</v>
          </cell>
          <cell r="F3015" t="str">
            <v>ICDN</v>
          </cell>
          <cell r="G3015" t="str">
            <v>TEMP</v>
          </cell>
          <cell r="H3015" t="str">
            <v>2020</v>
          </cell>
          <cell r="I3015" t="str">
            <v>ICD</v>
          </cell>
          <cell r="J3015">
            <v>229547</v>
          </cell>
          <cell r="K3015" t="str">
            <v>KING PLASTIC INDUSTRIES LTD</v>
          </cell>
          <cell r="L3015" t="str">
            <v>SPEEDEX LOGISTICS LIMITED</v>
          </cell>
          <cell r="M3015">
            <v>44068.632870370369</v>
          </cell>
          <cell r="N3015" t="str">
            <v>Pend</v>
          </cell>
          <cell r="O3015" t="str">
            <v>25 500 MT LOW DENSITY POLYETHYLENE LDPE HP4023WN   HS CODE 3901 10 00 DELIVERY NO  802666356 0010   SALES ORDER NO  3349955   CARGO NET WE IGHT  25 500 MT   CARGO GROSS WEIGHT  26 061 MT   CONTAINER TARE WEIGH T  4 000 MT   TOTAL GROSS WEIGHT  30 061 MT   AGENT AT DESTINATION MAERSK KENYA LIMITED  HEAD OFFICE    KAMSONS HOUSE    MOMBASA ROAD P O BOX 43986 - 00100 GPO   NAIROBI KENYA   PHONE   SALES 254   20 358 8811   CUSTOMER CARE 254 20 3513034   FAX   254 20 828921    INTRANSIT TO ICD EMBAKASI NAIROBI</v>
          </cell>
          <cell r="P3015" t="str">
            <v>C4</v>
          </cell>
          <cell r="Q3015" t="str">
            <v>KE</v>
          </cell>
          <cell r="R3015" t="str">
            <v>SA</v>
          </cell>
          <cell r="S3015" t="str">
            <v>1. 0 TO 3 DAYS</v>
          </cell>
          <cell r="T3015" t="str">
            <v>RELEASE PROCESS</v>
          </cell>
        </row>
        <row r="3016">
          <cell r="A3016" t="str">
            <v>SUDU6994815</v>
          </cell>
          <cell r="B3016">
            <v>40</v>
          </cell>
          <cell r="C3016">
            <v>44068</v>
          </cell>
          <cell r="D3016">
            <v>1</v>
          </cell>
          <cell r="E3016" t="str">
            <v>204188937</v>
          </cell>
          <cell r="F3016" t="str">
            <v>ICDN</v>
          </cell>
          <cell r="G3016" t="str">
            <v>TEMP</v>
          </cell>
          <cell r="H3016" t="str">
            <v>2020</v>
          </cell>
          <cell r="I3016" t="str">
            <v>ICD</v>
          </cell>
          <cell r="J3016">
            <v>229783</v>
          </cell>
          <cell r="K3016" t="str">
            <v>HARLEYS LTD</v>
          </cell>
          <cell r="L3016" t="str">
            <v>SAHEL FREIGHTERS LIMITED</v>
          </cell>
          <cell r="M3016" t="str">
            <v>Pend</v>
          </cell>
          <cell r="N3016" t="str">
            <v>Pend</v>
          </cell>
          <cell r="O3016" t="str">
            <v>1X40FT HC FCL CONTAINER  TOTAL 1032 C BOXES   ONE THOUSAND THIRTY TW O  CORRUGATED BOXES ONLY  CONTAINING   PHARMACEUTICAL DRUGS   MEDICINE S   INVOICE NO   KX0049 DT-24 07 2020  SB NO   4069641 DT-25 07 2020 INVOICE NO   KX0050 DT-24 07 2020  SB NO   4068905 DT-25 07 2020  INVO ICE NO   KX0051 DT-24 07 2020  SB NO   4068865 DT-25 07 2020  INVOICENO   KX0052 DT-24 07 2020  SB NO   4069989 DT-25 07 2020  INVOICE NO  KX0053 DT-24 07 20  SB NO   4069139 DT-25 07 2020  INVOICE NO   KX005 4 DT-24 07 2020  SB NO   4068928 DT-25 07 2020  INVOICE NO   KX0055 DT -24 07 2020  SB NO   4069212 DT-25 07 2020  HS CODE 30049099 30044910  30049088 30049031   30043913 30041030 30043200  NET WT   11407 00 KGSORIGIN IHC PREPAID  ORIGIN THC PREPAID  OCEAN FREIGHT PREPAID    AP PLICABLE FREE TIME 14 DAYS COMBINED DETENTION   DEMURRAGE  AT  PORT OF DISCHARGE   PLACE OF DELIVERY       PORT    MARKS   NO     HARLEY S LIMITED  SHIPMENT TO   MOMBASSA  KENYA    TOTAL 1032 C BOXES  01-119 1 19  01-242 242  01-150</v>
          </cell>
          <cell r="P3016" t="str">
            <v>C4</v>
          </cell>
          <cell r="Q3016" t="str">
            <v>KE</v>
          </cell>
          <cell r="R3016" t="str">
            <v>IN</v>
          </cell>
          <cell r="S3016" t="str">
            <v>1. 0 TO 3 DAYS</v>
          </cell>
          <cell r="T3016" t="str">
            <v>PENDING DPC</v>
          </cell>
        </row>
        <row r="3017">
          <cell r="A3017" t="str">
            <v>TCNU2885833</v>
          </cell>
          <cell r="B3017">
            <v>40</v>
          </cell>
          <cell r="C3017">
            <v>44068</v>
          </cell>
          <cell r="D3017">
            <v>1</v>
          </cell>
          <cell r="E3017" t="str">
            <v>203842097</v>
          </cell>
          <cell r="F3017" t="str">
            <v>ICDN</v>
          </cell>
          <cell r="G3017" t="str">
            <v>TEMP</v>
          </cell>
          <cell r="H3017" t="str">
            <v>2020</v>
          </cell>
          <cell r="I3017" t="str">
            <v>ICD</v>
          </cell>
          <cell r="J3017">
            <v>229920</v>
          </cell>
          <cell r="K3017" t="str">
            <v>HASBAH KENYA LIMITED</v>
          </cell>
          <cell r="L3017" t="str">
            <v>STARWAY INTERNATIONAL FREIGHT AND FORWAR</v>
          </cell>
          <cell r="M3017" t="str">
            <v>Pend</v>
          </cell>
          <cell r="N3017" t="str">
            <v>Pend</v>
          </cell>
          <cell r="O3017" t="str">
            <v>PAMPERS - BABY DIAPERS        ORDER    1034637389       TOTAL NET WEIG HT  6797 68 KGS      TOTAL GROSS WEIGHT  7790 93 KGS      TOTAL QTY  2 541 CASES      FREIGHT TO BE PAID IN USD        HS CODE   961900 ICD EMBAKASI NAIROBI</v>
          </cell>
          <cell r="P3017" t="str">
            <v>C4</v>
          </cell>
          <cell r="Q3017" t="str">
            <v>KE</v>
          </cell>
          <cell r="R3017" t="str">
            <v>EG</v>
          </cell>
          <cell r="S3017" t="str">
            <v>1. 0 TO 3 DAYS</v>
          </cell>
          <cell r="T3017" t="str">
            <v>PENDING DPC</v>
          </cell>
        </row>
        <row r="3018">
          <cell r="A3018" t="str">
            <v>MRKU2742785</v>
          </cell>
          <cell r="B3018">
            <v>40</v>
          </cell>
          <cell r="C3018">
            <v>44068</v>
          </cell>
          <cell r="D3018">
            <v>1</v>
          </cell>
          <cell r="E3018" t="str">
            <v>203910228</v>
          </cell>
          <cell r="F3018" t="str">
            <v>ICDN</v>
          </cell>
          <cell r="G3018" t="str">
            <v>TEMP</v>
          </cell>
          <cell r="H3018">
            <v>0</v>
          </cell>
          <cell r="I3018">
            <v>0</v>
          </cell>
          <cell r="J3018">
            <v>0</v>
          </cell>
          <cell r="K3018" t="str">
            <v>Pend</v>
          </cell>
          <cell r="L3018" t="str">
            <v>Pend</v>
          </cell>
          <cell r="M3018" t="str">
            <v>Pend</v>
          </cell>
          <cell r="N3018" t="str">
            <v>Pend</v>
          </cell>
          <cell r="O3018" t="str">
            <v>480419  HS    WHITE TOP LINER  4 X 40 HC CONTAINERS STC  54 REELS - 93  239 MT NET AND GROSS WEIGHT  HS CODE  4805910  IN TRANSIT TO ICDE NAI ROBI ON RECEIVERS COST  SHIPPING MARKS   ALLPACK  NAIROBI VIA MOMBASA FREIGHT PREPAID      APPLICABLE FREE TIME 21 DAYS COMBINED DETENTION   DEMURRAGE  AT  PORT OF DISCHARGE   PLACE OF DELIVERY      NAME  ADDRESS  TEL FAX NUMBERS OF VESSELS AGENT IN PORT OF DISCHARGE    PLEASE I NSERT  480419  HS    WHITE TOP LINER    4 X 40 HC CONTAINERS STC  54 REELS - 93 239 MT NET AND GROSS WEIGHT  HS CODE  4805910  IN TRANSIT TO ICDE N AIROBI ON RECEIVERS COST  SHIPPING MARKS   ALLPACK  NAIROBI VIA MOMBAS A  FREIGHT PREPAID      APPLICABLE FREE TIME 21 DAYS COMBINED DETENTIO N   DEMURRAGE  AT  PORT OF DISCHARGE   PLACE OF DELIVERY      NAME  ADDRESS  TEL FAX NUMBERS OF VESSELS AGENT IN PORT OF DISCHARGE     PLEAS E INSERT  480419  HS    WHITE TOP LINER    4 X 40 HC CONTAINERS STC  54 REELS - 93 239 MT NET AND GROSS WEIGHT  HS CODE  4805910  IN TRANSIT TO ICDE N AIROBI ON RECEIVERS COST  SHIPPING MARKS   ALLPACK  NAIROBI VIA MOMBAS A  FREIGHT PREPAID      APPLICABLE FREE TIME 21 DAYS COMBINED DETENTIO N   DEMURRAGE  AT  PORT OF DISCHARGE   PLACE OF DELIVERY      NAME  ADDRESS  TEL FAX NUMBERS OF VESSELS AGENT IN PORT OF DISCHARGE     PLEAS E INSERT  480419  HS   WHITE TOP LINER      4 X 40 HC CONTAINERS STC  54 REELS - 93 239 MT NET AND GROSS WEIGHT  HS CODE  4805910  IN TRANSIT TO ICDE NAIROBI ON RECEIVERS COST  SHIPPING MARKS   ALLPACK  NAIROBI VIA MOMBA SA  FREIGHT PREPAID      APPLICABLE FREE TIME 21 DAYS COMBINED DETENTI ON   DEMURRAGE  AT  PORT OF DISCHARGE   PLACE OF DELIVERY      NAME  ADDRESS  TEL FAX NUMBERS OF VESSELS AGENT IN PORT OF DISCHARGE     PLEA SE INSERT</v>
          </cell>
          <cell r="P3018" t="str">
            <v>Pend</v>
          </cell>
          <cell r="Q3018" t="str">
            <v>KE</v>
          </cell>
          <cell r="R3018" t="str">
            <v>SE</v>
          </cell>
          <cell r="S3018" t="str">
            <v>1. 0 TO 3 DAYS</v>
          </cell>
          <cell r="T3018" t="str">
            <v>PENDING DECLARATION</v>
          </cell>
        </row>
        <row r="3019">
          <cell r="A3019" t="str">
            <v>MRKU3851040</v>
          </cell>
          <cell r="B3019">
            <v>40</v>
          </cell>
          <cell r="C3019">
            <v>44068</v>
          </cell>
          <cell r="D3019">
            <v>1</v>
          </cell>
          <cell r="E3019" t="str">
            <v>204016595</v>
          </cell>
          <cell r="F3019" t="str">
            <v>ICDN</v>
          </cell>
          <cell r="G3019" t="str">
            <v>TEMP</v>
          </cell>
          <cell r="H3019" t="str">
            <v>2020</v>
          </cell>
          <cell r="I3019" t="str">
            <v>ICD</v>
          </cell>
          <cell r="J3019">
            <v>229712</v>
          </cell>
          <cell r="K3019" t="str">
            <v>KAPA OIL REFINERIES LTD</v>
          </cell>
          <cell r="L3019" t="str">
            <v>VINEP FORWARDERS LTD</v>
          </cell>
          <cell r="M3019" t="str">
            <v>Pend</v>
          </cell>
          <cell r="N3019" t="str">
            <v>Pend</v>
          </cell>
          <cell r="O3019"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19" t="str">
            <v>C4</v>
          </cell>
          <cell r="Q3019" t="str">
            <v>KE</v>
          </cell>
          <cell r="R3019" t="str">
            <v>EG</v>
          </cell>
          <cell r="S3019" t="str">
            <v>1. 0 TO 3 DAYS</v>
          </cell>
          <cell r="T3019" t="str">
            <v>PENDING DPC</v>
          </cell>
        </row>
        <row r="3020">
          <cell r="A3020" t="str">
            <v>MSKU1870593</v>
          </cell>
          <cell r="B3020">
            <v>40</v>
          </cell>
          <cell r="C3020">
            <v>44068</v>
          </cell>
          <cell r="D3020">
            <v>1</v>
          </cell>
          <cell r="E3020" t="str">
            <v>204016595</v>
          </cell>
          <cell r="F3020" t="str">
            <v>ICDN</v>
          </cell>
          <cell r="G3020" t="str">
            <v>TEMP</v>
          </cell>
          <cell r="H3020" t="str">
            <v>2020</v>
          </cell>
          <cell r="I3020" t="str">
            <v>ICD</v>
          </cell>
          <cell r="J3020">
            <v>229712</v>
          </cell>
          <cell r="K3020" t="str">
            <v>KAPA OIL REFINERIES LTD</v>
          </cell>
          <cell r="L3020" t="str">
            <v>VINEP FORWARDERS LTD</v>
          </cell>
          <cell r="M3020" t="str">
            <v>Pend</v>
          </cell>
          <cell r="N3020" t="str">
            <v>Pend</v>
          </cell>
          <cell r="O3020"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20" t="str">
            <v>C4</v>
          </cell>
          <cell r="Q3020" t="str">
            <v>KE</v>
          </cell>
          <cell r="R3020" t="str">
            <v>EG</v>
          </cell>
          <cell r="S3020" t="str">
            <v>1. 0 TO 3 DAYS</v>
          </cell>
          <cell r="T3020" t="str">
            <v>PENDING DPC</v>
          </cell>
        </row>
        <row r="3021">
          <cell r="A3021" t="str">
            <v>MRKU5529330</v>
          </cell>
          <cell r="B3021">
            <v>40</v>
          </cell>
          <cell r="C3021">
            <v>44068</v>
          </cell>
          <cell r="D3021">
            <v>1</v>
          </cell>
          <cell r="E3021" t="str">
            <v>R02731718</v>
          </cell>
          <cell r="F3021" t="str">
            <v>ICDN</v>
          </cell>
          <cell r="G3021" t="str">
            <v>TEMP</v>
          </cell>
          <cell r="H3021">
            <v>0</v>
          </cell>
          <cell r="I3021">
            <v>0</v>
          </cell>
          <cell r="J3021">
            <v>0</v>
          </cell>
          <cell r="K3021" t="str">
            <v>Pend</v>
          </cell>
          <cell r="L3021" t="str">
            <v>Pend</v>
          </cell>
          <cell r="M3021" t="str">
            <v>Pend</v>
          </cell>
          <cell r="N3021" t="str">
            <v>Pend</v>
          </cell>
          <cell r="O3021" t="str">
            <v>102 000 MT  HIGH DENSITY POLYETHYLENE HDPE B5429   HS CODE   3901 20 0 0   149   PALLETIZED 60 BAGS  OF 25 KG    DELIVERY NO   802731718 0010 SALES ORDER NO  3373129   CARGO NET WEIGHT  102 000 MT   CARGO GROS S WEIGHT  103 983 MT   CONTAINER TARE WEIGHT  16 000 MT   TOTAL GROSS WEIGHT  119 983 MT   AGENT AT DESTINATION    MAERSK KENYA LIMITED  HEAD OFFICE    KAMSONS HOUSE    MOMBASA ROAD    P O BOX 43986 - 00100 GPO NAIROBI KENYA   PHONE   SALES 254 20 3588811   CUSTOMER CARE 254 20 3513034   FAX   254 20 828921    INTRANSIT TO ICD EMBAKASI NAIROBI</v>
          </cell>
          <cell r="P3021" t="str">
            <v>Pend</v>
          </cell>
          <cell r="Q3021" t="str">
            <v>KE</v>
          </cell>
          <cell r="R3021" t="str">
            <v>SA</v>
          </cell>
          <cell r="S3021" t="str">
            <v>1. 0 TO 3 DAYS</v>
          </cell>
          <cell r="T3021" t="str">
            <v>PENDING DECLARATION</v>
          </cell>
        </row>
        <row r="3022">
          <cell r="A3022" t="str">
            <v>HASU4011102</v>
          </cell>
          <cell r="B3022">
            <v>40</v>
          </cell>
          <cell r="C3022">
            <v>44068</v>
          </cell>
          <cell r="D3022">
            <v>1</v>
          </cell>
          <cell r="E3022" t="str">
            <v>204016477</v>
          </cell>
          <cell r="F3022" t="str">
            <v>ICDN</v>
          </cell>
          <cell r="G3022" t="str">
            <v>TEMP</v>
          </cell>
          <cell r="H3022" t="str">
            <v>2020</v>
          </cell>
          <cell r="I3022" t="str">
            <v>ICD</v>
          </cell>
          <cell r="J3022">
            <v>229612</v>
          </cell>
          <cell r="K3022" t="str">
            <v>ROYAL CONVERTERS LIMITED</v>
          </cell>
          <cell r="L3022" t="str">
            <v>STARWAY INTERNATIONAL FREIGHT AND FORWAR</v>
          </cell>
          <cell r="M3022" t="str">
            <v>Pend</v>
          </cell>
          <cell r="N3022" t="str">
            <v>Pend</v>
          </cell>
          <cell r="O3022" t="str">
            <v>TOILET TISSUE ECONOMY  INVOICE REFERENCE  X0617 20 CUSTOMER REF IPI230  20 IDF  E2007363826  NUMBER OF BUNDLES 100  NUMBER OF ROLLS 100  NET WEIGHT 71 911 TONS  GROSS WEIGHT 71 911 TONS  HS CODE  480300    INTRA NSIT TO ICD EMBAKASI NAIROBI</v>
          </cell>
          <cell r="P3022" t="str">
            <v>C4</v>
          </cell>
          <cell r="Q3022" t="str">
            <v>KE</v>
          </cell>
          <cell r="R3022" t="str">
            <v>EG</v>
          </cell>
          <cell r="S3022" t="str">
            <v>1. 0 TO 3 DAYS</v>
          </cell>
          <cell r="T3022" t="str">
            <v>PENDING DPC</v>
          </cell>
        </row>
        <row r="3023">
          <cell r="A3023" t="str">
            <v>SUDU8954914</v>
          </cell>
          <cell r="B3023">
            <v>40</v>
          </cell>
          <cell r="C3023">
            <v>44068</v>
          </cell>
          <cell r="D3023">
            <v>1</v>
          </cell>
          <cell r="E3023" t="str">
            <v>204359897</v>
          </cell>
          <cell r="F3023" t="str">
            <v>ICDN</v>
          </cell>
          <cell r="G3023" t="str">
            <v>TEMP</v>
          </cell>
          <cell r="H3023" t="str">
            <v>2020</v>
          </cell>
          <cell r="I3023" t="str">
            <v>ICD</v>
          </cell>
          <cell r="J3023">
            <v>229702</v>
          </cell>
          <cell r="K3023" t="str">
            <v>KENYA BREWERIES LIMITED</v>
          </cell>
          <cell r="L3023" t="str">
            <v>ACCELER GLOBAL LOGISTICS LIMITED</v>
          </cell>
          <cell r="M3023" t="str">
            <v>Pend</v>
          </cell>
          <cell r="N3023" t="str">
            <v>Pend</v>
          </cell>
          <cell r="O3023" t="str">
            <v>6X40  HC FCL CONTAINER CONTAINING  ALUMINIUM BEVERAGE CANS 500 ML WITH EASY OPEN  ENDS  OTHER ALUMINIUM CONTAINERS  N S E    EMPTY CANS WHIT E CAP 500ML  202 DIA WITH ENDS   MADE WITH ALUMINIUM COIL - HS CODE  7 612 90 90   CANS  WHITE CAP  500ML  506478 PCS   CDL LIDS SILVER  ENDS  506478 PCS   INVOICE NO  EXP  092  2020-21  DT  06 08 2020  SB NO4327829  DT  07 08 2020  IDF NO  E2007366099  PIN NO  P000593584F   41 0 221 PH NO  91-022-30911300 FAX 91-022-27402812  INTRANSIT TO ICD EMB AKASI NAIROBI</v>
          </cell>
          <cell r="P3023" t="str">
            <v>C4</v>
          </cell>
          <cell r="Q3023" t="str">
            <v>KE</v>
          </cell>
          <cell r="R3023" t="str">
            <v>IN</v>
          </cell>
          <cell r="S3023" t="str">
            <v>1. 0 TO 3 DAYS</v>
          </cell>
          <cell r="T3023" t="str">
            <v>PENDING DPC</v>
          </cell>
        </row>
        <row r="3024">
          <cell r="A3024" t="str">
            <v>HASU4034237</v>
          </cell>
          <cell r="B3024">
            <v>40</v>
          </cell>
          <cell r="C3024">
            <v>44068</v>
          </cell>
          <cell r="D3024">
            <v>1</v>
          </cell>
          <cell r="E3024" t="str">
            <v>204016595</v>
          </cell>
          <cell r="F3024" t="str">
            <v>ICDN</v>
          </cell>
          <cell r="G3024" t="str">
            <v>TEMP</v>
          </cell>
          <cell r="H3024" t="str">
            <v>2020</v>
          </cell>
          <cell r="I3024" t="str">
            <v>ICD</v>
          </cell>
          <cell r="J3024">
            <v>229735</v>
          </cell>
          <cell r="K3024" t="str">
            <v>KAPA OIL REFINERIES LTD</v>
          </cell>
          <cell r="L3024" t="str">
            <v>VINEP FORWARDERS LTD</v>
          </cell>
          <cell r="M3024">
            <v>44069.383275462962</v>
          </cell>
          <cell r="N3024" t="str">
            <v>Pend</v>
          </cell>
          <cell r="O3024"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24" t="str">
            <v>C4</v>
          </cell>
          <cell r="Q3024" t="str">
            <v>KE</v>
          </cell>
          <cell r="R3024" t="str">
            <v>EG</v>
          </cell>
          <cell r="S3024" t="str">
            <v>1. 0 TO 3 DAYS</v>
          </cell>
          <cell r="T3024" t="str">
            <v>RELEASE PROCESS</v>
          </cell>
        </row>
        <row r="3025">
          <cell r="A3025" t="str">
            <v>HASU4744394</v>
          </cell>
          <cell r="B3025">
            <v>40</v>
          </cell>
          <cell r="C3025">
            <v>44068</v>
          </cell>
          <cell r="D3025">
            <v>1</v>
          </cell>
          <cell r="E3025" t="str">
            <v>204359897</v>
          </cell>
          <cell r="F3025" t="str">
            <v>ICDN</v>
          </cell>
          <cell r="G3025" t="str">
            <v>TEMP</v>
          </cell>
          <cell r="H3025" t="str">
            <v>2020</v>
          </cell>
          <cell r="I3025" t="str">
            <v>ICD</v>
          </cell>
          <cell r="J3025">
            <v>229702</v>
          </cell>
          <cell r="K3025" t="str">
            <v>KENYA BREWERIES LIMITED</v>
          </cell>
          <cell r="L3025" t="str">
            <v>ACCELER GLOBAL LOGISTICS LIMITED</v>
          </cell>
          <cell r="M3025" t="str">
            <v>Pend</v>
          </cell>
          <cell r="N3025" t="str">
            <v>Pend</v>
          </cell>
          <cell r="O3025" t="str">
            <v>6X40  HC FCL CONTAINER CONTAINING  ALUMINIUM BEVERAGE CANS 500 ML WITH EASY OPEN  ENDS  OTHER ALUMINIUM CONTAINERS  N S E    EMPTY CANS WHIT E CAP 500ML  202 DIA WITH ENDS   MADE WITH ALUMINIUM COIL - HS CODE  7 612 90 90   CANS  WHITE CAP  500ML  506478 PCS   CDL LIDS SILVER  ENDS  506478 PCS   INVOICE NO  EXP  092  2020-21  DT  06 08 2020  SB NO4327829  DT  07 08 2020  IDF NO  E2007366099  PIN NO  P000593584F   41 0 221 PH NO  91-022-30911300 FAX 91-022-27402812  INTRANSIT TO ICD EMB AKASI NAIROBI</v>
          </cell>
          <cell r="P3025" t="str">
            <v>C4</v>
          </cell>
          <cell r="Q3025" t="str">
            <v>KE</v>
          </cell>
          <cell r="R3025" t="str">
            <v>IN</v>
          </cell>
          <cell r="S3025" t="str">
            <v>1. 0 TO 3 DAYS</v>
          </cell>
          <cell r="T3025" t="str">
            <v>PENDING DPC</v>
          </cell>
        </row>
        <row r="3026">
          <cell r="A3026" t="str">
            <v>TGHU7917494</v>
          </cell>
          <cell r="B3026">
            <v>40</v>
          </cell>
          <cell r="C3026">
            <v>44068</v>
          </cell>
          <cell r="D3026">
            <v>1</v>
          </cell>
          <cell r="E3026" t="str">
            <v>R02685371</v>
          </cell>
          <cell r="F3026" t="str">
            <v>ICDN</v>
          </cell>
          <cell r="G3026" t="str">
            <v>TEMP</v>
          </cell>
          <cell r="H3026">
            <v>0</v>
          </cell>
          <cell r="I3026">
            <v>0</v>
          </cell>
          <cell r="J3026">
            <v>0</v>
          </cell>
          <cell r="K3026" t="str">
            <v>Pend</v>
          </cell>
          <cell r="L3026" t="str">
            <v>Pend</v>
          </cell>
          <cell r="M3026" t="str">
            <v>Pend</v>
          </cell>
          <cell r="N3026" t="str">
            <v>Pend</v>
          </cell>
          <cell r="O3026" t="str">
            <v>25 500 MT POLYVINYL CHLORIDE  PVC RESIN K67  GRAD   E SPVC 67S HS CODE 3904 10 00   149   PALLETIZED 60 BAGS  OF 25 KG    DELIVERY NO   8026 85371 0010   SALES ORDER NO 3352154   CARGO NET WEIGHT  25 500 MT   CA RGO GROSS WEIGHT  26 168 MT   CONTR TARE WEIGHT    4 000 MT   TOTAL GR OSS WEIGHT 30 168  MT   AGENT AT DESTINATION    MAERSK KENYA LIMITED  HEAD OFFICE    KAMSONS HOUSE    MOMBASA ROAD    P O BOX 43986 - 00100 GPO   NAIROBI KENYA   PHONE   SALES 254   20 3588811   CUSTOMER CARE 2 54 20 3513034   FAX   254 20 828921  INTRANSIT TO ICD EMBAKASI NAIROBI</v>
          </cell>
          <cell r="P3026" t="str">
            <v>Pend</v>
          </cell>
          <cell r="Q3026" t="str">
            <v>KE</v>
          </cell>
          <cell r="R3026" t="str">
            <v>SA</v>
          </cell>
          <cell r="S3026" t="str">
            <v>1. 0 TO 3 DAYS</v>
          </cell>
          <cell r="T3026" t="str">
            <v>PENDING DECLARATION</v>
          </cell>
        </row>
        <row r="3027">
          <cell r="A3027" t="str">
            <v>MSKU0830533</v>
          </cell>
          <cell r="B3027">
            <v>40</v>
          </cell>
          <cell r="C3027">
            <v>44068</v>
          </cell>
          <cell r="D3027">
            <v>1</v>
          </cell>
          <cell r="E3027" t="str">
            <v>204074851</v>
          </cell>
          <cell r="F3027" t="str">
            <v>ICDN</v>
          </cell>
          <cell r="G3027" t="str">
            <v>TEMP</v>
          </cell>
          <cell r="H3027">
            <v>0</v>
          </cell>
          <cell r="I3027">
            <v>0</v>
          </cell>
          <cell r="J3027">
            <v>0</v>
          </cell>
          <cell r="K3027" t="str">
            <v>Pend</v>
          </cell>
          <cell r="L3027" t="str">
            <v>Pend</v>
          </cell>
          <cell r="M3027" t="str">
            <v>Pend</v>
          </cell>
          <cell r="N3027" t="str">
            <v>Pend</v>
          </cell>
          <cell r="O3027" t="str">
            <v>197 ROLLS  ONE HUNDRED NINETY SEVEN ROLLS ONLY     UNFINISHED POLYPROP YLENE MATERIAL    NET WT  26126 240 KGS     FREIGHT PREPAID</v>
          </cell>
          <cell r="P3027" t="str">
            <v>Pend</v>
          </cell>
          <cell r="Q3027" t="str">
            <v>KE</v>
          </cell>
          <cell r="R3027" t="str">
            <v>AE</v>
          </cell>
          <cell r="S3027" t="str">
            <v>1. 0 TO 3 DAYS</v>
          </cell>
          <cell r="T3027" t="str">
            <v>PENDING DECLARATION</v>
          </cell>
        </row>
        <row r="3028">
          <cell r="A3028" t="str">
            <v>TLLU5352525</v>
          </cell>
          <cell r="B3028">
            <v>40</v>
          </cell>
          <cell r="C3028">
            <v>44068</v>
          </cell>
          <cell r="D3028">
            <v>1</v>
          </cell>
          <cell r="E3028" t="str">
            <v>204016595</v>
          </cell>
          <cell r="F3028" t="str">
            <v>ICDN</v>
          </cell>
          <cell r="G3028" t="str">
            <v>TEMP</v>
          </cell>
          <cell r="H3028" t="str">
            <v>2020</v>
          </cell>
          <cell r="I3028" t="str">
            <v>ICD</v>
          </cell>
          <cell r="J3028">
            <v>229712</v>
          </cell>
          <cell r="K3028" t="str">
            <v>KAPA OIL REFINERIES LTD</v>
          </cell>
          <cell r="L3028" t="str">
            <v>VINEP FORWARDERS LTD</v>
          </cell>
          <cell r="M3028" t="str">
            <v>Pend</v>
          </cell>
          <cell r="N3028" t="str">
            <v>Pend</v>
          </cell>
          <cell r="O3028"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28" t="str">
            <v>C4</v>
          </cell>
          <cell r="Q3028" t="str">
            <v>KE</v>
          </cell>
          <cell r="R3028" t="str">
            <v>EG</v>
          </cell>
          <cell r="S3028" t="str">
            <v>1. 0 TO 3 DAYS</v>
          </cell>
          <cell r="T3028" t="str">
            <v>PENDING DPC</v>
          </cell>
        </row>
        <row r="3029">
          <cell r="A3029" t="str">
            <v>MRKU3213214</v>
          </cell>
          <cell r="B3029">
            <v>40</v>
          </cell>
          <cell r="C3029">
            <v>44068</v>
          </cell>
          <cell r="D3029">
            <v>1</v>
          </cell>
          <cell r="E3029" t="str">
            <v>607195779</v>
          </cell>
          <cell r="F3029" t="str">
            <v>ICDN</v>
          </cell>
          <cell r="G3029" t="str">
            <v>TEMP</v>
          </cell>
          <cell r="H3029" t="str">
            <v>2020</v>
          </cell>
          <cell r="I3029" t="str">
            <v>ICD</v>
          </cell>
          <cell r="J3029">
            <v>229931</v>
          </cell>
          <cell r="K3029" t="str">
            <v>TETRA PAK LIMITED</v>
          </cell>
          <cell r="L3029" t="str">
            <v>UNITED CLEARING COMPANY LIMITED</v>
          </cell>
          <cell r="M3029" t="str">
            <v>Pend</v>
          </cell>
          <cell r="N3029" t="str">
            <v>Pend</v>
          </cell>
          <cell r="O3029" t="str">
            <v>VALVE CLUSTER            FREIGHT PREPAID    INTRANSIT TO ICD EMBAKASI  NAIROBI VALVE CLUSTER            FREIGHT PREPAID       FREIGHT PREPAID  INTRAN SIT TO ICD EMBAKASI NAIROBI</v>
          </cell>
          <cell r="P3029" t="str">
            <v>C4</v>
          </cell>
          <cell r="Q3029" t="str">
            <v>KE</v>
          </cell>
          <cell r="R3029" t="str">
            <v>SE</v>
          </cell>
          <cell r="S3029" t="str">
            <v>1. 0 TO 3 DAYS</v>
          </cell>
          <cell r="T3029" t="str">
            <v>PENDING DPC</v>
          </cell>
        </row>
        <row r="3030">
          <cell r="A3030" t="str">
            <v>MRKU5069549</v>
          </cell>
          <cell r="B3030">
            <v>40</v>
          </cell>
          <cell r="C3030">
            <v>44068</v>
          </cell>
          <cell r="D3030">
            <v>1</v>
          </cell>
          <cell r="E3030" t="str">
            <v>R02730918</v>
          </cell>
          <cell r="F3030" t="str">
            <v>ICDN</v>
          </cell>
          <cell r="G3030" t="str">
            <v>TEMP</v>
          </cell>
          <cell r="H3030" t="str">
            <v>2020</v>
          </cell>
          <cell r="I3030" t="str">
            <v>ICD</v>
          </cell>
          <cell r="J3030">
            <v>229579</v>
          </cell>
          <cell r="K3030" t="str">
            <v>PARAS INDUSTRIES LTD</v>
          </cell>
          <cell r="L3030" t="str">
            <v>MURANGA FORWARDERS LTD</v>
          </cell>
          <cell r="M3030">
            <v>44068.644120370373</v>
          </cell>
          <cell r="N3030" t="str">
            <v>Pend</v>
          </cell>
          <cell r="O3030" t="str">
            <v>49 500 MT POLYPROPYLENE HOMOPOLYMER 5703P  148   PALLETIZED 55 BAGS  O F 25 KG   HS CODE  3902 10 00 00 00  DELIVERY NO  802730918 0010  SALE S ORDER NO  3370551  CARGO NET WEIGHT  49 500 MT  CARGO GROSS WEIGHT 50 580 MT  CONTAINER TARE WEIGHT  8 000 MT  TOTAL GROSS WEIGHT  58 580 MT    AGENT AT DESTINATION   MAERSK KENYA LIMITED  HEAD OFFICE    KAMSONS HOUSE    MOMBASA ROAD    P O BOX 43986 - 00100 GPO   NAIROBI KENY A   PHONE   SALES 254 20 3588811   CUSTOMER CARE 254 20 3513034   FAX 254 20 828921  INTRANSIT TO ICD EMBAKASI NAIROBI</v>
          </cell>
          <cell r="P3030" t="str">
            <v>C4</v>
          </cell>
          <cell r="Q3030" t="str">
            <v>KE</v>
          </cell>
          <cell r="R3030" t="str">
            <v>SA</v>
          </cell>
          <cell r="S3030" t="str">
            <v>1. 0 TO 3 DAYS</v>
          </cell>
          <cell r="T3030" t="str">
            <v>RELEASE PROCESS</v>
          </cell>
        </row>
        <row r="3031">
          <cell r="A3031" t="str">
            <v>CAIU8269955</v>
          </cell>
          <cell r="B3031">
            <v>40</v>
          </cell>
          <cell r="C3031">
            <v>44068</v>
          </cell>
          <cell r="D3031">
            <v>1</v>
          </cell>
          <cell r="E3031" t="str">
            <v>203921653</v>
          </cell>
          <cell r="F3031" t="str">
            <v>ICDN</v>
          </cell>
          <cell r="G3031" t="str">
            <v>TEMP</v>
          </cell>
          <cell r="H3031">
            <v>0</v>
          </cell>
          <cell r="I3031">
            <v>0</v>
          </cell>
          <cell r="J3031">
            <v>0</v>
          </cell>
          <cell r="K3031" t="str">
            <v>Pend</v>
          </cell>
          <cell r="L3031" t="str">
            <v>Pend</v>
          </cell>
          <cell r="M3031" t="str">
            <v>Pend</v>
          </cell>
          <cell r="N3031" t="str">
            <v>Pend</v>
          </cell>
          <cell r="O3031" t="str">
            <v>8334 CARTONS OF INSTANT DRY YEAST PASHA 450 GR L S E  TRADE TERMS   CI F MOMBASA KENYA  LC NUMBER   077ILC2201260001  IDF NUMBER E2006340657 HS CODE   2102100000  TOTAL NW  75006 KG</v>
          </cell>
          <cell r="P3031" t="str">
            <v>Pend</v>
          </cell>
          <cell r="Q3031" t="str">
            <v>KE</v>
          </cell>
          <cell r="R3031" t="str">
            <v>EG</v>
          </cell>
          <cell r="S3031" t="str">
            <v>1. 0 TO 3 DAYS</v>
          </cell>
          <cell r="T3031" t="str">
            <v>PENDING DECLARATION</v>
          </cell>
        </row>
        <row r="3032">
          <cell r="A3032" t="str">
            <v>MRKU5695049</v>
          </cell>
          <cell r="B3032">
            <v>40</v>
          </cell>
          <cell r="C3032">
            <v>44068</v>
          </cell>
          <cell r="D3032">
            <v>1</v>
          </cell>
          <cell r="E3032" t="str">
            <v>204395970</v>
          </cell>
          <cell r="F3032" t="str">
            <v>ICDN</v>
          </cell>
          <cell r="G3032" t="str">
            <v>TEMP</v>
          </cell>
          <cell r="H3032" t="str">
            <v>2020</v>
          </cell>
          <cell r="I3032" t="str">
            <v>ICD</v>
          </cell>
          <cell r="J3032">
            <v>229664</v>
          </cell>
          <cell r="K3032" t="str">
            <v>SAMSUTECH CORPORATION LIMITED</v>
          </cell>
          <cell r="L3032" t="str">
            <v>KENSCO BUSINESS SOLUTIONS LIMITED</v>
          </cell>
          <cell r="M3032" t="str">
            <v>Pend</v>
          </cell>
          <cell r="N3032" t="str">
            <v>Pend</v>
          </cell>
          <cell r="O3032" t="str">
            <v>SAMSUNG BRAND COLORED TV    INTRANSIT TO ICD EMBAKASI NAIROBI</v>
          </cell>
          <cell r="P3032" t="str">
            <v>C4</v>
          </cell>
          <cell r="Q3032" t="str">
            <v>KE</v>
          </cell>
          <cell r="R3032" t="str">
            <v>EG</v>
          </cell>
          <cell r="S3032" t="str">
            <v>1. 0 TO 3 DAYS</v>
          </cell>
          <cell r="T3032" t="str">
            <v>PENDING DPC</v>
          </cell>
        </row>
        <row r="3033">
          <cell r="A3033" t="str">
            <v>MSKU0556211</v>
          </cell>
          <cell r="B3033">
            <v>40</v>
          </cell>
          <cell r="C3033">
            <v>44068</v>
          </cell>
          <cell r="D3033">
            <v>1</v>
          </cell>
          <cell r="E3033" t="str">
            <v>204159741</v>
          </cell>
          <cell r="F3033" t="str">
            <v>ICDN</v>
          </cell>
          <cell r="G3033" t="str">
            <v>TEMP</v>
          </cell>
          <cell r="H3033" t="str">
            <v>2020</v>
          </cell>
          <cell r="I3033" t="str">
            <v>ICD</v>
          </cell>
          <cell r="J3033">
            <v>229753</v>
          </cell>
          <cell r="K3033" t="str">
            <v>PYRAMID PACKAGING LTD</v>
          </cell>
          <cell r="L3033" t="str">
            <v>INDUS LOGISTICS LIMITED</v>
          </cell>
          <cell r="M3033">
            <v>44068.851898148147</v>
          </cell>
          <cell r="N3033" t="str">
            <v>Pend</v>
          </cell>
          <cell r="O3033" t="str">
            <v>LOW DENSITY POLYETHYLENE  LDPE  LOTRENE FB3003 - 51 000 MT    ALL IN LAND HAULAGE C HARGES FROM MOMBASA  KENYA TO NAIROBI  KENYA WILL BE ON CUSTOMER RISK  ACCOUNT AND RESPONSIBILITY  INTRANSIT TO ICD EMBAKASI  NAIROBI    SNETOR CH2006354- MOMBASA-KENYA    TOTAL NET WEIGHT -   51  000 MT   TOTAL GROSS WEIGHT -  52 020 MT    SHIPPED ON BOARD   PORT OFLOADING   MESAIEED  QATAR   DATE OF LOADING   2020 07 23  VESSEL   VO YAGE NO GDYNIA TRADER 2028W    19 DAYS FREE TIME AT DESTINATION    AGE NT AT DESTINATION   MAERSK KENYA LTD   BRANCH OFFICE    MARITIME CENTR E  ARCHBISHOP MAKARIOS CLOSE   OFF MOI AVENUE   P O BOX 89911   MOMBAS A   KENYA   PHONE  254 41 2220056  2221273 - 6   FAX  254 20 2220086 2316260  KE IMPORT MAERSK COM LOW DENSITY POLYETHYLENE  LDPE  LOTRENE FB3003 - 51 000 MT    ALL IN LAND HAULAGE C HARGES FROM MOMBASA  KENYA TO NAIROBI  KENYA WILL BE ON CUSTOMER RISK  ACCOUNT AND RESPONSIBILITY  INTRANSIT TO ICD EMBAKASI  NAIROBI    SNETOR CH2006354- MOMBASA-KENYA    TOTAL NET WEIGHT -   51  000 MT   TOTAL GROSS WEIGHT -  52 020 MT    19 DAYS FREE TIME AT DESTINATION    AGENT AT DESTINATION   MAERSK KENYA LTD   BRANCH OFFICE    M ARITIME CENTRE  ARCHBISHOP MAKARIOS CLOSE   OFF MOI AVENUE   P O BOX 8 9911   MOMBASA   KENYA   PHONE  254 41 2220056  2221273 - 6   FAX  254 20 2220086  2316260  KE IMPORT MAERSK COM</v>
          </cell>
          <cell r="P3033" t="str">
            <v>C4</v>
          </cell>
          <cell r="Q3033" t="str">
            <v>KE</v>
          </cell>
          <cell r="R3033" t="str">
            <v>QA</v>
          </cell>
          <cell r="S3033" t="str">
            <v>1. 0 TO 3 DAYS</v>
          </cell>
          <cell r="T3033" t="str">
            <v>RELEASE PROCESS</v>
          </cell>
        </row>
        <row r="3034">
          <cell r="A3034" t="str">
            <v>MSKU0541485</v>
          </cell>
          <cell r="B3034">
            <v>40</v>
          </cell>
          <cell r="C3034">
            <v>44068</v>
          </cell>
          <cell r="D3034">
            <v>1</v>
          </cell>
          <cell r="E3034" t="str">
            <v>204016595</v>
          </cell>
          <cell r="F3034" t="str">
            <v>ICDN</v>
          </cell>
          <cell r="G3034" t="str">
            <v>TEMP</v>
          </cell>
          <cell r="H3034" t="str">
            <v>2020</v>
          </cell>
          <cell r="I3034" t="str">
            <v>ICD</v>
          </cell>
          <cell r="J3034">
            <v>229735</v>
          </cell>
          <cell r="K3034" t="str">
            <v>KAPA OIL REFINERIES LTD</v>
          </cell>
          <cell r="L3034" t="str">
            <v>VINEP FORWARDERS LTD</v>
          </cell>
          <cell r="M3034">
            <v>44069.383275462962</v>
          </cell>
          <cell r="N3034" t="str">
            <v>Pend</v>
          </cell>
          <cell r="O3034"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34" t="str">
            <v>C4</v>
          </cell>
          <cell r="Q3034" t="str">
            <v>KE</v>
          </cell>
          <cell r="R3034" t="str">
            <v>EG</v>
          </cell>
          <cell r="S3034" t="str">
            <v>1. 0 TO 3 DAYS</v>
          </cell>
          <cell r="T3034" t="str">
            <v>RELEASE PROCESS</v>
          </cell>
        </row>
        <row r="3035">
          <cell r="A3035" t="str">
            <v>MSKU1458312</v>
          </cell>
          <cell r="B3035">
            <v>40</v>
          </cell>
          <cell r="C3035">
            <v>44068</v>
          </cell>
          <cell r="D3035">
            <v>1</v>
          </cell>
          <cell r="E3035" t="str">
            <v>203546179</v>
          </cell>
          <cell r="F3035" t="str">
            <v>ICDN</v>
          </cell>
          <cell r="G3035" t="str">
            <v>TEMP</v>
          </cell>
          <cell r="H3035" t="str">
            <v>2020</v>
          </cell>
          <cell r="I3035" t="str">
            <v>ICD</v>
          </cell>
          <cell r="J3035">
            <v>229496</v>
          </cell>
          <cell r="K3035" t="str">
            <v>FRIGOKEN LTD</v>
          </cell>
          <cell r="L3035" t="str">
            <v>HOMELAND FREIGHT LIMITED</v>
          </cell>
          <cell r="M3035" t="str">
            <v>Pend</v>
          </cell>
          <cell r="N3035" t="str">
            <v>Pend</v>
          </cell>
          <cell r="O3035" t="str">
            <v>21 PALLETS OF 17 TRAYS  84966 SQUARE GLASS JARS  40 CARTONS X 1100 CAP S GOEDLAND TO 66  BRUT WEIGHT  18942 KG   440 KG CAPS   19382 KG  NET WEIGHT  16993 KG   424 KG CAPS   17417 KG  INTRANSIT TO ICD EMBAKASI N AIROBI 21 PALLETS OF 17 TRAYS  84966 SQUARE GLASS JARS  90 CARTONS X 1100 CAP S FLEUR DES CHAMPS TO 66  BRUT WEIGHT  18942 KG   990 KG CAPS   19932 KG  NET WEIGHT  16993 KG  954 KG CAPS   17947 KG    INTRANSIT TO ICD E MBAKASI NAIROBI 21 PALLETS OF 17 TRAYS  84966 SQUARE GLASS JARS  90 CARTONS X 1100 CAP S GOEDLAND TO 66  BRUT WEIGHT  18942 KG   990 KG CAPS   19932 KG  NET WEIGHT  16993 KG  954 KG CAPS   17947 KG    INTRANSIT TO ICD EMBAKASI  NAIROBI 21 PALLETS OF 17 TRAYS  84966 SQUARE GLASS JARS  90 CARTONS X 1100 CAP S FLEUR DES CHAMPS TO 66  BRUT WEIGHT  18942 KG   990 KG CAPS   19932 KG  NET WEIGHT  16993 KG  954 KG CAPS   17947 KG    INTRANSIT TO ICD E MBAKASI NAIROBI 21 PALLETS OF 17 TRAYS  84966 SQUARE GLASS JARS  90 CARTONS X 1100 CAP S FLEUR DES CHAMPS TO 66  BRUT WEIGHT  18942 KG   990 KG CAPS   19932 KG  NET WEIGHT  16993 KG  954 KG CAPS   17947 KG    INTRANSIT TO ICD E MBAKASI NAIROBI</v>
          </cell>
          <cell r="P3035" t="str">
            <v>C4</v>
          </cell>
          <cell r="Q3035" t="str">
            <v>KE</v>
          </cell>
          <cell r="R3035" t="str">
            <v>BE</v>
          </cell>
          <cell r="S3035" t="str">
            <v>1. 0 TO 3 DAYS</v>
          </cell>
          <cell r="T3035" t="str">
            <v>PENDING DPC</v>
          </cell>
        </row>
        <row r="3036">
          <cell r="A3036" t="str">
            <v>CAXU9999965</v>
          </cell>
          <cell r="B3036">
            <v>40</v>
          </cell>
          <cell r="C3036">
            <v>44068</v>
          </cell>
          <cell r="D3036">
            <v>1</v>
          </cell>
          <cell r="E3036" t="str">
            <v>204016595</v>
          </cell>
          <cell r="F3036" t="str">
            <v>ICDN</v>
          </cell>
          <cell r="G3036" t="str">
            <v>TEMP</v>
          </cell>
          <cell r="H3036" t="str">
            <v>2020</v>
          </cell>
          <cell r="I3036" t="str">
            <v>ICD</v>
          </cell>
          <cell r="J3036">
            <v>229725</v>
          </cell>
          <cell r="K3036" t="str">
            <v>KAPA OIL REFINERIES LTD</v>
          </cell>
          <cell r="L3036" t="str">
            <v>VINEP FORWARDERS LTD</v>
          </cell>
          <cell r="M3036" t="str">
            <v>Pend</v>
          </cell>
          <cell r="N3036" t="str">
            <v>Pend</v>
          </cell>
          <cell r="O3036"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36" t="str">
            <v>C4</v>
          </cell>
          <cell r="Q3036" t="str">
            <v>KE</v>
          </cell>
          <cell r="R3036" t="str">
            <v>EG</v>
          </cell>
          <cell r="S3036" t="str">
            <v>1. 0 TO 3 DAYS</v>
          </cell>
          <cell r="T3036" t="str">
            <v>PENDING DPC</v>
          </cell>
        </row>
        <row r="3037">
          <cell r="A3037" t="str">
            <v>HASU4021883</v>
          </cell>
          <cell r="B3037">
            <v>40</v>
          </cell>
          <cell r="C3037">
            <v>44068</v>
          </cell>
          <cell r="D3037">
            <v>1</v>
          </cell>
          <cell r="E3037" t="str">
            <v>203985755</v>
          </cell>
          <cell r="F3037" t="str">
            <v>ICDN</v>
          </cell>
          <cell r="G3037" t="str">
            <v>TEMP</v>
          </cell>
          <cell r="H3037" t="str">
            <v>2020</v>
          </cell>
          <cell r="I3037" t="str">
            <v>ICD</v>
          </cell>
          <cell r="J3037">
            <v>229764</v>
          </cell>
          <cell r="K3037" t="str">
            <v>ROYAL CONVERTERS LIMITED</v>
          </cell>
          <cell r="L3037" t="str">
            <v>STARWAY INTERNATIONAL FREIGHT AND FORWAR</v>
          </cell>
          <cell r="M3037" t="str">
            <v>Pend</v>
          </cell>
          <cell r="N3037" t="str">
            <v>Pend</v>
          </cell>
          <cell r="O3037" t="str">
            <v>TOILET TISSUE PRIME      INTRANSIT TO ICD EMBAKASI NAIROBI</v>
          </cell>
          <cell r="P3037" t="str">
            <v>C4</v>
          </cell>
          <cell r="Q3037" t="str">
            <v>KE</v>
          </cell>
          <cell r="R3037" t="str">
            <v>EG</v>
          </cell>
          <cell r="S3037" t="str">
            <v>1. 0 TO 3 DAYS</v>
          </cell>
          <cell r="T3037" t="str">
            <v>PENDING DPC</v>
          </cell>
        </row>
        <row r="3038">
          <cell r="A3038" t="str">
            <v>HASU4330120</v>
          </cell>
          <cell r="B3038">
            <v>40</v>
          </cell>
          <cell r="C3038">
            <v>44068</v>
          </cell>
          <cell r="D3038">
            <v>1</v>
          </cell>
          <cell r="E3038" t="str">
            <v>203991284</v>
          </cell>
          <cell r="F3038" t="str">
            <v>ICDN</v>
          </cell>
          <cell r="G3038" t="str">
            <v>TEMP</v>
          </cell>
          <cell r="H3038" t="str">
            <v>2020</v>
          </cell>
          <cell r="I3038" t="str">
            <v>ICD</v>
          </cell>
          <cell r="J3038">
            <v>229508</v>
          </cell>
          <cell r="K3038" t="str">
            <v>CANDY KENYA LIMITED</v>
          </cell>
          <cell r="L3038" t="str">
            <v>CARGOMASTERS E.A LIMITED</v>
          </cell>
          <cell r="M3038" t="str">
            <v>Pend</v>
          </cell>
          <cell r="N3038" t="str">
            <v>Pend</v>
          </cell>
          <cell r="O3038" t="str">
            <v>1 40 H C  2360 CARTONS OF BISCUITS  N W    12234 24 KGS  G W    14632  00 KGS    FREIGHT PREPAID  INTRANSIT TO ICD EMBAKASI NAIROBI</v>
          </cell>
          <cell r="P3038" t="str">
            <v>C4</v>
          </cell>
          <cell r="Q3038" t="str">
            <v>KE</v>
          </cell>
          <cell r="R3038" t="str">
            <v>EG</v>
          </cell>
          <cell r="S3038" t="str">
            <v>1. 0 TO 3 DAYS</v>
          </cell>
          <cell r="T3038" t="str">
            <v>PENDING DPC</v>
          </cell>
        </row>
        <row r="3039">
          <cell r="A3039" t="str">
            <v>SUDU8831680</v>
          </cell>
          <cell r="B3039">
            <v>40</v>
          </cell>
          <cell r="C3039">
            <v>44068</v>
          </cell>
          <cell r="D3039">
            <v>1</v>
          </cell>
          <cell r="E3039" t="str">
            <v>203987546</v>
          </cell>
          <cell r="F3039" t="str">
            <v>ICDN</v>
          </cell>
          <cell r="G3039" t="str">
            <v>TEMP</v>
          </cell>
          <cell r="H3039">
            <v>0</v>
          </cell>
          <cell r="I3039">
            <v>0</v>
          </cell>
          <cell r="J3039">
            <v>0</v>
          </cell>
          <cell r="K3039" t="str">
            <v>Pend</v>
          </cell>
          <cell r="L3039" t="str">
            <v>Pend</v>
          </cell>
          <cell r="M3039" t="str">
            <v>Pend</v>
          </cell>
          <cell r="N3039" t="str">
            <v>Pend</v>
          </cell>
          <cell r="O3039" t="str">
            <v>STC 53 ROLLS SHADE  NETTING FOR  HORTICULTURE USE  HS CODE  3926909000 332420S0212  IDF NO    E2006353977    APPLICABLE FREE TIME 18 DAYS C OMBINED DETENTION   DEMURRAGE  AT  PORT OF DISCHARGE   PLACE OF DELIVE RY      IN TRANSIT TO NAIROBI  KENYA UNDER CONSIGNEE  RISK ACCOUNT AND RESPONSIBILITY   CARRIER LIABILITY  CEASES AT MOMBASA PORT  18 DAYSFREE DETENTION    INTRANSIT TO ICD EMBAKASI NAIROBI</v>
          </cell>
          <cell r="P3039" t="str">
            <v>Pend</v>
          </cell>
          <cell r="Q3039" t="str">
            <v>KE</v>
          </cell>
          <cell r="R3039" t="str">
            <v>IL</v>
          </cell>
          <cell r="S3039" t="str">
            <v>1. 0 TO 3 DAYS</v>
          </cell>
          <cell r="T3039" t="str">
            <v>PENDING DECLARATION</v>
          </cell>
        </row>
        <row r="3040">
          <cell r="A3040" t="str">
            <v>SUDU6891951</v>
          </cell>
          <cell r="B3040">
            <v>40</v>
          </cell>
          <cell r="C3040">
            <v>44068</v>
          </cell>
          <cell r="D3040">
            <v>1</v>
          </cell>
          <cell r="E3040" t="str">
            <v>204016477</v>
          </cell>
          <cell r="F3040" t="str">
            <v>ICDN</v>
          </cell>
          <cell r="G3040" t="str">
            <v>TEMP</v>
          </cell>
          <cell r="H3040" t="str">
            <v>2020</v>
          </cell>
          <cell r="I3040" t="str">
            <v>ICD</v>
          </cell>
          <cell r="J3040">
            <v>229612</v>
          </cell>
          <cell r="K3040" t="str">
            <v>ROYAL CONVERTERS LIMITED</v>
          </cell>
          <cell r="L3040" t="str">
            <v>STARWAY INTERNATIONAL FREIGHT AND FORWAR</v>
          </cell>
          <cell r="M3040" t="str">
            <v>Pend</v>
          </cell>
          <cell r="N3040" t="str">
            <v>Pend</v>
          </cell>
          <cell r="O3040" t="str">
            <v>TOILET TISSUE ECONOMY  INVOICE REFERENCE  X0617 20 CUSTOMER REF IPI230  20 IDF  E2007363826  NUMBER OF BUNDLES 100  NUMBER OF ROLLS 100  NET WEIGHT 71 911 TONS  GROSS WEIGHT 71 911 TONS  HS CODE  480300    INTRA NSIT TO ICD EMBAKASI NAIROBI</v>
          </cell>
          <cell r="P3040" t="str">
            <v>C4</v>
          </cell>
          <cell r="Q3040" t="str">
            <v>KE</v>
          </cell>
          <cell r="R3040" t="str">
            <v>EG</v>
          </cell>
          <cell r="S3040" t="str">
            <v>1. 0 TO 3 DAYS</v>
          </cell>
          <cell r="T3040" t="str">
            <v>PENDING DPC</v>
          </cell>
        </row>
        <row r="3041">
          <cell r="A3041" t="str">
            <v>FSCU8274352</v>
          </cell>
          <cell r="B3041">
            <v>40</v>
          </cell>
          <cell r="C3041">
            <v>44068</v>
          </cell>
          <cell r="D3041">
            <v>1</v>
          </cell>
          <cell r="E3041" t="str">
            <v>203985755</v>
          </cell>
          <cell r="F3041" t="str">
            <v>ICDN</v>
          </cell>
          <cell r="G3041" t="str">
            <v>TEMP</v>
          </cell>
          <cell r="H3041" t="str">
            <v>2020</v>
          </cell>
          <cell r="I3041" t="str">
            <v>ICD</v>
          </cell>
          <cell r="J3041">
            <v>229764</v>
          </cell>
          <cell r="K3041" t="str">
            <v>ROYAL CONVERTERS LIMITED</v>
          </cell>
          <cell r="L3041" t="str">
            <v>STARWAY INTERNATIONAL FREIGHT AND FORWAR</v>
          </cell>
          <cell r="M3041" t="str">
            <v>Pend</v>
          </cell>
          <cell r="N3041" t="str">
            <v>Pend</v>
          </cell>
          <cell r="O3041" t="str">
            <v>TOILET TISSUE PRIME      INTRANSIT TO ICD EMBAKASI NAIROBI</v>
          </cell>
          <cell r="P3041" t="str">
            <v>C4</v>
          </cell>
          <cell r="Q3041" t="str">
            <v>KE</v>
          </cell>
          <cell r="R3041" t="str">
            <v>EG</v>
          </cell>
          <cell r="S3041" t="str">
            <v>1. 0 TO 3 DAYS</v>
          </cell>
          <cell r="T3041" t="str">
            <v>PENDING DPC</v>
          </cell>
        </row>
        <row r="3042">
          <cell r="A3042" t="str">
            <v>HASU4529832</v>
          </cell>
          <cell r="B3042">
            <v>40</v>
          </cell>
          <cell r="C3042">
            <v>44068</v>
          </cell>
          <cell r="D3042">
            <v>1</v>
          </cell>
          <cell r="E3042" t="str">
            <v>203985755</v>
          </cell>
          <cell r="F3042" t="str">
            <v>ICDN</v>
          </cell>
          <cell r="G3042" t="str">
            <v>TEMP</v>
          </cell>
          <cell r="H3042" t="str">
            <v>2020</v>
          </cell>
          <cell r="I3042" t="str">
            <v>ICD</v>
          </cell>
          <cell r="J3042">
            <v>229764</v>
          </cell>
          <cell r="K3042" t="str">
            <v>ROYAL CONVERTERS LIMITED</v>
          </cell>
          <cell r="L3042" t="str">
            <v>STARWAY INTERNATIONAL FREIGHT AND FORWAR</v>
          </cell>
          <cell r="M3042" t="str">
            <v>Pend</v>
          </cell>
          <cell r="N3042" t="str">
            <v>Pend</v>
          </cell>
          <cell r="O3042" t="str">
            <v>TOILET TISSUE PRIME      INTRANSIT TO ICD EMBAKASI NAIROBI</v>
          </cell>
          <cell r="P3042" t="str">
            <v>C4</v>
          </cell>
          <cell r="Q3042" t="str">
            <v>KE</v>
          </cell>
          <cell r="R3042" t="str">
            <v>EG</v>
          </cell>
          <cell r="S3042" t="str">
            <v>1. 0 TO 3 DAYS</v>
          </cell>
          <cell r="T3042" t="str">
            <v>PENDING DPC</v>
          </cell>
        </row>
        <row r="3043">
          <cell r="A3043" t="str">
            <v>MRKU4016987</v>
          </cell>
          <cell r="B3043">
            <v>40</v>
          </cell>
          <cell r="C3043">
            <v>44068</v>
          </cell>
          <cell r="D3043">
            <v>1</v>
          </cell>
          <cell r="E3043" t="str">
            <v>204016595</v>
          </cell>
          <cell r="F3043" t="str">
            <v>ICDN</v>
          </cell>
          <cell r="G3043" t="str">
            <v>TEMP</v>
          </cell>
          <cell r="H3043" t="str">
            <v>2020</v>
          </cell>
          <cell r="I3043" t="str">
            <v>ICD</v>
          </cell>
          <cell r="J3043">
            <v>229735</v>
          </cell>
          <cell r="K3043" t="str">
            <v>KAPA OIL REFINERIES LTD</v>
          </cell>
          <cell r="L3043" t="str">
            <v>VINEP FORWARDERS LTD</v>
          </cell>
          <cell r="M3043">
            <v>44069.383275462962</v>
          </cell>
          <cell r="N3043" t="str">
            <v>Pend</v>
          </cell>
          <cell r="O3043"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43" t="str">
            <v>C4</v>
          </cell>
          <cell r="Q3043" t="str">
            <v>KE</v>
          </cell>
          <cell r="R3043" t="str">
            <v>EG</v>
          </cell>
          <cell r="S3043" t="str">
            <v>1. 0 TO 3 DAYS</v>
          </cell>
          <cell r="T3043" t="str">
            <v>RELEASE PROCESS</v>
          </cell>
        </row>
        <row r="3044">
          <cell r="A3044" t="str">
            <v>UETU5708680</v>
          </cell>
          <cell r="B3044">
            <v>40</v>
          </cell>
          <cell r="C3044">
            <v>44068</v>
          </cell>
          <cell r="D3044">
            <v>1</v>
          </cell>
          <cell r="E3044" t="str">
            <v>203985755</v>
          </cell>
          <cell r="F3044" t="str">
            <v>ICDN</v>
          </cell>
          <cell r="G3044" t="str">
            <v>TEMP</v>
          </cell>
          <cell r="H3044" t="str">
            <v>2020</v>
          </cell>
          <cell r="I3044" t="str">
            <v>ICD</v>
          </cell>
          <cell r="J3044">
            <v>229764</v>
          </cell>
          <cell r="K3044" t="str">
            <v>ROYAL CONVERTERS LIMITED</v>
          </cell>
          <cell r="L3044" t="str">
            <v>STARWAY INTERNATIONAL FREIGHT AND FORWAR</v>
          </cell>
          <cell r="M3044" t="str">
            <v>Pend</v>
          </cell>
          <cell r="N3044" t="str">
            <v>Pend</v>
          </cell>
          <cell r="O3044" t="str">
            <v>TOILET TISSUE PRIME      INTRANSIT TO ICD EMBAKASI NAIROBI</v>
          </cell>
          <cell r="P3044" t="str">
            <v>C4</v>
          </cell>
          <cell r="Q3044" t="str">
            <v>KE</v>
          </cell>
          <cell r="R3044" t="str">
            <v>EG</v>
          </cell>
          <cell r="S3044" t="str">
            <v>1. 0 TO 3 DAYS</v>
          </cell>
          <cell r="T3044" t="str">
            <v>PENDING DPC</v>
          </cell>
        </row>
        <row r="3045">
          <cell r="A3045" t="str">
            <v>SUDU5967902</v>
          </cell>
          <cell r="B3045">
            <v>40</v>
          </cell>
          <cell r="C3045">
            <v>44068</v>
          </cell>
          <cell r="D3045">
            <v>1</v>
          </cell>
          <cell r="E3045" t="str">
            <v>204016595</v>
          </cell>
          <cell r="F3045" t="str">
            <v>ICDN</v>
          </cell>
          <cell r="G3045" t="str">
            <v>TEMP</v>
          </cell>
          <cell r="H3045" t="str">
            <v>2020</v>
          </cell>
          <cell r="I3045" t="str">
            <v>ICD</v>
          </cell>
          <cell r="J3045">
            <v>229712</v>
          </cell>
          <cell r="K3045" t="str">
            <v>KAPA OIL REFINERIES LTD</v>
          </cell>
          <cell r="L3045" t="str">
            <v>VINEP FORWARDERS LTD</v>
          </cell>
          <cell r="M3045" t="str">
            <v>Pend</v>
          </cell>
          <cell r="N3045" t="str">
            <v>Pend</v>
          </cell>
          <cell r="O3045" t="str">
            <v>TOILET TISSUE SUPER ECONOMY  INVOICE REFERENCE  X0620 20 CUSTOMER REF  IPI161 20 IDF  E2005329672  NUMBER OF BUNDLES 136  NUMBER OF ROLLS 136 NET WEIGHT 100 445 TONS  GROSS WEIGHT 100 445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X0619 20 CUSTOMER REF  IPI161 20 IDF E2005329672  NUMBER OF BUNDLES 134  NUMBER OF ROLLS 134 GROSS WEIGHT 99 636 TONS  NET WEIGHT 99 636 TONS  HS CODE  480300 INTRANSIT TO ICD EMBAKASI NAIROBI TOILET TISSUE SUPER ECONOMY  INVOICE REFERENCE  X0621 20 CUSTOMER R</v>
          </cell>
          <cell r="P3045" t="str">
            <v>C4</v>
          </cell>
          <cell r="Q3045" t="str">
            <v>KE</v>
          </cell>
          <cell r="R3045" t="str">
            <v>EG</v>
          </cell>
          <cell r="S3045" t="str">
            <v>1. 0 TO 3 DAYS</v>
          </cell>
          <cell r="T3045" t="str">
            <v>PENDING DPC</v>
          </cell>
        </row>
        <row r="3046">
          <cell r="A3046" t="str">
            <v>GESU5801630</v>
          </cell>
          <cell r="B3046">
            <v>40</v>
          </cell>
          <cell r="C3046">
            <v>44068</v>
          </cell>
          <cell r="D3046">
            <v>1</v>
          </cell>
          <cell r="E3046" t="str">
            <v>204395941</v>
          </cell>
          <cell r="F3046" t="str">
            <v>ICDN</v>
          </cell>
          <cell r="G3046" t="str">
            <v>TEMP</v>
          </cell>
          <cell r="H3046" t="str">
            <v>2020</v>
          </cell>
          <cell r="I3046" t="str">
            <v>ICD</v>
          </cell>
          <cell r="J3046">
            <v>229666</v>
          </cell>
          <cell r="K3046" t="str">
            <v>SAMSUTECH CORPORATION LIMITED</v>
          </cell>
          <cell r="L3046" t="str">
            <v>KENSCO BUSINESS SOLUTIONS LIMITED</v>
          </cell>
          <cell r="M3046" t="str">
            <v>Pend</v>
          </cell>
          <cell r="N3046" t="str">
            <v>Pend</v>
          </cell>
          <cell r="O3046" t="str">
            <v>SAMSUNG BRAND COLORED TV    INTRANSIT TO ICD EMBAKASI NAIROBI</v>
          </cell>
          <cell r="P3046" t="str">
            <v>C4</v>
          </cell>
          <cell r="Q3046" t="str">
            <v>KE</v>
          </cell>
          <cell r="R3046" t="str">
            <v>EG</v>
          </cell>
          <cell r="S3046" t="str">
            <v>1. 0 TO 3 DAYS</v>
          </cell>
          <cell r="T3046" t="str">
            <v>PENDING DPC</v>
          </cell>
        </row>
        <row r="3047">
          <cell r="A3047" t="str">
            <v>MIEU3062946</v>
          </cell>
          <cell r="B3047">
            <v>40</v>
          </cell>
          <cell r="C3047">
            <v>44068</v>
          </cell>
          <cell r="D3047">
            <v>1</v>
          </cell>
          <cell r="E3047" t="str">
            <v>203965011</v>
          </cell>
          <cell r="F3047" t="str">
            <v>ICDN</v>
          </cell>
          <cell r="G3047" t="str">
            <v>TEMP</v>
          </cell>
          <cell r="H3047" t="str">
            <v>2020</v>
          </cell>
          <cell r="I3047" t="str">
            <v>ICD</v>
          </cell>
          <cell r="J3047">
            <v>229573</v>
          </cell>
          <cell r="K3047" t="str">
            <v>SITIMA PRINTERS</v>
          </cell>
          <cell r="L3047" t="str">
            <v>SEAWAY MARITIME LIMITED</v>
          </cell>
          <cell r="M3047" t="str">
            <v>Pend</v>
          </cell>
          <cell r="N3047" t="str">
            <v>Pend</v>
          </cell>
          <cell r="O3047" t="str">
            <v>481092  HS    FULLY COATED DUPLEX BOAR    5 X 40 HC CONTAINERS STC   2 39 PACKAGES - 119 068 MT GROSS - 116 701 MT NET   FULLY COATED DUPLEX BOARD   HS CODE  481092   PLACE OF DELIVERY NAIROBI ICD EMBAKASI ON RE CEIVERS COST     EMAIL  INFO SITIMAPRINTERS COM   MOBILE  0734748462  0701111722  0722763275   SHIPPING MARKS    SITIMA PRINTERS  NAIROBI VIA MOMBASA   FREIGHT PREPAID      21 DAYS FREE TIME DETENTION DEMURRAGE COMBINED   NAME  ADDRESS  TEL FAX NUMBERS OF VESSELS AGENT IN PORT OF DISCHARGE      PLEASE INSERT   INTRANSIT TO ICD EMBAKASI NAIROBI 481092  HS    FULLY COATED DUPLEX BOAR           5 X 40 HC CONTAINERS STC   239 PACKAGES - 119 068 MT GROSS - 116 701 MT NET   FULLY COATED DUPLEX BOARD   HS CODE  481092   PLACE OF DELIVERY NAIROBI ICD EMBAKAS I ON RECEIVERS COST     EMAIL  INFO SITIMAPRINTERS COM   MOBILE  07347 48462  0701111722  0722763275   SHIPPING MARKS    SITIMA PRINTERS  NAIROBI VIA MOMBASA   FREIGHT PREPAID      21 DAYS FREE TIME DETENTION DE MURRAGE COMBINED   NAME  ADDRESS  TEL FAX NUMBERS OF VESSELS AGENT IN PORT OF DISCHARGE      PLEASE INSERT   INTRANSIT TO ICD EMBAKASI NAIRO BI</v>
          </cell>
          <cell r="P3047" t="str">
            <v>C4</v>
          </cell>
          <cell r="Q3047" t="str">
            <v>KE</v>
          </cell>
          <cell r="R3047" t="str">
            <v>SE</v>
          </cell>
          <cell r="S3047" t="str">
            <v>1. 0 TO 3 DAYS</v>
          </cell>
          <cell r="T3047" t="str">
            <v>PENDING DPC</v>
          </cell>
        </row>
        <row r="3048">
          <cell r="A3048" t="str">
            <v>TRHU1305810</v>
          </cell>
          <cell r="B3048">
            <v>20</v>
          </cell>
          <cell r="C3048">
            <v>44068</v>
          </cell>
          <cell r="D3048">
            <v>1</v>
          </cell>
          <cell r="E3048" t="str">
            <v>AMC0924564</v>
          </cell>
          <cell r="F3048" t="str">
            <v>ICDN</v>
          </cell>
          <cell r="G3048" t="str">
            <v>TEMP</v>
          </cell>
          <cell r="H3048" t="str">
            <v>2020</v>
          </cell>
          <cell r="I3048" t="str">
            <v>ICD</v>
          </cell>
          <cell r="J3048">
            <v>228807</v>
          </cell>
          <cell r="K3048" t="str">
            <v>MAHASHAKTI KENYA LIMITED</v>
          </cell>
          <cell r="L3048" t="str">
            <v>AGILITY LOGISTICS LIMITED</v>
          </cell>
          <cell r="M3048">
            <v>44068.765138888892</v>
          </cell>
          <cell r="N3048" t="str">
            <v>Pend</v>
          </cell>
          <cell r="O3048" t="str">
            <v>2X20 STD CONTAINER STC  ONE HUNDRED AND NINETY SIX DRUMS ONLY  196 DRUMS CONTAINING TRANSFORMER OIL HS CODE NO 2710 1995 INV NO MLT 20-21 004 DT 30 7 2020 SB NO 4194080 DT 31 07 2020 PROFORMA INVOICE NO PI-008 DATE 17 07 2020 IEC No    AAMCM5865C GOODS ARE OF INDIAN ORIGIN TOTAL PKGS 196 DRUMS TOTAL GROSS WT 37738 624KGS TOTAL NET WT 33426 624KGS FREIGHT PREPAID 1X20 STD CONTAINER 98 DRUMS</v>
          </cell>
          <cell r="P3048" t="str">
            <v>C4</v>
          </cell>
          <cell r="Q3048" t="str">
            <v>KE</v>
          </cell>
          <cell r="R3048" t="str">
            <v>IN</v>
          </cell>
          <cell r="S3048" t="str">
            <v>1. 0 TO 3 DAYS</v>
          </cell>
          <cell r="T3048" t="str">
            <v>RELEASE PROCESS</v>
          </cell>
        </row>
        <row r="3049">
          <cell r="A3049" t="str">
            <v>CMAU1651505</v>
          </cell>
          <cell r="B3049">
            <v>20</v>
          </cell>
          <cell r="C3049">
            <v>44068</v>
          </cell>
          <cell r="D3049">
            <v>1</v>
          </cell>
          <cell r="E3049" t="str">
            <v>EDP0121239B</v>
          </cell>
          <cell r="F3049" t="str">
            <v>ICDN</v>
          </cell>
          <cell r="G3049" t="str">
            <v>TEMP</v>
          </cell>
          <cell r="H3049">
            <v>0</v>
          </cell>
          <cell r="I3049">
            <v>0</v>
          </cell>
          <cell r="J3049">
            <v>0</v>
          </cell>
          <cell r="K3049" t="str">
            <v>Pend</v>
          </cell>
          <cell r="L3049" t="str">
            <v>Pend</v>
          </cell>
          <cell r="M3049" t="str">
            <v>Pend</v>
          </cell>
          <cell r="N3049" t="str">
            <v>Pend</v>
          </cell>
          <cell r="O3049" t="str">
            <v>01 X 20 FCL CONTAINER 11 Coils 9 5 MM ALUMINIUM WIRE ROD EC GRADE H 14 HS CODE  76051100 TOTAL NET WT  21882 KGS   OFFICE MOB  NO  +254 0719 66 99 63 +254 0786203355 MOBILE  +254 0722 737 342 LAND LINE  +254 41 2220904 E-MAIL   CUSTOMERCARE3-EASTGLOBALKENYA COM FREIGHT PREPAID</v>
          </cell>
          <cell r="P3049" t="str">
            <v>Pend</v>
          </cell>
          <cell r="Q3049" t="str">
            <v>KE</v>
          </cell>
          <cell r="R3049" t="str">
            <v>IN</v>
          </cell>
          <cell r="S3049" t="str">
            <v>1. 0 TO 3 DAYS</v>
          </cell>
          <cell r="T3049" t="str">
            <v>PENDING DECLARATION</v>
          </cell>
        </row>
        <row r="3050">
          <cell r="A3050" t="str">
            <v>MSKU2736383</v>
          </cell>
          <cell r="B3050">
            <v>20</v>
          </cell>
          <cell r="C3050">
            <v>44068</v>
          </cell>
          <cell r="D3050">
            <v>1</v>
          </cell>
          <cell r="E3050" t="str">
            <v>20375289A</v>
          </cell>
          <cell r="F3050" t="str">
            <v>ICDN</v>
          </cell>
          <cell r="G3050" t="str">
            <v>TEMP</v>
          </cell>
          <cell r="H3050" t="str">
            <v>2020</v>
          </cell>
          <cell r="I3050" t="str">
            <v>ICD</v>
          </cell>
          <cell r="J3050">
            <v>229750</v>
          </cell>
          <cell r="K3050" t="str">
            <v>KAPA OIL REFINERIES LTD</v>
          </cell>
          <cell r="L3050" t="str">
            <v>VINEP FORWARDERS LTD</v>
          </cell>
          <cell r="M3050">
            <v>44068.635775462964</v>
          </cell>
          <cell r="N3050" t="str">
            <v>Pend</v>
          </cell>
          <cell r="O3050"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3050" t="str">
            <v>C4</v>
          </cell>
          <cell r="Q3050" t="str">
            <v>KE</v>
          </cell>
          <cell r="R3050" t="str">
            <v>ES</v>
          </cell>
          <cell r="S3050" t="str">
            <v>1. 0 TO 3 DAYS</v>
          </cell>
          <cell r="T3050" t="str">
            <v>RELEASE PROCESS</v>
          </cell>
        </row>
        <row r="3051">
          <cell r="A3051" t="str">
            <v>PONU2096440</v>
          </cell>
          <cell r="B3051">
            <v>20</v>
          </cell>
          <cell r="C3051">
            <v>44068</v>
          </cell>
          <cell r="D3051">
            <v>1</v>
          </cell>
          <cell r="E3051" t="str">
            <v>20375289A</v>
          </cell>
          <cell r="F3051" t="str">
            <v>ICDN</v>
          </cell>
          <cell r="G3051" t="str">
            <v>TEMP</v>
          </cell>
          <cell r="H3051" t="str">
            <v>2020</v>
          </cell>
          <cell r="I3051" t="str">
            <v>ICD</v>
          </cell>
          <cell r="J3051">
            <v>229750</v>
          </cell>
          <cell r="K3051" t="str">
            <v>KAPA OIL REFINERIES LTD</v>
          </cell>
          <cell r="L3051" t="str">
            <v>VINEP FORWARDERS LTD</v>
          </cell>
          <cell r="M3051">
            <v>44068.635775462964</v>
          </cell>
          <cell r="N3051" t="str">
            <v>Pend</v>
          </cell>
          <cell r="O3051"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3051" t="str">
            <v>C4</v>
          </cell>
          <cell r="Q3051" t="str">
            <v>KE</v>
          </cell>
          <cell r="R3051" t="str">
            <v>ES</v>
          </cell>
          <cell r="S3051" t="str">
            <v>1. 0 TO 3 DAYS</v>
          </cell>
          <cell r="T3051" t="str">
            <v>RELEASE PROCESS</v>
          </cell>
        </row>
        <row r="3052">
          <cell r="A3052" t="str">
            <v>CNIU1178104</v>
          </cell>
          <cell r="B3052">
            <v>20</v>
          </cell>
          <cell r="C3052">
            <v>44068</v>
          </cell>
          <cell r="D3052">
            <v>1</v>
          </cell>
          <cell r="E3052" t="str">
            <v>20375289A</v>
          </cell>
          <cell r="F3052" t="str">
            <v>ICDN</v>
          </cell>
          <cell r="G3052" t="str">
            <v>TEMP</v>
          </cell>
          <cell r="H3052" t="str">
            <v>2020</v>
          </cell>
          <cell r="I3052" t="str">
            <v>ICD</v>
          </cell>
          <cell r="J3052">
            <v>229750</v>
          </cell>
          <cell r="K3052" t="str">
            <v>KAPA OIL REFINERIES LTD</v>
          </cell>
          <cell r="L3052" t="str">
            <v>VINEP FORWARDERS LTD</v>
          </cell>
          <cell r="M3052">
            <v>44068.635775462964</v>
          </cell>
          <cell r="N3052" t="str">
            <v>Pend</v>
          </cell>
          <cell r="O3052"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3052" t="str">
            <v>C4</v>
          </cell>
          <cell r="Q3052" t="str">
            <v>KE</v>
          </cell>
          <cell r="R3052" t="str">
            <v>ES</v>
          </cell>
          <cell r="S3052" t="str">
            <v>1. 0 TO 3 DAYS</v>
          </cell>
          <cell r="T3052" t="str">
            <v>RELEASE PROCESS</v>
          </cell>
        </row>
        <row r="3053">
          <cell r="A3053" t="str">
            <v>AMFU3245823</v>
          </cell>
          <cell r="B3053">
            <v>20</v>
          </cell>
          <cell r="C3053">
            <v>44068</v>
          </cell>
          <cell r="D3053">
            <v>1</v>
          </cell>
          <cell r="E3053" t="str">
            <v>20375289A</v>
          </cell>
          <cell r="F3053" t="str">
            <v>ICDN</v>
          </cell>
          <cell r="G3053" t="str">
            <v>TEMP</v>
          </cell>
          <cell r="H3053" t="str">
            <v>2020</v>
          </cell>
          <cell r="I3053" t="str">
            <v>ICD</v>
          </cell>
          <cell r="J3053">
            <v>229750</v>
          </cell>
          <cell r="K3053" t="str">
            <v>KAPA OIL REFINERIES LTD</v>
          </cell>
          <cell r="L3053" t="str">
            <v>VINEP FORWARDERS LTD</v>
          </cell>
          <cell r="M3053">
            <v>44068.635775462964</v>
          </cell>
          <cell r="N3053" t="str">
            <v>Pend</v>
          </cell>
          <cell r="O3053"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3053" t="str">
            <v>C4</v>
          </cell>
          <cell r="Q3053" t="str">
            <v>KE</v>
          </cell>
          <cell r="R3053" t="str">
            <v>ES</v>
          </cell>
          <cell r="S3053" t="str">
            <v>1. 0 TO 3 DAYS</v>
          </cell>
          <cell r="T3053" t="str">
            <v>RELEASE PROCESS</v>
          </cell>
        </row>
        <row r="3054">
          <cell r="A3054" t="str">
            <v>XCLU6677326</v>
          </cell>
          <cell r="B3054">
            <v>40</v>
          </cell>
          <cell r="C3054">
            <v>44068</v>
          </cell>
          <cell r="D3054">
            <v>1</v>
          </cell>
          <cell r="E3054" t="str">
            <v>910976445</v>
          </cell>
          <cell r="F3054" t="str">
            <v>ICDN</v>
          </cell>
          <cell r="G3054" t="str">
            <v>TEMP</v>
          </cell>
          <cell r="H3054">
            <v>0</v>
          </cell>
          <cell r="I3054">
            <v>0</v>
          </cell>
          <cell r="J3054">
            <v>0</v>
          </cell>
          <cell r="K3054" t="str">
            <v>Pend</v>
          </cell>
          <cell r="L3054" t="str">
            <v>Pend</v>
          </cell>
          <cell r="M3054" t="str">
            <v>Pend</v>
          </cell>
          <cell r="N3054" t="str">
            <v>Pend</v>
          </cell>
          <cell r="O3054" t="str">
            <v>648 ASSORTED CHILDRENS BICYCLES  8 USED GYM EQUIPMENT  HS CODES 871200 6000   9506910000  X20200713610182</v>
          </cell>
          <cell r="P3054" t="str">
            <v>Pend</v>
          </cell>
          <cell r="Q3054" t="str">
            <v>KE</v>
          </cell>
          <cell r="R3054" t="str">
            <v>US</v>
          </cell>
          <cell r="S3054" t="str">
            <v>1. 0 TO 3 DAYS</v>
          </cell>
          <cell r="T3054" t="str">
            <v>PENDING DECLARATION</v>
          </cell>
        </row>
        <row r="3055">
          <cell r="A3055" t="str">
            <v>TTNU1228740</v>
          </cell>
          <cell r="B3055">
            <v>20</v>
          </cell>
          <cell r="C3055">
            <v>44068</v>
          </cell>
          <cell r="D3055">
            <v>1</v>
          </cell>
          <cell r="E3055" t="str">
            <v>20375289A</v>
          </cell>
          <cell r="F3055" t="str">
            <v>ICDN</v>
          </cell>
          <cell r="G3055" t="str">
            <v>TEMP</v>
          </cell>
          <cell r="H3055" t="str">
            <v>2020</v>
          </cell>
          <cell r="I3055" t="str">
            <v>ICD</v>
          </cell>
          <cell r="J3055">
            <v>229750</v>
          </cell>
          <cell r="K3055" t="str">
            <v>KAPA OIL REFINERIES LTD</v>
          </cell>
          <cell r="L3055" t="str">
            <v>VINEP FORWARDERS LTD</v>
          </cell>
          <cell r="M3055">
            <v>44068.635775462964</v>
          </cell>
          <cell r="N3055" t="str">
            <v>Pend</v>
          </cell>
          <cell r="O3055"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3055" t="str">
            <v>C4</v>
          </cell>
          <cell r="Q3055" t="str">
            <v>KE</v>
          </cell>
          <cell r="R3055" t="str">
            <v>ES</v>
          </cell>
          <cell r="S3055" t="str">
            <v>1. 0 TO 3 DAYS</v>
          </cell>
          <cell r="T3055" t="str">
            <v>RELEASE PROCESS</v>
          </cell>
        </row>
        <row r="3056">
          <cell r="A3056" t="str">
            <v>MRKU9500633</v>
          </cell>
          <cell r="B3056">
            <v>20</v>
          </cell>
          <cell r="C3056">
            <v>44068</v>
          </cell>
          <cell r="D3056">
            <v>1</v>
          </cell>
          <cell r="E3056" t="str">
            <v>20375289A</v>
          </cell>
          <cell r="F3056" t="str">
            <v>ICDN</v>
          </cell>
          <cell r="G3056" t="str">
            <v>TEMP</v>
          </cell>
          <cell r="H3056" t="str">
            <v>2020</v>
          </cell>
          <cell r="I3056" t="str">
            <v>ICD</v>
          </cell>
          <cell r="J3056">
            <v>229750</v>
          </cell>
          <cell r="K3056" t="str">
            <v>KAPA OIL REFINERIES LTD</v>
          </cell>
          <cell r="L3056" t="str">
            <v>VINEP FORWARDERS LTD</v>
          </cell>
          <cell r="M3056">
            <v>44068.635775462964</v>
          </cell>
          <cell r="N3056" t="str">
            <v>Pend</v>
          </cell>
          <cell r="O3056" t="str">
            <v>199 92 MT PETRELAB 550 FLEXITANK LINEAR ALKYLBENZENE  HS CODE  381700 AS PER PROFORMA INVOICE NUMBER 130024060 DATED 03 07 2020  IDF NUMBER E2007356449    PLACE OF DELIVERY  NAIROBI ICD EMBAKASI  INLAND HAULA GE - COLLECT      APPLICABLE FREE TIME 14 DAYS COMBINED DETENTION   DE MURRAGE  AT  PORT OF   DISCHARGE   PLACE OF DELIVERY</v>
          </cell>
          <cell r="P3056" t="str">
            <v>C4</v>
          </cell>
          <cell r="Q3056" t="str">
            <v>KE</v>
          </cell>
          <cell r="R3056" t="str">
            <v>ES</v>
          </cell>
          <cell r="S3056" t="str">
            <v>1. 0 TO 3 DAYS</v>
          </cell>
          <cell r="T3056" t="str">
            <v>RELEASE PROCESS</v>
          </cell>
        </row>
        <row r="3057">
          <cell r="A3057" t="str">
            <v>CMAU8151820</v>
          </cell>
          <cell r="B3057">
            <v>40</v>
          </cell>
          <cell r="C3057">
            <v>44068</v>
          </cell>
          <cell r="D3057">
            <v>1</v>
          </cell>
          <cell r="E3057" t="str">
            <v>DJA0535915</v>
          </cell>
          <cell r="F3057" t="str">
            <v>ICDN</v>
          </cell>
          <cell r="G3057" t="str">
            <v>Pend</v>
          </cell>
          <cell r="H3057" t="str">
            <v>2020</v>
          </cell>
          <cell r="I3057" t="str">
            <v>ICD</v>
          </cell>
          <cell r="J3057">
            <v>228691</v>
          </cell>
          <cell r="K3057" t="str">
            <v>ICONS PRINTERS LIMITED</v>
          </cell>
          <cell r="L3057" t="str">
            <v>GENERAL CARGO SERVICES LTD</v>
          </cell>
          <cell r="M3057" t="str">
            <v>Pend</v>
          </cell>
          <cell r="N3057" t="str">
            <v>Pend</v>
          </cell>
          <cell r="O3057" t="str">
            <v>DOK 114545 20200716 IDSUB 070100 PEB TT FUND USD 8766 DULY RECEIVED   9 X 40 CONTAINER 9X40FCL 459 ROLL UNCOATED WOODFREE PAPER IN REELS 70GSM W 725MM D1000MM C 3IN IDF NO  E2007355458 FREIGHT PREPAID IN SINGAPORE BY VITAL SOLUTIONS    KOTA ADM  JAKARTA PUSAT DKI JAKARTA 10350 INDONESIA TAX ID   01 109 421 6-092 000 ON BEHALF OF VITAL SOLUTIONS PTE LTD   21-01  ROBINSON 77 SINGAPORE 068896 G W   213 138390 MT N W   212 078000 MT</v>
          </cell>
          <cell r="P3057" t="str">
            <v>C4</v>
          </cell>
          <cell r="Q3057" t="str">
            <v>KE</v>
          </cell>
          <cell r="R3057" t="str">
            <v>ID</v>
          </cell>
          <cell r="S3057" t="str">
            <v>1. 0 TO 3 DAYS</v>
          </cell>
          <cell r="T3057" t="str">
            <v>PENDING DPC</v>
          </cell>
        </row>
        <row r="3058">
          <cell r="A3058" t="str">
            <v>TCNU3231713</v>
          </cell>
          <cell r="B3058">
            <v>40</v>
          </cell>
          <cell r="C3058">
            <v>44068</v>
          </cell>
          <cell r="D3058">
            <v>1</v>
          </cell>
          <cell r="E3058" t="str">
            <v>SGU0184804E</v>
          </cell>
          <cell r="F3058" t="str">
            <v>ICDN</v>
          </cell>
          <cell r="G3058" t="str">
            <v>Pend</v>
          </cell>
          <cell r="H3058" t="str">
            <v>2020</v>
          </cell>
          <cell r="I3058" t="str">
            <v>ICD</v>
          </cell>
          <cell r="J3058">
            <v>229795</v>
          </cell>
          <cell r="K3058" t="str">
            <v>MEGA PACK K LIMITED</v>
          </cell>
          <cell r="L3058" t="str">
            <v>GENERAL CARGO SERVICES LTD</v>
          </cell>
          <cell r="M3058" t="str">
            <v>Pend</v>
          </cell>
          <cell r="N3058" t="str">
            <v>Pend</v>
          </cell>
          <cell r="O3058" t="str">
            <v>KRAFTLINER IDF NO  E2003307631 HS CODE  480411 00 00   PIN CODE P051237141X TEL NO  254-703-833-954 EMAIL INFO-MEGASPINGROUP COM FREIGHT PREPAID</v>
          </cell>
          <cell r="P3058" t="str">
            <v>C4</v>
          </cell>
          <cell r="Q3058" t="str">
            <v>KE</v>
          </cell>
          <cell r="R3058" t="str">
            <v>SA</v>
          </cell>
          <cell r="S3058" t="str">
            <v>1. 0 TO 3 DAYS</v>
          </cell>
          <cell r="T3058" t="str">
            <v>PENDING DPC</v>
          </cell>
        </row>
        <row r="3059">
          <cell r="A3059" t="str">
            <v>EGHU9677844</v>
          </cell>
          <cell r="B3059">
            <v>40</v>
          </cell>
          <cell r="C3059">
            <v>44068</v>
          </cell>
          <cell r="D3059">
            <v>1</v>
          </cell>
          <cell r="E3059" t="str">
            <v>100050222925</v>
          </cell>
          <cell r="F3059" t="str">
            <v>ICDN</v>
          </cell>
          <cell r="G3059" t="str">
            <v>Pend</v>
          </cell>
          <cell r="H3059" t="str">
            <v>2020</v>
          </cell>
          <cell r="I3059" t="str">
            <v>ICD</v>
          </cell>
          <cell r="J3059">
            <v>229208</v>
          </cell>
          <cell r="K3059" t="str">
            <v>AUTOXPRESS LIMITED</v>
          </cell>
          <cell r="L3059" t="str">
            <v>GENERAL CARGO SERVICES LTD</v>
          </cell>
          <cell r="M3059">
            <v>44067.899965277778</v>
          </cell>
          <cell r="N3059" t="str">
            <v>Pend</v>
          </cell>
          <cell r="O3059" t="str">
            <v>TOTAL 1773 PIECES ONLYSUPPLY OF NEW PNEUMATIC CEAT BRANDTYRES  TUBES A ND FLAPSAS PER PROFORMA INVOICE NO  100004419COC NO   S-2020 08 612721 IDF NO  E2007358308H S  CODE  4011100000  4011202000 4011400000SB NO   3989071   3988896   39889061X40HC CONTAINER TOTAL 1773 PIECES ONLY SUPPLY OF NEW PNEUMATIC CEAT BRAND TYRES  TUBES AND FLAPS AS PER PROFORMA INVOICE NO  100004419 COC NO   S-2020 08 612721 IDF NO  E2007358308 H S  CODE  4011100000  4011202000  4011400000 SB NO   3989071   3988896   3988906 DATE   22 07 2020 NET WEIGHT  13493 663 KGS L C NO  SBLC02 03 10-KAB DTD 29 01 2010 28 DAYS FREE LINE CONTAINER DETENTION   DEMMURAGE AT DESTINATION   TEL  254 20 3743611 FAX  254 20 3743627 EMAIL  IMPORTS AUXPKE COM PIN NO  - P000626389L   TEL  254 20 3743611 FAX  254 20 3743627 EMAIL  IMPORTS AUXPKE COM PIN NO  - P000626389L CARRIER S RESPONSIBILITY CEASES AT MOMBASAKILINDINI PORT  EMPTY RETURN TO OUR DESIGNATED INLAND EMPTY DEPOT IN MOMBASA IS UNDER FULL RESPONSIBILITY AND RISK OF MERCHAN</v>
          </cell>
          <cell r="P3059" t="str">
            <v>C4</v>
          </cell>
          <cell r="Q3059" t="str">
            <v>KE</v>
          </cell>
          <cell r="R3059" t="str">
            <v>IN</v>
          </cell>
          <cell r="S3059" t="str">
            <v>1. 0 TO 3 DAYS</v>
          </cell>
          <cell r="T3059" t="str">
            <v>RELEASE PROCESS</v>
          </cell>
        </row>
        <row r="3060">
          <cell r="A3060" t="str">
            <v>TCNU3211276</v>
          </cell>
          <cell r="B3060">
            <v>40</v>
          </cell>
          <cell r="C3060">
            <v>44068</v>
          </cell>
          <cell r="D3060">
            <v>1</v>
          </cell>
          <cell r="E3060" t="str">
            <v>NAM9302663</v>
          </cell>
          <cell r="F3060" t="str">
            <v>ICDN</v>
          </cell>
          <cell r="G3060" t="str">
            <v>Pend</v>
          </cell>
          <cell r="H3060" t="str">
            <v>2020</v>
          </cell>
          <cell r="I3060" t="str">
            <v>ICD</v>
          </cell>
          <cell r="J3060">
            <v>229439</v>
          </cell>
          <cell r="K3060" t="str">
            <v>KAPA OIL REFINERIES LTD</v>
          </cell>
          <cell r="L3060" t="str">
            <v>VINEP FORWARDERS LTD</v>
          </cell>
          <cell r="M3060">
            <v>44067.664756944447</v>
          </cell>
          <cell r="N3060" t="str">
            <v>Pend</v>
          </cell>
          <cell r="O3060" t="str">
            <v>250840  HS  CLAY  NOS PURE-FLO B80 25 KG BG BLEACHING EARTH PER CONTAINER PLACE OF DELIVERY  NAIROBI ICD EMBAKASI 14 DAYS FREE TIME MERGED AT DESTINATION NAMED ACCOUNT  OIL DRI PALLETS PALLETS</v>
          </cell>
          <cell r="P3060" t="str">
            <v>C4</v>
          </cell>
          <cell r="Q3060" t="str">
            <v>KE</v>
          </cell>
          <cell r="R3060" t="str">
            <v>US</v>
          </cell>
          <cell r="S3060" t="str">
            <v>1. 0 TO 3 DAYS</v>
          </cell>
          <cell r="T3060" t="str">
            <v>RELEASE PROCESS</v>
          </cell>
        </row>
        <row r="3061">
          <cell r="A3061" t="str">
            <v>CAIU9308758</v>
          </cell>
          <cell r="B3061">
            <v>40</v>
          </cell>
          <cell r="C3061">
            <v>44068</v>
          </cell>
          <cell r="D3061">
            <v>1</v>
          </cell>
          <cell r="E3061" t="str">
            <v>NBCA090956</v>
          </cell>
          <cell r="F3061" t="str">
            <v>ICDN</v>
          </cell>
          <cell r="G3061" t="str">
            <v>Pend</v>
          </cell>
          <cell r="H3061" t="str">
            <v>2020</v>
          </cell>
          <cell r="I3061" t="str">
            <v>ICD</v>
          </cell>
          <cell r="J3061">
            <v>229867</v>
          </cell>
          <cell r="K3061" t="str">
            <v>BHACHU INDUSTRIES LTD</v>
          </cell>
          <cell r="L3061" t="str">
            <v>WESTON LOGISTICS LIMITED</v>
          </cell>
          <cell r="M3061" t="str">
            <v>Pend</v>
          </cell>
          <cell r="N3061" t="str">
            <v>Pend</v>
          </cell>
          <cell r="O3061" t="str">
            <v>CHAO YANG BRAND TYRES AS PER PFI NO TML-BIL-200701 TRADE TERMS  FOB CHINA IDF NUMBER E2007361200 DRAWN UNDER ABSA BANK KENYA PLC IRREVOCABLE LETTER OF CREDIT NUMBER 077ILC2202020002 DATED 20-JUN-2020 HS CODE 401120 FREIGHT PREPAID ---PIN NO   P051116193C ---TELEPHONE NO  +254 735 517390 ---EMAIL SV-BHACHUIND CO KE ---ATTN SANJAY VERMA</v>
          </cell>
          <cell r="P3061" t="str">
            <v>C4</v>
          </cell>
          <cell r="Q3061" t="str">
            <v>KE</v>
          </cell>
          <cell r="R3061" t="str">
            <v>CN</v>
          </cell>
          <cell r="S3061" t="str">
            <v>1. 0 TO 3 DAYS</v>
          </cell>
          <cell r="T3061" t="str">
            <v>PENDING DPC</v>
          </cell>
        </row>
        <row r="3062">
          <cell r="A3062" t="str">
            <v>EISU9319880</v>
          </cell>
          <cell r="B3062">
            <v>40</v>
          </cell>
          <cell r="C3062">
            <v>44068</v>
          </cell>
          <cell r="D3062">
            <v>1</v>
          </cell>
          <cell r="E3062" t="str">
            <v>140000965541</v>
          </cell>
          <cell r="F3062" t="str">
            <v>ICDN</v>
          </cell>
          <cell r="G3062" t="str">
            <v>Pend</v>
          </cell>
          <cell r="H3062" t="str">
            <v>2020</v>
          </cell>
          <cell r="I3062" t="str">
            <v>ICD</v>
          </cell>
          <cell r="J3062">
            <v>228754</v>
          </cell>
          <cell r="K3062" t="str">
            <v>CORI TYRE KENYA LIMITED</v>
          </cell>
          <cell r="L3062" t="str">
            <v>MULTIPLE SOLUTIONS LIMITED</v>
          </cell>
          <cell r="M3062">
            <v>44067.692083333335</v>
          </cell>
          <cell r="N3062" t="str">
            <v>Pend</v>
          </cell>
          <cell r="O3062" t="str">
            <v>HAMMAL   SHANGYE STEEL WHEELSN M HAMMAL   SHANGYE STEEL WHEELS</v>
          </cell>
          <cell r="P3062" t="str">
            <v>C4</v>
          </cell>
          <cell r="Q3062" t="str">
            <v>KE</v>
          </cell>
          <cell r="R3062" t="str">
            <v>CN</v>
          </cell>
          <cell r="S3062" t="str">
            <v>1. 0 TO 3 DAYS</v>
          </cell>
          <cell r="T3062" t="str">
            <v>RELEASE PROCESS</v>
          </cell>
        </row>
        <row r="3063">
          <cell r="A3063" t="str">
            <v>XINU8215536</v>
          </cell>
          <cell r="B3063">
            <v>40</v>
          </cell>
          <cell r="C3063">
            <v>44068</v>
          </cell>
          <cell r="D3063">
            <v>1</v>
          </cell>
          <cell r="E3063" t="str">
            <v>EPIRCHNSHN266880</v>
          </cell>
          <cell r="F3063" t="str">
            <v>ICDN</v>
          </cell>
          <cell r="G3063" t="str">
            <v>Pend</v>
          </cell>
          <cell r="H3063" t="str">
            <v>2020</v>
          </cell>
          <cell r="I3063" t="str">
            <v>ICD</v>
          </cell>
          <cell r="J3063">
            <v>228989</v>
          </cell>
          <cell r="K3063" t="str">
            <v>HEART TO HEART CONSTRUCTION LIMITED</v>
          </cell>
          <cell r="L3063" t="str">
            <v>VAST NETWORK LOGISTICS LIMITED</v>
          </cell>
          <cell r="M3063" t="str">
            <v>Pend</v>
          </cell>
          <cell r="N3063" t="str">
            <v>Pend</v>
          </cell>
          <cell r="O3063" t="str">
            <v>1 X HIGH CUBE 40  CONTAINER SAID TO CONTAIN TOTAL  11   ELEVEN ONLY   PACKAGES ROTARY OVEN ROTARY OVEN DOUGH MIXER DOUGH MIXER FOOD MIXER FERMENTING BOX DOUGH DIVIDER BREAD SLICER  TEL NO   86-13764898049 CONTACT PERSON  MR ALLEN CAI EMA IL  ALLEN JYINDUSTRIAL COM   CONTACT PERSON  MR DANIEL KIBE NJOROGE EMAIL  HEART2HEARTTRANS GMAIL COM FOR GOODS IN TRANSIT TO NAIROBI VIA MOMBASA PORT - THE CONTRACT OF CARRIAGE   AFFREIGHTMENT EVIDENCED BY THE BILL OF LADING SHALL BE ACCOMPLISHED   TERMINATED AS SOON AS THE GOODS ARE DISCHARGED AT PORT OF MOMBASA  THEREAFTER  DELIVERY OF THE GOODS TO NAIROBI VIA MOMBASA PORT WILL BE AT THE RISKS AND EXPENSES OF THE CONSIGNEES OR LEGAL HOLDERS OF THE BILL OF LADING IN ANY EVENT  THE CARRIER I</v>
          </cell>
          <cell r="P3063" t="str">
            <v>C4</v>
          </cell>
          <cell r="Q3063" t="str">
            <v>KE</v>
          </cell>
          <cell r="R3063" t="str">
            <v>CN</v>
          </cell>
          <cell r="S3063" t="str">
            <v>1. 0 TO 3 DAYS</v>
          </cell>
          <cell r="T3063" t="str">
            <v>PENDING DPC</v>
          </cell>
        </row>
        <row r="3064">
          <cell r="A3064" t="str">
            <v>SEGU2768928</v>
          </cell>
          <cell r="B3064">
            <v>20</v>
          </cell>
          <cell r="C3064">
            <v>44068</v>
          </cell>
          <cell r="D3064">
            <v>1</v>
          </cell>
          <cell r="E3064" t="str">
            <v>MEDUAL570507</v>
          </cell>
          <cell r="F3064" t="str">
            <v>ICDN</v>
          </cell>
          <cell r="G3064" t="str">
            <v>Pend</v>
          </cell>
          <cell r="H3064" t="str">
            <v>2020</v>
          </cell>
          <cell r="I3064" t="str">
            <v>ICD</v>
          </cell>
          <cell r="J3064">
            <v>228079</v>
          </cell>
          <cell r="K3064" t="str">
            <v>EASY CLEAN AFRICA LIMITED</v>
          </cell>
          <cell r="L3064" t="str">
            <v>SPEEDEX LOGISTICS LIMITED</v>
          </cell>
          <cell r="M3064">
            <v>44062.609444444446</v>
          </cell>
          <cell r="N3064">
            <v>44068.601226851853</v>
          </cell>
          <cell r="O3064" t="str">
            <v>75 400 TONS OF STEEL WOOL  WIRE DIAMETER 2 96   3 04  MM 300 COILS   75 400 TONS AS PER PROFORMA INVOICE N  O  HM 21192020 IDF NO  E20 07355768 75 400 TONS NET 7 5 400 TONS GROSS 21   DAYS FREE TIME DEMURRAGE AT PO  D NW 25080 KGS 75 400 TONS OF STEEL WOOL  WIRE DIAMETER 2 96   3 04  MM 300 COILS   75 400 TONS AS PER PROFORMA INVOICE N  O  HM 21192020 IDF NO  E20 07355768 75 400 TONS NET 7 5 400 TONS GROSS 21   DAYS FREE TIME DEMURRAGE AT PO  D NW 25160 KGS 75 400 TONS OF STEEL WOOL  WIRE DIAMETER 2 96   3 04  MM 300 COILS   75 400 TONS AS PER PROFORMA INVOICE N  O  HM 21192020 IDF NO  E20 07355768 75 400 TONS NET 7 5 400 TONS GROSS 21   DAYS FREE TIME DEMURRAGE AT PO  D NW 25160 KGS</v>
          </cell>
          <cell r="P3064" t="str">
            <v>C4</v>
          </cell>
          <cell r="Q3064" t="str">
            <v>KE</v>
          </cell>
          <cell r="R3064" t="str">
            <v>EG</v>
          </cell>
          <cell r="S3064" t="str">
            <v>1. 0 TO 3 DAYS</v>
          </cell>
          <cell r="T3064" t="str">
            <v>RELEASED BUT IN YARD</v>
          </cell>
        </row>
        <row r="3065">
          <cell r="A3065" t="str">
            <v>GLDU3975670</v>
          </cell>
          <cell r="B3065">
            <v>20</v>
          </cell>
          <cell r="C3065">
            <v>44068</v>
          </cell>
          <cell r="D3065">
            <v>1</v>
          </cell>
          <cell r="E3065" t="str">
            <v>MEDUT2600236</v>
          </cell>
          <cell r="F3065" t="str">
            <v>ICDN</v>
          </cell>
          <cell r="G3065" t="str">
            <v>Pend</v>
          </cell>
          <cell r="H3065" t="str">
            <v>2020</v>
          </cell>
          <cell r="I3065" t="str">
            <v>ICD</v>
          </cell>
          <cell r="J3065">
            <v>228220</v>
          </cell>
          <cell r="K3065" t="str">
            <v>HAUT INTERNATIONAL KENYA CO. LIMITED</v>
          </cell>
          <cell r="L3065" t="str">
            <v>STELLAR LOGISTICS LIMITED</v>
          </cell>
          <cell r="M3065">
            <v>44062.575243055559</v>
          </cell>
          <cell r="N3065">
            <v>44068.756041666667</v>
          </cell>
          <cell r="O3065" t="str">
            <v>ALUMINIUM GALVANIZED STEEL COIL</v>
          </cell>
          <cell r="P3065" t="str">
            <v>C4</v>
          </cell>
          <cell r="Q3065" t="str">
            <v>KE</v>
          </cell>
          <cell r="R3065" t="str">
            <v>CN</v>
          </cell>
          <cell r="S3065" t="str">
            <v>1. 0 TO 3 DAYS</v>
          </cell>
          <cell r="T3065" t="str">
            <v>RELEASED BUT IN YARD</v>
          </cell>
        </row>
        <row r="3066">
          <cell r="A3066" t="str">
            <v>CAIU9305260</v>
          </cell>
          <cell r="B3066">
            <v>40</v>
          </cell>
          <cell r="C3066">
            <v>44068</v>
          </cell>
          <cell r="D3066">
            <v>1</v>
          </cell>
          <cell r="E3066" t="str">
            <v>CEI0183210</v>
          </cell>
          <cell r="F3066" t="str">
            <v>ICDN</v>
          </cell>
          <cell r="G3066" t="str">
            <v>Pend</v>
          </cell>
          <cell r="H3066" t="str">
            <v>2020</v>
          </cell>
          <cell r="I3066" t="str">
            <v>ICD</v>
          </cell>
          <cell r="J3066">
            <v>228985</v>
          </cell>
          <cell r="K3066" t="str">
            <v>KENYA POWER AND LIGHTING COMPANY LTD</v>
          </cell>
          <cell r="L3066" t="str">
            <v>MURANGA FORWARDERS LTD</v>
          </cell>
          <cell r="M3066">
            <v>44065.512615740743</v>
          </cell>
          <cell r="N3066" t="str">
            <v>Pend</v>
          </cell>
          <cell r="O3066" t="str">
            <v>2X40HC CONTAINERS 41 PACKAGES  FORTY ONE PACKAGES ONLY  DISCRIPTION OF GOODS  DISTRIBUTION TRANSFORMERS DYN11 OIL TYPE AS PER PI No  MEL EX 20-21 EQ 011 DT  15 06 2020 TRADE TERMS CIP KPLC STORES  INCOTERMS-2010  INVOICE NO   EX 20-21 019 DATED 22 07 2020 INVOICE NO   EX 20-21 020 DATED 22 07 2020 MARINE INSURANCE POLICY NO  01 061 1 000233 2020 06 IDF NO  E 2 0 0 6 3 3 8 6 5 6 IEC NO   3099001040 H S  CODE  85043300 S  BILL NO  4113711 DT  28 07 2020 S  BILL NO  4086184 DT  27 07 2020 LC NO   TF2018232990 DT  02-07-2020 NET WEIGHT  51795 00 KG 2nd NOTIFY  MAHASHAKTI ENERGY LIMITED Address  P O  BOX 15861-00509 NAIROBI  KENYA PH  +254732689099 FREIGHT PREPAID</v>
          </cell>
          <cell r="P3066" t="str">
            <v>C4</v>
          </cell>
          <cell r="Q3066" t="str">
            <v>KE</v>
          </cell>
          <cell r="R3066" t="str">
            <v>IN</v>
          </cell>
          <cell r="S3066" t="str">
            <v>1. 0 TO 3 DAYS</v>
          </cell>
          <cell r="T3066" t="str">
            <v>RELEASE PROCESS</v>
          </cell>
        </row>
        <row r="3067">
          <cell r="A3067" t="str">
            <v>EGHU9210021</v>
          </cell>
          <cell r="B3067">
            <v>40</v>
          </cell>
          <cell r="C3067">
            <v>44068</v>
          </cell>
          <cell r="D3067">
            <v>1</v>
          </cell>
          <cell r="E3067" t="str">
            <v>507000026262</v>
          </cell>
          <cell r="F3067" t="str">
            <v>ICDN</v>
          </cell>
          <cell r="G3067" t="str">
            <v>Pend</v>
          </cell>
          <cell r="H3067" t="str">
            <v>2020</v>
          </cell>
          <cell r="I3067" t="str">
            <v>ICD</v>
          </cell>
          <cell r="J3067">
            <v>229081</v>
          </cell>
          <cell r="K3067" t="str">
            <v>MATCH MASTER LIMITED</v>
          </cell>
          <cell r="L3067" t="str">
            <v>INDUS LOGISTICS LIMITED</v>
          </cell>
          <cell r="M3067" t="str">
            <v>Pend</v>
          </cell>
          <cell r="N3067" t="str">
            <v>Pend</v>
          </cell>
          <cell r="O3067" t="str">
            <v>MATCH WOODEN SPLINTS  ASPEN  WHITESPLINTS SIZE 2 0 X 2 0 X 39MM  ASPEN QUALITY  POLISHED  SORTED  IMPREGNATED AGAINST AFTER-GLOWING   AT HUMI DITY NOTTO EXCEED 5  - 6 PACKING  IS PACKED IN A PLASTIC BAGINSIDEIN C ARTONS OF EACH AVERAGE FILLING274000 PIECES NO MARKS MATCH WOODEN SPLINTS  ASPEN  WHITE SPLINTS SIZE 2 0 X 2 0 X 39MM  ASPEN QUALITY  POLISHED  SORTED  IMPREGNATED  AGAINST AFTER-GLOWING   AT HUMIDITY NOT TO EXCEED 5  - 6  PACKING  IS PACKED IN A PLASTIC BAG INSIDE IN CARTONS OF EACH AVERAGE FILLING 274000 PIECES  NET WEIGHT  18 40  KGS PER CARTON GROSS WEIGHT 19 10  KGS PER CARTON 990 CARTONS STOWED IN 1 X 40-FOOT-FCL TOTAL  CARTON 3960 IN 4X40HC TOTAL  NW IN 4X40HC  72864 00 KGS TOTAL  GW IN 4X40HC  75636 00 KGS</v>
          </cell>
          <cell r="P3067" t="str">
            <v>C4</v>
          </cell>
          <cell r="Q3067" t="str">
            <v>KE</v>
          </cell>
          <cell r="R3067" t="str">
            <v>RU</v>
          </cell>
          <cell r="S3067" t="str">
            <v>1. 0 TO 3 DAYS</v>
          </cell>
          <cell r="T3067" t="str">
            <v>PENDING DPC</v>
          </cell>
        </row>
        <row r="3068">
          <cell r="A3068" t="str">
            <v>TGHU9795923</v>
          </cell>
          <cell r="B3068">
            <v>40</v>
          </cell>
          <cell r="C3068">
            <v>44068</v>
          </cell>
          <cell r="D3068">
            <v>1</v>
          </cell>
          <cell r="E3068" t="str">
            <v>MEDUBO076351</v>
          </cell>
          <cell r="F3068" t="str">
            <v>ICDN</v>
          </cell>
          <cell r="G3068" t="str">
            <v>Pend</v>
          </cell>
          <cell r="H3068" t="str">
            <v>2020</v>
          </cell>
          <cell r="I3068" t="str">
            <v>ICD</v>
          </cell>
          <cell r="J3068">
            <v>228488</v>
          </cell>
          <cell r="K3068" t="str">
            <v>FRIGOKEN LTD</v>
          </cell>
          <cell r="L3068" t="str">
            <v>HOMELAND FREIGHT LIMITED</v>
          </cell>
          <cell r="M3068" t="str">
            <v>Pend</v>
          </cell>
          <cell r="N3068" t="str">
            <v>Pend</v>
          </cell>
          <cell r="O3068" t="str">
            <v>79 410 RECTANGULAR EMPTY   CANS SIZE 1 2 J            6 048 RECTANGULAR EMPTY    CANS SIZE 4 4 J            IDF NUMBER                                            E2005336812                HS CODE 7310 21 11         FREIGHT PAYABLE AT LE      HAVRE   SHIPPED ON BOARD 86326 RECTANGULAR EMPTY    CANS AND THEIR LIDS 1 2J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79 410 RECTANGULAR EMPTY   CANS SIZE 1 2 J            6 048 RECTANGULAR EMPTY    CANS SIZE 4 4 J            IDF NUMBER                                            E2005336812                HS CODE 7310 21 11 86326 RECTANGULAR EMPTY    CANS AND THEIR LIDS 1 2J   IDF NUMBER                                            E2005336812                HS CODE 7310 21 11 86326 RECTANGULAR EMPTY    CANS AND THEIR LIDS 1 2J   IDF NUMBER                                            E2005336812                HS CODE 7310 21 11</v>
          </cell>
          <cell r="P3068" t="str">
            <v>C4</v>
          </cell>
          <cell r="Q3068" t="str">
            <v>KE</v>
          </cell>
          <cell r="R3068" t="str">
            <v>FR</v>
          </cell>
          <cell r="S3068" t="str">
            <v>1. 0 TO 3 DAYS</v>
          </cell>
          <cell r="T3068" t="str">
            <v>PENDING DPC</v>
          </cell>
        </row>
        <row r="3069">
          <cell r="A3069" t="str">
            <v>APZU4914106</v>
          </cell>
          <cell r="B3069">
            <v>40</v>
          </cell>
          <cell r="C3069">
            <v>44068</v>
          </cell>
          <cell r="D3069">
            <v>1</v>
          </cell>
          <cell r="E3069" t="str">
            <v>DJA0535915</v>
          </cell>
          <cell r="F3069" t="str">
            <v>ICDN</v>
          </cell>
          <cell r="G3069" t="str">
            <v>Pend</v>
          </cell>
          <cell r="H3069" t="str">
            <v>2020</v>
          </cell>
          <cell r="I3069" t="str">
            <v>ICD</v>
          </cell>
          <cell r="J3069">
            <v>228691</v>
          </cell>
          <cell r="K3069" t="str">
            <v>ICONS PRINTERS LIMITED</v>
          </cell>
          <cell r="L3069" t="str">
            <v>GENERAL CARGO SERVICES LTD</v>
          </cell>
          <cell r="M3069" t="str">
            <v>Pend</v>
          </cell>
          <cell r="N3069" t="str">
            <v>Pend</v>
          </cell>
          <cell r="O3069" t="str">
            <v>DOK 114545 20200716 IDSUB 070100 PEB TT FUND USD 8766 DULY RECEIVED   9 X 40 CONTAINER 9X40FCL 459 ROLL UNCOATED WOODFREE PAPER IN REELS 70GSM W 725MM D1000MM C 3IN IDF NO  E2007355458 FREIGHT PREPAID IN SINGAPORE BY VITAL SOLUTIONS    KOTA ADM  JAKARTA PUSAT DKI JAKARTA 10350 INDONESIA TAX ID   01 109 421 6-092 000 ON BEHALF OF VITAL SOLUTIONS PTE LTD   21-01  ROBINSON 77 SINGAPORE 068896 G W   213 138390 MT N W   212 078000 MT</v>
          </cell>
          <cell r="P3069" t="str">
            <v>C4</v>
          </cell>
          <cell r="Q3069" t="str">
            <v>KE</v>
          </cell>
          <cell r="R3069" t="str">
            <v>ID</v>
          </cell>
          <cell r="S3069" t="str">
            <v>1. 0 TO 3 DAYS</v>
          </cell>
          <cell r="T3069" t="str">
            <v>PENDING DPC</v>
          </cell>
        </row>
        <row r="3070">
          <cell r="A3070" t="str">
            <v>CMAU7826088</v>
          </cell>
          <cell r="B3070">
            <v>40</v>
          </cell>
          <cell r="C3070">
            <v>44068</v>
          </cell>
          <cell r="D3070">
            <v>1</v>
          </cell>
          <cell r="E3070" t="str">
            <v>NAM3948609</v>
          </cell>
          <cell r="F3070" t="str">
            <v>ICDN</v>
          </cell>
          <cell r="G3070" t="str">
            <v>Pend</v>
          </cell>
          <cell r="H3070" t="str">
            <v>2020</v>
          </cell>
          <cell r="I3070" t="str">
            <v>ICD</v>
          </cell>
          <cell r="J3070">
            <v>229923</v>
          </cell>
          <cell r="K3070" t="str">
            <v>SUNDA KENYA INDUSTRIAL COMPANY LIMITED</v>
          </cell>
          <cell r="L3070" t="str">
            <v>IRIS PORT CONVEYORS K LIMITED</v>
          </cell>
          <cell r="M3070" t="str">
            <v>Pend</v>
          </cell>
          <cell r="N3070" t="str">
            <v>Pend</v>
          </cell>
          <cell r="O3070" t="str">
            <v>FLUFF PULP 726 ROLLS 363 PACKS HS  4703 21 282 333 ADMT SHIPPED FREIGHT PREPAID 21 DAYS FREE TIME MERGED AT DESTINATION CY-CY ICD EMBAKASI NAIROBI - TRANSPORT CHARGES MOMBASA TO EMBAKASI TO BE PAID LOCALLY  CONTACT- PAUL MARETE-DAVID WU MOBILE PHONE- 0721542127 254786368233 E-MAIL  IM KENYA-SUNDA COM PACKAGE PACKAGE PACKAGE PACKAGE PACKAGE PACKAGE PACKAGE PACKAGE PACKAGE PACKAGE PACKAGE</v>
          </cell>
          <cell r="P3070" t="str">
            <v>C4</v>
          </cell>
          <cell r="Q3070" t="str">
            <v>KE</v>
          </cell>
          <cell r="R3070" t="str">
            <v>US</v>
          </cell>
          <cell r="S3070" t="str">
            <v>1. 0 TO 3 DAYS</v>
          </cell>
          <cell r="T3070" t="str">
            <v>PENDING DPC</v>
          </cell>
        </row>
        <row r="3071">
          <cell r="A3071" t="str">
            <v>GAOU6055629</v>
          </cell>
          <cell r="B3071">
            <v>40</v>
          </cell>
          <cell r="C3071">
            <v>44068</v>
          </cell>
          <cell r="D3071">
            <v>1</v>
          </cell>
          <cell r="E3071" t="str">
            <v>NAM3948609</v>
          </cell>
          <cell r="F3071" t="str">
            <v>ICDN</v>
          </cell>
          <cell r="G3071" t="str">
            <v>Pend</v>
          </cell>
          <cell r="H3071" t="str">
            <v>2020</v>
          </cell>
          <cell r="I3071" t="str">
            <v>ICD</v>
          </cell>
          <cell r="J3071">
            <v>229923</v>
          </cell>
          <cell r="K3071" t="str">
            <v>SUNDA KENYA INDUSTRIAL COMPANY LIMITED</v>
          </cell>
          <cell r="L3071" t="str">
            <v>IRIS PORT CONVEYORS K LIMITED</v>
          </cell>
          <cell r="M3071" t="str">
            <v>Pend</v>
          </cell>
          <cell r="N3071" t="str">
            <v>Pend</v>
          </cell>
          <cell r="O3071" t="str">
            <v>FLUFF PULP 726 ROLLS 363 PACKS HS  4703 21 282 333 ADMT SHIPPED FREIGHT PREPAID 21 DAYS FREE TIME MERGED AT DESTINATION CY-CY ICD EMBAKASI NAIROBI - TRANSPORT CHARGES MOMBASA TO EMBAKASI TO BE PAID LOCALLY  CONTACT- PAUL MARETE-DAVID WU MOBILE PHONE- 0721542127 254786368233 E-MAIL  IM KENYA-SUNDA COM PACKAGE PACKAGE PACKAGE PACKAGE PACKAGE PACKAGE PACKAGE PACKAGE PACKAGE PACKAGE PACKAGE</v>
          </cell>
          <cell r="P3071" t="str">
            <v>C4</v>
          </cell>
          <cell r="Q3071" t="str">
            <v>KE</v>
          </cell>
          <cell r="R3071" t="str">
            <v>US</v>
          </cell>
          <cell r="S3071" t="str">
            <v>1. 0 TO 3 DAYS</v>
          </cell>
          <cell r="T3071" t="str">
            <v>PENDING DPC</v>
          </cell>
        </row>
        <row r="3072">
          <cell r="A3072" t="str">
            <v>ECMU9908320</v>
          </cell>
          <cell r="B3072">
            <v>40</v>
          </cell>
          <cell r="C3072">
            <v>44068</v>
          </cell>
          <cell r="D3072">
            <v>1</v>
          </cell>
          <cell r="E3072" t="str">
            <v>NAM3948609</v>
          </cell>
          <cell r="F3072" t="str">
            <v>ICDN</v>
          </cell>
          <cell r="G3072" t="str">
            <v>Pend</v>
          </cell>
          <cell r="H3072" t="str">
            <v>2020</v>
          </cell>
          <cell r="I3072" t="str">
            <v>ICD</v>
          </cell>
          <cell r="J3072">
            <v>229923</v>
          </cell>
          <cell r="K3072" t="str">
            <v>SUNDA KENYA INDUSTRIAL COMPANY LIMITED</v>
          </cell>
          <cell r="L3072" t="str">
            <v>IRIS PORT CONVEYORS K LIMITED</v>
          </cell>
          <cell r="M3072" t="str">
            <v>Pend</v>
          </cell>
          <cell r="N3072" t="str">
            <v>Pend</v>
          </cell>
          <cell r="O3072" t="str">
            <v>FLUFF PULP 726 ROLLS 363 PACKS HS  4703 21 282 333 ADMT SHIPPED FREIGHT PREPAID 21 DAYS FREE TIME MERGED AT DESTINATION CY-CY ICD EMBAKASI NAIROBI - TRANSPORT CHARGES MOMBASA TO EMBAKASI TO BE PAID LOCALLY  CONTACT- PAUL MARETE-DAVID WU MOBILE PHONE- 0721542127 254786368233 E-MAIL  IM KENYA-SUNDA COM PACKAGE PACKAGE PACKAGE PACKAGE PACKAGE PACKAGE PACKAGE PACKAGE PACKAGE PACKAGE PACKAGE</v>
          </cell>
          <cell r="P3072" t="str">
            <v>C4</v>
          </cell>
          <cell r="Q3072" t="str">
            <v>KE</v>
          </cell>
          <cell r="R3072" t="str">
            <v>US</v>
          </cell>
          <cell r="S3072" t="str">
            <v>1. 0 TO 3 DAYS</v>
          </cell>
          <cell r="T3072" t="str">
            <v>PENDING DPC</v>
          </cell>
        </row>
        <row r="3073">
          <cell r="A3073" t="str">
            <v>GLDU5199869</v>
          </cell>
          <cell r="B3073">
            <v>20</v>
          </cell>
          <cell r="C3073">
            <v>44068</v>
          </cell>
          <cell r="D3073">
            <v>1</v>
          </cell>
          <cell r="E3073" t="str">
            <v>MEDUT2591815</v>
          </cell>
          <cell r="F3073" t="str">
            <v>ICDN</v>
          </cell>
          <cell r="G3073" t="str">
            <v>Pend</v>
          </cell>
          <cell r="H3073" t="str">
            <v>2020</v>
          </cell>
          <cell r="I3073" t="str">
            <v>ICD</v>
          </cell>
          <cell r="J3073">
            <v>228116</v>
          </cell>
          <cell r="K3073" t="str">
            <v>MENENGAI STORES LTD</v>
          </cell>
          <cell r="L3073" t="str">
            <v>INDUS LOGISTICS LIMITED</v>
          </cell>
          <cell r="M3073">
            <v>44062.736562500002</v>
          </cell>
          <cell r="N3073" t="str">
            <v>Pend</v>
          </cell>
          <cell r="O3073" t="str">
            <v>HOE AND GRASS SLASHER</v>
          </cell>
          <cell r="P3073" t="str">
            <v>C4</v>
          </cell>
          <cell r="Q3073" t="str">
            <v>KE</v>
          </cell>
          <cell r="R3073" t="str">
            <v>CN</v>
          </cell>
          <cell r="S3073" t="str">
            <v>1. 0 TO 3 DAYS</v>
          </cell>
          <cell r="T3073" t="str">
            <v>RELEASE PROCESS</v>
          </cell>
        </row>
        <row r="3074">
          <cell r="A3074" t="str">
            <v>MEDU5309417</v>
          </cell>
          <cell r="B3074">
            <v>20</v>
          </cell>
          <cell r="C3074">
            <v>44068</v>
          </cell>
          <cell r="D3074">
            <v>1</v>
          </cell>
          <cell r="E3074" t="str">
            <v>MEDUND885616</v>
          </cell>
          <cell r="F3074" t="str">
            <v>ICDN</v>
          </cell>
          <cell r="G3074" t="str">
            <v>Pend</v>
          </cell>
          <cell r="H3074" t="str">
            <v>2020</v>
          </cell>
          <cell r="I3074" t="str">
            <v>ICD</v>
          </cell>
          <cell r="J3074">
            <v>228637</v>
          </cell>
          <cell r="K3074" t="str">
            <v>FARMERS CHOICE LTD</v>
          </cell>
          <cell r="L3074" t="str">
            <v>CONVENTIONAL CARGO CONVEYORS LIMITED</v>
          </cell>
          <cell r="M3074" t="str">
            <v>Pend</v>
          </cell>
          <cell r="N3074" t="str">
            <v>Pend</v>
          </cell>
          <cell r="O3074" t="str">
            <v>PEATEX G150                PEA FLOUR  HS  1106 10 00  NET  23 000KG              GROSS  24 125KG PEATEX G150                PEA FLOUR  HS  1106 10 00  NET  23 000KG              GROSS  24 125KG            TOTAL                      NET WEIGHT  46000 KG       GROSS  48250 KG</v>
          </cell>
          <cell r="P3074" t="str">
            <v>C4</v>
          </cell>
          <cell r="Q3074" t="str">
            <v>KE</v>
          </cell>
          <cell r="R3074" t="str">
            <v>DK</v>
          </cell>
          <cell r="S3074" t="str">
            <v>1. 0 TO 3 DAYS</v>
          </cell>
          <cell r="T3074" t="str">
            <v>PENDING DPC</v>
          </cell>
        </row>
        <row r="3075">
          <cell r="A3075" t="str">
            <v>MSCU6915069</v>
          </cell>
          <cell r="B3075">
            <v>20</v>
          </cell>
          <cell r="C3075">
            <v>44068</v>
          </cell>
          <cell r="D3075">
            <v>1</v>
          </cell>
          <cell r="E3075" t="str">
            <v>MEDUAL566083</v>
          </cell>
          <cell r="F3075" t="str">
            <v>ICDN</v>
          </cell>
          <cell r="G3075" t="str">
            <v>Pend</v>
          </cell>
          <cell r="H3075" t="str">
            <v>2020</v>
          </cell>
          <cell r="I3075" t="str">
            <v>ICD</v>
          </cell>
          <cell r="J3075">
            <v>228145</v>
          </cell>
          <cell r="K3075" t="str">
            <v>SILVER MOORING LIMITED</v>
          </cell>
          <cell r="L3075" t="str">
            <v>BOLLORE TRANSPORT AND LOGISTICS KENYA LI</v>
          </cell>
          <cell r="M3075">
            <v>44063.813043981485</v>
          </cell>
          <cell r="N3075">
            <v>44068.689212962963</v>
          </cell>
          <cell r="O3075" t="str">
            <v>fertilizer NPK in Bags Pac ked  in 50KG Bags in Conta iners HS CODE  3105200000  TOTAL WEIGHT   513 930 MT  TOTAL BAGS   10400 BAGS 21 DAYS FREE TIME DEMURRAGE   and DETENTION  COMBINED AT P OD</v>
          </cell>
          <cell r="P3075" t="str">
            <v>C4</v>
          </cell>
          <cell r="Q3075" t="str">
            <v>KE</v>
          </cell>
          <cell r="R3075" t="str">
            <v>EG</v>
          </cell>
          <cell r="S3075" t="str">
            <v>1. 0 TO 3 DAYS</v>
          </cell>
          <cell r="T3075" t="str">
            <v>RELEASED BUT IN YARD</v>
          </cell>
        </row>
        <row r="3076">
          <cell r="A3076" t="str">
            <v>ESPU2008632</v>
          </cell>
          <cell r="B3076">
            <v>20</v>
          </cell>
          <cell r="C3076">
            <v>44068</v>
          </cell>
          <cell r="D3076">
            <v>1</v>
          </cell>
          <cell r="E3076" t="str">
            <v>EPIRINDMUN207412</v>
          </cell>
          <cell r="F3076" t="str">
            <v>ICDN</v>
          </cell>
          <cell r="G3076" t="str">
            <v>Pend</v>
          </cell>
          <cell r="H3076" t="str">
            <v>2020</v>
          </cell>
          <cell r="I3076" t="str">
            <v>ICD</v>
          </cell>
          <cell r="J3076">
            <v>228735</v>
          </cell>
          <cell r="K3076" t="str">
            <v>MASAI ROLLING MILLS LIMITED</v>
          </cell>
          <cell r="L3076" t="str">
            <v>ECHKEN AGENCIES LIMITED</v>
          </cell>
          <cell r="M3076">
            <v>44064.745138888888</v>
          </cell>
          <cell r="N3076" t="str">
            <v>Pend</v>
          </cell>
          <cell r="O3076" t="str">
            <v>1 X STANDARD 20  CONTAINER SAID TO CONTAIN TOTAL  62   SIXTY-TWO ONLY   PACKAGES CAST IRON INGOT MOULD HSN CODE  84542020 PRODUCT  C I INGOT MOULD QTY - WT PCS  62-430 TOTAL WEIGHT  26660 00 KGS SIZE  3 X 4 X 60 INV NO   SCIPL 06  2020-21 DT   05 08 2020 SB NO   4281501 DT   05 08 2020 HOUSE HOUSE PORT NOMINATION AS PER KPA DIRECTIVE</v>
          </cell>
          <cell r="P3076" t="str">
            <v>C4</v>
          </cell>
          <cell r="Q3076" t="str">
            <v>KE</v>
          </cell>
          <cell r="R3076" t="str">
            <v>IN</v>
          </cell>
          <cell r="S3076" t="str">
            <v>1. 0 TO 3 DAYS</v>
          </cell>
          <cell r="T3076" t="str">
            <v>RELEASE PROCESS</v>
          </cell>
        </row>
        <row r="3077">
          <cell r="A3077" t="str">
            <v>TGBU6114412</v>
          </cell>
          <cell r="B3077">
            <v>40</v>
          </cell>
          <cell r="C3077">
            <v>44068</v>
          </cell>
          <cell r="D3077">
            <v>1</v>
          </cell>
          <cell r="E3077" t="str">
            <v>GGZ1116280</v>
          </cell>
          <cell r="F3077" t="str">
            <v>ICDN</v>
          </cell>
          <cell r="G3077" t="str">
            <v>Pend</v>
          </cell>
          <cell r="H3077" t="str">
            <v>2020</v>
          </cell>
          <cell r="I3077" t="str">
            <v>ICD</v>
          </cell>
          <cell r="J3077">
            <v>229635</v>
          </cell>
          <cell r="K3077" t="str">
            <v>NEXUS INDUSTRIES KENYA LIMITED</v>
          </cell>
          <cell r="L3077" t="str">
            <v>PETRUT FREIGHT FORWARDERS LIMITED</v>
          </cell>
          <cell r="M3077" t="str">
            <v>Pend</v>
          </cell>
          <cell r="N3077" t="str">
            <v>Pend</v>
          </cell>
          <cell r="O3077" t="str">
            <v>240 CTNS NX-AC-12000 NON DUCTED AIR CONDITIONER BRAND NEXUS  HS CODE  841510  138 CTNS NX-AC-18000 NON DUCTED AIR CONDITIONER BRAND NEXUS  HS CODE  841510  100 CTNS NX-AC-24000 NON DUCTED AIR CONDITIONER BRAND NEXUS  HS CODE  841510  10 CTNS SPARE PARTS  HS CODE  841590  IDF NO    E2006345505 CARGO IN TRANSIT TO ICD EMBAKASI VIA SGR BY RAIL CY-RAMP FREIGHT PAID UPTO ICD EMBAKASI SECOND NOTIFY PARTY Name  ARK SHIPPING KENYA PVT LTD Address  NEXTGEN MALL  OFF MOMBASA RD  ADJACENT TO EKA HOTEL  OFFICE NO 31  3RD FLOOR P O BOX 5522 -00506 NAIROBI  KENYA MAIL  MALAM SINGH-ARKAXIS COM MOBILE  +254 735 587 799 FREIGHT PREPAID</v>
          </cell>
          <cell r="P3077" t="str">
            <v>C4</v>
          </cell>
          <cell r="Q3077" t="str">
            <v>KE</v>
          </cell>
          <cell r="R3077" t="str">
            <v>CN</v>
          </cell>
          <cell r="S3077" t="str">
            <v>1. 0 TO 3 DAYS</v>
          </cell>
          <cell r="T3077" t="str">
            <v>PENDING DPC</v>
          </cell>
        </row>
        <row r="3078">
          <cell r="A3078" t="str">
            <v>CMAU7750845</v>
          </cell>
          <cell r="B3078">
            <v>40</v>
          </cell>
          <cell r="C3078">
            <v>44068</v>
          </cell>
          <cell r="D3078">
            <v>1</v>
          </cell>
          <cell r="E3078" t="str">
            <v>MCB0109689</v>
          </cell>
          <cell r="F3078" t="str">
            <v>ICDN</v>
          </cell>
          <cell r="G3078" t="str">
            <v>Pend</v>
          </cell>
          <cell r="H3078" t="str">
            <v>2020</v>
          </cell>
          <cell r="I3078" t="str">
            <v>ICD</v>
          </cell>
          <cell r="J3078">
            <v>229979</v>
          </cell>
          <cell r="K3078" t="str">
            <v>DENTEX INDUSTRIES LTD</v>
          </cell>
          <cell r="L3078" t="str">
            <v>DAMCO LOGISTICS KENYA LIMITED</v>
          </cell>
          <cell r="M3078" t="str">
            <v>Pend</v>
          </cell>
          <cell r="N3078" t="str">
            <v>Pend</v>
          </cell>
          <cell r="O3078" t="str">
            <v>NO OF CONTAINERS  1 X 40  POLYETHYLENE HAUTE DENSITE SOUFFLAGE ARAMCO B5403 QUANTITY  24 75 MTS NO  OF BAGS  990 NO  OF PALLETS  18 HS CODE  3901 20 NET WEIGHT  24 750 KGS  GROSS WEIGHT  25 299 KGS  Place of Delivery  ICD EMBAKASI FREIGHT PREPAID SHIPPING MARKS   SNETOR CH2007121 MOMBASA KENYA 990 BAGS OF 25 KGS LOADED INTO 1 X 40FCL GOODS IN TRANSIT TO ICD EMBAKASI ON CONSIGNEES ARRANGEMENT RISK AND ACCOUNT   MAIL SACHIN-DENTEX CO KE OR ACCOUNTS-DENTEX CO KE TAX ID  PIN  P000609188M DETENTIONS AND DEMURRAGES APPLIED AT DESTINATION WILL BE AS PROVIDED IN THE CONTRACT DISCHARGE PORT AGENT  CMA CGM KENYA LTD BAYWOOD BUILDING 1ST FLOOR MOI AVENUE PO BOX 90262 80100 MOMBASA KENYA Phone +254 0709 952 300</v>
          </cell>
          <cell r="P3078" t="str">
            <v>C4</v>
          </cell>
          <cell r="Q3078" t="str">
            <v>KE</v>
          </cell>
          <cell r="R3078" t="str">
            <v>SA</v>
          </cell>
          <cell r="S3078" t="str">
            <v>1. 0 TO 3 DAYS</v>
          </cell>
          <cell r="T3078" t="str">
            <v>PENDING DPC</v>
          </cell>
        </row>
        <row r="3079">
          <cell r="A3079" t="str">
            <v>MEDU1275284</v>
          </cell>
          <cell r="B3079">
            <v>20</v>
          </cell>
          <cell r="C3079">
            <v>44068</v>
          </cell>
          <cell r="D3079">
            <v>1</v>
          </cell>
          <cell r="E3079" t="str">
            <v>MEDUMV373250</v>
          </cell>
          <cell r="F3079" t="str">
            <v>ICDN</v>
          </cell>
          <cell r="G3079" t="str">
            <v>Pend</v>
          </cell>
          <cell r="H3079" t="str">
            <v>2020</v>
          </cell>
          <cell r="I3079" t="str">
            <v>ICD</v>
          </cell>
          <cell r="J3079">
            <v>226442</v>
          </cell>
          <cell r="K3079" t="str">
            <v>JIYA TRADING COMPANY LTD</v>
          </cell>
          <cell r="L3079" t="str">
            <v>INDUS LOGISTICS LIMITED</v>
          </cell>
          <cell r="M3079">
            <v>44054.710289351853</v>
          </cell>
          <cell r="N3079" t="str">
            <v>Pend</v>
          </cell>
          <cell r="O3079" t="str">
            <v>TOTAL 847 PACKAGES   EIGHT HUNDRED FORTY SEVEN PACKA  GES Only  CONTAINING  DROP FORGED SPEARS and ORNAMENTA  L FITTINGS AS PER  PROFORM A INVOICE NO  JTL 61 DATED 19 05 2020 INVOICE NO   2  0-21 1225  DATED 16 07 202 0 S B NO  3875827 DATED 17  07 2020 IEC NO  300000923 0 FRIEGHT PREPAID NET WT   24711 405 KGS HS CODE  730 89090  73261990  73251000  83021010</v>
          </cell>
          <cell r="P3079" t="str">
            <v>C4</v>
          </cell>
          <cell r="Q3079" t="str">
            <v>KE</v>
          </cell>
          <cell r="R3079" t="str">
            <v>IN</v>
          </cell>
          <cell r="S3079" t="str">
            <v>1. 0 TO 3 DAYS</v>
          </cell>
          <cell r="T3079" t="str">
            <v>RELEASE PROCESS</v>
          </cell>
        </row>
        <row r="3080">
          <cell r="A3080" t="str">
            <v>CLHU3531743</v>
          </cell>
          <cell r="B3080">
            <v>20</v>
          </cell>
          <cell r="C3080">
            <v>44068</v>
          </cell>
          <cell r="D3080">
            <v>1</v>
          </cell>
          <cell r="E3080" t="str">
            <v>MEDUAL570200</v>
          </cell>
          <cell r="F3080" t="str">
            <v>ICDN</v>
          </cell>
          <cell r="G3080" t="str">
            <v>Pend</v>
          </cell>
          <cell r="H3080" t="str">
            <v>2020</v>
          </cell>
          <cell r="I3080" t="str">
            <v>ICD</v>
          </cell>
          <cell r="J3080">
            <v>229295</v>
          </cell>
          <cell r="K3080" t="str">
            <v>LAKHIR PLASTICS LIMITED</v>
          </cell>
          <cell r="L3080" t="str">
            <v>VISHAMMAH ENTERPRISES LIMITED</v>
          </cell>
          <cell r="M3080">
            <v>44068.39234953704</v>
          </cell>
          <cell r="N3080" t="str">
            <v>Pend</v>
          </cell>
          <cell r="O3080" t="str">
            <v>Calcium carbonate H S  cod e  28365000 IDF No   E2006 346416 N W  108000 G W   1 08300 Total Bags   4320 21 DAYS FREE TIME DEMURRAGE   AT POD</v>
          </cell>
          <cell r="P3080" t="str">
            <v>C4</v>
          </cell>
          <cell r="Q3080" t="str">
            <v>KE</v>
          </cell>
          <cell r="R3080" t="str">
            <v>EG</v>
          </cell>
          <cell r="S3080" t="str">
            <v>1. 0 TO 3 DAYS</v>
          </cell>
          <cell r="T3080" t="str">
            <v>RELEASE PROCESS</v>
          </cell>
        </row>
        <row r="3081">
          <cell r="A3081" t="str">
            <v>TGHU9520227</v>
          </cell>
          <cell r="B3081">
            <v>40</v>
          </cell>
          <cell r="C3081">
            <v>44068</v>
          </cell>
          <cell r="D3081">
            <v>1</v>
          </cell>
          <cell r="E3081" t="str">
            <v>NAM3906206</v>
          </cell>
          <cell r="F3081" t="str">
            <v>ICDN</v>
          </cell>
          <cell r="G3081" t="str">
            <v>Pend</v>
          </cell>
          <cell r="H3081" t="str">
            <v>2020</v>
          </cell>
          <cell r="I3081" t="str">
            <v>ICD</v>
          </cell>
          <cell r="J3081">
            <v>229786</v>
          </cell>
          <cell r="K3081" t="str">
            <v>CARTON MANUFACTURERS LIMITED</v>
          </cell>
          <cell r="L3081" t="str">
            <v>UNION LOGISTICS LIMITED</v>
          </cell>
          <cell r="M3081">
            <v>44069.403865740744</v>
          </cell>
          <cell r="N3081" t="str">
            <v>Pend</v>
          </cell>
          <cell r="O3081" t="str">
            <v>KRAFTLINER OF USA ORIGIN HS CODE  4804110000 21 DAYS FREE TIME MERGED AT DESTINATION IDF NO  E2002297179 ROLLS ROLLS ROLLS ROLLS ROLLS ROLLS</v>
          </cell>
          <cell r="P3081" t="str">
            <v>C4</v>
          </cell>
          <cell r="Q3081" t="str">
            <v>KE</v>
          </cell>
          <cell r="R3081" t="str">
            <v>US</v>
          </cell>
          <cell r="S3081" t="str">
            <v>1. 0 TO 3 DAYS</v>
          </cell>
          <cell r="T3081" t="str">
            <v>RELEASE PROCESS</v>
          </cell>
        </row>
        <row r="3082">
          <cell r="A3082" t="str">
            <v>MSCU6847370</v>
          </cell>
          <cell r="B3082">
            <v>20</v>
          </cell>
          <cell r="C3082">
            <v>44068</v>
          </cell>
          <cell r="D3082">
            <v>1</v>
          </cell>
          <cell r="E3082" t="str">
            <v>MEDUAL566083</v>
          </cell>
          <cell r="F3082" t="str">
            <v>ICDN</v>
          </cell>
          <cell r="G3082" t="str">
            <v>Pend</v>
          </cell>
          <cell r="H3082" t="str">
            <v>2020</v>
          </cell>
          <cell r="I3082" t="str">
            <v>ICD</v>
          </cell>
          <cell r="J3082">
            <v>228145</v>
          </cell>
          <cell r="K3082" t="str">
            <v>SILVER MOORING LIMITED</v>
          </cell>
          <cell r="L3082" t="str">
            <v>BOLLORE TRANSPORT AND LOGISTICS KENYA LI</v>
          </cell>
          <cell r="M3082">
            <v>44063.813043981485</v>
          </cell>
          <cell r="N3082">
            <v>44068.689212962963</v>
          </cell>
          <cell r="O3082" t="str">
            <v>fertilizer NPK in Bags Pac ked  in 50KG Bags in Conta iners HS CODE  3105200000  TOTAL WEIGHT   513 930 MT  TOTAL BAGS   10400 BAGS 21 DAYS FREE TIME DEMURRAGE   and DETENTION  COMBINED AT P OD</v>
          </cell>
          <cell r="P3082" t="str">
            <v>C4</v>
          </cell>
          <cell r="Q3082" t="str">
            <v>KE</v>
          </cell>
          <cell r="R3082" t="str">
            <v>EG</v>
          </cell>
          <cell r="S3082" t="str">
            <v>1. 0 TO 3 DAYS</v>
          </cell>
          <cell r="T3082" t="str">
            <v>RELEASED BUT IN YARD</v>
          </cell>
        </row>
        <row r="3083">
          <cell r="A3083" t="str">
            <v>EITU0402430</v>
          </cell>
          <cell r="B3083">
            <v>20</v>
          </cell>
          <cell r="C3083">
            <v>44068</v>
          </cell>
          <cell r="D3083">
            <v>1</v>
          </cell>
          <cell r="E3083" t="str">
            <v>147000379436</v>
          </cell>
          <cell r="F3083" t="str">
            <v>ICDN</v>
          </cell>
          <cell r="G3083" t="str">
            <v>Pend</v>
          </cell>
          <cell r="H3083" t="str">
            <v>2020</v>
          </cell>
          <cell r="I3083" t="str">
            <v>ICD</v>
          </cell>
          <cell r="J3083">
            <v>227143</v>
          </cell>
          <cell r="K3083" t="str">
            <v>UKWALA BARGAINS LIMITED</v>
          </cell>
          <cell r="L3083" t="str">
            <v>CORNERSTONE LIMITED</v>
          </cell>
          <cell r="M3083">
            <v>44057.498055555552</v>
          </cell>
          <cell r="N3083">
            <v>44064.785555555558</v>
          </cell>
          <cell r="O3083" t="str">
            <v>PVC SHEETINGN M PVC SHEETING</v>
          </cell>
          <cell r="P3083" t="str">
            <v>C4</v>
          </cell>
          <cell r="Q3083" t="str">
            <v>KE</v>
          </cell>
          <cell r="R3083" t="str">
            <v>CN</v>
          </cell>
          <cell r="S3083" t="str">
            <v>1. 0 TO 3 DAYS</v>
          </cell>
          <cell r="T3083" t="str">
            <v>RELEASED BUT IN YARD</v>
          </cell>
        </row>
        <row r="3084">
          <cell r="A3084" t="str">
            <v>EGHU9541077</v>
          </cell>
          <cell r="B3084">
            <v>40</v>
          </cell>
          <cell r="C3084">
            <v>44068</v>
          </cell>
          <cell r="D3084">
            <v>1</v>
          </cell>
          <cell r="E3084" t="str">
            <v>146000572386</v>
          </cell>
          <cell r="F3084" t="str">
            <v>ICDN</v>
          </cell>
          <cell r="G3084" t="str">
            <v>Pend</v>
          </cell>
          <cell r="H3084" t="str">
            <v>2020</v>
          </cell>
          <cell r="I3084" t="str">
            <v>ICD</v>
          </cell>
          <cell r="J3084">
            <v>228962</v>
          </cell>
          <cell r="K3084" t="str">
            <v>WALKER INDUSTRIES KENYA LIMITED</v>
          </cell>
          <cell r="L3084" t="str">
            <v>RISING FREIGHT LTD</v>
          </cell>
          <cell r="M3084">
            <v>44067.566574074073</v>
          </cell>
          <cell r="N3084" t="str">
            <v>Pend</v>
          </cell>
          <cell r="O3084" t="str">
            <v>ETHYLENE-VINYL ACETATE COPOLYMRSHOE PADSHOE UPPER GMAIL WALKERKENYA201 4 GMAIL COMPIN NUMBER P051468762TN M ETHYLENE-VINYL ACETATE COPOLYMR SHOE PAD SHOE UPPER  GMAIL WALKERKENYA2014 GMAIL COM PIN NUMBER P051468762T</v>
          </cell>
          <cell r="P3084" t="str">
            <v>C4</v>
          </cell>
          <cell r="Q3084" t="str">
            <v>KE</v>
          </cell>
          <cell r="R3084" t="str">
            <v>CN</v>
          </cell>
          <cell r="S3084" t="str">
            <v>1. 0 TO 3 DAYS</v>
          </cell>
          <cell r="T3084" t="str">
            <v>RELEASE PROCESS</v>
          </cell>
        </row>
        <row r="3085">
          <cell r="A3085" t="str">
            <v>APHU7315449</v>
          </cell>
          <cell r="B3085">
            <v>40</v>
          </cell>
          <cell r="C3085">
            <v>44068</v>
          </cell>
          <cell r="D3085">
            <v>1</v>
          </cell>
          <cell r="E3085" t="str">
            <v>NAM3948609</v>
          </cell>
          <cell r="F3085" t="str">
            <v>ICDN</v>
          </cell>
          <cell r="G3085" t="str">
            <v>Pend</v>
          </cell>
          <cell r="H3085" t="str">
            <v>2020</v>
          </cell>
          <cell r="I3085" t="str">
            <v>ICD</v>
          </cell>
          <cell r="J3085">
            <v>229923</v>
          </cell>
          <cell r="K3085" t="str">
            <v>SUNDA KENYA INDUSTRIAL COMPANY LIMITED</v>
          </cell>
          <cell r="L3085" t="str">
            <v>IRIS PORT CONVEYORS K LIMITED</v>
          </cell>
          <cell r="M3085" t="str">
            <v>Pend</v>
          </cell>
          <cell r="N3085" t="str">
            <v>Pend</v>
          </cell>
          <cell r="O3085" t="str">
            <v>FLUFF PULP 726 ROLLS 363 PACKS HS  4703 21 282 333 ADMT SHIPPED FREIGHT PREPAID 21 DAYS FREE TIME MERGED AT DESTINATION CY-CY ICD EMBAKASI NAIROBI - TRANSPORT CHARGES MOMBASA TO EMBAKASI TO BE PAID LOCALLY  CONTACT- PAUL MARETE-DAVID WU MOBILE PHONE- 0721542127 254786368233 E-MAIL  IM KENYA-SUNDA COM PACKAGE PACKAGE PACKAGE PACKAGE PACKAGE PACKAGE PACKAGE PACKAGE PACKAGE PACKAGE PACKAGE</v>
          </cell>
          <cell r="P3085" t="str">
            <v>C4</v>
          </cell>
          <cell r="Q3085" t="str">
            <v>KE</v>
          </cell>
          <cell r="R3085" t="str">
            <v>US</v>
          </cell>
          <cell r="S3085" t="str">
            <v>1. 0 TO 3 DAYS</v>
          </cell>
          <cell r="T3085" t="str">
            <v>PENDING DPC</v>
          </cell>
        </row>
        <row r="3086">
          <cell r="A3086" t="str">
            <v>EITU1605793</v>
          </cell>
          <cell r="B3086">
            <v>40</v>
          </cell>
          <cell r="C3086">
            <v>44068</v>
          </cell>
          <cell r="D3086">
            <v>1</v>
          </cell>
          <cell r="E3086" t="str">
            <v>147000391223</v>
          </cell>
          <cell r="F3086" t="str">
            <v>ICDN</v>
          </cell>
          <cell r="G3086" t="str">
            <v>Pend</v>
          </cell>
          <cell r="H3086" t="str">
            <v>2020</v>
          </cell>
          <cell r="I3086" t="str">
            <v>ICD</v>
          </cell>
          <cell r="J3086">
            <v>228811</v>
          </cell>
          <cell r="K3086" t="str">
            <v>HYPERMART LIMITED</v>
          </cell>
          <cell r="L3086" t="str">
            <v>EXCELLENT SERVICE FREIGHTERS LIMITED</v>
          </cell>
          <cell r="M3086">
            <v>44067.809120370373</v>
          </cell>
          <cell r="N3086" t="str">
            <v>Pend</v>
          </cell>
          <cell r="O3086" t="str">
            <v>RAMTONS REFRIGERATORSIDF NO E2004324070L C NUMBER 001IMUL20055151DATE OF ISSUE  200513THE L C ISSUING BANK NAME AND ADDRESS PRIME BANK LTD P RIME BANK BUILDING RIVERSIDEDRIVE WESTLANDS P O BOX 43825-00100 NAIROB I  KENYAN M RAMTONS REFRIGERATORS IDF NO E2004324070 L C NUMBER 001IMUL20055151 DATE OF ISSUE  200513 THE L C ISSUING BANK NAME AND ADDRESS  PRIME BANK LTD  PRIME BANK BUILDING RIVERSIDE DRIVE WESTLANDS  P O BOX 43825-00100 NAIROBI  KENYA TLLU4028810 TOTAL 288CTNS 11952KG 1 44 10EITU1605793  CBM RAMTONS REFRIGERATORS IDF NO E2006340939 L C NUMBER 001IMUL20065185 DATE OF ISSUE  200617 THE L C ISSUING BANK NAME AND ADDRESS  PRIME BANK LTD  PRIME BANK BUILDING RIVERSIDE DRIVE WESTLANDS  P O BOX 43825-00100 NAIROBI  KENYA MAGU5401090 TOTAL 307CTNS 11205 5KG  142 EISU9897738  97CBM   EMAIL   TNAIRI 20CUBE COM PIN   P051437600X</v>
          </cell>
          <cell r="P3086" t="str">
            <v>C4</v>
          </cell>
          <cell r="Q3086" t="str">
            <v>KE</v>
          </cell>
          <cell r="R3086" t="str">
            <v>CN</v>
          </cell>
          <cell r="S3086" t="str">
            <v>1. 0 TO 3 DAYS</v>
          </cell>
          <cell r="T3086" t="str">
            <v>RELEASE PROCESS</v>
          </cell>
        </row>
        <row r="3087">
          <cell r="A3087" t="str">
            <v>FCIU7259626</v>
          </cell>
          <cell r="B3087">
            <v>40</v>
          </cell>
          <cell r="C3087">
            <v>44068</v>
          </cell>
          <cell r="D3087">
            <v>1</v>
          </cell>
          <cell r="E3087" t="str">
            <v>300000034397</v>
          </cell>
          <cell r="F3087" t="str">
            <v>ICDN</v>
          </cell>
          <cell r="G3087" t="str">
            <v>Pend</v>
          </cell>
          <cell r="H3087" t="str">
            <v>2020</v>
          </cell>
          <cell r="I3087" t="str">
            <v>ICD</v>
          </cell>
          <cell r="J3087">
            <v>229203</v>
          </cell>
          <cell r="K3087" t="str">
            <v>HASS PETROLEUM KENYA LTD</v>
          </cell>
          <cell r="L3087" t="str">
            <v>DHL GLOBAL FORWARDING KENYA LIMITED</v>
          </cell>
          <cell r="M3087" t="str">
            <v>Pend</v>
          </cell>
          <cell r="N3087" t="str">
            <v>Pend</v>
          </cell>
          <cell r="O3087" t="str">
            <v>1074 PACKAGES OF OMAN OIL LUBRICANTSNET WEIGHT  26 662 50 KGS1074 PACK AGES CONTAINES 45 DRUMS  179CARTONS AND 850 PAILS OF OMAN OILLUBRICANT S PIN NO   A004177P67WTEL NO    254 733 879767EMAIL ID  MICHEAL OBINGO  HASSPETROLEUM COMNO MARKS 1074 PACKAGES OF OMAN OIL LUBRICANTS NET WEIGHT  26 662 50 KGS 1074 PACKAGES CONTAINES 45 DRUMS  179 CARTONS AND 850 PAILS OF OMAN OIL LUBRICANTS  PIN NO   A004177P67W TEL NO    254 733 879767 EMAIL ID   MICHEAL OBINGO HASSPETROLEUM COM</v>
          </cell>
          <cell r="P3087" t="str">
            <v>C4</v>
          </cell>
          <cell r="Q3087" t="str">
            <v>KE</v>
          </cell>
          <cell r="R3087" t="str">
            <v>AE</v>
          </cell>
          <cell r="S3087" t="str">
            <v>1. 0 TO 3 DAYS</v>
          </cell>
          <cell r="T3087" t="str">
            <v>PENDING DPC</v>
          </cell>
        </row>
        <row r="3088">
          <cell r="A3088" t="str">
            <v>TCNU3480526</v>
          </cell>
          <cell r="B3088">
            <v>40</v>
          </cell>
          <cell r="C3088">
            <v>44068</v>
          </cell>
          <cell r="D3088">
            <v>1</v>
          </cell>
          <cell r="E3088" t="str">
            <v>SGU0184804E</v>
          </cell>
          <cell r="F3088" t="str">
            <v>ICDN</v>
          </cell>
          <cell r="G3088" t="str">
            <v>Pend</v>
          </cell>
          <cell r="H3088" t="str">
            <v>2020</v>
          </cell>
          <cell r="I3088" t="str">
            <v>ICD</v>
          </cell>
          <cell r="J3088">
            <v>229911</v>
          </cell>
          <cell r="K3088" t="str">
            <v>MEGA PACK K LIMITED</v>
          </cell>
          <cell r="L3088" t="str">
            <v>GENERAL CARGO SERVICES LTD</v>
          </cell>
          <cell r="M3088" t="str">
            <v>Pend</v>
          </cell>
          <cell r="N3088" t="str">
            <v>Pend</v>
          </cell>
          <cell r="O3088" t="str">
            <v>KRAFTLINER IDF NO  E2003307631 HS CODE  480411 00 00   PIN CODE P051237141X TEL NO  254-703-833-954 EMAIL INFO-MEGASPINGROUP COM FREIGHT PREPAID</v>
          </cell>
          <cell r="P3088" t="str">
            <v>C4</v>
          </cell>
          <cell r="Q3088" t="str">
            <v>KE</v>
          </cell>
          <cell r="R3088" t="str">
            <v>SA</v>
          </cell>
          <cell r="S3088" t="str">
            <v>1. 0 TO 3 DAYS</v>
          </cell>
          <cell r="T3088" t="str">
            <v>PENDING DPC</v>
          </cell>
        </row>
        <row r="3089">
          <cell r="A3089" t="str">
            <v>CMAU7557728</v>
          </cell>
          <cell r="B3089">
            <v>40</v>
          </cell>
          <cell r="C3089">
            <v>44068</v>
          </cell>
          <cell r="D3089">
            <v>1</v>
          </cell>
          <cell r="E3089" t="str">
            <v>SGU0184804G</v>
          </cell>
          <cell r="F3089" t="str">
            <v>ICDN</v>
          </cell>
          <cell r="G3089" t="str">
            <v>Pend</v>
          </cell>
          <cell r="H3089" t="str">
            <v>2020</v>
          </cell>
          <cell r="I3089" t="str">
            <v>ICD</v>
          </cell>
          <cell r="J3089">
            <v>229603</v>
          </cell>
          <cell r="K3089" t="str">
            <v>MEGVEL CARTONS LIMITED</v>
          </cell>
          <cell r="L3089" t="str">
            <v>INDUS LOGISTICS LIMITED</v>
          </cell>
          <cell r="M3089">
            <v>44068.831944444442</v>
          </cell>
          <cell r="N3089" t="str">
            <v>Pend</v>
          </cell>
          <cell r="O3089" t="str">
            <v>KRAFTLINER IDF NO  E2003308296 HS CODE  480431 00 00   EMAIL JOSEPH-MEGVELCARTONS COM FREIGHT PREPAID</v>
          </cell>
          <cell r="P3089" t="str">
            <v>C4</v>
          </cell>
          <cell r="Q3089" t="str">
            <v>KE</v>
          </cell>
          <cell r="R3089" t="str">
            <v>SA</v>
          </cell>
          <cell r="S3089" t="str">
            <v>1. 0 TO 3 DAYS</v>
          </cell>
          <cell r="T3089" t="str">
            <v>RELEASE PROCESS</v>
          </cell>
        </row>
        <row r="3090">
          <cell r="A3090" t="str">
            <v>APHU6819620</v>
          </cell>
          <cell r="B3090">
            <v>40</v>
          </cell>
          <cell r="C3090">
            <v>44068</v>
          </cell>
          <cell r="D3090">
            <v>1</v>
          </cell>
          <cell r="E3090" t="str">
            <v>CNCC221469</v>
          </cell>
          <cell r="F3090" t="str">
            <v>ICDN</v>
          </cell>
          <cell r="G3090" t="str">
            <v>Pend</v>
          </cell>
          <cell r="H3090">
            <v>0</v>
          </cell>
          <cell r="I3090">
            <v>0</v>
          </cell>
          <cell r="J3090">
            <v>0</v>
          </cell>
          <cell r="K3090" t="str">
            <v>Pend</v>
          </cell>
          <cell r="L3090" t="str">
            <v>Pend</v>
          </cell>
          <cell r="M3090" t="str">
            <v>Pend</v>
          </cell>
          <cell r="N3090" t="str">
            <v>Pend</v>
          </cell>
          <cell r="O3090" t="str">
            <v>LED STREET LIGHT 3100 SETS OF LED STREET LIGHT MODEL T68N2080034 L C NO OLCF000005520 AND TF2010700001 AS PER PROFORMA INVOICE NO  HPP-20200330 DATED 30 03 2020 CFR MOMBASA PORT INCOTERMS 2020  TEL  +86 0 571-88399635  FAX  +86 0 571-89971205   NAIROBI KENYA TEL +254 763 063 000    ZORAN PIN P051226018R INFO-ZORANSERVICES COM CT CT</v>
          </cell>
          <cell r="P3090" t="str">
            <v>Pend</v>
          </cell>
          <cell r="Q3090" t="str">
            <v>KE</v>
          </cell>
          <cell r="R3090" t="str">
            <v>CN</v>
          </cell>
          <cell r="S3090" t="str">
            <v>1. 0 TO 3 DAYS</v>
          </cell>
          <cell r="T3090" t="str">
            <v>PENDING DECLARATION</v>
          </cell>
        </row>
        <row r="3091">
          <cell r="A3091" t="str">
            <v>GESU6873444</v>
          </cell>
          <cell r="B3091">
            <v>40</v>
          </cell>
          <cell r="C3091">
            <v>44068</v>
          </cell>
          <cell r="D3091">
            <v>1</v>
          </cell>
          <cell r="E3091" t="str">
            <v>CNCP400783</v>
          </cell>
          <cell r="F3091" t="str">
            <v>ICDN</v>
          </cell>
          <cell r="G3091" t="str">
            <v>Pend</v>
          </cell>
          <cell r="H3091" t="str">
            <v>2020</v>
          </cell>
          <cell r="I3091" t="str">
            <v>ICD</v>
          </cell>
          <cell r="J3091">
            <v>228982</v>
          </cell>
          <cell r="K3091" t="str">
            <v>NATIONAL CEMENT COMPANY LIMITED</v>
          </cell>
          <cell r="L3091" t="str">
            <v>BRIDGE LANE INTERNATIONAL LIMITED</v>
          </cell>
          <cell r="M3091">
            <v>44067.484120370369</v>
          </cell>
          <cell r="N3091" t="str">
            <v>Pend</v>
          </cell>
          <cell r="O3091" t="str">
            <v>PARTIAL SHIPMENT OF COMPLETE CEMENT GRINDING PROJECT OF 2200 TPD IN CKD CONDITION-ELECTRICAL AS PER IDF NO  E2004314910 HS CODE  847480 FREIGHT PREPAID</v>
          </cell>
          <cell r="P3091" t="str">
            <v>C4</v>
          </cell>
          <cell r="Q3091" t="str">
            <v>KE</v>
          </cell>
          <cell r="R3091" t="str">
            <v>CN</v>
          </cell>
          <cell r="S3091" t="str">
            <v>1. 0 TO 3 DAYS</v>
          </cell>
          <cell r="T3091" t="str">
            <v>RELEASE PROCESS</v>
          </cell>
        </row>
        <row r="3092">
          <cell r="A3092" t="str">
            <v>TEMU8845972</v>
          </cell>
          <cell r="B3092">
            <v>40</v>
          </cell>
          <cell r="C3092">
            <v>44068</v>
          </cell>
          <cell r="D3092">
            <v>1</v>
          </cell>
          <cell r="E3092" t="str">
            <v>140000990596</v>
          </cell>
          <cell r="F3092" t="str">
            <v>ICDN</v>
          </cell>
          <cell r="G3092" t="str">
            <v>Pend</v>
          </cell>
          <cell r="H3092">
            <v>0</v>
          </cell>
          <cell r="I3092">
            <v>0</v>
          </cell>
          <cell r="J3092">
            <v>0</v>
          </cell>
          <cell r="K3092" t="str">
            <v>Pend</v>
          </cell>
          <cell r="L3092" t="str">
            <v>Pend</v>
          </cell>
          <cell r="M3092" t="str">
            <v>Pend</v>
          </cell>
          <cell r="N3092" t="str">
            <v>Pend</v>
          </cell>
          <cell r="O3092" t="str">
            <v>TYRESHS CODE   4011200000 PIN NO P051547160LEMAIL INFO HIVIEWINTERNATI ONAL COMN M TYRES HS CODE   4011200000  PIN NO P051547160L EMAIL INFO HIVIEWINTERNATIONAL COM</v>
          </cell>
          <cell r="P3092" t="str">
            <v>Pend</v>
          </cell>
          <cell r="Q3092" t="str">
            <v>KE</v>
          </cell>
          <cell r="R3092" t="str">
            <v>CN</v>
          </cell>
          <cell r="S3092" t="str">
            <v>1. 0 TO 3 DAYS</v>
          </cell>
          <cell r="T3092" t="str">
            <v>PENDING DECLARATION</v>
          </cell>
        </row>
        <row r="3093">
          <cell r="A3093" t="str">
            <v>TGBU6777950</v>
          </cell>
          <cell r="B3093">
            <v>40</v>
          </cell>
          <cell r="C3093">
            <v>44068</v>
          </cell>
          <cell r="D3093">
            <v>1</v>
          </cell>
          <cell r="E3093" t="str">
            <v>102000056955</v>
          </cell>
          <cell r="F3093" t="str">
            <v>ICDN</v>
          </cell>
          <cell r="G3093" t="str">
            <v>Pend</v>
          </cell>
          <cell r="H3093">
            <v>0</v>
          </cell>
          <cell r="I3093">
            <v>0</v>
          </cell>
          <cell r="J3093">
            <v>0</v>
          </cell>
          <cell r="K3093" t="str">
            <v>Pend</v>
          </cell>
          <cell r="L3093" t="str">
            <v>Pend</v>
          </cell>
          <cell r="M3093" t="str">
            <v>Pend</v>
          </cell>
          <cell r="N3093" t="str">
            <v>Pend</v>
          </cell>
          <cell r="O3093" t="str">
            <v>TOTAL SIX UNITS ONLYCONTAINING SIX AGRICULTURAL TRACTORSONLYMODEL TT55 4WDVARIANT CODE TNT55P4R1XX3480207SERIAL NO  ENGINE NO NH2479752 2691 48DTNH2479966 269378DTNH2480021 269382DTTOTAL 06 UNITS ONLY TOTAL SIX UNITS ONLY CONTAINING SIX AGRICULTURAL TRACTORS ONLY MODEL TT55 4WD VARIANT CODE TNT55P4R1XX3480207 SERIAL NO  ENGINE NO  NH2479752 269148DT NH2479966 269378DT NH2480021 269382DT NH2479887 269315DT NH2479962 269380DT NH2480042 REF NO  S O 670577 670586 670588 670591  269379DT BUYER 670594 670595 IEC CODE 0398003343 H S CODE 87019300 REF NO   DATE GTE43000630 DATED 14-07-2020 SHIPPING BILL NO   DATE 3802416 DT 14-JUL-2020 CPT ICD EMBAKASI KENYA FREIGHT PREPAID DTHC PREPAID  PIN NO P000595101M    ON BEHALF OF CNHI INTERNATIONAL SA RIVA PARADISO 14 6902 PARADISOLUGANO SWITZERLAND</v>
          </cell>
          <cell r="P3093" t="str">
            <v>Pend</v>
          </cell>
          <cell r="Q3093" t="str">
            <v>KE</v>
          </cell>
          <cell r="R3093" t="str">
            <v>IN</v>
          </cell>
          <cell r="S3093" t="str">
            <v>1. 0 TO 3 DAYS</v>
          </cell>
          <cell r="T3093" t="str">
            <v>PENDING DECLARATION</v>
          </cell>
        </row>
        <row r="3094">
          <cell r="A3094" t="str">
            <v>DRYU9314915</v>
          </cell>
          <cell r="B3094">
            <v>40</v>
          </cell>
          <cell r="C3094">
            <v>44068</v>
          </cell>
          <cell r="D3094">
            <v>1</v>
          </cell>
          <cell r="E3094" t="str">
            <v>EPIRCHNSHN267047</v>
          </cell>
          <cell r="F3094" t="str">
            <v>ICDN</v>
          </cell>
          <cell r="G3094" t="str">
            <v>Pend</v>
          </cell>
          <cell r="H3094">
            <v>0</v>
          </cell>
          <cell r="I3094">
            <v>0</v>
          </cell>
          <cell r="J3094">
            <v>0</v>
          </cell>
          <cell r="K3094" t="str">
            <v>Pend</v>
          </cell>
          <cell r="L3094" t="str">
            <v>Pend</v>
          </cell>
          <cell r="M3094" t="str">
            <v>Pend</v>
          </cell>
          <cell r="N3094" t="str">
            <v>Pend</v>
          </cell>
          <cell r="O3094" t="str">
            <v>1 X HIGH CUBE 40  CONTAINER SAID TO CONTAIN TOTAL  1350   ONE THOUSAND THREE HUNDRED FIFTY ONLY   CARTONS VETERINARY PHARMACEUTICALS AS PER PROFORMA INVOICE NO  PI200515 DATED 15 05 2020 HS CODE 3004209099 CARGO IN-TRANSIT TO ICD EMBAKASI BY CARRIERS HAULAGES CARRIAGE TERM   LINER</v>
          </cell>
          <cell r="P3094" t="str">
            <v>Pend</v>
          </cell>
          <cell r="Q3094" t="str">
            <v>KE</v>
          </cell>
          <cell r="R3094" t="str">
            <v>CN</v>
          </cell>
          <cell r="S3094" t="str">
            <v>1. 0 TO 3 DAYS</v>
          </cell>
          <cell r="T3094" t="str">
            <v>PENDING DECLARATION</v>
          </cell>
        </row>
        <row r="3095">
          <cell r="A3095" t="str">
            <v>TEMU6047309</v>
          </cell>
          <cell r="B3095">
            <v>40</v>
          </cell>
          <cell r="C3095">
            <v>44068</v>
          </cell>
          <cell r="D3095">
            <v>1</v>
          </cell>
          <cell r="E3095" t="str">
            <v>091030371876</v>
          </cell>
          <cell r="F3095" t="str">
            <v>ICDN</v>
          </cell>
          <cell r="G3095" t="str">
            <v>Pend</v>
          </cell>
          <cell r="H3095" t="str">
            <v>2020</v>
          </cell>
          <cell r="I3095" t="str">
            <v>ICD</v>
          </cell>
          <cell r="J3095">
            <v>228847</v>
          </cell>
          <cell r="K3095" t="str">
            <v>AMEX AUTOPARTS LIMITED</v>
          </cell>
          <cell r="L3095" t="str">
            <v>HAMBU FREIGHT SERVICES LTD</v>
          </cell>
          <cell r="M3095">
            <v>44067.748518518521</v>
          </cell>
          <cell r="N3095" t="str">
            <v>Pend</v>
          </cell>
          <cell r="O3095" t="str">
            <v>5X40HC CONTAINER    4497 PCS  NEWAUTO SPARE PARTSFREIGHT COLLECT PIN N UMBER  P051189348KEMAIL ADDRESS DEVESH AMEXAUTOSPARES COMKENYACONTAINER NO EITU1537549 SEAL NO EMCHFQ5580   2040953 QTY  771 PCS AMEX AUTO LTD MOMBASA 1-56 67-98 105-420  425-447 457-800 MADE IN MALAYSIA CONTAINER NO EITU1836940 SEAL NO EMCHFQ5690   2040951 QTY  680 PCS AMEX AUTO LTD MOMBASA 1-263 271-280 286-305  311-390 399-450  459-713 MADE IN MALAYSIA CONTAINER NO EITU1270278SEAL NO EMCHFQ5730   2040954 QTY  1315 PCS AMEX AUTO LTD MOMBASA 1-11 15-187 189-337  343-355 357-656 MADE IN MALAYSIA CONTAINER NO TEMU6047309 SEAL NO EMCHFQ5650  2040955 QTY  920PCS AMEX AUTO LTD MOMBASA 1-920 MADE IN MALAYSIA CONTAINER NO FCIU9795058 SEAL NO EMCHFQ5180   2040952 QTY  811 PCS AMEX AUTO LTD MOMBASA1-282 284-790 MADE IN MALAYSIA 5X40HC CONTAINER    4497 PCS  NEW AUTO SPARE PARTS FREIGHT COLLECT  PIN NUMBER  P051189348K EMAIL ADDRESS  DEVESH AMEXAUTOSPARES COM KENYA</v>
          </cell>
          <cell r="P3095" t="str">
            <v>C4</v>
          </cell>
          <cell r="Q3095" t="str">
            <v>KE</v>
          </cell>
          <cell r="R3095" t="str">
            <v>MY</v>
          </cell>
          <cell r="S3095" t="str">
            <v>1. 0 TO 3 DAYS</v>
          </cell>
          <cell r="T3095" t="str">
            <v>RELEASE PROCESS</v>
          </cell>
        </row>
        <row r="3096">
          <cell r="A3096" t="str">
            <v>TEMU6368356</v>
          </cell>
          <cell r="B3096">
            <v>40</v>
          </cell>
          <cell r="C3096">
            <v>44068</v>
          </cell>
          <cell r="D3096">
            <v>1</v>
          </cell>
          <cell r="E3096" t="str">
            <v>149003412066</v>
          </cell>
          <cell r="F3096" t="str">
            <v>ICDN</v>
          </cell>
          <cell r="G3096" t="str">
            <v>Pend</v>
          </cell>
          <cell r="H3096">
            <v>0</v>
          </cell>
          <cell r="I3096">
            <v>0</v>
          </cell>
          <cell r="J3096">
            <v>0</v>
          </cell>
          <cell r="K3096" t="str">
            <v>Pend</v>
          </cell>
          <cell r="L3096" t="str">
            <v>Pend</v>
          </cell>
          <cell r="M3096" t="str">
            <v>Pend</v>
          </cell>
          <cell r="N3096" t="str">
            <v>Pend</v>
          </cell>
          <cell r="O3096" t="str">
            <v>MOBILE ACCESSORIESLIMISIKA MOBILE ACCESSORIES</v>
          </cell>
          <cell r="P3096" t="str">
            <v>Pend</v>
          </cell>
          <cell r="Q3096" t="str">
            <v>KE</v>
          </cell>
          <cell r="R3096" t="str">
            <v>CN</v>
          </cell>
          <cell r="S3096" t="str">
            <v>1. 0 TO 3 DAYS</v>
          </cell>
          <cell r="T3096" t="str">
            <v>PENDING DECLARATION</v>
          </cell>
        </row>
        <row r="3097">
          <cell r="A3097" t="str">
            <v>APZU4568641</v>
          </cell>
          <cell r="B3097">
            <v>40</v>
          </cell>
          <cell r="C3097">
            <v>44068</v>
          </cell>
          <cell r="D3097">
            <v>1</v>
          </cell>
          <cell r="E3097" t="str">
            <v>DJA0535915</v>
          </cell>
          <cell r="F3097" t="str">
            <v>ICDN</v>
          </cell>
          <cell r="G3097" t="str">
            <v>Pend</v>
          </cell>
          <cell r="H3097" t="str">
            <v>2020</v>
          </cell>
          <cell r="I3097" t="str">
            <v>ICD</v>
          </cell>
          <cell r="J3097">
            <v>228691</v>
          </cell>
          <cell r="K3097" t="str">
            <v>ICONS PRINTERS LIMITED</v>
          </cell>
          <cell r="L3097" t="str">
            <v>GENERAL CARGO SERVICES LTD</v>
          </cell>
          <cell r="M3097" t="str">
            <v>Pend</v>
          </cell>
          <cell r="N3097" t="str">
            <v>Pend</v>
          </cell>
          <cell r="O3097" t="str">
            <v>DOK 114545 20200716 IDSUB 070100 PEB TT FUND USD 8766 DULY RECEIVED   9 X 40 CONTAINER 9X40FCL 459 ROLL UNCOATED WOODFREE PAPER IN REELS 70GSM W 725MM D1000MM C 3IN IDF NO  E2007355458 FREIGHT PREPAID IN SINGAPORE BY VITAL SOLUTIONS    KOTA ADM  JAKARTA PUSAT DKI JAKARTA 10350 INDONESIA TAX ID   01 109 421 6-092 000 ON BEHALF OF VITAL SOLUTIONS PTE LTD   21-01  ROBINSON 77 SINGAPORE 068896 G W   213 138390 MT N W   212 078000 MT</v>
          </cell>
          <cell r="P3097" t="str">
            <v>C4</v>
          </cell>
          <cell r="Q3097" t="str">
            <v>KE</v>
          </cell>
          <cell r="R3097" t="str">
            <v>ID</v>
          </cell>
          <cell r="S3097" t="str">
            <v>1. 0 TO 3 DAYS</v>
          </cell>
          <cell r="T3097" t="str">
            <v>PENDING DPC</v>
          </cell>
        </row>
        <row r="3098">
          <cell r="A3098" t="str">
            <v>FCIU9781856</v>
          </cell>
          <cell r="B3098">
            <v>40</v>
          </cell>
          <cell r="C3098">
            <v>44068</v>
          </cell>
          <cell r="D3098">
            <v>1</v>
          </cell>
          <cell r="E3098" t="str">
            <v>102000056998</v>
          </cell>
          <cell r="F3098" t="str">
            <v>ICDN</v>
          </cell>
          <cell r="G3098" t="str">
            <v>Pend</v>
          </cell>
          <cell r="H3098">
            <v>0</v>
          </cell>
          <cell r="I3098">
            <v>0</v>
          </cell>
          <cell r="J3098">
            <v>0</v>
          </cell>
          <cell r="K3098" t="str">
            <v>Pend</v>
          </cell>
          <cell r="L3098" t="str">
            <v>Pend</v>
          </cell>
          <cell r="M3098" t="str">
            <v>Pend</v>
          </cell>
          <cell r="N3098" t="str">
            <v>Pend</v>
          </cell>
          <cell r="O3098" t="str">
            <v>TOTAL SIX UNITS ONLYCONTAINING SIX AGRICULTURAL TRACTORSONLYMODEL TT55 2WDVARIANT CODE TNT55P2R1XX3230803SERIAL NO  ENGINE NO NH2510452 2895 39DTNH2510444 289597DTNH2510457 289548DTTOTAL 06 UNITS ONLY TOTAL SIX UNITS ONLY CONTAINING SIX AGRICULTURAL TRACTORS ONLY MODEL TT55 2WD VARIANT CODE TNT55P2R1XX3230803 SERIAL NO  ENGINE NO  NH2510452 289539DT NH2510444 289597DT NH2510457 289548DT NH2510445 289603DT NH2510442 289598DT NH2510477 S O 21897 21898 21899 21901 21903 21905 289174DT BUYER REF NO   IEC CODE  0398003343 H S  CODE  87019300 REF  NO    DATE  GTE43000658 DATED  16-07-2020 SHIPPING BILL NO    DATE  3851200 DT 16-JUL-2020 FREIGHT PREPAID DTHC PREPAID  PIN NO P000595101M    ON BEHALF OF CNHI INTERNATIONAL SA RIVA PARADISO 14 6902 PARADISO LUGANO SWITZERLANDCPT ICD EMBAKASI KENYA</v>
          </cell>
          <cell r="P3098" t="str">
            <v>Pend</v>
          </cell>
          <cell r="Q3098" t="str">
            <v>KE</v>
          </cell>
          <cell r="R3098" t="str">
            <v>IN</v>
          </cell>
          <cell r="S3098" t="str">
            <v>1. 0 TO 3 DAYS</v>
          </cell>
          <cell r="T3098" t="str">
            <v>PENDING DECLARATION</v>
          </cell>
        </row>
        <row r="3099">
          <cell r="A3099" t="str">
            <v>CMAU7358557</v>
          </cell>
          <cell r="B3099">
            <v>40</v>
          </cell>
          <cell r="C3099">
            <v>44068</v>
          </cell>
          <cell r="D3099">
            <v>1</v>
          </cell>
          <cell r="E3099" t="str">
            <v>NAM3948609</v>
          </cell>
          <cell r="F3099" t="str">
            <v>ICDN</v>
          </cell>
          <cell r="G3099" t="str">
            <v>Pend</v>
          </cell>
          <cell r="H3099" t="str">
            <v>2020</v>
          </cell>
          <cell r="I3099" t="str">
            <v>ICD</v>
          </cell>
          <cell r="J3099">
            <v>229923</v>
          </cell>
          <cell r="K3099" t="str">
            <v>SUNDA KENYA INDUSTRIAL COMPANY LIMITED</v>
          </cell>
          <cell r="L3099" t="str">
            <v>IRIS PORT CONVEYORS K LIMITED</v>
          </cell>
          <cell r="M3099" t="str">
            <v>Pend</v>
          </cell>
          <cell r="N3099" t="str">
            <v>Pend</v>
          </cell>
          <cell r="O3099" t="str">
            <v>FLUFF PULP 726 ROLLS 363 PACKS HS  4703 21 282 333 ADMT SHIPPED FREIGHT PREPAID 21 DAYS FREE TIME MERGED AT DESTINATION CY-CY ICD EMBAKASI NAIROBI - TRANSPORT CHARGES MOMBASA TO EMBAKASI TO BE PAID LOCALLY  CONTACT- PAUL MARETE-DAVID WU MOBILE PHONE- 0721542127 254786368233 E-MAIL  IM KENYA-SUNDA COM PACKAGE PACKAGE PACKAGE PACKAGE PACKAGE PACKAGE PACKAGE PACKAGE PACKAGE PACKAGE PACKAGE</v>
          </cell>
          <cell r="P3099" t="str">
            <v>C4</v>
          </cell>
          <cell r="Q3099" t="str">
            <v>KE</v>
          </cell>
          <cell r="R3099" t="str">
            <v>US</v>
          </cell>
          <cell r="S3099" t="str">
            <v>1. 0 TO 3 DAYS</v>
          </cell>
          <cell r="T3099" t="str">
            <v>PENDING DPC</v>
          </cell>
        </row>
        <row r="3100">
          <cell r="A3100" t="str">
            <v>SEGU5175865</v>
          </cell>
          <cell r="B3100">
            <v>40</v>
          </cell>
          <cell r="C3100">
            <v>44068</v>
          </cell>
          <cell r="D3100">
            <v>1</v>
          </cell>
          <cell r="E3100" t="str">
            <v>NAM3906206</v>
          </cell>
          <cell r="F3100" t="str">
            <v>ICDN</v>
          </cell>
          <cell r="G3100" t="str">
            <v>Pend</v>
          </cell>
          <cell r="H3100" t="str">
            <v>2020</v>
          </cell>
          <cell r="I3100" t="str">
            <v>ICD</v>
          </cell>
          <cell r="J3100">
            <v>229803</v>
          </cell>
          <cell r="K3100" t="str">
            <v>CARTON MANUFACTURERS LIMITED</v>
          </cell>
          <cell r="L3100" t="str">
            <v>UNION LOGISTICS LIMITED</v>
          </cell>
          <cell r="M3100">
            <v>44068.87740740741</v>
          </cell>
          <cell r="N3100" t="str">
            <v>Pend</v>
          </cell>
          <cell r="O3100" t="str">
            <v>KRAFTLINER OF USA ORIGIN HS CODE  4804110000 21 DAYS FREE TIME MERGED AT DESTINATION IDF NO  E2002297179 ROLLS ROLLS ROLLS ROLLS ROLLS ROLLS</v>
          </cell>
          <cell r="P3100" t="str">
            <v>C4</v>
          </cell>
          <cell r="Q3100" t="str">
            <v>KE</v>
          </cell>
          <cell r="R3100" t="str">
            <v>US</v>
          </cell>
          <cell r="S3100" t="str">
            <v>1. 0 TO 3 DAYS</v>
          </cell>
          <cell r="T3100" t="str">
            <v>RELEASE PROCESS</v>
          </cell>
        </row>
        <row r="3101">
          <cell r="A3101" t="str">
            <v>APZU4538924</v>
          </cell>
          <cell r="B3101">
            <v>40</v>
          </cell>
          <cell r="C3101">
            <v>44068</v>
          </cell>
          <cell r="D3101">
            <v>1</v>
          </cell>
          <cell r="E3101" t="str">
            <v>DJA0535915</v>
          </cell>
          <cell r="F3101" t="str">
            <v>ICDN</v>
          </cell>
          <cell r="G3101" t="str">
            <v>Pend</v>
          </cell>
          <cell r="H3101" t="str">
            <v>2020</v>
          </cell>
          <cell r="I3101" t="str">
            <v>ICD</v>
          </cell>
          <cell r="J3101">
            <v>228691</v>
          </cell>
          <cell r="K3101" t="str">
            <v>ICONS PRINTERS LIMITED</v>
          </cell>
          <cell r="L3101" t="str">
            <v>GENERAL CARGO SERVICES LTD</v>
          </cell>
          <cell r="M3101" t="str">
            <v>Pend</v>
          </cell>
          <cell r="N3101" t="str">
            <v>Pend</v>
          </cell>
          <cell r="O3101" t="str">
            <v>DOK 114545 20200716 IDSUB 070100 PEB TT FUND USD 8766 DULY RECEIVED   9 X 40 CONTAINER 9X40FCL 459 ROLL UNCOATED WOODFREE PAPER IN REELS 70GSM W 725MM D1000MM C 3IN IDF NO  E2007355458 FREIGHT PREPAID IN SINGAPORE BY VITAL SOLUTIONS    KOTA ADM  JAKARTA PUSAT DKI JAKARTA 10350 INDONESIA TAX ID   01 109 421 6-092 000 ON BEHALF OF VITAL SOLUTIONS PTE LTD   21-01  ROBINSON 77 SINGAPORE 068896 G W   213 138390 MT N W   212 078000 MT</v>
          </cell>
          <cell r="P3101" t="str">
            <v>C4</v>
          </cell>
          <cell r="Q3101" t="str">
            <v>KE</v>
          </cell>
          <cell r="R3101" t="str">
            <v>ID</v>
          </cell>
          <cell r="S3101" t="str">
            <v>1. 0 TO 3 DAYS</v>
          </cell>
          <cell r="T3101" t="str">
            <v>PENDING DPC</v>
          </cell>
        </row>
        <row r="3102">
          <cell r="A3102" t="str">
            <v>AXIU1471573</v>
          </cell>
          <cell r="B3102">
            <v>40</v>
          </cell>
          <cell r="C3102">
            <v>44068</v>
          </cell>
          <cell r="D3102">
            <v>1</v>
          </cell>
          <cell r="E3102" t="str">
            <v>EPIRCHNSHN266823</v>
          </cell>
          <cell r="F3102" t="str">
            <v>ICDN</v>
          </cell>
          <cell r="G3102" t="str">
            <v>Pend</v>
          </cell>
          <cell r="H3102" t="str">
            <v>2020</v>
          </cell>
          <cell r="I3102" t="str">
            <v>ICD</v>
          </cell>
          <cell r="J3102">
            <v>229328</v>
          </cell>
          <cell r="K3102" t="str">
            <v>NIVAS LIMITED</v>
          </cell>
          <cell r="L3102" t="str">
            <v>INDUS LOGISTICS LIMITED</v>
          </cell>
          <cell r="M3102">
            <v>44068.394236111111</v>
          </cell>
          <cell r="N3102" t="str">
            <v>Pend</v>
          </cell>
          <cell r="O3102" t="str">
            <v>1 X HIGH CUBE 40  CONTAINER SAID TO CONTAIN TOTAL  1724   ONE THOUSAND SEVEN HUNDRED TWENTY-FOUR ONLY   CARTONS BOROSILICATE GLASSWARE SHIPMENT IN TRANSIT TO ICD EMBAKASI VIA SGR TBL CARRIER HAULAGE  CARRIAGE TERM   LINER</v>
          </cell>
          <cell r="P3102" t="str">
            <v>C4</v>
          </cell>
          <cell r="Q3102" t="str">
            <v>KE</v>
          </cell>
          <cell r="R3102" t="str">
            <v>CN</v>
          </cell>
          <cell r="S3102" t="str">
            <v>1. 0 TO 3 DAYS</v>
          </cell>
          <cell r="T3102" t="str">
            <v>RELEASE PROCESS</v>
          </cell>
        </row>
        <row r="3103">
          <cell r="A3103" t="str">
            <v>TLLU4441084</v>
          </cell>
          <cell r="B3103">
            <v>40</v>
          </cell>
          <cell r="C3103">
            <v>44068</v>
          </cell>
          <cell r="D3103">
            <v>1</v>
          </cell>
          <cell r="E3103" t="str">
            <v>147000382585</v>
          </cell>
          <cell r="F3103" t="str">
            <v>ICDN</v>
          </cell>
          <cell r="G3103" t="str">
            <v>Pend</v>
          </cell>
          <cell r="H3103">
            <v>0</v>
          </cell>
          <cell r="I3103">
            <v>0</v>
          </cell>
          <cell r="J3103">
            <v>0</v>
          </cell>
          <cell r="K3103" t="str">
            <v>Pend</v>
          </cell>
          <cell r="L3103" t="str">
            <v>Pend</v>
          </cell>
          <cell r="M3103" t="str">
            <v>Pend</v>
          </cell>
          <cell r="N3103" t="str">
            <v>Pend</v>
          </cell>
          <cell r="O3103" t="str">
            <v>D LIGHT SV220SI-P SOLAR TVN M D LIGHT SV220SI-P SOLAR TV</v>
          </cell>
          <cell r="P3103" t="str">
            <v>Pend</v>
          </cell>
          <cell r="Q3103" t="str">
            <v>KE</v>
          </cell>
          <cell r="R3103" t="str">
            <v>CN</v>
          </cell>
          <cell r="S3103" t="str">
            <v>1. 0 TO 3 DAYS</v>
          </cell>
          <cell r="T3103" t="str">
            <v>PENDING DECLARATION</v>
          </cell>
        </row>
        <row r="3104">
          <cell r="A3104" t="str">
            <v>EGHU9872326</v>
          </cell>
          <cell r="B3104">
            <v>40</v>
          </cell>
          <cell r="C3104">
            <v>44068</v>
          </cell>
          <cell r="D3104">
            <v>1</v>
          </cell>
          <cell r="E3104" t="str">
            <v>100050222917</v>
          </cell>
          <cell r="F3104" t="str">
            <v>ICDN</v>
          </cell>
          <cell r="G3104" t="str">
            <v>Pend</v>
          </cell>
          <cell r="H3104" t="str">
            <v>2020</v>
          </cell>
          <cell r="I3104" t="str">
            <v>ICD</v>
          </cell>
          <cell r="J3104">
            <v>228916</v>
          </cell>
          <cell r="K3104" t="str">
            <v>AUTOXPRESS LIMITED</v>
          </cell>
          <cell r="L3104" t="str">
            <v>GENERAL CARGO SERVICES LTD</v>
          </cell>
          <cell r="M3104">
            <v>44068.818831018521</v>
          </cell>
          <cell r="N3104" t="str">
            <v>Pend</v>
          </cell>
          <cell r="O3104" t="str">
            <v>TOTAL 150 PIECES ONLYSUPPLY OF NEW PNEUMATIC CEAT BRANDTYRES  TUBESAS PER PROFORMA INVOICE NO  100004419COC NO   S-2020 07 610780IDF NO  E20 07358308H S  CODE  4011700000SB NO   3971116 DATE 21 07 2020NET WEIGHT   9175 800 KGS1X40HC CONTAINER TOTAL 150 PIECES ONLY SUPPLY OF NEW PNEUMATIC CEAT BRAND TYRES  TUBES AS PER PROFORMA INVOICE NO  100004419 COC NO   S-2020 07 610780 IDF NO  E2007358308 H S  CODE  4011700000 SB NO   3971116 DATE 21 07 2020 NET WEIGHT  9175 800 KGS L C NO  SBLC02 03 10-KAB DTD  29 01 2010 28 DAYS FREE LINE CONTAINER DETENTION  DEMMURAGE AT DESTINATION   TEL  254 20 3743611 FAX  254 20 3743627 EMAIL  IMPORTS AUXPKE COM PIN NO  - P000626389L   TEL  254 20 3743611 FAX  254 20 3743627 EMAIL  IMPORTS AUXPKE COM PIN NO  - P000626389L CARRIER S RESPONSIBILITY CEASES AT MOMBASA KILINDINI PORT  EMPTY RETURN TO OUR DESIGNATED INLAND EMPTY DEPOT INMOMBASA IS UNDER FULL RESPONSIBILITY AND RISK OF MERCHANTS</v>
          </cell>
          <cell r="P3104" t="str">
            <v>C4</v>
          </cell>
          <cell r="Q3104" t="str">
            <v>KE</v>
          </cell>
          <cell r="R3104" t="str">
            <v>IN</v>
          </cell>
          <cell r="S3104" t="str">
            <v>1. 0 TO 3 DAYS</v>
          </cell>
          <cell r="T3104" t="str">
            <v>RELEASE PROCESS</v>
          </cell>
        </row>
        <row r="3105">
          <cell r="A3105" t="str">
            <v>CMAU4057776</v>
          </cell>
          <cell r="B3105">
            <v>40</v>
          </cell>
          <cell r="C3105">
            <v>44068</v>
          </cell>
          <cell r="D3105">
            <v>1</v>
          </cell>
          <cell r="E3105" t="str">
            <v>NAM3948609</v>
          </cell>
          <cell r="F3105" t="str">
            <v>ICDN</v>
          </cell>
          <cell r="G3105" t="str">
            <v>Pend</v>
          </cell>
          <cell r="H3105" t="str">
            <v>2020</v>
          </cell>
          <cell r="I3105" t="str">
            <v>ICD</v>
          </cell>
          <cell r="J3105">
            <v>229923</v>
          </cell>
          <cell r="K3105" t="str">
            <v>SUNDA KENYA INDUSTRIAL COMPANY LIMITED</v>
          </cell>
          <cell r="L3105" t="str">
            <v>IRIS PORT CONVEYORS K LIMITED</v>
          </cell>
          <cell r="M3105" t="str">
            <v>Pend</v>
          </cell>
          <cell r="N3105" t="str">
            <v>Pend</v>
          </cell>
          <cell r="O3105" t="str">
            <v>FLUFF PULP 726 ROLLS 363 PACKS HS  4703 21 282 333 ADMT SHIPPED FREIGHT PREPAID 21 DAYS FREE TIME MERGED AT DESTINATION CY-CY ICD EMBAKASI NAIROBI - TRANSPORT CHARGES MOMBASA TO EMBAKASI TO BE PAID LOCALLY  CONTACT- PAUL MARETE-DAVID WU MOBILE PHONE- 0721542127 254786368233 E-MAIL  IM KENYA-SUNDA COM PACKAGE PACKAGE PACKAGE PACKAGE PACKAGE PACKAGE PACKAGE PACKAGE PACKAGE PACKAGE PACKAGE</v>
          </cell>
          <cell r="P3105" t="str">
            <v>C4</v>
          </cell>
          <cell r="Q3105" t="str">
            <v>KE</v>
          </cell>
          <cell r="R3105" t="str">
            <v>US</v>
          </cell>
          <cell r="S3105" t="str">
            <v>1. 0 TO 3 DAYS</v>
          </cell>
          <cell r="T3105" t="str">
            <v>PENDING DPC</v>
          </cell>
        </row>
        <row r="3106">
          <cell r="A3106" t="str">
            <v>CRSU9128283</v>
          </cell>
          <cell r="B3106">
            <v>40</v>
          </cell>
          <cell r="C3106">
            <v>44068</v>
          </cell>
          <cell r="D3106">
            <v>1</v>
          </cell>
          <cell r="E3106" t="str">
            <v>WECC2050MBA0486</v>
          </cell>
          <cell r="F3106" t="str">
            <v>ICDN</v>
          </cell>
          <cell r="G3106" t="str">
            <v>Pend</v>
          </cell>
          <cell r="H3106" t="str">
            <v>2020</v>
          </cell>
          <cell r="I3106" t="str">
            <v>ICD</v>
          </cell>
          <cell r="J3106">
            <v>228118</v>
          </cell>
          <cell r="K3106" t="str">
            <v>KPRIME BANK C/O KIM FAY EAST AFRICA LIMI</v>
          </cell>
          <cell r="L3106" t="str">
            <v>SPEEDEX LOGISTICS LIMITED</v>
          </cell>
          <cell r="M3106">
            <v>44062.535914351851</v>
          </cell>
          <cell r="N3106">
            <v>44067.495833333334</v>
          </cell>
          <cell r="O3106" t="str">
            <v>4 X 40 HC CONTAINER SAID TO CONTAIN 28 BUNDLES CONTAIN 51 ROLLS TOILET TISSUE COMMERCIAL 1 X 40 HC CONTAINER SAID TO CONTAIN 28 BUNDLES CONTAIN 52 ROLLS TOILET TISSUE COMMERCIAL 1 X 40 HC CONTAINER SAID TO CONTAIN 28 BUNDLES CONTAIN 52 ROLLS TOILET TISSUE COMMERCIAL 3 X 40 HC CONTAINERS SAID TO CONTAIN 84 BUNDLES CONTAIN 155 ROLLS TOILET TISSUE COMMERCIAL INVOICE REFERENCE  X0532 20 CUSTOMER REF IPI48 20 IDF  E2002292679 HS CODE 480300 CARGO IN TRANSIT TO ICD EMBAKASI ON RECEIVER S ACCOUNT FREIGHT PREPAID UP TO MOMBASA ONLY LI LO</v>
          </cell>
          <cell r="P3106" t="str">
            <v>C4</v>
          </cell>
          <cell r="Q3106" t="str">
            <v>KE</v>
          </cell>
          <cell r="R3106" t="str">
            <v>EG</v>
          </cell>
          <cell r="S3106" t="str">
            <v>1. 0 TO 3 DAYS</v>
          </cell>
          <cell r="T3106" t="str">
            <v>RELEASED BUT IN YARD</v>
          </cell>
        </row>
        <row r="3107">
          <cell r="A3107" t="str">
            <v>TGBU5079805</v>
          </cell>
          <cell r="B3107">
            <v>40</v>
          </cell>
          <cell r="C3107">
            <v>44068</v>
          </cell>
          <cell r="D3107">
            <v>1</v>
          </cell>
          <cell r="E3107" t="str">
            <v>USG0148688</v>
          </cell>
          <cell r="F3107" t="str">
            <v>ICDN</v>
          </cell>
          <cell r="G3107" t="str">
            <v>Pend</v>
          </cell>
          <cell r="H3107" t="str">
            <v>2020</v>
          </cell>
          <cell r="I3107" t="str">
            <v>ICD</v>
          </cell>
          <cell r="J3107">
            <v>229194</v>
          </cell>
          <cell r="K3107" t="str">
            <v>KENYA MEDICAL SUPPLIES AGENCY</v>
          </cell>
          <cell r="L3107" t="str">
            <v>DHL GLOBAL FORWARDING KENYA LIMITED</v>
          </cell>
          <cell r="M3107">
            <v>44068.81863425926</v>
          </cell>
          <cell r="N3107" t="str">
            <v>Pend</v>
          </cell>
          <cell r="O3107" t="str">
            <v>BED NETS OF WARP KNIT FABRICS IMPREGNATED WITH ALPHACYPERMETHRIN SIZE   190 X 180 X 170CM QTY   4 90 400 PCS INV NO  GST-47 20-21 DT 11 07 2020 S B NO  3767999   13 07 2020 P O NO  10014585 IEC NO  3808000287 NET WT  358972 80 KGS H S CODE  63042000  +254-20-3922000  +254-724-849258 DOUGLAS ONYANCHA-KEMSA CO KE FREIGHT PREPAID</v>
          </cell>
          <cell r="P3107" t="str">
            <v>C4</v>
          </cell>
          <cell r="Q3107" t="str">
            <v>KE</v>
          </cell>
          <cell r="R3107" t="str">
            <v>IN</v>
          </cell>
          <cell r="S3107" t="str">
            <v>1. 0 TO 3 DAYS</v>
          </cell>
          <cell r="T3107" t="str">
            <v>RELEASE PROCESS</v>
          </cell>
        </row>
        <row r="3108">
          <cell r="A3108" t="str">
            <v>SEKU4346700</v>
          </cell>
          <cell r="B3108">
            <v>40</v>
          </cell>
          <cell r="C3108">
            <v>44068</v>
          </cell>
          <cell r="D3108">
            <v>1</v>
          </cell>
          <cell r="E3108" t="str">
            <v>SHZ2928620</v>
          </cell>
          <cell r="F3108" t="str">
            <v>ICDN</v>
          </cell>
          <cell r="G3108" t="str">
            <v>Pend</v>
          </cell>
          <cell r="H3108" t="str">
            <v>2020</v>
          </cell>
          <cell r="I3108" t="str">
            <v>ICD</v>
          </cell>
          <cell r="J3108">
            <v>229116</v>
          </cell>
          <cell r="K3108" t="str">
            <v>GREENLIGHT PLANET KENYA LIMITED</v>
          </cell>
          <cell r="L3108" t="str">
            <v>GENERAL CARGO SERVICES LTD</v>
          </cell>
          <cell r="M3108">
            <v>44068.551145833335</v>
          </cell>
          <cell r="N3108" t="str">
            <v>Pend</v>
          </cell>
          <cell r="O3108" t="str">
            <v>SOLAR PANEL SOLAR LAMPS Solar Control unit USB CABLE SET HS CODE 940550  greenlightplanet com Mobile Number  +254 737 493 890 ATTN  Edwin Gichia FREIGHT PREPAID</v>
          </cell>
          <cell r="P3108" t="str">
            <v>C4</v>
          </cell>
          <cell r="Q3108" t="str">
            <v>KE</v>
          </cell>
          <cell r="R3108" t="str">
            <v>CN</v>
          </cell>
          <cell r="S3108" t="str">
            <v>1. 0 TO 3 DAYS</v>
          </cell>
          <cell r="T3108" t="str">
            <v>RELEASE PROCESS</v>
          </cell>
        </row>
        <row r="3109">
          <cell r="A3109" t="str">
            <v>CMAU5286247</v>
          </cell>
          <cell r="B3109">
            <v>40</v>
          </cell>
          <cell r="C3109">
            <v>44068</v>
          </cell>
          <cell r="D3109">
            <v>1</v>
          </cell>
          <cell r="E3109" t="str">
            <v>NAM3906206</v>
          </cell>
          <cell r="F3109" t="str">
            <v>ICDN</v>
          </cell>
          <cell r="G3109" t="str">
            <v>Pend</v>
          </cell>
          <cell r="H3109" t="str">
            <v>2020</v>
          </cell>
          <cell r="I3109" t="str">
            <v>ICD</v>
          </cell>
          <cell r="J3109">
            <v>229803</v>
          </cell>
          <cell r="K3109" t="str">
            <v>CARTON MANUFACTURERS LIMITED</v>
          </cell>
          <cell r="L3109" t="str">
            <v>UNION LOGISTICS LIMITED</v>
          </cell>
          <cell r="M3109">
            <v>44068.87740740741</v>
          </cell>
          <cell r="N3109" t="str">
            <v>Pend</v>
          </cell>
          <cell r="O3109" t="str">
            <v>KRAFTLINER OF USA ORIGIN HS CODE  4804110000 21 DAYS FREE TIME MERGED AT DESTINATION IDF NO  E2002297179 ROLLS ROLLS ROLLS ROLLS ROLLS ROLLS</v>
          </cell>
          <cell r="P3109" t="str">
            <v>C4</v>
          </cell>
          <cell r="Q3109" t="str">
            <v>KE</v>
          </cell>
          <cell r="R3109" t="str">
            <v>US</v>
          </cell>
          <cell r="S3109" t="str">
            <v>1. 0 TO 3 DAYS</v>
          </cell>
          <cell r="T3109" t="str">
            <v>RELEASE PROCESS</v>
          </cell>
        </row>
        <row r="3110">
          <cell r="A3110" t="str">
            <v>TGBU6510080</v>
          </cell>
          <cell r="B3110">
            <v>40</v>
          </cell>
          <cell r="C3110">
            <v>44068</v>
          </cell>
          <cell r="D3110">
            <v>1</v>
          </cell>
          <cell r="E3110" t="str">
            <v>149003303101</v>
          </cell>
          <cell r="F3110" t="str">
            <v>ICDN</v>
          </cell>
          <cell r="G3110" t="str">
            <v>Pend</v>
          </cell>
          <cell r="H3110" t="str">
            <v>2020</v>
          </cell>
          <cell r="I3110" t="str">
            <v>ICD</v>
          </cell>
          <cell r="J3110">
            <v>228944</v>
          </cell>
          <cell r="K3110" t="str">
            <v>D LIGHT LIMITED</v>
          </cell>
          <cell r="L3110" t="str">
            <v>SCHENKER LIMITED</v>
          </cell>
          <cell r="M3110">
            <v>44068.652129629627</v>
          </cell>
          <cell r="N3110" t="str">
            <v>Pend</v>
          </cell>
          <cell r="O3110" t="str">
            <v>D LIGHT X850 PLUS SOLAR HOME SYSTEMN M D LIGHT X850 PLUS SOLAR HOME SYSTEM</v>
          </cell>
          <cell r="P3110" t="str">
            <v>C4</v>
          </cell>
          <cell r="Q3110" t="str">
            <v>KE</v>
          </cell>
          <cell r="R3110" t="str">
            <v>CN</v>
          </cell>
          <cell r="S3110" t="str">
            <v>1. 0 TO 3 DAYS</v>
          </cell>
          <cell r="T3110" t="str">
            <v>RELEASE PROCESS</v>
          </cell>
        </row>
        <row r="3111">
          <cell r="A3111" t="str">
            <v>TGHU6826023</v>
          </cell>
          <cell r="B3111">
            <v>40</v>
          </cell>
          <cell r="C3111">
            <v>44068</v>
          </cell>
          <cell r="D3111">
            <v>1</v>
          </cell>
          <cell r="E3111" t="str">
            <v>146000571738</v>
          </cell>
          <cell r="F3111" t="str">
            <v>ICDN</v>
          </cell>
          <cell r="G3111" t="str">
            <v>Pend</v>
          </cell>
          <cell r="H3111" t="str">
            <v>2020</v>
          </cell>
          <cell r="I3111" t="str">
            <v>ICD</v>
          </cell>
          <cell r="J3111">
            <v>229590</v>
          </cell>
          <cell r="K3111" t="str">
            <v>CRYSTAL LUX CONSUMER PRODUCTS LIMITED</v>
          </cell>
          <cell r="L3111" t="str">
            <v>HAMBU FREIGHT SERVICES LTD</v>
          </cell>
          <cell r="M3111">
            <v>44068.741099537037</v>
          </cell>
          <cell r="N3111" t="str">
            <v>Pend</v>
          </cell>
          <cell r="O3111" t="str">
            <v>XY-AI-600 PAPER CONVERTING MACHINEHS CODE 844110XY-SD-A PAPER CONVERTI NG MACHINEHS CODE 844180XY-BT-288 PAPER CONVERTING MACHINEHS CODE 8441 10XY-GU-27 PAPER CONVERTING MACHINEHS CODE 842240IDF NO 20EMKIM0000550 60N M XY-AI-600 PAPER CONVERTING MACHINE HS CODE 844110 XY-SD-A PAPER CONVERTING MACHINE HS CODE 844180 XY-BT-288 PAPER CONVERTING MACHINE HS CODE 844110 XY-GU-27 PAPER CONVERTING MACHINE HS CODE 842240 IDF NO 20EMKIM000055060</v>
          </cell>
          <cell r="P3111" t="str">
            <v>C4</v>
          </cell>
          <cell r="Q3111" t="str">
            <v>KE</v>
          </cell>
          <cell r="R3111" t="str">
            <v>CN</v>
          </cell>
          <cell r="S3111" t="str">
            <v>1. 0 TO 3 DAYS</v>
          </cell>
          <cell r="T3111" t="str">
            <v>RELEASE PROCESS</v>
          </cell>
        </row>
        <row r="3112">
          <cell r="A3112">
            <v>0</v>
          </cell>
          <cell r="B3112">
            <v>0</v>
          </cell>
          <cell r="C3112">
            <v>0</v>
          </cell>
          <cell r="D3112">
            <v>0</v>
          </cell>
          <cell r="E3112">
            <v>0</v>
          </cell>
          <cell r="F3112">
            <v>0</v>
          </cell>
          <cell r="G3112">
            <v>0</v>
          </cell>
          <cell r="H3112">
            <v>0</v>
          </cell>
          <cell r="I3112">
            <v>0</v>
          </cell>
          <cell r="J3112">
            <v>0</v>
          </cell>
          <cell r="K3112">
            <v>0</v>
          </cell>
          <cell r="L3112">
            <v>0</v>
          </cell>
          <cell r="M3112">
            <v>0</v>
          </cell>
          <cell r="N3112">
            <v>0</v>
          </cell>
          <cell r="O3112">
            <v>0</v>
          </cell>
          <cell r="P3112">
            <v>0</v>
          </cell>
          <cell r="Q3112">
            <v>0</v>
          </cell>
          <cell r="R3112">
            <v>0</v>
          </cell>
          <cell r="S3112">
            <v>0</v>
          </cell>
          <cell r="T3112">
            <v>0</v>
          </cell>
        </row>
        <row r="3113">
          <cell r="A3113">
            <v>0</v>
          </cell>
          <cell r="B3113">
            <v>0</v>
          </cell>
          <cell r="C3113">
            <v>0</v>
          </cell>
          <cell r="D3113">
            <v>0</v>
          </cell>
          <cell r="E3113">
            <v>0</v>
          </cell>
          <cell r="F3113">
            <v>0</v>
          </cell>
          <cell r="G3113">
            <v>0</v>
          </cell>
          <cell r="H3113">
            <v>0</v>
          </cell>
          <cell r="I3113">
            <v>0</v>
          </cell>
          <cell r="J3113">
            <v>0</v>
          </cell>
          <cell r="K3113">
            <v>0</v>
          </cell>
          <cell r="L3113">
            <v>0</v>
          </cell>
          <cell r="M3113">
            <v>0</v>
          </cell>
          <cell r="N3113">
            <v>0</v>
          </cell>
          <cell r="O3113">
            <v>0</v>
          </cell>
          <cell r="P3113">
            <v>0</v>
          </cell>
          <cell r="Q3113">
            <v>0</v>
          </cell>
          <cell r="R3113">
            <v>0</v>
          </cell>
          <cell r="S3113">
            <v>0</v>
          </cell>
          <cell r="T3113">
            <v>0</v>
          </cell>
        </row>
        <row r="3114">
          <cell r="A3114">
            <v>0</v>
          </cell>
          <cell r="B3114">
            <v>0</v>
          </cell>
          <cell r="C3114">
            <v>0</v>
          </cell>
          <cell r="D3114">
            <v>0</v>
          </cell>
          <cell r="E3114">
            <v>0</v>
          </cell>
          <cell r="F3114">
            <v>0</v>
          </cell>
          <cell r="G3114">
            <v>0</v>
          </cell>
          <cell r="H3114">
            <v>0</v>
          </cell>
          <cell r="I3114">
            <v>0</v>
          </cell>
          <cell r="J3114">
            <v>0</v>
          </cell>
          <cell r="K3114">
            <v>0</v>
          </cell>
          <cell r="L3114">
            <v>0</v>
          </cell>
          <cell r="M3114">
            <v>0</v>
          </cell>
          <cell r="N3114">
            <v>0</v>
          </cell>
          <cell r="O3114">
            <v>0</v>
          </cell>
          <cell r="P3114">
            <v>0</v>
          </cell>
          <cell r="Q3114">
            <v>0</v>
          </cell>
          <cell r="R3114">
            <v>0</v>
          </cell>
          <cell r="S3114">
            <v>0</v>
          </cell>
          <cell r="T3114">
            <v>0</v>
          </cell>
        </row>
        <row r="3115">
          <cell r="A3115">
            <v>0</v>
          </cell>
          <cell r="B3115">
            <v>0</v>
          </cell>
          <cell r="C3115">
            <v>0</v>
          </cell>
          <cell r="D3115">
            <v>0</v>
          </cell>
          <cell r="E3115">
            <v>0</v>
          </cell>
          <cell r="F3115">
            <v>0</v>
          </cell>
          <cell r="G3115">
            <v>0</v>
          </cell>
          <cell r="H3115">
            <v>0</v>
          </cell>
          <cell r="I3115">
            <v>0</v>
          </cell>
          <cell r="J3115">
            <v>0</v>
          </cell>
          <cell r="K3115">
            <v>0</v>
          </cell>
          <cell r="L3115">
            <v>0</v>
          </cell>
          <cell r="M3115">
            <v>0</v>
          </cell>
          <cell r="N3115">
            <v>0</v>
          </cell>
          <cell r="O3115">
            <v>0</v>
          </cell>
          <cell r="P3115">
            <v>0</v>
          </cell>
          <cell r="Q3115">
            <v>0</v>
          </cell>
          <cell r="R3115">
            <v>0</v>
          </cell>
          <cell r="S3115">
            <v>0</v>
          </cell>
          <cell r="T3115">
            <v>0</v>
          </cell>
        </row>
        <row r="3116">
          <cell r="A3116">
            <v>0</v>
          </cell>
          <cell r="B3116">
            <v>0</v>
          </cell>
          <cell r="C3116">
            <v>0</v>
          </cell>
          <cell r="D3116">
            <v>0</v>
          </cell>
          <cell r="E3116">
            <v>0</v>
          </cell>
          <cell r="F3116">
            <v>0</v>
          </cell>
          <cell r="G3116">
            <v>0</v>
          </cell>
          <cell r="H3116">
            <v>0</v>
          </cell>
          <cell r="I3116">
            <v>0</v>
          </cell>
          <cell r="J3116">
            <v>0</v>
          </cell>
          <cell r="K3116">
            <v>0</v>
          </cell>
          <cell r="L3116">
            <v>0</v>
          </cell>
          <cell r="M3116">
            <v>0</v>
          </cell>
          <cell r="N3116">
            <v>0</v>
          </cell>
          <cell r="O3116">
            <v>0</v>
          </cell>
          <cell r="P3116">
            <v>0</v>
          </cell>
          <cell r="Q3116">
            <v>0</v>
          </cell>
          <cell r="R3116">
            <v>0</v>
          </cell>
          <cell r="S3116">
            <v>0</v>
          </cell>
          <cell r="T3116">
            <v>0</v>
          </cell>
        </row>
        <row r="3117">
          <cell r="A3117">
            <v>0</v>
          </cell>
          <cell r="B3117">
            <v>0</v>
          </cell>
          <cell r="C3117">
            <v>0</v>
          </cell>
          <cell r="D3117">
            <v>0</v>
          </cell>
          <cell r="E3117">
            <v>0</v>
          </cell>
          <cell r="F3117">
            <v>0</v>
          </cell>
          <cell r="G3117">
            <v>0</v>
          </cell>
          <cell r="H3117">
            <v>0</v>
          </cell>
          <cell r="I3117">
            <v>0</v>
          </cell>
          <cell r="J3117">
            <v>0</v>
          </cell>
          <cell r="K3117">
            <v>0</v>
          </cell>
          <cell r="L3117">
            <v>0</v>
          </cell>
          <cell r="M3117">
            <v>0</v>
          </cell>
          <cell r="N3117">
            <v>0</v>
          </cell>
          <cell r="O3117">
            <v>0</v>
          </cell>
          <cell r="P3117">
            <v>0</v>
          </cell>
          <cell r="Q3117">
            <v>0</v>
          </cell>
          <cell r="R3117">
            <v>0</v>
          </cell>
          <cell r="S3117">
            <v>0</v>
          </cell>
          <cell r="T3117">
            <v>0</v>
          </cell>
        </row>
        <row r="3118">
          <cell r="A3118">
            <v>0</v>
          </cell>
          <cell r="B3118">
            <v>0</v>
          </cell>
          <cell r="C3118">
            <v>0</v>
          </cell>
          <cell r="D3118">
            <v>0</v>
          </cell>
          <cell r="E3118">
            <v>0</v>
          </cell>
          <cell r="F3118">
            <v>0</v>
          </cell>
          <cell r="G3118">
            <v>0</v>
          </cell>
          <cell r="H3118">
            <v>0</v>
          </cell>
          <cell r="I3118">
            <v>0</v>
          </cell>
          <cell r="J3118">
            <v>0</v>
          </cell>
          <cell r="K3118">
            <v>0</v>
          </cell>
          <cell r="L3118">
            <v>0</v>
          </cell>
          <cell r="M3118">
            <v>0</v>
          </cell>
          <cell r="N3118">
            <v>0</v>
          </cell>
          <cell r="O3118">
            <v>0</v>
          </cell>
          <cell r="P3118">
            <v>0</v>
          </cell>
          <cell r="Q3118">
            <v>0</v>
          </cell>
          <cell r="R3118">
            <v>0</v>
          </cell>
          <cell r="S3118">
            <v>0</v>
          </cell>
          <cell r="T3118">
            <v>0</v>
          </cell>
        </row>
        <row r="3119">
          <cell r="A3119">
            <v>0</v>
          </cell>
          <cell r="B3119">
            <v>0</v>
          </cell>
          <cell r="C3119">
            <v>0</v>
          </cell>
          <cell r="D3119">
            <v>0</v>
          </cell>
          <cell r="E3119">
            <v>0</v>
          </cell>
          <cell r="F3119">
            <v>0</v>
          </cell>
          <cell r="G3119">
            <v>0</v>
          </cell>
          <cell r="H3119">
            <v>0</v>
          </cell>
          <cell r="I3119">
            <v>0</v>
          </cell>
          <cell r="J3119">
            <v>0</v>
          </cell>
          <cell r="K3119">
            <v>0</v>
          </cell>
          <cell r="L3119">
            <v>0</v>
          </cell>
          <cell r="M3119">
            <v>0</v>
          </cell>
          <cell r="N3119">
            <v>0</v>
          </cell>
          <cell r="O3119">
            <v>0</v>
          </cell>
          <cell r="P3119">
            <v>0</v>
          </cell>
          <cell r="Q3119">
            <v>0</v>
          </cell>
          <cell r="R3119">
            <v>0</v>
          </cell>
          <cell r="S3119">
            <v>0</v>
          </cell>
          <cell r="T3119">
            <v>0</v>
          </cell>
        </row>
        <row r="3120">
          <cell r="A3120">
            <v>0</v>
          </cell>
          <cell r="B3120">
            <v>0</v>
          </cell>
          <cell r="C3120">
            <v>0</v>
          </cell>
          <cell r="D3120">
            <v>0</v>
          </cell>
          <cell r="E3120">
            <v>0</v>
          </cell>
          <cell r="F3120">
            <v>0</v>
          </cell>
          <cell r="G3120">
            <v>0</v>
          </cell>
          <cell r="H3120">
            <v>0</v>
          </cell>
          <cell r="I3120">
            <v>0</v>
          </cell>
          <cell r="J3120">
            <v>0</v>
          </cell>
          <cell r="K3120">
            <v>0</v>
          </cell>
          <cell r="L3120">
            <v>0</v>
          </cell>
          <cell r="M3120">
            <v>0</v>
          </cell>
          <cell r="N3120">
            <v>0</v>
          </cell>
          <cell r="O3120">
            <v>0</v>
          </cell>
          <cell r="P3120">
            <v>0</v>
          </cell>
          <cell r="Q3120">
            <v>0</v>
          </cell>
          <cell r="R3120">
            <v>0</v>
          </cell>
          <cell r="S3120">
            <v>0</v>
          </cell>
          <cell r="T3120">
            <v>0</v>
          </cell>
        </row>
        <row r="3121">
          <cell r="A3121">
            <v>0</v>
          </cell>
          <cell r="B3121">
            <v>0</v>
          </cell>
          <cell r="C3121">
            <v>0</v>
          </cell>
          <cell r="D3121">
            <v>0</v>
          </cell>
          <cell r="E3121">
            <v>0</v>
          </cell>
          <cell r="F3121">
            <v>0</v>
          </cell>
          <cell r="G3121">
            <v>0</v>
          </cell>
          <cell r="H3121">
            <v>0</v>
          </cell>
          <cell r="I3121">
            <v>0</v>
          </cell>
          <cell r="J3121">
            <v>0</v>
          </cell>
          <cell r="K3121">
            <v>0</v>
          </cell>
          <cell r="L3121">
            <v>0</v>
          </cell>
          <cell r="M3121">
            <v>0</v>
          </cell>
          <cell r="N3121">
            <v>0</v>
          </cell>
          <cell r="O3121">
            <v>0</v>
          </cell>
          <cell r="P3121">
            <v>0</v>
          </cell>
          <cell r="Q3121">
            <v>0</v>
          </cell>
          <cell r="R3121">
            <v>0</v>
          </cell>
          <cell r="S3121">
            <v>0</v>
          </cell>
          <cell r="T3121">
            <v>0</v>
          </cell>
        </row>
        <row r="3122">
          <cell r="A3122">
            <v>0</v>
          </cell>
          <cell r="B3122">
            <v>0</v>
          </cell>
          <cell r="C3122">
            <v>0</v>
          </cell>
          <cell r="D3122">
            <v>0</v>
          </cell>
          <cell r="E3122">
            <v>0</v>
          </cell>
          <cell r="F3122">
            <v>0</v>
          </cell>
          <cell r="G3122">
            <v>0</v>
          </cell>
          <cell r="H3122">
            <v>0</v>
          </cell>
          <cell r="I3122">
            <v>0</v>
          </cell>
          <cell r="J3122">
            <v>0</v>
          </cell>
          <cell r="K3122">
            <v>0</v>
          </cell>
          <cell r="L3122">
            <v>0</v>
          </cell>
          <cell r="M3122">
            <v>0</v>
          </cell>
          <cell r="N3122">
            <v>0</v>
          </cell>
          <cell r="O3122">
            <v>0</v>
          </cell>
          <cell r="P3122">
            <v>0</v>
          </cell>
          <cell r="Q3122">
            <v>0</v>
          </cell>
          <cell r="R3122">
            <v>0</v>
          </cell>
          <cell r="S3122">
            <v>0</v>
          </cell>
          <cell r="T3122">
            <v>0</v>
          </cell>
        </row>
        <row r="3123">
          <cell r="A3123">
            <v>0</v>
          </cell>
          <cell r="B3123">
            <v>0</v>
          </cell>
          <cell r="C3123">
            <v>0</v>
          </cell>
          <cell r="D3123">
            <v>0</v>
          </cell>
          <cell r="E3123">
            <v>0</v>
          </cell>
          <cell r="F3123">
            <v>0</v>
          </cell>
          <cell r="G3123">
            <v>0</v>
          </cell>
          <cell r="H3123">
            <v>0</v>
          </cell>
          <cell r="I3123">
            <v>0</v>
          </cell>
          <cell r="J3123">
            <v>0</v>
          </cell>
          <cell r="K3123">
            <v>0</v>
          </cell>
          <cell r="L3123">
            <v>0</v>
          </cell>
          <cell r="M3123">
            <v>0</v>
          </cell>
          <cell r="N3123">
            <v>0</v>
          </cell>
          <cell r="O3123">
            <v>0</v>
          </cell>
          <cell r="P3123">
            <v>0</v>
          </cell>
          <cell r="Q3123">
            <v>0</v>
          </cell>
          <cell r="R3123">
            <v>0</v>
          </cell>
          <cell r="S3123">
            <v>0</v>
          </cell>
          <cell r="T3123">
            <v>0</v>
          </cell>
        </row>
        <row r="3124">
          <cell r="A3124">
            <v>0</v>
          </cell>
          <cell r="B3124">
            <v>0</v>
          </cell>
          <cell r="C3124">
            <v>0</v>
          </cell>
          <cell r="D3124">
            <v>0</v>
          </cell>
          <cell r="E3124">
            <v>0</v>
          </cell>
          <cell r="F3124">
            <v>0</v>
          </cell>
          <cell r="G3124">
            <v>0</v>
          </cell>
          <cell r="H3124">
            <v>0</v>
          </cell>
          <cell r="I3124">
            <v>0</v>
          </cell>
          <cell r="J3124">
            <v>0</v>
          </cell>
          <cell r="K3124">
            <v>0</v>
          </cell>
          <cell r="L3124">
            <v>0</v>
          </cell>
          <cell r="M3124">
            <v>0</v>
          </cell>
          <cell r="N3124">
            <v>0</v>
          </cell>
          <cell r="O3124">
            <v>0</v>
          </cell>
          <cell r="P3124">
            <v>0</v>
          </cell>
          <cell r="Q3124">
            <v>0</v>
          </cell>
          <cell r="R3124">
            <v>0</v>
          </cell>
          <cell r="S3124">
            <v>0</v>
          </cell>
          <cell r="T3124">
            <v>0</v>
          </cell>
        </row>
        <row r="3125">
          <cell r="A3125">
            <v>0</v>
          </cell>
          <cell r="B3125">
            <v>0</v>
          </cell>
          <cell r="C3125">
            <v>0</v>
          </cell>
          <cell r="D3125">
            <v>0</v>
          </cell>
          <cell r="E3125">
            <v>0</v>
          </cell>
          <cell r="F3125">
            <v>0</v>
          </cell>
          <cell r="G3125">
            <v>0</v>
          </cell>
          <cell r="H3125">
            <v>0</v>
          </cell>
          <cell r="I3125">
            <v>0</v>
          </cell>
          <cell r="J3125">
            <v>0</v>
          </cell>
          <cell r="K3125">
            <v>0</v>
          </cell>
          <cell r="L3125">
            <v>0</v>
          </cell>
          <cell r="M3125">
            <v>0</v>
          </cell>
          <cell r="N3125">
            <v>0</v>
          </cell>
          <cell r="O3125">
            <v>0</v>
          </cell>
          <cell r="P3125">
            <v>0</v>
          </cell>
          <cell r="Q3125">
            <v>0</v>
          </cell>
          <cell r="R3125">
            <v>0</v>
          </cell>
          <cell r="S3125">
            <v>0</v>
          </cell>
          <cell r="T3125">
            <v>0</v>
          </cell>
        </row>
        <row r="3126">
          <cell r="A3126">
            <v>0</v>
          </cell>
          <cell r="B3126">
            <v>0</v>
          </cell>
          <cell r="C3126">
            <v>0</v>
          </cell>
          <cell r="D3126">
            <v>0</v>
          </cell>
          <cell r="E3126">
            <v>0</v>
          </cell>
          <cell r="F3126">
            <v>0</v>
          </cell>
          <cell r="G3126">
            <v>0</v>
          </cell>
          <cell r="H3126">
            <v>0</v>
          </cell>
          <cell r="I3126">
            <v>0</v>
          </cell>
          <cell r="J3126">
            <v>0</v>
          </cell>
          <cell r="K3126">
            <v>0</v>
          </cell>
          <cell r="L3126">
            <v>0</v>
          </cell>
          <cell r="M3126">
            <v>0</v>
          </cell>
          <cell r="N3126">
            <v>0</v>
          </cell>
          <cell r="O3126">
            <v>0</v>
          </cell>
          <cell r="P3126">
            <v>0</v>
          </cell>
          <cell r="Q3126">
            <v>0</v>
          </cell>
          <cell r="R3126">
            <v>0</v>
          </cell>
          <cell r="S3126">
            <v>0</v>
          </cell>
          <cell r="T3126">
            <v>0</v>
          </cell>
        </row>
        <row r="3127">
          <cell r="A3127">
            <v>0</v>
          </cell>
          <cell r="B3127">
            <v>0</v>
          </cell>
          <cell r="C3127">
            <v>0</v>
          </cell>
          <cell r="D3127">
            <v>0</v>
          </cell>
          <cell r="E3127">
            <v>0</v>
          </cell>
          <cell r="F3127">
            <v>0</v>
          </cell>
          <cell r="G3127">
            <v>0</v>
          </cell>
          <cell r="H3127">
            <v>0</v>
          </cell>
          <cell r="I3127">
            <v>0</v>
          </cell>
          <cell r="J3127">
            <v>0</v>
          </cell>
          <cell r="K3127">
            <v>0</v>
          </cell>
          <cell r="L3127">
            <v>0</v>
          </cell>
          <cell r="M3127">
            <v>0</v>
          </cell>
          <cell r="N3127">
            <v>0</v>
          </cell>
          <cell r="O3127">
            <v>0</v>
          </cell>
          <cell r="P3127">
            <v>0</v>
          </cell>
          <cell r="Q3127">
            <v>0</v>
          </cell>
          <cell r="R3127">
            <v>0</v>
          </cell>
          <cell r="S3127">
            <v>0</v>
          </cell>
          <cell r="T3127">
            <v>0</v>
          </cell>
        </row>
        <row r="3128">
          <cell r="A3128">
            <v>0</v>
          </cell>
          <cell r="B3128">
            <v>0</v>
          </cell>
          <cell r="C3128">
            <v>0</v>
          </cell>
          <cell r="D3128">
            <v>0</v>
          </cell>
          <cell r="E3128">
            <v>0</v>
          </cell>
          <cell r="F3128">
            <v>0</v>
          </cell>
          <cell r="G3128">
            <v>0</v>
          </cell>
          <cell r="H3128">
            <v>0</v>
          </cell>
          <cell r="I3128">
            <v>0</v>
          </cell>
          <cell r="J3128">
            <v>0</v>
          </cell>
          <cell r="K3128">
            <v>0</v>
          </cell>
          <cell r="L3128">
            <v>0</v>
          </cell>
          <cell r="M3128">
            <v>0</v>
          </cell>
          <cell r="N3128">
            <v>0</v>
          </cell>
          <cell r="O3128">
            <v>0</v>
          </cell>
          <cell r="P3128">
            <v>0</v>
          </cell>
          <cell r="Q3128">
            <v>0</v>
          </cell>
          <cell r="R3128">
            <v>0</v>
          </cell>
          <cell r="S3128">
            <v>0</v>
          </cell>
          <cell r="T3128">
            <v>0</v>
          </cell>
        </row>
        <row r="3129">
          <cell r="A3129">
            <v>0</v>
          </cell>
          <cell r="B3129">
            <v>0</v>
          </cell>
          <cell r="C3129">
            <v>0</v>
          </cell>
          <cell r="D3129">
            <v>0</v>
          </cell>
          <cell r="E3129">
            <v>0</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0</v>
          </cell>
          <cell r="T3129">
            <v>0</v>
          </cell>
        </row>
        <row r="3130">
          <cell r="A3130">
            <v>0</v>
          </cell>
          <cell r="B3130">
            <v>0</v>
          </cell>
          <cell r="C3130">
            <v>0</v>
          </cell>
          <cell r="D3130">
            <v>0</v>
          </cell>
          <cell r="E3130">
            <v>0</v>
          </cell>
          <cell r="F3130">
            <v>0</v>
          </cell>
          <cell r="G3130">
            <v>0</v>
          </cell>
          <cell r="H3130">
            <v>0</v>
          </cell>
          <cell r="I3130">
            <v>0</v>
          </cell>
          <cell r="J3130">
            <v>0</v>
          </cell>
          <cell r="K3130">
            <v>0</v>
          </cell>
          <cell r="L3130">
            <v>0</v>
          </cell>
          <cell r="M3130">
            <v>0</v>
          </cell>
          <cell r="N3130">
            <v>0</v>
          </cell>
          <cell r="O3130">
            <v>0</v>
          </cell>
          <cell r="P3130">
            <v>0</v>
          </cell>
          <cell r="Q3130">
            <v>0</v>
          </cell>
          <cell r="R3130">
            <v>0</v>
          </cell>
          <cell r="S3130">
            <v>0</v>
          </cell>
          <cell r="T3130">
            <v>0</v>
          </cell>
        </row>
        <row r="3131">
          <cell r="A3131">
            <v>0</v>
          </cell>
          <cell r="B3131">
            <v>0</v>
          </cell>
          <cell r="C3131">
            <v>0</v>
          </cell>
          <cell r="D3131">
            <v>0</v>
          </cell>
          <cell r="E3131">
            <v>0</v>
          </cell>
          <cell r="F3131">
            <v>0</v>
          </cell>
          <cell r="G3131">
            <v>0</v>
          </cell>
          <cell r="H3131">
            <v>0</v>
          </cell>
          <cell r="I3131">
            <v>0</v>
          </cell>
          <cell r="J3131">
            <v>0</v>
          </cell>
          <cell r="K3131">
            <v>0</v>
          </cell>
          <cell r="L3131">
            <v>0</v>
          </cell>
          <cell r="M3131">
            <v>0</v>
          </cell>
          <cell r="N3131">
            <v>0</v>
          </cell>
          <cell r="O3131">
            <v>0</v>
          </cell>
          <cell r="P3131">
            <v>0</v>
          </cell>
          <cell r="Q3131">
            <v>0</v>
          </cell>
          <cell r="R3131">
            <v>0</v>
          </cell>
          <cell r="S3131">
            <v>0</v>
          </cell>
          <cell r="T3131">
            <v>0</v>
          </cell>
        </row>
        <row r="3132">
          <cell r="A3132">
            <v>0</v>
          </cell>
          <cell r="B3132">
            <v>0</v>
          </cell>
          <cell r="C3132">
            <v>0</v>
          </cell>
          <cell r="D3132">
            <v>0</v>
          </cell>
          <cell r="E3132">
            <v>0</v>
          </cell>
          <cell r="F3132">
            <v>0</v>
          </cell>
          <cell r="G3132">
            <v>0</v>
          </cell>
          <cell r="H3132">
            <v>0</v>
          </cell>
          <cell r="I3132">
            <v>0</v>
          </cell>
          <cell r="J3132">
            <v>0</v>
          </cell>
          <cell r="K3132">
            <v>0</v>
          </cell>
          <cell r="L3132">
            <v>0</v>
          </cell>
          <cell r="M3132">
            <v>0</v>
          </cell>
          <cell r="N3132">
            <v>0</v>
          </cell>
          <cell r="O3132">
            <v>0</v>
          </cell>
          <cell r="P3132">
            <v>0</v>
          </cell>
          <cell r="Q3132">
            <v>0</v>
          </cell>
          <cell r="R3132">
            <v>0</v>
          </cell>
          <cell r="S3132">
            <v>0</v>
          </cell>
          <cell r="T3132">
            <v>0</v>
          </cell>
        </row>
        <row r="3133">
          <cell r="A3133">
            <v>0</v>
          </cell>
          <cell r="B3133">
            <v>0</v>
          </cell>
          <cell r="C3133">
            <v>0</v>
          </cell>
          <cell r="D3133">
            <v>0</v>
          </cell>
          <cell r="E3133">
            <v>0</v>
          </cell>
          <cell r="F3133">
            <v>0</v>
          </cell>
          <cell r="G3133">
            <v>0</v>
          </cell>
          <cell r="H3133">
            <v>0</v>
          </cell>
          <cell r="I3133">
            <v>0</v>
          </cell>
          <cell r="J3133">
            <v>0</v>
          </cell>
          <cell r="K3133">
            <v>0</v>
          </cell>
          <cell r="L3133">
            <v>0</v>
          </cell>
          <cell r="M3133">
            <v>0</v>
          </cell>
          <cell r="N3133">
            <v>0</v>
          </cell>
          <cell r="O3133">
            <v>0</v>
          </cell>
          <cell r="P3133">
            <v>0</v>
          </cell>
          <cell r="Q3133">
            <v>0</v>
          </cell>
          <cell r="R3133">
            <v>0</v>
          </cell>
          <cell r="S3133">
            <v>0</v>
          </cell>
          <cell r="T3133">
            <v>0</v>
          </cell>
        </row>
        <row r="3134">
          <cell r="A3134">
            <v>0</v>
          </cell>
          <cell r="B3134">
            <v>0</v>
          </cell>
          <cell r="C3134">
            <v>0</v>
          </cell>
          <cell r="D3134">
            <v>0</v>
          </cell>
          <cell r="E3134">
            <v>0</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row>
        <row r="3135">
          <cell r="A3135">
            <v>0</v>
          </cell>
          <cell r="B3135">
            <v>0</v>
          </cell>
          <cell r="C3135">
            <v>0</v>
          </cell>
          <cell r="D3135">
            <v>0</v>
          </cell>
          <cell r="E3135">
            <v>0</v>
          </cell>
          <cell r="F3135">
            <v>0</v>
          </cell>
          <cell r="G3135">
            <v>0</v>
          </cell>
          <cell r="H3135">
            <v>0</v>
          </cell>
          <cell r="I3135">
            <v>0</v>
          </cell>
          <cell r="J3135">
            <v>0</v>
          </cell>
          <cell r="K3135">
            <v>0</v>
          </cell>
          <cell r="L3135">
            <v>0</v>
          </cell>
          <cell r="M3135">
            <v>0</v>
          </cell>
          <cell r="N3135">
            <v>0</v>
          </cell>
          <cell r="O3135">
            <v>0</v>
          </cell>
          <cell r="P3135">
            <v>0</v>
          </cell>
          <cell r="Q3135">
            <v>0</v>
          </cell>
          <cell r="R3135">
            <v>0</v>
          </cell>
          <cell r="S3135">
            <v>0</v>
          </cell>
          <cell r="T3135">
            <v>0</v>
          </cell>
        </row>
        <row r="3136">
          <cell r="A3136">
            <v>0</v>
          </cell>
          <cell r="B3136">
            <v>0</v>
          </cell>
          <cell r="C3136">
            <v>0</v>
          </cell>
          <cell r="D3136">
            <v>0</v>
          </cell>
          <cell r="E3136">
            <v>0</v>
          </cell>
          <cell r="F3136">
            <v>0</v>
          </cell>
          <cell r="G3136">
            <v>0</v>
          </cell>
          <cell r="H3136">
            <v>0</v>
          </cell>
          <cell r="I3136">
            <v>0</v>
          </cell>
          <cell r="J3136">
            <v>0</v>
          </cell>
          <cell r="K3136">
            <v>0</v>
          </cell>
          <cell r="L3136">
            <v>0</v>
          </cell>
          <cell r="M3136">
            <v>0</v>
          </cell>
          <cell r="N3136">
            <v>0</v>
          </cell>
          <cell r="O3136">
            <v>0</v>
          </cell>
          <cell r="P3136">
            <v>0</v>
          </cell>
          <cell r="Q3136">
            <v>0</v>
          </cell>
          <cell r="R3136">
            <v>0</v>
          </cell>
          <cell r="S3136">
            <v>0</v>
          </cell>
          <cell r="T3136">
            <v>0</v>
          </cell>
        </row>
        <row r="3137">
          <cell r="A3137">
            <v>0</v>
          </cell>
          <cell r="B3137">
            <v>0</v>
          </cell>
          <cell r="C3137">
            <v>0</v>
          </cell>
          <cell r="D3137">
            <v>0</v>
          </cell>
          <cell r="E3137">
            <v>0</v>
          </cell>
          <cell r="F3137">
            <v>0</v>
          </cell>
          <cell r="G3137">
            <v>0</v>
          </cell>
          <cell r="H3137">
            <v>0</v>
          </cell>
          <cell r="I3137">
            <v>0</v>
          </cell>
          <cell r="J3137">
            <v>0</v>
          </cell>
          <cell r="K3137">
            <v>0</v>
          </cell>
          <cell r="L3137">
            <v>0</v>
          </cell>
          <cell r="M3137">
            <v>0</v>
          </cell>
          <cell r="N3137">
            <v>0</v>
          </cell>
          <cell r="O3137">
            <v>0</v>
          </cell>
          <cell r="P3137">
            <v>0</v>
          </cell>
          <cell r="Q3137">
            <v>0</v>
          </cell>
          <cell r="R3137">
            <v>0</v>
          </cell>
          <cell r="S3137">
            <v>0</v>
          </cell>
          <cell r="T3137">
            <v>0</v>
          </cell>
        </row>
        <row r="3138">
          <cell r="A3138">
            <v>0</v>
          </cell>
          <cell r="B3138">
            <v>0</v>
          </cell>
          <cell r="C3138">
            <v>0</v>
          </cell>
          <cell r="D3138">
            <v>0</v>
          </cell>
          <cell r="E3138">
            <v>0</v>
          </cell>
          <cell r="F3138">
            <v>0</v>
          </cell>
          <cell r="G3138">
            <v>0</v>
          </cell>
          <cell r="H3138">
            <v>0</v>
          </cell>
          <cell r="I3138">
            <v>0</v>
          </cell>
          <cell r="J3138">
            <v>0</v>
          </cell>
          <cell r="K3138">
            <v>0</v>
          </cell>
          <cell r="L3138">
            <v>0</v>
          </cell>
          <cell r="M3138">
            <v>0</v>
          </cell>
          <cell r="N3138">
            <v>0</v>
          </cell>
          <cell r="O3138">
            <v>0</v>
          </cell>
          <cell r="P3138">
            <v>0</v>
          </cell>
          <cell r="Q3138">
            <v>0</v>
          </cell>
          <cell r="R3138">
            <v>0</v>
          </cell>
          <cell r="S3138">
            <v>0</v>
          </cell>
          <cell r="T3138">
            <v>0</v>
          </cell>
        </row>
        <row r="3139">
          <cell r="A3139">
            <v>0</v>
          </cell>
          <cell r="B3139">
            <v>0</v>
          </cell>
          <cell r="C3139">
            <v>0</v>
          </cell>
          <cell r="D3139">
            <v>0</v>
          </cell>
          <cell r="E3139">
            <v>0</v>
          </cell>
          <cell r="F3139">
            <v>0</v>
          </cell>
          <cell r="G3139">
            <v>0</v>
          </cell>
          <cell r="H3139">
            <v>0</v>
          </cell>
          <cell r="I3139">
            <v>0</v>
          </cell>
          <cell r="J3139">
            <v>0</v>
          </cell>
          <cell r="K3139">
            <v>0</v>
          </cell>
          <cell r="L3139">
            <v>0</v>
          </cell>
          <cell r="M3139">
            <v>0</v>
          </cell>
          <cell r="N3139">
            <v>0</v>
          </cell>
          <cell r="O3139">
            <v>0</v>
          </cell>
          <cell r="P3139">
            <v>0</v>
          </cell>
          <cell r="Q3139">
            <v>0</v>
          </cell>
          <cell r="R3139">
            <v>0</v>
          </cell>
          <cell r="S3139">
            <v>0</v>
          </cell>
          <cell r="T3139">
            <v>0</v>
          </cell>
        </row>
        <row r="3140">
          <cell r="A3140">
            <v>0</v>
          </cell>
          <cell r="B3140">
            <v>0</v>
          </cell>
          <cell r="C3140">
            <v>0</v>
          </cell>
          <cell r="D3140">
            <v>0</v>
          </cell>
          <cell r="E3140">
            <v>0</v>
          </cell>
          <cell r="F3140">
            <v>0</v>
          </cell>
          <cell r="G3140">
            <v>0</v>
          </cell>
          <cell r="H3140">
            <v>0</v>
          </cell>
          <cell r="I3140">
            <v>0</v>
          </cell>
          <cell r="J3140">
            <v>0</v>
          </cell>
          <cell r="K3140">
            <v>0</v>
          </cell>
          <cell r="L3140">
            <v>0</v>
          </cell>
          <cell r="M3140">
            <v>0</v>
          </cell>
          <cell r="N3140">
            <v>0</v>
          </cell>
          <cell r="O3140">
            <v>0</v>
          </cell>
          <cell r="P3140">
            <v>0</v>
          </cell>
          <cell r="Q3140">
            <v>0</v>
          </cell>
          <cell r="R3140">
            <v>0</v>
          </cell>
          <cell r="S3140">
            <v>0</v>
          </cell>
          <cell r="T3140">
            <v>0</v>
          </cell>
        </row>
        <row r="3141">
          <cell r="A3141">
            <v>0</v>
          </cell>
          <cell r="B3141">
            <v>0</v>
          </cell>
          <cell r="C3141">
            <v>0</v>
          </cell>
          <cell r="D3141">
            <v>0</v>
          </cell>
          <cell r="E3141">
            <v>0</v>
          </cell>
          <cell r="F3141">
            <v>0</v>
          </cell>
          <cell r="G3141">
            <v>0</v>
          </cell>
          <cell r="H3141">
            <v>0</v>
          </cell>
          <cell r="I3141">
            <v>0</v>
          </cell>
          <cell r="J3141">
            <v>0</v>
          </cell>
          <cell r="K3141">
            <v>0</v>
          </cell>
          <cell r="L3141">
            <v>0</v>
          </cell>
          <cell r="M3141">
            <v>0</v>
          </cell>
          <cell r="N3141">
            <v>0</v>
          </cell>
          <cell r="O3141">
            <v>0</v>
          </cell>
          <cell r="P3141">
            <v>0</v>
          </cell>
          <cell r="Q3141">
            <v>0</v>
          </cell>
          <cell r="R3141">
            <v>0</v>
          </cell>
          <cell r="S3141">
            <v>0</v>
          </cell>
          <cell r="T3141">
            <v>0</v>
          </cell>
        </row>
        <row r="3142">
          <cell r="A3142">
            <v>0</v>
          </cell>
          <cell r="B3142">
            <v>0</v>
          </cell>
          <cell r="C3142">
            <v>0</v>
          </cell>
          <cell r="D3142">
            <v>0</v>
          </cell>
          <cell r="E3142">
            <v>0</v>
          </cell>
          <cell r="F3142">
            <v>0</v>
          </cell>
          <cell r="G3142">
            <v>0</v>
          </cell>
          <cell r="H3142">
            <v>0</v>
          </cell>
          <cell r="I3142">
            <v>0</v>
          </cell>
          <cell r="J3142">
            <v>0</v>
          </cell>
          <cell r="K3142">
            <v>0</v>
          </cell>
          <cell r="L3142">
            <v>0</v>
          </cell>
          <cell r="M3142">
            <v>0</v>
          </cell>
          <cell r="N3142">
            <v>0</v>
          </cell>
          <cell r="O3142">
            <v>0</v>
          </cell>
          <cell r="P3142">
            <v>0</v>
          </cell>
          <cell r="Q3142">
            <v>0</v>
          </cell>
          <cell r="R3142">
            <v>0</v>
          </cell>
          <cell r="S3142">
            <v>0</v>
          </cell>
          <cell r="T3142">
            <v>0</v>
          </cell>
        </row>
        <row r="3143">
          <cell r="A3143">
            <v>0</v>
          </cell>
          <cell r="B3143">
            <v>0</v>
          </cell>
          <cell r="C3143">
            <v>0</v>
          </cell>
          <cell r="D3143">
            <v>0</v>
          </cell>
          <cell r="E3143">
            <v>0</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row>
        <row r="3144">
          <cell r="A3144">
            <v>0</v>
          </cell>
          <cell r="B3144">
            <v>0</v>
          </cell>
          <cell r="C3144">
            <v>0</v>
          </cell>
          <cell r="D3144">
            <v>0</v>
          </cell>
          <cell r="E3144">
            <v>0</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0</v>
          </cell>
        </row>
        <row r="3145">
          <cell r="A3145">
            <v>0</v>
          </cell>
          <cell r="B3145">
            <v>0</v>
          </cell>
          <cell r="C3145">
            <v>0</v>
          </cell>
          <cell r="D3145">
            <v>0</v>
          </cell>
          <cell r="E3145">
            <v>0</v>
          </cell>
          <cell r="F3145">
            <v>0</v>
          </cell>
          <cell r="G3145">
            <v>0</v>
          </cell>
          <cell r="H3145">
            <v>0</v>
          </cell>
          <cell r="I3145">
            <v>0</v>
          </cell>
          <cell r="J3145">
            <v>0</v>
          </cell>
          <cell r="K3145">
            <v>0</v>
          </cell>
          <cell r="L3145">
            <v>0</v>
          </cell>
          <cell r="M3145">
            <v>0</v>
          </cell>
          <cell r="N3145">
            <v>0</v>
          </cell>
          <cell r="O3145">
            <v>0</v>
          </cell>
          <cell r="P3145">
            <v>0</v>
          </cell>
          <cell r="Q3145">
            <v>0</v>
          </cell>
          <cell r="R3145">
            <v>0</v>
          </cell>
          <cell r="S3145">
            <v>0</v>
          </cell>
          <cell r="T3145">
            <v>0</v>
          </cell>
        </row>
        <row r="3146">
          <cell r="A3146">
            <v>0</v>
          </cell>
          <cell r="B3146">
            <v>0</v>
          </cell>
          <cell r="C3146">
            <v>0</v>
          </cell>
          <cell r="D3146">
            <v>0</v>
          </cell>
          <cell r="E3146">
            <v>0</v>
          </cell>
          <cell r="F3146">
            <v>0</v>
          </cell>
          <cell r="G3146">
            <v>0</v>
          </cell>
          <cell r="H3146">
            <v>0</v>
          </cell>
          <cell r="I3146">
            <v>0</v>
          </cell>
          <cell r="J3146">
            <v>0</v>
          </cell>
          <cell r="K3146">
            <v>0</v>
          </cell>
          <cell r="L3146">
            <v>0</v>
          </cell>
          <cell r="M3146">
            <v>0</v>
          </cell>
          <cell r="N3146">
            <v>0</v>
          </cell>
          <cell r="O3146">
            <v>0</v>
          </cell>
          <cell r="P3146">
            <v>0</v>
          </cell>
          <cell r="Q3146">
            <v>0</v>
          </cell>
          <cell r="R3146">
            <v>0</v>
          </cell>
          <cell r="S3146">
            <v>0</v>
          </cell>
          <cell r="T3146">
            <v>0</v>
          </cell>
        </row>
        <row r="3147">
          <cell r="A3147">
            <v>0</v>
          </cell>
          <cell r="B3147">
            <v>0</v>
          </cell>
          <cell r="C3147">
            <v>0</v>
          </cell>
          <cell r="D3147">
            <v>0</v>
          </cell>
          <cell r="E3147">
            <v>0</v>
          </cell>
          <cell r="F3147">
            <v>0</v>
          </cell>
          <cell r="G3147">
            <v>0</v>
          </cell>
          <cell r="H3147">
            <v>0</v>
          </cell>
          <cell r="I3147">
            <v>0</v>
          </cell>
          <cell r="J3147">
            <v>0</v>
          </cell>
          <cell r="K3147">
            <v>0</v>
          </cell>
          <cell r="L3147">
            <v>0</v>
          </cell>
          <cell r="M3147">
            <v>0</v>
          </cell>
          <cell r="N3147">
            <v>0</v>
          </cell>
          <cell r="O3147">
            <v>0</v>
          </cell>
          <cell r="P3147">
            <v>0</v>
          </cell>
          <cell r="Q3147">
            <v>0</v>
          </cell>
          <cell r="R3147">
            <v>0</v>
          </cell>
          <cell r="S3147">
            <v>0</v>
          </cell>
          <cell r="T3147">
            <v>0</v>
          </cell>
        </row>
        <row r="3148">
          <cell r="A3148">
            <v>0</v>
          </cell>
          <cell r="B3148">
            <v>0</v>
          </cell>
          <cell r="C3148">
            <v>0</v>
          </cell>
          <cell r="D3148">
            <v>0</v>
          </cell>
          <cell r="E3148">
            <v>0</v>
          </cell>
          <cell r="F3148">
            <v>0</v>
          </cell>
          <cell r="G3148">
            <v>0</v>
          </cell>
          <cell r="H3148">
            <v>0</v>
          </cell>
          <cell r="I3148">
            <v>0</v>
          </cell>
          <cell r="J3148">
            <v>0</v>
          </cell>
          <cell r="K3148">
            <v>0</v>
          </cell>
          <cell r="L3148">
            <v>0</v>
          </cell>
          <cell r="M3148">
            <v>0</v>
          </cell>
          <cell r="N3148">
            <v>0</v>
          </cell>
          <cell r="O3148">
            <v>0</v>
          </cell>
          <cell r="P3148">
            <v>0</v>
          </cell>
          <cell r="Q3148">
            <v>0</v>
          </cell>
          <cell r="R3148">
            <v>0</v>
          </cell>
          <cell r="S3148">
            <v>0</v>
          </cell>
          <cell r="T3148">
            <v>0</v>
          </cell>
        </row>
        <row r="3149">
          <cell r="A3149">
            <v>0</v>
          </cell>
          <cell r="B3149">
            <v>0</v>
          </cell>
          <cell r="C3149">
            <v>0</v>
          </cell>
          <cell r="D3149">
            <v>0</v>
          </cell>
          <cell r="E3149">
            <v>0</v>
          </cell>
          <cell r="F3149">
            <v>0</v>
          </cell>
          <cell r="G3149">
            <v>0</v>
          </cell>
          <cell r="H3149">
            <v>0</v>
          </cell>
          <cell r="I3149">
            <v>0</v>
          </cell>
          <cell r="J3149">
            <v>0</v>
          </cell>
          <cell r="K3149">
            <v>0</v>
          </cell>
          <cell r="L3149">
            <v>0</v>
          </cell>
          <cell r="M3149">
            <v>0</v>
          </cell>
          <cell r="N3149">
            <v>0</v>
          </cell>
          <cell r="O3149">
            <v>0</v>
          </cell>
          <cell r="P3149">
            <v>0</v>
          </cell>
          <cell r="Q3149">
            <v>0</v>
          </cell>
          <cell r="R3149">
            <v>0</v>
          </cell>
          <cell r="S3149">
            <v>0</v>
          </cell>
          <cell r="T3149">
            <v>0</v>
          </cell>
        </row>
        <row r="3150">
          <cell r="A3150">
            <v>0</v>
          </cell>
          <cell r="B3150">
            <v>0</v>
          </cell>
          <cell r="C3150">
            <v>0</v>
          </cell>
          <cell r="D3150">
            <v>0</v>
          </cell>
          <cell r="E3150">
            <v>0</v>
          </cell>
          <cell r="F3150">
            <v>0</v>
          </cell>
          <cell r="G3150">
            <v>0</v>
          </cell>
          <cell r="H3150">
            <v>0</v>
          </cell>
          <cell r="I3150">
            <v>0</v>
          </cell>
          <cell r="J3150">
            <v>0</v>
          </cell>
          <cell r="K3150">
            <v>0</v>
          </cell>
          <cell r="L3150">
            <v>0</v>
          </cell>
          <cell r="M3150">
            <v>0</v>
          </cell>
          <cell r="N3150">
            <v>0</v>
          </cell>
          <cell r="O3150">
            <v>0</v>
          </cell>
          <cell r="P3150">
            <v>0</v>
          </cell>
          <cell r="Q3150">
            <v>0</v>
          </cell>
          <cell r="R3150">
            <v>0</v>
          </cell>
          <cell r="S3150">
            <v>0</v>
          </cell>
          <cell r="T3150">
            <v>0</v>
          </cell>
        </row>
        <row r="3151">
          <cell r="A3151">
            <v>0</v>
          </cell>
          <cell r="B3151">
            <v>0</v>
          </cell>
          <cell r="C3151">
            <v>0</v>
          </cell>
          <cell r="D3151">
            <v>0</v>
          </cell>
          <cell r="E3151">
            <v>0</v>
          </cell>
          <cell r="F3151">
            <v>0</v>
          </cell>
          <cell r="G3151">
            <v>0</v>
          </cell>
          <cell r="H3151">
            <v>0</v>
          </cell>
          <cell r="I3151">
            <v>0</v>
          </cell>
          <cell r="J3151">
            <v>0</v>
          </cell>
          <cell r="K3151">
            <v>0</v>
          </cell>
          <cell r="L3151">
            <v>0</v>
          </cell>
          <cell r="M3151">
            <v>0</v>
          </cell>
          <cell r="N3151">
            <v>0</v>
          </cell>
          <cell r="O3151">
            <v>0</v>
          </cell>
          <cell r="P3151">
            <v>0</v>
          </cell>
          <cell r="Q3151">
            <v>0</v>
          </cell>
          <cell r="R3151">
            <v>0</v>
          </cell>
          <cell r="S3151">
            <v>0</v>
          </cell>
          <cell r="T3151">
            <v>0</v>
          </cell>
        </row>
        <row r="3152">
          <cell r="A3152">
            <v>0</v>
          </cell>
          <cell r="B3152">
            <v>0</v>
          </cell>
          <cell r="C3152">
            <v>0</v>
          </cell>
          <cell r="D3152">
            <v>0</v>
          </cell>
          <cell r="E3152">
            <v>0</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row>
        <row r="3153">
          <cell r="A3153">
            <v>0</v>
          </cell>
          <cell r="B3153">
            <v>0</v>
          </cell>
          <cell r="C3153">
            <v>0</v>
          </cell>
          <cell r="D3153">
            <v>0</v>
          </cell>
          <cell r="E3153">
            <v>0</v>
          </cell>
          <cell r="F3153">
            <v>0</v>
          </cell>
          <cell r="G3153">
            <v>0</v>
          </cell>
          <cell r="H3153">
            <v>0</v>
          </cell>
          <cell r="I3153">
            <v>0</v>
          </cell>
          <cell r="J3153">
            <v>0</v>
          </cell>
          <cell r="K3153">
            <v>0</v>
          </cell>
          <cell r="L3153">
            <v>0</v>
          </cell>
          <cell r="M3153">
            <v>0</v>
          </cell>
          <cell r="N3153">
            <v>0</v>
          </cell>
          <cell r="O3153">
            <v>0</v>
          </cell>
          <cell r="P3153">
            <v>0</v>
          </cell>
          <cell r="Q3153">
            <v>0</v>
          </cell>
          <cell r="R3153">
            <v>0</v>
          </cell>
          <cell r="S3153">
            <v>0</v>
          </cell>
          <cell r="T3153">
            <v>0</v>
          </cell>
        </row>
        <row r="3154">
          <cell r="A3154">
            <v>0</v>
          </cell>
          <cell r="B3154">
            <v>0</v>
          </cell>
          <cell r="C3154">
            <v>0</v>
          </cell>
          <cell r="D3154">
            <v>0</v>
          </cell>
          <cell r="E3154">
            <v>0</v>
          </cell>
          <cell r="F3154">
            <v>0</v>
          </cell>
          <cell r="G3154">
            <v>0</v>
          </cell>
          <cell r="H3154">
            <v>0</v>
          </cell>
          <cell r="I3154">
            <v>0</v>
          </cell>
          <cell r="J3154">
            <v>0</v>
          </cell>
          <cell r="K3154">
            <v>0</v>
          </cell>
          <cell r="L3154">
            <v>0</v>
          </cell>
          <cell r="M3154">
            <v>0</v>
          </cell>
          <cell r="N3154">
            <v>0</v>
          </cell>
          <cell r="O3154">
            <v>0</v>
          </cell>
          <cell r="P3154">
            <v>0</v>
          </cell>
          <cell r="Q3154">
            <v>0</v>
          </cell>
          <cell r="R3154">
            <v>0</v>
          </cell>
          <cell r="S3154">
            <v>0</v>
          </cell>
          <cell r="T3154">
            <v>0</v>
          </cell>
        </row>
        <row r="3155">
          <cell r="A3155">
            <v>0</v>
          </cell>
          <cell r="B3155">
            <v>0</v>
          </cell>
          <cell r="C3155">
            <v>0</v>
          </cell>
          <cell r="D3155">
            <v>0</v>
          </cell>
          <cell r="E3155">
            <v>0</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row>
        <row r="3156">
          <cell r="A3156">
            <v>0</v>
          </cell>
          <cell r="B3156">
            <v>0</v>
          </cell>
          <cell r="C3156">
            <v>0</v>
          </cell>
          <cell r="D3156">
            <v>0</v>
          </cell>
          <cell r="E3156">
            <v>0</v>
          </cell>
          <cell r="F3156">
            <v>0</v>
          </cell>
          <cell r="G3156">
            <v>0</v>
          </cell>
          <cell r="H3156">
            <v>0</v>
          </cell>
          <cell r="I3156">
            <v>0</v>
          </cell>
          <cell r="J3156">
            <v>0</v>
          </cell>
          <cell r="K3156">
            <v>0</v>
          </cell>
          <cell r="L3156">
            <v>0</v>
          </cell>
          <cell r="M3156">
            <v>0</v>
          </cell>
          <cell r="N3156">
            <v>0</v>
          </cell>
          <cell r="O3156">
            <v>0</v>
          </cell>
          <cell r="P3156">
            <v>0</v>
          </cell>
          <cell r="Q3156">
            <v>0</v>
          </cell>
          <cell r="R3156">
            <v>0</v>
          </cell>
          <cell r="S3156">
            <v>0</v>
          </cell>
          <cell r="T3156">
            <v>0</v>
          </cell>
        </row>
        <row r="3157">
          <cell r="A3157">
            <v>0</v>
          </cell>
          <cell r="B3157">
            <v>0</v>
          </cell>
          <cell r="C3157">
            <v>0</v>
          </cell>
          <cell r="D3157">
            <v>0</v>
          </cell>
          <cell r="E3157">
            <v>0</v>
          </cell>
          <cell r="F3157">
            <v>0</v>
          </cell>
          <cell r="G3157">
            <v>0</v>
          </cell>
          <cell r="H3157">
            <v>0</v>
          </cell>
          <cell r="I3157">
            <v>0</v>
          </cell>
          <cell r="J3157">
            <v>0</v>
          </cell>
          <cell r="K3157">
            <v>0</v>
          </cell>
          <cell r="L3157">
            <v>0</v>
          </cell>
          <cell r="M3157">
            <v>0</v>
          </cell>
          <cell r="N3157">
            <v>0</v>
          </cell>
          <cell r="O3157">
            <v>0</v>
          </cell>
          <cell r="P3157">
            <v>0</v>
          </cell>
          <cell r="Q3157">
            <v>0</v>
          </cell>
          <cell r="R3157">
            <v>0</v>
          </cell>
          <cell r="S3157">
            <v>0</v>
          </cell>
          <cell r="T3157">
            <v>0</v>
          </cell>
        </row>
        <row r="3158">
          <cell r="A3158">
            <v>0</v>
          </cell>
          <cell r="B3158">
            <v>0</v>
          </cell>
          <cell r="C3158">
            <v>0</v>
          </cell>
          <cell r="D3158">
            <v>0</v>
          </cell>
          <cell r="E3158">
            <v>0</v>
          </cell>
          <cell r="F3158">
            <v>0</v>
          </cell>
          <cell r="G3158">
            <v>0</v>
          </cell>
          <cell r="H3158">
            <v>0</v>
          </cell>
          <cell r="I3158">
            <v>0</v>
          </cell>
          <cell r="J3158">
            <v>0</v>
          </cell>
          <cell r="K3158">
            <v>0</v>
          </cell>
          <cell r="L3158">
            <v>0</v>
          </cell>
          <cell r="M3158">
            <v>0</v>
          </cell>
          <cell r="N3158">
            <v>0</v>
          </cell>
          <cell r="O3158">
            <v>0</v>
          </cell>
          <cell r="P3158">
            <v>0</v>
          </cell>
          <cell r="Q3158">
            <v>0</v>
          </cell>
          <cell r="R3158">
            <v>0</v>
          </cell>
          <cell r="S3158">
            <v>0</v>
          </cell>
          <cell r="T3158">
            <v>0</v>
          </cell>
        </row>
        <row r="3159">
          <cell r="A3159">
            <v>0</v>
          </cell>
          <cell r="B3159">
            <v>0</v>
          </cell>
          <cell r="C3159">
            <v>0</v>
          </cell>
          <cell r="D3159">
            <v>0</v>
          </cell>
          <cell r="E3159">
            <v>0</v>
          </cell>
          <cell r="F3159">
            <v>0</v>
          </cell>
          <cell r="G3159">
            <v>0</v>
          </cell>
          <cell r="H3159">
            <v>0</v>
          </cell>
          <cell r="I3159">
            <v>0</v>
          </cell>
          <cell r="J3159">
            <v>0</v>
          </cell>
          <cell r="K3159">
            <v>0</v>
          </cell>
          <cell r="L3159">
            <v>0</v>
          </cell>
          <cell r="M3159">
            <v>0</v>
          </cell>
          <cell r="N3159">
            <v>0</v>
          </cell>
          <cell r="O3159">
            <v>0</v>
          </cell>
          <cell r="P3159">
            <v>0</v>
          </cell>
          <cell r="Q3159">
            <v>0</v>
          </cell>
          <cell r="R3159">
            <v>0</v>
          </cell>
          <cell r="S3159">
            <v>0</v>
          </cell>
          <cell r="T3159">
            <v>0</v>
          </cell>
        </row>
        <row r="3160">
          <cell r="A3160">
            <v>0</v>
          </cell>
          <cell r="B3160">
            <v>0</v>
          </cell>
          <cell r="C3160">
            <v>0</v>
          </cell>
          <cell r="D3160">
            <v>0</v>
          </cell>
          <cell r="E3160">
            <v>0</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row>
        <row r="3161">
          <cell r="A3161">
            <v>0</v>
          </cell>
          <cell r="B3161">
            <v>0</v>
          </cell>
          <cell r="C3161">
            <v>0</v>
          </cell>
          <cell r="D3161">
            <v>0</v>
          </cell>
          <cell r="E3161">
            <v>0</v>
          </cell>
          <cell r="F3161">
            <v>0</v>
          </cell>
          <cell r="G3161">
            <v>0</v>
          </cell>
          <cell r="H3161">
            <v>0</v>
          </cell>
          <cell r="I3161">
            <v>0</v>
          </cell>
          <cell r="J3161">
            <v>0</v>
          </cell>
          <cell r="K3161">
            <v>0</v>
          </cell>
          <cell r="L3161">
            <v>0</v>
          </cell>
          <cell r="M3161">
            <v>0</v>
          </cell>
          <cell r="N3161">
            <v>0</v>
          </cell>
          <cell r="O3161">
            <v>0</v>
          </cell>
          <cell r="P3161">
            <v>0</v>
          </cell>
          <cell r="Q3161">
            <v>0</v>
          </cell>
          <cell r="R3161">
            <v>0</v>
          </cell>
          <cell r="S3161">
            <v>0</v>
          </cell>
          <cell r="T3161">
            <v>0</v>
          </cell>
        </row>
        <row r="3162">
          <cell r="A3162">
            <v>0</v>
          </cell>
          <cell r="B3162">
            <v>0</v>
          </cell>
          <cell r="C3162">
            <v>0</v>
          </cell>
          <cell r="D3162">
            <v>0</v>
          </cell>
          <cell r="E3162">
            <v>0</v>
          </cell>
          <cell r="F3162">
            <v>0</v>
          </cell>
          <cell r="G3162">
            <v>0</v>
          </cell>
          <cell r="H3162">
            <v>0</v>
          </cell>
          <cell r="I3162">
            <v>0</v>
          </cell>
          <cell r="J3162">
            <v>0</v>
          </cell>
          <cell r="K3162">
            <v>0</v>
          </cell>
          <cell r="L3162">
            <v>0</v>
          </cell>
          <cell r="M3162">
            <v>0</v>
          </cell>
          <cell r="N3162">
            <v>0</v>
          </cell>
          <cell r="O3162">
            <v>0</v>
          </cell>
          <cell r="P3162">
            <v>0</v>
          </cell>
          <cell r="Q3162">
            <v>0</v>
          </cell>
          <cell r="R3162">
            <v>0</v>
          </cell>
          <cell r="S3162">
            <v>0</v>
          </cell>
          <cell r="T3162">
            <v>0</v>
          </cell>
        </row>
        <row r="3163">
          <cell r="A3163">
            <v>0</v>
          </cell>
          <cell r="B3163">
            <v>0</v>
          </cell>
          <cell r="C3163">
            <v>0</v>
          </cell>
          <cell r="D3163">
            <v>0</v>
          </cell>
          <cell r="E3163">
            <v>0</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row>
        <row r="3164">
          <cell r="A3164">
            <v>0</v>
          </cell>
          <cell r="B3164">
            <v>0</v>
          </cell>
          <cell r="C3164">
            <v>0</v>
          </cell>
          <cell r="D3164">
            <v>0</v>
          </cell>
          <cell r="E3164">
            <v>0</v>
          </cell>
          <cell r="F3164">
            <v>0</v>
          </cell>
          <cell r="G3164">
            <v>0</v>
          </cell>
          <cell r="H3164">
            <v>0</v>
          </cell>
          <cell r="I3164">
            <v>0</v>
          </cell>
          <cell r="J3164">
            <v>0</v>
          </cell>
          <cell r="K3164">
            <v>0</v>
          </cell>
          <cell r="L3164">
            <v>0</v>
          </cell>
          <cell r="M3164">
            <v>0</v>
          </cell>
          <cell r="N3164">
            <v>0</v>
          </cell>
          <cell r="O3164">
            <v>0</v>
          </cell>
          <cell r="P3164">
            <v>0</v>
          </cell>
          <cell r="Q3164">
            <v>0</v>
          </cell>
          <cell r="R3164">
            <v>0</v>
          </cell>
          <cell r="S3164">
            <v>0</v>
          </cell>
          <cell r="T3164">
            <v>0</v>
          </cell>
        </row>
        <row r="3165">
          <cell r="A3165">
            <v>0</v>
          </cell>
          <cell r="B3165">
            <v>0</v>
          </cell>
          <cell r="C3165">
            <v>0</v>
          </cell>
          <cell r="D3165">
            <v>0</v>
          </cell>
          <cell r="E3165">
            <v>0</v>
          </cell>
          <cell r="F3165">
            <v>0</v>
          </cell>
          <cell r="G3165">
            <v>0</v>
          </cell>
          <cell r="H3165">
            <v>0</v>
          </cell>
          <cell r="I3165">
            <v>0</v>
          </cell>
          <cell r="J3165">
            <v>0</v>
          </cell>
          <cell r="K3165">
            <v>0</v>
          </cell>
          <cell r="L3165">
            <v>0</v>
          </cell>
          <cell r="M3165">
            <v>0</v>
          </cell>
          <cell r="N3165">
            <v>0</v>
          </cell>
          <cell r="O3165">
            <v>0</v>
          </cell>
          <cell r="P3165">
            <v>0</v>
          </cell>
          <cell r="Q3165">
            <v>0</v>
          </cell>
          <cell r="R3165">
            <v>0</v>
          </cell>
          <cell r="S3165">
            <v>0</v>
          </cell>
          <cell r="T3165">
            <v>0</v>
          </cell>
        </row>
        <row r="3166">
          <cell r="A3166">
            <v>0</v>
          </cell>
          <cell r="B3166">
            <v>0</v>
          </cell>
          <cell r="C3166">
            <v>0</v>
          </cell>
          <cell r="D3166">
            <v>0</v>
          </cell>
          <cell r="E3166">
            <v>0</v>
          </cell>
          <cell r="F3166">
            <v>0</v>
          </cell>
          <cell r="G3166">
            <v>0</v>
          </cell>
          <cell r="H3166">
            <v>0</v>
          </cell>
          <cell r="I3166">
            <v>0</v>
          </cell>
          <cell r="J3166">
            <v>0</v>
          </cell>
          <cell r="K3166">
            <v>0</v>
          </cell>
          <cell r="L3166">
            <v>0</v>
          </cell>
          <cell r="M3166">
            <v>0</v>
          </cell>
          <cell r="N3166">
            <v>0</v>
          </cell>
          <cell r="O3166">
            <v>0</v>
          </cell>
          <cell r="P3166">
            <v>0</v>
          </cell>
          <cell r="Q3166">
            <v>0</v>
          </cell>
          <cell r="R3166">
            <v>0</v>
          </cell>
          <cell r="S3166">
            <v>0</v>
          </cell>
          <cell r="T3166">
            <v>0</v>
          </cell>
        </row>
        <row r="3167">
          <cell r="A3167">
            <v>0</v>
          </cell>
          <cell r="B3167">
            <v>0</v>
          </cell>
          <cell r="C3167">
            <v>0</v>
          </cell>
          <cell r="D3167">
            <v>0</v>
          </cell>
          <cell r="E3167">
            <v>0</v>
          </cell>
          <cell r="F3167">
            <v>0</v>
          </cell>
          <cell r="G3167">
            <v>0</v>
          </cell>
          <cell r="H3167">
            <v>0</v>
          </cell>
          <cell r="I3167">
            <v>0</v>
          </cell>
          <cell r="J3167">
            <v>0</v>
          </cell>
          <cell r="K3167">
            <v>0</v>
          </cell>
          <cell r="L3167">
            <v>0</v>
          </cell>
          <cell r="M3167">
            <v>0</v>
          </cell>
          <cell r="N3167">
            <v>0</v>
          </cell>
          <cell r="O3167">
            <v>0</v>
          </cell>
          <cell r="P3167">
            <v>0</v>
          </cell>
          <cell r="Q3167">
            <v>0</v>
          </cell>
          <cell r="R3167">
            <v>0</v>
          </cell>
          <cell r="S3167">
            <v>0</v>
          </cell>
          <cell r="T3167">
            <v>0</v>
          </cell>
        </row>
        <row r="3168">
          <cell r="A3168">
            <v>0</v>
          </cell>
          <cell r="B3168">
            <v>0</v>
          </cell>
          <cell r="C3168">
            <v>0</v>
          </cell>
          <cell r="D3168">
            <v>0</v>
          </cell>
          <cell r="E3168">
            <v>0</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row>
        <row r="3169">
          <cell r="A3169">
            <v>0</v>
          </cell>
          <cell r="B3169">
            <v>0</v>
          </cell>
          <cell r="C3169">
            <v>0</v>
          </cell>
          <cell r="D3169">
            <v>0</v>
          </cell>
          <cell r="E3169">
            <v>0</v>
          </cell>
          <cell r="F3169">
            <v>0</v>
          </cell>
          <cell r="G3169">
            <v>0</v>
          </cell>
          <cell r="H3169">
            <v>0</v>
          </cell>
          <cell r="I3169">
            <v>0</v>
          </cell>
          <cell r="J3169">
            <v>0</v>
          </cell>
          <cell r="K3169">
            <v>0</v>
          </cell>
          <cell r="L3169">
            <v>0</v>
          </cell>
          <cell r="M3169">
            <v>0</v>
          </cell>
          <cell r="N3169">
            <v>0</v>
          </cell>
          <cell r="O3169">
            <v>0</v>
          </cell>
          <cell r="P3169">
            <v>0</v>
          </cell>
          <cell r="Q3169">
            <v>0</v>
          </cell>
          <cell r="R3169">
            <v>0</v>
          </cell>
          <cell r="S3169">
            <v>0</v>
          </cell>
          <cell r="T3169">
            <v>0</v>
          </cell>
        </row>
        <row r="3170">
          <cell r="A3170">
            <v>0</v>
          </cell>
          <cell r="B3170">
            <v>0</v>
          </cell>
          <cell r="C3170">
            <v>0</v>
          </cell>
          <cell r="D3170">
            <v>0</v>
          </cell>
          <cell r="E3170">
            <v>0</v>
          </cell>
          <cell r="F3170">
            <v>0</v>
          </cell>
          <cell r="G3170">
            <v>0</v>
          </cell>
          <cell r="H3170">
            <v>0</v>
          </cell>
          <cell r="I3170">
            <v>0</v>
          </cell>
          <cell r="J3170">
            <v>0</v>
          </cell>
          <cell r="K3170">
            <v>0</v>
          </cell>
          <cell r="L3170">
            <v>0</v>
          </cell>
          <cell r="M3170">
            <v>0</v>
          </cell>
          <cell r="N3170">
            <v>0</v>
          </cell>
          <cell r="O3170">
            <v>0</v>
          </cell>
          <cell r="P3170">
            <v>0</v>
          </cell>
          <cell r="Q3170">
            <v>0</v>
          </cell>
          <cell r="R3170">
            <v>0</v>
          </cell>
          <cell r="S3170">
            <v>0</v>
          </cell>
          <cell r="T3170">
            <v>0</v>
          </cell>
        </row>
        <row r="3171">
          <cell r="A3171">
            <v>0</v>
          </cell>
          <cell r="B3171">
            <v>0</v>
          </cell>
          <cell r="C3171">
            <v>0</v>
          </cell>
          <cell r="D3171">
            <v>0</v>
          </cell>
          <cell r="E3171">
            <v>0</v>
          </cell>
          <cell r="F3171">
            <v>0</v>
          </cell>
          <cell r="G3171">
            <v>0</v>
          </cell>
          <cell r="H3171">
            <v>0</v>
          </cell>
          <cell r="I3171">
            <v>0</v>
          </cell>
          <cell r="J3171">
            <v>0</v>
          </cell>
          <cell r="K3171">
            <v>0</v>
          </cell>
          <cell r="L3171">
            <v>0</v>
          </cell>
          <cell r="M3171">
            <v>0</v>
          </cell>
          <cell r="N3171">
            <v>0</v>
          </cell>
          <cell r="O3171">
            <v>0</v>
          </cell>
          <cell r="P3171">
            <v>0</v>
          </cell>
          <cell r="Q3171">
            <v>0</v>
          </cell>
          <cell r="R3171">
            <v>0</v>
          </cell>
          <cell r="S3171">
            <v>0</v>
          </cell>
          <cell r="T3171">
            <v>0</v>
          </cell>
        </row>
        <row r="3172">
          <cell r="A3172">
            <v>0</v>
          </cell>
          <cell r="B3172">
            <v>0</v>
          </cell>
          <cell r="C3172">
            <v>0</v>
          </cell>
          <cell r="D3172">
            <v>0</v>
          </cell>
          <cell r="E3172">
            <v>0</v>
          </cell>
          <cell r="F3172">
            <v>0</v>
          </cell>
          <cell r="G3172">
            <v>0</v>
          </cell>
          <cell r="H3172">
            <v>0</v>
          </cell>
          <cell r="I3172">
            <v>0</v>
          </cell>
          <cell r="J3172">
            <v>0</v>
          </cell>
          <cell r="K3172">
            <v>0</v>
          </cell>
          <cell r="L3172">
            <v>0</v>
          </cell>
          <cell r="M3172">
            <v>0</v>
          </cell>
          <cell r="N3172">
            <v>0</v>
          </cell>
          <cell r="O3172">
            <v>0</v>
          </cell>
          <cell r="P3172">
            <v>0</v>
          </cell>
          <cell r="Q3172">
            <v>0</v>
          </cell>
          <cell r="R3172">
            <v>0</v>
          </cell>
          <cell r="S3172">
            <v>0</v>
          </cell>
          <cell r="T3172">
            <v>0</v>
          </cell>
        </row>
        <row r="3173">
          <cell r="A3173">
            <v>0</v>
          </cell>
          <cell r="B3173">
            <v>0</v>
          </cell>
          <cell r="C3173">
            <v>0</v>
          </cell>
          <cell r="D3173">
            <v>0</v>
          </cell>
          <cell r="E3173">
            <v>0</v>
          </cell>
          <cell r="F3173">
            <v>0</v>
          </cell>
          <cell r="G3173">
            <v>0</v>
          </cell>
          <cell r="H3173">
            <v>0</v>
          </cell>
          <cell r="I3173">
            <v>0</v>
          </cell>
          <cell r="J3173">
            <v>0</v>
          </cell>
          <cell r="K3173">
            <v>0</v>
          </cell>
          <cell r="L3173">
            <v>0</v>
          </cell>
          <cell r="M3173">
            <v>0</v>
          </cell>
          <cell r="N3173">
            <v>0</v>
          </cell>
          <cell r="O3173">
            <v>0</v>
          </cell>
          <cell r="P3173">
            <v>0</v>
          </cell>
          <cell r="Q3173">
            <v>0</v>
          </cell>
          <cell r="R3173">
            <v>0</v>
          </cell>
          <cell r="S3173">
            <v>0</v>
          </cell>
          <cell r="T3173">
            <v>0</v>
          </cell>
        </row>
        <row r="3174">
          <cell r="A3174">
            <v>0</v>
          </cell>
          <cell r="B3174">
            <v>0</v>
          </cell>
          <cell r="C3174">
            <v>0</v>
          </cell>
          <cell r="D3174">
            <v>0</v>
          </cell>
          <cell r="E3174">
            <v>0</v>
          </cell>
          <cell r="F3174">
            <v>0</v>
          </cell>
          <cell r="G3174">
            <v>0</v>
          </cell>
          <cell r="H3174">
            <v>0</v>
          </cell>
          <cell r="I3174">
            <v>0</v>
          </cell>
          <cell r="J3174">
            <v>0</v>
          </cell>
          <cell r="K3174">
            <v>0</v>
          </cell>
          <cell r="L3174">
            <v>0</v>
          </cell>
          <cell r="M3174">
            <v>0</v>
          </cell>
          <cell r="N3174">
            <v>0</v>
          </cell>
          <cell r="O3174">
            <v>0</v>
          </cell>
          <cell r="P3174">
            <v>0</v>
          </cell>
          <cell r="Q3174">
            <v>0</v>
          </cell>
          <cell r="R3174">
            <v>0</v>
          </cell>
          <cell r="S3174">
            <v>0</v>
          </cell>
          <cell r="T3174">
            <v>0</v>
          </cell>
        </row>
        <row r="3175">
          <cell r="A3175">
            <v>0</v>
          </cell>
          <cell r="B3175">
            <v>0</v>
          </cell>
          <cell r="C3175">
            <v>0</v>
          </cell>
          <cell r="D3175">
            <v>0</v>
          </cell>
          <cell r="E3175">
            <v>0</v>
          </cell>
          <cell r="F3175">
            <v>0</v>
          </cell>
          <cell r="G3175">
            <v>0</v>
          </cell>
          <cell r="H3175">
            <v>0</v>
          </cell>
          <cell r="I3175">
            <v>0</v>
          </cell>
          <cell r="J3175">
            <v>0</v>
          </cell>
          <cell r="K3175">
            <v>0</v>
          </cell>
          <cell r="L3175">
            <v>0</v>
          </cell>
          <cell r="M3175">
            <v>0</v>
          </cell>
          <cell r="N3175">
            <v>0</v>
          </cell>
          <cell r="O3175">
            <v>0</v>
          </cell>
          <cell r="P3175">
            <v>0</v>
          </cell>
          <cell r="Q3175">
            <v>0</v>
          </cell>
          <cell r="R3175">
            <v>0</v>
          </cell>
          <cell r="S3175">
            <v>0</v>
          </cell>
          <cell r="T3175">
            <v>0</v>
          </cell>
        </row>
        <row r="3176">
          <cell r="A3176">
            <v>0</v>
          </cell>
          <cell r="B3176">
            <v>0</v>
          </cell>
          <cell r="C3176">
            <v>0</v>
          </cell>
          <cell r="D3176">
            <v>0</v>
          </cell>
          <cell r="E3176">
            <v>0</v>
          </cell>
          <cell r="F3176">
            <v>0</v>
          </cell>
          <cell r="G3176">
            <v>0</v>
          </cell>
          <cell r="H3176">
            <v>0</v>
          </cell>
          <cell r="I3176">
            <v>0</v>
          </cell>
          <cell r="J3176">
            <v>0</v>
          </cell>
          <cell r="K3176">
            <v>0</v>
          </cell>
          <cell r="L3176">
            <v>0</v>
          </cell>
          <cell r="M3176">
            <v>0</v>
          </cell>
          <cell r="N3176">
            <v>0</v>
          </cell>
          <cell r="O3176">
            <v>0</v>
          </cell>
          <cell r="P3176">
            <v>0</v>
          </cell>
          <cell r="Q3176">
            <v>0</v>
          </cell>
          <cell r="R3176">
            <v>0</v>
          </cell>
          <cell r="S3176">
            <v>0</v>
          </cell>
          <cell r="T3176">
            <v>0</v>
          </cell>
        </row>
        <row r="3177">
          <cell r="A3177">
            <v>0</v>
          </cell>
          <cell r="B3177">
            <v>0</v>
          </cell>
          <cell r="C3177">
            <v>0</v>
          </cell>
          <cell r="D3177">
            <v>0</v>
          </cell>
          <cell r="E3177">
            <v>0</v>
          </cell>
          <cell r="F3177">
            <v>0</v>
          </cell>
          <cell r="G3177">
            <v>0</v>
          </cell>
          <cell r="H3177">
            <v>0</v>
          </cell>
          <cell r="I3177">
            <v>0</v>
          </cell>
          <cell r="J3177">
            <v>0</v>
          </cell>
          <cell r="K3177">
            <v>0</v>
          </cell>
          <cell r="L3177">
            <v>0</v>
          </cell>
          <cell r="M3177">
            <v>0</v>
          </cell>
          <cell r="N3177">
            <v>0</v>
          </cell>
          <cell r="O3177">
            <v>0</v>
          </cell>
          <cell r="P3177">
            <v>0</v>
          </cell>
          <cell r="Q3177">
            <v>0</v>
          </cell>
          <cell r="R3177">
            <v>0</v>
          </cell>
          <cell r="S3177">
            <v>0</v>
          </cell>
          <cell r="T3177">
            <v>0</v>
          </cell>
        </row>
        <row r="3178">
          <cell r="A3178">
            <v>0</v>
          </cell>
          <cell r="B3178">
            <v>0</v>
          </cell>
          <cell r="C3178">
            <v>0</v>
          </cell>
          <cell r="D3178">
            <v>0</v>
          </cell>
          <cell r="E3178">
            <v>0</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row>
        <row r="3179">
          <cell r="A3179">
            <v>0</v>
          </cell>
          <cell r="B3179">
            <v>0</v>
          </cell>
          <cell r="C3179">
            <v>0</v>
          </cell>
          <cell r="D3179">
            <v>0</v>
          </cell>
          <cell r="E3179">
            <v>0</v>
          </cell>
          <cell r="F3179">
            <v>0</v>
          </cell>
          <cell r="G3179">
            <v>0</v>
          </cell>
          <cell r="H3179">
            <v>0</v>
          </cell>
          <cell r="I3179">
            <v>0</v>
          </cell>
          <cell r="J3179">
            <v>0</v>
          </cell>
          <cell r="K3179">
            <v>0</v>
          </cell>
          <cell r="L3179">
            <v>0</v>
          </cell>
          <cell r="M3179">
            <v>0</v>
          </cell>
          <cell r="N3179">
            <v>0</v>
          </cell>
          <cell r="O3179">
            <v>0</v>
          </cell>
          <cell r="P3179">
            <v>0</v>
          </cell>
          <cell r="Q3179">
            <v>0</v>
          </cell>
          <cell r="R3179">
            <v>0</v>
          </cell>
          <cell r="S3179">
            <v>0</v>
          </cell>
          <cell r="T3179">
            <v>0</v>
          </cell>
        </row>
        <row r="3180">
          <cell r="A3180">
            <v>0</v>
          </cell>
          <cell r="B3180">
            <v>0</v>
          </cell>
          <cell r="C3180">
            <v>0</v>
          </cell>
          <cell r="D3180">
            <v>0</v>
          </cell>
          <cell r="E3180">
            <v>0</v>
          </cell>
          <cell r="F3180">
            <v>0</v>
          </cell>
          <cell r="G3180">
            <v>0</v>
          </cell>
          <cell r="H3180">
            <v>0</v>
          </cell>
          <cell r="I3180">
            <v>0</v>
          </cell>
          <cell r="J3180">
            <v>0</v>
          </cell>
          <cell r="K3180">
            <v>0</v>
          </cell>
          <cell r="L3180">
            <v>0</v>
          </cell>
          <cell r="M3180">
            <v>0</v>
          </cell>
          <cell r="N3180">
            <v>0</v>
          </cell>
          <cell r="O3180">
            <v>0</v>
          </cell>
          <cell r="P3180">
            <v>0</v>
          </cell>
          <cell r="Q3180">
            <v>0</v>
          </cell>
          <cell r="R3180">
            <v>0</v>
          </cell>
          <cell r="S3180">
            <v>0</v>
          </cell>
          <cell r="T3180">
            <v>0</v>
          </cell>
        </row>
        <row r="3181">
          <cell r="A3181">
            <v>0</v>
          </cell>
          <cell r="B3181">
            <v>0</v>
          </cell>
          <cell r="C3181">
            <v>0</v>
          </cell>
          <cell r="D3181">
            <v>0</v>
          </cell>
          <cell r="E3181">
            <v>0</v>
          </cell>
          <cell r="F3181">
            <v>0</v>
          </cell>
          <cell r="G3181">
            <v>0</v>
          </cell>
          <cell r="H3181">
            <v>0</v>
          </cell>
          <cell r="I3181">
            <v>0</v>
          </cell>
          <cell r="J3181">
            <v>0</v>
          </cell>
          <cell r="K3181">
            <v>0</v>
          </cell>
          <cell r="L3181">
            <v>0</v>
          </cell>
          <cell r="M3181">
            <v>0</v>
          </cell>
          <cell r="N3181">
            <v>0</v>
          </cell>
          <cell r="O3181">
            <v>0</v>
          </cell>
          <cell r="P3181">
            <v>0</v>
          </cell>
          <cell r="Q3181">
            <v>0</v>
          </cell>
          <cell r="R3181">
            <v>0</v>
          </cell>
          <cell r="S3181">
            <v>0</v>
          </cell>
          <cell r="T3181">
            <v>0</v>
          </cell>
        </row>
        <row r="3182">
          <cell r="A3182">
            <v>0</v>
          </cell>
          <cell r="B3182">
            <v>0</v>
          </cell>
          <cell r="C3182">
            <v>0</v>
          </cell>
          <cell r="D3182">
            <v>0</v>
          </cell>
          <cell r="E3182">
            <v>0</v>
          </cell>
          <cell r="F3182">
            <v>0</v>
          </cell>
          <cell r="G3182">
            <v>0</v>
          </cell>
          <cell r="H3182">
            <v>0</v>
          </cell>
          <cell r="I3182">
            <v>0</v>
          </cell>
          <cell r="J3182">
            <v>0</v>
          </cell>
          <cell r="K3182">
            <v>0</v>
          </cell>
          <cell r="L3182">
            <v>0</v>
          </cell>
          <cell r="M3182">
            <v>0</v>
          </cell>
          <cell r="N3182">
            <v>0</v>
          </cell>
          <cell r="O3182">
            <v>0</v>
          </cell>
          <cell r="P3182">
            <v>0</v>
          </cell>
          <cell r="Q3182">
            <v>0</v>
          </cell>
          <cell r="R3182">
            <v>0</v>
          </cell>
          <cell r="S3182">
            <v>0</v>
          </cell>
          <cell r="T3182">
            <v>0</v>
          </cell>
        </row>
        <row r="3183">
          <cell r="A3183">
            <v>0</v>
          </cell>
          <cell r="B3183">
            <v>0</v>
          </cell>
          <cell r="C3183">
            <v>0</v>
          </cell>
          <cell r="D3183">
            <v>0</v>
          </cell>
          <cell r="E3183">
            <v>0</v>
          </cell>
          <cell r="F3183">
            <v>0</v>
          </cell>
          <cell r="G3183">
            <v>0</v>
          </cell>
          <cell r="H3183">
            <v>0</v>
          </cell>
          <cell r="I3183">
            <v>0</v>
          </cell>
          <cell r="J3183">
            <v>0</v>
          </cell>
          <cell r="K3183">
            <v>0</v>
          </cell>
          <cell r="L3183">
            <v>0</v>
          </cell>
          <cell r="M3183">
            <v>0</v>
          </cell>
          <cell r="N3183">
            <v>0</v>
          </cell>
          <cell r="O3183">
            <v>0</v>
          </cell>
          <cell r="P3183">
            <v>0</v>
          </cell>
          <cell r="Q3183">
            <v>0</v>
          </cell>
          <cell r="R3183">
            <v>0</v>
          </cell>
          <cell r="S3183">
            <v>0</v>
          </cell>
          <cell r="T3183">
            <v>0</v>
          </cell>
        </row>
        <row r="3184">
          <cell r="A3184">
            <v>0</v>
          </cell>
          <cell r="B3184">
            <v>0</v>
          </cell>
          <cell r="C3184">
            <v>0</v>
          </cell>
          <cell r="D3184">
            <v>0</v>
          </cell>
          <cell r="E3184">
            <v>0</v>
          </cell>
          <cell r="F3184">
            <v>0</v>
          </cell>
          <cell r="G3184">
            <v>0</v>
          </cell>
          <cell r="H3184">
            <v>0</v>
          </cell>
          <cell r="I3184">
            <v>0</v>
          </cell>
          <cell r="J3184">
            <v>0</v>
          </cell>
          <cell r="K3184">
            <v>0</v>
          </cell>
          <cell r="L3184">
            <v>0</v>
          </cell>
          <cell r="M3184">
            <v>0</v>
          </cell>
          <cell r="N3184">
            <v>0</v>
          </cell>
          <cell r="O3184">
            <v>0</v>
          </cell>
          <cell r="P3184">
            <v>0</v>
          </cell>
          <cell r="Q3184">
            <v>0</v>
          </cell>
          <cell r="R3184">
            <v>0</v>
          </cell>
          <cell r="S3184">
            <v>0</v>
          </cell>
          <cell r="T3184">
            <v>0</v>
          </cell>
        </row>
        <row r="3185">
          <cell r="A3185">
            <v>0</v>
          </cell>
          <cell r="B3185">
            <v>0</v>
          </cell>
          <cell r="C3185">
            <v>0</v>
          </cell>
          <cell r="D3185">
            <v>0</v>
          </cell>
          <cell r="E3185">
            <v>0</v>
          </cell>
          <cell r="F3185">
            <v>0</v>
          </cell>
          <cell r="G3185">
            <v>0</v>
          </cell>
          <cell r="H3185">
            <v>0</v>
          </cell>
          <cell r="I3185">
            <v>0</v>
          </cell>
          <cell r="J3185">
            <v>0</v>
          </cell>
          <cell r="K3185">
            <v>0</v>
          </cell>
          <cell r="L3185">
            <v>0</v>
          </cell>
          <cell r="M3185">
            <v>0</v>
          </cell>
          <cell r="N3185">
            <v>0</v>
          </cell>
          <cell r="O3185">
            <v>0</v>
          </cell>
          <cell r="P3185">
            <v>0</v>
          </cell>
          <cell r="Q3185">
            <v>0</v>
          </cell>
          <cell r="R3185">
            <v>0</v>
          </cell>
          <cell r="S3185">
            <v>0</v>
          </cell>
          <cell r="T3185">
            <v>0</v>
          </cell>
        </row>
        <row r="3186">
          <cell r="A3186">
            <v>0</v>
          </cell>
          <cell r="B3186">
            <v>0</v>
          </cell>
          <cell r="C3186">
            <v>0</v>
          </cell>
          <cell r="D3186">
            <v>0</v>
          </cell>
          <cell r="E3186">
            <v>0</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row>
        <row r="3187">
          <cell r="A3187">
            <v>0</v>
          </cell>
          <cell r="B3187">
            <v>0</v>
          </cell>
          <cell r="C3187">
            <v>0</v>
          </cell>
          <cell r="D3187">
            <v>0</v>
          </cell>
          <cell r="E3187">
            <v>0</v>
          </cell>
          <cell r="F3187">
            <v>0</v>
          </cell>
          <cell r="G3187">
            <v>0</v>
          </cell>
          <cell r="H3187">
            <v>0</v>
          </cell>
          <cell r="I3187">
            <v>0</v>
          </cell>
          <cell r="J3187">
            <v>0</v>
          </cell>
          <cell r="K3187">
            <v>0</v>
          </cell>
          <cell r="L3187">
            <v>0</v>
          </cell>
          <cell r="M3187">
            <v>0</v>
          </cell>
          <cell r="N3187">
            <v>0</v>
          </cell>
          <cell r="O3187">
            <v>0</v>
          </cell>
          <cell r="P3187">
            <v>0</v>
          </cell>
          <cell r="Q3187">
            <v>0</v>
          </cell>
          <cell r="R3187">
            <v>0</v>
          </cell>
          <cell r="S3187">
            <v>0</v>
          </cell>
          <cell r="T3187">
            <v>0</v>
          </cell>
        </row>
        <row r="3188">
          <cell r="A3188">
            <v>0</v>
          </cell>
          <cell r="B3188">
            <v>0</v>
          </cell>
          <cell r="C3188">
            <v>0</v>
          </cell>
          <cell r="D3188">
            <v>0</v>
          </cell>
          <cell r="E3188">
            <v>0</v>
          </cell>
          <cell r="F3188">
            <v>0</v>
          </cell>
          <cell r="G3188">
            <v>0</v>
          </cell>
          <cell r="H3188">
            <v>0</v>
          </cell>
          <cell r="I3188">
            <v>0</v>
          </cell>
          <cell r="J3188">
            <v>0</v>
          </cell>
          <cell r="K3188">
            <v>0</v>
          </cell>
          <cell r="L3188">
            <v>0</v>
          </cell>
          <cell r="M3188">
            <v>0</v>
          </cell>
          <cell r="N3188">
            <v>0</v>
          </cell>
          <cell r="O3188">
            <v>0</v>
          </cell>
          <cell r="P3188">
            <v>0</v>
          </cell>
          <cell r="Q3188">
            <v>0</v>
          </cell>
          <cell r="R3188">
            <v>0</v>
          </cell>
          <cell r="S3188">
            <v>0</v>
          </cell>
          <cell r="T3188">
            <v>0</v>
          </cell>
        </row>
        <row r="3189">
          <cell r="A3189">
            <v>0</v>
          </cell>
          <cell r="B3189">
            <v>0</v>
          </cell>
          <cell r="C3189">
            <v>0</v>
          </cell>
          <cell r="D3189">
            <v>0</v>
          </cell>
          <cell r="E3189">
            <v>0</v>
          </cell>
          <cell r="F3189">
            <v>0</v>
          </cell>
          <cell r="G3189">
            <v>0</v>
          </cell>
          <cell r="H3189">
            <v>0</v>
          </cell>
          <cell r="I3189">
            <v>0</v>
          </cell>
          <cell r="J3189">
            <v>0</v>
          </cell>
          <cell r="K3189">
            <v>0</v>
          </cell>
          <cell r="L3189">
            <v>0</v>
          </cell>
          <cell r="M3189">
            <v>0</v>
          </cell>
          <cell r="N3189">
            <v>0</v>
          </cell>
          <cell r="O3189">
            <v>0</v>
          </cell>
          <cell r="P3189">
            <v>0</v>
          </cell>
          <cell r="Q3189">
            <v>0</v>
          </cell>
          <cell r="R3189">
            <v>0</v>
          </cell>
          <cell r="S3189">
            <v>0</v>
          </cell>
          <cell r="T3189">
            <v>0</v>
          </cell>
        </row>
        <row r="3190">
          <cell r="A3190">
            <v>0</v>
          </cell>
          <cell r="B3190">
            <v>0</v>
          </cell>
          <cell r="C3190">
            <v>0</v>
          </cell>
          <cell r="D3190">
            <v>0</v>
          </cell>
          <cell r="E3190">
            <v>0</v>
          </cell>
          <cell r="F3190">
            <v>0</v>
          </cell>
          <cell r="G3190">
            <v>0</v>
          </cell>
          <cell r="H3190">
            <v>0</v>
          </cell>
          <cell r="I3190">
            <v>0</v>
          </cell>
          <cell r="J3190">
            <v>0</v>
          </cell>
          <cell r="K3190">
            <v>0</v>
          </cell>
          <cell r="L3190">
            <v>0</v>
          </cell>
          <cell r="M3190">
            <v>0</v>
          </cell>
          <cell r="N3190">
            <v>0</v>
          </cell>
          <cell r="O3190">
            <v>0</v>
          </cell>
          <cell r="P3190">
            <v>0</v>
          </cell>
          <cell r="Q3190">
            <v>0</v>
          </cell>
          <cell r="R3190">
            <v>0</v>
          </cell>
          <cell r="S3190">
            <v>0</v>
          </cell>
          <cell r="T3190">
            <v>0</v>
          </cell>
        </row>
        <row r="3191">
          <cell r="A3191">
            <v>0</v>
          </cell>
          <cell r="B3191">
            <v>0</v>
          </cell>
          <cell r="C3191">
            <v>0</v>
          </cell>
          <cell r="D3191">
            <v>0</v>
          </cell>
          <cell r="E3191">
            <v>0</v>
          </cell>
          <cell r="F3191">
            <v>0</v>
          </cell>
          <cell r="G3191">
            <v>0</v>
          </cell>
          <cell r="H3191">
            <v>0</v>
          </cell>
          <cell r="I3191">
            <v>0</v>
          </cell>
          <cell r="J3191">
            <v>0</v>
          </cell>
          <cell r="K3191">
            <v>0</v>
          </cell>
          <cell r="L3191">
            <v>0</v>
          </cell>
          <cell r="M3191">
            <v>0</v>
          </cell>
          <cell r="N3191">
            <v>0</v>
          </cell>
          <cell r="O3191">
            <v>0</v>
          </cell>
          <cell r="P3191">
            <v>0</v>
          </cell>
          <cell r="Q3191">
            <v>0</v>
          </cell>
          <cell r="R3191">
            <v>0</v>
          </cell>
          <cell r="S3191">
            <v>0</v>
          </cell>
          <cell r="T3191">
            <v>0</v>
          </cell>
        </row>
        <row r="3192">
          <cell r="A3192">
            <v>0</v>
          </cell>
          <cell r="B3192">
            <v>0</v>
          </cell>
          <cell r="C3192">
            <v>0</v>
          </cell>
          <cell r="D3192">
            <v>0</v>
          </cell>
          <cell r="E3192">
            <v>0</v>
          </cell>
          <cell r="F3192">
            <v>0</v>
          </cell>
          <cell r="G3192">
            <v>0</v>
          </cell>
          <cell r="H3192">
            <v>0</v>
          </cell>
          <cell r="I3192">
            <v>0</v>
          </cell>
          <cell r="J3192">
            <v>0</v>
          </cell>
          <cell r="K3192">
            <v>0</v>
          </cell>
          <cell r="L3192">
            <v>0</v>
          </cell>
          <cell r="M3192">
            <v>0</v>
          </cell>
          <cell r="N3192">
            <v>0</v>
          </cell>
          <cell r="O3192">
            <v>0</v>
          </cell>
          <cell r="P3192">
            <v>0</v>
          </cell>
          <cell r="Q3192">
            <v>0</v>
          </cell>
          <cell r="R3192">
            <v>0</v>
          </cell>
          <cell r="S3192">
            <v>0</v>
          </cell>
          <cell r="T3192">
            <v>0</v>
          </cell>
        </row>
        <row r="3193">
          <cell r="A3193">
            <v>0</v>
          </cell>
          <cell r="B3193">
            <v>0</v>
          </cell>
          <cell r="C3193">
            <v>0</v>
          </cell>
          <cell r="D3193">
            <v>0</v>
          </cell>
          <cell r="E3193">
            <v>0</v>
          </cell>
          <cell r="F3193">
            <v>0</v>
          </cell>
          <cell r="G3193">
            <v>0</v>
          </cell>
          <cell r="H3193">
            <v>0</v>
          </cell>
          <cell r="I3193">
            <v>0</v>
          </cell>
          <cell r="J3193">
            <v>0</v>
          </cell>
          <cell r="K3193">
            <v>0</v>
          </cell>
          <cell r="L3193">
            <v>0</v>
          </cell>
          <cell r="M3193">
            <v>0</v>
          </cell>
          <cell r="N3193">
            <v>0</v>
          </cell>
          <cell r="O3193">
            <v>0</v>
          </cell>
          <cell r="P3193">
            <v>0</v>
          </cell>
          <cell r="Q3193">
            <v>0</v>
          </cell>
          <cell r="R3193">
            <v>0</v>
          </cell>
          <cell r="S3193">
            <v>0</v>
          </cell>
          <cell r="T3193">
            <v>0</v>
          </cell>
        </row>
        <row r="3194">
          <cell r="A3194">
            <v>0</v>
          </cell>
          <cell r="B3194">
            <v>0</v>
          </cell>
          <cell r="C3194">
            <v>0</v>
          </cell>
          <cell r="D3194">
            <v>0</v>
          </cell>
          <cell r="E3194">
            <v>0</v>
          </cell>
          <cell r="F3194">
            <v>0</v>
          </cell>
          <cell r="G3194">
            <v>0</v>
          </cell>
          <cell r="H3194">
            <v>0</v>
          </cell>
          <cell r="I3194">
            <v>0</v>
          </cell>
          <cell r="J3194">
            <v>0</v>
          </cell>
          <cell r="K3194">
            <v>0</v>
          </cell>
          <cell r="L3194">
            <v>0</v>
          </cell>
          <cell r="M3194">
            <v>0</v>
          </cell>
          <cell r="N3194">
            <v>0</v>
          </cell>
          <cell r="O3194">
            <v>0</v>
          </cell>
          <cell r="P3194">
            <v>0</v>
          </cell>
          <cell r="Q3194">
            <v>0</v>
          </cell>
          <cell r="R3194">
            <v>0</v>
          </cell>
          <cell r="S3194">
            <v>0</v>
          </cell>
          <cell r="T3194">
            <v>0</v>
          </cell>
        </row>
        <row r="3195">
          <cell r="A3195">
            <v>0</v>
          </cell>
          <cell r="B3195">
            <v>0</v>
          </cell>
          <cell r="C3195">
            <v>0</v>
          </cell>
          <cell r="D3195">
            <v>0</v>
          </cell>
          <cell r="E3195">
            <v>0</v>
          </cell>
          <cell r="F3195">
            <v>0</v>
          </cell>
          <cell r="G3195">
            <v>0</v>
          </cell>
          <cell r="H3195">
            <v>0</v>
          </cell>
          <cell r="I3195">
            <v>0</v>
          </cell>
          <cell r="J3195">
            <v>0</v>
          </cell>
          <cell r="K3195">
            <v>0</v>
          </cell>
          <cell r="L3195">
            <v>0</v>
          </cell>
          <cell r="M3195">
            <v>0</v>
          </cell>
          <cell r="N3195">
            <v>0</v>
          </cell>
          <cell r="O3195">
            <v>0</v>
          </cell>
          <cell r="P3195">
            <v>0</v>
          </cell>
          <cell r="Q3195">
            <v>0</v>
          </cell>
          <cell r="R3195">
            <v>0</v>
          </cell>
          <cell r="S3195">
            <v>0</v>
          </cell>
          <cell r="T3195">
            <v>0</v>
          </cell>
        </row>
        <row r="3196">
          <cell r="A3196">
            <v>0</v>
          </cell>
          <cell r="B3196">
            <v>0</v>
          </cell>
          <cell r="C3196">
            <v>0</v>
          </cell>
          <cell r="D3196">
            <v>0</v>
          </cell>
          <cell r="E3196">
            <v>0</v>
          </cell>
          <cell r="F3196">
            <v>0</v>
          </cell>
          <cell r="G3196">
            <v>0</v>
          </cell>
          <cell r="H3196">
            <v>0</v>
          </cell>
          <cell r="I3196">
            <v>0</v>
          </cell>
          <cell r="J3196">
            <v>0</v>
          </cell>
          <cell r="K3196">
            <v>0</v>
          </cell>
          <cell r="L3196">
            <v>0</v>
          </cell>
          <cell r="M3196">
            <v>0</v>
          </cell>
          <cell r="N3196">
            <v>0</v>
          </cell>
          <cell r="O3196">
            <v>0</v>
          </cell>
          <cell r="P3196">
            <v>0</v>
          </cell>
          <cell r="Q3196">
            <v>0</v>
          </cell>
          <cell r="R3196">
            <v>0</v>
          </cell>
          <cell r="S3196">
            <v>0</v>
          </cell>
          <cell r="T3196">
            <v>0</v>
          </cell>
        </row>
        <row r="3197">
          <cell r="A3197">
            <v>0</v>
          </cell>
          <cell r="B3197">
            <v>0</v>
          </cell>
          <cell r="C3197">
            <v>0</v>
          </cell>
          <cell r="D3197">
            <v>0</v>
          </cell>
          <cell r="E3197">
            <v>0</v>
          </cell>
          <cell r="F3197">
            <v>0</v>
          </cell>
          <cell r="G3197">
            <v>0</v>
          </cell>
          <cell r="H3197">
            <v>0</v>
          </cell>
          <cell r="I3197">
            <v>0</v>
          </cell>
          <cell r="J3197">
            <v>0</v>
          </cell>
          <cell r="K3197">
            <v>0</v>
          </cell>
          <cell r="L3197">
            <v>0</v>
          </cell>
          <cell r="M3197">
            <v>0</v>
          </cell>
          <cell r="N3197">
            <v>0</v>
          </cell>
          <cell r="O3197">
            <v>0</v>
          </cell>
          <cell r="P3197">
            <v>0</v>
          </cell>
          <cell r="Q3197">
            <v>0</v>
          </cell>
          <cell r="R3197">
            <v>0</v>
          </cell>
          <cell r="S3197">
            <v>0</v>
          </cell>
          <cell r="T3197">
            <v>0</v>
          </cell>
        </row>
        <row r="3198">
          <cell r="A3198">
            <v>0</v>
          </cell>
          <cell r="B3198">
            <v>0</v>
          </cell>
          <cell r="C3198">
            <v>0</v>
          </cell>
          <cell r="D3198">
            <v>0</v>
          </cell>
          <cell r="E3198">
            <v>0</v>
          </cell>
          <cell r="F3198">
            <v>0</v>
          </cell>
          <cell r="G3198">
            <v>0</v>
          </cell>
          <cell r="H3198">
            <v>0</v>
          </cell>
          <cell r="I3198">
            <v>0</v>
          </cell>
          <cell r="J3198">
            <v>0</v>
          </cell>
          <cell r="K3198">
            <v>0</v>
          </cell>
          <cell r="L3198">
            <v>0</v>
          </cell>
          <cell r="M3198">
            <v>0</v>
          </cell>
          <cell r="N3198">
            <v>0</v>
          </cell>
          <cell r="O3198">
            <v>0</v>
          </cell>
          <cell r="P3198">
            <v>0</v>
          </cell>
          <cell r="Q3198">
            <v>0</v>
          </cell>
          <cell r="R3198">
            <v>0</v>
          </cell>
          <cell r="S3198">
            <v>0</v>
          </cell>
          <cell r="T3198">
            <v>0</v>
          </cell>
        </row>
        <row r="3199">
          <cell r="A3199">
            <v>0</v>
          </cell>
          <cell r="B3199">
            <v>0</v>
          </cell>
          <cell r="C3199">
            <v>0</v>
          </cell>
          <cell r="D3199">
            <v>0</v>
          </cell>
          <cell r="E3199">
            <v>0</v>
          </cell>
          <cell r="F3199">
            <v>0</v>
          </cell>
          <cell r="G3199">
            <v>0</v>
          </cell>
          <cell r="H3199">
            <v>0</v>
          </cell>
          <cell r="I3199">
            <v>0</v>
          </cell>
          <cell r="J3199">
            <v>0</v>
          </cell>
          <cell r="K3199">
            <v>0</v>
          </cell>
          <cell r="L3199">
            <v>0</v>
          </cell>
          <cell r="M3199">
            <v>0</v>
          </cell>
          <cell r="N3199">
            <v>0</v>
          </cell>
          <cell r="O3199">
            <v>0</v>
          </cell>
          <cell r="P3199">
            <v>0</v>
          </cell>
          <cell r="Q3199">
            <v>0</v>
          </cell>
          <cell r="R3199">
            <v>0</v>
          </cell>
          <cell r="S3199">
            <v>0</v>
          </cell>
          <cell r="T3199">
            <v>0</v>
          </cell>
        </row>
        <row r="3200">
          <cell r="A3200">
            <v>0</v>
          </cell>
          <cell r="B3200">
            <v>0</v>
          </cell>
          <cell r="C3200">
            <v>0</v>
          </cell>
          <cell r="D3200">
            <v>0</v>
          </cell>
          <cell r="E3200">
            <v>0</v>
          </cell>
          <cell r="F3200">
            <v>0</v>
          </cell>
          <cell r="G3200">
            <v>0</v>
          </cell>
          <cell r="H3200">
            <v>0</v>
          </cell>
          <cell r="I3200">
            <v>0</v>
          </cell>
          <cell r="J3200">
            <v>0</v>
          </cell>
          <cell r="K3200">
            <v>0</v>
          </cell>
          <cell r="L3200">
            <v>0</v>
          </cell>
          <cell r="M3200">
            <v>0</v>
          </cell>
          <cell r="N3200">
            <v>0</v>
          </cell>
          <cell r="O3200">
            <v>0</v>
          </cell>
          <cell r="P3200">
            <v>0</v>
          </cell>
          <cell r="Q3200">
            <v>0</v>
          </cell>
          <cell r="R3200">
            <v>0</v>
          </cell>
          <cell r="S3200">
            <v>0</v>
          </cell>
          <cell r="T3200">
            <v>0</v>
          </cell>
        </row>
        <row r="3201">
          <cell r="A3201">
            <v>0</v>
          </cell>
          <cell r="B3201">
            <v>0</v>
          </cell>
          <cell r="C3201">
            <v>0</v>
          </cell>
          <cell r="D3201">
            <v>0</v>
          </cell>
          <cell r="E3201">
            <v>0</v>
          </cell>
          <cell r="F3201">
            <v>0</v>
          </cell>
          <cell r="G3201">
            <v>0</v>
          </cell>
          <cell r="H3201">
            <v>0</v>
          </cell>
          <cell r="I3201">
            <v>0</v>
          </cell>
          <cell r="J3201">
            <v>0</v>
          </cell>
          <cell r="K3201">
            <v>0</v>
          </cell>
          <cell r="L3201">
            <v>0</v>
          </cell>
          <cell r="M3201">
            <v>0</v>
          </cell>
          <cell r="N3201">
            <v>0</v>
          </cell>
          <cell r="O3201">
            <v>0</v>
          </cell>
          <cell r="P3201">
            <v>0</v>
          </cell>
          <cell r="Q3201">
            <v>0</v>
          </cell>
          <cell r="R3201">
            <v>0</v>
          </cell>
          <cell r="S3201">
            <v>0</v>
          </cell>
          <cell r="T3201">
            <v>0</v>
          </cell>
        </row>
        <row r="3202">
          <cell r="A3202">
            <v>0</v>
          </cell>
          <cell r="B3202">
            <v>0</v>
          </cell>
          <cell r="C3202">
            <v>0</v>
          </cell>
          <cell r="D3202">
            <v>0</v>
          </cell>
          <cell r="E3202">
            <v>0</v>
          </cell>
          <cell r="F3202">
            <v>0</v>
          </cell>
          <cell r="G3202">
            <v>0</v>
          </cell>
          <cell r="H3202">
            <v>0</v>
          </cell>
          <cell r="I3202">
            <v>0</v>
          </cell>
          <cell r="J3202">
            <v>0</v>
          </cell>
          <cell r="K3202">
            <v>0</v>
          </cell>
          <cell r="L3202">
            <v>0</v>
          </cell>
          <cell r="M3202">
            <v>0</v>
          </cell>
          <cell r="N3202">
            <v>0</v>
          </cell>
          <cell r="O3202">
            <v>0</v>
          </cell>
          <cell r="P3202">
            <v>0</v>
          </cell>
          <cell r="Q3202">
            <v>0</v>
          </cell>
          <cell r="R3202">
            <v>0</v>
          </cell>
          <cell r="S3202">
            <v>0</v>
          </cell>
          <cell r="T3202">
            <v>0</v>
          </cell>
        </row>
        <row r="3203">
          <cell r="A3203">
            <v>0</v>
          </cell>
          <cell r="B3203">
            <v>0</v>
          </cell>
          <cell r="C3203">
            <v>0</v>
          </cell>
          <cell r="D3203">
            <v>0</v>
          </cell>
          <cell r="E3203">
            <v>0</v>
          </cell>
          <cell r="F3203">
            <v>0</v>
          </cell>
          <cell r="G3203">
            <v>0</v>
          </cell>
          <cell r="H3203">
            <v>0</v>
          </cell>
          <cell r="I3203">
            <v>0</v>
          </cell>
          <cell r="J3203">
            <v>0</v>
          </cell>
          <cell r="K3203">
            <v>0</v>
          </cell>
          <cell r="L3203">
            <v>0</v>
          </cell>
          <cell r="M3203">
            <v>0</v>
          </cell>
          <cell r="N3203">
            <v>0</v>
          </cell>
          <cell r="O3203">
            <v>0</v>
          </cell>
          <cell r="P3203">
            <v>0</v>
          </cell>
          <cell r="Q3203">
            <v>0</v>
          </cell>
          <cell r="R3203">
            <v>0</v>
          </cell>
          <cell r="S3203">
            <v>0</v>
          </cell>
          <cell r="T3203">
            <v>0</v>
          </cell>
        </row>
        <row r="3204">
          <cell r="A3204">
            <v>0</v>
          </cell>
          <cell r="B3204">
            <v>0</v>
          </cell>
          <cell r="C3204">
            <v>0</v>
          </cell>
          <cell r="D3204">
            <v>0</v>
          </cell>
          <cell r="E3204">
            <v>0</v>
          </cell>
          <cell r="F3204">
            <v>0</v>
          </cell>
          <cell r="G3204">
            <v>0</v>
          </cell>
          <cell r="H3204">
            <v>0</v>
          </cell>
          <cell r="I3204">
            <v>0</v>
          </cell>
          <cell r="J3204">
            <v>0</v>
          </cell>
          <cell r="K3204">
            <v>0</v>
          </cell>
          <cell r="L3204">
            <v>0</v>
          </cell>
          <cell r="M3204">
            <v>0</v>
          </cell>
          <cell r="N3204">
            <v>0</v>
          </cell>
          <cell r="O3204">
            <v>0</v>
          </cell>
          <cell r="P3204">
            <v>0</v>
          </cell>
          <cell r="Q3204">
            <v>0</v>
          </cell>
          <cell r="R3204">
            <v>0</v>
          </cell>
          <cell r="S3204">
            <v>0</v>
          </cell>
          <cell r="T3204">
            <v>0</v>
          </cell>
        </row>
        <row r="3205">
          <cell r="A3205">
            <v>0</v>
          </cell>
          <cell r="B3205">
            <v>0</v>
          </cell>
          <cell r="C3205">
            <v>0</v>
          </cell>
          <cell r="D3205">
            <v>0</v>
          </cell>
          <cell r="E3205">
            <v>0</v>
          </cell>
          <cell r="F3205">
            <v>0</v>
          </cell>
          <cell r="G3205">
            <v>0</v>
          </cell>
          <cell r="H3205">
            <v>0</v>
          </cell>
          <cell r="I3205">
            <v>0</v>
          </cell>
          <cell r="J3205">
            <v>0</v>
          </cell>
          <cell r="K3205">
            <v>0</v>
          </cell>
          <cell r="L3205">
            <v>0</v>
          </cell>
          <cell r="M3205">
            <v>0</v>
          </cell>
          <cell r="N3205">
            <v>0</v>
          </cell>
          <cell r="O3205">
            <v>0</v>
          </cell>
          <cell r="P3205">
            <v>0</v>
          </cell>
          <cell r="Q3205">
            <v>0</v>
          </cell>
          <cell r="R3205">
            <v>0</v>
          </cell>
          <cell r="S3205">
            <v>0</v>
          </cell>
          <cell r="T3205">
            <v>0</v>
          </cell>
        </row>
        <row r="3206">
          <cell r="A3206">
            <v>0</v>
          </cell>
          <cell r="B3206">
            <v>0</v>
          </cell>
          <cell r="C3206">
            <v>0</v>
          </cell>
          <cell r="D3206">
            <v>0</v>
          </cell>
          <cell r="E3206">
            <v>0</v>
          </cell>
          <cell r="F3206">
            <v>0</v>
          </cell>
          <cell r="G3206">
            <v>0</v>
          </cell>
          <cell r="H3206">
            <v>0</v>
          </cell>
          <cell r="I3206">
            <v>0</v>
          </cell>
          <cell r="J3206">
            <v>0</v>
          </cell>
          <cell r="K3206">
            <v>0</v>
          </cell>
          <cell r="L3206">
            <v>0</v>
          </cell>
          <cell r="M3206">
            <v>0</v>
          </cell>
          <cell r="N3206">
            <v>0</v>
          </cell>
          <cell r="O3206">
            <v>0</v>
          </cell>
          <cell r="P3206">
            <v>0</v>
          </cell>
          <cell r="Q3206">
            <v>0</v>
          </cell>
          <cell r="R3206">
            <v>0</v>
          </cell>
          <cell r="S3206">
            <v>0</v>
          </cell>
          <cell r="T3206">
            <v>0</v>
          </cell>
        </row>
        <row r="3207">
          <cell r="A3207">
            <v>0</v>
          </cell>
          <cell r="B3207">
            <v>0</v>
          </cell>
          <cell r="C3207">
            <v>0</v>
          </cell>
          <cell r="D3207">
            <v>0</v>
          </cell>
          <cell r="E3207">
            <v>0</v>
          </cell>
          <cell r="F3207">
            <v>0</v>
          </cell>
          <cell r="G3207">
            <v>0</v>
          </cell>
          <cell r="H3207">
            <v>0</v>
          </cell>
          <cell r="I3207">
            <v>0</v>
          </cell>
          <cell r="J3207">
            <v>0</v>
          </cell>
          <cell r="K3207">
            <v>0</v>
          </cell>
          <cell r="L3207">
            <v>0</v>
          </cell>
          <cell r="M3207">
            <v>0</v>
          </cell>
          <cell r="N3207">
            <v>0</v>
          </cell>
          <cell r="O3207">
            <v>0</v>
          </cell>
          <cell r="P3207">
            <v>0</v>
          </cell>
          <cell r="Q3207">
            <v>0</v>
          </cell>
          <cell r="R3207">
            <v>0</v>
          </cell>
          <cell r="S3207">
            <v>0</v>
          </cell>
          <cell r="T3207">
            <v>0</v>
          </cell>
        </row>
        <row r="3208">
          <cell r="A3208">
            <v>0</v>
          </cell>
          <cell r="B3208">
            <v>0</v>
          </cell>
          <cell r="C3208">
            <v>0</v>
          </cell>
          <cell r="D3208">
            <v>0</v>
          </cell>
          <cell r="E3208">
            <v>0</v>
          </cell>
          <cell r="F3208">
            <v>0</v>
          </cell>
          <cell r="G3208">
            <v>0</v>
          </cell>
          <cell r="H3208">
            <v>0</v>
          </cell>
          <cell r="I3208">
            <v>0</v>
          </cell>
          <cell r="J3208">
            <v>0</v>
          </cell>
          <cell r="K3208">
            <v>0</v>
          </cell>
          <cell r="L3208">
            <v>0</v>
          </cell>
          <cell r="M3208">
            <v>0</v>
          </cell>
          <cell r="N3208">
            <v>0</v>
          </cell>
          <cell r="O3208">
            <v>0</v>
          </cell>
          <cell r="P3208">
            <v>0</v>
          </cell>
          <cell r="Q3208">
            <v>0</v>
          </cell>
          <cell r="R3208">
            <v>0</v>
          </cell>
          <cell r="S3208">
            <v>0</v>
          </cell>
          <cell r="T3208">
            <v>0</v>
          </cell>
        </row>
        <row r="3209">
          <cell r="A3209">
            <v>0</v>
          </cell>
          <cell r="B3209">
            <v>0</v>
          </cell>
          <cell r="C3209">
            <v>0</v>
          </cell>
          <cell r="D3209">
            <v>0</v>
          </cell>
          <cell r="E3209">
            <v>0</v>
          </cell>
          <cell r="F3209">
            <v>0</v>
          </cell>
          <cell r="G3209">
            <v>0</v>
          </cell>
          <cell r="H3209">
            <v>0</v>
          </cell>
          <cell r="I3209">
            <v>0</v>
          </cell>
          <cell r="J3209">
            <v>0</v>
          </cell>
          <cell r="K3209">
            <v>0</v>
          </cell>
          <cell r="L3209">
            <v>0</v>
          </cell>
          <cell r="M3209">
            <v>0</v>
          </cell>
          <cell r="N3209">
            <v>0</v>
          </cell>
          <cell r="O3209">
            <v>0</v>
          </cell>
          <cell r="P3209">
            <v>0</v>
          </cell>
          <cell r="Q3209">
            <v>0</v>
          </cell>
          <cell r="R3209">
            <v>0</v>
          </cell>
          <cell r="S3209">
            <v>0</v>
          </cell>
          <cell r="T3209">
            <v>0</v>
          </cell>
        </row>
        <row r="3210">
          <cell r="A3210">
            <v>0</v>
          </cell>
          <cell r="B3210">
            <v>0</v>
          </cell>
          <cell r="C3210">
            <v>0</v>
          </cell>
          <cell r="D3210">
            <v>0</v>
          </cell>
          <cell r="E3210">
            <v>0</v>
          </cell>
          <cell r="F3210">
            <v>0</v>
          </cell>
          <cell r="G3210">
            <v>0</v>
          </cell>
          <cell r="H3210">
            <v>0</v>
          </cell>
          <cell r="I3210">
            <v>0</v>
          </cell>
          <cell r="J3210">
            <v>0</v>
          </cell>
          <cell r="K3210">
            <v>0</v>
          </cell>
          <cell r="L3210">
            <v>0</v>
          </cell>
          <cell r="M3210">
            <v>0</v>
          </cell>
          <cell r="N3210">
            <v>0</v>
          </cell>
          <cell r="O3210">
            <v>0</v>
          </cell>
          <cell r="P3210">
            <v>0</v>
          </cell>
          <cell r="Q3210">
            <v>0</v>
          </cell>
          <cell r="R3210">
            <v>0</v>
          </cell>
          <cell r="S3210">
            <v>0</v>
          </cell>
          <cell r="T3210">
            <v>0</v>
          </cell>
        </row>
        <row r="3211">
          <cell r="A3211">
            <v>0</v>
          </cell>
          <cell r="B3211">
            <v>0</v>
          </cell>
          <cell r="C3211">
            <v>0</v>
          </cell>
          <cell r="D3211">
            <v>0</v>
          </cell>
          <cell r="E3211">
            <v>0</v>
          </cell>
          <cell r="F3211">
            <v>0</v>
          </cell>
          <cell r="G3211">
            <v>0</v>
          </cell>
          <cell r="H3211">
            <v>0</v>
          </cell>
          <cell r="I3211">
            <v>0</v>
          </cell>
          <cell r="J3211">
            <v>0</v>
          </cell>
          <cell r="K3211">
            <v>0</v>
          </cell>
          <cell r="L3211">
            <v>0</v>
          </cell>
          <cell r="M3211">
            <v>0</v>
          </cell>
          <cell r="N3211">
            <v>0</v>
          </cell>
          <cell r="O3211">
            <v>0</v>
          </cell>
          <cell r="P3211">
            <v>0</v>
          </cell>
          <cell r="Q3211">
            <v>0</v>
          </cell>
          <cell r="R3211">
            <v>0</v>
          </cell>
          <cell r="S3211">
            <v>0</v>
          </cell>
          <cell r="T3211">
            <v>0</v>
          </cell>
        </row>
        <row r="3212">
          <cell r="A3212">
            <v>0</v>
          </cell>
          <cell r="B3212">
            <v>0</v>
          </cell>
          <cell r="C3212">
            <v>0</v>
          </cell>
          <cell r="D3212">
            <v>0</v>
          </cell>
          <cell r="E3212">
            <v>0</v>
          </cell>
          <cell r="F3212">
            <v>0</v>
          </cell>
          <cell r="G3212">
            <v>0</v>
          </cell>
          <cell r="H3212">
            <v>0</v>
          </cell>
          <cell r="I3212">
            <v>0</v>
          </cell>
          <cell r="J3212">
            <v>0</v>
          </cell>
          <cell r="K3212">
            <v>0</v>
          </cell>
          <cell r="L3212">
            <v>0</v>
          </cell>
          <cell r="M3212">
            <v>0</v>
          </cell>
          <cell r="N3212">
            <v>0</v>
          </cell>
          <cell r="O3212">
            <v>0</v>
          </cell>
          <cell r="P3212">
            <v>0</v>
          </cell>
          <cell r="Q3212">
            <v>0</v>
          </cell>
          <cell r="R3212">
            <v>0</v>
          </cell>
          <cell r="S3212">
            <v>0</v>
          </cell>
          <cell r="T3212">
            <v>0</v>
          </cell>
        </row>
        <row r="3213">
          <cell r="A3213">
            <v>0</v>
          </cell>
          <cell r="B3213">
            <v>0</v>
          </cell>
          <cell r="C3213">
            <v>0</v>
          </cell>
          <cell r="D3213">
            <v>0</v>
          </cell>
          <cell r="E3213">
            <v>0</v>
          </cell>
          <cell r="F3213">
            <v>0</v>
          </cell>
          <cell r="G3213">
            <v>0</v>
          </cell>
          <cell r="H3213">
            <v>0</v>
          </cell>
          <cell r="I3213">
            <v>0</v>
          </cell>
          <cell r="J3213">
            <v>0</v>
          </cell>
          <cell r="K3213">
            <v>0</v>
          </cell>
          <cell r="L3213">
            <v>0</v>
          </cell>
          <cell r="M3213">
            <v>0</v>
          </cell>
          <cell r="N3213">
            <v>0</v>
          </cell>
          <cell r="O3213">
            <v>0</v>
          </cell>
          <cell r="P3213">
            <v>0</v>
          </cell>
          <cell r="Q3213">
            <v>0</v>
          </cell>
          <cell r="R3213">
            <v>0</v>
          </cell>
          <cell r="S3213">
            <v>0</v>
          </cell>
          <cell r="T3213">
            <v>0</v>
          </cell>
        </row>
        <row r="3214">
          <cell r="A3214">
            <v>0</v>
          </cell>
          <cell r="B3214">
            <v>0</v>
          </cell>
          <cell r="C3214">
            <v>0</v>
          </cell>
          <cell r="D3214">
            <v>0</v>
          </cell>
          <cell r="E3214">
            <v>0</v>
          </cell>
          <cell r="F3214">
            <v>0</v>
          </cell>
          <cell r="G3214">
            <v>0</v>
          </cell>
          <cell r="H3214">
            <v>0</v>
          </cell>
          <cell r="I3214">
            <v>0</v>
          </cell>
          <cell r="J3214">
            <v>0</v>
          </cell>
          <cell r="K3214">
            <v>0</v>
          </cell>
          <cell r="L3214">
            <v>0</v>
          </cell>
          <cell r="M3214">
            <v>0</v>
          </cell>
          <cell r="N3214">
            <v>0</v>
          </cell>
          <cell r="O3214">
            <v>0</v>
          </cell>
          <cell r="P3214">
            <v>0</v>
          </cell>
          <cell r="Q3214">
            <v>0</v>
          </cell>
          <cell r="R3214">
            <v>0</v>
          </cell>
          <cell r="S3214">
            <v>0</v>
          </cell>
          <cell r="T3214">
            <v>0</v>
          </cell>
        </row>
        <row r="3215">
          <cell r="A3215">
            <v>0</v>
          </cell>
          <cell r="B3215">
            <v>0</v>
          </cell>
          <cell r="C3215">
            <v>0</v>
          </cell>
          <cell r="D3215">
            <v>0</v>
          </cell>
          <cell r="E3215">
            <v>0</v>
          </cell>
          <cell r="F3215">
            <v>0</v>
          </cell>
          <cell r="G3215">
            <v>0</v>
          </cell>
          <cell r="H3215">
            <v>0</v>
          </cell>
          <cell r="I3215">
            <v>0</v>
          </cell>
          <cell r="J3215">
            <v>0</v>
          </cell>
          <cell r="K3215">
            <v>0</v>
          </cell>
          <cell r="L3215">
            <v>0</v>
          </cell>
          <cell r="M3215">
            <v>0</v>
          </cell>
          <cell r="N3215">
            <v>0</v>
          </cell>
          <cell r="O3215">
            <v>0</v>
          </cell>
          <cell r="P3215">
            <v>0</v>
          </cell>
          <cell r="Q3215">
            <v>0</v>
          </cell>
          <cell r="R3215">
            <v>0</v>
          </cell>
          <cell r="S3215">
            <v>0</v>
          </cell>
          <cell r="T3215">
            <v>0</v>
          </cell>
        </row>
        <row r="3216">
          <cell r="A3216">
            <v>0</v>
          </cell>
          <cell r="B3216">
            <v>0</v>
          </cell>
          <cell r="C3216">
            <v>0</v>
          </cell>
          <cell r="D3216">
            <v>0</v>
          </cell>
          <cell r="E3216">
            <v>0</v>
          </cell>
          <cell r="F3216">
            <v>0</v>
          </cell>
          <cell r="G3216">
            <v>0</v>
          </cell>
          <cell r="H3216">
            <v>0</v>
          </cell>
          <cell r="I3216">
            <v>0</v>
          </cell>
          <cell r="J3216">
            <v>0</v>
          </cell>
          <cell r="K3216">
            <v>0</v>
          </cell>
          <cell r="L3216">
            <v>0</v>
          </cell>
          <cell r="M3216">
            <v>0</v>
          </cell>
          <cell r="N3216">
            <v>0</v>
          </cell>
          <cell r="O3216">
            <v>0</v>
          </cell>
          <cell r="P3216">
            <v>0</v>
          </cell>
          <cell r="Q3216">
            <v>0</v>
          </cell>
          <cell r="R3216">
            <v>0</v>
          </cell>
          <cell r="S3216">
            <v>0</v>
          </cell>
          <cell r="T3216">
            <v>0</v>
          </cell>
        </row>
        <row r="3217">
          <cell r="A3217">
            <v>0</v>
          </cell>
          <cell r="B3217">
            <v>0</v>
          </cell>
          <cell r="C3217">
            <v>0</v>
          </cell>
          <cell r="D3217">
            <v>0</v>
          </cell>
          <cell r="E3217">
            <v>0</v>
          </cell>
          <cell r="F3217">
            <v>0</v>
          </cell>
          <cell r="G3217">
            <v>0</v>
          </cell>
          <cell r="H3217">
            <v>0</v>
          </cell>
          <cell r="I3217">
            <v>0</v>
          </cell>
          <cell r="J3217">
            <v>0</v>
          </cell>
          <cell r="K3217">
            <v>0</v>
          </cell>
          <cell r="L3217">
            <v>0</v>
          </cell>
          <cell r="M3217">
            <v>0</v>
          </cell>
          <cell r="N3217">
            <v>0</v>
          </cell>
          <cell r="O3217">
            <v>0</v>
          </cell>
          <cell r="P3217">
            <v>0</v>
          </cell>
          <cell r="Q3217">
            <v>0</v>
          </cell>
          <cell r="R3217">
            <v>0</v>
          </cell>
          <cell r="S3217">
            <v>0</v>
          </cell>
          <cell r="T3217">
            <v>0</v>
          </cell>
        </row>
        <row r="3218">
          <cell r="A3218">
            <v>0</v>
          </cell>
          <cell r="B3218">
            <v>0</v>
          </cell>
          <cell r="C3218">
            <v>0</v>
          </cell>
          <cell r="D3218">
            <v>0</v>
          </cell>
          <cell r="E3218">
            <v>0</v>
          </cell>
          <cell r="F3218">
            <v>0</v>
          </cell>
          <cell r="G3218">
            <v>0</v>
          </cell>
          <cell r="H3218">
            <v>0</v>
          </cell>
          <cell r="I3218">
            <v>0</v>
          </cell>
          <cell r="J3218">
            <v>0</v>
          </cell>
          <cell r="K3218">
            <v>0</v>
          </cell>
          <cell r="L3218">
            <v>0</v>
          </cell>
          <cell r="M3218">
            <v>0</v>
          </cell>
          <cell r="N3218">
            <v>0</v>
          </cell>
          <cell r="O3218">
            <v>0</v>
          </cell>
          <cell r="P3218">
            <v>0</v>
          </cell>
          <cell r="Q3218">
            <v>0</v>
          </cell>
          <cell r="R3218">
            <v>0</v>
          </cell>
          <cell r="S3218">
            <v>0</v>
          </cell>
          <cell r="T3218">
            <v>0</v>
          </cell>
        </row>
        <row r="3219">
          <cell r="A3219">
            <v>0</v>
          </cell>
          <cell r="B3219">
            <v>0</v>
          </cell>
          <cell r="C3219">
            <v>0</v>
          </cell>
          <cell r="D3219">
            <v>0</v>
          </cell>
          <cell r="E3219">
            <v>0</v>
          </cell>
          <cell r="F3219">
            <v>0</v>
          </cell>
          <cell r="G3219">
            <v>0</v>
          </cell>
          <cell r="H3219">
            <v>0</v>
          </cell>
          <cell r="I3219">
            <v>0</v>
          </cell>
          <cell r="J3219">
            <v>0</v>
          </cell>
          <cell r="K3219">
            <v>0</v>
          </cell>
          <cell r="L3219">
            <v>0</v>
          </cell>
          <cell r="M3219">
            <v>0</v>
          </cell>
          <cell r="N3219">
            <v>0</v>
          </cell>
          <cell r="O3219">
            <v>0</v>
          </cell>
          <cell r="P3219">
            <v>0</v>
          </cell>
          <cell r="Q3219">
            <v>0</v>
          </cell>
          <cell r="R3219">
            <v>0</v>
          </cell>
          <cell r="S3219">
            <v>0</v>
          </cell>
          <cell r="T3219">
            <v>0</v>
          </cell>
        </row>
        <row r="3220">
          <cell r="A3220">
            <v>0</v>
          </cell>
          <cell r="B3220">
            <v>0</v>
          </cell>
          <cell r="C3220">
            <v>0</v>
          </cell>
          <cell r="D3220">
            <v>0</v>
          </cell>
          <cell r="E3220">
            <v>0</v>
          </cell>
          <cell r="F3220">
            <v>0</v>
          </cell>
          <cell r="G3220">
            <v>0</v>
          </cell>
          <cell r="H3220">
            <v>0</v>
          </cell>
          <cell r="I3220">
            <v>0</v>
          </cell>
          <cell r="J3220">
            <v>0</v>
          </cell>
          <cell r="K3220">
            <v>0</v>
          </cell>
          <cell r="L3220">
            <v>0</v>
          </cell>
          <cell r="M3220">
            <v>0</v>
          </cell>
          <cell r="N3220">
            <v>0</v>
          </cell>
          <cell r="O3220">
            <v>0</v>
          </cell>
          <cell r="P3220">
            <v>0</v>
          </cell>
          <cell r="Q3220">
            <v>0</v>
          </cell>
          <cell r="R3220">
            <v>0</v>
          </cell>
          <cell r="S3220">
            <v>0</v>
          </cell>
          <cell r="T3220">
            <v>0</v>
          </cell>
        </row>
        <row r="3221">
          <cell r="A3221">
            <v>0</v>
          </cell>
          <cell r="B3221">
            <v>0</v>
          </cell>
          <cell r="C3221">
            <v>0</v>
          </cell>
          <cell r="D3221">
            <v>0</v>
          </cell>
          <cell r="E3221">
            <v>0</v>
          </cell>
          <cell r="F3221">
            <v>0</v>
          </cell>
          <cell r="G3221">
            <v>0</v>
          </cell>
          <cell r="H3221">
            <v>0</v>
          </cell>
          <cell r="I3221">
            <v>0</v>
          </cell>
          <cell r="J3221">
            <v>0</v>
          </cell>
          <cell r="K3221">
            <v>0</v>
          </cell>
          <cell r="L3221">
            <v>0</v>
          </cell>
          <cell r="M3221">
            <v>0</v>
          </cell>
          <cell r="N3221">
            <v>0</v>
          </cell>
          <cell r="O3221">
            <v>0</v>
          </cell>
          <cell r="P3221">
            <v>0</v>
          </cell>
          <cell r="Q3221">
            <v>0</v>
          </cell>
          <cell r="R3221">
            <v>0</v>
          </cell>
          <cell r="S3221">
            <v>0</v>
          </cell>
          <cell r="T3221">
            <v>0</v>
          </cell>
        </row>
        <row r="3222">
          <cell r="A3222">
            <v>0</v>
          </cell>
          <cell r="B3222">
            <v>0</v>
          </cell>
          <cell r="C3222">
            <v>0</v>
          </cell>
          <cell r="D3222">
            <v>0</v>
          </cell>
          <cell r="E3222">
            <v>0</v>
          </cell>
          <cell r="F3222">
            <v>0</v>
          </cell>
          <cell r="G3222">
            <v>0</v>
          </cell>
          <cell r="H3222">
            <v>0</v>
          </cell>
          <cell r="I3222">
            <v>0</v>
          </cell>
          <cell r="J3222">
            <v>0</v>
          </cell>
          <cell r="K3222">
            <v>0</v>
          </cell>
          <cell r="L3222">
            <v>0</v>
          </cell>
          <cell r="M3222">
            <v>0</v>
          </cell>
          <cell r="N3222">
            <v>0</v>
          </cell>
          <cell r="O3222">
            <v>0</v>
          </cell>
          <cell r="P3222">
            <v>0</v>
          </cell>
          <cell r="Q3222">
            <v>0</v>
          </cell>
          <cell r="R3222">
            <v>0</v>
          </cell>
          <cell r="S3222">
            <v>0</v>
          </cell>
          <cell r="T3222">
            <v>0</v>
          </cell>
        </row>
        <row r="3223">
          <cell r="A3223">
            <v>0</v>
          </cell>
          <cell r="B3223">
            <v>0</v>
          </cell>
          <cell r="C3223">
            <v>0</v>
          </cell>
          <cell r="D3223">
            <v>0</v>
          </cell>
          <cell r="E3223">
            <v>0</v>
          </cell>
          <cell r="F3223">
            <v>0</v>
          </cell>
          <cell r="G3223">
            <v>0</v>
          </cell>
          <cell r="H3223">
            <v>0</v>
          </cell>
          <cell r="I3223">
            <v>0</v>
          </cell>
          <cell r="J3223">
            <v>0</v>
          </cell>
          <cell r="K3223">
            <v>0</v>
          </cell>
          <cell r="L3223">
            <v>0</v>
          </cell>
          <cell r="M3223">
            <v>0</v>
          </cell>
          <cell r="N3223">
            <v>0</v>
          </cell>
          <cell r="O3223">
            <v>0</v>
          </cell>
          <cell r="P3223">
            <v>0</v>
          </cell>
          <cell r="Q3223">
            <v>0</v>
          </cell>
          <cell r="R3223">
            <v>0</v>
          </cell>
          <cell r="S3223">
            <v>0</v>
          </cell>
          <cell r="T3223">
            <v>0</v>
          </cell>
        </row>
        <row r="3224">
          <cell r="A3224">
            <v>0</v>
          </cell>
          <cell r="B3224">
            <v>0</v>
          </cell>
          <cell r="C3224">
            <v>0</v>
          </cell>
          <cell r="D3224">
            <v>0</v>
          </cell>
          <cell r="E3224">
            <v>0</v>
          </cell>
          <cell r="F3224">
            <v>0</v>
          </cell>
          <cell r="G3224">
            <v>0</v>
          </cell>
          <cell r="H3224">
            <v>0</v>
          </cell>
          <cell r="I3224">
            <v>0</v>
          </cell>
          <cell r="J3224">
            <v>0</v>
          </cell>
          <cell r="K3224">
            <v>0</v>
          </cell>
          <cell r="L3224">
            <v>0</v>
          </cell>
          <cell r="M3224">
            <v>0</v>
          </cell>
          <cell r="N3224">
            <v>0</v>
          </cell>
          <cell r="O3224">
            <v>0</v>
          </cell>
          <cell r="P3224">
            <v>0</v>
          </cell>
          <cell r="Q3224">
            <v>0</v>
          </cell>
          <cell r="R3224">
            <v>0</v>
          </cell>
          <cell r="S3224">
            <v>0</v>
          </cell>
          <cell r="T3224">
            <v>0</v>
          </cell>
        </row>
        <row r="3225">
          <cell r="A3225">
            <v>0</v>
          </cell>
          <cell r="B3225">
            <v>0</v>
          </cell>
          <cell r="C3225">
            <v>0</v>
          </cell>
          <cell r="D3225">
            <v>0</v>
          </cell>
          <cell r="E3225">
            <v>0</v>
          </cell>
          <cell r="F3225">
            <v>0</v>
          </cell>
          <cell r="G3225">
            <v>0</v>
          </cell>
          <cell r="H3225">
            <v>0</v>
          </cell>
          <cell r="I3225">
            <v>0</v>
          </cell>
          <cell r="J3225">
            <v>0</v>
          </cell>
          <cell r="K3225">
            <v>0</v>
          </cell>
          <cell r="L3225">
            <v>0</v>
          </cell>
          <cell r="M3225">
            <v>0</v>
          </cell>
          <cell r="N3225">
            <v>0</v>
          </cell>
          <cell r="O3225">
            <v>0</v>
          </cell>
          <cell r="P3225">
            <v>0</v>
          </cell>
          <cell r="Q3225">
            <v>0</v>
          </cell>
          <cell r="R3225">
            <v>0</v>
          </cell>
          <cell r="S3225">
            <v>0</v>
          </cell>
          <cell r="T3225">
            <v>0</v>
          </cell>
        </row>
        <row r="3226">
          <cell r="A3226">
            <v>0</v>
          </cell>
          <cell r="B3226">
            <v>0</v>
          </cell>
          <cell r="C3226">
            <v>0</v>
          </cell>
          <cell r="D3226">
            <v>0</v>
          </cell>
          <cell r="E3226">
            <v>0</v>
          </cell>
          <cell r="F3226">
            <v>0</v>
          </cell>
          <cell r="G3226">
            <v>0</v>
          </cell>
          <cell r="H3226">
            <v>0</v>
          </cell>
          <cell r="I3226">
            <v>0</v>
          </cell>
          <cell r="J3226">
            <v>0</v>
          </cell>
          <cell r="K3226">
            <v>0</v>
          </cell>
          <cell r="L3226">
            <v>0</v>
          </cell>
          <cell r="M3226">
            <v>0</v>
          </cell>
          <cell r="N3226">
            <v>0</v>
          </cell>
          <cell r="O3226">
            <v>0</v>
          </cell>
          <cell r="P3226">
            <v>0</v>
          </cell>
          <cell r="Q3226">
            <v>0</v>
          </cell>
          <cell r="R3226">
            <v>0</v>
          </cell>
          <cell r="S3226">
            <v>0</v>
          </cell>
          <cell r="T3226">
            <v>0</v>
          </cell>
        </row>
        <row r="3227">
          <cell r="A3227">
            <v>0</v>
          </cell>
          <cell r="B3227">
            <v>0</v>
          </cell>
          <cell r="C3227">
            <v>0</v>
          </cell>
          <cell r="D3227">
            <v>0</v>
          </cell>
          <cell r="E3227">
            <v>0</v>
          </cell>
          <cell r="F3227">
            <v>0</v>
          </cell>
          <cell r="G3227">
            <v>0</v>
          </cell>
          <cell r="H3227">
            <v>0</v>
          </cell>
          <cell r="I3227">
            <v>0</v>
          </cell>
          <cell r="J3227">
            <v>0</v>
          </cell>
          <cell r="K3227">
            <v>0</v>
          </cell>
          <cell r="L3227">
            <v>0</v>
          </cell>
          <cell r="M3227">
            <v>0</v>
          </cell>
          <cell r="N3227">
            <v>0</v>
          </cell>
          <cell r="O3227">
            <v>0</v>
          </cell>
          <cell r="P3227">
            <v>0</v>
          </cell>
          <cell r="Q3227">
            <v>0</v>
          </cell>
          <cell r="R3227">
            <v>0</v>
          </cell>
          <cell r="S3227">
            <v>0</v>
          </cell>
          <cell r="T3227">
            <v>0</v>
          </cell>
        </row>
        <row r="3228">
          <cell r="A3228">
            <v>0</v>
          </cell>
          <cell r="B3228">
            <v>0</v>
          </cell>
          <cell r="C3228">
            <v>0</v>
          </cell>
          <cell r="D3228">
            <v>0</v>
          </cell>
          <cell r="E3228">
            <v>0</v>
          </cell>
          <cell r="F3228">
            <v>0</v>
          </cell>
          <cell r="G3228">
            <v>0</v>
          </cell>
          <cell r="H3228">
            <v>0</v>
          </cell>
          <cell r="I3228">
            <v>0</v>
          </cell>
          <cell r="J3228">
            <v>0</v>
          </cell>
          <cell r="K3228">
            <v>0</v>
          </cell>
          <cell r="L3228">
            <v>0</v>
          </cell>
          <cell r="M3228">
            <v>0</v>
          </cell>
          <cell r="N3228">
            <v>0</v>
          </cell>
          <cell r="O3228">
            <v>0</v>
          </cell>
          <cell r="P3228">
            <v>0</v>
          </cell>
          <cell r="Q3228">
            <v>0</v>
          </cell>
          <cell r="R3228">
            <v>0</v>
          </cell>
          <cell r="S3228">
            <v>0</v>
          </cell>
          <cell r="T3228">
            <v>0</v>
          </cell>
        </row>
        <row r="3229">
          <cell r="A3229">
            <v>0</v>
          </cell>
          <cell r="B3229">
            <v>0</v>
          </cell>
          <cell r="C3229">
            <v>0</v>
          </cell>
          <cell r="D3229">
            <v>0</v>
          </cell>
          <cell r="E3229">
            <v>0</v>
          </cell>
          <cell r="F3229">
            <v>0</v>
          </cell>
          <cell r="G3229">
            <v>0</v>
          </cell>
          <cell r="H3229">
            <v>0</v>
          </cell>
          <cell r="I3229">
            <v>0</v>
          </cell>
          <cell r="J3229">
            <v>0</v>
          </cell>
          <cell r="K3229">
            <v>0</v>
          </cell>
          <cell r="L3229">
            <v>0</v>
          </cell>
          <cell r="M3229">
            <v>0</v>
          </cell>
          <cell r="N3229">
            <v>0</v>
          </cell>
          <cell r="O3229">
            <v>0</v>
          </cell>
          <cell r="P3229">
            <v>0</v>
          </cell>
          <cell r="Q3229">
            <v>0</v>
          </cell>
          <cell r="R3229">
            <v>0</v>
          </cell>
          <cell r="S3229">
            <v>0</v>
          </cell>
          <cell r="T3229">
            <v>0</v>
          </cell>
        </row>
        <row r="3230">
          <cell r="A3230">
            <v>0</v>
          </cell>
          <cell r="B3230">
            <v>0</v>
          </cell>
          <cell r="C3230">
            <v>0</v>
          </cell>
          <cell r="D3230">
            <v>0</v>
          </cell>
          <cell r="E3230">
            <v>0</v>
          </cell>
          <cell r="F3230">
            <v>0</v>
          </cell>
          <cell r="G3230">
            <v>0</v>
          </cell>
          <cell r="H3230">
            <v>0</v>
          </cell>
          <cell r="I3230">
            <v>0</v>
          </cell>
          <cell r="J3230">
            <v>0</v>
          </cell>
          <cell r="K3230">
            <v>0</v>
          </cell>
          <cell r="L3230">
            <v>0</v>
          </cell>
          <cell r="M3230">
            <v>0</v>
          </cell>
          <cell r="N3230">
            <v>0</v>
          </cell>
          <cell r="O3230">
            <v>0</v>
          </cell>
          <cell r="P3230">
            <v>0</v>
          </cell>
          <cell r="Q3230">
            <v>0</v>
          </cell>
          <cell r="R3230">
            <v>0</v>
          </cell>
          <cell r="S3230">
            <v>0</v>
          </cell>
          <cell r="T3230">
            <v>0</v>
          </cell>
        </row>
        <row r="3231">
          <cell r="A3231">
            <v>0</v>
          </cell>
          <cell r="B3231">
            <v>0</v>
          </cell>
          <cell r="C3231">
            <v>0</v>
          </cell>
          <cell r="D3231">
            <v>0</v>
          </cell>
          <cell r="E3231">
            <v>0</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row>
        <row r="3232">
          <cell r="A3232">
            <v>0</v>
          </cell>
          <cell r="B3232">
            <v>0</v>
          </cell>
          <cell r="C3232">
            <v>0</v>
          </cell>
          <cell r="D3232">
            <v>0</v>
          </cell>
          <cell r="E3232">
            <v>0</v>
          </cell>
          <cell r="F3232">
            <v>0</v>
          </cell>
          <cell r="G3232">
            <v>0</v>
          </cell>
          <cell r="H3232">
            <v>0</v>
          </cell>
          <cell r="I3232">
            <v>0</v>
          </cell>
          <cell r="J3232">
            <v>0</v>
          </cell>
          <cell r="K3232">
            <v>0</v>
          </cell>
          <cell r="L3232">
            <v>0</v>
          </cell>
          <cell r="M3232">
            <v>0</v>
          </cell>
          <cell r="N3232">
            <v>0</v>
          </cell>
          <cell r="O3232">
            <v>0</v>
          </cell>
          <cell r="P3232">
            <v>0</v>
          </cell>
          <cell r="Q3232">
            <v>0</v>
          </cell>
          <cell r="R3232">
            <v>0</v>
          </cell>
          <cell r="S3232">
            <v>0</v>
          </cell>
          <cell r="T3232">
            <v>0</v>
          </cell>
        </row>
        <row r="3233">
          <cell r="A3233">
            <v>0</v>
          </cell>
          <cell r="B3233">
            <v>0</v>
          </cell>
          <cell r="C3233">
            <v>0</v>
          </cell>
          <cell r="D3233">
            <v>0</v>
          </cell>
          <cell r="E3233">
            <v>0</v>
          </cell>
          <cell r="F3233">
            <v>0</v>
          </cell>
          <cell r="G3233">
            <v>0</v>
          </cell>
          <cell r="H3233">
            <v>0</v>
          </cell>
          <cell r="I3233">
            <v>0</v>
          </cell>
          <cell r="J3233">
            <v>0</v>
          </cell>
          <cell r="K3233">
            <v>0</v>
          </cell>
          <cell r="L3233">
            <v>0</v>
          </cell>
          <cell r="M3233">
            <v>0</v>
          </cell>
          <cell r="N3233">
            <v>0</v>
          </cell>
          <cell r="O3233">
            <v>0</v>
          </cell>
          <cell r="P3233">
            <v>0</v>
          </cell>
          <cell r="Q3233">
            <v>0</v>
          </cell>
          <cell r="R3233">
            <v>0</v>
          </cell>
          <cell r="S3233">
            <v>0</v>
          </cell>
          <cell r="T3233">
            <v>0</v>
          </cell>
        </row>
        <row r="3234">
          <cell r="A3234">
            <v>0</v>
          </cell>
          <cell r="B3234">
            <v>0</v>
          </cell>
          <cell r="C3234">
            <v>0</v>
          </cell>
          <cell r="D3234">
            <v>0</v>
          </cell>
          <cell r="E3234">
            <v>0</v>
          </cell>
          <cell r="F3234">
            <v>0</v>
          </cell>
          <cell r="G3234">
            <v>0</v>
          </cell>
          <cell r="H3234">
            <v>0</v>
          </cell>
          <cell r="I3234">
            <v>0</v>
          </cell>
          <cell r="J3234">
            <v>0</v>
          </cell>
          <cell r="K3234">
            <v>0</v>
          </cell>
          <cell r="L3234">
            <v>0</v>
          </cell>
          <cell r="M3234">
            <v>0</v>
          </cell>
          <cell r="N3234">
            <v>0</v>
          </cell>
          <cell r="O3234">
            <v>0</v>
          </cell>
          <cell r="P3234">
            <v>0</v>
          </cell>
          <cell r="Q3234">
            <v>0</v>
          </cell>
          <cell r="R3234">
            <v>0</v>
          </cell>
          <cell r="S3234">
            <v>0</v>
          </cell>
          <cell r="T3234">
            <v>0</v>
          </cell>
        </row>
        <row r="3235">
          <cell r="A3235">
            <v>0</v>
          </cell>
          <cell r="B3235">
            <v>0</v>
          </cell>
          <cell r="C3235">
            <v>0</v>
          </cell>
          <cell r="D3235">
            <v>0</v>
          </cell>
          <cell r="E3235">
            <v>0</v>
          </cell>
          <cell r="F3235">
            <v>0</v>
          </cell>
          <cell r="G3235">
            <v>0</v>
          </cell>
          <cell r="H3235">
            <v>0</v>
          </cell>
          <cell r="I3235">
            <v>0</v>
          </cell>
          <cell r="J3235">
            <v>0</v>
          </cell>
          <cell r="K3235">
            <v>0</v>
          </cell>
          <cell r="L3235">
            <v>0</v>
          </cell>
          <cell r="M3235">
            <v>0</v>
          </cell>
          <cell r="N3235">
            <v>0</v>
          </cell>
          <cell r="O3235">
            <v>0</v>
          </cell>
          <cell r="P3235">
            <v>0</v>
          </cell>
          <cell r="Q3235">
            <v>0</v>
          </cell>
          <cell r="R3235">
            <v>0</v>
          </cell>
          <cell r="S3235">
            <v>0</v>
          </cell>
          <cell r="T3235">
            <v>0</v>
          </cell>
        </row>
        <row r="3236">
          <cell r="A3236">
            <v>0</v>
          </cell>
          <cell r="B3236">
            <v>0</v>
          </cell>
          <cell r="C3236">
            <v>0</v>
          </cell>
          <cell r="D3236">
            <v>0</v>
          </cell>
          <cell r="E3236">
            <v>0</v>
          </cell>
          <cell r="F3236">
            <v>0</v>
          </cell>
          <cell r="G3236">
            <v>0</v>
          </cell>
          <cell r="H3236">
            <v>0</v>
          </cell>
          <cell r="I3236">
            <v>0</v>
          </cell>
          <cell r="J3236">
            <v>0</v>
          </cell>
          <cell r="K3236">
            <v>0</v>
          </cell>
          <cell r="L3236">
            <v>0</v>
          </cell>
          <cell r="M3236">
            <v>0</v>
          </cell>
          <cell r="N3236">
            <v>0</v>
          </cell>
          <cell r="O3236">
            <v>0</v>
          </cell>
          <cell r="P3236">
            <v>0</v>
          </cell>
          <cell r="Q3236">
            <v>0</v>
          </cell>
          <cell r="R3236">
            <v>0</v>
          </cell>
          <cell r="S3236">
            <v>0</v>
          </cell>
          <cell r="T3236">
            <v>0</v>
          </cell>
        </row>
        <row r="3237">
          <cell r="A3237">
            <v>0</v>
          </cell>
          <cell r="B3237">
            <v>0</v>
          </cell>
          <cell r="C3237">
            <v>0</v>
          </cell>
          <cell r="D3237">
            <v>0</v>
          </cell>
          <cell r="E3237">
            <v>0</v>
          </cell>
          <cell r="F3237">
            <v>0</v>
          </cell>
          <cell r="G3237">
            <v>0</v>
          </cell>
          <cell r="H3237">
            <v>0</v>
          </cell>
          <cell r="I3237">
            <v>0</v>
          </cell>
          <cell r="J3237">
            <v>0</v>
          </cell>
          <cell r="K3237">
            <v>0</v>
          </cell>
          <cell r="L3237">
            <v>0</v>
          </cell>
          <cell r="M3237">
            <v>0</v>
          </cell>
          <cell r="N3237">
            <v>0</v>
          </cell>
          <cell r="O3237">
            <v>0</v>
          </cell>
          <cell r="P3237">
            <v>0</v>
          </cell>
          <cell r="Q3237">
            <v>0</v>
          </cell>
          <cell r="R3237">
            <v>0</v>
          </cell>
          <cell r="S3237">
            <v>0</v>
          </cell>
          <cell r="T3237">
            <v>0</v>
          </cell>
        </row>
        <row r="3238">
          <cell r="A3238">
            <v>0</v>
          </cell>
          <cell r="B3238">
            <v>0</v>
          </cell>
          <cell r="C3238">
            <v>0</v>
          </cell>
          <cell r="D3238">
            <v>0</v>
          </cell>
          <cell r="E3238">
            <v>0</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row>
        <row r="3239">
          <cell r="A3239">
            <v>0</v>
          </cell>
          <cell r="B3239">
            <v>0</v>
          </cell>
          <cell r="C3239">
            <v>0</v>
          </cell>
          <cell r="D3239">
            <v>0</v>
          </cell>
          <cell r="E3239">
            <v>0</v>
          </cell>
          <cell r="F3239">
            <v>0</v>
          </cell>
          <cell r="G3239">
            <v>0</v>
          </cell>
          <cell r="H3239">
            <v>0</v>
          </cell>
          <cell r="I3239">
            <v>0</v>
          </cell>
          <cell r="J3239">
            <v>0</v>
          </cell>
          <cell r="K3239">
            <v>0</v>
          </cell>
          <cell r="L3239">
            <v>0</v>
          </cell>
          <cell r="M3239">
            <v>0</v>
          </cell>
          <cell r="N3239">
            <v>0</v>
          </cell>
          <cell r="O3239">
            <v>0</v>
          </cell>
          <cell r="P3239">
            <v>0</v>
          </cell>
          <cell r="Q3239">
            <v>0</v>
          </cell>
          <cell r="R3239">
            <v>0</v>
          </cell>
          <cell r="S3239">
            <v>0</v>
          </cell>
          <cell r="T3239">
            <v>0</v>
          </cell>
        </row>
      </sheetData>
      <sheetData sheetId="4"/>
      <sheetData sheetId="5"/>
      <sheetData sheetId="6">
        <row r="2">
          <cell r="A2" t="str">
            <v xml:space="preserve">Container Number </v>
          </cell>
          <cell r="B2" t="str">
            <v xml:space="preserve">Size </v>
          </cell>
          <cell r="C2" t="str">
            <v>Bill of Lading Number</v>
          </cell>
          <cell r="D2" t="str">
            <v xml:space="preserve">Date of Arrival </v>
          </cell>
          <cell r="E2" t="str">
            <v>Age</v>
          </cell>
          <cell r="F2" t="str">
            <v xml:space="preserve">Consignees name and Address </v>
          </cell>
          <cell r="G2" t="str">
            <v xml:space="preserve">Goods Description </v>
          </cell>
          <cell r="H2" t="str">
            <v>Remarks</v>
          </cell>
          <cell r="I2">
            <v>0</v>
          </cell>
          <cell r="J2">
            <v>0</v>
          </cell>
          <cell r="K2">
            <v>0</v>
          </cell>
          <cell r="L2">
            <v>0</v>
          </cell>
          <cell r="M2">
            <v>0</v>
          </cell>
          <cell r="N2">
            <v>0</v>
          </cell>
          <cell r="O2">
            <v>0</v>
          </cell>
          <cell r="P2" t="str">
            <v> Manifested</v>
          </cell>
          <cell r="Q2" t="str">
            <v> Tallied</v>
          </cell>
          <cell r="R2" t="str">
            <v> Declared</v>
          </cell>
          <cell r="S2" t="str">
            <v> Struck off</v>
          </cell>
          <cell r="T2" t="str">
            <v> Manifested</v>
          </cell>
          <cell r="U2" t="str">
            <v> Tallied</v>
          </cell>
          <cell r="V2" t="str">
            <v> Declared</v>
          </cell>
          <cell r="W2" t="str">
            <v>Struck off</v>
          </cell>
          <cell r="X2">
            <v>0</v>
          </cell>
          <cell r="Y2">
            <v>0</v>
          </cell>
        </row>
        <row r="3">
          <cell r="A3" t="str">
            <v>MRSU3009230</v>
          </cell>
          <cell r="B3">
            <v>40</v>
          </cell>
          <cell r="C3">
            <v>590027720</v>
          </cell>
          <cell r="D3">
            <v>43909</v>
          </cell>
          <cell r="E3">
            <v>46</v>
          </cell>
          <cell r="F3">
            <v>0</v>
          </cell>
          <cell r="G3">
            <v>0</v>
          </cell>
          <cell r="H3">
            <v>0</v>
          </cell>
          <cell r="I3" t="str">
            <v>2020 MSA 161474</v>
          </cell>
          <cell r="J3">
            <v>13</v>
          </cell>
          <cell r="K3" t="str">
            <v>DAWA TRADING CO LTD FLAT B 8</v>
          </cell>
          <cell r="L3" t="str">
            <v>ETS RIHANA AV DU LAC N Q LES VOL</v>
          </cell>
          <cell r="M3" t="str">
            <v>CN</v>
          </cell>
          <cell r="N3" t="str">
            <v>CNJMN</v>
          </cell>
          <cell r="O3" t="str">
            <v>PK</v>
          </cell>
          <cell r="P3">
            <v>422</v>
          </cell>
          <cell r="Q3">
            <v>422</v>
          </cell>
          <cell r="R3">
            <v>422</v>
          </cell>
          <cell r="S3">
            <v>422</v>
          </cell>
          <cell r="T3">
            <v>26100</v>
          </cell>
          <cell r="U3">
            <v>26100</v>
          </cell>
          <cell r="V3">
            <v>26100</v>
          </cell>
          <cell r="W3">
            <v>26100</v>
          </cell>
          <cell r="X3" t="str">
            <v>422 PKGS OF TOTAL PACKAGES 211 WOODEN CASES OF MOTORCYCLES AND 21 1 CARTONS OF ENGINES IN TRANSIT TO DEM REP OF CONGO ONWARD INLAN D CARRIAGE FROM MOMBASA TO DEM REP OF CONGO TO BE ARRANGED BY CONS IGNEE FOR ACCOUNT AND RISK OF CONSIGNEE</v>
          </cell>
          <cell r="Y3" t="str">
            <v>Valide</v>
          </cell>
        </row>
        <row r="4">
          <cell r="A4" t="str">
            <v>TEMU2080654</v>
          </cell>
          <cell r="B4">
            <v>20</v>
          </cell>
          <cell r="C4">
            <v>590249881</v>
          </cell>
          <cell r="D4">
            <v>43921</v>
          </cell>
          <cell r="E4">
            <v>34</v>
          </cell>
          <cell r="F4">
            <v>0</v>
          </cell>
          <cell r="G4">
            <v>0</v>
          </cell>
          <cell r="H4">
            <v>0</v>
          </cell>
          <cell r="I4" t="str">
            <v>2020 MSA 161676</v>
          </cell>
          <cell r="J4">
            <v>224</v>
          </cell>
          <cell r="K4" t="str">
            <v>EXPORTER T M POWER LINE PRODUCT PENS LIMITED P O BOX 72149-002</v>
          </cell>
          <cell r="L4" t="str">
            <v>TO THE ORDER OF COMMERCIAL BANK OF</v>
          </cell>
          <cell r="M4" t="str">
            <v>NL</v>
          </cell>
          <cell r="N4" t="str">
            <v>INCCU</v>
          </cell>
          <cell r="O4" t="str">
            <v>PK</v>
          </cell>
          <cell r="P4">
            <v>529</v>
          </cell>
          <cell r="Q4">
            <v>529</v>
          </cell>
          <cell r="R4">
            <v>529</v>
          </cell>
          <cell r="S4">
            <v>529</v>
          </cell>
          <cell r="T4">
            <v>24392</v>
          </cell>
          <cell r="U4">
            <v>24392</v>
          </cell>
          <cell r="V4">
            <v>24392</v>
          </cell>
          <cell r="W4">
            <v>24392</v>
          </cell>
          <cell r="X4" t="str">
            <v>CONTAINING 13 CB BOXES 2 BUNDLES AND 514 BAGS DESCRIPTION OF GOODS A ND OR SERVICES SUPPLY OF LINE HARDWARES INSTALLATION AND COMMISSION ING OF EXTENSIONS OF MV LINES LV SINGLE PHASE LINES AND SERVICE CABL ES FOR ELECTRIFICATION PROGRAM IN THE COUNTIES OF BUNGOMA BUSIA HO MA BAY KAKAMEGA KISII MIGORI NYAMIRA SIAYA AND VIHIGALOT 3 UNDERCONTRACT NO KP1 6E 2 PT 2 17 A61 LOT 3 WESTERN AS PER PI NO 046 LUKE 2017-18 DTD 8 06 2018 AND PI NO 045 LUKE 2017-18 DTD 13 04 2 018 TRADE TERMS CFR MOMBASA PORT KENYA 1 EARTH ROD GALVANIZED M1 6 X 7 LONG - 7260 00 NOS 2 11 KV CROSSARM 75 X 75 X 1626 MM LONG - 12 00 NOS 3 EARTH ROD CONNECTOR CLAMP COPPER 5 8 - 1814 00 NOS 4 BM CABLE LUG 70MM2 - 3360 00 NOS 5 TERMINATING STRAP 500 X 76 X 10 MM - 131 00 NOS 6 TERMINATING STRAP FLAT 250 X 76 X 10 MM - 2 90 00 NOS 7 M20 X 330 MM BOLT AND NUTS - 261 00 NOS GOODS IN TRAN SIT TO WESTERN KENYA KPLC PROJECT SITES 14 DAYS DND FREE TIME AT DEST INATION INV</v>
          </cell>
          <cell r="Y4" t="str">
            <v>Valide</v>
          </cell>
        </row>
        <row r="5">
          <cell r="A5" t="str">
            <v>SUDU6612867</v>
          </cell>
          <cell r="B5">
            <v>40</v>
          </cell>
          <cell r="C5">
            <v>591502486</v>
          </cell>
          <cell r="D5">
            <v>43909</v>
          </cell>
          <cell r="E5">
            <v>46</v>
          </cell>
          <cell r="F5">
            <v>0</v>
          </cell>
          <cell r="G5">
            <v>0</v>
          </cell>
          <cell r="H5">
            <v>0</v>
          </cell>
          <cell r="I5" t="str">
            <v>2020 MSA 162028</v>
          </cell>
          <cell r="J5">
            <v>9</v>
          </cell>
          <cell r="K5" t="str">
            <v>LOMISCO EXPORTS PVT LTD 219 INDRAP</v>
          </cell>
          <cell r="L5" t="str">
            <v>ETS RIHANA AV DU LAC Q LES VOLCA</v>
          </cell>
          <cell r="M5" t="str">
            <v>AE</v>
          </cell>
          <cell r="N5" t="str">
            <v>INNSA</v>
          </cell>
          <cell r="O5" t="str">
            <v>PK</v>
          </cell>
          <cell r="P5">
            <v>2740</v>
          </cell>
          <cell r="Q5">
            <v>2740</v>
          </cell>
          <cell r="R5">
            <v>2740</v>
          </cell>
          <cell r="S5">
            <v>2740</v>
          </cell>
          <cell r="T5">
            <v>24594</v>
          </cell>
          <cell r="U5">
            <v>24594</v>
          </cell>
          <cell r="V5">
            <v>24594</v>
          </cell>
          <cell r="W5">
            <v>24594</v>
          </cell>
          <cell r="X5" t="str">
            <v>1 X40 FCL 2740 PKGS TWO THOUSAND SEVEN HUNDRED FORTY PACKAGES ONLY 1 BETTERMENT LOTION 30 ML 2 PARI CLAIRE LOTION 30 ML FREIGH T PREPAID INVOICE NO EXP 104 105 DATE 10 02 20 HS CODE 30043200 A PPLICABLE FREE TIME 9 DAYS COMBINED DETENTION DEMURRAGE AT PORT OF DISCHARGE PLACE OF DELIVERY FOR UNLOADING AT DESTINATION CARGO INTRANSIT TO D R CONGO</v>
          </cell>
          <cell r="Y5" t="str">
            <v>Valide</v>
          </cell>
        </row>
        <row r="6">
          <cell r="A6" t="str">
            <v>SUDU6858470</v>
          </cell>
          <cell r="B6">
            <v>40</v>
          </cell>
          <cell r="C6">
            <v>591804362</v>
          </cell>
          <cell r="D6">
            <v>43903</v>
          </cell>
          <cell r="E6">
            <v>52</v>
          </cell>
          <cell r="F6">
            <v>0</v>
          </cell>
          <cell r="G6">
            <v>0</v>
          </cell>
          <cell r="H6">
            <v>0</v>
          </cell>
          <cell r="I6" t="str">
            <v>2020 MSA 162178</v>
          </cell>
          <cell r="J6">
            <v>317</v>
          </cell>
          <cell r="K6" t="str">
            <v>FANZ TEXTILES FZE PLOT NO M5-059886</v>
          </cell>
          <cell r="L6" t="str">
            <v>NAANJIL TRADERS LIMITED P O BOX 829</v>
          </cell>
          <cell r="M6" t="str">
            <v>US</v>
          </cell>
          <cell r="N6" t="str">
            <v>AEJEA</v>
          </cell>
          <cell r="O6" t="str">
            <v>PK</v>
          </cell>
          <cell r="P6">
            <v>510</v>
          </cell>
          <cell r="Q6">
            <v>510</v>
          </cell>
          <cell r="R6">
            <v>510</v>
          </cell>
          <cell r="S6">
            <v>510</v>
          </cell>
          <cell r="T6">
            <v>22950</v>
          </cell>
          <cell r="U6">
            <v>22950</v>
          </cell>
          <cell r="V6">
            <v>22950</v>
          </cell>
          <cell r="W6">
            <v>22950</v>
          </cell>
          <cell r="X6" t="str">
            <v>MIXED USED CLOTHING HS CODE 63090000 INV NO FANZ 25 2020 DATE 19 02 2020 ED 1-3-60-2-20-5459</v>
          </cell>
          <cell r="Y6" t="str">
            <v>Valide</v>
          </cell>
        </row>
        <row r="7">
          <cell r="A7" t="str">
            <v>TRHU1276353</v>
          </cell>
          <cell r="B7">
            <v>20</v>
          </cell>
          <cell r="C7">
            <v>592392275</v>
          </cell>
          <cell r="D7">
            <v>43937</v>
          </cell>
          <cell r="E7">
            <v>22</v>
          </cell>
          <cell r="F7">
            <v>0</v>
          </cell>
          <cell r="G7">
            <v>0</v>
          </cell>
          <cell r="H7">
            <v>0</v>
          </cell>
          <cell r="I7" t="str">
            <v>2020 MSA 162960</v>
          </cell>
          <cell r="J7">
            <v>140</v>
          </cell>
          <cell r="K7" t="str">
            <v>DOHLER ROGGEL B V KUNNEWEG 9 6088</v>
          </cell>
          <cell r="L7" t="str">
            <v>KENYA BREWERIES LTD P O BOX 30161</v>
          </cell>
          <cell r="M7" t="str">
            <v>BR</v>
          </cell>
          <cell r="N7" t="str">
            <v>NLRTM</v>
          </cell>
          <cell r="O7" t="str">
            <v>PK</v>
          </cell>
          <cell r="P7">
            <v>3</v>
          </cell>
          <cell r="Q7">
            <v>3</v>
          </cell>
          <cell r="R7">
            <v>3</v>
          </cell>
          <cell r="S7">
            <v>3</v>
          </cell>
          <cell r="T7">
            <v>71404</v>
          </cell>
          <cell r="U7">
            <v>71404</v>
          </cell>
          <cell r="V7">
            <v>71404</v>
          </cell>
          <cell r="W7">
            <v>71404</v>
          </cell>
          <cell r="X7" t="str">
            <v>ALCOHOLIC FERMENTED APPLE PLUS NET WEIGHT 23740 KGS GROSS WEIGHT 23834 960 KGS PO 2352098 INTRANSIT TO NAIROBI UNDER CONSIGNE E ACCOUNT RISK AND RESPONSIBILITY CARRIER LIABILITY CEASES AT MOMBASA PORT ALCOHOLIC FERMENTED APPLE PLUS NET WEIGHT 23640 KGS GROSS WEIGHT 23734 560 KGS ALCOHOLIC FERMENTED APPLE PLUS NET WEIGHT 23740 KGS GROSS WEIGHT 23834 960 KGS</v>
          </cell>
          <cell r="Y7" t="str">
            <v>Valide</v>
          </cell>
        </row>
        <row r="8">
          <cell r="A8" t="str">
            <v>TCLU5638660</v>
          </cell>
          <cell r="B8">
            <v>40</v>
          </cell>
          <cell r="C8">
            <v>592575571</v>
          </cell>
          <cell r="D8">
            <v>43937</v>
          </cell>
          <cell r="E8">
            <v>22</v>
          </cell>
          <cell r="F8">
            <v>0</v>
          </cell>
          <cell r="G8">
            <v>0</v>
          </cell>
          <cell r="H8">
            <v>0</v>
          </cell>
          <cell r="I8" t="str">
            <v>2020 MSA 162960</v>
          </cell>
          <cell r="J8">
            <v>162</v>
          </cell>
          <cell r="K8" t="str">
            <v>BOROUGE PTE LTD P O BOX 6951 ABU D</v>
          </cell>
          <cell r="L8" t="str">
            <v>SILAFRICA KENYA LIMITED P O BOX 4</v>
          </cell>
          <cell r="M8" t="str">
            <v>BR</v>
          </cell>
          <cell r="N8" t="str">
            <v>AEAUH</v>
          </cell>
          <cell r="O8" t="str">
            <v>BG</v>
          </cell>
          <cell r="P8">
            <v>1980</v>
          </cell>
          <cell r="Q8">
            <v>1980</v>
          </cell>
          <cell r="R8">
            <v>0</v>
          </cell>
          <cell r="S8">
            <v>0</v>
          </cell>
          <cell r="T8">
            <v>22992</v>
          </cell>
          <cell r="U8">
            <v>22992</v>
          </cell>
          <cell r="V8">
            <v>0</v>
          </cell>
          <cell r="W8">
            <v>0</v>
          </cell>
          <cell r="X8" t="str">
            <v>BH975MO PROPYLENE COPOLYMERS H S CODE 39023000 TOTAL NET WEIGHT 4 9 500 MT TOTAL GROSS WEIGHT 50 688 MT 21 DAYS FREE CONTAINER DETE NTION IS ALLOWED AT DESTINATION AGENT AT DESTINATION MAERSK KENYA LIMITED HEAD OFFICE KAMSONS HOUSE MOMBASA ROAD P O BOX 43986 - 00100 GPO NAIROBI KENYA PHONE SALES 254 20 3588811 CUSTOMERCARE 254 20 3513034 FAX 254 20 828921 KE IMPORT MAERSK COM INT RANSIT TO ICD EMBAKASI NAIROBI</v>
          </cell>
          <cell r="Y8" t="str">
            <v>Valide</v>
          </cell>
        </row>
        <row r="9">
          <cell r="A9" t="str">
            <v>TCNU2564520</v>
          </cell>
          <cell r="B9">
            <v>40</v>
          </cell>
          <cell r="C9">
            <v>592852926</v>
          </cell>
          <cell r="D9">
            <v>43933</v>
          </cell>
          <cell r="E9">
            <v>22</v>
          </cell>
          <cell r="F9">
            <v>0</v>
          </cell>
          <cell r="G9">
            <v>0</v>
          </cell>
          <cell r="H9">
            <v>0</v>
          </cell>
          <cell r="I9" t="str">
            <v>2020 MSA 162910</v>
          </cell>
          <cell r="J9">
            <v>207</v>
          </cell>
          <cell r="K9" t="str">
            <v>ENPING SANREN SOUND EQUIPMENT FACTO</v>
          </cell>
          <cell r="L9" t="str">
            <v>SMARTSACHI LIMITED P O BOX 767 0061</v>
          </cell>
          <cell r="M9" t="str">
            <v>CN</v>
          </cell>
          <cell r="N9" t="str">
            <v>CNNSA</v>
          </cell>
          <cell r="O9" t="str">
            <v>PK</v>
          </cell>
          <cell r="P9">
            <v>452</v>
          </cell>
          <cell r="Q9">
            <v>452</v>
          </cell>
          <cell r="R9">
            <v>0</v>
          </cell>
          <cell r="S9">
            <v>0</v>
          </cell>
          <cell r="T9">
            <v>9680</v>
          </cell>
          <cell r="U9">
            <v>9680</v>
          </cell>
          <cell r="V9">
            <v>0</v>
          </cell>
          <cell r="W9">
            <v>0</v>
          </cell>
          <cell r="X9" t="str">
            <v>UHF WIRELESS MICROPHONES 1 RECEIVER AND 2 HAND MIC AUDIO MIXERS SP EAKERS POWER AMPLIFIERS IDF NO E2001279683 INTRANSIT TO ICD E MBAKASI NAIROBI</v>
          </cell>
          <cell r="Y9" t="str">
            <v>Valide</v>
          </cell>
        </row>
        <row r="10">
          <cell r="A10" t="str">
            <v>MRKU6406177</v>
          </cell>
          <cell r="B10">
            <v>40</v>
          </cell>
          <cell r="C10">
            <v>592855758</v>
          </cell>
          <cell r="D10">
            <v>43933</v>
          </cell>
          <cell r="E10">
            <v>22</v>
          </cell>
          <cell r="F10">
            <v>0</v>
          </cell>
          <cell r="G10">
            <v>0</v>
          </cell>
          <cell r="H10">
            <v>0</v>
          </cell>
          <cell r="I10" t="str">
            <v>2020 MSA 162910</v>
          </cell>
          <cell r="J10">
            <v>209</v>
          </cell>
          <cell r="K10" t="str">
            <v>BBOXX ASIA LTD FLAT L 21 F BLOCK</v>
          </cell>
          <cell r="L10" t="str">
            <v>BBOXX CAPITAL KENYA LTD PLOT NO KCO UK</v>
          </cell>
          <cell r="M10" t="str">
            <v>CN</v>
          </cell>
          <cell r="N10" t="str">
            <v>CNSHK</v>
          </cell>
          <cell r="O10" t="str">
            <v>CT</v>
          </cell>
          <cell r="P10">
            <v>1184</v>
          </cell>
          <cell r="Q10">
            <v>1184</v>
          </cell>
          <cell r="R10">
            <v>1184</v>
          </cell>
          <cell r="S10">
            <v>1184</v>
          </cell>
          <cell r="T10">
            <v>25013</v>
          </cell>
          <cell r="U10">
            <v>25013</v>
          </cell>
          <cell r="V10">
            <v>25013</v>
          </cell>
          <cell r="W10">
            <v>25013</v>
          </cell>
          <cell r="X10" t="str">
            <v>SOLAR CONTROL KIT AND IT S ACCESSORY</v>
          </cell>
          <cell r="Y10" t="str">
            <v>Valide</v>
          </cell>
        </row>
        <row r="11">
          <cell r="A11" t="str">
            <v>SUDU7838798</v>
          </cell>
          <cell r="B11">
            <v>20</v>
          </cell>
          <cell r="C11">
            <v>606866231</v>
          </cell>
          <cell r="D11">
            <v>43881</v>
          </cell>
          <cell r="E11">
            <v>74</v>
          </cell>
          <cell r="F11">
            <v>0</v>
          </cell>
          <cell r="G11">
            <v>0</v>
          </cell>
          <cell r="H11">
            <v>0</v>
          </cell>
          <cell r="I11" t="str">
            <v>2020 MSA 161608</v>
          </cell>
          <cell r="J11">
            <v>305</v>
          </cell>
          <cell r="K11" t="str">
            <v>JAS AS AGENT FOR BLUE WORLD LINE VI</v>
          </cell>
          <cell r="L11" t="str">
            <v>W K ESTATES LIMITED RED HILL ROAD</v>
          </cell>
          <cell r="M11" t="str">
            <v>NL</v>
          </cell>
          <cell r="N11" t="str">
            <v>ITLIV</v>
          </cell>
          <cell r="O11" t="str">
            <v>PK</v>
          </cell>
          <cell r="P11">
            <v>646</v>
          </cell>
          <cell r="Q11">
            <v>646</v>
          </cell>
          <cell r="R11">
            <v>646</v>
          </cell>
          <cell r="S11">
            <v>646</v>
          </cell>
          <cell r="T11">
            <v>14040</v>
          </cell>
          <cell r="U11">
            <v>14040</v>
          </cell>
          <cell r="V11">
            <v>14040</v>
          </cell>
          <cell r="W11">
            <v>14040</v>
          </cell>
          <cell r="X11" t="str">
            <v>KITCHEN BATHTUB WORKING TOP BATHROOM FURNITURE MIXERS AND BATH ROOM ACCESSORIES CORNER SHOWER SHOWER TRAY SANITARY WARDROBE S HS CODE 94034000 68029900 73249000 84818000 69109000 94036 00 0 KITCHEN APPLIANCES HS CODE 94034000 85166000 85165000 84501 190 84221100 FREIGHT PREPAID</v>
          </cell>
          <cell r="Y11" t="str">
            <v>Valide</v>
          </cell>
        </row>
        <row r="12">
          <cell r="A12" t="str">
            <v>TCNU1472938</v>
          </cell>
          <cell r="B12">
            <v>40</v>
          </cell>
          <cell r="C12">
            <v>606889371</v>
          </cell>
          <cell r="D12">
            <v>43900</v>
          </cell>
          <cell r="E12">
            <v>55</v>
          </cell>
          <cell r="F12">
            <v>0</v>
          </cell>
          <cell r="G12">
            <v>0</v>
          </cell>
          <cell r="H12">
            <v>0</v>
          </cell>
          <cell r="I12" t="str">
            <v>2020 MSA 161608</v>
          </cell>
          <cell r="J12">
            <v>305</v>
          </cell>
          <cell r="K12" t="str">
            <v>JAS AS AGENT FOR BLUE WORLD LINE VI</v>
          </cell>
          <cell r="L12" t="str">
            <v>W K ESTATES LIMITED RED HILL ROAD</v>
          </cell>
          <cell r="M12" t="str">
            <v>NL</v>
          </cell>
          <cell r="N12" t="str">
            <v>ITLIV</v>
          </cell>
          <cell r="O12" t="str">
            <v>PK</v>
          </cell>
          <cell r="P12">
            <v>646</v>
          </cell>
          <cell r="Q12">
            <v>646</v>
          </cell>
          <cell r="R12">
            <v>646</v>
          </cell>
          <cell r="S12">
            <v>646</v>
          </cell>
          <cell r="T12">
            <v>14040</v>
          </cell>
          <cell r="U12">
            <v>14040</v>
          </cell>
          <cell r="V12">
            <v>14040</v>
          </cell>
          <cell r="W12">
            <v>14040</v>
          </cell>
          <cell r="X12" t="str">
            <v>KITCHEN BATHTUB WORKING TOP BATHROOM FURNITURE MIXERS AND BATH ROOM ACCESSORIES CORNER SHOWER SHOWER TRAY SANITARY WARDROBE S HS CODE 94034000 68029900 73249000 84818000 69109000 94036 00 0 KITCHEN APPLIANCES HS CODE 94034000 85166000 85165000 84501 190 84221100 FREIGHT PREPAID</v>
          </cell>
          <cell r="Y12" t="str">
            <v>Valide</v>
          </cell>
        </row>
        <row r="13">
          <cell r="A13" t="str">
            <v>MRKU0442480</v>
          </cell>
          <cell r="B13">
            <v>40</v>
          </cell>
          <cell r="C13">
            <v>606940036</v>
          </cell>
          <cell r="D13">
            <v>43900</v>
          </cell>
          <cell r="E13">
            <v>55</v>
          </cell>
          <cell r="F13">
            <v>0</v>
          </cell>
          <cell r="G13">
            <v>0</v>
          </cell>
          <cell r="H13">
            <v>0</v>
          </cell>
          <cell r="I13" t="str">
            <v>2020 MSA 162178</v>
          </cell>
          <cell r="J13">
            <v>349</v>
          </cell>
          <cell r="K13" t="str">
            <v>JOHN DEWAR SONS LTD WESTTHORN 170</v>
          </cell>
          <cell r="L13" t="str">
            <v>WOW BEVERAGES MANDERA ROAD KILELESH</v>
          </cell>
          <cell r="M13" t="str">
            <v>US</v>
          </cell>
          <cell r="N13" t="str">
            <v>GBFXT</v>
          </cell>
          <cell r="O13" t="str">
            <v>CS</v>
          </cell>
          <cell r="P13">
            <v>1400</v>
          </cell>
          <cell r="Q13">
            <v>1400</v>
          </cell>
          <cell r="R13">
            <v>0</v>
          </cell>
          <cell r="S13">
            <v>0</v>
          </cell>
          <cell r="T13">
            <v>19708</v>
          </cell>
          <cell r="U13">
            <v>19708</v>
          </cell>
          <cell r="V13">
            <v>0</v>
          </cell>
          <cell r="W13">
            <v>0</v>
          </cell>
          <cell r="X13" t="str">
            <v>1400 CASE S WLFB 12X75 GEX 40 NR IBC SP 18 ALSO NOTIFY TRAD ALL S A 265 ROUTE DE MEYRIN 1217 GENEVE CH - SWITZERLAND</v>
          </cell>
          <cell r="Y13" t="str">
            <v>Valide</v>
          </cell>
        </row>
        <row r="14">
          <cell r="A14" t="str">
            <v>MRKU7223530</v>
          </cell>
          <cell r="B14">
            <v>20</v>
          </cell>
          <cell r="C14">
            <v>606987748</v>
          </cell>
          <cell r="D14">
            <v>43937</v>
          </cell>
          <cell r="E14">
            <v>22</v>
          </cell>
          <cell r="F14">
            <v>0</v>
          </cell>
          <cell r="G14">
            <v>0</v>
          </cell>
          <cell r="H14">
            <v>0</v>
          </cell>
          <cell r="I14" t="str">
            <v>2020 MSA 162960</v>
          </cell>
          <cell r="J14">
            <v>305</v>
          </cell>
          <cell r="K14" t="str">
            <v>AVERY DENNISON MATERIALS EUROPE BV</v>
          </cell>
          <cell r="L14" t="str">
            <v>AVERY DENNISON KENYA PVT LTD SAKU ICONTACT RAVINDER SINGH</v>
          </cell>
          <cell r="M14" t="str">
            <v>BR</v>
          </cell>
          <cell r="N14" t="str">
            <v>BEANR</v>
          </cell>
          <cell r="O14" t="str">
            <v>PA</v>
          </cell>
          <cell r="P14">
            <v>22</v>
          </cell>
          <cell r="Q14">
            <v>22</v>
          </cell>
          <cell r="R14">
            <v>22</v>
          </cell>
          <cell r="S14">
            <v>22</v>
          </cell>
          <cell r="T14">
            <v>16714</v>
          </cell>
          <cell r="U14">
            <v>16714</v>
          </cell>
          <cell r="V14">
            <v>16714</v>
          </cell>
          <cell r="W14">
            <v>16714</v>
          </cell>
          <cell r="X14" t="str">
            <v>UNPRINTED SELF ADHESIVE FILM HS CODE 3919 90 PO NO POK01161 NET WEIGHT 15941 40KG E-MAIL RAVINDER SINGH AP AVERYDENNISON C OM CONTACT NO 919810039588 FREIGHT PREPAID INTRANSIT TO IC D EMBAKASI NAIROBI</v>
          </cell>
          <cell r="Y14" t="str">
            <v>Valide</v>
          </cell>
        </row>
        <row r="15">
          <cell r="A15" t="str">
            <v>GLDU7339023</v>
          </cell>
          <cell r="B15">
            <v>40</v>
          </cell>
          <cell r="C15">
            <v>910213907</v>
          </cell>
          <cell r="D15">
            <v>43909</v>
          </cell>
          <cell r="E15">
            <v>46</v>
          </cell>
          <cell r="F15">
            <v>0</v>
          </cell>
          <cell r="G15">
            <v>0</v>
          </cell>
          <cell r="H15">
            <v>0</v>
          </cell>
          <cell r="I15" t="str">
            <v>2020 MSA 162386</v>
          </cell>
          <cell r="J15">
            <v>97</v>
          </cell>
          <cell r="K15" t="str">
            <v>SAM MAINA CAIGI 39 THORPE CRESCENT</v>
          </cell>
          <cell r="L15" t="str">
            <v>SAMUEL MBUGUA KAGAI P O BOX 55846</v>
          </cell>
          <cell r="M15" t="str">
            <v>IN</v>
          </cell>
          <cell r="N15" t="str">
            <v>GBFXT</v>
          </cell>
          <cell r="O15" t="str">
            <v>LT</v>
          </cell>
          <cell r="P15">
            <v>1</v>
          </cell>
          <cell r="Q15">
            <v>1</v>
          </cell>
          <cell r="R15">
            <v>1</v>
          </cell>
          <cell r="S15">
            <v>1</v>
          </cell>
          <cell r="T15">
            <v>14000</v>
          </cell>
          <cell r="U15">
            <v>14000</v>
          </cell>
          <cell r="V15">
            <v>14000</v>
          </cell>
          <cell r="W15">
            <v>14000</v>
          </cell>
          <cell r="X15" t="str">
            <v>USED MEDICAL EQUIPMENT TO INCLUDE ITEMS FROM HILDITCH AUCTION INVOIC E 44104304 FROM BMA INVOICE 5199-898-1 AND 7190 704-1</v>
          </cell>
          <cell r="Y15" t="str">
            <v>Valide</v>
          </cell>
        </row>
        <row r="16">
          <cell r="A16" t="str">
            <v>MRKU8433000</v>
          </cell>
          <cell r="B16">
            <v>20</v>
          </cell>
          <cell r="C16">
            <v>910241764</v>
          </cell>
          <cell r="D16">
            <v>43930</v>
          </cell>
          <cell r="E16">
            <v>25</v>
          </cell>
          <cell r="F16">
            <v>0</v>
          </cell>
          <cell r="G16">
            <v>0</v>
          </cell>
          <cell r="H16">
            <v>0</v>
          </cell>
          <cell r="I16" t="str">
            <v>2020 MSA 162495</v>
          </cell>
          <cell r="J16">
            <v>381</v>
          </cell>
          <cell r="K16" t="str">
            <v>EXPORTER T M POWER LINE PRODUCTC O LUKENYA GREENS LIMITED</v>
          </cell>
          <cell r="L16" t="str">
            <v>TO THE ORDER OF COMMERCIAL BANK OF</v>
          </cell>
          <cell r="M16" t="str">
            <v>OM</v>
          </cell>
          <cell r="N16" t="str">
            <v>INCCU</v>
          </cell>
          <cell r="O16" t="str">
            <v>PK</v>
          </cell>
          <cell r="P16">
            <v>369</v>
          </cell>
          <cell r="Q16">
            <v>369</v>
          </cell>
          <cell r="R16">
            <v>369</v>
          </cell>
          <cell r="S16">
            <v>369</v>
          </cell>
          <cell r="T16">
            <v>10403</v>
          </cell>
          <cell r="U16">
            <v>10403</v>
          </cell>
          <cell r="V16">
            <v>10403</v>
          </cell>
          <cell r="W16">
            <v>10403</v>
          </cell>
          <cell r="X16" t="str">
            <v>1 X 20 CONTAINER TOTAL 369 PACKAGES CONTAINING 348 BAGS AND 21 CB BOXES DESCRIPTION OF GOODS AND OR SERVICES SUPPLY OF L INE HARDWARES INSTALLATION AND COMMISSIONING OF EXTENSIONS OF MV LINES LV SINGLE PHASE LINES AND SERVICE CABLES FOR ELECTRIFI CATION PROGRAM IN THE COUNTIES OF BUNGOMA BUSIA HOMA BAY KAKAMEGA KISII MIGORI NYAMIRA SIAYA AND VIHIGALOT 3 UNDER CONTRACT NO KP1 6E 2 PT 2 17 A61 LOT 3 WESTERN AS PER PI NO 046 LUK E 2017-18 DTD 8 06 2018 AND PI NO 045 LUKE 2017-18 DTD 13 04 2 018 TRADE TERMS CFR MOMBASA PORT KENYA 1 EARTH ROD CLAM P GALVANIZED 12 MM X 1500 MM LONG - 8 685 00 NOS INVOICE NO M73 2019-20 DATED 04 02 2020 SHIPPING BILL NO 1513700 DATED 19 0 2 2020 L C NUMBER TF1903029005 TF1835528697 CBAKENX REF AND TF1902445583 SIDNKENA AND IDF NO E1804831447 E1810992828 E19 06179136 AND E1802760981 TOTAL NET WT 10 357 70 KGS GOODS IN TR ANSIT TO WESTERN</v>
          </cell>
          <cell r="Y16" t="str">
            <v>Valide</v>
          </cell>
        </row>
        <row r="17">
          <cell r="A17" t="str">
            <v>MSKU1504418</v>
          </cell>
          <cell r="B17">
            <v>40</v>
          </cell>
          <cell r="C17">
            <v>910350075</v>
          </cell>
          <cell r="D17">
            <v>43937</v>
          </cell>
          <cell r="E17">
            <v>22</v>
          </cell>
          <cell r="F17">
            <v>0</v>
          </cell>
          <cell r="G17">
            <v>0</v>
          </cell>
          <cell r="H17">
            <v>0</v>
          </cell>
          <cell r="I17" t="str">
            <v>2020 MSA 162960</v>
          </cell>
          <cell r="J17">
            <v>377</v>
          </cell>
          <cell r="K17" t="str">
            <v>JMP WILCOX CO LTD BELDRAY WORKS</v>
          </cell>
          <cell r="L17" t="str">
            <v>DRILLWELL LIMITED PO BOX 10798-0010</v>
          </cell>
          <cell r="M17" t="str">
            <v>BR</v>
          </cell>
          <cell r="N17" t="str">
            <v>GBBIS</v>
          </cell>
          <cell r="O17" t="str">
            <v>BL</v>
          </cell>
          <cell r="P17">
            <v>498</v>
          </cell>
          <cell r="Q17">
            <v>498</v>
          </cell>
          <cell r="R17">
            <v>498</v>
          </cell>
          <cell r="S17">
            <v>498</v>
          </cell>
          <cell r="T17">
            <v>24140</v>
          </cell>
          <cell r="U17">
            <v>24140</v>
          </cell>
          <cell r="V17">
            <v>24140</v>
          </cell>
          <cell r="W17">
            <v>24140</v>
          </cell>
          <cell r="X17" t="str">
            <v>OF SECOND HAND CLOTHING APPLICABLE FREE TIME 21 DAYS COMBINED DET ENTION DEMURRAGE AT PORT OF DISCHARGE PLACE OF DELIVERY</v>
          </cell>
          <cell r="Y17" t="str">
            <v>Valide</v>
          </cell>
        </row>
        <row r="18">
          <cell r="A18" t="str">
            <v>EGHU9140808</v>
          </cell>
          <cell r="B18">
            <v>40</v>
          </cell>
          <cell r="C18">
            <v>100050077241</v>
          </cell>
          <cell r="D18">
            <v>43936</v>
          </cell>
          <cell r="E18">
            <v>23</v>
          </cell>
          <cell r="F18">
            <v>0</v>
          </cell>
          <cell r="G18">
            <v>0</v>
          </cell>
          <cell r="H18">
            <v>0</v>
          </cell>
          <cell r="I18" t="str">
            <v>2020 MSA 162968</v>
          </cell>
          <cell r="J18">
            <v>205</v>
          </cell>
          <cell r="K18" t="str">
            <v>PIAGGIO VEHICLES PRIVATE LIMITED</v>
          </cell>
          <cell r="L18" t="str">
            <v>CAR AND GENERAL TRADING LIMITED</v>
          </cell>
          <cell r="M18" t="str">
            <v>BR</v>
          </cell>
          <cell r="N18" t="str">
            <v>INNSA</v>
          </cell>
          <cell r="O18" t="str">
            <v>PK</v>
          </cell>
          <cell r="P18">
            <v>337</v>
          </cell>
          <cell r="Q18">
            <v>337</v>
          </cell>
          <cell r="R18">
            <v>337</v>
          </cell>
          <cell r="S18">
            <v>337</v>
          </cell>
          <cell r="T18">
            <v>7845</v>
          </cell>
          <cell r="U18">
            <v>7845</v>
          </cell>
          <cell r="V18">
            <v>7845</v>
          </cell>
          <cell r="W18">
            <v>7845</v>
          </cell>
          <cell r="X18" t="str">
            <v>TOTAL 337 PACKAGES ONLYSPARE PARTS FOR APE VEHICLESINCOTERMS 2010TERMS CFR MOMBASA KENYALETTER OF CREDIT NUMBER 201010067444-LANDIMPORT DEC LARATION NUMBER E2002296416SB NO 1942141 DATE 06 03 2020CARRIER S RES PONSIBILITY CEASES ATCAR AND GENERAL TRADING LIMITED P O BOX 20001 NAIROBI KENYA TOTAL 337 PACKAGES ONLY SPARE PARTS FOR APE VEHICLES INCOTERMS 2010 TERMS CFR MOMBASA KENYA LETTER OF CREDIT NUMBER 201010067444-L AND IMPORT DECLARATION NUMBER E2002296416 SB NO 1942141 DATE 06 03 2020 CARRIER S RESPONSIBILITY CEASES AT MOMBASA KILINDINI PORT EMPTYRETURN TO OUR DESIGNATED INLAND EMPTY DEPOT IN MOMBASA IS UNDER FULL RESPONSIBILITY AND RISK OF MERCHANTS</v>
          </cell>
          <cell r="Y18" t="str">
            <v>Valide</v>
          </cell>
        </row>
        <row r="19">
          <cell r="A19" t="str">
            <v>TEMU0053536</v>
          </cell>
          <cell r="B19">
            <v>20</v>
          </cell>
          <cell r="C19">
            <v>140027110252</v>
          </cell>
          <cell r="D19">
            <v>43941</v>
          </cell>
          <cell r="E19">
            <v>22</v>
          </cell>
          <cell r="F19">
            <v>0</v>
          </cell>
          <cell r="G19">
            <v>0</v>
          </cell>
          <cell r="H19">
            <v>0</v>
          </cell>
          <cell r="I19" t="str">
            <v>2020 MSA 162968</v>
          </cell>
          <cell r="J19">
            <v>101</v>
          </cell>
          <cell r="K19" t="str">
            <v>CHR OLESEN PHARMACEUTICALS A S</v>
          </cell>
          <cell r="L19" t="str">
            <v>BETA HEALTHCARE INTERNATIONAL</v>
          </cell>
          <cell r="M19" t="str">
            <v>BR</v>
          </cell>
          <cell r="N19" t="str">
            <v>CNTAO</v>
          </cell>
          <cell r="O19" t="str">
            <v>DR</v>
          </cell>
          <cell r="P19">
            <v>780</v>
          </cell>
          <cell r="Q19">
            <v>780</v>
          </cell>
          <cell r="R19">
            <v>780</v>
          </cell>
          <cell r="S19">
            <v>780</v>
          </cell>
          <cell r="T19">
            <v>20592</v>
          </cell>
          <cell r="U19">
            <v>20592</v>
          </cell>
          <cell r="V19">
            <v>20592</v>
          </cell>
          <cell r="W19">
            <v>20592</v>
          </cell>
          <cell r="X19" t="str">
            <v>19500 KGS ACETYLSALICYLIC ACIDBETA GRADEP O NO PHBP000452-4HS 291822 10 PIN P000591209IEMAIL INFO KE BETASHELYS COMMOBILE 254 735992599 CONTACT SAMUEL MUSYOKAIDF NO E1908215632N M 19500 KGS ACETYLSALICYLIC ACID BETA GRADE P O NO PHBP000452-4 HS 29182210 PIN P000591209I EMAIL INFO KE BETASHELYS COM MOBILE 254 735992599 CONTACT SAMUEL MUSYOKA IDF NO E1908215632</v>
          </cell>
          <cell r="Y19" t="str">
            <v>Valide</v>
          </cell>
        </row>
        <row r="20">
          <cell r="A20" t="str">
            <v>TRHU2094327</v>
          </cell>
          <cell r="B20">
            <v>20</v>
          </cell>
          <cell r="C20" t="str">
            <v>003000304225</v>
          </cell>
          <cell r="D20">
            <v>43932</v>
          </cell>
          <cell r="E20">
            <v>23</v>
          </cell>
          <cell r="F20">
            <v>0</v>
          </cell>
          <cell r="G20">
            <v>0</v>
          </cell>
          <cell r="H20">
            <v>0</v>
          </cell>
          <cell r="I20" t="str">
            <v>2020 MSA 162908</v>
          </cell>
          <cell r="J20">
            <v>143</v>
          </cell>
          <cell r="K20" t="str">
            <v>HANARO TNS TAIWAN CO LTD</v>
          </cell>
          <cell r="L20" t="str">
            <v>KENYA SUITCASE MANUFACTURERS LTD</v>
          </cell>
          <cell r="M20" t="str">
            <v>AR</v>
          </cell>
          <cell r="N20" t="str">
            <v>TWKHH</v>
          </cell>
          <cell r="O20" t="str">
            <v>DR</v>
          </cell>
          <cell r="P20">
            <v>80</v>
          </cell>
          <cell r="Q20">
            <v>80</v>
          </cell>
          <cell r="R20">
            <v>80</v>
          </cell>
          <cell r="S20">
            <v>80</v>
          </cell>
          <cell r="T20">
            <v>17440</v>
          </cell>
          <cell r="U20">
            <v>17440</v>
          </cell>
          <cell r="V20">
            <v>17440</v>
          </cell>
          <cell r="W20">
            <v>17440</v>
          </cell>
          <cell r="X20" t="str">
            <v>DIOCTYL PHTHALATE DOP QUANTITY 16 00 MT CELL 254 732 900 727EMAI L VINESH FREIGHT-IN-TIME COMWEBSITE WWW FREIGHTINTIME COMDEHP UPC N W 200KG G W 218KG MADE IN TAIWAN DIOCTYL PHTHALATE DOP QUANTITY 16 00 MT CELL 254 732 900 727 EMAIL VINESH FREIGHT-IN-TIME COM WEBSITE WWW FREIGHTINTIME COM</v>
          </cell>
          <cell r="Y20" t="str">
            <v>Valide</v>
          </cell>
        </row>
        <row r="21">
          <cell r="A21" t="str">
            <v>MAGU2214583</v>
          </cell>
          <cell r="B21">
            <v>20</v>
          </cell>
          <cell r="C21" t="str">
            <v>010000114879</v>
          </cell>
          <cell r="D21">
            <v>43920</v>
          </cell>
          <cell r="E21">
            <v>35</v>
          </cell>
          <cell r="F21">
            <v>0</v>
          </cell>
          <cell r="G21">
            <v>0</v>
          </cell>
          <cell r="H21">
            <v>0</v>
          </cell>
          <cell r="I21" t="str">
            <v>2020 MSA 162577</v>
          </cell>
          <cell r="J21">
            <v>204</v>
          </cell>
          <cell r="K21" t="str">
            <v>EMO TRANS HONG KONG LIMITED</v>
          </cell>
          <cell r="L21" t="str">
            <v>AZURI TECHNOLOGIES KENYA LTD</v>
          </cell>
          <cell r="M21" t="str">
            <v>CN</v>
          </cell>
          <cell r="N21" t="str">
            <v>CNNSA</v>
          </cell>
          <cell r="O21" t="str">
            <v>CT</v>
          </cell>
          <cell r="P21">
            <v>209</v>
          </cell>
          <cell r="Q21">
            <v>209</v>
          </cell>
          <cell r="R21">
            <v>209</v>
          </cell>
          <cell r="S21">
            <v>209</v>
          </cell>
          <cell r="T21">
            <v>4247</v>
          </cell>
          <cell r="U21">
            <v>4247</v>
          </cell>
          <cell r="V21">
            <v>4247</v>
          </cell>
          <cell r="W21">
            <v>4247</v>
          </cell>
          <cell r="X21" t="str">
            <v>209CARTONS836 PCS 24 LED TVMODEL NO AZ002469AS PER COMMERCIAL INVOI CE NUMBERCI-1449DATED 18 FEB 2020IDF 19MBAIM000654199 TAX PIN P051 436878VATTENTION SNEHAR SHAHNO MARKS 209CARTONS 836 PCS 24 LED TV MODEL NO AZ002469 AS PER COMMERCIAL INVOICE NUMBER CI-1449 DATED 18 FEB 2020 IDF 19MBAIM000654199 TAX PIN P051436878V ATTENTION SNEHAR SHAH TEL 254 770 303047 EMAIL SNEHAR SHAH AZURI-TECHNOLOGIE S COM</v>
          </cell>
          <cell r="Y21" t="str">
            <v>Valide</v>
          </cell>
        </row>
        <row r="22">
          <cell r="A22" t="str">
            <v>HMCU1021456</v>
          </cell>
          <cell r="B22">
            <v>40</v>
          </cell>
          <cell r="C22" t="str">
            <v>010000126877</v>
          </cell>
          <cell r="D22">
            <v>43931</v>
          </cell>
          <cell r="E22">
            <v>24</v>
          </cell>
          <cell r="F22">
            <v>0</v>
          </cell>
          <cell r="G22">
            <v>0</v>
          </cell>
          <cell r="H22">
            <v>0</v>
          </cell>
          <cell r="I22" t="str">
            <v>2020 MSA 162908</v>
          </cell>
          <cell r="J22">
            <v>145</v>
          </cell>
          <cell r="K22" t="str">
            <v>THRU-CONTAINER INTERNATIONAL LTD</v>
          </cell>
          <cell r="L22" t="str">
            <v>MR SAMUEL WARRACK GOLDMAN</v>
          </cell>
          <cell r="M22" t="str">
            <v>AR</v>
          </cell>
          <cell r="N22" t="str">
            <v>HKHKG</v>
          </cell>
          <cell r="O22" t="str">
            <v>PK</v>
          </cell>
          <cell r="P22">
            <v>314</v>
          </cell>
          <cell r="Q22">
            <v>314</v>
          </cell>
          <cell r="R22">
            <v>314</v>
          </cell>
          <cell r="S22">
            <v>314</v>
          </cell>
          <cell r="T22">
            <v>4230</v>
          </cell>
          <cell r="U22">
            <v>4230</v>
          </cell>
          <cell r="V22">
            <v>4230</v>
          </cell>
          <cell r="W22">
            <v>4230</v>
          </cell>
          <cell r="X22" t="str">
            <v>314 PACKAGES OFUSED HOUSEHOLD GOODS ANDPERSONAL EFFECTS EMAIL PETER ODEDO DLIGHT COMMR SAMUEL W GOLDMAN NAIROBI 314 PACKAGES OF USED HOUSEHOLD GOODS AND PERSONAL EFFECTS EMAIL PETER ODEDO DLIGHT COM</v>
          </cell>
          <cell r="Y22" t="str">
            <v>Valide</v>
          </cell>
        </row>
        <row r="23">
          <cell r="A23" t="str">
            <v>EISU9392427</v>
          </cell>
          <cell r="B23">
            <v>40</v>
          </cell>
          <cell r="C23" t="str">
            <v>040000074721</v>
          </cell>
          <cell r="D23">
            <v>43936</v>
          </cell>
          <cell r="E23">
            <v>23</v>
          </cell>
          <cell r="F23">
            <v>0</v>
          </cell>
          <cell r="G23">
            <v>0</v>
          </cell>
          <cell r="H23">
            <v>0</v>
          </cell>
          <cell r="I23" t="str">
            <v>2020 MSA 162968</v>
          </cell>
          <cell r="J23">
            <v>309</v>
          </cell>
          <cell r="K23" t="str">
            <v>GUANGZHOU LINGSHUN ELECTRONIC TECHNOLOGY CO LTD</v>
          </cell>
          <cell r="L23" t="str">
            <v>ISKY SMART TECH LIMITED</v>
          </cell>
          <cell r="M23" t="str">
            <v>BR</v>
          </cell>
          <cell r="N23" t="str">
            <v>KRINC</v>
          </cell>
          <cell r="O23" t="str">
            <v>CT</v>
          </cell>
          <cell r="P23">
            <v>642</v>
          </cell>
          <cell r="Q23">
            <v>642</v>
          </cell>
          <cell r="R23">
            <v>642</v>
          </cell>
          <cell r="S23">
            <v>642</v>
          </cell>
          <cell r="T23">
            <v>24955</v>
          </cell>
          <cell r="U23">
            <v>24955</v>
          </cell>
          <cell r="V23">
            <v>24955</v>
          </cell>
          <cell r="W23">
            <v>24955</v>
          </cell>
          <cell r="X23" t="str">
            <v>15 INCH SLIM TV TUBE17 INCH SLIM TV TUBE22 INCH SLIM TV TUBEPIN P0517 17988GEMAIL ISKAYSMARTTECH OUTLOOK COMN M 15 INCH SLIM TV TUBE 17 INCH SLIM TV TUBE 22 INCH SLIM TV TUBE PIN P051717988G EMAIL ISKAYSMARTTECH OUTLOOK COM</v>
          </cell>
          <cell r="Y23" t="str">
            <v>Valide</v>
          </cell>
        </row>
        <row r="24">
          <cell r="A24" t="str">
            <v>FCIU9954479</v>
          </cell>
          <cell r="B24">
            <v>40</v>
          </cell>
          <cell r="C24" t="str">
            <v>050000112107</v>
          </cell>
          <cell r="D24">
            <v>43913</v>
          </cell>
          <cell r="E24">
            <v>42</v>
          </cell>
          <cell r="F24">
            <v>0</v>
          </cell>
          <cell r="G24">
            <v>0</v>
          </cell>
          <cell r="H24">
            <v>0</v>
          </cell>
          <cell r="I24" t="str">
            <v>2020 MSA 162577</v>
          </cell>
          <cell r="J24">
            <v>244</v>
          </cell>
          <cell r="K24" t="str">
            <v>SRITHAI SUPERWARE PUBLIC COMPANY V</v>
          </cell>
          <cell r="L24" t="str">
            <v>JOLLY FIVE FASHIONS LTD</v>
          </cell>
          <cell r="M24" t="str">
            <v>CN</v>
          </cell>
          <cell r="N24" t="str">
            <v>THLKR</v>
          </cell>
          <cell r="O24" t="str">
            <v>CT</v>
          </cell>
          <cell r="P24">
            <v>1133</v>
          </cell>
          <cell r="Q24">
            <v>1133</v>
          </cell>
          <cell r="R24">
            <v>1133</v>
          </cell>
          <cell r="S24">
            <v>1133</v>
          </cell>
          <cell r="T24">
            <v>13294</v>
          </cell>
          <cell r="U24">
            <v>13294</v>
          </cell>
          <cell r="V24">
            <v>13294</v>
          </cell>
          <cell r="W24">
            <v>13294</v>
          </cell>
          <cell r="X24" t="str">
            <v>MELAMINEWARES TRANSHIPMENT AT TANJUNG PELEPASBY EVER DIADEM V 147WFRE E TIME 21 DAYS COMBINEDJOLLY FIVE FASHIONS P O BOX 59543 TEL 02-3110212 OR 07-21215494 NAIROBI-KENYA CTN NO MELAMINEWARES TRANSHIPMENT AT TANJUNG PELEPAS BY EVER DIADEM V 147W FREE TIME 21 DAYS COMBINED</v>
          </cell>
          <cell r="Y24" t="str">
            <v>Valide</v>
          </cell>
        </row>
        <row r="25">
          <cell r="A25" t="str">
            <v>TLLU4104606</v>
          </cell>
          <cell r="B25">
            <v>40</v>
          </cell>
          <cell r="C25" t="str">
            <v>050000191929</v>
          </cell>
          <cell r="D25">
            <v>43912</v>
          </cell>
          <cell r="E25">
            <v>43</v>
          </cell>
          <cell r="F25">
            <v>0</v>
          </cell>
          <cell r="G25">
            <v>0</v>
          </cell>
          <cell r="H25">
            <v>0</v>
          </cell>
          <cell r="I25" t="str">
            <v>2020 MSA 162577</v>
          </cell>
          <cell r="J25">
            <v>94</v>
          </cell>
          <cell r="K25" t="str">
            <v>STANDARD UNIVERSAL INTERNATIONAL CO LTD</v>
          </cell>
          <cell r="L25" t="str">
            <v>SUPERWARE K LTD</v>
          </cell>
          <cell r="M25" t="str">
            <v>CN</v>
          </cell>
          <cell r="N25" t="str">
            <v>THLKR</v>
          </cell>
          <cell r="O25" t="str">
            <v>PK</v>
          </cell>
          <cell r="P25">
            <v>365</v>
          </cell>
          <cell r="Q25">
            <v>365</v>
          </cell>
          <cell r="R25">
            <v>365</v>
          </cell>
          <cell r="S25">
            <v>365</v>
          </cell>
          <cell r="T25">
            <v>5680</v>
          </cell>
          <cell r="U25">
            <v>5680</v>
          </cell>
          <cell r="V25">
            <v>5680</v>
          </cell>
          <cell r="W25">
            <v>5680</v>
          </cell>
          <cell r="X25" t="str">
            <v>HS CODE 3926 90 3924 10 9403 70361 CARTONS G W 5 641 320 KGSPLASTI C HOUSEHOLD PRODUCTS4 PACKAGES G W 38 960 KGSSAMPLE -CARTON BOXES PB 122 N PB 620 PB 621 PB-628 5 DS PLUS T SHELF PB-64613 F HOT POT P B-805 807 808COOLERS PB-542 HANDLE POT P8-679SUPERWARE K LIMITED P O BOX 10136-00100 TELL 020-3518691 OR 0721215494 NAIROBI-KENYA HS CODE 3926 90 3924 10 9403 70 361 CARTONS G W 5 641 320 KGS PLASTIC HOUSEHOLD PRODUCTS 4 PACKAGES G W 38 960 KGS SAMPLE - CARTON BOXES PB 122 N PB 620 PB 621 PB-628 5 DS PLUS T SHELF PB-64613 F HOT POT PB-805 807 808 COOLERS PB-542HANDLE POT P8-679 BUCKET PB-7 4Q 7 4L17 42 CANISTER PB-636 8 BOWL PW-1030 M4 SHELF SAMPLE OF NO COMMERCIAL VALUE SHIPPED ON BOARD 05 03 2020 AT LAEM CHABANG THAILAND BY KESTREL V 0468-066S TRANSHIPMENT AT PORT KLANG BY EVER DIADEM V 147W FREE TIME 21 DAYS DEMURRAGE AND DETENTION AT DESTINATION PIN NO PO51323512K</v>
          </cell>
          <cell r="Y25" t="str">
            <v>Valide</v>
          </cell>
        </row>
        <row r="26">
          <cell r="A26" t="str">
            <v>EGHU3901345</v>
          </cell>
          <cell r="B26">
            <v>20</v>
          </cell>
          <cell r="C26" t="str">
            <v>093000093432</v>
          </cell>
          <cell r="D26">
            <v>43938</v>
          </cell>
          <cell r="E26">
            <v>25</v>
          </cell>
          <cell r="F26">
            <v>0</v>
          </cell>
          <cell r="G26">
            <v>0</v>
          </cell>
          <cell r="H26">
            <v>0</v>
          </cell>
          <cell r="I26" t="str">
            <v>2020 MSA 162968</v>
          </cell>
          <cell r="J26">
            <v>221</v>
          </cell>
          <cell r="K26" t="str">
            <v>MAGIC CHEMICALS INC</v>
          </cell>
          <cell r="L26" t="str">
            <v>BETA HEALTHCARE INTERNATIONAL LTD</v>
          </cell>
          <cell r="M26" t="str">
            <v>BR</v>
          </cell>
          <cell r="N26" t="str">
            <v>MYPGU</v>
          </cell>
          <cell r="O26" t="str">
            <v>CT</v>
          </cell>
          <cell r="P26">
            <v>200</v>
          </cell>
          <cell r="Q26">
            <v>200</v>
          </cell>
          <cell r="R26">
            <v>200</v>
          </cell>
          <cell r="S26">
            <v>200</v>
          </cell>
          <cell r="T26">
            <v>5396</v>
          </cell>
          <cell r="U26">
            <v>5396</v>
          </cell>
          <cell r="V26">
            <v>5396</v>
          </cell>
          <cell r="W26">
            <v>5396</v>
          </cell>
          <cell r="X26" t="str">
            <v>5 0 MTS OR 200 CARTONS OF STEARIC ACIDPHARMACEUTICAL GRADE TABLUBE 431 8POWDER-RSPO MBRSPO-SC 00132IDF NO E2002293126SHIPPING MARKS BETA NA IROBI VIA MOMBASA PACKED IN 25 KG CARTONS PALLETISEDAND STRETCH WRAPP ED INTO 1 X 20 FCL BETA HEALTHCARE INTERNATIONAL LTD P O BOX 42569-00100 MOGADISHU ROAD OFF LUNGA LUNGA ROAD NAIROBI KENYA TEL 254-20-2652042 89 FAX 254-20-2059778 STEARIC ACID PHARMACEUTICAL GRADE TABLUBE 4318 POWDER - RSPO MB NET WT 25 00 KG GROSS WT 25 98 KG BATCH NO LSB 20-6766 D O M 20 FEB 2020 D O E 19 FEB 2022 SELLER TROPICALNETWORK SDN BHD MANUFACTURER LIPIDCHEM SDN BHD COUNTRY OF ORIGIN MALAYSIA COUNTRY OF DESTINATION KENYA BETA NAIROBI VIA MOMBASA 5 0 MTS OR 200 CARTONS OF STEARIC ACID PHARMACEUTICAL GRADE TABLUBE 4318 POWDER-RSPO MB RSPO-SC 00132 IDF NO E2002293126 SHIPPING MARKS BETA NAIROBI VIA MOMBASA PACKED IN 25 KG CARTONS PALLETISED AND STRETCH WRAPPED INTO 1 X 20 FCL HS CODE 3823 11 0000 FREIGHT PREPAID PIN P000591209I EMAIL INFO KE BETASHEL</v>
          </cell>
          <cell r="Y26" t="str">
            <v>Valide</v>
          </cell>
        </row>
        <row r="27">
          <cell r="A27" t="str">
            <v>BMOU5390834</v>
          </cell>
          <cell r="B27">
            <v>40</v>
          </cell>
          <cell r="C27" t="str">
            <v>100050027014</v>
          </cell>
          <cell r="D27">
            <v>43885</v>
          </cell>
          <cell r="E27">
            <v>70</v>
          </cell>
          <cell r="F27">
            <v>0</v>
          </cell>
          <cell r="G27">
            <v>0</v>
          </cell>
          <cell r="H27">
            <v>0</v>
          </cell>
          <cell r="I27" t="str">
            <v>2020 MSA 161845</v>
          </cell>
          <cell r="J27">
            <v>367</v>
          </cell>
          <cell r="K27" t="str">
            <v>CARGO ONE OCEANAIR LOGISTICS PVT LTD</v>
          </cell>
          <cell r="L27" t="str">
            <v>LOGHAN FREIGHT LOGISTICS</v>
          </cell>
          <cell r="M27" t="str">
            <v>CN</v>
          </cell>
          <cell r="N27" t="str">
            <v>INNSA</v>
          </cell>
          <cell r="O27" t="str">
            <v>PK</v>
          </cell>
          <cell r="P27">
            <v>132</v>
          </cell>
          <cell r="Q27">
            <v>132</v>
          </cell>
          <cell r="R27">
            <v>0</v>
          </cell>
          <cell r="S27">
            <v>0</v>
          </cell>
          <cell r="T27">
            <v>8631</v>
          </cell>
          <cell r="U27">
            <v>8631</v>
          </cell>
          <cell r="V27">
            <v>0</v>
          </cell>
          <cell r="W27">
            <v>0</v>
          </cell>
          <cell r="X27" t="str">
            <v>TOTAL 132 PACKAGES ONLY1X40 HC FCL CONTAINER132 PACKAGES ONE HUNDRED THIRTY TWOPACKAGES ONLY PIAGGIO VEHICLES - PF 02 2019PCFB3PE001BW 2 UN ITS APE CITY PETROLDLX BS3 - BWPCFB3PE001BL 6 UNITS APE CITY PETROLDLX BS3 - BLKILINDINI PORT EMPTY RETURN TO OUR DESIGNATED INLAND EMPTY DEPOT IN MOMBASA IS UNDER FULL RESPONSIBILITY AND RISK OF MERCHANTS</v>
          </cell>
          <cell r="Y27" t="str">
            <v>Valide</v>
          </cell>
        </row>
        <row r="28">
          <cell r="A28" t="str">
            <v>EITU1351615</v>
          </cell>
          <cell r="B28">
            <v>40</v>
          </cell>
          <cell r="C28" t="str">
            <v>100050073237</v>
          </cell>
          <cell r="D28">
            <v>43939</v>
          </cell>
          <cell r="E28">
            <v>24</v>
          </cell>
          <cell r="F28">
            <v>0</v>
          </cell>
          <cell r="G28">
            <v>0</v>
          </cell>
          <cell r="H28">
            <v>0</v>
          </cell>
          <cell r="I28" t="str">
            <v>2020 MSA 162968</v>
          </cell>
          <cell r="J28">
            <v>86</v>
          </cell>
          <cell r="K28" t="str">
            <v>KMP FREIGHT</v>
          </cell>
          <cell r="L28" t="str">
            <v>NASIMI INTERIORS LTD</v>
          </cell>
          <cell r="M28" t="str">
            <v>BR</v>
          </cell>
          <cell r="N28" t="str">
            <v>INNSA</v>
          </cell>
          <cell r="O28" t="str">
            <v>PK</v>
          </cell>
          <cell r="P28">
            <v>325</v>
          </cell>
          <cell r="Q28">
            <v>325</v>
          </cell>
          <cell r="R28">
            <v>325</v>
          </cell>
          <cell r="S28">
            <v>325</v>
          </cell>
          <cell r="T28">
            <v>4784</v>
          </cell>
          <cell r="U28">
            <v>4784</v>
          </cell>
          <cell r="V28">
            <v>4784</v>
          </cell>
          <cell r="W28">
            <v>4784</v>
          </cell>
          <cell r="X28" t="str">
            <v>TOTAL 325 PACKAGES ONLY1 X 40HQ CONTAINER 325 PACKGES ONLYITEM MADE O F GLASS IRON STEEL WOOD ALLUMINIUM FABRIC COTTONCARPETS WOVEN WOOL LEN CARPETS WOVEN HAND WOVENJUTE CARPETS CUSHION COVER NO MARKS TOTAL 325 PACKAGES ONLY 1 X 40HQ CONTAINER 325 PACKGES ONLY ITEM MADE OF GLASS IRON STEEL WOOD ALLUMINIUM FABRIC COTTON CARPETS WOVEN WOOLLEN CARPETS WOVEN HAND WOVEN JUTE CARPETS CUSHION COVER WODDDEN FURNITURE ARTICLES JACQUARD WOVEN COTTON CARPETS ARTISTIC WOODEN FURNITURE HANDICRAFTS ITEMS H S CODE 94036000 57024910 57023190 57022090 63049289 94036000 94016900 94054090 SB NO 1105207 DT 01 02 2020 1159319 1165380 DT 04 02 2020 2003861 DTD 09 03 2020 CARRIER S RESPONSIBILITY CEASES AT MOMBASA KILINDINI PORT EMPTY RETURN TO OUR DESIGNATED INLAND EMPTY DEPOT IN MOMBASA IS UNDER FULLRESPONSIBILITY AND RISK OF MERCHANTS TIN 1000059399</v>
          </cell>
          <cell r="Y28" t="str">
            <v>Valide</v>
          </cell>
        </row>
        <row r="29">
          <cell r="A29" t="str">
            <v>TCLU8696892</v>
          </cell>
          <cell r="B29">
            <v>40</v>
          </cell>
          <cell r="C29" t="str">
            <v>100050078000</v>
          </cell>
          <cell r="D29">
            <v>43931</v>
          </cell>
          <cell r="E29">
            <v>24</v>
          </cell>
          <cell r="F29">
            <v>0</v>
          </cell>
          <cell r="G29">
            <v>0</v>
          </cell>
          <cell r="H29">
            <v>0</v>
          </cell>
          <cell r="I29" t="str">
            <v>2020 MSA 162908</v>
          </cell>
          <cell r="J29">
            <v>27</v>
          </cell>
          <cell r="K29" t="str">
            <v>DBA VERTEX ENGINEERING SOLUTION PVT LTD</v>
          </cell>
          <cell r="L29" t="str">
            <v>GIL OIL COMPANY LTD</v>
          </cell>
          <cell r="M29" t="str">
            <v>AR</v>
          </cell>
          <cell r="N29" t="str">
            <v>INMUN</v>
          </cell>
          <cell r="O29" t="str">
            <v>PK</v>
          </cell>
          <cell r="P29">
            <v>16</v>
          </cell>
          <cell r="Q29">
            <v>16</v>
          </cell>
          <cell r="R29">
            <v>0</v>
          </cell>
          <cell r="S29">
            <v>0</v>
          </cell>
          <cell r="T29">
            <v>5194</v>
          </cell>
          <cell r="U29">
            <v>5194</v>
          </cell>
          <cell r="V29">
            <v>0</v>
          </cell>
          <cell r="W29">
            <v>0</v>
          </cell>
          <cell r="X29" t="str">
            <v>TOTAL 16 PACKAGES ONLY1X40 FCLTOTAL 16 SIXTEEN PACKAGES ONLY BIO GA S COMPACT TYPE AUTOMATIC FLARESYSTEMPREFABRICATED LAMELLA CLARIFIER WI THFRP LAMELLA PLATEFRP PLATE FOR LAMMELACLARIFIER SIZE-1800 X 1600 X 5 MM16 PACKAGES SIXTEEN PACKAGES ONLY TOTAL 16 PACKAGES ONLY 1X40 FCL TOTAL 16 SIXTEEN PACKAGES ONLY BIO GAS COMPACT TYPE AUTOMATIC FLARE SYSTEM PREFABRICATED LAMELLA CLARIFIER WITH FRP LAMELLA PLATE FRP PLATE FOR LAMMELA CLARIFIER SIZE-1800 X 1600 X 5MM DUAL MEDIA FILTER SLUDGE DEWATERING MACHINE MODEL NO-1110 OIL SKIMMERMECHANISM MIXER FOR SLUDGE HOLDING TANK MIXER FOR EQUALIZATION TANK CPI PLATE PACK MANUAL SCREEN FINE COURSE MCC PANEL INVOICE NO DBA 2019-20 09 DATED 06 03 2020 NET WT 4629 00 KGS GST NO 07AAGCD4032J1ZS KIND ATTN AMIT PANWAR CARRIER S RESPONSIBILITY CEASES AT MOMBASA KILINDINI PORT EMPTY RETURN TO OUR DESIGNATEDINLAND EMPTY DEPOT IN MOMBASA IS UNDER FULL RESPONSIBILITY AND RISK OF MERCHANTS</v>
          </cell>
          <cell r="Y29" t="str">
            <v>Valide</v>
          </cell>
        </row>
        <row r="30">
          <cell r="A30" t="str">
            <v>BMOU4882676</v>
          </cell>
          <cell r="B30">
            <v>40</v>
          </cell>
          <cell r="C30" t="str">
            <v>100050082902</v>
          </cell>
          <cell r="D30">
            <v>43937</v>
          </cell>
          <cell r="E30">
            <v>22</v>
          </cell>
          <cell r="F30">
            <v>0</v>
          </cell>
          <cell r="G30">
            <v>0</v>
          </cell>
          <cell r="H30">
            <v>0</v>
          </cell>
          <cell r="I30" t="str">
            <v>2020 MSA 162968</v>
          </cell>
          <cell r="J30">
            <v>371</v>
          </cell>
          <cell r="K30" t="str">
            <v>INFINITY AIR SEA LOGISTICS PVT LTD</v>
          </cell>
          <cell r="L30" t="str">
            <v>NAIVAS LTD</v>
          </cell>
          <cell r="M30" t="str">
            <v>BR</v>
          </cell>
          <cell r="N30" t="str">
            <v>INNSA</v>
          </cell>
          <cell r="O30" t="str">
            <v>PK</v>
          </cell>
          <cell r="P30">
            <v>609</v>
          </cell>
          <cell r="Q30">
            <v>609</v>
          </cell>
          <cell r="R30">
            <v>609</v>
          </cell>
          <cell r="S30">
            <v>609</v>
          </cell>
          <cell r="T30">
            <v>26534</v>
          </cell>
          <cell r="U30">
            <v>26534</v>
          </cell>
          <cell r="V30">
            <v>26534</v>
          </cell>
          <cell r="W30">
            <v>26534</v>
          </cell>
          <cell r="X30" t="str">
            <v>TOTAL 609 PACKAGES ONLY5X40 HC FCL CONTAINER CONTAININGHAIER BRAND RE FRIGERATORS152 CARTONS MODEL NO - HRD-1905CBS68 CARTONS MODEL NO - HRD -1954CKB68 CARTONS MODEL NO - HRD-1954PMG116 CARTONS MODEL NO - HRD-22 04PMG116 CARTONS MODEL NO - HRD-2204CSS74 CARTONS MODEL NO -HRF-3304BS SPACKAGE TOTAL 609 PACKAGES ONLY 5X40 HC FCL CONTAINER CONTAINING HAIER BRAND REFRIGERATORS 152 CARTONS MODEL NO - HRD-1905CBS 68 CARTONS MODEL NO - HRD-1954CKB 68 CARTONS MODEL NO - HRD-1954PMG 116 CARTONS MODEL NO - HRD-2204PMG 116 CARTONS MODEL NO - HRD-2204CSS 74 CARTONS MODEL NO -HRF-3304BSS 15 CARTONS FOC SPARE PARTS IDF NO E2002294718 SB NO 2111418 DATED 13 03 2020 TEL FAX NO - 020536305 9 PIN P051123223G PVT LTD PIN NO P051242345S CARRIER S RESPONSIBILITY CEASES AT MOMBASA KILINDINI PORT EMPTY RETURN TO OUR DESIGNATED INLAND EMPTY DEPOT IN MOMBASA IS UNDER FULL RESPONSIBILITY AND RISK OF MERCHANTS</v>
          </cell>
          <cell r="Y30" t="str">
            <v>Valide</v>
          </cell>
        </row>
        <row r="31">
          <cell r="A31" t="str">
            <v>EISU9272252</v>
          </cell>
          <cell r="B31">
            <v>40</v>
          </cell>
          <cell r="C31" t="str">
            <v>100050082902</v>
          </cell>
          <cell r="D31">
            <v>43937</v>
          </cell>
          <cell r="E31">
            <v>22</v>
          </cell>
          <cell r="F31">
            <v>0</v>
          </cell>
          <cell r="G31">
            <v>0</v>
          </cell>
          <cell r="H31">
            <v>0</v>
          </cell>
          <cell r="I31" t="str">
            <v>2020 MSA 162968</v>
          </cell>
          <cell r="J31">
            <v>371</v>
          </cell>
          <cell r="K31" t="str">
            <v>INFINITY AIR SEA LOGISTICS PVT LTD</v>
          </cell>
          <cell r="L31" t="str">
            <v>NAIVAS LTD</v>
          </cell>
          <cell r="M31" t="str">
            <v>BR</v>
          </cell>
          <cell r="N31" t="str">
            <v>INNSA</v>
          </cell>
          <cell r="O31" t="str">
            <v>PK</v>
          </cell>
          <cell r="P31">
            <v>609</v>
          </cell>
          <cell r="Q31">
            <v>609</v>
          </cell>
          <cell r="R31">
            <v>609</v>
          </cell>
          <cell r="S31">
            <v>609</v>
          </cell>
          <cell r="T31">
            <v>26534</v>
          </cell>
          <cell r="U31">
            <v>26534</v>
          </cell>
          <cell r="V31">
            <v>26534</v>
          </cell>
          <cell r="W31">
            <v>26534</v>
          </cell>
          <cell r="X31" t="str">
            <v>TOTAL 609 PACKAGES ONLY5X40 HC FCL CONTAINER CONTAININGHAIER BRAND RE FRIGERATORS152 CARTONS MODEL NO - HRD-1905CBS68 CARTONS MODEL NO - HRD -1954CKB68 CARTONS MODEL NO - HRD-1954PMG116 CARTONS MODEL NO - HRD-22 04PMG116 CARTONS MODEL NO - HRD-2204CSS74 CARTONS MODEL NO -HRF-3304BS SPACKAGE TOTAL 609 PACKAGES ONLY 5X40 HC FCL CONTAINER CONTAINING HAIER BRAND REFRIGERATORS 152 CARTONS MODEL NO - HRD-1905CBS 68 CARTONS MODEL NO - HRD-1954CKB 68 CARTONS MODEL NO - HRD-1954PMG 116 CARTONS MODEL NO - HRD-2204PMG 116 CARTONS MODEL NO - HRD-2204CSS 74 CARTONS MODEL NO -HRF-3304BSS 15 CARTONS FOC SPARE PARTS IDF NO E2002294718 SB NO 2111418 DATED 13 03 2020 TEL FAX NO - 020536305 9 PIN P051123223G PVT LTD PIN NO P051242345S CARRIER S RESPONSIBILITY CEASES AT MOMBASA KILINDINI PORT EMPTY RETURN TO OUR DESIGNATED INLAND EMPTY DEPOT IN MOMBASA IS UNDER FULL RESPONSIBILITY AND RISK OF MERCHANTS</v>
          </cell>
          <cell r="Y31" t="str">
            <v>Valide</v>
          </cell>
        </row>
        <row r="32">
          <cell r="A32" t="str">
            <v>EITU1081021</v>
          </cell>
          <cell r="B32">
            <v>40</v>
          </cell>
          <cell r="C32" t="str">
            <v>100050082902</v>
          </cell>
          <cell r="D32">
            <v>43937</v>
          </cell>
          <cell r="E32">
            <v>22</v>
          </cell>
          <cell r="F32">
            <v>0</v>
          </cell>
          <cell r="G32">
            <v>0</v>
          </cell>
          <cell r="H32">
            <v>0</v>
          </cell>
          <cell r="I32" t="str">
            <v>2020 MSA 162968</v>
          </cell>
          <cell r="J32">
            <v>371</v>
          </cell>
          <cell r="K32" t="str">
            <v>INFINITY AIR SEA LOGISTICS PVT LTD</v>
          </cell>
          <cell r="L32" t="str">
            <v>NAIVAS LTD</v>
          </cell>
          <cell r="M32" t="str">
            <v>BR</v>
          </cell>
          <cell r="N32" t="str">
            <v>INNSA</v>
          </cell>
          <cell r="O32" t="str">
            <v>PK</v>
          </cell>
          <cell r="P32">
            <v>609</v>
          </cell>
          <cell r="Q32">
            <v>609</v>
          </cell>
          <cell r="R32">
            <v>609</v>
          </cell>
          <cell r="S32">
            <v>609</v>
          </cell>
          <cell r="T32">
            <v>26534</v>
          </cell>
          <cell r="U32">
            <v>26534</v>
          </cell>
          <cell r="V32">
            <v>26534</v>
          </cell>
          <cell r="W32">
            <v>26534</v>
          </cell>
          <cell r="X32" t="str">
            <v>TOTAL 609 PACKAGES ONLY5X40 HC FCL CONTAINER CONTAININGHAIER BRAND RE FRIGERATORS152 CARTONS MODEL NO - HRD-1905CBS68 CARTONS MODEL NO - HRD -1954CKB68 CARTONS MODEL NO - HRD-1954PMG116 CARTONS MODEL NO - HRD-22 04PMG116 CARTONS MODEL NO - HRD-2204CSS74 CARTONS MODEL NO -HRF-3304BS SPACKAGE TOTAL 609 PACKAGES ONLY 5X40 HC FCL CONTAINER CONTAINING HAIER BRAND REFRIGERATORS 152 CARTONS MODEL NO - HRD-1905CBS 68 CARTONS MODEL NO - HRD-1954CKB 68 CARTONS MODEL NO - HRD-1954PMG 116 CARTONS MODEL NO - HRD-2204PMG 116 CARTONS MODEL NO - HRD-2204CSS 74 CARTONS MODEL NO -HRF-3304BSS 15 CARTONS FOC SPARE PARTS IDF NO E2002294718 SB NO 2111418 DATED 13 03 2020 TEL FAX NO - 020536305 9 PIN P051123223G PVT LTD PIN NO P051242345S CARRIER S RESPONSIBILITY CEASES AT MOMBASA KILINDINI PORT EMPTY RETURN TO OUR DESIGNATED INLAND EMPTY DEPOT IN MOMBASA IS UNDER FULL RESPONSIBILITY AND RISK OF MERCHANTS</v>
          </cell>
          <cell r="Y32" t="str">
            <v>Valide</v>
          </cell>
        </row>
        <row r="33">
          <cell r="A33" t="str">
            <v>EITU1621372</v>
          </cell>
          <cell r="B33">
            <v>40</v>
          </cell>
          <cell r="C33" t="str">
            <v>100050082902</v>
          </cell>
          <cell r="D33">
            <v>43937</v>
          </cell>
          <cell r="E33">
            <v>22</v>
          </cell>
          <cell r="F33">
            <v>0</v>
          </cell>
          <cell r="G33">
            <v>0</v>
          </cell>
          <cell r="H33">
            <v>0</v>
          </cell>
          <cell r="I33" t="str">
            <v>2020 MSA 162968</v>
          </cell>
          <cell r="J33">
            <v>371</v>
          </cell>
          <cell r="K33" t="str">
            <v>INFINITY AIR SEA LOGISTICS PVT LTD</v>
          </cell>
          <cell r="L33" t="str">
            <v>NAIVAS LTD</v>
          </cell>
          <cell r="M33" t="str">
            <v>BR</v>
          </cell>
          <cell r="N33" t="str">
            <v>INNSA</v>
          </cell>
          <cell r="O33" t="str">
            <v>PK</v>
          </cell>
          <cell r="P33">
            <v>609</v>
          </cell>
          <cell r="Q33">
            <v>609</v>
          </cell>
          <cell r="R33">
            <v>609</v>
          </cell>
          <cell r="S33">
            <v>609</v>
          </cell>
          <cell r="T33">
            <v>26534</v>
          </cell>
          <cell r="U33">
            <v>26534</v>
          </cell>
          <cell r="V33">
            <v>26534</v>
          </cell>
          <cell r="W33">
            <v>26534</v>
          </cell>
          <cell r="X33" t="str">
            <v>TOTAL 609 PACKAGES ONLY5X40 HC FCL CONTAINER CONTAININGHAIER BRAND RE FRIGERATORS152 CARTONS MODEL NO - HRD-1905CBS68 CARTONS MODEL NO - HRD -1954CKB68 CARTONS MODEL NO - HRD-1954PMG116 CARTONS MODEL NO - HRD-22 04PMG116 CARTONS MODEL NO - HRD-2204CSS74 CARTONS MODEL NO -HRF-3304BS SPACKAGE TOTAL 609 PACKAGES ONLY 5X40 HC FCL CONTAINER CONTAINING HAIER BRAND REFRIGERATORS 152 CARTONS MODEL NO - HRD-1905CBS 68 CARTONS MODEL NO - HRD-1954CKB 68 CARTONS MODEL NO - HRD-1954PMG 116 CARTONS MODEL NO - HRD-2204PMG 116 CARTONS MODEL NO - HRD-2204CSS 74 CARTONS MODEL NO -HRF-3304BSS 15 CARTONS FOC SPARE PARTS IDF NO E2002294718 SB NO 2111418 DATED 13 03 2020 TEL FAX NO - 020536305 9 PIN P051123223G PVT LTD PIN NO P051242345S CARRIER S RESPONSIBILITY CEASES AT MOMBASA KILINDINI PORT EMPTY RETURN TO OUR DESIGNATED INLAND EMPTY DEPOT IN MOMBASA IS UNDER FULL RESPONSIBILITY AND RISK OF MERCHANTS</v>
          </cell>
          <cell r="Y33" t="str">
            <v>Valide</v>
          </cell>
        </row>
        <row r="34">
          <cell r="A34" t="str">
            <v>EGHU9568400</v>
          </cell>
          <cell r="B34">
            <v>40</v>
          </cell>
          <cell r="C34" t="str">
            <v>100050098981</v>
          </cell>
          <cell r="D34">
            <v>43943</v>
          </cell>
          <cell r="E34">
            <v>23</v>
          </cell>
          <cell r="F34">
            <v>0</v>
          </cell>
          <cell r="G34">
            <v>0</v>
          </cell>
          <cell r="H34">
            <v>0</v>
          </cell>
          <cell r="I34" t="str">
            <v>2020 MSA 163084</v>
          </cell>
          <cell r="J34">
            <v>70</v>
          </cell>
          <cell r="K34" t="str">
            <v>M P FIBERS LLC</v>
          </cell>
          <cell r="L34" t="str">
            <v>MATCH MASTERS LIMITED</v>
          </cell>
          <cell r="M34" t="str">
            <v>ZA</v>
          </cell>
          <cell r="N34" t="str">
            <v>INNSA</v>
          </cell>
          <cell r="O34" t="str">
            <v>PK</v>
          </cell>
          <cell r="P34">
            <v>93</v>
          </cell>
          <cell r="Q34">
            <v>93</v>
          </cell>
          <cell r="R34">
            <v>93</v>
          </cell>
          <cell r="S34">
            <v>93</v>
          </cell>
          <cell r="T34">
            <v>45546</v>
          </cell>
          <cell r="U34">
            <v>45546</v>
          </cell>
          <cell r="V34">
            <v>45546</v>
          </cell>
          <cell r="W34">
            <v>45546</v>
          </cell>
          <cell r="X34" t="str">
            <v>TOTAL 93 PACKAGES ONLY2X40FT CONTAINERS93 PACKAGES NINETY THREE PACKA GES ONLY LWC DUPLEX BOARDSUNSHINE DUPLEX BOARD GREY BACK IN REELS IDF NO -1 E2003306179 2 E2003 306174NET WEIGHT 45 499 MTNO MARKS TOTAL 93 PACKAGES ONLY 2X40FT CONTAINERS 93 PACKAGES NINETY THREE PACKAGES ONLY LWC DUPLEX BOARD SUNSHINE DUPLEX BOARD GREY BACK IN REELS IDF NO -1 E2003306179 2 E2003306174 NET WEIGHT 45 499 MT GROSS WEIGHT 45 546 MT ICD PAYABLE AT DESTINATION BY CONSIGNEE SHIPPED ONBOARD INV NO MP 113 2019-20 MP 114 2019-20 DT 20 03 2020 PIN P051122692X CARRIER S RESPONSIBILITY CEASES AT MOMBASA KILINDINI PORT EMPTY RETURN TO OUR DESIGNATED INLAND EMPTY DEPOT IN MOMBASA IS UNDER FULL RESPONSIBILITY AND RISK OF MERCHANTS</v>
          </cell>
          <cell r="Y34" t="str">
            <v>Valide</v>
          </cell>
        </row>
        <row r="35">
          <cell r="A35" t="str">
            <v>BMOU5440323</v>
          </cell>
          <cell r="B35">
            <v>40</v>
          </cell>
          <cell r="C35" t="str">
            <v>100070009054</v>
          </cell>
          <cell r="D35">
            <v>43937</v>
          </cell>
          <cell r="E35">
            <v>22</v>
          </cell>
          <cell r="F35">
            <v>0</v>
          </cell>
          <cell r="G35">
            <v>0</v>
          </cell>
          <cell r="H35">
            <v>0</v>
          </cell>
          <cell r="I35" t="str">
            <v>2020 MSA 162968</v>
          </cell>
          <cell r="J35">
            <v>24</v>
          </cell>
          <cell r="K35" t="str">
            <v>PRAYAS WOOLLENS PVT LTD</v>
          </cell>
          <cell r="L35" t="str">
            <v>M S SPINNERS SPINNERS LTD</v>
          </cell>
          <cell r="M35" t="str">
            <v>BR</v>
          </cell>
          <cell r="N35" t="str">
            <v>INHZA</v>
          </cell>
          <cell r="O35" t="str">
            <v>BN</v>
          </cell>
          <cell r="P35">
            <v>153</v>
          </cell>
          <cell r="Q35">
            <v>153</v>
          </cell>
          <cell r="R35">
            <v>153</v>
          </cell>
          <cell r="S35">
            <v>153</v>
          </cell>
          <cell r="T35">
            <v>25386</v>
          </cell>
          <cell r="U35">
            <v>25386</v>
          </cell>
          <cell r="V35">
            <v>25386</v>
          </cell>
          <cell r="W35">
            <v>25386</v>
          </cell>
          <cell r="X35" t="str">
            <v>TOTAL 153 BALES ONLY ONE HUNDRED FIFTY THREE BALES ONLY 1X40 FEET H C1 5 NM SHODDY SYNTHETIC YARN DYED INASSORTEDCOLOURS RAW MATERI AL FOR MANUFACTURINGANDPROCESSING OF BLANKETS ALL SOLID BRIGHT COLOUR SNO MARKS TOTAL 153 BALES ONLY ONE HUNDRED FIFTY THREE BALES ONLY 1X40 FEET H C 1 5 NM SHODDY SYNTHETIC YARN DYED IN ASSORTED COLOURS RAW MATERIAL FOR MANUFACTURING AND PROCESSING OF BLANKETS ALL SOLID BRIGHT COLOURS INVOICE NUMBER 1914 DATE 13 03 2020 HS CODE 55096900 IDF NO 20EMKIM000058353 PROFORMAINVOICE NO PWPL 2020 1173 DT 05 03 2020 NET WEIGHT 24881 40 KGS SHIPPING BILL NO 2114686 DATE 13 03 2020 14 DAYS FREE DETENTION AT DESTINATION RECEIVED FOR SHIPMENT DATE 03 17 2020</v>
          </cell>
          <cell r="Y35" t="str">
            <v>Valide</v>
          </cell>
        </row>
        <row r="36">
          <cell r="A36" t="str">
            <v>DRYU9793309</v>
          </cell>
          <cell r="B36">
            <v>40</v>
          </cell>
          <cell r="C36" t="str">
            <v>100080018722</v>
          </cell>
          <cell r="D36">
            <v>43930</v>
          </cell>
          <cell r="E36">
            <v>25</v>
          </cell>
          <cell r="F36">
            <v>0</v>
          </cell>
          <cell r="G36">
            <v>0</v>
          </cell>
          <cell r="H36">
            <v>0</v>
          </cell>
          <cell r="I36" t="str">
            <v>2020 MSA 162908</v>
          </cell>
          <cell r="J36">
            <v>77</v>
          </cell>
          <cell r="K36" t="str">
            <v>UNIFY TEXTURISERS PRIVATE LIMITED</v>
          </cell>
          <cell r="L36" t="str">
            <v>ARAX MILLS LTD</v>
          </cell>
          <cell r="M36" t="str">
            <v>AR</v>
          </cell>
          <cell r="N36" t="str">
            <v>INHZA</v>
          </cell>
          <cell r="O36" t="str">
            <v>CT</v>
          </cell>
          <cell r="P36">
            <v>763</v>
          </cell>
          <cell r="Q36">
            <v>763</v>
          </cell>
          <cell r="R36">
            <v>763</v>
          </cell>
          <cell r="S36">
            <v>763</v>
          </cell>
          <cell r="T36">
            <v>25713</v>
          </cell>
          <cell r="U36">
            <v>25713</v>
          </cell>
          <cell r="V36">
            <v>25713</v>
          </cell>
          <cell r="W36">
            <v>25713</v>
          </cell>
          <cell r="X36" t="str">
            <v>TOTAL 763 CARTONS ONLY100 PCT POLYESTER TEXTURISERS YARN75D 36F SD RW NIM DTY GRADE AAAS PER PROFORMA INVOICE NO E-307DATED 200131INCOTERMS 2010 FOB ANY PORT IN INDIAIDF NO E2002289712LC NO PKBIMPLC 064 20 DATED 07 02 2020TOTAL GROSS WT 25713 100 KGS763 CARTONS 4578 PACKAGES LOT NO-3842 TOTAL 763 CARTONS ONLY 100 PCT POLYESTER TEXTURISERS YARN 75D 36F SD RW NIM DTY GRADE AA AS PER PROFORMA INVOICE NO E-307 DATED 200131 INCOTERMS 2010 FOB ANY PORT IN INDIA IDF NO E2002289712 LC NO PKBIMPLC 064 20 DATED 07 02 2020 TOTAL GROSS WT 25713 100 KGS TOTAL NETWT 24034 500 KGS SB NO 1924437 DATED 05 03 2020 HS CODE 54023300 21 DAYS FREE TIME DETENTION AT DESTINATION</v>
          </cell>
          <cell r="Y36" t="str">
            <v>Valide</v>
          </cell>
        </row>
        <row r="37">
          <cell r="A37" t="str">
            <v>EISU9278482</v>
          </cell>
          <cell r="B37">
            <v>40</v>
          </cell>
          <cell r="C37" t="str">
            <v>101000030699</v>
          </cell>
          <cell r="D37">
            <v>43943</v>
          </cell>
          <cell r="E37">
            <v>23</v>
          </cell>
          <cell r="F37">
            <v>0</v>
          </cell>
          <cell r="G37">
            <v>0</v>
          </cell>
          <cell r="H37">
            <v>0</v>
          </cell>
          <cell r="I37" t="str">
            <v>2020 MSA 163084</v>
          </cell>
          <cell r="J37">
            <v>29</v>
          </cell>
          <cell r="K37" t="str">
            <v>V K A POLYMERS PVT LTD</v>
          </cell>
          <cell r="L37" t="str">
            <v>KENYA MEDICAL SUPPLIES AUTHORITY KEMSA</v>
          </cell>
          <cell r="M37" t="str">
            <v>ZA</v>
          </cell>
          <cell r="N37" t="str">
            <v>INNSA</v>
          </cell>
          <cell r="O37" t="str">
            <v>BN</v>
          </cell>
          <cell r="P37">
            <v>11359</v>
          </cell>
          <cell r="Q37">
            <v>11359</v>
          </cell>
          <cell r="R37">
            <v>0</v>
          </cell>
          <cell r="S37">
            <v>0</v>
          </cell>
          <cell r="T37">
            <v>329402</v>
          </cell>
          <cell r="U37">
            <v>329402</v>
          </cell>
          <cell r="V37">
            <v>0</v>
          </cell>
          <cell r="W37">
            <v>0</v>
          </cell>
          <cell r="X37"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37" t="str">
            <v>Valide</v>
          </cell>
        </row>
        <row r="38">
          <cell r="A38" t="str">
            <v>BMOU5139942</v>
          </cell>
          <cell r="B38">
            <v>40</v>
          </cell>
          <cell r="C38" t="str">
            <v>101000030699</v>
          </cell>
          <cell r="D38">
            <v>43943</v>
          </cell>
          <cell r="E38">
            <v>23</v>
          </cell>
          <cell r="F38">
            <v>0</v>
          </cell>
          <cell r="G38">
            <v>0</v>
          </cell>
          <cell r="H38">
            <v>0</v>
          </cell>
          <cell r="I38" t="str">
            <v>2020 MSA 163084</v>
          </cell>
          <cell r="J38">
            <v>29</v>
          </cell>
          <cell r="K38" t="str">
            <v>V K A POLYMERS PVT LTD</v>
          </cell>
          <cell r="L38" t="str">
            <v>KENYA MEDICAL SUPPLIES AUTHORITY KEMSA</v>
          </cell>
          <cell r="M38" t="str">
            <v>ZA</v>
          </cell>
          <cell r="N38" t="str">
            <v>INNSA</v>
          </cell>
          <cell r="O38" t="str">
            <v>BN</v>
          </cell>
          <cell r="P38">
            <v>11359</v>
          </cell>
          <cell r="Q38">
            <v>11359</v>
          </cell>
          <cell r="R38">
            <v>0</v>
          </cell>
          <cell r="S38">
            <v>0</v>
          </cell>
          <cell r="T38">
            <v>329402</v>
          </cell>
          <cell r="U38">
            <v>329402</v>
          </cell>
          <cell r="V38">
            <v>0</v>
          </cell>
          <cell r="W38">
            <v>0</v>
          </cell>
          <cell r="X38"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38" t="str">
            <v>Valide</v>
          </cell>
        </row>
        <row r="39">
          <cell r="A39" t="str">
            <v>EGHU9694501</v>
          </cell>
          <cell r="B39">
            <v>40</v>
          </cell>
          <cell r="C39" t="str">
            <v>101000030699</v>
          </cell>
          <cell r="D39">
            <v>43943</v>
          </cell>
          <cell r="E39">
            <v>23</v>
          </cell>
          <cell r="F39">
            <v>0</v>
          </cell>
          <cell r="G39">
            <v>0</v>
          </cell>
          <cell r="H39">
            <v>0</v>
          </cell>
          <cell r="I39" t="str">
            <v>2020 MSA 163084</v>
          </cell>
          <cell r="J39">
            <v>29</v>
          </cell>
          <cell r="K39" t="str">
            <v>V K A POLYMERS PVT LTD</v>
          </cell>
          <cell r="L39" t="str">
            <v>KENYA MEDICAL SUPPLIES AUTHORITY KEMSA</v>
          </cell>
          <cell r="M39" t="str">
            <v>ZA</v>
          </cell>
          <cell r="N39" t="str">
            <v>INNSA</v>
          </cell>
          <cell r="O39" t="str">
            <v>BN</v>
          </cell>
          <cell r="P39">
            <v>11359</v>
          </cell>
          <cell r="Q39">
            <v>11359</v>
          </cell>
          <cell r="R39">
            <v>0</v>
          </cell>
          <cell r="S39">
            <v>0</v>
          </cell>
          <cell r="T39">
            <v>329402</v>
          </cell>
          <cell r="U39">
            <v>329402</v>
          </cell>
          <cell r="V39">
            <v>0</v>
          </cell>
          <cell r="W39">
            <v>0</v>
          </cell>
          <cell r="X39"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39" t="str">
            <v>Valide</v>
          </cell>
        </row>
        <row r="40">
          <cell r="A40" t="str">
            <v>EGHU9679641</v>
          </cell>
          <cell r="B40">
            <v>40</v>
          </cell>
          <cell r="C40" t="str">
            <v>101000030699</v>
          </cell>
          <cell r="D40">
            <v>43943</v>
          </cell>
          <cell r="E40">
            <v>23</v>
          </cell>
          <cell r="F40">
            <v>0</v>
          </cell>
          <cell r="G40">
            <v>0</v>
          </cell>
          <cell r="H40">
            <v>0</v>
          </cell>
          <cell r="I40" t="str">
            <v>2020 MSA 163084</v>
          </cell>
          <cell r="J40">
            <v>29</v>
          </cell>
          <cell r="K40" t="str">
            <v>V K A POLYMERS PVT LTD</v>
          </cell>
          <cell r="L40" t="str">
            <v>KENYA MEDICAL SUPPLIES AUTHORITY KEMSA</v>
          </cell>
          <cell r="M40" t="str">
            <v>ZA</v>
          </cell>
          <cell r="N40" t="str">
            <v>INNSA</v>
          </cell>
          <cell r="O40" t="str">
            <v>BN</v>
          </cell>
          <cell r="P40">
            <v>11359</v>
          </cell>
          <cell r="Q40">
            <v>11359</v>
          </cell>
          <cell r="R40">
            <v>0</v>
          </cell>
          <cell r="S40">
            <v>0</v>
          </cell>
          <cell r="T40">
            <v>329402</v>
          </cell>
          <cell r="U40">
            <v>329402</v>
          </cell>
          <cell r="V40">
            <v>0</v>
          </cell>
          <cell r="W40">
            <v>0</v>
          </cell>
          <cell r="X40"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0" t="str">
            <v>Valide</v>
          </cell>
        </row>
        <row r="41">
          <cell r="A41" t="str">
            <v>TCNU6571574</v>
          </cell>
          <cell r="B41">
            <v>40</v>
          </cell>
          <cell r="C41" t="str">
            <v>101000030699</v>
          </cell>
          <cell r="D41">
            <v>43944</v>
          </cell>
          <cell r="E41">
            <v>22</v>
          </cell>
          <cell r="F41">
            <v>0</v>
          </cell>
          <cell r="G41">
            <v>0</v>
          </cell>
          <cell r="H41">
            <v>0</v>
          </cell>
          <cell r="I41" t="str">
            <v>2020 MSA 163084</v>
          </cell>
          <cell r="J41">
            <v>29</v>
          </cell>
          <cell r="K41" t="str">
            <v>V K A POLYMERS PVT LTD</v>
          </cell>
          <cell r="L41" t="str">
            <v>KENYA MEDICAL SUPPLIES AUTHORITY KEMSA</v>
          </cell>
          <cell r="M41" t="str">
            <v>ZA</v>
          </cell>
          <cell r="N41" t="str">
            <v>INNSA</v>
          </cell>
          <cell r="O41" t="str">
            <v>BN</v>
          </cell>
          <cell r="P41">
            <v>11359</v>
          </cell>
          <cell r="Q41">
            <v>11359</v>
          </cell>
          <cell r="R41">
            <v>0</v>
          </cell>
          <cell r="S41">
            <v>0</v>
          </cell>
          <cell r="T41">
            <v>329402</v>
          </cell>
          <cell r="U41">
            <v>329402</v>
          </cell>
          <cell r="V41">
            <v>0</v>
          </cell>
          <cell r="W41">
            <v>0</v>
          </cell>
          <cell r="X41"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1" t="str">
            <v>Valide</v>
          </cell>
        </row>
        <row r="42">
          <cell r="A42" t="str">
            <v>EGHU9659820</v>
          </cell>
          <cell r="B42">
            <v>40</v>
          </cell>
          <cell r="C42" t="str">
            <v>101000030699</v>
          </cell>
          <cell r="D42">
            <v>43944</v>
          </cell>
          <cell r="E42">
            <v>22</v>
          </cell>
          <cell r="F42">
            <v>0</v>
          </cell>
          <cell r="G42">
            <v>0</v>
          </cell>
          <cell r="H42">
            <v>0</v>
          </cell>
          <cell r="I42" t="str">
            <v>2020 MSA 163084</v>
          </cell>
          <cell r="J42">
            <v>29</v>
          </cell>
          <cell r="K42" t="str">
            <v>V K A POLYMERS PVT LTD</v>
          </cell>
          <cell r="L42" t="str">
            <v>KENYA MEDICAL SUPPLIES AUTHORITY KEMSA</v>
          </cell>
          <cell r="M42" t="str">
            <v>ZA</v>
          </cell>
          <cell r="N42" t="str">
            <v>INNSA</v>
          </cell>
          <cell r="O42" t="str">
            <v>BN</v>
          </cell>
          <cell r="P42">
            <v>11359</v>
          </cell>
          <cell r="Q42">
            <v>11359</v>
          </cell>
          <cell r="R42">
            <v>0</v>
          </cell>
          <cell r="S42">
            <v>0</v>
          </cell>
          <cell r="T42">
            <v>329402</v>
          </cell>
          <cell r="U42">
            <v>329402</v>
          </cell>
          <cell r="V42">
            <v>0</v>
          </cell>
          <cell r="W42">
            <v>0</v>
          </cell>
          <cell r="X42"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2" t="str">
            <v>Valide</v>
          </cell>
        </row>
        <row r="43">
          <cell r="A43" t="str">
            <v>EGSU9159577</v>
          </cell>
          <cell r="B43">
            <v>40</v>
          </cell>
          <cell r="C43" t="str">
            <v>101000030699</v>
          </cell>
          <cell r="D43">
            <v>43944</v>
          </cell>
          <cell r="E43">
            <v>22</v>
          </cell>
          <cell r="F43">
            <v>0</v>
          </cell>
          <cell r="G43">
            <v>0</v>
          </cell>
          <cell r="H43">
            <v>0</v>
          </cell>
          <cell r="I43" t="str">
            <v>2020 MSA 163084</v>
          </cell>
          <cell r="J43">
            <v>29</v>
          </cell>
          <cell r="K43" t="str">
            <v>V K A POLYMERS PVT LTD</v>
          </cell>
          <cell r="L43" t="str">
            <v>KENYA MEDICAL SUPPLIES AUTHORITY KEMSA</v>
          </cell>
          <cell r="M43" t="str">
            <v>ZA</v>
          </cell>
          <cell r="N43" t="str">
            <v>INNSA</v>
          </cell>
          <cell r="O43" t="str">
            <v>BN</v>
          </cell>
          <cell r="P43">
            <v>11359</v>
          </cell>
          <cell r="Q43">
            <v>11359</v>
          </cell>
          <cell r="R43">
            <v>0</v>
          </cell>
          <cell r="S43">
            <v>0</v>
          </cell>
          <cell r="T43">
            <v>329402</v>
          </cell>
          <cell r="U43">
            <v>329402</v>
          </cell>
          <cell r="V43">
            <v>0</v>
          </cell>
          <cell r="W43">
            <v>0</v>
          </cell>
          <cell r="X43"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3" t="str">
            <v>Valide</v>
          </cell>
        </row>
        <row r="44">
          <cell r="A44" t="str">
            <v>TGBU7281060</v>
          </cell>
          <cell r="B44">
            <v>40</v>
          </cell>
          <cell r="C44" t="str">
            <v>101000030699</v>
          </cell>
          <cell r="D44">
            <v>43944</v>
          </cell>
          <cell r="E44">
            <v>22</v>
          </cell>
          <cell r="F44">
            <v>0</v>
          </cell>
          <cell r="G44">
            <v>0</v>
          </cell>
          <cell r="H44">
            <v>0</v>
          </cell>
          <cell r="I44" t="str">
            <v>2020 MSA 163084</v>
          </cell>
          <cell r="J44">
            <v>29</v>
          </cell>
          <cell r="K44" t="str">
            <v>V K A POLYMERS PVT LTD</v>
          </cell>
          <cell r="L44" t="str">
            <v>KENYA MEDICAL SUPPLIES AUTHORITY KEMSA</v>
          </cell>
          <cell r="M44" t="str">
            <v>ZA</v>
          </cell>
          <cell r="N44" t="str">
            <v>INNSA</v>
          </cell>
          <cell r="O44" t="str">
            <v>BN</v>
          </cell>
          <cell r="P44">
            <v>11359</v>
          </cell>
          <cell r="Q44">
            <v>11359</v>
          </cell>
          <cell r="R44">
            <v>0</v>
          </cell>
          <cell r="S44">
            <v>0</v>
          </cell>
          <cell r="T44">
            <v>329402</v>
          </cell>
          <cell r="U44">
            <v>329402</v>
          </cell>
          <cell r="V44">
            <v>0</v>
          </cell>
          <cell r="W44">
            <v>0</v>
          </cell>
          <cell r="X44"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4" t="str">
            <v>Valide</v>
          </cell>
        </row>
        <row r="45">
          <cell r="A45" t="str">
            <v>TLLU5907496</v>
          </cell>
          <cell r="B45">
            <v>40</v>
          </cell>
          <cell r="C45" t="str">
            <v>101000030699</v>
          </cell>
          <cell r="D45">
            <v>43944</v>
          </cell>
          <cell r="E45">
            <v>22</v>
          </cell>
          <cell r="F45">
            <v>0</v>
          </cell>
          <cell r="G45">
            <v>0</v>
          </cell>
          <cell r="H45">
            <v>0</v>
          </cell>
          <cell r="I45" t="str">
            <v>2020 MSA 163084</v>
          </cell>
          <cell r="J45">
            <v>29</v>
          </cell>
          <cell r="K45" t="str">
            <v>V K A POLYMERS PVT LTD</v>
          </cell>
          <cell r="L45" t="str">
            <v>KENYA MEDICAL SUPPLIES AUTHORITY KEMSA</v>
          </cell>
          <cell r="M45" t="str">
            <v>ZA</v>
          </cell>
          <cell r="N45" t="str">
            <v>INNSA</v>
          </cell>
          <cell r="O45" t="str">
            <v>BN</v>
          </cell>
          <cell r="P45">
            <v>11359</v>
          </cell>
          <cell r="Q45">
            <v>11359</v>
          </cell>
          <cell r="R45">
            <v>0</v>
          </cell>
          <cell r="S45">
            <v>0</v>
          </cell>
          <cell r="T45">
            <v>329402</v>
          </cell>
          <cell r="U45">
            <v>329402</v>
          </cell>
          <cell r="V45">
            <v>0</v>
          </cell>
          <cell r="W45">
            <v>0</v>
          </cell>
          <cell r="X45"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5" t="str">
            <v>Valide</v>
          </cell>
        </row>
        <row r="46">
          <cell r="A46" t="str">
            <v>TGBU6924120</v>
          </cell>
          <cell r="B46">
            <v>40</v>
          </cell>
          <cell r="C46" t="str">
            <v>101000030699</v>
          </cell>
          <cell r="D46">
            <v>43944</v>
          </cell>
          <cell r="E46">
            <v>22</v>
          </cell>
          <cell r="F46">
            <v>0</v>
          </cell>
          <cell r="G46">
            <v>0</v>
          </cell>
          <cell r="H46">
            <v>0</v>
          </cell>
          <cell r="I46" t="str">
            <v>2020 MSA 163084</v>
          </cell>
          <cell r="J46">
            <v>29</v>
          </cell>
          <cell r="K46" t="str">
            <v>V K A POLYMERS PVT LTD</v>
          </cell>
          <cell r="L46" t="str">
            <v>KENYA MEDICAL SUPPLIES AUTHORITY KEMSA</v>
          </cell>
          <cell r="M46" t="str">
            <v>ZA</v>
          </cell>
          <cell r="N46" t="str">
            <v>INNSA</v>
          </cell>
          <cell r="O46" t="str">
            <v>BN</v>
          </cell>
          <cell r="P46">
            <v>11359</v>
          </cell>
          <cell r="Q46">
            <v>11359</v>
          </cell>
          <cell r="R46">
            <v>0</v>
          </cell>
          <cell r="S46">
            <v>0</v>
          </cell>
          <cell r="T46">
            <v>329402</v>
          </cell>
          <cell r="U46">
            <v>329402</v>
          </cell>
          <cell r="V46">
            <v>0</v>
          </cell>
          <cell r="W46">
            <v>0</v>
          </cell>
          <cell r="X46"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6" t="str">
            <v>Valide</v>
          </cell>
        </row>
        <row r="47">
          <cell r="A47" t="str">
            <v>FCIU7072240</v>
          </cell>
          <cell r="B47">
            <v>40</v>
          </cell>
          <cell r="C47" t="str">
            <v>101000030699</v>
          </cell>
          <cell r="D47">
            <v>43944</v>
          </cell>
          <cell r="E47">
            <v>22</v>
          </cell>
          <cell r="F47">
            <v>0</v>
          </cell>
          <cell r="G47">
            <v>0</v>
          </cell>
          <cell r="H47">
            <v>0</v>
          </cell>
          <cell r="I47" t="str">
            <v>2020 MSA 163084</v>
          </cell>
          <cell r="J47">
            <v>29</v>
          </cell>
          <cell r="K47" t="str">
            <v>V K A POLYMERS PVT LTD</v>
          </cell>
          <cell r="L47" t="str">
            <v>KENYA MEDICAL SUPPLIES AUTHORITY KEMSA</v>
          </cell>
          <cell r="M47" t="str">
            <v>ZA</v>
          </cell>
          <cell r="N47" t="str">
            <v>INNSA</v>
          </cell>
          <cell r="O47" t="str">
            <v>BN</v>
          </cell>
          <cell r="P47">
            <v>11359</v>
          </cell>
          <cell r="Q47">
            <v>11359</v>
          </cell>
          <cell r="R47">
            <v>0</v>
          </cell>
          <cell r="S47">
            <v>0</v>
          </cell>
          <cell r="T47">
            <v>329402</v>
          </cell>
          <cell r="U47">
            <v>329402</v>
          </cell>
          <cell r="V47">
            <v>0</v>
          </cell>
          <cell r="W47">
            <v>0</v>
          </cell>
          <cell r="X47"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7" t="str">
            <v>Valide</v>
          </cell>
        </row>
        <row r="48">
          <cell r="A48" t="str">
            <v>EITU1002357</v>
          </cell>
          <cell r="B48">
            <v>40</v>
          </cell>
          <cell r="C48" t="str">
            <v>101000030699</v>
          </cell>
          <cell r="D48">
            <v>43945</v>
          </cell>
          <cell r="E48">
            <v>21</v>
          </cell>
          <cell r="F48">
            <v>0</v>
          </cell>
          <cell r="G48">
            <v>0</v>
          </cell>
          <cell r="H48">
            <v>0</v>
          </cell>
          <cell r="I48" t="str">
            <v>2020 MSA 163084</v>
          </cell>
          <cell r="J48">
            <v>29</v>
          </cell>
          <cell r="K48" t="str">
            <v>V K A POLYMERS PVT LTD</v>
          </cell>
          <cell r="L48" t="str">
            <v>KENYA MEDICAL SUPPLIES AUTHORITY KEMSA</v>
          </cell>
          <cell r="M48" t="str">
            <v>ZA</v>
          </cell>
          <cell r="N48" t="str">
            <v>INNSA</v>
          </cell>
          <cell r="O48" t="str">
            <v>BN</v>
          </cell>
          <cell r="P48">
            <v>11359</v>
          </cell>
          <cell r="Q48">
            <v>11359</v>
          </cell>
          <cell r="R48">
            <v>0</v>
          </cell>
          <cell r="S48">
            <v>0</v>
          </cell>
          <cell r="T48">
            <v>329402</v>
          </cell>
          <cell r="U48">
            <v>329402</v>
          </cell>
          <cell r="V48">
            <v>0</v>
          </cell>
          <cell r="W48">
            <v>0</v>
          </cell>
          <cell r="X48"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8" t="str">
            <v>Valide</v>
          </cell>
        </row>
        <row r="49">
          <cell r="A49" t="str">
            <v>EITU1939390</v>
          </cell>
          <cell r="B49">
            <v>40</v>
          </cell>
          <cell r="C49" t="str">
            <v>101000030699</v>
          </cell>
          <cell r="D49">
            <v>43945</v>
          </cell>
          <cell r="E49">
            <v>21</v>
          </cell>
          <cell r="F49">
            <v>0</v>
          </cell>
          <cell r="G49">
            <v>0</v>
          </cell>
          <cell r="H49">
            <v>0</v>
          </cell>
          <cell r="I49" t="str">
            <v>2020 MSA 163084</v>
          </cell>
          <cell r="J49">
            <v>29</v>
          </cell>
          <cell r="K49" t="str">
            <v>V K A POLYMERS PVT LTD</v>
          </cell>
          <cell r="L49" t="str">
            <v>KENYA MEDICAL SUPPLIES AUTHORITY KEMSA</v>
          </cell>
          <cell r="M49" t="str">
            <v>ZA</v>
          </cell>
          <cell r="N49" t="str">
            <v>INNSA</v>
          </cell>
          <cell r="O49" t="str">
            <v>BN</v>
          </cell>
          <cell r="P49">
            <v>11359</v>
          </cell>
          <cell r="Q49">
            <v>11359</v>
          </cell>
          <cell r="R49">
            <v>0</v>
          </cell>
          <cell r="S49">
            <v>0</v>
          </cell>
          <cell r="T49">
            <v>329402</v>
          </cell>
          <cell r="U49">
            <v>329402</v>
          </cell>
          <cell r="V49">
            <v>0</v>
          </cell>
          <cell r="W49">
            <v>0</v>
          </cell>
          <cell r="X49"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49" t="str">
            <v>Valide</v>
          </cell>
        </row>
        <row r="50">
          <cell r="A50" t="str">
            <v>TGBU6055937</v>
          </cell>
          <cell r="B50">
            <v>40</v>
          </cell>
          <cell r="C50" t="str">
            <v>101000030699</v>
          </cell>
          <cell r="D50">
            <v>43945</v>
          </cell>
          <cell r="E50">
            <v>21</v>
          </cell>
          <cell r="F50">
            <v>0</v>
          </cell>
          <cell r="G50">
            <v>0</v>
          </cell>
          <cell r="H50">
            <v>0</v>
          </cell>
          <cell r="I50" t="str">
            <v>2020 MSA 163084</v>
          </cell>
          <cell r="J50">
            <v>29</v>
          </cell>
          <cell r="K50" t="str">
            <v>V K A POLYMERS PVT LTD</v>
          </cell>
          <cell r="L50" t="str">
            <v>KENYA MEDICAL SUPPLIES AUTHORITY KEMSA</v>
          </cell>
          <cell r="M50" t="str">
            <v>ZA</v>
          </cell>
          <cell r="N50" t="str">
            <v>INNSA</v>
          </cell>
          <cell r="O50" t="str">
            <v>BN</v>
          </cell>
          <cell r="P50">
            <v>11359</v>
          </cell>
          <cell r="Q50">
            <v>11359</v>
          </cell>
          <cell r="R50">
            <v>0</v>
          </cell>
          <cell r="S50">
            <v>0</v>
          </cell>
          <cell r="T50">
            <v>329402</v>
          </cell>
          <cell r="U50">
            <v>329402</v>
          </cell>
          <cell r="V50">
            <v>0</v>
          </cell>
          <cell r="W50">
            <v>0</v>
          </cell>
          <cell r="X50"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50" t="str">
            <v>Valide</v>
          </cell>
        </row>
        <row r="51">
          <cell r="A51" t="str">
            <v>TEMU8965622</v>
          </cell>
          <cell r="B51">
            <v>40</v>
          </cell>
          <cell r="C51" t="str">
            <v>101000030699</v>
          </cell>
          <cell r="D51">
            <v>43945</v>
          </cell>
          <cell r="E51">
            <v>21</v>
          </cell>
          <cell r="F51">
            <v>0</v>
          </cell>
          <cell r="G51">
            <v>0</v>
          </cell>
          <cell r="H51">
            <v>0</v>
          </cell>
          <cell r="I51" t="str">
            <v>2020 MSA 163084</v>
          </cell>
          <cell r="J51">
            <v>29</v>
          </cell>
          <cell r="K51" t="str">
            <v>V K A POLYMERS PVT LTD</v>
          </cell>
          <cell r="L51" t="str">
            <v>KENYA MEDICAL SUPPLIES AUTHORITY KEMSA</v>
          </cell>
          <cell r="M51" t="str">
            <v>ZA</v>
          </cell>
          <cell r="N51" t="str">
            <v>INNSA</v>
          </cell>
          <cell r="O51" t="str">
            <v>BN</v>
          </cell>
          <cell r="P51">
            <v>11359</v>
          </cell>
          <cell r="Q51">
            <v>11359</v>
          </cell>
          <cell r="R51">
            <v>0</v>
          </cell>
          <cell r="S51">
            <v>0</v>
          </cell>
          <cell r="T51">
            <v>329402</v>
          </cell>
          <cell r="U51">
            <v>329402</v>
          </cell>
          <cell r="V51">
            <v>0</v>
          </cell>
          <cell r="W51">
            <v>0</v>
          </cell>
          <cell r="X51"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51" t="str">
            <v>Valide</v>
          </cell>
        </row>
        <row r="52">
          <cell r="A52" t="str">
            <v>EITU1595268</v>
          </cell>
          <cell r="B52">
            <v>40</v>
          </cell>
          <cell r="C52" t="str">
            <v>101000030699</v>
          </cell>
          <cell r="D52">
            <v>43945</v>
          </cell>
          <cell r="E52">
            <v>21</v>
          </cell>
          <cell r="F52">
            <v>0</v>
          </cell>
          <cell r="G52">
            <v>0</v>
          </cell>
          <cell r="H52">
            <v>0</v>
          </cell>
          <cell r="I52" t="str">
            <v>2020 MSA 163084</v>
          </cell>
          <cell r="J52">
            <v>29</v>
          </cell>
          <cell r="K52" t="str">
            <v>V K A POLYMERS PVT LTD</v>
          </cell>
          <cell r="L52" t="str">
            <v>KENYA MEDICAL SUPPLIES AUTHORITY KEMSA</v>
          </cell>
          <cell r="M52" t="str">
            <v>ZA</v>
          </cell>
          <cell r="N52" t="str">
            <v>INNSA</v>
          </cell>
          <cell r="O52" t="str">
            <v>BN</v>
          </cell>
          <cell r="P52">
            <v>11359</v>
          </cell>
          <cell r="Q52">
            <v>11359</v>
          </cell>
          <cell r="R52">
            <v>0</v>
          </cell>
          <cell r="S52">
            <v>0</v>
          </cell>
          <cell r="T52">
            <v>329402</v>
          </cell>
          <cell r="U52">
            <v>329402</v>
          </cell>
          <cell r="V52">
            <v>0</v>
          </cell>
          <cell r="W52">
            <v>0</v>
          </cell>
          <cell r="X52"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52" t="str">
            <v>Valide</v>
          </cell>
        </row>
        <row r="53">
          <cell r="A53" t="str">
            <v>EGSU9080678</v>
          </cell>
          <cell r="B53">
            <v>40</v>
          </cell>
          <cell r="C53" t="str">
            <v>101000030699</v>
          </cell>
          <cell r="D53">
            <v>43945</v>
          </cell>
          <cell r="E53">
            <v>21</v>
          </cell>
          <cell r="F53">
            <v>0</v>
          </cell>
          <cell r="G53">
            <v>0</v>
          </cell>
          <cell r="H53">
            <v>0</v>
          </cell>
          <cell r="I53" t="str">
            <v>2020 MSA 163084</v>
          </cell>
          <cell r="J53">
            <v>29</v>
          </cell>
          <cell r="K53" t="str">
            <v>V K A POLYMERS PVT LTD</v>
          </cell>
          <cell r="L53" t="str">
            <v>KENYA MEDICAL SUPPLIES AUTHORITY KEMSA</v>
          </cell>
          <cell r="M53" t="str">
            <v>ZA</v>
          </cell>
          <cell r="N53" t="str">
            <v>INNSA</v>
          </cell>
          <cell r="O53" t="str">
            <v>BN</v>
          </cell>
          <cell r="P53">
            <v>11359</v>
          </cell>
          <cell r="Q53">
            <v>11359</v>
          </cell>
          <cell r="R53">
            <v>0</v>
          </cell>
          <cell r="S53">
            <v>0</v>
          </cell>
          <cell r="T53">
            <v>329402</v>
          </cell>
          <cell r="U53">
            <v>329402</v>
          </cell>
          <cell r="V53">
            <v>0</v>
          </cell>
          <cell r="W53">
            <v>0</v>
          </cell>
          <cell r="X53"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53" t="str">
            <v>Valide</v>
          </cell>
        </row>
        <row r="54">
          <cell r="A54" t="str">
            <v>EGHU9619010</v>
          </cell>
          <cell r="B54">
            <v>40</v>
          </cell>
          <cell r="C54" t="str">
            <v>101000030699</v>
          </cell>
          <cell r="D54">
            <v>43945</v>
          </cell>
          <cell r="E54">
            <v>21</v>
          </cell>
          <cell r="F54">
            <v>0</v>
          </cell>
          <cell r="G54">
            <v>0</v>
          </cell>
          <cell r="H54">
            <v>0</v>
          </cell>
          <cell r="I54" t="str">
            <v>2020 MSA 163084</v>
          </cell>
          <cell r="J54">
            <v>29</v>
          </cell>
          <cell r="K54" t="str">
            <v>V K A POLYMERS PVT LTD</v>
          </cell>
          <cell r="L54" t="str">
            <v>KENYA MEDICAL SUPPLIES AUTHORITY KEMSA</v>
          </cell>
          <cell r="M54" t="str">
            <v>ZA</v>
          </cell>
          <cell r="N54" t="str">
            <v>INNSA</v>
          </cell>
          <cell r="O54" t="str">
            <v>BN</v>
          </cell>
          <cell r="P54">
            <v>11359</v>
          </cell>
          <cell r="Q54">
            <v>11359</v>
          </cell>
          <cell r="R54">
            <v>0</v>
          </cell>
          <cell r="S54">
            <v>0</v>
          </cell>
          <cell r="T54">
            <v>329402</v>
          </cell>
          <cell r="U54">
            <v>329402</v>
          </cell>
          <cell r="V54">
            <v>0</v>
          </cell>
          <cell r="W54">
            <v>0</v>
          </cell>
          <cell r="X54" t="str">
            <v>18X40 HC FCL CONTAINERS11359 BALES ONLYLONG LASTING INSECTICIDAL NET LLIN MOSQUITO NETS TREATEDPRODUCT NAME MAGNETPRODUCT SIZE RECTANGULA R160 W X 190 L X 180 H CMINVOICE 538-VKA-EXP-19 13 03 2020SB 21 03558 DT 13 03 2020PRODUCT MAGNET LONG LASTING INSECTICIDAL MOSQUITO NETS DIMENSION 160 X 190 X 180 W X L X H CM COLOR OF NETS BLUE NUMBER OF NETS IN BALE 40 PIECES VOLUME OF BALE IN M 0 117216 BALE DIMENSION 66 X 48 X 37 CM MAXIMUM WEIGHT OF BALE 29 000 KG BUYER ORDER NO 824115 SHIPPING BALE 1 TO 11359 USE NO HOOKS MADE IN INDIA18X40 HC FCL CONTAINERS 11359 BALES ONLY LONG LASTING INSECTICIDAL NET LLIN MOSQUITO NETS TREATED PRODUCT NAME MAGNET PRODUCT SIZE RECTANGULAR 160 W X 190 L X 180 H CM INVOICE 538-VKA-EXP-19 13 03 2020 SB 2103558 DT 13 03 2020 NET WT 315771 860 KGS HS CODE 63049270 TEL 254203922000 NO KIND OF PKGSTOTAL PCS 454348 PCS TOTAL NO OF BALES 11359 PIECES BALE PO 824115 40 PCS BALE NOS 1 TO 11358 28 PCS</v>
          </cell>
          <cell r="Y54" t="str">
            <v>Valide</v>
          </cell>
        </row>
        <row r="55">
          <cell r="A55" t="str">
            <v>EGHU3363234</v>
          </cell>
          <cell r="B55">
            <v>20</v>
          </cell>
          <cell r="C55" t="str">
            <v>104000009007</v>
          </cell>
          <cell r="D55">
            <v>43946</v>
          </cell>
          <cell r="E55">
            <v>23</v>
          </cell>
          <cell r="F55">
            <v>0</v>
          </cell>
          <cell r="G55">
            <v>0</v>
          </cell>
          <cell r="H55">
            <v>0</v>
          </cell>
          <cell r="I55" t="str">
            <v>2020 MSA 163084</v>
          </cell>
          <cell r="J55">
            <v>334</v>
          </cell>
          <cell r="K55" t="str">
            <v>NIPPON EXPRESS INDIA PRIVATE LIMITED</v>
          </cell>
          <cell r="L55" t="str">
            <v>KENYA POWER AND LIGHTING CO LTD</v>
          </cell>
          <cell r="M55" t="str">
            <v>ZA</v>
          </cell>
          <cell r="N55" t="str">
            <v>INCCU</v>
          </cell>
          <cell r="O55" t="str">
            <v>PK</v>
          </cell>
          <cell r="P55">
            <v>570</v>
          </cell>
          <cell r="Q55">
            <v>570</v>
          </cell>
          <cell r="R55">
            <v>570</v>
          </cell>
          <cell r="S55">
            <v>570</v>
          </cell>
          <cell r="T55">
            <v>27065</v>
          </cell>
          <cell r="U55">
            <v>27065</v>
          </cell>
          <cell r="V55">
            <v>27065</v>
          </cell>
          <cell r="W55">
            <v>27065</v>
          </cell>
          <cell r="X55" t="str">
            <v>1 X 20 CONTAINERTOTAL 570 PACKAGES CONTAINING 500 BUNDLES AND 70 BAGS DESCRIPTION OF GOODS AND OR SERVICESSUPPLY OF LINE HARDWARES INSTALL ATIONANDCOMMISSIONING OF EXTENSIONS OF MVLINES LVSINGLE PHASE LINES A ND SERVICE CABLESBAY KAKAMEGA KISII MIGORI NYAMIRA SIAYA AND VIHIGA-LOT3 UNDER CONTRACT NO KPI 6E 2 PT 2 17 A61 LOT 3 WESTERN AS PER PI NO 055 LUKE 2019-20 DTD 11 09 2019 TRADE TERMS CFR MOMBASA PORT KENYA 1 STAY ROD 5 8 X 6 - 5000 SET INVOICE NO M86 2019-20 DATED 18 03 2020 SHIPPING BILL NO 2332744 DATED23 03 2020 NET WT - 26930 KGS L C NUMBER TF1929131210 TF1928970819 TF1835528697 AND IDF NO E1909238331 E1801760981</v>
          </cell>
          <cell r="Y55" t="str">
            <v>Valide</v>
          </cell>
        </row>
        <row r="56">
          <cell r="A56" t="str">
            <v>BMOU5209968</v>
          </cell>
          <cell r="B56">
            <v>40</v>
          </cell>
          <cell r="C56" t="str">
            <v>140000175728</v>
          </cell>
          <cell r="D56">
            <v>43937</v>
          </cell>
          <cell r="E56">
            <v>22</v>
          </cell>
          <cell r="F56">
            <v>0</v>
          </cell>
          <cell r="G56">
            <v>0</v>
          </cell>
          <cell r="H56">
            <v>0</v>
          </cell>
          <cell r="I56" t="str">
            <v>2020 MSA 162968</v>
          </cell>
          <cell r="J56">
            <v>389</v>
          </cell>
          <cell r="K56" t="str">
            <v>HANKSUGI TYRE INTERNATIONAL CO LTD</v>
          </cell>
          <cell r="L56" t="str">
            <v>CORI TYRE KENYA LIMITED</v>
          </cell>
          <cell r="M56" t="str">
            <v>BR</v>
          </cell>
          <cell r="N56" t="str">
            <v>CNTAO</v>
          </cell>
          <cell r="O56" t="str">
            <v>PW</v>
          </cell>
          <cell r="P56">
            <v>970</v>
          </cell>
          <cell r="Q56">
            <v>970</v>
          </cell>
          <cell r="R56">
            <v>970</v>
          </cell>
          <cell r="S56">
            <v>970</v>
          </cell>
          <cell r="T56">
            <v>61610</v>
          </cell>
          <cell r="U56">
            <v>61610</v>
          </cell>
          <cell r="V56">
            <v>61610</v>
          </cell>
          <cell r="W56">
            <v>61610</v>
          </cell>
          <cell r="X56" t="str">
            <v>SUNFULL TYRESH S CODE 401120N M SUNFULL TYRES H S CODE 401120</v>
          </cell>
          <cell r="Y56" t="str">
            <v>Valide</v>
          </cell>
        </row>
        <row r="57">
          <cell r="A57" t="str">
            <v>OCGU8033620</v>
          </cell>
          <cell r="B57">
            <v>40</v>
          </cell>
          <cell r="C57" t="str">
            <v>140000222785</v>
          </cell>
          <cell r="D57">
            <v>43944</v>
          </cell>
          <cell r="E57">
            <v>22</v>
          </cell>
          <cell r="F57">
            <v>0</v>
          </cell>
          <cell r="G57">
            <v>0</v>
          </cell>
          <cell r="H57">
            <v>0</v>
          </cell>
          <cell r="I57" t="str">
            <v>2020 MSA 163084</v>
          </cell>
          <cell r="J57">
            <v>36</v>
          </cell>
          <cell r="K57" t="str">
            <v>AIMIX GROUP CO LTD</v>
          </cell>
          <cell r="L57" t="str">
            <v>JOPEED LIMITED</v>
          </cell>
          <cell r="M57" t="str">
            <v>ZA</v>
          </cell>
          <cell r="N57" t="str">
            <v>CNTAO</v>
          </cell>
          <cell r="O57" t="str">
            <v>PK</v>
          </cell>
          <cell r="P57">
            <v>7</v>
          </cell>
          <cell r="Q57">
            <v>7</v>
          </cell>
          <cell r="R57">
            <v>0</v>
          </cell>
          <cell r="S57">
            <v>0</v>
          </cell>
          <cell r="T57">
            <v>9900</v>
          </cell>
          <cell r="U57">
            <v>9900</v>
          </cell>
          <cell r="V57">
            <v>0</v>
          </cell>
          <cell r="W57">
            <v>0</v>
          </cell>
          <cell r="X57" t="str">
            <v>1 UNIT AS4000 SELF LOADINGCONCRETE MIXER TRUCKL C NO OLCF000001820 AND IDF NO E1910249124FREIGHT PREPAIDSHIPPED ON BOARDHS CODE 870540 JOPEED LIMITED GMAIL COMPIN NO A003285382Z</v>
          </cell>
          <cell r="Y57" t="str">
            <v>Valide</v>
          </cell>
        </row>
        <row r="58">
          <cell r="A58" t="str">
            <v>EGHU9277339</v>
          </cell>
          <cell r="B58">
            <v>40</v>
          </cell>
          <cell r="C58" t="str">
            <v>140901495803</v>
          </cell>
          <cell r="D58">
            <v>43823</v>
          </cell>
          <cell r="E58">
            <v>132</v>
          </cell>
          <cell r="F58">
            <v>0</v>
          </cell>
          <cell r="G58">
            <v>0</v>
          </cell>
          <cell r="H58">
            <v>0</v>
          </cell>
          <cell r="I58" t="str">
            <v>2019 MSA 160397</v>
          </cell>
          <cell r="J58">
            <v>109</v>
          </cell>
          <cell r="K58" t="str">
            <v>CHINA LINYI GLOBAL TRADE CENTRE CO LTD</v>
          </cell>
          <cell r="L58" t="str">
            <v>SHIPPING AND PROCUREMENT CONSULTANT GROUP LIMITED</v>
          </cell>
          <cell r="M58" t="str">
            <v>CN</v>
          </cell>
          <cell r="N58" t="str">
            <v>CNTAO</v>
          </cell>
          <cell r="O58" t="str">
            <v>CT</v>
          </cell>
          <cell r="P58">
            <v>430</v>
          </cell>
          <cell r="Q58">
            <v>430</v>
          </cell>
          <cell r="R58">
            <v>430</v>
          </cell>
          <cell r="S58">
            <v>430</v>
          </cell>
          <cell r="T58">
            <v>5880</v>
          </cell>
          <cell r="U58">
            <v>5880</v>
          </cell>
          <cell r="V58">
            <v>5880</v>
          </cell>
          <cell r="W58">
            <v>5880</v>
          </cell>
          <cell r="X58" t="str">
            <v>PLASTIC CAR TOYSIDF NO 19MBAIM000351459N M PLASTIC CAR TOYS IDF NO 19MBAIM000351459</v>
          </cell>
          <cell r="Y58" t="str">
            <v>Valide</v>
          </cell>
        </row>
        <row r="59">
          <cell r="A59" t="str">
            <v>TEMU6200830</v>
          </cell>
          <cell r="B59">
            <v>40</v>
          </cell>
          <cell r="C59" t="str">
            <v>140901495803</v>
          </cell>
          <cell r="D59">
            <v>43823</v>
          </cell>
          <cell r="E59">
            <v>132</v>
          </cell>
          <cell r="F59">
            <v>0</v>
          </cell>
          <cell r="G59">
            <v>0</v>
          </cell>
          <cell r="H59">
            <v>0</v>
          </cell>
          <cell r="I59" t="str">
            <v>2019 MSA 160397</v>
          </cell>
          <cell r="J59">
            <v>109</v>
          </cell>
          <cell r="K59" t="str">
            <v>CHINA LINYI GLOBAL TRADE CENTRE CO LTD</v>
          </cell>
          <cell r="L59" t="str">
            <v>SHIPPING AND PROCUREMENT CONSULTANT GROUP LIMITED</v>
          </cell>
          <cell r="M59" t="str">
            <v>CN</v>
          </cell>
          <cell r="N59" t="str">
            <v>CNTAO</v>
          </cell>
          <cell r="O59" t="str">
            <v>CT</v>
          </cell>
          <cell r="P59">
            <v>430</v>
          </cell>
          <cell r="Q59">
            <v>430</v>
          </cell>
          <cell r="R59">
            <v>430</v>
          </cell>
          <cell r="S59">
            <v>430</v>
          </cell>
          <cell r="T59">
            <v>5880</v>
          </cell>
          <cell r="U59">
            <v>5880</v>
          </cell>
          <cell r="V59">
            <v>5880</v>
          </cell>
          <cell r="W59">
            <v>5880</v>
          </cell>
          <cell r="X59" t="str">
            <v>PLASTIC CAR TOYSIDF NO 19MBAIM000351459N M PLASTIC CAR TOYS IDF NO 19MBAIM000351459</v>
          </cell>
          <cell r="Y59" t="str">
            <v>Valide</v>
          </cell>
        </row>
        <row r="60">
          <cell r="A60" t="str">
            <v>EITU0165241</v>
          </cell>
          <cell r="B60">
            <v>20</v>
          </cell>
          <cell r="C60" t="str">
            <v>142000125786</v>
          </cell>
          <cell r="D60">
            <v>43917</v>
          </cell>
          <cell r="E60">
            <v>38</v>
          </cell>
          <cell r="F60">
            <v>0</v>
          </cell>
          <cell r="G60">
            <v>0</v>
          </cell>
          <cell r="H60">
            <v>0</v>
          </cell>
          <cell r="I60" t="str">
            <v>2020 MSA 162577</v>
          </cell>
          <cell r="J60">
            <v>68</v>
          </cell>
          <cell r="K60" t="str">
            <v>KUEHNE NAGEL LIMITED</v>
          </cell>
          <cell r="L60" t="str">
            <v>FIELDMOUSE ENTERPRISES LIMITED</v>
          </cell>
          <cell r="M60" t="str">
            <v>CN</v>
          </cell>
          <cell r="N60" t="str">
            <v>CNSHA</v>
          </cell>
          <cell r="O60" t="str">
            <v>PK</v>
          </cell>
          <cell r="P60">
            <v>37</v>
          </cell>
          <cell r="Q60">
            <v>37</v>
          </cell>
          <cell r="R60">
            <v>37</v>
          </cell>
          <cell r="S60">
            <v>37</v>
          </cell>
          <cell r="T60">
            <v>2863</v>
          </cell>
          <cell r="U60">
            <v>2863</v>
          </cell>
          <cell r="V60">
            <v>2863</v>
          </cell>
          <cell r="W60">
            <v>2863</v>
          </cell>
          <cell r="X60" t="str">
            <v>CITIMAX TRUCKREFRIGERATION UNIT FAX - 254 20 2695647TEL - 254 20 210 8640MOBILE - 254 721 444735 P O BOX 40034 00100 PIN NO - P051536057 MINFO BLUEANCHORLINE COMFAX - 254722410408N M CITIMAX TRUCK REFRIGERATION UNIT FAX - 254 20 2695647 TEL - 254 20 2108640 MOBILE - 254 721 444735 P O BOX 40034 00100 PIN NO - P051536057M INFO BLUEANCHORLINE COM FAX - 254722410408 AGENT OF BLUE ANCHOR LINE</v>
          </cell>
          <cell r="Y60" t="str">
            <v>Valide</v>
          </cell>
        </row>
        <row r="61">
          <cell r="A61" t="str">
            <v>EGHU9415612</v>
          </cell>
          <cell r="B61">
            <v>40</v>
          </cell>
          <cell r="C61" t="str">
            <v>142050048653</v>
          </cell>
          <cell r="D61">
            <v>43929</v>
          </cell>
          <cell r="E61">
            <v>26</v>
          </cell>
          <cell r="F61">
            <v>0</v>
          </cell>
          <cell r="G61">
            <v>0</v>
          </cell>
          <cell r="H61">
            <v>0</v>
          </cell>
          <cell r="I61" t="str">
            <v>2020 MSA 162908</v>
          </cell>
          <cell r="J61">
            <v>171</v>
          </cell>
          <cell r="K61" t="str">
            <v>WEIGAO MEDICAL INTERNATIONAL CO LTD</v>
          </cell>
          <cell r="L61" t="str">
            <v>ASTIQUE VENTURES LTD</v>
          </cell>
          <cell r="M61" t="str">
            <v>AR</v>
          </cell>
          <cell r="N61" t="str">
            <v>CNSHA</v>
          </cell>
          <cell r="O61" t="str">
            <v>CT</v>
          </cell>
          <cell r="P61">
            <v>2000</v>
          </cell>
          <cell r="Q61">
            <v>2000</v>
          </cell>
          <cell r="R61">
            <v>2000</v>
          </cell>
          <cell r="S61">
            <v>2000</v>
          </cell>
          <cell r="T61">
            <v>28720</v>
          </cell>
          <cell r="U61">
            <v>28720</v>
          </cell>
          <cell r="V61">
            <v>28720</v>
          </cell>
          <cell r="W61">
            <v>28720</v>
          </cell>
          <cell r="X61" t="str">
            <v>SURGICAL GLOVES TEL 254 720 365935FAX 254 720 365935EMAIL INFO AS TIQUEVENTURES CO KE GSM 254 719 033000 254 733 606600E-MAIL LYGJA CK 126 COMPIN NO P051645057NN M SURGICAL GLOVES TEL 254 720 365935 FAX 254 720 365935 EMAIL INFO ASTIQUEVENTURES CO KE GSM 254 719 033000 254 733 606600 E-MAIL LYGJACK 126 COM PIN NO P051645057N</v>
          </cell>
          <cell r="Y61" t="str">
            <v>Valide</v>
          </cell>
        </row>
        <row r="62">
          <cell r="A62" t="str">
            <v>TCKU6067580</v>
          </cell>
          <cell r="B62">
            <v>40</v>
          </cell>
          <cell r="C62" t="str">
            <v>142050048653</v>
          </cell>
          <cell r="D62">
            <v>43939</v>
          </cell>
          <cell r="E62">
            <v>24</v>
          </cell>
          <cell r="F62">
            <v>0</v>
          </cell>
          <cell r="G62">
            <v>0</v>
          </cell>
          <cell r="H62">
            <v>0</v>
          </cell>
          <cell r="I62" t="str">
            <v>2020 MSA 162908</v>
          </cell>
          <cell r="J62">
            <v>171</v>
          </cell>
          <cell r="K62" t="str">
            <v>WEIGAO MEDICAL INTERNATIONAL CO LTD</v>
          </cell>
          <cell r="L62" t="str">
            <v>ASTIQUE VENTURES LTD</v>
          </cell>
          <cell r="M62" t="str">
            <v>AR</v>
          </cell>
          <cell r="N62" t="str">
            <v>CNSHA</v>
          </cell>
          <cell r="O62" t="str">
            <v>CT</v>
          </cell>
          <cell r="P62">
            <v>2000</v>
          </cell>
          <cell r="Q62">
            <v>2000</v>
          </cell>
          <cell r="R62">
            <v>2000</v>
          </cell>
          <cell r="S62">
            <v>2000</v>
          </cell>
          <cell r="T62">
            <v>28720</v>
          </cell>
          <cell r="U62">
            <v>28720</v>
          </cell>
          <cell r="V62">
            <v>28720</v>
          </cell>
          <cell r="W62">
            <v>28720</v>
          </cell>
          <cell r="X62" t="str">
            <v>SURGICAL GLOVES TEL 254 720 365935FAX 254 720 365935EMAIL INFO AS TIQUEVENTURES CO KE GSM 254 719 033000 254 733 606600E-MAIL LYGJA CK 126 COMPIN NO P051645057NN M SURGICAL GLOVES TEL 254 720 365935 FAX 254 720 365935 EMAIL INFO ASTIQUEVENTURES CO KE GSM 254 719 033000 254 733 606600 E-MAIL LYGJACK 126 COM PIN NO P051645057N</v>
          </cell>
          <cell r="Y62" t="str">
            <v>Valide</v>
          </cell>
        </row>
        <row r="63">
          <cell r="A63" t="str">
            <v>TEMU8420448</v>
          </cell>
          <cell r="B63">
            <v>40</v>
          </cell>
          <cell r="C63" t="str">
            <v>142050899386</v>
          </cell>
          <cell r="D63">
            <v>43874</v>
          </cell>
          <cell r="E63">
            <v>81</v>
          </cell>
          <cell r="F63">
            <v>0</v>
          </cell>
          <cell r="G63">
            <v>0</v>
          </cell>
          <cell r="H63">
            <v>0</v>
          </cell>
          <cell r="I63" t="str">
            <v>2020 MSA 161619</v>
          </cell>
          <cell r="J63">
            <v>170</v>
          </cell>
          <cell r="K63" t="str">
            <v>ZHOU SUNEC ELEVATOR TECHNOLOGYJIANGSU P R CHINA 215214</v>
          </cell>
          <cell r="L63" t="str">
            <v>PALAK ELEVATOR ESCALATOR LTD</v>
          </cell>
          <cell r="M63" t="str">
            <v>CN</v>
          </cell>
          <cell r="N63" t="str">
            <v>CNSHA</v>
          </cell>
          <cell r="O63" t="str">
            <v>PK</v>
          </cell>
          <cell r="P63">
            <v>62</v>
          </cell>
          <cell r="Q63">
            <v>62</v>
          </cell>
          <cell r="R63">
            <v>62</v>
          </cell>
          <cell r="S63">
            <v>62</v>
          </cell>
          <cell r="T63">
            <v>20685</v>
          </cell>
          <cell r="U63">
            <v>20685</v>
          </cell>
          <cell r="V63">
            <v>20685</v>
          </cell>
          <cell r="W63">
            <v>20685</v>
          </cell>
          <cell r="X63" t="str">
            <v>ELEVATORIDF NO E1911260281HS CODE 84282000 FAX 86 512 82868770 EMAIL MITULDAVE20 YAHOO COMN M ELEVATOR IDF NO E1911260281 HS CODE 84282000 FAX 86 512 82868770 EMAIL MITULDAVE20 YAHOO COM</v>
          </cell>
          <cell r="Y63" t="str">
            <v>Valide</v>
          </cell>
        </row>
        <row r="64">
          <cell r="A64" t="str">
            <v>CAIU6100375</v>
          </cell>
          <cell r="B64">
            <v>20</v>
          </cell>
          <cell r="C64" t="str">
            <v>142051618488</v>
          </cell>
          <cell r="D64">
            <v>43945</v>
          </cell>
          <cell r="E64">
            <v>21</v>
          </cell>
          <cell r="F64">
            <v>0</v>
          </cell>
          <cell r="G64">
            <v>0</v>
          </cell>
          <cell r="H64">
            <v>0</v>
          </cell>
          <cell r="I64" t="str">
            <v>2020 MSA 163084</v>
          </cell>
          <cell r="J64">
            <v>271</v>
          </cell>
          <cell r="K64" t="str">
            <v>ZTT INTERNATIONAL LIMITED</v>
          </cell>
          <cell r="L64" t="str">
            <v>KENYA ELECTRICITY TRANSMISSION COMPANYLTD KETRACO</v>
          </cell>
          <cell r="M64" t="str">
            <v>ZA</v>
          </cell>
          <cell r="N64" t="str">
            <v>CNSHA</v>
          </cell>
          <cell r="O64" t="str">
            <v>PK</v>
          </cell>
          <cell r="P64">
            <v>24</v>
          </cell>
          <cell r="Q64">
            <v>24</v>
          </cell>
          <cell r="R64">
            <v>24</v>
          </cell>
          <cell r="S64">
            <v>24</v>
          </cell>
          <cell r="T64">
            <v>84464</v>
          </cell>
          <cell r="U64">
            <v>84464</v>
          </cell>
          <cell r="V64">
            <v>84464</v>
          </cell>
          <cell r="W64">
            <v>84464</v>
          </cell>
          <cell r="X64" t="str">
            <v>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 84464KG NET WEIGHT 75660KG 30 CALENDAR DAYS FREE TIME AT DESTINATION 719 018 000 EMAIL PMZUNGU KETRACO CO KE MOBILE NO 254 719 018 000 TEL 254712599950 EMAIL KENYA CM KALPATARUPOWER COM PIN NO P051195962J MOBILE NO 254712599950 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v>
          </cell>
          <cell r="Y64" t="str">
            <v>Valide</v>
          </cell>
        </row>
        <row r="65">
          <cell r="A65" t="str">
            <v>EGHU3475342</v>
          </cell>
          <cell r="B65">
            <v>20</v>
          </cell>
          <cell r="C65" t="str">
            <v>142051618488</v>
          </cell>
          <cell r="D65">
            <v>43945</v>
          </cell>
          <cell r="E65">
            <v>21</v>
          </cell>
          <cell r="F65">
            <v>0</v>
          </cell>
          <cell r="G65">
            <v>0</v>
          </cell>
          <cell r="H65">
            <v>0</v>
          </cell>
          <cell r="I65" t="str">
            <v>2020 MSA 163084</v>
          </cell>
          <cell r="J65">
            <v>271</v>
          </cell>
          <cell r="K65" t="str">
            <v>ZTT INTERNATIONAL LIMITED</v>
          </cell>
          <cell r="L65" t="str">
            <v>KENYA ELECTRICITY TRANSMISSION COMPANYLTD KETRACO</v>
          </cell>
          <cell r="M65" t="str">
            <v>ZA</v>
          </cell>
          <cell r="N65" t="str">
            <v>CNSHA</v>
          </cell>
          <cell r="O65" t="str">
            <v>PK</v>
          </cell>
          <cell r="P65">
            <v>24</v>
          </cell>
          <cell r="Q65">
            <v>24</v>
          </cell>
          <cell r="R65">
            <v>24</v>
          </cell>
          <cell r="S65">
            <v>24</v>
          </cell>
          <cell r="T65">
            <v>84464</v>
          </cell>
          <cell r="U65">
            <v>84464</v>
          </cell>
          <cell r="V65">
            <v>84464</v>
          </cell>
          <cell r="W65">
            <v>84464</v>
          </cell>
          <cell r="X65" t="str">
            <v>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 84464KG NET WEIGHT 75660KG 30 CALENDAR DAYS FREE TIME AT DESTINATION 719 018 000 EMAIL PMZUNGU KETRACO CO KE MOBILE NO 254 719 018 000 TEL 254712599950 EMAIL KENYA CM KALPATARUPOWER COM PIN NO P051195962J MOBILE NO 254712599950 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v>
          </cell>
          <cell r="Y65" t="str">
            <v>Valide</v>
          </cell>
        </row>
        <row r="66">
          <cell r="A66" t="str">
            <v>EGHU3774683</v>
          </cell>
          <cell r="B66">
            <v>20</v>
          </cell>
          <cell r="C66" t="str">
            <v>142051618488</v>
          </cell>
          <cell r="D66">
            <v>43945</v>
          </cell>
          <cell r="E66">
            <v>21</v>
          </cell>
          <cell r="F66">
            <v>0</v>
          </cell>
          <cell r="G66">
            <v>0</v>
          </cell>
          <cell r="H66">
            <v>0</v>
          </cell>
          <cell r="I66" t="str">
            <v>2020 MSA 163084</v>
          </cell>
          <cell r="J66">
            <v>271</v>
          </cell>
          <cell r="K66" t="str">
            <v>ZTT INTERNATIONAL LIMITED</v>
          </cell>
          <cell r="L66" t="str">
            <v>KENYA ELECTRICITY TRANSMISSION COMPANYLTD KETRACO</v>
          </cell>
          <cell r="M66" t="str">
            <v>ZA</v>
          </cell>
          <cell r="N66" t="str">
            <v>CNSHA</v>
          </cell>
          <cell r="O66" t="str">
            <v>PK</v>
          </cell>
          <cell r="P66">
            <v>24</v>
          </cell>
          <cell r="Q66">
            <v>24</v>
          </cell>
          <cell r="R66">
            <v>24</v>
          </cell>
          <cell r="S66">
            <v>24</v>
          </cell>
          <cell r="T66">
            <v>84464</v>
          </cell>
          <cell r="U66">
            <v>84464</v>
          </cell>
          <cell r="V66">
            <v>84464</v>
          </cell>
          <cell r="W66">
            <v>84464</v>
          </cell>
          <cell r="X66" t="str">
            <v>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 84464KG NET WEIGHT 75660KG 30 CALENDAR DAYS FREE TIME AT DESTINATION 719 018 000 EMAIL PMZUNGU KETRACO CO KE MOBILE NO 254 719 018 000 TEL 254712599950 EMAIL KENYA CM KALPATARUPOWER COM PIN NO P051195962J MOBILE NO 254712599950 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v>
          </cell>
          <cell r="Y66" t="str">
            <v>Valide</v>
          </cell>
        </row>
        <row r="67">
          <cell r="A67" t="str">
            <v>EGHU3406418</v>
          </cell>
          <cell r="B67">
            <v>20</v>
          </cell>
          <cell r="C67" t="str">
            <v>142051618488</v>
          </cell>
          <cell r="D67">
            <v>43946</v>
          </cell>
          <cell r="E67">
            <v>23</v>
          </cell>
          <cell r="F67">
            <v>0</v>
          </cell>
          <cell r="G67">
            <v>0</v>
          </cell>
          <cell r="H67">
            <v>0</v>
          </cell>
          <cell r="I67" t="str">
            <v>2020 MSA 163084</v>
          </cell>
          <cell r="J67">
            <v>271</v>
          </cell>
          <cell r="K67" t="str">
            <v>ZTT INTERNATIONAL LIMITED</v>
          </cell>
          <cell r="L67" t="str">
            <v>KENYA ELECTRICITY TRANSMISSION COMPANYLTD KETRACO</v>
          </cell>
          <cell r="M67" t="str">
            <v>ZA</v>
          </cell>
          <cell r="N67" t="str">
            <v>CNSHA</v>
          </cell>
          <cell r="O67" t="str">
            <v>PK</v>
          </cell>
          <cell r="P67">
            <v>24</v>
          </cell>
          <cell r="Q67">
            <v>24</v>
          </cell>
          <cell r="R67">
            <v>24</v>
          </cell>
          <cell r="S67">
            <v>24</v>
          </cell>
          <cell r="T67">
            <v>84464</v>
          </cell>
          <cell r="U67">
            <v>84464</v>
          </cell>
          <cell r="V67">
            <v>84464</v>
          </cell>
          <cell r="W67">
            <v>84464</v>
          </cell>
          <cell r="X67" t="str">
            <v>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 84464KG NET WEIGHT 75660KG 30 CALENDAR DAYS FREE TIME AT DESTINATION 719 018 000 EMAIL PMZUNGU KETRACO CO KE MOBILE NO 254 719 018 000 TEL 254712599950 EMAIL KENYA CM KALPATARUPOWER COM PIN NO P051195962J MOBILE NO 254712599950 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v>
          </cell>
          <cell r="Y67" t="str">
            <v>Valide</v>
          </cell>
        </row>
        <row r="68">
          <cell r="A68" t="str">
            <v>EGHU3417285</v>
          </cell>
          <cell r="B68">
            <v>20</v>
          </cell>
          <cell r="C68" t="str">
            <v>142051618488</v>
          </cell>
          <cell r="D68">
            <v>43946</v>
          </cell>
          <cell r="E68">
            <v>23</v>
          </cell>
          <cell r="F68">
            <v>0</v>
          </cell>
          <cell r="G68">
            <v>0</v>
          </cell>
          <cell r="H68">
            <v>0</v>
          </cell>
          <cell r="I68" t="str">
            <v>2020 MSA 163084</v>
          </cell>
          <cell r="J68">
            <v>271</v>
          </cell>
          <cell r="K68" t="str">
            <v>ZTT INTERNATIONAL LIMITED</v>
          </cell>
          <cell r="L68" t="str">
            <v>KENYA ELECTRICITY TRANSMISSION COMPANYLTD KETRACO</v>
          </cell>
          <cell r="M68" t="str">
            <v>ZA</v>
          </cell>
          <cell r="N68" t="str">
            <v>CNSHA</v>
          </cell>
          <cell r="O68" t="str">
            <v>PK</v>
          </cell>
          <cell r="P68">
            <v>24</v>
          </cell>
          <cell r="Q68">
            <v>24</v>
          </cell>
          <cell r="R68">
            <v>24</v>
          </cell>
          <cell r="S68">
            <v>24</v>
          </cell>
          <cell r="T68">
            <v>84464</v>
          </cell>
          <cell r="U68">
            <v>84464</v>
          </cell>
          <cell r="V68">
            <v>84464</v>
          </cell>
          <cell r="W68">
            <v>84464</v>
          </cell>
          <cell r="X68" t="str">
            <v>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 84464KG NET WEIGHT 75660KG 30 CALENDAR DAYS FREE TIME AT DESTINATION 719 018 000 EMAIL PMZUNGU KETRACO CO KE MOBILE NO 254 719 018 000 TEL 254712599950 EMAIL KENYA CM KALPATARUPOWER COM PIN NO P051195962J MOBILE NO 254712599950 PLANT AND MANDATORY SPARES SUPPLIEDFROM ABROADCONTRACT NO KETRACO PT 005 2014 LOT 1NAME OF PROJECT OLKARIA-LESSOS-KISUMUTRANSMISSION LINES CONSTRUCTION PROJECTOPGW AND OPGW FITTINGSHSN 85447000 85367000 73 269090 76169990INCOTERMS CIF MOMBASSA KENYAN M PLANT AND MANDATORY SPARES SUPPLIED FROM ABROAD CONTRACT NO KETRACO PT 005 2014 LOT 1 NAME OF PROJECT OLKARIA-LESSOS-KISUMU TRANSMISSION LINES CONSTRUCTION PROJECT OPGW AND OPGW FITTINGS HSN 85447000 85367000 73269090 76169990 INCOTERMS CIF MOMBASSA KENYA IMPORTERS IE CODE 0889003297 CREDIT NO 962-CO-095284 UCR NO PLANT AND MANDATORY SPARES SUPPLIEDFROM ABROADCONTRACT NO KETRACO PT 005 2014 LOT 1NAME OF PROJECT OLKARIA-LESSOS-KISUMUTRANSMISSION LINES CONSTRUCTION PROJECTOPGW AND OPGW FITTINGSHSN 85447000 85367000 73 269090 76169990INCOTERMS CIF MOMBASSA KENYAUCR202002061510 GROSS WEIGHT</v>
          </cell>
          <cell r="Y68" t="str">
            <v>Valide</v>
          </cell>
        </row>
        <row r="69">
          <cell r="A69" t="str">
            <v>TEMU6274262</v>
          </cell>
          <cell r="B69">
            <v>40</v>
          </cell>
          <cell r="C69" t="str">
            <v>142054582166</v>
          </cell>
          <cell r="D69">
            <v>43885</v>
          </cell>
          <cell r="E69">
            <v>70</v>
          </cell>
          <cell r="F69">
            <v>0</v>
          </cell>
          <cell r="G69">
            <v>0</v>
          </cell>
          <cell r="H69">
            <v>0</v>
          </cell>
          <cell r="I69" t="str">
            <v>2020 MSA 161845</v>
          </cell>
          <cell r="J69">
            <v>411</v>
          </cell>
          <cell r="K69" t="str">
            <v>WEIGAO MEDICAL INTERNATIONAL CO 264210 WEIHAI SHANDONG</v>
          </cell>
          <cell r="L69" t="str">
            <v>ASTIQUE VENTURES LTD</v>
          </cell>
          <cell r="M69" t="str">
            <v>CN</v>
          </cell>
          <cell r="N69" t="str">
            <v>CNSHA</v>
          </cell>
          <cell r="O69" t="str">
            <v>CT</v>
          </cell>
          <cell r="P69">
            <v>2000</v>
          </cell>
          <cell r="Q69">
            <v>2000</v>
          </cell>
          <cell r="R69">
            <v>2000</v>
          </cell>
          <cell r="S69">
            <v>2000</v>
          </cell>
          <cell r="T69">
            <v>28720</v>
          </cell>
          <cell r="U69">
            <v>28720</v>
          </cell>
          <cell r="V69">
            <v>28720</v>
          </cell>
          <cell r="W69">
            <v>28720</v>
          </cell>
          <cell r="X69" t="str">
            <v>SURGICAL GLOVES TEL 254 720 365935FAX 254 720 365935EMAIL INFO AS TIQUEVENTURES CO KE 254 733 606600E-MAIL LYGJACK 126 COMPIN NO P05 1645057NN M SURGICAL GLOVES TEL 254 720 365935 FAX 254 720 365935 EMAIL INFO ASTIQUEVENTURES CO KE 254 733 606600 E-MAIL LYGJACK 126 COM PIN NO P051645057N</v>
          </cell>
          <cell r="Y69" t="str">
            <v>Valide</v>
          </cell>
        </row>
        <row r="70">
          <cell r="A70" t="str">
            <v>CAAU5211495</v>
          </cell>
          <cell r="B70">
            <v>40</v>
          </cell>
          <cell r="C70" t="str">
            <v>142054582166</v>
          </cell>
          <cell r="D70">
            <v>43896</v>
          </cell>
          <cell r="E70">
            <v>59</v>
          </cell>
          <cell r="F70">
            <v>0</v>
          </cell>
          <cell r="G70">
            <v>0</v>
          </cell>
          <cell r="H70">
            <v>0</v>
          </cell>
          <cell r="I70" t="str">
            <v>2020 MSA 161845</v>
          </cell>
          <cell r="J70">
            <v>411</v>
          </cell>
          <cell r="K70" t="str">
            <v>WEIGAO MEDICAL INTERNATIONAL CO 264210 WEIHAI SHANDONG</v>
          </cell>
          <cell r="L70" t="str">
            <v>ASTIQUE VENTURES LTD</v>
          </cell>
          <cell r="M70" t="str">
            <v>CN</v>
          </cell>
          <cell r="N70" t="str">
            <v>CNSHA</v>
          </cell>
          <cell r="O70" t="str">
            <v>CT</v>
          </cell>
          <cell r="P70">
            <v>2000</v>
          </cell>
          <cell r="Q70">
            <v>2000</v>
          </cell>
          <cell r="R70">
            <v>2000</v>
          </cell>
          <cell r="S70">
            <v>2000</v>
          </cell>
          <cell r="T70">
            <v>28720</v>
          </cell>
          <cell r="U70">
            <v>28720</v>
          </cell>
          <cell r="V70">
            <v>28720</v>
          </cell>
          <cell r="W70">
            <v>28720</v>
          </cell>
          <cell r="X70" t="str">
            <v>SURGICAL GLOVES TEL 254 720 365935FAX 254 720 365935EMAIL INFO AS TIQUEVENTURES CO KE 254 733 606600E-MAIL LYGJACK 126 COMPIN NO P05 1645057NN M SURGICAL GLOVES TEL 254 720 365935 FAX 254 720 365935 EMAIL INFO ASTIQUEVENTURES CO KE 254 733 606600 E-MAIL LYGJACK 126 COM PIN NO P051645057N</v>
          </cell>
          <cell r="Y70" t="str">
            <v>Valide</v>
          </cell>
        </row>
        <row r="71">
          <cell r="A71" t="str">
            <v>EGHU1038220</v>
          </cell>
          <cell r="B71">
            <v>40</v>
          </cell>
          <cell r="C71" t="str">
            <v>142054588016</v>
          </cell>
          <cell r="D71">
            <v>43913</v>
          </cell>
          <cell r="E71">
            <v>42</v>
          </cell>
          <cell r="F71">
            <v>0</v>
          </cell>
          <cell r="G71">
            <v>0</v>
          </cell>
          <cell r="H71">
            <v>0</v>
          </cell>
          <cell r="I71" t="str">
            <v>2020 MSA 162577</v>
          </cell>
          <cell r="J71">
            <v>261</v>
          </cell>
          <cell r="K71" t="str">
            <v>MCLANTIS GROUP INTERNATIONAL</v>
          </cell>
          <cell r="L71" t="str">
            <v>WRIGHT PRESS LTD</v>
          </cell>
          <cell r="M71" t="str">
            <v>CN</v>
          </cell>
          <cell r="N71" t="str">
            <v>CNSHA</v>
          </cell>
          <cell r="O71" t="str">
            <v>PK</v>
          </cell>
          <cell r="P71">
            <v>89</v>
          </cell>
          <cell r="Q71">
            <v>89</v>
          </cell>
          <cell r="R71">
            <v>89</v>
          </cell>
          <cell r="S71">
            <v>89</v>
          </cell>
          <cell r="T71">
            <v>12921</v>
          </cell>
          <cell r="U71">
            <v>12921</v>
          </cell>
          <cell r="V71">
            <v>12921</v>
          </cell>
          <cell r="W71">
            <v>12921</v>
          </cell>
          <cell r="X71" t="str">
            <v>CTP MACHINE AND ACCESSORIESCTP PLATEOFFSET BLANKETPRINTER AND ACCESSOR IESROLL UP STANDSN M CTP MACHINE AND ACCESSORIES CTP PLATE OFFSET BLANKET PRINTER AND ACCESSORIES ROLL UP STANDS</v>
          </cell>
          <cell r="Y71" t="str">
            <v>Valide</v>
          </cell>
        </row>
        <row r="72">
          <cell r="A72" t="str">
            <v>TEMU8914517</v>
          </cell>
          <cell r="B72">
            <v>40</v>
          </cell>
          <cell r="C72" t="str">
            <v>143000046388</v>
          </cell>
          <cell r="D72">
            <v>43943</v>
          </cell>
          <cell r="E72">
            <v>23</v>
          </cell>
          <cell r="F72">
            <v>0</v>
          </cell>
          <cell r="G72">
            <v>0</v>
          </cell>
          <cell r="H72">
            <v>0</v>
          </cell>
          <cell r="I72" t="str">
            <v>2020 MSA 163084</v>
          </cell>
          <cell r="J72">
            <v>1</v>
          </cell>
          <cell r="K72" t="str">
            <v>NINGBO NEWLAND IMP EXP CO LTD</v>
          </cell>
          <cell r="L72" t="str">
            <v>WELLSTOCK K LTD</v>
          </cell>
          <cell r="M72" t="str">
            <v>ZA</v>
          </cell>
          <cell r="N72" t="str">
            <v>CNNGB</v>
          </cell>
          <cell r="O72" t="str">
            <v>CT</v>
          </cell>
          <cell r="P72">
            <v>1997</v>
          </cell>
          <cell r="Q72">
            <v>1997</v>
          </cell>
          <cell r="R72">
            <v>1997</v>
          </cell>
          <cell r="S72">
            <v>1997</v>
          </cell>
          <cell r="T72">
            <v>14702</v>
          </cell>
          <cell r="U72">
            <v>14702</v>
          </cell>
          <cell r="V72">
            <v>14702</v>
          </cell>
          <cell r="W72">
            <v>14702</v>
          </cell>
          <cell r="X72" t="str">
            <v>VET EAR TAGVET SYRINGESRUBBER WASHERGLASS TUBETAG PLIERBRASS RECTANGLE HUB NEEDLESDIGITAL THERMOMETERDRENCHING CANNULACOMBI WEIGHT MEASURINGPRODUCT NAME IMPORTER NAME WELLSTOCK K LTD VET EAR TAG VET SYRINGES RUBBER WASHER GLASS TUBE TAG PLIER BRASS RECTANGLE HUB NEEDLES DIGITAL THERMOMETER DRENCHING CANNULA COMBI WEIGHT MEASURING SHEEP SHEAR TAIL CUTTER TEAT NO-RETURN DIP CUP ANIMAL FEEDING BOTTLE ARM LENGTH GLOVE SPRAY PUMP BOLUS GUN PLASTIC</v>
          </cell>
          <cell r="Y72" t="str">
            <v>Valide</v>
          </cell>
        </row>
        <row r="73">
          <cell r="A73" t="str">
            <v>DFSU6894030</v>
          </cell>
          <cell r="B73">
            <v>40</v>
          </cell>
          <cell r="C73" t="str">
            <v>143073152315</v>
          </cell>
          <cell r="D73">
            <v>43939</v>
          </cell>
          <cell r="E73">
            <v>24</v>
          </cell>
          <cell r="F73">
            <v>0</v>
          </cell>
          <cell r="G73">
            <v>0</v>
          </cell>
          <cell r="H73">
            <v>0</v>
          </cell>
          <cell r="I73" t="str">
            <v>2020 MSA 162968</v>
          </cell>
          <cell r="J73">
            <v>296</v>
          </cell>
          <cell r="K73" t="str">
            <v>YIWU JOY IMPORT EXPORT CO LTDF T 0579-85591661</v>
          </cell>
          <cell r="L73" t="str">
            <v>ALBANY TRADERS</v>
          </cell>
          <cell r="M73" t="str">
            <v>BR</v>
          </cell>
          <cell r="N73" t="str">
            <v>CNNGB</v>
          </cell>
          <cell r="O73" t="str">
            <v>CT</v>
          </cell>
          <cell r="P73">
            <v>998</v>
          </cell>
          <cell r="Q73">
            <v>998</v>
          </cell>
          <cell r="R73">
            <v>998</v>
          </cell>
          <cell r="S73">
            <v>998</v>
          </cell>
          <cell r="T73">
            <v>13100</v>
          </cell>
          <cell r="U73">
            <v>13100</v>
          </cell>
          <cell r="V73">
            <v>13100</v>
          </cell>
          <cell r="W73">
            <v>13100</v>
          </cell>
          <cell r="X73" t="str">
            <v>TORCHHS 85131010 PIN P051461445UN M TORCH HS 85131010 PIN P051461445U</v>
          </cell>
          <cell r="Y73" t="str">
            <v>Valide</v>
          </cell>
        </row>
        <row r="74">
          <cell r="A74" t="str">
            <v>EISU9159797</v>
          </cell>
          <cell r="B74">
            <v>40</v>
          </cell>
          <cell r="C74" t="str">
            <v>143075196280</v>
          </cell>
          <cell r="D74">
            <v>43932</v>
          </cell>
          <cell r="E74">
            <v>23</v>
          </cell>
          <cell r="F74">
            <v>0</v>
          </cell>
          <cell r="G74">
            <v>0</v>
          </cell>
          <cell r="H74">
            <v>0</v>
          </cell>
          <cell r="I74" t="str">
            <v>2020 MSA 162908</v>
          </cell>
          <cell r="J74">
            <v>289</v>
          </cell>
          <cell r="K74" t="str">
            <v>HONGKONG CHEN XI TRADING LIMITED</v>
          </cell>
          <cell r="L74" t="str">
            <v>SENSATIONS LIMITED</v>
          </cell>
          <cell r="M74" t="str">
            <v>AR</v>
          </cell>
          <cell r="N74" t="str">
            <v>CNNGB</v>
          </cell>
          <cell r="O74" t="str">
            <v>CT</v>
          </cell>
          <cell r="P74">
            <v>471</v>
          </cell>
          <cell r="Q74">
            <v>471</v>
          </cell>
          <cell r="R74">
            <v>471</v>
          </cell>
          <cell r="S74">
            <v>471</v>
          </cell>
          <cell r="T74">
            <v>9900</v>
          </cell>
          <cell r="U74">
            <v>9900</v>
          </cell>
          <cell r="V74">
            <v>9900</v>
          </cell>
          <cell r="W74">
            <v>9900</v>
          </cell>
          <cell r="X74" t="str">
            <v>DUFFLE BAGBACKPACKNON-WOVEN BAGHULA HOOPVOLLEYBALLCAPSCHOOL BAGTROLLEY BAG FAX 00852-35684387N M DUFFLE BAG BACKPACK NON-WOVEN BAG HULA HOOP VOLLEYBALL CAP SCHOOL BAG TROLLEY BAG FAX 00852-35684387</v>
          </cell>
          <cell r="Y74" t="str">
            <v>Valide</v>
          </cell>
        </row>
        <row r="75">
          <cell r="A75" t="str">
            <v>TRLU9163156</v>
          </cell>
          <cell r="B75">
            <v>20</v>
          </cell>
          <cell r="C75" t="str">
            <v>148000042685</v>
          </cell>
          <cell r="D75">
            <v>43945</v>
          </cell>
          <cell r="E75">
            <v>21</v>
          </cell>
          <cell r="F75">
            <v>0</v>
          </cell>
          <cell r="G75">
            <v>0</v>
          </cell>
          <cell r="H75">
            <v>0</v>
          </cell>
          <cell r="I75" t="str">
            <v>2020 MSA 162968</v>
          </cell>
          <cell r="J75">
            <v>197</v>
          </cell>
          <cell r="K75" t="str">
            <v>FOSHAN HONGTE BUILDING MATERIAL</v>
          </cell>
          <cell r="L75" t="str">
            <v>TILE CENTRE LTD</v>
          </cell>
          <cell r="M75" t="str">
            <v>BR</v>
          </cell>
          <cell r="N75" t="str">
            <v>CNXMN</v>
          </cell>
          <cell r="O75" t="str">
            <v>CT</v>
          </cell>
          <cell r="P75">
            <v>4800</v>
          </cell>
          <cell r="Q75">
            <v>4800</v>
          </cell>
          <cell r="R75">
            <v>0</v>
          </cell>
          <cell r="S75">
            <v>0</v>
          </cell>
          <cell r="T75">
            <v>105600</v>
          </cell>
          <cell r="U75">
            <v>105600</v>
          </cell>
          <cell r="V75">
            <v>0</v>
          </cell>
          <cell r="W75">
            <v>0</v>
          </cell>
          <cell r="X75" t="str">
            <v>TILESHS CODE 69072200 THE TIN NO 1000035325EMAIL JITUPARMAR TILECEN TRE CO UGMOBILE 00256772797797 ACCOUNT RISK ARRANGEMENTCARRIER S LIA BILITY CEASES ATMOMBASA KENYAN M TILES HS CODE 69072200 THE TIN NO 1000035325 EMAIL JITUPARMAR TILECENTRE CO UG MOBILE 00256772797797 ACCOUNT RISK ARRANGEMENT CARRIER S LIABILITY CEASES AT MOMBASA KENYA</v>
          </cell>
          <cell r="Y75" t="str">
            <v>Valide</v>
          </cell>
        </row>
        <row r="76">
          <cell r="A76" t="str">
            <v>CAIU6088011</v>
          </cell>
          <cell r="B76">
            <v>20</v>
          </cell>
          <cell r="C76" t="str">
            <v>148000044645</v>
          </cell>
          <cell r="D76">
            <v>43945</v>
          </cell>
          <cell r="E76">
            <v>21</v>
          </cell>
          <cell r="F76">
            <v>0</v>
          </cell>
          <cell r="G76">
            <v>0</v>
          </cell>
          <cell r="H76">
            <v>0</v>
          </cell>
          <cell r="I76" t="str">
            <v>2020 MSA 162968</v>
          </cell>
          <cell r="J76">
            <v>304</v>
          </cell>
          <cell r="K76" t="str">
            <v>SHENYUE FOUNDY CO LTD</v>
          </cell>
          <cell r="L76" t="str">
            <v>BURN MANUFACTURING USA LLC</v>
          </cell>
          <cell r="M76" t="str">
            <v>BR</v>
          </cell>
          <cell r="N76" t="str">
            <v>CNFOC</v>
          </cell>
          <cell r="O76" t="str">
            <v>CS</v>
          </cell>
          <cell r="P76">
            <v>14</v>
          </cell>
          <cell r="Q76">
            <v>14</v>
          </cell>
          <cell r="R76">
            <v>0</v>
          </cell>
          <cell r="S76">
            <v>0</v>
          </cell>
          <cell r="T76">
            <v>8730</v>
          </cell>
          <cell r="U76">
            <v>8730</v>
          </cell>
          <cell r="V76">
            <v>0</v>
          </cell>
          <cell r="W76">
            <v>0</v>
          </cell>
          <cell r="X76" t="str">
            <v>CAST IRON RINGSCAST RING FOR NPDPOT SUPPORTS FOR NPDVIA NINGBO NAIROBI KENYA TEL 254 20 2108100PIN NO P051686309MN M CAST IRON RINGS CAST RING FOR NPD POT SUPPORTS FOR NPD VIA NINGBO NAIROBI KENYA TEL 254 20 2108100 PIN NO P051686309M</v>
          </cell>
          <cell r="Y76" t="str">
            <v>Valide</v>
          </cell>
        </row>
        <row r="77">
          <cell r="A77" t="str">
            <v>TCLU6892812</v>
          </cell>
          <cell r="B77">
            <v>20</v>
          </cell>
          <cell r="C77" t="str">
            <v>148000049370</v>
          </cell>
          <cell r="D77">
            <v>43937</v>
          </cell>
          <cell r="E77">
            <v>22</v>
          </cell>
          <cell r="F77">
            <v>0</v>
          </cell>
          <cell r="G77">
            <v>0</v>
          </cell>
          <cell r="H77">
            <v>0</v>
          </cell>
          <cell r="I77" t="str">
            <v>2020 MSA 162968</v>
          </cell>
          <cell r="J77">
            <v>52</v>
          </cell>
          <cell r="K77" t="str">
            <v>FUZHOU TONGHEJI INTERNATIONAL TRADE</v>
          </cell>
          <cell r="L77" t="str">
            <v>VANGA INDUSTRY KENYA COMPANY LIMITED</v>
          </cell>
          <cell r="M77" t="str">
            <v>BR</v>
          </cell>
          <cell r="N77" t="str">
            <v>CNXMN</v>
          </cell>
          <cell r="O77" t="str">
            <v>PK</v>
          </cell>
          <cell r="P77">
            <v>22</v>
          </cell>
          <cell r="Q77">
            <v>22</v>
          </cell>
          <cell r="R77">
            <v>22</v>
          </cell>
          <cell r="S77">
            <v>22</v>
          </cell>
          <cell r="T77">
            <v>54876</v>
          </cell>
          <cell r="U77">
            <v>54876</v>
          </cell>
          <cell r="V77">
            <v>54876</v>
          </cell>
          <cell r="W77">
            <v>54876</v>
          </cell>
          <cell r="X77" t="str">
            <v>712 8SQUARE METER ARTIFICIALQUARTZ COUNTERTOP 11PKGS 455 22SQUARE METE R ARTIFICIALSTONE COUNTERTOP 11PKGS TEL 254791168168N M 712 8SQUARE METER ARTIFICIAL QUARTZ COUNTERTOP 11PKGS 455 22SQUARE METER ARTIFICIAL STONE COUNTERTOP 11PKGS TEL 254791168168</v>
          </cell>
          <cell r="Y77" t="str">
            <v>Valide</v>
          </cell>
        </row>
        <row r="78">
          <cell r="A78" t="str">
            <v>TEMU4145456</v>
          </cell>
          <cell r="B78">
            <v>20</v>
          </cell>
          <cell r="C78" t="str">
            <v>148000049370</v>
          </cell>
          <cell r="D78">
            <v>43938</v>
          </cell>
          <cell r="E78">
            <v>25</v>
          </cell>
          <cell r="F78">
            <v>0</v>
          </cell>
          <cell r="G78">
            <v>0</v>
          </cell>
          <cell r="H78">
            <v>0</v>
          </cell>
          <cell r="I78" t="str">
            <v>2020 MSA 162968</v>
          </cell>
          <cell r="J78">
            <v>52</v>
          </cell>
          <cell r="K78" t="str">
            <v>FUZHOU TONGHEJI INTERNATIONAL TRADE</v>
          </cell>
          <cell r="L78" t="str">
            <v>VANGA INDUSTRY KENYA COMPANY LIMITED</v>
          </cell>
          <cell r="M78" t="str">
            <v>BR</v>
          </cell>
          <cell r="N78" t="str">
            <v>CNXMN</v>
          </cell>
          <cell r="O78" t="str">
            <v>PK</v>
          </cell>
          <cell r="P78">
            <v>22</v>
          </cell>
          <cell r="Q78">
            <v>22</v>
          </cell>
          <cell r="R78">
            <v>22</v>
          </cell>
          <cell r="S78">
            <v>22</v>
          </cell>
          <cell r="T78">
            <v>54876</v>
          </cell>
          <cell r="U78">
            <v>54876</v>
          </cell>
          <cell r="V78">
            <v>54876</v>
          </cell>
          <cell r="W78">
            <v>54876</v>
          </cell>
          <cell r="X78" t="str">
            <v>712 8SQUARE METER ARTIFICIALQUARTZ COUNTERTOP 11PKGS 455 22SQUARE METE R ARTIFICIALSTONE COUNTERTOP 11PKGS TEL 254791168168N M 712 8SQUARE METER ARTIFICIAL QUARTZ COUNTERTOP 11PKGS 455 22SQUARE METER ARTIFICIAL STONE COUNTERTOP 11PKGS TEL 254791168168</v>
          </cell>
          <cell r="Y78" t="str">
            <v>Valide</v>
          </cell>
        </row>
        <row r="79">
          <cell r="A79" t="str">
            <v>TEMU8643992</v>
          </cell>
          <cell r="B79">
            <v>40</v>
          </cell>
          <cell r="C79" t="str">
            <v>149000429804</v>
          </cell>
          <cell r="D79">
            <v>43914</v>
          </cell>
          <cell r="E79">
            <v>41</v>
          </cell>
          <cell r="F79">
            <v>0</v>
          </cell>
          <cell r="G79">
            <v>0</v>
          </cell>
          <cell r="H79">
            <v>0</v>
          </cell>
          <cell r="I79" t="str">
            <v>2020 MSA 162577</v>
          </cell>
          <cell r="J79">
            <v>77</v>
          </cell>
          <cell r="K79" t="str">
            <v>MOVIE POWER TECHNOLOGY CO LIMITED</v>
          </cell>
          <cell r="L79" t="str">
            <v>STEDMAK GROUP OF HOTELS</v>
          </cell>
          <cell r="M79" t="str">
            <v>CN</v>
          </cell>
          <cell r="N79" t="str">
            <v>CNSHK</v>
          </cell>
          <cell r="O79" t="str">
            <v>PK</v>
          </cell>
          <cell r="P79">
            <v>5</v>
          </cell>
          <cell r="Q79">
            <v>5</v>
          </cell>
          <cell r="R79">
            <v>5</v>
          </cell>
          <cell r="S79">
            <v>5</v>
          </cell>
          <cell r="T79">
            <v>2110</v>
          </cell>
          <cell r="U79">
            <v>2110</v>
          </cell>
          <cell r="V79">
            <v>2110</v>
          </cell>
          <cell r="W79">
            <v>2110</v>
          </cell>
          <cell r="X79" t="str">
            <v>9D CINEMA EQUIPMENTHS CODE 95089000 00 E-MAIL SALES17 MOVIE-POWER COM TEL 254822527988PIN NO P051397417FE-MAIL KIRIMISTEALTH GMAIL COMVALUE ADDED 4-0 LLC 9D CINEMA EQUIPMENT HS CODE 95089000 00 E-MAIL SALES17 MOVIE-POWER COM TEL 254822527988 PIN NO P051397417F E-MAIL KIRIMISTEALTH GMAIL COM</v>
          </cell>
          <cell r="Y79" t="str">
            <v>Valide</v>
          </cell>
        </row>
        <row r="80">
          <cell r="A80" t="str">
            <v>BMOU4766090</v>
          </cell>
          <cell r="B80">
            <v>40</v>
          </cell>
          <cell r="C80" t="str">
            <v>149000539260</v>
          </cell>
          <cell r="D80">
            <v>43937</v>
          </cell>
          <cell r="E80">
            <v>22</v>
          </cell>
          <cell r="F80">
            <v>0</v>
          </cell>
          <cell r="G80">
            <v>0</v>
          </cell>
          <cell r="H80">
            <v>0</v>
          </cell>
          <cell r="I80" t="str">
            <v>2020 MSA 162968</v>
          </cell>
          <cell r="J80">
            <v>103</v>
          </cell>
          <cell r="K80" t="str">
            <v>SHENZHEN CAMPER ENTERPRISE CO LTD</v>
          </cell>
          <cell r="L80" t="str">
            <v>AGIZ STAR LIMITED</v>
          </cell>
          <cell r="M80" t="str">
            <v>BR</v>
          </cell>
          <cell r="N80" t="str">
            <v>CNYTN</v>
          </cell>
          <cell r="O80" t="str">
            <v>CT</v>
          </cell>
          <cell r="P80">
            <v>1330</v>
          </cell>
          <cell r="Q80">
            <v>1330</v>
          </cell>
          <cell r="R80">
            <v>0</v>
          </cell>
          <cell r="S80">
            <v>0</v>
          </cell>
          <cell r="T80">
            <v>18316</v>
          </cell>
          <cell r="U80">
            <v>18316</v>
          </cell>
          <cell r="V80">
            <v>0</v>
          </cell>
          <cell r="W80">
            <v>0</v>
          </cell>
          <cell r="X80" t="str">
            <v>S STEEL COOKWARE SETHS CODE 732393 N M S STEEL COOKWARE SET HS CODE 732393</v>
          </cell>
          <cell r="Y80" t="str">
            <v>Valide</v>
          </cell>
        </row>
        <row r="81">
          <cell r="A81" t="str">
            <v>EMCU9801055</v>
          </cell>
          <cell r="B81">
            <v>40</v>
          </cell>
          <cell r="C81" t="str">
            <v>149000541949</v>
          </cell>
          <cell r="D81">
            <v>43939</v>
          </cell>
          <cell r="E81">
            <v>24</v>
          </cell>
          <cell r="F81">
            <v>0</v>
          </cell>
          <cell r="G81">
            <v>0</v>
          </cell>
          <cell r="H81">
            <v>0</v>
          </cell>
          <cell r="I81" t="str">
            <v>2020 MSA 162908</v>
          </cell>
          <cell r="J81">
            <v>69</v>
          </cell>
          <cell r="K81" t="str">
            <v>D LIGHT DESIGN LTD</v>
          </cell>
          <cell r="L81" t="str">
            <v>D LIGHT LIMITED</v>
          </cell>
          <cell r="M81" t="str">
            <v>AR</v>
          </cell>
          <cell r="N81" t="str">
            <v>CNSHK</v>
          </cell>
          <cell r="O81" t="str">
            <v>CT</v>
          </cell>
          <cell r="P81">
            <v>1080</v>
          </cell>
          <cell r="Q81">
            <v>1080</v>
          </cell>
          <cell r="R81">
            <v>1080</v>
          </cell>
          <cell r="S81">
            <v>1080</v>
          </cell>
          <cell r="T81">
            <v>14700</v>
          </cell>
          <cell r="U81">
            <v>14700</v>
          </cell>
          <cell r="V81">
            <v>14700</v>
          </cell>
          <cell r="W81">
            <v>14700</v>
          </cell>
          <cell r="X81" t="str">
            <v>D LIGHT X850 SOLAR HOME SYSTEMN M D LIGHT X850 SOLAR HOME SYSTEM</v>
          </cell>
          <cell r="Y81" t="str">
            <v>Valide</v>
          </cell>
        </row>
        <row r="82">
          <cell r="A82" t="str">
            <v>EMCU3902813</v>
          </cell>
          <cell r="B82">
            <v>20</v>
          </cell>
          <cell r="C82" t="str">
            <v>149000791546</v>
          </cell>
          <cell r="D82">
            <v>43936</v>
          </cell>
          <cell r="E82">
            <v>23</v>
          </cell>
          <cell r="F82">
            <v>0</v>
          </cell>
          <cell r="G82">
            <v>0</v>
          </cell>
          <cell r="H82">
            <v>0</v>
          </cell>
          <cell r="I82" t="str">
            <v>2020 MSA 162968</v>
          </cell>
          <cell r="J82">
            <v>142</v>
          </cell>
          <cell r="K82" t="str">
            <v>FENDY BUILDING MATERIALS CO LTD</v>
          </cell>
          <cell r="L82" t="str">
            <v>PALM VALLEY DEVELOPMENT LIMITED</v>
          </cell>
          <cell r="M82" t="str">
            <v>BR</v>
          </cell>
          <cell r="N82" t="str">
            <v>CNSHK</v>
          </cell>
          <cell r="O82" t="str">
            <v>CT</v>
          </cell>
          <cell r="P82">
            <v>648</v>
          </cell>
          <cell r="Q82">
            <v>648</v>
          </cell>
          <cell r="R82">
            <v>648</v>
          </cell>
          <cell r="S82">
            <v>648</v>
          </cell>
          <cell r="T82">
            <v>7710</v>
          </cell>
          <cell r="U82">
            <v>7710</v>
          </cell>
          <cell r="V82">
            <v>7710</v>
          </cell>
          <cell r="W82">
            <v>7710</v>
          </cell>
          <cell r="X82" t="str">
            <v>SANITARYWARE FITTINGSN M SANITARYWARE FITTINGS</v>
          </cell>
          <cell r="Y82" t="str">
            <v>Valide</v>
          </cell>
        </row>
        <row r="83">
          <cell r="A83" t="str">
            <v>BSIU2498477</v>
          </cell>
          <cell r="B83">
            <v>20</v>
          </cell>
          <cell r="C83" t="str">
            <v>149000805873</v>
          </cell>
          <cell r="D83">
            <v>43946</v>
          </cell>
          <cell r="E83">
            <v>23</v>
          </cell>
          <cell r="F83">
            <v>0</v>
          </cell>
          <cell r="G83">
            <v>0</v>
          </cell>
          <cell r="H83">
            <v>0</v>
          </cell>
          <cell r="I83" t="str">
            <v>2020 MSA 163084</v>
          </cell>
          <cell r="J83">
            <v>199</v>
          </cell>
          <cell r="K83" t="str">
            <v>HENGYANG RITAR POWER CO LTD</v>
          </cell>
          <cell r="L83" t="str">
            <v>SUNTECH POWER LIMITED</v>
          </cell>
          <cell r="M83" t="str">
            <v>ZA</v>
          </cell>
          <cell r="N83" t="str">
            <v>CNSHK</v>
          </cell>
          <cell r="O83" t="str">
            <v>PX</v>
          </cell>
          <cell r="P83">
            <v>28</v>
          </cell>
          <cell r="Q83">
            <v>28</v>
          </cell>
          <cell r="R83">
            <v>28</v>
          </cell>
          <cell r="S83">
            <v>28</v>
          </cell>
          <cell r="T83">
            <v>21020</v>
          </cell>
          <cell r="U83">
            <v>21020</v>
          </cell>
          <cell r="V83">
            <v>21020</v>
          </cell>
          <cell r="W83">
            <v>21020</v>
          </cell>
          <cell r="X83" t="str">
            <v>RITAR BRAND SEALED LEAD ACID BATTERYHS CODE 850720400CTNS 28 PALLETSRITAR RITAR BRAND SEALED LEAD ACID BATTERY HS CODE 850720 400CTNS 28 PALLETS</v>
          </cell>
          <cell r="Y83" t="str">
            <v>Valide</v>
          </cell>
        </row>
        <row r="84">
          <cell r="A84" t="str">
            <v>TGBU6526488</v>
          </cell>
          <cell r="B84">
            <v>40</v>
          </cell>
          <cell r="C84" t="str">
            <v>149000930414</v>
          </cell>
          <cell r="D84">
            <v>43944</v>
          </cell>
          <cell r="E84">
            <v>22</v>
          </cell>
          <cell r="F84">
            <v>0</v>
          </cell>
          <cell r="G84">
            <v>0</v>
          </cell>
          <cell r="H84">
            <v>0</v>
          </cell>
          <cell r="I84" t="str">
            <v>2020 MSA 163084</v>
          </cell>
          <cell r="J84">
            <v>104</v>
          </cell>
          <cell r="K84" t="str">
            <v>GUANGZHOU WOKE ELECTRONICS CO LTDPHONE 020-7843008</v>
          </cell>
          <cell r="L84" t="str">
            <v>JTC TECHNOLOGY KENYA LIMITED</v>
          </cell>
          <cell r="M84" t="str">
            <v>ZA</v>
          </cell>
          <cell r="N84" t="str">
            <v>CNSHK</v>
          </cell>
          <cell r="O84" t="str">
            <v>CT</v>
          </cell>
          <cell r="P84">
            <v>512</v>
          </cell>
          <cell r="Q84">
            <v>512</v>
          </cell>
          <cell r="R84">
            <v>512</v>
          </cell>
          <cell r="S84">
            <v>512</v>
          </cell>
          <cell r="T84">
            <v>27850</v>
          </cell>
          <cell r="U84">
            <v>27850</v>
          </cell>
          <cell r="V84">
            <v>27850</v>
          </cell>
          <cell r="W84">
            <v>27850</v>
          </cell>
          <cell r="X84" t="str">
            <v>SPEAKERS IN CKD BRAND DREAMSOUND MODELD-7030N M SPEAKERS IN CKD BRAND DREAMSOUND MODEL D-7030</v>
          </cell>
          <cell r="Y84" t="str">
            <v>Valide</v>
          </cell>
        </row>
        <row r="85">
          <cell r="A85" t="str">
            <v>EISU2234590</v>
          </cell>
          <cell r="B85">
            <v>20</v>
          </cell>
          <cell r="C85" t="str">
            <v>157000016926</v>
          </cell>
          <cell r="D85">
            <v>43919</v>
          </cell>
          <cell r="E85">
            <v>36</v>
          </cell>
          <cell r="F85">
            <v>0</v>
          </cell>
          <cell r="G85">
            <v>0</v>
          </cell>
          <cell r="H85">
            <v>0</v>
          </cell>
          <cell r="I85" t="str">
            <v>2020 MSA 162577</v>
          </cell>
          <cell r="J85">
            <v>78</v>
          </cell>
          <cell r="K85" t="str">
            <v>GUANGDONG YUEDONG MAGNETOELECTRIC</v>
          </cell>
          <cell r="L85" t="str">
            <v>MACAU HOLDING LTD</v>
          </cell>
          <cell r="M85" t="str">
            <v>CN</v>
          </cell>
          <cell r="N85" t="str">
            <v>CNSHK</v>
          </cell>
          <cell r="O85" t="str">
            <v>CT</v>
          </cell>
          <cell r="P85">
            <v>1600</v>
          </cell>
          <cell r="Q85">
            <v>1600</v>
          </cell>
          <cell r="R85">
            <v>1600</v>
          </cell>
          <cell r="S85">
            <v>1600</v>
          </cell>
          <cell r="T85">
            <v>16280</v>
          </cell>
          <cell r="U85">
            <v>16280</v>
          </cell>
          <cell r="V85">
            <v>16280</v>
          </cell>
          <cell r="W85">
            <v>16280</v>
          </cell>
          <cell r="X85" t="str">
            <v>DVD CASE BLANK CDRN M DVD CASE BLANK CDR</v>
          </cell>
          <cell r="Y85" t="str">
            <v>Valide</v>
          </cell>
        </row>
        <row r="86">
          <cell r="A86" t="str">
            <v>EITU0477260</v>
          </cell>
          <cell r="B86">
            <v>20</v>
          </cell>
          <cell r="C86" t="str">
            <v>157000024503</v>
          </cell>
          <cell r="D86">
            <v>43936</v>
          </cell>
          <cell r="E86">
            <v>23</v>
          </cell>
          <cell r="F86">
            <v>0</v>
          </cell>
          <cell r="G86">
            <v>0</v>
          </cell>
          <cell r="H86">
            <v>0</v>
          </cell>
          <cell r="I86" t="str">
            <v>2020 MSA 162968</v>
          </cell>
          <cell r="J86">
            <v>413</v>
          </cell>
          <cell r="K86" t="str">
            <v>ENPACK INTERNATIONAL HONG KONG CO LIMITED</v>
          </cell>
          <cell r="L86" t="str">
            <v>DEL MONTE KENYA LIMITED</v>
          </cell>
          <cell r="M86" t="str">
            <v>BR</v>
          </cell>
          <cell r="N86" t="str">
            <v>CNSWA</v>
          </cell>
          <cell r="O86" t="str">
            <v>PX</v>
          </cell>
          <cell r="P86">
            <v>140</v>
          </cell>
          <cell r="Q86">
            <v>140</v>
          </cell>
          <cell r="R86">
            <v>0</v>
          </cell>
          <cell r="S86">
            <v>0</v>
          </cell>
          <cell r="T86">
            <v>145600</v>
          </cell>
          <cell r="U86">
            <v>145600</v>
          </cell>
          <cell r="V86">
            <v>0</v>
          </cell>
          <cell r="W86">
            <v>0</v>
          </cell>
          <cell r="X86" t="str">
            <v>307 TINPLATE EASY OPEN END OUTSIDE CLEAR WITHOUT OPENINGINSTRUCTIONS GOLD INSIDE-BPA NILACQUER THICKNESS 0 21MM PO NO DMK-159389IDF NO 20EMKIM000045344 00852 3003 0133 MOBILE 254 722 208040PIN P000623 053OSUPPLIER GUANGDONG ENPACK PACKAGING CO LTD DESCRIPTION EASY OPEN END BPA NI DIA 83 QUANTITY PALLET 69 000PCS 307 TINPLATE EASY OPEN END OUTSIDE CLEAR WITHOUT OPENING INSTRUCTIONS GOLD INSIDE-BPA NI LACQUER THICKNESS 0 21MM PO NO DMK-159389 IDF NO 20EMKIM000045344 00852 3003 0133 MOBILE 254 722 208040 PIN P000623053O</v>
          </cell>
          <cell r="Y86" t="str">
            <v>Valide</v>
          </cell>
        </row>
        <row r="87">
          <cell r="A87" t="str">
            <v>EGHU3343541</v>
          </cell>
          <cell r="B87">
            <v>20</v>
          </cell>
          <cell r="C87" t="str">
            <v>157000024503</v>
          </cell>
          <cell r="D87">
            <v>43939</v>
          </cell>
          <cell r="E87">
            <v>24</v>
          </cell>
          <cell r="F87">
            <v>0</v>
          </cell>
          <cell r="G87">
            <v>0</v>
          </cell>
          <cell r="H87">
            <v>0</v>
          </cell>
          <cell r="I87" t="str">
            <v>2020 MSA 162968</v>
          </cell>
          <cell r="J87">
            <v>413</v>
          </cell>
          <cell r="K87" t="str">
            <v>ENPACK INTERNATIONAL HONG KONG CO LIMITED</v>
          </cell>
          <cell r="L87" t="str">
            <v>DEL MONTE KENYA LIMITED</v>
          </cell>
          <cell r="M87" t="str">
            <v>BR</v>
          </cell>
          <cell r="N87" t="str">
            <v>CNSWA</v>
          </cell>
          <cell r="O87" t="str">
            <v>PX</v>
          </cell>
          <cell r="P87">
            <v>140</v>
          </cell>
          <cell r="Q87">
            <v>140</v>
          </cell>
          <cell r="R87">
            <v>140</v>
          </cell>
          <cell r="S87">
            <v>140</v>
          </cell>
          <cell r="T87">
            <v>145600</v>
          </cell>
          <cell r="U87">
            <v>145600</v>
          </cell>
          <cell r="V87">
            <v>145600</v>
          </cell>
          <cell r="W87">
            <v>145600</v>
          </cell>
          <cell r="X87" t="str">
            <v>307 TINPLATE EASY OPEN END OUTSIDE CLEAR WITHOUT OPENINGINSTRUCTIONS GOLD INSIDE-BPA NILACQUER THICKNESS 0 21MM PO NO DMK-159389IDF NO 20EMKIM000045344 00852 3003 0133 MOBILE 254 722 208040PIN P000623 053OSUPPLIER GUANGDONG ENPACK PACKAGING CO LTD DESCRIPTION EASY OPEN END BPA NI DIA 83 QUANTITY PALLET 69 000PCS 307 TINPLATE EASY OPEN END OUTSIDE CLEAR WITHOUT OPENING INSTRUCTIONS GOLD INSIDE-BPA NI LACQUER THICKNESS 0 21MM PO NO DMK-159389 IDF NO 20EMKIM000045344 00852 3003 0133 MOBILE 254 722 208040 PIN P000623053O</v>
          </cell>
          <cell r="Y87" t="str">
            <v>Valide</v>
          </cell>
        </row>
        <row r="88">
          <cell r="A88" t="str">
            <v>BMOU2100802</v>
          </cell>
          <cell r="B88">
            <v>20</v>
          </cell>
          <cell r="C88" t="str">
            <v>157000024503</v>
          </cell>
          <cell r="D88">
            <v>43942</v>
          </cell>
          <cell r="E88">
            <v>24</v>
          </cell>
          <cell r="F88">
            <v>0</v>
          </cell>
          <cell r="G88">
            <v>0</v>
          </cell>
          <cell r="H88">
            <v>0</v>
          </cell>
          <cell r="I88" t="str">
            <v>2020 MSA 162968</v>
          </cell>
          <cell r="J88">
            <v>413</v>
          </cell>
          <cell r="K88" t="str">
            <v>ENPACK INTERNATIONAL HONG KONG CO LIMITED</v>
          </cell>
          <cell r="L88" t="str">
            <v>DEL MONTE KENYA LIMITED</v>
          </cell>
          <cell r="M88" t="str">
            <v>BR</v>
          </cell>
          <cell r="N88" t="str">
            <v>CNSWA</v>
          </cell>
          <cell r="O88" t="str">
            <v>PX</v>
          </cell>
          <cell r="P88">
            <v>140</v>
          </cell>
          <cell r="Q88">
            <v>140</v>
          </cell>
          <cell r="R88">
            <v>140</v>
          </cell>
          <cell r="S88">
            <v>140</v>
          </cell>
          <cell r="T88">
            <v>145600</v>
          </cell>
          <cell r="U88">
            <v>145600</v>
          </cell>
          <cell r="V88">
            <v>145600</v>
          </cell>
          <cell r="W88">
            <v>145600</v>
          </cell>
          <cell r="X88" t="str">
            <v>307 TINPLATE EASY OPEN END OUTSIDE CLEAR WITHOUT OPENINGINSTRUCTIONS GOLD INSIDE-BPA NILACQUER THICKNESS 0 21MM PO NO DMK-159389IDF NO 20EMKIM000045344 00852 3003 0133 MOBILE 254 722 208040PIN P000623 053OSUPPLIER GUANGDONG ENPACK PACKAGING CO LTD DESCRIPTION EASY OPEN END BPA NI DIA 83 QUANTITY PALLET 69 000PCS 307 TINPLATE EASY OPEN END OUTSIDE CLEAR WITHOUT OPENING INSTRUCTIONS GOLD INSIDE-BPA NI LACQUER THICKNESS 0 21MM PO NO DMK-159389 IDF NO 20EMKIM000045344 00852 3003 0133 MOBILE 254 722 208040 PIN P000623053O</v>
          </cell>
          <cell r="Y88" t="str">
            <v>Valide</v>
          </cell>
        </row>
        <row r="89">
          <cell r="A89" t="str">
            <v>BSIU2493726</v>
          </cell>
          <cell r="B89">
            <v>20</v>
          </cell>
          <cell r="C89" t="str">
            <v>157000024503</v>
          </cell>
          <cell r="D89">
            <v>43940</v>
          </cell>
          <cell r="E89">
            <v>23</v>
          </cell>
          <cell r="F89">
            <v>0</v>
          </cell>
          <cell r="G89">
            <v>0</v>
          </cell>
          <cell r="H89">
            <v>0</v>
          </cell>
          <cell r="I89" t="str">
            <v>2020 MSA 162968</v>
          </cell>
          <cell r="J89">
            <v>413</v>
          </cell>
          <cell r="K89" t="str">
            <v>ENPACK INTERNATIONAL HONG KONG CO LIMITED</v>
          </cell>
          <cell r="L89" t="str">
            <v>DEL MONTE KENYA LIMITED</v>
          </cell>
          <cell r="M89" t="str">
            <v>BR</v>
          </cell>
          <cell r="N89" t="str">
            <v>CNSWA</v>
          </cell>
          <cell r="O89" t="str">
            <v>PX</v>
          </cell>
          <cell r="P89">
            <v>140</v>
          </cell>
          <cell r="Q89">
            <v>140</v>
          </cell>
          <cell r="R89">
            <v>140</v>
          </cell>
          <cell r="S89">
            <v>140</v>
          </cell>
          <cell r="T89">
            <v>145600</v>
          </cell>
          <cell r="U89">
            <v>145600</v>
          </cell>
          <cell r="V89">
            <v>145600</v>
          </cell>
          <cell r="W89">
            <v>145600</v>
          </cell>
          <cell r="X89" t="str">
            <v>307 TINPLATE EASY OPEN END OUTSIDE CLEAR WITHOUT OPENINGINSTRUCTIONS GOLD INSIDE-BPA NILACQUER THICKNESS 0 21MM PO NO DMK-159389IDF NO 20EMKIM000045344 00852 3003 0133 MOBILE 254 722 208040PIN P000623 053OSUPPLIER GUANGDONG ENPACK PACKAGING CO LTD DESCRIPTION EASY OPEN END BPA NI DIA 83 QUANTITY PALLET 69 000PCS 307 TINPLATE EASY OPEN END OUTSIDE CLEAR WITHOUT OPENING INSTRUCTIONS GOLD INSIDE-BPA NI LACQUER THICKNESS 0 21MM PO NO DMK-159389 IDF NO 20EMKIM000045344 00852 3003 0133 MOBILE 254 722 208040 PIN P000623053O</v>
          </cell>
          <cell r="Y89" t="str">
            <v>Valide</v>
          </cell>
        </row>
        <row r="90">
          <cell r="A90" t="str">
            <v>EITU0542448</v>
          </cell>
          <cell r="B90">
            <v>20</v>
          </cell>
          <cell r="C90" t="str">
            <v>157000024503</v>
          </cell>
          <cell r="D90">
            <v>43941</v>
          </cell>
          <cell r="E90">
            <v>22</v>
          </cell>
          <cell r="F90">
            <v>0</v>
          </cell>
          <cell r="G90">
            <v>0</v>
          </cell>
          <cell r="H90">
            <v>0</v>
          </cell>
          <cell r="I90" t="str">
            <v>2020 MSA 162968</v>
          </cell>
          <cell r="J90">
            <v>413</v>
          </cell>
          <cell r="K90" t="str">
            <v>ENPACK INTERNATIONAL HONG KONG CO LIMITED</v>
          </cell>
          <cell r="L90" t="str">
            <v>DEL MONTE KENYA LIMITED</v>
          </cell>
          <cell r="M90" t="str">
            <v>BR</v>
          </cell>
          <cell r="N90" t="str">
            <v>CNSWA</v>
          </cell>
          <cell r="O90" t="str">
            <v>PX</v>
          </cell>
          <cell r="P90">
            <v>140</v>
          </cell>
          <cell r="Q90">
            <v>140</v>
          </cell>
          <cell r="R90">
            <v>140</v>
          </cell>
          <cell r="S90">
            <v>140</v>
          </cell>
          <cell r="T90">
            <v>145600</v>
          </cell>
          <cell r="U90">
            <v>145600</v>
          </cell>
          <cell r="V90">
            <v>145600</v>
          </cell>
          <cell r="W90">
            <v>145600</v>
          </cell>
          <cell r="X90" t="str">
            <v>307 TINPLATE EASY OPEN END OUTSIDE CLEAR WITHOUT OPENINGINSTRUCTIONS GOLD INSIDE-BPA NILACQUER THICKNESS 0 21MM PO NO DMK-159389IDF NO 20EMKIM000045344 00852 3003 0133 MOBILE 254 722 208040PIN P000623 053OSUPPLIER GUANGDONG ENPACK PACKAGING CO LTD DESCRIPTION EASY OPEN END BPA NI DIA 83 QUANTITY PALLET 69 000PCS 307 TINPLATE EASY OPEN END OUTSIDE CLEAR WITHOUT OPENING INSTRUCTIONS GOLD INSIDE-BPA NI LACQUER THICKNESS 0 21MM PO NO DMK-159389 IDF NO 20EMKIM000045344 00852 3003 0133 MOBILE 254 722 208040 PIN P000623053O</v>
          </cell>
          <cell r="Y90" t="str">
            <v>Valide</v>
          </cell>
        </row>
        <row r="91">
          <cell r="A91" t="str">
            <v>EGSU3021810</v>
          </cell>
          <cell r="B91">
            <v>20</v>
          </cell>
          <cell r="C91" t="str">
            <v>157000024503</v>
          </cell>
          <cell r="D91">
            <v>43944</v>
          </cell>
          <cell r="E91">
            <v>22</v>
          </cell>
          <cell r="F91">
            <v>0</v>
          </cell>
          <cell r="G91">
            <v>0</v>
          </cell>
          <cell r="H91">
            <v>0</v>
          </cell>
          <cell r="I91" t="str">
            <v>2020 MSA 162968</v>
          </cell>
          <cell r="J91">
            <v>413</v>
          </cell>
          <cell r="K91" t="str">
            <v>ENPACK INTERNATIONAL HONG KONG CO LIMITED</v>
          </cell>
          <cell r="L91" t="str">
            <v>DEL MONTE KENYA LIMITED</v>
          </cell>
          <cell r="M91" t="str">
            <v>BR</v>
          </cell>
          <cell r="N91" t="str">
            <v>CNSWA</v>
          </cell>
          <cell r="O91" t="str">
            <v>PX</v>
          </cell>
          <cell r="P91">
            <v>140</v>
          </cell>
          <cell r="Q91">
            <v>140</v>
          </cell>
          <cell r="R91">
            <v>140</v>
          </cell>
          <cell r="S91">
            <v>140</v>
          </cell>
          <cell r="T91">
            <v>145600</v>
          </cell>
          <cell r="U91">
            <v>145600</v>
          </cell>
          <cell r="V91">
            <v>145600</v>
          </cell>
          <cell r="W91">
            <v>145600</v>
          </cell>
          <cell r="X91" t="str">
            <v>307 TINPLATE EASY OPEN END OUTSIDE CLEAR WITHOUT OPENINGINSTRUCTIONS GOLD INSIDE-BPA NILACQUER THICKNESS 0 21MM PO NO DMK-159389IDF NO 20EMKIM000045344 00852 3003 0133 MOBILE 254 722 208040PIN P000623 053OSUPPLIER GUANGDONG ENPACK PACKAGING CO LTD DESCRIPTION EASY OPEN END BPA NI DIA 83 QUANTITY PALLET 69 000PCS 307 TINPLATE EASY OPEN END OUTSIDE CLEAR WITHOUT OPENING INSTRUCTIONS GOLD INSIDE-BPA NI LACQUER THICKNESS 0 21MM PO NO DMK-159389 IDF NO 20EMKIM000045344 00852 3003 0133 MOBILE 254 722 208040 PIN P000623053O</v>
          </cell>
          <cell r="Y91" t="str">
            <v>Valide</v>
          </cell>
        </row>
        <row r="92">
          <cell r="A92" t="str">
            <v>TGBU6772239</v>
          </cell>
          <cell r="B92">
            <v>40</v>
          </cell>
          <cell r="C92" t="str">
            <v>158000018005</v>
          </cell>
          <cell r="D92">
            <v>43939</v>
          </cell>
          <cell r="E92">
            <v>24</v>
          </cell>
          <cell r="F92">
            <v>0</v>
          </cell>
          <cell r="G92">
            <v>0</v>
          </cell>
          <cell r="H92">
            <v>0</v>
          </cell>
          <cell r="I92" t="str">
            <v>2020 MSA 162968</v>
          </cell>
          <cell r="J92">
            <v>14</v>
          </cell>
          <cell r="K92" t="str">
            <v>ZIBO RACOWELL IMPORT EXPORT CO LTD</v>
          </cell>
          <cell r="L92" t="str">
            <v>BURN MANUFACTURING USA LLC</v>
          </cell>
          <cell r="M92" t="str">
            <v>BR</v>
          </cell>
          <cell r="N92" t="str">
            <v>CNLYG</v>
          </cell>
          <cell r="O92" t="str">
            <v>RO</v>
          </cell>
          <cell r="P92">
            <v>305</v>
          </cell>
          <cell r="Q92">
            <v>305</v>
          </cell>
          <cell r="R92">
            <v>0</v>
          </cell>
          <cell r="S92">
            <v>0</v>
          </cell>
          <cell r="T92">
            <v>8590</v>
          </cell>
          <cell r="U92">
            <v>8590</v>
          </cell>
          <cell r="V92">
            <v>0</v>
          </cell>
          <cell r="W92">
            <v>0</v>
          </cell>
          <cell r="X92" t="str">
            <v>CERAMIC FIBER BLANKETVIA TAISH-INSULATIONSAPPELBOOMHOF 6 1326 EC ALM ERECNEE S EMAIL JOHNNEY SZX HOTMAIL COMN P S PIN P051735736ZJOHNNEY SZ X HOTMAIL COMN M CERAMIC FIBER BLANKET VIA TAISH-INSULATIONS APPELBOOMHOF 6 1326 EC ALMERE CNEE S EMAIL JOHNNEY SZX HOTMAIL COM N P S PIN P051735736Z JOHNNEY SZX HOTMAIL COM</v>
          </cell>
          <cell r="Y92" t="str">
            <v>Valide</v>
          </cell>
        </row>
        <row r="93">
          <cell r="A93" t="str">
            <v>EISU2174758</v>
          </cell>
          <cell r="B93">
            <v>20</v>
          </cell>
          <cell r="C93" t="str">
            <v>235000307314</v>
          </cell>
          <cell r="D93">
            <v>43946</v>
          </cell>
          <cell r="E93">
            <v>23</v>
          </cell>
          <cell r="F93">
            <v>0</v>
          </cell>
          <cell r="G93">
            <v>0</v>
          </cell>
          <cell r="H93">
            <v>0</v>
          </cell>
          <cell r="I93" t="str">
            <v>2020 MSA 163084</v>
          </cell>
          <cell r="J93">
            <v>346</v>
          </cell>
          <cell r="K93" t="str">
            <v>RHEEM VIETNAM LIMITEDVIETNAM</v>
          </cell>
          <cell r="L93" t="str">
            <v>WILSOLAR TECHNOLOGIES LIMITED</v>
          </cell>
          <cell r="M93" t="str">
            <v>ZA</v>
          </cell>
          <cell r="N93" t="str">
            <v>VNSGN</v>
          </cell>
          <cell r="O93" t="str">
            <v>PK</v>
          </cell>
          <cell r="P93">
            <v>124</v>
          </cell>
          <cell r="Q93">
            <v>124</v>
          </cell>
          <cell r="R93">
            <v>124</v>
          </cell>
          <cell r="S93">
            <v>124</v>
          </cell>
          <cell r="T93">
            <v>4215</v>
          </cell>
          <cell r="U93">
            <v>4215</v>
          </cell>
          <cell r="V93">
            <v>4215</v>
          </cell>
          <cell r="W93">
            <v>4215</v>
          </cell>
          <cell r="X93" t="str">
            <v>SOLAR HOT WATER SYSTEMS PTY LTDL1 2-10 ADAMS DRIVEWELSHPOOLWA 6106 AU STRALIAN M SOLAR HOT WATER SYSTEMS PTY LTD L1 2-10 ADAMS DRIVE WELSHPOOL WA 6106 AUSTRALIA</v>
          </cell>
          <cell r="Y93" t="str">
            <v>Valide</v>
          </cell>
        </row>
        <row r="94">
          <cell r="A94" t="str">
            <v>GESU5405290</v>
          </cell>
          <cell r="B94">
            <v>40</v>
          </cell>
          <cell r="C94" t="str">
            <v>520000039477</v>
          </cell>
          <cell r="D94">
            <v>43938</v>
          </cell>
          <cell r="E94">
            <v>25</v>
          </cell>
          <cell r="F94">
            <v>0</v>
          </cell>
          <cell r="G94">
            <v>0</v>
          </cell>
          <cell r="H94">
            <v>0</v>
          </cell>
          <cell r="I94" t="str">
            <v>2020 MSA 162908</v>
          </cell>
          <cell r="J94">
            <v>224</v>
          </cell>
          <cell r="K94" t="str">
            <v>ROSE HANDLING SERVICES BV</v>
          </cell>
          <cell r="L94" t="str">
            <v>MOUNT ELGON ORCHARDS LTD</v>
          </cell>
          <cell r="M94" t="str">
            <v>AR</v>
          </cell>
          <cell r="N94" t="str">
            <v>NLRTM</v>
          </cell>
          <cell r="O94" t="str">
            <v>PK</v>
          </cell>
          <cell r="P94">
            <v>104</v>
          </cell>
          <cell r="Q94">
            <v>104</v>
          </cell>
          <cell r="R94">
            <v>0</v>
          </cell>
          <cell r="S94">
            <v>0</v>
          </cell>
          <cell r="T94">
            <v>7320</v>
          </cell>
          <cell r="U94">
            <v>7320</v>
          </cell>
          <cell r="V94">
            <v>0</v>
          </cell>
          <cell r="W94">
            <v>0</v>
          </cell>
          <cell r="X94" t="str">
            <v>12 PCS MAESTRO TRANSPORT TROLLEY WITH4 POLES EXL SHELVES 3 PCS KIPP ER TRAILER FOR AGRICULTURALUSE DISSABLED1 PCE QUAD 300 CC84 PCS METAL JERRYCAN 20 L1 PCE COOLER DOOR ISOLATED FRAME3 PCS STAINLESS STEEL TANKSSHIPPER S OWN CONTAINERNO MARKS 12 PCS MAESTRO TRANSPORT TROLLEY WITH 4 POLES EXL SHELVES 3 PCS KIPPER TRAILER FOR AGRICULTURAL USE DISSABLED 1 PCE QUAD 300 CC 84 PCS METAL JERRYCAN 20 L 1 PCE COOLER DOOR ISOLATED FRAME 3 PCS STAINLESS STEEL TANKS SHIPPER S OWN CONTAINER</v>
          </cell>
          <cell r="Y94" t="str">
            <v>Valide</v>
          </cell>
        </row>
        <row r="95">
          <cell r="A95" t="str">
            <v>EMCU6075832</v>
          </cell>
          <cell r="B95">
            <v>20</v>
          </cell>
          <cell r="C95" t="str">
            <v>520000042621</v>
          </cell>
          <cell r="D95">
            <v>43932</v>
          </cell>
          <cell r="E95">
            <v>23</v>
          </cell>
          <cell r="F95">
            <v>0</v>
          </cell>
          <cell r="G95">
            <v>0</v>
          </cell>
          <cell r="H95">
            <v>0</v>
          </cell>
          <cell r="I95" t="str">
            <v>2020 MSA 162908</v>
          </cell>
          <cell r="J95">
            <v>34</v>
          </cell>
          <cell r="K95" t="str">
            <v>CUMMINS NV</v>
          </cell>
          <cell r="L95" t="str">
            <v>UNIFILTERS KENYA LTD</v>
          </cell>
          <cell r="M95" t="str">
            <v>AR</v>
          </cell>
          <cell r="N95" t="str">
            <v>BEANR</v>
          </cell>
          <cell r="O95" t="str">
            <v>PX</v>
          </cell>
          <cell r="P95">
            <v>18</v>
          </cell>
          <cell r="Q95">
            <v>18</v>
          </cell>
          <cell r="R95">
            <v>18</v>
          </cell>
          <cell r="S95">
            <v>18</v>
          </cell>
          <cell r="T95">
            <v>21168</v>
          </cell>
          <cell r="U95">
            <v>21168</v>
          </cell>
          <cell r="V95">
            <v>21168</v>
          </cell>
          <cell r="W95">
            <v>21168</v>
          </cell>
          <cell r="X95" t="str">
            <v>PRIMARY CONCENTRATE COOLANT 18 IBC S FAX 254 20 6650108 676MOB 254 7 13 211 374PIN P051095256FINVOICE 11165482 PRIMARY CONCENTRATE COOLANT 18 IBC S FAX 254 20 6650108 676 MOB 254 713 211 374 PIN P051095256F</v>
          </cell>
          <cell r="Y95" t="str">
            <v>Valide</v>
          </cell>
        </row>
        <row r="96">
          <cell r="A96" t="str">
            <v>CLHU3606884</v>
          </cell>
          <cell r="B96">
            <v>20</v>
          </cell>
          <cell r="C96" t="str">
            <v>520000050225</v>
          </cell>
          <cell r="D96">
            <v>43944</v>
          </cell>
          <cell r="E96">
            <v>22</v>
          </cell>
          <cell r="F96">
            <v>0</v>
          </cell>
          <cell r="G96">
            <v>0</v>
          </cell>
          <cell r="H96">
            <v>0</v>
          </cell>
          <cell r="I96" t="str">
            <v>2020 MSA 163084</v>
          </cell>
          <cell r="J96">
            <v>287</v>
          </cell>
          <cell r="K96" t="str">
            <v>SLAVENBURG EN HUSYER BV</v>
          </cell>
          <cell r="L96" t="str">
            <v>PRINCIPAL SECRETARYKENYATTA AVENUE</v>
          </cell>
          <cell r="M96" t="str">
            <v>ZA</v>
          </cell>
          <cell r="N96" t="str">
            <v>NLRTM</v>
          </cell>
          <cell r="O96" t="str">
            <v>PW</v>
          </cell>
          <cell r="P96">
            <v>128</v>
          </cell>
          <cell r="Q96">
            <v>128</v>
          </cell>
          <cell r="R96">
            <v>128</v>
          </cell>
          <cell r="S96">
            <v>128</v>
          </cell>
          <cell r="T96">
            <v>25108</v>
          </cell>
          <cell r="U96">
            <v>25108</v>
          </cell>
          <cell r="V96">
            <v>25108</v>
          </cell>
          <cell r="W96">
            <v>25108</v>
          </cell>
          <cell r="X96"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96" t="str">
            <v>Valide</v>
          </cell>
        </row>
        <row r="97">
          <cell r="A97" t="str">
            <v>ECMU1338788</v>
          </cell>
          <cell r="B97">
            <v>20</v>
          </cell>
          <cell r="C97" t="str">
            <v>520000050225</v>
          </cell>
          <cell r="D97">
            <v>43945</v>
          </cell>
          <cell r="E97">
            <v>21</v>
          </cell>
          <cell r="F97">
            <v>0</v>
          </cell>
          <cell r="G97">
            <v>0</v>
          </cell>
          <cell r="H97">
            <v>0</v>
          </cell>
          <cell r="I97" t="str">
            <v>2020 MSA 163084</v>
          </cell>
          <cell r="J97">
            <v>287</v>
          </cell>
          <cell r="K97" t="str">
            <v>SLAVENBURG EN HUSYER BV</v>
          </cell>
          <cell r="L97" t="str">
            <v>PRINCIPAL SECRETARYKENYATTA AVENUE</v>
          </cell>
          <cell r="M97" t="str">
            <v>ZA</v>
          </cell>
          <cell r="N97" t="str">
            <v>NLRTM</v>
          </cell>
          <cell r="O97" t="str">
            <v>PW</v>
          </cell>
          <cell r="P97">
            <v>128</v>
          </cell>
          <cell r="Q97">
            <v>128</v>
          </cell>
          <cell r="R97">
            <v>128</v>
          </cell>
          <cell r="S97">
            <v>128</v>
          </cell>
          <cell r="T97">
            <v>25108</v>
          </cell>
          <cell r="U97">
            <v>25108</v>
          </cell>
          <cell r="V97">
            <v>25108</v>
          </cell>
          <cell r="W97">
            <v>25108</v>
          </cell>
          <cell r="X97"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97" t="str">
            <v>Valide</v>
          </cell>
        </row>
        <row r="98">
          <cell r="A98" t="str">
            <v>CLHU3398646</v>
          </cell>
          <cell r="B98">
            <v>20</v>
          </cell>
          <cell r="C98" t="str">
            <v>520000050225</v>
          </cell>
          <cell r="D98">
            <v>43945</v>
          </cell>
          <cell r="E98">
            <v>21</v>
          </cell>
          <cell r="F98">
            <v>0</v>
          </cell>
          <cell r="G98">
            <v>0</v>
          </cell>
          <cell r="H98">
            <v>0</v>
          </cell>
          <cell r="I98" t="str">
            <v>2020 MSA 163084</v>
          </cell>
          <cell r="J98">
            <v>287</v>
          </cell>
          <cell r="K98" t="str">
            <v>SLAVENBURG EN HUSYER BV</v>
          </cell>
          <cell r="L98" t="str">
            <v>PRINCIPAL SECRETARYKENYATTA AVENUE</v>
          </cell>
          <cell r="M98" t="str">
            <v>ZA</v>
          </cell>
          <cell r="N98" t="str">
            <v>NLRTM</v>
          </cell>
          <cell r="O98" t="str">
            <v>PW</v>
          </cell>
          <cell r="P98">
            <v>128</v>
          </cell>
          <cell r="Q98">
            <v>128</v>
          </cell>
          <cell r="R98">
            <v>128</v>
          </cell>
          <cell r="S98">
            <v>128</v>
          </cell>
          <cell r="T98">
            <v>25108</v>
          </cell>
          <cell r="U98">
            <v>25108</v>
          </cell>
          <cell r="V98">
            <v>25108</v>
          </cell>
          <cell r="W98">
            <v>25108</v>
          </cell>
          <cell r="X98"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98" t="str">
            <v>Valide</v>
          </cell>
        </row>
        <row r="99">
          <cell r="A99" t="str">
            <v>CAXU3197366</v>
          </cell>
          <cell r="B99">
            <v>20</v>
          </cell>
          <cell r="C99" t="str">
            <v>520000050225</v>
          </cell>
          <cell r="D99">
            <v>43946</v>
          </cell>
          <cell r="E99">
            <v>23</v>
          </cell>
          <cell r="F99">
            <v>0</v>
          </cell>
          <cell r="G99">
            <v>0</v>
          </cell>
          <cell r="H99">
            <v>0</v>
          </cell>
          <cell r="I99" t="str">
            <v>2020 MSA 163084</v>
          </cell>
          <cell r="J99">
            <v>287</v>
          </cell>
          <cell r="K99" t="str">
            <v>SLAVENBURG EN HUSYER BV</v>
          </cell>
          <cell r="L99" t="str">
            <v>PRINCIPAL SECRETARYKENYATTA AVENUE</v>
          </cell>
          <cell r="M99" t="str">
            <v>ZA</v>
          </cell>
          <cell r="N99" t="str">
            <v>NLRTM</v>
          </cell>
          <cell r="O99" t="str">
            <v>PW</v>
          </cell>
          <cell r="P99">
            <v>128</v>
          </cell>
          <cell r="Q99">
            <v>128</v>
          </cell>
          <cell r="R99">
            <v>128</v>
          </cell>
          <cell r="S99">
            <v>128</v>
          </cell>
          <cell r="T99">
            <v>25108</v>
          </cell>
          <cell r="U99">
            <v>25108</v>
          </cell>
          <cell r="V99">
            <v>25108</v>
          </cell>
          <cell r="W99">
            <v>25108</v>
          </cell>
          <cell r="X99"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99" t="str">
            <v>Valide</v>
          </cell>
        </row>
        <row r="100">
          <cell r="A100" t="str">
            <v>CAXU3291270</v>
          </cell>
          <cell r="B100">
            <v>20</v>
          </cell>
          <cell r="C100" t="str">
            <v>520000050225</v>
          </cell>
          <cell r="D100">
            <v>43946</v>
          </cell>
          <cell r="E100">
            <v>23</v>
          </cell>
          <cell r="F100">
            <v>0</v>
          </cell>
          <cell r="G100">
            <v>0</v>
          </cell>
          <cell r="H100">
            <v>0</v>
          </cell>
          <cell r="I100" t="str">
            <v>2020 MSA 163084</v>
          </cell>
          <cell r="J100">
            <v>287</v>
          </cell>
          <cell r="K100" t="str">
            <v>SLAVENBURG EN HUSYER BV</v>
          </cell>
          <cell r="L100" t="str">
            <v>PRINCIPAL SECRETARYKENYATTA AVENUE</v>
          </cell>
          <cell r="M100" t="str">
            <v>ZA</v>
          </cell>
          <cell r="N100" t="str">
            <v>NLRTM</v>
          </cell>
          <cell r="O100" t="str">
            <v>PW</v>
          </cell>
          <cell r="P100">
            <v>128</v>
          </cell>
          <cell r="Q100">
            <v>128</v>
          </cell>
          <cell r="R100">
            <v>128</v>
          </cell>
          <cell r="S100">
            <v>128</v>
          </cell>
          <cell r="T100">
            <v>25108</v>
          </cell>
          <cell r="U100">
            <v>25108</v>
          </cell>
          <cell r="V100">
            <v>25108</v>
          </cell>
          <cell r="W100">
            <v>25108</v>
          </cell>
          <cell r="X100"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100" t="str">
            <v>Valide</v>
          </cell>
        </row>
        <row r="101">
          <cell r="A101" t="str">
            <v>TRLU8792370</v>
          </cell>
          <cell r="B101">
            <v>20</v>
          </cell>
          <cell r="C101" t="str">
            <v>520000050225</v>
          </cell>
          <cell r="D101">
            <v>43946</v>
          </cell>
          <cell r="E101">
            <v>23</v>
          </cell>
          <cell r="F101">
            <v>0</v>
          </cell>
          <cell r="G101">
            <v>0</v>
          </cell>
          <cell r="H101">
            <v>0</v>
          </cell>
          <cell r="I101" t="str">
            <v>2020 MSA 163084</v>
          </cell>
          <cell r="J101">
            <v>287</v>
          </cell>
          <cell r="K101" t="str">
            <v>SLAVENBURG EN HUSYER BV</v>
          </cell>
          <cell r="L101" t="str">
            <v>PRINCIPAL SECRETARYKENYATTA AVENUE</v>
          </cell>
          <cell r="M101" t="str">
            <v>ZA</v>
          </cell>
          <cell r="N101" t="str">
            <v>NLRTM</v>
          </cell>
          <cell r="O101" t="str">
            <v>PW</v>
          </cell>
          <cell r="P101">
            <v>128</v>
          </cell>
          <cell r="Q101">
            <v>128</v>
          </cell>
          <cell r="R101">
            <v>128</v>
          </cell>
          <cell r="S101">
            <v>128</v>
          </cell>
          <cell r="T101">
            <v>25108</v>
          </cell>
          <cell r="U101">
            <v>25108</v>
          </cell>
          <cell r="V101">
            <v>25108</v>
          </cell>
          <cell r="W101">
            <v>25108</v>
          </cell>
          <cell r="X101"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101" t="str">
            <v>Valide</v>
          </cell>
        </row>
        <row r="102">
          <cell r="A102" t="str">
            <v>CAXU6966490</v>
          </cell>
          <cell r="B102">
            <v>20</v>
          </cell>
          <cell r="C102" t="str">
            <v>520000050225</v>
          </cell>
          <cell r="D102">
            <v>43947</v>
          </cell>
          <cell r="E102">
            <v>22</v>
          </cell>
          <cell r="F102">
            <v>0</v>
          </cell>
          <cell r="G102">
            <v>0</v>
          </cell>
          <cell r="H102">
            <v>0</v>
          </cell>
          <cell r="I102" t="str">
            <v>2020 MSA 163084</v>
          </cell>
          <cell r="J102">
            <v>287</v>
          </cell>
          <cell r="K102" t="str">
            <v>SLAVENBURG EN HUSYER BV</v>
          </cell>
          <cell r="L102" t="str">
            <v>PRINCIPAL SECRETARYKENYATTA AVENUE</v>
          </cell>
          <cell r="M102" t="str">
            <v>ZA</v>
          </cell>
          <cell r="N102" t="str">
            <v>NLRTM</v>
          </cell>
          <cell r="O102" t="str">
            <v>PW</v>
          </cell>
          <cell r="P102">
            <v>128</v>
          </cell>
          <cell r="Q102">
            <v>128</v>
          </cell>
          <cell r="R102">
            <v>128</v>
          </cell>
          <cell r="S102">
            <v>128</v>
          </cell>
          <cell r="T102">
            <v>25108</v>
          </cell>
          <cell r="U102">
            <v>25108</v>
          </cell>
          <cell r="V102">
            <v>25108</v>
          </cell>
          <cell r="W102">
            <v>25108</v>
          </cell>
          <cell r="X102"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102" t="str">
            <v>Valide</v>
          </cell>
        </row>
        <row r="103">
          <cell r="A103" t="str">
            <v>TCKU2456520</v>
          </cell>
          <cell r="B103">
            <v>20</v>
          </cell>
          <cell r="C103" t="str">
            <v>520000050225</v>
          </cell>
          <cell r="D103">
            <v>43947</v>
          </cell>
          <cell r="E103">
            <v>22</v>
          </cell>
          <cell r="F103">
            <v>0</v>
          </cell>
          <cell r="G103">
            <v>0</v>
          </cell>
          <cell r="H103">
            <v>0</v>
          </cell>
          <cell r="I103" t="str">
            <v>2020 MSA 163084</v>
          </cell>
          <cell r="J103">
            <v>287</v>
          </cell>
          <cell r="K103" t="str">
            <v>SLAVENBURG EN HUSYER BV</v>
          </cell>
          <cell r="L103" t="str">
            <v>PRINCIPAL SECRETARYKENYATTA AVENUE</v>
          </cell>
          <cell r="M103" t="str">
            <v>ZA</v>
          </cell>
          <cell r="N103" t="str">
            <v>NLRTM</v>
          </cell>
          <cell r="O103" t="str">
            <v>PW</v>
          </cell>
          <cell r="P103">
            <v>128</v>
          </cell>
          <cell r="Q103">
            <v>128</v>
          </cell>
          <cell r="R103">
            <v>128</v>
          </cell>
          <cell r="S103">
            <v>128</v>
          </cell>
          <cell r="T103">
            <v>25108</v>
          </cell>
          <cell r="U103">
            <v>25108</v>
          </cell>
          <cell r="V103">
            <v>25108</v>
          </cell>
          <cell r="W103">
            <v>25108</v>
          </cell>
          <cell r="X103" t="str">
            <v>LOT NO 4 FOUNDATION SKILLS- CONSTRUCTION INVOICENO INV-180008-4A-KIINO MARKS LOT NO 4 FOUNDATION SKILLS - CONSTRUCTION INVOICE NO INV-180008-4A-KII LOT NO 4 FOUNDATION SKILLS- CONSTRUCTION INVOICENO INV-180008-4A-KI I EMAIL PSVTT EDUCATION GO KETEL 254 020 3318581PIN P051098571N MO BILE 254 731 999 176FAX 254 20 205 5579AGNES CHIGULU SPEDAGINTE RFREIGHT COMNO MARKS LOT NO 4 FOUNDATION SKILLS - CONSTRUCTION INVOICE NO INV-180008-4A-KII EMAIL PSVTT EDUCATION GO KE TEL 254 020 3318581 PIN P051098571N MOBILE 254 731 999 AGNES CHIGULU SPEDAGINTERFREIGHT CO M 176 FAX 254 20 205 5579 KENYA EDUCATION FOR EMPLOYMENT PROJECT LOT NO 4C FOUNDATION SKILLS -PLUMBINGINVOICE NO INV-180008-4C-KIINO MARKS LOT NO 4C FOUNDATION SKILLS - PLUMBING INVOICE NO INV-180008-4C-KII LOT NO 4 FOUNDATION SKILLS -CONSTRUCTION INVOICENO INV-180008-4A-KI I LOT NO 4B CARPENTRYFOUNDATION SKILLS-CONSTRUCTION INVOICENO INV-1800 08-4B-KIILOT NO 4B PLUMBING FOUNDATION SKILLS-CONSTRUCTION INVOICENO INV-180008-4C-KIINO MARKS LOT NO 4B CARPENTRY FOUNDATION SKILLS -CONSTRUCTION INVOICE NO INV-180008-4B-KII LOT NO 4B PLUMBING FOUNDATION SKILLS -CONSTRUCTION INVOICE NO INV-180008-4C-KII LOT NO 4B FOUNDATION SKILLS -CARPENTRYINVOICE NO INV-180008-4B-KIINO MARKS LOT NO 4B FOUNDATION SKILLS - CARPENTRY INVOICE NO INV-180008-4B-KII LOT NO 4C FOUNDATION SKILLS -PLUMBINGINVOICE NO INV-180008-4C-KIINO MARKS LOT NO 4C FOUNDATION SKILLS - PLUMBING INVOICE NO INV-180008-4C-KII LOT NO 4B FOUNDATION SKILLS -CARPENTRYINVOICE NO INV-180008-4B-KIINO MARKS LOT NO 4B FOUNDATION SKILLS - CARPENTRY INVOICE NO INV-180008-4B-KII</v>
          </cell>
          <cell r="Y103" t="str">
            <v>Valide</v>
          </cell>
        </row>
        <row r="104">
          <cell r="A104" t="str">
            <v>TCLU3627190</v>
          </cell>
          <cell r="B104">
            <v>20</v>
          </cell>
          <cell r="C104" t="str">
            <v>520000059699</v>
          </cell>
          <cell r="D104">
            <v>43947</v>
          </cell>
          <cell r="E104">
            <v>22</v>
          </cell>
          <cell r="F104">
            <v>0</v>
          </cell>
          <cell r="G104">
            <v>0</v>
          </cell>
          <cell r="H104">
            <v>0</v>
          </cell>
          <cell r="I104" t="str">
            <v>2020 MSA 163084</v>
          </cell>
          <cell r="J104">
            <v>74</v>
          </cell>
          <cell r="K104" t="str">
            <v>SHARE LOGISTICS BVAS AGENT ONLY</v>
          </cell>
          <cell r="L104" t="str">
            <v>KENYA CUTTINGS LTD</v>
          </cell>
          <cell r="M104" t="str">
            <v>ZA</v>
          </cell>
          <cell r="N104" t="str">
            <v>NLRTM</v>
          </cell>
          <cell r="O104" t="str">
            <v>PK</v>
          </cell>
          <cell r="P104">
            <v>7</v>
          </cell>
          <cell r="Q104">
            <v>7</v>
          </cell>
          <cell r="R104">
            <v>7</v>
          </cell>
          <cell r="S104">
            <v>7</v>
          </cell>
          <cell r="T104">
            <v>3908</v>
          </cell>
          <cell r="U104">
            <v>3908</v>
          </cell>
          <cell r="V104">
            <v>3908</v>
          </cell>
          <cell r="W104">
            <v>3908</v>
          </cell>
          <cell r="X104" t="str">
            <v>GREENHOUSE MATERIALSNET WEIGHT 3845 KGX GREENHOUSE MATERIALS NET WEIGHT 3845 KG</v>
          </cell>
          <cell r="Y104" t="str">
            <v>Valide</v>
          </cell>
        </row>
        <row r="105">
          <cell r="A105" t="str">
            <v>MRKU0397360</v>
          </cell>
          <cell r="B105">
            <v>40</v>
          </cell>
          <cell r="C105" t="str">
            <v>527717486</v>
          </cell>
          <cell r="D105">
            <v>39944</v>
          </cell>
          <cell r="E105">
            <v>4011</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row>
        <row r="106">
          <cell r="A106" t="str">
            <v>TRHU3342984</v>
          </cell>
          <cell r="B106">
            <v>20</v>
          </cell>
          <cell r="C106" t="str">
            <v>570000013059</v>
          </cell>
          <cell r="D106">
            <v>43932</v>
          </cell>
          <cell r="E106">
            <v>23</v>
          </cell>
          <cell r="F106">
            <v>0</v>
          </cell>
          <cell r="G106">
            <v>0</v>
          </cell>
          <cell r="H106">
            <v>0</v>
          </cell>
          <cell r="I106" t="str">
            <v>2020 MSA 162908</v>
          </cell>
          <cell r="J106">
            <v>374</v>
          </cell>
          <cell r="K106" t="str">
            <v>ROMEU Y CIA</v>
          </cell>
          <cell r="L106" t="str">
            <v>BDF EAST AFRICA LTD</v>
          </cell>
          <cell r="M106" t="str">
            <v>AR</v>
          </cell>
          <cell r="N106" t="str">
            <v>ESVLC</v>
          </cell>
          <cell r="O106" t="str">
            <v>PX</v>
          </cell>
          <cell r="P106">
            <v>22</v>
          </cell>
          <cell r="Q106">
            <v>22</v>
          </cell>
          <cell r="R106">
            <v>22</v>
          </cell>
          <cell r="S106">
            <v>22</v>
          </cell>
          <cell r="T106">
            <v>9232</v>
          </cell>
          <cell r="U106">
            <v>9232</v>
          </cell>
          <cell r="V106">
            <v>9232</v>
          </cell>
          <cell r="W106">
            <v>9232</v>
          </cell>
          <cell r="X106" t="str">
            <v>22 PALLETSCOSMETIC PRODUCTS1736 BOXES INTO 22 PALLETSHS-CODE S 33049 9FREIGHT PREPAIDEXPRESS BL TEL 254 41 2224506 230700510592PURCHASE ORDER 4511443346 4511399008 INVOICE 9919007950 9919007949 22 PALLETS COSMETIC PRODUCTS 1736 BOXES INTO 22 PALLETS HS-CODE S 330499 FREIGHT PREPAID EXPRESS BL TEL 254 41 2224506 23 0700510592</v>
          </cell>
          <cell r="Y106" t="str">
            <v>Valide</v>
          </cell>
        </row>
        <row r="107">
          <cell r="A107" t="str">
            <v>PONU0592836</v>
          </cell>
          <cell r="B107">
            <v>20</v>
          </cell>
          <cell r="C107" t="str">
            <v>584491586</v>
          </cell>
          <cell r="D107">
            <v>43924</v>
          </cell>
          <cell r="E107">
            <v>31</v>
          </cell>
          <cell r="F107">
            <v>0</v>
          </cell>
          <cell r="G107">
            <v>0</v>
          </cell>
          <cell r="H107">
            <v>0</v>
          </cell>
          <cell r="I107" t="str">
            <v>2020 MSA 162584</v>
          </cell>
          <cell r="J107">
            <v>91</v>
          </cell>
          <cell r="K107" t="str">
            <v>ZHEJIANG SUNON FURNITURE MANUFACTUR</v>
          </cell>
          <cell r="L107" t="str">
            <v>AFRICA ECO CAMPS LTD BOX 64196-0062</v>
          </cell>
          <cell r="M107" t="str">
            <v>CN</v>
          </cell>
          <cell r="N107" t="str">
            <v>CNNSA</v>
          </cell>
          <cell r="O107" t="str">
            <v>CT</v>
          </cell>
          <cell r="P107">
            <v>212</v>
          </cell>
          <cell r="Q107">
            <v>212</v>
          </cell>
          <cell r="R107">
            <v>0</v>
          </cell>
          <cell r="S107">
            <v>0</v>
          </cell>
          <cell r="T107">
            <v>4240</v>
          </cell>
          <cell r="U107">
            <v>4240</v>
          </cell>
          <cell r="V107">
            <v>0</v>
          </cell>
          <cell r="W107">
            <v>0</v>
          </cell>
          <cell r="X107" t="str">
            <v>OFFICE CHAIR OFFICE SOFA OFFICE TABLE CABINET -USCI 91330109 724521792J TEL 0571-81102709 ATTN LISA --TRADE REGISTER NUMBER 98523 PIN NO P051152152N</v>
          </cell>
          <cell r="Y107" t="str">
            <v>Valide</v>
          </cell>
        </row>
        <row r="108">
          <cell r="A108" t="str">
            <v>MRKU2566480</v>
          </cell>
          <cell r="B108">
            <v>40</v>
          </cell>
          <cell r="C108" t="str">
            <v>586944531</v>
          </cell>
          <cell r="D108">
            <v>43939</v>
          </cell>
          <cell r="E108">
            <v>24</v>
          </cell>
          <cell r="F108">
            <v>0</v>
          </cell>
          <cell r="G108">
            <v>0</v>
          </cell>
          <cell r="H108">
            <v>0</v>
          </cell>
          <cell r="I108" t="str">
            <v>2020 MSA 162996</v>
          </cell>
          <cell r="J108">
            <v>3</v>
          </cell>
          <cell r="K108" t="str">
            <v>HK KAYINNA LIMITED NO 8 GUANGGUANG</v>
          </cell>
          <cell r="L108" t="str">
            <v>SAMOWAJE ENTERPRISE 6824 00400 NAIR</v>
          </cell>
          <cell r="M108" t="str">
            <v>MY</v>
          </cell>
          <cell r="N108" t="str">
            <v>CNNSA</v>
          </cell>
          <cell r="O108" t="str">
            <v>BG</v>
          </cell>
          <cell r="P108">
            <v>850</v>
          </cell>
          <cell r="Q108">
            <v>850</v>
          </cell>
          <cell r="R108">
            <v>0</v>
          </cell>
          <cell r="S108">
            <v>0</v>
          </cell>
          <cell r="T108">
            <v>21250</v>
          </cell>
          <cell r="U108">
            <v>21250</v>
          </cell>
          <cell r="V108">
            <v>0</v>
          </cell>
          <cell r="W108">
            <v>0</v>
          </cell>
          <cell r="X108" t="str">
            <v>850 BAGS SECOND HAND SHOES GRADE 2 INTRANSIT TO ICD EMBAKASI NAIROBI</v>
          </cell>
          <cell r="Y108" t="str">
            <v>Valide</v>
          </cell>
        </row>
        <row r="109">
          <cell r="A109" t="str">
            <v>MRKU7824654</v>
          </cell>
          <cell r="B109">
            <v>20</v>
          </cell>
          <cell r="C109" t="str">
            <v>587950741</v>
          </cell>
          <cell r="D109">
            <v>43888</v>
          </cell>
          <cell r="E109">
            <v>67</v>
          </cell>
          <cell r="F109">
            <v>0</v>
          </cell>
          <cell r="G109">
            <v>0</v>
          </cell>
          <cell r="H109">
            <v>0</v>
          </cell>
          <cell r="I109" t="str">
            <v>2020 MSA 161815</v>
          </cell>
          <cell r="J109">
            <v>67</v>
          </cell>
          <cell r="K109" t="str">
            <v>GULF AGENCY MARILL SERVICES HARGEIS3428888</v>
          </cell>
          <cell r="L109" t="str">
            <v>BATUK BRITISH ARMY CAMP KIFARU CA</v>
          </cell>
          <cell r="M109" t="str">
            <v>EG</v>
          </cell>
          <cell r="N109" t="str">
            <v>SOBBO</v>
          </cell>
          <cell r="O109" t="str">
            <v>PC</v>
          </cell>
          <cell r="P109">
            <v>3</v>
          </cell>
          <cell r="Q109">
            <v>3</v>
          </cell>
          <cell r="R109">
            <v>3</v>
          </cell>
          <cell r="S109">
            <v>3</v>
          </cell>
          <cell r="T109">
            <v>9000</v>
          </cell>
          <cell r="U109">
            <v>9000</v>
          </cell>
          <cell r="V109">
            <v>9000</v>
          </cell>
          <cell r="W109">
            <v>9000</v>
          </cell>
          <cell r="X109" t="str">
            <v>1 UNIT USED TOYOTA LAND CRUISER CHASSIS NUMBER JTERB71J800092343 EN GINE NUMBER 1HZ-0895961 YEAR OF MANUFACTURING 2018 INTRANSIT TO ICD EMBAKASI NAIROBI 1 UNIT USED TOYOTA LAND CRUISER CHASSIS NUMBER JTEEB71J207042365 EN GINE NUMBER 1HZ-0897618 YEAR OF MANUFACTURING 2018 INTRANSIT TO ICD EMBAKASI NAIROBI 1 UNIT USED TOYOTA LAND CRUISER CHASSIS NUMBER JTERB71JX0F001084 EN GINE NUMBER 1HZ-0916013 YEAR OF MANUFACTURING 2018 INTRANSIT TO ICD EMBAKASI NAIROBI</v>
          </cell>
          <cell r="Y109" t="str">
            <v>Valide</v>
          </cell>
        </row>
        <row r="110">
          <cell r="A110" t="str">
            <v>MSKU3857097</v>
          </cell>
          <cell r="B110">
            <v>20</v>
          </cell>
          <cell r="C110" t="str">
            <v>587950741</v>
          </cell>
          <cell r="D110">
            <v>43888</v>
          </cell>
          <cell r="E110">
            <v>67</v>
          </cell>
          <cell r="F110">
            <v>0</v>
          </cell>
          <cell r="G110">
            <v>0</v>
          </cell>
          <cell r="H110">
            <v>0</v>
          </cell>
          <cell r="I110" t="str">
            <v>2020 MSA 161815</v>
          </cell>
          <cell r="J110">
            <v>67</v>
          </cell>
          <cell r="K110" t="str">
            <v>GULF AGENCY MARILL SERVICES HARGEIS3428888</v>
          </cell>
          <cell r="L110" t="str">
            <v>BATUK BRITISH ARMY CAMP KIFARU CA</v>
          </cell>
          <cell r="M110" t="str">
            <v>EG</v>
          </cell>
          <cell r="N110" t="str">
            <v>SOBBO</v>
          </cell>
          <cell r="O110" t="str">
            <v>PC</v>
          </cell>
          <cell r="P110">
            <v>3</v>
          </cell>
          <cell r="Q110">
            <v>3</v>
          </cell>
          <cell r="R110">
            <v>3</v>
          </cell>
          <cell r="S110">
            <v>3</v>
          </cell>
          <cell r="T110">
            <v>9000</v>
          </cell>
          <cell r="U110">
            <v>9000</v>
          </cell>
          <cell r="V110">
            <v>9000</v>
          </cell>
          <cell r="W110">
            <v>9000</v>
          </cell>
          <cell r="X110" t="str">
            <v>1 UNIT USED TOYOTA LAND CRUISER CHASSIS NUMBER JTERB71J800092343 EN GINE NUMBER 1HZ-0895961 YEAR OF MANUFACTURING 2018 INTRANSIT TO ICD EMBAKASI NAIROBI 1 UNIT USED TOYOTA LAND CRUISER CHASSIS NUMBER JTEEB71J207042365 EN GINE NUMBER 1HZ-0897618 YEAR OF MANUFACTURING 2018 INTRANSIT TO ICD EMBAKASI NAIROBI 1 UNIT USED TOYOTA LAND CRUISER CHASSIS NUMBER JTERB71JX0F001084 EN GINE NUMBER 1HZ-0916013 YEAR OF MANUFACTURING 2018 INTRANSIT TO ICD EMBAKASI NAIROBI</v>
          </cell>
          <cell r="Y110" t="str">
            <v>Valide</v>
          </cell>
        </row>
        <row r="111">
          <cell r="A111" t="str">
            <v>MSKU0614386</v>
          </cell>
          <cell r="B111">
            <v>40</v>
          </cell>
          <cell r="C111" t="str">
            <v>588249238</v>
          </cell>
          <cell r="D111">
            <v>43814</v>
          </cell>
          <cell r="E111">
            <v>141</v>
          </cell>
          <cell r="F111">
            <v>0</v>
          </cell>
          <cell r="G111">
            <v>0</v>
          </cell>
          <cell r="H111">
            <v>0</v>
          </cell>
          <cell r="I111" t="str">
            <v>2019 MSA 160189</v>
          </cell>
          <cell r="J111">
            <v>171</v>
          </cell>
          <cell r="K111" t="str">
            <v>SKY SEA FREIGHT INTERNATIONAL LLC P</v>
          </cell>
          <cell r="L111" t="str">
            <v>SERBIA INVESTMENTS LIMITED RUCF H254 38267742515</v>
          </cell>
          <cell r="M111" t="str">
            <v>NL</v>
          </cell>
          <cell r="N111" t="str">
            <v>AEJEA</v>
          </cell>
          <cell r="O111" t="str">
            <v>CT</v>
          </cell>
          <cell r="P111">
            <v>360</v>
          </cell>
          <cell r="Q111">
            <v>360</v>
          </cell>
          <cell r="R111">
            <v>0</v>
          </cell>
          <cell r="S111">
            <v>0</v>
          </cell>
          <cell r="T111">
            <v>7470</v>
          </cell>
          <cell r="U111">
            <v>7470</v>
          </cell>
          <cell r="V111">
            <v>0</v>
          </cell>
          <cell r="W111">
            <v>0</v>
          </cell>
          <cell r="X111" t="str">
            <v>CIGARETTES QTY - 200 CARTONS GROSS WEIGHT - 3200 KGS FILTER RO DS QTY - 160 CARTONS GROSS WEIGHT - 4270 KGS INTRANSIT TO ICD E MBAKASI NAIROBI</v>
          </cell>
          <cell r="Y111" t="str">
            <v>Suspended</v>
          </cell>
        </row>
        <row r="112">
          <cell r="A112" t="str">
            <v>MRKU8438609</v>
          </cell>
          <cell r="B112">
            <v>20</v>
          </cell>
          <cell r="C112" t="str">
            <v>588583761</v>
          </cell>
          <cell r="D112">
            <v>43940</v>
          </cell>
          <cell r="E112">
            <v>23</v>
          </cell>
          <cell r="F112">
            <v>0</v>
          </cell>
          <cell r="G112">
            <v>0</v>
          </cell>
          <cell r="H112">
            <v>0</v>
          </cell>
          <cell r="I112" t="str">
            <v>2020 MSA 162996</v>
          </cell>
          <cell r="J112">
            <v>124</v>
          </cell>
          <cell r="K112" t="str">
            <v>TRIONES INTERNATIONAL TRADING CO</v>
          </cell>
          <cell r="L112" t="str">
            <v>CLEVER HOME LIMITED GODOWN NO 6 BEL</v>
          </cell>
          <cell r="M112" t="str">
            <v>MY</v>
          </cell>
          <cell r="N112" t="str">
            <v>CNTAO</v>
          </cell>
          <cell r="O112" t="str">
            <v>BG</v>
          </cell>
          <cell r="P112">
            <v>1000</v>
          </cell>
          <cell r="Q112">
            <v>1000</v>
          </cell>
          <cell r="R112">
            <v>0</v>
          </cell>
          <cell r="S112">
            <v>0</v>
          </cell>
          <cell r="T112">
            <v>50100</v>
          </cell>
          <cell r="U112">
            <v>50100</v>
          </cell>
          <cell r="V112">
            <v>0</v>
          </cell>
          <cell r="W112">
            <v>0</v>
          </cell>
          <cell r="X112" t="str">
            <v>UMBRELLA HEAD NET WEIGHT 50000KGS 00254-719263569 00254-71926 3569 INTRANSIT TO ICD EMBAKASI NAIROBI</v>
          </cell>
          <cell r="Y112" t="str">
            <v>Valide</v>
          </cell>
        </row>
        <row r="113">
          <cell r="A113" t="str">
            <v>MSKU5816559</v>
          </cell>
          <cell r="B113">
            <v>20</v>
          </cell>
          <cell r="C113" t="str">
            <v>588918630</v>
          </cell>
          <cell r="D113">
            <v>43871</v>
          </cell>
          <cell r="E113">
            <v>84</v>
          </cell>
          <cell r="F113">
            <v>0</v>
          </cell>
          <cell r="G113">
            <v>0</v>
          </cell>
          <cell r="H113">
            <v>0</v>
          </cell>
          <cell r="I113" t="str">
            <v>2020 MSA 161608</v>
          </cell>
          <cell r="J113">
            <v>151</v>
          </cell>
          <cell r="K113" t="str">
            <v>CARLSBERG BREWERIES A S 100 NY CARL</v>
          </cell>
          <cell r="L113" t="str">
            <v>KING BEVERAGE LIMITED 5 TH FLOOR</v>
          </cell>
          <cell r="M113" t="str">
            <v>NL</v>
          </cell>
          <cell r="N113" t="str">
            <v>RULED</v>
          </cell>
          <cell r="O113" t="str">
            <v>CT</v>
          </cell>
          <cell r="P113">
            <v>10152</v>
          </cell>
          <cell r="Q113">
            <v>10152</v>
          </cell>
          <cell r="R113">
            <v>10152</v>
          </cell>
          <cell r="S113">
            <v>10152</v>
          </cell>
          <cell r="T113">
            <v>131773</v>
          </cell>
          <cell r="U113">
            <v>131773</v>
          </cell>
          <cell r="V113">
            <v>131773</v>
          </cell>
          <cell r="W113">
            <v>131773</v>
          </cell>
          <cell r="X113" t="str">
            <v>BEER CARLSBERG ALC 5 0 BOTTLE VOL 0 33L 2203000100 CB REF NUMBER S 5675211 286593446 ON CARRIAGE FOR ACCOUNT OF CONSIGNEE INTRANSI T TO ICD EMBAKASI NAIROBI</v>
          </cell>
          <cell r="Y113" t="str">
            <v>Valide</v>
          </cell>
        </row>
        <row r="114">
          <cell r="A114" t="str">
            <v>TCLU1424300</v>
          </cell>
          <cell r="B114">
            <v>20</v>
          </cell>
          <cell r="C114" t="str">
            <v>588918630</v>
          </cell>
          <cell r="D114">
            <v>43871</v>
          </cell>
          <cell r="E114">
            <v>84</v>
          </cell>
          <cell r="F114">
            <v>0</v>
          </cell>
          <cell r="G114">
            <v>0</v>
          </cell>
          <cell r="H114">
            <v>0</v>
          </cell>
          <cell r="I114" t="str">
            <v>2020 MSA 161608</v>
          </cell>
          <cell r="J114">
            <v>151</v>
          </cell>
          <cell r="K114" t="str">
            <v>CARLSBERG BREWERIES A S 100 NY CARL</v>
          </cell>
          <cell r="L114" t="str">
            <v>KING BEVERAGE LIMITED 5 TH FLOOR</v>
          </cell>
          <cell r="M114" t="str">
            <v>NL</v>
          </cell>
          <cell r="N114" t="str">
            <v>RULED</v>
          </cell>
          <cell r="O114" t="str">
            <v>CT</v>
          </cell>
          <cell r="P114">
            <v>10152</v>
          </cell>
          <cell r="Q114">
            <v>10152</v>
          </cell>
          <cell r="R114">
            <v>10152</v>
          </cell>
          <cell r="S114">
            <v>10152</v>
          </cell>
          <cell r="T114">
            <v>131773</v>
          </cell>
          <cell r="U114">
            <v>131773</v>
          </cell>
          <cell r="V114">
            <v>131773</v>
          </cell>
          <cell r="W114">
            <v>131773</v>
          </cell>
          <cell r="X114" t="str">
            <v>BEER CARLSBERG ALC 5 0 BOTTLE VOL 0 33L 2203000100 CB REF NUMBER S 5675211 286593446 ON CARRIAGE FOR ACCOUNT OF CONSIGNEE INTRANSI T TO ICD EMBAKASI NAIROBI</v>
          </cell>
          <cell r="Y114" t="str">
            <v>Valide</v>
          </cell>
        </row>
        <row r="115">
          <cell r="A115" t="str">
            <v>PONU0860538</v>
          </cell>
          <cell r="B115">
            <v>20</v>
          </cell>
          <cell r="C115" t="str">
            <v>588918630</v>
          </cell>
          <cell r="D115">
            <v>43872</v>
          </cell>
          <cell r="E115">
            <v>83</v>
          </cell>
          <cell r="F115">
            <v>0</v>
          </cell>
          <cell r="G115">
            <v>0</v>
          </cell>
          <cell r="H115">
            <v>0</v>
          </cell>
          <cell r="I115" t="str">
            <v>2020 MSA 161608</v>
          </cell>
          <cell r="J115">
            <v>151</v>
          </cell>
          <cell r="K115" t="str">
            <v>CARLSBERG BREWERIES A S 100 NY CARL</v>
          </cell>
          <cell r="L115" t="str">
            <v>KING BEVERAGE LIMITED 5 TH FLOOR</v>
          </cell>
          <cell r="M115" t="str">
            <v>NL</v>
          </cell>
          <cell r="N115" t="str">
            <v>RULED</v>
          </cell>
          <cell r="O115" t="str">
            <v>CT</v>
          </cell>
          <cell r="P115">
            <v>10152</v>
          </cell>
          <cell r="Q115">
            <v>10152</v>
          </cell>
          <cell r="R115">
            <v>10152</v>
          </cell>
          <cell r="S115">
            <v>10152</v>
          </cell>
          <cell r="T115">
            <v>131773</v>
          </cell>
          <cell r="U115">
            <v>131773</v>
          </cell>
          <cell r="V115">
            <v>131773</v>
          </cell>
          <cell r="W115">
            <v>131773</v>
          </cell>
          <cell r="X115" t="str">
            <v>BEER CARLSBERG ALC 5 0 BOTTLE VOL 0 33L 2203000100 CB REF NUMBER S 5675211 286593446 ON CARRIAGE FOR ACCOUNT OF CONSIGNEE INTRANSI T TO ICD EMBAKASI NAIROBI</v>
          </cell>
          <cell r="Y115" t="str">
            <v>Valide</v>
          </cell>
        </row>
        <row r="116">
          <cell r="A116" t="str">
            <v>MRKU9762090</v>
          </cell>
          <cell r="B116">
            <v>20</v>
          </cell>
          <cell r="C116" t="str">
            <v>588918630</v>
          </cell>
          <cell r="D116">
            <v>43872</v>
          </cell>
          <cell r="E116">
            <v>83</v>
          </cell>
          <cell r="F116">
            <v>0</v>
          </cell>
          <cell r="G116">
            <v>0</v>
          </cell>
          <cell r="H116">
            <v>0</v>
          </cell>
          <cell r="I116" t="str">
            <v>2020 MSA 161608</v>
          </cell>
          <cell r="J116">
            <v>151</v>
          </cell>
          <cell r="K116" t="str">
            <v>CARLSBERG BREWERIES A S 100 NY CARL</v>
          </cell>
          <cell r="L116" t="str">
            <v>KING BEVERAGE LIMITED 5 TH FLOOR</v>
          </cell>
          <cell r="M116" t="str">
            <v>NL</v>
          </cell>
          <cell r="N116" t="str">
            <v>RULED</v>
          </cell>
          <cell r="O116" t="str">
            <v>CT</v>
          </cell>
          <cell r="P116">
            <v>10152</v>
          </cell>
          <cell r="Q116">
            <v>10152</v>
          </cell>
          <cell r="R116">
            <v>10152</v>
          </cell>
          <cell r="S116">
            <v>10152</v>
          </cell>
          <cell r="T116">
            <v>131773</v>
          </cell>
          <cell r="U116">
            <v>131773</v>
          </cell>
          <cell r="V116">
            <v>131773</v>
          </cell>
          <cell r="W116">
            <v>131773</v>
          </cell>
          <cell r="X116" t="str">
            <v>BEER CARLSBERG ALC 5 0 BOTTLE VOL 0 33L 2203000100 CB REF NUMBER S 5675211 286593446 ON CARRIAGE FOR ACCOUNT OF CONSIGNEE INTRANSI T TO ICD EMBAKASI NAIROBI</v>
          </cell>
          <cell r="Y116" t="str">
            <v>Valide</v>
          </cell>
        </row>
        <row r="117">
          <cell r="A117" t="str">
            <v>TGHU3025231</v>
          </cell>
          <cell r="B117">
            <v>20</v>
          </cell>
          <cell r="C117" t="str">
            <v>588918630</v>
          </cell>
          <cell r="D117">
            <v>43872</v>
          </cell>
          <cell r="E117">
            <v>83</v>
          </cell>
          <cell r="F117">
            <v>0</v>
          </cell>
          <cell r="G117">
            <v>0</v>
          </cell>
          <cell r="H117">
            <v>0</v>
          </cell>
          <cell r="I117" t="str">
            <v>2020 MSA 161608</v>
          </cell>
          <cell r="J117">
            <v>151</v>
          </cell>
          <cell r="K117" t="str">
            <v>CARLSBERG BREWERIES A S 100 NY CARL</v>
          </cell>
          <cell r="L117" t="str">
            <v>KING BEVERAGE LIMITED 5 TH FLOOR</v>
          </cell>
          <cell r="M117" t="str">
            <v>NL</v>
          </cell>
          <cell r="N117" t="str">
            <v>RULED</v>
          </cell>
          <cell r="O117" t="str">
            <v>CT</v>
          </cell>
          <cell r="P117">
            <v>10152</v>
          </cell>
          <cell r="Q117">
            <v>10152</v>
          </cell>
          <cell r="R117">
            <v>10152</v>
          </cell>
          <cell r="S117">
            <v>10152</v>
          </cell>
          <cell r="T117">
            <v>131773</v>
          </cell>
          <cell r="U117">
            <v>131773</v>
          </cell>
          <cell r="V117">
            <v>131773</v>
          </cell>
          <cell r="W117">
            <v>131773</v>
          </cell>
          <cell r="X117" t="str">
            <v>BEER CARLSBERG ALC 5 0 BOTTLE VOL 0 33L 2203000100 CB REF NUMBER S 5675211 286593446 ON CARRIAGE FOR ACCOUNT OF CONSIGNEE INTRANSI T TO ICD EMBAKASI NAIROBI</v>
          </cell>
          <cell r="Y117" t="str">
            <v>Valide</v>
          </cell>
        </row>
        <row r="118">
          <cell r="A118" t="str">
            <v>MSKU3562938</v>
          </cell>
          <cell r="B118">
            <v>20</v>
          </cell>
          <cell r="C118" t="str">
            <v>588918630</v>
          </cell>
          <cell r="D118">
            <v>43872</v>
          </cell>
          <cell r="E118">
            <v>83</v>
          </cell>
          <cell r="F118">
            <v>0</v>
          </cell>
          <cell r="G118">
            <v>0</v>
          </cell>
          <cell r="H118">
            <v>0</v>
          </cell>
          <cell r="I118" t="str">
            <v>2020 MSA 161608</v>
          </cell>
          <cell r="J118">
            <v>151</v>
          </cell>
          <cell r="K118" t="str">
            <v>CARLSBERG BREWERIES A S 100 NY CARL</v>
          </cell>
          <cell r="L118" t="str">
            <v>KING BEVERAGE LIMITED 5 TH FLOOR</v>
          </cell>
          <cell r="M118" t="str">
            <v>NL</v>
          </cell>
          <cell r="N118" t="str">
            <v>RULED</v>
          </cell>
          <cell r="O118" t="str">
            <v>CT</v>
          </cell>
          <cell r="P118">
            <v>10152</v>
          </cell>
          <cell r="Q118">
            <v>10152</v>
          </cell>
          <cell r="R118">
            <v>10152</v>
          </cell>
          <cell r="S118">
            <v>10152</v>
          </cell>
          <cell r="T118">
            <v>131773</v>
          </cell>
          <cell r="U118">
            <v>131773</v>
          </cell>
          <cell r="V118">
            <v>131773</v>
          </cell>
          <cell r="W118">
            <v>131773</v>
          </cell>
          <cell r="X118" t="str">
            <v>BEER CARLSBERG ALC 5 0 BOTTLE VOL 0 33L 2203000100 CB REF NUMBER S 5675211 286593446 ON CARRIAGE FOR ACCOUNT OF CONSIGNEE INTRANSI T TO ICD EMBAKASI NAIROBI</v>
          </cell>
          <cell r="Y118" t="str">
            <v>Valide</v>
          </cell>
        </row>
        <row r="119">
          <cell r="A119" t="str">
            <v>HASU1032776</v>
          </cell>
          <cell r="B119">
            <v>20</v>
          </cell>
          <cell r="C119" t="str">
            <v>588918630</v>
          </cell>
          <cell r="D119">
            <v>43872</v>
          </cell>
          <cell r="E119">
            <v>83</v>
          </cell>
          <cell r="F119">
            <v>0</v>
          </cell>
          <cell r="G119">
            <v>0</v>
          </cell>
          <cell r="H119">
            <v>0</v>
          </cell>
          <cell r="I119" t="str">
            <v>2020 MSA 161608</v>
          </cell>
          <cell r="J119">
            <v>151</v>
          </cell>
          <cell r="K119" t="str">
            <v>CARLSBERG BREWERIES A S 100 NY CARL</v>
          </cell>
          <cell r="L119" t="str">
            <v>KING BEVERAGE LIMITED 5 TH FLOOR</v>
          </cell>
          <cell r="M119" t="str">
            <v>NL</v>
          </cell>
          <cell r="N119" t="str">
            <v>RULED</v>
          </cell>
          <cell r="O119" t="str">
            <v>CT</v>
          </cell>
          <cell r="P119">
            <v>10152</v>
          </cell>
          <cell r="Q119">
            <v>10152</v>
          </cell>
          <cell r="R119">
            <v>10152</v>
          </cell>
          <cell r="S119">
            <v>10152</v>
          </cell>
          <cell r="T119">
            <v>131773</v>
          </cell>
          <cell r="U119">
            <v>131773</v>
          </cell>
          <cell r="V119">
            <v>131773</v>
          </cell>
          <cell r="W119">
            <v>131773</v>
          </cell>
          <cell r="X119" t="str">
            <v>BEER CARLSBERG ALC 5 0 BOTTLE VOL 0 33L 2203000100 CB REF NUMBER S 5675211 286593446 ON CARRIAGE FOR ACCOUNT OF CONSIGNEE INTRANSI T TO ICD EMBAKASI NAIROBI</v>
          </cell>
          <cell r="Y119" t="str">
            <v>Valide</v>
          </cell>
        </row>
        <row r="120">
          <cell r="A120" t="str">
            <v>MRKU7893280</v>
          </cell>
          <cell r="B120">
            <v>20</v>
          </cell>
          <cell r="C120" t="str">
            <v>588918630</v>
          </cell>
          <cell r="D120">
            <v>43872</v>
          </cell>
          <cell r="E120">
            <v>83</v>
          </cell>
          <cell r="F120">
            <v>0</v>
          </cell>
          <cell r="G120">
            <v>0</v>
          </cell>
          <cell r="H120">
            <v>0</v>
          </cell>
          <cell r="I120" t="str">
            <v>2020 MSA 161608</v>
          </cell>
          <cell r="J120">
            <v>151</v>
          </cell>
          <cell r="K120" t="str">
            <v>CARLSBERG BREWERIES A S 100 NY CARL</v>
          </cell>
          <cell r="L120" t="str">
            <v>KING BEVERAGE LIMITED 5 TH FLOOR</v>
          </cell>
          <cell r="M120" t="str">
            <v>NL</v>
          </cell>
          <cell r="N120" t="str">
            <v>RULED</v>
          </cell>
          <cell r="O120" t="str">
            <v>CT</v>
          </cell>
          <cell r="P120">
            <v>10152</v>
          </cell>
          <cell r="Q120">
            <v>10152</v>
          </cell>
          <cell r="R120">
            <v>10152</v>
          </cell>
          <cell r="S120">
            <v>10152</v>
          </cell>
          <cell r="T120">
            <v>131773</v>
          </cell>
          <cell r="U120">
            <v>131773</v>
          </cell>
          <cell r="V120">
            <v>131773</v>
          </cell>
          <cell r="W120">
            <v>131773</v>
          </cell>
          <cell r="X120" t="str">
            <v>BEER CARLSBERG ALC 5 0 BOTTLE VOL 0 33L 2203000100 CB REF NUMBER S 5675211 286593446 ON CARRIAGE FOR ACCOUNT OF CONSIGNEE INTRANSI T TO ICD EMBAKASI NAIROBI</v>
          </cell>
          <cell r="Y120" t="str">
            <v>Valide</v>
          </cell>
        </row>
        <row r="121">
          <cell r="A121" t="str">
            <v>MRKU9960304</v>
          </cell>
          <cell r="B121">
            <v>20</v>
          </cell>
          <cell r="C121" t="str">
            <v>588918677</v>
          </cell>
          <cell r="D121">
            <v>43871</v>
          </cell>
          <cell r="E121">
            <v>84</v>
          </cell>
          <cell r="F121">
            <v>0</v>
          </cell>
          <cell r="G121">
            <v>0</v>
          </cell>
          <cell r="H121">
            <v>0</v>
          </cell>
          <cell r="I121" t="str">
            <v>2020 MSA 161608</v>
          </cell>
          <cell r="J121">
            <v>152</v>
          </cell>
          <cell r="K121" t="str">
            <v>CARLSBERG BREWERIES A S 100 NY CAR</v>
          </cell>
          <cell r="L121" t="str">
            <v>KING BEVERAGE LIMITED 5 TH FLOOR</v>
          </cell>
          <cell r="M121" t="str">
            <v>NL</v>
          </cell>
          <cell r="N121" t="str">
            <v>RULED</v>
          </cell>
          <cell r="O121" t="str">
            <v>CT</v>
          </cell>
          <cell r="P121">
            <v>10152</v>
          </cell>
          <cell r="Q121">
            <v>10152</v>
          </cell>
          <cell r="R121">
            <v>10152</v>
          </cell>
          <cell r="S121">
            <v>10152</v>
          </cell>
          <cell r="T121">
            <v>131773</v>
          </cell>
          <cell r="U121">
            <v>131773</v>
          </cell>
          <cell r="V121">
            <v>131773</v>
          </cell>
          <cell r="W121">
            <v>131773</v>
          </cell>
          <cell r="X121" t="str">
            <v>BEER CARLSBERG ALC 5 0 BOTTLE VOL 0 33L 2203000100 CB REF NUMBER S 5675285 286671499 ON CARRIAGE FOR ACCOUNT OF CONSIGNEE INTRAN SIT TO ICD EMBAKASI NAIROBI</v>
          </cell>
          <cell r="Y121" t="str">
            <v>Valide</v>
          </cell>
        </row>
        <row r="122">
          <cell r="A122" t="str">
            <v>CAIU6200899</v>
          </cell>
          <cell r="B122">
            <v>20</v>
          </cell>
          <cell r="C122" t="str">
            <v>588918677</v>
          </cell>
          <cell r="D122">
            <v>43871</v>
          </cell>
          <cell r="E122">
            <v>84</v>
          </cell>
          <cell r="F122">
            <v>0</v>
          </cell>
          <cell r="G122">
            <v>0</v>
          </cell>
          <cell r="H122">
            <v>0</v>
          </cell>
          <cell r="I122" t="str">
            <v>2020 MSA 161608</v>
          </cell>
          <cell r="J122">
            <v>152</v>
          </cell>
          <cell r="K122" t="str">
            <v>CARLSBERG BREWERIES A S 100 NY CAR</v>
          </cell>
          <cell r="L122" t="str">
            <v>KING BEVERAGE LIMITED 5 TH FLOOR</v>
          </cell>
          <cell r="M122" t="str">
            <v>NL</v>
          </cell>
          <cell r="N122" t="str">
            <v>RULED</v>
          </cell>
          <cell r="O122" t="str">
            <v>CT</v>
          </cell>
          <cell r="P122">
            <v>10152</v>
          </cell>
          <cell r="Q122">
            <v>10152</v>
          </cell>
          <cell r="R122">
            <v>10152</v>
          </cell>
          <cell r="S122">
            <v>10152</v>
          </cell>
          <cell r="T122">
            <v>131773</v>
          </cell>
          <cell r="U122">
            <v>131773</v>
          </cell>
          <cell r="V122">
            <v>131773</v>
          </cell>
          <cell r="W122">
            <v>131773</v>
          </cell>
          <cell r="X122" t="str">
            <v>BEER CARLSBERG ALC 5 0 BOTTLE VOL 0 33L 2203000100 CB REF NUMBER S 5675285 286671499 ON CARRIAGE FOR ACCOUNT OF CONSIGNEE INTRAN SIT TO ICD EMBAKASI NAIROBI</v>
          </cell>
          <cell r="Y122" t="str">
            <v>Valide</v>
          </cell>
        </row>
        <row r="123">
          <cell r="A123" t="str">
            <v>HASU1260945</v>
          </cell>
          <cell r="B123">
            <v>20</v>
          </cell>
          <cell r="C123" t="str">
            <v>588918677</v>
          </cell>
          <cell r="D123">
            <v>43871</v>
          </cell>
          <cell r="E123">
            <v>84</v>
          </cell>
          <cell r="F123">
            <v>0</v>
          </cell>
          <cell r="G123">
            <v>0</v>
          </cell>
          <cell r="H123">
            <v>0</v>
          </cell>
          <cell r="I123" t="str">
            <v>2020 MSA 161608</v>
          </cell>
          <cell r="J123">
            <v>152</v>
          </cell>
          <cell r="K123" t="str">
            <v>CARLSBERG BREWERIES A S 100 NY CAR</v>
          </cell>
          <cell r="L123" t="str">
            <v>KING BEVERAGE LIMITED 5 TH FLOOR</v>
          </cell>
          <cell r="M123" t="str">
            <v>NL</v>
          </cell>
          <cell r="N123" t="str">
            <v>RULED</v>
          </cell>
          <cell r="O123" t="str">
            <v>CT</v>
          </cell>
          <cell r="P123">
            <v>10152</v>
          </cell>
          <cell r="Q123">
            <v>10152</v>
          </cell>
          <cell r="R123">
            <v>10152</v>
          </cell>
          <cell r="S123">
            <v>10152</v>
          </cell>
          <cell r="T123">
            <v>131773</v>
          </cell>
          <cell r="U123">
            <v>131773</v>
          </cell>
          <cell r="V123">
            <v>131773</v>
          </cell>
          <cell r="W123">
            <v>131773</v>
          </cell>
          <cell r="X123" t="str">
            <v>BEER CARLSBERG ALC 5 0 BOTTLE VOL 0 33L 2203000100 CB REF NUMBER S 5675285 286671499 ON CARRIAGE FOR ACCOUNT OF CONSIGNEE INTRAN SIT TO ICD EMBAKASI NAIROBI</v>
          </cell>
          <cell r="Y123" t="str">
            <v>Valide</v>
          </cell>
        </row>
        <row r="124">
          <cell r="A124" t="str">
            <v>XINU1277201</v>
          </cell>
          <cell r="B124">
            <v>20</v>
          </cell>
          <cell r="C124" t="str">
            <v>588918677</v>
          </cell>
          <cell r="D124">
            <v>43871</v>
          </cell>
          <cell r="E124">
            <v>84</v>
          </cell>
          <cell r="F124">
            <v>0</v>
          </cell>
          <cell r="G124">
            <v>0</v>
          </cell>
          <cell r="H124">
            <v>0</v>
          </cell>
          <cell r="I124" t="str">
            <v>2020 MSA 161608</v>
          </cell>
          <cell r="J124">
            <v>152</v>
          </cell>
          <cell r="K124" t="str">
            <v>CARLSBERG BREWERIES A S 100 NY CAR</v>
          </cell>
          <cell r="L124" t="str">
            <v>KING BEVERAGE LIMITED 5 TH FLOOR</v>
          </cell>
          <cell r="M124" t="str">
            <v>NL</v>
          </cell>
          <cell r="N124" t="str">
            <v>RULED</v>
          </cell>
          <cell r="O124" t="str">
            <v>CT</v>
          </cell>
          <cell r="P124">
            <v>10152</v>
          </cell>
          <cell r="Q124">
            <v>10152</v>
          </cell>
          <cell r="R124">
            <v>10152</v>
          </cell>
          <cell r="S124">
            <v>10152</v>
          </cell>
          <cell r="T124">
            <v>131773</v>
          </cell>
          <cell r="U124">
            <v>131773</v>
          </cell>
          <cell r="V124">
            <v>131773</v>
          </cell>
          <cell r="W124">
            <v>131773</v>
          </cell>
          <cell r="X124" t="str">
            <v>BEER CARLSBERG ALC 5 0 BOTTLE VOL 0 33L 2203000100 CB REF NUMBER S 5675285 286671499 ON CARRIAGE FOR ACCOUNT OF CONSIGNEE INTRAN SIT TO ICD EMBAKASI NAIROBI</v>
          </cell>
          <cell r="Y124" t="str">
            <v>Valide</v>
          </cell>
        </row>
        <row r="125">
          <cell r="A125" t="str">
            <v>MRKU8784849</v>
          </cell>
          <cell r="B125">
            <v>20</v>
          </cell>
          <cell r="C125" t="str">
            <v>588918677</v>
          </cell>
          <cell r="D125">
            <v>43872</v>
          </cell>
          <cell r="E125">
            <v>83</v>
          </cell>
          <cell r="F125">
            <v>0</v>
          </cell>
          <cell r="G125">
            <v>0</v>
          </cell>
          <cell r="H125">
            <v>0</v>
          </cell>
          <cell r="I125" t="str">
            <v>2020 MSA 161608</v>
          </cell>
          <cell r="J125">
            <v>152</v>
          </cell>
          <cell r="K125" t="str">
            <v>CARLSBERG BREWERIES A S 100 NY CAR</v>
          </cell>
          <cell r="L125" t="str">
            <v>KING BEVERAGE LIMITED 5 TH FLOOR</v>
          </cell>
          <cell r="M125" t="str">
            <v>NL</v>
          </cell>
          <cell r="N125" t="str">
            <v>RULED</v>
          </cell>
          <cell r="O125" t="str">
            <v>CT</v>
          </cell>
          <cell r="P125">
            <v>10152</v>
          </cell>
          <cell r="Q125">
            <v>10152</v>
          </cell>
          <cell r="R125">
            <v>10152</v>
          </cell>
          <cell r="S125">
            <v>10152</v>
          </cell>
          <cell r="T125">
            <v>131773</v>
          </cell>
          <cell r="U125">
            <v>131773</v>
          </cell>
          <cell r="V125">
            <v>131773</v>
          </cell>
          <cell r="W125">
            <v>131773</v>
          </cell>
          <cell r="X125" t="str">
            <v>BEER CARLSBERG ALC 5 0 BOTTLE VOL 0 33L 2203000100 CB REF NUMBER S 5675285 286671499 ON CARRIAGE FOR ACCOUNT OF CONSIGNEE INTRAN SIT TO ICD EMBAKASI NAIROBI</v>
          </cell>
          <cell r="Y125" t="str">
            <v>Valide</v>
          </cell>
        </row>
        <row r="126">
          <cell r="A126" t="str">
            <v>MRKU9185362</v>
          </cell>
          <cell r="B126">
            <v>20</v>
          </cell>
          <cell r="C126" t="str">
            <v>588918677</v>
          </cell>
          <cell r="D126">
            <v>43872</v>
          </cell>
          <cell r="E126">
            <v>83</v>
          </cell>
          <cell r="F126">
            <v>0</v>
          </cell>
          <cell r="G126">
            <v>0</v>
          </cell>
          <cell r="H126">
            <v>0</v>
          </cell>
          <cell r="I126" t="str">
            <v>2020 MSA 161608</v>
          </cell>
          <cell r="J126">
            <v>152</v>
          </cell>
          <cell r="K126" t="str">
            <v>CARLSBERG BREWERIES A S 100 NY CAR</v>
          </cell>
          <cell r="L126" t="str">
            <v>KING BEVERAGE LIMITED 5 TH FLOOR</v>
          </cell>
          <cell r="M126" t="str">
            <v>NL</v>
          </cell>
          <cell r="N126" t="str">
            <v>RULED</v>
          </cell>
          <cell r="O126" t="str">
            <v>CT</v>
          </cell>
          <cell r="P126">
            <v>10152</v>
          </cell>
          <cell r="Q126">
            <v>10152</v>
          </cell>
          <cell r="R126">
            <v>10152</v>
          </cell>
          <cell r="S126">
            <v>10152</v>
          </cell>
          <cell r="T126">
            <v>131773</v>
          </cell>
          <cell r="U126">
            <v>131773</v>
          </cell>
          <cell r="V126">
            <v>131773</v>
          </cell>
          <cell r="W126">
            <v>131773</v>
          </cell>
          <cell r="X126" t="str">
            <v>BEER CARLSBERG ALC 5 0 BOTTLE VOL 0 33L 2203000100 CB REF NUMBER S 5675285 286671499 ON CARRIAGE FOR ACCOUNT OF CONSIGNEE INTRAN SIT TO ICD EMBAKASI NAIROBI</v>
          </cell>
          <cell r="Y126" t="str">
            <v>Valide</v>
          </cell>
        </row>
        <row r="127">
          <cell r="A127" t="str">
            <v>MRKU9623330</v>
          </cell>
          <cell r="B127">
            <v>20</v>
          </cell>
          <cell r="C127" t="str">
            <v>588918677</v>
          </cell>
          <cell r="D127">
            <v>43872</v>
          </cell>
          <cell r="E127">
            <v>83</v>
          </cell>
          <cell r="F127">
            <v>0</v>
          </cell>
          <cell r="G127">
            <v>0</v>
          </cell>
          <cell r="H127">
            <v>0</v>
          </cell>
          <cell r="I127" t="str">
            <v>2020 MSA 161608</v>
          </cell>
          <cell r="J127">
            <v>152</v>
          </cell>
          <cell r="K127" t="str">
            <v>CARLSBERG BREWERIES A S 100 NY CAR</v>
          </cell>
          <cell r="L127" t="str">
            <v>KING BEVERAGE LIMITED 5 TH FLOOR</v>
          </cell>
          <cell r="M127" t="str">
            <v>NL</v>
          </cell>
          <cell r="N127" t="str">
            <v>RULED</v>
          </cell>
          <cell r="O127" t="str">
            <v>CT</v>
          </cell>
          <cell r="P127">
            <v>10152</v>
          </cell>
          <cell r="Q127">
            <v>10152</v>
          </cell>
          <cell r="R127">
            <v>10152</v>
          </cell>
          <cell r="S127">
            <v>10152</v>
          </cell>
          <cell r="T127">
            <v>131773</v>
          </cell>
          <cell r="U127">
            <v>131773</v>
          </cell>
          <cell r="V127">
            <v>131773</v>
          </cell>
          <cell r="W127">
            <v>131773</v>
          </cell>
          <cell r="X127" t="str">
            <v>BEER CARLSBERG ALC 5 0 BOTTLE VOL 0 33L 2203000100 CB REF NUMBER S 5675285 286671499 ON CARRIAGE FOR ACCOUNT OF CONSIGNEE INTRAN SIT TO ICD EMBAKASI NAIROBI</v>
          </cell>
          <cell r="Y127" t="str">
            <v>Valide</v>
          </cell>
        </row>
        <row r="128">
          <cell r="A128" t="str">
            <v>MSKU4235586</v>
          </cell>
          <cell r="B128">
            <v>20</v>
          </cell>
          <cell r="C128" t="str">
            <v>588918721</v>
          </cell>
          <cell r="D128">
            <v>43864</v>
          </cell>
          <cell r="E128">
            <v>91</v>
          </cell>
          <cell r="F128">
            <v>0</v>
          </cell>
          <cell r="G128">
            <v>0</v>
          </cell>
          <cell r="H128">
            <v>0</v>
          </cell>
          <cell r="I128" t="str">
            <v>2020 MSA 161398</v>
          </cell>
          <cell r="J128">
            <v>196</v>
          </cell>
          <cell r="K128" t="str">
            <v>CARLSBERG BREWERIES A S 100 NY CARL</v>
          </cell>
          <cell r="L128" t="str">
            <v>KING BEVERAGE LIMITED 5 TH FLOOR</v>
          </cell>
          <cell r="M128" t="str">
            <v>NL</v>
          </cell>
          <cell r="N128" t="str">
            <v>RULED</v>
          </cell>
          <cell r="O128" t="str">
            <v>CT</v>
          </cell>
          <cell r="P128">
            <v>10464</v>
          </cell>
          <cell r="Q128">
            <v>10464</v>
          </cell>
          <cell r="R128">
            <v>10464</v>
          </cell>
          <cell r="S128">
            <v>10464</v>
          </cell>
          <cell r="T128">
            <v>221209</v>
          </cell>
          <cell r="U128">
            <v>221209</v>
          </cell>
          <cell r="V128">
            <v>221209</v>
          </cell>
          <cell r="W128">
            <v>221209</v>
          </cell>
          <cell r="X128" t="str">
            <v>TUBORG GREEN PREMIUM BEER 4 6 ALC BOTTLE VOL 0 5L 2203000100 CB REF NUMBERS 5675234 286593428 ON CARRIAGE FOR ACCOUNT OF CONSIGNEE INTRANSIT TO ICD EMBAKASI NAIROBI</v>
          </cell>
          <cell r="Y128" t="str">
            <v>Valide</v>
          </cell>
        </row>
        <row r="129">
          <cell r="A129" t="str">
            <v>HASU1516699</v>
          </cell>
          <cell r="B129">
            <v>20</v>
          </cell>
          <cell r="C129" t="str">
            <v>588918721</v>
          </cell>
          <cell r="D129">
            <v>43864</v>
          </cell>
          <cell r="E129">
            <v>91</v>
          </cell>
          <cell r="F129">
            <v>0</v>
          </cell>
          <cell r="G129">
            <v>0</v>
          </cell>
          <cell r="H129">
            <v>0</v>
          </cell>
          <cell r="I129" t="str">
            <v>2020 MSA 161398</v>
          </cell>
          <cell r="J129">
            <v>196</v>
          </cell>
          <cell r="K129" t="str">
            <v>CARLSBERG BREWERIES A S 100 NY CARL</v>
          </cell>
          <cell r="L129" t="str">
            <v>KING BEVERAGE LIMITED 5 TH FLOOR</v>
          </cell>
          <cell r="M129" t="str">
            <v>NL</v>
          </cell>
          <cell r="N129" t="str">
            <v>RULED</v>
          </cell>
          <cell r="O129" t="str">
            <v>CT</v>
          </cell>
          <cell r="P129">
            <v>10464</v>
          </cell>
          <cell r="Q129">
            <v>10464</v>
          </cell>
          <cell r="R129">
            <v>10464</v>
          </cell>
          <cell r="S129">
            <v>10464</v>
          </cell>
          <cell r="T129">
            <v>221209</v>
          </cell>
          <cell r="U129">
            <v>221209</v>
          </cell>
          <cell r="V129">
            <v>221209</v>
          </cell>
          <cell r="W129">
            <v>221209</v>
          </cell>
          <cell r="X129" t="str">
            <v>TUBORG GREEN PREMIUM BEER 4 6 ALC BOTTLE VOL 0 5L 2203000100 CB REF NUMBERS 5675234 286593428 ON CARRIAGE FOR ACCOUNT OF CONSIGNEE INTRANSIT TO ICD EMBAKASI NAIROBI</v>
          </cell>
          <cell r="Y129" t="str">
            <v>Valide</v>
          </cell>
        </row>
        <row r="130">
          <cell r="A130" t="str">
            <v>GESU3902169</v>
          </cell>
          <cell r="B130">
            <v>20</v>
          </cell>
          <cell r="C130" t="str">
            <v>588918721</v>
          </cell>
          <cell r="D130">
            <v>43864</v>
          </cell>
          <cell r="E130">
            <v>91</v>
          </cell>
          <cell r="F130">
            <v>0</v>
          </cell>
          <cell r="G130">
            <v>0</v>
          </cell>
          <cell r="H130">
            <v>0</v>
          </cell>
          <cell r="I130" t="str">
            <v>2020 MSA 161398</v>
          </cell>
          <cell r="J130">
            <v>196</v>
          </cell>
          <cell r="K130" t="str">
            <v>CARLSBERG BREWERIES A S 100 NY CARL</v>
          </cell>
          <cell r="L130" t="str">
            <v>KING BEVERAGE LIMITED 5 TH FLOOR</v>
          </cell>
          <cell r="M130" t="str">
            <v>NL</v>
          </cell>
          <cell r="N130" t="str">
            <v>RULED</v>
          </cell>
          <cell r="O130" t="str">
            <v>CT</v>
          </cell>
          <cell r="P130">
            <v>10464</v>
          </cell>
          <cell r="Q130">
            <v>10464</v>
          </cell>
          <cell r="R130">
            <v>10464</v>
          </cell>
          <cell r="S130">
            <v>10464</v>
          </cell>
          <cell r="T130">
            <v>221209</v>
          </cell>
          <cell r="U130">
            <v>221209</v>
          </cell>
          <cell r="V130">
            <v>221209</v>
          </cell>
          <cell r="W130">
            <v>221209</v>
          </cell>
          <cell r="X130" t="str">
            <v>TUBORG GREEN PREMIUM BEER 4 6 ALC BOTTLE VOL 0 5L 2203000100 CB REF NUMBERS 5675234 286593428 ON CARRIAGE FOR ACCOUNT OF CONSIGNEE INTRANSIT TO ICD EMBAKASI NAIROBI</v>
          </cell>
          <cell r="Y130" t="str">
            <v>Valide</v>
          </cell>
        </row>
        <row r="131">
          <cell r="A131" t="str">
            <v>MRSU0257084</v>
          </cell>
          <cell r="B131">
            <v>20</v>
          </cell>
          <cell r="C131" t="str">
            <v>588918721</v>
          </cell>
          <cell r="D131">
            <v>43864</v>
          </cell>
          <cell r="E131">
            <v>91</v>
          </cell>
          <cell r="F131">
            <v>0</v>
          </cell>
          <cell r="G131">
            <v>0</v>
          </cell>
          <cell r="H131">
            <v>0</v>
          </cell>
          <cell r="I131" t="str">
            <v>2020 MSA 161398</v>
          </cell>
          <cell r="J131">
            <v>196</v>
          </cell>
          <cell r="K131" t="str">
            <v>CARLSBERG BREWERIES A S 100 NY CARL</v>
          </cell>
          <cell r="L131" t="str">
            <v>KING BEVERAGE LIMITED 5 TH FLOOR</v>
          </cell>
          <cell r="M131" t="str">
            <v>NL</v>
          </cell>
          <cell r="N131" t="str">
            <v>RULED</v>
          </cell>
          <cell r="O131" t="str">
            <v>CT</v>
          </cell>
          <cell r="P131">
            <v>10464</v>
          </cell>
          <cell r="Q131">
            <v>10464</v>
          </cell>
          <cell r="R131">
            <v>10464</v>
          </cell>
          <cell r="S131">
            <v>10464</v>
          </cell>
          <cell r="T131">
            <v>221209</v>
          </cell>
          <cell r="U131">
            <v>221209</v>
          </cell>
          <cell r="V131">
            <v>221209</v>
          </cell>
          <cell r="W131">
            <v>221209</v>
          </cell>
          <cell r="X131" t="str">
            <v>TUBORG GREEN PREMIUM BEER 4 6 ALC BOTTLE VOL 0 5L 2203000100 CB REF NUMBERS 5675234 286593428 ON CARRIAGE FOR ACCOUNT OF CONSIGNEE INTRANSIT TO ICD EMBAKASI NAIROBI</v>
          </cell>
          <cell r="Y131" t="str">
            <v>Valide</v>
          </cell>
        </row>
        <row r="132">
          <cell r="A132" t="str">
            <v>MRKU9916240</v>
          </cell>
          <cell r="B132">
            <v>20</v>
          </cell>
          <cell r="C132" t="str">
            <v>588918721</v>
          </cell>
          <cell r="D132">
            <v>43864</v>
          </cell>
          <cell r="E132">
            <v>91</v>
          </cell>
          <cell r="F132">
            <v>0</v>
          </cell>
          <cell r="G132">
            <v>0</v>
          </cell>
          <cell r="H132">
            <v>0</v>
          </cell>
          <cell r="I132" t="str">
            <v>2020 MSA 161398</v>
          </cell>
          <cell r="J132">
            <v>196</v>
          </cell>
          <cell r="K132" t="str">
            <v>CARLSBERG BREWERIES A S 100 NY CARL</v>
          </cell>
          <cell r="L132" t="str">
            <v>KING BEVERAGE LIMITED 5 TH FLOOR</v>
          </cell>
          <cell r="M132" t="str">
            <v>NL</v>
          </cell>
          <cell r="N132" t="str">
            <v>RULED</v>
          </cell>
          <cell r="O132" t="str">
            <v>CT</v>
          </cell>
          <cell r="P132">
            <v>10464</v>
          </cell>
          <cell r="Q132">
            <v>10464</v>
          </cell>
          <cell r="R132">
            <v>10464</v>
          </cell>
          <cell r="S132">
            <v>10464</v>
          </cell>
          <cell r="T132">
            <v>221209</v>
          </cell>
          <cell r="U132">
            <v>221209</v>
          </cell>
          <cell r="V132">
            <v>221209</v>
          </cell>
          <cell r="W132">
            <v>221209</v>
          </cell>
          <cell r="X132" t="str">
            <v>TUBORG GREEN PREMIUM BEER 4 6 ALC BOTTLE VOL 0 5L 2203000100 CB REF NUMBERS 5675234 286593428 ON CARRIAGE FOR ACCOUNT OF CONSIGNEE INTRANSIT TO ICD EMBAKASI NAIROBI</v>
          </cell>
          <cell r="Y132" t="str">
            <v>Valide</v>
          </cell>
        </row>
        <row r="133">
          <cell r="A133" t="str">
            <v>MSKU5886411</v>
          </cell>
          <cell r="B133">
            <v>20</v>
          </cell>
          <cell r="C133" t="str">
            <v>588918721</v>
          </cell>
          <cell r="D133">
            <v>43864</v>
          </cell>
          <cell r="E133">
            <v>91</v>
          </cell>
          <cell r="F133">
            <v>0</v>
          </cell>
          <cell r="G133">
            <v>0</v>
          </cell>
          <cell r="H133">
            <v>0</v>
          </cell>
          <cell r="I133" t="str">
            <v>2020 MSA 161398</v>
          </cell>
          <cell r="J133">
            <v>196</v>
          </cell>
          <cell r="K133" t="str">
            <v>CARLSBERG BREWERIES A S 100 NY CARL</v>
          </cell>
          <cell r="L133" t="str">
            <v>KING BEVERAGE LIMITED 5 TH FLOOR</v>
          </cell>
          <cell r="M133" t="str">
            <v>NL</v>
          </cell>
          <cell r="N133" t="str">
            <v>RULED</v>
          </cell>
          <cell r="O133" t="str">
            <v>CT</v>
          </cell>
          <cell r="P133">
            <v>10464</v>
          </cell>
          <cell r="Q133">
            <v>10464</v>
          </cell>
          <cell r="R133">
            <v>10464</v>
          </cell>
          <cell r="S133">
            <v>10464</v>
          </cell>
          <cell r="T133">
            <v>221209</v>
          </cell>
          <cell r="U133">
            <v>221209</v>
          </cell>
          <cell r="V133">
            <v>221209</v>
          </cell>
          <cell r="W133">
            <v>221209</v>
          </cell>
          <cell r="X133" t="str">
            <v>TUBORG GREEN PREMIUM BEER 4 6 ALC BOTTLE VOL 0 5L 2203000100 CB REF NUMBERS 5675234 286593428 ON CARRIAGE FOR ACCOUNT OF CONSIGNEE INTRANSIT TO ICD EMBAKASI NAIROBI</v>
          </cell>
          <cell r="Y133" t="str">
            <v>Valide</v>
          </cell>
        </row>
        <row r="134">
          <cell r="A134" t="str">
            <v>MRKU7502534</v>
          </cell>
          <cell r="B134">
            <v>20</v>
          </cell>
          <cell r="C134" t="str">
            <v>588918721</v>
          </cell>
          <cell r="D134">
            <v>43865</v>
          </cell>
          <cell r="E134">
            <v>90</v>
          </cell>
          <cell r="F134">
            <v>0</v>
          </cell>
          <cell r="G134">
            <v>0</v>
          </cell>
          <cell r="H134">
            <v>0</v>
          </cell>
          <cell r="I134" t="str">
            <v>2020 MSA 161398</v>
          </cell>
          <cell r="J134">
            <v>196</v>
          </cell>
          <cell r="K134" t="str">
            <v>CARLSBERG BREWERIES A S 100 NY CARL</v>
          </cell>
          <cell r="L134" t="str">
            <v>KING BEVERAGE LIMITED 5 TH FLOOR</v>
          </cell>
          <cell r="M134" t="str">
            <v>NL</v>
          </cell>
          <cell r="N134" t="str">
            <v>RULED</v>
          </cell>
          <cell r="O134" t="str">
            <v>CT</v>
          </cell>
          <cell r="P134">
            <v>10464</v>
          </cell>
          <cell r="Q134">
            <v>10464</v>
          </cell>
          <cell r="R134">
            <v>10464</v>
          </cell>
          <cell r="S134">
            <v>10464</v>
          </cell>
          <cell r="T134">
            <v>221209</v>
          </cell>
          <cell r="U134">
            <v>221209</v>
          </cell>
          <cell r="V134">
            <v>221209</v>
          </cell>
          <cell r="W134">
            <v>221209</v>
          </cell>
          <cell r="X134" t="str">
            <v>TUBORG GREEN PREMIUM BEER 4 6 ALC BOTTLE VOL 0 5L 2203000100 CB REF NUMBERS 5675234 286593428 ON CARRIAGE FOR ACCOUNT OF CONSIGNEE INTRANSIT TO ICD EMBAKASI NAIROBI</v>
          </cell>
          <cell r="Y134" t="str">
            <v>Valide</v>
          </cell>
        </row>
        <row r="135">
          <cell r="A135" t="str">
            <v>UETU2595487</v>
          </cell>
          <cell r="B135">
            <v>20</v>
          </cell>
          <cell r="C135" t="str">
            <v>588918721</v>
          </cell>
          <cell r="D135">
            <v>43865</v>
          </cell>
          <cell r="E135">
            <v>90</v>
          </cell>
          <cell r="F135">
            <v>0</v>
          </cell>
          <cell r="G135">
            <v>0</v>
          </cell>
          <cell r="H135">
            <v>0</v>
          </cell>
          <cell r="I135" t="str">
            <v>2020 MSA 161398</v>
          </cell>
          <cell r="J135">
            <v>196</v>
          </cell>
          <cell r="K135" t="str">
            <v>CARLSBERG BREWERIES A S 100 NY CARL</v>
          </cell>
          <cell r="L135" t="str">
            <v>KING BEVERAGE LIMITED 5 TH FLOOR</v>
          </cell>
          <cell r="M135" t="str">
            <v>NL</v>
          </cell>
          <cell r="N135" t="str">
            <v>RULED</v>
          </cell>
          <cell r="O135" t="str">
            <v>CT</v>
          </cell>
          <cell r="P135">
            <v>10464</v>
          </cell>
          <cell r="Q135">
            <v>10464</v>
          </cell>
          <cell r="R135">
            <v>10464</v>
          </cell>
          <cell r="S135">
            <v>10464</v>
          </cell>
          <cell r="T135">
            <v>221209</v>
          </cell>
          <cell r="U135">
            <v>221209</v>
          </cell>
          <cell r="V135">
            <v>221209</v>
          </cell>
          <cell r="W135">
            <v>221209</v>
          </cell>
          <cell r="X135" t="str">
            <v>TUBORG GREEN PREMIUM BEER 4 6 ALC BOTTLE VOL 0 5L 2203000100 CB REF NUMBERS 5675234 286593428 ON CARRIAGE FOR ACCOUNT OF CONSIGNEE INTRANSIT TO ICD EMBAKASI NAIROBI</v>
          </cell>
          <cell r="Y135" t="str">
            <v>Valide</v>
          </cell>
        </row>
        <row r="136">
          <cell r="A136" t="str">
            <v>MRKU9376836</v>
          </cell>
          <cell r="B136">
            <v>20</v>
          </cell>
          <cell r="C136" t="str">
            <v>588918721</v>
          </cell>
          <cell r="D136">
            <v>43865</v>
          </cell>
          <cell r="E136">
            <v>90</v>
          </cell>
          <cell r="F136">
            <v>0</v>
          </cell>
          <cell r="G136">
            <v>0</v>
          </cell>
          <cell r="H136">
            <v>0</v>
          </cell>
          <cell r="I136" t="str">
            <v>2020 MSA 161398</v>
          </cell>
          <cell r="J136">
            <v>196</v>
          </cell>
          <cell r="K136" t="str">
            <v>CARLSBERG BREWERIES A S 100 NY CARL</v>
          </cell>
          <cell r="L136" t="str">
            <v>KING BEVERAGE LIMITED 5 TH FLOOR</v>
          </cell>
          <cell r="M136" t="str">
            <v>NL</v>
          </cell>
          <cell r="N136" t="str">
            <v>RULED</v>
          </cell>
          <cell r="O136" t="str">
            <v>CT</v>
          </cell>
          <cell r="P136">
            <v>10464</v>
          </cell>
          <cell r="Q136">
            <v>10464</v>
          </cell>
          <cell r="R136">
            <v>10464</v>
          </cell>
          <cell r="S136">
            <v>10464</v>
          </cell>
          <cell r="T136">
            <v>221209</v>
          </cell>
          <cell r="U136">
            <v>221209</v>
          </cell>
          <cell r="V136">
            <v>221209</v>
          </cell>
          <cell r="W136">
            <v>221209</v>
          </cell>
          <cell r="X136" t="str">
            <v>TUBORG GREEN PREMIUM BEER 4 6 ALC BOTTLE VOL 0 5L 2203000100 CB REF NUMBERS 5675234 286593428 ON CARRIAGE FOR ACCOUNT OF CONSIGNEE INTRANSIT TO ICD EMBAKASI NAIROBI</v>
          </cell>
          <cell r="Y136" t="str">
            <v>Valide</v>
          </cell>
        </row>
        <row r="137">
          <cell r="A137" t="str">
            <v>MSKU2080269</v>
          </cell>
          <cell r="B137">
            <v>20</v>
          </cell>
          <cell r="C137" t="str">
            <v>588918721</v>
          </cell>
          <cell r="D137">
            <v>43865</v>
          </cell>
          <cell r="E137">
            <v>90</v>
          </cell>
          <cell r="F137">
            <v>0</v>
          </cell>
          <cell r="G137">
            <v>0</v>
          </cell>
          <cell r="H137">
            <v>0</v>
          </cell>
          <cell r="I137" t="str">
            <v>2020 MSA 161398</v>
          </cell>
          <cell r="J137">
            <v>196</v>
          </cell>
          <cell r="K137" t="str">
            <v>CARLSBERG BREWERIES A S 100 NY CARL</v>
          </cell>
          <cell r="L137" t="str">
            <v>KING BEVERAGE LIMITED 5 TH FLOOR</v>
          </cell>
          <cell r="M137" t="str">
            <v>NL</v>
          </cell>
          <cell r="N137" t="str">
            <v>RULED</v>
          </cell>
          <cell r="O137" t="str">
            <v>CT</v>
          </cell>
          <cell r="P137">
            <v>10464</v>
          </cell>
          <cell r="Q137">
            <v>10464</v>
          </cell>
          <cell r="R137">
            <v>10464</v>
          </cell>
          <cell r="S137">
            <v>10464</v>
          </cell>
          <cell r="T137">
            <v>221209</v>
          </cell>
          <cell r="U137">
            <v>221209</v>
          </cell>
          <cell r="V137">
            <v>221209</v>
          </cell>
          <cell r="W137">
            <v>221209</v>
          </cell>
          <cell r="X137" t="str">
            <v>TUBORG GREEN PREMIUM BEER 4 6 ALC BOTTLE VOL 0 5L 2203000100 CB REF NUMBERS 5675234 286593428 ON CARRIAGE FOR ACCOUNT OF CONSIGNEE INTRANSIT TO ICD EMBAKASI NAIROBI</v>
          </cell>
          <cell r="Y137" t="str">
            <v>Valide</v>
          </cell>
        </row>
        <row r="138">
          <cell r="A138" t="str">
            <v>MSKU1594026</v>
          </cell>
          <cell r="B138">
            <v>40</v>
          </cell>
          <cell r="C138" t="str">
            <v>589132037</v>
          </cell>
          <cell r="D138">
            <v>43879</v>
          </cell>
          <cell r="E138">
            <v>76</v>
          </cell>
          <cell r="F138">
            <v>0</v>
          </cell>
          <cell r="G138">
            <v>0</v>
          </cell>
          <cell r="H138">
            <v>0</v>
          </cell>
          <cell r="I138" t="str">
            <v>2020 MSA 161676</v>
          </cell>
          <cell r="J138">
            <v>160</v>
          </cell>
          <cell r="K138" t="str">
            <v>ABSOLICON SOLAR COLLECTOR AB FISKAR</v>
          </cell>
          <cell r="L138" t="str">
            <v>TEALAND ENGINEERING CONSTRUCTION</v>
          </cell>
          <cell r="M138" t="str">
            <v>NL</v>
          </cell>
          <cell r="N138" t="str">
            <v>SEGVX</v>
          </cell>
          <cell r="O138" t="str">
            <v>PA</v>
          </cell>
          <cell r="P138">
            <v>11</v>
          </cell>
          <cell r="Q138">
            <v>11</v>
          </cell>
          <cell r="R138">
            <v>11</v>
          </cell>
          <cell r="S138">
            <v>11</v>
          </cell>
          <cell r="T138">
            <v>11042</v>
          </cell>
          <cell r="U138">
            <v>11042</v>
          </cell>
          <cell r="V138">
            <v>11042</v>
          </cell>
          <cell r="W138">
            <v>11042</v>
          </cell>
          <cell r="X138" t="str">
            <v>SOLAR COLLECTORS AND INSTALLATION MATERIAL FREIGHT PREPAID SHIP PER S LOAD STOWAGE AN SOLAR COLLECTORS AND INSTALLATION MATERIAL FREIGHT PREPAID S HIPPER S LOAD STOWAGE AN</v>
          </cell>
          <cell r="Y138" t="str">
            <v>Valide</v>
          </cell>
        </row>
        <row r="139">
          <cell r="A139" t="str">
            <v>MRKU4884367</v>
          </cell>
          <cell r="B139">
            <v>40</v>
          </cell>
          <cell r="C139" t="str">
            <v>589132037</v>
          </cell>
          <cell r="D139">
            <v>43879</v>
          </cell>
          <cell r="E139">
            <v>76</v>
          </cell>
          <cell r="F139">
            <v>0</v>
          </cell>
          <cell r="G139">
            <v>0</v>
          </cell>
          <cell r="H139">
            <v>0</v>
          </cell>
          <cell r="I139" t="str">
            <v>2020 MSA 161676</v>
          </cell>
          <cell r="J139">
            <v>160</v>
          </cell>
          <cell r="K139" t="str">
            <v>ABSOLICON SOLAR COLLECTOR AB FISKAR</v>
          </cell>
          <cell r="L139" t="str">
            <v>TEALAND ENGINEERING CONSTRUCTION</v>
          </cell>
          <cell r="M139" t="str">
            <v>NL</v>
          </cell>
          <cell r="N139" t="str">
            <v>SEGVX</v>
          </cell>
          <cell r="O139" t="str">
            <v>PA</v>
          </cell>
          <cell r="P139">
            <v>11</v>
          </cell>
          <cell r="Q139">
            <v>11</v>
          </cell>
          <cell r="R139">
            <v>11</v>
          </cell>
          <cell r="S139">
            <v>11</v>
          </cell>
          <cell r="T139">
            <v>11042</v>
          </cell>
          <cell r="U139">
            <v>11042</v>
          </cell>
          <cell r="V139">
            <v>11042</v>
          </cell>
          <cell r="W139">
            <v>11042</v>
          </cell>
          <cell r="X139" t="str">
            <v>SOLAR COLLECTORS AND INSTALLATION MATERIAL FREIGHT PREPAID SHIP PER S LOAD STOWAGE AN SOLAR COLLECTORS AND INSTALLATION MATERIAL FREIGHT PREPAID S HIPPER S LOAD STOWAGE AN</v>
          </cell>
          <cell r="Y139" t="str">
            <v>Valide</v>
          </cell>
        </row>
        <row r="140">
          <cell r="A140" t="str">
            <v>MRKU2503179</v>
          </cell>
          <cell r="B140">
            <v>40</v>
          </cell>
          <cell r="C140" t="str">
            <v>589132037</v>
          </cell>
          <cell r="D140">
            <v>43879</v>
          </cell>
          <cell r="E140">
            <v>76</v>
          </cell>
          <cell r="F140">
            <v>0</v>
          </cell>
          <cell r="G140">
            <v>0</v>
          </cell>
          <cell r="H140">
            <v>0</v>
          </cell>
          <cell r="I140" t="str">
            <v>2020 MSA 161676</v>
          </cell>
          <cell r="J140">
            <v>160</v>
          </cell>
          <cell r="K140" t="str">
            <v>ABSOLICON SOLAR COLLECTOR AB FISKAR</v>
          </cell>
          <cell r="L140" t="str">
            <v>TEALAND ENGINEERING CONSTRUCTION</v>
          </cell>
          <cell r="M140" t="str">
            <v>NL</v>
          </cell>
          <cell r="N140" t="str">
            <v>SEGVX</v>
          </cell>
          <cell r="O140" t="str">
            <v>PA</v>
          </cell>
          <cell r="P140">
            <v>11</v>
          </cell>
          <cell r="Q140">
            <v>11</v>
          </cell>
          <cell r="R140">
            <v>11</v>
          </cell>
          <cell r="S140">
            <v>11</v>
          </cell>
          <cell r="T140">
            <v>11042</v>
          </cell>
          <cell r="U140">
            <v>11042</v>
          </cell>
          <cell r="V140">
            <v>11042</v>
          </cell>
          <cell r="W140">
            <v>11042</v>
          </cell>
          <cell r="X140" t="str">
            <v>SOLAR COLLECTORS AND INSTALLATION MATERIAL FREIGHT PREPAID SHIP PER S LOAD STOWAGE AN SOLAR COLLECTORS AND INSTALLATION MATERIAL FREIGHT PREPAID S HIPPER S LOAD STOWAGE AN</v>
          </cell>
          <cell r="Y140" t="str">
            <v>Valide</v>
          </cell>
        </row>
        <row r="141">
          <cell r="A141" t="str">
            <v>MRKU2699190</v>
          </cell>
          <cell r="B141">
            <v>40</v>
          </cell>
          <cell r="C141" t="str">
            <v>589156298</v>
          </cell>
          <cell r="D141">
            <v>43863</v>
          </cell>
          <cell r="E141">
            <v>92</v>
          </cell>
          <cell r="F141">
            <v>0</v>
          </cell>
          <cell r="G141">
            <v>0</v>
          </cell>
          <cell r="H141">
            <v>0</v>
          </cell>
          <cell r="I141" t="str">
            <v>2020 MSA 161322</v>
          </cell>
          <cell r="J141">
            <v>246</v>
          </cell>
          <cell r="K141" t="str">
            <v>ASIATOOL LINYI TRADE CO LTD RM 1</v>
          </cell>
          <cell r="L141" t="str">
            <v>NGURE ANNAM SILAS PO BOX 2470 00606FAX 254 725379252</v>
          </cell>
          <cell r="M141" t="str">
            <v>CN</v>
          </cell>
          <cell r="N141" t="str">
            <v>CNTAO</v>
          </cell>
          <cell r="O141" t="str">
            <v>PK</v>
          </cell>
          <cell r="P141">
            <v>21</v>
          </cell>
          <cell r="Q141">
            <v>21</v>
          </cell>
          <cell r="R141">
            <v>21</v>
          </cell>
          <cell r="S141">
            <v>21</v>
          </cell>
          <cell r="T141">
            <v>12450</v>
          </cell>
          <cell r="U141">
            <v>12450</v>
          </cell>
          <cell r="V141">
            <v>12450</v>
          </cell>
          <cell r="W141">
            <v>12450</v>
          </cell>
          <cell r="X141" t="str">
            <v>BLOCK MACHINE SET</v>
          </cell>
          <cell r="Y141" t="str">
            <v>Valide</v>
          </cell>
        </row>
        <row r="142">
          <cell r="A142" t="str">
            <v>CRSU9075060</v>
          </cell>
          <cell r="B142">
            <v>40</v>
          </cell>
          <cell r="C142" t="str">
            <v>589156298</v>
          </cell>
          <cell r="D142">
            <v>43864</v>
          </cell>
          <cell r="E142">
            <v>91</v>
          </cell>
          <cell r="F142">
            <v>0</v>
          </cell>
          <cell r="G142">
            <v>0</v>
          </cell>
          <cell r="H142">
            <v>0</v>
          </cell>
          <cell r="I142" t="str">
            <v>2020 MSA 161322</v>
          </cell>
          <cell r="J142">
            <v>246</v>
          </cell>
          <cell r="K142" t="str">
            <v>ASIATOOL LINYI TRADE CO LTD RM 1</v>
          </cell>
          <cell r="L142" t="str">
            <v>NGURE ANNAM SILAS PO BOX 2470 00606FAX 254 725379252</v>
          </cell>
          <cell r="M142" t="str">
            <v>CN</v>
          </cell>
          <cell r="N142" t="str">
            <v>CNTAO</v>
          </cell>
          <cell r="O142" t="str">
            <v>PK</v>
          </cell>
          <cell r="P142">
            <v>21</v>
          </cell>
          <cell r="Q142">
            <v>21</v>
          </cell>
          <cell r="R142">
            <v>21</v>
          </cell>
          <cell r="S142">
            <v>21</v>
          </cell>
          <cell r="T142">
            <v>12450</v>
          </cell>
          <cell r="U142">
            <v>12450</v>
          </cell>
          <cell r="V142">
            <v>12450</v>
          </cell>
          <cell r="W142">
            <v>12450</v>
          </cell>
          <cell r="X142" t="str">
            <v>BLOCK MACHINE SET</v>
          </cell>
          <cell r="Y142" t="str">
            <v>Valide</v>
          </cell>
        </row>
        <row r="143">
          <cell r="A143" t="str">
            <v>PONU0091963</v>
          </cell>
          <cell r="B143">
            <v>20</v>
          </cell>
          <cell r="C143" t="str">
            <v>589156298</v>
          </cell>
          <cell r="D143">
            <v>43865</v>
          </cell>
          <cell r="E143">
            <v>90</v>
          </cell>
          <cell r="F143">
            <v>0</v>
          </cell>
          <cell r="G143">
            <v>0</v>
          </cell>
          <cell r="H143">
            <v>0</v>
          </cell>
          <cell r="I143" t="str">
            <v>2020 MSA 161322</v>
          </cell>
          <cell r="J143">
            <v>246</v>
          </cell>
          <cell r="K143" t="str">
            <v>ASIATOOL LINYI TRADE CO LTD RM 1</v>
          </cell>
          <cell r="L143" t="str">
            <v>NGURE ANNAM SILAS PO BOX 2470 00606FAX 254 725379252</v>
          </cell>
          <cell r="M143" t="str">
            <v>CN</v>
          </cell>
          <cell r="N143" t="str">
            <v>CNTAO</v>
          </cell>
          <cell r="O143" t="str">
            <v>PK</v>
          </cell>
          <cell r="P143">
            <v>21</v>
          </cell>
          <cell r="Q143">
            <v>21</v>
          </cell>
          <cell r="R143">
            <v>21</v>
          </cell>
          <cell r="S143">
            <v>21</v>
          </cell>
          <cell r="T143">
            <v>12450</v>
          </cell>
          <cell r="U143">
            <v>12450</v>
          </cell>
          <cell r="V143">
            <v>12450</v>
          </cell>
          <cell r="W143">
            <v>12450</v>
          </cell>
          <cell r="X143" t="str">
            <v>BLOCK MACHINE SET</v>
          </cell>
          <cell r="Y143" t="str">
            <v>Valide</v>
          </cell>
        </row>
        <row r="144">
          <cell r="A144" t="str">
            <v>MSKU8971287</v>
          </cell>
          <cell r="B144">
            <v>40</v>
          </cell>
          <cell r="C144" t="str">
            <v>589227813</v>
          </cell>
          <cell r="D144">
            <v>43855</v>
          </cell>
          <cell r="E144">
            <v>100</v>
          </cell>
          <cell r="F144">
            <v>0</v>
          </cell>
          <cell r="G144">
            <v>0</v>
          </cell>
          <cell r="H144">
            <v>0</v>
          </cell>
          <cell r="I144" t="str">
            <v>2020 MSA 161078</v>
          </cell>
          <cell r="J144">
            <v>6</v>
          </cell>
          <cell r="K144" t="str">
            <v>BSMART TECHNOLOGY LIMITED 11 F CAPI</v>
          </cell>
          <cell r="L144" t="str">
            <v>KENYA REVENUE AUTHORITY 48240 - 001723898804</v>
          </cell>
          <cell r="M144" t="str">
            <v>CN</v>
          </cell>
          <cell r="N144" t="str">
            <v>CNNSA</v>
          </cell>
          <cell r="O144" t="str">
            <v>PK</v>
          </cell>
          <cell r="P144">
            <v>288</v>
          </cell>
          <cell r="Q144">
            <v>288</v>
          </cell>
          <cell r="R144">
            <v>0</v>
          </cell>
          <cell r="S144">
            <v>0</v>
          </cell>
          <cell r="T144">
            <v>13920</v>
          </cell>
          <cell r="U144">
            <v>13920</v>
          </cell>
          <cell r="V144">
            <v>0</v>
          </cell>
          <cell r="W144">
            <v>0</v>
          </cell>
          <cell r="X144" t="str">
            <v>ESEALS F SERIES ESEALS 30D COMPLETE WITH ACCESSORIES ESEALS 60D COMPLETE WITH ACCESSORIES INTRANSI T TO ICD EMBAKASI NAIROBI</v>
          </cell>
          <cell r="Y144" t="str">
            <v>Valide</v>
          </cell>
        </row>
        <row r="145">
          <cell r="A145" t="str">
            <v>MSKU9894781</v>
          </cell>
          <cell r="B145">
            <v>40</v>
          </cell>
          <cell r="C145" t="str">
            <v>589590988</v>
          </cell>
          <cell r="D145">
            <v>43855</v>
          </cell>
          <cell r="E145">
            <v>100</v>
          </cell>
          <cell r="F145">
            <v>0</v>
          </cell>
          <cell r="G145">
            <v>0</v>
          </cell>
          <cell r="H145">
            <v>0</v>
          </cell>
          <cell r="I145" t="str">
            <v>2020 MSA 161078</v>
          </cell>
          <cell r="J145">
            <v>193</v>
          </cell>
          <cell r="K145" t="str">
            <v>SS TRADING CO LTD CHIBA KEN SODEGA</v>
          </cell>
          <cell r="L145" t="str">
            <v>ALINE COMPANY LTD P O BOX 26252-00168</v>
          </cell>
          <cell r="M145" t="str">
            <v>CN</v>
          </cell>
          <cell r="N145" t="str">
            <v>JPYOK</v>
          </cell>
          <cell r="O145" t="str">
            <v>PK</v>
          </cell>
          <cell r="P145">
            <v>1443</v>
          </cell>
          <cell r="Q145">
            <v>1443</v>
          </cell>
          <cell r="R145">
            <v>1443</v>
          </cell>
          <cell r="S145">
            <v>1443</v>
          </cell>
          <cell r="T145">
            <v>13100</v>
          </cell>
          <cell r="U145">
            <v>13100</v>
          </cell>
          <cell r="V145">
            <v>13100</v>
          </cell>
          <cell r="W145">
            <v>13100</v>
          </cell>
          <cell r="X145" t="str">
            <v>1 CONTAINER SAID TO CONTAIN 1 443 P IECES USED SPARE PARTS FOR AUTO MOB ILE IDF NUMBER E1912269503 INSPECTION SEAL NUMBER QISJ-Q0236 2 HS CODE 8407 34 IN TRANSIT CARGO FROM JAPAN TO NAIROBI BY CON SIGNEE S ACCOUNT AND RISK OF CARGO ONE 1 CONTAINER ONLY</v>
          </cell>
          <cell r="Y145" t="str">
            <v>Valide</v>
          </cell>
        </row>
        <row r="146">
          <cell r="A146" t="str">
            <v>MRKU3007086</v>
          </cell>
          <cell r="B146">
            <v>40</v>
          </cell>
          <cell r="C146" t="str">
            <v>589820431</v>
          </cell>
          <cell r="D146">
            <v>43857</v>
          </cell>
          <cell r="E146">
            <v>98</v>
          </cell>
          <cell r="F146">
            <v>0</v>
          </cell>
          <cell r="G146">
            <v>0</v>
          </cell>
          <cell r="H146">
            <v>0</v>
          </cell>
          <cell r="I146" t="str">
            <v>2020 MSA 161078</v>
          </cell>
          <cell r="J146">
            <v>334</v>
          </cell>
          <cell r="K146" t="str">
            <v>SCHENKER AUSTRALIA PTY LTD 919 ABER</v>
          </cell>
          <cell r="L146" t="str">
            <v>WADIA CONSTRUCTION CO LTD KOLOBOTEMAIL SHYAMWADIA WADIACONSTRUC</v>
          </cell>
          <cell r="M146" t="str">
            <v>CN</v>
          </cell>
          <cell r="N146" t="str">
            <v>AUFRE</v>
          </cell>
          <cell r="O146" t="str">
            <v>PA</v>
          </cell>
          <cell r="P146">
            <v>6</v>
          </cell>
          <cell r="Q146">
            <v>6</v>
          </cell>
          <cell r="R146">
            <v>0</v>
          </cell>
          <cell r="S146">
            <v>0</v>
          </cell>
          <cell r="T146">
            <v>5000</v>
          </cell>
          <cell r="U146">
            <v>5000</v>
          </cell>
          <cell r="V146">
            <v>0</v>
          </cell>
          <cell r="W146">
            <v>0</v>
          </cell>
          <cell r="X146" t="str">
            <v>TERMS CFR STC DISASSEMBLED PALLET RACKING SYSTEM FOR WAREHOUSE STORA GE CONSISTING OF LOOSE BEAMS COLUMNS BRACES AND BOLTS CNEE EMAI L EMAIL SHYAMWADIA WADIACONSTRUCTIONCOLTD COM</v>
          </cell>
          <cell r="Y146" t="str">
            <v>Valide</v>
          </cell>
        </row>
        <row r="147">
          <cell r="A147" t="str">
            <v>MRKU6868180</v>
          </cell>
          <cell r="B147">
            <v>20</v>
          </cell>
          <cell r="C147" t="str">
            <v>589925762</v>
          </cell>
          <cell r="D147">
            <v>43881</v>
          </cell>
          <cell r="E147">
            <v>74</v>
          </cell>
          <cell r="F147">
            <v>0</v>
          </cell>
          <cell r="G147">
            <v>0</v>
          </cell>
          <cell r="H147">
            <v>0</v>
          </cell>
          <cell r="I147" t="str">
            <v>2020 MSA 161676</v>
          </cell>
          <cell r="J147">
            <v>202</v>
          </cell>
          <cell r="K147" t="str">
            <v>KORAB INTERNATIONAL AB SOEDRA HAMNG</v>
          </cell>
          <cell r="L147" t="str">
            <v>TO THE ORDER OF THE STANDARD GROUP</v>
          </cell>
          <cell r="M147" t="str">
            <v>NL</v>
          </cell>
          <cell r="N147" t="str">
            <v>NLRTM</v>
          </cell>
          <cell r="O147" t="str">
            <v>RL</v>
          </cell>
          <cell r="P147">
            <v>862</v>
          </cell>
          <cell r="Q147">
            <v>862</v>
          </cell>
          <cell r="R147">
            <v>862</v>
          </cell>
          <cell r="S147">
            <v>862</v>
          </cell>
          <cell r="T147">
            <v>495428</v>
          </cell>
          <cell r="U147">
            <v>495428</v>
          </cell>
          <cell r="V147">
            <v>495428</v>
          </cell>
          <cell r="W147">
            <v>495428</v>
          </cell>
          <cell r="X147" t="str">
            <v>NEWSPRINT SHIPPING MARKS MADE IN NORWAY FREIGHT PREPAID - - IDF NO E1911262731 - H S CODE 4801009000 - APPLICABLE FREE TIME 18 D AYS COMBINED DETENTION DEMURRAGE AT PORT OF DISCHARGE PLACE OF D ELIVERY - GOODS ARE IN TRANSIT TO ICD EMBAKASI NAIROBI - IN TRA NSIT IS FOR ACCOUNT OF CONSIGNEE - TRANSPORT CHARGES MOMBASA-NAIROBITO BE PAID LOCALLY - EMPTY CONTAINERS TO BE RETURNED TO ICD EMBAKASI NAIROBI EMAIL NMUTISYA STANDARDMEDIA CO KE MOBILE 254 719 01-2 111 EXT 2013</v>
          </cell>
          <cell r="Y147" t="str">
            <v>Valide</v>
          </cell>
        </row>
        <row r="148">
          <cell r="A148" t="str">
            <v>MRKU0297654</v>
          </cell>
          <cell r="B148">
            <v>40</v>
          </cell>
          <cell r="C148" t="str">
            <v>590417500</v>
          </cell>
          <cell r="D148">
            <v>43886</v>
          </cell>
          <cell r="E148">
            <v>69</v>
          </cell>
          <cell r="F148">
            <v>0</v>
          </cell>
          <cell r="G148">
            <v>0</v>
          </cell>
          <cell r="H148">
            <v>0</v>
          </cell>
          <cell r="I148" t="str">
            <v>2020 MSA 161815</v>
          </cell>
          <cell r="J148">
            <v>111</v>
          </cell>
          <cell r="K148" t="str">
            <v>SEA EXPRESS AMERICA CORP 514 NORTH</v>
          </cell>
          <cell r="L148" t="str">
            <v>SHRUTI CHANDRASEKHAR C O WORLDBANK</v>
          </cell>
          <cell r="M148" t="str">
            <v>EG</v>
          </cell>
          <cell r="N148" t="str">
            <v>USBAL</v>
          </cell>
          <cell r="O148" t="str">
            <v>PK</v>
          </cell>
          <cell r="P148">
            <v>262</v>
          </cell>
          <cell r="Q148">
            <v>262</v>
          </cell>
          <cell r="R148">
            <v>0</v>
          </cell>
          <cell r="S148">
            <v>0</v>
          </cell>
          <cell r="T148">
            <v>9380</v>
          </cell>
          <cell r="U148">
            <v>9380</v>
          </cell>
          <cell r="V148">
            <v>0</v>
          </cell>
          <cell r="W148">
            <v>0</v>
          </cell>
          <cell r="X148" t="str">
            <v>1 X 40 STD CONTAINER STC USED HOUSEHOLD GOODS AND PERSONAL EFFECTS FOR SHRUTI CHANDRASEKHAR NO COMMERCIAL VALUE NOT FOR RESALE PKGI NG LOOSE NET WEIGHT 12420 LBS HS CODE 990500 POE - MOMBASA F INAL PLACE OF DELIVERY ICD EMBAKASI S585502 WORLD BANK A DDITIONAL INFORMATION NOEEI 30 37 A INTRANSIT TO ICD EMBAKASI NAIROBI</v>
          </cell>
          <cell r="Y148" t="str">
            <v>Valide</v>
          </cell>
        </row>
        <row r="149">
          <cell r="A149" t="str">
            <v>CAXU6996812</v>
          </cell>
          <cell r="B149">
            <v>20</v>
          </cell>
          <cell r="C149" t="str">
            <v>590809194</v>
          </cell>
          <cell r="D149">
            <v>43897</v>
          </cell>
          <cell r="E149">
            <v>58</v>
          </cell>
          <cell r="F149">
            <v>0</v>
          </cell>
          <cell r="G149">
            <v>0</v>
          </cell>
          <cell r="H149">
            <v>0</v>
          </cell>
          <cell r="I149" t="str">
            <v>2020 MSA 162027</v>
          </cell>
          <cell r="J149">
            <v>186</v>
          </cell>
          <cell r="K149" t="str">
            <v>ROXCEL TRADING GMBH THURNGASSE 10 A</v>
          </cell>
          <cell r="L149" t="str">
            <v>GENERAL PRINTERS LIMITED HOMABAY ROMOBILE NOS 25722 204350</v>
          </cell>
          <cell r="M149" t="str">
            <v>NL</v>
          </cell>
          <cell r="N149" t="str">
            <v>SIKOP</v>
          </cell>
          <cell r="O149" t="str">
            <v>RL</v>
          </cell>
          <cell r="P149">
            <v>23</v>
          </cell>
          <cell r="Q149">
            <v>23</v>
          </cell>
          <cell r="R149">
            <v>0</v>
          </cell>
          <cell r="S149">
            <v>0</v>
          </cell>
          <cell r="T149">
            <v>19678</v>
          </cell>
          <cell r="U149">
            <v>19678</v>
          </cell>
          <cell r="V149">
            <v>0</v>
          </cell>
          <cell r="W149">
            <v>0</v>
          </cell>
          <cell r="X149" t="str">
            <v>WETSTRENGTH LABEL PAPER -NIKLAKETT SPEZIAL TD IDF NO 19EMKIM00018123 7 PLACE OF DELIVERY INLAND CONTAINER DEPOT EMBAKASI ICDE - NA IROBI FREIGHT PREPAID APPLICABLE FREE TIME 18 DAYS COMBINED DETENTIO N DEMURRAGE AT PORT OF DISCHARGE PLACE OF DELIVERY INTRANSI T TO ICD EMBAKASI NAIROBI</v>
          </cell>
          <cell r="Y149" t="str">
            <v>Valide</v>
          </cell>
        </row>
        <row r="150">
          <cell r="A150" t="str">
            <v>MRKU4837787</v>
          </cell>
          <cell r="B150">
            <v>40</v>
          </cell>
          <cell r="C150" t="str">
            <v>590871720</v>
          </cell>
          <cell r="D150">
            <v>43868</v>
          </cell>
          <cell r="E150">
            <v>87</v>
          </cell>
          <cell r="F150">
            <v>0</v>
          </cell>
          <cell r="G150">
            <v>0</v>
          </cell>
          <cell r="H150">
            <v>0</v>
          </cell>
          <cell r="I150" t="str">
            <v>2020 MSA 161474</v>
          </cell>
          <cell r="J150">
            <v>194</v>
          </cell>
          <cell r="K150" t="str">
            <v>BETTER MEDICAL TECHNOLOGY CO LTD JI</v>
          </cell>
          <cell r="L150" t="str">
            <v>TRIVITRON HEALTHCARE AFRICA KENYA CA COM</v>
          </cell>
          <cell r="M150" t="str">
            <v>CN</v>
          </cell>
          <cell r="N150" t="str">
            <v>CNNSA</v>
          </cell>
          <cell r="O150" t="str">
            <v>CT</v>
          </cell>
          <cell r="P150">
            <v>272</v>
          </cell>
          <cell r="Q150">
            <v>272</v>
          </cell>
          <cell r="R150">
            <v>272</v>
          </cell>
          <cell r="S150">
            <v>272</v>
          </cell>
          <cell r="T150">
            <v>9932</v>
          </cell>
          <cell r="U150">
            <v>9932</v>
          </cell>
          <cell r="V150">
            <v>9932</v>
          </cell>
          <cell r="W150">
            <v>9932</v>
          </cell>
          <cell r="X150" t="str">
            <v>HOSPITAL BED INSTRUMENT TROLLEY ANESTHETIC TROLLEY TREATMENT TROLLE Y BEDSIDE CABINET MAYO TABLE OVERBED TABLE HOSPITAL BABY BASSINET OPERATION TABLE EXAMINATION LAMP X-RAY VIEWER BABY CRIB EXAMINATI ON COACH DOCTOR CHAIR IV STAND PATIENT STRETCHER DOCTOR CHAIR PHO TOTHERAY LIGHT BLUE FLUORESCENT LAMP PHOTOTHERAY LIGHT LED ALUMINUMUNDERARM CRUTCHES TWO BUTTON FOLDING WALKER PATIENT STEP</v>
          </cell>
          <cell r="Y150" t="str">
            <v>Valide</v>
          </cell>
        </row>
        <row r="151">
          <cell r="A151" t="str">
            <v>MSKU9380627</v>
          </cell>
          <cell r="B151">
            <v>40</v>
          </cell>
          <cell r="C151" t="str">
            <v>590872550</v>
          </cell>
          <cell r="D151">
            <v>43895</v>
          </cell>
          <cell r="E151">
            <v>60</v>
          </cell>
          <cell r="F151">
            <v>0</v>
          </cell>
          <cell r="G151">
            <v>0</v>
          </cell>
          <cell r="H151">
            <v>0</v>
          </cell>
          <cell r="I151" t="str">
            <v>2020 MSA 161474</v>
          </cell>
          <cell r="J151">
            <v>194</v>
          </cell>
          <cell r="K151" t="str">
            <v>BETTER MEDICAL TECHNOLOGY CO LTD JI</v>
          </cell>
          <cell r="L151" t="str">
            <v>TRIVITRON HEALTHCARE AFRICA KENYA CA COM</v>
          </cell>
          <cell r="M151" t="str">
            <v>CN</v>
          </cell>
          <cell r="N151" t="str">
            <v>CNNSA</v>
          </cell>
          <cell r="O151" t="str">
            <v>CT</v>
          </cell>
          <cell r="P151">
            <v>272</v>
          </cell>
          <cell r="Q151">
            <v>272</v>
          </cell>
          <cell r="R151">
            <v>272</v>
          </cell>
          <cell r="S151">
            <v>272</v>
          </cell>
          <cell r="T151">
            <v>9932</v>
          </cell>
          <cell r="U151">
            <v>9932</v>
          </cell>
          <cell r="V151">
            <v>9932</v>
          </cell>
          <cell r="W151">
            <v>9932</v>
          </cell>
          <cell r="X151" t="str">
            <v>HOSPITAL BED INSTRUMENT TROLLEY ANESTHETIC TROLLEY TREATMENT TROLLE Y BEDSIDE CABINET MAYO TABLE OVERBED TABLE HOSPITAL BABY BASSINET OPERATION TABLE EXAMINATION LAMP X-RAY VIEWER BABY CRIB EXAMINATI ON COACH DOCTOR CHAIR IV STAND PATIENT STRETCHER DOCTOR CHAIR PHO TOTHERAY LIGHT BLUE FLUORESCENT LAMP PHOTOTHERAY LIGHT LED ALUMINUMUNDERARM CRUTCHES TWO BUTTON FOLDING WALKER PATIENT STEP</v>
          </cell>
          <cell r="Y151" t="str">
            <v>Valide</v>
          </cell>
        </row>
        <row r="152">
          <cell r="A152" t="str">
            <v>MRKU7748214</v>
          </cell>
          <cell r="B152">
            <v>20</v>
          </cell>
          <cell r="C152" t="str">
            <v>590969239</v>
          </cell>
          <cell r="D152">
            <v>43915</v>
          </cell>
          <cell r="E152">
            <v>40</v>
          </cell>
          <cell r="F152">
            <v>0</v>
          </cell>
          <cell r="G152">
            <v>0</v>
          </cell>
          <cell r="H152">
            <v>0</v>
          </cell>
          <cell r="I152" t="str">
            <v>2020 MSA 162494</v>
          </cell>
          <cell r="J152">
            <v>127</v>
          </cell>
          <cell r="K152" t="str">
            <v>TME 40 DEVILS TOWER ROAD P O BOX 1</v>
          </cell>
          <cell r="L152" t="str">
            <v>UNITED NATIONS DEVELOPMENT PROGRAMMENT EMAIL BIDS KE UNDP ORG</v>
          </cell>
          <cell r="M152" t="str">
            <v>EG</v>
          </cell>
          <cell r="N152" t="str">
            <v>ESALG</v>
          </cell>
          <cell r="O152" t="str">
            <v>PK</v>
          </cell>
          <cell r="P152">
            <v>1</v>
          </cell>
          <cell r="Q152">
            <v>1</v>
          </cell>
          <cell r="R152">
            <v>0</v>
          </cell>
          <cell r="S152">
            <v>0</v>
          </cell>
          <cell r="T152">
            <v>2313</v>
          </cell>
          <cell r="U152">
            <v>2313</v>
          </cell>
          <cell r="V152">
            <v>0</v>
          </cell>
          <cell r="W152">
            <v>0</v>
          </cell>
          <cell r="X152" t="str">
            <v>1 NEW TOYOTA LAND CRUISER HARDTOP 10 SEATER 5 DOOR VIN 296526 CHA SSIS NO JTEEB71J70F005849 ENGINE NO 1HZ-0934615 HS CODE 870333 00 YEAR OF MANUFACTURE 2019 ACCESSORIES INCLUDED 2313 04KG 16 3M3 CONTINUATION CONSIGNEE UNDP KENYA PROCUREMENT UNDP ORG TEL 0 0254207624416 FREIGHT PREPAID TO CUSTOMS TERMINAL NAIROBI UNCLEARED - ALL FURTHER COST ON ACCOUNT OF CONSIGNEE INTRANSIT TO ICD EM BAKASI NAIROBI</v>
          </cell>
          <cell r="Y152" t="str">
            <v>Valide</v>
          </cell>
        </row>
        <row r="153">
          <cell r="A153" t="str">
            <v>PONU8009252</v>
          </cell>
          <cell r="B153">
            <v>40</v>
          </cell>
          <cell r="C153" t="str">
            <v>591002907</v>
          </cell>
          <cell r="D153">
            <v>43904</v>
          </cell>
          <cell r="E153">
            <v>51</v>
          </cell>
          <cell r="F153">
            <v>0</v>
          </cell>
          <cell r="G153">
            <v>0</v>
          </cell>
          <cell r="H153">
            <v>0</v>
          </cell>
          <cell r="I153" t="str">
            <v>2020 MSA 162214</v>
          </cell>
          <cell r="J153">
            <v>46</v>
          </cell>
          <cell r="K153" t="str">
            <v>HYOSUNG TNC CORPORATION 235 BANPO-</v>
          </cell>
          <cell r="L153" t="str">
            <v>TO THE ORDER OF PRIME BANK LTD P O</v>
          </cell>
          <cell r="M153" t="str">
            <v>CN</v>
          </cell>
          <cell r="N153" t="str">
            <v>KRPUS</v>
          </cell>
          <cell r="O153" t="str">
            <v>PK</v>
          </cell>
          <cell r="P153">
            <v>2</v>
          </cell>
          <cell r="Q153">
            <v>2</v>
          </cell>
          <cell r="R153">
            <v>2</v>
          </cell>
          <cell r="S153">
            <v>2</v>
          </cell>
          <cell r="T153">
            <v>42300</v>
          </cell>
          <cell r="U153">
            <v>42300</v>
          </cell>
          <cell r="V153">
            <v>42300</v>
          </cell>
          <cell r="W153">
            <v>42300</v>
          </cell>
          <cell r="X153" t="str">
            <v>2BAGS DIOCTYL PHTHALATE RAW MATERIAL FOR PLASTIC INDUSTRY AS PER SA LES CONTRACT NO KEAP-2001 DATED 16TH JAN 2020 L C NUMBER DATE OF IS SUE THE L C ISSUING BANK NAME AND ADDRESS 008IMUL20014954 JAN 21 2020 PRIME BANK LTD AND PRIME BANK BUILDING RIVERSIDE DRIVE WES TLANDS P O BOX 43825-00100 NAIROBI KENYA IDF NO E2001284478GOODS IN TRANSIT TO ICD EMBAKASI</v>
          </cell>
          <cell r="Y153" t="str">
            <v>Valide</v>
          </cell>
        </row>
        <row r="154">
          <cell r="A154" t="str">
            <v>TCNU9046203</v>
          </cell>
          <cell r="B154">
            <v>40</v>
          </cell>
          <cell r="C154" t="str">
            <v>591265004</v>
          </cell>
          <cell r="D154">
            <v>43893</v>
          </cell>
          <cell r="E154">
            <v>62</v>
          </cell>
          <cell r="F154">
            <v>0</v>
          </cell>
          <cell r="G154">
            <v>0</v>
          </cell>
          <cell r="H154">
            <v>0</v>
          </cell>
          <cell r="I154" t="str">
            <v>2020 MSA 162027</v>
          </cell>
          <cell r="J154">
            <v>233</v>
          </cell>
          <cell r="K154" t="str">
            <v>ASYA PAMUK SANAYI URUNLERI VE PAZ T2 62-63 FAX 90 212 557 43 33</v>
          </cell>
          <cell r="L154" t="str">
            <v>HOSFAM COMPANY LIMITED P O BOX 1042</v>
          </cell>
          <cell r="M154" t="str">
            <v>NL</v>
          </cell>
          <cell r="N154" t="str">
            <v>TRIST</v>
          </cell>
          <cell r="O154" t="str">
            <v>PK</v>
          </cell>
          <cell r="P154">
            <v>1217</v>
          </cell>
          <cell r="Q154">
            <v>1217</v>
          </cell>
          <cell r="R154">
            <v>0</v>
          </cell>
          <cell r="S154">
            <v>0</v>
          </cell>
          <cell r="T154">
            <v>8199</v>
          </cell>
          <cell r="U154">
            <v>8199</v>
          </cell>
          <cell r="V154">
            <v>0</v>
          </cell>
          <cell r="W154">
            <v>0</v>
          </cell>
          <cell r="X154" t="str">
            <v>118 655PCS UNCULAR LUX COTTON WOOL PRODUCTS HS 5601219 HS 300590 1 3401110 NET WEIGHT 7277 80 KG GOODS ARE TURKISH ORIGIN FREIGHT PR EPAID INTRANSIT TO ICD EMBAKASI NAIROBI</v>
          </cell>
          <cell r="Y154" t="str">
            <v>Valide</v>
          </cell>
        </row>
        <row r="155">
          <cell r="A155" t="str">
            <v>SUDU5452698</v>
          </cell>
          <cell r="B155">
            <v>40</v>
          </cell>
          <cell r="C155" t="str">
            <v>591265570</v>
          </cell>
          <cell r="D155">
            <v>43908</v>
          </cell>
          <cell r="E155">
            <v>47</v>
          </cell>
          <cell r="F155">
            <v>0</v>
          </cell>
          <cell r="G155">
            <v>0</v>
          </cell>
          <cell r="H155">
            <v>0</v>
          </cell>
          <cell r="I155" t="str">
            <v>2020 MSA 162387</v>
          </cell>
          <cell r="J155">
            <v>100</v>
          </cell>
          <cell r="K155" t="str">
            <v>BENEFICIARY DINESH PRINTERS B86 4</v>
          </cell>
          <cell r="L155" t="str">
            <v>TO THE ORDER OF STANBIC BANK KENYA</v>
          </cell>
          <cell r="M155" t="str">
            <v>AE</v>
          </cell>
          <cell r="N155" t="str">
            <v>INBLR</v>
          </cell>
          <cell r="O155" t="str">
            <v>CT</v>
          </cell>
          <cell r="P155">
            <v>1030</v>
          </cell>
          <cell r="Q155">
            <v>1030</v>
          </cell>
          <cell r="R155">
            <v>1030</v>
          </cell>
          <cell r="S155">
            <v>1030</v>
          </cell>
          <cell r="T155">
            <v>17222</v>
          </cell>
          <cell r="U155">
            <v>17222</v>
          </cell>
          <cell r="V155">
            <v>17222</v>
          </cell>
          <cell r="W155">
            <v>17222</v>
          </cell>
          <cell r="X155" t="str">
            <v>1X40 GP FCL CONTAINER 1030 CARTON BOXES VARIOUS PHARMACEUTICAL PACK AGING MATERIALS AS PER PROFORMA INVOICE NO DP PFI 055 19-20 DATED NOVEMBER 05 2019 CFR MOMBASA KENYA INCOTERMS 2010 PRINTED ITEMS O F ACTION 100 S DISPENSERS INVOICE NO DP EXP 096 19-20 DT 30 01 20 20 SB NO 1060338 DT 31 01 2020 IDF NO E1911254957 PURCHASE ORDER NUMBER 18001165 DTD 06 11 2019 LC NUMBER TF1934700007 DATE OF ISS UE 191216 HS CODE 48192020 GROSS WEIGHT 17221 60 KGS NET WEIGHT 16026 80 KGS</v>
          </cell>
          <cell r="Y155" t="str">
            <v>Valide</v>
          </cell>
        </row>
        <row r="156">
          <cell r="A156" t="str">
            <v>MRSU3718981</v>
          </cell>
          <cell r="B156">
            <v>40</v>
          </cell>
          <cell r="C156" t="str">
            <v>591288497</v>
          </cell>
          <cell r="D156">
            <v>43924</v>
          </cell>
          <cell r="E156">
            <v>31</v>
          </cell>
          <cell r="F156">
            <v>0</v>
          </cell>
          <cell r="G156">
            <v>0</v>
          </cell>
          <cell r="H156">
            <v>0</v>
          </cell>
          <cell r="I156" t="str">
            <v>2020 MSA 162738</v>
          </cell>
          <cell r="J156">
            <v>37</v>
          </cell>
          <cell r="K156" t="str">
            <v>SCHENKER OY AIR OCEAN TIKKURILANT</v>
          </cell>
          <cell r="L156" t="str">
            <v>SKY LIGHT CHEMICALS LIMITED PATE RO</v>
          </cell>
          <cell r="M156" t="str">
            <v>IN</v>
          </cell>
          <cell r="N156" t="str">
            <v>FIHEL</v>
          </cell>
          <cell r="O156" t="str">
            <v>PK</v>
          </cell>
          <cell r="P156">
            <v>37</v>
          </cell>
          <cell r="Q156">
            <v>37</v>
          </cell>
          <cell r="R156">
            <v>37</v>
          </cell>
          <cell r="S156">
            <v>37</v>
          </cell>
          <cell r="T156">
            <v>9900</v>
          </cell>
          <cell r="U156">
            <v>9900</v>
          </cell>
          <cell r="V156">
            <v>9900</v>
          </cell>
          <cell r="W156">
            <v>9900</v>
          </cell>
          <cell r="X156" t="str">
            <v>SECOND HAND PHARMACEUTICAL EQUPMENTS</v>
          </cell>
          <cell r="Y156" t="str">
            <v>Valide</v>
          </cell>
        </row>
        <row r="157">
          <cell r="A157" t="str">
            <v>UXXU2291388</v>
          </cell>
          <cell r="B157">
            <v>20</v>
          </cell>
          <cell r="C157" t="str">
            <v>591309718</v>
          </cell>
          <cell r="D157">
            <v>43932</v>
          </cell>
          <cell r="E157">
            <v>23</v>
          </cell>
          <cell r="F157">
            <v>0</v>
          </cell>
          <cell r="G157">
            <v>0</v>
          </cell>
          <cell r="H157">
            <v>0</v>
          </cell>
          <cell r="I157" t="str">
            <v>2020 MSA 162774</v>
          </cell>
          <cell r="J157">
            <v>111</v>
          </cell>
          <cell r="K157" t="str">
            <v>GLOBAL EXPORT MARKETING CO LTD 2</v>
          </cell>
          <cell r="L157" t="str">
            <v>TO ORDER OF SHIPPER</v>
          </cell>
          <cell r="M157" t="str">
            <v>CN</v>
          </cell>
          <cell r="N157" t="str">
            <v>USSAV</v>
          </cell>
          <cell r="O157" t="str">
            <v>CT</v>
          </cell>
          <cell r="P157">
            <v>1891</v>
          </cell>
          <cell r="Q157">
            <v>1891</v>
          </cell>
          <cell r="R157">
            <v>1891</v>
          </cell>
          <cell r="S157">
            <v>1891</v>
          </cell>
          <cell r="T157">
            <v>13210</v>
          </cell>
          <cell r="U157">
            <v>13210</v>
          </cell>
          <cell r="V157">
            <v>13210</v>
          </cell>
          <cell r="W157">
            <v>13210</v>
          </cell>
          <cell r="X157" t="str">
            <v>1X20FT CTNR 1891 PACKAGES ASSORTED AMERICAN GARDEN BRAND AS PER INVOIC E N O 31642 UXXU2291388 S 2612034 E908545 HS 2103 90 1806 90 2 008 11 1702 20 2008 19 FREIGHT PREPAID BL THD TSD COLLECT AES ITN X20200210577287</v>
          </cell>
          <cell r="Y157" t="str">
            <v>Valide</v>
          </cell>
        </row>
        <row r="158">
          <cell r="A158" t="str">
            <v>SUDU7372781</v>
          </cell>
          <cell r="B158">
            <v>20</v>
          </cell>
          <cell r="C158" t="str">
            <v>591344282</v>
          </cell>
          <cell r="D158">
            <v>43901</v>
          </cell>
          <cell r="E158">
            <v>54</v>
          </cell>
          <cell r="F158">
            <v>0</v>
          </cell>
          <cell r="G158">
            <v>0</v>
          </cell>
          <cell r="H158">
            <v>0</v>
          </cell>
          <cell r="I158" t="str">
            <v>2020 MSA 162177</v>
          </cell>
          <cell r="J158">
            <v>135</v>
          </cell>
          <cell r="K158" t="str">
            <v>BENEFICIARY DINESH PRINTERS B86 4</v>
          </cell>
          <cell r="L158" t="str">
            <v>TO THE ORDER OF STANBIC BANK KENYA</v>
          </cell>
          <cell r="M158" t="str">
            <v>AE</v>
          </cell>
          <cell r="N158" t="str">
            <v>INBLR</v>
          </cell>
          <cell r="O158" t="str">
            <v>CT</v>
          </cell>
          <cell r="P158">
            <v>1181</v>
          </cell>
          <cell r="Q158">
            <v>1181</v>
          </cell>
          <cell r="R158">
            <v>1181</v>
          </cell>
          <cell r="S158">
            <v>1181</v>
          </cell>
          <cell r="T158">
            <v>14810</v>
          </cell>
          <cell r="U158">
            <v>14810</v>
          </cell>
          <cell r="V158">
            <v>14810</v>
          </cell>
          <cell r="W158">
            <v>14810</v>
          </cell>
          <cell r="X158" t="str">
            <v>1X20 FCL CONTAINER 1181 CARTON BOXES 7 500 KG ACTION POLYPAPER TRIP LE TRACK FRONT 7 500 KG ACTION POLYPAPER TRIPLE TRACK BACK AS PER PR OFORMA INVOICE NO DP PFI 056 19-20 DATED NOVEMBER 05 2019 CFR MOM BASA KENYA INCOTERMS 2010 PRINTED ITEMS OF ACTION POLYPAPER TRIPP LE TRACK FRONT ACTION POLYPAPER TRIPPLE TRACK BACK INVOICE NODP EXP 097 19-20 DT 04 02 2020 SB NO 1173647 DT 05 02 2020 ID F NO E1911255102 PURCHASE ORDER NUMBER 18001169 DTD 11 11 2019 LC NUMBER TF1934700006 DATE OF ISSUE 191216 HS CODE 48102900 GROSS W EIGHT 16615 65 KGS NET WEIGHT 14810 06 KGS</v>
          </cell>
          <cell r="Y158" t="str">
            <v>Valide</v>
          </cell>
        </row>
        <row r="159">
          <cell r="A159" t="str">
            <v>MRKU0292020</v>
          </cell>
          <cell r="B159">
            <v>40</v>
          </cell>
          <cell r="C159" t="str">
            <v>591391611</v>
          </cell>
          <cell r="D159">
            <v>43907</v>
          </cell>
          <cell r="E159">
            <v>48</v>
          </cell>
          <cell r="F159">
            <v>0</v>
          </cell>
          <cell r="G159">
            <v>0</v>
          </cell>
          <cell r="H159">
            <v>0</v>
          </cell>
          <cell r="I159" t="str">
            <v>2020 MSA 162386</v>
          </cell>
          <cell r="J159">
            <v>381</v>
          </cell>
          <cell r="K159" t="str">
            <v>BPW BERGISCHE ACHSEN KG OHLERHAMMER</v>
          </cell>
          <cell r="L159" t="str">
            <v>BHACHU INDUSTRIES LIMITED ENTERPRI</v>
          </cell>
          <cell r="M159" t="str">
            <v>IN</v>
          </cell>
          <cell r="N159" t="str">
            <v>SIKOP</v>
          </cell>
          <cell r="O159" t="str">
            <v>PK</v>
          </cell>
          <cell r="P159">
            <v>5</v>
          </cell>
          <cell r="Q159">
            <v>5</v>
          </cell>
          <cell r="R159">
            <v>0</v>
          </cell>
          <cell r="S159">
            <v>0</v>
          </cell>
          <cell r="T159">
            <v>11488</v>
          </cell>
          <cell r="U159">
            <v>11488</v>
          </cell>
          <cell r="V159">
            <v>0</v>
          </cell>
          <cell r="W159">
            <v>0</v>
          </cell>
          <cell r="X159" t="str">
            <v>TRAILER AXLES REF 20173074 SECOND SEAL PW580853 INTRANSIT TO ICD EMBAKASI NAIROBI</v>
          </cell>
          <cell r="Y159" t="str">
            <v>Valide</v>
          </cell>
        </row>
        <row r="160">
          <cell r="A160" t="str">
            <v>MRKU2331758</v>
          </cell>
          <cell r="B160">
            <v>40</v>
          </cell>
          <cell r="C160" t="str">
            <v>591399073</v>
          </cell>
          <cell r="D160">
            <v>43903</v>
          </cell>
          <cell r="E160">
            <v>52</v>
          </cell>
          <cell r="F160">
            <v>0</v>
          </cell>
          <cell r="G160">
            <v>0</v>
          </cell>
          <cell r="H160">
            <v>0</v>
          </cell>
          <cell r="I160" t="str">
            <v>2020 MSA 162213</v>
          </cell>
          <cell r="J160">
            <v>51</v>
          </cell>
          <cell r="K160" t="str">
            <v>ERICK FRANK</v>
          </cell>
          <cell r="L160" t="str">
            <v>DANIELS OUTLETS BAMBURI ROAD INDUST</v>
          </cell>
          <cell r="M160" t="str">
            <v>CN</v>
          </cell>
          <cell r="N160" t="str">
            <v>JPYOK</v>
          </cell>
          <cell r="O160" t="str">
            <v>PK</v>
          </cell>
          <cell r="P160">
            <v>109</v>
          </cell>
          <cell r="Q160">
            <v>109</v>
          </cell>
          <cell r="R160">
            <v>109</v>
          </cell>
          <cell r="S160">
            <v>109</v>
          </cell>
          <cell r="T160">
            <v>10750</v>
          </cell>
          <cell r="U160">
            <v>10750</v>
          </cell>
          <cell r="V160">
            <v>10750</v>
          </cell>
          <cell r="W160">
            <v>10750</v>
          </cell>
          <cell r="X160" t="str">
            <v>USED AUTO PARTS</v>
          </cell>
          <cell r="Y160" t="str">
            <v>Valide</v>
          </cell>
        </row>
        <row r="161">
          <cell r="A161" t="str">
            <v>MSKU4695513</v>
          </cell>
          <cell r="B161">
            <v>40</v>
          </cell>
          <cell r="C161" t="str">
            <v>591420033</v>
          </cell>
          <cell r="D161">
            <v>43925</v>
          </cell>
          <cell r="E161">
            <v>30</v>
          </cell>
          <cell r="F161">
            <v>0</v>
          </cell>
          <cell r="G161">
            <v>0</v>
          </cell>
          <cell r="H161">
            <v>0</v>
          </cell>
          <cell r="I161" t="str">
            <v>2020 MSA 162448</v>
          </cell>
          <cell r="J161">
            <v>197</v>
          </cell>
          <cell r="K161" t="str">
            <v>AGSB TRADING N V VESTINGSTRAAT 33</v>
          </cell>
          <cell r="L161" t="str">
            <v>ALUKEN TRADING LIMITED PO BOX 63439</v>
          </cell>
          <cell r="M161" t="str">
            <v>CN</v>
          </cell>
          <cell r="N161" t="str">
            <v>CNYTN</v>
          </cell>
          <cell r="O161" t="str">
            <v>BE</v>
          </cell>
          <cell r="P161">
            <v>998</v>
          </cell>
          <cell r="Q161">
            <v>998</v>
          </cell>
          <cell r="R161">
            <v>0</v>
          </cell>
          <cell r="S161">
            <v>0</v>
          </cell>
          <cell r="T161">
            <v>23885</v>
          </cell>
          <cell r="U161">
            <v>23885</v>
          </cell>
          <cell r="V161">
            <v>0</v>
          </cell>
          <cell r="W161">
            <v>0</v>
          </cell>
          <cell r="X161" t="str">
            <v>ALUMINIUM PROFILES SGS REF 20MBAIM001280520 IDF NUMBER E2001280520</v>
          </cell>
          <cell r="Y161" t="str">
            <v>Valide</v>
          </cell>
        </row>
        <row r="162">
          <cell r="A162" t="str">
            <v>TCKU1197908</v>
          </cell>
          <cell r="B162">
            <v>20</v>
          </cell>
          <cell r="C162" t="str">
            <v>591483248</v>
          </cell>
          <cell r="D162">
            <v>43911</v>
          </cell>
          <cell r="E162">
            <v>44</v>
          </cell>
          <cell r="F162">
            <v>0</v>
          </cell>
          <cell r="G162">
            <v>0</v>
          </cell>
          <cell r="H162">
            <v>0</v>
          </cell>
          <cell r="I162" t="str">
            <v>2020 MSA 162448</v>
          </cell>
          <cell r="J162">
            <v>208</v>
          </cell>
          <cell r="K162" t="str">
            <v>AGRICULTURAL MARKETING CO LTD PRAN</v>
          </cell>
          <cell r="L162" t="str">
            <v>TO THE ORDER OF MERCANTILE BANK LIM</v>
          </cell>
          <cell r="M162" t="str">
            <v>CN</v>
          </cell>
          <cell r="N162" t="str">
            <v>BDCGP</v>
          </cell>
          <cell r="O162" t="str">
            <v>CT</v>
          </cell>
          <cell r="P162">
            <v>5500</v>
          </cell>
          <cell r="Q162">
            <v>5500</v>
          </cell>
          <cell r="R162">
            <v>5500</v>
          </cell>
          <cell r="S162">
            <v>5500</v>
          </cell>
          <cell r="T162">
            <v>22540</v>
          </cell>
          <cell r="U162">
            <v>22540</v>
          </cell>
          <cell r="V162">
            <v>22540</v>
          </cell>
          <cell r="W162">
            <v>22540</v>
          </cell>
          <cell r="X162" t="str">
            <v>JUICES TOTAL 5500 CARTON SALES CONTRACT NO PRAN TGT 01 2020 DATE 28 -01-2020 INVOICE NO PRAN TGT 01 2020 EXP NO 00001753 000230 202 0 EXP DATE 12-02-2020</v>
          </cell>
          <cell r="Y162" t="str">
            <v>Valide</v>
          </cell>
        </row>
        <row r="163">
          <cell r="A163" t="str">
            <v>SUDU7753983</v>
          </cell>
          <cell r="B163">
            <v>20</v>
          </cell>
          <cell r="C163" t="str">
            <v>591485529</v>
          </cell>
          <cell r="D163">
            <v>43929</v>
          </cell>
          <cell r="E163">
            <v>26</v>
          </cell>
          <cell r="F163">
            <v>0</v>
          </cell>
          <cell r="G163">
            <v>0</v>
          </cell>
          <cell r="H163">
            <v>0</v>
          </cell>
          <cell r="I163" t="str">
            <v>2020 MSA 162858</v>
          </cell>
          <cell r="J163">
            <v>138</v>
          </cell>
          <cell r="K163" t="str">
            <v>CARL HARTMANN GMBH CO KG OELMUEH</v>
          </cell>
          <cell r="L163" t="str">
            <v>MARGARET KEMUNTO OBAGA P O BOX 17</v>
          </cell>
          <cell r="M163" t="str">
            <v>BR</v>
          </cell>
          <cell r="N163" t="str">
            <v>DEHAM</v>
          </cell>
          <cell r="O163" t="str">
            <v>PK</v>
          </cell>
          <cell r="P163">
            <v>108</v>
          </cell>
          <cell r="Q163">
            <v>108</v>
          </cell>
          <cell r="R163">
            <v>108</v>
          </cell>
          <cell r="S163">
            <v>108</v>
          </cell>
          <cell r="T163">
            <v>2125</v>
          </cell>
          <cell r="U163">
            <v>2125</v>
          </cell>
          <cell r="V163">
            <v>2125</v>
          </cell>
          <cell r="W163">
            <v>2125</v>
          </cell>
          <cell r="X163" t="str">
            <v>USED HOUSEHOLD GOODS AND PERSONAL EFFECTS SC 11319476 HS 99050 0 OCEANFREIGHT PREPAID DEST THC AND DOC FEE COLLECT INTRANS IT TO ICD EMBAKASI NAIROBI</v>
          </cell>
          <cell r="Y163" t="str">
            <v>Valide</v>
          </cell>
        </row>
        <row r="164">
          <cell r="A164" t="str">
            <v>PONU1908148</v>
          </cell>
          <cell r="B164">
            <v>40</v>
          </cell>
          <cell r="C164" t="str">
            <v>591486373</v>
          </cell>
          <cell r="D164">
            <v>43917</v>
          </cell>
          <cell r="E164">
            <v>38</v>
          </cell>
          <cell r="F164">
            <v>0</v>
          </cell>
          <cell r="G164">
            <v>0</v>
          </cell>
          <cell r="H164">
            <v>0</v>
          </cell>
          <cell r="I164" t="str">
            <v>2020 MSA 162495</v>
          </cell>
          <cell r="J164">
            <v>95</v>
          </cell>
          <cell r="K164" t="str">
            <v>BPW BERGISCHE ACHSEN KG OHLERHAMMER</v>
          </cell>
          <cell r="L164" t="str">
            <v>BHACHU INDUSTRIES LIMITED ENTERPRI</v>
          </cell>
          <cell r="M164" t="str">
            <v>OM</v>
          </cell>
          <cell r="N164" t="str">
            <v>SIKOP</v>
          </cell>
          <cell r="O164" t="str">
            <v>PK</v>
          </cell>
          <cell r="P164">
            <v>5</v>
          </cell>
          <cell r="Q164">
            <v>5</v>
          </cell>
          <cell r="R164">
            <v>0</v>
          </cell>
          <cell r="S164">
            <v>0</v>
          </cell>
          <cell r="T164">
            <v>11488</v>
          </cell>
          <cell r="U164">
            <v>11488</v>
          </cell>
          <cell r="V164">
            <v>0</v>
          </cell>
          <cell r="W164">
            <v>0</v>
          </cell>
          <cell r="X164" t="str">
            <v>TRAILER AXLES REF 20173085 SECOND SEAL PW580850 INTRANSIT T O ICD EMBAKASI NAIROBI</v>
          </cell>
          <cell r="Y164" t="str">
            <v>Valide</v>
          </cell>
        </row>
        <row r="165">
          <cell r="A165" t="str">
            <v>MRSU0208747</v>
          </cell>
          <cell r="B165">
            <v>20</v>
          </cell>
          <cell r="C165" t="str">
            <v>591519977</v>
          </cell>
          <cell r="D165">
            <v>43934</v>
          </cell>
          <cell r="E165">
            <v>25</v>
          </cell>
          <cell r="F165">
            <v>0</v>
          </cell>
          <cell r="G165">
            <v>0</v>
          </cell>
          <cell r="H165">
            <v>0</v>
          </cell>
          <cell r="I165" t="str">
            <v>2020 MSA 162910</v>
          </cell>
          <cell r="J165">
            <v>47</v>
          </cell>
          <cell r="K165" t="str">
            <v>FURSYS INC 311 OGEUM-RO SONGPA-G</v>
          </cell>
          <cell r="L165" t="str">
            <v>FURSYS K LTD P O BOX 50062 NAIR FURSYS COM</v>
          </cell>
          <cell r="M165" t="str">
            <v>CN</v>
          </cell>
          <cell r="N165" t="str">
            <v>KRPUS</v>
          </cell>
          <cell r="O165" t="str">
            <v>PK</v>
          </cell>
          <cell r="P165">
            <v>431</v>
          </cell>
          <cell r="Q165">
            <v>431</v>
          </cell>
          <cell r="R165">
            <v>288</v>
          </cell>
          <cell r="S165">
            <v>288</v>
          </cell>
          <cell r="T165">
            <v>4246</v>
          </cell>
          <cell r="U165">
            <v>4246</v>
          </cell>
          <cell r="V165">
            <v>4226</v>
          </cell>
          <cell r="W165">
            <v>4226</v>
          </cell>
          <cell r="X165" t="str">
            <v>FURNITURE INTRANSIT TO ICD EMBAKASI NAIROBI</v>
          </cell>
          <cell r="Y165" t="str">
            <v>Valide</v>
          </cell>
        </row>
        <row r="166">
          <cell r="A166" t="str">
            <v>TCNU9754286</v>
          </cell>
          <cell r="B166">
            <v>40</v>
          </cell>
          <cell r="C166" t="str">
            <v>591524029</v>
          </cell>
          <cell r="D166">
            <v>43942</v>
          </cell>
          <cell r="E166">
            <v>24</v>
          </cell>
          <cell r="F166">
            <v>0</v>
          </cell>
          <cell r="G166">
            <v>0</v>
          </cell>
          <cell r="H166">
            <v>0</v>
          </cell>
          <cell r="I166" t="str">
            <v>2020 MSA 163044</v>
          </cell>
          <cell r="J166">
            <v>72</v>
          </cell>
          <cell r="K166" t="str">
            <v>ESSWELL INTERNATIONAL AB GOTHENBUR</v>
          </cell>
          <cell r="L166" t="str">
            <v>TO THE ORDER OF SHIPPER</v>
          </cell>
          <cell r="M166" t="str">
            <v>US</v>
          </cell>
          <cell r="N166" t="str">
            <v>RUSPP</v>
          </cell>
          <cell r="O166" t="str">
            <v>RL</v>
          </cell>
          <cell r="P166">
            <v>171</v>
          </cell>
          <cell r="Q166">
            <v>171</v>
          </cell>
          <cell r="R166">
            <v>171</v>
          </cell>
          <cell r="S166">
            <v>171</v>
          </cell>
          <cell r="T166">
            <v>47746</v>
          </cell>
          <cell r="U166">
            <v>47746</v>
          </cell>
          <cell r="V166">
            <v>47746</v>
          </cell>
          <cell r="W166">
            <v>47746</v>
          </cell>
          <cell r="X166" t="str">
            <v>STANDARD NEWSPRINT IDF NO E2002289999 HS CODE 480100 90 00 APPLICAB LE FREE TIME 21 DAYS COMBINED DETENTION DEMURRAGE AT PORT OF DISCH ARGE PLACE OF DELIVERY INTRANSIT TO ICD EMBAKASI NAIROBI</v>
          </cell>
          <cell r="Y166" t="str">
            <v>Valide</v>
          </cell>
        </row>
        <row r="167">
          <cell r="A167" t="str">
            <v>MRKU2627971</v>
          </cell>
          <cell r="B167">
            <v>40</v>
          </cell>
          <cell r="C167" t="str">
            <v>591529003</v>
          </cell>
          <cell r="D167">
            <v>43923</v>
          </cell>
          <cell r="E167">
            <v>32</v>
          </cell>
          <cell r="F167">
            <v>0</v>
          </cell>
          <cell r="G167">
            <v>0</v>
          </cell>
          <cell r="H167">
            <v>0</v>
          </cell>
          <cell r="I167" t="str">
            <v>2020 MSA 162738</v>
          </cell>
          <cell r="J167">
            <v>100</v>
          </cell>
          <cell r="K167" t="str">
            <v>EAST-WEST TEXTILRECYCLING KURSUN GM</v>
          </cell>
          <cell r="L167" t="str">
            <v>MARIDADI TEXTILE LIMITED ICD ROAD P</v>
          </cell>
          <cell r="M167" t="str">
            <v>IN</v>
          </cell>
          <cell r="N167" t="str">
            <v>DEBRV</v>
          </cell>
          <cell r="O167" t="str">
            <v>PK</v>
          </cell>
          <cell r="P167">
            <v>663</v>
          </cell>
          <cell r="Q167">
            <v>663</v>
          </cell>
          <cell r="R167">
            <v>663</v>
          </cell>
          <cell r="S167">
            <v>663</v>
          </cell>
          <cell r="T167">
            <v>16575</v>
          </cell>
          <cell r="U167">
            <v>16575</v>
          </cell>
          <cell r="V167">
            <v>16575</v>
          </cell>
          <cell r="W167">
            <v>16575</v>
          </cell>
          <cell r="X167" t="str">
            <v>MRKU 262797-1 40 DRY 9 6 SHIPPER S SEAL 380951 663 PACKAGES GROSS WE IGHT 16575 000 KGS MEASUREMENT 76 000 CBM NET WEIGHT 16575 000 KGS USED SHOES SGS-REF E2001278347 005 SGS-SEAL B3979749 HS CODE 630900 MARKS AND NUMBERS CS 380951</v>
          </cell>
          <cell r="Y167" t="str">
            <v>Valide</v>
          </cell>
        </row>
        <row r="168">
          <cell r="A168" t="str">
            <v>GESU6374384</v>
          </cell>
          <cell r="B168">
            <v>40</v>
          </cell>
          <cell r="C168" t="str">
            <v>591538310</v>
          </cell>
          <cell r="D168">
            <v>43927</v>
          </cell>
          <cell r="E168">
            <v>28</v>
          </cell>
          <cell r="F168">
            <v>0</v>
          </cell>
          <cell r="G168">
            <v>0</v>
          </cell>
          <cell r="H168">
            <v>0</v>
          </cell>
          <cell r="I168" t="str">
            <v>2020 MSA 162858</v>
          </cell>
          <cell r="J168">
            <v>149</v>
          </cell>
          <cell r="K168" t="str">
            <v>A1 LIBERTY INTL RAGS 4411 EASTPARK</v>
          </cell>
          <cell r="L168" t="str">
            <v>ASSUARANT CENTRE LIMITED RACE COURS</v>
          </cell>
          <cell r="M168" t="str">
            <v>BR</v>
          </cell>
          <cell r="N168" t="str">
            <v>USHOU</v>
          </cell>
          <cell r="O168" t="str">
            <v>BL</v>
          </cell>
          <cell r="P168">
            <v>548</v>
          </cell>
          <cell r="Q168">
            <v>548</v>
          </cell>
          <cell r="R168">
            <v>548</v>
          </cell>
          <cell r="S168">
            <v>548</v>
          </cell>
          <cell r="T168">
            <v>24860</v>
          </cell>
          <cell r="U168">
            <v>24860</v>
          </cell>
          <cell r="V168">
            <v>24860</v>
          </cell>
          <cell r="W168">
            <v>24860</v>
          </cell>
          <cell r="X168" t="str">
            <v>USED SECONDHAND CLOTHING GRADE 2 AES ITN X20200218019442</v>
          </cell>
          <cell r="Y168" t="str">
            <v>Valide</v>
          </cell>
        </row>
        <row r="169">
          <cell r="A169" t="str">
            <v>MSKU0999652</v>
          </cell>
          <cell r="B169">
            <v>40</v>
          </cell>
          <cell r="C169" t="str">
            <v>591599301</v>
          </cell>
          <cell r="D169">
            <v>43920</v>
          </cell>
          <cell r="E169">
            <v>35</v>
          </cell>
          <cell r="F169">
            <v>0</v>
          </cell>
          <cell r="G169">
            <v>0</v>
          </cell>
          <cell r="H169">
            <v>0</v>
          </cell>
          <cell r="I169" t="str">
            <v>2020 MSA 162656</v>
          </cell>
          <cell r="J169">
            <v>27</v>
          </cell>
          <cell r="K169" t="str">
            <v>MEPPCCCO BALCAN LIMITED 4 MUSALA ST</v>
          </cell>
          <cell r="L169" t="str">
            <v>MEPCCCO AFRICA LIMITED 5 TALBOT C22385842 TAX REFERENCE P05162</v>
          </cell>
          <cell r="M169" t="str">
            <v>SA</v>
          </cell>
          <cell r="N169" t="str">
            <v>GRPIR</v>
          </cell>
          <cell r="O169" t="str">
            <v>PK</v>
          </cell>
          <cell r="P169">
            <v>465</v>
          </cell>
          <cell r="Q169">
            <v>465</v>
          </cell>
          <cell r="R169">
            <v>465</v>
          </cell>
          <cell r="S169">
            <v>465</v>
          </cell>
          <cell r="T169">
            <v>7622</v>
          </cell>
          <cell r="U169">
            <v>7622</v>
          </cell>
          <cell r="V169">
            <v>7622</v>
          </cell>
          <cell r="W169">
            <v>7622</v>
          </cell>
          <cell r="X169" t="str">
            <v>PLASTIC PIPES AND PLASTIC FITTINGS PACKED IN 12 PALLETS AND 453 PIECE S GROSS WEIGHT 7 622 12 KGS NET WEIGHT 7 442 12 KGS HS C ODE 391740 INTRANSIT TO ICD EMBAKASI NAIROBI</v>
          </cell>
          <cell r="Y169" t="str">
            <v>Valide</v>
          </cell>
        </row>
        <row r="170">
          <cell r="A170" t="str">
            <v>MSKU5890350</v>
          </cell>
          <cell r="B170">
            <v>20</v>
          </cell>
          <cell r="C170" t="str">
            <v>591772843</v>
          </cell>
          <cell r="D170">
            <v>43921</v>
          </cell>
          <cell r="E170">
            <v>34</v>
          </cell>
          <cell r="F170">
            <v>0</v>
          </cell>
          <cell r="G170">
            <v>0</v>
          </cell>
          <cell r="H170">
            <v>0</v>
          </cell>
          <cell r="I170" t="str">
            <v>2020 MSA 162495</v>
          </cell>
          <cell r="J170">
            <v>116</v>
          </cell>
          <cell r="K170" t="str">
            <v>WRITER BUSINESS SERVICES PVT LTD 34</v>
          </cell>
          <cell r="L170" t="str">
            <v>MS JUDITH KASONDE MWANANSHIKU C O</v>
          </cell>
          <cell r="M170" t="str">
            <v>OM</v>
          </cell>
          <cell r="N170" t="str">
            <v>INICD</v>
          </cell>
          <cell r="O170" t="str">
            <v>PK</v>
          </cell>
          <cell r="P170">
            <v>63</v>
          </cell>
          <cell r="Q170">
            <v>63</v>
          </cell>
          <cell r="R170">
            <v>0</v>
          </cell>
          <cell r="S170">
            <v>0</v>
          </cell>
          <cell r="T170">
            <v>1570</v>
          </cell>
          <cell r="U170">
            <v>1570</v>
          </cell>
          <cell r="V170">
            <v>0</v>
          </cell>
          <cell r="W170">
            <v>0</v>
          </cell>
          <cell r="X170" t="str">
            <v>1X20FT SHIPMENT - 63PACKAGES DIPLOMATIC GOODS - USED HOUSEHOLD GOODS AND PERSONAL EFFECT H S CODE 990500 SB NO - 1420577 DATED - 14 0 2 2020 FREIGHT PREPAID GEORGE M WACHIRA GWACHIRA WORLDBANK O RG INTRANSIT TO ICD EMBAKASI NAIROBI</v>
          </cell>
          <cell r="Y170" t="str">
            <v>Valide</v>
          </cell>
        </row>
        <row r="171">
          <cell r="A171" t="str">
            <v>MSKU8689268</v>
          </cell>
          <cell r="B171">
            <v>40</v>
          </cell>
          <cell r="C171" t="str">
            <v>591775702</v>
          </cell>
          <cell r="D171">
            <v>43920</v>
          </cell>
          <cell r="E171">
            <v>35</v>
          </cell>
          <cell r="F171">
            <v>0</v>
          </cell>
          <cell r="G171">
            <v>0</v>
          </cell>
          <cell r="H171">
            <v>0</v>
          </cell>
          <cell r="I171" t="str">
            <v>2020 MSA 162656</v>
          </cell>
          <cell r="J171">
            <v>30</v>
          </cell>
          <cell r="K171" t="str">
            <v>GINEGAR PLASTIC PRODUCTS LTD KIBBUT</v>
          </cell>
          <cell r="L171" t="str">
            <v>PLANTECH KENYA LTD 884 NAIVASHA VAT</v>
          </cell>
          <cell r="M171" t="str">
            <v>SA</v>
          </cell>
          <cell r="N171" t="str">
            <v>ILHFA</v>
          </cell>
          <cell r="O171" t="str">
            <v>RO</v>
          </cell>
          <cell r="P171">
            <v>481</v>
          </cell>
          <cell r="Q171">
            <v>481</v>
          </cell>
          <cell r="R171">
            <v>481</v>
          </cell>
          <cell r="S171">
            <v>481</v>
          </cell>
          <cell r="T171">
            <v>22489</v>
          </cell>
          <cell r="U171">
            <v>22489</v>
          </cell>
          <cell r="V171">
            <v>22489</v>
          </cell>
          <cell r="W171">
            <v>22489</v>
          </cell>
          <cell r="X171" t="str">
            <v>S T C 481 ROLLS REINFORCED SHEETING OF POLYETHELYNE FOR COVERING G REENHOUSES HS 39219000 KPV161363 IDF NO 20EMKIM000030020 A PPLICABLE FREE TIME 18 DAYS COMBINED DETENTION DEMURRAGE AT PORT O F DISCHARGE PLACE OF DELIVERY</v>
          </cell>
          <cell r="Y171" t="str">
            <v>Valide</v>
          </cell>
        </row>
        <row r="172">
          <cell r="A172" t="str">
            <v>HASU4417703</v>
          </cell>
          <cell r="B172">
            <v>40</v>
          </cell>
          <cell r="C172" t="str">
            <v>591790487</v>
          </cell>
          <cell r="D172">
            <v>43900</v>
          </cell>
          <cell r="E172">
            <v>55</v>
          </cell>
          <cell r="F172">
            <v>0</v>
          </cell>
          <cell r="G172">
            <v>0</v>
          </cell>
          <cell r="H172">
            <v>0</v>
          </cell>
          <cell r="I172" t="str">
            <v>2020 MSA 162178</v>
          </cell>
          <cell r="J172">
            <v>13</v>
          </cell>
          <cell r="K172" t="str">
            <v>UPS SCS INDIA PVT LTD COMPARTMENT N</v>
          </cell>
          <cell r="L172" t="str">
            <v>KENYA MEDICAL SUPPLIES AUTHORITY UTU KEMSA CO KE CONTACT PERSON</v>
          </cell>
          <cell r="M172" t="str">
            <v>US</v>
          </cell>
          <cell r="N172" t="str">
            <v>INNSA</v>
          </cell>
          <cell r="O172" t="str">
            <v>PK</v>
          </cell>
          <cell r="P172">
            <v>1229</v>
          </cell>
          <cell r="Q172">
            <v>1229</v>
          </cell>
          <cell r="R172">
            <v>1229</v>
          </cell>
          <cell r="S172">
            <v>1229</v>
          </cell>
          <cell r="T172">
            <v>8895</v>
          </cell>
          <cell r="U172">
            <v>8895</v>
          </cell>
          <cell r="V172">
            <v>8895</v>
          </cell>
          <cell r="W172">
            <v>8895</v>
          </cell>
          <cell r="X172" t="str">
            <v>TOTAL PACKAGES 1229 TOTAL NET WEIGHT 7772 63 KGS TOTAL GROSS W EIGHT 8895 36 KGS PHARMACEUTICALS PRODUCTS TENOFOVIR DISOPROXIL FUMARATE 300 MG EMTRICITABINE 200 MG TABLETS INV NO SI3619225651 DT 29 01 2020 986 CARTONS ONLY SB NO 1428476 DT 16 02 2020 NET W EIGHT 6239 620 KGS GROSS WEIGHT 7138 800 KGS PO NO 821537 PHARMACEUTICALS PRODUCTS TENOFOVIR DISOPROXIL FUMARATE 300 MG EMTRIC ITABINE 200 MG TABLETS INV NO SI3619225043 DT 28 12 2019 243 CARTO NS ONLY SB NO 1438433 DT 17 02 2020 NET WEIGHT 1533 010 KGS GROSS WEIGHT 1756 560 KGS PO NO 821536 CUSTOMERSERVICE KE1 FREIGHT- IN-TIME COM PHONE 254 732 900714 254 723860086 INTRANSIT TO ICD EMBAKASI NAIROBI</v>
          </cell>
          <cell r="Y172" t="str">
            <v>Valide</v>
          </cell>
        </row>
        <row r="173">
          <cell r="A173" t="str">
            <v>MRKU5475511</v>
          </cell>
          <cell r="B173">
            <v>40</v>
          </cell>
          <cell r="C173" t="str">
            <v>591831732</v>
          </cell>
          <cell r="D173">
            <v>43921</v>
          </cell>
          <cell r="E173">
            <v>34</v>
          </cell>
          <cell r="F173">
            <v>0</v>
          </cell>
          <cell r="G173">
            <v>0</v>
          </cell>
          <cell r="H173">
            <v>0</v>
          </cell>
          <cell r="I173" t="str">
            <v>2020 MSA 162738</v>
          </cell>
          <cell r="J173">
            <v>135</v>
          </cell>
          <cell r="K173" t="str">
            <v>EAST-WEST TEXTILRECYCLING KURSUN GM</v>
          </cell>
          <cell r="L173" t="str">
            <v>MARIDADI TEXTILE LIMITED ICD ROAD P</v>
          </cell>
          <cell r="M173" t="str">
            <v>IN</v>
          </cell>
          <cell r="N173" t="str">
            <v>DEBRV</v>
          </cell>
          <cell r="O173" t="str">
            <v>PK</v>
          </cell>
          <cell r="P173">
            <v>623</v>
          </cell>
          <cell r="Q173">
            <v>623</v>
          </cell>
          <cell r="R173">
            <v>623</v>
          </cell>
          <cell r="S173">
            <v>623</v>
          </cell>
          <cell r="T173">
            <v>15575</v>
          </cell>
          <cell r="U173">
            <v>15575</v>
          </cell>
          <cell r="V173">
            <v>15575</v>
          </cell>
          <cell r="W173">
            <v>15575</v>
          </cell>
          <cell r="X173" t="str">
            <v>613 SACKS USED SHOES 15 325 KG 10 SACKS USED HANDBAGS 250 KG S GS-REF E2001278347 006 SGS-SEAL B3639377</v>
          </cell>
          <cell r="Y173" t="str">
            <v>Valide</v>
          </cell>
        </row>
        <row r="174">
          <cell r="A174" t="str">
            <v>BSIU2033910</v>
          </cell>
          <cell r="B174">
            <v>20</v>
          </cell>
          <cell r="C174" t="str">
            <v>591939867</v>
          </cell>
          <cell r="D174">
            <v>43933</v>
          </cell>
          <cell r="E174">
            <v>22</v>
          </cell>
          <cell r="F174">
            <v>0</v>
          </cell>
          <cell r="G174">
            <v>0</v>
          </cell>
          <cell r="H174">
            <v>0</v>
          </cell>
          <cell r="I174" t="str">
            <v>2020 MSA 162910</v>
          </cell>
          <cell r="J174">
            <v>83</v>
          </cell>
          <cell r="K174" t="str">
            <v>EVERLITE KOREA CO LTD O-2302 109</v>
          </cell>
          <cell r="L174" t="str">
            <v>PEAKPLAST LIMITED 15513-00400 NAIRO</v>
          </cell>
          <cell r="M174" t="str">
            <v>CN</v>
          </cell>
          <cell r="N174" t="str">
            <v>KRKAN</v>
          </cell>
          <cell r="O174" t="str">
            <v>BG</v>
          </cell>
          <cell r="P174">
            <v>2220</v>
          </cell>
          <cell r="Q174">
            <v>2220</v>
          </cell>
          <cell r="R174">
            <v>2220</v>
          </cell>
          <cell r="S174">
            <v>2220</v>
          </cell>
          <cell r="T174">
            <v>56277</v>
          </cell>
          <cell r="U174">
            <v>56277</v>
          </cell>
          <cell r="V174">
            <v>56277</v>
          </cell>
          <cell r="W174">
            <v>56277</v>
          </cell>
          <cell r="X174" t="str">
            <v>55 50 MT 3 FCL X 20 PVC RESIN GRADE LS100H GOODS IN TRANS IT TO ICD EMBAKASI NAIROBI AT CONSIGNEE COST AND RISK APPLICABLE FR EE TIME 21 DAYS COMBINED DETENTION DEMURRAGE AT PORT OF DISCHARG E PLACE OF DELIVERY OF MOMBASA KENYA</v>
          </cell>
          <cell r="Y174" t="str">
            <v>Valide</v>
          </cell>
        </row>
        <row r="175">
          <cell r="A175" t="str">
            <v>MRKU6327484</v>
          </cell>
          <cell r="B175">
            <v>40</v>
          </cell>
          <cell r="C175" t="str">
            <v>591975643</v>
          </cell>
          <cell r="D175">
            <v>43943</v>
          </cell>
          <cell r="E175">
            <v>23</v>
          </cell>
          <cell r="F175">
            <v>0</v>
          </cell>
          <cell r="G175">
            <v>0</v>
          </cell>
          <cell r="H175">
            <v>0</v>
          </cell>
          <cell r="I175" t="str">
            <v>2020 MSA 163044</v>
          </cell>
          <cell r="J175">
            <v>100</v>
          </cell>
          <cell r="K175" t="str">
            <v>SEAWAY LOGISTICS BREMEN GMBH HOERNE</v>
          </cell>
          <cell r="L175" t="str">
            <v>LAVITEX ENTERPRISES LTD 00400 NAIR</v>
          </cell>
          <cell r="M175" t="str">
            <v>US</v>
          </cell>
          <cell r="N175" t="str">
            <v>BEANR</v>
          </cell>
          <cell r="O175" t="str">
            <v>BG</v>
          </cell>
          <cell r="P175">
            <v>682</v>
          </cell>
          <cell r="Q175">
            <v>682</v>
          </cell>
          <cell r="R175">
            <v>682</v>
          </cell>
          <cell r="S175">
            <v>682</v>
          </cell>
          <cell r="T175">
            <v>17050</v>
          </cell>
          <cell r="U175">
            <v>17050</v>
          </cell>
          <cell r="V175">
            <v>17050</v>
          </cell>
          <cell r="W175">
            <v>17050</v>
          </cell>
          <cell r="X175" t="str">
            <v>USED SHOES</v>
          </cell>
          <cell r="Y175" t="str">
            <v>Valide</v>
          </cell>
        </row>
        <row r="176">
          <cell r="A176" t="str">
            <v>TCLU3236050</v>
          </cell>
          <cell r="B176">
            <v>20</v>
          </cell>
          <cell r="C176" t="str">
            <v>592000063</v>
          </cell>
          <cell r="D176">
            <v>43912</v>
          </cell>
          <cell r="E176">
            <v>43</v>
          </cell>
          <cell r="F176">
            <v>0</v>
          </cell>
          <cell r="G176">
            <v>0</v>
          </cell>
          <cell r="H176">
            <v>0</v>
          </cell>
          <cell r="I176" t="str">
            <v>2020 MSA 162448</v>
          </cell>
          <cell r="J176">
            <v>251</v>
          </cell>
          <cell r="K176" t="str">
            <v>SURRETTE BATTERY COMPANY LTD 1 STAT</v>
          </cell>
          <cell r="L176" t="str">
            <v>SOLAGEN POWER LTD MADONA HOUSE NAIR</v>
          </cell>
          <cell r="M176" t="str">
            <v>CN</v>
          </cell>
          <cell r="N176" t="str">
            <v>CNYTN</v>
          </cell>
          <cell r="O176" t="str">
            <v>PA</v>
          </cell>
          <cell r="P176">
            <v>28</v>
          </cell>
          <cell r="Q176">
            <v>28</v>
          </cell>
          <cell r="R176">
            <v>28</v>
          </cell>
          <cell r="S176">
            <v>28</v>
          </cell>
          <cell r="T176">
            <v>23520</v>
          </cell>
          <cell r="U176">
            <v>23520</v>
          </cell>
          <cell r="V176">
            <v>23520</v>
          </cell>
          <cell r="W176">
            <v>23520</v>
          </cell>
          <cell r="X176" t="str">
            <v>SEALED LEAD ACID SOLAR BATTERIES AGM 200AH C 20 28PALLETS 384CTNS INTRANSIT TO ICD EMBAKASI NAIROBI</v>
          </cell>
          <cell r="Y176" t="str">
            <v>Valide</v>
          </cell>
        </row>
        <row r="177">
          <cell r="A177" t="str">
            <v>MRKU8786230</v>
          </cell>
          <cell r="B177">
            <v>20</v>
          </cell>
          <cell r="C177" t="str">
            <v>592001142</v>
          </cell>
          <cell r="D177">
            <v>43920</v>
          </cell>
          <cell r="E177">
            <v>35</v>
          </cell>
          <cell r="F177">
            <v>0</v>
          </cell>
          <cell r="G177">
            <v>0</v>
          </cell>
          <cell r="H177">
            <v>0</v>
          </cell>
          <cell r="I177" t="str">
            <v>2020 MSA 162448</v>
          </cell>
          <cell r="J177">
            <v>20</v>
          </cell>
          <cell r="K177" t="str">
            <v>SODISSAD INTERNATIONAL CO LTD RM 1</v>
          </cell>
          <cell r="L177" t="str">
            <v>PJ DAVE FLOWERS LIMITED P O BOX 18</v>
          </cell>
          <cell r="M177" t="str">
            <v>CN</v>
          </cell>
          <cell r="N177" t="str">
            <v>CNNSA</v>
          </cell>
          <cell r="O177" t="str">
            <v>PK</v>
          </cell>
          <cell r="P177">
            <v>167</v>
          </cell>
          <cell r="Q177">
            <v>167</v>
          </cell>
          <cell r="R177">
            <v>0</v>
          </cell>
          <cell r="S177">
            <v>0</v>
          </cell>
          <cell r="T177">
            <v>3350</v>
          </cell>
          <cell r="U177">
            <v>3350</v>
          </cell>
          <cell r="V177">
            <v>0</v>
          </cell>
          <cell r="W177">
            <v>0</v>
          </cell>
          <cell r="X177" t="str">
            <v>TABLES OFFICE DESK CHAIRS AND SOFA PORT OF DISCHARGE MOMBASA PORT OF DELIVERY - EMBAKASI ICD NAIROBI INTRANSIT TO ICD E MBAKASI NAIROBI</v>
          </cell>
          <cell r="Y177" t="str">
            <v>Valide</v>
          </cell>
        </row>
        <row r="178">
          <cell r="A178" t="str">
            <v>HASU4508104</v>
          </cell>
          <cell r="B178">
            <v>40</v>
          </cell>
          <cell r="C178" t="str">
            <v>592002247</v>
          </cell>
          <cell r="D178">
            <v>43925</v>
          </cell>
          <cell r="E178">
            <v>30</v>
          </cell>
          <cell r="F178">
            <v>0</v>
          </cell>
          <cell r="G178">
            <v>0</v>
          </cell>
          <cell r="H178">
            <v>0</v>
          </cell>
          <cell r="I178" t="str">
            <v>2020 MSA 162775</v>
          </cell>
          <cell r="J178">
            <v>183</v>
          </cell>
          <cell r="K178" t="str">
            <v>BBOXX ASIA LTD FLAT L 21 F BLOCK</v>
          </cell>
          <cell r="L178" t="str">
            <v>BBOXX CAPITAL KENYA LTD PLOT NO KCO UK</v>
          </cell>
          <cell r="M178" t="str">
            <v>CN</v>
          </cell>
          <cell r="N178" t="str">
            <v>CNYTN</v>
          </cell>
          <cell r="O178" t="str">
            <v>CT</v>
          </cell>
          <cell r="P178">
            <v>1165</v>
          </cell>
          <cell r="Q178">
            <v>1165</v>
          </cell>
          <cell r="R178">
            <v>1165</v>
          </cell>
          <cell r="S178">
            <v>1165</v>
          </cell>
          <cell r="T178">
            <v>22744</v>
          </cell>
          <cell r="U178">
            <v>22744</v>
          </cell>
          <cell r="V178">
            <v>22744</v>
          </cell>
          <cell r="W178">
            <v>22744</v>
          </cell>
          <cell r="X178" t="str">
            <v>SOLAR CONTROL KIT AND IT S ACCESSORY</v>
          </cell>
          <cell r="Y178" t="str">
            <v>Valide</v>
          </cell>
        </row>
        <row r="179">
          <cell r="A179" t="str">
            <v>HASU5165859</v>
          </cell>
          <cell r="B179">
            <v>40</v>
          </cell>
          <cell r="C179" t="str">
            <v>592009608</v>
          </cell>
          <cell r="D179">
            <v>43935</v>
          </cell>
          <cell r="E179">
            <v>24</v>
          </cell>
          <cell r="F179">
            <v>0</v>
          </cell>
          <cell r="G179">
            <v>0</v>
          </cell>
          <cell r="H179">
            <v>0</v>
          </cell>
          <cell r="I179" t="str">
            <v>2020 MSA 162960</v>
          </cell>
          <cell r="J179">
            <v>99</v>
          </cell>
          <cell r="K179" t="str">
            <v>EAST-WEST TEXTILRECYCLING KURSUN GM</v>
          </cell>
          <cell r="L179" t="str">
            <v>MARIDADI TEXTILE LIMITED ICD ROAD P</v>
          </cell>
          <cell r="M179" t="str">
            <v>BR</v>
          </cell>
          <cell r="N179" t="str">
            <v>DEBRV</v>
          </cell>
          <cell r="O179" t="str">
            <v>PK</v>
          </cell>
          <cell r="P179">
            <v>514</v>
          </cell>
          <cell r="Q179">
            <v>514</v>
          </cell>
          <cell r="R179">
            <v>0</v>
          </cell>
          <cell r="S179">
            <v>0</v>
          </cell>
          <cell r="T179">
            <v>23130</v>
          </cell>
          <cell r="U179">
            <v>23130</v>
          </cell>
          <cell r="V179">
            <v>0</v>
          </cell>
          <cell r="W179">
            <v>0</v>
          </cell>
          <cell r="X179" t="str">
            <v>HASU 516585-9 40 DRY 9 6 SHIPPER S SEAL 380828 514 PACKAGES GROSS WE IGHT 23130 000 KGS NET WEIGHT 23130 000 KGS USED TEXTILES SGS -REF E2001278347 007 SGS-SEAL B3639398 MARKS AND NUMBERS CS 380 828</v>
          </cell>
          <cell r="Y179" t="str">
            <v>Valide</v>
          </cell>
        </row>
        <row r="180">
          <cell r="A180" t="str">
            <v>UETU5939755</v>
          </cell>
          <cell r="B180">
            <v>40</v>
          </cell>
          <cell r="C180" t="str">
            <v>592184232</v>
          </cell>
          <cell r="D180">
            <v>43945</v>
          </cell>
          <cell r="E180">
            <v>21</v>
          </cell>
          <cell r="F180">
            <v>0</v>
          </cell>
          <cell r="G180">
            <v>0</v>
          </cell>
          <cell r="H180">
            <v>0</v>
          </cell>
          <cell r="I180" t="str">
            <v>2020 MSA 163044</v>
          </cell>
          <cell r="J180">
            <v>114</v>
          </cell>
          <cell r="K180" t="str">
            <v>KUEHNE NAGEL INC FMC 001162NF LA</v>
          </cell>
          <cell r="L180" t="str">
            <v>ORPOWER 4 INC HELLS GATE NATIONAL PARK</v>
          </cell>
          <cell r="M180" t="str">
            <v>US</v>
          </cell>
          <cell r="N180" t="str">
            <v>USBAL</v>
          </cell>
          <cell r="O180" t="str">
            <v>PK</v>
          </cell>
          <cell r="P180">
            <v>100</v>
          </cell>
          <cell r="Q180">
            <v>100</v>
          </cell>
          <cell r="R180">
            <v>100</v>
          </cell>
          <cell r="S180">
            <v>100</v>
          </cell>
          <cell r="T180">
            <v>125416</v>
          </cell>
          <cell r="U180">
            <v>125416</v>
          </cell>
          <cell r="V180">
            <v>125416</v>
          </cell>
          <cell r="W180">
            <v>125416</v>
          </cell>
          <cell r="X180" t="str">
            <v>MSKU8761505 40 DRY 9 6 SHIPPER S SEAL UL3773518 15 PACKAGE GROSS WEI GHT 20412 KGS MEASUREMENT 17 85 CBM SACKS OF GEL API BENTONITE MARKS AND NUMBERS PONU7841247 40 DRY 9 6 SHIPPER S SEAL UL3 773520 15 PACKAGE GROSS WEIGHT 20412 KGS MEASUREMENT 17 85 CBM SAC KS OF GEL API BENTONITE MARKS AND NUMBERS UETU5939755 40 DRY 9 6 SHIPPER S SEAL UL3773522 14 PACKAGE GROSS WEIGHT 19051 2 KGS MEASUREMENT 40 CBM SACKS OF GEL API BENTONITE MARKS AND NUMB ERS HASU4963052 40 DRY 9 6 SHIPPER S SEAL UL3773775 22 PACKAGE GROSS WEIGHT 18334 51 KGS MEASUREMENT 40 CBM 19 PALLETS 3 CRATE S OF MATERIAL FOR GEOTHERMAL DRILLING WORKS XANTHAN LCM CASING HEADS FLANGES FITTINGS VALVES BOPE SODIUM BICARBINATE HYDRATED LIME SODA ASH DENSE MARKS AND NUMBERS PONU80088 47 40 DRY 9 6 SHIPPER S SEAL UL3773778 7 PACKAGE GROSS WEIGHT 8913 24 KGS MEASUREMENT 40 CBM 4 PALLETS 1 CRATE 2 PCS OF MATERIAL F OR GEOTHERMAL DRIL</v>
          </cell>
          <cell r="Y180" t="str">
            <v>Valide</v>
          </cell>
        </row>
        <row r="181">
          <cell r="A181" t="str">
            <v>MSKU8798382</v>
          </cell>
          <cell r="B181">
            <v>40</v>
          </cell>
          <cell r="C181" t="str">
            <v>592184232</v>
          </cell>
          <cell r="D181">
            <v>43945</v>
          </cell>
          <cell r="E181">
            <v>21</v>
          </cell>
          <cell r="F181">
            <v>0</v>
          </cell>
          <cell r="G181">
            <v>0</v>
          </cell>
          <cell r="H181">
            <v>0</v>
          </cell>
          <cell r="I181" t="str">
            <v>2020 MSA 163044</v>
          </cell>
          <cell r="J181">
            <v>114</v>
          </cell>
          <cell r="K181" t="str">
            <v>KUEHNE NAGEL INC FMC 001162NF LA</v>
          </cell>
          <cell r="L181" t="str">
            <v>ORPOWER 4 INC HELLS GATE NATIONAL PARK</v>
          </cell>
          <cell r="M181" t="str">
            <v>US</v>
          </cell>
          <cell r="N181" t="str">
            <v>USBAL</v>
          </cell>
          <cell r="O181" t="str">
            <v>PK</v>
          </cell>
          <cell r="P181">
            <v>100</v>
          </cell>
          <cell r="Q181">
            <v>100</v>
          </cell>
          <cell r="R181">
            <v>100</v>
          </cell>
          <cell r="S181">
            <v>100</v>
          </cell>
          <cell r="T181">
            <v>125416</v>
          </cell>
          <cell r="U181">
            <v>125416</v>
          </cell>
          <cell r="V181">
            <v>125416</v>
          </cell>
          <cell r="W181">
            <v>125416</v>
          </cell>
          <cell r="X181" t="str">
            <v>MSKU8761505 40 DRY 9 6 SHIPPER S SEAL UL3773518 15 PACKAGE GROSS WEI GHT 20412 KGS MEASUREMENT 17 85 CBM SACKS OF GEL API BENTONITE MARKS AND NUMBERS PONU7841247 40 DRY 9 6 SHIPPER S SEAL UL3 773520 15 PACKAGE GROSS WEIGHT 20412 KGS MEASUREMENT 17 85 CBM SAC KS OF GEL API BENTONITE MARKS AND NUMBERS UETU5939755 40 DRY 9 6 SHIPPER S SEAL UL3773522 14 PACKAGE GROSS WEIGHT 19051 2 KGS MEASUREMENT 40 CBM SACKS OF GEL API BENTONITE MARKS AND NUMB ERS HASU4963052 40 DRY 9 6 SHIPPER S SEAL UL3773775 22 PACKAGE GROSS WEIGHT 18334 51 KGS MEASUREMENT 40 CBM 19 PALLETS 3 CRATE S OF MATERIAL FOR GEOTHERMAL DRILLING WORKS XANTHAN LCM CASING HEADS FLANGES FITTINGS VALVES BOPE SODIUM BICARBINATE HYDRATED LIME SODA ASH DENSE MARKS AND NUMBERS PONU80088 47 40 DRY 9 6 SHIPPER S SEAL UL3773778 7 PACKAGE GROSS WEIGHT 8913 24 KGS MEASUREMENT 40 CBM 4 PALLETS 1 CRATE 2 PCS OF MATERIAL F OR GEOTHERMAL DRIL</v>
          </cell>
          <cell r="Y181" t="str">
            <v>Valide</v>
          </cell>
        </row>
        <row r="182">
          <cell r="A182" t="str">
            <v>MRKU2542241</v>
          </cell>
          <cell r="B182">
            <v>40</v>
          </cell>
          <cell r="C182" t="str">
            <v>592184232</v>
          </cell>
          <cell r="D182">
            <v>43945</v>
          </cell>
          <cell r="E182">
            <v>21</v>
          </cell>
          <cell r="F182">
            <v>0</v>
          </cell>
          <cell r="G182">
            <v>0</v>
          </cell>
          <cell r="H182">
            <v>0</v>
          </cell>
          <cell r="I182" t="str">
            <v>2020 MSA 163044</v>
          </cell>
          <cell r="J182">
            <v>114</v>
          </cell>
          <cell r="K182" t="str">
            <v>KUEHNE NAGEL INC FMC 001162NF LA</v>
          </cell>
          <cell r="L182" t="str">
            <v>ORPOWER 4 INC HELLS GATE NATIONAL PARK</v>
          </cell>
          <cell r="M182" t="str">
            <v>US</v>
          </cell>
          <cell r="N182" t="str">
            <v>USBAL</v>
          </cell>
          <cell r="O182" t="str">
            <v>PK</v>
          </cell>
          <cell r="P182">
            <v>100</v>
          </cell>
          <cell r="Q182">
            <v>100</v>
          </cell>
          <cell r="R182">
            <v>100</v>
          </cell>
          <cell r="S182">
            <v>100</v>
          </cell>
          <cell r="T182">
            <v>125416</v>
          </cell>
          <cell r="U182">
            <v>125416</v>
          </cell>
          <cell r="V182">
            <v>125416</v>
          </cell>
          <cell r="W182">
            <v>125416</v>
          </cell>
          <cell r="X182" t="str">
            <v>MSKU8761505 40 DRY 9 6 SHIPPER S SEAL UL3773518 15 PACKAGE GROSS WEI GHT 20412 KGS MEASUREMENT 17 85 CBM SACKS OF GEL API BENTONITE MARKS AND NUMBERS PONU7841247 40 DRY 9 6 SHIPPER S SEAL UL3 773520 15 PACKAGE GROSS WEIGHT 20412 KGS MEASUREMENT 17 85 CBM SAC KS OF GEL API BENTONITE MARKS AND NUMBERS UETU5939755 40 DRY 9 6 SHIPPER S SEAL UL3773522 14 PACKAGE GROSS WEIGHT 19051 2 KGS MEASUREMENT 40 CBM SACKS OF GEL API BENTONITE MARKS AND NUMB ERS HASU4963052 40 DRY 9 6 SHIPPER S SEAL UL3773775 22 PACKAGE GROSS WEIGHT 18334 51 KGS MEASUREMENT 40 CBM 19 PALLETS 3 CRATE S OF MATERIAL FOR GEOTHERMAL DRILLING WORKS XANTHAN LCM CASING HEADS FLANGES FITTINGS VALVES BOPE SODIUM BICARBINATE HYDRATED LIME SODA ASH DENSE MARKS AND NUMBERS PONU80088 47 40 DRY 9 6 SHIPPER S SEAL UL3773778 7 PACKAGE GROSS WEIGHT 8913 24 KGS MEASUREMENT 40 CBM 4 PALLETS 1 CRATE 2 PCS OF MATERIAL F OR GEOTHERMAL DRIL</v>
          </cell>
          <cell r="Y182" t="str">
            <v>Valide</v>
          </cell>
        </row>
        <row r="183">
          <cell r="A183" t="str">
            <v>TCNU4553627</v>
          </cell>
          <cell r="B183">
            <v>40</v>
          </cell>
          <cell r="C183" t="str">
            <v>592217020</v>
          </cell>
          <cell r="D183">
            <v>43943</v>
          </cell>
          <cell r="E183">
            <v>23</v>
          </cell>
          <cell r="F183">
            <v>0</v>
          </cell>
          <cell r="G183">
            <v>0</v>
          </cell>
          <cell r="H183">
            <v>0</v>
          </cell>
          <cell r="I183" t="str">
            <v>2020 MSA 163044</v>
          </cell>
          <cell r="J183">
            <v>123</v>
          </cell>
          <cell r="K183" t="str">
            <v>TEXTRADE KFT 622 1 VAROSKAPU UZLETH</v>
          </cell>
          <cell r="L183" t="str">
            <v>THIKA ROAD HOLDINGS LTD NAIROBI BO</v>
          </cell>
          <cell r="M183" t="str">
            <v>US</v>
          </cell>
          <cell r="N183" t="str">
            <v>HUBUD</v>
          </cell>
          <cell r="O183" t="str">
            <v>PK</v>
          </cell>
          <cell r="P183">
            <v>524</v>
          </cell>
          <cell r="Q183">
            <v>524</v>
          </cell>
          <cell r="R183">
            <v>524</v>
          </cell>
          <cell r="S183">
            <v>524</v>
          </cell>
          <cell r="T183">
            <v>27936</v>
          </cell>
          <cell r="U183">
            <v>27936</v>
          </cell>
          <cell r="V183">
            <v>27936</v>
          </cell>
          <cell r="W183">
            <v>27936</v>
          </cell>
          <cell r="X183" t="str">
            <v>SECONDHAND CLOTHES INTRANSIT TO ICD EMBAKASI NAIROBI</v>
          </cell>
          <cell r="Y183" t="str">
            <v>Valide</v>
          </cell>
        </row>
        <row r="184">
          <cell r="A184" t="str">
            <v>MSKU4442290</v>
          </cell>
          <cell r="B184">
            <v>20</v>
          </cell>
          <cell r="C184" t="str">
            <v>592259585</v>
          </cell>
          <cell r="D184">
            <v>43917</v>
          </cell>
          <cell r="E184">
            <v>38</v>
          </cell>
          <cell r="F184">
            <v>0</v>
          </cell>
          <cell r="G184">
            <v>0</v>
          </cell>
          <cell r="H184">
            <v>0</v>
          </cell>
          <cell r="I184" t="str">
            <v>2020 MSA 162494</v>
          </cell>
          <cell r="J184">
            <v>20</v>
          </cell>
          <cell r="K184" t="str">
            <v>PACKING SOLUTIONS INDIA 24 A B GRO</v>
          </cell>
          <cell r="L184" t="str">
            <v>BETA HEALTHCARE INTERNATIONAL LIMIT</v>
          </cell>
          <cell r="M184" t="str">
            <v>EG</v>
          </cell>
          <cell r="N184" t="str">
            <v>INNSA</v>
          </cell>
          <cell r="O184" t="str">
            <v>CT</v>
          </cell>
          <cell r="P184">
            <v>544</v>
          </cell>
          <cell r="Q184">
            <v>544</v>
          </cell>
          <cell r="R184">
            <v>544</v>
          </cell>
          <cell r="S184">
            <v>544</v>
          </cell>
          <cell r="T184">
            <v>16000</v>
          </cell>
          <cell r="U184">
            <v>16000</v>
          </cell>
          <cell r="V184">
            <v>16000</v>
          </cell>
          <cell r="W184">
            <v>16000</v>
          </cell>
          <cell r="X184" t="str">
            <v>1X20 FCL 544 CARTONS ONLY FIVE HUNDRED AND FORTY FOUR CARTONS ONLY RIGID PVC PVDC FILM CLEAR PVC PVDC - 120 GSM 250 MICRON - 216MM ID F NO E2001288860 HS CODE 39204900 ALL OTHER DETAILS AS PER INVOICE NO 000332 DT 27 02 2020 S BILL NO 1765121 DT 28 02 2020 TOTAL NET WT 14939 900 KGS TELEPHONE 91-22- 66839999 CONTACT PERSON MR BHAVIN CHHEDA E-MAIL ADDRESS BHAVIN PACKINGSOLUTIONSINDIA COM PIN P 0005912091 MOBILE 254 735992599 EMAIL INFO KE BETASHELYS COM</v>
          </cell>
          <cell r="Y184" t="str">
            <v>Valide</v>
          </cell>
        </row>
        <row r="185">
          <cell r="A185" t="str">
            <v>MSKU5262930</v>
          </cell>
          <cell r="B185">
            <v>20</v>
          </cell>
          <cell r="C185" t="str">
            <v>592274426</v>
          </cell>
          <cell r="D185">
            <v>43938</v>
          </cell>
          <cell r="E185">
            <v>25</v>
          </cell>
          <cell r="F185">
            <v>0</v>
          </cell>
          <cell r="G185">
            <v>0</v>
          </cell>
          <cell r="H185">
            <v>0</v>
          </cell>
          <cell r="I185" t="str">
            <v>2020 MSA 162960</v>
          </cell>
          <cell r="J185">
            <v>126</v>
          </cell>
          <cell r="K185" t="str">
            <v>KUEHNE NAGEL SRL CON UNICO SOCIO VI</v>
          </cell>
          <cell r="L185" t="str">
            <v>KONE KENYA LTD P O BOX 35174 TSAVO</v>
          </cell>
          <cell r="M185" t="str">
            <v>BR</v>
          </cell>
          <cell r="N185" t="str">
            <v>ITFGD</v>
          </cell>
          <cell r="O185" t="str">
            <v>PK</v>
          </cell>
          <cell r="P185">
            <v>12</v>
          </cell>
          <cell r="Q185">
            <v>12</v>
          </cell>
          <cell r="R185">
            <v>12</v>
          </cell>
          <cell r="S185">
            <v>12</v>
          </cell>
          <cell r="T185">
            <v>4815</v>
          </cell>
          <cell r="U185">
            <v>4815</v>
          </cell>
          <cell r="V185">
            <v>4815</v>
          </cell>
          <cell r="W185">
            <v>4815</v>
          </cell>
          <cell r="X185" t="str">
            <v>MSKU5262930 20 DRY 8 6 SHIPPER S SEAL IT1961453 12 PACKAGE GROSS WE IGHT 4815 KGS MEASUREMENT 15 9 CBM ELEVATOR SPARE PARTS FREIGH T PREPAID SALES ORDER 350405206 DELIVERY 900315361 EQUIPMENT NUMBER 43848639 HS-CODE 84281020 MARKS AND NUMBERS NO MARKS FAK 7910847</v>
          </cell>
          <cell r="Y185" t="str">
            <v>Valide</v>
          </cell>
        </row>
        <row r="186">
          <cell r="A186" t="str">
            <v>MSKU5090229</v>
          </cell>
          <cell r="B186">
            <v>20</v>
          </cell>
          <cell r="C186" t="str">
            <v>592408247</v>
          </cell>
          <cell r="D186">
            <v>43924</v>
          </cell>
          <cell r="E186">
            <v>31</v>
          </cell>
          <cell r="F186">
            <v>0</v>
          </cell>
          <cell r="G186">
            <v>0</v>
          </cell>
          <cell r="H186">
            <v>0</v>
          </cell>
          <cell r="I186" t="str">
            <v>2020 MSA 162656</v>
          </cell>
          <cell r="J186">
            <v>56</v>
          </cell>
          <cell r="K186" t="str">
            <v>NARMADA VALLEY RUBBERS PVT LTD L104</v>
          </cell>
          <cell r="L186" t="str">
            <v>TO ORDER OF TRANS NATIONAL BANK LT</v>
          </cell>
          <cell r="M186" t="str">
            <v>SA</v>
          </cell>
          <cell r="N186" t="str">
            <v>INHZA</v>
          </cell>
          <cell r="O186" t="str">
            <v>PK</v>
          </cell>
          <cell r="P186">
            <v>721</v>
          </cell>
          <cell r="Q186">
            <v>721</v>
          </cell>
          <cell r="R186">
            <v>721</v>
          </cell>
          <cell r="S186">
            <v>721</v>
          </cell>
          <cell r="T186">
            <v>18130</v>
          </cell>
          <cell r="U186">
            <v>18130</v>
          </cell>
          <cell r="V186">
            <v>18130</v>
          </cell>
          <cell r="W186">
            <v>18130</v>
          </cell>
          <cell r="X186" t="str">
            <v>721 PACKAGES SEVEN HUNDRED AND TWENTY ONE PACKAGES ONLY NEW PRECUR ED TREAD RUBBER PREMIUM STANDARD GRADE RUBBER STRIPS AND BVC COMPO UND AS PER PROFORMA INVOICE NO NVRPL 045 2019-20 DATED 29 01 2020 CIF MOMBASA 1 PRECURED TREAD RUBBER PREMIUM GRADE NSG-180MM 2 P RECURED TREAD RUBBER PREMIUM GRADE NSG-150MM 3 PRECURED TREAD RUBBERPREMIUM GRADE NCL-140MM 4 PRECURED TREAD RUBBER STANDARD GRADE NEX- 295MM 5 PRECURED TREAD RUBBER STANDARD GRADE NEX-250MM 6 PRECURED TREAD RUBBER STANDARD GRADE NEX-240MM 7 PRECURED TREAD RUBBER STANDA RD GRADE NEX-235MM 8 PRECURED TREAD RUBBER STANDARD GRADE NEX-210MM 9 PRECURED TREAD RUBBER STANDARD GRADE NEX-177MM 10 PRECURED TREADRUBBER STANDARD GRADE NRG-250MM 11 PRECURED TREAD RUBBER STANDARD G RADE NRG-240MM 12 PRECURED TREAD RUBBER STANDARD GRADE NRG-230MM 13 PRECURED TREAD RUBBER STANDARD GRADE NRG-205MM 14 PRECURED TREAD R UBBER STANDARD GRADE NDY-240MM 15 RUBBER STRIPS SIZE - 240MM WIDTH 16 RUBBER STRIPS S</v>
          </cell>
          <cell r="Y186" t="str">
            <v>Valide</v>
          </cell>
        </row>
        <row r="187">
          <cell r="A187" t="str">
            <v>TEMU1493083</v>
          </cell>
          <cell r="B187">
            <v>20</v>
          </cell>
          <cell r="C187" t="str">
            <v>592425369</v>
          </cell>
          <cell r="D187">
            <v>43927</v>
          </cell>
          <cell r="E187">
            <v>28</v>
          </cell>
          <cell r="F187">
            <v>0</v>
          </cell>
          <cell r="G187">
            <v>0</v>
          </cell>
          <cell r="H187">
            <v>0</v>
          </cell>
          <cell r="I187" t="str">
            <v>2020 MSA 162738</v>
          </cell>
          <cell r="J187">
            <v>244</v>
          </cell>
          <cell r="K187" t="str">
            <v>M S DAGA POLY LAMINATORS P LTD G</v>
          </cell>
          <cell r="L187" t="str">
            <v>TO THE ORDER OF I AND M BANK LTD</v>
          </cell>
          <cell r="M187" t="str">
            <v>IN</v>
          </cell>
          <cell r="N187" t="str">
            <v>INNSA</v>
          </cell>
          <cell r="O187" t="str">
            <v>BX</v>
          </cell>
          <cell r="P187">
            <v>93</v>
          </cell>
          <cell r="Q187">
            <v>93</v>
          </cell>
          <cell r="R187">
            <v>93</v>
          </cell>
          <cell r="S187">
            <v>93</v>
          </cell>
          <cell r="T187">
            <v>17203</v>
          </cell>
          <cell r="U187">
            <v>17203</v>
          </cell>
          <cell r="V187">
            <v>17203</v>
          </cell>
          <cell r="W187">
            <v>17203</v>
          </cell>
          <cell r="X187" t="str">
            <v>1X20 FT CONTAINER STC 93 BOXES TOTAL NINETY THREE BOXES A LUMINIUM FOILS WITH COATING UNIVERSAL LACQUER COATED 6 TO 8 GSM IEC NO 1305018389 S B NO 1940957 DT 06 03 2020 HS CODE- 760 7 20 00 76071994 INV NO 3336 DT 04 03 2020 LC NO IMPLC01 025 6 20 DATE 14 02 2020 FREIGHT PREPAID NET WT 14989 950 KGS INTRANSIT TO ICD EMBAKASI NAIROBI</v>
          </cell>
          <cell r="Y187" t="str">
            <v>Valide</v>
          </cell>
        </row>
        <row r="188">
          <cell r="A188" t="str">
            <v>MSKU4164380</v>
          </cell>
          <cell r="B188">
            <v>20</v>
          </cell>
          <cell r="C188" t="str">
            <v>592430893</v>
          </cell>
          <cell r="D188">
            <v>43944</v>
          </cell>
          <cell r="E188">
            <v>22</v>
          </cell>
          <cell r="F188">
            <v>0</v>
          </cell>
          <cell r="G188">
            <v>0</v>
          </cell>
          <cell r="H188">
            <v>0</v>
          </cell>
          <cell r="I188" t="str">
            <v>2020 MSA 163044</v>
          </cell>
          <cell r="J188">
            <v>154</v>
          </cell>
          <cell r="K188" t="str">
            <v>ROXCEL TRADING GMBH THURNGASSE 10 A</v>
          </cell>
          <cell r="L188" t="str">
            <v>GENERAL PRINTERS LIMITED HOMABAY ROOBILE NOS 25722 204350</v>
          </cell>
          <cell r="M188" t="str">
            <v>US</v>
          </cell>
          <cell r="N188" t="str">
            <v>SIKOP</v>
          </cell>
          <cell r="O188" t="str">
            <v>RL</v>
          </cell>
          <cell r="P188">
            <v>48</v>
          </cell>
          <cell r="Q188">
            <v>48</v>
          </cell>
          <cell r="R188">
            <v>0</v>
          </cell>
          <cell r="S188">
            <v>0</v>
          </cell>
          <cell r="T188">
            <v>40028</v>
          </cell>
          <cell r="U188">
            <v>40028</v>
          </cell>
          <cell r="V188">
            <v>0</v>
          </cell>
          <cell r="W188">
            <v>0</v>
          </cell>
          <cell r="X188" t="str">
            <v>UNPRINTED HIGH STRENGTH WHITE GLOSS LABEL PAPER- BIOKETT IDF NO 19EMK IM000172151 APPLICABLE FREE TIME 18 DAYS COMBINED DETENTION DEMURRA GE AT PORT OF DISCHARGE PLACE OF DELIVERY INTRANSIT TO ICD EMBA KASI NAIROBI</v>
          </cell>
          <cell r="Y188" t="str">
            <v>Valide</v>
          </cell>
        </row>
        <row r="189">
          <cell r="A189" t="str">
            <v>UETU5344931</v>
          </cell>
          <cell r="B189">
            <v>40</v>
          </cell>
          <cell r="C189" t="str">
            <v>592457021</v>
          </cell>
          <cell r="D189">
            <v>43927</v>
          </cell>
          <cell r="E189">
            <v>28</v>
          </cell>
          <cell r="F189">
            <v>0</v>
          </cell>
          <cell r="G189">
            <v>0</v>
          </cell>
          <cell r="H189">
            <v>0</v>
          </cell>
          <cell r="I189" t="str">
            <v>2020 MSA 162858</v>
          </cell>
          <cell r="J189">
            <v>249</v>
          </cell>
          <cell r="K189" t="str">
            <v>MR LOGISTICS INDIA PVT LTD ZATAKIA</v>
          </cell>
          <cell r="L189" t="str">
            <v>KENYA MEDICAL SUPPLIES AGENCIES CO</v>
          </cell>
          <cell r="M189" t="str">
            <v>BR</v>
          </cell>
          <cell r="N189" t="str">
            <v>INNSA</v>
          </cell>
          <cell r="O189" t="str">
            <v>PK</v>
          </cell>
          <cell r="P189">
            <v>26</v>
          </cell>
          <cell r="Q189">
            <v>26</v>
          </cell>
          <cell r="R189">
            <v>0</v>
          </cell>
          <cell r="S189">
            <v>0</v>
          </cell>
          <cell r="T189">
            <v>5083</v>
          </cell>
          <cell r="U189">
            <v>5083</v>
          </cell>
          <cell r="V189">
            <v>0</v>
          </cell>
          <cell r="W189">
            <v>0</v>
          </cell>
          <cell r="X189" t="str">
            <v>EFAVIRENZ TABLETS 200MGFC QTY 80 718X90 HS CODE 30041090 REF NO 9107012346 DT 29 02 2020 SB NO 2050271 DT 11 03 2020 INTRANSI T TO ICD EMBAKASI NAIROBI</v>
          </cell>
          <cell r="Y189" t="str">
            <v>Valide</v>
          </cell>
        </row>
        <row r="190">
          <cell r="A190" t="str">
            <v>SUDU7997819</v>
          </cell>
          <cell r="B190">
            <v>20</v>
          </cell>
          <cell r="C190" t="str">
            <v>592459656</v>
          </cell>
          <cell r="D190">
            <v>43944</v>
          </cell>
          <cell r="E190">
            <v>22</v>
          </cell>
          <cell r="F190">
            <v>0</v>
          </cell>
          <cell r="G190">
            <v>0</v>
          </cell>
          <cell r="H190">
            <v>0</v>
          </cell>
          <cell r="I190" t="str">
            <v>2020 MSA 163044</v>
          </cell>
          <cell r="J190">
            <v>159</v>
          </cell>
          <cell r="K190" t="str">
            <v>JOSEPH KARANJA 15 TUFTON AVENUE BS</v>
          </cell>
          <cell r="L190" t="str">
            <v>DAVID KIMANI MUKUHA RUNDA ESTATE P</v>
          </cell>
          <cell r="M190" t="str">
            <v>US</v>
          </cell>
          <cell r="N190" t="str">
            <v>GBFXT</v>
          </cell>
          <cell r="O190" t="str">
            <v>PK</v>
          </cell>
          <cell r="P190">
            <v>1</v>
          </cell>
          <cell r="Q190">
            <v>1</v>
          </cell>
          <cell r="R190">
            <v>1</v>
          </cell>
          <cell r="S190">
            <v>1</v>
          </cell>
          <cell r="T190">
            <v>4200</v>
          </cell>
          <cell r="U190">
            <v>4200</v>
          </cell>
          <cell r="V190">
            <v>4200</v>
          </cell>
          <cell r="W190">
            <v>4200</v>
          </cell>
          <cell r="X190" t="str">
            <v>1 X VOLVO XC90 REG KR19 ETF CHASSIS YV1LF25UCK1502229</v>
          </cell>
          <cell r="Y190" t="str">
            <v>Valide</v>
          </cell>
        </row>
        <row r="191">
          <cell r="A191" t="str">
            <v>MRKU2594137</v>
          </cell>
          <cell r="B191">
            <v>40</v>
          </cell>
          <cell r="C191" t="str">
            <v>592465278</v>
          </cell>
          <cell r="D191">
            <v>43942</v>
          </cell>
          <cell r="E191">
            <v>24</v>
          </cell>
          <cell r="F191">
            <v>0</v>
          </cell>
          <cell r="G191">
            <v>0</v>
          </cell>
          <cell r="H191">
            <v>0</v>
          </cell>
          <cell r="I191" t="str">
            <v>2020 MSA 163045</v>
          </cell>
          <cell r="J191">
            <v>94</v>
          </cell>
          <cell r="K191" t="str">
            <v>LIME SUN SOLUTIONS UK LTD 56 PARTRI</v>
          </cell>
          <cell r="L191" t="str">
            <v>AHMED BUSINESS MACHINES LTD BUSIA R</v>
          </cell>
          <cell r="M191" t="str">
            <v>PK</v>
          </cell>
          <cell r="N191" t="str">
            <v>ESALG</v>
          </cell>
          <cell r="O191" t="str">
            <v>PK</v>
          </cell>
          <cell r="P191">
            <v>281</v>
          </cell>
          <cell r="Q191">
            <v>281</v>
          </cell>
          <cell r="R191">
            <v>281</v>
          </cell>
          <cell r="S191">
            <v>281</v>
          </cell>
          <cell r="T191">
            <v>12886</v>
          </cell>
          <cell r="U191">
            <v>12886</v>
          </cell>
          <cell r="V191">
            <v>12886</v>
          </cell>
          <cell r="W191">
            <v>12886</v>
          </cell>
          <cell r="X191" t="str">
            <v>UNITS USED PHOTOCOPIERS AND PRINTERS</v>
          </cell>
          <cell r="Y191" t="str">
            <v>Valide</v>
          </cell>
        </row>
        <row r="192">
          <cell r="A192" t="str">
            <v>MRKU8299490</v>
          </cell>
          <cell r="B192">
            <v>20</v>
          </cell>
          <cell r="C192" t="str">
            <v>592466302</v>
          </cell>
          <cell r="D192">
            <v>43944</v>
          </cell>
          <cell r="E192">
            <v>22</v>
          </cell>
          <cell r="F192">
            <v>0</v>
          </cell>
          <cell r="G192">
            <v>0</v>
          </cell>
          <cell r="H192">
            <v>0</v>
          </cell>
          <cell r="I192" t="str">
            <v>2020 MSA 163044</v>
          </cell>
          <cell r="J192">
            <v>164</v>
          </cell>
          <cell r="K192" t="str">
            <v>THOMAS KULEI FLAT 11 49 LOWNDES S</v>
          </cell>
          <cell r="L192" t="str">
            <v>THOMAS KULEI SOVERIENG GROUP 9TH F</v>
          </cell>
          <cell r="M192" t="str">
            <v>US</v>
          </cell>
          <cell r="N192" t="str">
            <v>GBFXT</v>
          </cell>
          <cell r="O192" t="str">
            <v>PK</v>
          </cell>
          <cell r="P192">
            <v>100</v>
          </cell>
          <cell r="Q192">
            <v>100</v>
          </cell>
          <cell r="R192">
            <v>100</v>
          </cell>
          <cell r="S192">
            <v>100</v>
          </cell>
          <cell r="T192">
            <v>4200</v>
          </cell>
          <cell r="U192">
            <v>4200</v>
          </cell>
          <cell r="V192">
            <v>4200</v>
          </cell>
          <cell r="W192">
            <v>4200</v>
          </cell>
          <cell r="X192" t="str">
            <v>USED PERSONAL EFFECTS AND HOUSEHOLD GOODS - 100 PACKAGES</v>
          </cell>
          <cell r="Y192" t="str">
            <v>Valide</v>
          </cell>
        </row>
        <row r="193">
          <cell r="A193" t="str">
            <v>SUDU7554702</v>
          </cell>
          <cell r="B193">
            <v>20</v>
          </cell>
          <cell r="C193" t="str">
            <v>592471726</v>
          </cell>
          <cell r="D193">
            <v>43924</v>
          </cell>
          <cell r="E193">
            <v>31</v>
          </cell>
          <cell r="F193">
            <v>0</v>
          </cell>
          <cell r="G193">
            <v>0</v>
          </cell>
          <cell r="H193">
            <v>0</v>
          </cell>
          <cell r="I193" t="str">
            <v>2020 MSA 162739</v>
          </cell>
          <cell r="J193">
            <v>10</v>
          </cell>
          <cell r="K193" t="str">
            <v>EXCEL ENTERPRISES 33 3 JAWAHAR NAG</v>
          </cell>
          <cell r="L193" t="str">
            <v>NORBROOK KENYA LIMITED P O BOX 1287</v>
          </cell>
          <cell r="M193" t="str">
            <v>AE</v>
          </cell>
          <cell r="N193" t="str">
            <v>INNSA</v>
          </cell>
          <cell r="O193" t="str">
            <v>CT</v>
          </cell>
          <cell r="P193">
            <v>300</v>
          </cell>
          <cell r="Q193">
            <v>300</v>
          </cell>
          <cell r="R193">
            <v>300</v>
          </cell>
          <cell r="S193">
            <v>300</v>
          </cell>
          <cell r="T193">
            <v>2890</v>
          </cell>
          <cell r="U193">
            <v>2890</v>
          </cell>
          <cell r="V193">
            <v>2890</v>
          </cell>
          <cell r="W193">
            <v>2890</v>
          </cell>
          <cell r="X193" t="str">
            <v>300 CARTONS 28MM ALUMINIUM ROPP CAPS PRINTED WITH LOGO FITTED WITH 2 0MM EP WAD 25MM ALUMINIUM ROPP CAPS PRINTED WITH LOGO FITTED WITH 2 0MM EP WAD HS CODE NO 83099010 S BILL NO 1918264 DT 05 03 2 020 NET WT 2529 50 KGS INTRANSIT TO ICD EMBAKASI NAIROBI</v>
          </cell>
          <cell r="Y193" t="str">
            <v>Valide</v>
          </cell>
        </row>
        <row r="194">
          <cell r="A194" t="str">
            <v>HASU1393450</v>
          </cell>
          <cell r="B194">
            <v>20</v>
          </cell>
          <cell r="C194" t="str">
            <v>592481359</v>
          </cell>
          <cell r="D194">
            <v>43933</v>
          </cell>
          <cell r="E194">
            <v>22</v>
          </cell>
          <cell r="F194">
            <v>0</v>
          </cell>
          <cell r="G194">
            <v>0</v>
          </cell>
          <cell r="H194">
            <v>0</v>
          </cell>
          <cell r="I194" t="str">
            <v>2020 MSA 162774</v>
          </cell>
          <cell r="J194">
            <v>23</v>
          </cell>
          <cell r="K194" t="str">
            <v>FOSHAN NANHAI YAHANG SHOES CO LTD O B HAPPY SET TRADING LTD</v>
          </cell>
          <cell r="L194" t="str">
            <v>REDDAMAC LEATHER CENTER LIMITED</v>
          </cell>
          <cell r="M194" t="str">
            <v>CN</v>
          </cell>
          <cell r="N194" t="str">
            <v>CNNSA</v>
          </cell>
          <cell r="O194" t="str">
            <v>PK</v>
          </cell>
          <cell r="P194">
            <v>146</v>
          </cell>
          <cell r="Q194">
            <v>146</v>
          </cell>
          <cell r="R194">
            <v>146</v>
          </cell>
          <cell r="S194">
            <v>146</v>
          </cell>
          <cell r="T194">
            <v>3365</v>
          </cell>
          <cell r="U194">
            <v>3365</v>
          </cell>
          <cell r="V194">
            <v>3365</v>
          </cell>
          <cell r="W194">
            <v>3365</v>
          </cell>
          <cell r="X194" t="str">
            <v>SHOE SOLE N M</v>
          </cell>
          <cell r="Y194" t="str">
            <v>Valide</v>
          </cell>
        </row>
        <row r="195">
          <cell r="A195" t="str">
            <v>MSKU9405242</v>
          </cell>
          <cell r="B195">
            <v>40</v>
          </cell>
          <cell r="C195" t="str">
            <v>592482249</v>
          </cell>
          <cell r="D195">
            <v>43922</v>
          </cell>
          <cell r="E195">
            <v>33</v>
          </cell>
          <cell r="F195">
            <v>0</v>
          </cell>
          <cell r="G195">
            <v>0</v>
          </cell>
          <cell r="H195">
            <v>0</v>
          </cell>
          <cell r="I195" t="str">
            <v>2020 MSA 162739</v>
          </cell>
          <cell r="J195">
            <v>16</v>
          </cell>
          <cell r="K195" t="str">
            <v>PIDILITE INDUSTRIES LTD REGENT CHAM</v>
          </cell>
          <cell r="L195" t="str">
            <v>TO ORDER</v>
          </cell>
          <cell r="M195" t="str">
            <v>AE</v>
          </cell>
          <cell r="N195" t="str">
            <v>INNSA</v>
          </cell>
          <cell r="O195" t="str">
            <v>CS</v>
          </cell>
          <cell r="P195">
            <v>2125</v>
          </cell>
          <cell r="Q195">
            <v>2125</v>
          </cell>
          <cell r="R195">
            <v>2125</v>
          </cell>
          <cell r="S195">
            <v>2125</v>
          </cell>
          <cell r="T195">
            <v>24943</v>
          </cell>
          <cell r="U195">
            <v>24943</v>
          </cell>
          <cell r="V195">
            <v>24943</v>
          </cell>
          <cell r="W195">
            <v>24943</v>
          </cell>
          <cell r="X195" t="str">
            <v>HS CODE 32149090 DR FIXIT FASTFLEX 12 KG HS CODE 40021100 DR F IXIT SUPER LATEX 1 KG HS CODE 38244010 DR FIXIT POWDER WATERPROOF 500 GM INVOICE NO 90021320-1 DATE 12 03 2020 IDF NO E2002297 036 SB NO 2078158 DT 12 03 2020 TOTAL GROSS WT 24942 500 KGS TOTAL NET WT 22150 500 INTRANSIT TO ICD EMBAKASI NAIROBI</v>
          </cell>
          <cell r="Y195" t="str">
            <v>Valide</v>
          </cell>
        </row>
        <row r="196">
          <cell r="A196" t="str">
            <v>MRKU4438004</v>
          </cell>
          <cell r="B196">
            <v>40</v>
          </cell>
          <cell r="C196" t="str">
            <v>592575571</v>
          </cell>
          <cell r="D196">
            <v>43935</v>
          </cell>
          <cell r="E196">
            <v>24</v>
          </cell>
          <cell r="F196">
            <v>0</v>
          </cell>
          <cell r="G196">
            <v>0</v>
          </cell>
          <cell r="H196">
            <v>0</v>
          </cell>
          <cell r="I196" t="str">
            <v>2020 MSA 162960</v>
          </cell>
          <cell r="J196">
            <v>162</v>
          </cell>
          <cell r="K196" t="str">
            <v>BOROUGE PTE LTD P O BOX 6951 ABU D</v>
          </cell>
          <cell r="L196" t="str">
            <v>SILAFRICA KENYA LIMITED P O BOX 4</v>
          </cell>
          <cell r="M196" t="str">
            <v>BR</v>
          </cell>
          <cell r="N196" t="str">
            <v>AEAUH</v>
          </cell>
          <cell r="O196" t="str">
            <v>BG</v>
          </cell>
          <cell r="P196">
            <v>1980</v>
          </cell>
          <cell r="Q196">
            <v>1980</v>
          </cell>
          <cell r="R196">
            <v>0</v>
          </cell>
          <cell r="S196">
            <v>0</v>
          </cell>
          <cell r="T196">
            <v>22992</v>
          </cell>
          <cell r="U196">
            <v>22992</v>
          </cell>
          <cell r="V196">
            <v>0</v>
          </cell>
          <cell r="W196">
            <v>0</v>
          </cell>
          <cell r="X196" t="str">
            <v>BH975MO PROPYLENE COPOLYMERS H S CODE 39023000 TOTAL NET WEIGHT 4 9 500 MT TOTAL GROSS WEIGHT 50 688 MT 21 DAYS FREE CONTAINER DETE NTION IS ALLOWED AT DESTINATION AGENT AT DESTINATION MAERSK KENYA LIMITED HEAD OFFICE KAMSONS HOUSE MOMBASA ROAD P O BOX 43986 - 00100 GPO NAIROBI KENYA PHONE SALES 254 20 3588811 CUSTOMERCARE 254 20 3513034 FAX 254 20 828921 KE IMPORT MAERSK COM INT RANSIT TO ICD EMBAKASI NAIROBI</v>
          </cell>
          <cell r="Y196" t="str">
            <v>Valide</v>
          </cell>
        </row>
        <row r="197">
          <cell r="A197" t="str">
            <v>MSKU8793375</v>
          </cell>
          <cell r="B197">
            <v>40</v>
          </cell>
          <cell r="C197" t="str">
            <v>592577385</v>
          </cell>
          <cell r="D197">
            <v>43943</v>
          </cell>
          <cell r="E197">
            <v>23</v>
          </cell>
          <cell r="F197">
            <v>0</v>
          </cell>
          <cell r="G197">
            <v>0</v>
          </cell>
          <cell r="H197">
            <v>0</v>
          </cell>
          <cell r="I197" t="str">
            <v>2020 MSA 163045</v>
          </cell>
          <cell r="J197">
            <v>2</v>
          </cell>
          <cell r="K197" t="str">
            <v>SHALINA LABORATORIES PVT LTD 96 E DMCC DUBAI</v>
          </cell>
          <cell r="L197" t="str">
            <v>SHALINA HEALTHCARE KENYA LIMITED JU6827701</v>
          </cell>
          <cell r="M197" t="str">
            <v>PK</v>
          </cell>
          <cell r="N197" t="str">
            <v>INNSA</v>
          </cell>
          <cell r="O197" t="str">
            <v>CT</v>
          </cell>
          <cell r="P197">
            <v>1702</v>
          </cell>
          <cell r="Q197">
            <v>1702</v>
          </cell>
          <cell r="R197">
            <v>1702</v>
          </cell>
          <cell r="S197">
            <v>1702</v>
          </cell>
          <cell r="T197">
            <v>16293</v>
          </cell>
          <cell r="U197">
            <v>16293</v>
          </cell>
          <cell r="V197">
            <v>16293</v>
          </cell>
          <cell r="W197">
            <v>16293</v>
          </cell>
          <cell r="X197" t="str">
            <v>MEDICINES SB NO 2099583 DT 13 03 2020 NET WT 14638 960 KGS IDF NO IN TRANSIT TO ICD EMBAKASI NAIROBI FREIGHT PREPAID FREIGHT PAYABLE AT DUBAI</v>
          </cell>
          <cell r="Y197" t="str">
            <v>Valide</v>
          </cell>
        </row>
        <row r="198">
          <cell r="A198" t="str">
            <v>MSKU0352265</v>
          </cell>
          <cell r="B198">
            <v>40</v>
          </cell>
          <cell r="C198" t="str">
            <v>592601198</v>
          </cell>
          <cell r="D198">
            <v>43921</v>
          </cell>
          <cell r="E198">
            <v>34</v>
          </cell>
          <cell r="F198">
            <v>0</v>
          </cell>
          <cell r="G198">
            <v>0</v>
          </cell>
          <cell r="H198">
            <v>0</v>
          </cell>
          <cell r="I198" t="str">
            <v>2020 MSA 162738</v>
          </cell>
          <cell r="J198">
            <v>365</v>
          </cell>
          <cell r="K198" t="str">
            <v>GOLDEN COAST FZE P O BOX 41862 HAMR</v>
          </cell>
          <cell r="L198" t="str">
            <v>EDCOM LIMITED P O BOX 99705 80107 N</v>
          </cell>
          <cell r="M198" t="str">
            <v>IN</v>
          </cell>
          <cell r="N198" t="str">
            <v>AEJEA</v>
          </cell>
          <cell r="O198" t="str">
            <v>PK</v>
          </cell>
          <cell r="P198">
            <v>733</v>
          </cell>
          <cell r="Q198">
            <v>733</v>
          </cell>
          <cell r="R198">
            <v>733</v>
          </cell>
          <cell r="S198">
            <v>733</v>
          </cell>
          <cell r="T198">
            <v>23100</v>
          </cell>
          <cell r="U198">
            <v>23100</v>
          </cell>
          <cell r="V198">
            <v>23100</v>
          </cell>
          <cell r="W198">
            <v>23100</v>
          </cell>
          <cell r="X198" t="str">
            <v>533 PKGS OF USED SHOES 200 PKGS OF USED HANDBAGS H S CODE 630900 00 ED 1-1-55-2-20-4618 NET WEIGHT 22 900 KGS INTRANSIT TO ICD EMBAKASI NAIROBI</v>
          </cell>
          <cell r="Y198" t="str">
            <v>Valide</v>
          </cell>
        </row>
        <row r="199">
          <cell r="A199" t="str">
            <v>MRKU4667799</v>
          </cell>
          <cell r="B199">
            <v>40</v>
          </cell>
          <cell r="C199" t="str">
            <v>592615521</v>
          </cell>
          <cell r="D199">
            <v>43925</v>
          </cell>
          <cell r="E199">
            <v>30</v>
          </cell>
          <cell r="F199">
            <v>0</v>
          </cell>
          <cell r="G199">
            <v>0</v>
          </cell>
          <cell r="H199">
            <v>0</v>
          </cell>
          <cell r="I199" t="str">
            <v>2020 MSA 162775</v>
          </cell>
          <cell r="J199">
            <v>46</v>
          </cell>
          <cell r="K199" t="str">
            <v>SELINA INDUSTRIAL LIMITED A04 ROOM</v>
          </cell>
          <cell r="L199" t="str">
            <v>ROMATOMWI INVESTMENT LIMITED P O B</v>
          </cell>
          <cell r="M199" t="str">
            <v>CN</v>
          </cell>
          <cell r="N199" t="str">
            <v>CNNSA</v>
          </cell>
          <cell r="O199" t="str">
            <v>BL</v>
          </cell>
          <cell r="P199">
            <v>530</v>
          </cell>
          <cell r="Q199">
            <v>530</v>
          </cell>
          <cell r="R199">
            <v>530</v>
          </cell>
          <cell r="S199">
            <v>530</v>
          </cell>
          <cell r="T199">
            <v>23850</v>
          </cell>
          <cell r="U199">
            <v>23850</v>
          </cell>
          <cell r="V199">
            <v>23850</v>
          </cell>
          <cell r="W199">
            <v>23850</v>
          </cell>
          <cell r="X199" t="str">
            <v>USED CLOTHING GRADE 2</v>
          </cell>
          <cell r="Y199" t="str">
            <v>Valide</v>
          </cell>
        </row>
        <row r="200">
          <cell r="A200" t="str">
            <v>MRKU3319525</v>
          </cell>
          <cell r="B200">
            <v>40</v>
          </cell>
          <cell r="C200" t="str">
            <v>592618317</v>
          </cell>
          <cell r="D200">
            <v>43927</v>
          </cell>
          <cell r="E200">
            <v>28</v>
          </cell>
          <cell r="F200">
            <v>0</v>
          </cell>
          <cell r="G200">
            <v>0</v>
          </cell>
          <cell r="H200">
            <v>0</v>
          </cell>
          <cell r="I200" t="str">
            <v>2020 MSA 162738</v>
          </cell>
          <cell r="J200">
            <v>368</v>
          </cell>
          <cell r="K200" t="str">
            <v>USMAN INDUSTRIES FZC P O BOX 42358</v>
          </cell>
          <cell r="L200" t="str">
            <v>SHADE KIAKI HOLDINGS LIMITED LAND M</v>
          </cell>
          <cell r="M200" t="str">
            <v>IN</v>
          </cell>
          <cell r="N200" t="str">
            <v>AEJEA</v>
          </cell>
          <cell r="O200" t="str">
            <v>PK</v>
          </cell>
          <cell r="P200">
            <v>528</v>
          </cell>
          <cell r="Q200">
            <v>528</v>
          </cell>
          <cell r="R200">
            <v>528</v>
          </cell>
          <cell r="S200">
            <v>528</v>
          </cell>
          <cell r="T200">
            <v>22960</v>
          </cell>
          <cell r="U200">
            <v>22960</v>
          </cell>
          <cell r="V200">
            <v>22960</v>
          </cell>
          <cell r="W200">
            <v>22960</v>
          </cell>
          <cell r="X200" t="str">
            <v>488 BALES OF USED CLOTHING GRADE 2 40 BAGS OF USED SHOES GRADE 2 HS CODE 63090000 ED 1-1-55-2-20-5044 INTRANSIT TO ICD EMBAK ASI NAIROBI</v>
          </cell>
          <cell r="Y200" t="str">
            <v>Valide</v>
          </cell>
        </row>
        <row r="201">
          <cell r="A201" t="str">
            <v>MRKU4718200</v>
          </cell>
          <cell r="B201">
            <v>40</v>
          </cell>
          <cell r="C201" t="str">
            <v>592668722</v>
          </cell>
          <cell r="D201">
            <v>43923</v>
          </cell>
          <cell r="E201">
            <v>32</v>
          </cell>
          <cell r="F201">
            <v>0</v>
          </cell>
          <cell r="G201">
            <v>0</v>
          </cell>
          <cell r="H201">
            <v>0</v>
          </cell>
          <cell r="I201" t="str">
            <v>2020 MSA 162738</v>
          </cell>
          <cell r="J201">
            <v>372</v>
          </cell>
          <cell r="K201" t="str">
            <v>G K RAGS PLOT NO 11 12 SECTOR B-X</v>
          </cell>
          <cell r="L201" t="str">
            <v>ARKLAND COMPANY KENYA LTD P O BOX 0</v>
          </cell>
          <cell r="M201" t="str">
            <v>IN</v>
          </cell>
          <cell r="N201" t="str">
            <v>PKKHI</v>
          </cell>
          <cell r="O201" t="str">
            <v>BL</v>
          </cell>
          <cell r="P201">
            <v>500</v>
          </cell>
          <cell r="Q201">
            <v>500</v>
          </cell>
          <cell r="R201">
            <v>500</v>
          </cell>
          <cell r="S201">
            <v>500</v>
          </cell>
          <cell r="T201">
            <v>22500</v>
          </cell>
          <cell r="U201">
            <v>22500</v>
          </cell>
          <cell r="V201">
            <v>22500</v>
          </cell>
          <cell r="W201">
            <v>22500</v>
          </cell>
          <cell r="X201" t="str">
            <v>USED CLOTHES GRADE 2 NET WEIGHT 22250 KGS INTRANSIT TO ICD EMBAKASI NAIROBI KEPZ FAC NOC KEPZ-N-EXA-8100038-43213-2020 DT - 14-03-20 20 FREIGHT PREPAID</v>
          </cell>
          <cell r="Y201" t="str">
            <v>Valide</v>
          </cell>
        </row>
        <row r="202">
          <cell r="A202" t="str">
            <v>TCNU2885582</v>
          </cell>
          <cell r="B202">
            <v>40</v>
          </cell>
          <cell r="C202" t="str">
            <v>592787480</v>
          </cell>
          <cell r="D202">
            <v>43936</v>
          </cell>
          <cell r="E202">
            <v>23</v>
          </cell>
          <cell r="F202">
            <v>0</v>
          </cell>
          <cell r="G202">
            <v>0</v>
          </cell>
          <cell r="H202">
            <v>0</v>
          </cell>
          <cell r="I202" t="str">
            <v>2020 MSA 162961</v>
          </cell>
          <cell r="J202">
            <v>78</v>
          </cell>
          <cell r="K202" t="str">
            <v>EXXONMOBIL PETROLEUM CHEMICAL BV</v>
          </cell>
          <cell r="L202" t="str">
            <v>SOMOCHEM KENYA LIMITED STREET KIBI KENYA VAT NO P051198972R</v>
          </cell>
          <cell r="M202" t="str">
            <v>AE</v>
          </cell>
          <cell r="N202" t="str">
            <v>SAJED</v>
          </cell>
          <cell r="O202" t="str">
            <v>BG</v>
          </cell>
          <cell r="P202">
            <v>3960</v>
          </cell>
          <cell r="Q202">
            <v>3960</v>
          </cell>
          <cell r="R202">
            <v>0</v>
          </cell>
          <cell r="S202">
            <v>0</v>
          </cell>
          <cell r="T202">
            <v>101099</v>
          </cell>
          <cell r="U202">
            <v>101099</v>
          </cell>
          <cell r="V202">
            <v>0</v>
          </cell>
          <cell r="W202">
            <v>0</v>
          </cell>
          <cell r="X202" t="str">
            <v>99 000 MT PP HOMOPOLYMER GRADE PP1304E5 PI NO 3100012896 H S CODE 3902 1000 ON PALLETS POLYPROPYLENE EXXONMOBIL PP1304E5 CARGO IN TR ANSIT TO ICD NAIROBI ON CONSIGNEE S ARRANGEMENT RISK AND ACCOUNT FR EIGHT PREPAID VAT NO P051198972R</v>
          </cell>
          <cell r="Y202" t="str">
            <v>Valide</v>
          </cell>
        </row>
        <row r="203">
          <cell r="A203" t="str">
            <v>MRKU5443073</v>
          </cell>
          <cell r="B203">
            <v>40</v>
          </cell>
          <cell r="C203" t="str">
            <v>592787480</v>
          </cell>
          <cell r="D203">
            <v>43936</v>
          </cell>
          <cell r="E203">
            <v>23</v>
          </cell>
          <cell r="F203">
            <v>0</v>
          </cell>
          <cell r="G203">
            <v>0</v>
          </cell>
          <cell r="H203">
            <v>0</v>
          </cell>
          <cell r="I203" t="str">
            <v>2020 MSA 162961</v>
          </cell>
          <cell r="J203">
            <v>78</v>
          </cell>
          <cell r="K203" t="str">
            <v>EXXONMOBIL PETROLEUM CHEMICAL BV</v>
          </cell>
          <cell r="L203" t="str">
            <v>SOMOCHEM KENYA LIMITED STREET KIBI KENYA VAT NO P051198972R</v>
          </cell>
          <cell r="M203" t="str">
            <v>AE</v>
          </cell>
          <cell r="N203" t="str">
            <v>SAJED</v>
          </cell>
          <cell r="O203" t="str">
            <v>BG</v>
          </cell>
          <cell r="P203">
            <v>3960</v>
          </cell>
          <cell r="Q203">
            <v>3960</v>
          </cell>
          <cell r="R203">
            <v>0</v>
          </cell>
          <cell r="S203">
            <v>0</v>
          </cell>
          <cell r="T203">
            <v>101099</v>
          </cell>
          <cell r="U203">
            <v>101099</v>
          </cell>
          <cell r="V203">
            <v>0</v>
          </cell>
          <cell r="W203">
            <v>0</v>
          </cell>
          <cell r="X203" t="str">
            <v>99 000 MT PP HOMOPOLYMER GRADE PP1304E5 PI NO 3100012896 H S CODE 3902 1000 ON PALLETS POLYPROPYLENE EXXONMOBIL PP1304E5 CARGO IN TR ANSIT TO ICD NAIROBI ON CONSIGNEE S ARRANGEMENT RISK AND ACCOUNT FR EIGHT PREPAID VAT NO P051198972R</v>
          </cell>
          <cell r="Y203" t="str">
            <v>Valide</v>
          </cell>
        </row>
        <row r="204">
          <cell r="A204" t="str">
            <v>SUDU6833873</v>
          </cell>
          <cell r="B204">
            <v>40</v>
          </cell>
          <cell r="C204" t="str">
            <v>592787480</v>
          </cell>
          <cell r="D204">
            <v>43937</v>
          </cell>
          <cell r="E204">
            <v>22</v>
          </cell>
          <cell r="F204">
            <v>0</v>
          </cell>
          <cell r="G204">
            <v>0</v>
          </cell>
          <cell r="H204">
            <v>0</v>
          </cell>
          <cell r="I204" t="str">
            <v>2020 MSA 162961</v>
          </cell>
          <cell r="J204">
            <v>78</v>
          </cell>
          <cell r="K204" t="str">
            <v>EXXONMOBIL PETROLEUM CHEMICAL BV</v>
          </cell>
          <cell r="L204" t="str">
            <v>SOMOCHEM KENYA LIMITED STREET KIBI KENYA VAT NO P051198972R</v>
          </cell>
          <cell r="M204" t="str">
            <v>AE</v>
          </cell>
          <cell r="N204" t="str">
            <v>SAJED</v>
          </cell>
          <cell r="O204" t="str">
            <v>BG</v>
          </cell>
          <cell r="P204">
            <v>3960</v>
          </cell>
          <cell r="Q204">
            <v>3960</v>
          </cell>
          <cell r="R204">
            <v>0</v>
          </cell>
          <cell r="S204">
            <v>0</v>
          </cell>
          <cell r="T204">
            <v>101099</v>
          </cell>
          <cell r="U204">
            <v>101099</v>
          </cell>
          <cell r="V204">
            <v>0</v>
          </cell>
          <cell r="W204">
            <v>0</v>
          </cell>
          <cell r="X204" t="str">
            <v>99 000 MT PP HOMOPOLYMER GRADE PP1304E5 PI NO 3100012896 H S CODE 3902 1000 ON PALLETS POLYPROPYLENE EXXONMOBIL PP1304E5 CARGO IN TR ANSIT TO ICD NAIROBI ON CONSIGNEE S ARRANGEMENT RISK AND ACCOUNT FR EIGHT PREPAID VAT NO P051198972R</v>
          </cell>
          <cell r="Y204" t="str">
            <v>Valide</v>
          </cell>
        </row>
        <row r="205">
          <cell r="A205" t="str">
            <v>MRKU2323120</v>
          </cell>
          <cell r="B205">
            <v>40</v>
          </cell>
          <cell r="C205" t="str">
            <v>592787480</v>
          </cell>
          <cell r="D205">
            <v>43937</v>
          </cell>
          <cell r="E205">
            <v>22</v>
          </cell>
          <cell r="F205">
            <v>0</v>
          </cell>
          <cell r="G205">
            <v>0</v>
          </cell>
          <cell r="H205">
            <v>0</v>
          </cell>
          <cell r="I205" t="str">
            <v>2020 MSA 162961</v>
          </cell>
          <cell r="J205">
            <v>78</v>
          </cell>
          <cell r="K205" t="str">
            <v>EXXONMOBIL PETROLEUM CHEMICAL BV</v>
          </cell>
          <cell r="L205" t="str">
            <v>SOMOCHEM KENYA LIMITED STREET KIBI KENYA VAT NO P051198972R</v>
          </cell>
          <cell r="M205" t="str">
            <v>AE</v>
          </cell>
          <cell r="N205" t="str">
            <v>SAJED</v>
          </cell>
          <cell r="O205" t="str">
            <v>BG</v>
          </cell>
          <cell r="P205">
            <v>3960</v>
          </cell>
          <cell r="Q205">
            <v>3960</v>
          </cell>
          <cell r="R205">
            <v>0</v>
          </cell>
          <cell r="S205">
            <v>0</v>
          </cell>
          <cell r="T205">
            <v>101099</v>
          </cell>
          <cell r="U205">
            <v>101099</v>
          </cell>
          <cell r="V205">
            <v>0</v>
          </cell>
          <cell r="W205">
            <v>0</v>
          </cell>
          <cell r="X205" t="str">
            <v>99 000 MT PP HOMOPOLYMER GRADE PP1304E5 PI NO 3100012896 H S CODE 3902 1000 ON PALLETS POLYPROPYLENE EXXONMOBIL PP1304E5 CARGO IN TR ANSIT TO ICD NAIROBI ON CONSIGNEE S ARRANGEMENT RISK AND ACCOUNT FR EIGHT PREPAID VAT NO P051198972R</v>
          </cell>
          <cell r="Y205" t="str">
            <v>Valide</v>
          </cell>
        </row>
        <row r="206">
          <cell r="A206" t="str">
            <v>MRKU2164239</v>
          </cell>
          <cell r="B206">
            <v>40</v>
          </cell>
          <cell r="C206" t="str">
            <v>592796985</v>
          </cell>
          <cell r="D206">
            <v>43923</v>
          </cell>
          <cell r="E206">
            <v>32</v>
          </cell>
          <cell r="F206">
            <v>0</v>
          </cell>
          <cell r="G206">
            <v>0</v>
          </cell>
          <cell r="H206">
            <v>0</v>
          </cell>
          <cell r="I206" t="str">
            <v>2020 MSA 162738</v>
          </cell>
          <cell r="J206">
            <v>382</v>
          </cell>
          <cell r="K206" t="str">
            <v>STAR TEXTILES AND GARMENTS FZE PLOT</v>
          </cell>
          <cell r="L206" t="str">
            <v>NYOTA CLOTHING LIMITED P O BOX 3</v>
          </cell>
          <cell r="M206" t="str">
            <v>IN</v>
          </cell>
          <cell r="N206" t="str">
            <v>AEJEA</v>
          </cell>
          <cell r="O206" t="str">
            <v>PK</v>
          </cell>
          <cell r="P206">
            <v>530</v>
          </cell>
          <cell r="Q206">
            <v>530</v>
          </cell>
          <cell r="R206">
            <v>530</v>
          </cell>
          <cell r="S206">
            <v>530</v>
          </cell>
          <cell r="T206">
            <v>23850</v>
          </cell>
          <cell r="U206">
            <v>23850</v>
          </cell>
          <cell r="V206">
            <v>23850</v>
          </cell>
          <cell r="W206">
            <v>23850</v>
          </cell>
          <cell r="X206" t="str">
            <v>MIXED USED CLOTHING HS CODE 63090000 INV NO STG 79 2020 DT 15 03 2020 ED 1-3-60-2-20-8446 INTRANSIT TO ICD EMBAKASI NAIROBI</v>
          </cell>
          <cell r="Y206" t="str">
            <v>Valide</v>
          </cell>
        </row>
        <row r="207">
          <cell r="A207" t="str">
            <v>MSKU8541291</v>
          </cell>
          <cell r="B207">
            <v>40</v>
          </cell>
          <cell r="C207" t="str">
            <v>592801613</v>
          </cell>
          <cell r="D207">
            <v>43944</v>
          </cell>
          <cell r="E207">
            <v>22</v>
          </cell>
          <cell r="F207">
            <v>0</v>
          </cell>
          <cell r="G207">
            <v>0</v>
          </cell>
          <cell r="H207">
            <v>0</v>
          </cell>
          <cell r="I207" t="str">
            <v>2020 MSA 163045</v>
          </cell>
          <cell r="J207">
            <v>118</v>
          </cell>
          <cell r="K207" t="str">
            <v>EXXONMOBIL PETROLEUM CHEMICAL BV</v>
          </cell>
          <cell r="L207" t="str">
            <v>SOMOCHEM KENYA LIMITED KING PLAST</v>
          </cell>
          <cell r="M207" t="str">
            <v>PK</v>
          </cell>
          <cell r="N207" t="str">
            <v>SADMM</v>
          </cell>
          <cell r="O207" t="str">
            <v>BG</v>
          </cell>
          <cell r="P207">
            <v>1980</v>
          </cell>
          <cell r="Q207">
            <v>1980</v>
          </cell>
          <cell r="R207">
            <v>0</v>
          </cell>
          <cell r="S207">
            <v>0</v>
          </cell>
          <cell r="T207">
            <v>50802</v>
          </cell>
          <cell r="U207">
            <v>50802</v>
          </cell>
          <cell r="V207">
            <v>0</v>
          </cell>
          <cell r="W207">
            <v>0</v>
          </cell>
          <cell r="X207" t="str">
            <v>49 500 MT LLDPE RESIN GRADE LL1001BU PI NO 3100012895 H S CODE 3 901 4000 CARGO IN TRANSIT TO ICD NAIROBI ON CONSIGNEE S ARRANGEMENT RISK AND ACCOUNT CONTINUATION OF CONSIGNEE P O BOX 11100 NAIROBI KENYA VAT NO P051198972R ON PALLETS LINEAR LOW DENSITY POLYETHY LENE EXXONMOBIL LL1001BU</v>
          </cell>
          <cell r="Y207" t="str">
            <v>Valide</v>
          </cell>
        </row>
        <row r="208">
          <cell r="A208" t="str">
            <v>MSKU0006792</v>
          </cell>
          <cell r="B208">
            <v>40</v>
          </cell>
          <cell r="C208" t="str">
            <v>592801613</v>
          </cell>
          <cell r="D208">
            <v>43947</v>
          </cell>
          <cell r="E208">
            <v>22</v>
          </cell>
          <cell r="F208">
            <v>0</v>
          </cell>
          <cell r="G208">
            <v>0</v>
          </cell>
          <cell r="H208">
            <v>0</v>
          </cell>
          <cell r="I208" t="str">
            <v>2020 MSA 163045</v>
          </cell>
          <cell r="J208">
            <v>118</v>
          </cell>
          <cell r="K208" t="str">
            <v>EXXONMOBIL PETROLEUM CHEMICAL BV</v>
          </cell>
          <cell r="L208" t="str">
            <v>SOMOCHEM KENYA LIMITED KING PLAST</v>
          </cell>
          <cell r="M208" t="str">
            <v>PK</v>
          </cell>
          <cell r="N208" t="str">
            <v>SADMM</v>
          </cell>
          <cell r="O208" t="str">
            <v>BG</v>
          </cell>
          <cell r="P208">
            <v>1980</v>
          </cell>
          <cell r="Q208">
            <v>1980</v>
          </cell>
          <cell r="R208">
            <v>0</v>
          </cell>
          <cell r="S208">
            <v>0</v>
          </cell>
          <cell r="T208">
            <v>50802</v>
          </cell>
          <cell r="U208">
            <v>50802</v>
          </cell>
          <cell r="V208">
            <v>0</v>
          </cell>
          <cell r="W208">
            <v>0</v>
          </cell>
          <cell r="X208" t="str">
            <v>49 500 MT LLDPE RESIN GRADE LL1001BU PI NO 3100012895 H S CODE 3 901 4000 CARGO IN TRANSIT TO ICD NAIROBI ON CONSIGNEE S ARRANGEMENT RISK AND ACCOUNT CONTINUATION OF CONSIGNEE P O BOX 11100 NAIROBI KENYA VAT NO P051198972R ON PALLETS LINEAR LOW DENSITY POLYETHY LENE EXXONMOBIL LL1001BU</v>
          </cell>
          <cell r="Y208" t="str">
            <v>Valide</v>
          </cell>
        </row>
        <row r="209">
          <cell r="A209" t="str">
            <v>HASU4384600</v>
          </cell>
          <cell r="B209">
            <v>40</v>
          </cell>
          <cell r="C209" t="str">
            <v>592848699</v>
          </cell>
          <cell r="D209">
            <v>43929</v>
          </cell>
          <cell r="E209">
            <v>26</v>
          </cell>
          <cell r="F209">
            <v>0</v>
          </cell>
          <cell r="G209">
            <v>0</v>
          </cell>
          <cell r="H209">
            <v>0</v>
          </cell>
          <cell r="I209" t="str">
            <v>2020 MSA 162858</v>
          </cell>
          <cell r="J209">
            <v>273</v>
          </cell>
          <cell r="K209" t="str">
            <v>LG ELECTRONICS EGYPT SAE ALTAGAMOUT261893 JEBEL ALI FREE ZONE DUB</v>
          </cell>
          <cell r="L209" t="str">
            <v>OPALNET LIMITED P O BOX 2509-00606</v>
          </cell>
          <cell r="M209" t="str">
            <v>BR</v>
          </cell>
          <cell r="N209" t="str">
            <v>EGPSE</v>
          </cell>
          <cell r="O209" t="str">
            <v>CT</v>
          </cell>
          <cell r="P209">
            <v>240</v>
          </cell>
          <cell r="Q209">
            <v>240</v>
          </cell>
          <cell r="R209">
            <v>240</v>
          </cell>
          <cell r="S209">
            <v>240</v>
          </cell>
          <cell r="T209">
            <v>5096</v>
          </cell>
          <cell r="U209">
            <v>5096</v>
          </cell>
          <cell r="V209">
            <v>5096</v>
          </cell>
          <cell r="W209">
            <v>5096</v>
          </cell>
          <cell r="X209" t="str">
            <v>LG BRAND LED TELEVISION FREIGHT PREPAID SHIPPERS LOAD AND COUNT</v>
          </cell>
          <cell r="Y209" t="str">
            <v>Valide</v>
          </cell>
        </row>
        <row r="210">
          <cell r="A210" t="str">
            <v>TCKU6524243</v>
          </cell>
          <cell r="B210">
            <v>40</v>
          </cell>
          <cell r="C210" t="str">
            <v>592859772</v>
          </cell>
          <cell r="D210">
            <v>43933</v>
          </cell>
          <cell r="E210">
            <v>22</v>
          </cell>
          <cell r="F210">
            <v>0</v>
          </cell>
          <cell r="G210">
            <v>0</v>
          </cell>
          <cell r="H210">
            <v>0</v>
          </cell>
          <cell r="I210" t="str">
            <v>2020 MSA 162910</v>
          </cell>
          <cell r="J210">
            <v>219</v>
          </cell>
          <cell r="K210" t="str">
            <v>YIFANG INTERNATIONAL INDUSTRY LIMIT</v>
          </cell>
          <cell r="L210" t="str">
            <v>MELLOW DIAMOND LIMITED P O BOX 206</v>
          </cell>
          <cell r="M210" t="str">
            <v>CN</v>
          </cell>
          <cell r="N210" t="str">
            <v>CNNSA</v>
          </cell>
          <cell r="O210" t="str">
            <v>BL</v>
          </cell>
          <cell r="P210">
            <v>530</v>
          </cell>
          <cell r="Q210">
            <v>530</v>
          </cell>
          <cell r="R210">
            <v>530</v>
          </cell>
          <cell r="S210">
            <v>530</v>
          </cell>
          <cell r="T210">
            <v>23850</v>
          </cell>
          <cell r="U210">
            <v>23850</v>
          </cell>
          <cell r="V210">
            <v>23850</v>
          </cell>
          <cell r="W210">
            <v>23850</v>
          </cell>
          <cell r="X210" t="str">
            <v>USED CLOTHES GRADE 2</v>
          </cell>
          <cell r="Y210" t="str">
            <v>Valide</v>
          </cell>
        </row>
        <row r="211">
          <cell r="A211" t="str">
            <v>MSKU1443966</v>
          </cell>
          <cell r="B211">
            <v>40</v>
          </cell>
          <cell r="C211" t="str">
            <v>592885086</v>
          </cell>
          <cell r="D211">
            <v>43938</v>
          </cell>
          <cell r="E211">
            <v>25</v>
          </cell>
          <cell r="F211">
            <v>0</v>
          </cell>
          <cell r="G211">
            <v>0</v>
          </cell>
          <cell r="H211">
            <v>0</v>
          </cell>
          <cell r="I211" t="str">
            <v>2020 MSA 162960</v>
          </cell>
          <cell r="J211">
            <v>214</v>
          </cell>
          <cell r="K211" t="str">
            <v>GOLDEN COAST FZE P O BOX 41862 HAMR</v>
          </cell>
          <cell r="L211" t="str">
            <v>EDCOM LIMITED P O BOX 99705 80107 N</v>
          </cell>
          <cell r="M211" t="str">
            <v>BR</v>
          </cell>
          <cell r="N211" t="str">
            <v>AEJEA</v>
          </cell>
          <cell r="O211" t="str">
            <v>PK</v>
          </cell>
          <cell r="P211">
            <v>680</v>
          </cell>
          <cell r="Q211">
            <v>680</v>
          </cell>
          <cell r="R211">
            <v>0</v>
          </cell>
          <cell r="S211">
            <v>0</v>
          </cell>
          <cell r="T211">
            <v>23440</v>
          </cell>
          <cell r="U211">
            <v>23440</v>
          </cell>
          <cell r="V211">
            <v>0</v>
          </cell>
          <cell r="W211">
            <v>0</v>
          </cell>
          <cell r="X211" t="str">
            <v>380 PKGS OF USED SHOES 300 PKGS OF USED HANDBAGS NET WEIGHT 23 2 15 KGS H S CODE 63090000 ED 1-1-55-2-20-5250 INTRANSIT TO I CD EMBAKASI NAIROBI</v>
          </cell>
          <cell r="Y211" t="str">
            <v>Valide</v>
          </cell>
        </row>
        <row r="212">
          <cell r="A212" t="str">
            <v>SUDU6779495</v>
          </cell>
          <cell r="B212">
            <v>40</v>
          </cell>
          <cell r="C212" t="str">
            <v>592895700</v>
          </cell>
          <cell r="D212">
            <v>43944</v>
          </cell>
          <cell r="E212">
            <v>22</v>
          </cell>
          <cell r="F212">
            <v>0</v>
          </cell>
          <cell r="G212">
            <v>0</v>
          </cell>
          <cell r="H212">
            <v>0</v>
          </cell>
          <cell r="I212" t="str">
            <v>2020 MSA 163044</v>
          </cell>
          <cell r="J212">
            <v>213</v>
          </cell>
          <cell r="K212" t="str">
            <v>ATLANTIC EXPORTS LTD P O BOX 8344</v>
          </cell>
          <cell r="L212" t="str">
            <v>THIKA ROAD HOLDINGS LTD P O BOX 31</v>
          </cell>
          <cell r="M212" t="str">
            <v>US</v>
          </cell>
          <cell r="N212" t="str">
            <v>AEJEA</v>
          </cell>
          <cell r="O212" t="str">
            <v>BL</v>
          </cell>
          <cell r="P212">
            <v>606</v>
          </cell>
          <cell r="Q212">
            <v>606</v>
          </cell>
          <cell r="R212">
            <v>606</v>
          </cell>
          <cell r="S212">
            <v>606</v>
          </cell>
          <cell r="T212">
            <v>27490</v>
          </cell>
          <cell r="U212">
            <v>27490</v>
          </cell>
          <cell r="V212">
            <v>27490</v>
          </cell>
          <cell r="W212">
            <v>27490</v>
          </cell>
          <cell r="X212" t="str">
            <v>576 BALES OF USED GARMENTS GRADE- 2 HS CODE 6309001000 NET WEIGHT 25 920 00 KGS 30 BALES OF USED HAND BAGS GRADE - 2 HS CODE 6309009000 N ET WEIGHT 1 350 00 KGS TOTAL NET WEIGHT 27 270 00 KGS ED NO 1-3-60 -2-20-9273 INTRANSIT TO ICD EMBAKASI NAIROBI</v>
          </cell>
          <cell r="Y212" t="str">
            <v>Valide</v>
          </cell>
        </row>
        <row r="213">
          <cell r="A213" t="str">
            <v>MSKU5213998</v>
          </cell>
          <cell r="B213">
            <v>20</v>
          </cell>
          <cell r="C213" t="str">
            <v>592895967</v>
          </cell>
          <cell r="D213">
            <v>43932</v>
          </cell>
          <cell r="E213">
            <v>23</v>
          </cell>
          <cell r="F213">
            <v>0</v>
          </cell>
          <cell r="G213">
            <v>0</v>
          </cell>
          <cell r="H213">
            <v>0</v>
          </cell>
          <cell r="I213" t="str">
            <v>2020 MSA 162859</v>
          </cell>
          <cell r="J213">
            <v>45</v>
          </cell>
          <cell r="K213" t="str">
            <v>SKYLINK FREIGHT INDIA PVT LTD 107 1</v>
          </cell>
          <cell r="L213" t="str">
            <v>EMBASSY OF ISRAEL BISHOP ROAD P O</v>
          </cell>
          <cell r="M213" t="str">
            <v>EG</v>
          </cell>
          <cell r="N213" t="str">
            <v>INMUN</v>
          </cell>
          <cell r="O213" t="str">
            <v>CT</v>
          </cell>
          <cell r="P213">
            <v>41</v>
          </cell>
          <cell r="Q213">
            <v>41</v>
          </cell>
          <cell r="R213">
            <v>41</v>
          </cell>
          <cell r="S213">
            <v>41</v>
          </cell>
          <cell r="T213">
            <v>1107</v>
          </cell>
          <cell r="U213">
            <v>1107</v>
          </cell>
          <cell r="V213">
            <v>1107</v>
          </cell>
          <cell r="W213">
            <v>1107</v>
          </cell>
          <cell r="X213" t="str">
            <v>41 CARTONS FORTY ONE CARTONS ONLY HITACHI ROOM AIR CONDITIONERS HS CODE 84151010 - SPLIT AC - 1 5TR HITACHI KASHIKOI JIDO INVERTE R - R410A - RSB018EBEAE HS CODE 84151010 - SPLIT AC - 2 0TR HITACH I KASHIKOI JIDO INVERTER - R410A - RMB024EBEAE FOC SPARE PARTS SB NO 2283680 DT 20 03 2020 ON CARRIAGE FROM MOMBASA TO NAIROBI ON CONSIGNEE ACCOUNT NET WT 980 360 KGS A C JOHNSON CONTROLS- HITACHI AIR CONDITIONING INDIA LIMITED INTRANSIT TO ICD EMBAKAS I NAIROBI</v>
          </cell>
          <cell r="Y213" t="str">
            <v>Valide</v>
          </cell>
        </row>
        <row r="214">
          <cell r="A214" t="str">
            <v>PONU0087963</v>
          </cell>
          <cell r="B214">
            <v>20</v>
          </cell>
          <cell r="C214" t="str">
            <v>595885701</v>
          </cell>
          <cell r="D214">
            <v>43931</v>
          </cell>
          <cell r="E214">
            <v>24</v>
          </cell>
          <cell r="F214">
            <v>0</v>
          </cell>
          <cell r="G214">
            <v>0</v>
          </cell>
          <cell r="H214">
            <v>0</v>
          </cell>
          <cell r="I214" t="str">
            <v>2020 MSA 162859</v>
          </cell>
          <cell r="J214">
            <v>22</v>
          </cell>
          <cell r="K214" t="str">
            <v>SUNRISE LOGISTICS PVT LTD 610 611</v>
          </cell>
          <cell r="L214" t="str">
            <v>BIOPHARMA LTD P O BOX 32547 NAIROBI</v>
          </cell>
          <cell r="M214" t="str">
            <v>EG</v>
          </cell>
          <cell r="N214" t="str">
            <v>INNSA</v>
          </cell>
          <cell r="O214" t="str">
            <v>PK</v>
          </cell>
          <cell r="P214">
            <v>140</v>
          </cell>
          <cell r="Q214">
            <v>140</v>
          </cell>
          <cell r="R214">
            <v>0</v>
          </cell>
          <cell r="S214">
            <v>0</v>
          </cell>
          <cell r="T214">
            <v>3947</v>
          </cell>
          <cell r="U214">
            <v>3947</v>
          </cell>
          <cell r="V214">
            <v>0</v>
          </cell>
          <cell r="W214">
            <v>0</v>
          </cell>
          <cell r="X214" t="str">
            <v>1X20 FCL 140 PACKAGES ONLY ONE HUNDRED AND FORTY PACKAGES ONLY METRONIDAZOLE BP CIPROFLOXACIN HCL METRONIDAZOLE BENZOATE S BILL N O 4000496 DT 13 02 2020 1774330 DT 28 02 2020 1774370 DT 28 02 2020 TOTAL NET WT 3500 000 KGS A C PRADIPKUMAR PHARMA PVT LTD AA RTI DRUGS LIMITED P O BOX 42367 NAIROBI-00100 KENYA INTRANSIT TOICD EMBAKASI NAIROBI</v>
          </cell>
          <cell r="Y214" t="str">
            <v>Valide</v>
          </cell>
        </row>
        <row r="215">
          <cell r="A215" t="str">
            <v>MRKU2246471</v>
          </cell>
          <cell r="B215">
            <v>40</v>
          </cell>
          <cell r="C215" t="str">
            <v>595918345</v>
          </cell>
          <cell r="D215">
            <v>43935</v>
          </cell>
          <cell r="E215">
            <v>24</v>
          </cell>
          <cell r="F215">
            <v>0</v>
          </cell>
          <cell r="G215">
            <v>0</v>
          </cell>
          <cell r="H215">
            <v>0</v>
          </cell>
          <cell r="I215" t="str">
            <v>2020 MSA 162960</v>
          </cell>
          <cell r="J215">
            <v>265</v>
          </cell>
          <cell r="K215" t="str">
            <v>GOLDEN COAST FZE P O BOX 41862 HAMR</v>
          </cell>
          <cell r="L215" t="str">
            <v>TASHA MAGI LIMITED P O BOX 767-0061</v>
          </cell>
          <cell r="M215" t="str">
            <v>BR</v>
          </cell>
          <cell r="N215" t="str">
            <v>AEJEA</v>
          </cell>
          <cell r="O215" t="str">
            <v>PK</v>
          </cell>
          <cell r="P215">
            <v>864</v>
          </cell>
          <cell r="Q215">
            <v>864</v>
          </cell>
          <cell r="R215">
            <v>864</v>
          </cell>
          <cell r="S215">
            <v>864</v>
          </cell>
          <cell r="T215">
            <v>22670</v>
          </cell>
          <cell r="U215">
            <v>22670</v>
          </cell>
          <cell r="V215">
            <v>22670</v>
          </cell>
          <cell r="W215">
            <v>22670</v>
          </cell>
          <cell r="X215" t="str">
            <v>864 PACKAGES OF USED SHOES H S CODE 63090000 ED 1-1-55-2-20-54 60 NET WEIGHT 22 500 KGS INTRANSIT TO ICD EMBAKASI NAIROBI</v>
          </cell>
          <cell r="Y215" t="str">
            <v>Valide</v>
          </cell>
        </row>
        <row r="216">
          <cell r="A216" t="str">
            <v>MSKU9718680</v>
          </cell>
          <cell r="B216">
            <v>40</v>
          </cell>
          <cell r="C216" t="str">
            <v>595919199</v>
          </cell>
          <cell r="D216">
            <v>43937</v>
          </cell>
          <cell r="E216">
            <v>22</v>
          </cell>
          <cell r="F216">
            <v>0</v>
          </cell>
          <cell r="G216">
            <v>0</v>
          </cell>
          <cell r="H216">
            <v>0</v>
          </cell>
          <cell r="I216" t="str">
            <v>2020 MSA 162960</v>
          </cell>
          <cell r="J216">
            <v>266</v>
          </cell>
          <cell r="K216" t="str">
            <v>STAR TEXTILES AND GARMENTS FZE PLOT</v>
          </cell>
          <cell r="L216" t="str">
            <v>NYOTA CLOTHING LIMITED P O BOX 3</v>
          </cell>
          <cell r="M216" t="str">
            <v>BR</v>
          </cell>
          <cell r="N216" t="str">
            <v>AEJEA</v>
          </cell>
          <cell r="O216" t="str">
            <v>PK</v>
          </cell>
          <cell r="P216">
            <v>530</v>
          </cell>
          <cell r="Q216">
            <v>530</v>
          </cell>
          <cell r="R216">
            <v>530</v>
          </cell>
          <cell r="S216">
            <v>530</v>
          </cell>
          <cell r="T216">
            <v>23850</v>
          </cell>
          <cell r="U216">
            <v>23850</v>
          </cell>
          <cell r="V216">
            <v>23850</v>
          </cell>
          <cell r="W216">
            <v>23850</v>
          </cell>
          <cell r="X216" t="str">
            <v>MIXED USED CLOTHING HS CODE 63090000 INV NO STG 92 2020 DT 26 03 2020 ED 1-3-60-2-20-9843 INTRANSIT TO ICD EMBAKASI NAIROB I</v>
          </cell>
          <cell r="Y216" t="str">
            <v>Valide</v>
          </cell>
        </row>
        <row r="217">
          <cell r="A217" t="str">
            <v>MSKU0554800</v>
          </cell>
          <cell r="B217">
            <v>40</v>
          </cell>
          <cell r="C217" t="str">
            <v>595927650</v>
          </cell>
          <cell r="D217">
            <v>43935</v>
          </cell>
          <cell r="E217">
            <v>24</v>
          </cell>
          <cell r="F217">
            <v>0</v>
          </cell>
          <cell r="G217">
            <v>0</v>
          </cell>
          <cell r="H217">
            <v>0</v>
          </cell>
          <cell r="I217" t="str">
            <v>2020 MSA 162960</v>
          </cell>
          <cell r="J217">
            <v>269</v>
          </cell>
          <cell r="K217" t="str">
            <v>USMAN INTERNATIONAL FZC PLOT L3-06-</v>
          </cell>
          <cell r="L217" t="str">
            <v>LUNAJOPE LIMITED P O BOX 358 00618</v>
          </cell>
          <cell r="M217" t="str">
            <v>BR</v>
          </cell>
          <cell r="N217" t="str">
            <v>AEJEA</v>
          </cell>
          <cell r="O217" t="str">
            <v>BL</v>
          </cell>
          <cell r="P217">
            <v>525</v>
          </cell>
          <cell r="Q217">
            <v>525</v>
          </cell>
          <cell r="R217">
            <v>525</v>
          </cell>
          <cell r="S217">
            <v>525</v>
          </cell>
          <cell r="T217">
            <v>23625</v>
          </cell>
          <cell r="U217">
            <v>23625</v>
          </cell>
          <cell r="V217">
            <v>23625</v>
          </cell>
          <cell r="W217">
            <v>23625</v>
          </cell>
          <cell r="X217" t="str">
            <v>SECOND GRADE USED CLOTHING HS CODE 63090000 ED NO 1-3-60-2-20-97 39 INTRANSIT TO ICD EMBAKASI NAIROBI</v>
          </cell>
          <cell r="Y217" t="str">
            <v>Valide</v>
          </cell>
        </row>
        <row r="218">
          <cell r="A218" t="str">
            <v>MRKU4456190</v>
          </cell>
          <cell r="B218">
            <v>40</v>
          </cell>
          <cell r="C218" t="str">
            <v>595991111</v>
          </cell>
          <cell r="D218">
            <v>43939</v>
          </cell>
          <cell r="E218">
            <v>24</v>
          </cell>
          <cell r="F218">
            <v>0</v>
          </cell>
          <cell r="G218">
            <v>0</v>
          </cell>
          <cell r="H218">
            <v>0</v>
          </cell>
          <cell r="I218" t="str">
            <v>2020 MSA 162997</v>
          </cell>
          <cell r="J218">
            <v>37</v>
          </cell>
          <cell r="K218" t="str">
            <v>GUANGZHOU HEDA SHELVES CO LTD ADD</v>
          </cell>
          <cell r="L218" t="str">
            <v>DANIELS OUTLETS LIMITED ADD P O BO</v>
          </cell>
          <cell r="M218" t="str">
            <v>CN</v>
          </cell>
          <cell r="N218" t="str">
            <v>CNNSA</v>
          </cell>
          <cell r="O218" t="str">
            <v>PK</v>
          </cell>
          <cell r="P218">
            <v>437</v>
          </cell>
          <cell r="Q218">
            <v>437</v>
          </cell>
          <cell r="R218">
            <v>437</v>
          </cell>
          <cell r="S218">
            <v>437</v>
          </cell>
          <cell r="T218">
            <v>12640</v>
          </cell>
          <cell r="U218">
            <v>12640</v>
          </cell>
          <cell r="V218">
            <v>12640</v>
          </cell>
          <cell r="W218">
            <v>12640</v>
          </cell>
          <cell r="X218" t="str">
            <v>SPANNERS AND WRENCHES SAFETY GLOVES BEAM FENDER AND PIPE SAFETY UNI FORMS AND HARNESS INTRANSIT TO ICD EMBAKASI NAIROBI</v>
          </cell>
          <cell r="Y218" t="str">
            <v>Valide</v>
          </cell>
        </row>
        <row r="219">
          <cell r="A219" t="str">
            <v>MRKU4752099</v>
          </cell>
          <cell r="B219">
            <v>40</v>
          </cell>
          <cell r="C219" t="str">
            <v>595993433</v>
          </cell>
          <cell r="D219">
            <v>43935</v>
          </cell>
          <cell r="E219">
            <v>24</v>
          </cell>
          <cell r="F219">
            <v>0</v>
          </cell>
          <cell r="G219">
            <v>0</v>
          </cell>
          <cell r="H219">
            <v>0</v>
          </cell>
          <cell r="I219" t="str">
            <v>2020 MSA 162960</v>
          </cell>
          <cell r="J219">
            <v>274</v>
          </cell>
          <cell r="K219" t="str">
            <v>USMAN INTERNATIONAL FZC PLOT L3-06-</v>
          </cell>
          <cell r="L219" t="str">
            <v>RIMMITEX HOLDINGS LTD P O BOX 988-0</v>
          </cell>
          <cell r="M219" t="str">
            <v>BR</v>
          </cell>
          <cell r="N219" t="str">
            <v>AEJEA</v>
          </cell>
          <cell r="O219" t="str">
            <v>BG</v>
          </cell>
          <cell r="P219">
            <v>720</v>
          </cell>
          <cell r="Q219">
            <v>720</v>
          </cell>
          <cell r="R219">
            <v>720</v>
          </cell>
          <cell r="S219">
            <v>720</v>
          </cell>
          <cell r="T219">
            <v>18000</v>
          </cell>
          <cell r="U219">
            <v>18000</v>
          </cell>
          <cell r="V219">
            <v>18000</v>
          </cell>
          <cell r="W219">
            <v>18000</v>
          </cell>
          <cell r="X219" t="str">
            <v>USED SHOES HS CODE 64059000 ED NO 1-3-60-2-20-10177 INTRA NSIT TO ICD EMBAKASI NAIROBI</v>
          </cell>
          <cell r="Y219" t="str">
            <v>Valide</v>
          </cell>
        </row>
        <row r="220">
          <cell r="A220" t="str">
            <v>MSKU6835126</v>
          </cell>
          <cell r="B220">
            <v>40</v>
          </cell>
          <cell r="C220" t="str">
            <v>596524161</v>
          </cell>
          <cell r="D220">
            <v>43936</v>
          </cell>
          <cell r="E220">
            <v>23</v>
          </cell>
          <cell r="F220">
            <v>0</v>
          </cell>
          <cell r="G220">
            <v>0</v>
          </cell>
          <cell r="H220">
            <v>0</v>
          </cell>
          <cell r="I220" t="str">
            <v>2020 MSA 162961</v>
          </cell>
          <cell r="J220">
            <v>95</v>
          </cell>
          <cell r="K220" t="str">
            <v>AL NABIL INTERNATIONAL LTD AMENITY</v>
          </cell>
          <cell r="L220" t="str">
            <v>TO ORDER OF HABIB BANK AG ZURICH PO</v>
          </cell>
          <cell r="M220" t="str">
            <v>AE</v>
          </cell>
          <cell r="N220" t="str">
            <v>AEJEA</v>
          </cell>
          <cell r="O220" t="str">
            <v>CT</v>
          </cell>
          <cell r="P220">
            <v>603</v>
          </cell>
          <cell r="Q220">
            <v>603</v>
          </cell>
          <cell r="R220">
            <v>603</v>
          </cell>
          <cell r="S220">
            <v>603</v>
          </cell>
          <cell r="T220">
            <v>3543</v>
          </cell>
          <cell r="U220">
            <v>3543</v>
          </cell>
          <cell r="V220">
            <v>3543</v>
          </cell>
          <cell r="W220">
            <v>3543</v>
          </cell>
          <cell r="X220" t="str">
            <v>1X40 603 CARTOONS OF PHARMACEUTICAL FINISH PRODUCTS HS CODE 3004 9000 IDF 20EMKIM000044077 PERFORMA INVOICE NO AL NABIL PI KE-16 2019-20 DATED19 02 2020 LC NO NBI11693 DATED 04 03 2020 SHIPP ING MARK GLOBE PHARMACY LTD NAIROBI KENYA IN TRANSIT TO NAIROBI IN TRANSIT ARRANGE BY MERCHANT FOR ACCOUNT AND RISK OF MERCHANT INTRANSIT TO ICD EMBAKASI NAIROBI</v>
          </cell>
          <cell r="Y220" t="str">
            <v>Valide</v>
          </cell>
        </row>
        <row r="221">
          <cell r="A221" t="str">
            <v>MRKU2207710</v>
          </cell>
          <cell r="B221">
            <v>40</v>
          </cell>
          <cell r="C221" t="str">
            <v>597453954</v>
          </cell>
          <cell r="D221">
            <v>43923</v>
          </cell>
          <cell r="E221">
            <v>32</v>
          </cell>
          <cell r="F221">
            <v>0</v>
          </cell>
          <cell r="G221">
            <v>0</v>
          </cell>
          <cell r="H221">
            <v>0</v>
          </cell>
          <cell r="I221" t="str">
            <v>2020 MSA 163374</v>
          </cell>
          <cell r="J221">
            <v>1</v>
          </cell>
          <cell r="K221" t="str">
            <v>HANGZHOU TIANLONG STEEL CYLINDER CO</v>
          </cell>
          <cell r="L221" t="str">
            <v>TIANLONG INDUSTRY LIMITED PO BOX 12</v>
          </cell>
          <cell r="M221" t="str">
            <v>CN</v>
          </cell>
          <cell r="N221" t="str">
            <v>CNNGB</v>
          </cell>
          <cell r="O221" t="str">
            <v>PK</v>
          </cell>
          <cell r="P221">
            <v>217</v>
          </cell>
          <cell r="Q221">
            <v>217</v>
          </cell>
          <cell r="R221">
            <v>217</v>
          </cell>
          <cell r="S221">
            <v>217</v>
          </cell>
          <cell r="T221">
            <v>24000</v>
          </cell>
          <cell r="U221">
            <v>24000</v>
          </cell>
          <cell r="V221">
            <v>24000</v>
          </cell>
          <cell r="W221">
            <v>24000</v>
          </cell>
          <cell r="X221" t="str">
            <v>PUNCH PRESS HYDRAULIC PRESS PAD PRINTING MACHINE BUMP-CUTTER MAC HINE FEEDER POWDER PAINTS ZINC DUST FAX 86-571-82568778 P IN NO P051668137Q PIN NO P051668137Q INTRANSIT TO ICD EMBAKASI NAIROBI</v>
          </cell>
          <cell r="Y221" t="str">
            <v>Valide</v>
          </cell>
        </row>
        <row r="222">
          <cell r="A222" t="str">
            <v>MRKU0748341</v>
          </cell>
          <cell r="B222">
            <v>40</v>
          </cell>
          <cell r="C222" t="str">
            <v>606816410</v>
          </cell>
          <cell r="D222">
            <v>43855</v>
          </cell>
          <cell r="E222">
            <v>100</v>
          </cell>
          <cell r="F222">
            <v>0</v>
          </cell>
          <cell r="G222">
            <v>0</v>
          </cell>
          <cell r="H222">
            <v>0</v>
          </cell>
          <cell r="I222" t="str">
            <v>2020 MSA 161078</v>
          </cell>
          <cell r="J222">
            <v>384</v>
          </cell>
          <cell r="K222" t="str">
            <v>INSTITUTE OF GEOPHYSICS CHINA EARTH</v>
          </cell>
          <cell r="L222" t="str">
            <v>UNIVERSITY OF NAIROBI DEPARTMENT OF</v>
          </cell>
          <cell r="M222" t="str">
            <v>CN</v>
          </cell>
          <cell r="N222" t="str">
            <v>CNTXG</v>
          </cell>
          <cell r="O222" t="str">
            <v>PK</v>
          </cell>
          <cell r="P222">
            <v>74</v>
          </cell>
          <cell r="Q222">
            <v>74</v>
          </cell>
          <cell r="R222">
            <v>74</v>
          </cell>
          <cell r="S222">
            <v>74</v>
          </cell>
          <cell r="T222">
            <v>10753</v>
          </cell>
          <cell r="U222">
            <v>10753</v>
          </cell>
          <cell r="V222">
            <v>10753</v>
          </cell>
          <cell r="W222">
            <v>10753</v>
          </cell>
          <cell r="X222" t="str">
            <v>SILICON SOLAR PANEL SPECIAL EXPANDING SILICATE CEMENT VERY-BROAD-B AND SEISMOMETER VALVE REGULATED LEAD ACID BATTERY CUSTOMIZED CONTA INER FROM MOMBASA TO NAIROBI IN TRANSIT IS ARRANGED BY MERCHANT FO R ACCOUNT AND RISK OF MERCHANT ASSORTED GEOPHYSICAL AND SEISMOLOGICA L NETWORK EQUIPMENT AND A CCESSORIES TEL 86-10-68415270 TEL 86 13811286306 86 13466754123 EMAIL LIUZHENG CEA-IGP AC CN 254-712-077622 TEL 254-20-4442104 FAX - 254-24449539 E MAIL GEOLOGY UONBI AC KE TOTAL SEVENTY FOUR PACKAGES ONLY</v>
          </cell>
          <cell r="Y222" t="str">
            <v>Valide</v>
          </cell>
        </row>
        <row r="223">
          <cell r="A223" t="str">
            <v>CAXU9020803</v>
          </cell>
          <cell r="B223">
            <v>40</v>
          </cell>
          <cell r="C223" t="str">
            <v>606885944</v>
          </cell>
          <cell r="D223">
            <v>43887</v>
          </cell>
          <cell r="E223">
            <v>68</v>
          </cell>
          <cell r="F223">
            <v>0</v>
          </cell>
          <cell r="G223">
            <v>0</v>
          </cell>
          <cell r="H223">
            <v>0</v>
          </cell>
          <cell r="I223" t="str">
            <v>2020 MSA 161816</v>
          </cell>
          <cell r="J223">
            <v>386</v>
          </cell>
          <cell r="K223" t="str">
            <v>JOHN DEWAR SONS LTD WESTTHORN 170</v>
          </cell>
          <cell r="L223" t="str">
            <v>WOW BEVERAGES MANDERA ROAD KILELESH</v>
          </cell>
          <cell r="M223" t="str">
            <v>NL</v>
          </cell>
          <cell r="N223" t="str">
            <v>GBFXT</v>
          </cell>
          <cell r="O223" t="str">
            <v>CS</v>
          </cell>
          <cell r="P223">
            <v>1400</v>
          </cell>
          <cell r="Q223">
            <v>1400</v>
          </cell>
          <cell r="R223">
            <v>0</v>
          </cell>
          <cell r="S223">
            <v>0</v>
          </cell>
          <cell r="T223">
            <v>19708</v>
          </cell>
          <cell r="U223">
            <v>19708</v>
          </cell>
          <cell r="V223">
            <v>0</v>
          </cell>
          <cell r="W223">
            <v>0</v>
          </cell>
          <cell r="X223" t="str">
            <v>1400 CASE S 12 X 75 CL WLFB 12X75 GEX 40 NR IBC SP 18 ALSO NOT IFY TRADALL S A 265 ROUTE DE MEYRIN 1217 GENEVE CH - SWITZER LAND</v>
          </cell>
          <cell r="Y223" t="str">
            <v>Valide</v>
          </cell>
        </row>
        <row r="224">
          <cell r="A224" t="str">
            <v>PONU1888165</v>
          </cell>
          <cell r="B224">
            <v>40</v>
          </cell>
          <cell r="C224" t="str">
            <v>606906477</v>
          </cell>
          <cell r="D224">
            <v>43888</v>
          </cell>
          <cell r="E224">
            <v>67</v>
          </cell>
          <cell r="F224">
            <v>0</v>
          </cell>
          <cell r="G224">
            <v>0</v>
          </cell>
          <cell r="H224">
            <v>0</v>
          </cell>
          <cell r="I224" t="str">
            <v>2020 MSA 161816</v>
          </cell>
          <cell r="J224">
            <v>392</v>
          </cell>
          <cell r="K224" t="str">
            <v>JOHN DEWAR SONS LTD WESTTHORN 170</v>
          </cell>
          <cell r="L224" t="str">
            <v>WOW BEVERAGES MANDERA ROAD KILELESH</v>
          </cell>
          <cell r="M224" t="str">
            <v>NL</v>
          </cell>
          <cell r="N224" t="str">
            <v>GBFXT</v>
          </cell>
          <cell r="O224" t="str">
            <v>CS</v>
          </cell>
          <cell r="P224">
            <v>1048</v>
          </cell>
          <cell r="Q224">
            <v>1048</v>
          </cell>
          <cell r="R224">
            <v>0</v>
          </cell>
          <cell r="S224">
            <v>0</v>
          </cell>
          <cell r="T224">
            <v>18420</v>
          </cell>
          <cell r="U224">
            <v>18420</v>
          </cell>
          <cell r="V224">
            <v>0</v>
          </cell>
          <cell r="W224">
            <v>0</v>
          </cell>
          <cell r="X224" t="str">
            <v>1000 CASE S 12 X 100 CL WLFB 12X100 GEX 40 NR DIV SP 18 48 CASE S 6 X 150 CL WLFB 6X150 GEX 40 RO EP 08 ALSO NOTIFY TRADALL S A 265 ROUTE DE MEYRIN 1217 GENEVE CH - SWITZERLAND</v>
          </cell>
          <cell r="Y224" t="str">
            <v>Valide</v>
          </cell>
        </row>
        <row r="225">
          <cell r="A225" t="str">
            <v>TLLU2282764</v>
          </cell>
          <cell r="B225">
            <v>20</v>
          </cell>
          <cell r="C225" t="str">
            <v>606906505</v>
          </cell>
          <cell r="D225">
            <v>43889</v>
          </cell>
          <cell r="E225">
            <v>66</v>
          </cell>
          <cell r="F225">
            <v>0</v>
          </cell>
          <cell r="G225">
            <v>0</v>
          </cell>
          <cell r="H225">
            <v>0</v>
          </cell>
          <cell r="I225" t="str">
            <v>2020 MSA 161816</v>
          </cell>
          <cell r="J225">
            <v>393</v>
          </cell>
          <cell r="K225" t="str">
            <v>JOHN DEWAR SONS LTD WESTTHORN 170</v>
          </cell>
          <cell r="L225" t="str">
            <v>WOW BEVERAGES MANDERA ROAD KILELESH</v>
          </cell>
          <cell r="M225" t="str">
            <v>NL</v>
          </cell>
          <cell r="N225" t="str">
            <v>GBFXT</v>
          </cell>
          <cell r="O225" t="str">
            <v>CS</v>
          </cell>
          <cell r="P225">
            <v>978</v>
          </cell>
          <cell r="Q225">
            <v>978</v>
          </cell>
          <cell r="R225">
            <v>0</v>
          </cell>
          <cell r="S225">
            <v>0</v>
          </cell>
          <cell r="T225">
            <v>8374</v>
          </cell>
          <cell r="U225">
            <v>8374</v>
          </cell>
          <cell r="V225">
            <v>0</v>
          </cell>
          <cell r="W225">
            <v>0</v>
          </cell>
          <cell r="X225" t="str">
            <v>55 CASE S 12 X 100 CL BOMSAPP 12X100 GEX 47 SP 10 8 CASE S 6 X 75 CL D12 6X75 USG 40 CK IBM SL X16 TIN 17 CASE S 12 X 37 5 CL D12 1 2X37 5 GEX 40 CK IBC SP W14 18 CASE S 6 X 75 CL D15 6X75 GEX 40 C K IBC SP TIN 10 CASE S 6 X 75 CL D18 6X75 GEX 40 CK IBC SP W14 8 70 CASE S 12 X 35 CL WLFB 12X35 GEX 40 RO SP 18 ALSO NOTIFYTRADALL S A 265 ROUTE DE MEYRIN 1217 GENEVE CH - SWITZERLAND</v>
          </cell>
          <cell r="Y225" t="str">
            <v>Valide</v>
          </cell>
        </row>
        <row r="226">
          <cell r="A226" t="str">
            <v>MSKU1333737</v>
          </cell>
          <cell r="B226">
            <v>40</v>
          </cell>
          <cell r="C226" t="str">
            <v>606940037</v>
          </cell>
          <cell r="D226">
            <v>43901</v>
          </cell>
          <cell r="E226">
            <v>54</v>
          </cell>
          <cell r="F226">
            <v>0</v>
          </cell>
          <cell r="G226">
            <v>0</v>
          </cell>
          <cell r="H226">
            <v>0</v>
          </cell>
          <cell r="I226" t="str">
            <v>2020 MSA 162178</v>
          </cell>
          <cell r="J226">
            <v>350</v>
          </cell>
          <cell r="K226" t="str">
            <v>JOHN DEWAR SONS LTD WESTTHORN 170</v>
          </cell>
          <cell r="L226" t="str">
            <v>WOW BEVERAGES MANDERA ROAD KILELESH</v>
          </cell>
          <cell r="M226" t="str">
            <v>US</v>
          </cell>
          <cell r="N226" t="str">
            <v>GBFXT</v>
          </cell>
          <cell r="O226" t="str">
            <v>CS</v>
          </cell>
          <cell r="P226">
            <v>1400</v>
          </cell>
          <cell r="Q226">
            <v>1400</v>
          </cell>
          <cell r="R226">
            <v>0</v>
          </cell>
          <cell r="S226">
            <v>0</v>
          </cell>
          <cell r="T226">
            <v>19708</v>
          </cell>
          <cell r="U226">
            <v>19708</v>
          </cell>
          <cell r="V226">
            <v>0</v>
          </cell>
          <cell r="W226">
            <v>0</v>
          </cell>
          <cell r="X226" t="str">
            <v>1400 CASE S 12 X 75 CL WLFB 12X75 GEX 40 NR IBC SP 18 ALSO NOT IFY TRADALL S A 265 ROUTE DE MEYRIN 1217 GENEVE CH - SWITZER LAND</v>
          </cell>
          <cell r="Y226" t="str">
            <v>Valide</v>
          </cell>
        </row>
        <row r="227">
          <cell r="A227" t="str">
            <v>MRKU1071949</v>
          </cell>
          <cell r="B227">
            <v>40</v>
          </cell>
          <cell r="C227" t="str">
            <v>606940057</v>
          </cell>
          <cell r="D227">
            <v>43907</v>
          </cell>
          <cell r="E227">
            <v>48</v>
          </cell>
          <cell r="F227">
            <v>0</v>
          </cell>
          <cell r="G227">
            <v>0</v>
          </cell>
          <cell r="H227">
            <v>0</v>
          </cell>
          <cell r="I227" t="str">
            <v>2020 MSA 162386</v>
          </cell>
          <cell r="J227">
            <v>47</v>
          </cell>
          <cell r="K227" t="str">
            <v>JOHN DEWAR SONS LTD WESTTHORN 170</v>
          </cell>
          <cell r="L227" t="str">
            <v>WOW BEVERAGES MANDERA ROAD KILELESH</v>
          </cell>
          <cell r="M227" t="str">
            <v>IN</v>
          </cell>
          <cell r="N227" t="str">
            <v>GBFXT</v>
          </cell>
          <cell r="O227" t="str">
            <v>CS</v>
          </cell>
          <cell r="P227">
            <v>1086</v>
          </cell>
          <cell r="Q227">
            <v>1086</v>
          </cell>
          <cell r="R227">
            <v>0</v>
          </cell>
          <cell r="S227">
            <v>0</v>
          </cell>
          <cell r="T227">
            <v>18806</v>
          </cell>
          <cell r="U227">
            <v>18806</v>
          </cell>
          <cell r="V227">
            <v>0</v>
          </cell>
          <cell r="W227">
            <v>0</v>
          </cell>
          <cell r="X227" t="str">
            <v>1000 CASE S WLFB 12X100 GEX 40 NR DIV SP 18 28 CASE S BOMSAPP 12 X75 GEX 47 RO SP 10 18 CASE S D15 6X75 GEX 40 CK IBC SP TIN 1 2 CASE S AB16 6X70 GEX 40 CK TBC EP 12 CASE S AL12 6X70 GEX 46 CK TBC EP 16 CASE S AL18 6X75 USG 46 CK TBC SL ALSO NOTIFY TRADALL S A 265 ROUTE DE MEYRIN 1217 GENEVE CH - SWITZERLAND</v>
          </cell>
          <cell r="Y227" t="str">
            <v>Valide</v>
          </cell>
        </row>
        <row r="228">
          <cell r="A228" t="str">
            <v>MRKU7855737</v>
          </cell>
          <cell r="B228">
            <v>20</v>
          </cell>
          <cell r="C228" t="str">
            <v>606950808</v>
          </cell>
          <cell r="D228">
            <v>43916</v>
          </cell>
          <cell r="E228">
            <v>39</v>
          </cell>
          <cell r="F228">
            <v>0</v>
          </cell>
          <cell r="G228">
            <v>0</v>
          </cell>
          <cell r="H228">
            <v>0</v>
          </cell>
          <cell r="I228" t="str">
            <v>2020 MSA 162495</v>
          </cell>
          <cell r="J228">
            <v>328</v>
          </cell>
          <cell r="K228" t="str">
            <v>BOLLORE LOGISTICS ANNECY PARC DU CA</v>
          </cell>
          <cell r="L228" t="str">
            <v>BROOKSIDE DAIRY LTD PO BOX 236 PIN</v>
          </cell>
          <cell r="M228" t="str">
            <v>OM</v>
          </cell>
          <cell r="N228" t="str">
            <v>FRFOS</v>
          </cell>
          <cell r="O228" t="str">
            <v>PK</v>
          </cell>
          <cell r="P228">
            <v>15</v>
          </cell>
          <cell r="Q228">
            <v>15</v>
          </cell>
          <cell r="R228">
            <v>15</v>
          </cell>
          <cell r="S228">
            <v>15</v>
          </cell>
          <cell r="T228">
            <v>1597</v>
          </cell>
          <cell r="U228">
            <v>1597</v>
          </cell>
          <cell r="V228">
            <v>1597</v>
          </cell>
          <cell r="W228">
            <v>1597</v>
          </cell>
          <cell r="X228" t="str">
            <v>EQUIPMENT FOR CIP 4 PRESSURE LINES 25 000 LPH HS CODE 853710</v>
          </cell>
          <cell r="Y228" t="str">
            <v>Valide</v>
          </cell>
        </row>
        <row r="229">
          <cell r="A229" t="str">
            <v>DAYU6114776</v>
          </cell>
          <cell r="B229">
            <v>40</v>
          </cell>
          <cell r="C229" t="str">
            <v>606955563</v>
          </cell>
          <cell r="D229">
            <v>43915</v>
          </cell>
          <cell r="E229">
            <v>40</v>
          </cell>
          <cell r="F229">
            <v>0</v>
          </cell>
          <cell r="G229">
            <v>0</v>
          </cell>
          <cell r="H229">
            <v>0</v>
          </cell>
          <cell r="I229" t="str">
            <v>2020 MSA 162495</v>
          </cell>
          <cell r="J229">
            <v>279</v>
          </cell>
          <cell r="K229" t="str">
            <v>JAS AS AGENT FOR BLUE WORLD LINE VI</v>
          </cell>
          <cell r="L229" t="str">
            <v>TO THE ORDER OF ICM SPA LTD PFF RIN</v>
          </cell>
          <cell r="M229" t="str">
            <v>OM</v>
          </cell>
          <cell r="N229" t="str">
            <v>ITAOI</v>
          </cell>
          <cell r="O229" t="str">
            <v>PK</v>
          </cell>
          <cell r="P229">
            <v>1168</v>
          </cell>
          <cell r="Q229">
            <v>1168</v>
          </cell>
          <cell r="R229">
            <v>1168</v>
          </cell>
          <cell r="S229">
            <v>1168</v>
          </cell>
          <cell r="T229">
            <v>65433</v>
          </cell>
          <cell r="U229">
            <v>65433</v>
          </cell>
          <cell r="V229">
            <v>65433</v>
          </cell>
          <cell r="W229">
            <v>65433</v>
          </cell>
          <cell r="X229"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v>
          </cell>
          <cell r="Y229" t="str">
            <v>Valide</v>
          </cell>
        </row>
        <row r="230">
          <cell r="A230" t="str">
            <v>MAEU4116589</v>
          </cell>
          <cell r="B230">
            <v>40</v>
          </cell>
          <cell r="C230" t="str">
            <v>606964228</v>
          </cell>
          <cell r="D230">
            <v>43913</v>
          </cell>
          <cell r="E230">
            <v>42</v>
          </cell>
          <cell r="F230">
            <v>0</v>
          </cell>
          <cell r="G230">
            <v>0</v>
          </cell>
          <cell r="H230">
            <v>0</v>
          </cell>
          <cell r="I230" t="str">
            <v>2020 MSA 162495</v>
          </cell>
          <cell r="J230">
            <v>334</v>
          </cell>
          <cell r="K230" t="str">
            <v>COMEC BINDER SRL VIA MOLINO 22 3105</v>
          </cell>
          <cell r="L230" t="str">
            <v>NYONJORO HARDWARE AND SUPPLIES LIMITEL 254 721 9538</v>
          </cell>
          <cell r="M230" t="str">
            <v>OM</v>
          </cell>
          <cell r="N230" t="str">
            <v>ITVCE</v>
          </cell>
          <cell r="O230" t="str">
            <v>PK</v>
          </cell>
          <cell r="P230">
            <v>46</v>
          </cell>
          <cell r="Q230">
            <v>46</v>
          </cell>
          <cell r="R230">
            <v>0</v>
          </cell>
          <cell r="S230">
            <v>0</v>
          </cell>
          <cell r="T230">
            <v>49660</v>
          </cell>
          <cell r="U230">
            <v>49660</v>
          </cell>
          <cell r="V230">
            <v>0</v>
          </cell>
          <cell r="W230">
            <v>0</v>
          </cell>
          <cell r="X230" t="str">
            <v>CRUSHNG MACHINE AND PARTS HS CODE 84742000 FREIGHT PREPAID CRUSHING MACHINE AND PARTS HS CODE 84742000 CRUSHING MACHINE AND PARTS HS CODE 84742000</v>
          </cell>
          <cell r="Y230" t="str">
            <v>Valide</v>
          </cell>
        </row>
        <row r="231">
          <cell r="A231" t="str">
            <v>MAEU4190457</v>
          </cell>
          <cell r="B231">
            <v>40</v>
          </cell>
          <cell r="C231" t="str">
            <v>606964228</v>
          </cell>
          <cell r="D231">
            <v>43915</v>
          </cell>
          <cell r="E231">
            <v>40</v>
          </cell>
          <cell r="F231">
            <v>0</v>
          </cell>
          <cell r="G231">
            <v>0</v>
          </cell>
          <cell r="H231">
            <v>0</v>
          </cell>
          <cell r="I231" t="str">
            <v>2020 MSA 162495</v>
          </cell>
          <cell r="J231">
            <v>334</v>
          </cell>
          <cell r="K231" t="str">
            <v>COMEC BINDER SRL VIA MOLINO 22 3105</v>
          </cell>
          <cell r="L231" t="str">
            <v>NYONJORO HARDWARE AND SUPPLIES LIMITEL 254 721 9538</v>
          </cell>
          <cell r="M231" t="str">
            <v>OM</v>
          </cell>
          <cell r="N231" t="str">
            <v>ITVCE</v>
          </cell>
          <cell r="O231" t="str">
            <v>PK</v>
          </cell>
          <cell r="P231">
            <v>46</v>
          </cell>
          <cell r="Q231">
            <v>46</v>
          </cell>
          <cell r="R231">
            <v>0</v>
          </cell>
          <cell r="S231">
            <v>0</v>
          </cell>
          <cell r="T231">
            <v>49660</v>
          </cell>
          <cell r="U231">
            <v>49660</v>
          </cell>
          <cell r="V231">
            <v>0</v>
          </cell>
          <cell r="W231">
            <v>0</v>
          </cell>
          <cell r="X231" t="str">
            <v>CRUSHNG MACHINE AND PARTS HS CODE 84742000 FREIGHT PREPAID CRUSHING MACHINE AND PARTS HS CODE 84742000 CRUSHING MACHINE AND PARTS HS CODE 84742000</v>
          </cell>
          <cell r="Y231" t="str">
            <v>Valide</v>
          </cell>
        </row>
        <row r="232">
          <cell r="A232" t="str">
            <v>MSKU8836456</v>
          </cell>
          <cell r="B232">
            <v>40</v>
          </cell>
          <cell r="C232" t="str">
            <v>606969363</v>
          </cell>
          <cell r="D232">
            <v>43921</v>
          </cell>
          <cell r="E232">
            <v>34</v>
          </cell>
          <cell r="F232">
            <v>0</v>
          </cell>
          <cell r="G232">
            <v>0</v>
          </cell>
          <cell r="H232">
            <v>0</v>
          </cell>
          <cell r="I232" t="str">
            <v>2020 MSA 162738</v>
          </cell>
          <cell r="J232">
            <v>414</v>
          </cell>
          <cell r="K232" t="str">
            <v>JAS AS AGENT FOR BLUE WORLD LINE VI</v>
          </cell>
          <cell r="L232" t="str">
            <v>TO THE ORDER OF ICM SPA LTD PFF RIN</v>
          </cell>
          <cell r="M232" t="str">
            <v>IN</v>
          </cell>
          <cell r="N232" t="str">
            <v>ITAOI</v>
          </cell>
          <cell r="O232" t="str">
            <v>PK</v>
          </cell>
          <cell r="P232">
            <v>484</v>
          </cell>
          <cell r="Q232">
            <v>484</v>
          </cell>
          <cell r="R232">
            <v>484</v>
          </cell>
          <cell r="S232">
            <v>484</v>
          </cell>
          <cell r="T232">
            <v>33553</v>
          </cell>
          <cell r="U232">
            <v>33553</v>
          </cell>
          <cell r="V232">
            <v>33553</v>
          </cell>
          <cell r="W232">
            <v>33553</v>
          </cell>
          <cell r="X232"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2" t="str">
            <v>Valide</v>
          </cell>
        </row>
        <row r="233">
          <cell r="A233" t="str">
            <v>SUDU6981166</v>
          </cell>
          <cell r="B233">
            <v>40</v>
          </cell>
          <cell r="C233" t="str">
            <v>606969363</v>
          </cell>
          <cell r="D233">
            <v>43921</v>
          </cell>
          <cell r="E233">
            <v>34</v>
          </cell>
          <cell r="F233">
            <v>0</v>
          </cell>
          <cell r="G233">
            <v>0</v>
          </cell>
          <cell r="H233">
            <v>0</v>
          </cell>
          <cell r="I233" t="str">
            <v>2020 MSA 162738</v>
          </cell>
          <cell r="J233">
            <v>414</v>
          </cell>
          <cell r="K233" t="str">
            <v>JAS AS AGENT FOR BLUE WORLD LINE VI</v>
          </cell>
          <cell r="L233" t="str">
            <v>TO THE ORDER OF ICM SPA LTD PFF RIN</v>
          </cell>
          <cell r="M233" t="str">
            <v>IN</v>
          </cell>
          <cell r="N233" t="str">
            <v>ITAOI</v>
          </cell>
          <cell r="O233" t="str">
            <v>PK</v>
          </cell>
          <cell r="P233">
            <v>484</v>
          </cell>
          <cell r="Q233">
            <v>484</v>
          </cell>
          <cell r="R233">
            <v>484</v>
          </cell>
          <cell r="S233">
            <v>484</v>
          </cell>
          <cell r="T233">
            <v>33553</v>
          </cell>
          <cell r="U233">
            <v>33553</v>
          </cell>
          <cell r="V233">
            <v>33553</v>
          </cell>
          <cell r="W233">
            <v>33553</v>
          </cell>
          <cell r="X233"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3" t="str">
            <v>Valide</v>
          </cell>
        </row>
        <row r="234">
          <cell r="A234" t="str">
            <v>MRKU4704280</v>
          </cell>
          <cell r="B234">
            <v>40</v>
          </cell>
          <cell r="C234" t="str">
            <v>606969363</v>
          </cell>
          <cell r="D234">
            <v>43921</v>
          </cell>
          <cell r="E234">
            <v>34</v>
          </cell>
          <cell r="F234">
            <v>0</v>
          </cell>
          <cell r="G234">
            <v>0</v>
          </cell>
          <cell r="H234">
            <v>0</v>
          </cell>
          <cell r="I234" t="str">
            <v>2020 MSA 162738</v>
          </cell>
          <cell r="J234">
            <v>414</v>
          </cell>
          <cell r="K234" t="str">
            <v>JAS AS AGENT FOR BLUE WORLD LINE VI</v>
          </cell>
          <cell r="L234" t="str">
            <v>TO THE ORDER OF ICM SPA LTD PFF RIN</v>
          </cell>
          <cell r="M234" t="str">
            <v>IN</v>
          </cell>
          <cell r="N234" t="str">
            <v>ITAOI</v>
          </cell>
          <cell r="O234" t="str">
            <v>PK</v>
          </cell>
          <cell r="P234">
            <v>484</v>
          </cell>
          <cell r="Q234">
            <v>484</v>
          </cell>
          <cell r="R234">
            <v>484</v>
          </cell>
          <cell r="S234">
            <v>484</v>
          </cell>
          <cell r="T234">
            <v>33553</v>
          </cell>
          <cell r="U234">
            <v>33553</v>
          </cell>
          <cell r="V234">
            <v>33553</v>
          </cell>
          <cell r="W234">
            <v>33553</v>
          </cell>
          <cell r="X234"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4" t="str">
            <v>Valide</v>
          </cell>
        </row>
        <row r="235">
          <cell r="A235" t="str">
            <v>MRKU3853654</v>
          </cell>
          <cell r="B235">
            <v>40</v>
          </cell>
          <cell r="C235" t="str">
            <v>606969363</v>
          </cell>
          <cell r="D235">
            <v>43922</v>
          </cell>
          <cell r="E235">
            <v>33</v>
          </cell>
          <cell r="F235">
            <v>0</v>
          </cell>
          <cell r="G235">
            <v>0</v>
          </cell>
          <cell r="H235">
            <v>0</v>
          </cell>
          <cell r="I235" t="str">
            <v>2020 MSA 162738</v>
          </cell>
          <cell r="J235">
            <v>414</v>
          </cell>
          <cell r="K235" t="str">
            <v>JAS AS AGENT FOR BLUE WORLD LINE VI</v>
          </cell>
          <cell r="L235" t="str">
            <v>TO THE ORDER OF ICM SPA LTD PFF RIN</v>
          </cell>
          <cell r="M235" t="str">
            <v>IN</v>
          </cell>
          <cell r="N235" t="str">
            <v>ITAOI</v>
          </cell>
          <cell r="O235" t="str">
            <v>PK</v>
          </cell>
          <cell r="P235">
            <v>484</v>
          </cell>
          <cell r="Q235">
            <v>484</v>
          </cell>
          <cell r="R235">
            <v>484</v>
          </cell>
          <cell r="S235">
            <v>484</v>
          </cell>
          <cell r="T235">
            <v>33553</v>
          </cell>
          <cell r="U235">
            <v>33553</v>
          </cell>
          <cell r="V235">
            <v>33553</v>
          </cell>
          <cell r="W235">
            <v>33553</v>
          </cell>
          <cell r="X235"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5" t="str">
            <v>Valide</v>
          </cell>
        </row>
        <row r="236">
          <cell r="A236" t="str">
            <v>MSKU0313947</v>
          </cell>
          <cell r="B236">
            <v>40</v>
          </cell>
          <cell r="C236" t="str">
            <v>606969363</v>
          </cell>
          <cell r="D236">
            <v>43922</v>
          </cell>
          <cell r="E236">
            <v>33</v>
          </cell>
          <cell r="F236">
            <v>0</v>
          </cell>
          <cell r="G236">
            <v>0</v>
          </cell>
          <cell r="H236">
            <v>0</v>
          </cell>
          <cell r="I236" t="str">
            <v>2020 MSA 162738</v>
          </cell>
          <cell r="J236">
            <v>414</v>
          </cell>
          <cell r="K236" t="str">
            <v>JAS AS AGENT FOR BLUE WORLD LINE VI</v>
          </cell>
          <cell r="L236" t="str">
            <v>TO THE ORDER OF ICM SPA LTD PFF RIN</v>
          </cell>
          <cell r="M236" t="str">
            <v>IN</v>
          </cell>
          <cell r="N236" t="str">
            <v>ITAOI</v>
          </cell>
          <cell r="O236" t="str">
            <v>PK</v>
          </cell>
          <cell r="P236">
            <v>484</v>
          </cell>
          <cell r="Q236">
            <v>484</v>
          </cell>
          <cell r="R236">
            <v>484</v>
          </cell>
          <cell r="S236">
            <v>484</v>
          </cell>
          <cell r="T236">
            <v>33553</v>
          </cell>
          <cell r="U236">
            <v>33553</v>
          </cell>
          <cell r="V236">
            <v>33553</v>
          </cell>
          <cell r="W236">
            <v>33553</v>
          </cell>
          <cell r="X236"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6" t="str">
            <v>Valide</v>
          </cell>
        </row>
        <row r="237">
          <cell r="A237" t="str">
            <v>TCNU8280541</v>
          </cell>
          <cell r="B237">
            <v>40</v>
          </cell>
          <cell r="C237" t="str">
            <v>606969363</v>
          </cell>
          <cell r="D237">
            <v>43922</v>
          </cell>
          <cell r="E237">
            <v>33</v>
          </cell>
          <cell r="F237">
            <v>0</v>
          </cell>
          <cell r="G237">
            <v>0</v>
          </cell>
          <cell r="H237">
            <v>0</v>
          </cell>
          <cell r="I237" t="str">
            <v>2020 MSA 162738</v>
          </cell>
          <cell r="J237">
            <v>414</v>
          </cell>
          <cell r="K237" t="str">
            <v>JAS AS AGENT FOR BLUE WORLD LINE VI</v>
          </cell>
          <cell r="L237" t="str">
            <v>TO THE ORDER OF ICM SPA LTD PFF RIN</v>
          </cell>
          <cell r="M237" t="str">
            <v>IN</v>
          </cell>
          <cell r="N237" t="str">
            <v>ITAOI</v>
          </cell>
          <cell r="O237" t="str">
            <v>PK</v>
          </cell>
          <cell r="P237">
            <v>484</v>
          </cell>
          <cell r="Q237">
            <v>484</v>
          </cell>
          <cell r="R237">
            <v>484</v>
          </cell>
          <cell r="S237">
            <v>484</v>
          </cell>
          <cell r="T237">
            <v>33553</v>
          </cell>
          <cell r="U237">
            <v>33553</v>
          </cell>
          <cell r="V237">
            <v>33553</v>
          </cell>
          <cell r="W237">
            <v>33553</v>
          </cell>
          <cell r="X237"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7" t="str">
            <v>Valide</v>
          </cell>
        </row>
        <row r="238">
          <cell r="A238" t="str">
            <v>MRKU3683780</v>
          </cell>
          <cell r="B238">
            <v>40</v>
          </cell>
          <cell r="C238" t="str">
            <v>606969363</v>
          </cell>
          <cell r="D238">
            <v>43922</v>
          </cell>
          <cell r="E238">
            <v>33</v>
          </cell>
          <cell r="F238">
            <v>0</v>
          </cell>
          <cell r="G238">
            <v>0</v>
          </cell>
          <cell r="H238">
            <v>0</v>
          </cell>
          <cell r="I238" t="str">
            <v>2020 MSA 162738</v>
          </cell>
          <cell r="J238">
            <v>414</v>
          </cell>
          <cell r="K238" t="str">
            <v>JAS AS AGENT FOR BLUE WORLD LINE VI</v>
          </cell>
          <cell r="L238" t="str">
            <v>TO THE ORDER OF ICM SPA LTD PFF RIN</v>
          </cell>
          <cell r="M238" t="str">
            <v>IN</v>
          </cell>
          <cell r="N238" t="str">
            <v>ITAOI</v>
          </cell>
          <cell r="O238" t="str">
            <v>PK</v>
          </cell>
          <cell r="P238">
            <v>484</v>
          </cell>
          <cell r="Q238">
            <v>484</v>
          </cell>
          <cell r="R238">
            <v>484</v>
          </cell>
          <cell r="S238">
            <v>484</v>
          </cell>
          <cell r="T238">
            <v>33553</v>
          </cell>
          <cell r="U238">
            <v>33553</v>
          </cell>
          <cell r="V238">
            <v>33553</v>
          </cell>
          <cell r="W238">
            <v>33553</v>
          </cell>
          <cell r="X238"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8" t="str">
            <v>Valide</v>
          </cell>
        </row>
        <row r="239">
          <cell r="A239" t="str">
            <v>MSKU9899382</v>
          </cell>
          <cell r="B239">
            <v>40</v>
          </cell>
          <cell r="C239" t="str">
            <v>606969363</v>
          </cell>
          <cell r="D239">
            <v>43923</v>
          </cell>
          <cell r="E239">
            <v>32</v>
          </cell>
          <cell r="F239">
            <v>0</v>
          </cell>
          <cell r="G239">
            <v>0</v>
          </cell>
          <cell r="H239">
            <v>0</v>
          </cell>
          <cell r="I239" t="str">
            <v>2020 MSA 162738</v>
          </cell>
          <cell r="J239">
            <v>414</v>
          </cell>
          <cell r="K239" t="str">
            <v>JAS AS AGENT FOR BLUE WORLD LINE VI</v>
          </cell>
          <cell r="L239" t="str">
            <v>TO THE ORDER OF ICM SPA LTD PFF RIN</v>
          </cell>
          <cell r="M239" t="str">
            <v>IN</v>
          </cell>
          <cell r="N239" t="str">
            <v>ITAOI</v>
          </cell>
          <cell r="O239" t="str">
            <v>PK</v>
          </cell>
          <cell r="P239">
            <v>484</v>
          </cell>
          <cell r="Q239">
            <v>484</v>
          </cell>
          <cell r="R239">
            <v>484</v>
          </cell>
          <cell r="S239">
            <v>484</v>
          </cell>
          <cell r="T239">
            <v>33553</v>
          </cell>
          <cell r="U239">
            <v>33553</v>
          </cell>
          <cell r="V239">
            <v>33553</v>
          </cell>
          <cell r="W239">
            <v>33553</v>
          </cell>
          <cell r="X239"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39" t="str">
            <v>Valide</v>
          </cell>
        </row>
        <row r="240">
          <cell r="A240" t="str">
            <v>MRSU3355130</v>
          </cell>
          <cell r="B240">
            <v>40</v>
          </cell>
          <cell r="C240" t="str">
            <v>606969363</v>
          </cell>
          <cell r="D240">
            <v>43923</v>
          </cell>
          <cell r="E240">
            <v>32</v>
          </cell>
          <cell r="F240">
            <v>0</v>
          </cell>
          <cell r="G240">
            <v>0</v>
          </cell>
          <cell r="H240">
            <v>0</v>
          </cell>
          <cell r="I240" t="str">
            <v>2020 MSA 162738</v>
          </cell>
          <cell r="J240">
            <v>414</v>
          </cell>
          <cell r="K240" t="str">
            <v>JAS AS AGENT FOR BLUE WORLD LINE VI</v>
          </cell>
          <cell r="L240" t="str">
            <v>TO THE ORDER OF ICM SPA LTD PFF RIN</v>
          </cell>
          <cell r="M240" t="str">
            <v>IN</v>
          </cell>
          <cell r="N240" t="str">
            <v>ITAOI</v>
          </cell>
          <cell r="O240" t="str">
            <v>PK</v>
          </cell>
          <cell r="P240">
            <v>484</v>
          </cell>
          <cell r="Q240">
            <v>484</v>
          </cell>
          <cell r="R240">
            <v>484</v>
          </cell>
          <cell r="S240">
            <v>484</v>
          </cell>
          <cell r="T240">
            <v>33553</v>
          </cell>
          <cell r="U240">
            <v>33553</v>
          </cell>
          <cell r="V240">
            <v>33553</v>
          </cell>
          <cell r="W240">
            <v>33553</v>
          </cell>
          <cell r="X240"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v>
          </cell>
          <cell r="Y240" t="str">
            <v>Valide</v>
          </cell>
        </row>
        <row r="241">
          <cell r="A241" t="str">
            <v>TTNU1226599</v>
          </cell>
          <cell r="B241">
            <v>20</v>
          </cell>
          <cell r="C241" t="str">
            <v>606989644</v>
          </cell>
          <cell r="D241">
            <v>43920</v>
          </cell>
          <cell r="E241">
            <v>35</v>
          </cell>
          <cell r="F241">
            <v>0</v>
          </cell>
          <cell r="G241">
            <v>0</v>
          </cell>
          <cell r="H241">
            <v>0</v>
          </cell>
          <cell r="I241" t="str">
            <v>2020 MSA 162656</v>
          </cell>
          <cell r="J241">
            <v>63</v>
          </cell>
          <cell r="K241" t="str">
            <v>DANISCO SOUTH AFRICA PTY LTD 33 K</v>
          </cell>
          <cell r="L241" t="str">
            <v>BROOKSIDE DAIRY K LTD P O BOX 236</v>
          </cell>
          <cell r="M241" t="str">
            <v>SA</v>
          </cell>
          <cell r="N241" t="str">
            <v>DEBRV</v>
          </cell>
          <cell r="O241" t="str">
            <v>BG</v>
          </cell>
          <cell r="P241">
            <v>210</v>
          </cell>
          <cell r="Q241">
            <v>210</v>
          </cell>
          <cell r="R241">
            <v>210</v>
          </cell>
          <cell r="S241">
            <v>210</v>
          </cell>
          <cell r="T241">
            <v>4516</v>
          </cell>
          <cell r="U241">
            <v>4516</v>
          </cell>
          <cell r="V241">
            <v>4516</v>
          </cell>
          <cell r="W241">
            <v>4516</v>
          </cell>
          <cell r="X241" t="str">
            <v>LOADED ONTO 10 PALLETS GRINDSTED PECTIN SY 240 NET WEIGHT 4200 0000 KG HS-NO 130220 10 INDUSTRY PALLETS OF SIZE 120X100X60CM PRODUCT 812783 03 GRINDSTED PECTIN SY 240 MAT 812783 03 130220 CUSTOMER S REFERENCE 125474 REFERENCE FOR LOADING 21261559 ORIGIN AL B L WITH PIN N PO51116172X NOTIFY SAME AS CONSIGNEE PHONE 6725044 5 EMAIL GRACEMIRIAM KINYARA BROOKSIDE CO KE PLEASE ISSUE ORIGINA L BILL OF LADING WITH SHIPPER AS PER BELOW DANISCO SOUTH AFRICA PTY LTD 33 KUNENE CIRCLE OMURAMBA ROAD MONTAGUE GARDENS SOUTH AFRIC A 7411 IDF E 1806875901 FREIGHT PREPAID ADDLT REF D20003701465 PO 125474 OCEAN FCL FCL FCL SERVICE CONTRACT NO 297973789 SHIPPER CONTINUED 7411 NOTIFY PARTY CONTINUED PHONE 6725044 5 GRACEMIRIAM KINYARA BROOKSIDE CO K</v>
          </cell>
          <cell r="Y241" t="str">
            <v>Valide</v>
          </cell>
        </row>
        <row r="242">
          <cell r="A242" t="str">
            <v>MRKU0183590</v>
          </cell>
          <cell r="B242">
            <v>40</v>
          </cell>
          <cell r="C242" t="str">
            <v>607044900</v>
          </cell>
          <cell r="D242">
            <v>43944</v>
          </cell>
          <cell r="E242">
            <v>22</v>
          </cell>
          <cell r="F242">
            <v>0</v>
          </cell>
          <cell r="G242">
            <v>0</v>
          </cell>
          <cell r="H242">
            <v>0</v>
          </cell>
          <cell r="I242" t="str">
            <v>2020 MSA 163044</v>
          </cell>
          <cell r="J242">
            <v>285</v>
          </cell>
          <cell r="K242" t="str">
            <v>DOW EUROPE GMBH DUBAI BRANCH PO</v>
          </cell>
          <cell r="L242" t="str">
            <v>TO THE ORDER OF I M BANK LIMITED I</v>
          </cell>
          <cell r="M242" t="str">
            <v>US</v>
          </cell>
          <cell r="N242" t="str">
            <v>AEJEA</v>
          </cell>
          <cell r="O242" t="str">
            <v>BG</v>
          </cell>
          <cell r="P242">
            <v>990</v>
          </cell>
          <cell r="Q242">
            <v>990</v>
          </cell>
          <cell r="R242">
            <v>990</v>
          </cell>
          <cell r="S242">
            <v>990</v>
          </cell>
          <cell r="T242">
            <v>25295</v>
          </cell>
          <cell r="U242">
            <v>25295</v>
          </cell>
          <cell r="V242">
            <v>25295</v>
          </cell>
          <cell r="W242">
            <v>25295</v>
          </cell>
          <cell r="X242" t="str">
            <v>LOADED INTO 1 40 CONTAINER S CEFOR TM 1211P POLYETHYLENE RESIN 25 KG BAG 55 BAGS PALLET NET WEIGHT 24750 0000 KG HS-NO 39014000 CHARGES FROM MOMBASA TO NAIROBI ON CONSIGNEES ACCOUNT PIN P000593876 I IDF NO 20EMKIM000068781 HS CODE 39014000 ED NO 303-05231310-20 14 2516775487 FREIGHT PREPAID SHIPPED ON BOARD 0036507978 0110931832983053439 FCL CARGO FCL FCL CONSIGNEE CONTINUED SWIFT CODE IMBL KENA BANK NOTIFY PARTY CONTINUED ATT SABINA NJUGUNA E-EMAIL SABI NA GPLFLEXIBLES COM INTRANSIT TO ICD EMBAKASI NAIROBI</v>
          </cell>
          <cell r="Y242" t="str">
            <v>Valide</v>
          </cell>
        </row>
        <row r="243">
          <cell r="A243" t="str">
            <v>MRKU8613105</v>
          </cell>
          <cell r="B243">
            <v>20</v>
          </cell>
          <cell r="C243" t="str">
            <v>711037632</v>
          </cell>
          <cell r="D243">
            <v>43909</v>
          </cell>
          <cell r="E243">
            <v>46</v>
          </cell>
          <cell r="F243">
            <v>0</v>
          </cell>
          <cell r="G243">
            <v>0</v>
          </cell>
          <cell r="H243">
            <v>0</v>
          </cell>
          <cell r="I243" t="str">
            <v>2020 MSA 162387</v>
          </cell>
          <cell r="J243">
            <v>180</v>
          </cell>
          <cell r="K243" t="str">
            <v>SCAN GLOBAL LOGISTICS A S KIRSTINEH</v>
          </cell>
          <cell r="L243" t="str">
            <v>GIZ GMBH RIVERSIDE DRIVE RIVERSIDE</v>
          </cell>
          <cell r="M243" t="str">
            <v>AE</v>
          </cell>
          <cell r="N243" t="str">
            <v>ESALG</v>
          </cell>
          <cell r="O243" t="str">
            <v>PC</v>
          </cell>
          <cell r="P243">
            <v>1</v>
          </cell>
          <cell r="Q243">
            <v>1</v>
          </cell>
          <cell r="R243">
            <v>1</v>
          </cell>
          <cell r="S243">
            <v>1</v>
          </cell>
          <cell r="T243">
            <v>2205</v>
          </cell>
          <cell r="U243">
            <v>2205</v>
          </cell>
          <cell r="V243">
            <v>2205</v>
          </cell>
          <cell r="W243">
            <v>2205</v>
          </cell>
          <cell r="X243" t="str">
            <v>TOYOTA LAND CRUISER PRADO TURBO DIESEL TXL 7 SEATER VIN 298358 CH ASSIS NO JTEBH9FJ70K225103 ENGINE NO 1KD-B028894 HS CODE 87033 3 00 YEAR OF MANUFACTURE 2019 ACCESSORIES INCLUDED SPARE PARTS INC LUDED FREIGHT PREPAID ATTN PHILIP WANYOIKE ATTN PHOEBE WAKWAB UBI EMAIL PHILIP WANYOIKE GIZ DE PHOEBE WAKWABUBI GIZ DE TEL 252633869179</v>
          </cell>
          <cell r="Y243" t="str">
            <v>Valide</v>
          </cell>
        </row>
        <row r="244">
          <cell r="A244" t="str">
            <v>WSCU7733881</v>
          </cell>
          <cell r="B244">
            <v>40</v>
          </cell>
          <cell r="C244" t="str">
            <v>712115950</v>
          </cell>
          <cell r="D244">
            <v>43928</v>
          </cell>
          <cell r="E244">
            <v>27</v>
          </cell>
          <cell r="F244">
            <v>0</v>
          </cell>
          <cell r="G244">
            <v>0</v>
          </cell>
          <cell r="H244">
            <v>0</v>
          </cell>
          <cell r="I244" t="str">
            <v>2020 MSA 162859</v>
          </cell>
          <cell r="J244">
            <v>157</v>
          </cell>
          <cell r="K244" t="str">
            <v>BENCO SHIPPING INTL LLC 9450 SKILLM</v>
          </cell>
          <cell r="L244" t="str">
            <v>JOEL O OMIYA 48 KATITO KISUMU KEN</v>
          </cell>
          <cell r="M244" t="str">
            <v>EG</v>
          </cell>
          <cell r="N244" t="str">
            <v>USHOU</v>
          </cell>
          <cell r="O244" t="str">
            <v>PK</v>
          </cell>
          <cell r="P244">
            <v>450</v>
          </cell>
          <cell r="Q244">
            <v>450</v>
          </cell>
          <cell r="R244">
            <v>0</v>
          </cell>
          <cell r="S244">
            <v>0</v>
          </cell>
          <cell r="T244">
            <v>9072</v>
          </cell>
          <cell r="U244">
            <v>9072</v>
          </cell>
          <cell r="V244">
            <v>0</v>
          </cell>
          <cell r="W244">
            <v>0</v>
          </cell>
          <cell r="X244" t="str">
            <v>450 PCS OF HHG PE HS CODE 940390 AES ITN X20200210565245</v>
          </cell>
          <cell r="Y244" t="str">
            <v>Valide</v>
          </cell>
        </row>
        <row r="245">
          <cell r="A245" t="str">
            <v>MRKU2474851</v>
          </cell>
          <cell r="B245">
            <v>40</v>
          </cell>
          <cell r="C245" t="str">
            <v>712122992</v>
          </cell>
          <cell r="D245">
            <v>43914</v>
          </cell>
          <cell r="E245">
            <v>41</v>
          </cell>
          <cell r="F245">
            <v>0</v>
          </cell>
          <cell r="G245">
            <v>0</v>
          </cell>
          <cell r="H245">
            <v>0</v>
          </cell>
          <cell r="I245" t="str">
            <v>2020 MSA 162494</v>
          </cell>
          <cell r="J245">
            <v>234</v>
          </cell>
          <cell r="K245" t="str">
            <v>NOVAC LIMITED ST JAKOBS-STRASSE 14</v>
          </cell>
          <cell r="L245" t="str">
            <v>RIVATEX EAST AFRICA LIMITED P O BOX</v>
          </cell>
          <cell r="M245" t="str">
            <v>EG</v>
          </cell>
          <cell r="N245" t="str">
            <v>NLRTM</v>
          </cell>
          <cell r="O245" t="str">
            <v>PK</v>
          </cell>
          <cell r="P245">
            <v>25</v>
          </cell>
          <cell r="Q245">
            <v>25</v>
          </cell>
          <cell r="R245">
            <v>0</v>
          </cell>
          <cell r="S245">
            <v>0</v>
          </cell>
          <cell r="T245">
            <v>14326</v>
          </cell>
          <cell r="U245">
            <v>14326</v>
          </cell>
          <cell r="V245">
            <v>0</v>
          </cell>
          <cell r="W245">
            <v>0</v>
          </cell>
          <cell r="X245" t="str">
            <v>ESSENTIAL MACHINERY FOR THE TEXTILE INDUSTRY - GOLLER COMPLEXA CON TINUOUS SCOURING BLEACHING RANGE AS PER PROFORMA INVOICE NO PKE-1 030 2017 DATED 31 07 17 CIF MOMBASA PORT KENYA INCOTERMS 2010 FREIGHT PREPAID IDF-NO E1906181889</v>
          </cell>
          <cell r="Y245" t="str">
            <v>Valide</v>
          </cell>
        </row>
        <row r="246">
          <cell r="A246" t="str">
            <v>MSKU5604816</v>
          </cell>
          <cell r="B246">
            <v>20</v>
          </cell>
          <cell r="C246" t="str">
            <v>712122992</v>
          </cell>
          <cell r="D246">
            <v>43916</v>
          </cell>
          <cell r="E246">
            <v>39</v>
          </cell>
          <cell r="F246">
            <v>0</v>
          </cell>
          <cell r="G246">
            <v>0</v>
          </cell>
          <cell r="H246">
            <v>0</v>
          </cell>
          <cell r="I246" t="str">
            <v>2020 MSA 162494</v>
          </cell>
          <cell r="J246">
            <v>234</v>
          </cell>
          <cell r="K246" t="str">
            <v>NOVAC LIMITED ST JAKOBS-STRASSE 14</v>
          </cell>
          <cell r="L246" t="str">
            <v>RIVATEX EAST AFRICA LIMITED P O BOX</v>
          </cell>
          <cell r="M246" t="str">
            <v>EG</v>
          </cell>
          <cell r="N246" t="str">
            <v>NLRTM</v>
          </cell>
          <cell r="O246" t="str">
            <v>PK</v>
          </cell>
          <cell r="P246">
            <v>25</v>
          </cell>
          <cell r="Q246">
            <v>25</v>
          </cell>
          <cell r="R246">
            <v>0</v>
          </cell>
          <cell r="S246">
            <v>0</v>
          </cell>
          <cell r="T246">
            <v>14326</v>
          </cell>
          <cell r="U246">
            <v>14326</v>
          </cell>
          <cell r="V246">
            <v>0</v>
          </cell>
          <cell r="W246">
            <v>0</v>
          </cell>
          <cell r="X246" t="str">
            <v>ESSENTIAL MACHINERY FOR THE TEXTILE INDUSTRY - GOLLER COMPLEXA CON TINUOUS SCOURING BLEACHING RANGE AS PER PROFORMA INVOICE NO PKE-1 030 2017 DATED 31 07 17 CIF MOMBASA PORT KENYA INCOTERMS 2010 FREIGHT PREPAID IDF-NO E1906181889</v>
          </cell>
          <cell r="Y246" t="str">
            <v>Valide</v>
          </cell>
        </row>
        <row r="247">
          <cell r="A247" t="str">
            <v>MSKU0737138</v>
          </cell>
          <cell r="B247">
            <v>40</v>
          </cell>
          <cell r="C247" t="str">
            <v>712132932</v>
          </cell>
          <cell r="D247">
            <v>43935</v>
          </cell>
          <cell r="E247">
            <v>24</v>
          </cell>
          <cell r="F247">
            <v>0</v>
          </cell>
          <cell r="G247">
            <v>0</v>
          </cell>
          <cell r="H247">
            <v>0</v>
          </cell>
          <cell r="I247" t="str">
            <v>2020 MSA 162961</v>
          </cell>
          <cell r="J247">
            <v>113</v>
          </cell>
          <cell r="K247" t="str">
            <v>PETER HARMS SCHIFFAHRTS-U SPEDITIOY</v>
          </cell>
          <cell r="L247" t="str">
            <v>JANET MUTHONI KIGURU P O BOX 11512</v>
          </cell>
          <cell r="M247" t="str">
            <v>AE</v>
          </cell>
          <cell r="N247" t="str">
            <v>ATHOH</v>
          </cell>
          <cell r="O247" t="str">
            <v>PK</v>
          </cell>
          <cell r="P247">
            <v>524</v>
          </cell>
          <cell r="Q247">
            <v>524</v>
          </cell>
          <cell r="R247">
            <v>524</v>
          </cell>
          <cell r="S247">
            <v>524</v>
          </cell>
          <cell r="T247">
            <v>23690</v>
          </cell>
          <cell r="U247">
            <v>23690</v>
          </cell>
          <cell r="V247">
            <v>23690</v>
          </cell>
          <cell r="W247">
            <v>23690</v>
          </cell>
          <cell r="X247" t="str">
            <v>USED CLOTHING H S CODE 6309 0000</v>
          </cell>
          <cell r="Y247" t="str">
            <v>Valide</v>
          </cell>
        </row>
        <row r="248">
          <cell r="A248" t="str">
            <v>TGHU9104050</v>
          </cell>
          <cell r="B248">
            <v>40</v>
          </cell>
          <cell r="C248" t="str">
            <v>712133609</v>
          </cell>
          <cell r="D248">
            <v>43922</v>
          </cell>
          <cell r="E248">
            <v>33</v>
          </cell>
          <cell r="F248">
            <v>0</v>
          </cell>
          <cell r="G248">
            <v>0</v>
          </cell>
          <cell r="H248">
            <v>0</v>
          </cell>
          <cell r="I248" t="str">
            <v>2020 MSA 162739</v>
          </cell>
          <cell r="J248">
            <v>191</v>
          </cell>
          <cell r="K248" t="str">
            <v>BETTY WANJIKU LEDEGEMSTRAAT 52 B 88</v>
          </cell>
          <cell r="L248" t="str">
            <v>PATRICK GATHURA NGIGI PO BOX 13508</v>
          </cell>
          <cell r="M248" t="str">
            <v>AE</v>
          </cell>
          <cell r="N248" t="str">
            <v>BEANR</v>
          </cell>
          <cell r="O248" t="str">
            <v>PK</v>
          </cell>
          <cell r="P248">
            <v>205</v>
          </cell>
          <cell r="Q248">
            <v>205</v>
          </cell>
          <cell r="R248">
            <v>205</v>
          </cell>
          <cell r="S248">
            <v>205</v>
          </cell>
          <cell r="T248">
            <v>6430</v>
          </cell>
          <cell r="U248">
            <v>6430</v>
          </cell>
          <cell r="V248">
            <v>6430</v>
          </cell>
          <cell r="W248">
            <v>6430</v>
          </cell>
          <cell r="X248" t="str">
            <v>USED HOUSEHOLD GOODS IDF E1912275230</v>
          </cell>
          <cell r="Y248" t="str">
            <v>Valide</v>
          </cell>
        </row>
        <row r="249">
          <cell r="A249" t="str">
            <v>MRSU0278868</v>
          </cell>
          <cell r="B249">
            <v>20</v>
          </cell>
          <cell r="C249" t="str">
            <v>712133649</v>
          </cell>
          <cell r="D249">
            <v>43932</v>
          </cell>
          <cell r="E249">
            <v>23</v>
          </cell>
          <cell r="F249">
            <v>0</v>
          </cell>
          <cell r="G249">
            <v>0</v>
          </cell>
          <cell r="H249">
            <v>0</v>
          </cell>
          <cell r="I249" t="str">
            <v>2020 MSA 162859</v>
          </cell>
          <cell r="J249">
            <v>170</v>
          </cell>
          <cell r="K249" t="str">
            <v>FIELDENS OTR LIMITED ONEHOUSE STO</v>
          </cell>
          <cell r="L249" t="str">
            <v>FARM ENGINEERING INDUSTRIES MOMBASA722203658 733638709 M 254-0</v>
          </cell>
          <cell r="M249" t="str">
            <v>EG</v>
          </cell>
          <cell r="N249" t="str">
            <v>GBSTW</v>
          </cell>
          <cell r="O249" t="str">
            <v>PK</v>
          </cell>
          <cell r="P249">
            <v>48</v>
          </cell>
          <cell r="Q249">
            <v>48</v>
          </cell>
          <cell r="R249">
            <v>48</v>
          </cell>
          <cell r="S249">
            <v>48</v>
          </cell>
          <cell r="T249">
            <v>18000</v>
          </cell>
          <cell r="U249">
            <v>18000</v>
          </cell>
          <cell r="V249">
            <v>18000</v>
          </cell>
          <cell r="W249">
            <v>18000</v>
          </cell>
          <cell r="X249" t="str">
            <v>NEW TYRES RIMS</v>
          </cell>
          <cell r="Y249" t="str">
            <v>Valide</v>
          </cell>
        </row>
        <row r="250">
          <cell r="A250" t="str">
            <v>MSKU5857331</v>
          </cell>
          <cell r="B250">
            <v>20</v>
          </cell>
          <cell r="C250" t="str">
            <v>861636000</v>
          </cell>
          <cell r="D250">
            <v>40699</v>
          </cell>
          <cell r="E250">
            <v>3256</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row>
        <row r="251">
          <cell r="A251" t="str">
            <v>MSKU4420476</v>
          </cell>
          <cell r="B251">
            <v>20</v>
          </cell>
          <cell r="C251" t="str">
            <v>910187621</v>
          </cell>
          <cell r="D251">
            <v>43916</v>
          </cell>
          <cell r="E251">
            <v>39</v>
          </cell>
          <cell r="F251">
            <v>0</v>
          </cell>
          <cell r="G251">
            <v>0</v>
          </cell>
          <cell r="H251">
            <v>0</v>
          </cell>
          <cell r="I251" t="str">
            <v>2020 MSA 162494</v>
          </cell>
          <cell r="J251">
            <v>234</v>
          </cell>
          <cell r="K251" t="str">
            <v>NOVAC LIMITED ST JAKOBS-STRASSE 14</v>
          </cell>
          <cell r="L251" t="str">
            <v>RIVATEX EAST AFRICA LIMITED P O BOX</v>
          </cell>
          <cell r="M251" t="str">
            <v>EG</v>
          </cell>
          <cell r="N251" t="str">
            <v>NLRTM</v>
          </cell>
          <cell r="O251" t="str">
            <v>PK</v>
          </cell>
          <cell r="P251">
            <v>25</v>
          </cell>
          <cell r="Q251">
            <v>25</v>
          </cell>
          <cell r="R251">
            <v>0</v>
          </cell>
          <cell r="S251">
            <v>0</v>
          </cell>
          <cell r="T251">
            <v>14326</v>
          </cell>
          <cell r="U251">
            <v>14326</v>
          </cell>
          <cell r="V251">
            <v>0</v>
          </cell>
          <cell r="W251">
            <v>0</v>
          </cell>
          <cell r="X251" t="str">
            <v>ESSENTIAL MACHINERY FOR THE TEXTILE INDUSTRY - GOLLER COMPLEXA CON TINUOUS SCOURING BLEACHING RANGE AS PER PROFORMA INVOICE NO PKE-1 030 2017 DATED 31 07 17 CIF MOMBASA PORT KENYA INCOTERMS 2010 FREIGHT PREPAID IDF-NO E1906181889</v>
          </cell>
          <cell r="Y251" t="str">
            <v>Valide</v>
          </cell>
        </row>
        <row r="252">
          <cell r="A252" t="str">
            <v>MRSU3105526</v>
          </cell>
          <cell r="B252">
            <v>40</v>
          </cell>
          <cell r="C252" t="str">
            <v>910187621</v>
          </cell>
          <cell r="D252">
            <v>43916</v>
          </cell>
          <cell r="E252">
            <v>39</v>
          </cell>
          <cell r="F252">
            <v>0</v>
          </cell>
          <cell r="G252">
            <v>0</v>
          </cell>
          <cell r="H252">
            <v>0</v>
          </cell>
          <cell r="I252" t="str">
            <v>2020 MSA 162494</v>
          </cell>
          <cell r="J252">
            <v>234</v>
          </cell>
          <cell r="K252" t="str">
            <v>NOVAC LIMITED ST JAKOBS-STRASSE 14</v>
          </cell>
          <cell r="L252" t="str">
            <v>RIVATEX EAST AFRICA LIMITED P O BOX</v>
          </cell>
          <cell r="M252" t="str">
            <v>EG</v>
          </cell>
          <cell r="N252" t="str">
            <v>NLRTM</v>
          </cell>
          <cell r="O252" t="str">
            <v>PK</v>
          </cell>
          <cell r="P252">
            <v>25</v>
          </cell>
          <cell r="Q252">
            <v>25</v>
          </cell>
          <cell r="R252">
            <v>0</v>
          </cell>
          <cell r="S252">
            <v>0</v>
          </cell>
          <cell r="T252">
            <v>14326</v>
          </cell>
          <cell r="U252">
            <v>14326</v>
          </cell>
          <cell r="V252">
            <v>0</v>
          </cell>
          <cell r="W252">
            <v>0</v>
          </cell>
          <cell r="X252" t="str">
            <v>ESSENTIAL MACHINERY FOR THE TEXTILE INDUSTRY - GOLLER COMPLEXA CON TINUOUS SCOURING BLEACHING RANGE AS PER PROFORMA INVOICE NO PKE-1 030 2017 DATED 31 07 17 CIF MOMBASA PORT KENYA INCOTERMS 2010 FREIGHT PREPAID IDF-NO E1906181889</v>
          </cell>
          <cell r="Y252" t="str">
            <v>Valide</v>
          </cell>
        </row>
        <row r="253">
          <cell r="A253" t="str">
            <v>MRKU6990795</v>
          </cell>
          <cell r="B253">
            <v>20</v>
          </cell>
          <cell r="C253" t="str">
            <v>910218032</v>
          </cell>
          <cell r="D253">
            <v>43920</v>
          </cell>
          <cell r="E253">
            <v>35</v>
          </cell>
          <cell r="F253">
            <v>0</v>
          </cell>
          <cell r="G253">
            <v>0</v>
          </cell>
          <cell r="H253">
            <v>0</v>
          </cell>
          <cell r="I253" t="str">
            <v>2020 MSA 162495</v>
          </cell>
          <cell r="J253">
            <v>374</v>
          </cell>
          <cell r="K253" t="str">
            <v>LIMITED LIABILITY COMPANY TITANIUMBEHALF OF GOLDEN DRAGON DMCC U</v>
          </cell>
          <cell r="L253" t="str">
            <v>APEX COATING EAST AFRICA LIMITED P</v>
          </cell>
          <cell r="M253" t="str">
            <v>OM</v>
          </cell>
          <cell r="N253" t="str">
            <v>RUNVS</v>
          </cell>
          <cell r="O253" t="str">
            <v>PA</v>
          </cell>
          <cell r="P253">
            <v>20</v>
          </cell>
          <cell r="Q253">
            <v>20</v>
          </cell>
          <cell r="R253">
            <v>20</v>
          </cell>
          <cell r="S253">
            <v>20</v>
          </cell>
          <cell r="T253">
            <v>20860</v>
          </cell>
          <cell r="U253">
            <v>20860</v>
          </cell>
          <cell r="V253">
            <v>20860</v>
          </cell>
          <cell r="W253">
            <v>20860</v>
          </cell>
          <cell r="X253" t="str">
            <v>TITANIUM DIOXIDE PIGMENTAL GRADE TIOX-280 - 15 MT TITANIUM DIOXIDE PI GMENTAL GRADE TIOX-271 - 5 MT</v>
          </cell>
          <cell r="Y253" t="str">
            <v>Valide</v>
          </cell>
        </row>
        <row r="254">
          <cell r="A254" t="str">
            <v>WCIU8482879</v>
          </cell>
          <cell r="B254">
            <v>40</v>
          </cell>
          <cell r="C254" t="str">
            <v>910247940</v>
          </cell>
          <cell r="D254">
            <v>43935</v>
          </cell>
          <cell r="E254">
            <v>24</v>
          </cell>
          <cell r="F254">
            <v>0</v>
          </cell>
          <cell r="G254">
            <v>0</v>
          </cell>
          <cell r="H254">
            <v>0</v>
          </cell>
          <cell r="I254" t="str">
            <v>2020 MSA 162960</v>
          </cell>
          <cell r="J254">
            <v>338</v>
          </cell>
          <cell r="K254" t="str">
            <v>CELTIC SHIPPING LINE C O WILSON GAC</v>
          </cell>
          <cell r="L254" t="str">
            <v>WILSON GACHERU KARIAMBURI P O BOX</v>
          </cell>
          <cell r="M254" t="str">
            <v>BR</v>
          </cell>
          <cell r="N254" t="str">
            <v>USCLE</v>
          </cell>
          <cell r="O254" t="str">
            <v>PK</v>
          </cell>
          <cell r="P254">
            <v>242</v>
          </cell>
          <cell r="Q254">
            <v>242</v>
          </cell>
          <cell r="R254">
            <v>242</v>
          </cell>
          <cell r="S254">
            <v>242</v>
          </cell>
          <cell r="T254">
            <v>8097</v>
          </cell>
          <cell r="U254">
            <v>8097</v>
          </cell>
          <cell r="V254">
            <v>8097</v>
          </cell>
          <cell r="W254">
            <v>8097</v>
          </cell>
          <cell r="X254" t="str">
            <v>21 BOXES PERSONAL EFFECTS USED CLOTHES AND ACCESSORIES 146 PCS US ED KITCHENWARE UTENSILS 44 PCS USED ASSORTED HOUSEHOLD FURNITURE 9 MATTRESSES 3 REFRIDGERATORS 3 ELECTRIC COOKERS 9 SEWING MACHIN ES 1 WASHING MACHINE 1 DRYER 3 AIR FRYERS 2 ELECTRIC KETTLES A ES-XTN 223427495-15975-ITN X20200227595921 HS CODE S 6309 00 6911 10 8516 90 8712 00 9403 89 9404 21 9503 00 9504 30</v>
          </cell>
          <cell r="Y254" t="str">
            <v>Valide</v>
          </cell>
        </row>
        <row r="255">
          <cell r="A255" t="str">
            <v>SUDU6936819</v>
          </cell>
          <cell r="B255">
            <v>40</v>
          </cell>
          <cell r="C255" t="str">
            <v>910254915</v>
          </cell>
          <cell r="D255">
            <v>43921</v>
          </cell>
          <cell r="E255">
            <v>34</v>
          </cell>
          <cell r="F255">
            <v>0</v>
          </cell>
          <cell r="G255">
            <v>0</v>
          </cell>
          <cell r="H255">
            <v>0</v>
          </cell>
          <cell r="I255" t="str">
            <v>2020 MSA 162738</v>
          </cell>
          <cell r="J255">
            <v>436</v>
          </cell>
          <cell r="K255" t="str">
            <v>CELTIC SHIPPING LINE C O CHOIGODA 1</v>
          </cell>
          <cell r="L255" t="str">
            <v>RONALD IGUDWA SHITAMBASY P O BOX</v>
          </cell>
          <cell r="M255" t="str">
            <v>IN</v>
          </cell>
          <cell r="N255" t="str">
            <v>USEWR</v>
          </cell>
          <cell r="O255" t="str">
            <v>BL</v>
          </cell>
          <cell r="P255">
            <v>650</v>
          </cell>
          <cell r="Q255">
            <v>650</v>
          </cell>
          <cell r="R255">
            <v>650</v>
          </cell>
          <cell r="S255">
            <v>650</v>
          </cell>
          <cell r="T255">
            <v>17808</v>
          </cell>
          <cell r="U255">
            <v>17808</v>
          </cell>
          <cell r="V255">
            <v>17808</v>
          </cell>
          <cell r="W255">
            <v>17808</v>
          </cell>
          <cell r="X255" t="str">
            <v>ASSORTED USED SHOES AES-XTN 223427495-15974-ITN X20200218028198 HS CODE 640500 INTRANSIT TO ICD EMBAKASI NAIROBI</v>
          </cell>
          <cell r="Y255" t="str">
            <v>Valide</v>
          </cell>
        </row>
        <row r="256">
          <cell r="A256" t="str">
            <v>CLHU8493630</v>
          </cell>
          <cell r="B256">
            <v>40</v>
          </cell>
          <cell r="C256" t="str">
            <v>910258111</v>
          </cell>
          <cell r="D256">
            <v>43920</v>
          </cell>
          <cell r="E256">
            <v>35</v>
          </cell>
          <cell r="F256">
            <v>0</v>
          </cell>
          <cell r="G256">
            <v>0</v>
          </cell>
          <cell r="H256">
            <v>0</v>
          </cell>
          <cell r="I256" t="str">
            <v>2020 MSA 162656</v>
          </cell>
          <cell r="J256">
            <v>75</v>
          </cell>
          <cell r="K256" t="str">
            <v>ARK SHIPPING LINE LIMITED LIABILITY</v>
          </cell>
          <cell r="L256" t="str">
            <v>MARY WAIRIMU MUTURI 49 LANGAT</v>
          </cell>
          <cell r="M256" t="str">
            <v>SA</v>
          </cell>
          <cell r="N256" t="str">
            <v>USEWR</v>
          </cell>
          <cell r="O256" t="str">
            <v>PC</v>
          </cell>
          <cell r="P256">
            <v>1300</v>
          </cell>
          <cell r="Q256">
            <v>1300</v>
          </cell>
          <cell r="R256">
            <v>1300</v>
          </cell>
          <cell r="S256">
            <v>1300</v>
          </cell>
          <cell r="T256">
            <v>7711</v>
          </cell>
          <cell r="U256">
            <v>7711</v>
          </cell>
          <cell r="V256">
            <v>7711</v>
          </cell>
          <cell r="W256">
            <v>7711</v>
          </cell>
          <cell r="X256" t="str">
            <v>USED PERSONAL EFFECTS FURNITURE TOTAL 1300 PIECES T OTAL 17000 LBS E E I 30 37 A SCHEDUL E B HS CODE 9403909000</v>
          </cell>
          <cell r="Y256" t="str">
            <v>Valide</v>
          </cell>
        </row>
        <row r="257">
          <cell r="A257" t="str">
            <v>PONU1432262</v>
          </cell>
          <cell r="B257">
            <v>40</v>
          </cell>
          <cell r="C257" t="str">
            <v>910279210</v>
          </cell>
          <cell r="D257">
            <v>43917</v>
          </cell>
          <cell r="E257">
            <v>38</v>
          </cell>
          <cell r="F257">
            <v>0</v>
          </cell>
          <cell r="G257">
            <v>0</v>
          </cell>
          <cell r="H257">
            <v>0</v>
          </cell>
          <cell r="I257" t="str">
            <v>2020 MSA 162494</v>
          </cell>
          <cell r="J257">
            <v>243</v>
          </cell>
          <cell r="K257" t="str">
            <v>NUTRISET LE BOIS RICARD BP 35 MALAU</v>
          </cell>
          <cell r="L257" t="str">
            <v>KENDA C O UNHCR NAIROBI PO BOX 438</v>
          </cell>
          <cell r="M257" t="str">
            <v>EG</v>
          </cell>
          <cell r="N257" t="str">
            <v>FRLEH</v>
          </cell>
          <cell r="O257" t="str">
            <v>PA</v>
          </cell>
          <cell r="P257">
            <v>72</v>
          </cell>
          <cell r="Q257">
            <v>72</v>
          </cell>
          <cell r="R257">
            <v>0</v>
          </cell>
          <cell r="S257">
            <v>0</v>
          </cell>
          <cell r="T257">
            <v>80426</v>
          </cell>
          <cell r="U257">
            <v>80426</v>
          </cell>
          <cell r="V257">
            <v>0</v>
          </cell>
          <cell r="W257">
            <v>0</v>
          </cell>
          <cell r="X257" t="str">
            <v>SAID TO CONTAIN 5000 BOXES OF PLUMPY NUT 250 BOXES OF THERAPEUTIC MIL K F -100 AND 180 BOXES OF THERAPEUTIC MILK F-75 30 DAYS FREE TIME AT DESTINATION HS CODE PLUMPY N UT 21069098 THERAPEUTIC MILK F-100 AND THERAPEUTIC MILK F-75 190110 00 INTRANSIT TO ICD EMBAKASI NAIROBI</v>
          </cell>
          <cell r="Y257" t="str">
            <v>Valide</v>
          </cell>
        </row>
        <row r="258">
          <cell r="A258" t="str">
            <v>MSKU6350911</v>
          </cell>
          <cell r="B258">
            <v>40</v>
          </cell>
          <cell r="C258" t="str">
            <v>910279210</v>
          </cell>
          <cell r="D258">
            <v>43917</v>
          </cell>
          <cell r="E258">
            <v>38</v>
          </cell>
          <cell r="F258">
            <v>0</v>
          </cell>
          <cell r="G258">
            <v>0</v>
          </cell>
          <cell r="H258">
            <v>0</v>
          </cell>
          <cell r="I258" t="str">
            <v>2020 MSA 162494</v>
          </cell>
          <cell r="J258">
            <v>243</v>
          </cell>
          <cell r="K258" t="str">
            <v>NUTRISET LE BOIS RICARD BP 35 MALAU</v>
          </cell>
          <cell r="L258" t="str">
            <v>KENDA C O UNHCR NAIROBI PO BOX 438</v>
          </cell>
          <cell r="M258" t="str">
            <v>EG</v>
          </cell>
          <cell r="N258" t="str">
            <v>FRLEH</v>
          </cell>
          <cell r="O258" t="str">
            <v>PA</v>
          </cell>
          <cell r="P258">
            <v>72</v>
          </cell>
          <cell r="Q258">
            <v>72</v>
          </cell>
          <cell r="R258">
            <v>0</v>
          </cell>
          <cell r="S258">
            <v>0</v>
          </cell>
          <cell r="T258">
            <v>80426</v>
          </cell>
          <cell r="U258">
            <v>80426</v>
          </cell>
          <cell r="V258">
            <v>0</v>
          </cell>
          <cell r="W258">
            <v>0</v>
          </cell>
          <cell r="X258" t="str">
            <v>SAID TO CONTAIN 5000 BOXES OF PLUMPY NUT 250 BOXES OF THERAPEUTIC MIL K F -100 AND 180 BOXES OF THERAPEUTIC MILK F-75 30 DAYS FREE TIME AT DESTINATION HS CODE PLUMPY N UT 21069098 THERAPEUTIC MILK F-100 AND THERAPEUTIC MILK F-75 190110 00 INTRANSIT TO ICD EMBAKASI NAIROBI</v>
          </cell>
          <cell r="Y258" t="str">
            <v>Valide</v>
          </cell>
        </row>
        <row r="259">
          <cell r="A259" t="str">
            <v>MSKU6388265</v>
          </cell>
          <cell r="B259">
            <v>40</v>
          </cell>
          <cell r="C259" t="str">
            <v>910279210</v>
          </cell>
          <cell r="D259">
            <v>43920</v>
          </cell>
          <cell r="E259">
            <v>35</v>
          </cell>
          <cell r="F259">
            <v>0</v>
          </cell>
          <cell r="G259">
            <v>0</v>
          </cell>
          <cell r="H259">
            <v>0</v>
          </cell>
          <cell r="I259" t="str">
            <v>2020 MSA 162494</v>
          </cell>
          <cell r="J259">
            <v>243</v>
          </cell>
          <cell r="K259" t="str">
            <v>NUTRISET LE BOIS RICARD BP 35 MALAU</v>
          </cell>
          <cell r="L259" t="str">
            <v>KENDA C O UNHCR NAIROBI PO BOX 438</v>
          </cell>
          <cell r="M259" t="str">
            <v>EG</v>
          </cell>
          <cell r="N259" t="str">
            <v>FRLEH</v>
          </cell>
          <cell r="O259" t="str">
            <v>PA</v>
          </cell>
          <cell r="P259">
            <v>72</v>
          </cell>
          <cell r="Q259">
            <v>72</v>
          </cell>
          <cell r="R259">
            <v>0</v>
          </cell>
          <cell r="S259">
            <v>0</v>
          </cell>
          <cell r="T259">
            <v>80426</v>
          </cell>
          <cell r="U259">
            <v>80426</v>
          </cell>
          <cell r="V259">
            <v>0</v>
          </cell>
          <cell r="W259">
            <v>0</v>
          </cell>
          <cell r="X259" t="str">
            <v>SAID TO CONTAIN 5000 BOXES OF PLUMPY NUT 250 BOXES OF THERAPEUTIC MIL K F -100 AND 180 BOXES OF THERAPEUTIC MILK F-75 30 DAYS FREE TIME AT DESTINATION HS CODE PLUMPY N UT 21069098 THERAPEUTIC MILK F-100 AND THERAPEUTIC MILK F-75 190110 00 INTRANSIT TO ICD EMBAKASI NAIROBI</v>
          </cell>
          <cell r="Y259" t="str">
            <v>Valide</v>
          </cell>
        </row>
        <row r="260">
          <cell r="A260" t="str">
            <v>MRKU6532004</v>
          </cell>
          <cell r="B260">
            <v>20</v>
          </cell>
          <cell r="C260" t="str">
            <v>910279210</v>
          </cell>
          <cell r="D260">
            <v>43926</v>
          </cell>
          <cell r="E260">
            <v>29</v>
          </cell>
          <cell r="F260">
            <v>0</v>
          </cell>
          <cell r="G260">
            <v>0</v>
          </cell>
          <cell r="H260">
            <v>0</v>
          </cell>
          <cell r="I260" t="str">
            <v>2020 MSA 162494</v>
          </cell>
          <cell r="J260">
            <v>243</v>
          </cell>
          <cell r="K260" t="str">
            <v>NUTRISET LE BOIS RICARD BP 35 MALAU</v>
          </cell>
          <cell r="L260" t="str">
            <v>KENDA C O UNHCR NAIROBI PO BOX 438</v>
          </cell>
          <cell r="M260" t="str">
            <v>EG</v>
          </cell>
          <cell r="N260" t="str">
            <v>FRLEH</v>
          </cell>
          <cell r="O260" t="str">
            <v>PA</v>
          </cell>
          <cell r="P260">
            <v>72</v>
          </cell>
          <cell r="Q260">
            <v>72</v>
          </cell>
          <cell r="R260">
            <v>0</v>
          </cell>
          <cell r="S260">
            <v>0</v>
          </cell>
          <cell r="T260">
            <v>80426</v>
          </cell>
          <cell r="U260">
            <v>80426</v>
          </cell>
          <cell r="V260">
            <v>0</v>
          </cell>
          <cell r="W260">
            <v>0</v>
          </cell>
          <cell r="X260" t="str">
            <v>SAID TO CONTAIN 5000 BOXES OF PLUMPY NUT 250 BOXES OF THERAPEUTIC MIL K F -100 AND 180 BOXES OF THERAPEUTIC MILK F-75 30 DAYS FREE TIME AT DESTINATION HS CODE PLUMPY N UT 21069098 THERAPEUTIC MILK F-100 AND THERAPEUTIC MILK F-75 190110 00 INTRANSIT TO ICD EMBAKASI NAIROBI</v>
          </cell>
          <cell r="Y260" t="str">
            <v>Valide</v>
          </cell>
        </row>
        <row r="261">
          <cell r="A261" t="str">
            <v>HASU5159115</v>
          </cell>
          <cell r="B261">
            <v>40</v>
          </cell>
          <cell r="C261" t="str">
            <v>910284520</v>
          </cell>
          <cell r="D261">
            <v>43916</v>
          </cell>
          <cell r="E261">
            <v>39</v>
          </cell>
          <cell r="F261">
            <v>0</v>
          </cell>
          <cell r="G261">
            <v>0</v>
          </cell>
          <cell r="H261">
            <v>0</v>
          </cell>
          <cell r="I261" t="str">
            <v>2020 MSA 162495</v>
          </cell>
          <cell r="J261">
            <v>403</v>
          </cell>
          <cell r="K261" t="str">
            <v>KAMALA INTERNATIONAL EXIM PVT LTD</v>
          </cell>
          <cell r="L261" t="str">
            <v>SAWA ENTERPRISES SERVICES</v>
          </cell>
          <cell r="M261" t="str">
            <v>OM</v>
          </cell>
          <cell r="N261" t="str">
            <v>INHYD</v>
          </cell>
          <cell r="O261" t="str">
            <v>CT</v>
          </cell>
          <cell r="P261">
            <v>4713</v>
          </cell>
          <cell r="Q261">
            <v>4713</v>
          </cell>
          <cell r="R261">
            <v>4713</v>
          </cell>
          <cell r="S261">
            <v>4713</v>
          </cell>
          <cell r="T261">
            <v>28514</v>
          </cell>
          <cell r="U261">
            <v>28514</v>
          </cell>
          <cell r="V261">
            <v>28514</v>
          </cell>
          <cell r="W261">
            <v>28514</v>
          </cell>
          <cell r="X261" t="str">
            <v>RAHA CREAM BISCUITS AS PER INVOICE NO KI 19-20 OP143 DT 24-02-202 0 SB NO 1665331 DT 25 02 2020 TOTAL CARTONS 4713 CTNS TOTAL N ET WEIGHT 28278 000 KGS TOTAL GROSS WEIGHT 28513 650 KGS BL TO B E SWITCH IN DUBAI INTRANSSHIPMENT VIA MOMBASA</v>
          </cell>
          <cell r="Y261" t="str">
            <v>Valide</v>
          </cell>
        </row>
        <row r="262">
          <cell r="A262" t="str">
            <v>MSKU0799320</v>
          </cell>
          <cell r="B262">
            <v>40</v>
          </cell>
          <cell r="C262" t="str">
            <v>910294149</v>
          </cell>
          <cell r="D262">
            <v>43929</v>
          </cell>
          <cell r="E262">
            <v>26</v>
          </cell>
          <cell r="F262">
            <v>0</v>
          </cell>
          <cell r="G262">
            <v>0</v>
          </cell>
          <cell r="H262">
            <v>0</v>
          </cell>
          <cell r="I262" t="str">
            <v>2020 MSA 162858</v>
          </cell>
          <cell r="J262">
            <v>349</v>
          </cell>
          <cell r="K262" t="str">
            <v>F LLI ESPOSITO IMPORT EXPORT S R L 617 PHONE 39 0823 312790 - F</v>
          </cell>
          <cell r="L262" t="str">
            <v>JUWA TRADING COMPANY LIMITED P O BO</v>
          </cell>
          <cell r="M262" t="str">
            <v>BR</v>
          </cell>
          <cell r="N262" t="str">
            <v>ITNAP</v>
          </cell>
          <cell r="O262" t="str">
            <v>BL</v>
          </cell>
          <cell r="P262">
            <v>650</v>
          </cell>
          <cell r="Q262">
            <v>650</v>
          </cell>
          <cell r="R262">
            <v>650</v>
          </cell>
          <cell r="S262">
            <v>650</v>
          </cell>
          <cell r="T262">
            <v>21250</v>
          </cell>
          <cell r="U262">
            <v>21250</v>
          </cell>
          <cell r="V262">
            <v>21250</v>
          </cell>
          <cell r="W262">
            <v>21250</v>
          </cell>
          <cell r="X262" t="str">
            <v>400 SACKS 25 KG EACH ONE OF USED SHOES GRADE II ORIGIN ITALY AND 2 50 BALES 45 KG EACH ONE OF USED CLOTHES GRADE II ORIGIN ITALY</v>
          </cell>
          <cell r="Y262" t="str">
            <v>Valide</v>
          </cell>
        </row>
        <row r="263">
          <cell r="A263" t="str">
            <v>HASU4109070</v>
          </cell>
          <cell r="B263">
            <v>40</v>
          </cell>
          <cell r="C263" t="str">
            <v>910294921</v>
          </cell>
          <cell r="D263">
            <v>43942</v>
          </cell>
          <cell r="E263">
            <v>24</v>
          </cell>
          <cell r="F263">
            <v>0</v>
          </cell>
          <cell r="G263">
            <v>0</v>
          </cell>
          <cell r="H263">
            <v>0</v>
          </cell>
          <cell r="I263" t="str">
            <v>2020 MSA 163044</v>
          </cell>
          <cell r="J263">
            <v>299</v>
          </cell>
          <cell r="K263" t="str">
            <v>GOPALA MB RAMBYNO 14-18 TELSIAI L</v>
          </cell>
          <cell r="L263" t="str">
            <v>GREAT GRACE INTERNATIONAL LTD NAIRO</v>
          </cell>
          <cell r="M263" t="str">
            <v>US</v>
          </cell>
          <cell r="N263" t="str">
            <v>LTKLJ</v>
          </cell>
          <cell r="O263" t="str">
            <v>PK</v>
          </cell>
          <cell r="P263">
            <v>529</v>
          </cell>
          <cell r="Q263">
            <v>529</v>
          </cell>
          <cell r="R263">
            <v>0</v>
          </cell>
          <cell r="S263">
            <v>0</v>
          </cell>
          <cell r="T263">
            <v>22087</v>
          </cell>
          <cell r="U263">
            <v>22087</v>
          </cell>
          <cell r="V263">
            <v>0</v>
          </cell>
          <cell r="W263">
            <v>0</v>
          </cell>
          <cell r="X263" t="str">
            <v>USED CLOTHES AND SHOES</v>
          </cell>
          <cell r="Y263" t="str">
            <v>Valide</v>
          </cell>
        </row>
        <row r="264">
          <cell r="A264" t="str">
            <v>MRKU7860369</v>
          </cell>
          <cell r="B264">
            <v>20</v>
          </cell>
          <cell r="C264" t="str">
            <v>910302144</v>
          </cell>
          <cell r="D264">
            <v>43931</v>
          </cell>
          <cell r="E264">
            <v>24</v>
          </cell>
          <cell r="F264">
            <v>0</v>
          </cell>
          <cell r="G264">
            <v>0</v>
          </cell>
          <cell r="H264">
            <v>0</v>
          </cell>
          <cell r="I264" t="str">
            <v>2020 MSA 162859</v>
          </cell>
          <cell r="J264">
            <v>180</v>
          </cell>
          <cell r="K264" t="str">
            <v>ORTHENE CHEMICALS BREMBER ROAD HA2</v>
          </cell>
          <cell r="L264" t="str">
            <v>TO THE ORDER OF PRIME BANK LTD P O</v>
          </cell>
          <cell r="M264" t="str">
            <v>EG</v>
          </cell>
          <cell r="N264" t="str">
            <v>GBHRO</v>
          </cell>
          <cell r="O264" t="str">
            <v>PA</v>
          </cell>
          <cell r="P264">
            <v>10</v>
          </cell>
          <cell r="Q264">
            <v>10</v>
          </cell>
          <cell r="R264">
            <v>10</v>
          </cell>
          <cell r="S264">
            <v>10</v>
          </cell>
          <cell r="T264">
            <v>7466</v>
          </cell>
          <cell r="U264">
            <v>7466</v>
          </cell>
          <cell r="V264">
            <v>7466</v>
          </cell>
          <cell r="W264">
            <v>7466</v>
          </cell>
          <cell r="X264" t="str">
            <v>DESCRIPTION OF GOODS AND OR SERVICES CPD2045 SLUSOL 250ML BRAKE FLU ID DOT 4- OSS 5 CPD2046 SLUSOL 500ML BRAKE FLUID DOT 4- OSS 5 AS PE R PROFORMA INVOICE N O A037968 DATED 11TH DECEMBER 2019 CFR MOMBASA PORT NAIROBI KENYA IDF NUMBER E 2001279613 IRREVOCABLE DOCUMEN TARY CREDIT NUMBER 008IMUL20014949 DATE OF ISSUE 200117</v>
          </cell>
          <cell r="Y264" t="str">
            <v>Valide</v>
          </cell>
        </row>
        <row r="265">
          <cell r="A265" t="str">
            <v>CTXU3466695</v>
          </cell>
          <cell r="B265">
            <v>20</v>
          </cell>
          <cell r="C265" t="str">
            <v>910302908</v>
          </cell>
          <cell r="D265">
            <v>43931</v>
          </cell>
          <cell r="E265">
            <v>24</v>
          </cell>
          <cell r="F265">
            <v>0</v>
          </cell>
          <cell r="G265">
            <v>0</v>
          </cell>
          <cell r="H265">
            <v>0</v>
          </cell>
          <cell r="I265" t="str">
            <v>2020 MSA 162859</v>
          </cell>
          <cell r="J265">
            <v>183</v>
          </cell>
          <cell r="K265" t="str">
            <v>BIEN YAPI URUNLERI SAN TURIZM VE TINE 0228 216 01 80</v>
          </cell>
          <cell r="L265" t="str">
            <v>DUKES MERU LTD P O BOX 649 60200 M</v>
          </cell>
          <cell r="M265" t="str">
            <v>EG</v>
          </cell>
          <cell r="N265" t="str">
            <v>TRGEM</v>
          </cell>
          <cell r="O265" t="str">
            <v>PA</v>
          </cell>
          <cell r="P265">
            <v>27</v>
          </cell>
          <cell r="Q265">
            <v>27</v>
          </cell>
          <cell r="R265">
            <v>27</v>
          </cell>
          <cell r="S265">
            <v>27</v>
          </cell>
          <cell r="T265">
            <v>26300</v>
          </cell>
          <cell r="U265">
            <v>26300</v>
          </cell>
          <cell r="V265">
            <v>26300</v>
          </cell>
          <cell r="W265">
            <v>26300</v>
          </cell>
          <cell r="X265" t="str">
            <v>CERAMIC TILES HS CODE 690721</v>
          </cell>
          <cell r="Y265" t="str">
            <v>Valide</v>
          </cell>
        </row>
        <row r="266">
          <cell r="A266" t="str">
            <v>MSKU7316254</v>
          </cell>
          <cell r="B266">
            <v>20</v>
          </cell>
          <cell r="C266" t="str">
            <v>910309740</v>
          </cell>
          <cell r="D266">
            <v>43925</v>
          </cell>
          <cell r="E266">
            <v>30</v>
          </cell>
          <cell r="F266">
            <v>0</v>
          </cell>
          <cell r="G266">
            <v>0</v>
          </cell>
          <cell r="H266">
            <v>0</v>
          </cell>
          <cell r="I266" t="str">
            <v>2020 MSA 162775</v>
          </cell>
          <cell r="J266">
            <v>230</v>
          </cell>
          <cell r="K266" t="str">
            <v>JAI MATA GRANITES EXPORTS 9 189 MU</v>
          </cell>
          <cell r="L266" t="str">
            <v>TO ORDER</v>
          </cell>
          <cell r="M266" t="str">
            <v>CN</v>
          </cell>
          <cell r="N266" t="str">
            <v>INVTZ</v>
          </cell>
          <cell r="O266" t="str">
            <v>PK</v>
          </cell>
          <cell r="P266">
            <v>205</v>
          </cell>
          <cell r="Q266">
            <v>205</v>
          </cell>
          <cell r="R266">
            <v>205</v>
          </cell>
          <cell r="S266">
            <v>205</v>
          </cell>
          <cell r="T266">
            <v>27000</v>
          </cell>
          <cell r="U266">
            <v>27000</v>
          </cell>
          <cell r="V266">
            <v>27000</v>
          </cell>
          <cell r="W266">
            <v>27000</v>
          </cell>
          <cell r="X266" t="str">
            <v>POLISHED GRANITES SLAB MATERIAL - RIVER WHITE GRANITE POLISHED SLABS 200UP X 60UP X 18MM SIZE 244 X61 X 18MM HS CODE 680299900 INV N O JMGE EXP 122 DT 27 02 2020 S B NO 1759486 DT 28 02 2020 NET W EIGHT 26700 000 KGS IE CODE AYHPD1768K APPLICABLE FREE TIME 14 D AYS COMBINED DETENTION DEMURRAGE AT PORT OF DISCHARGE PLACE OF DELIVERY FREIGHT PREPAID</v>
          </cell>
          <cell r="Y266" t="str">
            <v>Valide</v>
          </cell>
        </row>
        <row r="267">
          <cell r="A267" t="str">
            <v>MRKU7248522</v>
          </cell>
          <cell r="B267">
            <v>20</v>
          </cell>
          <cell r="C267" t="str">
            <v>910323747</v>
          </cell>
          <cell r="D267">
            <v>43919</v>
          </cell>
          <cell r="E267">
            <v>36</v>
          </cell>
          <cell r="F267">
            <v>0</v>
          </cell>
          <cell r="G267">
            <v>0</v>
          </cell>
          <cell r="H267">
            <v>0</v>
          </cell>
          <cell r="I267" t="str">
            <v>2020 MSA 162583</v>
          </cell>
          <cell r="J267">
            <v>132</v>
          </cell>
          <cell r="K267" t="str">
            <v>AZURI TAIYOKO LTD UNIT 1 WINSHIP H</v>
          </cell>
          <cell r="L267" t="str">
            <v>AZURI TECHNOLOGIES KENYA LIMITED 403047</v>
          </cell>
          <cell r="M267" t="str">
            <v>CN</v>
          </cell>
          <cell r="N267" t="str">
            <v>MYTPP</v>
          </cell>
          <cell r="O267" t="str">
            <v>PA</v>
          </cell>
          <cell r="P267">
            <v>20</v>
          </cell>
          <cell r="Q267">
            <v>20</v>
          </cell>
          <cell r="R267">
            <v>0</v>
          </cell>
          <cell r="S267">
            <v>0</v>
          </cell>
          <cell r="T267">
            <v>5299</v>
          </cell>
          <cell r="U267">
            <v>5299</v>
          </cell>
          <cell r="V267">
            <v>0</v>
          </cell>
          <cell r="W267">
            <v>0</v>
          </cell>
          <cell r="X267" t="str">
            <v>1X20 GP 20 PALLETS AND 33 CARTONS AZURI 50W TV120 CONTROL UNIT LIGHTING KIT MODEL AZ001866 SPARE PARTS IDF NUMBER 20MBAIM000127526 UCR NUMBER 202002058829 202002058751 SNEHAR SHAH AZURI-TECHNOLOGIES C OM</v>
          </cell>
          <cell r="Y267" t="str">
            <v>Valide</v>
          </cell>
        </row>
        <row r="268">
          <cell r="A268" t="str">
            <v>MSKU0965713</v>
          </cell>
          <cell r="B268">
            <v>40</v>
          </cell>
          <cell r="C268" t="str">
            <v>910333423</v>
          </cell>
          <cell r="D268">
            <v>43933</v>
          </cell>
          <cell r="E268">
            <v>22</v>
          </cell>
          <cell r="F268">
            <v>0</v>
          </cell>
          <cell r="G268">
            <v>0</v>
          </cell>
          <cell r="H268">
            <v>0</v>
          </cell>
          <cell r="I268" t="str">
            <v>2020 MSA 162910</v>
          </cell>
          <cell r="J268">
            <v>390</v>
          </cell>
          <cell r="K268" t="str">
            <v>HANG HO BIOTECHNOLOGY LIMITED</v>
          </cell>
          <cell r="L268" t="str">
            <v>CKONG TRADE LIMITED PO BOX 31519 00</v>
          </cell>
          <cell r="M268" t="str">
            <v>CN</v>
          </cell>
          <cell r="N268" t="str">
            <v>CNNSA</v>
          </cell>
          <cell r="O268" t="str">
            <v>BL</v>
          </cell>
          <cell r="P268">
            <v>530</v>
          </cell>
          <cell r="Q268">
            <v>530</v>
          </cell>
          <cell r="R268">
            <v>530</v>
          </cell>
          <cell r="S268">
            <v>530</v>
          </cell>
          <cell r="T268">
            <v>22850</v>
          </cell>
          <cell r="U268">
            <v>22850</v>
          </cell>
          <cell r="V268">
            <v>22850</v>
          </cell>
          <cell r="W268">
            <v>22850</v>
          </cell>
          <cell r="X268" t="str">
            <v>USED CLOTHES GRADE 2 USED SHOES GRADE 2 USED MIXED BAGS GRADE 2</v>
          </cell>
          <cell r="Y268" t="str">
            <v>Valide</v>
          </cell>
        </row>
        <row r="269">
          <cell r="A269" t="str">
            <v>PONU7853459</v>
          </cell>
          <cell r="B269">
            <v>40</v>
          </cell>
          <cell r="C269" t="str">
            <v>910333428</v>
          </cell>
          <cell r="D269">
            <v>43933</v>
          </cell>
          <cell r="E269">
            <v>22</v>
          </cell>
          <cell r="F269">
            <v>0</v>
          </cell>
          <cell r="G269">
            <v>0</v>
          </cell>
          <cell r="H269">
            <v>0</v>
          </cell>
          <cell r="I269" t="str">
            <v>2020 MSA 162910</v>
          </cell>
          <cell r="J269">
            <v>391</v>
          </cell>
          <cell r="K269" t="str">
            <v>HK DE HENG INT L TRADING LTD</v>
          </cell>
          <cell r="L269" t="str">
            <v>RIMMITEX HOLDINGS LIMITED P O BOX 9</v>
          </cell>
          <cell r="M269" t="str">
            <v>CN</v>
          </cell>
          <cell r="N269" t="str">
            <v>CNNSA</v>
          </cell>
          <cell r="O269" t="str">
            <v>BL</v>
          </cell>
          <cell r="P269">
            <v>520</v>
          </cell>
          <cell r="Q269">
            <v>520</v>
          </cell>
          <cell r="R269">
            <v>520</v>
          </cell>
          <cell r="S269">
            <v>520</v>
          </cell>
          <cell r="T269">
            <v>23400</v>
          </cell>
          <cell r="U269">
            <v>23400</v>
          </cell>
          <cell r="V269">
            <v>23400</v>
          </cell>
          <cell r="W269">
            <v>23400</v>
          </cell>
          <cell r="X269" t="str">
            <v>USED CLOTHING GRADE II</v>
          </cell>
          <cell r="Y269" t="str">
            <v>Valide</v>
          </cell>
        </row>
        <row r="270">
          <cell r="A270" t="str">
            <v>MRKU2778160</v>
          </cell>
          <cell r="B270">
            <v>40</v>
          </cell>
          <cell r="C270" t="str">
            <v>910334779</v>
          </cell>
          <cell r="D270">
            <v>43919</v>
          </cell>
          <cell r="E270">
            <v>36</v>
          </cell>
          <cell r="F270">
            <v>0</v>
          </cell>
          <cell r="G270">
            <v>0</v>
          </cell>
          <cell r="H270">
            <v>0</v>
          </cell>
          <cell r="I270" t="str">
            <v>2020 MSA 162584</v>
          </cell>
          <cell r="J270">
            <v>270</v>
          </cell>
          <cell r="K270" t="str">
            <v>WORLDWIDE LOGISTICS CO LTD NINGBO</v>
          </cell>
          <cell r="L270" t="str">
            <v>SUMAN SHAKTI EPZ LIMITED P O BOX 1</v>
          </cell>
          <cell r="M270" t="str">
            <v>CN</v>
          </cell>
          <cell r="N270" t="str">
            <v>CNNGB</v>
          </cell>
          <cell r="O270" t="str">
            <v>RO</v>
          </cell>
          <cell r="P270">
            <v>581</v>
          </cell>
          <cell r="Q270">
            <v>581</v>
          </cell>
          <cell r="R270">
            <v>581</v>
          </cell>
          <cell r="S270">
            <v>581</v>
          </cell>
          <cell r="T270">
            <v>20434</v>
          </cell>
          <cell r="U270">
            <v>20434</v>
          </cell>
          <cell r="V270">
            <v>20434</v>
          </cell>
          <cell r="W270">
            <v>20434</v>
          </cell>
          <cell r="X270" t="str">
            <v>FABRIC TEL 0574-27906333 FAX 0574- 27906222 FAX 254 20 23961 97 98</v>
          </cell>
          <cell r="Y270" t="str">
            <v>Valide</v>
          </cell>
        </row>
        <row r="271">
          <cell r="A271" t="str">
            <v>MRKU9578858</v>
          </cell>
          <cell r="B271">
            <v>20</v>
          </cell>
          <cell r="C271" t="str">
            <v>910334850</v>
          </cell>
          <cell r="D271">
            <v>43925</v>
          </cell>
          <cell r="E271">
            <v>30</v>
          </cell>
          <cell r="F271">
            <v>0</v>
          </cell>
          <cell r="G271">
            <v>0</v>
          </cell>
          <cell r="H271">
            <v>0</v>
          </cell>
          <cell r="I271" t="str">
            <v>2020 MSA 162738</v>
          </cell>
          <cell r="J271">
            <v>470</v>
          </cell>
          <cell r="K271" t="str">
            <v>TEGOLA CANADESE SPA 21 VIA DELL IN</v>
          </cell>
          <cell r="L271" t="str">
            <v>SCALA ENTERPRISES LTD OFF LANGATA</v>
          </cell>
          <cell r="M271" t="str">
            <v>IN</v>
          </cell>
          <cell r="N271" t="str">
            <v>ITVRV</v>
          </cell>
          <cell r="O271" t="str">
            <v>PA</v>
          </cell>
          <cell r="P271">
            <v>16</v>
          </cell>
          <cell r="Q271">
            <v>16</v>
          </cell>
          <cell r="R271">
            <v>16</v>
          </cell>
          <cell r="S271">
            <v>16</v>
          </cell>
          <cell r="T271">
            <v>28100</v>
          </cell>
          <cell r="U271">
            <v>28100</v>
          </cell>
          <cell r="V271">
            <v>28100</v>
          </cell>
          <cell r="W271">
            <v>28100</v>
          </cell>
          <cell r="X271" t="str">
            <v>ECO ROOF RECTANGULAR GREY K 2 32</v>
          </cell>
          <cell r="Y271" t="str">
            <v>Valide</v>
          </cell>
        </row>
        <row r="272">
          <cell r="A272" t="str">
            <v>TEMU6386940</v>
          </cell>
          <cell r="B272">
            <v>40</v>
          </cell>
          <cell r="C272" t="str">
            <v>910335752</v>
          </cell>
          <cell r="D272">
            <v>43941</v>
          </cell>
          <cell r="E272">
            <v>22</v>
          </cell>
          <cell r="F272">
            <v>0</v>
          </cell>
          <cell r="G272">
            <v>0</v>
          </cell>
          <cell r="H272">
            <v>0</v>
          </cell>
          <cell r="I272" t="str">
            <v>2020 MSA 162961</v>
          </cell>
          <cell r="J272">
            <v>130</v>
          </cell>
          <cell r="K272" t="str">
            <v>NANCY NJOROGE 1 BARBROOK ROAD SWIND</v>
          </cell>
          <cell r="L272" t="str">
            <v>HARUN NJOROGE GATHECHA P O BOX 20</v>
          </cell>
          <cell r="M272" t="str">
            <v>AE</v>
          </cell>
          <cell r="N272" t="str">
            <v>GBSNN</v>
          </cell>
          <cell r="O272" t="str">
            <v>PK</v>
          </cell>
          <cell r="P272">
            <v>586</v>
          </cell>
          <cell r="Q272">
            <v>586</v>
          </cell>
          <cell r="R272">
            <v>586</v>
          </cell>
          <cell r="S272">
            <v>586</v>
          </cell>
          <cell r="T272">
            <v>8000</v>
          </cell>
          <cell r="U272">
            <v>8000</v>
          </cell>
          <cell r="V272">
            <v>8000</v>
          </cell>
          <cell r="W272">
            <v>8000</v>
          </cell>
          <cell r="X272" t="str">
            <v>USED ADULT BICYCLES USED KIDS BIKES USED TOYS USED SETS OF UTENS ILS AND KITCHEN ACCESSORIES USED FLOWER VASES AND DECORATIVES USED CROSS TRAINER EXERCISE BIKES USED CHILDREN S CAR SEATS STROLLER USED BABY WALKERS USED BICYCLE HELMETS USED TV SETS USED DVD PLA YERS USED MUSICAL KEYBOARDS USED AIR COMPRESSORS USED DINNER TABLES AND CHAIRS SETS USED WALL DECORATIVE PICTURES USED SOFA SETS USED MIXED FURNITURE UNITS USED BIKES SPARES AND REPAIR ACCESSORIES USED POWER TOOLS USED GAS COOKERS USED TABLE TENNIS TABLES US ED LAPTOPS COMPUTERS USED HOSPITAL BEDS USED HUMIDIFIER DIHUMIDIF IER USED BATHROOM SHOWER ENCLOSURE USED CHIMNEAS LOG BURNER USED KIDS SCOOTERS USED MIRRORS USED LAWN MOWERS PETROL USED LAWN MOWERS ELECTRIC USED LEAF BLOWER USED GYM EQUIPMENTS USED TRAMP OLINES USED ELECTRIC FIRES HEATERS USED WASHING MACHINES USED BE DS AND MATTRESSES SETS USED MICROWAVES USED PA SYSTEM AND SPEAKE RS USED TV CORNER</v>
          </cell>
          <cell r="Y272" t="str">
            <v>Valide</v>
          </cell>
        </row>
        <row r="273">
          <cell r="A273" t="str">
            <v>MSKU2947616</v>
          </cell>
          <cell r="B273">
            <v>20</v>
          </cell>
          <cell r="C273" t="str">
            <v>910353534</v>
          </cell>
          <cell r="D273">
            <v>43943</v>
          </cell>
          <cell r="E273">
            <v>23</v>
          </cell>
          <cell r="F273">
            <v>0</v>
          </cell>
          <cell r="G273">
            <v>0</v>
          </cell>
          <cell r="H273">
            <v>0</v>
          </cell>
          <cell r="I273" t="str">
            <v>2020 MSA 162858</v>
          </cell>
          <cell r="J273">
            <v>41</v>
          </cell>
          <cell r="K273" t="str">
            <v>CREST COMPOSITES AND PLASTICS PVT L</v>
          </cell>
          <cell r="L273" t="str">
            <v>TO ORDER OF NCBA BANK KENYA PLC NA</v>
          </cell>
          <cell r="M273" t="str">
            <v>BR</v>
          </cell>
          <cell r="N273" t="str">
            <v>INNSA</v>
          </cell>
          <cell r="O273" t="str">
            <v>PK</v>
          </cell>
          <cell r="P273">
            <v>80</v>
          </cell>
          <cell r="Q273">
            <v>80</v>
          </cell>
          <cell r="R273">
            <v>80</v>
          </cell>
          <cell r="S273">
            <v>80</v>
          </cell>
          <cell r="T273">
            <v>17760</v>
          </cell>
          <cell r="U273">
            <v>17760</v>
          </cell>
          <cell r="V273">
            <v>17760</v>
          </cell>
          <cell r="W273">
            <v>17760</v>
          </cell>
          <cell r="X273" t="str">
            <v>1X20 CONTAINER TOTAL 80 DRUMS SATURATED POLYESTER RESINS CT-7022 INVOICE NO EXP-130 DT 28 02 2020 IDF NO E2001282702 DT 12 01 202 0 LC NO TF2005532238 DT 25 02 2020 S B NO 1792507 DT 29 02 2020 CLASS 3 UN NO 1866 FLASHPOINT 41 DEG C PACKING GROUP III H S CODE 39079900 NET WT 16000 KGS FREIGHT PREPAID SHIPPING UNDERADVANCE LICENSE FILE NO 08 24 040 00383 AM20 DT 21 02 20</v>
          </cell>
          <cell r="Y273" t="str">
            <v>Valide</v>
          </cell>
        </row>
        <row r="274">
          <cell r="A274" t="str">
            <v>TLLU2295904</v>
          </cell>
          <cell r="B274">
            <v>20</v>
          </cell>
          <cell r="C274" t="str">
            <v>910363149</v>
          </cell>
          <cell r="D274">
            <v>43926</v>
          </cell>
          <cell r="E274">
            <v>29</v>
          </cell>
          <cell r="F274">
            <v>0</v>
          </cell>
          <cell r="G274">
            <v>0</v>
          </cell>
          <cell r="H274">
            <v>0</v>
          </cell>
          <cell r="I274" t="str">
            <v>2020 MSA 162738</v>
          </cell>
          <cell r="J274">
            <v>504</v>
          </cell>
          <cell r="K274" t="str">
            <v>UPL LIMITED 8-2-418 3RD FLOOR 91 40 6628 4040</v>
          </cell>
          <cell r="L274" t="str">
            <v>EAST AFRICAN SEED CO LTD KIJABE ST</v>
          </cell>
          <cell r="M274" t="str">
            <v>IN</v>
          </cell>
          <cell r="N274" t="str">
            <v>INHYD</v>
          </cell>
          <cell r="O274" t="str">
            <v>BG</v>
          </cell>
          <cell r="P274">
            <v>600</v>
          </cell>
          <cell r="Q274">
            <v>600</v>
          </cell>
          <cell r="R274">
            <v>600</v>
          </cell>
          <cell r="S274">
            <v>600</v>
          </cell>
          <cell r="T274">
            <v>15572</v>
          </cell>
          <cell r="U274">
            <v>15572</v>
          </cell>
          <cell r="V274">
            <v>15572</v>
          </cell>
          <cell r="W274">
            <v>15572</v>
          </cell>
          <cell r="X274" t="str">
            <v>TOTAL PKGS 600 BAGS 300 BAGS EACH CONTAIN 20 KG S EEDS 300 BAGS EACH CONTAIN 30 KG SEEDS SORG HUM SEEDS - SUGARGRAZE - 10000 KGS PEARL MILLET SEEDS - NUTRI FEED - 5000 KGS SB NO 1927579 DT 05 03 2020 I EC CODE NO 0394016378 NET WT 15000 00 KGS</v>
          </cell>
          <cell r="Y274" t="str">
            <v>Valide</v>
          </cell>
        </row>
        <row r="275">
          <cell r="A275" t="str">
            <v>MSKU2824062</v>
          </cell>
          <cell r="B275">
            <v>20</v>
          </cell>
          <cell r="C275" t="str">
            <v>910363684</v>
          </cell>
          <cell r="D275">
            <v>43944</v>
          </cell>
          <cell r="E275">
            <v>22</v>
          </cell>
          <cell r="F275">
            <v>0</v>
          </cell>
          <cell r="G275">
            <v>0</v>
          </cell>
          <cell r="H275">
            <v>0</v>
          </cell>
          <cell r="I275" t="str">
            <v>2020 MSA 162495</v>
          </cell>
          <cell r="J275">
            <v>452</v>
          </cell>
          <cell r="K275" t="str">
            <v>KH CHEMICALS ME DWC-LLC OFFICE 217 LEVEL 2</v>
          </cell>
          <cell r="L275" t="str">
            <v>HI- TECH INKS AND COATING LTD</v>
          </cell>
          <cell r="M275" t="str">
            <v>OM</v>
          </cell>
          <cell r="N275" t="str">
            <v>INNSA</v>
          </cell>
          <cell r="O275" t="str">
            <v>PK</v>
          </cell>
          <cell r="P275">
            <v>80</v>
          </cell>
          <cell r="Q275">
            <v>80</v>
          </cell>
          <cell r="R275">
            <v>80</v>
          </cell>
          <cell r="S275">
            <v>80</v>
          </cell>
          <cell r="T275">
            <v>17220</v>
          </cell>
          <cell r="U275">
            <v>17220</v>
          </cell>
          <cell r="V275">
            <v>17220</v>
          </cell>
          <cell r="W275">
            <v>17220</v>
          </cell>
          <cell r="X275" t="str">
            <v>1X20 FCL 80 NOS NEW METAL DRUMS PALLETISED DIACETONE ALCOHOL 80X1 95 KGS NET WEIGHT DRUMS STOWED IN 1X20 FT CONTAINER H S CODE 2914 4000 HAZ CLASS 3 UN NO 1148 PG III LOT NO 20010181 IDF NUMB ER 20MBAIM000105100 E-SEAL NO - PACK00694900 S BILL NO - 1923765 D T 05 03 2020 NET WT - 15600 00 KGS APPLICABLE FREE TIME 9 DAYS COMBINED DETENTION DEMURRAGE AT PORT OF D ISCHARGE PLACE OF DELIV ERY CARGO IN TRANSIT TO ICD EMBAKASI NAIROBI ON CONSIGNEE S COST RISK AND ACCOUNT CARRIER S RESPONSIBILITY CEASES AT MOMBASA</v>
          </cell>
          <cell r="Y275" t="str">
            <v>Valide</v>
          </cell>
        </row>
        <row r="276">
          <cell r="A276" t="str">
            <v>HASU4339576</v>
          </cell>
          <cell r="B276">
            <v>40</v>
          </cell>
          <cell r="C276" t="str">
            <v>910376504</v>
          </cell>
          <cell r="D276">
            <v>43939</v>
          </cell>
          <cell r="E276">
            <v>24</v>
          </cell>
          <cell r="F276">
            <v>0</v>
          </cell>
          <cell r="G276">
            <v>0</v>
          </cell>
          <cell r="H276">
            <v>0</v>
          </cell>
          <cell r="I276" t="str">
            <v>2020 MSA 162996</v>
          </cell>
          <cell r="J276">
            <v>73</v>
          </cell>
          <cell r="K276" t="str">
            <v>YIFANG INTERNATIONAL INDUSTRY LIMIT</v>
          </cell>
          <cell r="L276" t="str">
            <v>EMMA SERETI KISIO P O BOX 601-2050</v>
          </cell>
          <cell r="M276" t="str">
            <v>MY</v>
          </cell>
          <cell r="N276" t="str">
            <v>CNNSA</v>
          </cell>
          <cell r="O276" t="str">
            <v>BL</v>
          </cell>
          <cell r="P276">
            <v>530</v>
          </cell>
          <cell r="Q276">
            <v>530</v>
          </cell>
          <cell r="R276">
            <v>530</v>
          </cell>
          <cell r="S276">
            <v>530</v>
          </cell>
          <cell r="T276">
            <v>23850</v>
          </cell>
          <cell r="U276">
            <v>23850</v>
          </cell>
          <cell r="V276">
            <v>23850</v>
          </cell>
          <cell r="W276">
            <v>23850</v>
          </cell>
          <cell r="X276" t="str">
            <v>USED CLOTHES GRADE 2</v>
          </cell>
          <cell r="Y276" t="str">
            <v>Valide</v>
          </cell>
        </row>
        <row r="277">
          <cell r="A277" t="str">
            <v>TCLU2527766</v>
          </cell>
          <cell r="B277">
            <v>20</v>
          </cell>
          <cell r="C277" t="str">
            <v>910377048</v>
          </cell>
          <cell r="D277">
            <v>43931</v>
          </cell>
          <cell r="E277">
            <v>24</v>
          </cell>
          <cell r="F277">
            <v>0</v>
          </cell>
          <cell r="G277">
            <v>0</v>
          </cell>
          <cell r="H277">
            <v>0</v>
          </cell>
          <cell r="I277" t="str">
            <v>2020 MSA 162774</v>
          </cell>
          <cell r="J277">
            <v>132</v>
          </cell>
          <cell r="K277" t="str">
            <v>AZURI TAIYOKO LTD UNIT 1 WINSHIP H</v>
          </cell>
          <cell r="L277" t="str">
            <v>AZURI TECHNOLOGIES KENYA LIMITED 403047</v>
          </cell>
          <cell r="M277" t="str">
            <v>CN</v>
          </cell>
          <cell r="N277" t="str">
            <v>MYTPP</v>
          </cell>
          <cell r="O277" t="str">
            <v>PA</v>
          </cell>
          <cell r="P277">
            <v>20</v>
          </cell>
          <cell r="Q277">
            <v>20</v>
          </cell>
          <cell r="R277">
            <v>20</v>
          </cell>
          <cell r="S277">
            <v>20</v>
          </cell>
          <cell r="T277">
            <v>4919</v>
          </cell>
          <cell r="U277">
            <v>4919</v>
          </cell>
          <cell r="V277">
            <v>4919</v>
          </cell>
          <cell r="W277">
            <v>4919</v>
          </cell>
          <cell r="X277" t="str">
            <v>AZURI 50W TV120 SOLAR CONTROL UNIT AND LIGHTING KIT MODEL AZ0018 66 IDR NO 20MBAIM000102893 UCR NO 202002035924 20200203 4861 FREIGHT PREPAID SNEHAR SHAH AZURI-TECHNOLOGIES C OM SALES RAPIDKATE COM</v>
          </cell>
          <cell r="Y277" t="str">
            <v>Valide</v>
          </cell>
        </row>
        <row r="278">
          <cell r="A278" t="str">
            <v>MSKU8471403</v>
          </cell>
          <cell r="B278">
            <v>40</v>
          </cell>
          <cell r="C278" t="str">
            <v>910382897</v>
          </cell>
          <cell r="D278">
            <v>43922</v>
          </cell>
          <cell r="E278">
            <v>33</v>
          </cell>
          <cell r="F278">
            <v>0</v>
          </cell>
          <cell r="G278">
            <v>0</v>
          </cell>
          <cell r="H278">
            <v>0</v>
          </cell>
          <cell r="I278" t="str">
            <v>2020 MSA 162739</v>
          </cell>
          <cell r="J278">
            <v>33</v>
          </cell>
          <cell r="K278" t="str">
            <v>TECHNOTHERMA FURNACES 209 HALLMA</v>
          </cell>
          <cell r="L278" t="str">
            <v>TO THE ORDER OF ABSA BANK KENYA PLKENYA</v>
          </cell>
          <cell r="M278" t="str">
            <v>AE</v>
          </cell>
          <cell r="N278" t="str">
            <v>INNSA</v>
          </cell>
          <cell r="O278" t="str">
            <v>PK</v>
          </cell>
          <cell r="P278">
            <v>21</v>
          </cell>
          <cell r="Q278">
            <v>21</v>
          </cell>
          <cell r="R278">
            <v>21</v>
          </cell>
          <cell r="S278">
            <v>21</v>
          </cell>
          <cell r="T278">
            <v>20770</v>
          </cell>
          <cell r="U278">
            <v>20770</v>
          </cell>
          <cell r="V278">
            <v>20770</v>
          </cell>
          <cell r="W278">
            <v>20770</v>
          </cell>
          <cell r="X278" t="str">
            <v>21 TWENTY ONE PACKAGES ONLY MATERIALS FOR FURNACE AS PER PROFORM A INVOICE NO P19 50 177 19-20 DATED 14 01 2020 IDF NO 20EMKIM00002 8102 TRADE TERMS CFR MOMBASA PORT KENYA ROOF BRICKS SS ANCHOR STU DS ROOF CASTINGS ENCON 4A BURNER BURNER BLOCK OIL MICROTROL OI L VALVE SPRAY GUN ASSEMBLY AIR SWIRLER FILTER ELEMENT BUTTERFLYVALVE 4 INCH INSPECTION DOOR RECUPERATOR TUBE ASSEMBLY S S ROT ARY FLUE DAMPERS HYDRAULIC PUSHER WITH POWER PACK UNIT INCLUDI NG FOUNDATION BOLTS CONTROL DESK LIMIT SWITCHES AND HYDRAULIC PIPI NG H S CODE 69029010 73251000 84169000 84818030 84559000 LE TTER OF CREDIT NO 077ILC2200490005 DATED 18 02 2020 ISSUED BY ABSA BANK KENYA PLC CARGO IN-TRANSIT TO NAIROBI ON ACCOUNT OF CONSIGNEE RISK COST ARRANGEMENTS NET WT 18258 300 KGS SB NO 1998463 DATE 09 03 2020 TEL 912 22 5695555 56 58 59 EMAIL ID EXPOR TS TECHNOTHERMA NET EMAIL IMPORTSMGR BHACHUIND CO KE TEL 0025 4-735554170 025</v>
          </cell>
          <cell r="Y278" t="str">
            <v>Valide</v>
          </cell>
        </row>
        <row r="279">
          <cell r="A279" t="str">
            <v>MAEU4171647</v>
          </cell>
          <cell r="B279">
            <v>40</v>
          </cell>
          <cell r="C279" t="str">
            <v>910389848</v>
          </cell>
          <cell r="D279">
            <v>43935</v>
          </cell>
          <cell r="E279">
            <v>24</v>
          </cell>
          <cell r="F279">
            <v>0</v>
          </cell>
          <cell r="G279">
            <v>0</v>
          </cell>
          <cell r="H279">
            <v>0</v>
          </cell>
          <cell r="I279" t="str">
            <v>2020 MSA 162961</v>
          </cell>
          <cell r="J279">
            <v>150</v>
          </cell>
          <cell r="K279" t="str">
            <v>TEREX INDIA PRIVATE LTD E-18 PHASE</v>
          </cell>
          <cell r="L279" t="str">
            <v>TO THE ORDER OF DIAMOND TRUST BANK</v>
          </cell>
          <cell r="M279" t="str">
            <v>AE</v>
          </cell>
          <cell r="N279" t="str">
            <v>INNSA</v>
          </cell>
          <cell r="O279" t="str">
            <v>PK</v>
          </cell>
          <cell r="P279">
            <v>294</v>
          </cell>
          <cell r="Q279">
            <v>294</v>
          </cell>
          <cell r="R279">
            <v>294</v>
          </cell>
          <cell r="S279">
            <v>294</v>
          </cell>
          <cell r="T279">
            <v>34500</v>
          </cell>
          <cell r="U279">
            <v>34500</v>
          </cell>
          <cell r="V279">
            <v>34500</v>
          </cell>
          <cell r="W279">
            <v>34500</v>
          </cell>
          <cell r="X279" t="str">
            <v>4X40 OT CONTAINER FOR CONTAINER MAEU4121163 AND MAEU4171647 TEREX WASHING SYSTEM HRT- FM 200 DF PARTS FOR CONTAINER MAEU4218554 AND M AEU4226082 TEREX WASHING SYSTEM FM 200 DF PARTS TWS MODEL- TC-4026 - 40FTRADIAL WHEELEDED CONVEYOR- MACHINE SL TRXT4026EHRK91545 TRX T4026LHRL32950 TRXT4026HHRL32951 QUARRY SAND WASHING PLANT AND ACCESSORIES AS PER PROFORMA INVOICE NO KENYA TEREX EA 48 R2 2019 - DAT ED 03 10 2019 INCOTERMS 2010 CIP MOMBASA PORT KENYA LC NO - CCB IMPLC 039 20 DATED 24-JAN-2020 IDF NO 19MBAIM000383243 EXPORT INV OICE NO MF 2019-20 949 DT 14-MAR-2020 MF 2019-20 951 DT 14-MAR-2020 SHIPPING BILL NO 2202011 DT 17 03 20 2202018 DT 17 03 20 HS CODE 84741090 NET WEIGHT 34500 KGS</v>
          </cell>
          <cell r="Y279" t="str">
            <v>Valide</v>
          </cell>
        </row>
        <row r="280">
          <cell r="A280" t="str">
            <v>MAEU4226082</v>
          </cell>
          <cell r="B280">
            <v>40</v>
          </cell>
          <cell r="C280" t="str">
            <v>910389848</v>
          </cell>
          <cell r="D280">
            <v>43937</v>
          </cell>
          <cell r="E280">
            <v>22</v>
          </cell>
          <cell r="F280">
            <v>0</v>
          </cell>
          <cell r="G280">
            <v>0</v>
          </cell>
          <cell r="H280">
            <v>0</v>
          </cell>
          <cell r="I280" t="str">
            <v>2020 MSA 162961</v>
          </cell>
          <cell r="J280">
            <v>150</v>
          </cell>
          <cell r="K280" t="str">
            <v>TEREX INDIA PRIVATE LTD E-18 PHASE</v>
          </cell>
          <cell r="L280" t="str">
            <v>TO THE ORDER OF DIAMOND TRUST BANK</v>
          </cell>
          <cell r="M280" t="str">
            <v>AE</v>
          </cell>
          <cell r="N280" t="str">
            <v>INNSA</v>
          </cell>
          <cell r="O280" t="str">
            <v>PK</v>
          </cell>
          <cell r="P280">
            <v>294</v>
          </cell>
          <cell r="Q280">
            <v>294</v>
          </cell>
          <cell r="R280">
            <v>294</v>
          </cell>
          <cell r="S280">
            <v>294</v>
          </cell>
          <cell r="T280">
            <v>34500</v>
          </cell>
          <cell r="U280">
            <v>34500</v>
          </cell>
          <cell r="V280">
            <v>34500</v>
          </cell>
          <cell r="W280">
            <v>34500</v>
          </cell>
          <cell r="X280" t="str">
            <v>4X40 OT CONTAINER FOR CONTAINER MAEU4121163 AND MAEU4171647 TEREX WASHING SYSTEM HRT- FM 200 DF PARTS FOR CONTAINER MAEU4218554 AND M AEU4226082 TEREX WASHING SYSTEM FM 200 DF PARTS TWS MODEL- TC-4026 - 40FTRADIAL WHEELEDED CONVEYOR- MACHINE SL TRXT4026EHRK91545 TRX T4026LHRL32950 TRXT4026HHRL32951 QUARRY SAND WASHING PLANT AND ACCESSORIES AS PER PROFORMA INVOICE NO KENYA TEREX EA 48 R2 2019 - DAT ED 03 10 2019 INCOTERMS 2010 CIP MOMBASA PORT KENYA LC NO - CCB IMPLC 039 20 DATED 24-JAN-2020 IDF NO 19MBAIM000383243 EXPORT INV OICE NO MF 2019-20 949 DT 14-MAR-2020 MF 2019-20 951 DT 14-MAR-2020 SHIPPING BILL NO 2202011 DT 17 03 20 2202018 DT 17 03 20 HS CODE 84741090 NET WEIGHT 34500 KGS</v>
          </cell>
          <cell r="Y280" t="str">
            <v>Valide</v>
          </cell>
        </row>
        <row r="281">
          <cell r="A281" t="str">
            <v>MAEU4218554</v>
          </cell>
          <cell r="B281">
            <v>40</v>
          </cell>
          <cell r="C281" t="str">
            <v>910389848</v>
          </cell>
          <cell r="D281">
            <v>43937</v>
          </cell>
          <cell r="E281">
            <v>22</v>
          </cell>
          <cell r="F281">
            <v>0</v>
          </cell>
          <cell r="G281">
            <v>0</v>
          </cell>
          <cell r="H281">
            <v>0</v>
          </cell>
          <cell r="I281" t="str">
            <v>2020 MSA 162961</v>
          </cell>
          <cell r="J281">
            <v>150</v>
          </cell>
          <cell r="K281" t="str">
            <v>TEREX INDIA PRIVATE LTD E-18 PHASE</v>
          </cell>
          <cell r="L281" t="str">
            <v>TO THE ORDER OF DIAMOND TRUST BANK</v>
          </cell>
          <cell r="M281" t="str">
            <v>AE</v>
          </cell>
          <cell r="N281" t="str">
            <v>INNSA</v>
          </cell>
          <cell r="O281" t="str">
            <v>PK</v>
          </cell>
          <cell r="P281">
            <v>294</v>
          </cell>
          <cell r="Q281">
            <v>294</v>
          </cell>
          <cell r="R281">
            <v>294</v>
          </cell>
          <cell r="S281">
            <v>294</v>
          </cell>
          <cell r="T281">
            <v>34500</v>
          </cell>
          <cell r="U281">
            <v>34500</v>
          </cell>
          <cell r="V281">
            <v>34500</v>
          </cell>
          <cell r="W281">
            <v>34500</v>
          </cell>
          <cell r="X281" t="str">
            <v>4X40 OT CONTAINER FOR CONTAINER MAEU4121163 AND MAEU4171647 TEREX WASHING SYSTEM HRT- FM 200 DF PARTS FOR CONTAINER MAEU4218554 AND M AEU4226082 TEREX WASHING SYSTEM FM 200 DF PARTS TWS MODEL- TC-4026 - 40FTRADIAL WHEELEDED CONVEYOR- MACHINE SL TRXT4026EHRK91545 TRX T4026LHRL32950 TRXT4026HHRL32951 QUARRY SAND WASHING PLANT AND ACCESSORIES AS PER PROFORMA INVOICE NO KENYA TEREX EA 48 R2 2019 - DAT ED 03 10 2019 INCOTERMS 2010 CIP MOMBASA PORT KENYA LC NO - CCB IMPLC 039 20 DATED 24-JAN-2020 IDF NO 19MBAIM000383243 EXPORT INV OICE NO MF 2019-20 949 DT 14-MAR-2020 MF 2019-20 951 DT 14-MAR-2020 SHIPPING BILL NO 2202011 DT 17 03 20 2202018 DT 17 03 20 HS CODE 84741090 NET WEIGHT 34500 KGS</v>
          </cell>
          <cell r="Y281" t="str">
            <v>Valide</v>
          </cell>
        </row>
        <row r="282">
          <cell r="A282" t="str">
            <v>MRKU3792667</v>
          </cell>
          <cell r="B282">
            <v>40</v>
          </cell>
          <cell r="C282" t="str">
            <v>910398278</v>
          </cell>
          <cell r="D282">
            <v>43936</v>
          </cell>
          <cell r="E282">
            <v>23</v>
          </cell>
          <cell r="F282">
            <v>0</v>
          </cell>
          <cell r="G282">
            <v>0</v>
          </cell>
          <cell r="H282">
            <v>0</v>
          </cell>
          <cell r="I282" t="str">
            <v>2020 MSA 162960</v>
          </cell>
          <cell r="J282">
            <v>399</v>
          </cell>
          <cell r="K282" t="str">
            <v>PARKSONS PACKAGING LTD P 11 1 2 ATE RINGANWADA DABHEL DAMA</v>
          </cell>
          <cell r="L282" t="str">
            <v>M S COSMOS LIMITED P O BOX 41433 00254550700 0722333834</v>
          </cell>
          <cell r="M282" t="str">
            <v>BR</v>
          </cell>
          <cell r="N282" t="str">
            <v>INNSA</v>
          </cell>
          <cell r="O282" t="str">
            <v>PK</v>
          </cell>
          <cell r="P282">
            <v>836</v>
          </cell>
          <cell r="Q282">
            <v>836</v>
          </cell>
          <cell r="R282">
            <v>836</v>
          </cell>
          <cell r="S282">
            <v>836</v>
          </cell>
          <cell r="T282">
            <v>10279</v>
          </cell>
          <cell r="U282">
            <v>10279</v>
          </cell>
          <cell r="V282">
            <v>10279</v>
          </cell>
          <cell r="W282">
            <v>10279</v>
          </cell>
          <cell r="X282" t="str">
            <v>836 PACKAGES ONLY EIGHT HUNDRED THIRTY SIX PACKAGES ONLY PRINTED VARNISHED CARTONS MADE OUT OF PAPERBOARD H S CODE NO 48192020 B 22293KM 20 01 RIHIDE-150 75 F C 336 TABLETS BLISTER CARTON B22298KM 20 01 RIHAZ-E 150 75 400 275MG 168TABS BLISTER CARTON B22011KM 20 01 ANTI-TB DRUGS PATIENT PACK OUTER CARTON H S CODE NO 48192020INVOICE NO PPL EXP 19-20 272 DTD 21 03 2020 PO NO CKE012002PO H00001364 DT 21 02 2020 PFI NO 102 DT 24 02 2020 SB NO 2321495 DT 21 03 2020 TOTAL GR WT 10279 28 KGS TOTAL NET WT 9443 28 KGS APPLICABLE FREE TIME 14 DAYS COMBINED DETENTION DEMURRAGE AT PO RT OF DISCHARGE PLACE OF DELIVERY</v>
          </cell>
          <cell r="Y282" t="str">
            <v>Valide</v>
          </cell>
        </row>
        <row r="283">
          <cell r="A283" t="str">
            <v>MRSU3064920</v>
          </cell>
          <cell r="B283">
            <v>40</v>
          </cell>
          <cell r="C283" t="str">
            <v>910411170</v>
          </cell>
          <cell r="D283">
            <v>43939</v>
          </cell>
          <cell r="E283">
            <v>24</v>
          </cell>
          <cell r="F283">
            <v>0</v>
          </cell>
          <cell r="G283">
            <v>0</v>
          </cell>
          <cell r="H283">
            <v>0</v>
          </cell>
          <cell r="I283" t="str">
            <v>2020 MSA 162996</v>
          </cell>
          <cell r="J283">
            <v>81</v>
          </cell>
          <cell r="K283" t="str">
            <v>YIFANG INTERNATIONAL INDUSTRY LIMIT</v>
          </cell>
          <cell r="L283" t="str">
            <v>RAYMOND MWANGECHO LENJO P O BOX 312</v>
          </cell>
          <cell r="M283" t="str">
            <v>MY</v>
          </cell>
          <cell r="N283" t="str">
            <v>CNNSA</v>
          </cell>
          <cell r="O283" t="str">
            <v>BL</v>
          </cell>
          <cell r="P283">
            <v>528</v>
          </cell>
          <cell r="Q283">
            <v>528</v>
          </cell>
          <cell r="R283">
            <v>528</v>
          </cell>
          <cell r="S283">
            <v>528</v>
          </cell>
          <cell r="T283">
            <v>22960</v>
          </cell>
          <cell r="U283">
            <v>22960</v>
          </cell>
          <cell r="V283">
            <v>22960</v>
          </cell>
          <cell r="W283">
            <v>22960</v>
          </cell>
          <cell r="X283" t="str">
            <v>USED CLOTHES GRADE 2 USED SHOES GRADE 2</v>
          </cell>
          <cell r="Y283" t="str">
            <v>Valide</v>
          </cell>
        </row>
        <row r="284">
          <cell r="A284" t="str">
            <v>MSKU8217934</v>
          </cell>
          <cell r="B284">
            <v>40</v>
          </cell>
          <cell r="C284" t="str">
            <v>910411178</v>
          </cell>
          <cell r="D284">
            <v>43939</v>
          </cell>
          <cell r="E284">
            <v>24</v>
          </cell>
          <cell r="F284">
            <v>0</v>
          </cell>
          <cell r="G284">
            <v>0</v>
          </cell>
          <cell r="H284">
            <v>0</v>
          </cell>
          <cell r="I284" t="str">
            <v>2020 MSA 162996</v>
          </cell>
          <cell r="J284">
            <v>82</v>
          </cell>
          <cell r="K284" t="str">
            <v>YIFANG INTERNATIONAL INDUSTRY LIMIT</v>
          </cell>
          <cell r="L284" t="str">
            <v>MELLOW DIAMOND LIMITED P O BOX 206</v>
          </cell>
          <cell r="M284" t="str">
            <v>MY</v>
          </cell>
          <cell r="N284" t="str">
            <v>CNNSA</v>
          </cell>
          <cell r="O284" t="str">
            <v>BL</v>
          </cell>
          <cell r="P284">
            <v>530</v>
          </cell>
          <cell r="Q284">
            <v>530</v>
          </cell>
          <cell r="R284">
            <v>530</v>
          </cell>
          <cell r="S284">
            <v>530</v>
          </cell>
          <cell r="T284">
            <v>23850</v>
          </cell>
          <cell r="U284">
            <v>23850</v>
          </cell>
          <cell r="V284">
            <v>23850</v>
          </cell>
          <cell r="W284">
            <v>23850</v>
          </cell>
          <cell r="X284" t="str">
            <v>USED CLOTHES GRADE 2</v>
          </cell>
          <cell r="Y284" t="str">
            <v>Valide</v>
          </cell>
        </row>
        <row r="285">
          <cell r="A285" t="str">
            <v>TCLU5067849</v>
          </cell>
          <cell r="B285">
            <v>40</v>
          </cell>
          <cell r="C285" t="str">
            <v>910411442</v>
          </cell>
          <cell r="D285">
            <v>43921</v>
          </cell>
          <cell r="E285">
            <v>34</v>
          </cell>
          <cell r="F285">
            <v>0</v>
          </cell>
          <cell r="G285">
            <v>0</v>
          </cell>
          <cell r="H285">
            <v>0</v>
          </cell>
          <cell r="I285" t="str">
            <v>2020 MSA 162739</v>
          </cell>
          <cell r="J285">
            <v>36</v>
          </cell>
          <cell r="K285" t="str">
            <v>DSV AIR SEA PVT LTD THE QUBE BAUTO</v>
          </cell>
          <cell r="L285" t="str">
            <v>DISCOVERY TECHNOLOGIES LTD DURUMA</v>
          </cell>
          <cell r="M285" t="str">
            <v>AE</v>
          </cell>
          <cell r="N285" t="str">
            <v>INNSA</v>
          </cell>
          <cell r="O285" t="str">
            <v>BX</v>
          </cell>
          <cell r="P285">
            <v>26</v>
          </cell>
          <cell r="Q285">
            <v>26</v>
          </cell>
          <cell r="R285">
            <v>26</v>
          </cell>
          <cell r="S285">
            <v>26</v>
          </cell>
          <cell r="T285">
            <v>49789</v>
          </cell>
          <cell r="U285">
            <v>49789</v>
          </cell>
          <cell r="V285">
            <v>49789</v>
          </cell>
          <cell r="W285">
            <v>49789</v>
          </cell>
          <cell r="X285" t="str">
            <v>4 X 40 HQ 2 X 40 OPEN TOP TOTAL 26 BOXES TWENTY SIX BOXES ONLY OTHER LIFTING HANDLING LOADING OR UNLOADING MACHINERY FOR EXAMPLE LIFTS ESCALATORS CONVEYORS TELEFERICS - OTHER-OTHER LIFT S FULLY AUTOMATIC LEVEL TYPE CAR PARKING SYSTEM FOR 24 CARS H S CO DE NO 84281019 FREIGHT PREPAID</v>
          </cell>
          <cell r="Y285" t="str">
            <v>Valide</v>
          </cell>
        </row>
        <row r="286">
          <cell r="A286" t="str">
            <v>HASU4611853</v>
          </cell>
          <cell r="B286">
            <v>40</v>
          </cell>
          <cell r="C286" t="str">
            <v>910411442</v>
          </cell>
          <cell r="D286">
            <v>43921</v>
          </cell>
          <cell r="E286">
            <v>34</v>
          </cell>
          <cell r="F286">
            <v>0</v>
          </cell>
          <cell r="G286">
            <v>0</v>
          </cell>
          <cell r="H286">
            <v>0</v>
          </cell>
          <cell r="I286" t="str">
            <v>2020 MSA 162739</v>
          </cell>
          <cell r="J286">
            <v>36</v>
          </cell>
          <cell r="K286" t="str">
            <v>DSV AIR SEA PVT LTD THE QUBE BAUTO</v>
          </cell>
          <cell r="L286" t="str">
            <v>DISCOVERY TECHNOLOGIES LTD DURUMA</v>
          </cell>
          <cell r="M286" t="str">
            <v>AE</v>
          </cell>
          <cell r="N286" t="str">
            <v>INNSA</v>
          </cell>
          <cell r="O286" t="str">
            <v>BX</v>
          </cell>
          <cell r="P286">
            <v>26</v>
          </cell>
          <cell r="Q286">
            <v>26</v>
          </cell>
          <cell r="R286">
            <v>26</v>
          </cell>
          <cell r="S286">
            <v>26</v>
          </cell>
          <cell r="T286">
            <v>49789</v>
          </cell>
          <cell r="U286">
            <v>49789</v>
          </cell>
          <cell r="V286">
            <v>49789</v>
          </cell>
          <cell r="W286">
            <v>49789</v>
          </cell>
          <cell r="X286" t="str">
            <v>4 X 40 HQ 2 X 40 OPEN TOP TOTAL 26 BOXES TWENTY SIX BOXES ONLY OTHER LIFTING HANDLING LOADING OR UNLOADING MACHINERY FOR EXAMPLE LIFTS ESCALATORS CONVEYORS TELEFERICS - OTHER-OTHER LIFT S FULLY AUTOMATIC LEVEL TYPE CAR PARKING SYSTEM FOR 24 CARS H S CO DE NO 84281019 FREIGHT PREPAID</v>
          </cell>
          <cell r="Y286" t="str">
            <v>Valide</v>
          </cell>
        </row>
        <row r="287">
          <cell r="A287" t="str">
            <v>MSKU9915565</v>
          </cell>
          <cell r="B287">
            <v>40</v>
          </cell>
          <cell r="C287" t="str">
            <v>910411442</v>
          </cell>
          <cell r="D287">
            <v>43921</v>
          </cell>
          <cell r="E287">
            <v>34</v>
          </cell>
          <cell r="F287">
            <v>0</v>
          </cell>
          <cell r="G287">
            <v>0</v>
          </cell>
          <cell r="H287">
            <v>0</v>
          </cell>
          <cell r="I287" t="str">
            <v>2020 MSA 162739</v>
          </cell>
          <cell r="J287">
            <v>36</v>
          </cell>
          <cell r="K287" t="str">
            <v>DSV AIR SEA PVT LTD THE QUBE BAUTO</v>
          </cell>
          <cell r="L287" t="str">
            <v>DISCOVERY TECHNOLOGIES LTD DURUMA</v>
          </cell>
          <cell r="M287" t="str">
            <v>AE</v>
          </cell>
          <cell r="N287" t="str">
            <v>INNSA</v>
          </cell>
          <cell r="O287" t="str">
            <v>BX</v>
          </cell>
          <cell r="P287">
            <v>26</v>
          </cell>
          <cell r="Q287">
            <v>26</v>
          </cell>
          <cell r="R287">
            <v>26</v>
          </cell>
          <cell r="S287">
            <v>26</v>
          </cell>
          <cell r="T287">
            <v>49789</v>
          </cell>
          <cell r="U287">
            <v>49789</v>
          </cell>
          <cell r="V287">
            <v>49789</v>
          </cell>
          <cell r="W287">
            <v>49789</v>
          </cell>
          <cell r="X287" t="str">
            <v>4 X 40 HQ 2 X 40 OPEN TOP TOTAL 26 BOXES TWENTY SIX BOXES ONLY OTHER LIFTING HANDLING LOADING OR UNLOADING MACHINERY FOR EXAMPLE LIFTS ESCALATORS CONVEYORS TELEFERICS - OTHER-OTHER LIFT S FULLY AUTOMATIC LEVEL TYPE CAR PARKING SYSTEM FOR 24 CARS H S CO DE NO 84281019 FREIGHT PREPAID</v>
          </cell>
          <cell r="Y287" t="str">
            <v>Valide</v>
          </cell>
        </row>
        <row r="288">
          <cell r="A288" t="str">
            <v>CRSU9136735</v>
          </cell>
          <cell r="B288">
            <v>40</v>
          </cell>
          <cell r="C288" t="str">
            <v>969396905</v>
          </cell>
          <cell r="D288">
            <v>43798</v>
          </cell>
          <cell r="E288">
            <v>157</v>
          </cell>
          <cell r="F288">
            <v>0</v>
          </cell>
          <cell r="G288">
            <v>0</v>
          </cell>
          <cell r="H288">
            <v>0</v>
          </cell>
          <cell r="I288" t="str">
            <v>2019 MSA 159880</v>
          </cell>
          <cell r="J288">
            <v>1</v>
          </cell>
          <cell r="K288" t="str">
            <v>JINESHCHANDRA SHAH FLAT NO 3 RANDO</v>
          </cell>
          <cell r="L288" t="str">
            <v>PHILIPPE BIMBINA MAURICE BRESSON K</v>
          </cell>
          <cell r="M288" t="str">
            <v>TZ</v>
          </cell>
          <cell r="N288" t="str">
            <v>GBSLL</v>
          </cell>
          <cell r="O288" t="str">
            <v>PK</v>
          </cell>
          <cell r="P288">
            <v>150</v>
          </cell>
          <cell r="Q288">
            <v>150</v>
          </cell>
          <cell r="R288">
            <v>150</v>
          </cell>
          <cell r="S288">
            <v>150</v>
          </cell>
          <cell r="T288">
            <v>15000</v>
          </cell>
          <cell r="U288">
            <v>15000</v>
          </cell>
          <cell r="V288">
            <v>15000</v>
          </cell>
          <cell r="W288">
            <v>15000</v>
          </cell>
          <cell r="X288" t="str">
            <v>USED HOUSEHOLD GOODS PERSONAL EFFECTS INTRANSIT TO PORT CLEARANC E</v>
          </cell>
          <cell r="Y288" t="str">
            <v>Valide</v>
          </cell>
        </row>
        <row r="289">
          <cell r="A289" t="str">
            <v>MRKU9166845</v>
          </cell>
          <cell r="B289">
            <v>20</v>
          </cell>
          <cell r="C289" t="str">
            <v>969934494</v>
          </cell>
          <cell r="D289">
            <v>43859</v>
          </cell>
          <cell r="E289">
            <v>96</v>
          </cell>
          <cell r="F289">
            <v>0</v>
          </cell>
          <cell r="G289">
            <v>0</v>
          </cell>
          <cell r="H289">
            <v>0</v>
          </cell>
          <cell r="I289" t="str">
            <v>2020 MSA 161250</v>
          </cell>
          <cell r="J289">
            <v>437</v>
          </cell>
          <cell r="K289" t="str">
            <v>LIMITED LIABILITY COMPANY TITANIUMHALF OF GOLDEN DRAGON DMCC UNI</v>
          </cell>
          <cell r="L289" t="str">
            <v>APEX COATING EAST AFRICA LIMITED P</v>
          </cell>
          <cell r="M289" t="str">
            <v>US</v>
          </cell>
          <cell r="N289" t="str">
            <v>RUNVS</v>
          </cell>
          <cell r="O289" t="str">
            <v>PA</v>
          </cell>
          <cell r="P289">
            <v>20</v>
          </cell>
          <cell r="Q289">
            <v>20</v>
          </cell>
          <cell r="R289">
            <v>20</v>
          </cell>
          <cell r="S289">
            <v>20</v>
          </cell>
          <cell r="T289">
            <v>20752</v>
          </cell>
          <cell r="U289">
            <v>20752</v>
          </cell>
          <cell r="V289">
            <v>20752</v>
          </cell>
          <cell r="W289">
            <v>20752</v>
          </cell>
          <cell r="X289" t="str">
            <v>TITANIUM DIOXIDE PIGMENTAL GRADE TIOX-280</v>
          </cell>
          <cell r="Y289" t="str">
            <v>Valide</v>
          </cell>
        </row>
        <row r="290">
          <cell r="A290" t="str">
            <v>CAIU3251845</v>
          </cell>
          <cell r="B290">
            <v>20</v>
          </cell>
          <cell r="C290" t="str">
            <v>ADL000013100</v>
          </cell>
          <cell r="D290">
            <v>43926</v>
          </cell>
          <cell r="E290">
            <v>29</v>
          </cell>
          <cell r="F290">
            <v>0</v>
          </cell>
          <cell r="G290">
            <v>0</v>
          </cell>
          <cell r="H290">
            <v>0</v>
          </cell>
          <cell r="I290" t="str">
            <v>2020 MSA 162724</v>
          </cell>
          <cell r="J290">
            <v>97</v>
          </cell>
          <cell r="K290" t="str">
            <v>JF HILLEBRAND AUSTRALIA PTY LTDLEVEL 2 225 GREENHILL ROADDULWICH SA</v>
          </cell>
          <cell r="L290" t="str">
            <v>DION WINES SPIRIT EAST AFRICA LTD P O BOX 24678 NAIROBI-KENYA</v>
          </cell>
          <cell r="M290" t="str">
            <v>VN</v>
          </cell>
          <cell r="N290" t="str">
            <v>AUADL</v>
          </cell>
          <cell r="O290" t="str">
            <v>CS</v>
          </cell>
          <cell r="P290">
            <v>1540</v>
          </cell>
          <cell r="Q290">
            <v>1540</v>
          </cell>
          <cell r="R290">
            <v>1540</v>
          </cell>
          <cell r="S290">
            <v>1540</v>
          </cell>
          <cell r="T290">
            <v>11300</v>
          </cell>
          <cell r="U290">
            <v>11300</v>
          </cell>
          <cell r="V290">
            <v>11300</v>
          </cell>
          <cell r="W290">
            <v>11300</v>
          </cell>
          <cell r="X290" t="str">
            <v>1540 CASE S 6 X 750ML AUSTRALIAN WINES</v>
          </cell>
          <cell r="Y290" t="str">
            <v>Valide</v>
          </cell>
        </row>
        <row r="291">
          <cell r="A291" t="str">
            <v>SEGU5134819</v>
          </cell>
          <cell r="B291">
            <v>40</v>
          </cell>
          <cell r="C291" t="str">
            <v>AL000954</v>
          </cell>
          <cell r="D291">
            <v>43920</v>
          </cell>
          <cell r="E291">
            <v>35</v>
          </cell>
          <cell r="F291">
            <v>0</v>
          </cell>
          <cell r="G291">
            <v>0</v>
          </cell>
          <cell r="H291">
            <v>0</v>
          </cell>
          <cell r="I291" t="str">
            <v>2020 MSA 162482</v>
          </cell>
          <cell r="J291">
            <v>11</v>
          </cell>
          <cell r="K291" t="str">
            <v>AL SARA TEX FOR SPINNING AND WEAVING</v>
          </cell>
          <cell r="L291" t="str">
            <v>UNIFORM CORNER LTD</v>
          </cell>
          <cell r="M291" t="str">
            <v>IT</v>
          </cell>
          <cell r="N291" t="str">
            <v>EGALY</v>
          </cell>
          <cell r="O291" t="str">
            <v>BG</v>
          </cell>
          <cell r="P291">
            <v>525</v>
          </cell>
          <cell r="Q291">
            <v>525</v>
          </cell>
          <cell r="R291">
            <v>525</v>
          </cell>
          <cell r="S291">
            <v>525</v>
          </cell>
          <cell r="T291">
            <v>13366</v>
          </cell>
          <cell r="U291">
            <v>13366</v>
          </cell>
          <cell r="V291">
            <v>13366</v>
          </cell>
          <cell r="W291">
            <v>13366</v>
          </cell>
          <cell r="X291" t="str">
            <v>100 ACRYLIC YARN- HB 24 2 NM TOW DYED YARN ON CONES- ICD EMBAKASI</v>
          </cell>
          <cell r="Y291" t="str">
            <v>Valide</v>
          </cell>
        </row>
        <row r="292">
          <cell r="A292" t="str">
            <v>MRKU3233822</v>
          </cell>
          <cell r="B292">
            <v>40</v>
          </cell>
          <cell r="C292" t="str">
            <v>AMC0807706</v>
          </cell>
          <cell r="D292">
            <v>43881</v>
          </cell>
          <cell r="E292">
            <v>74</v>
          </cell>
          <cell r="F292">
            <v>0</v>
          </cell>
          <cell r="G292">
            <v>0</v>
          </cell>
          <cell r="H292">
            <v>0</v>
          </cell>
          <cell r="I292" t="str">
            <v>2020 MSA 161687</v>
          </cell>
          <cell r="J292">
            <v>52</v>
          </cell>
          <cell r="K292" t="str">
            <v>KKALPANA INDUSTRIES INDIA LIMITEDSURVEY NO 24 3 DEMNI ROAD DADRADADR</v>
          </cell>
          <cell r="L292" t="str">
            <v>GREEN HILLS CABLE COMPANY LTDINDUSTRIAL AREA SASIO ROADOFF LUNGA LUNG</v>
          </cell>
          <cell r="M292" t="str">
            <v>AE</v>
          </cell>
          <cell r="N292" t="str">
            <v>INNSA</v>
          </cell>
          <cell r="O292" t="str">
            <v>PK</v>
          </cell>
          <cell r="P292">
            <v>1560</v>
          </cell>
          <cell r="Q292">
            <v>1560</v>
          </cell>
          <cell r="R292">
            <v>1560</v>
          </cell>
          <cell r="S292">
            <v>1560</v>
          </cell>
          <cell r="T292">
            <v>39234</v>
          </cell>
          <cell r="U292">
            <v>39234</v>
          </cell>
          <cell r="V292">
            <v>39234</v>
          </cell>
          <cell r="W292">
            <v>39234</v>
          </cell>
          <cell r="X292" t="str">
            <v>2 X 20ST CONTAINERS TOTAL 1560 PACKAGES ONLY TOTAL ONE THOUSAND FIVE HUNDRED SIXTY PACKAGES ONLY PVC COMPOUND KI 06 ST-2 BK KI-08F GRAY MB GREEN MB BROWN KI-75 IS MB-RED MB-BLUE MB GREY MB-YELLOW MB-BLACK H S CODE 3904 22 00 GOODS IN TRANSIT ICD EMBAKASI NAIROBI ON CONSIGNEE RISK A C AND CARRIER RESPONSIBILITY CEASES AT POD MOMBASA KENYA SB NO 1006592 DT 29 01 2020 SB NO 1006500 DT 29 01 2020 GR WT 39234 00 KGS NET WT 39000 KGS FREIGHT PREPAID DISCHARGE PORT AGENT CMA CGM KENYA LTD BAYWOOD BUILDING 1ST FLOOR MOI AVENUE PO BOX 90262 80100 MOMBASA KENYA TEL FAX</v>
          </cell>
          <cell r="Y292" t="str">
            <v>Valide</v>
          </cell>
        </row>
        <row r="293">
          <cell r="A293" t="str">
            <v>TEMU7387730</v>
          </cell>
          <cell r="B293">
            <v>40</v>
          </cell>
          <cell r="C293" t="str">
            <v>AMC0814879</v>
          </cell>
          <cell r="D293">
            <v>43908</v>
          </cell>
          <cell r="E293">
            <v>47</v>
          </cell>
          <cell r="F293">
            <v>0</v>
          </cell>
          <cell r="G293">
            <v>0</v>
          </cell>
          <cell r="H293">
            <v>0</v>
          </cell>
          <cell r="I293" t="str">
            <v>2020 MSA 162420</v>
          </cell>
          <cell r="J293">
            <v>46</v>
          </cell>
          <cell r="K293" t="str">
            <v>EMU LINES PVT LTD410 413 MONARCH PLAZA PLOT NO 56PLOT NO 56 SECTOR 11 CBD BELAPURNAVI MUMBAI - 400614</v>
          </cell>
          <cell r="L293" t="str">
            <v>NERIX PHARMA LTDMOMBASA ROAD ALPHA CENTREMOMBASA ROAD NAIROBIKENYA IMARA DAIMA NAIROBI KENYA</v>
          </cell>
          <cell r="M293" t="str">
            <v>AE</v>
          </cell>
          <cell r="N293" t="str">
            <v>INNSA</v>
          </cell>
          <cell r="O293" t="str">
            <v>DR</v>
          </cell>
          <cell r="P293">
            <v>180</v>
          </cell>
          <cell r="Q293">
            <v>180</v>
          </cell>
          <cell r="R293">
            <v>180</v>
          </cell>
          <cell r="S293">
            <v>180</v>
          </cell>
          <cell r="T293">
            <v>4773</v>
          </cell>
          <cell r="U293">
            <v>4773</v>
          </cell>
          <cell r="V293">
            <v>4773</v>
          </cell>
          <cell r="W293">
            <v>4773</v>
          </cell>
          <cell r="X293" t="str">
            <v>1 X 40HC CONTAINER TOTAL 180 DRUMS ONLY TOTAL ONE HUNDRED AND EIGHTY DRUMS ONLY TOTAL 100 HDPE DRUMS OF 20 KGS 80 DRUMS OF 25 KGS NET ALBENDAZOLE MICRONIZED ALBENDAZOLE OXYCLOZANIDE NET WT 4000 KGS S BILL NO 1338926 DT 12 02 2020 FREIGHT PREPAID DISCHARGE PORT AGENT CMA CGM KENYA LTD BAYWOOD BUILDING 1ST FLOOR MOI AVENUE PO BOX 90262 80100 MOMBASA KENYA TEL FAX</v>
          </cell>
          <cell r="Y293" t="str">
            <v>Valide</v>
          </cell>
        </row>
        <row r="294">
          <cell r="A294" t="str">
            <v>CMAU0821470</v>
          </cell>
          <cell r="B294">
            <v>20</v>
          </cell>
          <cell r="C294" t="str">
            <v>AMC0820364</v>
          </cell>
          <cell r="D294">
            <v>43921</v>
          </cell>
          <cell r="E294">
            <v>34</v>
          </cell>
          <cell r="F294">
            <v>0</v>
          </cell>
          <cell r="G294">
            <v>0</v>
          </cell>
          <cell r="H294">
            <v>0</v>
          </cell>
          <cell r="I294" t="str">
            <v>2020 MSA 162502</v>
          </cell>
          <cell r="J294">
            <v>79</v>
          </cell>
          <cell r="K294" t="str">
            <v>VELPACK PVT LTDA-233 ROAD NO-14 TTC INDUSTRIAL AREA MIDC MAHAPE</v>
          </cell>
          <cell r="L294" t="str">
            <v>ELYS CHEMICAL INDUSTRIES LTDP O BOX-40411 G P O 00100 NO 6 ROAD B OF</v>
          </cell>
          <cell r="M294" t="str">
            <v>NL</v>
          </cell>
          <cell r="N294" t="str">
            <v>INNSA</v>
          </cell>
          <cell r="O294" t="str">
            <v>BX</v>
          </cell>
          <cell r="P294">
            <v>408</v>
          </cell>
          <cell r="Q294">
            <v>408</v>
          </cell>
          <cell r="R294">
            <v>408</v>
          </cell>
          <cell r="S294">
            <v>408</v>
          </cell>
          <cell r="T294">
            <v>8731</v>
          </cell>
          <cell r="U294">
            <v>8731</v>
          </cell>
          <cell r="V294">
            <v>8731</v>
          </cell>
          <cell r="W294">
            <v>8731</v>
          </cell>
          <cell r="X294" t="str">
            <v>1 X 20ST CONTAINER TOTAL 408 BOXES ONLY TOTAL FOUR HUNDRED EIGHT BOXES ONLY PHARMACEUTICAL PACKAGING MATERIAL ALL PRINTED CARTONS ON WHITE BOARD 1 322 TO 302 322 302 BOXES X 800 PCS MIFUPEN 100 TABS CTN 303 322 TO 322 322 20 BOXES X 200 PCS MIFUPEN POSTER INVOICE NO VP ME21 19-20 DATED 03 03 2020 BUYERS ORDER NO 23227 DATED 28 01 2019 IDF NO 19MBAIM000457805 SHIPPING BILL NO 1879737 DATED 04 03 2020 1 86 TO 80 86 80 BOXES X 800 PCS CHESTCOF 100 TABS CTN 81 86 TO 86 86 6 BOXES X 200 PCS CHESTCOF POSTER INVOICE NO VP ME22 19-20 DATED 03 03 2020 BUYERS ORDER NO 23229 DATED 28 01 2019 IDF NO E1902077025 SHIPPING BILL NO 1879519 DATED 04 03 2020 TOTAL GROSS WEIGHT 8731 400 KGS TOTAL NET WEIGHT 8135 680 KGS HS CODE 48191090 AND 49019900 FREIGHT PREPAID MOB NO 254 786 523022</v>
          </cell>
          <cell r="Y294" t="str">
            <v>Valide</v>
          </cell>
        </row>
        <row r="295">
          <cell r="A295" t="str">
            <v>CMAU1230830</v>
          </cell>
          <cell r="B295">
            <v>20</v>
          </cell>
          <cell r="C295" t="str">
            <v>AMC0821324</v>
          </cell>
          <cell r="D295">
            <v>43924</v>
          </cell>
          <cell r="E295">
            <v>31</v>
          </cell>
          <cell r="F295">
            <v>0</v>
          </cell>
          <cell r="G295">
            <v>0</v>
          </cell>
          <cell r="H295">
            <v>0</v>
          </cell>
          <cell r="I295" t="str">
            <v>2020 MSA 162728</v>
          </cell>
          <cell r="J295">
            <v>46</v>
          </cell>
          <cell r="K295" t="str">
            <v>VISHWANATH TRADERSBRANCH SER 0 MAHADEVI PARK SOLANKAR CHOWK JATH DIS</v>
          </cell>
          <cell r="L295" t="str">
            <v>ABCOS INDUSTRIAL LTD06 SASIO ROAD OFF LUNGA RDINDUSTRIAL AREA P O BO</v>
          </cell>
          <cell r="M295" t="str">
            <v>AE</v>
          </cell>
          <cell r="N295" t="str">
            <v>INNSA</v>
          </cell>
          <cell r="O295" t="str">
            <v>PK</v>
          </cell>
          <cell r="P295">
            <v>9</v>
          </cell>
          <cell r="Q295">
            <v>9</v>
          </cell>
          <cell r="R295">
            <v>9</v>
          </cell>
          <cell r="S295">
            <v>9</v>
          </cell>
          <cell r="T295">
            <v>2548</v>
          </cell>
          <cell r="U295">
            <v>2548</v>
          </cell>
          <cell r="V295">
            <v>2548</v>
          </cell>
          <cell r="W295">
            <v>2548</v>
          </cell>
          <cell r="X295" t="str">
            <v>1X20 CONTAINER 9 PKS TAPPING THREAD ELECTRIC CHAIN HOIST GASKET PANEL LOCK WITH KEY OTHER ITEMS AS PER INVOICE NO VISH 32 ABC U 20 DATED 29 02 2020 H S CODE - 85389000 85381090 40081110 82041120 82076090 84603990 846799100 38101010 32099000 68042290 68051010 85333110 90283010 73181500 84251110 85042100 GOODS IN TRANSIT TO ICD NAIROBI AT RECEIVERS RISKS CARE AND EXPENSES CARRIER S LIABILITY CEASES AT PORT OF DISCHARGE KENYA NET WT 2343 910 KGS S B NO 1841711 DT 02 03 2020 FREIGHT PREPAID 6533573 535538 KENYA</v>
          </cell>
          <cell r="Y295" t="str">
            <v>Valide</v>
          </cell>
        </row>
        <row r="296">
          <cell r="A296" t="str">
            <v>CMAU7411435</v>
          </cell>
          <cell r="B296">
            <v>40</v>
          </cell>
          <cell r="C296" t="str">
            <v>AMC0822464</v>
          </cell>
          <cell r="D296">
            <v>43929</v>
          </cell>
          <cell r="E296">
            <v>26</v>
          </cell>
          <cell r="F296">
            <v>0</v>
          </cell>
          <cell r="G296">
            <v>0</v>
          </cell>
          <cell r="H296">
            <v>0</v>
          </cell>
          <cell r="I296" t="str">
            <v>2020 MSA 162728</v>
          </cell>
          <cell r="J296">
            <v>57</v>
          </cell>
          <cell r="K296" t="str">
            <v>KALCHEM MIDDLE EAST FZEG1 43 WAREHOUSE GATE 3FREEZONE</v>
          </cell>
          <cell r="L296" t="str">
            <v>GIL OIL COMPANY LTDPO BOX 78011 CODE 00507 NAIROBI KENYA</v>
          </cell>
          <cell r="M296" t="str">
            <v>AE</v>
          </cell>
          <cell r="N296" t="str">
            <v>INNSA</v>
          </cell>
          <cell r="O296" t="str">
            <v>PK</v>
          </cell>
          <cell r="P296">
            <v>1080</v>
          </cell>
          <cell r="Q296">
            <v>1080</v>
          </cell>
          <cell r="R296">
            <v>0</v>
          </cell>
          <cell r="S296">
            <v>0</v>
          </cell>
          <cell r="T296">
            <v>27216</v>
          </cell>
          <cell r="U296">
            <v>27216</v>
          </cell>
          <cell r="V296">
            <v>0</v>
          </cell>
          <cell r="W296">
            <v>0</v>
          </cell>
          <cell r="X296" t="str">
            <v>3 SET OBL RECIVED FOR SWITCH AND SUBMIT FOR SIGNATURE 1080 BAGS AOS POWDER 96 AOS POWDER 96 - QTY 27000 00KGS SHIPPING BILL NO 1836506 DT 02 03 2020 INV NO STC 08 19-20 NET WT 27000 000 KGS HS CODE 34021190 FREIGHT PREPAID DISCHARGE PORT AGENT CMA CGM KENYA LTD BAYWOOD BUILDING 1ST FLOOR MOI AVENUE PO BOX 90262 80100 MOMBASA KENYA TEL FAX</v>
          </cell>
          <cell r="Y296" t="str">
            <v>Valide</v>
          </cell>
        </row>
        <row r="297">
          <cell r="A297" t="str">
            <v>CMAU2174639</v>
          </cell>
          <cell r="B297">
            <v>20</v>
          </cell>
          <cell r="C297" t="str">
            <v>AMC0824631</v>
          </cell>
          <cell r="D297">
            <v>43928</v>
          </cell>
          <cell r="E297">
            <v>27</v>
          </cell>
          <cell r="F297">
            <v>0</v>
          </cell>
          <cell r="G297">
            <v>0</v>
          </cell>
          <cell r="H297">
            <v>0</v>
          </cell>
          <cell r="I297" t="str">
            <v>2020 MSA 162890</v>
          </cell>
          <cell r="J297">
            <v>84</v>
          </cell>
          <cell r="K297" t="str">
            <v>BAJAJ ELECTRICALS LTD45-47 VEER NARIMAN ROAD FORT MUMBAI-400001 INDIA</v>
          </cell>
          <cell r="L297" t="str">
            <v>THE KENYA POWER ANDLIGHTING COMPANY LIMITEDSTIMA PLAZA KILOBOT ROAD P</v>
          </cell>
          <cell r="M297" t="str">
            <v>SI</v>
          </cell>
          <cell r="N297" t="str">
            <v>INNSA</v>
          </cell>
          <cell r="O297" t="str">
            <v>PK</v>
          </cell>
          <cell r="P297">
            <v>739</v>
          </cell>
          <cell r="Q297">
            <v>739</v>
          </cell>
          <cell r="R297">
            <v>739</v>
          </cell>
          <cell r="S297">
            <v>739</v>
          </cell>
          <cell r="T297">
            <v>60502</v>
          </cell>
          <cell r="U297">
            <v>60502</v>
          </cell>
          <cell r="V297">
            <v>60502</v>
          </cell>
          <cell r="W297">
            <v>60502</v>
          </cell>
          <cell r="X297" t="str">
            <v>FREIGHT PREPAID TOTAL 739 PACKAGES CONTAINING SUPPLY OF EXTENSIONS OF LV SINGLE PHASE AND SERVICE CABLES IN THE LAST MILE CONNECTIVITY PROJECT LMCP II IN NANDI AND KAKAMEGA COUNTIES LOT3-104-COMPLETE LV STAY LOT3-109-11 LV INTERMEDIATE FITTING LOT3-110-33 LV INTERMEDIATE FITTING HS CODE NO 73089090 CONTRACT NO KP1 6E 1 PT 1 17 A01-LOT 3 INV NO SE53190000128 DT 13 03 2020 SE53190000129 DT 13 03 2020 SB NO 2209556 DT 17 03 2020 2209488 DT 17 03 2020 TOTAL GROSS WEIGHT 60501 820 KGS TOTAL NET WEIGHT 59780 920 KGS DESCRIPTION OF GOODS AS PER ABOVE DESCRIPTION OF GOODS AS PER ABOVE DESCRIPTION OF GOODS AS PER ABOVE TOTAL PKGS 739 PK DISCHARGE PORT AGENT CMA CGM KENYA LTD BAYWOOD BUILDING 1ST FLOOR MOI AVENUE PO BOX 90262 80100 MOMBASA KENYA TEL FAX</v>
          </cell>
          <cell r="Y297" t="str">
            <v>Valide</v>
          </cell>
        </row>
        <row r="298">
          <cell r="A298" t="str">
            <v>TCNU3223298</v>
          </cell>
          <cell r="B298">
            <v>40</v>
          </cell>
          <cell r="C298" t="str">
            <v>AMC0824631</v>
          </cell>
          <cell r="D298">
            <v>43929</v>
          </cell>
          <cell r="E298">
            <v>26</v>
          </cell>
          <cell r="F298">
            <v>0</v>
          </cell>
          <cell r="G298">
            <v>0</v>
          </cell>
          <cell r="H298">
            <v>0</v>
          </cell>
          <cell r="I298" t="str">
            <v>2020 MSA 162890</v>
          </cell>
          <cell r="J298">
            <v>84</v>
          </cell>
          <cell r="K298" t="str">
            <v>BAJAJ ELECTRICALS LTD45-47 VEER NARIMAN ROAD FORT MUMBAI-400001 INDIA</v>
          </cell>
          <cell r="L298" t="str">
            <v>THE KENYA POWER ANDLIGHTING COMPANY LIMITEDSTIMA PLAZA KILOBOT ROAD P</v>
          </cell>
          <cell r="M298" t="str">
            <v>SI</v>
          </cell>
          <cell r="N298" t="str">
            <v>INNSA</v>
          </cell>
          <cell r="O298" t="str">
            <v>PK</v>
          </cell>
          <cell r="P298">
            <v>739</v>
          </cell>
          <cell r="Q298">
            <v>739</v>
          </cell>
          <cell r="R298">
            <v>739</v>
          </cell>
          <cell r="S298">
            <v>739</v>
          </cell>
          <cell r="T298">
            <v>60502</v>
          </cell>
          <cell r="U298">
            <v>60502</v>
          </cell>
          <cell r="V298">
            <v>60502</v>
          </cell>
          <cell r="W298">
            <v>60502</v>
          </cell>
          <cell r="X298" t="str">
            <v>FREIGHT PREPAID TOTAL 739 PACKAGES CONTAINING SUPPLY OF EXTENSIONS OF LV SINGLE PHASE AND SERVICE CABLES IN THE LAST MILE CONNECTIVITY PROJECT LMCP II IN NANDI AND KAKAMEGA COUNTIES LOT3-104-COMPLETE LV STAY LOT3-109-11 LV INTERMEDIATE FITTING LOT3-110-33 LV INTERMEDIATE FITTING HS CODE NO 73089090 CONTRACT NO KP1 6E 1 PT 1 17 A01-LOT 3 INV NO SE53190000128 DT 13 03 2020 SE53190000129 DT 13 03 2020 SB NO 2209556 DT 17 03 2020 2209488 DT 17 03 2020 TOTAL GROSS WEIGHT 60501 820 KGS TOTAL NET WEIGHT 59780 920 KGS DESCRIPTION OF GOODS AS PER ABOVE DESCRIPTION OF GOODS AS PER ABOVE DESCRIPTION OF GOODS AS PER ABOVE TOTAL PKGS 739 PK DISCHARGE PORT AGENT CMA CGM KENYA LTD BAYWOOD BUILDING 1ST FLOOR MOI AVENUE PO BOX 90262 80100 MOMBASA KENYA TEL FAX</v>
          </cell>
          <cell r="Y298" t="str">
            <v>Valide</v>
          </cell>
        </row>
        <row r="299">
          <cell r="A299" t="str">
            <v>TCNU5845372</v>
          </cell>
          <cell r="B299">
            <v>40</v>
          </cell>
          <cell r="C299" t="str">
            <v>AMC0824631</v>
          </cell>
          <cell r="D299">
            <v>43931</v>
          </cell>
          <cell r="E299">
            <v>24</v>
          </cell>
          <cell r="F299">
            <v>0</v>
          </cell>
          <cell r="G299">
            <v>0</v>
          </cell>
          <cell r="H299">
            <v>0</v>
          </cell>
          <cell r="I299" t="str">
            <v>2020 MSA 162890</v>
          </cell>
          <cell r="J299">
            <v>84</v>
          </cell>
          <cell r="K299" t="str">
            <v>BAJAJ ELECTRICALS LTD45-47 VEER NARIMAN ROAD FORT MUMBAI-400001 INDIA</v>
          </cell>
          <cell r="L299" t="str">
            <v>THE KENYA POWER ANDLIGHTING COMPANY LIMITEDSTIMA PLAZA KILOBOT ROAD P</v>
          </cell>
          <cell r="M299" t="str">
            <v>SI</v>
          </cell>
          <cell r="N299" t="str">
            <v>INNSA</v>
          </cell>
          <cell r="O299" t="str">
            <v>PK</v>
          </cell>
          <cell r="P299">
            <v>739</v>
          </cell>
          <cell r="Q299">
            <v>739</v>
          </cell>
          <cell r="R299">
            <v>739</v>
          </cell>
          <cell r="S299">
            <v>739</v>
          </cell>
          <cell r="T299">
            <v>60502</v>
          </cell>
          <cell r="U299">
            <v>60502</v>
          </cell>
          <cell r="V299">
            <v>60502</v>
          </cell>
          <cell r="W299">
            <v>60502</v>
          </cell>
          <cell r="X299" t="str">
            <v>FREIGHT PREPAID TOTAL 739 PACKAGES CONTAINING SUPPLY OF EXTENSIONS OF LV SINGLE PHASE AND SERVICE CABLES IN THE LAST MILE CONNECTIVITY PROJECT LMCP II IN NANDI AND KAKAMEGA COUNTIES LOT3-104-COMPLETE LV STAY LOT3-109-11 LV INTERMEDIATE FITTING LOT3-110-33 LV INTERMEDIATE FITTING HS CODE NO 73089090 CONTRACT NO KP1 6E 1 PT 1 17 A01-LOT 3 INV NO SE53190000128 DT 13 03 2020 SE53190000129 DT 13 03 2020 SB NO 2209556 DT 17 03 2020 2209488 DT 17 03 2020 TOTAL GROSS WEIGHT 60501 820 KGS TOTAL NET WEIGHT 59780 920 KGS DESCRIPTION OF GOODS AS PER ABOVE DESCRIPTION OF GOODS AS PER ABOVE DESCRIPTION OF GOODS AS PER ABOVE TOTAL PKGS 739 PK DISCHARGE PORT AGENT CMA CGM KENYA LTD BAYWOOD BUILDING 1ST FLOOR MOI AVENUE PO BOX 90262 80100 MOMBASA KENYA TEL FAX</v>
          </cell>
          <cell r="Y299" t="str">
            <v>Valide</v>
          </cell>
        </row>
        <row r="300">
          <cell r="A300" t="str">
            <v>XINU1137175</v>
          </cell>
          <cell r="B300">
            <v>20</v>
          </cell>
          <cell r="C300" t="str">
            <v>APSKATMBA2000018</v>
          </cell>
          <cell r="D300">
            <v>43939</v>
          </cell>
          <cell r="E300">
            <v>24</v>
          </cell>
          <cell r="F300">
            <v>0</v>
          </cell>
          <cell r="G300">
            <v>0</v>
          </cell>
          <cell r="H300">
            <v>0</v>
          </cell>
          <cell r="I300" t="str">
            <v>2020 MSA 162895</v>
          </cell>
          <cell r="J300">
            <v>1</v>
          </cell>
          <cell r="K300" t="str">
            <v>SEA GLIDER CONTAINER LINES PVT LTD</v>
          </cell>
          <cell r="L300" t="str">
            <v>DHARMENDRA SHAMJI PATEL</v>
          </cell>
          <cell r="M300" t="str">
            <v>PK</v>
          </cell>
          <cell r="N300" t="str">
            <v>INMAA</v>
          </cell>
          <cell r="O300" t="str">
            <v>BG</v>
          </cell>
          <cell r="P300">
            <v>84</v>
          </cell>
          <cell r="Q300">
            <v>84</v>
          </cell>
          <cell r="R300">
            <v>84</v>
          </cell>
          <cell r="S300">
            <v>84</v>
          </cell>
          <cell r="T300">
            <v>84000</v>
          </cell>
          <cell r="U300">
            <v>84000</v>
          </cell>
          <cell r="V300">
            <v>84000</v>
          </cell>
          <cell r="W300">
            <v>84000</v>
          </cell>
          <cell r="X300" t="str">
            <v>3X20 FCL CONTAINERS STC 84 BAGS SILVER GEY SLATE WIDTH 50 75 100 MM AND LENGTH 200 600 AND BLACK GRANITE COBBLES SIZE 10 TIMES 4 6 CM BLACK GRANITE COBBLES TOP and SIDES NATURAL DRESSED BOTTOM SAWN SIZE 10 X 10 X 4 6 CM</v>
          </cell>
          <cell r="Y300" t="str">
            <v>Valide</v>
          </cell>
        </row>
        <row r="301">
          <cell r="A301" t="str">
            <v>ZIMU2944082</v>
          </cell>
          <cell r="B301">
            <v>20</v>
          </cell>
          <cell r="C301" t="str">
            <v>APSKATMBA2000018</v>
          </cell>
          <cell r="D301">
            <v>43940</v>
          </cell>
          <cell r="E301">
            <v>23</v>
          </cell>
          <cell r="F301">
            <v>0</v>
          </cell>
          <cell r="G301">
            <v>0</v>
          </cell>
          <cell r="H301">
            <v>0</v>
          </cell>
          <cell r="I301" t="str">
            <v>2020 MSA 162895</v>
          </cell>
          <cell r="J301">
            <v>1</v>
          </cell>
          <cell r="K301" t="str">
            <v>SEA GLIDER CONTAINER LINES PVT LTD</v>
          </cell>
          <cell r="L301" t="str">
            <v>DHARMENDRA SHAMJI PATEL</v>
          </cell>
          <cell r="M301" t="str">
            <v>PK</v>
          </cell>
          <cell r="N301" t="str">
            <v>INMAA</v>
          </cell>
          <cell r="O301" t="str">
            <v>BG</v>
          </cell>
          <cell r="P301">
            <v>84</v>
          </cell>
          <cell r="Q301">
            <v>84</v>
          </cell>
          <cell r="R301">
            <v>84</v>
          </cell>
          <cell r="S301">
            <v>84</v>
          </cell>
          <cell r="T301">
            <v>84000</v>
          </cell>
          <cell r="U301">
            <v>84000</v>
          </cell>
          <cell r="V301">
            <v>84000</v>
          </cell>
          <cell r="W301">
            <v>84000</v>
          </cell>
          <cell r="X301" t="str">
            <v>3X20 FCL CONTAINERS STC 84 BAGS SILVER GEY SLATE WIDTH 50 75 100 MM AND LENGTH 200 600 AND BLACK GRANITE COBBLES SIZE 10 TIMES 4 6 CM BLACK GRANITE COBBLES TOP and SIDES NATURAL DRESSED BOTTOM SAWN SIZE 10 X 10 X 4 6 CM</v>
          </cell>
          <cell r="Y301" t="str">
            <v>Valide</v>
          </cell>
        </row>
        <row r="302">
          <cell r="A302" t="str">
            <v>ZIMU2913121</v>
          </cell>
          <cell r="B302">
            <v>20</v>
          </cell>
          <cell r="C302" t="str">
            <v>APSKATMBA2000018</v>
          </cell>
          <cell r="D302">
            <v>43940</v>
          </cell>
          <cell r="E302">
            <v>23</v>
          </cell>
          <cell r="F302">
            <v>0</v>
          </cell>
          <cell r="G302">
            <v>0</v>
          </cell>
          <cell r="H302">
            <v>0</v>
          </cell>
          <cell r="I302" t="str">
            <v>2020 MSA 162895</v>
          </cell>
          <cell r="J302">
            <v>1</v>
          </cell>
          <cell r="K302" t="str">
            <v>SEA GLIDER CONTAINER LINES PVT LTD</v>
          </cell>
          <cell r="L302" t="str">
            <v>DHARMENDRA SHAMJI PATEL</v>
          </cell>
          <cell r="M302" t="str">
            <v>PK</v>
          </cell>
          <cell r="N302" t="str">
            <v>INMAA</v>
          </cell>
          <cell r="O302" t="str">
            <v>BG</v>
          </cell>
          <cell r="P302">
            <v>84</v>
          </cell>
          <cell r="Q302">
            <v>84</v>
          </cell>
          <cell r="R302">
            <v>84</v>
          </cell>
          <cell r="S302">
            <v>84</v>
          </cell>
          <cell r="T302">
            <v>84000</v>
          </cell>
          <cell r="U302">
            <v>84000</v>
          </cell>
          <cell r="V302">
            <v>84000</v>
          </cell>
          <cell r="W302">
            <v>84000</v>
          </cell>
          <cell r="X302" t="str">
            <v>3X20 FCL CONTAINERS STC 84 BAGS SILVER GEY SLATE WIDTH 50 75 100 MM AND LENGTH 200 600 AND BLACK GRANITE COBBLES SIZE 10 TIMES 4 6 CM BLACK GRANITE COBBLES TOP and SIDES NATURAL DRESSED BOTTOM SAWN SIZE 10 X 10 X 4 6 CM</v>
          </cell>
          <cell r="Y302" t="str">
            <v>Valide</v>
          </cell>
        </row>
        <row r="303">
          <cell r="A303" t="str">
            <v>HJMU4932063</v>
          </cell>
          <cell r="B303">
            <v>40</v>
          </cell>
          <cell r="C303" t="str">
            <v>BC004683</v>
          </cell>
          <cell r="D303">
            <v>43920</v>
          </cell>
          <cell r="E303">
            <v>35</v>
          </cell>
          <cell r="F303">
            <v>0</v>
          </cell>
          <cell r="G303">
            <v>0</v>
          </cell>
          <cell r="H303">
            <v>0</v>
          </cell>
          <cell r="I303" t="str">
            <v>2020 MSA 162482</v>
          </cell>
          <cell r="J303">
            <v>48</v>
          </cell>
          <cell r="K303" t="str">
            <v>ASPAC INTERNATIONAL SPRL</v>
          </cell>
          <cell r="L303" t="str">
            <v>TANATHI WATER WORKS DEVELOPMENT AGENCY - KIDP BUILDING</v>
          </cell>
          <cell r="M303" t="str">
            <v>IT</v>
          </cell>
          <cell r="N303" t="str">
            <v>ESBCN</v>
          </cell>
          <cell r="O303" t="str">
            <v>PK</v>
          </cell>
          <cell r="P303">
            <v>89</v>
          </cell>
          <cell r="Q303">
            <v>89</v>
          </cell>
          <cell r="R303">
            <v>0</v>
          </cell>
          <cell r="S303">
            <v>0</v>
          </cell>
          <cell r="T303">
            <v>18875</v>
          </cell>
          <cell r="U303">
            <v>18875</v>
          </cell>
          <cell r="V303">
            <v>0</v>
          </cell>
          <cell r="W303">
            <v>0</v>
          </cell>
          <cell r="X303" t="str">
            <v>MATERIEL DE POMPAGE</v>
          </cell>
          <cell r="Y303" t="str">
            <v>Valide</v>
          </cell>
        </row>
        <row r="304">
          <cell r="A304" t="str">
            <v>LMCU0829146</v>
          </cell>
          <cell r="B304">
            <v>40</v>
          </cell>
          <cell r="C304" t="str">
            <v>BC004683</v>
          </cell>
          <cell r="D304">
            <v>43921</v>
          </cell>
          <cell r="E304">
            <v>34</v>
          </cell>
          <cell r="F304">
            <v>0</v>
          </cell>
          <cell r="G304">
            <v>0</v>
          </cell>
          <cell r="H304">
            <v>0</v>
          </cell>
          <cell r="I304" t="str">
            <v>2020 MSA 162482</v>
          </cell>
          <cell r="J304">
            <v>48</v>
          </cell>
          <cell r="K304" t="str">
            <v>ASPAC INTERNATIONAL SPRL</v>
          </cell>
          <cell r="L304" t="str">
            <v>TANATHI WATER WORKS DEVELOPMENT AGENCY - KIDP BUILDING</v>
          </cell>
          <cell r="M304" t="str">
            <v>IT</v>
          </cell>
          <cell r="N304" t="str">
            <v>ESBCN</v>
          </cell>
          <cell r="O304" t="str">
            <v>PK</v>
          </cell>
          <cell r="P304">
            <v>89</v>
          </cell>
          <cell r="Q304">
            <v>89</v>
          </cell>
          <cell r="R304">
            <v>0</v>
          </cell>
          <cell r="S304">
            <v>0</v>
          </cell>
          <cell r="T304">
            <v>18875</v>
          </cell>
          <cell r="U304">
            <v>18875</v>
          </cell>
          <cell r="V304">
            <v>0</v>
          </cell>
          <cell r="W304">
            <v>0</v>
          </cell>
          <cell r="X304" t="str">
            <v>MATERIEL DE POMPAGE</v>
          </cell>
          <cell r="Y304" t="str">
            <v>Valide</v>
          </cell>
        </row>
        <row r="305">
          <cell r="A305" t="str">
            <v>LMCU1181572</v>
          </cell>
          <cell r="B305">
            <v>20</v>
          </cell>
          <cell r="C305" t="str">
            <v>BC006002</v>
          </cell>
          <cell r="D305">
            <v>43938</v>
          </cell>
          <cell r="E305">
            <v>25</v>
          </cell>
          <cell r="F305">
            <v>0</v>
          </cell>
          <cell r="G305">
            <v>0</v>
          </cell>
          <cell r="H305">
            <v>0</v>
          </cell>
          <cell r="I305" t="str">
            <v>2020 MSA 162948</v>
          </cell>
          <cell r="J305">
            <v>32</v>
          </cell>
          <cell r="K305" t="str">
            <v>COLORANTES INDUSTRIALES S A</v>
          </cell>
          <cell r="L305" t="str">
            <v>TO THE ORDER OF STANBIC BANK KENYA LTD</v>
          </cell>
          <cell r="M305" t="str">
            <v>IT</v>
          </cell>
          <cell r="N305" t="str">
            <v>ESBCN</v>
          </cell>
          <cell r="O305" t="str">
            <v>PK</v>
          </cell>
          <cell r="P305">
            <v>444</v>
          </cell>
          <cell r="Q305">
            <v>444</v>
          </cell>
          <cell r="R305">
            <v>444</v>
          </cell>
          <cell r="S305">
            <v>444</v>
          </cell>
          <cell r="T305">
            <v>11868</v>
          </cell>
          <cell r="U305">
            <v>11868</v>
          </cell>
          <cell r="V305">
            <v>11868</v>
          </cell>
          <cell r="W305">
            <v>11868</v>
          </cell>
          <cell r="X305" t="str">
            <v>BLACK RL200</v>
          </cell>
          <cell r="Y305" t="str">
            <v>Valide</v>
          </cell>
        </row>
        <row r="306">
          <cell r="A306" t="str">
            <v>TCNU9952403</v>
          </cell>
          <cell r="B306">
            <v>40</v>
          </cell>
          <cell r="C306" t="str">
            <v>BC006450</v>
          </cell>
          <cell r="D306">
            <v>43938</v>
          </cell>
          <cell r="E306">
            <v>25</v>
          </cell>
          <cell r="F306">
            <v>0</v>
          </cell>
          <cell r="G306">
            <v>0</v>
          </cell>
          <cell r="H306">
            <v>0</v>
          </cell>
          <cell r="I306" t="str">
            <v>2020 MSA 162948</v>
          </cell>
          <cell r="J306">
            <v>34</v>
          </cell>
          <cell r="K306" t="str">
            <v>SCHINDLER SA INVESTMENT HOLDING PTY LTD</v>
          </cell>
          <cell r="L306" t="str">
            <v>SCHINDLER LIMITED</v>
          </cell>
          <cell r="M306" t="str">
            <v>IT</v>
          </cell>
          <cell r="N306" t="str">
            <v>ESBCN</v>
          </cell>
          <cell r="O306" t="str">
            <v>PE</v>
          </cell>
          <cell r="P306">
            <v>25</v>
          </cell>
          <cell r="Q306">
            <v>25</v>
          </cell>
          <cell r="R306">
            <v>25</v>
          </cell>
          <cell r="S306">
            <v>25</v>
          </cell>
          <cell r="T306">
            <v>8705</v>
          </cell>
          <cell r="U306">
            <v>8705</v>
          </cell>
          <cell r="V306">
            <v>8705</v>
          </cell>
          <cell r="W306">
            <v>8705</v>
          </cell>
          <cell r="X306" t="str">
            <v>25 PALLETS TYPER SCHINDLER 3300EU MRL COMPLETE KNOCKED DOWN KIT FORM PROJECT NAME USIU SCHOOL HUMANITIES AND SOCIAL STUDIES</v>
          </cell>
          <cell r="Y306" t="str">
            <v>Valide</v>
          </cell>
        </row>
        <row r="307">
          <cell r="A307" t="str">
            <v>TTNU5205110</v>
          </cell>
          <cell r="B307">
            <v>40</v>
          </cell>
          <cell r="C307" t="str">
            <v>CA2256117</v>
          </cell>
          <cell r="D307">
            <v>39824</v>
          </cell>
          <cell r="E307">
            <v>4131</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row>
        <row r="308">
          <cell r="A308" t="str">
            <v>BEAU2301741</v>
          </cell>
          <cell r="B308">
            <v>20</v>
          </cell>
          <cell r="C308" t="str">
            <v>CAD0403876</v>
          </cell>
          <cell r="D308">
            <v>43879</v>
          </cell>
          <cell r="E308">
            <v>76</v>
          </cell>
          <cell r="F308">
            <v>0</v>
          </cell>
          <cell r="G308">
            <v>0</v>
          </cell>
          <cell r="H308">
            <v>0</v>
          </cell>
          <cell r="I308" t="str">
            <v>2020 MSA 161687</v>
          </cell>
          <cell r="J308">
            <v>65</v>
          </cell>
          <cell r="K308" t="str">
            <v>RADICO KHAITAN LTD BAREILLY ROADRAMPUR UTTAR PRADESHINDIA</v>
          </cell>
          <cell r="L308" t="str">
            <v>MOHANS OYSTERBAY DRINKS K LIMITED P O BOX 62-00606 SARIT CENTRE SHOP</v>
          </cell>
          <cell r="M308" t="str">
            <v>AE</v>
          </cell>
          <cell r="N308" t="str">
            <v>INMOR</v>
          </cell>
          <cell r="O308" t="str">
            <v>CA</v>
          </cell>
          <cell r="P308">
            <v>840</v>
          </cell>
          <cell r="Q308">
            <v>840</v>
          </cell>
          <cell r="R308">
            <v>840</v>
          </cell>
          <cell r="S308">
            <v>840</v>
          </cell>
          <cell r="T308">
            <v>13734</v>
          </cell>
          <cell r="U308">
            <v>13734</v>
          </cell>
          <cell r="V308">
            <v>13734</v>
          </cell>
          <cell r="W308">
            <v>13734</v>
          </cell>
          <cell r="X308" t="str">
            <v>1 X 20ST CONTAINER TOTAL 840 CASES ONLY TOTAL EIGHT HUNDRED FORTY CASES ONLY 840 CASES OF MACMOHAN PREMIUM GRAIN WHISKY WITH MONOCARTON 12 X 750 ML BOTTLES PER CASE ALCOHOLIC STRENGTH 42 8 IDF NUMBER 20MBAIM000268144 E1912268144 COMMERCIAL INV NO 98008522 DATED 16 01 2020 SHIPPING BILL NO 9604939 DATED 13 01 2020 CUSTOMS FILED INV NO 81473167 IEC NO 2988003505 HS CODE 22083019 TOTAL GR WEIGHT 13 734 000 KGS TOTAL NT WEIGHT 7 106 000 KGS FREIGHT PREPAID DISCHARGE PORT AGENT CMA CGM KENYA LTD BAYWOOD BUILDING 1ST FLOOR MOI AVENUE PO BOX 90262 80100 MOMBASA KENYA TEL FAX</v>
          </cell>
          <cell r="Y308" t="str">
            <v>Valide</v>
          </cell>
        </row>
        <row r="309">
          <cell r="A309" t="str">
            <v>AMCU4502972</v>
          </cell>
          <cell r="B309">
            <v>40</v>
          </cell>
          <cell r="C309" t="str">
            <v>CAD0407488</v>
          </cell>
          <cell r="D309">
            <v>43908</v>
          </cell>
          <cell r="E309">
            <v>47</v>
          </cell>
          <cell r="F309">
            <v>0</v>
          </cell>
          <cell r="G309">
            <v>0</v>
          </cell>
          <cell r="H309">
            <v>0</v>
          </cell>
          <cell r="I309" t="str">
            <v>2020 MSA 162215</v>
          </cell>
          <cell r="J309">
            <v>91</v>
          </cell>
          <cell r="K309" t="str">
            <v>KJS TECHNOLOGIESJ-68 G F J BLOCK PARK STREET EASTVINOD NAGAR NEW DEL</v>
          </cell>
          <cell r="L309" t="str">
            <v>TO ORDER OF THE CO-OPERATIVE BANKOF KENYA LTD P O BOX 48231-00100NAIR</v>
          </cell>
          <cell r="M309" t="str">
            <v>IN</v>
          </cell>
          <cell r="N309" t="str">
            <v>INDRI</v>
          </cell>
          <cell r="O309" t="str">
            <v>PK</v>
          </cell>
          <cell r="P309">
            <v>633</v>
          </cell>
          <cell r="Q309">
            <v>633</v>
          </cell>
          <cell r="R309">
            <v>633</v>
          </cell>
          <cell r="S309">
            <v>633</v>
          </cell>
          <cell r="T309">
            <v>100253</v>
          </cell>
          <cell r="U309">
            <v>100253</v>
          </cell>
          <cell r="V309">
            <v>100253</v>
          </cell>
          <cell r="W309">
            <v>100253</v>
          </cell>
          <cell r="X309" t="str">
            <v>5 X 40OT CONTAINER TOTAL 537 PACKAGES ONLY TOTAL FIVE HUNDRED AND THIRTY SEVEN PACKAGES ONLY 1 X 40HC CONTAINER TOTAL 96 PACKAGES ONLY TOTAL NINETY SIX PACKAGES ONLY 1 LOT STONE CRUSHING PLANT SUPPLY OF STEEL STRUCTURE ACCESSORIES AND CONVEYOR AS PER PROFORMA INVOICE NO CD 2019 220 DATED 08 09 19 TRADE TERMS CFR MOMBASA PORT KENYA INCOTERMS 2010 HS CODE 84742000 S B NOS 1207329 1370824 1280751 1009716 CO-OPERATIVE BANK OF KENYA LTD L C NO TFLCIM 20 0003KE FAMILY BANK LIMITED L C NO FABL LC0004 20 IDF NO E2001287016 Unit 257 Tower C Business Park DWC Dubai UAE FREIGHT PREPAID PK</v>
          </cell>
          <cell r="Y309" t="str">
            <v>Valide</v>
          </cell>
        </row>
        <row r="310">
          <cell r="A310" t="str">
            <v>CMAU4365254</v>
          </cell>
          <cell r="B310">
            <v>40</v>
          </cell>
          <cell r="C310" t="str">
            <v>CAD0407488</v>
          </cell>
          <cell r="D310">
            <v>43910</v>
          </cell>
          <cell r="E310">
            <v>45</v>
          </cell>
          <cell r="F310">
            <v>0</v>
          </cell>
          <cell r="G310">
            <v>0</v>
          </cell>
          <cell r="H310">
            <v>0</v>
          </cell>
          <cell r="I310" t="str">
            <v>2020 MSA 162215</v>
          </cell>
          <cell r="J310">
            <v>91</v>
          </cell>
          <cell r="K310" t="str">
            <v>KJS TECHNOLOGIESJ-68 G F J BLOCK PARK STREET EASTVINOD NAGAR NEW DEL</v>
          </cell>
          <cell r="L310" t="str">
            <v>TO ORDER OF THE CO-OPERATIVE BANKOF KENYA LTD P O BOX 48231-00100NAIR</v>
          </cell>
          <cell r="M310" t="str">
            <v>IN</v>
          </cell>
          <cell r="N310" t="str">
            <v>INDRI</v>
          </cell>
          <cell r="O310" t="str">
            <v>PK</v>
          </cell>
          <cell r="P310">
            <v>633</v>
          </cell>
          <cell r="Q310">
            <v>633</v>
          </cell>
          <cell r="R310">
            <v>633</v>
          </cell>
          <cell r="S310">
            <v>633</v>
          </cell>
          <cell r="T310">
            <v>100253</v>
          </cell>
          <cell r="U310">
            <v>100253</v>
          </cell>
          <cell r="V310">
            <v>100253</v>
          </cell>
          <cell r="W310">
            <v>100253</v>
          </cell>
          <cell r="X310" t="str">
            <v>5 X 40OT CONTAINER TOTAL 537 PACKAGES ONLY TOTAL FIVE HUNDRED AND THIRTY SEVEN PACKAGES ONLY 1 X 40HC CONTAINER TOTAL 96 PACKAGES ONLY TOTAL NINETY SIX PACKAGES ONLY 1 LOT STONE CRUSHING PLANT SUPPLY OF STEEL STRUCTURE ACCESSORIES AND CONVEYOR AS PER PROFORMA INVOICE NO CD 2019 220 DATED 08 09 19 TRADE TERMS CFR MOMBASA PORT KENYA INCOTERMS 2010 HS CODE 84742000 S B NOS 1207329 1370824 1280751 1009716 CO-OPERATIVE BANK OF KENYA LTD L C NO TFLCIM 20 0003KE FAMILY BANK LIMITED L C NO FABL LC0004 20 IDF NO E2001287016 Unit 257 Tower C Business Park DWC Dubai UAE FREIGHT PREPAID PK</v>
          </cell>
          <cell r="Y310" t="str">
            <v>Valide</v>
          </cell>
        </row>
        <row r="311">
          <cell r="A311" t="str">
            <v>TCLU7140851</v>
          </cell>
          <cell r="B311">
            <v>40</v>
          </cell>
          <cell r="C311" t="str">
            <v>CAD0407488</v>
          </cell>
          <cell r="D311">
            <v>43912</v>
          </cell>
          <cell r="E311">
            <v>43</v>
          </cell>
          <cell r="F311">
            <v>0</v>
          </cell>
          <cell r="G311">
            <v>0</v>
          </cell>
          <cell r="H311">
            <v>0</v>
          </cell>
          <cell r="I311" t="str">
            <v>2020 MSA 162215</v>
          </cell>
          <cell r="J311">
            <v>91</v>
          </cell>
          <cell r="K311" t="str">
            <v>KJS TECHNOLOGIESJ-68 G F J BLOCK PARK STREET EASTVINOD NAGAR NEW DEL</v>
          </cell>
          <cell r="L311" t="str">
            <v>TO ORDER OF THE CO-OPERATIVE BANKOF KENYA LTD P O BOX 48231-00100NAIR</v>
          </cell>
          <cell r="M311" t="str">
            <v>IN</v>
          </cell>
          <cell r="N311" t="str">
            <v>INDRI</v>
          </cell>
          <cell r="O311" t="str">
            <v>PK</v>
          </cell>
          <cell r="P311">
            <v>633</v>
          </cell>
          <cell r="Q311">
            <v>633</v>
          </cell>
          <cell r="R311">
            <v>633</v>
          </cell>
          <cell r="S311">
            <v>633</v>
          </cell>
          <cell r="T311">
            <v>100253</v>
          </cell>
          <cell r="U311">
            <v>100253</v>
          </cell>
          <cell r="V311">
            <v>100253</v>
          </cell>
          <cell r="W311">
            <v>100253</v>
          </cell>
          <cell r="X311" t="str">
            <v>5 X 40OT CONTAINER TOTAL 537 PACKAGES ONLY TOTAL FIVE HUNDRED AND THIRTY SEVEN PACKAGES ONLY 1 X 40HC CONTAINER TOTAL 96 PACKAGES ONLY TOTAL NINETY SIX PACKAGES ONLY 1 LOT STONE CRUSHING PLANT SUPPLY OF STEEL STRUCTURE ACCESSORIES AND CONVEYOR AS PER PROFORMA INVOICE NO CD 2019 220 DATED 08 09 19 TRADE TERMS CFR MOMBASA PORT KENYA INCOTERMS 2010 HS CODE 84742000 S B NOS 1207329 1370824 1280751 1009716 CO-OPERATIVE BANK OF KENYA LTD L C NO TFLCIM 20 0003KE FAMILY BANK LIMITED L C NO FABL LC0004 20 IDF NO E2001287016 Unit 257 Tower C Business Park DWC Dubai UAE FREIGHT PREPAID PK</v>
          </cell>
          <cell r="Y311" t="str">
            <v>Valide</v>
          </cell>
        </row>
        <row r="312">
          <cell r="A312" t="str">
            <v>TCKU2812961</v>
          </cell>
          <cell r="B312">
            <v>20</v>
          </cell>
          <cell r="C312" t="str">
            <v>CAD0408297</v>
          </cell>
          <cell r="D312">
            <v>43909</v>
          </cell>
          <cell r="E312">
            <v>46</v>
          </cell>
          <cell r="F312">
            <v>0</v>
          </cell>
          <cell r="G312">
            <v>0</v>
          </cell>
          <cell r="H312">
            <v>0</v>
          </cell>
          <cell r="I312" t="str">
            <v>2020 MSA 162420</v>
          </cell>
          <cell r="J312">
            <v>71</v>
          </cell>
          <cell r="K312" t="str">
            <v>RADICO KHAITAN LTDBAREILLY ROAD RAMPURU P INDIA</v>
          </cell>
          <cell r="L312" t="str">
            <v>MOHANS OYSTERBAY DRINKS K LIMITED P O BOX 62-00606 SARIT CENTRE SHOP 8 KRISHNA PARK 3RD AVENUE PARKLAND</v>
          </cell>
          <cell r="M312" t="str">
            <v>AE</v>
          </cell>
          <cell r="N312" t="str">
            <v>INMOR</v>
          </cell>
          <cell r="O312" t="str">
            <v>CA</v>
          </cell>
          <cell r="P312">
            <v>840</v>
          </cell>
          <cell r="Q312">
            <v>840</v>
          </cell>
          <cell r="R312">
            <v>0</v>
          </cell>
          <cell r="S312">
            <v>0</v>
          </cell>
          <cell r="T312">
            <v>13734</v>
          </cell>
          <cell r="U312">
            <v>13734</v>
          </cell>
          <cell r="V312">
            <v>0</v>
          </cell>
          <cell r="W312">
            <v>0</v>
          </cell>
          <cell r="X312" t="str">
            <v>1 X 20ST CONTAINER TOTAL 840 CASES ONLY TOTAL EIGHT HUNDRED AND FORTY CASES ONLY 840 CASES OF MACMOHAN PREMIUM GRAIN WHISKY WITH MONOCARTON 12 X 750 ML BOTTLES PER CASE ALCOHOLIC STRENGTH 42 8 IDF NUMBER 20MBAIM000283159 E2001283159 COMMERCIAL INV NO 98008560 DATED 14 02 2020 SHIPPING BILL NO 1352353 DATED 12 02 2020 CUSTOMS FILED INV NO 81492027 IEC NO 2988003505 HS CODE 22083019 TOTAL GR WEIGHT 13 734 000 KGS TOTAL NT WEIGHT 7 106 000 KGS FREIGHT PREPAID</v>
          </cell>
          <cell r="Y312" t="str">
            <v>Valide</v>
          </cell>
        </row>
        <row r="313">
          <cell r="A313" t="str">
            <v>CMAU4898989</v>
          </cell>
          <cell r="B313">
            <v>40</v>
          </cell>
          <cell r="C313" t="str">
            <v>CEI0177840</v>
          </cell>
          <cell r="D313">
            <v>43903</v>
          </cell>
          <cell r="E313">
            <v>52</v>
          </cell>
          <cell r="F313">
            <v>0</v>
          </cell>
          <cell r="G313">
            <v>0</v>
          </cell>
          <cell r="H313">
            <v>0</v>
          </cell>
          <cell r="I313" t="str">
            <v>2020 MSA 162215</v>
          </cell>
          <cell r="J313">
            <v>119</v>
          </cell>
          <cell r="K313" t="str">
            <v>SPRAY ENGINEERING DEVICES LIMITEDUNIT-III 395 TO 399 VILLAGEBILLANWA</v>
          </cell>
          <cell r="L313" t="str">
            <v>TO THE ORDER OFSTANBIC BANK KENYA LIMITEDSTANBIC BANK CENTRE WESTLANDS</v>
          </cell>
          <cell r="M313" t="str">
            <v>IN</v>
          </cell>
          <cell r="N313" t="str">
            <v>INLUH</v>
          </cell>
          <cell r="O313" t="str">
            <v>PK</v>
          </cell>
          <cell r="P313">
            <v>108</v>
          </cell>
          <cell r="Q313">
            <v>108</v>
          </cell>
          <cell r="R313">
            <v>108</v>
          </cell>
          <cell r="S313">
            <v>108</v>
          </cell>
          <cell r="T313">
            <v>32342</v>
          </cell>
          <cell r="U313">
            <v>32342</v>
          </cell>
          <cell r="V313">
            <v>32342</v>
          </cell>
          <cell r="W313">
            <v>32342</v>
          </cell>
          <cell r="X313" t="str">
            <v>2 X 40HC CONTAINER TOTAL 108 PACKAGES ONLY TOTAL ONE HUNDRED AND EIGHT PACKAGES ONLY 48 PACKAGES FORTY EIGHT PACKAGES ONLY 01 FORCED CIRCULATION EVAPORATORR 02 DISTILLATION COLUMN 03 TANK 04 CONNECTION PIPING 05 STRUCTURE MATERIAL 06 CORRUGATED ALUMINIUM SHEET WITH LRB ACCESSORIES 07 VFD PLC PANEL INVOICE NO SED EXP 319022 Dated 07 02 2020 NET WEIGHT 12581 KGS GROSS WEIGHT 13355 KGS H S CODE NO 84198900 SHIPPING BILL NO 1290950Dated 10 02 2020 IEC CODE 2299000798 GSTIN 02AAICS5252M1Z7 60 PACKAGES SIXTY PACKAGES ONLY 01 CONDENSATE HEAT RECOVERY PLATE 02 VIBRO SCREEN 03 PUMPING UNIT 04 FLOW CONTROLLING UNIT 05 FITTINGS 06 INSULATION 07 INSTRUMENTATION INVOICE NO SED EXP 319023 Dated 10 02 2020 FREIGHT PREPAID NET WEIGHT 18322KGS GROSS WEIGHT 18987 KGS SHIPPING BILL NO 1290219Dated 10 02 2020 125 TCD SPENT WASH LIQUOR WASTE WATER CONCENTRATION AND CLEAN AND WATER RECOVERY USING MVR TECHNOLOGY H S CODE NO 84198900 IEC CODE 2299000798 FREIGHT PREPAID GSTIN 02AAICS5252M1Z7 GOODS IN TRANSIT TO NAIROBI ON CONSIGNEE RISK A C AND CARRIER RESPONSIBILITY CEASES AT POD MOMBASA KENYA</v>
          </cell>
          <cell r="Y313" t="str">
            <v>Valide</v>
          </cell>
        </row>
        <row r="314">
          <cell r="A314" t="str">
            <v>PCIU1929280</v>
          </cell>
          <cell r="B314">
            <v>20</v>
          </cell>
          <cell r="C314" t="str">
            <v>CGHJ00000700</v>
          </cell>
          <cell r="D314">
            <v>43892</v>
          </cell>
          <cell r="E314">
            <v>63</v>
          </cell>
          <cell r="F314">
            <v>0</v>
          </cell>
          <cell r="G314">
            <v>0</v>
          </cell>
          <cell r="H314">
            <v>0</v>
          </cell>
          <cell r="I314" t="str">
            <v>2020 MSA 161910</v>
          </cell>
          <cell r="J314">
            <v>35</v>
          </cell>
          <cell r="K314" t="str">
            <v>LUOYANG NORTHERN ENTERPRISES GROUPCO LTD ADDXUJIAYING LUOYANG CITY</v>
          </cell>
          <cell r="L314" t="str">
            <v>SINO WORLD KENYA COMPANY LIMITEDADDBOX 54382 00200 NAIROBI</v>
          </cell>
          <cell r="M314" t="str">
            <v>CN</v>
          </cell>
          <cell r="N314" t="str">
            <v>CNTAO</v>
          </cell>
          <cell r="O314" t="str">
            <v>PK</v>
          </cell>
          <cell r="P314">
            <v>33</v>
          </cell>
          <cell r="Q314">
            <v>33</v>
          </cell>
          <cell r="R314">
            <v>0</v>
          </cell>
          <cell r="S314">
            <v>0</v>
          </cell>
          <cell r="T314">
            <v>2777</v>
          </cell>
          <cell r="U314">
            <v>2777</v>
          </cell>
          <cell r="V314">
            <v>0</v>
          </cell>
          <cell r="W314">
            <v>0</v>
          </cell>
          <cell r="X314" t="str">
            <v>MOTORCYCLES AND ELECTRIC MOTORCYCLES PORT STORAGE CHARGE WILL BE COLLECTED FROM CONSIGNEE AFTER 7 FREE DAYS FROM DATE OF DISCHARGE FROM VESSEL AS PER KENYA PORT AUTHORITY TARIFF AT TIME OF DELIVERY AT DESTINATION HAULAGE INLAND CHARGES IS TO BUYER S ACCOUNT AND PAYABLE IN LOCAL CURRE NCY AS PER THE EXISTING LOCAL TARIFF FUEL SURCHARGE WILL BE COLLECTED IN ADDITION TO HAULAGE CHARGES FROM CONSIGNEE AS APPLICABLE AT THE TIME OF DELIVERY FOR ALL IN-TRANSIT CARGOES INTO MOMBASA DAR ES SALAAM</v>
          </cell>
          <cell r="Y314" t="str">
            <v>Valide</v>
          </cell>
        </row>
        <row r="315">
          <cell r="A315" t="str">
            <v>GVCU5112628</v>
          </cell>
          <cell r="B315">
            <v>40</v>
          </cell>
          <cell r="C315" t="str">
            <v>CNKN556360</v>
          </cell>
          <cell r="D315">
            <v>43947</v>
          </cell>
          <cell r="E315">
            <v>22</v>
          </cell>
          <cell r="F315">
            <v>0</v>
          </cell>
          <cell r="G315">
            <v>0</v>
          </cell>
          <cell r="H315">
            <v>0</v>
          </cell>
          <cell r="I315" t="str">
            <v>2020 MSA 163034</v>
          </cell>
          <cell r="J315">
            <v>110</v>
          </cell>
          <cell r="K315" t="str">
            <v>KONE ELEVATORS CO LTD NO 88 MIDDLE GUCHENG ROAD YUSHANTOWN KUNSHAN</v>
          </cell>
          <cell r="L315" t="str">
            <v>KONE KENYA LTD P O BOX 35174-00100 NAIROBI 6THFLOOR TRANCE TOWERS BU</v>
          </cell>
          <cell r="M315" t="str">
            <v>CN</v>
          </cell>
          <cell r="N315" t="str">
            <v>SGSIN</v>
          </cell>
          <cell r="O315" t="str">
            <v>PK</v>
          </cell>
          <cell r="P315">
            <v>47</v>
          </cell>
          <cell r="Q315">
            <v>47</v>
          </cell>
          <cell r="R315">
            <v>47</v>
          </cell>
          <cell r="S315">
            <v>47</v>
          </cell>
          <cell r="T315">
            <v>18357</v>
          </cell>
          <cell r="U315">
            <v>18357</v>
          </cell>
          <cell r="V315">
            <v>18357</v>
          </cell>
          <cell r="W315">
            <v>18357</v>
          </cell>
          <cell r="X315" t="str">
            <v>TWO PIECES OF K3000 TRANSYS ELEVATOR HS-CODE 842810 TWO PIECES OF K3000 TRANSYS ELEVATOR HS-CODE 842810 PO NO KEN-43822034 KEN-43822035 SO NO 1136952782 1136952783 PROJECT NAME KRIL HOSPITAL KIAMBU ROAD OFF MOMBASA ROAD TELEPHONE +254 20 622 412 3 5 TAX ID P051445977U CONTACT MUSAU STANLEY E-MAIL STANLEY MUSAU-KONE COM MARYLINE MNYAPARA-KUEHNE-N AGEL COM CELL +254 722 206 991 FAX 0025420823880 TRADE REGISTER NUMBER+0013597R NA001-50330-A-001 NA001-50330-A-001</v>
          </cell>
          <cell r="Y315" t="str">
            <v>Valide</v>
          </cell>
        </row>
        <row r="316">
          <cell r="A316" t="str">
            <v>GLDU7456415</v>
          </cell>
          <cell r="B316">
            <v>40</v>
          </cell>
          <cell r="C316" t="str">
            <v>CNSJ151554</v>
          </cell>
          <cell r="D316">
            <v>43929</v>
          </cell>
          <cell r="E316">
            <v>26</v>
          </cell>
          <cell r="F316">
            <v>0</v>
          </cell>
          <cell r="G316">
            <v>0</v>
          </cell>
          <cell r="H316">
            <v>0</v>
          </cell>
          <cell r="I316" t="str">
            <v>2020 MSA 162894</v>
          </cell>
          <cell r="J316">
            <v>79</v>
          </cell>
          <cell r="K316" t="str">
            <v>CHINA CAMC ENGINEERING CO LTD NO 3 DANLING STREET HAIDIAN DISTRICT B</v>
          </cell>
          <cell r="L316" t="str">
            <v>KENYA ELECTRICITY TRANSMISSIONCOMPANY LIMITED5TH FLOOR KAWI HOUSE OFF</v>
          </cell>
          <cell r="M316" t="str">
            <v>SG</v>
          </cell>
          <cell r="N316" t="str">
            <v>CNSHA</v>
          </cell>
          <cell r="O316" t="str">
            <v>PK</v>
          </cell>
          <cell r="P316">
            <v>118</v>
          </cell>
          <cell r="Q316">
            <v>118</v>
          </cell>
          <cell r="R316">
            <v>118</v>
          </cell>
          <cell r="S316">
            <v>118</v>
          </cell>
          <cell r="T316">
            <v>173892</v>
          </cell>
          <cell r="U316">
            <v>173892</v>
          </cell>
          <cell r="V316">
            <v>173892</v>
          </cell>
          <cell r="W316">
            <v>173892</v>
          </cell>
          <cell r="X316" t="str">
            <v>CONSTRUCTION OF MARIAKANI 400 220KV SUBSTATION PROJECT - 400KV CIRCUIT BREAKER 3 PHASE CONSTRUCTION OF MARIAKANI 400 220KV SUBSTATION PROJECT - 220KV CIRCUIT BREAKER 3 PHASE CONSTRUCTION OF MARIAKANI 400 220KV SUBSTATION PROJECT - MANDATORY SPARES AIS 400kV CIRCUIT BREAKER SINGLE PHASE BREAKER POLE OPERATING MECHANISM DENSITY SWITCH TRIP COILS CLOSING COILS SET OF O RINGS FOR GAS CIRCUIT GASKETS 1 SET CONSTRUCTION OF MARIAKANI 400 220KV SUBSTATION PROJECT - MANDATORY SPARES AIS 220kV CIRCUIT BREAKER SINGLE PHASE BREAKER POLE OPERATING MECHANISM DENSITY SWITCH TRIP COILS CLOSING COILS SET OF O RINGS FOR GAS CIRCUIT GASKETS 1 SET CONSTRUCTION OF MARIAKANI 400 220KV SUBSTATION PROJECT - MANDATORY SPARES MANDATORY SPARES- SF6 GAS ACCESSORIES GASLEAK DETECTOR PORTABLE TYPE GAS FILLING EQUIPMENT 00254726303370 MKERRE-KETRACO CO KE TAX ID C 165537 PK PK PK PK PK PK PK PK PK PK PK PK PK PK PK</v>
          </cell>
          <cell r="Y316" t="str">
            <v>Valide</v>
          </cell>
        </row>
        <row r="317">
          <cell r="A317" t="str">
            <v>CMAU6209939</v>
          </cell>
          <cell r="B317">
            <v>40</v>
          </cell>
          <cell r="C317" t="str">
            <v>CNSJ151554</v>
          </cell>
          <cell r="D317">
            <v>43930</v>
          </cell>
          <cell r="E317">
            <v>25</v>
          </cell>
          <cell r="F317">
            <v>0</v>
          </cell>
          <cell r="G317">
            <v>0</v>
          </cell>
          <cell r="H317">
            <v>0</v>
          </cell>
          <cell r="I317" t="str">
            <v>2020 MSA 162894</v>
          </cell>
          <cell r="J317">
            <v>79</v>
          </cell>
          <cell r="K317" t="str">
            <v>CHINA CAMC ENGINEERING CO LTD NO 3 DANLING STREET HAIDIAN DISTRICT B</v>
          </cell>
          <cell r="L317" t="str">
            <v>KENYA ELECTRICITY TRANSMISSIONCOMPANY LIMITED5TH FLOOR KAWI HOUSE OFF</v>
          </cell>
          <cell r="M317" t="str">
            <v>SG</v>
          </cell>
          <cell r="N317" t="str">
            <v>CNSHA</v>
          </cell>
          <cell r="O317" t="str">
            <v>PK</v>
          </cell>
          <cell r="P317">
            <v>118</v>
          </cell>
          <cell r="Q317">
            <v>118</v>
          </cell>
          <cell r="R317">
            <v>118</v>
          </cell>
          <cell r="S317">
            <v>118</v>
          </cell>
          <cell r="T317">
            <v>173892</v>
          </cell>
          <cell r="U317">
            <v>173892</v>
          </cell>
          <cell r="V317">
            <v>173892</v>
          </cell>
          <cell r="W317">
            <v>173892</v>
          </cell>
          <cell r="X317" t="str">
            <v>CONSTRUCTION OF MARIAKANI 400 220KV SUBSTATION PROJECT - 400KV CIRCUIT BREAKER 3 PHASE CONSTRUCTION OF MARIAKANI 400 220KV SUBSTATION PROJECT - 220KV CIRCUIT BREAKER 3 PHASE CONSTRUCTION OF MARIAKANI 400 220KV SUBSTATION PROJECT - MANDATORY SPARES AIS 400kV CIRCUIT BREAKER SINGLE PHASE BREAKER POLE OPERATING MECHANISM DENSITY SWITCH TRIP COILS CLOSING COILS SET OF O RINGS FOR GAS CIRCUIT GASKETS 1 SET CONSTRUCTION OF MARIAKANI 400 220KV SUBSTATION PROJECT - MANDATORY SPARES AIS 220kV CIRCUIT BREAKER SINGLE PHASE BREAKER POLE OPERATING MECHANISM DENSITY SWITCH TRIP COILS CLOSING COILS SET OF O RINGS FOR GAS CIRCUIT GASKETS 1 SET CONSTRUCTION OF MARIAKANI 400 220KV SUBSTATION PROJECT - MANDATORY SPARES MANDATORY SPARES- SF6 GAS ACCESSORIES GASLEAK DETECTOR PORTABLE TYPE GAS FILLING EQUIPMENT 00254726303370 MKERRE-KETRACO CO KE TAX ID C 165537 PK PK PK PK PK PK PK PK PK PK PK PK PK PK PK</v>
          </cell>
          <cell r="Y317" t="str">
            <v>Valide</v>
          </cell>
        </row>
        <row r="318">
          <cell r="A318" t="str">
            <v>APHU6450911</v>
          </cell>
          <cell r="B318">
            <v>40</v>
          </cell>
          <cell r="C318" t="str">
            <v>CNSJ151554</v>
          </cell>
          <cell r="D318">
            <v>43930</v>
          </cell>
          <cell r="E318">
            <v>25</v>
          </cell>
          <cell r="F318">
            <v>0</v>
          </cell>
          <cell r="G318">
            <v>0</v>
          </cell>
          <cell r="H318">
            <v>0</v>
          </cell>
          <cell r="I318" t="str">
            <v>2020 MSA 162894</v>
          </cell>
          <cell r="J318">
            <v>79</v>
          </cell>
          <cell r="K318" t="str">
            <v>CHINA CAMC ENGINEERING CO LTD NO 3 DANLING STREET HAIDIAN DISTRICT B</v>
          </cell>
          <cell r="L318" t="str">
            <v>KENYA ELECTRICITY TRANSMISSIONCOMPANY LIMITED5TH FLOOR KAWI HOUSE OFF</v>
          </cell>
          <cell r="M318" t="str">
            <v>SG</v>
          </cell>
          <cell r="N318" t="str">
            <v>CNSHA</v>
          </cell>
          <cell r="O318" t="str">
            <v>PK</v>
          </cell>
          <cell r="P318">
            <v>118</v>
          </cell>
          <cell r="Q318">
            <v>118</v>
          </cell>
          <cell r="R318">
            <v>118</v>
          </cell>
          <cell r="S318">
            <v>118</v>
          </cell>
          <cell r="T318">
            <v>173892</v>
          </cell>
          <cell r="U318">
            <v>173892</v>
          </cell>
          <cell r="V318">
            <v>173892</v>
          </cell>
          <cell r="W318">
            <v>173892</v>
          </cell>
          <cell r="X318" t="str">
            <v>CONSTRUCTION OF MARIAKANI 400 220KV SUBSTATION PROJECT - 400KV CIRCUIT BREAKER 3 PHASE CONSTRUCTION OF MARIAKANI 400 220KV SUBSTATION PROJECT - 220KV CIRCUIT BREAKER 3 PHASE CONSTRUCTION OF MARIAKANI 400 220KV SUBSTATION PROJECT - MANDATORY SPARES AIS 400kV CIRCUIT BREAKER SINGLE PHASE BREAKER POLE OPERATING MECHANISM DENSITY SWITCH TRIP COILS CLOSING COILS SET OF O RINGS FOR GAS CIRCUIT GASKETS 1 SET CONSTRUCTION OF MARIAKANI 400 220KV SUBSTATION PROJECT - MANDATORY SPARES AIS 220kV CIRCUIT BREAKER SINGLE PHASE BREAKER POLE OPERATING MECHANISM DENSITY SWITCH TRIP COILS CLOSING COILS SET OF O RINGS FOR GAS CIRCUIT GASKETS 1 SET CONSTRUCTION OF MARIAKANI 400 220KV SUBSTATION PROJECT - MANDATORY SPARES MANDATORY SPARES- SF6 GAS ACCESSORIES GASLEAK DETECTOR PORTABLE TYPE GAS FILLING EQUIPMENT 00254726303370 MKERRE-KETRACO CO KE TAX ID C 165537 PK PK PK PK PK PK PK PK PK PK PK PK PK PK PK</v>
          </cell>
          <cell r="Y318" t="str">
            <v>Valide</v>
          </cell>
        </row>
        <row r="319">
          <cell r="A319" t="str">
            <v>TCNU3244583</v>
          </cell>
          <cell r="B319">
            <v>40</v>
          </cell>
          <cell r="C319" t="str">
            <v>CNSJ151554</v>
          </cell>
          <cell r="D319">
            <v>43930</v>
          </cell>
          <cell r="E319">
            <v>25</v>
          </cell>
          <cell r="F319">
            <v>0</v>
          </cell>
          <cell r="G319">
            <v>0</v>
          </cell>
          <cell r="H319">
            <v>0</v>
          </cell>
          <cell r="I319" t="str">
            <v>2020 MSA 162894</v>
          </cell>
          <cell r="J319">
            <v>79</v>
          </cell>
          <cell r="K319" t="str">
            <v>CHINA CAMC ENGINEERING CO LTD NO 3 DANLING STREET HAIDIAN DISTRICT B</v>
          </cell>
          <cell r="L319" t="str">
            <v>KENYA ELECTRICITY TRANSMISSIONCOMPANY LIMITED5TH FLOOR KAWI HOUSE OFF</v>
          </cell>
          <cell r="M319" t="str">
            <v>SG</v>
          </cell>
          <cell r="N319" t="str">
            <v>CNSHA</v>
          </cell>
          <cell r="O319" t="str">
            <v>PK</v>
          </cell>
          <cell r="P319">
            <v>118</v>
          </cell>
          <cell r="Q319">
            <v>118</v>
          </cell>
          <cell r="R319">
            <v>118</v>
          </cell>
          <cell r="S319">
            <v>118</v>
          </cell>
          <cell r="T319">
            <v>173892</v>
          </cell>
          <cell r="U319">
            <v>173892</v>
          </cell>
          <cell r="V319">
            <v>173892</v>
          </cell>
          <cell r="W319">
            <v>173892</v>
          </cell>
          <cell r="X319" t="str">
            <v>CONSTRUCTION OF MARIAKANI 400 220KV SUBSTATION PROJECT - 400KV CIRCUIT BREAKER 3 PHASE CONSTRUCTION OF MARIAKANI 400 220KV SUBSTATION PROJECT - 220KV CIRCUIT BREAKER 3 PHASE CONSTRUCTION OF MARIAKANI 400 220KV SUBSTATION PROJECT - MANDATORY SPARES AIS 400kV CIRCUIT BREAKER SINGLE PHASE BREAKER POLE OPERATING MECHANISM DENSITY SWITCH TRIP COILS CLOSING COILS SET OF O RINGS FOR GAS CIRCUIT GASKETS 1 SET CONSTRUCTION OF MARIAKANI 400 220KV SUBSTATION PROJECT - MANDATORY SPARES AIS 220kV CIRCUIT BREAKER SINGLE PHASE BREAKER POLE OPERATING MECHANISM DENSITY SWITCH TRIP COILS CLOSING COILS SET OF O RINGS FOR GAS CIRCUIT GASKETS 1 SET CONSTRUCTION OF MARIAKANI 400 220KV SUBSTATION PROJECT - MANDATORY SPARES MANDATORY SPARES- SF6 GAS ACCESSORIES GASLEAK DETECTOR PORTABLE TYPE GAS FILLING EQUIPMENT 00254726303370 MKERRE-KETRACO CO KE TAX ID C 165537 PK PK PK PK PK PK PK PK PK PK PK PK PK PK PK</v>
          </cell>
          <cell r="Y319" t="str">
            <v>Valide</v>
          </cell>
        </row>
        <row r="320">
          <cell r="A320" t="str">
            <v>CBHU5792089</v>
          </cell>
          <cell r="B320">
            <v>20</v>
          </cell>
          <cell r="C320" t="str">
            <v>COSU256277830</v>
          </cell>
          <cell r="D320">
            <v>43919</v>
          </cell>
          <cell r="E320">
            <v>36</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row>
        <row r="321">
          <cell r="A321" t="str">
            <v>TCNU5145147</v>
          </cell>
          <cell r="B321">
            <v>40</v>
          </cell>
          <cell r="C321" t="str">
            <v>COSU6229670400</v>
          </cell>
          <cell r="D321">
            <v>43874</v>
          </cell>
          <cell r="E321">
            <v>81</v>
          </cell>
          <cell r="F321">
            <v>0</v>
          </cell>
          <cell r="G321">
            <v>0</v>
          </cell>
          <cell r="H321">
            <v>0</v>
          </cell>
          <cell r="I321" t="str">
            <v>2020 MSA 161610</v>
          </cell>
          <cell r="J321">
            <v>42</v>
          </cell>
          <cell r="K321" t="str">
            <v>LINYI DAFEIYIKE INTERNATIONAL</v>
          </cell>
          <cell r="L321" t="str">
            <v>DONG FANG DEV CO LTD</v>
          </cell>
          <cell r="M321" t="str">
            <v>CN</v>
          </cell>
          <cell r="N321" t="str">
            <v>CNNGB</v>
          </cell>
          <cell r="O321" t="str">
            <v>PK</v>
          </cell>
          <cell r="P321">
            <v>493</v>
          </cell>
          <cell r="Q321">
            <v>493</v>
          </cell>
          <cell r="R321">
            <v>493</v>
          </cell>
          <cell r="S321">
            <v>493</v>
          </cell>
          <cell r="T321">
            <v>22770</v>
          </cell>
          <cell r="U321">
            <v>22770</v>
          </cell>
          <cell r="V321">
            <v>22770</v>
          </cell>
          <cell r="W321">
            <v>22770</v>
          </cell>
          <cell r="X321" t="str">
            <v>UPHOLSTERY FABRIC 42PKGS UPHOLSTERY FABRIC 125PKGS WARDROBE SLIDING RAIL 32PKGS IRON ROD ACCESSORIES 291PKGS WOOD DOWEL 3PKGS TEL +86-17662902579 764304309 QQ COM TAX NO 91371300MA3EREKG99 PIN NO P051132178V SHIPPERS LOAD STOW COUNT PLACE OF DELIVERY ICD EMBAKASI</v>
          </cell>
          <cell r="Y321" t="str">
            <v>Valide</v>
          </cell>
        </row>
        <row r="322">
          <cell r="A322" t="str">
            <v>SEGU1926839</v>
          </cell>
          <cell r="B322">
            <v>20</v>
          </cell>
          <cell r="C322" t="str">
            <v>COSU6229678480</v>
          </cell>
          <cell r="D322">
            <v>43934</v>
          </cell>
          <cell r="E322">
            <v>25</v>
          </cell>
          <cell r="F322">
            <v>0</v>
          </cell>
          <cell r="G322">
            <v>0</v>
          </cell>
          <cell r="H322">
            <v>0</v>
          </cell>
          <cell r="I322" t="str">
            <v>2020 MSA 162932</v>
          </cell>
          <cell r="J322">
            <v>44</v>
          </cell>
          <cell r="K322" t="str">
            <v>CCL FREIGHT SOLUTIONS CO LTD</v>
          </cell>
          <cell r="L322" t="str">
            <v>FOCUS EXPRESS EAST AFRICA LIMITED</v>
          </cell>
          <cell r="M322" t="str">
            <v>CN</v>
          </cell>
          <cell r="N322" t="str">
            <v>CNNGB</v>
          </cell>
          <cell r="O322" t="str">
            <v>PK</v>
          </cell>
          <cell r="P322">
            <v>220</v>
          </cell>
          <cell r="Q322">
            <v>220</v>
          </cell>
          <cell r="R322">
            <v>220</v>
          </cell>
          <cell r="S322">
            <v>220</v>
          </cell>
          <cell r="T322">
            <v>14802</v>
          </cell>
          <cell r="U322">
            <v>14802</v>
          </cell>
          <cell r="V322">
            <v>14802</v>
          </cell>
          <cell r="W322">
            <v>14802</v>
          </cell>
          <cell r="X322" t="str">
            <v>INDUSTRIAL SEWING MACHINE HS CODE 8452290000 COMPUTERIZED EMBROIDERY MACHINE 2SETS HS CODE 84522190 00 NAIROBI KENYA T +254 20 5142500 M +254 722 525 954 PIN NO P051719893G E-MAIL PRAGEETHS EXPOFREIGHT COM T +254 412 319 148 PIN NO P051152240I E-MAIL SAMWELM EXPOFREIGHT COM PLACE OF DELIVERY ICDE</v>
          </cell>
          <cell r="Y322" t="str">
            <v>Valide</v>
          </cell>
        </row>
        <row r="323">
          <cell r="A323" t="str">
            <v>FSCU7270389</v>
          </cell>
          <cell r="B323">
            <v>40</v>
          </cell>
          <cell r="C323" t="str">
            <v>COSU6255178170</v>
          </cell>
          <cell r="D323">
            <v>43863</v>
          </cell>
          <cell r="E323">
            <v>92</v>
          </cell>
          <cell r="F323">
            <v>0</v>
          </cell>
          <cell r="G323">
            <v>0</v>
          </cell>
          <cell r="H323">
            <v>0</v>
          </cell>
          <cell r="I323" t="str">
            <v>2020 MSA 161337</v>
          </cell>
          <cell r="J323">
            <v>315</v>
          </cell>
          <cell r="K323" t="str">
            <v>LIANYUNGANG CHANTA INTERNATIONAL</v>
          </cell>
          <cell r="L323" t="str">
            <v>DWG INTERNATIONAL CONSTRUCTION LIMITED</v>
          </cell>
          <cell r="M323" t="str">
            <v>CN</v>
          </cell>
          <cell r="N323" t="str">
            <v>CNQIN</v>
          </cell>
          <cell r="O323" t="str">
            <v>CR</v>
          </cell>
          <cell r="P323">
            <v>18</v>
          </cell>
          <cell r="Q323">
            <v>18</v>
          </cell>
          <cell r="R323">
            <v>18</v>
          </cell>
          <cell r="S323">
            <v>18</v>
          </cell>
          <cell r="T323">
            <v>28000</v>
          </cell>
          <cell r="U323">
            <v>28000</v>
          </cell>
          <cell r="V323">
            <v>28000</v>
          </cell>
          <cell r="W323">
            <v>28000</v>
          </cell>
          <cell r="X323" t="str">
            <v>FILM FACED PLYWOOD PLACE OF DELIVERY PORT CLEARANCE</v>
          </cell>
          <cell r="Y323" t="str">
            <v>Valide</v>
          </cell>
        </row>
        <row r="324">
          <cell r="A324" t="str">
            <v>FCIU3123360</v>
          </cell>
          <cell r="B324">
            <v>20</v>
          </cell>
          <cell r="C324" t="str">
            <v>COSU6255505020</v>
          </cell>
          <cell r="D324">
            <v>43861</v>
          </cell>
          <cell r="E324">
            <v>94</v>
          </cell>
          <cell r="F324">
            <v>0</v>
          </cell>
          <cell r="G324">
            <v>0</v>
          </cell>
          <cell r="H324">
            <v>0</v>
          </cell>
          <cell r="I324" t="str">
            <v>2020 MSA 161337</v>
          </cell>
          <cell r="J324">
            <v>68</v>
          </cell>
          <cell r="K324" t="str">
            <v>NEW-WORLD BUILDING MATERIAL</v>
          </cell>
          <cell r="L324" t="str">
            <v>SUPER JAMBO HARDWARE TRADERS</v>
          </cell>
          <cell r="M324" t="str">
            <v>CN</v>
          </cell>
          <cell r="N324" t="str">
            <v>CNNSA</v>
          </cell>
          <cell r="O324" t="str">
            <v>CT</v>
          </cell>
          <cell r="P324">
            <v>2014</v>
          </cell>
          <cell r="Q324">
            <v>2014</v>
          </cell>
          <cell r="R324">
            <v>2014</v>
          </cell>
          <cell r="S324">
            <v>2014</v>
          </cell>
          <cell r="T324">
            <v>23045</v>
          </cell>
          <cell r="U324">
            <v>23045</v>
          </cell>
          <cell r="V324">
            <v>23045</v>
          </cell>
          <cell r="W324">
            <v>23045</v>
          </cell>
          <cell r="X324" t="str">
            <v>CERAMIC WALL TILES 300X200MM CERAMIC FLOOR TILES 300X30MM PVC DOORS 800X2000 MM TOILET SET CERAMIC WASH BASIN COLD TAP SLIDING FLOOR DRAIN TAP CURTAIN DECORATIVE LEATHER 700X770 MM BLANKET PLACE OF DELIVERY PORT CLEARANCE</v>
          </cell>
          <cell r="Y324" t="str">
            <v>Valide</v>
          </cell>
        </row>
        <row r="325">
          <cell r="A325" t="str">
            <v>OOLU1305249</v>
          </cell>
          <cell r="B325">
            <v>20</v>
          </cell>
          <cell r="C325" t="str">
            <v>COSU6256156560</v>
          </cell>
          <cell r="D325">
            <v>43925</v>
          </cell>
          <cell r="E325">
            <v>30</v>
          </cell>
          <cell r="F325">
            <v>0</v>
          </cell>
          <cell r="G325">
            <v>0</v>
          </cell>
          <cell r="H325">
            <v>0</v>
          </cell>
          <cell r="I325" t="str">
            <v>2020 MSA 162729</v>
          </cell>
          <cell r="J325">
            <v>106</v>
          </cell>
          <cell r="K325" t="str">
            <v>GEMTEK TECHNOLOGY CO LTD</v>
          </cell>
          <cell r="L325" t="str">
            <v>BRCK LIMITED</v>
          </cell>
          <cell r="M325" t="str">
            <v>CN</v>
          </cell>
          <cell r="N325" t="str">
            <v>TWKHH</v>
          </cell>
          <cell r="O325" t="str">
            <v>PE</v>
          </cell>
          <cell r="P325">
            <v>7</v>
          </cell>
          <cell r="Q325">
            <v>7</v>
          </cell>
          <cell r="R325">
            <v>7</v>
          </cell>
          <cell r="S325">
            <v>7</v>
          </cell>
          <cell r="T325">
            <v>2085</v>
          </cell>
          <cell r="U325">
            <v>2085</v>
          </cell>
          <cell r="V325">
            <v>2085</v>
          </cell>
          <cell r="W325">
            <v>2085</v>
          </cell>
          <cell r="X325" t="str">
            <v>SUPABRCK CASINGS COMPLETE WITH ALL PARTS ABD GASJETS SUPA BRCK INCLUDE BATTERY SSD 256G HEAT SINK ASSEMBLY XL-25 WIFI CHIP WPEA 128N MODEM CHIPS ANTENNAE CABLES MODEM ANTENNAE CABLES WIFI E-INK DISPLAY WIFI ANTENNAE GSM ANTENNAE VPC CIRCUIT SATA CABLE DC POWER PLUG REAR STICKER VPC CASING SHIPPERS LOAD STOW COUNT PLACE OF DELIVERY PORT CLEARANCE</v>
          </cell>
          <cell r="Y325" t="str">
            <v>Valide</v>
          </cell>
        </row>
        <row r="326">
          <cell r="A326" t="str">
            <v>TCNU2611262</v>
          </cell>
          <cell r="B326">
            <v>40</v>
          </cell>
          <cell r="C326" t="str">
            <v>COSU6256797780</v>
          </cell>
          <cell r="D326">
            <v>43934</v>
          </cell>
          <cell r="E326">
            <v>25</v>
          </cell>
          <cell r="F326">
            <v>0</v>
          </cell>
          <cell r="G326">
            <v>0</v>
          </cell>
          <cell r="H326">
            <v>0</v>
          </cell>
          <cell r="I326" t="str">
            <v>2020 MSA 162932</v>
          </cell>
          <cell r="J326">
            <v>157</v>
          </cell>
          <cell r="K326" t="str">
            <v>KHALIFA BIN ZAYED ALNAHYAN</v>
          </cell>
          <cell r="L326" t="str">
            <v>UNITED ARAB EMIRATES EMBASSY IN NAIROBI</v>
          </cell>
          <cell r="M326" t="str">
            <v>CN</v>
          </cell>
          <cell r="N326" t="str">
            <v>AEJEA</v>
          </cell>
          <cell r="O326" t="str">
            <v>PP</v>
          </cell>
          <cell r="P326">
            <v>682</v>
          </cell>
          <cell r="Q326">
            <v>682</v>
          </cell>
          <cell r="R326">
            <v>682</v>
          </cell>
          <cell r="S326">
            <v>682</v>
          </cell>
          <cell r="T326">
            <v>13200</v>
          </cell>
          <cell r="U326">
            <v>13200</v>
          </cell>
          <cell r="V326">
            <v>13200</v>
          </cell>
          <cell r="W326">
            <v>13200</v>
          </cell>
          <cell r="X326" t="str">
            <v>3 X 40 CONTAINER STC 682 PKGS OFFICE FURNITURE AND COMPUTERS BILL OF ENTRY -20202102003722 HS CODE -83024200 84713000 84718000 14 DAYS FREE TIME AT DESTINATION PLACE OF DELIVERY PORT CLEARANCE</v>
          </cell>
          <cell r="Y326" t="str">
            <v>Valide</v>
          </cell>
        </row>
        <row r="327">
          <cell r="A327" t="str">
            <v>TRLU7320467</v>
          </cell>
          <cell r="B327">
            <v>40</v>
          </cell>
          <cell r="C327" t="str">
            <v>COSU6256797780</v>
          </cell>
          <cell r="D327">
            <v>43934</v>
          </cell>
          <cell r="E327">
            <v>25</v>
          </cell>
          <cell r="F327">
            <v>0</v>
          </cell>
          <cell r="G327">
            <v>0</v>
          </cell>
          <cell r="H327">
            <v>0</v>
          </cell>
          <cell r="I327" t="str">
            <v>2020 MSA 162932</v>
          </cell>
          <cell r="J327">
            <v>157</v>
          </cell>
          <cell r="K327" t="str">
            <v>KHALIFA BIN ZAYED ALNAHYAN</v>
          </cell>
          <cell r="L327" t="str">
            <v>UNITED ARAB EMIRATES EMBASSY IN NAIROBI</v>
          </cell>
          <cell r="M327" t="str">
            <v>CN</v>
          </cell>
          <cell r="N327" t="str">
            <v>AEJEA</v>
          </cell>
          <cell r="O327" t="str">
            <v>PP</v>
          </cell>
          <cell r="P327">
            <v>682</v>
          </cell>
          <cell r="Q327">
            <v>682</v>
          </cell>
          <cell r="R327">
            <v>682</v>
          </cell>
          <cell r="S327">
            <v>682</v>
          </cell>
          <cell r="T327">
            <v>13200</v>
          </cell>
          <cell r="U327">
            <v>13200</v>
          </cell>
          <cell r="V327">
            <v>13200</v>
          </cell>
          <cell r="W327">
            <v>13200</v>
          </cell>
          <cell r="X327" t="str">
            <v>3 X 40 CONTAINER STC 682 PKGS OFFICE FURNITURE AND COMPUTERS BILL OF ENTRY -20202102003722 HS CODE -83024200 84713000 84718000 14 DAYS FREE TIME AT DESTINATION PLACE OF DELIVERY PORT CLEARANCE</v>
          </cell>
          <cell r="Y327" t="str">
            <v>Valide</v>
          </cell>
        </row>
        <row r="328">
          <cell r="A328" t="str">
            <v>OOLU2934040</v>
          </cell>
          <cell r="B328">
            <v>20</v>
          </cell>
          <cell r="C328" t="str">
            <v>COSU6257430060</v>
          </cell>
          <cell r="D328">
            <v>43942</v>
          </cell>
          <cell r="E328">
            <v>24</v>
          </cell>
          <cell r="F328">
            <v>0</v>
          </cell>
          <cell r="G328">
            <v>0</v>
          </cell>
          <cell r="H328">
            <v>0</v>
          </cell>
          <cell r="I328" t="str">
            <v>2020 MSA 163005</v>
          </cell>
          <cell r="J328">
            <v>132</v>
          </cell>
          <cell r="K328" t="str">
            <v>EPORTER T M POWER LINE PRODUCT</v>
          </cell>
          <cell r="L328" t="str">
            <v>THE KENYA POWER LIGHTING CO LTD</v>
          </cell>
          <cell r="M328" t="str">
            <v>CN</v>
          </cell>
          <cell r="N328" t="str">
            <v>INMAA</v>
          </cell>
          <cell r="O328" t="str">
            <v>CL</v>
          </cell>
          <cell r="P328">
            <v>219</v>
          </cell>
          <cell r="Q328">
            <v>219</v>
          </cell>
          <cell r="R328">
            <v>219</v>
          </cell>
          <cell r="S328">
            <v>219</v>
          </cell>
          <cell r="T328">
            <v>18431</v>
          </cell>
          <cell r="U328">
            <v>18431</v>
          </cell>
          <cell r="V328">
            <v>18431</v>
          </cell>
          <cell r="W328">
            <v>18431</v>
          </cell>
          <cell r="X328" t="str">
            <v>1 X 20 FCL CONTAINER SAID TO CONTAIN TOTAL 219 COILS ONLY DESCRIPTION OF GOODS AND OR SE RVICES SUPPLY OF LINE HARDWARES INST ALLATION AND COMMISSIONING OF EXTENSIONS OF MV LINES LV SINGLE PHASE LINES AND SERVICE CABLES FOR ELECTRIFICATION PR OGRAME IN THE COUNTIES OF BUNGOMA BUSIA HOMA BAY KAKA MEGA KISII MIGORI NYAMIRA SIAYA AND VIHIGA-LOT3 UNDER CONTRACT NO KPI 6E 2 PT 2 17 A61 LOT 3 WE STERN AS PER PI NO 055 LUKE 2019-20 DTD 11 09 2 019 TRADE TERMS CFR MOMBASA PORT KENYA 1 STEEL EARTHWIRE 7 14 1100 - 1 09 000 MTR INVOICE NO M75 2019-20 DATED 10 02 2020 SHIPPING BILL NO 1504631 DATED 19 02 2020 NET WT 18409 KGS L C NUMBER TF1929131210 TF192 8970819 TF1835528697 AND IDF NO E1909238331 E1801 760981 C O LUKENYA GREENS LIMITED P O BOX 72149-00200 NAIROBI KENYA EXPORTER T M POWER LINE PRODUCT P LT D 6A MIDDLETON STREET KOLKATA - 700 071 INDIA TEL PLUS 91 33 22878451 2 2804505 C O LUKENYA GREENS LIMITED P</v>
          </cell>
          <cell r="Y328" t="str">
            <v>Valide</v>
          </cell>
        </row>
        <row r="329">
          <cell r="A329" t="str">
            <v>CBHU9066628</v>
          </cell>
          <cell r="B329">
            <v>40</v>
          </cell>
          <cell r="C329" t="str">
            <v>COSU6257482830</v>
          </cell>
          <cell r="D329">
            <v>43941</v>
          </cell>
          <cell r="E329">
            <v>22</v>
          </cell>
          <cell r="F329">
            <v>0</v>
          </cell>
          <cell r="G329">
            <v>0</v>
          </cell>
          <cell r="H329">
            <v>0</v>
          </cell>
          <cell r="I329" t="str">
            <v>2020 MSA 162729</v>
          </cell>
          <cell r="J329">
            <v>40</v>
          </cell>
          <cell r="K329" t="str">
            <v>SHANDONG WINGS HEAVY</v>
          </cell>
          <cell r="L329" t="str">
            <v>ADPACK LTD</v>
          </cell>
          <cell r="M329" t="str">
            <v>CN</v>
          </cell>
          <cell r="N329" t="str">
            <v>CNQIN</v>
          </cell>
          <cell r="O329" t="str">
            <v>PK</v>
          </cell>
          <cell r="P329">
            <v>18</v>
          </cell>
          <cell r="Q329">
            <v>18</v>
          </cell>
          <cell r="R329">
            <v>18</v>
          </cell>
          <cell r="S329">
            <v>18</v>
          </cell>
          <cell r="T329">
            <v>7915</v>
          </cell>
          <cell r="U329">
            <v>7915</v>
          </cell>
          <cell r="V329">
            <v>7915</v>
          </cell>
          <cell r="W329">
            <v>7915</v>
          </cell>
          <cell r="X329" t="str">
            <v>WHEEL LOADER WITH FITTINGS HAND PALLET TRUCK WITH FITTINGS CARGO IN TRANSIT TO NAIROBI ON CONSIGNEE S RISK COST RESPONSIBILITY SHIPPERS LOAD STOW COUNT PLACE OF DELIVERY PORT CLEARANCE</v>
          </cell>
          <cell r="Y329" t="str">
            <v>Valide</v>
          </cell>
        </row>
        <row r="330">
          <cell r="A330" t="str">
            <v>CBHU4456520</v>
          </cell>
          <cell r="B330">
            <v>20</v>
          </cell>
          <cell r="C330" t="str">
            <v>COSU6257540150</v>
          </cell>
          <cell r="D330">
            <v>43933</v>
          </cell>
          <cell r="E330">
            <v>22</v>
          </cell>
          <cell r="F330">
            <v>0</v>
          </cell>
          <cell r="G330">
            <v>0</v>
          </cell>
          <cell r="H330">
            <v>0</v>
          </cell>
          <cell r="I330" t="str">
            <v>2020 MSA 162729</v>
          </cell>
          <cell r="J330">
            <v>88</v>
          </cell>
          <cell r="K330" t="str">
            <v>BOON ENTERPRISES</v>
          </cell>
          <cell r="L330" t="str">
            <v>RELIANCE HOTELS LTD</v>
          </cell>
          <cell r="M330" t="str">
            <v>CN</v>
          </cell>
          <cell r="N330" t="str">
            <v>CNNSA</v>
          </cell>
          <cell r="O330" t="str">
            <v>CT</v>
          </cell>
          <cell r="P330">
            <v>246</v>
          </cell>
          <cell r="Q330">
            <v>246</v>
          </cell>
          <cell r="R330">
            <v>246</v>
          </cell>
          <cell r="S330">
            <v>246</v>
          </cell>
          <cell r="T330">
            <v>4508</v>
          </cell>
          <cell r="U330">
            <v>4508</v>
          </cell>
          <cell r="V330">
            <v>4508</v>
          </cell>
          <cell r="W330">
            <v>4508</v>
          </cell>
          <cell r="X330" t="str">
            <v>WHITE FACE TOWEL POOL TOWEL KING BED SHEET PILLOW CASE DUVET COVER HANGER WITH BAR TERRY SHAWL BATHROBE WALL LAMP SALAD SPINNER TEA TRAY DUST MOP HANDLES MICROFIBER CLEANING CLOTH MICROFIBER BATHROOM CLOTH HORIZONTAL STRIPE DUVET COVER DUVET MATTRESS PROTECTOR CHINESE MANDOLIN FOOD MILL MATTRESS TOPPER BATH TOWEL 16S HAND TOWEL 16S BATH MAT G9 LED BULB FLEECE SLIPPER SHIPPERS LOAD STOW COUNT PLACE OF DELIVERY PORT CLEARANCE</v>
          </cell>
          <cell r="Y330" t="str">
            <v>Valide</v>
          </cell>
        </row>
        <row r="331">
          <cell r="A331" t="str">
            <v>DFSU7460640</v>
          </cell>
          <cell r="B331">
            <v>40</v>
          </cell>
          <cell r="C331" t="str">
            <v>COSU6257813090</v>
          </cell>
          <cell r="D331">
            <v>43926</v>
          </cell>
          <cell r="E331">
            <v>29</v>
          </cell>
          <cell r="F331">
            <v>0</v>
          </cell>
          <cell r="G331">
            <v>0</v>
          </cell>
          <cell r="H331">
            <v>0</v>
          </cell>
          <cell r="I331" t="str">
            <v>2020 MSA 162729</v>
          </cell>
          <cell r="J331">
            <v>95</v>
          </cell>
          <cell r="K331" t="str">
            <v>GUANGZHOU LINKRICH MACHINERY</v>
          </cell>
          <cell r="L331" t="str">
            <v>RAPHAEL MULI MWANZIA</v>
          </cell>
          <cell r="M331" t="str">
            <v>CN</v>
          </cell>
          <cell r="N331" t="str">
            <v>CNNSA</v>
          </cell>
          <cell r="O331" t="str">
            <v>PK</v>
          </cell>
          <cell r="P331">
            <v>337</v>
          </cell>
          <cell r="Q331">
            <v>337</v>
          </cell>
          <cell r="R331">
            <v>0</v>
          </cell>
          <cell r="S331">
            <v>0</v>
          </cell>
          <cell r="T331">
            <v>7900</v>
          </cell>
          <cell r="U331">
            <v>7900</v>
          </cell>
          <cell r="V331">
            <v>0</v>
          </cell>
          <cell r="W331">
            <v>0</v>
          </cell>
          <cell r="X331" t="str">
            <v>KITCHEN EQUIPMENT SUPERMARKET SHELF SHIPPERS LOAD STOW COUNT PLACE OF DELIVERY PORT CLEARANCE</v>
          </cell>
          <cell r="Y331" t="str">
            <v>Valide</v>
          </cell>
        </row>
        <row r="332">
          <cell r="A332" t="str">
            <v>FSCU5079265</v>
          </cell>
          <cell r="B332">
            <v>40</v>
          </cell>
          <cell r="C332" t="str">
            <v>COSU6257851580</v>
          </cell>
          <cell r="D332">
            <v>43931</v>
          </cell>
          <cell r="E332">
            <v>24</v>
          </cell>
          <cell r="F332">
            <v>0</v>
          </cell>
          <cell r="G332">
            <v>0</v>
          </cell>
          <cell r="H332">
            <v>0</v>
          </cell>
          <cell r="I332" t="str">
            <v>2020 MSA 162897</v>
          </cell>
          <cell r="J332">
            <v>95</v>
          </cell>
          <cell r="K332" t="str">
            <v>TRINOG-XS XIAMEN GREENHOUSE TECH</v>
          </cell>
          <cell r="L332" t="str">
            <v>HORTIPRO LIMITED</v>
          </cell>
          <cell r="M332" t="str">
            <v>IN</v>
          </cell>
          <cell r="N332" t="str">
            <v>CNXMN</v>
          </cell>
          <cell r="O332" t="str">
            <v>PK</v>
          </cell>
          <cell r="P332">
            <v>1086</v>
          </cell>
          <cell r="Q332">
            <v>1086</v>
          </cell>
          <cell r="R332">
            <v>1086</v>
          </cell>
          <cell r="S332">
            <v>1086</v>
          </cell>
          <cell r="T332">
            <v>20010</v>
          </cell>
          <cell r="U332">
            <v>20010</v>
          </cell>
          <cell r="V332">
            <v>20010</v>
          </cell>
          <cell r="W332">
            <v>20010</v>
          </cell>
          <cell r="X332" t="str">
            <v>COMPLETE GLASS GREENHOUSE GOODS MATERIALS TEL 865925029000 PLACE OF DELIVERY PORT CLEARANCE</v>
          </cell>
          <cell r="Y332" t="str">
            <v>Valide</v>
          </cell>
        </row>
        <row r="333">
          <cell r="A333" t="str">
            <v>TCNU6667660</v>
          </cell>
          <cell r="B333">
            <v>40</v>
          </cell>
          <cell r="C333" t="str">
            <v>COSU6257975240</v>
          </cell>
          <cell r="D333">
            <v>43924</v>
          </cell>
          <cell r="E333">
            <v>31</v>
          </cell>
          <cell r="F333">
            <v>0</v>
          </cell>
          <cell r="G333">
            <v>0</v>
          </cell>
          <cell r="H333">
            <v>0</v>
          </cell>
          <cell r="I333" t="str">
            <v>2020 MSA 162773</v>
          </cell>
          <cell r="J333">
            <v>94</v>
          </cell>
          <cell r="K333" t="str">
            <v>NIDEC APPLIANCE CONTROLS QINGDAO</v>
          </cell>
          <cell r="L333" t="str">
            <v>M-KOPA KENYA LIMITED</v>
          </cell>
          <cell r="M333" t="str">
            <v>US</v>
          </cell>
          <cell r="N333" t="str">
            <v>CNQIN</v>
          </cell>
          <cell r="O333" t="str">
            <v>CT</v>
          </cell>
          <cell r="P333">
            <v>276</v>
          </cell>
          <cell r="Q333">
            <v>276</v>
          </cell>
          <cell r="R333">
            <v>0</v>
          </cell>
          <cell r="S333">
            <v>0</v>
          </cell>
          <cell r="T333">
            <v>6900</v>
          </cell>
          <cell r="U333">
            <v>6900</v>
          </cell>
          <cell r="V333">
            <v>0</v>
          </cell>
          <cell r="W333">
            <v>0</v>
          </cell>
          <cell r="X333" t="str">
            <v>DC SOLAR REFRIGERATOR 100L DRF10ABMKE1 HS 841821 SHIPPERS LOAD STOW COUNT PLACE OF DELIVERY PORT CLEARANCE</v>
          </cell>
          <cell r="Y333" t="str">
            <v>Valide</v>
          </cell>
        </row>
        <row r="334">
          <cell r="A334" t="str">
            <v>MAGU5589644</v>
          </cell>
          <cell r="B334">
            <v>40</v>
          </cell>
          <cell r="C334" t="str">
            <v>COSU6258077690</v>
          </cell>
          <cell r="D334">
            <v>43933</v>
          </cell>
          <cell r="E334">
            <v>22</v>
          </cell>
          <cell r="F334">
            <v>0</v>
          </cell>
          <cell r="G334">
            <v>0</v>
          </cell>
          <cell r="H334">
            <v>0</v>
          </cell>
          <cell r="I334" t="str">
            <v>2020 MSA 162897</v>
          </cell>
          <cell r="J334">
            <v>137</v>
          </cell>
          <cell r="K334" t="str">
            <v>AAPL SOLUTIONS PVT LTD</v>
          </cell>
          <cell r="L334" t="str">
            <v>ZHENG HONG K LTD</v>
          </cell>
          <cell r="M334" t="str">
            <v>IN</v>
          </cell>
          <cell r="N334" t="str">
            <v>INNSA</v>
          </cell>
          <cell r="O334" t="str">
            <v>CT</v>
          </cell>
          <cell r="P334">
            <v>850</v>
          </cell>
          <cell r="Q334">
            <v>850</v>
          </cell>
          <cell r="R334">
            <v>850</v>
          </cell>
          <cell r="S334">
            <v>850</v>
          </cell>
          <cell r="T334">
            <v>5151</v>
          </cell>
          <cell r="U334">
            <v>5151</v>
          </cell>
          <cell r="V334">
            <v>5151</v>
          </cell>
          <cell r="W334">
            <v>5151</v>
          </cell>
          <cell r="X334" t="str">
            <v>01 X 40 FCL CONTAINER STC TOTAL 850 CARTONS ONLY 30 X 35MM - ROPP CAPS - SWEET BERRY EMBOSED AND PRINTED 30 X 35MM - ROPP CAPS - DALLAS RED PLUS SILVER EMBOSSED AND PRINTED IDF NO E2002299465 SHIPPING BILL NO 1926304 DT 05 03 2020 TOTAL GROSS WEIGHT 5150 950 KGS TOTAL NET WEIGHT 4073 700 KGS 1 X 40 HQ FREIGHT PREPAID SHIPPER SEAL NO ITEK00110639 FOURTEEN 14 DAYS FREETIME ALLOWED AT DESTINATION SSEA1430566 SHIPPERS LOAD STOW COUNT PLACE OF DELIVERY PORT CLEARANCE</v>
          </cell>
          <cell r="Y334" t="str">
            <v>Valide</v>
          </cell>
        </row>
        <row r="335">
          <cell r="A335" t="str">
            <v>CSNU6599658</v>
          </cell>
          <cell r="B335">
            <v>40</v>
          </cell>
          <cell r="C335" t="str">
            <v>COSU6258268550</v>
          </cell>
          <cell r="D335">
            <v>43931</v>
          </cell>
          <cell r="E335">
            <v>24</v>
          </cell>
          <cell r="F335">
            <v>0</v>
          </cell>
          <cell r="G335">
            <v>0</v>
          </cell>
          <cell r="H335">
            <v>0</v>
          </cell>
          <cell r="I335" t="str">
            <v>2020 MSA 162897</v>
          </cell>
          <cell r="J335">
            <v>125</v>
          </cell>
          <cell r="K335" t="str">
            <v>P P TEXTILES SDN BHD</v>
          </cell>
          <cell r="L335" t="str">
            <v>ANASTASIA MUTHONI WAHIU</v>
          </cell>
          <cell r="M335" t="str">
            <v>IN</v>
          </cell>
          <cell r="N335" t="str">
            <v>MYPKG</v>
          </cell>
          <cell r="O335" t="str">
            <v>BL</v>
          </cell>
          <cell r="P335">
            <v>500</v>
          </cell>
          <cell r="Q335">
            <v>500</v>
          </cell>
          <cell r="R335">
            <v>500</v>
          </cell>
          <cell r="S335">
            <v>500</v>
          </cell>
          <cell r="T335">
            <v>22500</v>
          </cell>
          <cell r="U335">
            <v>22500</v>
          </cell>
          <cell r="V335">
            <v>22500</v>
          </cell>
          <cell r="W335">
            <v>22500</v>
          </cell>
          <cell r="X335" t="str">
            <v>1 X 40 HQ CONTAINER STC 500 BALES OF MIXED RAGS USED CLOTHING HS CODE 630900 CARGO IN TRANSIT TO NAIROBI UNDER CONSIGNEE S OWN COST RISK AND ARRANGEMENT CARRIER S LIABILITY CEASE AT PORT OF DISCHARGE</v>
          </cell>
          <cell r="Y335" t="str">
            <v>Valide</v>
          </cell>
        </row>
        <row r="336">
          <cell r="A336" t="str">
            <v>FSCU8586509</v>
          </cell>
          <cell r="B336">
            <v>40</v>
          </cell>
          <cell r="C336" t="str">
            <v>COSU6258288950</v>
          </cell>
          <cell r="D336">
            <v>43932</v>
          </cell>
          <cell r="E336">
            <v>23</v>
          </cell>
          <cell r="F336">
            <v>0</v>
          </cell>
          <cell r="G336">
            <v>0</v>
          </cell>
          <cell r="H336">
            <v>0</v>
          </cell>
          <cell r="I336" t="str">
            <v>2020 MSA 162773</v>
          </cell>
          <cell r="J336">
            <v>126</v>
          </cell>
          <cell r="K336" t="str">
            <v>GUANGDONG CHENGKUANG</v>
          </cell>
          <cell r="L336" t="str">
            <v>LUEST CLOTHING COMPANY LIMITED</v>
          </cell>
          <cell r="M336" t="str">
            <v>US</v>
          </cell>
          <cell r="N336" t="str">
            <v>CNNSA</v>
          </cell>
          <cell r="O336" t="str">
            <v>BL</v>
          </cell>
          <cell r="P336">
            <v>500</v>
          </cell>
          <cell r="Q336">
            <v>500</v>
          </cell>
          <cell r="R336">
            <v>500</v>
          </cell>
          <cell r="S336">
            <v>500</v>
          </cell>
          <cell r="T336">
            <v>22100</v>
          </cell>
          <cell r="U336">
            <v>22100</v>
          </cell>
          <cell r="V336">
            <v>22100</v>
          </cell>
          <cell r="W336">
            <v>22100</v>
          </cell>
          <cell r="X336" t="str">
            <v>USED CLOTHES GRADE 2 USED MIXED BAGS GRADE 2 SHIPPERS LOAD STOW COUNT PLACE OF DELIVERY PORT CLEARANCE</v>
          </cell>
          <cell r="Y336" t="str">
            <v>Valide</v>
          </cell>
        </row>
        <row r="337">
          <cell r="A337" t="str">
            <v>FCIU5189010</v>
          </cell>
          <cell r="B337">
            <v>20</v>
          </cell>
          <cell r="C337" t="str">
            <v>COSU6258535810</v>
          </cell>
          <cell r="D337">
            <v>43933</v>
          </cell>
          <cell r="E337">
            <v>22</v>
          </cell>
          <cell r="F337">
            <v>0</v>
          </cell>
          <cell r="G337">
            <v>0</v>
          </cell>
          <cell r="H337">
            <v>0</v>
          </cell>
          <cell r="I337" t="str">
            <v>2020 MSA 162932</v>
          </cell>
          <cell r="J337">
            <v>85</v>
          </cell>
          <cell r="K337" t="str">
            <v>DS TECH CORPORATION</v>
          </cell>
          <cell r="L337" t="str">
            <v>SPACE AND STYLE LIMITED</v>
          </cell>
          <cell r="M337" t="str">
            <v>CN</v>
          </cell>
          <cell r="N337" t="str">
            <v>KRICH</v>
          </cell>
          <cell r="O337" t="str">
            <v>CL</v>
          </cell>
          <cell r="P337">
            <v>20</v>
          </cell>
          <cell r="Q337">
            <v>20</v>
          </cell>
          <cell r="R337">
            <v>20</v>
          </cell>
          <cell r="S337">
            <v>20</v>
          </cell>
          <cell r="T337">
            <v>101780</v>
          </cell>
          <cell r="U337">
            <v>101780</v>
          </cell>
          <cell r="V337">
            <v>101780</v>
          </cell>
          <cell r="W337">
            <v>101780</v>
          </cell>
          <cell r="X337" t="str">
            <v>040 TCT -ALUZINC STEEL COILS GOODS SHIPPED ARE IN ACCORDANCE WITH PROFORMA INVOICE NO KE-SNS-DS200128-01 DATED 28 01 2020 CFR MOMBASA PORT KENYA IDF NO 20EMKIM000024535 LC NO TF2004463295 HS CODE 7210 61-0000 PLACE OF DELIVERY PORT CLEARANCE</v>
          </cell>
          <cell r="Y337" t="str">
            <v>Valide</v>
          </cell>
        </row>
        <row r="338">
          <cell r="A338" t="str">
            <v>TRHU3917008</v>
          </cell>
          <cell r="B338">
            <v>20</v>
          </cell>
          <cell r="C338" t="str">
            <v>COSU6258535810</v>
          </cell>
          <cell r="D338">
            <v>43933</v>
          </cell>
          <cell r="E338">
            <v>22</v>
          </cell>
          <cell r="F338">
            <v>0</v>
          </cell>
          <cell r="G338">
            <v>0</v>
          </cell>
          <cell r="H338">
            <v>0</v>
          </cell>
          <cell r="I338" t="str">
            <v>2020 MSA 162932</v>
          </cell>
          <cell r="J338">
            <v>85</v>
          </cell>
          <cell r="K338" t="str">
            <v>DS TECH CORPORATION</v>
          </cell>
          <cell r="L338" t="str">
            <v>SPACE AND STYLE LIMITED</v>
          </cell>
          <cell r="M338" t="str">
            <v>CN</v>
          </cell>
          <cell r="N338" t="str">
            <v>KRICH</v>
          </cell>
          <cell r="O338" t="str">
            <v>CL</v>
          </cell>
          <cell r="P338">
            <v>20</v>
          </cell>
          <cell r="Q338">
            <v>20</v>
          </cell>
          <cell r="R338">
            <v>20</v>
          </cell>
          <cell r="S338">
            <v>20</v>
          </cell>
          <cell r="T338">
            <v>101780</v>
          </cell>
          <cell r="U338">
            <v>101780</v>
          </cell>
          <cell r="V338">
            <v>101780</v>
          </cell>
          <cell r="W338">
            <v>101780</v>
          </cell>
          <cell r="X338" t="str">
            <v>040 TCT -ALUZINC STEEL COILS GOODS SHIPPED ARE IN ACCORDANCE WITH PROFORMA INVOICE NO KE-SNS-DS200128-01 DATED 28 01 2020 CFR MOMBASA PORT KENYA IDF NO 20EMKIM000024535 LC NO TF2004463295 HS CODE 7210 61-0000 PLACE OF DELIVERY PORT CLEARANCE</v>
          </cell>
          <cell r="Y338" t="str">
            <v>Valide</v>
          </cell>
        </row>
        <row r="339">
          <cell r="A339" t="str">
            <v>BMOU2450056</v>
          </cell>
          <cell r="B339">
            <v>20</v>
          </cell>
          <cell r="C339" t="str">
            <v>COSU6258535810</v>
          </cell>
          <cell r="D339">
            <v>43933</v>
          </cell>
          <cell r="E339">
            <v>22</v>
          </cell>
          <cell r="F339">
            <v>0</v>
          </cell>
          <cell r="G339">
            <v>0</v>
          </cell>
          <cell r="H339">
            <v>0</v>
          </cell>
          <cell r="I339" t="str">
            <v>2020 MSA 162932</v>
          </cell>
          <cell r="J339">
            <v>85</v>
          </cell>
          <cell r="K339" t="str">
            <v>DS TECH CORPORATION</v>
          </cell>
          <cell r="L339" t="str">
            <v>SPACE AND STYLE LIMITED</v>
          </cell>
          <cell r="M339" t="str">
            <v>CN</v>
          </cell>
          <cell r="N339" t="str">
            <v>KRICH</v>
          </cell>
          <cell r="O339" t="str">
            <v>CL</v>
          </cell>
          <cell r="P339">
            <v>20</v>
          </cell>
          <cell r="Q339">
            <v>20</v>
          </cell>
          <cell r="R339">
            <v>20</v>
          </cell>
          <cell r="S339">
            <v>20</v>
          </cell>
          <cell r="T339">
            <v>101780</v>
          </cell>
          <cell r="U339">
            <v>101780</v>
          </cell>
          <cell r="V339">
            <v>101780</v>
          </cell>
          <cell r="W339">
            <v>101780</v>
          </cell>
          <cell r="X339" t="str">
            <v>040 TCT -ALUZINC STEEL COILS GOODS SHIPPED ARE IN ACCORDANCE WITH PROFORMA INVOICE NO KE-SNS-DS200128-01 DATED 28 01 2020 CFR MOMBASA PORT KENYA IDF NO 20EMKIM000024535 LC NO TF2004463295 HS CODE 7210 61-0000 PLACE OF DELIVERY PORT CLEARANCE</v>
          </cell>
          <cell r="Y339" t="str">
            <v>Valide</v>
          </cell>
        </row>
        <row r="340">
          <cell r="A340" t="str">
            <v>CSNU7337626</v>
          </cell>
          <cell r="B340">
            <v>40</v>
          </cell>
          <cell r="C340" t="str">
            <v>COSU6258553330</v>
          </cell>
          <cell r="D340">
            <v>43935</v>
          </cell>
          <cell r="E340">
            <v>24</v>
          </cell>
          <cell r="F340">
            <v>0</v>
          </cell>
          <cell r="G340">
            <v>0</v>
          </cell>
          <cell r="H340">
            <v>0</v>
          </cell>
          <cell r="I340" t="str">
            <v>2020 MSA 162932</v>
          </cell>
          <cell r="J340">
            <v>139</v>
          </cell>
          <cell r="K340" t="str">
            <v>JIANGSU LANDISI WOOD CO LTD</v>
          </cell>
          <cell r="L340" t="str">
            <v>EMBASSY OF ISRAEL</v>
          </cell>
          <cell r="M340" t="str">
            <v>CN</v>
          </cell>
          <cell r="N340" t="str">
            <v>CNQIN</v>
          </cell>
          <cell r="O340" t="str">
            <v>CR</v>
          </cell>
          <cell r="P340">
            <v>28</v>
          </cell>
          <cell r="Q340">
            <v>28</v>
          </cell>
          <cell r="R340">
            <v>28</v>
          </cell>
          <cell r="S340">
            <v>28</v>
          </cell>
          <cell r="T340">
            <v>28500</v>
          </cell>
          <cell r="U340">
            <v>28500</v>
          </cell>
          <cell r="V340">
            <v>28500</v>
          </cell>
          <cell r="W340">
            <v>28500</v>
          </cell>
          <cell r="X340" t="str">
            <v>BOARDS FILM FACED PLYWOOD PLACE OF DELIVERY PORT CLEARANCE</v>
          </cell>
          <cell r="Y340" t="str">
            <v>Valide</v>
          </cell>
        </row>
        <row r="341">
          <cell r="A341" t="str">
            <v>CSNU1717779</v>
          </cell>
          <cell r="B341">
            <v>20</v>
          </cell>
          <cell r="C341" t="str">
            <v>COSU6258794490W</v>
          </cell>
          <cell r="D341">
            <v>43942</v>
          </cell>
          <cell r="E341">
            <v>24</v>
          </cell>
          <cell r="F341">
            <v>0</v>
          </cell>
          <cell r="G341">
            <v>0</v>
          </cell>
          <cell r="H341">
            <v>0</v>
          </cell>
          <cell r="I341" t="str">
            <v>2020 MSA 163005</v>
          </cell>
          <cell r="J341">
            <v>53</v>
          </cell>
          <cell r="K341" t="str">
            <v>JAS FORWARDING CHINA CO LTD</v>
          </cell>
          <cell r="L341" t="str">
            <v>UBER KENYA LTD</v>
          </cell>
          <cell r="M341" t="str">
            <v>CN</v>
          </cell>
          <cell r="N341" t="str">
            <v>CNNSA</v>
          </cell>
          <cell r="O341" t="str">
            <v>CT</v>
          </cell>
          <cell r="P341">
            <v>84</v>
          </cell>
          <cell r="Q341">
            <v>84</v>
          </cell>
          <cell r="R341">
            <v>84</v>
          </cell>
          <cell r="S341">
            <v>84</v>
          </cell>
          <cell r="T341">
            <v>1655</v>
          </cell>
          <cell r="U341">
            <v>1655</v>
          </cell>
          <cell r="V341">
            <v>1655</v>
          </cell>
          <cell r="W341">
            <v>1655</v>
          </cell>
          <cell r="X341" t="str">
            <v>84 CTNS 500PCS GREEN PHOENIX BACKPACK WITH 3 LOGOS FOR FOOD DELIVERY BAG HS CODE 42029200 SHIPPED TO UBER KENYA LTD THE RIVERSIDE 1ST FLOOR PROF DAVID WASAWO DRIVE OFF RIVERSIDE DRIVE NAIROBI KENYA ATTN ALICE NJOROGE ALICE NJOROGE UBER COM SHIPPER DECLARES THAT THIS SHIPMENT CONTAINS NO SOLID WOOD PACKING MATERIALS SHIPPER S LOAD STOW COUNT AND SEAL PLACE OF DELIVERY PORT CLEARANCE</v>
          </cell>
          <cell r="Y341" t="str">
            <v>Valide</v>
          </cell>
        </row>
        <row r="342">
          <cell r="A342" t="str">
            <v>CBHU9451917</v>
          </cell>
          <cell r="B342">
            <v>40</v>
          </cell>
          <cell r="C342" t="str">
            <v>COSU6258915940</v>
          </cell>
          <cell r="D342">
            <v>43947</v>
          </cell>
          <cell r="E342">
            <v>22</v>
          </cell>
          <cell r="F342">
            <v>0</v>
          </cell>
          <cell r="G342">
            <v>0</v>
          </cell>
          <cell r="H342">
            <v>0</v>
          </cell>
          <cell r="I342" t="str">
            <v>2020 MSA 163046</v>
          </cell>
          <cell r="J342">
            <v>108</v>
          </cell>
          <cell r="K342" t="str">
            <v>LABORATE PHARMACEUTICALS INDIA LTD</v>
          </cell>
          <cell r="L342" t="str">
            <v>HARLEYS LIMITED</v>
          </cell>
          <cell r="M342" t="str">
            <v>BD</v>
          </cell>
          <cell r="N342" t="str">
            <v>INMUN</v>
          </cell>
          <cell r="O342" t="str">
            <v>BX</v>
          </cell>
          <cell r="P342">
            <v>1284</v>
          </cell>
          <cell r="Q342">
            <v>1284</v>
          </cell>
          <cell r="R342">
            <v>1284</v>
          </cell>
          <cell r="S342">
            <v>1284</v>
          </cell>
          <cell r="T342">
            <v>13501</v>
          </cell>
          <cell r="U342">
            <v>13501</v>
          </cell>
          <cell r="V342">
            <v>13501</v>
          </cell>
          <cell r="W342">
            <v>13501</v>
          </cell>
          <cell r="X342" t="str">
            <v>01X40 FCL CONTAINER STC TOTAL 1284 BOXES ONLY ONE THOUSAND TWO HUNDRED EIGHTY FOUR CORRUGATED BOXES ONLY CONTAIN ING PHARMACEUTICAL DRUGS MEDICINES INV NO JX0174 DT 12 03 2020 SB NO 2123996 DT 14 03 2020 H S CODE 30049099 30043913 NET WT 12217 000 KGS ORIGIN THC PREPIAD FREIGHT PREPAID SHIPPERS LOAD STOW COUNT PLACE OF DELIVERY PORT CLEARANCE</v>
          </cell>
          <cell r="Y342" t="str">
            <v>Valide</v>
          </cell>
        </row>
        <row r="343">
          <cell r="A343" t="str">
            <v>DFSU6276598</v>
          </cell>
          <cell r="B343">
            <v>40</v>
          </cell>
          <cell r="C343" t="str">
            <v>COSU6259255920</v>
          </cell>
          <cell r="D343">
            <v>43942</v>
          </cell>
          <cell r="E343">
            <v>24</v>
          </cell>
          <cell r="F343">
            <v>0</v>
          </cell>
          <cell r="G343">
            <v>0</v>
          </cell>
          <cell r="H343">
            <v>0</v>
          </cell>
          <cell r="I343" t="str">
            <v>2020 MSA 163005</v>
          </cell>
          <cell r="J343">
            <v>89</v>
          </cell>
          <cell r="K343" t="str">
            <v>CHINA CAMC ENGINEERING CO LTD</v>
          </cell>
          <cell r="L343" t="str">
            <v>KENYA ELECTRICITY TRANSMISSION</v>
          </cell>
          <cell r="M343" t="str">
            <v>CN</v>
          </cell>
          <cell r="N343" t="str">
            <v>CNSHA</v>
          </cell>
          <cell r="O343" t="str">
            <v>PK</v>
          </cell>
          <cell r="P343">
            <v>34</v>
          </cell>
          <cell r="Q343">
            <v>34</v>
          </cell>
          <cell r="R343">
            <v>0</v>
          </cell>
          <cell r="S343">
            <v>0</v>
          </cell>
          <cell r="T343">
            <v>10093</v>
          </cell>
          <cell r="U343">
            <v>10093</v>
          </cell>
          <cell r="V343">
            <v>0</v>
          </cell>
          <cell r="W343">
            <v>0</v>
          </cell>
          <cell r="X343" t="str">
            <v>PICKAXE BRICKLAYER TOOLS SAFETY HELMET RAINWEAR WORKING CLOTHES CANVAS GLOVES MASK IRON WIRE EXPANSION BOLT MOSES SIMIYU KERRE 00254726303370 MKERRE KETRACO CO KE P0513001271 P051184995N DIESEL ENGINE AND ACCESSORIES SPARES FIRST AID KIT STEEL BAR CUTTING MACHINE AND ACCESSORIES SPARES TUBE FOR LIGHTING LAMP VIBRATORY PLATE COMPACTOR AND ACCESSORIES SPARES CONCRETE VIBRATOR AND ACCESSORIES SPARES ELECTRICAL WELDING MACHINE AND ACCESSORIES SPARES MANUAL CUTTING MACHINE AND ACCESSORIES SPARES MANUAL ELECTRICAL PLANER AND ACCESSORIES SPARES PLUMB BENCH VICE PORTAL FRAME ELECTRICAL TAPE INK BENCH WORK TOOLS BENCH-TYPE GRINDING MACHINE AND ACCESSORIES SPARES WELDING ELECTRODE LIGHTING LAMP TUBES BULB PLASTIC BARREL ELECTRIC DISTRIBUTION BOX AND ACCESSORIES SPARES HANDCART AND ACCESSORIES SPARES STEEL PIPE MANUAL CUTTING MACHINE AND ACCESSO</v>
          </cell>
          <cell r="Y343" t="str">
            <v>Valide</v>
          </cell>
        </row>
        <row r="344">
          <cell r="A344" t="str">
            <v>TCNU9856040</v>
          </cell>
          <cell r="B344">
            <v>40</v>
          </cell>
          <cell r="C344" t="str">
            <v>COSU6259460100</v>
          </cell>
          <cell r="D344">
            <v>43945</v>
          </cell>
          <cell r="E344">
            <v>21</v>
          </cell>
          <cell r="F344">
            <v>0</v>
          </cell>
          <cell r="G344">
            <v>0</v>
          </cell>
          <cell r="H344">
            <v>0</v>
          </cell>
          <cell r="I344" t="str">
            <v>2020 MSA 163005</v>
          </cell>
          <cell r="J344">
            <v>37</v>
          </cell>
          <cell r="K344" t="str">
            <v>LUTIAN MACHINERY CO LTD</v>
          </cell>
          <cell r="L344" t="str">
            <v>KRISH TRADING COMPANY</v>
          </cell>
          <cell r="M344" t="str">
            <v>CN</v>
          </cell>
          <cell r="N344" t="str">
            <v>CNNGB</v>
          </cell>
          <cell r="O344" t="str">
            <v>CT</v>
          </cell>
          <cell r="P344">
            <v>740</v>
          </cell>
          <cell r="Q344">
            <v>740</v>
          </cell>
          <cell r="R344">
            <v>740</v>
          </cell>
          <cell r="S344">
            <v>740</v>
          </cell>
          <cell r="T344">
            <v>20744</v>
          </cell>
          <cell r="U344">
            <v>20744</v>
          </cell>
          <cell r="V344">
            <v>20744</v>
          </cell>
          <cell r="W344">
            <v>20744</v>
          </cell>
          <cell r="X344" t="str">
            <v>GASOLINE WATER PUMP GASOLINE GENERATOR GASOLINE GENINE IDF NO E2003301815 TEL 254725938077 PLACE OF DELIVERY PORT CLEARANCE</v>
          </cell>
          <cell r="Y344" t="str">
            <v>Valide</v>
          </cell>
        </row>
        <row r="345">
          <cell r="A345" t="str">
            <v>CSNU6371668</v>
          </cell>
          <cell r="B345">
            <v>40</v>
          </cell>
          <cell r="C345" t="str">
            <v>COSU6259581420</v>
          </cell>
          <cell r="D345">
            <v>43941</v>
          </cell>
          <cell r="E345">
            <v>22</v>
          </cell>
          <cell r="F345">
            <v>0</v>
          </cell>
          <cell r="G345">
            <v>0</v>
          </cell>
          <cell r="H345">
            <v>0</v>
          </cell>
          <cell r="I345" t="str">
            <v>2020 MSA 163005</v>
          </cell>
          <cell r="J345">
            <v>93</v>
          </cell>
          <cell r="K345" t="str">
            <v>JINKO SOLAR CO LTD</v>
          </cell>
          <cell r="L345" t="str">
            <v>RENEWVIA ENERGY KENYA LTD</v>
          </cell>
          <cell r="M345" t="str">
            <v>CN</v>
          </cell>
          <cell r="N345" t="str">
            <v>CNSHA</v>
          </cell>
          <cell r="O345" t="str">
            <v>PE</v>
          </cell>
          <cell r="P345">
            <v>11</v>
          </cell>
          <cell r="Q345">
            <v>11</v>
          </cell>
          <cell r="R345">
            <v>0</v>
          </cell>
          <cell r="S345">
            <v>0</v>
          </cell>
          <cell r="T345">
            <v>7172</v>
          </cell>
          <cell r="U345">
            <v>7172</v>
          </cell>
          <cell r="V345">
            <v>0</v>
          </cell>
          <cell r="W345">
            <v>0</v>
          </cell>
          <cell r="X345" t="str">
            <v>SOLAR MODULE TEL +86-793-8588188 FAX +86-793-8461152 MAIL DOUGLAS RENEWVIA COM TEL +14049367991 PIN NO P051536103X PLACE OF DELIVERY ICDE</v>
          </cell>
          <cell r="Y345" t="str">
            <v>Valide</v>
          </cell>
        </row>
        <row r="346">
          <cell r="A346" t="str">
            <v>CCLU7243046</v>
          </cell>
          <cell r="B346">
            <v>40</v>
          </cell>
          <cell r="C346" t="str">
            <v>COSU6259838760W</v>
          </cell>
          <cell r="D346">
            <v>43944</v>
          </cell>
          <cell r="E346">
            <v>22</v>
          </cell>
          <cell r="F346">
            <v>0</v>
          </cell>
          <cell r="G346">
            <v>0</v>
          </cell>
          <cell r="H346">
            <v>0</v>
          </cell>
          <cell r="I346" t="str">
            <v>2020 MSA 163046</v>
          </cell>
          <cell r="J346">
            <v>105</v>
          </cell>
          <cell r="K346" t="str">
            <v>EITAI XIAMEN NEW ENERGY TECHNOLOGY</v>
          </cell>
          <cell r="L346" t="str">
            <v>REDAVIA KENYA ASSET LTD</v>
          </cell>
          <cell r="M346" t="str">
            <v>BD</v>
          </cell>
          <cell r="N346" t="str">
            <v>CNXMN</v>
          </cell>
          <cell r="O346" t="str">
            <v>PK</v>
          </cell>
          <cell r="P346">
            <v>166</v>
          </cell>
          <cell r="Q346">
            <v>166</v>
          </cell>
          <cell r="R346">
            <v>144</v>
          </cell>
          <cell r="S346">
            <v>144</v>
          </cell>
          <cell r="T346">
            <v>14284</v>
          </cell>
          <cell r="U346">
            <v>14284</v>
          </cell>
          <cell r="V346">
            <v>1982</v>
          </cell>
          <cell r="W346">
            <v>1982</v>
          </cell>
          <cell r="X346" t="str">
            <v>SOLAR MODULES SYP280P CABLES OF SOLAR MODULES H1Z2Z2-K ALUMINUM ALLOY PARTS OF PV MOUNTING SYSTEM 6005-T5 HUAWEI INVERTER SUN-2000- 20KTL-M0 HUAWEI INVERTER SUN-2000- 60KTL-M0 AC COMBINER BOX OF SOLAR MODULE PLACE OF DELIVERY ICDE</v>
          </cell>
          <cell r="Y346" t="str">
            <v>Valide</v>
          </cell>
        </row>
        <row r="347">
          <cell r="A347" t="str">
            <v>SEGU5011223</v>
          </cell>
          <cell r="B347">
            <v>40</v>
          </cell>
          <cell r="C347" t="str">
            <v>COSU6882748340</v>
          </cell>
          <cell r="D347">
            <v>43945</v>
          </cell>
          <cell r="E347">
            <v>21</v>
          </cell>
          <cell r="F347">
            <v>0</v>
          </cell>
          <cell r="G347">
            <v>0</v>
          </cell>
          <cell r="H347">
            <v>0</v>
          </cell>
          <cell r="I347" t="str">
            <v>2020 MSA 163005</v>
          </cell>
          <cell r="J347">
            <v>41</v>
          </cell>
          <cell r="K347" t="str">
            <v>ZIBO RACOWELL IMPORT EXPORT CO</v>
          </cell>
          <cell r="L347" t="str">
            <v>BURN MANUFACTURING USA LLC</v>
          </cell>
          <cell r="M347" t="str">
            <v>CN</v>
          </cell>
          <cell r="N347" t="str">
            <v>CNLYG</v>
          </cell>
          <cell r="O347" t="str">
            <v>RO</v>
          </cell>
          <cell r="P347">
            <v>305</v>
          </cell>
          <cell r="Q347">
            <v>305</v>
          </cell>
          <cell r="R347">
            <v>0</v>
          </cell>
          <cell r="S347">
            <v>0</v>
          </cell>
          <cell r="T347">
            <v>8540</v>
          </cell>
          <cell r="U347">
            <v>8540</v>
          </cell>
          <cell r="V347">
            <v>0</v>
          </cell>
          <cell r="W347">
            <v>0</v>
          </cell>
          <cell r="X347" t="str">
            <v>CERAMIC FIBER BLANKET VIA TAISH-INSULATIONS APPELBOOMHOF 6 1326 EC ALMERE P O BOX 6782-00200 NAIROBI KENYA TEL +254 20 2108100 PLACE OF DELIVERY PORT CLEARANCE</v>
          </cell>
          <cell r="Y347" t="str">
            <v>Valide</v>
          </cell>
        </row>
        <row r="348">
          <cell r="A348" t="str">
            <v>TCNU3228366</v>
          </cell>
          <cell r="B348">
            <v>40</v>
          </cell>
          <cell r="C348" t="str">
            <v>COSU6882761910</v>
          </cell>
          <cell r="D348">
            <v>43946</v>
          </cell>
          <cell r="E348">
            <v>23</v>
          </cell>
          <cell r="F348">
            <v>0</v>
          </cell>
          <cell r="G348">
            <v>0</v>
          </cell>
          <cell r="H348">
            <v>0</v>
          </cell>
          <cell r="I348" t="str">
            <v>2020 MSA 162962</v>
          </cell>
          <cell r="J348">
            <v>70</v>
          </cell>
          <cell r="K348" t="str">
            <v>STERLING AND WILSON SOLAR</v>
          </cell>
          <cell r="L348" t="str">
            <v>MALINDI SOLAR GROUP LIMITED</v>
          </cell>
          <cell r="M348" t="str">
            <v>BD</v>
          </cell>
          <cell r="N348" t="str">
            <v>CNNGB</v>
          </cell>
          <cell r="O348" t="str">
            <v>PK</v>
          </cell>
          <cell r="P348">
            <v>840</v>
          </cell>
          <cell r="Q348">
            <v>840</v>
          </cell>
          <cell r="R348">
            <v>840</v>
          </cell>
          <cell r="S348">
            <v>840</v>
          </cell>
          <cell r="T348">
            <v>537600</v>
          </cell>
          <cell r="U348">
            <v>537600</v>
          </cell>
          <cell r="V348">
            <v>537600</v>
          </cell>
          <cell r="W348">
            <v>537600</v>
          </cell>
          <cell r="X348" t="str">
            <v>9SOLAR PV MODULE WITH 1250 MM LENGTH CABLE AND MC4 TYPE CONNECTOR TEL TEL +91 -22-25485391 GST NO 27AAICR1703J1ZE PAN NO AAICR1703J EMIAL PRABHAKAR POOJARI STERLINGWILSON COM TEL NO +91 -22-25485391 P051556792Y TEL NO +254 799 517 976 MAIL SIMON GICHINI GLOBELEQ COM CONTACT PERSON MR SIMON GICHINI PLACE OF DELIVERY PORT CLEARANCE</v>
          </cell>
          <cell r="Y348" t="str">
            <v>Valide</v>
          </cell>
        </row>
        <row r="349">
          <cell r="A349" t="str">
            <v>FCIU5764491</v>
          </cell>
          <cell r="B349">
            <v>20</v>
          </cell>
          <cell r="C349" t="str">
            <v>COSU8024216290W</v>
          </cell>
          <cell r="D349">
            <v>43888</v>
          </cell>
          <cell r="E349">
            <v>67</v>
          </cell>
          <cell r="F349">
            <v>0</v>
          </cell>
          <cell r="G349">
            <v>0</v>
          </cell>
          <cell r="H349">
            <v>0</v>
          </cell>
          <cell r="I349" t="str">
            <v>2020 MSA 161821</v>
          </cell>
          <cell r="J349">
            <v>122</v>
          </cell>
          <cell r="K349" t="str">
            <v>CHARTER CONTAINER LINE INC</v>
          </cell>
          <cell r="L349" t="str">
            <v>HARBITS LTD</v>
          </cell>
          <cell r="M349" t="str">
            <v>LK</v>
          </cell>
          <cell r="N349" t="str">
            <v>USNYC</v>
          </cell>
          <cell r="O349" t="str">
            <v>CT</v>
          </cell>
          <cell r="P349">
            <v>85</v>
          </cell>
          <cell r="Q349">
            <v>85</v>
          </cell>
          <cell r="R349">
            <v>0</v>
          </cell>
          <cell r="S349">
            <v>0</v>
          </cell>
          <cell r="T349">
            <v>1214</v>
          </cell>
          <cell r="U349">
            <v>1214</v>
          </cell>
          <cell r="V349">
            <v>0</v>
          </cell>
          <cell r="W349">
            <v>0</v>
          </cell>
          <cell r="X349" t="str">
            <v>4 PALLETS SLAC 85 CARTONS CAR AUDIO EQUIPMENT HTS CODE 851829 854411 854442 SHIPPERS LOAD STOW COUNT PLACE OF DELIVERY PORT CLEARANCE</v>
          </cell>
          <cell r="Y349" t="str">
            <v>Valide</v>
          </cell>
        </row>
        <row r="350">
          <cell r="A350" t="str">
            <v>CBHU4413494</v>
          </cell>
          <cell r="B350">
            <v>20</v>
          </cell>
          <cell r="C350" t="str">
            <v>COSU8024409950W</v>
          </cell>
          <cell r="D350">
            <v>43942</v>
          </cell>
          <cell r="E350">
            <v>24</v>
          </cell>
          <cell r="F350">
            <v>0</v>
          </cell>
          <cell r="G350">
            <v>0</v>
          </cell>
          <cell r="H350">
            <v>0</v>
          </cell>
          <cell r="I350" t="str">
            <v>2020 MSA 163005</v>
          </cell>
          <cell r="J350">
            <v>136</v>
          </cell>
          <cell r="K350" t="str">
            <v>PILOT MARINE SERVICES</v>
          </cell>
          <cell r="L350" t="str">
            <v>ADVENTIST UNIVERSITY OF AFRICA</v>
          </cell>
          <cell r="M350" t="str">
            <v>CN</v>
          </cell>
          <cell r="N350" t="str">
            <v>USSEA</v>
          </cell>
          <cell r="O350" t="str">
            <v>PK</v>
          </cell>
          <cell r="P350">
            <v>10</v>
          </cell>
          <cell r="Q350">
            <v>10</v>
          </cell>
          <cell r="R350">
            <v>0</v>
          </cell>
          <cell r="S350">
            <v>0</v>
          </cell>
          <cell r="T350">
            <v>11886</v>
          </cell>
          <cell r="U350">
            <v>11886</v>
          </cell>
          <cell r="V350">
            <v>0</v>
          </cell>
          <cell r="W350">
            <v>0</v>
          </cell>
          <cell r="X350" t="str">
            <v>10 PALLETS OF RELIGIOUS MATERIALS HS 4901 99 0040 PLACE OF DELIVERY PORT CLEARANCE</v>
          </cell>
          <cell r="Y350" t="str">
            <v>Valide</v>
          </cell>
        </row>
        <row r="351">
          <cell r="A351" t="str">
            <v>HCIU8016279</v>
          </cell>
          <cell r="B351">
            <v>40</v>
          </cell>
          <cell r="C351" t="str">
            <v>DB029549</v>
          </cell>
          <cell r="D351">
            <v>43938</v>
          </cell>
          <cell r="E351">
            <v>25</v>
          </cell>
          <cell r="F351">
            <v>0</v>
          </cell>
          <cell r="G351">
            <v>0</v>
          </cell>
          <cell r="H351">
            <v>0</v>
          </cell>
          <cell r="I351" t="str">
            <v>2020 MSA 162948</v>
          </cell>
          <cell r="J351">
            <v>39</v>
          </cell>
          <cell r="K351" t="str">
            <v>MENA WATER FZC</v>
          </cell>
          <cell r="L351" t="str">
            <v>TO THE ORDER OF MENA WATER FZC</v>
          </cell>
          <cell r="M351" t="str">
            <v>IT</v>
          </cell>
          <cell r="N351" t="str">
            <v>DJJIB</v>
          </cell>
          <cell r="O351" t="str">
            <v>PK</v>
          </cell>
          <cell r="P351">
            <v>26</v>
          </cell>
          <cell r="Q351">
            <v>26</v>
          </cell>
          <cell r="R351">
            <v>0</v>
          </cell>
          <cell r="S351">
            <v>0</v>
          </cell>
          <cell r="T351">
            <v>25000</v>
          </cell>
          <cell r="U351">
            <v>25000</v>
          </cell>
          <cell r="V351">
            <v>0</v>
          </cell>
          <cell r="W351">
            <v>0</v>
          </cell>
          <cell r="X351" t="str">
            <v>FABRICATED CONTAINERISED PACKAGES PLANT FOR WATER FILTRATION EQUIPMENT AND ACCESSORIES FOR PACKAGES PLANT - ICD EMBAKASI</v>
          </cell>
          <cell r="Y351" t="str">
            <v>Valide</v>
          </cell>
        </row>
        <row r="352">
          <cell r="A352" t="str">
            <v>CLHU8406019</v>
          </cell>
          <cell r="B352">
            <v>40</v>
          </cell>
          <cell r="C352" t="str">
            <v>DB029549</v>
          </cell>
          <cell r="D352">
            <v>43938</v>
          </cell>
          <cell r="E352">
            <v>25</v>
          </cell>
          <cell r="F352">
            <v>0</v>
          </cell>
          <cell r="G352">
            <v>0</v>
          </cell>
          <cell r="H352">
            <v>0</v>
          </cell>
          <cell r="I352" t="str">
            <v>2020 MSA 162948</v>
          </cell>
          <cell r="J352">
            <v>39</v>
          </cell>
          <cell r="K352" t="str">
            <v>MENA WATER FZC</v>
          </cell>
          <cell r="L352" t="str">
            <v>TO THE ORDER OF MENA WATER FZC</v>
          </cell>
          <cell r="M352" t="str">
            <v>IT</v>
          </cell>
          <cell r="N352" t="str">
            <v>DJJIB</v>
          </cell>
          <cell r="O352" t="str">
            <v>PK</v>
          </cell>
          <cell r="P352">
            <v>26</v>
          </cell>
          <cell r="Q352">
            <v>26</v>
          </cell>
          <cell r="R352">
            <v>0</v>
          </cell>
          <cell r="S352">
            <v>0</v>
          </cell>
          <cell r="T352">
            <v>25000</v>
          </cell>
          <cell r="U352">
            <v>25000</v>
          </cell>
          <cell r="V352">
            <v>0</v>
          </cell>
          <cell r="W352">
            <v>0</v>
          </cell>
          <cell r="X352" t="str">
            <v>FABRICATED CONTAINERISED PACKAGES PLANT FOR WATER FILTRATION EQUIPMENT AND ACCESSORIES FOR PACKAGES PLANT - ICD EMBAKASI</v>
          </cell>
          <cell r="Y352" t="str">
            <v>Valide</v>
          </cell>
        </row>
        <row r="353">
          <cell r="A353" t="str">
            <v>TGHU1286597</v>
          </cell>
          <cell r="B353">
            <v>20</v>
          </cell>
          <cell r="C353" t="str">
            <v>DB029549</v>
          </cell>
          <cell r="D353">
            <v>43939</v>
          </cell>
          <cell r="E353">
            <v>24</v>
          </cell>
          <cell r="F353">
            <v>0</v>
          </cell>
          <cell r="G353">
            <v>0</v>
          </cell>
          <cell r="H353">
            <v>0</v>
          </cell>
          <cell r="I353" t="str">
            <v>2020 MSA 162948</v>
          </cell>
          <cell r="J353">
            <v>39</v>
          </cell>
          <cell r="K353" t="str">
            <v>MENA WATER FZC</v>
          </cell>
          <cell r="L353" t="str">
            <v>TO THE ORDER OF MENA WATER FZC</v>
          </cell>
          <cell r="M353" t="str">
            <v>IT</v>
          </cell>
          <cell r="N353" t="str">
            <v>DJJIB</v>
          </cell>
          <cell r="O353" t="str">
            <v>PK</v>
          </cell>
          <cell r="P353">
            <v>26</v>
          </cell>
          <cell r="Q353">
            <v>26</v>
          </cell>
          <cell r="R353">
            <v>0</v>
          </cell>
          <cell r="S353">
            <v>0</v>
          </cell>
          <cell r="T353">
            <v>25000</v>
          </cell>
          <cell r="U353">
            <v>25000</v>
          </cell>
          <cell r="V353">
            <v>0</v>
          </cell>
          <cell r="W353">
            <v>0</v>
          </cell>
          <cell r="X353" t="str">
            <v>FABRICATED CONTAINERISED PACKAGES PLANT FOR WATER FILTRATION EQUIPMENT AND ACCESSORIES FOR PACKAGES PLANT - ICD EMBAKASI</v>
          </cell>
          <cell r="Y353" t="str">
            <v>Valide</v>
          </cell>
        </row>
        <row r="354">
          <cell r="A354" t="str">
            <v>TEMU4036408</v>
          </cell>
          <cell r="B354">
            <v>20</v>
          </cell>
          <cell r="C354" t="str">
            <v>DXB0487550</v>
          </cell>
          <cell r="D354">
            <v>43896</v>
          </cell>
          <cell r="E354">
            <v>59</v>
          </cell>
          <cell r="F354">
            <v>0</v>
          </cell>
          <cell r="G354">
            <v>0</v>
          </cell>
          <cell r="H354">
            <v>0</v>
          </cell>
          <cell r="I354" t="str">
            <v>2020 MSA 162025</v>
          </cell>
          <cell r="J354">
            <v>187</v>
          </cell>
          <cell r="K354" t="str">
            <v>SILVER MEDAL HOUSEHOLDPO BOX 3755DUBAI UAETEL +971 4 2262330</v>
          </cell>
          <cell r="L354" t="str">
            <v>CAPRICON TEXTILES LTD NAIROBIP O BOX 7836-00300NAIROBI</v>
          </cell>
          <cell r="M354" t="str">
            <v>AE</v>
          </cell>
          <cell r="N354" t="str">
            <v>AEJEA</v>
          </cell>
          <cell r="O354" t="str">
            <v>BD</v>
          </cell>
          <cell r="P354">
            <v>1400</v>
          </cell>
          <cell r="Q354">
            <v>1400</v>
          </cell>
          <cell r="R354">
            <v>0</v>
          </cell>
          <cell r="S354">
            <v>0</v>
          </cell>
          <cell r="T354">
            <v>13500</v>
          </cell>
          <cell r="U354">
            <v>13500</v>
          </cell>
          <cell r="V354">
            <v>0</v>
          </cell>
          <cell r="W354">
            <v>0</v>
          </cell>
          <cell r="X354" t="str">
            <v>STC - 1400 BUNDLES 1400 BDL OF USED NEWS PAPER E D -201-03611764-18 FREIGHT PREPAID</v>
          </cell>
          <cell r="Y354" t="str">
            <v>Valide</v>
          </cell>
        </row>
        <row r="355">
          <cell r="A355" t="str">
            <v>ECMU2048675</v>
          </cell>
          <cell r="B355">
            <v>20</v>
          </cell>
          <cell r="C355" t="str">
            <v>DXB0489780</v>
          </cell>
          <cell r="D355">
            <v>43903</v>
          </cell>
          <cell r="E355">
            <v>52</v>
          </cell>
          <cell r="F355">
            <v>0</v>
          </cell>
          <cell r="G355">
            <v>0</v>
          </cell>
          <cell r="H355">
            <v>0</v>
          </cell>
          <cell r="I355" t="str">
            <v>2020 MSA 162215</v>
          </cell>
          <cell r="J355">
            <v>316</v>
          </cell>
          <cell r="K355" t="str">
            <v>SERENGETI CARGO SERVICES LLC209 BANIYAS COMPLEX BLDGP O BOX 52392 DU</v>
          </cell>
          <cell r="L355" t="str">
            <v>TRADE BASE COMPANY LTDMOMBASA ROAD NAIROBIP O BOX 54-00300 NAIROBI K</v>
          </cell>
          <cell r="M355" t="str">
            <v>IN</v>
          </cell>
          <cell r="N355" t="str">
            <v>AEJEA</v>
          </cell>
          <cell r="O355" t="str">
            <v>PK</v>
          </cell>
          <cell r="P355">
            <v>435</v>
          </cell>
          <cell r="Q355">
            <v>435</v>
          </cell>
          <cell r="R355">
            <v>435</v>
          </cell>
          <cell r="S355">
            <v>435</v>
          </cell>
          <cell r="T355">
            <v>7300</v>
          </cell>
          <cell r="U355">
            <v>7300</v>
          </cell>
          <cell r="V355">
            <v>7300</v>
          </cell>
          <cell r="W355">
            <v>7300</v>
          </cell>
          <cell r="X355" t="str">
            <v>ASSORTED SANITARY WARE AND FITTINGS LIGHT FIXTURES PL NO SCS-050 847329 HS CTC RAPHAEL KAPAI FREIGHT PREPIAD</v>
          </cell>
          <cell r="Y355" t="str">
            <v>Valide</v>
          </cell>
        </row>
        <row r="356">
          <cell r="A356" t="str">
            <v>TEMU6150657</v>
          </cell>
          <cell r="B356">
            <v>40</v>
          </cell>
          <cell r="C356" t="str">
            <v>DXB0492280</v>
          </cell>
          <cell r="D356">
            <v>43927</v>
          </cell>
          <cell r="E356">
            <v>28</v>
          </cell>
          <cell r="F356">
            <v>0</v>
          </cell>
          <cell r="G356">
            <v>0</v>
          </cell>
          <cell r="H356">
            <v>0</v>
          </cell>
          <cell r="I356" t="str">
            <v>2020 MSA 162728</v>
          </cell>
          <cell r="J356">
            <v>174</v>
          </cell>
          <cell r="K356" t="str">
            <v>MIDDLE EAST INTL GENERAL TRAD FZCHAMRIYAH FREEZONESHARJAH U A E</v>
          </cell>
          <cell r="L356" t="str">
            <v>RIMMITEX HOLDINGS LTDP O BOX 988NAIROBI KENYA FAX 00256414237264TE</v>
          </cell>
          <cell r="M356" t="str">
            <v>AE</v>
          </cell>
          <cell r="N356" t="str">
            <v>AEJEA</v>
          </cell>
          <cell r="O356" t="str">
            <v>PK</v>
          </cell>
          <cell r="P356">
            <v>828</v>
          </cell>
          <cell r="Q356">
            <v>828</v>
          </cell>
          <cell r="R356">
            <v>828</v>
          </cell>
          <cell r="S356">
            <v>828</v>
          </cell>
          <cell r="T356">
            <v>20530</v>
          </cell>
          <cell r="U356">
            <v>20530</v>
          </cell>
          <cell r="V356">
            <v>20530</v>
          </cell>
          <cell r="W356">
            <v>20530</v>
          </cell>
          <cell r="X356" t="str">
            <v>USED SHOES GRADE B HS CODE 64059000 ED NO 1-1-55-2-20-5019 CARGO IN TRANSIT TO NAIROBI AT CONSIGNEES COST RISK AND RESPONSIBILITY CARRIER RESPONSIBILITY CEASES AT PORT OF DISCHARGE FREIGHT PREPAID</v>
          </cell>
          <cell r="Y356" t="str">
            <v>Valide</v>
          </cell>
        </row>
        <row r="357">
          <cell r="A357" t="str">
            <v>TLLU2114246</v>
          </cell>
          <cell r="B357">
            <v>20</v>
          </cell>
          <cell r="C357" t="str">
            <v>DXB0492572</v>
          </cell>
          <cell r="D357">
            <v>43922</v>
          </cell>
          <cell r="E357">
            <v>33</v>
          </cell>
          <cell r="F357">
            <v>0</v>
          </cell>
          <cell r="G357">
            <v>0</v>
          </cell>
          <cell r="H357">
            <v>0</v>
          </cell>
          <cell r="I357" t="str">
            <v>2020 MSA 162728</v>
          </cell>
          <cell r="J357">
            <v>183</v>
          </cell>
          <cell r="K357" t="str">
            <v>AAA FREIGHT SERVICES LLCPO BOX 261885JEBEL ALI FREE ZONESOUTH ZONE-4</v>
          </cell>
          <cell r="L357" t="str">
            <v>MISS BEATRICE NYAMBURANYAWA AGENCY00100 8746 NAIROBI KENYAEMAIL AGEN</v>
          </cell>
          <cell r="M357" t="str">
            <v>AE</v>
          </cell>
          <cell r="N357" t="str">
            <v>AEJEA</v>
          </cell>
          <cell r="O357" t="str">
            <v>CA</v>
          </cell>
          <cell r="P357">
            <v>1825</v>
          </cell>
          <cell r="Q357">
            <v>1825</v>
          </cell>
          <cell r="R357">
            <v>1825</v>
          </cell>
          <cell r="S357">
            <v>1825</v>
          </cell>
          <cell r="T357">
            <v>20490</v>
          </cell>
          <cell r="U357">
            <v>20490</v>
          </cell>
          <cell r="V357">
            <v>20490</v>
          </cell>
          <cell r="W357">
            <v>20490</v>
          </cell>
          <cell r="X357" t="str">
            <v>1X20 FCL TO CONTAIN 1825 CASES OF ASSORTED ALCOHOLIC BEVERAGES FREIGHT PREPAID CTC MISS BEATRICE NYAMBURA CTC MISS BEATRICE NYAMBURA</v>
          </cell>
          <cell r="Y357" t="str">
            <v>Valide</v>
          </cell>
        </row>
        <row r="358">
          <cell r="A358" t="str">
            <v>APHU6438222</v>
          </cell>
          <cell r="B358">
            <v>40</v>
          </cell>
          <cell r="C358" t="str">
            <v>DXB0493916</v>
          </cell>
          <cell r="D358">
            <v>43930</v>
          </cell>
          <cell r="E358">
            <v>25</v>
          </cell>
          <cell r="F358">
            <v>0</v>
          </cell>
          <cell r="G358">
            <v>0</v>
          </cell>
          <cell r="H358">
            <v>0</v>
          </cell>
          <cell r="I358" t="str">
            <v>2020 MSA 162890</v>
          </cell>
          <cell r="J358">
            <v>223</v>
          </cell>
          <cell r="K358" t="str">
            <v>USMAN INTERNATIONAL FZCPLOT L3-06-08 P O BOX 9083SAIFZONE SHARJAH UAEP</v>
          </cell>
          <cell r="L358" t="str">
            <v>TERREX TRADERS LTDPO BOX 988-00618NAIROBI KENYA</v>
          </cell>
          <cell r="M358" t="str">
            <v>SI</v>
          </cell>
          <cell r="N358" t="str">
            <v>AEJEA</v>
          </cell>
          <cell r="O358" t="str">
            <v>PK</v>
          </cell>
          <cell r="P358">
            <v>500</v>
          </cell>
          <cell r="Q358">
            <v>500</v>
          </cell>
          <cell r="R358">
            <v>500</v>
          </cell>
          <cell r="S358">
            <v>500</v>
          </cell>
          <cell r="T358">
            <v>22500</v>
          </cell>
          <cell r="U358">
            <v>22500</v>
          </cell>
          <cell r="V358">
            <v>22500</v>
          </cell>
          <cell r="W358">
            <v>22500</v>
          </cell>
          <cell r="X358" t="str">
            <v>500 BALES OF USED CLOTHING GRADE 2 HS CODE 63090000 CARGO IN TRANSIT TO NAIROBI KENYA AT CONSIGNEES COST RISK AND RESPONSIBILITY CARRIER RESPONSIBILITYCEASES AT PORT OF DISCHARGE FREIGHT PREPAID</v>
          </cell>
          <cell r="Y358" t="str">
            <v>Valide</v>
          </cell>
        </row>
        <row r="359">
          <cell r="A359" t="str">
            <v>TLLU4796356</v>
          </cell>
          <cell r="B359">
            <v>40</v>
          </cell>
          <cell r="C359" t="str">
            <v>DXB0494186</v>
          </cell>
          <cell r="D359">
            <v>43941</v>
          </cell>
          <cell r="E359">
            <v>22</v>
          </cell>
          <cell r="F359">
            <v>0</v>
          </cell>
          <cell r="G359">
            <v>0</v>
          </cell>
          <cell r="H359">
            <v>0</v>
          </cell>
          <cell r="I359" t="str">
            <v>2020 MSA 163023</v>
          </cell>
          <cell r="J359">
            <v>140</v>
          </cell>
          <cell r="K359" t="str">
            <v>USMAN INTERNATIONAL FZCPLOT L3-06-08 P O BOX 9083SAIFZONE SHARJAH UAEP</v>
          </cell>
          <cell r="L359" t="str">
            <v>TERREX TRADERS LTDP O BOX 9888-00618NAIROBI KENYATEL NO + 254 792</v>
          </cell>
          <cell r="M359" t="str">
            <v>AE</v>
          </cell>
          <cell r="N359" t="str">
            <v>AEJEA</v>
          </cell>
          <cell r="O359" t="str">
            <v>PK</v>
          </cell>
          <cell r="P359">
            <v>500</v>
          </cell>
          <cell r="Q359">
            <v>500</v>
          </cell>
          <cell r="R359">
            <v>500</v>
          </cell>
          <cell r="S359">
            <v>500</v>
          </cell>
          <cell r="T359">
            <v>22500</v>
          </cell>
          <cell r="U359">
            <v>22500</v>
          </cell>
          <cell r="V359">
            <v>22500</v>
          </cell>
          <cell r="W359">
            <v>22500</v>
          </cell>
          <cell r="X359" t="str">
            <v>500 BALES OF USED CLOTHING GRADE 2 HS CODE 63090000 CARGO IN TRANSIT TO NAIROBI AT CONSIGNEES COST RISK AND RESPONSIBILITY CARRIER RESPONSIBILITY CEASES AT PORT OF DISCHARGE FREIGHT PREPAID</v>
          </cell>
          <cell r="Y359" t="str">
            <v>Valide</v>
          </cell>
        </row>
        <row r="360">
          <cell r="A360" t="str">
            <v>TRLU4865102</v>
          </cell>
          <cell r="B360">
            <v>40</v>
          </cell>
          <cell r="C360" t="str">
            <v>DXB0495029</v>
          </cell>
          <cell r="D360">
            <v>43942</v>
          </cell>
          <cell r="E360">
            <v>24</v>
          </cell>
          <cell r="F360">
            <v>0</v>
          </cell>
          <cell r="G360">
            <v>0</v>
          </cell>
          <cell r="H360">
            <v>0</v>
          </cell>
          <cell r="I360" t="str">
            <v>2020 MSA 163023</v>
          </cell>
          <cell r="J360">
            <v>156</v>
          </cell>
          <cell r="K360" t="str">
            <v>DOW EUROPE GMBH DUBAI BRANCH PO BOX 16943JEBEL ALI FREE ZONEDUBAI</v>
          </cell>
          <cell r="L360" t="str">
            <v>TO THE ORDER OFI M BANK LIMITED I M BANK TOWER 1ST FLOOR KENYATTA AVE</v>
          </cell>
          <cell r="M360" t="str">
            <v>AE</v>
          </cell>
          <cell r="N360" t="str">
            <v>AEJEA</v>
          </cell>
          <cell r="O360" t="str">
            <v>PK</v>
          </cell>
          <cell r="P360">
            <v>990</v>
          </cell>
          <cell r="Q360">
            <v>990</v>
          </cell>
          <cell r="R360">
            <v>990</v>
          </cell>
          <cell r="S360">
            <v>990</v>
          </cell>
          <cell r="T360">
            <v>25121</v>
          </cell>
          <cell r="U360">
            <v>25121</v>
          </cell>
          <cell r="V360">
            <v>25121</v>
          </cell>
          <cell r="W360">
            <v>25121</v>
          </cell>
          <cell r="X360" t="str">
            <v>DOW TM LDPE 150E RESIN 25 KG BAG 55 BAGS PALLET NET WEIGHT 24750 0000 KG HS-NO 39011000 39011000 HS PIN P000593876I IDF NO 20EMKIM000068749 0036512713 0110959228 983053430 FCL CARGO FCL FCL ED NO 303-05231316-20 142516775493 FREIGHT PREPAID</v>
          </cell>
          <cell r="Y360" t="str">
            <v>Valide</v>
          </cell>
        </row>
        <row r="361">
          <cell r="A361" t="str">
            <v>APHU6516011</v>
          </cell>
          <cell r="B361">
            <v>40</v>
          </cell>
          <cell r="C361" t="str">
            <v>EID0287547</v>
          </cell>
          <cell r="D361">
            <v>43915</v>
          </cell>
          <cell r="E361">
            <v>40</v>
          </cell>
          <cell r="F361">
            <v>0</v>
          </cell>
          <cell r="G361">
            <v>0</v>
          </cell>
          <cell r="H361">
            <v>0</v>
          </cell>
          <cell r="I361" t="str">
            <v>2020 MSA 162502</v>
          </cell>
          <cell r="J361">
            <v>239</v>
          </cell>
          <cell r="K361" t="str">
            <v>BANSWARA SYNTEX LIMITEDINDUSTRIAL AREA DAHOD ROAD BANSWARA 327001 RA</v>
          </cell>
          <cell r="L361" t="str">
            <v>TO ORDER</v>
          </cell>
          <cell r="M361" t="str">
            <v>NL</v>
          </cell>
          <cell r="N361" t="str">
            <v>INMUN</v>
          </cell>
          <cell r="O361" t="str">
            <v>CT</v>
          </cell>
          <cell r="P361">
            <v>505</v>
          </cell>
          <cell r="Q361">
            <v>505</v>
          </cell>
          <cell r="R361">
            <v>505</v>
          </cell>
          <cell r="S361">
            <v>505</v>
          </cell>
          <cell r="T361">
            <v>24886</v>
          </cell>
          <cell r="U361">
            <v>24886</v>
          </cell>
          <cell r="V361">
            <v>24886</v>
          </cell>
          <cell r="W361">
            <v>24886</v>
          </cell>
          <cell r="X361" t="str">
            <v>1 X 40HC CONTAINER TOTAL 505 CARTONS ONLY TOTL FIVE HUNDRED AND FIVE CARTONS ONLY NE 24 2 POLYESTER VISCOSE 65 35 DYED YARN SHADE 64546 DK GREY 4 016 300 KGS NE 30 2 POLYESTER VISCOSE 65 35 DYED YARN SHADE 85467 BLACK 2 500 800 KGS SHADE 70228 N BLUE 17 114 600 KGS AS PER PROFORMA INVOICE NO 1910345201 DATED 21 01 2020 FINAL PLACE OF DELIVERY - ICD EMBAKASI NAIROBI FREIGHT PREPAID UP TO MOMBASA-KENYA CARGO IN TRANSIT TO ICD EMBAKASI NAIROBI ON CONSIGNEE RISK AND A C AND CARRIER RESPONSIBILITY CEASES AT MOMBASA KENYA H S CODE 55095100 SB NO 1821688 DATED 02 03 2020 NET WT 23631 700 KGS FREIGHT PREPAID</v>
          </cell>
          <cell r="Y361" t="str">
            <v>Valide</v>
          </cell>
        </row>
        <row r="362">
          <cell r="A362" t="str">
            <v>FSCU7464234</v>
          </cell>
          <cell r="B362">
            <v>20</v>
          </cell>
          <cell r="C362" t="str">
            <v>EID0287941</v>
          </cell>
          <cell r="D362">
            <v>43917</v>
          </cell>
          <cell r="E362">
            <v>38</v>
          </cell>
          <cell r="F362">
            <v>0</v>
          </cell>
          <cell r="G362">
            <v>0</v>
          </cell>
          <cell r="H362">
            <v>0</v>
          </cell>
          <cell r="I362" t="str">
            <v>2020 MSA 162502</v>
          </cell>
          <cell r="J362">
            <v>242</v>
          </cell>
          <cell r="K362" t="str">
            <v>ASADEEP FURNISHING PVT LTDBA-19 MANGOLPURI INDUSTRIAL AREAPH-IIDELHI</v>
          </cell>
          <cell r="L362" t="str">
            <v>M S ARMYST SERVICES LIMITEDMARRY WANGUI GA THECAGIKOMBA BUSINESS ARCAD</v>
          </cell>
          <cell r="M362" t="str">
            <v>NL</v>
          </cell>
          <cell r="N362" t="str">
            <v>INMUN</v>
          </cell>
          <cell r="O362" t="str">
            <v>RL</v>
          </cell>
          <cell r="P362">
            <v>846</v>
          </cell>
          <cell r="Q362">
            <v>846</v>
          </cell>
          <cell r="R362">
            <v>846</v>
          </cell>
          <cell r="S362">
            <v>846</v>
          </cell>
          <cell r="T362">
            <v>32155</v>
          </cell>
          <cell r="U362">
            <v>32155</v>
          </cell>
          <cell r="V362">
            <v>32155</v>
          </cell>
          <cell r="W362">
            <v>32155</v>
          </cell>
          <cell r="X362" t="str">
            <v>CHENILLE FABRICS SB NO 1915627 DT 05 03 2020 FREIGHT PREPAID DISCHARGE PORT AGENT CMA CGM KENYA LTD BAYWOOD BUILDING 1ST FLOOR MOI AVENUE PO BOX 90262 80100 MOMBASA KENYA TEL FAX</v>
          </cell>
          <cell r="Y362" t="str">
            <v>Valide</v>
          </cell>
        </row>
        <row r="363">
          <cell r="A363" t="str">
            <v>APHU6665606</v>
          </cell>
          <cell r="B363">
            <v>40</v>
          </cell>
          <cell r="C363" t="str">
            <v>EID0287941</v>
          </cell>
          <cell r="D363">
            <v>43922</v>
          </cell>
          <cell r="E363">
            <v>33</v>
          </cell>
          <cell r="F363">
            <v>0</v>
          </cell>
          <cell r="G363">
            <v>0</v>
          </cell>
          <cell r="H363">
            <v>0</v>
          </cell>
          <cell r="I363" t="str">
            <v>2020 MSA 162502</v>
          </cell>
          <cell r="J363">
            <v>242</v>
          </cell>
          <cell r="K363" t="str">
            <v>ASADEEP FURNISHING PVT LTDBA-19 MANGOLPURI INDUSTRIAL AREAPH-IIDELHI</v>
          </cell>
          <cell r="L363" t="str">
            <v>M S ARMYST SERVICES LIMITEDMARRY WANGUI GA THECAGIKOMBA BUSINESS ARCAD</v>
          </cell>
          <cell r="M363" t="str">
            <v>NL</v>
          </cell>
          <cell r="N363" t="str">
            <v>INMUN</v>
          </cell>
          <cell r="O363" t="str">
            <v>RL</v>
          </cell>
          <cell r="P363">
            <v>846</v>
          </cell>
          <cell r="Q363">
            <v>846</v>
          </cell>
          <cell r="R363">
            <v>846</v>
          </cell>
          <cell r="S363">
            <v>846</v>
          </cell>
          <cell r="T363">
            <v>32155</v>
          </cell>
          <cell r="U363">
            <v>32155</v>
          </cell>
          <cell r="V363">
            <v>32155</v>
          </cell>
          <cell r="W363">
            <v>32155</v>
          </cell>
          <cell r="X363" t="str">
            <v>CHENILLE FABRICS SB NO 1915627 DT 05 03 2020 FREIGHT PREPAID DISCHARGE PORT AGENT CMA CGM KENYA LTD BAYWOOD BUILDING 1ST FLOOR MOI AVENUE PO BOX 90262 80100 MOMBASA KENYA TEL FAX</v>
          </cell>
          <cell r="Y363" t="str">
            <v>Valide</v>
          </cell>
        </row>
        <row r="364">
          <cell r="A364" t="str">
            <v>TGHU8557392</v>
          </cell>
          <cell r="B364">
            <v>40</v>
          </cell>
          <cell r="C364" t="str">
            <v>EPIRAEESAD215291</v>
          </cell>
          <cell r="D364">
            <v>43833</v>
          </cell>
          <cell r="E364">
            <v>122</v>
          </cell>
          <cell r="F364">
            <v>0</v>
          </cell>
          <cell r="G364">
            <v>0</v>
          </cell>
          <cell r="H364">
            <v>0</v>
          </cell>
          <cell r="I364" t="str">
            <v>2019 MSA 160706</v>
          </cell>
          <cell r="J364">
            <v>28</v>
          </cell>
          <cell r="K364" t="str">
            <v>MILELE MOTORS FZE Ras Al Khor 3 Dub ai UAE 97143235991</v>
          </cell>
          <cell r="L364" t="str">
            <v>TRINITY ENERGY KENYA LTD Studio hou se 6th floor off argwings khodek r</v>
          </cell>
          <cell r="M364" t="str">
            <v>SA</v>
          </cell>
          <cell r="N364" t="str">
            <v>AEJEA</v>
          </cell>
          <cell r="O364" t="str">
            <v>PK</v>
          </cell>
          <cell r="P364">
            <v>2</v>
          </cell>
          <cell r="Q364">
            <v>2</v>
          </cell>
          <cell r="R364">
            <v>2</v>
          </cell>
          <cell r="S364">
            <v>2</v>
          </cell>
          <cell r="T364">
            <v>4700</v>
          </cell>
          <cell r="U364">
            <v>4700</v>
          </cell>
          <cell r="V364">
            <v>4700</v>
          </cell>
          <cell r="W364">
            <v>4700</v>
          </cell>
          <cell r="X364" t="str">
            <v>1 X HIGH CUBE 40 CONTAINER SAID TO CONTAIN 2 UNITS LAND CRUISER VIN JTERB71J40F001937 COLOR WHITE LAND CRUISER VIN JTMHV02J804291205 COLOR WHITE TOTAL NUMBER OF UNITS 2 TOTAL TARE WEIGHT 3870 000 HOUSE HOUSE PORT NOMINATION AS PER KPA DIRECTIVE</v>
          </cell>
          <cell r="Y364" t="str">
            <v>Valide</v>
          </cell>
        </row>
        <row r="365">
          <cell r="A365" t="str">
            <v>TGBU6255529</v>
          </cell>
          <cell r="B365">
            <v>40</v>
          </cell>
          <cell r="C365" t="str">
            <v>EPIRAEESAD217698</v>
          </cell>
          <cell r="D365">
            <v>43941</v>
          </cell>
          <cell r="E365">
            <v>22</v>
          </cell>
          <cell r="F365">
            <v>0</v>
          </cell>
          <cell r="G365">
            <v>0</v>
          </cell>
          <cell r="H365">
            <v>0</v>
          </cell>
          <cell r="I365" t="str">
            <v>2020 MSA 163021</v>
          </cell>
          <cell r="J365">
            <v>23</v>
          </cell>
          <cell r="K365" t="str">
            <v>ROYAL MARINE SHIPPING SERVICES LLC DEIRA TOWER 2ND FLOOR OFFICE NO</v>
          </cell>
          <cell r="L365" t="str">
            <v>COSTWISE ELECTRICAL LTD NAIROBI KEN YA 254722906366</v>
          </cell>
          <cell r="M365" t="str">
            <v>SA</v>
          </cell>
          <cell r="N365" t="str">
            <v>AEJEA</v>
          </cell>
          <cell r="O365" t="str">
            <v>PK</v>
          </cell>
          <cell r="P365">
            <v>2422</v>
          </cell>
          <cell r="Q365">
            <v>2422</v>
          </cell>
          <cell r="R365">
            <v>2422</v>
          </cell>
          <cell r="S365">
            <v>2422</v>
          </cell>
          <cell r="T365">
            <v>35073</v>
          </cell>
          <cell r="U365">
            <v>35073</v>
          </cell>
          <cell r="V365">
            <v>35073</v>
          </cell>
          <cell r="W365">
            <v>35073</v>
          </cell>
          <cell r="X365" t="str">
            <v>HIGH CUBE 40 CONTAINER SAID TO CONTAIN 1272 PACKAGES 300 CTNS CHANDLIER LIGHT WALL BRACKET LIGHT 504 CTNS CEILING FAN EX FAN WALL FAN BENDING SPRING TABLE LAMP PULLING SPRING INSECT KILLER BULKHEAD FITTING 468 CTNS CEILING L AMP PENDANT LAMP WALL LAMP OUTDOOR LAMP SPARE PARTS 15072 55 KGS ED NO 1-2-57-2-20-457 CARTONS 1272 WEIGHT 15072 55 KGS HIGH CUBE 40 CONTAINER SAID TO CONTAIN 1150 PACKAGES 1150 CTNS CHANDELIER LIGHT WALL LIGHT WALL LAMP LAMP FIXTU RES AND OTHER LIGHTING ITEMS 20000 KGS ED NO 1-2-57-2-20-456 CARTONS 1150 WEIGHT 20000 KGS CONTAINER SUMMARY 2 X HIGH CUBE 40 CONTAINER CARRIAGE TERM LINER TOTAL NO OF PACKAGES 2422 HOUSE HOUSE PORT NOMINATION AS PER KPA DIRECTIVE</v>
          </cell>
          <cell r="Y365" t="str">
            <v>Valide</v>
          </cell>
        </row>
        <row r="366">
          <cell r="A366" t="str">
            <v>TGBU5696617</v>
          </cell>
          <cell r="B366">
            <v>40</v>
          </cell>
          <cell r="C366" t="str">
            <v>EPIRAEESAD217698</v>
          </cell>
          <cell r="D366">
            <v>43945</v>
          </cell>
          <cell r="E366">
            <v>21</v>
          </cell>
          <cell r="F366">
            <v>0</v>
          </cell>
          <cell r="G366">
            <v>0</v>
          </cell>
          <cell r="H366">
            <v>0</v>
          </cell>
          <cell r="I366" t="str">
            <v>2020 MSA 163021</v>
          </cell>
          <cell r="J366">
            <v>23</v>
          </cell>
          <cell r="K366" t="str">
            <v>ROYAL MARINE SHIPPING SERVICES LLC DEIRA TOWER 2ND FLOOR OFFICE NO</v>
          </cell>
          <cell r="L366" t="str">
            <v>COSTWISE ELECTRICAL LTD NAIROBI KEN YA 254722906366</v>
          </cell>
          <cell r="M366" t="str">
            <v>SA</v>
          </cell>
          <cell r="N366" t="str">
            <v>AEJEA</v>
          </cell>
          <cell r="O366" t="str">
            <v>PK</v>
          </cell>
          <cell r="P366">
            <v>2422</v>
          </cell>
          <cell r="Q366">
            <v>2422</v>
          </cell>
          <cell r="R366">
            <v>2422</v>
          </cell>
          <cell r="S366">
            <v>2422</v>
          </cell>
          <cell r="T366">
            <v>35073</v>
          </cell>
          <cell r="U366">
            <v>35073</v>
          </cell>
          <cell r="V366">
            <v>35073</v>
          </cell>
          <cell r="W366">
            <v>35073</v>
          </cell>
          <cell r="X366" t="str">
            <v>HIGH CUBE 40 CONTAINER SAID TO CONTAIN 1272 PACKAGES 300 CTNS CHANDLIER LIGHT WALL BRACKET LIGHT 504 CTNS CEILING FAN EX FAN WALL FAN BENDING SPRING TABLE LAMP PULLING SPRING INSECT KILLER BULKHEAD FITTING 468 CTNS CEILING L AMP PENDANT LAMP WALL LAMP OUTDOOR LAMP SPARE PARTS 15072 55 KGS ED NO 1-2-57-2-20-457 CARTONS 1272 WEIGHT 15072 55 KGS HIGH CUBE 40 CONTAINER SAID TO CONTAIN 1150 PACKAGES 1150 CTNS CHANDELIER LIGHT WALL LIGHT WALL LAMP LAMP FIXTU RES AND OTHER LIGHTING ITEMS 20000 KGS ED NO 1-2-57-2-20-456 CARTONS 1150 WEIGHT 20000 KGS CONTAINER SUMMARY 2 X HIGH CUBE 40 CONTAINER CARRIAGE TERM LINER TOTAL NO OF PACKAGES 2422 HOUSE HOUSE PORT NOMINATION AS PER KPA DIRECTIVE</v>
          </cell>
          <cell r="Y366" t="str">
            <v>Valide</v>
          </cell>
        </row>
        <row r="367">
          <cell r="A367" t="str">
            <v>ESPU8008619</v>
          </cell>
          <cell r="B367">
            <v>40</v>
          </cell>
          <cell r="C367" t="str">
            <v>EPIRCHNCWN207344</v>
          </cell>
          <cell r="D367">
            <v>43801</v>
          </cell>
          <cell r="E367">
            <v>154</v>
          </cell>
          <cell r="F367">
            <v>0</v>
          </cell>
          <cell r="G367">
            <v>0</v>
          </cell>
          <cell r="H367">
            <v>0</v>
          </cell>
          <cell r="I367" t="str">
            <v>2019 MSA 160020</v>
          </cell>
          <cell r="J367">
            <v>4</v>
          </cell>
          <cell r="K367" t="str">
            <v>NANJING STYLO OFFICE SUPPLIES CO LTD ADDRESSNo 16 Ailing Rd Moling</v>
          </cell>
          <cell r="L367" t="str">
            <v>DANMERTECH LIMITED P O Box 6587001 00 Nairobi Kenya Tel 254726624295</v>
          </cell>
          <cell r="M367" t="str">
            <v>TH</v>
          </cell>
          <cell r="N367" t="str">
            <v>CNNSA</v>
          </cell>
          <cell r="O367" t="str">
            <v>PK</v>
          </cell>
          <cell r="P367">
            <v>689</v>
          </cell>
          <cell r="Q367">
            <v>689</v>
          </cell>
          <cell r="R367">
            <v>689</v>
          </cell>
          <cell r="S367">
            <v>689</v>
          </cell>
          <cell r="T367">
            <v>9550</v>
          </cell>
          <cell r="U367">
            <v>9550</v>
          </cell>
          <cell r="V367">
            <v>9550</v>
          </cell>
          <cell r="W367">
            <v>9550</v>
          </cell>
          <cell r="X367" t="str">
            <v>1 X HIGH CUBE 40 CONTAINER SAID TO CONTAIN TOTAL 689 SIX HUNDRED EIGHTY-NINE ONLY PACKAGES INK CARTRIDGE MASTER ROLL TONER CARTRIDGE FOR PRINTER TONER POWDER CARTRIDGE SENSOR HOUSE HOUSE PORT NOMINATION</v>
          </cell>
          <cell r="Y367" t="str">
            <v>Valide</v>
          </cell>
        </row>
        <row r="368">
          <cell r="A368" t="str">
            <v>DFSU7736804</v>
          </cell>
          <cell r="B368">
            <v>40</v>
          </cell>
          <cell r="C368" t="str">
            <v>EPIRCHNNGB268820</v>
          </cell>
          <cell r="D368">
            <v>43931</v>
          </cell>
          <cell r="E368">
            <v>24</v>
          </cell>
          <cell r="F368">
            <v>0</v>
          </cell>
          <cell r="G368">
            <v>0</v>
          </cell>
          <cell r="H368">
            <v>0</v>
          </cell>
          <cell r="I368" t="str">
            <v>2020 MSA 162893</v>
          </cell>
          <cell r="J368">
            <v>12</v>
          </cell>
          <cell r="K368" t="str">
            <v>ZHEJIANG CAFTP SERVICE CO LTD BUI LDING NO 6 TAIZHOU CROSSBORDER EC</v>
          </cell>
          <cell r="L368" t="str">
            <v>ENVIROFIT KENYA LIMITED KABARSIRAN AVENUE OFF MUSA GITAU ROAD OFF WAI</v>
          </cell>
          <cell r="M368" t="str">
            <v>TH</v>
          </cell>
          <cell r="N368" t="str">
            <v>CNNGB</v>
          </cell>
          <cell r="O368" t="str">
            <v>CT</v>
          </cell>
          <cell r="P368">
            <v>444</v>
          </cell>
          <cell r="Q368">
            <v>444</v>
          </cell>
          <cell r="R368">
            <v>444</v>
          </cell>
          <cell r="S368">
            <v>444</v>
          </cell>
          <cell r="T368">
            <v>12432</v>
          </cell>
          <cell r="U368">
            <v>12432</v>
          </cell>
          <cell r="V368">
            <v>12432</v>
          </cell>
          <cell r="W368">
            <v>12432</v>
          </cell>
          <cell r="X368" t="str">
            <v>HIGH CUBE 40 CONTAINER SAID TO CONTAIN 444 CARTONS PART FOR A CHARCOAL COOK STOVE FIRE BOX CARGO IN-TRANSIT TO ICD EMBAKASI BY SGR CARRIAGE TERM LINER</v>
          </cell>
          <cell r="Y368" t="str">
            <v>Valide</v>
          </cell>
        </row>
        <row r="369">
          <cell r="A369" t="str">
            <v>DRYU9923043</v>
          </cell>
          <cell r="B369">
            <v>40</v>
          </cell>
          <cell r="C369" t="str">
            <v>EPIRCHNNGB268823</v>
          </cell>
          <cell r="D369">
            <v>43931</v>
          </cell>
          <cell r="E369">
            <v>24</v>
          </cell>
          <cell r="F369">
            <v>0</v>
          </cell>
          <cell r="G369">
            <v>0</v>
          </cell>
          <cell r="H369">
            <v>0</v>
          </cell>
          <cell r="I369" t="str">
            <v>2020 MSA 162893</v>
          </cell>
          <cell r="J369">
            <v>13</v>
          </cell>
          <cell r="K369" t="str">
            <v>ATLAS MACHINERY HANGZHOU CO LTD ZIXIA VILLAGE XINTANG TOWN HAN</v>
          </cell>
          <cell r="L369" t="str">
            <v>ENVIROFIT KENYA LIMITED PIN P05140 1841O NAIROBI BUSINESS PARK 20 N</v>
          </cell>
          <cell r="M369" t="str">
            <v>TH</v>
          </cell>
          <cell r="N369" t="str">
            <v>CNNGB</v>
          </cell>
          <cell r="O369" t="str">
            <v>CT</v>
          </cell>
          <cell r="P369">
            <v>1209</v>
          </cell>
          <cell r="Q369">
            <v>1209</v>
          </cell>
          <cell r="R369">
            <v>1209</v>
          </cell>
          <cell r="S369">
            <v>1209</v>
          </cell>
          <cell r="T369">
            <v>23404</v>
          </cell>
          <cell r="U369">
            <v>23404</v>
          </cell>
          <cell r="V369">
            <v>23404</v>
          </cell>
          <cell r="W369">
            <v>23404</v>
          </cell>
          <cell r="X369" t="str">
            <v>HIGH CUBE 40 CONTAINER SAID TO CONTAIN 1209 CARTONS CKD PART FOR A CH5300 SUPERSAVER HS CODE 7321 90 CH5300 REV G GLOBAL PACKAGINGENVIROFIT PREMIUM CHARCOAL COOKSTOVE 200 UNITS HS CODE 7321 90 CARGO IN-TRANSIT TO ICD EMBAKASI BY SGR CARRIAGE TERM LINER</v>
          </cell>
          <cell r="Y369" t="str">
            <v>Valide</v>
          </cell>
        </row>
        <row r="370">
          <cell r="A370" t="str">
            <v>DFSU6156951</v>
          </cell>
          <cell r="B370">
            <v>40</v>
          </cell>
          <cell r="C370" t="str">
            <v>EPIRCHNSHN262501</v>
          </cell>
          <cell r="D370">
            <v>43851</v>
          </cell>
          <cell r="E370">
            <v>104</v>
          </cell>
          <cell r="F370">
            <v>0</v>
          </cell>
          <cell r="G370">
            <v>0</v>
          </cell>
          <cell r="H370">
            <v>0</v>
          </cell>
          <cell r="I370" t="str">
            <v>2020 MSA 161033</v>
          </cell>
          <cell r="J370">
            <v>57</v>
          </cell>
          <cell r="K370" t="str">
            <v>SHANGHAI SHANGWANG MACHINERY MANUFA CTURING CO LTD NO 3 NANXINGFU R</v>
          </cell>
          <cell r="L370" t="str">
            <v>NJABINI FARMERS CS LTD 820319 NJAB INI NAIROBI CITY SOUTH KE CONTAC</v>
          </cell>
          <cell r="M370" t="str">
            <v>MY</v>
          </cell>
          <cell r="N370" t="str">
            <v>CNSHA</v>
          </cell>
          <cell r="O370" t="str">
            <v>PK</v>
          </cell>
          <cell r="P370">
            <v>25</v>
          </cell>
          <cell r="Q370">
            <v>25</v>
          </cell>
          <cell r="R370">
            <v>0</v>
          </cell>
          <cell r="S370">
            <v>0</v>
          </cell>
          <cell r="T370">
            <v>8200</v>
          </cell>
          <cell r="U370">
            <v>8200</v>
          </cell>
          <cell r="V370">
            <v>0</v>
          </cell>
          <cell r="W370">
            <v>0</v>
          </cell>
          <cell r="X370" t="str">
            <v>1 X HIGH CUBE 40 CONTAINER SAID TO CONTAIN TOTAL 25 TWENTY-FIVE ONLY PACKAGES MILK PRODUCTION LINE MODEL 3T H HS CODE 843420 TOTAL NUMBER OF PACKAGES 25 TOTAL TARE WEIGHT 3800 000 KGS TOTA L CARGO WEIGHT 8200 000 KGS TOTAL GROSS WEIGHT 12000 000 KGS CARRIAGE TERM LINER CARGO IN-TRANSIT BY CARRIERS HAULAGES</v>
          </cell>
          <cell r="Y370" t="str">
            <v>Valide</v>
          </cell>
        </row>
        <row r="371">
          <cell r="A371" t="str">
            <v>CZZU0455911</v>
          </cell>
          <cell r="B371">
            <v>40</v>
          </cell>
          <cell r="C371" t="str">
            <v>EPIRCHNSHN263775</v>
          </cell>
          <cell r="D371">
            <v>43931</v>
          </cell>
          <cell r="E371">
            <v>24</v>
          </cell>
          <cell r="F371">
            <v>0</v>
          </cell>
          <cell r="G371">
            <v>0</v>
          </cell>
          <cell r="H371">
            <v>0</v>
          </cell>
          <cell r="I371" t="str">
            <v>2020 MSA 162893</v>
          </cell>
          <cell r="J371">
            <v>26</v>
          </cell>
          <cell r="K371" t="str">
            <v>ANHUI WELCOME FOREIGN TRADE CO LTD 677 WEST CHANGJIANG ROAD HEFEI CH</v>
          </cell>
          <cell r="L371" t="str">
            <v>JOSLAB SUPPLIES LTD P O BOX 8108 00200 NAIROBI KENYA TEL 0722828255</v>
          </cell>
          <cell r="M371" t="str">
            <v>TH</v>
          </cell>
          <cell r="N371" t="str">
            <v>CNSHA</v>
          </cell>
          <cell r="O371" t="str">
            <v>CT</v>
          </cell>
          <cell r="P371">
            <v>1890</v>
          </cell>
          <cell r="Q371">
            <v>1890</v>
          </cell>
          <cell r="R371">
            <v>0</v>
          </cell>
          <cell r="S371">
            <v>0</v>
          </cell>
          <cell r="T371">
            <v>22345</v>
          </cell>
          <cell r="U371">
            <v>22345</v>
          </cell>
          <cell r="V371">
            <v>0</v>
          </cell>
          <cell r="W371">
            <v>0</v>
          </cell>
          <cell r="X371" t="str">
            <v>2 X HIGH CUBE 40 CONTAINER SAID TO CONTAIN TOTAL 1890 ONE THOUSAND EIGHT HUNDRED NINETY ONLY CARTONS GLASSWARE 7017100000 THERMOMETER 9025190000 PETRI DISH 9023000000 DROPPER 9023000000 AMMETER 9023000000 VOLTMETER 9030390000 GOODS IN TRANSIT TO NAIROBI KENYA VIA MOMBASA-MERCHANT HAULAGE</v>
          </cell>
          <cell r="Y371" t="str">
            <v>Valide</v>
          </cell>
        </row>
        <row r="372">
          <cell r="A372" t="str">
            <v>CLHU9118193</v>
          </cell>
          <cell r="B372">
            <v>40</v>
          </cell>
          <cell r="C372" t="str">
            <v>EPIRCHNSHN263775</v>
          </cell>
          <cell r="D372">
            <v>43931</v>
          </cell>
          <cell r="E372">
            <v>24</v>
          </cell>
          <cell r="F372">
            <v>0</v>
          </cell>
          <cell r="G372">
            <v>0</v>
          </cell>
          <cell r="H372">
            <v>0</v>
          </cell>
          <cell r="I372" t="str">
            <v>2020 MSA 162893</v>
          </cell>
          <cell r="J372">
            <v>26</v>
          </cell>
          <cell r="K372" t="str">
            <v>ANHUI WELCOME FOREIGN TRADE CO LTD 677 WEST CHANGJIANG ROAD HEFEI CH</v>
          </cell>
          <cell r="L372" t="str">
            <v>JOSLAB SUPPLIES LTD P O BOX 8108 00200 NAIROBI KENYA TEL 0722828255</v>
          </cell>
          <cell r="M372" t="str">
            <v>TH</v>
          </cell>
          <cell r="N372" t="str">
            <v>CNSHA</v>
          </cell>
          <cell r="O372" t="str">
            <v>CT</v>
          </cell>
          <cell r="P372">
            <v>1890</v>
          </cell>
          <cell r="Q372">
            <v>1890</v>
          </cell>
          <cell r="R372">
            <v>0</v>
          </cell>
          <cell r="S372">
            <v>0</v>
          </cell>
          <cell r="T372">
            <v>22345</v>
          </cell>
          <cell r="U372">
            <v>22345</v>
          </cell>
          <cell r="V372">
            <v>0</v>
          </cell>
          <cell r="W372">
            <v>0</v>
          </cell>
          <cell r="X372" t="str">
            <v>2 X HIGH CUBE 40 CONTAINER SAID TO CONTAIN TOTAL 1890 ONE THOUSAND EIGHT HUNDRED NINETY ONLY CARTONS GLASSWARE 7017100000 THERMOMETER 9025190000 PETRI DISH 9023000000 DROPPER 9023000000 AMMETER 9023000000 VOLTMETER 9030390000 GOODS IN TRANSIT TO NAIROBI KENYA VIA MOMBASA-MERCHANT HAULAGE</v>
          </cell>
          <cell r="Y372" t="str">
            <v>Valide</v>
          </cell>
        </row>
        <row r="373">
          <cell r="A373" t="str">
            <v>FCIU3664277</v>
          </cell>
          <cell r="B373">
            <v>20</v>
          </cell>
          <cell r="C373" t="str">
            <v>EPIRCHNSHN263901</v>
          </cell>
          <cell r="D373">
            <v>43947</v>
          </cell>
          <cell r="E373">
            <v>22</v>
          </cell>
          <cell r="F373">
            <v>0</v>
          </cell>
          <cell r="G373">
            <v>0</v>
          </cell>
          <cell r="H373">
            <v>0</v>
          </cell>
          <cell r="I373" t="str">
            <v>2020 MSA 163062</v>
          </cell>
          <cell r="J373">
            <v>27</v>
          </cell>
          <cell r="K373" t="str">
            <v>COLOMBIA HOLDING CO LTD UNIT 04 7 F BRIGHT WAY TOWER NO 33 MONG KO</v>
          </cell>
          <cell r="L373" t="str">
            <v>BURN MANUFACTURING USA LLC GO DOWNS 811 NEW HORIZONS INDUSTRIAL PARK R</v>
          </cell>
          <cell r="M373" t="str">
            <v>IN</v>
          </cell>
          <cell r="N373" t="str">
            <v>CNSHA</v>
          </cell>
          <cell r="O373" t="str">
            <v>PK</v>
          </cell>
          <cell r="P373">
            <v>77</v>
          </cell>
          <cell r="Q373">
            <v>77</v>
          </cell>
          <cell r="R373">
            <v>0</v>
          </cell>
          <cell r="S373">
            <v>0</v>
          </cell>
          <cell r="T373">
            <v>35822</v>
          </cell>
          <cell r="U373">
            <v>35822</v>
          </cell>
          <cell r="V373">
            <v>0</v>
          </cell>
          <cell r="W373">
            <v>0</v>
          </cell>
          <cell r="X373" t="str">
            <v>2 X STANDARD 20 CONTAINER SAID TO CONTAIN TOTAL 77 SEVENTY-SEVEN ONLY PACKAGES STAINLESS STEEL SHEET WITH PVC COATING HS CODE 7219900000 PLASTIC COVER HS CODE 3923500000 RIVET HS CODE 83082000 HEAT SHRINK TUBE HS CODE 3917310 000 POWDER COATING HS CODE 3907910000 CARBON STEEL TUBE HS CODE 7306301900 GOODS IN TRANSIT TO NAIROBI KENYA VIA MOMBASA-MERCHANT HAULAGE</v>
          </cell>
          <cell r="Y373" t="str">
            <v>Valide</v>
          </cell>
        </row>
        <row r="374">
          <cell r="A374" t="str">
            <v>FSCU9900682</v>
          </cell>
          <cell r="B374">
            <v>40</v>
          </cell>
          <cell r="C374" t="str">
            <v>EPIRINDDEL208024</v>
          </cell>
          <cell r="D374">
            <v>43929</v>
          </cell>
          <cell r="E374">
            <v>26</v>
          </cell>
          <cell r="F374">
            <v>0</v>
          </cell>
          <cell r="G374">
            <v>0</v>
          </cell>
          <cell r="H374">
            <v>0</v>
          </cell>
          <cell r="I374" t="str">
            <v>2020 MSA 162891</v>
          </cell>
          <cell r="J374">
            <v>112</v>
          </cell>
          <cell r="K374" t="str">
            <v>THOMSON PRESS INDIA LIMITED POST BO X NO 705 18 35 DELHI MATHURA ROAD</v>
          </cell>
          <cell r="L374" t="str">
            <v>LONGHORN PUBLISHERS LIMITED FUNZI R OAD INDUSTRIAL AREA P O BOX 18033</v>
          </cell>
          <cell r="M374" t="str">
            <v>PK</v>
          </cell>
          <cell r="N374" t="str">
            <v>INMUN</v>
          </cell>
          <cell r="O374" t="str">
            <v>PE</v>
          </cell>
          <cell r="P374">
            <v>25</v>
          </cell>
          <cell r="Q374">
            <v>25</v>
          </cell>
          <cell r="R374">
            <v>25</v>
          </cell>
          <cell r="S374">
            <v>25</v>
          </cell>
          <cell r="T374">
            <v>12675</v>
          </cell>
          <cell r="U374">
            <v>12675</v>
          </cell>
          <cell r="V374">
            <v>12675</v>
          </cell>
          <cell r="W374">
            <v>12675</v>
          </cell>
          <cell r="X374" t="str">
            <v>1 X HIGH CUBE 40 CONTAINER SAID TO CONTAIN TOTAL 25 TWENTY-FIVE ONLY PALLETS ONE THOUSAND SIXTY NINE CARTONS PACKED IN TWENTY FIVE PALLET CONTAINING TEXT BOOKS AS PER PRO FORMA INVOICE NO PI 464 DATED 10TH OCTOBER 2019 TERMS CPT I CD NAIROBI INCOTERMS 2010 EXPORT REFERENCE S B NO 2134128 DT 14 03 2020 IEC NO 0588034363 INV NO EOU EXT19102272 DT 14 03 2020 H S CODE 4901999000 LC NUMBER 201010066061L DATE OF ISSUE 28-10-2019 IDF NO E1910247211 NET WT 11302 196 KGS PLACE OF FINAL DELIVERY ICD NAIROBI FREIGHT PREPAID THC PREPAID CARGO IN-TRANSIT TO ICD EMBAKASI BY SGR</v>
          </cell>
          <cell r="Y374" t="str">
            <v>Valide</v>
          </cell>
        </row>
        <row r="375">
          <cell r="A375" t="str">
            <v>CZZU0424736</v>
          </cell>
          <cell r="B375">
            <v>40</v>
          </cell>
          <cell r="C375" t="str">
            <v>EPIRINDHZA201746</v>
          </cell>
          <cell r="D375">
            <v>43930</v>
          </cell>
          <cell r="E375">
            <v>25</v>
          </cell>
          <cell r="F375">
            <v>0</v>
          </cell>
          <cell r="G375">
            <v>0</v>
          </cell>
          <cell r="H375">
            <v>0</v>
          </cell>
          <cell r="I375" t="str">
            <v>2020 MSA 162893</v>
          </cell>
          <cell r="J375">
            <v>60</v>
          </cell>
          <cell r="K375" t="str">
            <v>ONGC PETRO ADDITIONS LIMITED PLOT N O Z1 Z83 Z831 AMBHAT VILLAGE</v>
          </cell>
          <cell r="L375" t="str">
            <v>EURO PLASTICS LTD SDFA</v>
          </cell>
          <cell r="M375" t="str">
            <v>TH</v>
          </cell>
          <cell r="N375" t="str">
            <v>INHZA</v>
          </cell>
          <cell r="O375" t="str">
            <v>BG</v>
          </cell>
          <cell r="P375">
            <v>2080</v>
          </cell>
          <cell r="Q375">
            <v>2080</v>
          </cell>
          <cell r="R375">
            <v>0</v>
          </cell>
          <cell r="S375">
            <v>0</v>
          </cell>
          <cell r="T375">
            <v>52270</v>
          </cell>
          <cell r="U375">
            <v>52270</v>
          </cell>
          <cell r="V375">
            <v>0</v>
          </cell>
          <cell r="W375">
            <v>0</v>
          </cell>
          <cell r="X375" t="str">
            <v>2 X HC40 STC TOTAL 2080 TWO THOUSAND EIGHTY ONLY BAGS CONTAINING COMMODITY LLDPE OPALENE LL T3804U QUANTITY 52 00 MT HS CODE 39011010 SB NO 4003081 DT 11 03 2020 HOUSE HOUSE IN TRANSIT TO ICD EMBAKASI BY SGR PLACE OF FINAL DELIVERY SH OULD READ ICD EMBAKASI KENYA LINES TBL</v>
          </cell>
          <cell r="Y375" t="str">
            <v>Valide</v>
          </cell>
        </row>
        <row r="376">
          <cell r="A376" t="str">
            <v>DRYU9260655</v>
          </cell>
          <cell r="B376">
            <v>40</v>
          </cell>
          <cell r="C376" t="str">
            <v>EPIRINDHZA201746</v>
          </cell>
          <cell r="D376">
            <v>43940</v>
          </cell>
          <cell r="E376">
            <v>23</v>
          </cell>
          <cell r="F376">
            <v>0</v>
          </cell>
          <cell r="G376">
            <v>0</v>
          </cell>
          <cell r="H376">
            <v>0</v>
          </cell>
          <cell r="I376" t="str">
            <v>2020 MSA 162893</v>
          </cell>
          <cell r="J376">
            <v>60</v>
          </cell>
          <cell r="K376" t="str">
            <v>ONGC PETRO ADDITIONS LIMITED PLOT N O Z1 Z83 Z831 AMBHAT VILLAGE</v>
          </cell>
          <cell r="L376" t="str">
            <v>EURO PLASTICS LTD SDFA</v>
          </cell>
          <cell r="M376" t="str">
            <v>TH</v>
          </cell>
          <cell r="N376" t="str">
            <v>INHZA</v>
          </cell>
          <cell r="O376" t="str">
            <v>BG</v>
          </cell>
          <cell r="P376">
            <v>2080</v>
          </cell>
          <cell r="Q376">
            <v>2080</v>
          </cell>
          <cell r="R376">
            <v>2080</v>
          </cell>
          <cell r="S376">
            <v>2080</v>
          </cell>
          <cell r="T376">
            <v>52270</v>
          </cell>
          <cell r="U376">
            <v>52270</v>
          </cell>
          <cell r="V376">
            <v>52270</v>
          </cell>
          <cell r="W376">
            <v>52270</v>
          </cell>
          <cell r="X376" t="str">
            <v>2 X HC40 STC TOTAL 2080 TWO THOUSAND EIGHTY ONLY BAGS CONTAINING COMMODITY LLDPE OPALENE LL T3804U QUANTITY 52 00 MT HS CODE 39011010 SB NO 4003081 DT 11 03 2020 HOUSE HOUSE IN TRANSIT TO ICD EMBAKASI BY SGR PLACE OF FINAL DELIVERY SH OULD READ ICD EMBAKASI KENYA LINES TBL</v>
          </cell>
          <cell r="Y376" t="str">
            <v>Valide</v>
          </cell>
        </row>
        <row r="377">
          <cell r="A377" t="str">
            <v>DFSU2157522</v>
          </cell>
          <cell r="B377">
            <v>20</v>
          </cell>
          <cell r="C377" t="str">
            <v>EPIRINDMUM210166</v>
          </cell>
          <cell r="D377">
            <v>43908</v>
          </cell>
          <cell r="E377">
            <v>47</v>
          </cell>
          <cell r="F377">
            <v>0</v>
          </cell>
          <cell r="G377">
            <v>0</v>
          </cell>
          <cell r="H377">
            <v>0</v>
          </cell>
          <cell r="I377" t="str">
            <v>2020 MSA 162432</v>
          </cell>
          <cell r="J377">
            <v>128</v>
          </cell>
          <cell r="K377" t="str">
            <v>S B RESHELLERS PVT LTD SHAHUPUR I 392 E WARD P O BOX 201 KOLHAPU R 416001 INDIA 2312658297</v>
          </cell>
          <cell r="L377" t="str">
            <v>SONI TECHNICAL SERVICES LTD PO BOX NO 54740100 KIE SHEDS AIRPORT RO AD KISUMU KENYA REPUBLIC OF KENYA</v>
          </cell>
          <cell r="M377" t="str">
            <v>SA</v>
          </cell>
          <cell r="N377" t="str">
            <v>INNSA</v>
          </cell>
          <cell r="O377" t="str">
            <v>CS</v>
          </cell>
          <cell r="P377">
            <v>6</v>
          </cell>
          <cell r="Q377">
            <v>6</v>
          </cell>
          <cell r="R377">
            <v>0</v>
          </cell>
          <cell r="S377">
            <v>0</v>
          </cell>
          <cell r="T377">
            <v>30600</v>
          </cell>
          <cell r="U377">
            <v>30600</v>
          </cell>
          <cell r="V377">
            <v>0</v>
          </cell>
          <cell r="W377">
            <v>0</v>
          </cell>
          <cell r="X377" t="str">
            <v>2 X DV20 STC 6 CASE ONLY SIX CASES ONLY SUPPLY OF PROOF MACHINED CONVENTIONAL MILL ROLLER SHELL UNGROOVED WITH SBR ALLOY SHELL SIZE 30 X 60 GENERALLY AS PER DRAWING PROVIDED SHELL SIZE 830 X 423 X 1530 SBR BATCH C7299 C7306 C7308 C7311 C7313 C7314 HS CODE 84389010 INVOICE NO 6158 DT 16-FEB-2020 NET WT 30000 000 KGS SB 1582013 DT 21-FEB-2020 HOUSE HOUSE PORT NOMINATION AS PER KPA DIRECTIVE</v>
          </cell>
          <cell r="Y377" t="str">
            <v>Valide</v>
          </cell>
        </row>
        <row r="378">
          <cell r="A378" t="str">
            <v>RFSU2033443</v>
          </cell>
          <cell r="B378">
            <v>20</v>
          </cell>
          <cell r="C378" t="str">
            <v>EPIRINDMUM210166</v>
          </cell>
          <cell r="D378">
            <v>43908</v>
          </cell>
          <cell r="E378">
            <v>47</v>
          </cell>
          <cell r="F378">
            <v>0</v>
          </cell>
          <cell r="G378">
            <v>0</v>
          </cell>
          <cell r="H378">
            <v>0</v>
          </cell>
          <cell r="I378" t="str">
            <v>2020 MSA 162432</v>
          </cell>
          <cell r="J378">
            <v>128</v>
          </cell>
          <cell r="K378" t="str">
            <v>S B RESHELLERS PVT LTD SHAHUPUR I 392 E WARD P O BOX 201 KOLHAPU R 416001 INDIA 2312658297</v>
          </cell>
          <cell r="L378" t="str">
            <v>SONI TECHNICAL SERVICES LTD PO BOX NO 54740100 KIE SHEDS AIRPORT RO AD KISUMU KENYA REPUBLIC OF KENYA</v>
          </cell>
          <cell r="M378" t="str">
            <v>SA</v>
          </cell>
          <cell r="N378" t="str">
            <v>INNSA</v>
          </cell>
          <cell r="O378" t="str">
            <v>CS</v>
          </cell>
          <cell r="P378">
            <v>6</v>
          </cell>
          <cell r="Q378">
            <v>6</v>
          </cell>
          <cell r="R378">
            <v>0</v>
          </cell>
          <cell r="S378">
            <v>0</v>
          </cell>
          <cell r="T378">
            <v>30600</v>
          </cell>
          <cell r="U378">
            <v>30600</v>
          </cell>
          <cell r="V378">
            <v>0</v>
          </cell>
          <cell r="W378">
            <v>0</v>
          </cell>
          <cell r="X378" t="str">
            <v>2 X DV20 STC 6 CASE ONLY SIX CASES ONLY SUPPLY OF PROOF MACHINED CONVENTIONAL MILL ROLLER SHELL UNGROOVED WITH SBR ALLOY SHELL SIZE 30 X 60 GENERALLY AS PER DRAWING PROVIDED SHELL SIZE 830 X 423 X 1530 SBR BATCH C7299 C7306 C7308 C7311 C7313 C7314 HS CODE 84389010 INVOICE NO 6158 DT 16-FEB-2020 NET WT 30000 000 KGS SB 1582013 DT 21-FEB-2020 HOUSE HOUSE PORT NOMINATION AS PER KPA DIRECTIVE</v>
          </cell>
          <cell r="Y378" t="str">
            <v>Valide</v>
          </cell>
        </row>
        <row r="379">
          <cell r="A379" t="str">
            <v>DFSU2665945</v>
          </cell>
          <cell r="B379">
            <v>20</v>
          </cell>
          <cell r="C379" t="str">
            <v>EPIRINDMUM210566</v>
          </cell>
          <cell r="D379">
            <v>43933</v>
          </cell>
          <cell r="E379">
            <v>22</v>
          </cell>
          <cell r="F379">
            <v>0</v>
          </cell>
          <cell r="G379">
            <v>0</v>
          </cell>
          <cell r="H379">
            <v>0</v>
          </cell>
          <cell r="I379" t="str">
            <v>2020 MSA 162891</v>
          </cell>
          <cell r="J379">
            <v>159</v>
          </cell>
          <cell r="K379" t="str">
            <v>VELPACK PVT LTD A233 ROAD NO14 TTC INDUSTRIAL AREA MIDC MAHAPE NAVI</v>
          </cell>
          <cell r="L379" t="str">
            <v>ELYS CHEMICAL INDUSTRIES LTD NO6 ROAD P O BOX 40411-00100 NAIROBI KENY</v>
          </cell>
          <cell r="M379" t="str">
            <v>PK</v>
          </cell>
          <cell r="N379" t="str">
            <v>INNSA</v>
          </cell>
          <cell r="O379" t="str">
            <v>BX</v>
          </cell>
          <cell r="P379">
            <v>580</v>
          </cell>
          <cell r="Q379">
            <v>580</v>
          </cell>
          <cell r="R379">
            <v>580</v>
          </cell>
          <cell r="S379">
            <v>580</v>
          </cell>
          <cell r="T379">
            <v>8329</v>
          </cell>
          <cell r="U379">
            <v>8329</v>
          </cell>
          <cell r="V379">
            <v>8329</v>
          </cell>
          <cell r="W379">
            <v>8329</v>
          </cell>
          <cell r="X379" t="str">
            <v>1 X STANDARD 20 CONTAINER SAID TO CONTAIN TOTAL 580 BOXES FIVE HUNDRED AND EIGHTY BOXES ONLY 430 BOXES PHARMACEUTICAL PACKAGING MATERIAL ALL PRINTED CARTONS ON WHITE BOARD 1 430 TO 430 430 430 BOXES X 800 PCS ALPRIM 100 TABS CTN- MSD LOGO CODE NO- A 10 CM 00 SHIPPING BILL NO 2195738 DATED 17 03 2020 INVOICE NO VP ME24 19-20 DATED 17 03 2020 BUYER S ORDER NO 23404 DATED 28 01 2020 IDF NO 20MBAIM000087237 GROSS WT 6174 800 KGS NET WT 5830 800 KGS 150 BOXES OTHER DETAILS AS PER OBL DESCRIPTION IN TRANSIT TO ICD EMBAKASI BY SGR-TBL</v>
          </cell>
          <cell r="Y379" t="str">
            <v>Valide</v>
          </cell>
        </row>
        <row r="380">
          <cell r="A380" t="str">
            <v>TCKU2110327</v>
          </cell>
          <cell r="B380">
            <v>20</v>
          </cell>
          <cell r="C380" t="str">
            <v>EPIRINDMUM210629</v>
          </cell>
          <cell r="D380">
            <v>43931</v>
          </cell>
          <cell r="E380">
            <v>24</v>
          </cell>
          <cell r="F380">
            <v>0</v>
          </cell>
          <cell r="G380">
            <v>0</v>
          </cell>
          <cell r="H380">
            <v>0</v>
          </cell>
          <cell r="I380" t="str">
            <v>2020 MSA 162891</v>
          </cell>
          <cell r="J380">
            <v>169</v>
          </cell>
          <cell r="K380" t="str">
            <v>VISION PHARMACARE PVT LTD 4 T K IN DUSTRIAL ESTATE S P MURAI MARG S</v>
          </cell>
          <cell r="L380" t="str">
            <v>ELYS CHEMICAL INDUSTRIES LTD NO6 R OAD P O BOX 40411-00100 NAIROBI KE</v>
          </cell>
          <cell r="M380" t="str">
            <v>PK</v>
          </cell>
          <cell r="N380" t="str">
            <v>INNSA</v>
          </cell>
          <cell r="O380" t="str">
            <v>PK</v>
          </cell>
          <cell r="P380">
            <v>296</v>
          </cell>
          <cell r="Q380">
            <v>296</v>
          </cell>
          <cell r="R380">
            <v>296</v>
          </cell>
          <cell r="S380">
            <v>296</v>
          </cell>
          <cell r="T380">
            <v>3148</v>
          </cell>
          <cell r="U380">
            <v>3148</v>
          </cell>
          <cell r="V380">
            <v>3148</v>
          </cell>
          <cell r="W380">
            <v>3148</v>
          </cell>
          <cell r="X380" t="str">
            <v>1 X STANDARD 20 PART CONTAINER SAID TO CONTAIN TOTAL 296 BOXES TWO HUNDRED NINTY SIX BOXES ONLY PHARMACEUTICAL PACKAGING MATERIAL PRINTED GLASSINE POLY REELS 262MM DAWA TATU PRINTED FOIL FRONT 1 296 OTHER DETAILS AS PER OBL DESCRIPTION HSN CODE 48064010 INTRANSIT TO ICD EMBAKASI BY SGR-TBL</v>
          </cell>
          <cell r="Y380" t="str">
            <v>Valide</v>
          </cell>
        </row>
        <row r="381">
          <cell r="A381" t="str">
            <v>CAXU6965431</v>
          </cell>
          <cell r="B381">
            <v>20</v>
          </cell>
          <cell r="C381" t="str">
            <v>EPIRINDMUN206375</v>
          </cell>
          <cell r="D381">
            <v>43922</v>
          </cell>
          <cell r="E381">
            <v>33</v>
          </cell>
          <cell r="F381">
            <v>0</v>
          </cell>
          <cell r="G381">
            <v>0</v>
          </cell>
          <cell r="H381">
            <v>0</v>
          </cell>
          <cell r="I381" t="str">
            <v>2020 MSA 162737</v>
          </cell>
          <cell r="J381">
            <v>147</v>
          </cell>
          <cell r="K381" t="str">
            <v>DURGA TRACTOR SAMARATHDAN CHANDIDA N TAPARIYA 19 20 G I D C ESTAT</v>
          </cell>
          <cell r="L381" t="str">
            <v>EMJAY WAKIE ENTERPRISES LTD P O BO X 57 00517 UHURU GARDENS NAIROBI</v>
          </cell>
          <cell r="M381" t="str">
            <v>SA</v>
          </cell>
          <cell r="N381" t="str">
            <v>INMUN</v>
          </cell>
          <cell r="O381" t="str">
            <v>PK</v>
          </cell>
          <cell r="P381">
            <v>232</v>
          </cell>
          <cell r="Q381">
            <v>232</v>
          </cell>
          <cell r="R381">
            <v>0</v>
          </cell>
          <cell r="S381">
            <v>0</v>
          </cell>
          <cell r="T381">
            <v>45200</v>
          </cell>
          <cell r="U381">
            <v>45200</v>
          </cell>
          <cell r="V381">
            <v>0</v>
          </cell>
          <cell r="W381">
            <v>0</v>
          </cell>
          <cell r="X381" t="str">
            <v>2 X FLAT RACK 40 OOG CONTAINER 1 X STANDARD 20 CONTAINER TOTAL 232 PACKAGES SAID TO CONTAIN SUPPLY OF DURGA DRILLING RIG DT - 1000 MOUNTED ON ASHOK LEYLAND TRUCK 2518 AS PER CONTRACT AGREEMENT DATED 09 08 2019 ENGINE NO JWPZ157263 CHASSI S NO MB1CWCHDXKPJG6352 ELGI AIR COMPRESSOR MODEL PG 1200S - 330 MODEL PG 1200 S - 330 FAB NO BSHD230546 NO OF PACKAGES 1 PUMP TESTING UNIT MOUNTED ON LCV LEYLAND TRUCK 1012 AS PER CONTRACT AGREEMENT DATED 09 08 2019 ENGINE NO LKHZ401393 CHA SSIS S NO MB1ARGCC3LRKD7398 OTHER DESCRIPTIONS AS PER ISSUED OBL HOUSE HOUSE PORT NOMINATION AS PER KPA DIRECTIVE</v>
          </cell>
          <cell r="Y381" t="str">
            <v>Valide</v>
          </cell>
        </row>
        <row r="382">
          <cell r="A382" t="str">
            <v>DRYU9630019</v>
          </cell>
          <cell r="B382">
            <v>40</v>
          </cell>
          <cell r="C382" t="str">
            <v>EPIRINDMUN206381</v>
          </cell>
          <cell r="D382">
            <v>43921</v>
          </cell>
          <cell r="E382">
            <v>34</v>
          </cell>
          <cell r="F382">
            <v>0</v>
          </cell>
          <cell r="G382">
            <v>0</v>
          </cell>
          <cell r="H382">
            <v>0</v>
          </cell>
          <cell r="I382" t="str">
            <v>2020 MSA 162737</v>
          </cell>
          <cell r="J382">
            <v>151</v>
          </cell>
          <cell r="K382" t="str">
            <v>INDUCTOTHERM INDIA PVT LTD PLOT NO SM 6 ROAD NO 11 SANANDII IND</v>
          </cell>
          <cell r="L382" t="str">
            <v>DANIELS OUTLETS LTD P O BOX 292630 0100 NAIROBI KENYA</v>
          </cell>
          <cell r="M382" t="str">
            <v>SA</v>
          </cell>
          <cell r="N382" t="str">
            <v>INMUN</v>
          </cell>
          <cell r="O382" t="str">
            <v>PK</v>
          </cell>
          <cell r="P382">
            <v>17</v>
          </cell>
          <cell r="Q382">
            <v>17</v>
          </cell>
          <cell r="R382">
            <v>0</v>
          </cell>
          <cell r="S382">
            <v>0</v>
          </cell>
          <cell r="T382">
            <v>10032</v>
          </cell>
          <cell r="U382">
            <v>10032</v>
          </cell>
          <cell r="V382">
            <v>0</v>
          </cell>
          <cell r="W382">
            <v>0</v>
          </cell>
          <cell r="X382" t="str">
            <v>1 X HIGH CUBE 40 CONTAINER SAID TO CONTAIN TOTAL 17 SEVENTEEN ONLY PACKAGES 5 WOODEN CRATES AND 12 WOODEN BOXES INDUSTRIAL ELECTRIC FURNACE 175KW 300 HZ 415V 3 PHASE-6 PULSE VIP POWER TRAK-R-SI AND 250 KG DURALINE FURNACE AS PERPRO FORMA INVOICE NO INDUCTO PI 1119 13-05 REV 1 DATED 6TH JANUARY 2020 TRADE TERMS FOB MUMBAI PORT INDIA OR ANY PORT IN INDIA INCOTERMS 2010 L C NO TF2002747966 DATED 27 01 2020 AND IDF NUMBER 20EMKIM000005891 HS CODE 85142000 INVOICE NO 19-20 E X 001208 DATED 11 02 2020 S BILL NO 2063466 DT 12 03 2020 CARGO IN-TRANSIT TO ICD EMBAKASI BY SGR TBL</v>
          </cell>
          <cell r="Y382" t="str">
            <v>Valide</v>
          </cell>
        </row>
        <row r="383">
          <cell r="A383" t="str">
            <v>FCIU2875070</v>
          </cell>
          <cell r="B383">
            <v>20</v>
          </cell>
          <cell r="C383" t="str">
            <v>EPIRINDMUN206424</v>
          </cell>
          <cell r="D383">
            <v>43932</v>
          </cell>
          <cell r="E383">
            <v>23</v>
          </cell>
          <cell r="F383">
            <v>0</v>
          </cell>
          <cell r="G383">
            <v>0</v>
          </cell>
          <cell r="H383">
            <v>0</v>
          </cell>
          <cell r="I383" t="str">
            <v>2020 MSA 162891</v>
          </cell>
          <cell r="J383">
            <v>179</v>
          </cell>
          <cell r="K383" t="str">
            <v>NELION EXPORTS 105 CHAMPAKLAL INDU STRIAL ESTATE UNIT304 3RD FLOOR</v>
          </cell>
          <cell r="L383" t="str">
            <v>ACCURATE STEEL MILLS LTD P O BOX 7433200200 NAIROBI KENYA</v>
          </cell>
          <cell r="M383" t="str">
            <v>PK</v>
          </cell>
          <cell r="N383" t="str">
            <v>INMUN</v>
          </cell>
          <cell r="O383" t="str">
            <v>PK</v>
          </cell>
          <cell r="P383">
            <v>70</v>
          </cell>
          <cell r="Q383">
            <v>70</v>
          </cell>
          <cell r="R383">
            <v>70</v>
          </cell>
          <cell r="S383">
            <v>70</v>
          </cell>
          <cell r="T383">
            <v>61070</v>
          </cell>
          <cell r="U383">
            <v>61070</v>
          </cell>
          <cell r="V383">
            <v>61070</v>
          </cell>
          <cell r="W383">
            <v>61070</v>
          </cell>
          <cell r="X383" t="str">
            <v>3 X STANDARD 20 CONTAINER SAID TO CONTAIN TOTAL 70 SEVENTY ONLY PACKAGES 1 GARNEX SILICA BOARD COMPLETE WITH TUNDISH AND 2 NOS OF TUNDAK + 1 NO OF IMPAD TUNBORD - 1 - 560 SETS 2 GARSEAL MAKE BALAJI REFPASTE-30 - 2 5 MT 3 NOZZLE FILLING COMPOUND OPTEL G - 3 MT 4 CASTING POWDER LOW CARBON FINE FLOWCAST GD-300A -3 5 MT P I NO PR 19-20 224 DTD 03-02-2020 IEC NO 0399063412 HSN CODE 38241000 PAN NO AACFN 3507F SHIPPING MARKS NE EA GSTIN NO 27AACFN3507F1 ZL IDF NO 20EMKIM000037402 PIN P051116193C S BILL NO 2005101 DTD 09 03 2020 TOTAL GROSS WEIGHT 61070 000 KGS TOTAL NET WEIGHT 58620 000 KGS FRIGHT PREPAID RAIL RECOVERY CHARGE DISCHARGE PREPAID CARGO IN-TRANSIT TO ICD EMBAKASI BY SGR</v>
          </cell>
          <cell r="Y383" t="str">
            <v>Valide</v>
          </cell>
        </row>
        <row r="384">
          <cell r="A384" t="str">
            <v>TGHU1247754</v>
          </cell>
          <cell r="B384">
            <v>20</v>
          </cell>
          <cell r="C384" t="str">
            <v>EPIRINDMUN206434</v>
          </cell>
          <cell r="D384">
            <v>43934</v>
          </cell>
          <cell r="E384">
            <v>25</v>
          </cell>
          <cell r="F384">
            <v>0</v>
          </cell>
          <cell r="G384">
            <v>0</v>
          </cell>
          <cell r="H384">
            <v>0</v>
          </cell>
          <cell r="I384" t="str">
            <v>2020 MSA 162891</v>
          </cell>
          <cell r="J384">
            <v>180</v>
          </cell>
          <cell r="K384" t="str">
            <v>RONAK ENGINEERING 13GALAXY INDUSTRI AL ESTATE SURVEY NO 275 NR GREVI</v>
          </cell>
          <cell r="L384" t="str">
            <v>LEAN ENERGY SOLUTIONS LTD 4TH FLOOR VALLEY VIEW TOWERS CITY PARK DRIVE</v>
          </cell>
          <cell r="M384" t="str">
            <v>PK</v>
          </cell>
          <cell r="N384" t="str">
            <v>INMUN</v>
          </cell>
          <cell r="O384" t="str">
            <v>PK</v>
          </cell>
          <cell r="P384">
            <v>102</v>
          </cell>
          <cell r="Q384">
            <v>102</v>
          </cell>
          <cell r="R384">
            <v>102</v>
          </cell>
          <cell r="S384">
            <v>102</v>
          </cell>
          <cell r="T384">
            <v>9040</v>
          </cell>
          <cell r="U384">
            <v>9040</v>
          </cell>
          <cell r="V384">
            <v>9040</v>
          </cell>
          <cell r="W384">
            <v>9040</v>
          </cell>
          <cell r="X384" t="str">
            <v>1 X STANDARD 20 CONTAINER SAID TO CONTAIN TOTAL 102 ONE HUNDRED TWO ONLY PACKAGES BIOMASS BRIQUETTING MACHINE HAMMER MILL COOCKING STOVE AS PER PROFORMA INVOICE NO 36 DATED JANUARY 07 2020 IN CKD CONDITION DOCUMENTARY CREDIT NU MBER IMPLC09 0393 20 DATE 20200302 H S CODE 84798992 73211110 INVOICE NO EXP 19-20 19 DT 18 03 2020 S BILL NO 2239565 DT 18 03 2020 TOTAL NETT WT 8545 000 KGS HOUSE HOUSE PORT CLEARANCE KPA NOTICE GOODS IN TRANSIT TO LEAN ENERGY SOLUTIONS LIMITED MAAI MAHIU F ACTORY IN NAKURU COUNTY</v>
          </cell>
          <cell r="Y384" t="str">
            <v>Valide</v>
          </cell>
        </row>
        <row r="385">
          <cell r="A385" t="str">
            <v>CLHU9118399</v>
          </cell>
          <cell r="B385">
            <v>40</v>
          </cell>
          <cell r="C385" t="str">
            <v>EPIRKRCKAA104729</v>
          </cell>
          <cell r="D385">
            <v>39952</v>
          </cell>
          <cell r="E385">
            <v>4003</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row>
        <row r="386">
          <cell r="A386" t="str">
            <v>INKU6500155</v>
          </cell>
          <cell r="B386">
            <v>40</v>
          </cell>
          <cell r="C386" t="str">
            <v>EPIRKRTSSC101068</v>
          </cell>
          <cell r="D386">
            <v>40939</v>
          </cell>
          <cell r="E386">
            <v>3016</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row>
        <row r="387">
          <cell r="A387" t="str">
            <v>GATU8300662</v>
          </cell>
          <cell r="B387">
            <v>40</v>
          </cell>
          <cell r="C387" t="str">
            <v>EPIRKRTSSC101069</v>
          </cell>
          <cell r="D387">
            <v>40968</v>
          </cell>
          <cell r="E387">
            <v>2987</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row>
        <row r="388">
          <cell r="A388" t="str">
            <v>CLHU9046468</v>
          </cell>
          <cell r="B388">
            <v>40</v>
          </cell>
          <cell r="C388" t="str">
            <v>EPIRKRTSSC101070</v>
          </cell>
          <cell r="D388">
            <v>40958</v>
          </cell>
          <cell r="E388">
            <v>2997</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row>
        <row r="389">
          <cell r="A389" t="str">
            <v>ESPU8049351</v>
          </cell>
          <cell r="B389">
            <v>40</v>
          </cell>
          <cell r="C389" t="str">
            <v>EPIRKRTSSC101072</v>
          </cell>
          <cell r="D389">
            <v>40958</v>
          </cell>
          <cell r="E389">
            <v>2997</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row>
        <row r="390">
          <cell r="A390" t="str">
            <v>LLTU2065098</v>
          </cell>
          <cell r="B390">
            <v>20</v>
          </cell>
          <cell r="C390" t="str">
            <v>EPIRLKSCMB200199</v>
          </cell>
          <cell r="D390">
            <v>43915</v>
          </cell>
          <cell r="E390">
            <v>40</v>
          </cell>
          <cell r="F390">
            <v>0</v>
          </cell>
          <cell r="G390">
            <v>0</v>
          </cell>
          <cell r="H390">
            <v>0</v>
          </cell>
          <cell r="I390" t="str">
            <v>2020 MSA 162575</v>
          </cell>
          <cell r="J390">
            <v>39</v>
          </cell>
          <cell r="K390" t="str">
            <v>DART GLOBAL LOGISTICS PVT LTD 26 0 SRI RAMANATHAN MAWATHA COLOMBO</v>
          </cell>
          <cell r="L390" t="str">
            <v>ST THERESA INDUSTRIES KENYA LTD PO BOX 2764600506 NAIROBI KENYA</v>
          </cell>
          <cell r="M390" t="str">
            <v>TH</v>
          </cell>
          <cell r="N390" t="str">
            <v>LKCMB</v>
          </cell>
          <cell r="O390" t="str">
            <v>PK</v>
          </cell>
          <cell r="P390">
            <v>12</v>
          </cell>
          <cell r="Q390">
            <v>12</v>
          </cell>
          <cell r="R390">
            <v>12</v>
          </cell>
          <cell r="S390">
            <v>12</v>
          </cell>
          <cell r="T390">
            <v>21930</v>
          </cell>
          <cell r="U390">
            <v>21930</v>
          </cell>
          <cell r="V390">
            <v>21930</v>
          </cell>
          <cell r="W390">
            <v>21930</v>
          </cell>
          <cell r="X390" t="str">
            <v>1 X DV20 STC 12 PACKAGES M16 X 230 BOLT GI 45 000 NOS M16 X 115 BOLT GI 21 000 NOS GALVARNIZING BATH WITH PARTS 1 658MM X 2 778MM X 760MM 01 NO NET WEIGHT 21 050 000 KGS HOUSE HOUSE PORT CLEARANCE KPA NOTICE</v>
          </cell>
          <cell r="Y390" t="str">
            <v>Valide</v>
          </cell>
        </row>
        <row r="391">
          <cell r="A391" t="str">
            <v>RFSU2034033</v>
          </cell>
          <cell r="B391">
            <v>20</v>
          </cell>
          <cell r="C391" t="str">
            <v>EPIRLKSCMB200202</v>
          </cell>
          <cell r="D391">
            <v>43915</v>
          </cell>
          <cell r="E391">
            <v>40</v>
          </cell>
          <cell r="F391">
            <v>0</v>
          </cell>
          <cell r="G391">
            <v>0</v>
          </cell>
          <cell r="H391">
            <v>0</v>
          </cell>
          <cell r="I391" t="str">
            <v>2020 MSA 162575</v>
          </cell>
          <cell r="J391">
            <v>42</v>
          </cell>
          <cell r="K391" t="str">
            <v>A M RAHIM AND COMPANY PVT LTD 64 W A D Ramanyake Mawatha Colombo 00</v>
          </cell>
          <cell r="L391" t="str">
            <v>BATA SHOE KENYA PLC P O BOX 23 LI MURU 00217 KENYA 254725656087</v>
          </cell>
          <cell r="M391" t="str">
            <v>TH</v>
          </cell>
          <cell r="N391" t="str">
            <v>LKCMB</v>
          </cell>
          <cell r="O391" t="str">
            <v>BG</v>
          </cell>
          <cell r="P391">
            <v>1360</v>
          </cell>
          <cell r="Q391">
            <v>1360</v>
          </cell>
          <cell r="R391">
            <v>1360</v>
          </cell>
          <cell r="S391">
            <v>1360</v>
          </cell>
          <cell r="T391">
            <v>34136</v>
          </cell>
          <cell r="U391">
            <v>34136</v>
          </cell>
          <cell r="V391">
            <v>34136</v>
          </cell>
          <cell r="W391">
            <v>34136</v>
          </cell>
          <cell r="X391" t="str">
            <v>2 X DV20 CONTAINERS STC 34 000 00 KGS 34 MT OF THICK PALE CREPE RUBBER PACKED IN 1360 POLYBAGS AS PER PROFORMA INVOICE NUMBER R-21 19 DTD 13-FEB-2020 IDF NO 20MBAIM000105902 LC REFERENCE NO TF2006516789 H S CODE NO 4001 2900 AS PER OR DER NO IM 3995 14 DAYS FREE DETENTION PERIOD AT PORT OF DISCHARGE HOUSE HOUSE PORT CLEARANCE KPA NOTICE</v>
          </cell>
          <cell r="Y391" t="str">
            <v>Valide</v>
          </cell>
        </row>
        <row r="392">
          <cell r="A392" t="str">
            <v>FCIU5167048</v>
          </cell>
          <cell r="B392">
            <v>20</v>
          </cell>
          <cell r="C392" t="str">
            <v>EPIRLKSCMB200202</v>
          </cell>
          <cell r="D392">
            <v>43916</v>
          </cell>
          <cell r="E392">
            <v>39</v>
          </cell>
          <cell r="F392">
            <v>0</v>
          </cell>
          <cell r="G392">
            <v>0</v>
          </cell>
          <cell r="H392">
            <v>0</v>
          </cell>
          <cell r="I392" t="str">
            <v>2020 MSA 162575</v>
          </cell>
          <cell r="J392">
            <v>42</v>
          </cell>
          <cell r="K392" t="str">
            <v>A M RAHIM AND COMPANY PVT LTD 64 W A D Ramanyake Mawatha Colombo 00</v>
          </cell>
          <cell r="L392" t="str">
            <v>BATA SHOE KENYA PLC P O BOX 23 LI MURU 00217 KENYA 254725656087</v>
          </cell>
          <cell r="M392" t="str">
            <v>TH</v>
          </cell>
          <cell r="N392" t="str">
            <v>LKCMB</v>
          </cell>
          <cell r="O392" t="str">
            <v>BG</v>
          </cell>
          <cell r="P392">
            <v>1360</v>
          </cell>
          <cell r="Q392">
            <v>1360</v>
          </cell>
          <cell r="R392">
            <v>1360</v>
          </cell>
          <cell r="S392">
            <v>1360</v>
          </cell>
          <cell r="T392">
            <v>34136</v>
          </cell>
          <cell r="U392">
            <v>34136</v>
          </cell>
          <cell r="V392">
            <v>34136</v>
          </cell>
          <cell r="W392">
            <v>34136</v>
          </cell>
          <cell r="X392" t="str">
            <v>2 X DV20 CONTAINERS STC 34 000 00 KGS 34 MT OF THICK PALE CREPE RUBBER PACKED IN 1360 POLYBAGS AS PER PROFORMA INVOICE NUMBER R-21 19 DTD 13-FEB-2020 IDF NO 20MBAIM000105902 LC REFERENCE NO TF2006516789 H S CODE NO 4001 2900 AS PER OR DER NO IM 3995 14 DAYS FREE DETENTION PERIOD AT PORT OF DISCHARGE HOUSE HOUSE PORT CLEARANCE KPA NOTICE</v>
          </cell>
          <cell r="Y392" t="str">
            <v>Valide</v>
          </cell>
        </row>
        <row r="393">
          <cell r="A393" t="str">
            <v>TEMU7399264</v>
          </cell>
          <cell r="B393">
            <v>40</v>
          </cell>
          <cell r="C393" t="str">
            <v>FRA0363294</v>
          </cell>
          <cell r="D393">
            <v>43866</v>
          </cell>
          <cell r="E393">
            <v>89</v>
          </cell>
          <cell r="F393">
            <v>0</v>
          </cell>
          <cell r="G393">
            <v>0</v>
          </cell>
          <cell r="H393">
            <v>0</v>
          </cell>
          <cell r="I393" t="str">
            <v>2020 MSA 161455</v>
          </cell>
          <cell r="J393">
            <v>147</v>
          </cell>
          <cell r="K393" t="str">
            <v>NOVAC LIMITED ST JAKOBS-STRASSE 148 CH-4132 MUTTENZ</v>
          </cell>
          <cell r="L393" t="str">
            <v>TO THE ORDER OFEQUITY BANK KENYA LIMITED</v>
          </cell>
          <cell r="M393" t="str">
            <v>BE</v>
          </cell>
          <cell r="N393" t="str">
            <v>AEJEA</v>
          </cell>
          <cell r="O393" t="str">
            <v>PK</v>
          </cell>
          <cell r="P393">
            <v>3</v>
          </cell>
          <cell r="Q393">
            <v>3</v>
          </cell>
          <cell r="R393">
            <v>3</v>
          </cell>
          <cell r="S393">
            <v>3</v>
          </cell>
          <cell r="T393">
            <v>15115</v>
          </cell>
          <cell r="U393">
            <v>15115</v>
          </cell>
          <cell r="V393">
            <v>15115</v>
          </cell>
          <cell r="W393">
            <v>15115</v>
          </cell>
          <cell r="X393" t="str">
            <v>3 STAGE CAUSTIC SODA RECOVERY PLANT AS PER PROFORMA INVOICE NO PKE-3017 2018-R1 DATED 22 06 2018 CIF MOMBA SA PORT KENYA INCOTERMS 2010 LC REF NO OLCF000009519 FREIGHT PREPAID</v>
          </cell>
          <cell r="Y393" t="str">
            <v>Valide</v>
          </cell>
        </row>
        <row r="394">
          <cell r="A394" t="str">
            <v>APHU7026636</v>
          </cell>
          <cell r="B394">
            <v>40</v>
          </cell>
          <cell r="C394" t="str">
            <v>FRA0363294</v>
          </cell>
          <cell r="D394">
            <v>43866</v>
          </cell>
          <cell r="E394">
            <v>89</v>
          </cell>
          <cell r="F394">
            <v>0</v>
          </cell>
          <cell r="G394">
            <v>0</v>
          </cell>
          <cell r="H394">
            <v>0</v>
          </cell>
          <cell r="I394" t="str">
            <v>2020 MSA 161455</v>
          </cell>
          <cell r="J394">
            <v>147</v>
          </cell>
          <cell r="K394" t="str">
            <v>NOVAC LIMITED ST JAKOBS-STRASSE 148 CH-4132 MUTTENZ</v>
          </cell>
          <cell r="L394" t="str">
            <v>TO THE ORDER OFEQUITY BANK KENYA LIMITED</v>
          </cell>
          <cell r="M394" t="str">
            <v>BE</v>
          </cell>
          <cell r="N394" t="str">
            <v>AEJEA</v>
          </cell>
          <cell r="O394" t="str">
            <v>PK</v>
          </cell>
          <cell r="P394">
            <v>3</v>
          </cell>
          <cell r="Q394">
            <v>3</v>
          </cell>
          <cell r="R394">
            <v>3</v>
          </cell>
          <cell r="S394">
            <v>3</v>
          </cell>
          <cell r="T394">
            <v>15115</v>
          </cell>
          <cell r="U394">
            <v>15115</v>
          </cell>
          <cell r="V394">
            <v>15115</v>
          </cell>
          <cell r="W394">
            <v>15115</v>
          </cell>
          <cell r="X394" t="str">
            <v>3 STAGE CAUSTIC SODA RECOVERY PLANT AS PER PROFORMA INVOICE NO PKE-3017 2018-R1 DATED 22 06 2018 CIF MOMBA SA PORT KENYA INCOTERMS 2010 LC REF NO OLCF000009519 FREIGHT PREPAID</v>
          </cell>
          <cell r="Y394" t="str">
            <v>Valide</v>
          </cell>
        </row>
        <row r="395">
          <cell r="A395" t="str">
            <v>TGHU9632654</v>
          </cell>
          <cell r="B395">
            <v>40</v>
          </cell>
          <cell r="C395" t="str">
            <v>FRA0363294</v>
          </cell>
          <cell r="D395">
            <v>43866</v>
          </cell>
          <cell r="E395">
            <v>89</v>
          </cell>
          <cell r="F395">
            <v>0</v>
          </cell>
          <cell r="G395">
            <v>0</v>
          </cell>
          <cell r="H395">
            <v>0</v>
          </cell>
          <cell r="I395" t="str">
            <v>2020 MSA 161455</v>
          </cell>
          <cell r="J395">
            <v>147</v>
          </cell>
          <cell r="K395" t="str">
            <v>NOVAC LIMITED ST JAKOBS-STRASSE 148 CH-4132 MUTTENZ</v>
          </cell>
          <cell r="L395" t="str">
            <v>TO THE ORDER OFEQUITY BANK KENYA LIMITED</v>
          </cell>
          <cell r="M395" t="str">
            <v>BE</v>
          </cell>
          <cell r="N395" t="str">
            <v>AEJEA</v>
          </cell>
          <cell r="O395" t="str">
            <v>PK</v>
          </cell>
          <cell r="P395">
            <v>3</v>
          </cell>
          <cell r="Q395">
            <v>3</v>
          </cell>
          <cell r="R395">
            <v>3</v>
          </cell>
          <cell r="S395">
            <v>3</v>
          </cell>
          <cell r="T395">
            <v>15115</v>
          </cell>
          <cell r="U395">
            <v>15115</v>
          </cell>
          <cell r="V395">
            <v>15115</v>
          </cell>
          <cell r="W395">
            <v>15115</v>
          </cell>
          <cell r="X395" t="str">
            <v>3 STAGE CAUSTIC SODA RECOVERY PLANT AS PER PROFORMA INVOICE NO PKE-3017 2018-R1 DATED 22 06 2018 CIF MOMBA SA PORT KENYA INCOTERMS 2010 LC REF NO OLCF000009519 FREIGHT PREPAID</v>
          </cell>
          <cell r="Y395" t="str">
            <v>Valide</v>
          </cell>
        </row>
        <row r="396">
          <cell r="A396" t="str">
            <v>LMCU9110575</v>
          </cell>
          <cell r="B396">
            <v>40</v>
          </cell>
          <cell r="C396" t="str">
            <v>G0021021</v>
          </cell>
          <cell r="D396">
            <v>43938</v>
          </cell>
          <cell r="E396">
            <v>25</v>
          </cell>
          <cell r="F396">
            <v>0</v>
          </cell>
          <cell r="G396">
            <v>0</v>
          </cell>
          <cell r="H396">
            <v>0</v>
          </cell>
          <cell r="I396" t="str">
            <v>2020 MSA 162948</v>
          </cell>
          <cell r="J396">
            <v>43</v>
          </cell>
          <cell r="K396" t="str">
            <v>ID MONDO 2011</v>
          </cell>
          <cell r="L396" t="str">
            <v>JUWA TRADING COMPANY LTD</v>
          </cell>
          <cell r="M396" t="str">
            <v>IT</v>
          </cell>
          <cell r="N396" t="str">
            <v>ITGOA</v>
          </cell>
          <cell r="O396" t="str">
            <v>BL</v>
          </cell>
          <cell r="P396">
            <v>135</v>
          </cell>
          <cell r="Q396">
            <v>135</v>
          </cell>
          <cell r="R396">
            <v>0</v>
          </cell>
          <cell r="S396">
            <v>0</v>
          </cell>
          <cell r="T396">
            <v>20250</v>
          </cell>
          <cell r="U396">
            <v>20250</v>
          </cell>
          <cell r="V396">
            <v>0</v>
          </cell>
          <cell r="W396">
            <v>0</v>
          </cell>
          <cell r="X396" t="str">
            <v>135 BALES USED SHOES GRADE B</v>
          </cell>
          <cell r="Y396" t="str">
            <v>Valide</v>
          </cell>
        </row>
        <row r="397">
          <cell r="A397" t="str">
            <v>CAXU9999570</v>
          </cell>
          <cell r="B397">
            <v>40</v>
          </cell>
          <cell r="C397" t="str">
            <v>G0024499</v>
          </cell>
          <cell r="D397">
            <v>43941</v>
          </cell>
          <cell r="E397">
            <v>22</v>
          </cell>
          <cell r="F397">
            <v>0</v>
          </cell>
          <cell r="G397">
            <v>0</v>
          </cell>
          <cell r="H397">
            <v>0</v>
          </cell>
          <cell r="I397" t="str">
            <v>2020 MSA 162948</v>
          </cell>
          <cell r="J397">
            <v>53</v>
          </cell>
          <cell r="K397" t="str">
            <v>IANNONE S N C</v>
          </cell>
          <cell r="L397" t="str">
            <v>JUWA TRADING CO LTD</v>
          </cell>
          <cell r="M397" t="str">
            <v>IT</v>
          </cell>
          <cell r="N397" t="str">
            <v>ITGOA</v>
          </cell>
          <cell r="O397" t="str">
            <v>PK</v>
          </cell>
          <cell r="P397">
            <v>673</v>
          </cell>
          <cell r="Q397">
            <v>673</v>
          </cell>
          <cell r="R397">
            <v>0</v>
          </cell>
          <cell r="S397">
            <v>0</v>
          </cell>
          <cell r="T397">
            <v>19445</v>
          </cell>
          <cell r="U397">
            <v>19445</v>
          </cell>
          <cell r="V397">
            <v>0</v>
          </cell>
          <cell r="W397">
            <v>0</v>
          </cell>
          <cell r="X397" t="str">
            <v>USED SHOES GRADE 2 SAC NR 542 USED CLOTHING GRADE 2 BALES NR 131</v>
          </cell>
          <cell r="Y397" t="str">
            <v>Valide</v>
          </cell>
        </row>
        <row r="398">
          <cell r="A398" t="str">
            <v>AXIU4131577</v>
          </cell>
          <cell r="B398">
            <v>40</v>
          </cell>
          <cell r="C398" t="str">
            <v>GTG0263582</v>
          </cell>
          <cell r="D398">
            <v>43873</v>
          </cell>
          <cell r="E398">
            <v>82</v>
          </cell>
          <cell r="F398">
            <v>0</v>
          </cell>
          <cell r="G398">
            <v>0</v>
          </cell>
          <cell r="H398">
            <v>0</v>
          </cell>
          <cell r="I398" t="str">
            <v>2020 MSA 161597</v>
          </cell>
          <cell r="J398">
            <v>68</v>
          </cell>
          <cell r="K398" t="str">
            <v>STORA ENSO INTERNATIONAL OYFOR THEACCOUNT OF FORTRADE OFFSHORE SALPL 3</v>
          </cell>
          <cell r="L398" t="str">
            <v>PROMED INDUSTRIES LIMITEDUNIT 32 WESTLANDS AVENUEOFF DAVID OSIELI ROA</v>
          </cell>
          <cell r="M398" t="str">
            <v>SI</v>
          </cell>
          <cell r="N398" t="str">
            <v>AEJEA</v>
          </cell>
          <cell r="O398" t="str">
            <v>RL</v>
          </cell>
          <cell r="P398">
            <v>76</v>
          </cell>
          <cell r="Q398">
            <v>76</v>
          </cell>
          <cell r="R398">
            <v>76</v>
          </cell>
          <cell r="S398">
            <v>76</v>
          </cell>
          <cell r="T398">
            <v>21648</v>
          </cell>
          <cell r="U398">
            <v>21648</v>
          </cell>
          <cell r="V398">
            <v>21648</v>
          </cell>
          <cell r="W398">
            <v>21648</v>
          </cell>
          <cell r="X398" t="str">
            <v>Treated Fluff Pulp HS CODE- 47032100 PI NO PROMED-191007 ADMT Net Weight 22 140MT IDF NO E2001278910 FREIGHT PREPAID</v>
          </cell>
          <cell r="Y398" t="str">
            <v>Valide</v>
          </cell>
        </row>
        <row r="399">
          <cell r="A399" t="str">
            <v>CMAU8076901</v>
          </cell>
          <cell r="B399">
            <v>40</v>
          </cell>
          <cell r="C399" t="str">
            <v>GTG0263989</v>
          </cell>
          <cell r="D399">
            <v>43924</v>
          </cell>
          <cell r="E399">
            <v>31</v>
          </cell>
          <cell r="F399">
            <v>0</v>
          </cell>
          <cell r="G399">
            <v>0</v>
          </cell>
          <cell r="H399">
            <v>0</v>
          </cell>
          <cell r="I399" t="str">
            <v>2020 MSA 162520</v>
          </cell>
          <cell r="J399">
            <v>64</v>
          </cell>
          <cell r="K399" t="str">
            <v>STORA ENSO INTERNATIONAL OY FOR THEACCOUNT OF FORTRADE OFFSHORE SALPL</v>
          </cell>
          <cell r="L399" t="str">
            <v>PROMED INDUSTRIES LIMITEDUNIT 32 WESTLANDS AVENUEOFF DAVID OSIELI ROA</v>
          </cell>
          <cell r="M399" t="str">
            <v>AE</v>
          </cell>
          <cell r="N399" t="str">
            <v>AEJEA</v>
          </cell>
          <cell r="O399" t="str">
            <v>PK</v>
          </cell>
          <cell r="P399">
            <v>38</v>
          </cell>
          <cell r="Q399">
            <v>38</v>
          </cell>
          <cell r="R399">
            <v>0</v>
          </cell>
          <cell r="S399">
            <v>0</v>
          </cell>
          <cell r="T399">
            <v>21817</v>
          </cell>
          <cell r="U399">
            <v>21817</v>
          </cell>
          <cell r="V399">
            <v>0</v>
          </cell>
          <cell r="W399">
            <v>0</v>
          </cell>
          <cell r="X399" t="str">
            <v>76 REELS TREATED FLUFF PULP HS CODE- 47032100 PI NO PROMED-191007 ADMT NET WEIGHT 22 311MT GROSS WEIGHT 21 817MT IDF NO E2001278910 FREE TIME AT DESTINATION AS PER AGREEMENT UNDER THE CONTRACT SQ QGTG004545 FREIGHT PREPAID</v>
          </cell>
          <cell r="Y399" t="str">
            <v>Valide</v>
          </cell>
        </row>
        <row r="400">
          <cell r="A400" t="str">
            <v>CMAU4340370</v>
          </cell>
          <cell r="B400">
            <v>40</v>
          </cell>
          <cell r="C400" t="str">
            <v>GTG0268575</v>
          </cell>
          <cell r="D400">
            <v>43941</v>
          </cell>
          <cell r="E400">
            <v>22</v>
          </cell>
          <cell r="F400">
            <v>0</v>
          </cell>
          <cell r="G400">
            <v>0</v>
          </cell>
          <cell r="H400">
            <v>0</v>
          </cell>
          <cell r="I400" t="str">
            <v>2020 MSA 163023</v>
          </cell>
          <cell r="J400">
            <v>176</v>
          </cell>
          <cell r="K400" t="str">
            <v>BOULE MEDICAL ABDOMNARVSGATAN 4 ASPANGASWEDEN</v>
          </cell>
          <cell r="L400" t="str">
            <v>MEDIONICS HEALTHCARE LTD UNIT 32 WESTLANDS AV PO BOX 2469DAVID OSIE</v>
          </cell>
          <cell r="M400" t="str">
            <v>AE</v>
          </cell>
          <cell r="N400" t="str">
            <v>AEJEA</v>
          </cell>
          <cell r="O400" t="str">
            <v>PE</v>
          </cell>
          <cell r="P400">
            <v>24</v>
          </cell>
          <cell r="Q400">
            <v>24</v>
          </cell>
          <cell r="R400">
            <v>24</v>
          </cell>
          <cell r="S400">
            <v>24</v>
          </cell>
          <cell r="T400">
            <v>18844</v>
          </cell>
          <cell r="U400">
            <v>18844</v>
          </cell>
          <cell r="V400">
            <v>18844</v>
          </cell>
          <cell r="W400">
            <v>18844</v>
          </cell>
          <cell r="X400" t="str">
            <v>FREIGHT PREPAID MEDICAL REAGENTS HS-CODE 38220000</v>
          </cell>
          <cell r="Y400" t="str">
            <v>Valide</v>
          </cell>
        </row>
        <row r="401">
          <cell r="A401" t="str">
            <v>APHU6699289</v>
          </cell>
          <cell r="B401">
            <v>40</v>
          </cell>
          <cell r="C401" t="str">
            <v>HBG1379993</v>
          </cell>
          <cell r="D401">
            <v>43908</v>
          </cell>
          <cell r="E401">
            <v>47</v>
          </cell>
          <cell r="F401">
            <v>0</v>
          </cell>
          <cell r="G401">
            <v>0</v>
          </cell>
          <cell r="H401">
            <v>0</v>
          </cell>
          <cell r="I401" t="str">
            <v>2020 MSA 162420</v>
          </cell>
          <cell r="J401">
            <v>208</v>
          </cell>
          <cell r="K401" t="str">
            <v>SIYAMUVA ALUMINIUMMARKETING PTY LTD 11 WANKEL STREETJET PARK</v>
          </cell>
          <cell r="L401" t="str">
            <v>TWIGA TATU LIMITED3 RD FLOOR 9 RIVERSIDERIVERSIDE DRIVE NAIROBI</v>
          </cell>
          <cell r="M401" t="str">
            <v>AE</v>
          </cell>
          <cell r="N401" t="str">
            <v>AEJEA</v>
          </cell>
          <cell r="O401" t="str">
            <v>PK</v>
          </cell>
          <cell r="P401">
            <v>113</v>
          </cell>
          <cell r="Q401">
            <v>113</v>
          </cell>
          <cell r="R401">
            <v>0</v>
          </cell>
          <cell r="S401">
            <v>0</v>
          </cell>
          <cell r="T401">
            <v>49995</v>
          </cell>
          <cell r="U401">
            <v>49995</v>
          </cell>
          <cell r="V401">
            <v>0</v>
          </cell>
          <cell r="W401">
            <v>0</v>
          </cell>
          <cell r="X401" t="str">
            <v>PACKING LIST 2 SN000040068 PACKING LIST 1 SN00040067 Packing List 3 SN00040066 Pallet Packing PDS Parts Dynamic KRA PIN P051124154Q ORDER NO SO0157051 HS CODE 73089098 84313900 73181588 73181692 44189990 49109900 2nd Notify Party Mega Haul Logistics PTY LTD 27 Groenewald Road Southfield 7800 Cape Town South Africa Tel +2783 679 2705 CARGO IN TRANSIT TO NAIROBI FREIGHT PREPAID GENERAL CMA CGM TERMS AND CONDITIONS TO BE FOUND UNDER WWW CMA-CGM COM</v>
          </cell>
          <cell r="Y401" t="str">
            <v>Valide</v>
          </cell>
        </row>
        <row r="402">
          <cell r="A402" t="str">
            <v>TLLU4520516</v>
          </cell>
          <cell r="B402">
            <v>40</v>
          </cell>
          <cell r="C402" t="str">
            <v>HBG1379993</v>
          </cell>
          <cell r="D402">
            <v>43908</v>
          </cell>
          <cell r="E402">
            <v>47</v>
          </cell>
          <cell r="F402">
            <v>0</v>
          </cell>
          <cell r="G402">
            <v>0</v>
          </cell>
          <cell r="H402">
            <v>0</v>
          </cell>
          <cell r="I402" t="str">
            <v>2020 MSA 162420</v>
          </cell>
          <cell r="J402">
            <v>208</v>
          </cell>
          <cell r="K402" t="str">
            <v>SIYAMUVA ALUMINIUMMARKETING PTY LTD 11 WANKEL STREETJET PARK</v>
          </cell>
          <cell r="L402" t="str">
            <v>TWIGA TATU LIMITED3 RD FLOOR 9 RIVERSIDERIVERSIDE DRIVE NAIROBI</v>
          </cell>
          <cell r="M402" t="str">
            <v>AE</v>
          </cell>
          <cell r="N402" t="str">
            <v>AEJEA</v>
          </cell>
          <cell r="O402" t="str">
            <v>PK</v>
          </cell>
          <cell r="P402">
            <v>113</v>
          </cell>
          <cell r="Q402">
            <v>113</v>
          </cell>
          <cell r="R402">
            <v>0</v>
          </cell>
          <cell r="S402">
            <v>0</v>
          </cell>
          <cell r="T402">
            <v>49995</v>
          </cell>
          <cell r="U402">
            <v>49995</v>
          </cell>
          <cell r="V402">
            <v>0</v>
          </cell>
          <cell r="W402">
            <v>0</v>
          </cell>
          <cell r="X402" t="str">
            <v>PACKING LIST 2 SN000040068 PACKING LIST 1 SN00040067 Packing List 3 SN00040066 Pallet Packing PDS Parts Dynamic KRA PIN P051124154Q ORDER NO SO0157051 HS CODE 73089098 84313900 73181588 73181692 44189990 49109900 2nd Notify Party Mega Haul Logistics PTY LTD 27 Groenewald Road Southfield 7800 Cape Town South Africa Tel +2783 679 2705 CARGO IN TRANSIT TO NAIROBI FREIGHT PREPAID GENERAL CMA CGM TERMS AND CONDITIONS TO BE FOUND UNDER WWW CMA-CGM COM</v>
          </cell>
          <cell r="Y402" t="str">
            <v>Valide</v>
          </cell>
        </row>
        <row r="403">
          <cell r="A403" t="str">
            <v>CMAU7465637</v>
          </cell>
          <cell r="B403">
            <v>40</v>
          </cell>
          <cell r="C403" t="str">
            <v>HBG1379993</v>
          </cell>
          <cell r="D403">
            <v>43908</v>
          </cell>
          <cell r="E403">
            <v>47</v>
          </cell>
          <cell r="F403">
            <v>0</v>
          </cell>
          <cell r="G403">
            <v>0</v>
          </cell>
          <cell r="H403">
            <v>0</v>
          </cell>
          <cell r="I403" t="str">
            <v>2020 MSA 162420</v>
          </cell>
          <cell r="J403">
            <v>208</v>
          </cell>
          <cell r="K403" t="str">
            <v>SIYAMUVA ALUMINIUMMARKETING PTY LTD 11 WANKEL STREETJET PARK</v>
          </cell>
          <cell r="L403" t="str">
            <v>TWIGA TATU LIMITED3 RD FLOOR 9 RIVERSIDERIVERSIDE DRIVE NAIROBI</v>
          </cell>
          <cell r="M403" t="str">
            <v>AE</v>
          </cell>
          <cell r="N403" t="str">
            <v>AEJEA</v>
          </cell>
          <cell r="O403" t="str">
            <v>PK</v>
          </cell>
          <cell r="P403">
            <v>113</v>
          </cell>
          <cell r="Q403">
            <v>113</v>
          </cell>
          <cell r="R403">
            <v>0</v>
          </cell>
          <cell r="S403">
            <v>0</v>
          </cell>
          <cell r="T403">
            <v>49995</v>
          </cell>
          <cell r="U403">
            <v>49995</v>
          </cell>
          <cell r="V403">
            <v>0</v>
          </cell>
          <cell r="W403">
            <v>0</v>
          </cell>
          <cell r="X403" t="str">
            <v>PACKING LIST 2 SN000040068 PACKING LIST 1 SN00040067 Packing List 3 SN00040066 Pallet Packing PDS Parts Dynamic KRA PIN P051124154Q ORDER NO SO0157051 HS CODE 73089098 84313900 73181588 73181692 44189990 49109900 2nd Notify Party Mega Haul Logistics PTY LTD 27 Groenewald Road Southfield 7800 Cape Town South Africa Tel +2783 679 2705 CARGO IN TRANSIT TO NAIROBI FREIGHT PREPAID GENERAL CMA CGM TERMS AND CONDITIONS TO BE FOUND UNDER WWW CMA-CGM COM</v>
          </cell>
          <cell r="Y403" t="str">
            <v>Valide</v>
          </cell>
        </row>
        <row r="404">
          <cell r="A404" t="str">
            <v>SGRU2135280</v>
          </cell>
          <cell r="B404">
            <v>20</v>
          </cell>
          <cell r="C404" t="str">
            <v>HBG1385379</v>
          </cell>
          <cell r="D404">
            <v>43944</v>
          </cell>
          <cell r="E404">
            <v>22</v>
          </cell>
          <cell r="F404">
            <v>0</v>
          </cell>
          <cell r="G404">
            <v>0</v>
          </cell>
          <cell r="H404">
            <v>0</v>
          </cell>
          <cell r="I404" t="str">
            <v>2020 MSA 163023</v>
          </cell>
          <cell r="J404">
            <v>180</v>
          </cell>
          <cell r="K404" t="str">
            <v>ADM ANTWERP NVROSTOCKWEG 17 - KAAI 312A2030 ANTWERP BELGIUM</v>
          </cell>
          <cell r="L404" t="str">
            <v>UNILEVER KENYA LIMITEDCOMMERCIAL STREETINDUSTRIAL AREAP O BOX 30062-00</v>
          </cell>
          <cell r="M404" t="str">
            <v>AE</v>
          </cell>
          <cell r="N404" t="str">
            <v>AEJEA</v>
          </cell>
          <cell r="O404" t="str">
            <v>PK</v>
          </cell>
          <cell r="P404">
            <v>14</v>
          </cell>
          <cell r="Q404">
            <v>14</v>
          </cell>
          <cell r="R404">
            <v>14</v>
          </cell>
          <cell r="S404">
            <v>14</v>
          </cell>
          <cell r="T404">
            <v>308680</v>
          </cell>
          <cell r="U404">
            <v>308680</v>
          </cell>
          <cell r="V404">
            <v>308680</v>
          </cell>
          <cell r="W404">
            <v>308680</v>
          </cell>
          <cell r="X404" t="str">
            <v>CRUDE DEGUMMED RAPESEEDOIL NET WEIGHT 21940 00 KG 151411 HS CRUDE DEGUMMED RAPESEEDOIL NET WEIGHT 22000 00 KG 151411 HS CRUDE DEGUMMED RAPESEEDOIL NET WEIGHT 21960 00 KG 151411 HS CRUDE DEGUMMED RAPESEEDOIL NET WEIGHT 21960 00 KG 151411 HS CRUDE DEGUMMED RAPESEEDOIL NET WEIGHT 21960 00 KG 151411 HS CRUDE DEGUMMED RAPESEEDOIL NET WEIGHT 21900 00 KG 151411 HS CRUDE DEGUMMED RAPESEEDOIL NET WEIGHT 21940 00 KG 151411 HS CRUDE DEGUMMED RAPESEEDOIL NET WEIGHT 21960 00 KG 151411 HS CRUDE DEGUMMED RAPESEEDOIL NET WEIGHT 21920 00 KG 151411 HS CRUDE DEGUMMED RAPESEEDOIL NET WEIGHT 22020 00 KG 151411 HS CRUDE DEGUMMED RAPESEEDOIL NET WEIGHT 21940 00 KG 151411 HS CRUDE DEGUMMED RAPESEEDOIL NET WEIGHT 21960 00 KG 151411 HS CRUDE DEGUMMED RAPESEEDOIL NET WEIGHT 21960 00 KG 151411 HS CRUDE DEGUMMED RAPESEEDOIL NET WEIGHT 21860 00 KG TOTAL NET WEIGHT 307280 00 KG TOTAL GROSS WEIGHT 308680 00 KG E-MAIL ID MOSES MUGURO-UPFIELD COM TEL NO +254 716 846 532 151411 HS GENERAL CMA CGM TERMS AND CONDITIONS TO BE FOUND UNDER www cma-cgm com FREIGHT PREPAID</v>
          </cell>
          <cell r="Y404" t="str">
            <v>Valide</v>
          </cell>
        </row>
        <row r="405">
          <cell r="A405" t="str">
            <v>SGRU2135249</v>
          </cell>
          <cell r="B405">
            <v>20</v>
          </cell>
          <cell r="C405" t="str">
            <v>HBG1385379</v>
          </cell>
          <cell r="D405">
            <v>43944</v>
          </cell>
          <cell r="E405">
            <v>22</v>
          </cell>
          <cell r="F405">
            <v>0</v>
          </cell>
          <cell r="G405">
            <v>0</v>
          </cell>
          <cell r="H405">
            <v>0</v>
          </cell>
          <cell r="I405" t="str">
            <v>2020 MSA 163023</v>
          </cell>
          <cell r="J405">
            <v>180</v>
          </cell>
          <cell r="K405" t="str">
            <v>ADM ANTWERP NVROSTOCKWEG 17 - KAAI 312A2030 ANTWERP BELGIUM</v>
          </cell>
          <cell r="L405" t="str">
            <v>UNILEVER KENYA LIMITEDCOMMERCIAL STREETINDUSTRIAL AREAP O BOX 30062-00</v>
          </cell>
          <cell r="M405" t="str">
            <v>AE</v>
          </cell>
          <cell r="N405" t="str">
            <v>AEJEA</v>
          </cell>
          <cell r="O405" t="str">
            <v>PK</v>
          </cell>
          <cell r="P405">
            <v>14</v>
          </cell>
          <cell r="Q405">
            <v>14</v>
          </cell>
          <cell r="R405">
            <v>14</v>
          </cell>
          <cell r="S405">
            <v>14</v>
          </cell>
          <cell r="T405">
            <v>308680</v>
          </cell>
          <cell r="U405">
            <v>308680</v>
          </cell>
          <cell r="V405">
            <v>308680</v>
          </cell>
          <cell r="W405">
            <v>308680</v>
          </cell>
          <cell r="X405" t="str">
            <v>CRUDE DEGUMMED RAPESEEDOIL NET WEIGHT 21940 00 KG 151411 HS CRUDE DEGUMMED RAPESEEDOIL NET WEIGHT 22000 00 KG 151411 HS CRUDE DEGUMMED RAPESEEDOIL NET WEIGHT 21960 00 KG 151411 HS CRUDE DEGUMMED RAPESEEDOIL NET WEIGHT 21960 00 KG 151411 HS CRUDE DEGUMMED RAPESEEDOIL NET WEIGHT 21960 00 KG 151411 HS CRUDE DEGUMMED RAPESEEDOIL NET WEIGHT 21900 00 KG 151411 HS CRUDE DEGUMMED RAPESEEDOIL NET WEIGHT 21940 00 KG 151411 HS CRUDE DEGUMMED RAPESEEDOIL NET WEIGHT 21960 00 KG 151411 HS CRUDE DEGUMMED RAPESEEDOIL NET WEIGHT 21920 00 KG 151411 HS CRUDE DEGUMMED RAPESEEDOIL NET WEIGHT 22020 00 KG 151411 HS CRUDE DEGUMMED RAPESEEDOIL NET WEIGHT 21940 00 KG 151411 HS CRUDE DEGUMMED RAPESEEDOIL NET WEIGHT 21960 00 KG 151411 HS CRUDE DEGUMMED RAPESEEDOIL NET WEIGHT 21960 00 KG 151411 HS CRUDE DEGUMMED RAPESEEDOIL NET WEIGHT 21860 00 KG TOTAL NET WEIGHT 307280 00 KG TOTAL GROSS WEIGHT 308680 00 KG E-MAIL ID MOSES MUGURO-UPFIELD COM TEL NO +254 716 846 532 151411 HS GENERAL CMA CGM TERMS AND CONDITIONS TO BE FOUND UNDER www cma-cgm com FREIGHT PREPAID</v>
          </cell>
          <cell r="Y405" t="str">
            <v>Valide</v>
          </cell>
        </row>
        <row r="406">
          <cell r="A406" t="str">
            <v>TGCU2061323</v>
          </cell>
          <cell r="B406">
            <v>20</v>
          </cell>
          <cell r="C406" t="str">
            <v>HBG1385379</v>
          </cell>
          <cell r="D406">
            <v>43946</v>
          </cell>
          <cell r="E406">
            <v>23</v>
          </cell>
          <cell r="F406">
            <v>0</v>
          </cell>
          <cell r="G406">
            <v>0</v>
          </cell>
          <cell r="H406">
            <v>0</v>
          </cell>
          <cell r="I406" t="str">
            <v>2020 MSA 163023</v>
          </cell>
          <cell r="J406">
            <v>180</v>
          </cell>
          <cell r="K406" t="str">
            <v>ADM ANTWERP NVROSTOCKWEG 17 - KAAI 312A2030 ANTWERP BELGIUM</v>
          </cell>
          <cell r="L406" t="str">
            <v>UNILEVER KENYA LIMITEDCOMMERCIAL STREETINDUSTRIAL AREAP O BOX 30062-00</v>
          </cell>
          <cell r="M406" t="str">
            <v>AE</v>
          </cell>
          <cell r="N406" t="str">
            <v>AEJEA</v>
          </cell>
          <cell r="O406" t="str">
            <v>PK</v>
          </cell>
          <cell r="P406">
            <v>14</v>
          </cell>
          <cell r="Q406">
            <v>14</v>
          </cell>
          <cell r="R406">
            <v>14</v>
          </cell>
          <cell r="S406">
            <v>14</v>
          </cell>
          <cell r="T406">
            <v>308680</v>
          </cell>
          <cell r="U406">
            <v>308680</v>
          </cell>
          <cell r="V406">
            <v>308680</v>
          </cell>
          <cell r="W406">
            <v>308680</v>
          </cell>
          <cell r="X406" t="str">
            <v>CRUDE DEGUMMED RAPESEEDOIL NET WEIGHT 21940 00 KG 151411 HS CRUDE DEGUMMED RAPESEEDOIL NET WEIGHT 22000 00 KG 151411 HS CRUDE DEGUMMED RAPESEEDOIL NET WEIGHT 21960 00 KG 151411 HS CRUDE DEGUMMED RAPESEEDOIL NET WEIGHT 21960 00 KG 151411 HS CRUDE DEGUMMED RAPESEEDOIL NET WEIGHT 21960 00 KG 151411 HS CRUDE DEGUMMED RAPESEEDOIL NET WEIGHT 21900 00 KG 151411 HS CRUDE DEGUMMED RAPESEEDOIL NET WEIGHT 21940 00 KG 151411 HS CRUDE DEGUMMED RAPESEEDOIL NET WEIGHT 21960 00 KG 151411 HS CRUDE DEGUMMED RAPESEEDOIL NET WEIGHT 21920 00 KG 151411 HS CRUDE DEGUMMED RAPESEEDOIL NET WEIGHT 22020 00 KG 151411 HS CRUDE DEGUMMED RAPESEEDOIL NET WEIGHT 21940 00 KG 151411 HS CRUDE DEGUMMED RAPESEEDOIL NET WEIGHT 21960 00 KG 151411 HS CRUDE DEGUMMED RAPESEEDOIL NET WEIGHT 21960 00 KG 151411 HS CRUDE DEGUMMED RAPESEEDOIL NET WEIGHT 21860 00 KG TOTAL NET WEIGHT 307280 00 KG TOTAL GROSS WEIGHT 308680 00 KG E-MAIL ID MOSES MUGURO-UPFIELD COM TEL NO +254 716 846 532 151411 HS GENERAL CMA CGM TERMS AND CONDITIONS TO BE FOUND UNDER www cma-cgm com FREIGHT PREPAID</v>
          </cell>
          <cell r="Y406" t="str">
            <v>Valide</v>
          </cell>
        </row>
        <row r="407">
          <cell r="A407" t="str">
            <v>TRHU1014137</v>
          </cell>
          <cell r="B407">
            <v>20</v>
          </cell>
          <cell r="C407" t="str">
            <v>HBG1385379</v>
          </cell>
          <cell r="D407">
            <v>43947</v>
          </cell>
          <cell r="E407">
            <v>22</v>
          </cell>
          <cell r="F407">
            <v>0</v>
          </cell>
          <cell r="G407">
            <v>0</v>
          </cell>
          <cell r="H407">
            <v>0</v>
          </cell>
          <cell r="I407" t="str">
            <v>2020 MSA 163023</v>
          </cell>
          <cell r="J407">
            <v>180</v>
          </cell>
          <cell r="K407" t="str">
            <v>ADM ANTWERP NVROSTOCKWEG 17 - KAAI 312A2030 ANTWERP BELGIUM</v>
          </cell>
          <cell r="L407" t="str">
            <v>UNILEVER KENYA LIMITEDCOMMERCIAL STREETINDUSTRIAL AREAP O BOX 30062-00</v>
          </cell>
          <cell r="M407" t="str">
            <v>AE</v>
          </cell>
          <cell r="N407" t="str">
            <v>AEJEA</v>
          </cell>
          <cell r="O407" t="str">
            <v>PK</v>
          </cell>
          <cell r="P407">
            <v>14</v>
          </cell>
          <cell r="Q407">
            <v>14</v>
          </cell>
          <cell r="R407">
            <v>14</v>
          </cell>
          <cell r="S407">
            <v>14</v>
          </cell>
          <cell r="T407">
            <v>308680</v>
          </cell>
          <cell r="U407">
            <v>308680</v>
          </cell>
          <cell r="V407">
            <v>308680</v>
          </cell>
          <cell r="W407">
            <v>308680</v>
          </cell>
          <cell r="X407" t="str">
            <v>CRUDE DEGUMMED RAPESEEDOIL NET WEIGHT 21940 00 KG 151411 HS CRUDE DEGUMMED RAPESEEDOIL NET WEIGHT 22000 00 KG 151411 HS CRUDE DEGUMMED RAPESEEDOIL NET WEIGHT 21960 00 KG 151411 HS CRUDE DEGUMMED RAPESEEDOIL NET WEIGHT 21960 00 KG 151411 HS CRUDE DEGUMMED RAPESEEDOIL NET WEIGHT 21960 00 KG 151411 HS CRUDE DEGUMMED RAPESEEDOIL NET WEIGHT 21900 00 KG 151411 HS CRUDE DEGUMMED RAPESEEDOIL NET WEIGHT 21940 00 KG 151411 HS CRUDE DEGUMMED RAPESEEDOIL NET WEIGHT 21960 00 KG 151411 HS CRUDE DEGUMMED RAPESEEDOIL NET WEIGHT 21920 00 KG 151411 HS CRUDE DEGUMMED RAPESEEDOIL NET WEIGHT 22020 00 KG 151411 HS CRUDE DEGUMMED RAPESEEDOIL NET WEIGHT 21940 00 KG 151411 HS CRUDE DEGUMMED RAPESEEDOIL NET WEIGHT 21960 00 KG 151411 HS CRUDE DEGUMMED RAPESEEDOIL NET WEIGHT 21960 00 KG 151411 HS CRUDE DEGUMMED RAPESEEDOIL NET WEIGHT 21860 00 KG TOTAL NET WEIGHT 307280 00 KG TOTAL GROSS WEIGHT 308680 00 KG E-MAIL ID MOSES MUGURO-UPFIELD COM TEL NO +254 716 846 532 151411 HS GENERAL CMA CGM TERMS AND CONDITIONS TO BE FOUND UNDER www cma-cgm com FREIGHT PREPAID</v>
          </cell>
          <cell r="Y407" t="str">
            <v>Valide</v>
          </cell>
        </row>
        <row r="408">
          <cell r="A408" t="str">
            <v>TRHU2937139</v>
          </cell>
          <cell r="B408">
            <v>20</v>
          </cell>
          <cell r="C408" t="str">
            <v>HBG1385411</v>
          </cell>
          <cell r="D408">
            <v>43942</v>
          </cell>
          <cell r="E408">
            <v>24</v>
          </cell>
          <cell r="F408">
            <v>0</v>
          </cell>
          <cell r="G408">
            <v>0</v>
          </cell>
          <cell r="H408">
            <v>0</v>
          </cell>
          <cell r="I408" t="str">
            <v>2020 MSA 162949</v>
          </cell>
          <cell r="J408">
            <v>51</v>
          </cell>
          <cell r="K408" t="str">
            <v>ATE TRADING GMBHBILLSTRASSE 8720539 HAMBURGGERMANY</v>
          </cell>
          <cell r="L408" t="str">
            <v>TO ORDER</v>
          </cell>
          <cell r="M408" t="str">
            <v>AE</v>
          </cell>
          <cell r="N408" t="str">
            <v>AEJEA</v>
          </cell>
          <cell r="O408" t="str">
            <v>PK</v>
          </cell>
          <cell r="P408">
            <v>26</v>
          </cell>
          <cell r="Q408">
            <v>26</v>
          </cell>
          <cell r="R408">
            <v>26</v>
          </cell>
          <cell r="S408">
            <v>26</v>
          </cell>
          <cell r="T408">
            <v>4780</v>
          </cell>
          <cell r="U408">
            <v>4780</v>
          </cell>
          <cell r="V408">
            <v>4780</v>
          </cell>
          <cell r="W408">
            <v>4780</v>
          </cell>
          <cell r="X408" t="str">
            <v>NEW AUTOMOTIVE SPARE PARTS HS CODE 842199 GOODS IN TRANSIT TO EMBAKASI AT RECEIVERSS RISK CARE AND EXPENSES CARRIERS LIABILITY CEASES AT PORT OF DISCHARGE MOMBASA FREIGHT PREPAID</v>
          </cell>
          <cell r="Y408" t="str">
            <v>Valide</v>
          </cell>
        </row>
        <row r="409">
          <cell r="A409" t="str">
            <v>MRKU7620820</v>
          </cell>
          <cell r="B409">
            <v>20</v>
          </cell>
          <cell r="C409" t="str">
            <v>HG0566909</v>
          </cell>
          <cell r="D409">
            <v>43930</v>
          </cell>
          <cell r="E409">
            <v>25</v>
          </cell>
          <cell r="F409">
            <v>0</v>
          </cell>
          <cell r="G409">
            <v>0</v>
          </cell>
          <cell r="H409">
            <v>0</v>
          </cell>
          <cell r="I409" t="str">
            <v>2020 MSA 162775</v>
          </cell>
          <cell r="J409">
            <v>88</v>
          </cell>
          <cell r="K409" t="str">
            <v>PUTIAN QUANDA TRADING CO LTD 1227</v>
          </cell>
          <cell r="L409" t="str">
            <v>GLOBAL RIM CO LIMITED ADD BEIJING R</v>
          </cell>
          <cell r="M409" t="str">
            <v>CN</v>
          </cell>
          <cell r="N409" t="str">
            <v>CNNSA</v>
          </cell>
          <cell r="O409" t="str">
            <v>CT</v>
          </cell>
          <cell r="P409">
            <v>1010</v>
          </cell>
          <cell r="Q409">
            <v>1010</v>
          </cell>
          <cell r="R409">
            <v>1010</v>
          </cell>
          <cell r="S409">
            <v>1010</v>
          </cell>
          <cell r="T409">
            <v>27900</v>
          </cell>
          <cell r="U409">
            <v>27900</v>
          </cell>
          <cell r="V409">
            <v>27900</v>
          </cell>
          <cell r="W409">
            <v>27900</v>
          </cell>
          <cell r="X409" t="str">
            <v>SOLAR BATTERY</v>
          </cell>
          <cell r="Y409" t="str">
            <v>Valide</v>
          </cell>
        </row>
        <row r="410">
          <cell r="A410" t="str">
            <v>TGHU0280275</v>
          </cell>
          <cell r="B410">
            <v>20</v>
          </cell>
          <cell r="C410" t="str">
            <v>HLCUAMM200304099</v>
          </cell>
          <cell r="D410">
            <v>43944</v>
          </cell>
          <cell r="E410">
            <v>22</v>
          </cell>
          <cell r="F410">
            <v>0</v>
          </cell>
          <cell r="G410">
            <v>0</v>
          </cell>
          <cell r="H410">
            <v>0</v>
          </cell>
          <cell r="I410" t="str">
            <v>2020 MSA 163043</v>
          </cell>
          <cell r="J410">
            <v>6</v>
          </cell>
          <cell r="K410" t="str">
            <v>MULLA JOHN MULLA BABEL ST 5 UMUTHAINA AMMAN TEL</v>
          </cell>
          <cell r="L410" t="str">
            <v>JACINTA ANN HURST VILLA 1 SERENITYVILLAS SERENITY ROAD AMBOSELI LAV</v>
          </cell>
          <cell r="M410" t="str">
            <v>US</v>
          </cell>
          <cell r="N410" t="str">
            <v>JOAQJ</v>
          </cell>
          <cell r="O410" t="str">
            <v>NE</v>
          </cell>
          <cell r="P410">
            <v>120</v>
          </cell>
          <cell r="Q410">
            <v>120</v>
          </cell>
          <cell r="R410">
            <v>120</v>
          </cell>
          <cell r="S410">
            <v>120</v>
          </cell>
          <cell r="T410">
            <v>4500</v>
          </cell>
          <cell r="U410">
            <v>4500</v>
          </cell>
          <cell r="V410">
            <v>4500</v>
          </cell>
          <cell r="W410">
            <v>4500</v>
          </cell>
          <cell r="X410" t="str">
            <v>USED PERSONAL EFFECTS HS CODE 98 04 00</v>
          </cell>
          <cell r="Y410" t="str">
            <v>Valide</v>
          </cell>
        </row>
        <row r="411">
          <cell r="A411" t="str">
            <v>HLXU8567311</v>
          </cell>
          <cell r="B411">
            <v>40</v>
          </cell>
          <cell r="C411" t="str">
            <v>HLCUBO1200210116</v>
          </cell>
          <cell r="D411">
            <v>43902</v>
          </cell>
          <cell r="E411">
            <v>53</v>
          </cell>
          <cell r="F411">
            <v>0</v>
          </cell>
          <cell r="G411">
            <v>0</v>
          </cell>
          <cell r="H411">
            <v>0</v>
          </cell>
          <cell r="I411" t="str">
            <v>2020 MSA 162232</v>
          </cell>
          <cell r="J411">
            <v>12</v>
          </cell>
          <cell r="K411" t="str">
            <v>AKSONS EXPORTS 501 A WING VRIDDHIRSV CHS LTD YARI ROAD ANDHERI WES</v>
          </cell>
          <cell r="L411" t="str">
            <v>ERIC OGOLA ADULU PO BOX 10853-00100 NAIROBI KENYA</v>
          </cell>
          <cell r="M411" t="str">
            <v>US</v>
          </cell>
          <cell r="N411" t="str">
            <v>INMUN</v>
          </cell>
          <cell r="O411" t="str">
            <v>BG</v>
          </cell>
          <cell r="P411">
            <v>550</v>
          </cell>
          <cell r="Q411">
            <v>550</v>
          </cell>
          <cell r="R411">
            <v>550</v>
          </cell>
          <cell r="S411">
            <v>550</v>
          </cell>
          <cell r="T411">
            <v>16775</v>
          </cell>
          <cell r="U411">
            <v>16775</v>
          </cell>
          <cell r="V411">
            <v>16775</v>
          </cell>
          <cell r="W411">
            <v>16775</v>
          </cell>
          <cell r="X411" t="str">
            <v>TOTAL 550 BAGS ONLY UNMANUFACTURED TOBACCCO INVOICE NO AK - 27 DATE 02-01- 2020 S B NO 1096393 DT 01-02-2020 HS CODE 24 01 20</v>
          </cell>
          <cell r="Y411" t="str">
            <v>Valide</v>
          </cell>
        </row>
        <row r="412">
          <cell r="A412" t="str">
            <v>HLXU3508960</v>
          </cell>
          <cell r="B412">
            <v>20</v>
          </cell>
          <cell r="C412" t="str">
            <v>HLCUBO1200332167</v>
          </cell>
          <cell r="D412">
            <v>43927</v>
          </cell>
          <cell r="E412">
            <v>28</v>
          </cell>
          <cell r="F412">
            <v>0</v>
          </cell>
          <cell r="G412">
            <v>0</v>
          </cell>
          <cell r="H412">
            <v>0</v>
          </cell>
          <cell r="I412" t="str">
            <v>2020 MSA 162740</v>
          </cell>
          <cell r="J412">
            <v>9</v>
          </cell>
          <cell r="K412" t="str">
            <v>FREIGHT BRIDGE LOGISTICS PVT LTD 7-1-396 B 2 3RD FLOOR B K GUDA S R</v>
          </cell>
          <cell r="L412" t="str">
            <v>NORBROOK KENYA LIMITED OLD LIMURU ROAD KARURI P O BOX 1287-00606 SAR</v>
          </cell>
          <cell r="M412" t="str">
            <v>DE</v>
          </cell>
          <cell r="N412" t="str">
            <v>INNSA</v>
          </cell>
          <cell r="O412" t="str">
            <v>NE</v>
          </cell>
          <cell r="P412">
            <v>30</v>
          </cell>
          <cell r="Q412">
            <v>30</v>
          </cell>
          <cell r="R412">
            <v>30</v>
          </cell>
          <cell r="S412">
            <v>30</v>
          </cell>
          <cell r="T412">
            <v>6585</v>
          </cell>
          <cell r="U412">
            <v>6585</v>
          </cell>
          <cell r="V412">
            <v>6585</v>
          </cell>
          <cell r="W412">
            <v>6585</v>
          </cell>
          <cell r="X412" t="str">
            <v>TOTAL 10 PALLETS CONTAINING 100 HDPE DRUMS 20 TOTAL TEN PALLETS CONTAINING ONE HUNDRED HDPE DRUMS TWENTY HDPE DRUMS THIRTY PACKAGES ONLY CONTAINING OXYCLOZANIDE BP VET BATCH NO OX2620220 OX2630220 OX2650220 OX2660220 OX2680220 OX2710220 OX2720220 OX2730220 HS-CODE 29 42 00</v>
          </cell>
          <cell r="Y412" t="str">
            <v>Valide</v>
          </cell>
        </row>
        <row r="413">
          <cell r="A413" t="str">
            <v>UACU5062002</v>
          </cell>
          <cell r="B413">
            <v>40</v>
          </cell>
          <cell r="C413" t="str">
            <v>HLCUBSC191199563</v>
          </cell>
          <cell r="D413">
            <v>43841</v>
          </cell>
          <cell r="E413">
            <v>114</v>
          </cell>
          <cell r="F413">
            <v>0</v>
          </cell>
          <cell r="G413">
            <v>0</v>
          </cell>
          <cell r="H413">
            <v>0</v>
          </cell>
          <cell r="I413" t="str">
            <v>2020 MSA 160821</v>
          </cell>
          <cell r="J413">
            <v>52</v>
          </cell>
          <cell r="K413" t="str">
            <v>TRANSFREIGHT EXPRESS LINES 860 DEVON AVE BENSENVILLE IL 60106 PH</v>
          </cell>
          <cell r="L413" t="str">
            <v>AIC CURE INTERNATIONAL HOSPITAL- NAIROBI CLINIC WEST MPAKA RD KIJABE</v>
          </cell>
          <cell r="M413" t="str">
            <v>US</v>
          </cell>
          <cell r="N413" t="str">
            <v>CAHAL</v>
          </cell>
          <cell r="O413" t="str">
            <v>NE</v>
          </cell>
          <cell r="P413">
            <v>20</v>
          </cell>
          <cell r="Q413">
            <v>20</v>
          </cell>
          <cell r="R413">
            <v>20</v>
          </cell>
          <cell r="S413">
            <v>20</v>
          </cell>
          <cell r="T413">
            <v>4536</v>
          </cell>
          <cell r="U413">
            <v>4536</v>
          </cell>
          <cell r="V413">
            <v>4536</v>
          </cell>
          <cell r="W413">
            <v>4536</v>
          </cell>
          <cell r="X413" t="str">
            <v>OF MEDICAL EQUIPMENT SCHEDULE B 9022 14 0000 9018 90 8000 9802 40 0000</v>
          </cell>
          <cell r="Y413" t="str">
            <v>Valide</v>
          </cell>
        </row>
        <row r="414">
          <cell r="A414" t="str">
            <v>UACU8349038</v>
          </cell>
          <cell r="B414">
            <v>40</v>
          </cell>
          <cell r="C414" t="str">
            <v>HLCUBSC2002BSCQ9</v>
          </cell>
          <cell r="D414">
            <v>43942</v>
          </cell>
          <cell r="E414">
            <v>24</v>
          </cell>
          <cell r="F414">
            <v>0</v>
          </cell>
          <cell r="G414">
            <v>0</v>
          </cell>
          <cell r="H414">
            <v>0</v>
          </cell>
          <cell r="I414" t="str">
            <v>2020 MSA 163043</v>
          </cell>
          <cell r="J414">
            <v>38</v>
          </cell>
          <cell r="K414" t="str">
            <v>CAROTRANS INTERNATIONAL INC 18 W 100 22ND STREET SUITE 103B TAX ID</v>
          </cell>
          <cell r="L414" t="str">
            <v>ZULWOMOI ENTERPRISES LIMITED OFF ROAD D260 AT LUNZA PRIMARY BUTERE SUB</v>
          </cell>
          <cell r="M414" t="str">
            <v>US</v>
          </cell>
          <cell r="N414" t="str">
            <v>USSAV</v>
          </cell>
          <cell r="O414" t="str">
            <v>NE</v>
          </cell>
          <cell r="P414">
            <v>21</v>
          </cell>
          <cell r="Q414">
            <v>21</v>
          </cell>
          <cell r="R414">
            <v>0</v>
          </cell>
          <cell r="S414">
            <v>0</v>
          </cell>
          <cell r="T414">
            <v>18949</v>
          </cell>
          <cell r="U414">
            <v>18949</v>
          </cell>
          <cell r="V414">
            <v>0</v>
          </cell>
          <cell r="W414">
            <v>0</v>
          </cell>
          <cell r="X414" t="str">
            <v>CONTAINS CARPET TILES VINYL TILES AND NON HAZ ADHESIVE HS CODE 5703 20 3918 10 3506 10</v>
          </cell>
          <cell r="Y414" t="str">
            <v>Valide</v>
          </cell>
        </row>
        <row r="415">
          <cell r="A415" t="str">
            <v>FCIU3886187</v>
          </cell>
          <cell r="B415">
            <v>20</v>
          </cell>
          <cell r="C415" t="str">
            <v>HLCUBSL200204988</v>
          </cell>
          <cell r="D415">
            <v>43944</v>
          </cell>
          <cell r="E415">
            <v>22</v>
          </cell>
          <cell r="F415">
            <v>0</v>
          </cell>
          <cell r="G415">
            <v>0</v>
          </cell>
          <cell r="H415">
            <v>0</v>
          </cell>
          <cell r="I415" t="str">
            <v>2020 MSA 163043</v>
          </cell>
          <cell r="J415">
            <v>44</v>
          </cell>
          <cell r="K415" t="str">
            <v>ANNE ELINA PAIVIKKI LAAKKO RUE DE LAUSANNE 145 1202 GENEVA SWITZERLAND</v>
          </cell>
          <cell r="L415" t="str">
            <v>ANNE ELINA P IVIKKI LAAKKO C O AGS FRASERS KENYA KENBELT INDUSTRIAL PA</v>
          </cell>
          <cell r="M415" t="str">
            <v>US</v>
          </cell>
          <cell r="N415" t="str">
            <v>BEANR</v>
          </cell>
          <cell r="O415" t="str">
            <v>NE</v>
          </cell>
          <cell r="P415">
            <v>184</v>
          </cell>
          <cell r="Q415">
            <v>184</v>
          </cell>
          <cell r="R415">
            <v>0</v>
          </cell>
          <cell r="S415">
            <v>0</v>
          </cell>
          <cell r="T415">
            <v>2380</v>
          </cell>
          <cell r="U415">
            <v>2380</v>
          </cell>
          <cell r="V415">
            <v>0</v>
          </cell>
          <cell r="W415">
            <v>0</v>
          </cell>
          <cell r="X415" t="str">
            <v>USED HOUSEHOLD GOODS AND PERSONAL EFFECTS - DIPLOMATIC SHIPMENT</v>
          </cell>
          <cell r="Y415" t="str">
            <v>Valide</v>
          </cell>
        </row>
        <row r="416">
          <cell r="A416" t="str">
            <v>HLXU5338899</v>
          </cell>
          <cell r="B416">
            <v>40</v>
          </cell>
          <cell r="C416" t="str">
            <v>HLCUBSL200209323</v>
          </cell>
          <cell r="D416">
            <v>43942</v>
          </cell>
          <cell r="E416">
            <v>24</v>
          </cell>
          <cell r="F416">
            <v>0</v>
          </cell>
          <cell r="G416">
            <v>0</v>
          </cell>
          <cell r="H416">
            <v>0</v>
          </cell>
          <cell r="I416" t="str">
            <v>2020 MSA 163043</v>
          </cell>
          <cell r="J416">
            <v>46</v>
          </cell>
          <cell r="K416" t="str">
            <v>OMNI SHIPPING SERVICES INC BRUNNMATTSTRASSE 5 3174 THOERISHAUSBE SWI</v>
          </cell>
          <cell r="L416" t="str">
            <v>LOLEM BIVIRKA NGONG C O AMREF HEALTH AFRICA WILSON AIRPORT LANGATA RO</v>
          </cell>
          <cell r="M416" t="str">
            <v>US</v>
          </cell>
          <cell r="N416" t="str">
            <v>BEANR</v>
          </cell>
          <cell r="O416" t="str">
            <v>NE</v>
          </cell>
          <cell r="P416">
            <v>175</v>
          </cell>
          <cell r="Q416">
            <v>175</v>
          </cell>
          <cell r="R416">
            <v>175</v>
          </cell>
          <cell r="S416">
            <v>175</v>
          </cell>
          <cell r="T416">
            <v>2460</v>
          </cell>
          <cell r="U416">
            <v>2460</v>
          </cell>
          <cell r="V416">
            <v>2460</v>
          </cell>
          <cell r="W416">
            <v>2460</v>
          </cell>
          <cell r="X416" t="str">
            <v>- DIPLOMATIC GOODS - HS CODE 30 04 10</v>
          </cell>
          <cell r="Y416" t="str">
            <v>Valide</v>
          </cell>
        </row>
        <row r="417">
          <cell r="A417" t="str">
            <v>HLXU1342925</v>
          </cell>
          <cell r="B417">
            <v>20</v>
          </cell>
          <cell r="C417" t="str">
            <v>HLCUBSL200212967</v>
          </cell>
          <cell r="D417">
            <v>43944</v>
          </cell>
          <cell r="E417">
            <v>22</v>
          </cell>
          <cell r="F417">
            <v>0</v>
          </cell>
          <cell r="G417">
            <v>0</v>
          </cell>
          <cell r="H417">
            <v>0</v>
          </cell>
          <cell r="I417" t="str">
            <v>2020 MSA 163043</v>
          </cell>
          <cell r="J417">
            <v>47</v>
          </cell>
          <cell r="K417" t="str">
            <v>DANIEL MWAI MITHAMO CHEMIN NANAT DECREVE COEUR 1290 VERSOIX SWITZERLAN</v>
          </cell>
          <cell r="L417" t="str">
            <v>DANIEL MWAI MITHAMO P O BOX 643 KIAMBU KENYA TEL</v>
          </cell>
          <cell r="M417" t="str">
            <v>US</v>
          </cell>
          <cell r="N417" t="str">
            <v>NLRTM</v>
          </cell>
          <cell r="O417" t="str">
            <v>NE</v>
          </cell>
          <cell r="P417">
            <v>20</v>
          </cell>
          <cell r="Q417">
            <v>20</v>
          </cell>
          <cell r="R417">
            <v>20</v>
          </cell>
          <cell r="S417">
            <v>20</v>
          </cell>
          <cell r="T417">
            <v>1990</v>
          </cell>
          <cell r="U417">
            <v>1990</v>
          </cell>
          <cell r="V417">
            <v>1990</v>
          </cell>
          <cell r="W417">
            <v>1990</v>
          </cell>
          <cell r="X417" t="str">
            <v>1 USED CAR MERCEDES BENZ E200 VIN WDD2130432A549191 19 PACKAGES OF USED PERSONAL EFFECTS</v>
          </cell>
          <cell r="Y417" t="str">
            <v>Valide</v>
          </cell>
        </row>
        <row r="418">
          <cell r="A418" t="str">
            <v>HLXU3609203</v>
          </cell>
          <cell r="B418">
            <v>20</v>
          </cell>
          <cell r="C418" t="str">
            <v>HLCUCPH200112363</v>
          </cell>
          <cell r="D418">
            <v>43945</v>
          </cell>
          <cell r="E418">
            <v>21</v>
          </cell>
          <cell r="F418">
            <v>0</v>
          </cell>
          <cell r="G418">
            <v>0</v>
          </cell>
          <cell r="H418">
            <v>0</v>
          </cell>
          <cell r="I418" t="str">
            <v>2020 MSA 163043</v>
          </cell>
          <cell r="J418">
            <v>51</v>
          </cell>
          <cell r="K418" t="str">
            <v>DSV AIR SEA A S I101 NOKIAVEJ 30 HORSENS 8700 DENMARK</v>
          </cell>
          <cell r="L418" t="str">
            <v>VESTAS EASTERN AFRICA LTD PARKLANDS RING ROAD WESTLANDS 2NDFLOOR APO</v>
          </cell>
          <cell r="M418" t="str">
            <v>US</v>
          </cell>
          <cell r="N418" t="str">
            <v>DEHAM</v>
          </cell>
          <cell r="O418" t="str">
            <v>NE</v>
          </cell>
          <cell r="P418">
            <v>2</v>
          </cell>
          <cell r="Q418">
            <v>2</v>
          </cell>
          <cell r="R418">
            <v>2</v>
          </cell>
          <cell r="S418">
            <v>2</v>
          </cell>
          <cell r="T418">
            <v>11400</v>
          </cell>
          <cell r="U418">
            <v>11400</v>
          </cell>
          <cell r="V418">
            <v>11400</v>
          </cell>
          <cell r="W418">
            <v>11400</v>
          </cell>
          <cell r="X418" t="str">
            <v>WINDMILL PARTS</v>
          </cell>
          <cell r="Y418" t="str">
            <v>Valide</v>
          </cell>
        </row>
        <row r="419">
          <cell r="A419" t="str">
            <v>HLBU8096976</v>
          </cell>
          <cell r="B419">
            <v>40</v>
          </cell>
          <cell r="C419" t="str">
            <v>HLCUCPH200206439</v>
          </cell>
          <cell r="D419">
            <v>43942</v>
          </cell>
          <cell r="E419">
            <v>24</v>
          </cell>
          <cell r="F419">
            <v>0</v>
          </cell>
          <cell r="G419">
            <v>0</v>
          </cell>
          <cell r="H419">
            <v>0</v>
          </cell>
          <cell r="I419" t="str">
            <v>2020 MSA 163043</v>
          </cell>
          <cell r="J419">
            <v>53</v>
          </cell>
          <cell r="K419" t="str">
            <v>DSV AIR SEA A S I101 NOKIAVEJ 30 HORSENS 8700 DENMARK</v>
          </cell>
          <cell r="L419" t="str">
            <v>VESTAS EASTERN AFRICA LTD PARKLANDS RING ROAD WESTLANDS 2NDFLOOR APO</v>
          </cell>
          <cell r="M419" t="str">
            <v>US</v>
          </cell>
          <cell r="N419" t="str">
            <v>DEHAM</v>
          </cell>
          <cell r="O419" t="str">
            <v>NE</v>
          </cell>
          <cell r="P419">
            <v>3</v>
          </cell>
          <cell r="Q419">
            <v>3</v>
          </cell>
          <cell r="R419">
            <v>3</v>
          </cell>
          <cell r="S419">
            <v>3</v>
          </cell>
          <cell r="T419">
            <v>17100</v>
          </cell>
          <cell r="U419">
            <v>17100</v>
          </cell>
          <cell r="V419">
            <v>17100</v>
          </cell>
          <cell r="W419">
            <v>17100</v>
          </cell>
          <cell r="X419" t="str">
            <v>WINDMILL PARTS</v>
          </cell>
          <cell r="Y419" t="str">
            <v>Valide</v>
          </cell>
        </row>
        <row r="420">
          <cell r="A420" t="str">
            <v>UACU4407898</v>
          </cell>
          <cell r="B420">
            <v>40</v>
          </cell>
          <cell r="C420" t="str">
            <v>HLCUCPH200206440</v>
          </cell>
          <cell r="D420">
            <v>43944</v>
          </cell>
          <cell r="E420">
            <v>22</v>
          </cell>
          <cell r="F420">
            <v>0</v>
          </cell>
          <cell r="G420">
            <v>0</v>
          </cell>
          <cell r="H420">
            <v>0</v>
          </cell>
          <cell r="I420" t="str">
            <v>2020 MSA 163043</v>
          </cell>
          <cell r="J420">
            <v>54</v>
          </cell>
          <cell r="K420" t="str">
            <v>DSV AIR SEA A S I101 NOKIAVEJ 30 HORSENS 8700 DENMARK</v>
          </cell>
          <cell r="L420" t="str">
            <v>VESTAS EASTERN AFRICA LTD PARKLANDS RING ROAD WESTLANDS 2NDFLOOR APO</v>
          </cell>
          <cell r="M420" t="str">
            <v>US</v>
          </cell>
          <cell r="N420" t="str">
            <v>DEHAM</v>
          </cell>
          <cell r="O420" t="str">
            <v>NE</v>
          </cell>
          <cell r="P420">
            <v>3</v>
          </cell>
          <cell r="Q420">
            <v>3</v>
          </cell>
          <cell r="R420">
            <v>3</v>
          </cell>
          <cell r="S420">
            <v>3</v>
          </cell>
          <cell r="T420">
            <v>11325</v>
          </cell>
          <cell r="U420">
            <v>11325</v>
          </cell>
          <cell r="V420">
            <v>11325</v>
          </cell>
          <cell r="W420">
            <v>11325</v>
          </cell>
          <cell r="X420" t="str">
            <v>WINDMILL PARTS</v>
          </cell>
          <cell r="Y420" t="str">
            <v>Valide</v>
          </cell>
        </row>
        <row r="421">
          <cell r="A421" t="str">
            <v>TRLU7176621</v>
          </cell>
          <cell r="B421">
            <v>40</v>
          </cell>
          <cell r="C421" t="str">
            <v>HLCUDM2200306869</v>
          </cell>
          <cell r="D421">
            <v>43941</v>
          </cell>
          <cell r="E421">
            <v>22</v>
          </cell>
          <cell r="F421">
            <v>0</v>
          </cell>
          <cell r="G421">
            <v>0</v>
          </cell>
          <cell r="H421">
            <v>0</v>
          </cell>
          <cell r="I421" t="str">
            <v>2020 MSA 163043</v>
          </cell>
          <cell r="J421">
            <v>61</v>
          </cell>
          <cell r="K421" t="str">
            <v>NATUREPAK BEVERAGE PACKAGING P O BOX 922 JEDDAH 21421 KINGDOM OF SAUD</v>
          </cell>
          <cell r="L421" t="str">
            <v>BROOKSIDE DAIRY LTD P O BOX 236 00232 RUIRU KENYA TEL</v>
          </cell>
          <cell r="M421" t="str">
            <v>US</v>
          </cell>
          <cell r="N421" t="str">
            <v>SADMM</v>
          </cell>
          <cell r="O421" t="str">
            <v>BX</v>
          </cell>
          <cell r="P421">
            <v>1430</v>
          </cell>
          <cell r="Q421">
            <v>1430</v>
          </cell>
          <cell r="R421">
            <v>1430</v>
          </cell>
          <cell r="S421">
            <v>1430</v>
          </cell>
          <cell r="T421">
            <v>21923</v>
          </cell>
          <cell r="U421">
            <v>21923</v>
          </cell>
          <cell r="V421">
            <v>21923</v>
          </cell>
          <cell r="W421">
            <v>21923</v>
          </cell>
          <cell r="X421" t="str">
            <v>1X40HC CONTAINER SAID TO CONTAIN LDPE-COATED LPB BLANKS500ML STANDARD CROSS SECTIONS TOTAL NO PCS 926 925 NO OF PCS PER BOX 450</v>
          </cell>
          <cell r="Y421" t="str">
            <v>Valide</v>
          </cell>
        </row>
        <row r="422">
          <cell r="A422" t="str">
            <v>TGHU6237363</v>
          </cell>
          <cell r="B422">
            <v>40</v>
          </cell>
          <cell r="C422" t="str">
            <v>HLCUDUR200203569</v>
          </cell>
          <cell r="D422">
            <v>43928</v>
          </cell>
          <cell r="E422">
            <v>27</v>
          </cell>
          <cell r="F422">
            <v>0</v>
          </cell>
          <cell r="G422">
            <v>0</v>
          </cell>
          <cell r="H422">
            <v>0</v>
          </cell>
          <cell r="I422" t="str">
            <v>2020 MSA 162896</v>
          </cell>
          <cell r="J422">
            <v>15</v>
          </cell>
          <cell r="K422" t="str">
            <v>BOLLORE TRANSPORT LOGISTICS 67 AVIATION CRESCENT AIRPORT INDUSTRIA</v>
          </cell>
          <cell r="L422" t="str">
            <v>TWIGA TATU LIMITED ALP NORTH THREE LTD WAREHOUSE 1 LAND REFERENCE NO</v>
          </cell>
          <cell r="M422" t="str">
            <v>US</v>
          </cell>
          <cell r="N422" t="str">
            <v>ZACPT</v>
          </cell>
          <cell r="O422" t="str">
            <v>NE</v>
          </cell>
          <cell r="P422">
            <v>310</v>
          </cell>
          <cell r="Q422">
            <v>310</v>
          </cell>
          <cell r="R422">
            <v>0</v>
          </cell>
          <cell r="S422">
            <v>0</v>
          </cell>
          <cell r="T422">
            <v>22290</v>
          </cell>
          <cell r="U422">
            <v>22290</v>
          </cell>
          <cell r="V422">
            <v>0</v>
          </cell>
          <cell r="W422">
            <v>0</v>
          </cell>
          <cell r="X422"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Y422" t="str">
            <v>Valide</v>
          </cell>
        </row>
        <row r="423">
          <cell r="A423" t="str">
            <v>CAIU7944555</v>
          </cell>
          <cell r="B423">
            <v>40</v>
          </cell>
          <cell r="C423" t="str">
            <v>HLCUDUR200203569</v>
          </cell>
          <cell r="D423">
            <v>43928</v>
          </cell>
          <cell r="E423">
            <v>27</v>
          </cell>
          <cell r="F423">
            <v>0</v>
          </cell>
          <cell r="G423">
            <v>0</v>
          </cell>
          <cell r="H423">
            <v>0</v>
          </cell>
          <cell r="I423" t="str">
            <v>2020 MSA 162896</v>
          </cell>
          <cell r="J423">
            <v>15</v>
          </cell>
          <cell r="K423" t="str">
            <v>BOLLORE TRANSPORT LOGISTICS 67 AVIATION CRESCENT AIRPORT INDUSTRIA</v>
          </cell>
          <cell r="L423" t="str">
            <v>TWIGA TATU LIMITED ALP NORTH THREE LTD WAREHOUSE 1 LAND REFERENCE NO</v>
          </cell>
          <cell r="M423" t="str">
            <v>US</v>
          </cell>
          <cell r="N423" t="str">
            <v>ZACPT</v>
          </cell>
          <cell r="O423" t="str">
            <v>NE</v>
          </cell>
          <cell r="P423">
            <v>310</v>
          </cell>
          <cell r="Q423">
            <v>310</v>
          </cell>
          <cell r="R423">
            <v>0</v>
          </cell>
          <cell r="S423">
            <v>0</v>
          </cell>
          <cell r="T423">
            <v>22290</v>
          </cell>
          <cell r="U423">
            <v>22290</v>
          </cell>
          <cell r="V423">
            <v>0</v>
          </cell>
          <cell r="W423">
            <v>0</v>
          </cell>
          <cell r="X423"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Y423" t="str">
            <v>Valide</v>
          </cell>
        </row>
        <row r="424">
          <cell r="A424" t="str">
            <v>FSCU7296022</v>
          </cell>
          <cell r="B424">
            <v>40</v>
          </cell>
          <cell r="C424" t="str">
            <v>HLCUDUR200203569</v>
          </cell>
          <cell r="D424">
            <v>43929</v>
          </cell>
          <cell r="E424">
            <v>26</v>
          </cell>
          <cell r="F424">
            <v>0</v>
          </cell>
          <cell r="G424">
            <v>0</v>
          </cell>
          <cell r="H424">
            <v>0</v>
          </cell>
          <cell r="I424" t="str">
            <v>2020 MSA 162896</v>
          </cell>
          <cell r="J424">
            <v>15</v>
          </cell>
          <cell r="K424" t="str">
            <v>BOLLORE TRANSPORT LOGISTICS 67 AVIATION CRESCENT AIRPORT INDUSTRIA</v>
          </cell>
          <cell r="L424" t="str">
            <v>TWIGA TATU LIMITED ALP NORTH THREE LTD WAREHOUSE 1 LAND REFERENCE NO</v>
          </cell>
          <cell r="M424" t="str">
            <v>US</v>
          </cell>
          <cell r="N424" t="str">
            <v>ZACPT</v>
          </cell>
          <cell r="O424" t="str">
            <v>NE</v>
          </cell>
          <cell r="P424">
            <v>310</v>
          </cell>
          <cell r="Q424">
            <v>310</v>
          </cell>
          <cell r="R424">
            <v>0</v>
          </cell>
          <cell r="S424">
            <v>0</v>
          </cell>
          <cell r="T424">
            <v>22290</v>
          </cell>
          <cell r="U424">
            <v>22290</v>
          </cell>
          <cell r="V424">
            <v>0</v>
          </cell>
          <cell r="W424">
            <v>0</v>
          </cell>
          <cell r="X424"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Y424" t="str">
            <v>Valide</v>
          </cell>
        </row>
        <row r="425">
          <cell r="A425" t="str">
            <v>UACU5751296</v>
          </cell>
          <cell r="B425">
            <v>40</v>
          </cell>
          <cell r="C425" t="str">
            <v>HLCUDUR200203569</v>
          </cell>
          <cell r="D425">
            <v>43930</v>
          </cell>
          <cell r="E425">
            <v>25</v>
          </cell>
          <cell r="F425">
            <v>0</v>
          </cell>
          <cell r="G425">
            <v>0</v>
          </cell>
          <cell r="H425">
            <v>0</v>
          </cell>
          <cell r="I425" t="str">
            <v>2020 MSA 162896</v>
          </cell>
          <cell r="J425">
            <v>15</v>
          </cell>
          <cell r="K425" t="str">
            <v>BOLLORE TRANSPORT LOGISTICS 67 AVIATION CRESCENT AIRPORT INDUSTRIA</v>
          </cell>
          <cell r="L425" t="str">
            <v>TWIGA TATU LIMITED ALP NORTH THREE LTD WAREHOUSE 1 LAND REFERENCE NO</v>
          </cell>
          <cell r="M425" t="str">
            <v>US</v>
          </cell>
          <cell r="N425" t="str">
            <v>ZACPT</v>
          </cell>
          <cell r="O425" t="str">
            <v>NE</v>
          </cell>
          <cell r="P425">
            <v>310</v>
          </cell>
          <cell r="Q425">
            <v>310</v>
          </cell>
          <cell r="R425">
            <v>0</v>
          </cell>
          <cell r="S425">
            <v>0</v>
          </cell>
          <cell r="T425">
            <v>22290</v>
          </cell>
          <cell r="U425">
            <v>22290</v>
          </cell>
          <cell r="V425">
            <v>0</v>
          </cell>
          <cell r="W425">
            <v>0</v>
          </cell>
          <cell r="X425"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Y425" t="str">
            <v>Valide</v>
          </cell>
        </row>
        <row r="426">
          <cell r="A426" t="str">
            <v>UACU5404492</v>
          </cell>
          <cell r="B426">
            <v>40</v>
          </cell>
          <cell r="C426" t="str">
            <v>HLCUDUR200203569</v>
          </cell>
          <cell r="D426">
            <v>43943</v>
          </cell>
          <cell r="E426">
            <v>23</v>
          </cell>
          <cell r="F426">
            <v>0</v>
          </cell>
          <cell r="G426">
            <v>0</v>
          </cell>
          <cell r="H426">
            <v>0</v>
          </cell>
          <cell r="I426" t="str">
            <v>2020 MSA 162896</v>
          </cell>
          <cell r="J426">
            <v>15</v>
          </cell>
          <cell r="K426" t="str">
            <v>BOLLORE TRANSPORT LOGISTICS 67 AVIATION CRESCENT AIRPORT INDUSTRIA</v>
          </cell>
          <cell r="L426" t="str">
            <v>TWIGA TATU LIMITED ALP NORTH THREE LTD WAREHOUSE 1 LAND REFERENCE NO</v>
          </cell>
          <cell r="M426" t="str">
            <v>US</v>
          </cell>
          <cell r="N426" t="str">
            <v>ZACPT</v>
          </cell>
          <cell r="O426" t="str">
            <v>NE</v>
          </cell>
          <cell r="P426">
            <v>310</v>
          </cell>
          <cell r="Q426">
            <v>310</v>
          </cell>
          <cell r="R426">
            <v>0</v>
          </cell>
          <cell r="S426">
            <v>0</v>
          </cell>
          <cell r="T426">
            <v>22290</v>
          </cell>
          <cell r="U426">
            <v>22290</v>
          </cell>
          <cell r="V426">
            <v>0</v>
          </cell>
          <cell r="W426">
            <v>0</v>
          </cell>
          <cell r="X426" t="str">
            <v>EPS PANELS HS CODE 73 08 90 EPS PANELS LATIS BEAM MILD STEEL MILDS STEEL ANGLE BRACKETS FLAT MILD STEEL STIRP PVC PIPE SUPPORT MILD STEEL PVC U PIPE HANGERS SUPPORT MILD STEEL BOLTS HS-CODE 73 08 90 EPS PANELS PVC U PIPE HS CODE 73 08 90 EPS PANELS HS CODE 73 08 90 EPS PANELS ESP PANELS BITS MASTIC REVETS SILICON WHITE MEMBRANE BANDAGE MASKING TAPE PAINT BRUSHES POLAROOF CHROMADECK FAN ASSEMBLY FIXED ORIFICE VALVES CONTROL DAMPERS HS-CODE 73 08 90</v>
          </cell>
          <cell r="Y426" t="str">
            <v>Valide</v>
          </cell>
        </row>
        <row r="427">
          <cell r="A427" t="str">
            <v>ESPU8026675</v>
          </cell>
          <cell r="B427">
            <v>40</v>
          </cell>
          <cell r="C427" t="str">
            <v>HLCUDUR200208445</v>
          </cell>
          <cell r="D427">
            <v>43928</v>
          </cell>
          <cell r="E427">
            <v>27</v>
          </cell>
          <cell r="F427">
            <v>0</v>
          </cell>
          <cell r="G427">
            <v>0</v>
          </cell>
          <cell r="H427">
            <v>0</v>
          </cell>
          <cell r="I427" t="str">
            <v>2020 MSA 162896</v>
          </cell>
          <cell r="J427">
            <v>16</v>
          </cell>
          <cell r="K427" t="str">
            <v>BOLLORE TRANSPORT LOGISTICS 67 AVIATION CRESCENT AIRPORT INDUSTRIA</v>
          </cell>
          <cell r="L427" t="str">
            <v>TWIGA TATU LIMITED ALP NORTH THREE LTD WAREHOSE 1 LAND REFERENCE NO</v>
          </cell>
          <cell r="M427" t="str">
            <v>US</v>
          </cell>
          <cell r="N427" t="str">
            <v>ZACPT</v>
          </cell>
          <cell r="O427" t="str">
            <v>NE</v>
          </cell>
          <cell r="P427">
            <v>96</v>
          </cell>
          <cell r="Q427">
            <v>96</v>
          </cell>
          <cell r="R427">
            <v>0</v>
          </cell>
          <cell r="S427">
            <v>0</v>
          </cell>
          <cell r="T427">
            <v>11580</v>
          </cell>
          <cell r="U427">
            <v>11580</v>
          </cell>
          <cell r="V427">
            <v>0</v>
          </cell>
          <cell r="W427">
            <v>0</v>
          </cell>
          <cell r="X427" t="str">
            <v>EPS PANELS HS CODE 68 11 82</v>
          </cell>
          <cell r="Y427" t="str">
            <v>Valide</v>
          </cell>
        </row>
        <row r="428">
          <cell r="A428" t="str">
            <v>CAIU4224823</v>
          </cell>
          <cell r="B428">
            <v>40</v>
          </cell>
          <cell r="C428" t="str">
            <v>HLCUDUR200208445</v>
          </cell>
          <cell r="D428">
            <v>43928</v>
          </cell>
          <cell r="E428">
            <v>27</v>
          </cell>
          <cell r="F428">
            <v>0</v>
          </cell>
          <cell r="G428">
            <v>0</v>
          </cell>
          <cell r="H428">
            <v>0</v>
          </cell>
          <cell r="I428" t="str">
            <v>2020 MSA 162896</v>
          </cell>
          <cell r="J428">
            <v>16</v>
          </cell>
          <cell r="K428" t="str">
            <v>BOLLORE TRANSPORT LOGISTICS 67 AVIATION CRESCENT AIRPORT INDUSTRIA</v>
          </cell>
          <cell r="L428" t="str">
            <v>TWIGA TATU LIMITED ALP NORTH THREE LTD WAREHOSE 1 LAND REFERENCE NO</v>
          </cell>
          <cell r="M428" t="str">
            <v>US</v>
          </cell>
          <cell r="N428" t="str">
            <v>ZACPT</v>
          </cell>
          <cell r="O428" t="str">
            <v>NE</v>
          </cell>
          <cell r="P428">
            <v>96</v>
          </cell>
          <cell r="Q428">
            <v>96</v>
          </cell>
          <cell r="R428">
            <v>0</v>
          </cell>
          <cell r="S428">
            <v>0</v>
          </cell>
          <cell r="T428">
            <v>11580</v>
          </cell>
          <cell r="U428">
            <v>11580</v>
          </cell>
          <cell r="V428">
            <v>0</v>
          </cell>
          <cell r="W428">
            <v>0</v>
          </cell>
          <cell r="X428" t="str">
            <v>EPS PANELS HS CODE 68 11 82</v>
          </cell>
          <cell r="Y428" t="str">
            <v>Valide</v>
          </cell>
        </row>
        <row r="429">
          <cell r="A429" t="str">
            <v>TGBU6242389</v>
          </cell>
          <cell r="B429">
            <v>40</v>
          </cell>
          <cell r="C429" t="str">
            <v>HLCUDUR200208445</v>
          </cell>
          <cell r="D429">
            <v>43930</v>
          </cell>
          <cell r="E429">
            <v>25</v>
          </cell>
          <cell r="F429">
            <v>0</v>
          </cell>
          <cell r="G429">
            <v>0</v>
          </cell>
          <cell r="H429">
            <v>0</v>
          </cell>
          <cell r="I429" t="str">
            <v>2020 MSA 162896</v>
          </cell>
          <cell r="J429">
            <v>16</v>
          </cell>
          <cell r="K429" t="str">
            <v>BOLLORE TRANSPORT LOGISTICS 67 AVIATION CRESCENT AIRPORT INDUSTRIA</v>
          </cell>
          <cell r="L429" t="str">
            <v>TWIGA TATU LIMITED ALP NORTH THREE LTD WAREHOSE 1 LAND REFERENCE NO</v>
          </cell>
          <cell r="M429" t="str">
            <v>US</v>
          </cell>
          <cell r="N429" t="str">
            <v>ZACPT</v>
          </cell>
          <cell r="O429" t="str">
            <v>NE</v>
          </cell>
          <cell r="P429">
            <v>96</v>
          </cell>
          <cell r="Q429">
            <v>96</v>
          </cell>
          <cell r="R429">
            <v>0</v>
          </cell>
          <cell r="S429">
            <v>0</v>
          </cell>
          <cell r="T429">
            <v>11580</v>
          </cell>
          <cell r="U429">
            <v>11580</v>
          </cell>
          <cell r="V429">
            <v>0</v>
          </cell>
          <cell r="W429">
            <v>0</v>
          </cell>
          <cell r="X429" t="str">
            <v>EPS PANELS HS CODE 68 11 82</v>
          </cell>
          <cell r="Y429" t="str">
            <v>Valide</v>
          </cell>
        </row>
        <row r="430">
          <cell r="A430" t="str">
            <v>TCNU9047787</v>
          </cell>
          <cell r="B430">
            <v>40</v>
          </cell>
          <cell r="C430" t="str">
            <v>HLCUDUR200302564</v>
          </cell>
          <cell r="D430">
            <v>43942</v>
          </cell>
          <cell r="E430">
            <v>24</v>
          </cell>
          <cell r="F430">
            <v>0</v>
          </cell>
          <cell r="G430">
            <v>0</v>
          </cell>
          <cell r="H430">
            <v>0</v>
          </cell>
          <cell r="I430" t="str">
            <v>2020 MSA 163043</v>
          </cell>
          <cell r="J430">
            <v>62</v>
          </cell>
          <cell r="K430" t="str">
            <v>BOLLORE TRANSPORT LOGISTICS 67 AVIATION CRESCENT AIRPORT INDUSTRIA</v>
          </cell>
          <cell r="L430" t="str">
            <v>TWIGA TATU LIMITED ALP NORTH THREE LTD WAREHOUSE 1 LAND REFRENCE NO</v>
          </cell>
          <cell r="M430" t="str">
            <v>US</v>
          </cell>
          <cell r="N430" t="str">
            <v>ZACPT</v>
          </cell>
          <cell r="O430" t="str">
            <v>NE</v>
          </cell>
          <cell r="P430">
            <v>270</v>
          </cell>
          <cell r="Q430">
            <v>270</v>
          </cell>
          <cell r="R430">
            <v>0</v>
          </cell>
          <cell r="S430">
            <v>0</v>
          </cell>
          <cell r="T430">
            <v>24170</v>
          </cell>
          <cell r="U430">
            <v>24170</v>
          </cell>
          <cell r="V430">
            <v>0</v>
          </cell>
          <cell r="W430">
            <v>0</v>
          </cell>
          <cell r="X430" t="str">
            <v>EPS PANELS HS CODE 85 29 00 EPS PANELS EPS PANELS EPS PANELS EPS PANELS EPS PANELS</v>
          </cell>
          <cell r="Y430" t="str">
            <v>Valide</v>
          </cell>
        </row>
        <row r="431">
          <cell r="A431" t="str">
            <v>TCLU5574437</v>
          </cell>
          <cell r="B431">
            <v>40</v>
          </cell>
          <cell r="C431" t="str">
            <v>HLCUDUR200302564</v>
          </cell>
          <cell r="D431">
            <v>43942</v>
          </cell>
          <cell r="E431">
            <v>24</v>
          </cell>
          <cell r="F431">
            <v>0</v>
          </cell>
          <cell r="G431">
            <v>0</v>
          </cell>
          <cell r="H431">
            <v>0</v>
          </cell>
          <cell r="I431" t="str">
            <v>2020 MSA 163043</v>
          </cell>
          <cell r="J431">
            <v>62</v>
          </cell>
          <cell r="K431" t="str">
            <v>BOLLORE TRANSPORT LOGISTICS 67 AVIATION CRESCENT AIRPORT INDUSTRIA</v>
          </cell>
          <cell r="L431" t="str">
            <v>TWIGA TATU LIMITED ALP NORTH THREE LTD WAREHOUSE 1 LAND REFRENCE NO</v>
          </cell>
          <cell r="M431" t="str">
            <v>US</v>
          </cell>
          <cell r="N431" t="str">
            <v>ZACPT</v>
          </cell>
          <cell r="O431" t="str">
            <v>NE</v>
          </cell>
          <cell r="P431">
            <v>270</v>
          </cell>
          <cell r="Q431">
            <v>270</v>
          </cell>
          <cell r="R431">
            <v>0</v>
          </cell>
          <cell r="S431">
            <v>0</v>
          </cell>
          <cell r="T431">
            <v>24170</v>
          </cell>
          <cell r="U431">
            <v>24170</v>
          </cell>
          <cell r="V431">
            <v>0</v>
          </cell>
          <cell r="W431">
            <v>0</v>
          </cell>
          <cell r="X431" t="str">
            <v>EPS PANELS HS CODE 85 29 00 EPS PANELS EPS PANELS EPS PANELS EPS PANELS EPS PANELS</v>
          </cell>
          <cell r="Y431" t="str">
            <v>Valide</v>
          </cell>
        </row>
        <row r="432">
          <cell r="A432" t="str">
            <v>TCLU8345429</v>
          </cell>
          <cell r="B432">
            <v>40</v>
          </cell>
          <cell r="C432" t="str">
            <v>HLCUDUR200302564</v>
          </cell>
          <cell r="D432">
            <v>43942</v>
          </cell>
          <cell r="E432">
            <v>24</v>
          </cell>
          <cell r="F432">
            <v>0</v>
          </cell>
          <cell r="G432">
            <v>0</v>
          </cell>
          <cell r="H432">
            <v>0</v>
          </cell>
          <cell r="I432" t="str">
            <v>2020 MSA 163043</v>
          </cell>
          <cell r="J432">
            <v>62</v>
          </cell>
          <cell r="K432" t="str">
            <v>BOLLORE TRANSPORT LOGISTICS 67 AVIATION CRESCENT AIRPORT INDUSTRIA</v>
          </cell>
          <cell r="L432" t="str">
            <v>TWIGA TATU LIMITED ALP NORTH THREE LTD WAREHOUSE 1 LAND REFRENCE NO</v>
          </cell>
          <cell r="M432" t="str">
            <v>US</v>
          </cell>
          <cell r="N432" t="str">
            <v>ZACPT</v>
          </cell>
          <cell r="O432" t="str">
            <v>NE</v>
          </cell>
          <cell r="P432">
            <v>270</v>
          </cell>
          <cell r="Q432">
            <v>270</v>
          </cell>
          <cell r="R432">
            <v>0</v>
          </cell>
          <cell r="S432">
            <v>0</v>
          </cell>
          <cell r="T432">
            <v>24170</v>
          </cell>
          <cell r="U432">
            <v>24170</v>
          </cell>
          <cell r="V432">
            <v>0</v>
          </cell>
          <cell r="W432">
            <v>0</v>
          </cell>
          <cell r="X432" t="str">
            <v>EPS PANELS HS CODE 85 29 00 EPS PANELS EPS PANELS EPS PANELS EPS PANELS EPS PANELS</v>
          </cell>
          <cell r="Y432" t="str">
            <v>Valide</v>
          </cell>
        </row>
        <row r="433">
          <cell r="A433" t="str">
            <v>BMOU6672679</v>
          </cell>
          <cell r="B433">
            <v>40</v>
          </cell>
          <cell r="C433" t="str">
            <v>HLCUDUR200302564</v>
          </cell>
          <cell r="D433">
            <v>43942</v>
          </cell>
          <cell r="E433">
            <v>24</v>
          </cell>
          <cell r="F433">
            <v>0</v>
          </cell>
          <cell r="G433">
            <v>0</v>
          </cell>
          <cell r="H433">
            <v>0</v>
          </cell>
          <cell r="I433" t="str">
            <v>2020 MSA 163043</v>
          </cell>
          <cell r="J433">
            <v>62</v>
          </cell>
          <cell r="K433" t="str">
            <v>BOLLORE TRANSPORT LOGISTICS 67 AVIATION CRESCENT AIRPORT INDUSTRIA</v>
          </cell>
          <cell r="L433" t="str">
            <v>TWIGA TATU LIMITED ALP NORTH THREE LTD WAREHOUSE 1 LAND REFRENCE NO</v>
          </cell>
          <cell r="M433" t="str">
            <v>US</v>
          </cell>
          <cell r="N433" t="str">
            <v>ZACPT</v>
          </cell>
          <cell r="O433" t="str">
            <v>NE</v>
          </cell>
          <cell r="P433">
            <v>270</v>
          </cell>
          <cell r="Q433">
            <v>270</v>
          </cell>
          <cell r="R433">
            <v>0</v>
          </cell>
          <cell r="S433">
            <v>0</v>
          </cell>
          <cell r="T433">
            <v>24170</v>
          </cell>
          <cell r="U433">
            <v>24170</v>
          </cell>
          <cell r="V433">
            <v>0</v>
          </cell>
          <cell r="W433">
            <v>0</v>
          </cell>
          <cell r="X433" t="str">
            <v>EPS PANELS HS CODE 85 29 00 EPS PANELS EPS PANELS EPS PANELS EPS PANELS EPS PANELS</v>
          </cell>
          <cell r="Y433" t="str">
            <v>Valide</v>
          </cell>
        </row>
        <row r="434">
          <cell r="A434" t="str">
            <v>HLBU1579210</v>
          </cell>
          <cell r="B434">
            <v>40</v>
          </cell>
          <cell r="C434" t="str">
            <v>HLCUDUR200302564</v>
          </cell>
          <cell r="D434">
            <v>43941</v>
          </cell>
          <cell r="E434">
            <v>22</v>
          </cell>
          <cell r="F434">
            <v>0</v>
          </cell>
          <cell r="G434">
            <v>0</v>
          </cell>
          <cell r="H434">
            <v>0</v>
          </cell>
          <cell r="I434" t="str">
            <v>2020 MSA 163043</v>
          </cell>
          <cell r="J434">
            <v>62</v>
          </cell>
          <cell r="K434" t="str">
            <v>BOLLORE TRANSPORT LOGISTICS 67 AVIATION CRESCENT AIRPORT INDUSTRIA</v>
          </cell>
          <cell r="L434" t="str">
            <v>TWIGA TATU LIMITED ALP NORTH THREE LTD WAREHOUSE 1 LAND REFRENCE NO</v>
          </cell>
          <cell r="M434" t="str">
            <v>US</v>
          </cell>
          <cell r="N434" t="str">
            <v>ZACPT</v>
          </cell>
          <cell r="O434" t="str">
            <v>NE</v>
          </cell>
          <cell r="P434">
            <v>270</v>
          </cell>
          <cell r="Q434">
            <v>270</v>
          </cell>
          <cell r="R434">
            <v>0</v>
          </cell>
          <cell r="S434">
            <v>0</v>
          </cell>
          <cell r="T434">
            <v>24170</v>
          </cell>
          <cell r="U434">
            <v>24170</v>
          </cell>
          <cell r="V434">
            <v>0</v>
          </cell>
          <cell r="W434">
            <v>0</v>
          </cell>
          <cell r="X434" t="str">
            <v>EPS PANELS HS CODE 85 29 00 EPS PANELS EPS PANELS EPS PANELS EPS PANELS EPS PANELS</v>
          </cell>
          <cell r="Y434" t="str">
            <v>Valide</v>
          </cell>
        </row>
        <row r="435">
          <cell r="A435" t="str">
            <v>CAIU8358137</v>
          </cell>
          <cell r="B435">
            <v>40</v>
          </cell>
          <cell r="C435" t="str">
            <v>HLCUDUR200302564</v>
          </cell>
          <cell r="D435">
            <v>43941</v>
          </cell>
          <cell r="E435">
            <v>22</v>
          </cell>
          <cell r="F435">
            <v>0</v>
          </cell>
          <cell r="G435">
            <v>0</v>
          </cell>
          <cell r="H435">
            <v>0</v>
          </cell>
          <cell r="I435" t="str">
            <v>2020 MSA 163043</v>
          </cell>
          <cell r="J435">
            <v>62</v>
          </cell>
          <cell r="K435" t="str">
            <v>BOLLORE TRANSPORT LOGISTICS 67 AVIATION CRESCENT AIRPORT INDUSTRIA</v>
          </cell>
          <cell r="L435" t="str">
            <v>TWIGA TATU LIMITED ALP NORTH THREE LTD WAREHOUSE 1 LAND REFRENCE NO</v>
          </cell>
          <cell r="M435" t="str">
            <v>US</v>
          </cell>
          <cell r="N435" t="str">
            <v>ZACPT</v>
          </cell>
          <cell r="O435" t="str">
            <v>NE</v>
          </cell>
          <cell r="P435">
            <v>270</v>
          </cell>
          <cell r="Q435">
            <v>270</v>
          </cell>
          <cell r="R435">
            <v>0</v>
          </cell>
          <cell r="S435">
            <v>0</v>
          </cell>
          <cell r="T435">
            <v>24170</v>
          </cell>
          <cell r="U435">
            <v>24170</v>
          </cell>
          <cell r="V435">
            <v>0</v>
          </cell>
          <cell r="W435">
            <v>0</v>
          </cell>
          <cell r="X435" t="str">
            <v>EPS PANELS HS CODE 85 29 00 EPS PANELS EPS PANELS EPS PANELS EPS PANELS EPS PANELS</v>
          </cell>
          <cell r="Y435" t="str">
            <v>Valide</v>
          </cell>
        </row>
        <row r="436">
          <cell r="A436" t="str">
            <v>HLBU1224355</v>
          </cell>
          <cell r="B436">
            <v>20</v>
          </cell>
          <cell r="C436" t="str">
            <v>HLCUDX3200241393</v>
          </cell>
          <cell r="D436">
            <v>43906</v>
          </cell>
          <cell r="E436">
            <v>49</v>
          </cell>
          <cell r="F436">
            <v>0</v>
          </cell>
          <cell r="G436">
            <v>0</v>
          </cell>
          <cell r="H436">
            <v>0</v>
          </cell>
          <cell r="I436" t="str">
            <v>2020 MSA 162232</v>
          </cell>
          <cell r="J436">
            <v>44</v>
          </cell>
          <cell r="K436" t="str">
            <v>SHELL MARKET M E LIMITED CONVENTION TOWER 8TH FLOOR P O BOX 307 DU</v>
          </cell>
          <cell r="L436" t="str">
            <v>OLA ENERGY KENYA LTD OILIBYA PLAZA MUTHAIGA ROAD PO BOX 64900-00620 NA</v>
          </cell>
          <cell r="M436" t="str">
            <v>US</v>
          </cell>
          <cell r="N436" t="str">
            <v>AEJEA</v>
          </cell>
          <cell r="O436" t="str">
            <v>NE</v>
          </cell>
          <cell r="P436">
            <v>1</v>
          </cell>
          <cell r="Q436">
            <v>1</v>
          </cell>
          <cell r="R436">
            <v>1</v>
          </cell>
          <cell r="S436">
            <v>1</v>
          </cell>
          <cell r="T436">
            <v>19820</v>
          </cell>
          <cell r="U436">
            <v>19820</v>
          </cell>
          <cell r="V436">
            <v>19820</v>
          </cell>
          <cell r="W436">
            <v>19820</v>
          </cell>
          <cell r="X436" t="str">
            <v>BASE OIL 4CST IN BULK ED NO 303-05161742-20 UNITED ARAB EMIRATES</v>
          </cell>
          <cell r="Y436" t="str">
            <v>Valide</v>
          </cell>
        </row>
        <row r="437">
          <cell r="A437" t="str">
            <v>HLBU2168805</v>
          </cell>
          <cell r="B437">
            <v>40</v>
          </cell>
          <cell r="C437" t="str">
            <v>HLCUDX3200322610</v>
          </cell>
          <cell r="D437">
            <v>43922</v>
          </cell>
          <cell r="E437">
            <v>33</v>
          </cell>
          <cell r="F437">
            <v>0</v>
          </cell>
          <cell r="G437">
            <v>0</v>
          </cell>
          <cell r="H437">
            <v>0</v>
          </cell>
          <cell r="I437" t="str">
            <v>2020 MSA 162740</v>
          </cell>
          <cell r="J437">
            <v>42</v>
          </cell>
          <cell r="K437" t="str">
            <v>JOSEPH ADVERTISERS JEBEL ALI INDUSTRIAL AREA 1 P O BOX 80298</v>
          </cell>
          <cell r="L437" t="str">
            <v>OLA ENERGY KENYA LTD PO BOX 64900-00620 MUTHAIGA RD NAIROBI PHONE</v>
          </cell>
          <cell r="M437" t="str">
            <v>DE</v>
          </cell>
          <cell r="N437" t="str">
            <v>AEJEA</v>
          </cell>
          <cell r="O437" t="str">
            <v>NE</v>
          </cell>
          <cell r="P437">
            <v>17</v>
          </cell>
          <cell r="Q437">
            <v>17</v>
          </cell>
          <cell r="R437">
            <v>17</v>
          </cell>
          <cell r="S437">
            <v>17</v>
          </cell>
          <cell r="T437">
            <v>1708</v>
          </cell>
          <cell r="U437">
            <v>1708</v>
          </cell>
          <cell r="V437">
            <v>1708</v>
          </cell>
          <cell r="W437">
            <v>1708</v>
          </cell>
          <cell r="X437" t="str">
            <v>OF ALUMINIUM SIGNAGE PANELS INVOICE NO JA IN KE RUAI 2 184692 DATED 12 03 20 UNITED ARAB EMIRATES</v>
          </cell>
          <cell r="Y437" t="str">
            <v>Valide</v>
          </cell>
        </row>
        <row r="438">
          <cell r="A438" t="str">
            <v>HAMU1075950</v>
          </cell>
          <cell r="B438">
            <v>20</v>
          </cell>
          <cell r="C438" t="str">
            <v>HLCUDX3200339141</v>
          </cell>
          <cell r="D438">
            <v>43945</v>
          </cell>
          <cell r="E438">
            <v>21</v>
          </cell>
          <cell r="F438">
            <v>0</v>
          </cell>
          <cell r="G438">
            <v>0</v>
          </cell>
          <cell r="H438">
            <v>0</v>
          </cell>
          <cell r="I438" t="str">
            <v>2020 MSA 163043</v>
          </cell>
          <cell r="J438">
            <v>80</v>
          </cell>
          <cell r="K438" t="str">
            <v>SUNRISE PETROLEUM FZC PO BOX 42553HAMRIYAH FREE ZONE</v>
          </cell>
          <cell r="L438" t="str">
            <v>TO ORDER OF THE FEDERAL BANK LTD GROUND FLOOR GOKULESH 2 R C DUTT ROA</v>
          </cell>
          <cell r="M438" t="str">
            <v>US</v>
          </cell>
          <cell r="N438" t="str">
            <v>AEJEA</v>
          </cell>
          <cell r="O438" t="str">
            <v>FB</v>
          </cell>
          <cell r="P438">
            <v>2</v>
          </cell>
          <cell r="Q438">
            <v>2</v>
          </cell>
          <cell r="R438">
            <v>0</v>
          </cell>
          <cell r="S438">
            <v>0</v>
          </cell>
          <cell r="T438">
            <v>40900</v>
          </cell>
          <cell r="U438">
            <v>40900</v>
          </cell>
          <cell r="V438">
            <v>0</v>
          </cell>
          <cell r="W438">
            <v>0</v>
          </cell>
          <cell r="X438" t="str">
            <v>OF BASE OIL SN 500 AS PER PROFORMA INVOICE NO PSFZC- 791 DATED 25 02 2020 LC NO 1335IMLC21299 DATE OF ISSUE 26 02 2020</v>
          </cell>
          <cell r="Y438" t="str">
            <v>Valide</v>
          </cell>
        </row>
        <row r="439">
          <cell r="A439" t="str">
            <v>HLXU3554040</v>
          </cell>
          <cell r="B439">
            <v>20</v>
          </cell>
          <cell r="C439" t="str">
            <v>HLCUDX3200339141</v>
          </cell>
          <cell r="D439">
            <v>43945</v>
          </cell>
          <cell r="E439">
            <v>21</v>
          </cell>
          <cell r="F439">
            <v>0</v>
          </cell>
          <cell r="G439">
            <v>0</v>
          </cell>
          <cell r="H439">
            <v>0</v>
          </cell>
          <cell r="I439" t="str">
            <v>2020 MSA 163043</v>
          </cell>
          <cell r="J439">
            <v>80</v>
          </cell>
          <cell r="K439" t="str">
            <v>SUNRISE PETROLEUM FZC PO BOX 42553HAMRIYAH FREE ZONE</v>
          </cell>
          <cell r="L439" t="str">
            <v>TO ORDER OF THE FEDERAL BANK LTD GROUND FLOOR GOKULESH 2 R C DUTT ROA</v>
          </cell>
          <cell r="M439" t="str">
            <v>US</v>
          </cell>
          <cell r="N439" t="str">
            <v>AEJEA</v>
          </cell>
          <cell r="O439" t="str">
            <v>FB</v>
          </cell>
          <cell r="P439">
            <v>2</v>
          </cell>
          <cell r="Q439">
            <v>2</v>
          </cell>
          <cell r="R439">
            <v>0</v>
          </cell>
          <cell r="S439">
            <v>0</v>
          </cell>
          <cell r="T439">
            <v>40900</v>
          </cell>
          <cell r="U439">
            <v>40900</v>
          </cell>
          <cell r="V439">
            <v>0</v>
          </cell>
          <cell r="W439">
            <v>0</v>
          </cell>
          <cell r="X439" t="str">
            <v>OF BASE OIL SN 500 AS PER PROFORMA INVOICE NO PSFZC- 791 DATED 25 02 2020 LC NO 1335IMLC21299 DATE OF ISSUE 26 02 2020</v>
          </cell>
          <cell r="Y439" t="str">
            <v>Valide</v>
          </cell>
        </row>
        <row r="440">
          <cell r="A440" t="str">
            <v>HAMU1277822</v>
          </cell>
          <cell r="B440">
            <v>40</v>
          </cell>
          <cell r="C440" t="str">
            <v>HLCUDX3200340746</v>
          </cell>
          <cell r="D440">
            <v>43942</v>
          </cell>
          <cell r="E440">
            <v>24</v>
          </cell>
          <cell r="F440">
            <v>0</v>
          </cell>
          <cell r="G440">
            <v>0</v>
          </cell>
          <cell r="H440">
            <v>0</v>
          </cell>
          <cell r="I440" t="str">
            <v>2020 MSA 163043</v>
          </cell>
          <cell r="J440">
            <v>87</v>
          </cell>
          <cell r="K440" t="str">
            <v>AL SHAFAR STEEL ENGINEERING L L C ASSENT POST BOX-38436 DUBAI UAE TEL</v>
          </cell>
          <cell r="L440" t="str">
            <v>MARUBENI CORPORATION KENYA POWER PROJECT OFFICE 7TH FLOOR BRITAM TOWE</v>
          </cell>
          <cell r="M440" t="str">
            <v>US</v>
          </cell>
          <cell r="N440" t="str">
            <v>AEJEA</v>
          </cell>
          <cell r="O440" t="str">
            <v>NE</v>
          </cell>
          <cell r="P440">
            <v>4</v>
          </cell>
          <cell r="Q440">
            <v>4</v>
          </cell>
          <cell r="R440">
            <v>4</v>
          </cell>
          <cell r="S440">
            <v>4</v>
          </cell>
          <cell r="T440">
            <v>68245</v>
          </cell>
          <cell r="U440">
            <v>68245</v>
          </cell>
          <cell r="V440">
            <v>68245</v>
          </cell>
          <cell r="W440">
            <v>68245</v>
          </cell>
          <cell r="X440" t="str">
            <v>STEEL STRUCTURE PARTS OF STRUCTURE COMPONENT PART OF GOODS WITH STANDARD ACCESSORIES OF GOODS WHICH ARE NECESSARY FOR OLKARIA 1 ADDITIONAL UNIT 6 POWER DEVELOPMENT PROJECT MASTER LIST NO DFN415 232 011 DATED 7 TH JUNE 2019 PARTIAL SHIPMENT OF MASTER LIST ITEM NO A 8 STRUCTURAL STEEL SHIPMENT NO CV04 INVOICE NO 9PHX0357 HS CODE 73 08 90</v>
          </cell>
          <cell r="Y440" t="str">
            <v>Valide</v>
          </cell>
        </row>
        <row r="441">
          <cell r="A441" t="str">
            <v>TCNU6810426</v>
          </cell>
          <cell r="B441">
            <v>40</v>
          </cell>
          <cell r="C441" t="str">
            <v>HLCUDX3200340746</v>
          </cell>
          <cell r="D441">
            <v>43941</v>
          </cell>
          <cell r="E441">
            <v>22</v>
          </cell>
          <cell r="F441">
            <v>0</v>
          </cell>
          <cell r="G441">
            <v>0</v>
          </cell>
          <cell r="H441">
            <v>0</v>
          </cell>
          <cell r="I441" t="str">
            <v>2020 MSA 163043</v>
          </cell>
          <cell r="J441">
            <v>87</v>
          </cell>
          <cell r="K441" t="str">
            <v>AL SHAFAR STEEL ENGINEERING L L C ASSENT POST BOX-38436 DUBAI UAE TEL</v>
          </cell>
          <cell r="L441" t="str">
            <v>MARUBENI CORPORATION KENYA POWER PROJECT OFFICE 7TH FLOOR BRITAM TOWE</v>
          </cell>
          <cell r="M441" t="str">
            <v>US</v>
          </cell>
          <cell r="N441" t="str">
            <v>AEJEA</v>
          </cell>
          <cell r="O441" t="str">
            <v>NE</v>
          </cell>
          <cell r="P441">
            <v>4</v>
          </cell>
          <cell r="Q441">
            <v>4</v>
          </cell>
          <cell r="R441">
            <v>4</v>
          </cell>
          <cell r="S441">
            <v>4</v>
          </cell>
          <cell r="T441">
            <v>68245</v>
          </cell>
          <cell r="U441">
            <v>68245</v>
          </cell>
          <cell r="V441">
            <v>68245</v>
          </cell>
          <cell r="W441">
            <v>68245</v>
          </cell>
          <cell r="X441" t="str">
            <v>STEEL STRUCTURE PARTS OF STRUCTURE COMPONENT PART OF GOODS WITH STANDARD ACCESSORIES OF GOODS WHICH ARE NECESSARY FOR OLKARIA 1 ADDITIONAL UNIT 6 POWER DEVELOPMENT PROJECT MASTER LIST NO DFN415 232 011 DATED 7 TH JUNE 2019 PARTIAL SHIPMENT OF MASTER LIST ITEM NO A 8 STRUCTURAL STEEL SHIPMENT NO CV04 INVOICE NO 9PHX0357 HS CODE 73 08 90</v>
          </cell>
          <cell r="Y441" t="str">
            <v>Valide</v>
          </cell>
        </row>
        <row r="442">
          <cell r="A442" t="str">
            <v>SEGU5459542</v>
          </cell>
          <cell r="B442">
            <v>40</v>
          </cell>
          <cell r="C442" t="str">
            <v>HLCUDX3200340746</v>
          </cell>
          <cell r="D442">
            <v>43944</v>
          </cell>
          <cell r="E442">
            <v>22</v>
          </cell>
          <cell r="F442">
            <v>0</v>
          </cell>
          <cell r="G442">
            <v>0</v>
          </cell>
          <cell r="H442">
            <v>0</v>
          </cell>
          <cell r="I442" t="str">
            <v>2020 MSA 163043</v>
          </cell>
          <cell r="J442">
            <v>87</v>
          </cell>
          <cell r="K442" t="str">
            <v>AL SHAFAR STEEL ENGINEERING L L C ASSENT POST BOX-38436 DUBAI UAE TEL</v>
          </cell>
          <cell r="L442" t="str">
            <v>MARUBENI CORPORATION KENYA POWER PROJECT OFFICE 7TH FLOOR BRITAM TOWE</v>
          </cell>
          <cell r="M442" t="str">
            <v>US</v>
          </cell>
          <cell r="N442" t="str">
            <v>AEJEA</v>
          </cell>
          <cell r="O442" t="str">
            <v>NE</v>
          </cell>
          <cell r="P442">
            <v>4</v>
          </cell>
          <cell r="Q442">
            <v>4</v>
          </cell>
          <cell r="R442">
            <v>4</v>
          </cell>
          <cell r="S442">
            <v>4</v>
          </cell>
          <cell r="T442">
            <v>68245</v>
          </cell>
          <cell r="U442">
            <v>68245</v>
          </cell>
          <cell r="V442">
            <v>68245</v>
          </cell>
          <cell r="W442">
            <v>68245</v>
          </cell>
          <cell r="X442" t="str">
            <v>STEEL STRUCTURE PARTS OF STRUCTURE COMPONENT PART OF GOODS WITH STANDARD ACCESSORIES OF GOODS WHICH ARE NECESSARY FOR OLKARIA 1 ADDITIONAL UNIT 6 POWER DEVELOPMENT PROJECT MASTER LIST NO DFN415 232 011 DATED 7 TH JUNE 2019 PARTIAL SHIPMENT OF MASTER LIST ITEM NO A 8 STRUCTURAL STEEL SHIPMENT NO CV04 INVOICE NO 9PHX0357 HS CODE 73 08 90</v>
          </cell>
          <cell r="Y442" t="str">
            <v>Valide</v>
          </cell>
        </row>
        <row r="443">
          <cell r="A443" t="str">
            <v>HLBU2216755</v>
          </cell>
          <cell r="B443">
            <v>40</v>
          </cell>
          <cell r="C443" t="str">
            <v>HLCUDX3200340746</v>
          </cell>
          <cell r="D443">
            <v>43944</v>
          </cell>
          <cell r="E443">
            <v>22</v>
          </cell>
          <cell r="F443">
            <v>0</v>
          </cell>
          <cell r="G443">
            <v>0</v>
          </cell>
          <cell r="H443">
            <v>0</v>
          </cell>
          <cell r="I443" t="str">
            <v>2020 MSA 163043</v>
          </cell>
          <cell r="J443">
            <v>87</v>
          </cell>
          <cell r="K443" t="str">
            <v>AL SHAFAR STEEL ENGINEERING L L C ASSENT POST BOX-38436 DUBAI UAE TEL</v>
          </cell>
          <cell r="L443" t="str">
            <v>MARUBENI CORPORATION KENYA POWER PROJECT OFFICE 7TH FLOOR BRITAM TOWE</v>
          </cell>
          <cell r="M443" t="str">
            <v>US</v>
          </cell>
          <cell r="N443" t="str">
            <v>AEJEA</v>
          </cell>
          <cell r="O443" t="str">
            <v>NE</v>
          </cell>
          <cell r="P443">
            <v>4</v>
          </cell>
          <cell r="Q443">
            <v>4</v>
          </cell>
          <cell r="R443">
            <v>4</v>
          </cell>
          <cell r="S443">
            <v>4</v>
          </cell>
          <cell r="T443">
            <v>68245</v>
          </cell>
          <cell r="U443">
            <v>68245</v>
          </cell>
          <cell r="V443">
            <v>68245</v>
          </cell>
          <cell r="W443">
            <v>68245</v>
          </cell>
          <cell r="X443" t="str">
            <v>STEEL STRUCTURE PARTS OF STRUCTURE COMPONENT PART OF GOODS WITH STANDARD ACCESSORIES OF GOODS WHICH ARE NECESSARY FOR OLKARIA 1 ADDITIONAL UNIT 6 POWER DEVELOPMENT PROJECT MASTER LIST NO DFN415 232 011 DATED 7 TH JUNE 2019 PARTIAL SHIPMENT OF MASTER LIST ITEM NO A 8 STRUCTURAL STEEL SHIPMENT NO CV04 INVOICE NO 9PHX0357 HS CODE 73 08 90</v>
          </cell>
          <cell r="Y443" t="str">
            <v>Valide</v>
          </cell>
        </row>
        <row r="444">
          <cell r="A444" t="str">
            <v>UACU3556259</v>
          </cell>
          <cell r="B444">
            <v>20</v>
          </cell>
          <cell r="C444" t="str">
            <v>HLCUDX3200403820</v>
          </cell>
          <cell r="D444">
            <v>43947</v>
          </cell>
          <cell r="E444">
            <v>22</v>
          </cell>
          <cell r="F444">
            <v>0</v>
          </cell>
          <cell r="G444">
            <v>0</v>
          </cell>
          <cell r="H444">
            <v>0</v>
          </cell>
          <cell r="I444" t="str">
            <v>2020 MSA 163043</v>
          </cell>
          <cell r="J444">
            <v>130</v>
          </cell>
          <cell r="K444" t="str">
            <v>RECON CHEMICLAS MIDDLE EAST FZE P OBOX 18384 JEBEL ALI FREE ZONE U A</v>
          </cell>
          <cell r="L444" t="str">
            <v>FOSROC KENYA LIMITED UNITS 6-8 LAXMANBHAI COMPLEX NEAR SYOKIMAU RAILWA</v>
          </cell>
          <cell r="M444" t="str">
            <v>US</v>
          </cell>
          <cell r="N444" t="str">
            <v>AEJEA</v>
          </cell>
          <cell r="O444" t="str">
            <v>DR</v>
          </cell>
          <cell r="P444">
            <v>5</v>
          </cell>
          <cell r="Q444">
            <v>5</v>
          </cell>
          <cell r="R444">
            <v>0</v>
          </cell>
          <cell r="S444">
            <v>0</v>
          </cell>
          <cell r="T444">
            <v>760</v>
          </cell>
          <cell r="U444">
            <v>760</v>
          </cell>
          <cell r="V444">
            <v>0</v>
          </cell>
          <cell r="W444">
            <v>0</v>
          </cell>
          <cell r="X444" t="str">
            <v>POLYAMINES LIQUID CORROSIVE IMCO CLASS 8 UN NO 2735 PI III SOLUTION OF A POLYETHER MODIFIED 3 1993 BYK-354-FLAMMABLE LIQUID TRI-ISO-BUTYL PHOSPHATE NO OF PACKAGES 23 BAGS 67 DRUMS 1 IBC NET WEIGHT 14300 00 KGS GROSS WEIGHT 15796 40 KGS</v>
          </cell>
          <cell r="Y444" t="str">
            <v>Valide</v>
          </cell>
        </row>
        <row r="445">
          <cell r="A445" t="str">
            <v>HLBU1680885</v>
          </cell>
          <cell r="B445">
            <v>40</v>
          </cell>
          <cell r="C445" t="str">
            <v>HLCUFRA200119728</v>
          </cell>
          <cell r="D445">
            <v>43947</v>
          </cell>
          <cell r="E445">
            <v>22</v>
          </cell>
          <cell r="F445">
            <v>0</v>
          </cell>
          <cell r="G445">
            <v>0</v>
          </cell>
          <cell r="H445">
            <v>0</v>
          </cell>
          <cell r="I445" t="str">
            <v>2020 MSA 163254</v>
          </cell>
          <cell r="J445">
            <v>39</v>
          </cell>
          <cell r="K445" t="str">
            <v>SCHINDLER SA INVESTMENT HOLDINGS PTY LTD P O BOX 3615 JOHANNESBURG 200</v>
          </cell>
          <cell r="L445" t="str">
            <v>SCHINDLER LIMITED LONGONOT PLACE KIJABE STREET NAIROBI KENYA</v>
          </cell>
          <cell r="M445" t="str">
            <v>CN</v>
          </cell>
          <cell r="N445" t="str">
            <v>DEHAM</v>
          </cell>
          <cell r="O445" t="str">
            <v>UN</v>
          </cell>
          <cell r="P445">
            <v>12</v>
          </cell>
          <cell r="Q445">
            <v>12</v>
          </cell>
          <cell r="R445">
            <v>12</v>
          </cell>
          <cell r="S445">
            <v>12</v>
          </cell>
          <cell r="T445">
            <v>38040</v>
          </cell>
          <cell r="U445">
            <v>38040</v>
          </cell>
          <cell r="V445">
            <v>38040</v>
          </cell>
          <cell r="W445">
            <v>38040</v>
          </cell>
          <cell r="X445"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445" t="str">
            <v>Valide</v>
          </cell>
        </row>
        <row r="446">
          <cell r="A446" t="str">
            <v>HLXU5335689</v>
          </cell>
          <cell r="B446">
            <v>40</v>
          </cell>
          <cell r="C446" t="str">
            <v>HLCUFRA200119728</v>
          </cell>
          <cell r="D446">
            <v>43947</v>
          </cell>
          <cell r="E446">
            <v>22</v>
          </cell>
          <cell r="F446">
            <v>0</v>
          </cell>
          <cell r="G446">
            <v>0</v>
          </cell>
          <cell r="H446">
            <v>0</v>
          </cell>
          <cell r="I446" t="str">
            <v>2020 MSA 163254</v>
          </cell>
          <cell r="J446">
            <v>39</v>
          </cell>
          <cell r="K446" t="str">
            <v>SCHINDLER SA INVESTMENT HOLDINGS PTY LTD P O BOX 3615 JOHANNESBURG 200</v>
          </cell>
          <cell r="L446" t="str">
            <v>SCHINDLER LIMITED LONGONOT PLACE KIJABE STREET NAIROBI KENYA</v>
          </cell>
          <cell r="M446" t="str">
            <v>CN</v>
          </cell>
          <cell r="N446" t="str">
            <v>DEHAM</v>
          </cell>
          <cell r="O446" t="str">
            <v>UN</v>
          </cell>
          <cell r="P446">
            <v>12</v>
          </cell>
          <cell r="Q446">
            <v>12</v>
          </cell>
          <cell r="R446">
            <v>12</v>
          </cell>
          <cell r="S446">
            <v>12</v>
          </cell>
          <cell r="T446">
            <v>38040</v>
          </cell>
          <cell r="U446">
            <v>38040</v>
          </cell>
          <cell r="V446">
            <v>38040</v>
          </cell>
          <cell r="W446">
            <v>38040</v>
          </cell>
          <cell r="X446"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446" t="str">
            <v>Valide</v>
          </cell>
        </row>
        <row r="447">
          <cell r="A447" t="str">
            <v>FCIU2615051</v>
          </cell>
          <cell r="B447">
            <v>20</v>
          </cell>
          <cell r="C447" t="str">
            <v>HLCUGOT191106973</v>
          </cell>
          <cell r="D447">
            <v>43856</v>
          </cell>
          <cell r="E447">
            <v>99</v>
          </cell>
          <cell r="F447">
            <v>0</v>
          </cell>
          <cell r="G447">
            <v>0</v>
          </cell>
          <cell r="H447">
            <v>0</v>
          </cell>
          <cell r="I447" t="str">
            <v>2020 MSA 161294</v>
          </cell>
          <cell r="J447">
            <v>122</v>
          </cell>
          <cell r="K447" t="str">
            <v>ASECO AB BOX 11455 404 30 GOTHENBURG AS AGENT FOR</v>
          </cell>
          <cell r="L447" t="str">
            <v>COOL-POINT HVAC ENGINEERS LTD INDUSTRIAL AREA BARICHO ROAD CHANNA HO</v>
          </cell>
          <cell r="M447" t="str">
            <v>US</v>
          </cell>
          <cell r="N447" t="str">
            <v>SEGVX</v>
          </cell>
          <cell r="O447" t="str">
            <v>NE</v>
          </cell>
          <cell r="P447">
            <v>12</v>
          </cell>
          <cell r="Q447">
            <v>12</v>
          </cell>
          <cell r="R447">
            <v>12</v>
          </cell>
          <cell r="S447">
            <v>12</v>
          </cell>
          <cell r="T447">
            <v>2196</v>
          </cell>
          <cell r="U447">
            <v>2196</v>
          </cell>
          <cell r="V447">
            <v>2196</v>
          </cell>
          <cell r="W447">
            <v>2196</v>
          </cell>
          <cell r="X447" t="str">
            <v>AXIAL FANS HS CODE 84 14 59</v>
          </cell>
          <cell r="Y447" t="str">
            <v>Valide</v>
          </cell>
        </row>
        <row r="448">
          <cell r="A448" t="str">
            <v>UACU5354540</v>
          </cell>
          <cell r="B448">
            <v>40</v>
          </cell>
          <cell r="C448" t="str">
            <v>HLCUIZ1191299072</v>
          </cell>
          <cell r="D448">
            <v>43896</v>
          </cell>
          <cell r="E448">
            <v>59</v>
          </cell>
          <cell r="F448">
            <v>0</v>
          </cell>
          <cell r="G448">
            <v>0</v>
          </cell>
          <cell r="H448">
            <v>0</v>
          </cell>
          <cell r="I448" t="str">
            <v>2020 MSA 162076</v>
          </cell>
          <cell r="J448">
            <v>181</v>
          </cell>
          <cell r="K448" t="str">
            <v>PIN INTERNET TEKNOLOJILERI VE EGITIM HIZMETLERI SAN VE TIC A S GOZTE</v>
          </cell>
          <cell r="L448" t="str">
            <v>BUGGY AFRICA LIMITED P O BOX 2470-00606 D 1001 SILVE HARBOR KINDARUMA</v>
          </cell>
          <cell r="M448" t="str">
            <v>US</v>
          </cell>
          <cell r="N448" t="str">
            <v>TRIST</v>
          </cell>
          <cell r="O448" t="str">
            <v>CS</v>
          </cell>
          <cell r="P448">
            <v>2155</v>
          </cell>
          <cell r="Q448">
            <v>2155</v>
          </cell>
          <cell r="R448">
            <v>2155</v>
          </cell>
          <cell r="S448">
            <v>2155</v>
          </cell>
          <cell r="T448">
            <v>40240</v>
          </cell>
          <cell r="U448">
            <v>40240</v>
          </cell>
          <cell r="V448">
            <v>40240</v>
          </cell>
          <cell r="W448">
            <v>40240</v>
          </cell>
          <cell r="X448" t="str">
            <v>15 840 BOTTLES 70 CL VODKA 13 200 BOTTLES 100 CL VODKA HS-CODE 22 08 60</v>
          </cell>
          <cell r="Y448" t="str">
            <v>Valide</v>
          </cell>
        </row>
        <row r="449">
          <cell r="A449" t="str">
            <v>GESU5507292</v>
          </cell>
          <cell r="B449">
            <v>40</v>
          </cell>
          <cell r="C449" t="str">
            <v>HLCUIZ1191299072</v>
          </cell>
          <cell r="D449">
            <v>43897</v>
          </cell>
          <cell r="E449">
            <v>58</v>
          </cell>
          <cell r="F449">
            <v>0</v>
          </cell>
          <cell r="G449">
            <v>0</v>
          </cell>
          <cell r="H449">
            <v>0</v>
          </cell>
          <cell r="I449" t="str">
            <v>2020 MSA 162076</v>
          </cell>
          <cell r="J449">
            <v>181</v>
          </cell>
          <cell r="K449" t="str">
            <v>PIN INTERNET TEKNOLOJILERI VE EGITIM HIZMETLERI SAN VE TIC A S GOZTE</v>
          </cell>
          <cell r="L449" t="str">
            <v>BUGGY AFRICA LIMITED P O BOX 2470-00606 D 1001 SILVE HARBOR KINDARUMA</v>
          </cell>
          <cell r="M449" t="str">
            <v>US</v>
          </cell>
          <cell r="N449" t="str">
            <v>TRIST</v>
          </cell>
          <cell r="O449" t="str">
            <v>CS</v>
          </cell>
          <cell r="P449">
            <v>2155</v>
          </cell>
          <cell r="Q449">
            <v>2155</v>
          </cell>
          <cell r="R449">
            <v>2155</v>
          </cell>
          <cell r="S449">
            <v>2155</v>
          </cell>
          <cell r="T449">
            <v>40240</v>
          </cell>
          <cell r="U449">
            <v>40240</v>
          </cell>
          <cell r="V449">
            <v>40240</v>
          </cell>
          <cell r="W449">
            <v>40240</v>
          </cell>
          <cell r="X449" t="str">
            <v>15 840 BOTTLES 70 CL VODKA 13 200 BOTTLES 100 CL VODKA HS-CODE 22 08 60</v>
          </cell>
          <cell r="Y449" t="str">
            <v>Valide</v>
          </cell>
        </row>
        <row r="450">
          <cell r="A450" t="str">
            <v>TCLU8095818</v>
          </cell>
          <cell r="B450">
            <v>40</v>
          </cell>
          <cell r="C450" t="str">
            <v>HLCUIZ1200117170</v>
          </cell>
          <cell r="D450">
            <v>43893</v>
          </cell>
          <cell r="E450">
            <v>62</v>
          </cell>
          <cell r="F450">
            <v>0</v>
          </cell>
          <cell r="G450">
            <v>0</v>
          </cell>
          <cell r="H450">
            <v>0</v>
          </cell>
          <cell r="I450" t="str">
            <v>2020 MSA 162076</v>
          </cell>
          <cell r="J450">
            <v>187</v>
          </cell>
          <cell r="K450" t="str">
            <v>PIN INTERNET TEKNOLOJILERI VE EGITIM HIZMETLERI SAGOZTEPE MAH BATISEHI</v>
          </cell>
          <cell r="L450" t="str">
            <v>BUGGY AFRICA LIMITED PO BOX 2740-00606 D 1001 SILVER HARBOR KINDARUMA</v>
          </cell>
          <cell r="M450" t="str">
            <v>US</v>
          </cell>
          <cell r="N450" t="str">
            <v>TRIST</v>
          </cell>
          <cell r="O450" t="str">
            <v>CS</v>
          </cell>
          <cell r="P450">
            <v>4312</v>
          </cell>
          <cell r="Q450">
            <v>4312</v>
          </cell>
          <cell r="R450">
            <v>0</v>
          </cell>
          <cell r="S450">
            <v>0</v>
          </cell>
          <cell r="T450">
            <v>80450</v>
          </cell>
          <cell r="U450">
            <v>80450</v>
          </cell>
          <cell r="V450">
            <v>0</v>
          </cell>
          <cell r="W450">
            <v>0</v>
          </cell>
          <cell r="X450" t="str">
            <v>VODKA 100 COLLIES 20 PACKAGES CLASS 3 UN NO 3065 PACKING GROUP 3 FLASH POINT 20 C</v>
          </cell>
          <cell r="Y450" t="str">
            <v>Valide</v>
          </cell>
        </row>
        <row r="451">
          <cell r="A451" t="str">
            <v>HLBU1690564</v>
          </cell>
          <cell r="B451">
            <v>40</v>
          </cell>
          <cell r="C451" t="str">
            <v>HLCUIZ1200117170</v>
          </cell>
          <cell r="D451">
            <v>43896</v>
          </cell>
          <cell r="E451">
            <v>59</v>
          </cell>
          <cell r="F451">
            <v>0</v>
          </cell>
          <cell r="G451">
            <v>0</v>
          </cell>
          <cell r="H451">
            <v>0</v>
          </cell>
          <cell r="I451" t="str">
            <v>2020 MSA 162076</v>
          </cell>
          <cell r="J451">
            <v>187</v>
          </cell>
          <cell r="K451" t="str">
            <v>PIN INTERNET TEKNOLOJILERI VE EGITIM HIZMETLERI SAGOZTEPE MAH BATISEHI</v>
          </cell>
          <cell r="L451" t="str">
            <v>BUGGY AFRICA LIMITED PO BOX 2740-00606 D 1001 SILVER HARBOR KINDARUMA</v>
          </cell>
          <cell r="M451" t="str">
            <v>US</v>
          </cell>
          <cell r="N451" t="str">
            <v>TRIST</v>
          </cell>
          <cell r="O451" t="str">
            <v>CS</v>
          </cell>
          <cell r="P451">
            <v>4312</v>
          </cell>
          <cell r="Q451">
            <v>4312</v>
          </cell>
          <cell r="R451">
            <v>0</v>
          </cell>
          <cell r="S451">
            <v>0</v>
          </cell>
          <cell r="T451">
            <v>80450</v>
          </cell>
          <cell r="U451">
            <v>80450</v>
          </cell>
          <cell r="V451">
            <v>0</v>
          </cell>
          <cell r="W451">
            <v>0</v>
          </cell>
          <cell r="X451" t="str">
            <v>VODKA 100 COLLIES 20 PACKAGES CLASS 3 UN NO 3065 PACKING GROUP 3 FLASH POINT 20 C</v>
          </cell>
          <cell r="Y451" t="str">
            <v>Valide</v>
          </cell>
        </row>
        <row r="452">
          <cell r="A452" t="str">
            <v>TCLU8932827</v>
          </cell>
          <cell r="B452">
            <v>40</v>
          </cell>
          <cell r="C452" t="str">
            <v>HLCUIZ1200117170</v>
          </cell>
          <cell r="D452">
            <v>43897</v>
          </cell>
          <cell r="E452">
            <v>58</v>
          </cell>
          <cell r="F452">
            <v>0</v>
          </cell>
          <cell r="G452">
            <v>0</v>
          </cell>
          <cell r="H452">
            <v>0</v>
          </cell>
          <cell r="I452" t="str">
            <v>2020 MSA 162076</v>
          </cell>
          <cell r="J452">
            <v>187</v>
          </cell>
          <cell r="K452" t="str">
            <v>PIN INTERNET TEKNOLOJILERI VE EGITIM HIZMETLERI SAGOZTEPE MAH BATISEHI</v>
          </cell>
          <cell r="L452" t="str">
            <v>BUGGY AFRICA LIMITED PO BOX 2740-00606 D 1001 SILVER HARBOR KINDARUMA</v>
          </cell>
          <cell r="M452" t="str">
            <v>US</v>
          </cell>
          <cell r="N452" t="str">
            <v>TRIST</v>
          </cell>
          <cell r="O452" t="str">
            <v>CS</v>
          </cell>
          <cell r="P452">
            <v>4312</v>
          </cell>
          <cell r="Q452">
            <v>4312</v>
          </cell>
          <cell r="R452">
            <v>0</v>
          </cell>
          <cell r="S452">
            <v>0</v>
          </cell>
          <cell r="T452">
            <v>80450</v>
          </cell>
          <cell r="U452">
            <v>80450</v>
          </cell>
          <cell r="V452">
            <v>0</v>
          </cell>
          <cell r="W452">
            <v>0</v>
          </cell>
          <cell r="X452" t="str">
            <v>VODKA 100 COLLIES 20 PACKAGES CLASS 3 UN NO 3065 PACKING GROUP 3 FLASH POINT 20 C</v>
          </cell>
          <cell r="Y452" t="str">
            <v>Valide</v>
          </cell>
        </row>
        <row r="453">
          <cell r="A453" t="str">
            <v>UACU5861631</v>
          </cell>
          <cell r="B453">
            <v>40</v>
          </cell>
          <cell r="C453" t="str">
            <v>HLCUIZ1200117170</v>
          </cell>
          <cell r="D453">
            <v>43897</v>
          </cell>
          <cell r="E453">
            <v>58</v>
          </cell>
          <cell r="F453">
            <v>0</v>
          </cell>
          <cell r="G453">
            <v>0</v>
          </cell>
          <cell r="H453">
            <v>0</v>
          </cell>
          <cell r="I453" t="str">
            <v>2020 MSA 162076</v>
          </cell>
          <cell r="J453">
            <v>187</v>
          </cell>
          <cell r="K453" t="str">
            <v>PIN INTERNET TEKNOLOJILERI VE EGITIM HIZMETLERI SAGOZTEPE MAH BATISEHI</v>
          </cell>
          <cell r="L453" t="str">
            <v>BUGGY AFRICA LIMITED PO BOX 2740-00606 D 1001 SILVER HARBOR KINDARUMA</v>
          </cell>
          <cell r="M453" t="str">
            <v>US</v>
          </cell>
          <cell r="N453" t="str">
            <v>TRIST</v>
          </cell>
          <cell r="O453" t="str">
            <v>CS</v>
          </cell>
          <cell r="P453">
            <v>4312</v>
          </cell>
          <cell r="Q453">
            <v>4312</v>
          </cell>
          <cell r="R453">
            <v>0</v>
          </cell>
          <cell r="S453">
            <v>0</v>
          </cell>
          <cell r="T453">
            <v>80450</v>
          </cell>
          <cell r="U453">
            <v>80450</v>
          </cell>
          <cell r="V453">
            <v>0</v>
          </cell>
          <cell r="W453">
            <v>0</v>
          </cell>
          <cell r="X453" t="str">
            <v>VODKA 100 COLLIES 20 PACKAGES CLASS 3 UN NO 3065 PACKING GROUP 3 FLASH POINT 20 C</v>
          </cell>
          <cell r="Y453" t="str">
            <v>Valide</v>
          </cell>
        </row>
        <row r="454">
          <cell r="A454" t="str">
            <v>HLXU6502672</v>
          </cell>
          <cell r="B454">
            <v>40</v>
          </cell>
          <cell r="C454" t="str">
            <v>HLCUIZ1200167106</v>
          </cell>
          <cell r="D454">
            <v>43892</v>
          </cell>
          <cell r="E454">
            <v>63</v>
          </cell>
          <cell r="F454">
            <v>0</v>
          </cell>
          <cell r="G454">
            <v>0</v>
          </cell>
          <cell r="H454">
            <v>0</v>
          </cell>
          <cell r="I454" t="str">
            <v>2020 MSA 162076</v>
          </cell>
          <cell r="J454">
            <v>211</v>
          </cell>
          <cell r="K454" t="str">
            <v>PIN INTERNET TEKNOLOJILERI VE EGITIM HIZMETLERI SAN TIC A S GOZTEPE M</v>
          </cell>
          <cell r="L454" t="str">
            <v>BUGGY AFRICA LIMITED P O BOX 2470-00606 D 1001 SILVE HARBOR KINDARUMA</v>
          </cell>
          <cell r="M454" t="str">
            <v>US</v>
          </cell>
          <cell r="N454" t="str">
            <v>TRIST</v>
          </cell>
          <cell r="O454" t="str">
            <v>CS</v>
          </cell>
          <cell r="P454">
            <v>1100</v>
          </cell>
          <cell r="Q454">
            <v>1100</v>
          </cell>
          <cell r="R454">
            <v>1100</v>
          </cell>
          <cell r="S454">
            <v>1100</v>
          </cell>
          <cell r="T454">
            <v>21290</v>
          </cell>
          <cell r="U454">
            <v>21290</v>
          </cell>
          <cell r="V454">
            <v>21290</v>
          </cell>
          <cell r="W454">
            <v>21290</v>
          </cell>
          <cell r="X454" t="str">
            <v>13 200 BOTTLES 100 CL VODKA HS-CODE 22 08 60</v>
          </cell>
          <cell r="Y454" t="str">
            <v>Valide</v>
          </cell>
        </row>
        <row r="455">
          <cell r="A455" t="str">
            <v>DFSU2241741</v>
          </cell>
          <cell r="B455">
            <v>20</v>
          </cell>
          <cell r="C455" t="str">
            <v>HLCUIZ1200223554</v>
          </cell>
          <cell r="D455">
            <v>43942</v>
          </cell>
          <cell r="E455">
            <v>24</v>
          </cell>
          <cell r="F455">
            <v>0</v>
          </cell>
          <cell r="G455">
            <v>0</v>
          </cell>
          <cell r="H455">
            <v>0</v>
          </cell>
          <cell r="I455" t="str">
            <v>2020 MSA 163043</v>
          </cell>
          <cell r="J455">
            <v>188</v>
          </cell>
          <cell r="K455" t="str">
            <v>ASAKUA SU URUNLERI INS SAN VE DISTIC LTD STI ATATURK PLASTIK OSB M</v>
          </cell>
          <cell r="L455" t="str">
            <v>VICTORY FARMS LTD 40111 - 00100 4THNGONG AVENUE NAIROBI KENYA</v>
          </cell>
          <cell r="M455" t="str">
            <v>US</v>
          </cell>
          <cell r="N455" t="str">
            <v>TRALI</v>
          </cell>
          <cell r="O455" t="str">
            <v>NE</v>
          </cell>
          <cell r="P455">
            <v>2681</v>
          </cell>
          <cell r="Q455">
            <v>2681</v>
          </cell>
          <cell r="R455">
            <v>2681</v>
          </cell>
          <cell r="S455">
            <v>2681</v>
          </cell>
          <cell r="T455">
            <v>55175</v>
          </cell>
          <cell r="U455">
            <v>55175</v>
          </cell>
          <cell r="V455">
            <v>55175</v>
          </cell>
          <cell r="W455">
            <v>55175</v>
          </cell>
          <cell r="X455" t="str">
            <v>FISH FARMING EQUIPMENTS HTS CODE 3917 21 90 00 00 3903 90 90 00 00 3926 90 97 90 18 8301 10 00 00 19 7312 10 69 00 00 5607 49 90 90 00 7315 89 00 00 00 7307 99 80 00 19 8201 10 00 00 12 8205 20 00 00 11 8716 80 00 90 12 8201 30 00 00 11 8501 61 20 90 00 5608 11 80 00 00 TOTAL BOX 2681 BOXES TOTAL GROSS WEIGHT 55175 KGS HS-CODE 39 17 21</v>
          </cell>
          <cell r="Y455" t="str">
            <v>Valide</v>
          </cell>
        </row>
        <row r="456">
          <cell r="A456" t="str">
            <v>TCNU1949105</v>
          </cell>
          <cell r="B456">
            <v>40</v>
          </cell>
          <cell r="C456" t="str">
            <v>HLCUIZ1200223554</v>
          </cell>
          <cell r="D456">
            <v>43942</v>
          </cell>
          <cell r="E456">
            <v>24</v>
          </cell>
          <cell r="F456">
            <v>0</v>
          </cell>
          <cell r="G456">
            <v>0</v>
          </cell>
          <cell r="H456">
            <v>0</v>
          </cell>
          <cell r="I456" t="str">
            <v>2020 MSA 163043</v>
          </cell>
          <cell r="J456">
            <v>188</v>
          </cell>
          <cell r="K456" t="str">
            <v>ASAKUA SU URUNLERI INS SAN VE DISTIC LTD STI ATATURK PLASTIK OSB M</v>
          </cell>
          <cell r="L456" t="str">
            <v>VICTORY FARMS LTD 40111 - 00100 4THNGONG AVENUE NAIROBI KENYA</v>
          </cell>
          <cell r="M456" t="str">
            <v>US</v>
          </cell>
          <cell r="N456" t="str">
            <v>TRALI</v>
          </cell>
          <cell r="O456" t="str">
            <v>NE</v>
          </cell>
          <cell r="P456">
            <v>2681</v>
          </cell>
          <cell r="Q456">
            <v>2681</v>
          </cell>
          <cell r="R456">
            <v>2681</v>
          </cell>
          <cell r="S456">
            <v>2681</v>
          </cell>
          <cell r="T456">
            <v>55175</v>
          </cell>
          <cell r="U456">
            <v>55175</v>
          </cell>
          <cell r="V456">
            <v>55175</v>
          </cell>
          <cell r="W456">
            <v>55175</v>
          </cell>
          <cell r="X456" t="str">
            <v>FISH FARMING EQUIPMENTS HTS CODE 3917 21 90 00 00 3903 90 90 00 00 3926 90 97 90 18 8301 10 00 00 19 7312 10 69 00 00 5607 49 90 90 00 7315 89 00 00 00 7307 99 80 00 19 8201 10 00 00 12 8205 20 00 00 11 8716 80 00 90 12 8201 30 00 00 11 8501 61 20 90 00 5608 11 80 00 00 TOTAL BOX 2681 BOXES TOTAL GROSS WEIGHT 55175 KGS HS-CODE 39 17 21</v>
          </cell>
          <cell r="Y456" t="str">
            <v>Valide</v>
          </cell>
        </row>
        <row r="457">
          <cell r="A457" t="str">
            <v>HLBU2661386</v>
          </cell>
          <cell r="B457">
            <v>40</v>
          </cell>
          <cell r="C457" t="str">
            <v>HLCUIZ1200223554</v>
          </cell>
          <cell r="D457">
            <v>43942</v>
          </cell>
          <cell r="E457">
            <v>24</v>
          </cell>
          <cell r="F457">
            <v>0</v>
          </cell>
          <cell r="G457">
            <v>0</v>
          </cell>
          <cell r="H457">
            <v>0</v>
          </cell>
          <cell r="I457" t="str">
            <v>2020 MSA 163043</v>
          </cell>
          <cell r="J457">
            <v>188</v>
          </cell>
          <cell r="K457" t="str">
            <v>ASAKUA SU URUNLERI INS SAN VE DISTIC LTD STI ATATURK PLASTIK OSB M</v>
          </cell>
          <cell r="L457" t="str">
            <v>VICTORY FARMS LTD 40111 - 00100 4THNGONG AVENUE NAIROBI KENYA</v>
          </cell>
          <cell r="M457" t="str">
            <v>US</v>
          </cell>
          <cell r="N457" t="str">
            <v>TRALI</v>
          </cell>
          <cell r="O457" t="str">
            <v>NE</v>
          </cell>
          <cell r="P457">
            <v>2681</v>
          </cell>
          <cell r="Q457">
            <v>2681</v>
          </cell>
          <cell r="R457">
            <v>2681</v>
          </cell>
          <cell r="S457">
            <v>2681</v>
          </cell>
          <cell r="T457">
            <v>55175</v>
          </cell>
          <cell r="U457">
            <v>55175</v>
          </cell>
          <cell r="V457">
            <v>55175</v>
          </cell>
          <cell r="W457">
            <v>55175</v>
          </cell>
          <cell r="X457" t="str">
            <v>FISH FARMING EQUIPMENTS HTS CODE 3917 21 90 00 00 3903 90 90 00 00 3926 90 97 90 18 8301 10 00 00 19 7312 10 69 00 00 5607 49 90 90 00 7315 89 00 00 00 7307 99 80 00 19 8201 10 00 00 12 8205 20 00 00 11 8716 80 00 90 12 8201 30 00 00 11 8501 61 20 90 00 5608 11 80 00 00 TOTAL BOX 2681 BOXES TOTAL GROSS WEIGHT 55175 KGS HS-CODE 39 17 21</v>
          </cell>
          <cell r="Y457" t="str">
            <v>Valide</v>
          </cell>
        </row>
        <row r="458">
          <cell r="A458" t="str">
            <v>HAMU1206407</v>
          </cell>
          <cell r="B458">
            <v>40</v>
          </cell>
          <cell r="C458" t="str">
            <v>HLCUIZ1200223554</v>
          </cell>
          <cell r="D458">
            <v>43941</v>
          </cell>
          <cell r="E458">
            <v>22</v>
          </cell>
          <cell r="F458">
            <v>0</v>
          </cell>
          <cell r="G458">
            <v>0</v>
          </cell>
          <cell r="H458">
            <v>0</v>
          </cell>
          <cell r="I458" t="str">
            <v>2020 MSA 163043</v>
          </cell>
          <cell r="J458">
            <v>188</v>
          </cell>
          <cell r="K458" t="str">
            <v>ASAKUA SU URUNLERI INS SAN VE DISTIC LTD STI ATATURK PLASTIK OSB M</v>
          </cell>
          <cell r="L458" t="str">
            <v>VICTORY FARMS LTD 40111 - 00100 4THNGONG AVENUE NAIROBI KENYA</v>
          </cell>
          <cell r="M458" t="str">
            <v>US</v>
          </cell>
          <cell r="N458" t="str">
            <v>TRALI</v>
          </cell>
          <cell r="O458" t="str">
            <v>NE</v>
          </cell>
          <cell r="P458">
            <v>2681</v>
          </cell>
          <cell r="Q458">
            <v>2681</v>
          </cell>
          <cell r="R458">
            <v>2681</v>
          </cell>
          <cell r="S458">
            <v>2681</v>
          </cell>
          <cell r="T458">
            <v>55175</v>
          </cell>
          <cell r="U458">
            <v>55175</v>
          </cell>
          <cell r="V458">
            <v>55175</v>
          </cell>
          <cell r="W458">
            <v>55175</v>
          </cell>
          <cell r="X458" t="str">
            <v>FISH FARMING EQUIPMENTS HTS CODE 3917 21 90 00 00 3903 90 90 00 00 3926 90 97 90 18 8301 10 00 00 19 7312 10 69 00 00 5607 49 90 90 00 7315 89 00 00 00 7307 99 80 00 19 8201 10 00 00 12 8205 20 00 00 11 8716 80 00 90 12 8201 30 00 00 11 8501 61 20 90 00 5608 11 80 00 00 TOTAL BOX 2681 BOXES TOTAL GROSS WEIGHT 55175 KGS HS-CODE 39 17 21</v>
          </cell>
          <cell r="Y458" t="str">
            <v>Valide</v>
          </cell>
        </row>
        <row r="459">
          <cell r="A459" t="str">
            <v>TGBU5860504</v>
          </cell>
          <cell r="B459">
            <v>40</v>
          </cell>
          <cell r="C459" t="str">
            <v>HLCUIZ1200223554</v>
          </cell>
          <cell r="D459">
            <v>43945</v>
          </cell>
          <cell r="E459">
            <v>21</v>
          </cell>
          <cell r="F459">
            <v>0</v>
          </cell>
          <cell r="G459">
            <v>0</v>
          </cell>
          <cell r="H459">
            <v>0</v>
          </cell>
          <cell r="I459" t="str">
            <v>2020 MSA 163043</v>
          </cell>
          <cell r="J459">
            <v>188</v>
          </cell>
          <cell r="K459" t="str">
            <v>ASAKUA SU URUNLERI INS SAN VE DISTIC LTD STI ATATURK PLASTIK OSB M</v>
          </cell>
          <cell r="L459" t="str">
            <v>VICTORY FARMS LTD 40111 - 00100 4THNGONG AVENUE NAIROBI KENYA</v>
          </cell>
          <cell r="M459" t="str">
            <v>US</v>
          </cell>
          <cell r="N459" t="str">
            <v>TRALI</v>
          </cell>
          <cell r="O459" t="str">
            <v>NE</v>
          </cell>
          <cell r="P459">
            <v>2681</v>
          </cell>
          <cell r="Q459">
            <v>2681</v>
          </cell>
          <cell r="R459">
            <v>2681</v>
          </cell>
          <cell r="S459">
            <v>2681</v>
          </cell>
          <cell r="T459">
            <v>55175</v>
          </cell>
          <cell r="U459">
            <v>55175</v>
          </cell>
          <cell r="V459">
            <v>55175</v>
          </cell>
          <cell r="W459">
            <v>55175</v>
          </cell>
          <cell r="X459" t="str">
            <v>FISH FARMING EQUIPMENTS HTS CODE 3917 21 90 00 00 3903 90 90 00 00 3926 90 97 90 18 8301 10 00 00 19 7312 10 69 00 00 5607 49 90 90 00 7315 89 00 00 00 7307 99 80 00 19 8201 10 00 00 12 8205 20 00 00 11 8716 80 00 90 12 8201 30 00 00 11 8501 61 20 90 00 5608 11 80 00 00 TOTAL BOX 2681 BOXES TOTAL GROSS WEIGHT 55175 KGS HS-CODE 39 17 21</v>
          </cell>
          <cell r="Y459" t="str">
            <v>Valide</v>
          </cell>
        </row>
        <row r="460">
          <cell r="A460" t="str">
            <v>UACU5741472</v>
          </cell>
          <cell r="B460">
            <v>40</v>
          </cell>
          <cell r="C460" t="str">
            <v>HLCUSJ2200201206</v>
          </cell>
          <cell r="D460">
            <v>43942</v>
          </cell>
          <cell r="E460">
            <v>24</v>
          </cell>
          <cell r="F460">
            <v>0</v>
          </cell>
          <cell r="G460">
            <v>0</v>
          </cell>
          <cell r="H460">
            <v>0</v>
          </cell>
          <cell r="I460" t="str">
            <v>2020 MSA 163043</v>
          </cell>
          <cell r="J460">
            <v>231</v>
          </cell>
          <cell r="K460" t="str">
            <v>SPC SHIPPING SOCIEDAD ANONIMA TAX ID 3101719800 SABANA SUR CALLE MORE</v>
          </cell>
          <cell r="L460" t="str">
            <v>DEL MONTE KENYA LTD TAX ID C00796 OLOITIPTIP ROAD THIKA KENYA 01000</v>
          </cell>
          <cell r="M460" t="str">
            <v>US</v>
          </cell>
          <cell r="N460" t="str">
            <v>CRLIO</v>
          </cell>
          <cell r="O460" t="str">
            <v>NE</v>
          </cell>
          <cell r="P460">
            <v>17</v>
          </cell>
          <cell r="Q460">
            <v>17</v>
          </cell>
          <cell r="R460">
            <v>17</v>
          </cell>
          <cell r="S460">
            <v>17</v>
          </cell>
          <cell r="T460">
            <v>3500</v>
          </cell>
          <cell r="U460">
            <v>3500</v>
          </cell>
          <cell r="V460">
            <v>3500</v>
          </cell>
          <cell r="W460">
            <v>3500</v>
          </cell>
          <cell r="X460" t="str">
            <v>COMPLETE PACKAGING LINE FOR AVOCADO AND MANGO LINEA COMPLETA DE EMPAQUE DE AGUACATE Y MANGO</v>
          </cell>
          <cell r="Y460" t="str">
            <v>Valide</v>
          </cell>
        </row>
        <row r="461">
          <cell r="A461" t="str">
            <v>TLLU5268604</v>
          </cell>
          <cell r="B461">
            <v>40</v>
          </cell>
          <cell r="C461" t="str">
            <v>HLCUTOR191024978</v>
          </cell>
          <cell r="D461">
            <v>43840</v>
          </cell>
          <cell r="E461">
            <v>115</v>
          </cell>
          <cell r="F461">
            <v>0</v>
          </cell>
          <cell r="G461">
            <v>0</v>
          </cell>
          <cell r="H461">
            <v>0</v>
          </cell>
          <cell r="I461" t="str">
            <v>2020 MSA 160821</v>
          </cell>
          <cell r="J461">
            <v>289</v>
          </cell>
          <cell r="K461" t="str">
            <v>AGTECHNOLOGIES EXPORTERS 705 PARKVIEW CRESCENT CAMBRIDGE ON N3H 5A1 C</v>
          </cell>
          <cell r="L461" t="str">
            <v>MR JOHNSON KIPRUTO KORIR PO BOX 4912-00200 CITY SQUARE NAIROBI KENYA</v>
          </cell>
          <cell r="M461" t="str">
            <v>US</v>
          </cell>
          <cell r="N461" t="str">
            <v>CAMTR</v>
          </cell>
          <cell r="O461" t="str">
            <v>NE</v>
          </cell>
          <cell r="P461">
            <v>41</v>
          </cell>
          <cell r="Q461">
            <v>41</v>
          </cell>
          <cell r="R461">
            <v>41</v>
          </cell>
          <cell r="S461">
            <v>41</v>
          </cell>
          <cell r="T461">
            <v>17400</v>
          </cell>
          <cell r="U461">
            <v>17400</v>
          </cell>
          <cell r="V461">
            <v>17400</v>
          </cell>
          <cell r="W461">
            <v>17400</v>
          </cell>
          <cell r="X461" t="str">
            <v>AGRICULTURAL FARM IMPLEMENTS TWO 2 YARD MOWING EQUIPMENT PERSONAL EFFECTS 1 FORD 5000 2WD TRACTOR WITH FRONT POWER LOADER SECOND HAND SERIAL NO CHASSIS NO 63851 ENGINE NO B5NN5015 2 FORD 7600 2WD TRACTOR SECOND HAND SERIAL NO CHASSIS NO 0646866 ENGINE NO T3 D5NN6015 3 MASSEY FERGUSON 65 2WD TRACTOR SECOND HAND SERIAL NO CHASSIS NO 183255M5 ENGINE NO 0280095X 4 INTERNATIONAL 440 HAY SQUARE BALER SECOND HAND SERIAL NO 0030077U004226 5 JOHN DEERE 336 HAY SQUARE BALER SECOND HAND SERIAL NO 17674-336 6 CRAFTSMAN RIDE-ON LAWN MOWER 15HP BRIGGS STRATTON MOTOR 15HP BRIGGS STRATTON MOTOR MODEL NO 28N707 CODE NO 9506144A HS CODE 84368010</v>
          </cell>
          <cell r="Y461" t="str">
            <v>Valide</v>
          </cell>
        </row>
        <row r="462">
          <cell r="A462" t="str">
            <v>HLBU1692084</v>
          </cell>
          <cell r="B462">
            <v>40</v>
          </cell>
          <cell r="C462" t="str">
            <v>HLCUTOR200114458</v>
          </cell>
          <cell r="D462">
            <v>43942</v>
          </cell>
          <cell r="E462">
            <v>24</v>
          </cell>
          <cell r="F462">
            <v>0</v>
          </cell>
          <cell r="G462">
            <v>0</v>
          </cell>
          <cell r="H462">
            <v>0</v>
          </cell>
          <cell r="I462" t="str">
            <v>2020 MSA 163043</v>
          </cell>
          <cell r="J462">
            <v>242</v>
          </cell>
          <cell r="K462" t="str">
            <v>MARY MUTHOKI MUSAU 11926 BALTIMORE PARK DR HOUSTON TX 77041 USA 281</v>
          </cell>
          <cell r="L462" t="str">
            <v>SOLOMON NGUGI WAIRERI 906 GREAT VALLEY VILLAS LANGATA ROAD P O BOX 4</v>
          </cell>
          <cell r="M462" t="str">
            <v>US</v>
          </cell>
          <cell r="N462" t="str">
            <v>USHOU</v>
          </cell>
          <cell r="O462" t="str">
            <v>NE</v>
          </cell>
          <cell r="P462">
            <v>243</v>
          </cell>
          <cell r="Q462">
            <v>243</v>
          </cell>
          <cell r="R462">
            <v>243</v>
          </cell>
          <cell r="S462">
            <v>243</v>
          </cell>
          <cell r="T462">
            <v>9543</v>
          </cell>
          <cell r="U462">
            <v>9543</v>
          </cell>
          <cell r="V462">
            <v>9543</v>
          </cell>
          <cell r="W462">
            <v>9543</v>
          </cell>
          <cell r="X462" t="str">
            <v>HOUSE HOLD GOODS GROSS WEIGHT IN 21039 137 LBR</v>
          </cell>
          <cell r="Y462" t="str">
            <v>Valide</v>
          </cell>
        </row>
        <row r="463">
          <cell r="A463" t="str">
            <v>BSIU2260555</v>
          </cell>
          <cell r="B463">
            <v>20</v>
          </cell>
          <cell r="C463" t="str">
            <v>HLCUWAW191115270</v>
          </cell>
          <cell r="D463">
            <v>43857</v>
          </cell>
          <cell r="E463">
            <v>98</v>
          </cell>
          <cell r="F463">
            <v>0</v>
          </cell>
          <cell r="G463">
            <v>0</v>
          </cell>
          <cell r="H463">
            <v>0</v>
          </cell>
          <cell r="I463" t="str">
            <v>2020 MSA 161294</v>
          </cell>
          <cell r="J463">
            <v>255</v>
          </cell>
          <cell r="K463" t="str">
            <v>WARTER FUELS S A UL KORALOWA 60 PL-02-967 WARSZAWA</v>
          </cell>
          <cell r="L463" t="str">
            <v>VIVO ENERGY KENYA VIENNA COURT EAST WING STATE HOUSE CRESENT P O BOX</v>
          </cell>
          <cell r="M463" t="str">
            <v>US</v>
          </cell>
          <cell r="N463" t="str">
            <v>PLGDY</v>
          </cell>
          <cell r="O463" t="str">
            <v>DR</v>
          </cell>
          <cell r="P463">
            <v>800</v>
          </cell>
          <cell r="Q463">
            <v>800</v>
          </cell>
          <cell r="R463">
            <v>800</v>
          </cell>
          <cell r="S463">
            <v>800</v>
          </cell>
          <cell r="T463">
            <v>135160</v>
          </cell>
          <cell r="U463">
            <v>135160</v>
          </cell>
          <cell r="V463">
            <v>135160</v>
          </cell>
          <cell r="W463">
            <v>135160</v>
          </cell>
          <cell r="X463" t="str">
            <v>AVIATION GASOLINE AVGAS 100LL UN1203 IMO CLASS 3 HS CODE 27 10 12</v>
          </cell>
          <cell r="Y463" t="str">
            <v>Valide</v>
          </cell>
        </row>
        <row r="464">
          <cell r="A464" t="str">
            <v>TGHU1215377</v>
          </cell>
          <cell r="B464">
            <v>20</v>
          </cell>
          <cell r="C464" t="str">
            <v>HLCUWAW191115270</v>
          </cell>
          <cell r="D464">
            <v>43857</v>
          </cell>
          <cell r="E464">
            <v>98</v>
          </cell>
          <cell r="F464">
            <v>0</v>
          </cell>
          <cell r="G464">
            <v>0</v>
          </cell>
          <cell r="H464">
            <v>0</v>
          </cell>
          <cell r="I464" t="str">
            <v>2020 MSA 161294</v>
          </cell>
          <cell r="J464">
            <v>255</v>
          </cell>
          <cell r="K464" t="str">
            <v>WARTER FUELS S A UL KORALOWA 60 PL-02-967 WARSZAWA</v>
          </cell>
          <cell r="L464" t="str">
            <v>VIVO ENERGY KENYA VIENNA COURT EAST WING STATE HOUSE CRESENT P O BOX</v>
          </cell>
          <cell r="M464" t="str">
            <v>US</v>
          </cell>
          <cell r="N464" t="str">
            <v>PLGDY</v>
          </cell>
          <cell r="O464" t="str">
            <v>DR</v>
          </cell>
          <cell r="P464">
            <v>800</v>
          </cell>
          <cell r="Q464">
            <v>800</v>
          </cell>
          <cell r="R464">
            <v>800</v>
          </cell>
          <cell r="S464">
            <v>800</v>
          </cell>
          <cell r="T464">
            <v>135160</v>
          </cell>
          <cell r="U464">
            <v>135160</v>
          </cell>
          <cell r="V464">
            <v>135160</v>
          </cell>
          <cell r="W464">
            <v>135160</v>
          </cell>
          <cell r="X464" t="str">
            <v>AVIATION GASOLINE AVGAS 100LL UN1203 IMO CLASS 3 HS CODE 27 10 12</v>
          </cell>
          <cell r="Y464" t="str">
            <v>Valide</v>
          </cell>
        </row>
        <row r="465">
          <cell r="A465" t="str">
            <v>HLXU3419899</v>
          </cell>
          <cell r="B465">
            <v>20</v>
          </cell>
          <cell r="C465" t="str">
            <v>HLCUWAW191115270</v>
          </cell>
          <cell r="D465">
            <v>43857</v>
          </cell>
          <cell r="E465">
            <v>98</v>
          </cell>
          <cell r="F465">
            <v>0</v>
          </cell>
          <cell r="G465">
            <v>0</v>
          </cell>
          <cell r="H465">
            <v>0</v>
          </cell>
          <cell r="I465" t="str">
            <v>2020 MSA 161294</v>
          </cell>
          <cell r="J465">
            <v>255</v>
          </cell>
          <cell r="K465" t="str">
            <v>WARTER FUELS S A UL KORALOWA 60 PL-02-967 WARSZAWA</v>
          </cell>
          <cell r="L465" t="str">
            <v>VIVO ENERGY KENYA VIENNA COURT EAST WING STATE HOUSE CRESENT P O BOX</v>
          </cell>
          <cell r="M465" t="str">
            <v>US</v>
          </cell>
          <cell r="N465" t="str">
            <v>PLGDY</v>
          </cell>
          <cell r="O465" t="str">
            <v>DR</v>
          </cell>
          <cell r="P465">
            <v>800</v>
          </cell>
          <cell r="Q465">
            <v>800</v>
          </cell>
          <cell r="R465">
            <v>800</v>
          </cell>
          <cell r="S465">
            <v>800</v>
          </cell>
          <cell r="T465">
            <v>135160</v>
          </cell>
          <cell r="U465">
            <v>135160</v>
          </cell>
          <cell r="V465">
            <v>135160</v>
          </cell>
          <cell r="W465">
            <v>135160</v>
          </cell>
          <cell r="X465" t="str">
            <v>AVIATION GASOLINE AVGAS 100LL UN1203 IMO CLASS 3 HS CODE 27 10 12</v>
          </cell>
          <cell r="Y465" t="str">
            <v>Valide</v>
          </cell>
        </row>
        <row r="466">
          <cell r="A466" t="str">
            <v>UACU5947381</v>
          </cell>
          <cell r="B466">
            <v>40</v>
          </cell>
          <cell r="C466" t="str">
            <v>HLUSPIL191101637</v>
          </cell>
          <cell r="D466">
            <v>43841</v>
          </cell>
          <cell r="E466">
            <v>114</v>
          </cell>
          <cell r="F466">
            <v>0</v>
          </cell>
          <cell r="G466">
            <v>0</v>
          </cell>
          <cell r="H466">
            <v>0</v>
          </cell>
          <cell r="I466" t="str">
            <v>2020 MSA 160821</v>
          </cell>
          <cell r="J466">
            <v>308</v>
          </cell>
          <cell r="K466" t="str">
            <v>VECTURA OCEAN LINES 1349 CHARWOOD ROAD HANOVER MD 21076 UNITED STATE</v>
          </cell>
          <cell r="L466" t="str">
            <v>U S EMBASSY NAIROBI NAIROBI KENYA</v>
          </cell>
          <cell r="M466" t="str">
            <v>US</v>
          </cell>
          <cell r="N466" t="str">
            <v>USORF</v>
          </cell>
          <cell r="O466" t="str">
            <v>NE</v>
          </cell>
          <cell r="P466">
            <v>37</v>
          </cell>
          <cell r="Q466">
            <v>37</v>
          </cell>
          <cell r="R466">
            <v>37</v>
          </cell>
          <cell r="S466">
            <v>37</v>
          </cell>
          <cell r="T466">
            <v>16848</v>
          </cell>
          <cell r="U466">
            <v>16848</v>
          </cell>
          <cell r="V466">
            <v>16848</v>
          </cell>
          <cell r="W466">
            <v>16848</v>
          </cell>
          <cell r="X466" t="str">
            <v>DIPLOMATIC CARGO CONSTRUCTION MATERIAL HS CODE 68 10 91</v>
          </cell>
          <cell r="Y466" t="str">
            <v>Valide</v>
          </cell>
        </row>
        <row r="467">
          <cell r="A467" t="str">
            <v>HLXU6550069</v>
          </cell>
          <cell r="B467">
            <v>40</v>
          </cell>
          <cell r="C467" t="str">
            <v>HLUSPIL200103673</v>
          </cell>
          <cell r="D467">
            <v>43893</v>
          </cell>
          <cell r="E467">
            <v>62</v>
          </cell>
          <cell r="F467">
            <v>0</v>
          </cell>
          <cell r="G467">
            <v>0</v>
          </cell>
          <cell r="H467">
            <v>0</v>
          </cell>
          <cell r="I467" t="str">
            <v>2020 MSA 162076</v>
          </cell>
          <cell r="J467">
            <v>278</v>
          </cell>
          <cell r="K467" t="str">
            <v>VECTURA OCEAN LINES 1349 CHARWOOD ROAD HANOVER MD 21076 UNITED STAT</v>
          </cell>
          <cell r="L467" t="str">
            <v>U S EMBASSY NAIROBI NAIROBI KENYA</v>
          </cell>
          <cell r="M467" t="str">
            <v>US</v>
          </cell>
          <cell r="N467" t="str">
            <v>USORF</v>
          </cell>
          <cell r="O467" t="str">
            <v>NE</v>
          </cell>
          <cell r="P467">
            <v>26</v>
          </cell>
          <cell r="Q467">
            <v>26</v>
          </cell>
          <cell r="R467">
            <v>26</v>
          </cell>
          <cell r="S467">
            <v>26</v>
          </cell>
          <cell r="T467">
            <v>10693</v>
          </cell>
          <cell r="U467">
            <v>10693</v>
          </cell>
          <cell r="V467">
            <v>10693</v>
          </cell>
          <cell r="W467">
            <v>10693</v>
          </cell>
          <cell r="X467" t="str">
            <v>DIPLOMATIC CARGO HS CODE 99 05 00</v>
          </cell>
          <cell r="Y467" t="str">
            <v>Valide</v>
          </cell>
        </row>
        <row r="468">
          <cell r="A468" t="str">
            <v>HLXU3280308</v>
          </cell>
          <cell r="B468">
            <v>20</v>
          </cell>
          <cell r="C468" t="str">
            <v>HLUSPIL200106788</v>
          </cell>
          <cell r="D468">
            <v>43920</v>
          </cell>
          <cell r="E468">
            <v>35</v>
          </cell>
          <cell r="F468">
            <v>0</v>
          </cell>
          <cell r="G468">
            <v>0</v>
          </cell>
          <cell r="H468">
            <v>0</v>
          </cell>
          <cell r="I468" t="str">
            <v>2020 MSA 162576</v>
          </cell>
          <cell r="J468">
            <v>97</v>
          </cell>
          <cell r="K468" t="str">
            <v>SEA EXPRESS AMERICA CORP 514 NORTH ACADEMY STREET LINCOLNTON NC US 28</v>
          </cell>
          <cell r="L468" t="str">
            <v>JANENE ASHLEY SAWERS JOINTLY AND SEVERALLY WITH WORLDWIDE MOVERS KENYA</v>
          </cell>
          <cell r="M468" t="str">
            <v>US</v>
          </cell>
          <cell r="N468" t="str">
            <v>USORF</v>
          </cell>
          <cell r="O468" t="str">
            <v>NE</v>
          </cell>
          <cell r="P468">
            <v>66</v>
          </cell>
          <cell r="Q468">
            <v>66</v>
          </cell>
          <cell r="R468">
            <v>66</v>
          </cell>
          <cell r="S468">
            <v>66</v>
          </cell>
          <cell r="T468">
            <v>909</v>
          </cell>
          <cell r="U468">
            <v>909</v>
          </cell>
          <cell r="V468">
            <v>909</v>
          </cell>
          <cell r="W468">
            <v>909</v>
          </cell>
          <cell r="X468" t="str">
            <v>CONTAINING USED HOUSEHOLD GOODS AND PERSONAL EFFECTS KITCHENWARE FURNITURE CLOTHES SHOES BOOKS PAPERS HS CODE 9905 00 00</v>
          </cell>
          <cell r="Y468" t="str">
            <v>Valide</v>
          </cell>
        </row>
        <row r="469">
          <cell r="A469" t="str">
            <v>TCNU6162468</v>
          </cell>
          <cell r="B469">
            <v>40</v>
          </cell>
          <cell r="C469" t="str">
            <v>HLUSPIL200204736</v>
          </cell>
          <cell r="D469">
            <v>43928</v>
          </cell>
          <cell r="E469">
            <v>27</v>
          </cell>
          <cell r="F469">
            <v>0</v>
          </cell>
          <cell r="G469">
            <v>0</v>
          </cell>
          <cell r="H469">
            <v>0</v>
          </cell>
          <cell r="I469" t="str">
            <v>2020 MSA 162896</v>
          </cell>
          <cell r="J469">
            <v>132</v>
          </cell>
          <cell r="K469" t="str">
            <v>VECTURA OCEAN LINES 1349 CHARWOOD ROAD HANOVER MD 21076 UNITED STAT</v>
          </cell>
          <cell r="L469" t="str">
            <v>U S EMBASSY NAIROBI NAIROBI KENYA</v>
          </cell>
          <cell r="M469" t="str">
            <v>US</v>
          </cell>
          <cell r="N469" t="str">
            <v>USORF</v>
          </cell>
          <cell r="O469" t="str">
            <v>NE</v>
          </cell>
          <cell r="P469">
            <v>25</v>
          </cell>
          <cell r="Q469">
            <v>25</v>
          </cell>
          <cell r="R469">
            <v>25</v>
          </cell>
          <cell r="S469">
            <v>25</v>
          </cell>
          <cell r="T469">
            <v>19212</v>
          </cell>
          <cell r="U469">
            <v>19212</v>
          </cell>
          <cell r="V469">
            <v>19212</v>
          </cell>
          <cell r="W469">
            <v>19212</v>
          </cell>
          <cell r="X469" t="str">
            <v>CONSTRUCTION MATERIALS DIPLOMATIC CARGO CARGO IN TRANSIT TO KAMPALA HS-CODE 68 10 19</v>
          </cell>
          <cell r="Y469" t="str">
            <v>Valide</v>
          </cell>
        </row>
        <row r="470">
          <cell r="A470" t="str">
            <v>BSIU9064153</v>
          </cell>
          <cell r="B470">
            <v>40</v>
          </cell>
          <cell r="C470" t="str">
            <v>HLUSPIL200204736</v>
          </cell>
          <cell r="D470">
            <v>43929</v>
          </cell>
          <cell r="E470">
            <v>26</v>
          </cell>
          <cell r="F470">
            <v>0</v>
          </cell>
          <cell r="G470">
            <v>0</v>
          </cell>
          <cell r="H470">
            <v>0</v>
          </cell>
          <cell r="I470" t="str">
            <v>2020 MSA 162896</v>
          </cell>
          <cell r="J470">
            <v>132</v>
          </cell>
          <cell r="K470" t="str">
            <v>VECTURA OCEAN LINES 1349 CHARWOOD ROAD HANOVER MD 21076 UNITED STAT</v>
          </cell>
          <cell r="L470" t="str">
            <v>U S EMBASSY NAIROBI NAIROBI KENYA</v>
          </cell>
          <cell r="M470" t="str">
            <v>US</v>
          </cell>
          <cell r="N470" t="str">
            <v>USORF</v>
          </cell>
          <cell r="O470" t="str">
            <v>NE</v>
          </cell>
          <cell r="P470">
            <v>25</v>
          </cell>
          <cell r="Q470">
            <v>25</v>
          </cell>
          <cell r="R470">
            <v>25</v>
          </cell>
          <cell r="S470">
            <v>25</v>
          </cell>
          <cell r="T470">
            <v>19212</v>
          </cell>
          <cell r="U470">
            <v>19212</v>
          </cell>
          <cell r="V470">
            <v>19212</v>
          </cell>
          <cell r="W470">
            <v>19212</v>
          </cell>
          <cell r="X470" t="str">
            <v>CONSTRUCTION MATERIALS DIPLOMATIC CARGO CARGO IN TRANSIT TO KAMPALA HS-CODE 68 10 19</v>
          </cell>
          <cell r="Y470" t="str">
            <v>Valide</v>
          </cell>
        </row>
        <row r="471">
          <cell r="A471" t="str">
            <v>PCIU0093385</v>
          </cell>
          <cell r="B471">
            <v>20</v>
          </cell>
          <cell r="C471" t="str">
            <v>HUBC00038700</v>
          </cell>
          <cell r="D471">
            <v>43944</v>
          </cell>
          <cell r="E471">
            <v>22</v>
          </cell>
          <cell r="F471">
            <v>0</v>
          </cell>
          <cell r="G471">
            <v>0</v>
          </cell>
          <cell r="H471">
            <v>0</v>
          </cell>
          <cell r="I471" t="str">
            <v>2020 MSA 163004</v>
          </cell>
          <cell r="J471">
            <v>230</v>
          </cell>
          <cell r="K471" t="str">
            <v>GUANGZHOU BAIYUN CLEANING TOOLSCO LTD NO 363 SHENSHAN AVENUE WEST BAIYUNDISTRICT GUANGZHOU CHINA 510460TEL8620-6112233</v>
          </cell>
          <cell r="L471" t="str">
            <v>HOUSE OF HYGIENE SOLUTIONS LTDP O BOX 20777-00100 GPO NAIROBIMOBILE OFFICE0722728420 CONTACTNAME MARTHA KAIVILU</v>
          </cell>
          <cell r="M471" t="str">
            <v>CN</v>
          </cell>
          <cell r="N471" t="str">
            <v>CNCAN</v>
          </cell>
          <cell r="O471" t="str">
            <v>CT</v>
          </cell>
          <cell r="P471">
            <v>298</v>
          </cell>
          <cell r="Q471">
            <v>298</v>
          </cell>
          <cell r="R471">
            <v>298</v>
          </cell>
          <cell r="S471">
            <v>298</v>
          </cell>
          <cell r="T471">
            <v>2563</v>
          </cell>
          <cell r="U471">
            <v>2563</v>
          </cell>
          <cell r="V471">
            <v>2563</v>
          </cell>
          <cell r="W471">
            <v>2563</v>
          </cell>
          <cell r="X471" t="str">
            <v>CLEANING TOOLS FREIGHT PREPAID DEM DET APPLICATION DAY - CTIC D2 21 DAYS FREE COMBINED DETENTION INBOUND CONTAINER CRITERIA BASIC TARIFF - APPROVAL NUMBER LNTRF20030241B MARTHA HOUSEOFHYGIENE COM SAM HOUSEOFHYGIENE COM</v>
          </cell>
          <cell r="Y471" t="str">
            <v>Valide</v>
          </cell>
        </row>
        <row r="472">
          <cell r="A472" t="str">
            <v>PCIU8435550</v>
          </cell>
          <cell r="B472">
            <v>40</v>
          </cell>
          <cell r="C472" t="str">
            <v>HUUG00027200</v>
          </cell>
          <cell r="D472">
            <v>43941</v>
          </cell>
          <cell r="E472">
            <v>22</v>
          </cell>
          <cell r="F472">
            <v>0</v>
          </cell>
          <cell r="G472">
            <v>0</v>
          </cell>
          <cell r="H472">
            <v>0</v>
          </cell>
          <cell r="I472" t="str">
            <v>2020 MSA 163004</v>
          </cell>
          <cell r="J472">
            <v>237</v>
          </cell>
          <cell r="K472" t="str">
            <v>WAYKONG HK TRADING CO LTDADDRM 02 21 F HIP KWANCOMMERCIAL BUILDING 38 PITT STREETYAU WA TEI</v>
          </cell>
          <cell r="L472" t="str">
            <v>RAYNJO TRADERS LIMITEDPO BOX 312 80300 NAIROBITEL0716204493EMAILLINKONLTD YAHOO COM</v>
          </cell>
          <cell r="M472" t="str">
            <v>CN</v>
          </cell>
          <cell r="N472" t="str">
            <v>CNNSA</v>
          </cell>
          <cell r="O472" t="str">
            <v>BL</v>
          </cell>
          <cell r="P472">
            <v>530</v>
          </cell>
          <cell r="Q472">
            <v>530</v>
          </cell>
          <cell r="R472">
            <v>0</v>
          </cell>
          <cell r="S472">
            <v>0</v>
          </cell>
          <cell r="T472">
            <v>23850</v>
          </cell>
          <cell r="U472">
            <v>23850</v>
          </cell>
          <cell r="V472">
            <v>0</v>
          </cell>
          <cell r="W472">
            <v>0</v>
          </cell>
          <cell r="X472" t="str">
            <v>USED CLOTHES GRADE 2 FREIGHT PREPAID</v>
          </cell>
          <cell r="Y472" t="str">
            <v>Valide</v>
          </cell>
        </row>
        <row r="473">
          <cell r="A473" t="str">
            <v>LMCU0480840</v>
          </cell>
          <cell r="B473">
            <v>40</v>
          </cell>
          <cell r="C473" t="str">
            <v>JH000380</v>
          </cell>
          <cell r="D473">
            <v>43915</v>
          </cell>
          <cell r="E473">
            <v>40</v>
          </cell>
          <cell r="F473">
            <v>0</v>
          </cell>
          <cell r="G473">
            <v>0</v>
          </cell>
          <cell r="H473">
            <v>0</v>
          </cell>
          <cell r="I473" t="str">
            <v>2020 MSA 162492</v>
          </cell>
          <cell r="J473">
            <v>34</v>
          </cell>
          <cell r="K473" t="str">
            <v>KINKY GROUP</v>
          </cell>
          <cell r="L473" t="str">
            <v>STYLE INDUSTRIES LIMITED</v>
          </cell>
          <cell r="M473" t="str">
            <v>ZA</v>
          </cell>
          <cell r="N473" t="str">
            <v>ZADUR</v>
          </cell>
          <cell r="O473" t="str">
            <v>PE</v>
          </cell>
          <cell r="P473">
            <v>22</v>
          </cell>
          <cell r="Q473">
            <v>22</v>
          </cell>
          <cell r="R473">
            <v>22</v>
          </cell>
          <cell r="S473">
            <v>22</v>
          </cell>
          <cell r="T473">
            <v>21940</v>
          </cell>
          <cell r="U473">
            <v>21940</v>
          </cell>
          <cell r="V473">
            <v>21940</v>
          </cell>
          <cell r="W473">
            <v>21940</v>
          </cell>
          <cell r="X473" t="str">
            <v>SYNTHETIC FIBRE RAW MATERIAL - ICD EMBAKASI</v>
          </cell>
          <cell r="Y473" t="str">
            <v>Valide</v>
          </cell>
        </row>
        <row r="474">
          <cell r="A474" t="str">
            <v>LMCU9100279</v>
          </cell>
          <cell r="B474">
            <v>40</v>
          </cell>
          <cell r="C474" t="str">
            <v>JH708509</v>
          </cell>
          <cell r="D474">
            <v>39384</v>
          </cell>
          <cell r="E474">
            <v>4571</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row>
        <row r="475">
          <cell r="A475" t="str">
            <v>LMCU9100279</v>
          </cell>
          <cell r="B475">
            <v>40</v>
          </cell>
          <cell r="C475" t="str">
            <v>JH708509</v>
          </cell>
          <cell r="D475">
            <v>39384</v>
          </cell>
          <cell r="E475">
            <v>4575</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row>
        <row r="476">
          <cell r="A476" t="str">
            <v>XXXU9137995</v>
          </cell>
          <cell r="B476">
            <v>40</v>
          </cell>
          <cell r="C476" t="str">
            <v>LGB000047400</v>
          </cell>
          <cell r="D476">
            <v>43926</v>
          </cell>
          <cell r="E476">
            <v>29</v>
          </cell>
          <cell r="F476">
            <v>0</v>
          </cell>
          <cell r="G476">
            <v>0</v>
          </cell>
          <cell r="H476">
            <v>0</v>
          </cell>
          <cell r="I476" t="str">
            <v>2020 MSA 162724</v>
          </cell>
          <cell r="J476">
            <v>53</v>
          </cell>
          <cell r="K476" t="str">
            <v>AIR 7 SEAS TRANSPORT LOGISTICS INCC O KRISHAN GUPTADBA INDIA HOUSE 419</v>
          </cell>
          <cell r="L476" t="str">
            <v>CHRISTINE BAIG TAUSI FARMS P O BOX 205KITALE KENYA TAUSI88 HOTMAIL CO</v>
          </cell>
          <cell r="M476" t="str">
            <v>VN</v>
          </cell>
          <cell r="N476" t="str">
            <v>USLAX</v>
          </cell>
          <cell r="O476" t="str">
            <v>PK</v>
          </cell>
          <cell r="P476">
            <v>360</v>
          </cell>
          <cell r="Q476">
            <v>360</v>
          </cell>
          <cell r="R476">
            <v>0</v>
          </cell>
          <cell r="S476">
            <v>0</v>
          </cell>
          <cell r="T476">
            <v>43500</v>
          </cell>
          <cell r="U476">
            <v>43500</v>
          </cell>
          <cell r="V476">
            <v>0</v>
          </cell>
          <cell r="W476">
            <v>0</v>
          </cell>
          <cell r="X476" t="str">
            <v>OF TEXTILES AES-NO AES REQUIRED AS PER NOEEI 30 37 A FORWARDING AGENT AIR SEVEN SEAS TRANSPORT LOGISTICS INC 1815 HOURET COURT MILPITAS CA 95035 UNITED STATES NOEEI 30 37 A LOW VALUE</v>
          </cell>
          <cell r="Y476" t="str">
            <v>Valide</v>
          </cell>
        </row>
        <row r="477">
          <cell r="A477" t="str">
            <v>GSPU5025698</v>
          </cell>
          <cell r="B477">
            <v>40</v>
          </cell>
          <cell r="C477" t="str">
            <v>LGB000096800</v>
          </cell>
          <cell r="D477">
            <v>43926</v>
          </cell>
          <cell r="E477">
            <v>29</v>
          </cell>
          <cell r="F477">
            <v>0</v>
          </cell>
          <cell r="G477">
            <v>0</v>
          </cell>
          <cell r="H477">
            <v>0</v>
          </cell>
          <cell r="I477" t="str">
            <v>2020 MSA 162724</v>
          </cell>
          <cell r="J477">
            <v>46</v>
          </cell>
          <cell r="K477" t="str">
            <v>KRISHAN GUPTA DBA INDIA HOUSE419 WEST ISLAY STREET SANTABARBARA CALIFO</v>
          </cell>
          <cell r="L477" t="str">
            <v>CHRISTINE BAIG P O BOX 205 TAUSIFARMS KITALE 30200 KENYA EMAILTAUSI88</v>
          </cell>
          <cell r="M477" t="str">
            <v>VN</v>
          </cell>
          <cell r="N477" t="str">
            <v>USLAX</v>
          </cell>
          <cell r="O477" t="str">
            <v>PK</v>
          </cell>
          <cell r="P477">
            <v>689</v>
          </cell>
          <cell r="Q477">
            <v>689</v>
          </cell>
          <cell r="R477">
            <v>0</v>
          </cell>
          <cell r="S477">
            <v>0</v>
          </cell>
          <cell r="T477">
            <v>17095</v>
          </cell>
          <cell r="U477">
            <v>17095</v>
          </cell>
          <cell r="V477">
            <v>0</v>
          </cell>
          <cell r="W477">
            <v>0</v>
          </cell>
          <cell r="X477" t="str">
            <v>689 PACKAGES OF TEXTILES AES-NO AES REQUIRED AS PER NOEEI 30 37 A FORWARDING AGENT AIR 7 SEAS TRANSPORT LOGISTICS INC 1815 HOURET COURT MILPITAS CA 95035 UNITED STATES CONSIGNEE NOTIFY PARTY CONTINUED TEL 1 805 563 8316 25470 6275801</v>
          </cell>
          <cell r="Y477" t="str">
            <v>Valide</v>
          </cell>
        </row>
        <row r="478">
          <cell r="A478" t="str">
            <v>XXXU9137700</v>
          </cell>
          <cell r="B478">
            <v>40</v>
          </cell>
          <cell r="C478" t="str">
            <v>LGB000138000</v>
          </cell>
          <cell r="D478">
            <v>43926</v>
          </cell>
          <cell r="E478">
            <v>29</v>
          </cell>
          <cell r="F478">
            <v>0</v>
          </cell>
          <cell r="G478">
            <v>0</v>
          </cell>
          <cell r="H478">
            <v>0</v>
          </cell>
          <cell r="I478" t="str">
            <v>2020 MSA 162724</v>
          </cell>
          <cell r="J478">
            <v>36</v>
          </cell>
          <cell r="K478" t="str">
            <v>KRISHAN GUPTA DBA INDIA HOUSE419 WEST ISLAY STREET SANTRABARBARA CALIF</v>
          </cell>
          <cell r="L478" t="str">
            <v>CHRISTINE BAIG P O BOX 205 TAUSIFARMS KITALE 30200 KENYA EMAILTAUSI88</v>
          </cell>
          <cell r="M478" t="str">
            <v>VN</v>
          </cell>
          <cell r="N478" t="str">
            <v>USLAX</v>
          </cell>
          <cell r="O478" t="str">
            <v>PK</v>
          </cell>
          <cell r="P478">
            <v>445</v>
          </cell>
          <cell r="Q478">
            <v>445</v>
          </cell>
          <cell r="R478">
            <v>0</v>
          </cell>
          <cell r="S478">
            <v>0</v>
          </cell>
          <cell r="T478">
            <v>15105</v>
          </cell>
          <cell r="U478">
            <v>15105</v>
          </cell>
          <cell r="V478">
            <v>0</v>
          </cell>
          <cell r="W478">
            <v>0</v>
          </cell>
          <cell r="X478" t="str">
            <v>445 PACKAGES OF TEXTILES AES-NO AES REQUIRED AS PER NOEEI 30 37 A FORWARDING AGENT AIR 7 SEAS TRANSPORT LOGISTICS INC 1815 HOURET COURT MILPITAS CA 95035 UNITED STATES CONSIGNEE NOTIFY PARTY CONTINUED TEL 1 805 563 8316 2547 06275801</v>
          </cell>
          <cell r="Y478" t="str">
            <v>Valide</v>
          </cell>
        </row>
        <row r="479">
          <cell r="A479" t="str">
            <v>TCLU5123726</v>
          </cell>
          <cell r="B479">
            <v>40</v>
          </cell>
          <cell r="C479" t="str">
            <v>LGB902975100</v>
          </cell>
          <cell r="D479">
            <v>43937</v>
          </cell>
          <cell r="E479">
            <v>22</v>
          </cell>
          <cell r="F479">
            <v>0</v>
          </cell>
          <cell r="G479">
            <v>0</v>
          </cell>
          <cell r="H479">
            <v>0</v>
          </cell>
          <cell r="I479" t="str">
            <v>2020 MSA 162724</v>
          </cell>
          <cell r="J479">
            <v>1</v>
          </cell>
          <cell r="K479" t="str">
            <v>EMARAT INC4126 E LA PALMA AVE ANAHEIM CA92807 UNITED STATES</v>
          </cell>
          <cell r="L479" t="str">
            <v>JOSEPH HERMAN WAMBUGUP O BOX 475 - 00200 NAIROBI KENYATEL 07295215132</v>
          </cell>
          <cell r="M479" t="str">
            <v>VN</v>
          </cell>
          <cell r="N479" t="str">
            <v>USLAX</v>
          </cell>
          <cell r="O479" t="str">
            <v>LT</v>
          </cell>
          <cell r="P479">
            <v>1</v>
          </cell>
          <cell r="Q479">
            <v>1</v>
          </cell>
          <cell r="R479">
            <v>1</v>
          </cell>
          <cell r="S479">
            <v>1</v>
          </cell>
          <cell r="T479">
            <v>7553</v>
          </cell>
          <cell r="U479">
            <v>7553</v>
          </cell>
          <cell r="V479">
            <v>7553</v>
          </cell>
          <cell r="W479">
            <v>7553</v>
          </cell>
          <cell r="X479" t="str">
            <v>PERSONAL EFFECTS IN TRANSIT TO INLAND CONTAINER DEPOT ICD - EMBAKASI NAIROBI 28 DAYS FREE COMBINED DETENTION INBOUND CONTAINER HTS-CODE 940389 AES ITN X20191219058001</v>
          </cell>
          <cell r="Y479" t="str">
            <v>Valide</v>
          </cell>
        </row>
        <row r="480">
          <cell r="A480" t="str">
            <v>APZU4881614</v>
          </cell>
          <cell r="B480">
            <v>40</v>
          </cell>
          <cell r="C480" t="str">
            <v>LHV2242299</v>
          </cell>
          <cell r="D480">
            <v>43940</v>
          </cell>
          <cell r="E480">
            <v>23</v>
          </cell>
          <cell r="F480">
            <v>0</v>
          </cell>
          <cell r="G480">
            <v>0</v>
          </cell>
          <cell r="H480">
            <v>0</v>
          </cell>
          <cell r="I480" t="str">
            <v>2020 MSA 162949</v>
          </cell>
          <cell r="J480">
            <v>68</v>
          </cell>
          <cell r="K480" t="str">
            <v>SOFDI SAS61 RUE DE LA BONGARDE92230 GENNEVILLIERSFRANCE</v>
          </cell>
          <cell r="L480" t="str">
            <v>STENNING BENJAMIN DOUGLAS O BAGS FRASERS KENYAPO BOX 14061TEL 254 020</v>
          </cell>
          <cell r="M480" t="str">
            <v>AE</v>
          </cell>
          <cell r="N480" t="str">
            <v>AEJEA</v>
          </cell>
          <cell r="O480" t="str">
            <v>PK</v>
          </cell>
          <cell r="P480">
            <v>181</v>
          </cell>
          <cell r="Q480">
            <v>181</v>
          </cell>
          <cell r="R480">
            <v>0</v>
          </cell>
          <cell r="S480">
            <v>0</v>
          </cell>
          <cell r="T480">
            <v>4100</v>
          </cell>
          <cell r="U480">
            <v>4100</v>
          </cell>
          <cell r="V480">
            <v>0</v>
          </cell>
          <cell r="W480">
            <v>0</v>
          </cell>
          <cell r="X480" t="str">
            <v>BLD SENT TO POD FREIGHT PREPAID USED HOUSEHOLD GOODS PERSONAL EFFECTS HS CODE 980000</v>
          </cell>
          <cell r="Y480" t="str">
            <v>Valide</v>
          </cell>
        </row>
        <row r="481">
          <cell r="A481" t="str">
            <v>NYKU2610336</v>
          </cell>
          <cell r="B481">
            <v>20</v>
          </cell>
          <cell r="C481" t="str">
            <v>LPL0934435</v>
          </cell>
          <cell r="D481">
            <v>43909</v>
          </cell>
          <cell r="E481">
            <v>46</v>
          </cell>
          <cell r="F481">
            <v>0</v>
          </cell>
          <cell r="G481">
            <v>0</v>
          </cell>
          <cell r="H481">
            <v>0</v>
          </cell>
          <cell r="I481" t="str">
            <v>2020 MSA 162420</v>
          </cell>
          <cell r="J481">
            <v>222</v>
          </cell>
          <cell r="K481" t="str">
            <v>KIM MACKENZIETATU BUILDINGS SULBYCOVERT WELFORD ROADSIBBERTOFT</v>
          </cell>
          <cell r="L481" t="str">
            <v>KIM A MACKENZIEP O BOX 41979-00100NAIROBIKENYA</v>
          </cell>
          <cell r="M481" t="str">
            <v>AE</v>
          </cell>
          <cell r="N481" t="str">
            <v>AEJEA</v>
          </cell>
          <cell r="O481" t="str">
            <v>PK</v>
          </cell>
          <cell r="P481">
            <v>241</v>
          </cell>
          <cell r="Q481">
            <v>241</v>
          </cell>
          <cell r="R481">
            <v>0</v>
          </cell>
          <cell r="S481">
            <v>0</v>
          </cell>
          <cell r="T481">
            <v>24400</v>
          </cell>
          <cell r="U481">
            <v>24400</v>
          </cell>
          <cell r="V481">
            <v>0</v>
          </cell>
          <cell r="W481">
            <v>0</v>
          </cell>
          <cell r="X481" t="str">
            <v>FREIGHT PREPAID 1 X 20 CONTAINER 86 PACKAGES USED HOUSEHOLD GOODS Shippers Owned Container 1 X 20 CONTAINER 155 PACKAGES USED HOUSEHOLD GOODS Shippers Owned Container</v>
          </cell>
          <cell r="Y481" t="str">
            <v>Valide</v>
          </cell>
        </row>
        <row r="482">
          <cell r="A482" t="str">
            <v>NYKU2760172</v>
          </cell>
          <cell r="B482">
            <v>20</v>
          </cell>
          <cell r="C482" t="str">
            <v>LPL0934435</v>
          </cell>
          <cell r="D482">
            <v>43909</v>
          </cell>
          <cell r="E482">
            <v>46</v>
          </cell>
          <cell r="F482">
            <v>0</v>
          </cell>
          <cell r="G482">
            <v>0</v>
          </cell>
          <cell r="H482">
            <v>0</v>
          </cell>
          <cell r="I482" t="str">
            <v>2020 MSA 162420</v>
          </cell>
          <cell r="J482">
            <v>222</v>
          </cell>
          <cell r="K482" t="str">
            <v>KIM MACKENZIETATU BUILDINGS SULBYCOVERT WELFORD ROADSIBBERTOFT</v>
          </cell>
          <cell r="L482" t="str">
            <v>KIM A MACKENZIEP O BOX 41979-00100NAIROBIKENYA</v>
          </cell>
          <cell r="M482" t="str">
            <v>AE</v>
          </cell>
          <cell r="N482" t="str">
            <v>AEJEA</v>
          </cell>
          <cell r="O482" t="str">
            <v>PK</v>
          </cell>
          <cell r="P482">
            <v>241</v>
          </cell>
          <cell r="Q482">
            <v>241</v>
          </cell>
          <cell r="R482">
            <v>0</v>
          </cell>
          <cell r="S482">
            <v>0</v>
          </cell>
          <cell r="T482">
            <v>24400</v>
          </cell>
          <cell r="U482">
            <v>24400</v>
          </cell>
          <cell r="V482">
            <v>0</v>
          </cell>
          <cell r="W482">
            <v>0</v>
          </cell>
          <cell r="X482" t="str">
            <v>FREIGHT PREPAID 1 X 20 CONTAINER 86 PACKAGES USED HOUSEHOLD GOODS Shippers Owned Container 1 X 20 CONTAINER 155 PACKAGES USED HOUSEHOLD GOODS Shippers Owned Container</v>
          </cell>
          <cell r="Y482" t="str">
            <v>Valide</v>
          </cell>
        </row>
        <row r="483">
          <cell r="A483" t="str">
            <v>CMAU3073495</v>
          </cell>
          <cell r="B483">
            <v>20</v>
          </cell>
          <cell r="C483" t="str">
            <v>LPL0934666</v>
          </cell>
          <cell r="D483">
            <v>43910</v>
          </cell>
          <cell r="E483">
            <v>45</v>
          </cell>
          <cell r="F483">
            <v>0</v>
          </cell>
          <cell r="G483">
            <v>0</v>
          </cell>
          <cell r="H483">
            <v>0</v>
          </cell>
          <cell r="I483" t="str">
            <v>2020 MSA 162296</v>
          </cell>
          <cell r="J483">
            <v>88</v>
          </cell>
          <cell r="K483" t="str">
            <v>HYPERDRIVE LUBRICANTS LIMITED47 HEMING RD REDDITCH B98 0EAUNITED KING</v>
          </cell>
          <cell r="L483" t="str">
            <v>UNIFILTERS KENYA LTDPO BOX 78637 - 00507NAIROBI KENYATEL +254 722205</v>
          </cell>
          <cell r="M483" t="str">
            <v>AE</v>
          </cell>
          <cell r="N483" t="str">
            <v>GBRDD</v>
          </cell>
          <cell r="O483" t="str">
            <v>PE</v>
          </cell>
          <cell r="P483">
            <v>20</v>
          </cell>
          <cell r="Q483">
            <v>20</v>
          </cell>
          <cell r="R483">
            <v>20</v>
          </cell>
          <cell r="S483">
            <v>20</v>
          </cell>
          <cell r="T483">
            <v>12582</v>
          </cell>
          <cell r="U483">
            <v>12582</v>
          </cell>
          <cell r="V483">
            <v>12582</v>
          </cell>
          <cell r="W483">
            <v>12582</v>
          </cell>
          <cell r="X483" t="str">
            <v>300 WASTED ADDED FOR TCLU3694198 FREIGHT PREPAID DTHC COLLECT SHIPPERS LOAD STOW COUNT AND SEAL 20 PALLETS LOADED WITH 640 PLASTIC DRUMS GOODS ARE MOTOR OIL - LUBRICANTS HS CODE 27101999</v>
          </cell>
          <cell r="Y483" t="str">
            <v>Valide</v>
          </cell>
        </row>
        <row r="484">
          <cell r="A484" t="str">
            <v>PCIU8546220</v>
          </cell>
          <cell r="B484">
            <v>40</v>
          </cell>
          <cell r="C484" t="str">
            <v>LYBN00005500</v>
          </cell>
          <cell r="D484">
            <v>43925</v>
          </cell>
          <cell r="E484">
            <v>30</v>
          </cell>
          <cell r="F484">
            <v>0</v>
          </cell>
          <cell r="G484">
            <v>0</v>
          </cell>
          <cell r="H484">
            <v>0</v>
          </cell>
          <cell r="I484" t="str">
            <v>2020 MSA 162724</v>
          </cell>
          <cell r="J484">
            <v>42</v>
          </cell>
          <cell r="K484" t="str">
            <v>ONE TOUCH SOLUTIONS C O KASELOGISTICSINTERNATIONAL LIMITED ROOM 131113</v>
          </cell>
          <cell r="L484" t="str">
            <v>TWIGA TATU LIMITED 3RD FLOOR 9RIVERSIDE RIVERSIDE DRIVE NAIROBI KEN</v>
          </cell>
          <cell r="M484" t="str">
            <v>VN</v>
          </cell>
          <cell r="N484" t="str">
            <v>CNLYG</v>
          </cell>
          <cell r="O484" t="str">
            <v>PK</v>
          </cell>
          <cell r="P484">
            <v>726</v>
          </cell>
          <cell r="Q484">
            <v>726</v>
          </cell>
          <cell r="R484">
            <v>0</v>
          </cell>
          <cell r="S484">
            <v>0</v>
          </cell>
          <cell r="T484">
            <v>29322</v>
          </cell>
          <cell r="U484">
            <v>29322</v>
          </cell>
          <cell r="V484">
            <v>0</v>
          </cell>
          <cell r="W484">
            <v>0</v>
          </cell>
          <cell r="X484" t="str">
            <v>METAL ROLL CONTAINER AND SPARE PARTS HS 871680 DISTRICT SHANGHAI P R C 200003 TEL 63607788 FAX 63607808 TAX ID 91310000MA1FP0RL2N KRA PIN P051124154Q 2ND NOTIFY PARTY MEGA HAUL LOGISTICS PTY LTD 27 GROENEWALD ROAD SOUTHFIE LD 7800 CAPE TOWN SOUTH AFRICA TEL 2783 679 2705</v>
          </cell>
          <cell r="Y484" t="str">
            <v>Valide</v>
          </cell>
        </row>
        <row r="485">
          <cell r="A485" t="str">
            <v>PCIU8837610</v>
          </cell>
          <cell r="B485">
            <v>40</v>
          </cell>
          <cell r="C485" t="str">
            <v>LYBN00005500</v>
          </cell>
          <cell r="D485">
            <v>43926</v>
          </cell>
          <cell r="E485">
            <v>29</v>
          </cell>
          <cell r="F485">
            <v>0</v>
          </cell>
          <cell r="G485">
            <v>0</v>
          </cell>
          <cell r="H485">
            <v>0</v>
          </cell>
          <cell r="I485" t="str">
            <v>2020 MSA 162724</v>
          </cell>
          <cell r="J485">
            <v>42</v>
          </cell>
          <cell r="K485" t="str">
            <v>ONE TOUCH SOLUTIONS C O KASELOGISTICSINTERNATIONAL LIMITED ROOM 131113</v>
          </cell>
          <cell r="L485" t="str">
            <v>TWIGA TATU LIMITED 3RD FLOOR 9RIVERSIDE RIVERSIDE DRIVE NAIROBI KEN</v>
          </cell>
          <cell r="M485" t="str">
            <v>VN</v>
          </cell>
          <cell r="N485" t="str">
            <v>CNLYG</v>
          </cell>
          <cell r="O485" t="str">
            <v>PK</v>
          </cell>
          <cell r="P485">
            <v>726</v>
          </cell>
          <cell r="Q485">
            <v>726</v>
          </cell>
          <cell r="R485">
            <v>0</v>
          </cell>
          <cell r="S485">
            <v>0</v>
          </cell>
          <cell r="T485">
            <v>29322</v>
          </cell>
          <cell r="U485">
            <v>29322</v>
          </cell>
          <cell r="V485">
            <v>0</v>
          </cell>
          <cell r="W485">
            <v>0</v>
          </cell>
          <cell r="X485" t="str">
            <v>METAL ROLL CONTAINER AND SPARE PARTS HS 871680 DISTRICT SHANGHAI P R C 200003 TEL 63607788 FAX 63607808 TAX ID 91310000MA1FP0RL2N KRA PIN P051124154Q 2ND NOTIFY PARTY MEGA HAUL LOGISTICS PTY LTD 27 GROENEWALD ROAD SOUTHFIE LD 7800 CAPE TOWN SOUTH AFRICA TEL 2783 679 2705</v>
          </cell>
          <cell r="Y485" t="str">
            <v>Valide</v>
          </cell>
        </row>
        <row r="486">
          <cell r="A486" t="str">
            <v>GESU1102742</v>
          </cell>
          <cell r="B486">
            <v>20</v>
          </cell>
          <cell r="C486" t="str">
            <v>MBE0325284</v>
          </cell>
          <cell r="D486">
            <v>43844</v>
          </cell>
          <cell r="E486">
            <v>111</v>
          </cell>
          <cell r="F486">
            <v>0</v>
          </cell>
          <cell r="G486">
            <v>0</v>
          </cell>
          <cell r="H486">
            <v>0</v>
          </cell>
          <cell r="I486" t="str">
            <v>2020 MSA 160790</v>
          </cell>
          <cell r="J486">
            <v>176</v>
          </cell>
          <cell r="K486" t="str">
            <v>REUBEN NDEGWA35 KELDIE STREETFORESTVILLE NSW 2087AUSTRALIA</v>
          </cell>
          <cell r="L486" t="str">
            <v>DOGON LIMITED630 ANNEX MGWENT ROADNAIROBI KENYATEL 254 0713807860</v>
          </cell>
          <cell r="M486" t="str">
            <v>CN</v>
          </cell>
          <cell r="N486" t="str">
            <v>SGSIN</v>
          </cell>
          <cell r="O486" t="str">
            <v>PK</v>
          </cell>
          <cell r="P486">
            <v>1</v>
          </cell>
          <cell r="Q486">
            <v>1</v>
          </cell>
          <cell r="R486">
            <v>1</v>
          </cell>
          <cell r="S486">
            <v>1</v>
          </cell>
          <cell r="T486">
            <v>4890</v>
          </cell>
          <cell r="U486">
            <v>4890</v>
          </cell>
          <cell r="V486">
            <v>4890</v>
          </cell>
          <cell r="W486">
            <v>4890</v>
          </cell>
          <cell r="X486" t="str">
            <v>fi chaser fi chaser DUMMY PRINTED ONLY 2012 WHITE TOYOTA FJ CRUISER VIN JTEBU11F60K134839 ECN AEELY6CK4 TOTAL 1 PACKAGE FREIGHT PREPAID</v>
          </cell>
          <cell r="Y486" t="str">
            <v>Valide</v>
          </cell>
        </row>
        <row r="487">
          <cell r="A487" t="str">
            <v>XINU8059937</v>
          </cell>
          <cell r="B487">
            <v>40</v>
          </cell>
          <cell r="C487" t="str">
            <v>MEDU011959</v>
          </cell>
          <cell r="D487">
            <v>43930</v>
          </cell>
          <cell r="E487">
            <v>25</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row>
        <row r="488">
          <cell r="A488" t="str">
            <v>TCLU5277716</v>
          </cell>
          <cell r="B488">
            <v>40</v>
          </cell>
          <cell r="C488" t="str">
            <v>MEDUAD087444</v>
          </cell>
          <cell r="D488">
            <v>43938</v>
          </cell>
          <cell r="E488">
            <v>25</v>
          </cell>
          <cell r="F488">
            <v>0</v>
          </cell>
          <cell r="G488">
            <v>0</v>
          </cell>
          <cell r="H488">
            <v>0</v>
          </cell>
          <cell r="I488" t="str">
            <v>2020 MSA 162978</v>
          </cell>
          <cell r="J488">
            <v>1</v>
          </cell>
          <cell r="K488" t="str">
            <v>CENTRAL NATIONAL SWEDEN AB</v>
          </cell>
          <cell r="L488" t="str">
            <v>PAPER CONVERTERS K LTD</v>
          </cell>
          <cell r="M488" t="str">
            <v>TR</v>
          </cell>
          <cell r="N488" t="str">
            <v>OMSLL</v>
          </cell>
          <cell r="O488" t="str">
            <v>RO</v>
          </cell>
          <cell r="P488">
            <v>102</v>
          </cell>
          <cell r="Q488">
            <v>102</v>
          </cell>
          <cell r="R488">
            <v>102</v>
          </cell>
          <cell r="S488">
            <v>102</v>
          </cell>
          <cell r="T488">
            <v>48730</v>
          </cell>
          <cell r="U488">
            <v>48730</v>
          </cell>
          <cell r="V488">
            <v>48730</v>
          </cell>
          <cell r="W488">
            <v>48730</v>
          </cell>
          <cell r="X488" t="str">
            <v>PAPER FREIGHT PREPAIDIDF NO E2002293237 HS CODE 4802550000 21 DAYS FREE TIME AT DESTINATION PORT GOODS IN TRANSIT TO ICD EMBAKASI NAIROBI ON CONSIGNEES OWN ACCOUNT AND RISK PAPER</v>
          </cell>
          <cell r="Y488" t="str">
            <v>Valide</v>
          </cell>
        </row>
        <row r="489">
          <cell r="A489" t="str">
            <v>FCIU9011135</v>
          </cell>
          <cell r="B489">
            <v>40</v>
          </cell>
          <cell r="C489" t="str">
            <v>MEDUAD087444</v>
          </cell>
          <cell r="D489">
            <v>43940</v>
          </cell>
          <cell r="E489">
            <v>23</v>
          </cell>
          <cell r="F489">
            <v>0</v>
          </cell>
          <cell r="G489">
            <v>0</v>
          </cell>
          <cell r="H489">
            <v>0</v>
          </cell>
          <cell r="I489" t="str">
            <v>2020 MSA 162978</v>
          </cell>
          <cell r="J489">
            <v>1</v>
          </cell>
          <cell r="K489" t="str">
            <v>CENTRAL NATIONAL SWEDEN AB</v>
          </cell>
          <cell r="L489" t="str">
            <v>PAPER CONVERTERS K LTD</v>
          </cell>
          <cell r="M489" t="str">
            <v>TR</v>
          </cell>
          <cell r="N489" t="str">
            <v>OMSLL</v>
          </cell>
          <cell r="O489" t="str">
            <v>RO</v>
          </cell>
          <cell r="P489">
            <v>102</v>
          </cell>
          <cell r="Q489">
            <v>102</v>
          </cell>
          <cell r="R489">
            <v>102</v>
          </cell>
          <cell r="S489">
            <v>102</v>
          </cell>
          <cell r="T489">
            <v>48730</v>
          </cell>
          <cell r="U489">
            <v>48730</v>
          </cell>
          <cell r="V489">
            <v>48730</v>
          </cell>
          <cell r="W489">
            <v>48730</v>
          </cell>
          <cell r="X489" t="str">
            <v>PAPER FREIGHT PREPAIDIDF NO E2002293237 HS CODE 4802550000 21 DAYS FREE TIME AT DESTINATION PORT GOODS IN TRANSIT TO ICD EMBAKASI NAIROBI ON CONSIGNEES OWN ACCOUNT AND RISK PAPER</v>
          </cell>
          <cell r="Y489" t="str">
            <v>Valide</v>
          </cell>
        </row>
        <row r="490">
          <cell r="A490" t="str">
            <v>CRXU1975088</v>
          </cell>
          <cell r="B490">
            <v>20</v>
          </cell>
          <cell r="C490" t="str">
            <v>MEDUAL416156</v>
          </cell>
          <cell r="D490">
            <v>43925</v>
          </cell>
          <cell r="E490">
            <v>30</v>
          </cell>
          <cell r="F490">
            <v>0</v>
          </cell>
          <cell r="G490">
            <v>0</v>
          </cell>
          <cell r="H490">
            <v>0</v>
          </cell>
          <cell r="I490" t="str">
            <v>2020 MSA 162736</v>
          </cell>
          <cell r="J490">
            <v>50</v>
          </cell>
          <cell r="K490" t="str">
            <v>Saudi Egyptian company for salts and minerals</v>
          </cell>
          <cell r="L490" t="str">
            <v>Unilever Kenya Limited</v>
          </cell>
          <cell r="M490" t="str">
            <v>TR</v>
          </cell>
          <cell r="N490" t="str">
            <v>OMSLL</v>
          </cell>
          <cell r="O490" t="str">
            <v>BG</v>
          </cell>
          <cell r="P490">
            <v>3200</v>
          </cell>
          <cell r="Q490">
            <v>3200</v>
          </cell>
          <cell r="R490">
            <v>3200</v>
          </cell>
          <cell r="S490">
            <v>3200</v>
          </cell>
          <cell r="T490">
            <v>81000</v>
          </cell>
          <cell r="U490">
            <v>81000</v>
          </cell>
          <cell r="V490">
            <v>81000</v>
          </cell>
          <cell r="W490">
            <v>81000</v>
          </cell>
          <cell r="X490" t="str">
            <v>3200 BAGS Pure Dried Vacuu m Salt PVD 25kgs P O no 4517818322 G W 81000 KG S N W 80000 KGS Invoice N o 440-2020 IN TRANSIT TO ICD EMBAKASI NAIROBI KEN YA ON CONSIGNEE S ACCOUNT RISK and ARRANGEMENT CARRI ERS LIABILITY CEASES AT PO D 21 DAYS FREE TIME DEMUR RAGE NW 20000 KGS</v>
          </cell>
          <cell r="Y490" t="str">
            <v>Valide</v>
          </cell>
        </row>
        <row r="491">
          <cell r="A491" t="str">
            <v>MEDU6453666</v>
          </cell>
          <cell r="B491">
            <v>20</v>
          </cell>
          <cell r="C491" t="str">
            <v>MEDUAL416156</v>
          </cell>
          <cell r="D491">
            <v>43928</v>
          </cell>
          <cell r="E491">
            <v>27</v>
          </cell>
          <cell r="F491">
            <v>0</v>
          </cell>
          <cell r="G491">
            <v>0</v>
          </cell>
          <cell r="H491">
            <v>0</v>
          </cell>
          <cell r="I491" t="str">
            <v>2020 MSA 162736</v>
          </cell>
          <cell r="J491">
            <v>50</v>
          </cell>
          <cell r="K491" t="str">
            <v>Saudi Egyptian company for salts and minerals</v>
          </cell>
          <cell r="L491" t="str">
            <v>Unilever Kenya Limited</v>
          </cell>
          <cell r="M491" t="str">
            <v>TR</v>
          </cell>
          <cell r="N491" t="str">
            <v>OMSLL</v>
          </cell>
          <cell r="O491" t="str">
            <v>BG</v>
          </cell>
          <cell r="P491">
            <v>3200</v>
          </cell>
          <cell r="Q491">
            <v>3200</v>
          </cell>
          <cell r="R491">
            <v>3200</v>
          </cell>
          <cell r="S491">
            <v>3200</v>
          </cell>
          <cell r="T491">
            <v>81000</v>
          </cell>
          <cell r="U491">
            <v>81000</v>
          </cell>
          <cell r="V491">
            <v>81000</v>
          </cell>
          <cell r="W491">
            <v>81000</v>
          </cell>
          <cell r="X491" t="str">
            <v>3200 BAGS Pure Dried Vacuu m Salt PVD 25kgs P O no 4517818322 G W 81000 KG S N W 80000 KGS Invoice N o 440-2020 IN TRANSIT TO ICD EMBAKASI NAIROBI KEN YA ON CONSIGNEE S ACCOUNT RISK and ARRANGEMENT CARRI ERS LIABILITY CEASES AT PO D 21 DAYS FREE TIME DEMUR RAGE NW 20000 KGS</v>
          </cell>
          <cell r="Y491" t="str">
            <v>Valide</v>
          </cell>
        </row>
        <row r="492">
          <cell r="A492" t="str">
            <v>MEDU1565386</v>
          </cell>
          <cell r="B492">
            <v>20</v>
          </cell>
          <cell r="C492" t="str">
            <v>MEDUAL416156</v>
          </cell>
          <cell r="D492">
            <v>43928</v>
          </cell>
          <cell r="E492">
            <v>27</v>
          </cell>
          <cell r="F492">
            <v>0</v>
          </cell>
          <cell r="G492">
            <v>0</v>
          </cell>
          <cell r="H492">
            <v>0</v>
          </cell>
          <cell r="I492" t="str">
            <v>2020 MSA 162736</v>
          </cell>
          <cell r="J492">
            <v>50</v>
          </cell>
          <cell r="K492" t="str">
            <v>Saudi Egyptian company for salts and minerals</v>
          </cell>
          <cell r="L492" t="str">
            <v>Unilever Kenya Limited</v>
          </cell>
          <cell r="M492" t="str">
            <v>TR</v>
          </cell>
          <cell r="N492" t="str">
            <v>OMSLL</v>
          </cell>
          <cell r="O492" t="str">
            <v>BG</v>
          </cell>
          <cell r="P492">
            <v>3200</v>
          </cell>
          <cell r="Q492">
            <v>3200</v>
          </cell>
          <cell r="R492">
            <v>3200</v>
          </cell>
          <cell r="S492">
            <v>3200</v>
          </cell>
          <cell r="T492">
            <v>81000</v>
          </cell>
          <cell r="U492">
            <v>81000</v>
          </cell>
          <cell r="V492">
            <v>81000</v>
          </cell>
          <cell r="W492">
            <v>81000</v>
          </cell>
          <cell r="X492" t="str">
            <v>3200 BAGS Pure Dried Vacuu m Salt PVD 25kgs P O no 4517818322 G W 81000 KG S N W 80000 KGS Invoice N o 440-2020 IN TRANSIT TO ICD EMBAKASI NAIROBI KEN YA ON CONSIGNEE S ACCOUNT RISK and ARRANGEMENT CARRI ERS LIABILITY CEASES AT PO D 21 DAYS FREE TIME DEMUR RAGE NW 20000 KGS</v>
          </cell>
          <cell r="Y492" t="str">
            <v>Valide</v>
          </cell>
        </row>
        <row r="493">
          <cell r="A493" t="str">
            <v>MEDU6746772</v>
          </cell>
          <cell r="B493">
            <v>20</v>
          </cell>
          <cell r="C493" t="str">
            <v>MEDUAL416156</v>
          </cell>
          <cell r="D493">
            <v>43931</v>
          </cell>
          <cell r="E493">
            <v>24</v>
          </cell>
          <cell r="F493">
            <v>0</v>
          </cell>
          <cell r="G493">
            <v>0</v>
          </cell>
          <cell r="H493">
            <v>0</v>
          </cell>
          <cell r="I493" t="str">
            <v>2020 MSA 162736</v>
          </cell>
          <cell r="J493">
            <v>50</v>
          </cell>
          <cell r="K493" t="str">
            <v>Saudi Egyptian company for salts and minerals</v>
          </cell>
          <cell r="L493" t="str">
            <v>Unilever Kenya Limited</v>
          </cell>
          <cell r="M493" t="str">
            <v>TR</v>
          </cell>
          <cell r="N493" t="str">
            <v>OMSLL</v>
          </cell>
          <cell r="O493" t="str">
            <v>BG</v>
          </cell>
          <cell r="P493">
            <v>3200</v>
          </cell>
          <cell r="Q493">
            <v>3200</v>
          </cell>
          <cell r="R493">
            <v>3200</v>
          </cell>
          <cell r="S493">
            <v>3200</v>
          </cell>
          <cell r="T493">
            <v>81000</v>
          </cell>
          <cell r="U493">
            <v>81000</v>
          </cell>
          <cell r="V493">
            <v>81000</v>
          </cell>
          <cell r="W493">
            <v>81000</v>
          </cell>
          <cell r="X493" t="str">
            <v>3200 BAGS Pure Dried Vacuu m Salt PVD 25kgs P O no 4517818322 G W 81000 KG S N W 80000 KGS Invoice N o 440-2020 IN TRANSIT TO ICD EMBAKASI NAIROBI KEN YA ON CONSIGNEE S ACCOUNT RISK and ARRANGEMENT CARRI ERS LIABILITY CEASES AT PO D 21 DAYS FREE TIME DEMUR RAGE NW 20000 KGS</v>
          </cell>
          <cell r="Y493" t="str">
            <v>Valide</v>
          </cell>
        </row>
        <row r="494">
          <cell r="A494" t="str">
            <v>FCIU4725530</v>
          </cell>
          <cell r="B494">
            <v>20</v>
          </cell>
          <cell r="C494" t="str">
            <v>MEDUAL432989</v>
          </cell>
          <cell r="D494">
            <v>43939</v>
          </cell>
          <cell r="E494">
            <v>24</v>
          </cell>
          <cell r="F494">
            <v>0</v>
          </cell>
          <cell r="G494">
            <v>0</v>
          </cell>
          <cell r="H494">
            <v>0</v>
          </cell>
          <cell r="I494" t="str">
            <v>2020 MSA 162853</v>
          </cell>
          <cell r="J494">
            <v>31</v>
          </cell>
          <cell r="K494" t="str">
            <v>SKRETTING EGYPT</v>
          </cell>
          <cell r="L494" t="str">
            <v>TO ORDER ELGON KENYA LIMITED</v>
          </cell>
          <cell r="M494" t="str">
            <v>US</v>
          </cell>
          <cell r="N494" t="str">
            <v>OMSLL</v>
          </cell>
          <cell r="O494" t="str">
            <v>BG</v>
          </cell>
          <cell r="P494">
            <v>400</v>
          </cell>
          <cell r="Q494">
            <v>400</v>
          </cell>
          <cell r="R494">
            <v>400</v>
          </cell>
          <cell r="S494">
            <v>400</v>
          </cell>
          <cell r="T494">
            <v>20075</v>
          </cell>
          <cell r="U494">
            <v>20075</v>
          </cell>
          <cell r="V494">
            <v>20075</v>
          </cell>
          <cell r="W494">
            <v>20075</v>
          </cell>
          <cell r="X494" t="str">
            <v>400 BAGS OF PROFISH OMEGA 20000 KGS NET 20075 KGS G ROSS 21 DAYS FREE TIME AT POD</v>
          </cell>
          <cell r="Y494" t="str">
            <v>Valide</v>
          </cell>
        </row>
        <row r="495">
          <cell r="A495" t="str">
            <v>MEDU7689086</v>
          </cell>
          <cell r="B495">
            <v>40</v>
          </cell>
          <cell r="C495" t="str">
            <v>MEDUAL446724</v>
          </cell>
          <cell r="D495">
            <v>43944</v>
          </cell>
          <cell r="E495">
            <v>22</v>
          </cell>
          <cell r="F495">
            <v>0</v>
          </cell>
          <cell r="G495">
            <v>0</v>
          </cell>
          <cell r="H495">
            <v>0</v>
          </cell>
          <cell r="I495" t="str">
            <v>2020 MSA 163007</v>
          </cell>
          <cell r="J495">
            <v>15</v>
          </cell>
          <cell r="K495" t="str">
            <v>ALALAMIA FOR ROCKWOOL CO ROCKAL</v>
          </cell>
          <cell r="L495" t="str">
            <v>NYUMBA YA CHUMA LTD</v>
          </cell>
          <cell r="M495" t="str">
            <v>CN</v>
          </cell>
          <cell r="N495" t="str">
            <v>OMSLL</v>
          </cell>
          <cell r="O495" t="str">
            <v>PK</v>
          </cell>
          <cell r="P495">
            <v>222</v>
          </cell>
          <cell r="Q495">
            <v>222</v>
          </cell>
          <cell r="R495">
            <v>222</v>
          </cell>
          <cell r="S495">
            <v>222</v>
          </cell>
          <cell r="T495">
            <v>7009</v>
          </cell>
          <cell r="U495">
            <v>7009</v>
          </cell>
          <cell r="V495">
            <v>7009</v>
          </cell>
          <cell r="W495">
            <v>7009</v>
          </cell>
          <cell r="X495" t="str">
            <v>RockWool Pipe G weight 7009 05 KG N weight 6 750 45KG No of package 2 22 packages 21 DAYS FREE T IME DEMURRAGE</v>
          </cell>
          <cell r="Y495" t="str">
            <v>Valide</v>
          </cell>
        </row>
        <row r="496">
          <cell r="A496" t="str">
            <v>MSCU5147644</v>
          </cell>
          <cell r="B496">
            <v>40</v>
          </cell>
          <cell r="C496" t="str">
            <v>MEDUAO662681</v>
          </cell>
          <cell r="D496">
            <v>43856</v>
          </cell>
          <cell r="E496">
            <v>99</v>
          </cell>
          <cell r="F496">
            <v>0</v>
          </cell>
          <cell r="G496">
            <v>0</v>
          </cell>
          <cell r="H496">
            <v>0</v>
          </cell>
          <cell r="I496" t="str">
            <v>2020 MSA 161092</v>
          </cell>
          <cell r="J496">
            <v>7</v>
          </cell>
          <cell r="K496" t="str">
            <v>SOMATI VEHICLES N V</v>
          </cell>
          <cell r="L496" t="str">
            <v>NAIROBI CITY COUNTY</v>
          </cell>
          <cell r="M496" t="str">
            <v>MM</v>
          </cell>
          <cell r="N496" t="str">
            <v>OMSLL</v>
          </cell>
          <cell r="O496" t="str">
            <v>PK</v>
          </cell>
          <cell r="P496">
            <v>2</v>
          </cell>
          <cell r="Q496">
            <v>2</v>
          </cell>
          <cell r="R496">
            <v>0</v>
          </cell>
          <cell r="S496">
            <v>0</v>
          </cell>
          <cell r="T496">
            <v>5800</v>
          </cell>
          <cell r="U496">
            <v>5800</v>
          </cell>
          <cell r="V496">
            <v>0</v>
          </cell>
          <cell r="W496">
            <v>0</v>
          </cell>
          <cell r="X496" t="str">
            <v>1 X FIRE FIGHTING COMMANDCAR TOYOTA LANDCRUISERCHNR JTMHV02J304233695 1 X FIRE FIGHTING SERVICECAR TOYOTA LANDCRUISERCHNR JTGEB73J6E9014259BOTH VEHICLES WITH THEIRADDITIONAL FIRE FIGHTINGEQUIPMENT SPARE HOSES ANDHOSE REPAIR MACHINEHS CODE 87053000FREIGHT PREPAID ATANTWERPFREIGHT PREPAID</v>
          </cell>
          <cell r="Y496" t="str">
            <v>Valide</v>
          </cell>
        </row>
        <row r="497">
          <cell r="A497" t="str">
            <v>BMOU3013678</v>
          </cell>
          <cell r="B497">
            <v>40</v>
          </cell>
          <cell r="C497" t="str">
            <v>MEDUAO949005</v>
          </cell>
          <cell r="D497">
            <v>43932</v>
          </cell>
          <cell r="E497">
            <v>23</v>
          </cell>
          <cell r="F497">
            <v>0</v>
          </cell>
          <cell r="G497">
            <v>0</v>
          </cell>
          <cell r="H497">
            <v>0</v>
          </cell>
          <cell r="I497" t="str">
            <v>2020 MSA 162781</v>
          </cell>
          <cell r="J497">
            <v>6</v>
          </cell>
          <cell r="K497" t="str">
            <v>EUROPEAN FUTURE STRUCTURES NV WIJSHAGERSTRAAT 17</v>
          </cell>
          <cell r="L497" t="str">
            <v>MAGNOLIA EVENT PLANNERS LTD ARGWINGS KODHEK ROAD and KIRICHWA ROA</v>
          </cell>
          <cell r="M497" t="str">
            <v>MZ</v>
          </cell>
          <cell r="N497" t="str">
            <v>OMSLL</v>
          </cell>
          <cell r="O497" t="str">
            <v>PK</v>
          </cell>
          <cell r="P497">
            <v>5</v>
          </cell>
          <cell r="Q497">
            <v>5</v>
          </cell>
          <cell r="R497">
            <v>0</v>
          </cell>
          <cell r="S497">
            <v>0</v>
          </cell>
          <cell r="T497">
            <v>7030</v>
          </cell>
          <cell r="U497">
            <v>7030</v>
          </cell>
          <cell r="V497">
            <v>0</v>
          </cell>
          <cell r="W497">
            <v>0</v>
          </cell>
          <cell r="X497" t="str">
            <v>STC 659 PIECES OF A DISMANTLED PREFABRICATED ALUMINIUM BUILDING SHIPPED ON BOARD SHIPPER S LOAD STOW AND COUNT FREIGHT PREPAID</v>
          </cell>
          <cell r="Y497" t="str">
            <v>Valide</v>
          </cell>
        </row>
        <row r="498">
          <cell r="A498" t="str">
            <v>TCLU2902722</v>
          </cell>
          <cell r="B498">
            <v>20</v>
          </cell>
          <cell r="C498" t="str">
            <v>MEDUDB114277</v>
          </cell>
          <cell r="D498">
            <v>43927</v>
          </cell>
          <cell r="E498">
            <v>28</v>
          </cell>
          <cell r="F498">
            <v>0</v>
          </cell>
          <cell r="G498">
            <v>0</v>
          </cell>
          <cell r="H498">
            <v>0</v>
          </cell>
          <cell r="I498" t="str">
            <v>2020 MSA 162781</v>
          </cell>
          <cell r="J498">
            <v>11</v>
          </cell>
          <cell r="K498" t="str">
            <v>DIAGEO IRELAND GLOBAL SUPPLY</v>
          </cell>
          <cell r="L498" t="str">
            <v>KENYA BREWERIES LTD</v>
          </cell>
          <cell r="M498" t="str">
            <v>MZ</v>
          </cell>
          <cell r="N498" t="str">
            <v>OMSLL</v>
          </cell>
          <cell r="O498" t="str">
            <v>TY</v>
          </cell>
          <cell r="P498">
            <v>2</v>
          </cell>
          <cell r="Q498">
            <v>2</v>
          </cell>
          <cell r="R498">
            <v>2</v>
          </cell>
          <cell r="S498">
            <v>2</v>
          </cell>
          <cell r="T498">
            <v>47405</v>
          </cell>
          <cell r="U498">
            <v>47405</v>
          </cell>
          <cell r="V498">
            <v>47405</v>
          </cell>
          <cell r="W498">
            <v>47405</v>
          </cell>
          <cell r="X498" t="str">
            <v>GUINNESS FLAVOUR EXTRACT 2 -FLEXITANK</v>
          </cell>
          <cell r="Y498" t="str">
            <v>Valide</v>
          </cell>
        </row>
        <row r="499">
          <cell r="A499" t="str">
            <v>SEGU3080518</v>
          </cell>
          <cell r="B499">
            <v>20</v>
          </cell>
          <cell r="C499" t="str">
            <v>MEDUDC320543</v>
          </cell>
          <cell r="D499">
            <v>43909</v>
          </cell>
          <cell r="E499">
            <v>46</v>
          </cell>
          <cell r="F499">
            <v>0</v>
          </cell>
          <cell r="G499">
            <v>0</v>
          </cell>
          <cell r="H499">
            <v>0</v>
          </cell>
          <cell r="I499" t="str">
            <v>2020 MSA 162347</v>
          </cell>
          <cell r="J499">
            <v>102</v>
          </cell>
          <cell r="K499" t="str">
            <v>REXIAN TRADING LLC</v>
          </cell>
          <cell r="L499" t="str">
            <v>REXIN TRADING LIMITED</v>
          </cell>
          <cell r="M499" t="str">
            <v>TR</v>
          </cell>
          <cell r="N499" t="str">
            <v>OMSLL</v>
          </cell>
          <cell r="O499" t="str">
            <v>RO</v>
          </cell>
          <cell r="P499">
            <v>640</v>
          </cell>
          <cell r="Q499">
            <v>640</v>
          </cell>
          <cell r="R499">
            <v>640</v>
          </cell>
          <cell r="S499">
            <v>640</v>
          </cell>
          <cell r="T499">
            <v>21376</v>
          </cell>
          <cell r="U499">
            <v>21376</v>
          </cell>
          <cell r="V499">
            <v>21376</v>
          </cell>
          <cell r="W499">
            <v>21376</v>
          </cell>
          <cell r="X499" t="str">
            <v>PVC LEATHER IN ROLLS</v>
          </cell>
          <cell r="Y499" t="str">
            <v>Valide</v>
          </cell>
        </row>
        <row r="500">
          <cell r="A500" t="str">
            <v>MEDU1699657</v>
          </cell>
          <cell r="B500">
            <v>20</v>
          </cell>
          <cell r="C500" t="str">
            <v>MEDUDC329809</v>
          </cell>
          <cell r="D500">
            <v>43927</v>
          </cell>
          <cell r="E500">
            <v>28</v>
          </cell>
          <cell r="F500">
            <v>0</v>
          </cell>
          <cell r="G500">
            <v>0</v>
          </cell>
          <cell r="H500">
            <v>0</v>
          </cell>
          <cell r="I500" t="str">
            <v>2020 MSA 162736</v>
          </cell>
          <cell r="J500">
            <v>119</v>
          </cell>
          <cell r="K500" t="str">
            <v>SCHOELLER ALLIBERT INTERNATIONAL MIDDLE EAST LLC</v>
          </cell>
          <cell r="L500" t="str">
            <v>SILAFRICA KENYA LIMITED</v>
          </cell>
          <cell r="M500" t="str">
            <v>TR</v>
          </cell>
          <cell r="N500" t="str">
            <v>OMSLL</v>
          </cell>
          <cell r="O500" t="str">
            <v>BX</v>
          </cell>
          <cell r="P500">
            <v>1</v>
          </cell>
          <cell r="Q500">
            <v>1</v>
          </cell>
          <cell r="R500">
            <v>1</v>
          </cell>
          <cell r="S500">
            <v>1</v>
          </cell>
          <cell r="T500">
            <v>8900</v>
          </cell>
          <cell r="U500">
            <v>8900</v>
          </cell>
          <cell r="V500">
            <v>8900</v>
          </cell>
          <cell r="W500">
            <v>8900</v>
          </cell>
          <cell r="X500" t="str">
            <v>INJECTION MOULD-SA0998 MOULD OF MAXINEST 64253</v>
          </cell>
          <cell r="Y500" t="str">
            <v>Valide</v>
          </cell>
        </row>
        <row r="501">
          <cell r="A501" t="str">
            <v>FCIU4495119</v>
          </cell>
          <cell r="B501">
            <v>20</v>
          </cell>
          <cell r="C501" t="str">
            <v>MEDUDC336275</v>
          </cell>
          <cell r="D501">
            <v>43938</v>
          </cell>
          <cell r="E501">
            <v>25</v>
          </cell>
          <cell r="F501">
            <v>0</v>
          </cell>
          <cell r="G501">
            <v>0</v>
          </cell>
          <cell r="H501">
            <v>0</v>
          </cell>
          <cell r="I501" t="str">
            <v>2020 MSA 162978</v>
          </cell>
          <cell r="J501">
            <v>22</v>
          </cell>
          <cell r="K501" t="str">
            <v>DABUR INTERNATIONAL LTD</v>
          </cell>
          <cell r="L501" t="str">
            <v>TO THE ORDER OF VICTORIA COMMERCIAL BANK LTD</v>
          </cell>
          <cell r="M501" t="str">
            <v>TR</v>
          </cell>
          <cell r="N501" t="str">
            <v>OMSLL</v>
          </cell>
          <cell r="O501" t="str">
            <v>CT</v>
          </cell>
          <cell r="P501">
            <v>1000</v>
          </cell>
          <cell r="Q501">
            <v>1000</v>
          </cell>
          <cell r="R501">
            <v>1000</v>
          </cell>
          <cell r="S501">
            <v>1000</v>
          </cell>
          <cell r="T501">
            <v>16921</v>
          </cell>
          <cell r="U501">
            <v>16921</v>
          </cell>
          <cell r="V501">
            <v>16921</v>
          </cell>
          <cell r="W501">
            <v>16921</v>
          </cell>
          <cell r="X501" t="str">
            <v>1 X 20 DRY CONTAINER SAID TO CONTAINER 1000 CARTONS OF DESCRIPTION OF GOODS AND OR SERVICES CFR MOMBASA PORT KENYA INCOTERMS 2020 DABUR ROSE SYRUP 710ML AS PER PROFORMA INVOICE NO 2215785 DATED 5TH MARCH 2020 TOTAL NET WEIGHT 11430 00 KG DOCUMENTARY CREDIT NUMBER VCBILC200043 DATED 200402 OF VICTORIA COMMERCIAL BANK LIMITED IDF NO E2003304650 14 DAYS FREE TIME AT POD FREIGHT PREPAID</v>
          </cell>
          <cell r="Y501" t="str">
            <v>Valide</v>
          </cell>
        </row>
        <row r="502">
          <cell r="A502" t="str">
            <v>MSDU1163297</v>
          </cell>
          <cell r="B502">
            <v>20</v>
          </cell>
          <cell r="C502" t="str">
            <v>MEDUDC338214</v>
          </cell>
          <cell r="D502">
            <v>43939</v>
          </cell>
          <cell r="E502">
            <v>24</v>
          </cell>
          <cell r="F502">
            <v>0</v>
          </cell>
          <cell r="G502">
            <v>0</v>
          </cell>
          <cell r="H502">
            <v>0</v>
          </cell>
          <cell r="I502" t="str">
            <v>2020 MSA 162978</v>
          </cell>
          <cell r="J502">
            <v>35</v>
          </cell>
          <cell r="K502" t="str">
            <v>HYVA INTERNATIONAL ON BEHLAF OF HYVA MEA</v>
          </cell>
          <cell r="L502" t="str">
            <v>BHACHU INDUSTRIES</v>
          </cell>
          <cell r="M502" t="str">
            <v>TR</v>
          </cell>
          <cell r="N502" t="str">
            <v>OMSLL</v>
          </cell>
          <cell r="O502" t="str">
            <v>PE</v>
          </cell>
          <cell r="P502">
            <v>13</v>
          </cell>
          <cell r="Q502">
            <v>13</v>
          </cell>
          <cell r="R502">
            <v>13</v>
          </cell>
          <cell r="S502">
            <v>13</v>
          </cell>
          <cell r="T502">
            <v>11586</v>
          </cell>
          <cell r="U502">
            <v>11586</v>
          </cell>
          <cell r="V502">
            <v>11586</v>
          </cell>
          <cell r="W502">
            <v>11586</v>
          </cell>
          <cell r="X502" t="str">
            <v>COMPLETE HYDRAULIC JACK KITS FOR TRAILERS</v>
          </cell>
          <cell r="Y502" t="str">
            <v>Valide</v>
          </cell>
        </row>
        <row r="503">
          <cell r="A503" t="str">
            <v>DRYU2500667</v>
          </cell>
          <cell r="B503">
            <v>20</v>
          </cell>
          <cell r="C503" t="str">
            <v>MEDUDK130232</v>
          </cell>
          <cell r="D503">
            <v>43932</v>
          </cell>
          <cell r="E503">
            <v>23</v>
          </cell>
          <cell r="F503">
            <v>0</v>
          </cell>
          <cell r="G503">
            <v>0</v>
          </cell>
          <cell r="H503">
            <v>0</v>
          </cell>
          <cell r="I503" t="str">
            <v>2020 MSA 162933</v>
          </cell>
          <cell r="J503">
            <v>3</v>
          </cell>
          <cell r="K503" t="str">
            <v>MULTISOL FRANCE</v>
          </cell>
          <cell r="L503" t="str">
            <v>OLA ENERGY JOINTLY AND SEVERALLY WITH KENYA LIMITED</v>
          </cell>
          <cell r="M503" t="str">
            <v>US</v>
          </cell>
          <cell r="N503" t="str">
            <v>OMSLL</v>
          </cell>
          <cell r="O503" t="str">
            <v>DR</v>
          </cell>
          <cell r="P503">
            <v>80</v>
          </cell>
          <cell r="Q503">
            <v>80</v>
          </cell>
          <cell r="R503">
            <v>80</v>
          </cell>
          <cell r="S503">
            <v>80</v>
          </cell>
          <cell r="T503">
            <v>15380</v>
          </cell>
          <cell r="U503">
            <v>15380</v>
          </cell>
          <cell r="V503">
            <v>15380</v>
          </cell>
          <cell r="W503">
            <v>15380</v>
          </cell>
          <cell r="X503" t="str">
            <v>ACCEL FUSION 5W40 PO NO 19KEN FP UKKN 1155 OCT MUL DECLARATION D IMPORTATION NO 19EMKIM000138406 UCR NO 201901883502 ON BOARD - FREIGHT PAYABLE AT LE HAVRE</v>
          </cell>
          <cell r="Y503" t="str">
            <v>Valide</v>
          </cell>
        </row>
        <row r="504">
          <cell r="A504" t="str">
            <v>TCLU2113745</v>
          </cell>
          <cell r="B504">
            <v>20</v>
          </cell>
          <cell r="C504" t="str">
            <v>MEDUDK130257</v>
          </cell>
          <cell r="D504">
            <v>43932</v>
          </cell>
          <cell r="E504">
            <v>23</v>
          </cell>
          <cell r="F504">
            <v>0</v>
          </cell>
          <cell r="G504">
            <v>0</v>
          </cell>
          <cell r="H504">
            <v>0</v>
          </cell>
          <cell r="I504" t="str">
            <v>2020 MSA 162933</v>
          </cell>
          <cell r="J504">
            <v>5</v>
          </cell>
          <cell r="K504" t="str">
            <v>MULTISOL FRANCE</v>
          </cell>
          <cell r="L504" t="str">
            <v>OLA ENERGY SUPPLY DMCC JOINTLY AND SEVERALLY WITH OLA ENERGY KENYA LIMITED</v>
          </cell>
          <cell r="M504" t="str">
            <v>US</v>
          </cell>
          <cell r="N504" t="str">
            <v>OMSLL</v>
          </cell>
          <cell r="O504" t="str">
            <v>DR</v>
          </cell>
          <cell r="P504">
            <v>80</v>
          </cell>
          <cell r="Q504">
            <v>80</v>
          </cell>
          <cell r="R504">
            <v>80</v>
          </cell>
          <cell r="S504">
            <v>80</v>
          </cell>
          <cell r="T504">
            <v>15940</v>
          </cell>
          <cell r="U504">
            <v>15940</v>
          </cell>
          <cell r="V504">
            <v>15940</v>
          </cell>
          <cell r="W504">
            <v>15940</v>
          </cell>
          <cell r="X504" t="str">
            <v>DEOMAX SYN 5W40 PO NO 19KEN FP UKKN 1156 OCT MUL DECLARATION D IMPORTATION NO 19EMKIM000138473 UCR NO201901883493 SHIPPER DECLARES IN TRANSIT TO MOMBASA ISLAND CARGO TERMINAL CFS ON-CARRIAGE ARRANGED BY MERCHANTS UNDER THEIR RESPONSIBILITY AND AT THEIR COSTS AND RISKS ON BOARD - FREIGHT PAYABLE AT LE HAVRE</v>
          </cell>
          <cell r="Y504" t="str">
            <v>Valide</v>
          </cell>
        </row>
        <row r="505">
          <cell r="A505" t="str">
            <v>CAXU9993545</v>
          </cell>
          <cell r="B505">
            <v>40</v>
          </cell>
          <cell r="C505" t="str">
            <v>MEDUDM150360</v>
          </cell>
          <cell r="D505">
            <v>43941</v>
          </cell>
          <cell r="E505">
            <v>22</v>
          </cell>
          <cell r="F505">
            <v>0</v>
          </cell>
          <cell r="G505">
            <v>0</v>
          </cell>
          <cell r="H505">
            <v>0</v>
          </cell>
          <cell r="I505" t="str">
            <v>2020 MSA 163007</v>
          </cell>
          <cell r="J505">
            <v>49</v>
          </cell>
          <cell r="K505" t="str">
            <v>ADVANCED PETROCHEMICAL COMPANY</v>
          </cell>
          <cell r="L505" t="str">
            <v>ADPACK LIMITED</v>
          </cell>
          <cell r="M505" t="str">
            <v>CN</v>
          </cell>
          <cell r="N505" t="str">
            <v>OMSLL</v>
          </cell>
          <cell r="O505" t="str">
            <v>BG</v>
          </cell>
          <cell r="P505">
            <v>1980</v>
          </cell>
          <cell r="Q505">
            <v>1980</v>
          </cell>
          <cell r="R505">
            <v>1980</v>
          </cell>
          <cell r="S505">
            <v>1980</v>
          </cell>
          <cell r="T505">
            <v>50688</v>
          </cell>
          <cell r="U505">
            <v>50688</v>
          </cell>
          <cell r="V505">
            <v>50688</v>
          </cell>
          <cell r="W505">
            <v>50688</v>
          </cell>
          <cell r="X505" t="str">
            <v>POLYPROPYLENE HOMOPOLYMER GRADE 1102LQ QUANTITY 49 50 MT AS PER PI NO 3100013002 ABRP 9B0886Y H S CODE 3902 10 00 OCEAN FREIGHT IS PAID UP TO MOMBASA PORT ONLY INLAND HAULAGE CHARGES FROM MOMBASA PORT TO ICD EMBAAKASI NAIROBI ON COLLECT BASIS FROM CONSIGNEE BY SHIPPING LINE LOCALLY SHIPPING CO AGENT NAME ADDRESS TEL and FAX NO AT DESTINATION OCEANFREIGHT E A LTDMSC PLAZA - 3RD+4TH FLOOR MOI AVENUE P O BOX 80637 MOMBASA PHONE +254 41 2223 446 FAX +254 41 2315 886 I2003TOK32CY-CYFREIGH T PREPAID AS ARRANGED POLYPROPYLENE HOMOPOLYMER</v>
          </cell>
          <cell r="Y505" t="str">
            <v>Valide</v>
          </cell>
        </row>
        <row r="506">
          <cell r="A506" t="str">
            <v>TGHU4548181</v>
          </cell>
          <cell r="B506">
            <v>40</v>
          </cell>
          <cell r="C506" t="str">
            <v>MEDUDN011959</v>
          </cell>
          <cell r="D506">
            <v>43930</v>
          </cell>
          <cell r="E506">
            <v>25</v>
          </cell>
          <cell r="F506">
            <v>0</v>
          </cell>
          <cell r="G506">
            <v>0</v>
          </cell>
          <cell r="H506">
            <v>0</v>
          </cell>
          <cell r="I506" t="str">
            <v>2019 MSA 159529</v>
          </cell>
          <cell r="J506">
            <v>95</v>
          </cell>
          <cell r="K506" t="str">
            <v>MTT STRUCTURES INTERNATIONAL</v>
          </cell>
          <cell r="L506" t="str">
            <v>NEWRAIN LIMITED</v>
          </cell>
          <cell r="M506" t="str">
            <v>ZA</v>
          </cell>
          <cell r="N506" t="str">
            <v>OMSLL</v>
          </cell>
          <cell r="O506" t="str">
            <v>BE</v>
          </cell>
          <cell r="P506">
            <v>322</v>
          </cell>
          <cell r="Q506">
            <v>322</v>
          </cell>
          <cell r="R506">
            <v>322</v>
          </cell>
          <cell r="S506">
            <v>322</v>
          </cell>
          <cell r="T506">
            <v>21260</v>
          </cell>
          <cell r="U506">
            <v>21260</v>
          </cell>
          <cell r="V506">
            <v>21260</v>
          </cell>
          <cell r="W506">
            <v>21260</v>
          </cell>
          <cell r="X506" t="str">
            <v>TENTS AND ACCESSORIES HS C ODE 630622</v>
          </cell>
          <cell r="Y506" t="str">
            <v>Valide</v>
          </cell>
        </row>
        <row r="507">
          <cell r="A507" t="str">
            <v>TCLU7748570</v>
          </cell>
          <cell r="B507">
            <v>40</v>
          </cell>
          <cell r="C507" t="str">
            <v>MEDUDN087223</v>
          </cell>
          <cell r="D507">
            <v>43879</v>
          </cell>
          <cell r="E507">
            <v>76</v>
          </cell>
          <cell r="F507">
            <v>0</v>
          </cell>
          <cell r="G507">
            <v>0</v>
          </cell>
          <cell r="H507">
            <v>0</v>
          </cell>
          <cell r="I507" t="str">
            <v>2020 MSA 161694</v>
          </cell>
          <cell r="J507">
            <v>44</v>
          </cell>
          <cell r="K507" t="str">
            <v>MARS CONSUMER PRODUCTS AFRICA PTY LTD</v>
          </cell>
          <cell r="L507" t="str">
            <v>SMART BRANDS LIMITED</v>
          </cell>
          <cell r="M507" t="str">
            <v>MZ</v>
          </cell>
          <cell r="N507" t="str">
            <v>ZADUR</v>
          </cell>
          <cell r="O507" t="str">
            <v>CS</v>
          </cell>
          <cell r="P507">
            <v>2330</v>
          </cell>
          <cell r="Q507">
            <v>2330</v>
          </cell>
          <cell r="R507">
            <v>2330</v>
          </cell>
          <cell r="S507">
            <v>2330</v>
          </cell>
          <cell r="T507">
            <v>22720</v>
          </cell>
          <cell r="U507">
            <v>22720</v>
          </cell>
          <cell r="V507">
            <v>22720</v>
          </cell>
          <cell r="W507">
            <v>22720</v>
          </cell>
          <cell r="X507" t="str">
            <v>2330 CASES OF PETFOOD AS P ER INVOICE NO 9300006879 PACKED INTO 1 X 40 HC CON TAINER IDF NO 2001286 693 HS Code 230910</v>
          </cell>
          <cell r="Y507" t="str">
            <v>Valide</v>
          </cell>
        </row>
        <row r="508">
          <cell r="A508" t="str">
            <v>MEDU4818301</v>
          </cell>
          <cell r="B508">
            <v>40</v>
          </cell>
          <cell r="C508" t="str">
            <v>MEDUDN088437</v>
          </cell>
          <cell r="D508">
            <v>43879</v>
          </cell>
          <cell r="E508">
            <v>76</v>
          </cell>
          <cell r="F508">
            <v>0</v>
          </cell>
          <cell r="G508">
            <v>0</v>
          </cell>
          <cell r="H508">
            <v>0</v>
          </cell>
          <cell r="I508" t="str">
            <v>2020 MSA 161694</v>
          </cell>
          <cell r="J508">
            <v>67</v>
          </cell>
          <cell r="K508" t="str">
            <v>MARS CONSUMER PRODUCTS AFRICA PTY LTD</v>
          </cell>
          <cell r="L508" t="str">
            <v>SMART BRANDS LIMITED</v>
          </cell>
          <cell r="M508" t="str">
            <v>MZ</v>
          </cell>
          <cell r="N508" t="str">
            <v>ZADUR</v>
          </cell>
          <cell r="O508" t="str">
            <v>CS</v>
          </cell>
          <cell r="P508">
            <v>2241</v>
          </cell>
          <cell r="Q508">
            <v>2241</v>
          </cell>
          <cell r="R508">
            <v>2241</v>
          </cell>
          <cell r="S508">
            <v>2241</v>
          </cell>
          <cell r="T508">
            <v>20040</v>
          </cell>
          <cell r="U508">
            <v>20040</v>
          </cell>
          <cell r="V508">
            <v>20040</v>
          </cell>
          <cell r="W508">
            <v>20040</v>
          </cell>
          <cell r="X508" t="str">
            <v>2241 CASES OF PETFOOD AS P ER INVOICE NO 9300006881 PACKED INTO 1 X 40 HC CON TAINER IDF NO E200128 6710 HS CODE 230910</v>
          </cell>
          <cell r="Y508" t="str">
            <v>Valide</v>
          </cell>
        </row>
        <row r="509">
          <cell r="A509" t="str">
            <v>TTNU1004879</v>
          </cell>
          <cell r="B509">
            <v>20</v>
          </cell>
          <cell r="C509" t="str">
            <v>MEDUDN099277</v>
          </cell>
          <cell r="D509">
            <v>43888</v>
          </cell>
          <cell r="E509">
            <v>67</v>
          </cell>
          <cell r="F509">
            <v>0</v>
          </cell>
          <cell r="G509">
            <v>0</v>
          </cell>
          <cell r="H509">
            <v>0</v>
          </cell>
          <cell r="I509" t="str">
            <v>2020 MSA 161855</v>
          </cell>
          <cell r="J509">
            <v>39</v>
          </cell>
          <cell r="K509" t="str">
            <v>ECU WORLDWIDE SOUTH AFRICA</v>
          </cell>
          <cell r="L509" t="str">
            <v>ECU WORLDWIDE KENYA LIMITED</v>
          </cell>
          <cell r="M509" t="str">
            <v>BR</v>
          </cell>
          <cell r="N509" t="str">
            <v>ZADUR</v>
          </cell>
          <cell r="O509" t="str">
            <v>PE</v>
          </cell>
          <cell r="P509">
            <v>14</v>
          </cell>
          <cell r="Q509">
            <v>14</v>
          </cell>
          <cell r="R509">
            <v>14</v>
          </cell>
          <cell r="S509">
            <v>14</v>
          </cell>
          <cell r="T509">
            <v>10300</v>
          </cell>
          <cell r="U509">
            <v>10300</v>
          </cell>
          <cell r="V509">
            <v>10300</v>
          </cell>
          <cell r="W509">
            <v>10300</v>
          </cell>
          <cell r="X509" t="str">
            <v>1 X 20 FT GROUPAGE STC 14PACKAGES 10300 KGS 26 406 CBM JNB MBA 02494 COMMERCIAL VEHICLE CENTRE FASCIA SIGN 4350MM X 850MM LEDILLUMINATED HS CODE 940560 1 X 20 FT GROUPAGE STC 14PACKAGES 10300 KGS 26 406 CBM DUR MBA 02492 DEGALAN LP 64 12 25KG BAGS HSCODE 390690 1 X 20 FT GROUPAGE STC 14PACKAGES 10300 KGS 26 406 CBM DUR MBA 02498 KILNAND PARTS HS CODE 690220 1 X 20 FT GROUPAGE STC 14PACKAGES 10300 KGS 26 406 CBM JNB MBA 02493 200 X20KG RHODES KATAMBORA COATED HS CODE 120929 1 X 20 FT GROUPAGE STC 14PACKAGES 10300 KGS 26 406 CBM DUR MBA 02495 POLYESTER FIBRE HS CODE 560130</v>
          </cell>
          <cell r="Y509" t="str">
            <v>Valide</v>
          </cell>
        </row>
        <row r="510">
          <cell r="A510" t="str">
            <v>CAIU4859423</v>
          </cell>
          <cell r="B510">
            <v>40</v>
          </cell>
          <cell r="C510" t="str">
            <v>MEDUDN105637</v>
          </cell>
          <cell r="D510">
            <v>43901</v>
          </cell>
          <cell r="E510">
            <v>54</v>
          </cell>
          <cell r="F510">
            <v>0</v>
          </cell>
          <cell r="G510">
            <v>0</v>
          </cell>
          <cell r="H510">
            <v>0</v>
          </cell>
          <cell r="I510" t="str">
            <v>2020 MSA 162224</v>
          </cell>
          <cell r="J510">
            <v>54</v>
          </cell>
          <cell r="K510" t="str">
            <v>MARS CONSUMER PRODUCTS AFRICA PTY LTD</v>
          </cell>
          <cell r="L510" t="str">
            <v>SMART BRANDS LIMITED</v>
          </cell>
          <cell r="M510" t="str">
            <v>MZ</v>
          </cell>
          <cell r="N510" t="str">
            <v>OMSLL</v>
          </cell>
          <cell r="O510" t="str">
            <v>CS</v>
          </cell>
          <cell r="P510">
            <v>2180</v>
          </cell>
          <cell r="Q510">
            <v>2180</v>
          </cell>
          <cell r="R510">
            <v>2180</v>
          </cell>
          <cell r="S510">
            <v>2180</v>
          </cell>
          <cell r="T510">
            <v>20929</v>
          </cell>
          <cell r="U510">
            <v>20929</v>
          </cell>
          <cell r="V510">
            <v>20929</v>
          </cell>
          <cell r="W510">
            <v>20929</v>
          </cell>
          <cell r="X510" t="str">
            <v>OF PET FOOD AS PER INVOICE NO 9300006905 PACKED INT O 1 X 40 HC CONTAINER IDF NO E2001288936 HS CODE 230910</v>
          </cell>
          <cell r="Y510" t="str">
            <v>Valide</v>
          </cell>
        </row>
        <row r="511">
          <cell r="A511" t="str">
            <v>TRHU1553674</v>
          </cell>
          <cell r="B511">
            <v>20</v>
          </cell>
          <cell r="C511" t="str">
            <v>MEDUDN115057</v>
          </cell>
          <cell r="D511">
            <v>43911</v>
          </cell>
          <cell r="E511">
            <v>44</v>
          </cell>
          <cell r="F511">
            <v>0</v>
          </cell>
          <cell r="G511">
            <v>0</v>
          </cell>
          <cell r="H511">
            <v>0</v>
          </cell>
          <cell r="I511" t="str">
            <v>2020 MSA 162487</v>
          </cell>
          <cell r="J511">
            <v>44</v>
          </cell>
          <cell r="K511" t="str">
            <v>TRAKPROPS 164 PTY LTD</v>
          </cell>
          <cell r="L511" t="str">
            <v>TO THE ORDER OF STANBIC BANK KENYA LTD</v>
          </cell>
          <cell r="M511" t="str">
            <v>US</v>
          </cell>
          <cell r="N511" t="str">
            <v>ZADUR</v>
          </cell>
          <cell r="O511" t="str">
            <v>BG</v>
          </cell>
          <cell r="P511">
            <v>2400</v>
          </cell>
          <cell r="Q511">
            <v>2400</v>
          </cell>
          <cell r="R511">
            <v>0</v>
          </cell>
          <cell r="S511">
            <v>0</v>
          </cell>
          <cell r="T511">
            <v>60000</v>
          </cell>
          <cell r="U511">
            <v>60000</v>
          </cell>
          <cell r="V511">
            <v>0</v>
          </cell>
          <cell r="W511">
            <v>0</v>
          </cell>
          <cell r="X511" t="str">
            <v>20 000 KGS OF PVC COMPOUND GRADE IM 60 BLACK AS PER PROFORMA INVOICE NUMBER PI KEN012 DATED FEBRUARY 12 2 020 CFR MOMBASA KENYA INC OTERMS 2020 IRREVOCABLE D OCUMENTARY CREDIT NO TF20 05916715 AND IDF NO 20MBA IM000105897 GOODS ARE OF SOUTH AFRICAN ORIGIN RECE IVED FOR SHIPMENT DATED 06 03 2020 2ND NOTIFY PARTY BATA SHOE COMPANY KENYA LTD CONTACT PERSON ABIGAE L MWASHIBGABI TEL +254 20 2013352 EMAIL ABIGAEL MWA SHIGADI BATA COM 20 000 KGS OF PVC COMPOUND GRADE IM 60 BLACK AS PER PROFORMA INVOICE NUMBER PI KEN012 DATED FEBRUARY 12 2 020 CFR MOMBASA KENYA INC OTERMS 2020 IRREVOCABLE D OCUMENTARY CREDIT NO TF20 05916715 AND IDF NO 20MBA IM000105897 GOODS ARE OF SOUTH AFRICAN ORIGIN 20 000 KGS OF PVC COMPOUND GRADE IM 60 BLACK AS PER PROFORMA INVOICE NUMBER PI KEN012 DATED FEBRUARY 12 2 020 CFR MOMBASA KENYA INC OTERMS 2020 IRREVOCABLE D OCUMENTARY CREDIT NO TF20 05916715 AND IDF NO 20MBA IM000105897 GOODS ARE OF SOUTH AFRICAN ORIGIN</v>
          </cell>
          <cell r="Y511" t="str">
            <v>Valide</v>
          </cell>
        </row>
        <row r="512">
          <cell r="A512" t="str">
            <v>DFSU2922405</v>
          </cell>
          <cell r="B512">
            <v>20</v>
          </cell>
          <cell r="C512" t="str">
            <v>MEDUDN115057</v>
          </cell>
          <cell r="D512">
            <v>43912</v>
          </cell>
          <cell r="E512">
            <v>43</v>
          </cell>
          <cell r="F512">
            <v>0</v>
          </cell>
          <cell r="G512">
            <v>0</v>
          </cell>
          <cell r="H512">
            <v>0</v>
          </cell>
          <cell r="I512" t="str">
            <v>2020 MSA 162487</v>
          </cell>
          <cell r="J512">
            <v>44</v>
          </cell>
          <cell r="K512" t="str">
            <v>TRAKPROPS 164 PTY LTD</v>
          </cell>
          <cell r="L512" t="str">
            <v>TO THE ORDER OF STANBIC BANK KENYA LTD</v>
          </cell>
          <cell r="M512" t="str">
            <v>US</v>
          </cell>
          <cell r="N512" t="str">
            <v>ZADUR</v>
          </cell>
          <cell r="O512" t="str">
            <v>BG</v>
          </cell>
          <cell r="P512">
            <v>2400</v>
          </cell>
          <cell r="Q512">
            <v>2400</v>
          </cell>
          <cell r="R512">
            <v>0</v>
          </cell>
          <cell r="S512">
            <v>0</v>
          </cell>
          <cell r="T512">
            <v>60000</v>
          </cell>
          <cell r="U512">
            <v>60000</v>
          </cell>
          <cell r="V512">
            <v>0</v>
          </cell>
          <cell r="W512">
            <v>0</v>
          </cell>
          <cell r="X512" t="str">
            <v>20 000 KGS OF PVC COMPOUND GRADE IM 60 BLACK AS PER PROFORMA INVOICE NUMBER PI KEN012 DATED FEBRUARY 12 2 020 CFR MOMBASA KENYA INC OTERMS 2020 IRREVOCABLE D OCUMENTARY CREDIT NO TF20 05916715 AND IDF NO 20MBA IM000105897 GOODS ARE OF SOUTH AFRICAN ORIGIN RECE IVED FOR SHIPMENT DATED 06 03 2020 2ND NOTIFY PARTY BATA SHOE COMPANY KENYA LTD CONTACT PERSON ABIGAE L MWASHIBGABI TEL +254 20 2013352 EMAIL ABIGAEL MWA SHIGADI BATA COM 20 000 KGS OF PVC COMPOUND GRADE IM 60 BLACK AS PER PROFORMA INVOICE NUMBER PI KEN012 DATED FEBRUARY 12 2 020 CFR MOMBASA KENYA INC OTERMS 2020 IRREVOCABLE D OCUMENTARY CREDIT NO TF20 05916715 AND IDF NO 20MBA IM000105897 GOODS ARE OF SOUTH AFRICAN ORIGIN 20 000 KGS OF PVC COMPOUND GRADE IM 60 BLACK AS PER PROFORMA INVOICE NUMBER PI KEN012 DATED FEBRUARY 12 2 020 CFR MOMBASA KENYA INC OTERMS 2020 IRREVOCABLE D OCUMENTARY CREDIT NO TF20 05916715 AND IDF NO 20MBA IM000105897 GOODS ARE OF SOUTH AFRICAN ORIGIN</v>
          </cell>
          <cell r="Y512" t="str">
            <v>Valide</v>
          </cell>
        </row>
        <row r="513">
          <cell r="A513" t="str">
            <v>TGCU2157765</v>
          </cell>
          <cell r="B513">
            <v>20</v>
          </cell>
          <cell r="C513" t="str">
            <v>MEDUDN115057</v>
          </cell>
          <cell r="D513">
            <v>43912</v>
          </cell>
          <cell r="E513">
            <v>43</v>
          </cell>
          <cell r="F513">
            <v>0</v>
          </cell>
          <cell r="G513">
            <v>0</v>
          </cell>
          <cell r="H513">
            <v>0</v>
          </cell>
          <cell r="I513" t="str">
            <v>2020 MSA 162487</v>
          </cell>
          <cell r="J513">
            <v>44</v>
          </cell>
          <cell r="K513" t="str">
            <v>TRAKPROPS 164 PTY LTD</v>
          </cell>
          <cell r="L513" t="str">
            <v>TO THE ORDER OF STANBIC BANK KENYA LTD</v>
          </cell>
          <cell r="M513" t="str">
            <v>US</v>
          </cell>
          <cell r="N513" t="str">
            <v>ZADUR</v>
          </cell>
          <cell r="O513" t="str">
            <v>BG</v>
          </cell>
          <cell r="P513">
            <v>2400</v>
          </cell>
          <cell r="Q513">
            <v>2400</v>
          </cell>
          <cell r="R513">
            <v>0</v>
          </cell>
          <cell r="S513">
            <v>0</v>
          </cell>
          <cell r="T513">
            <v>60000</v>
          </cell>
          <cell r="U513">
            <v>60000</v>
          </cell>
          <cell r="V513">
            <v>0</v>
          </cell>
          <cell r="W513">
            <v>0</v>
          </cell>
          <cell r="X513" t="str">
            <v>20 000 KGS OF PVC COMPOUND GRADE IM 60 BLACK AS PER PROFORMA INVOICE NUMBER PI KEN012 DATED FEBRUARY 12 2 020 CFR MOMBASA KENYA INC OTERMS 2020 IRREVOCABLE D OCUMENTARY CREDIT NO TF20 05916715 AND IDF NO 20MBA IM000105897 GOODS ARE OF SOUTH AFRICAN ORIGIN RECE IVED FOR SHIPMENT DATED 06 03 2020 2ND NOTIFY PARTY BATA SHOE COMPANY KENYA LTD CONTACT PERSON ABIGAE L MWASHIBGABI TEL +254 20 2013352 EMAIL ABIGAEL MWA SHIGADI BATA COM 20 000 KGS OF PVC COMPOUND GRADE IM 60 BLACK AS PER PROFORMA INVOICE NUMBER PI KEN012 DATED FEBRUARY 12 2 020 CFR MOMBASA KENYA INC OTERMS 2020 IRREVOCABLE D OCUMENTARY CREDIT NO TF20 05916715 AND IDF NO 20MBA IM000105897 GOODS ARE OF SOUTH AFRICAN ORIGIN 20 000 KGS OF PVC COMPOUND GRADE IM 60 BLACK AS PER PROFORMA INVOICE NUMBER PI KEN012 DATED FEBRUARY 12 2 020 CFR MOMBASA KENYA INC OTERMS 2020 IRREVOCABLE D OCUMENTARY CREDIT NO TF20 05916715 AND IDF NO 20MBA IM000105897 GOODS ARE OF SOUTH AFRICAN ORIGIN</v>
          </cell>
          <cell r="Y513" t="str">
            <v>Valide</v>
          </cell>
        </row>
        <row r="514">
          <cell r="A514" t="str">
            <v>MEDU5543282</v>
          </cell>
          <cell r="B514">
            <v>20</v>
          </cell>
          <cell r="C514" t="str">
            <v>MEDUDN116766</v>
          </cell>
          <cell r="D514">
            <v>43911</v>
          </cell>
          <cell r="E514">
            <v>44</v>
          </cell>
          <cell r="F514">
            <v>0</v>
          </cell>
          <cell r="G514">
            <v>0</v>
          </cell>
          <cell r="H514">
            <v>0</v>
          </cell>
          <cell r="I514" t="str">
            <v>2020 MSA 162487</v>
          </cell>
          <cell r="J514">
            <v>62</v>
          </cell>
          <cell r="K514" t="str">
            <v>UNO+COMPANY LTD</v>
          </cell>
          <cell r="L514" t="str">
            <v>TO THE ORDER OF STYLE INDUSTRIES LIMITED</v>
          </cell>
          <cell r="M514" t="str">
            <v>US</v>
          </cell>
          <cell r="N514" t="str">
            <v>ZADUR</v>
          </cell>
          <cell r="O514" t="str">
            <v>BX</v>
          </cell>
          <cell r="P514">
            <v>375</v>
          </cell>
          <cell r="Q514">
            <v>375</v>
          </cell>
          <cell r="R514">
            <v>375</v>
          </cell>
          <cell r="S514">
            <v>375</v>
          </cell>
          <cell r="T514">
            <v>8025</v>
          </cell>
          <cell r="U514">
            <v>8025</v>
          </cell>
          <cell r="V514">
            <v>8025</v>
          </cell>
          <cell r="W514">
            <v>8025</v>
          </cell>
          <cell r="X514" t="str">
            <v>1X20 FT CONTAINER STC 375 BOXES +SYNTHETIC FIBER IN VOICE NO AS PER INVOICE NO GCPI-KE001 2020 INCOTER MS 2010 TERMS CFR NAIROBI KENYA IDF NO 20EMKIM0000 35679 SHIPPER ADDRESS CON TINUED OFFICE NO G08 BUI LDING NO 3E DUBAI AIRPORT FREE ZONE P O BOX 293725 DUBAI U A E TEL 971 4 6017 900 FAX 971 4 6017910</v>
          </cell>
          <cell r="Y514" t="str">
            <v>Valide</v>
          </cell>
        </row>
        <row r="515">
          <cell r="A515" t="str">
            <v>TLLU5061978</v>
          </cell>
          <cell r="B515">
            <v>40</v>
          </cell>
          <cell r="C515" t="str">
            <v>MEDUDN122863</v>
          </cell>
          <cell r="D515">
            <v>43934</v>
          </cell>
          <cell r="E515">
            <v>25</v>
          </cell>
          <cell r="F515">
            <v>0</v>
          </cell>
          <cell r="G515">
            <v>0</v>
          </cell>
          <cell r="H515">
            <v>0</v>
          </cell>
          <cell r="I515" t="str">
            <v>2020 MSA 162921</v>
          </cell>
          <cell r="J515">
            <v>20</v>
          </cell>
          <cell r="K515" t="str">
            <v>MASSBUILD RDC GAUTENG PTY LTD</v>
          </cell>
          <cell r="L515" t="str">
            <v>BUILDERS WAREHOUSE KENYA LIMITED</v>
          </cell>
          <cell r="M515" t="str">
            <v>MZ</v>
          </cell>
          <cell r="N515" t="str">
            <v>OMSLL</v>
          </cell>
          <cell r="O515" t="str">
            <v>PK</v>
          </cell>
          <cell r="P515">
            <v>456</v>
          </cell>
          <cell r="Q515">
            <v>456</v>
          </cell>
          <cell r="R515">
            <v>456</v>
          </cell>
          <cell r="S515">
            <v>456</v>
          </cell>
          <cell r="T515">
            <v>7460</v>
          </cell>
          <cell r="U515">
            <v>7460</v>
          </cell>
          <cell r="V515">
            <v>7460</v>
          </cell>
          <cell r="W515">
            <v>7460</v>
          </cell>
          <cell r="X515" t="str">
            <v>1 X 40 CNTR S S T C SHIP PER S LOAD STOW COUNT 456 MIXED TYPE PACK 1 X 40 HC CONTAINER CONTAINING 456 PKGS - 7460 KGS GROSS MIXE D GENERAL MERCHANDISE PFI NOS PFI-2342 2343 INVOIC E NUMBER 12962 12963 MAN UAL INV N A IDF NUMBER E2003301142 FINAL DESTINAT ION ICD EMBAKASI 40 DAYS FREE AT ICD EMBAKASI MERC HANT HAULAGE AND NO CONTAI NER DEPOSIT EMPTY TO BE RE TURNED TO MOMBASA CONSIGN EE CONTINUED PIN NUMBER PO51425388P CONTACT PER SON PAMELA NYONGESA EMAI L PAMELA NYONGESA BUILDE RS CO ZA MOBILE NUMBER + 254725458770</v>
          </cell>
          <cell r="Y515" t="str">
            <v>Valide</v>
          </cell>
        </row>
        <row r="516">
          <cell r="A516" t="str">
            <v>MSDU7499360</v>
          </cell>
          <cell r="B516">
            <v>40</v>
          </cell>
          <cell r="C516" t="str">
            <v>MEDUDN123382</v>
          </cell>
          <cell r="D516">
            <v>43934</v>
          </cell>
          <cell r="E516">
            <v>25</v>
          </cell>
          <cell r="F516">
            <v>0</v>
          </cell>
          <cell r="G516">
            <v>0</v>
          </cell>
          <cell r="H516">
            <v>0</v>
          </cell>
          <cell r="I516" t="str">
            <v>2020 MSA 162921</v>
          </cell>
          <cell r="J516">
            <v>23</v>
          </cell>
          <cell r="K516" t="str">
            <v>MASSBUILD RDC GAUTENG PTY LTD</v>
          </cell>
          <cell r="L516" t="str">
            <v>BUILDERS WAREHOUSE KENYA LIMITED</v>
          </cell>
          <cell r="M516" t="str">
            <v>MZ</v>
          </cell>
          <cell r="N516" t="str">
            <v>OMSLL</v>
          </cell>
          <cell r="O516" t="str">
            <v>PK</v>
          </cell>
          <cell r="P516">
            <v>4212</v>
          </cell>
          <cell r="Q516">
            <v>4212</v>
          </cell>
          <cell r="R516">
            <v>4212</v>
          </cell>
          <cell r="S516">
            <v>4212</v>
          </cell>
          <cell r="T516">
            <v>9960</v>
          </cell>
          <cell r="U516">
            <v>9960</v>
          </cell>
          <cell r="V516">
            <v>9960</v>
          </cell>
          <cell r="W516">
            <v>9960</v>
          </cell>
          <cell r="X516" t="str">
            <v>1 X 40 CNTR S S T C SHIP PER S LOAD STOW COUNT 4212 MIXED TYPE PACK 1 X 40 H C CONTAINER CONTAINING 421 2 PKGS - 9960 KGS GROSS MI XED GENERAL MERCHANDISE PF I NOS PFI-2295-2296 INVO ICE NUMBER 12934-12935 M ANUAL INV N A IDF NUMBER E2002299382 FINAL DESTIN ATION ICD EMBAKASI 40 DA YS FREE AT ICD EMBAKASI ME RCHANT HAULAGE AND NO CONT AINER DEPOSIT EMPTY TO BE RETURNED TO MOMBASA CONSI GNEE CONTINUED PIN NUMB ER PO51425388P CONTACT P ERSON PAMELA NYONGESA EM AIL PAMELA NYONGESA BUIL DERS CO ZA MOBILE NUMBER +254725458770</v>
          </cell>
          <cell r="Y516" t="str">
            <v>Valide</v>
          </cell>
        </row>
        <row r="517">
          <cell r="A517" t="str">
            <v>BMOU5936720</v>
          </cell>
          <cell r="B517">
            <v>40</v>
          </cell>
          <cell r="C517" t="str">
            <v>MEDUDN124802</v>
          </cell>
          <cell r="D517">
            <v>43939</v>
          </cell>
          <cell r="E517">
            <v>24</v>
          </cell>
          <cell r="F517">
            <v>0</v>
          </cell>
          <cell r="G517">
            <v>0</v>
          </cell>
          <cell r="H517">
            <v>0</v>
          </cell>
          <cell r="I517" t="str">
            <v>2020 MSA 162921</v>
          </cell>
          <cell r="J517">
            <v>32</v>
          </cell>
          <cell r="K517" t="str">
            <v>MASSBUILD RDC GAUTENG PTY LTD</v>
          </cell>
          <cell r="L517" t="str">
            <v>BUILDERS WAREHOUSE KENYA LIMITED</v>
          </cell>
          <cell r="M517" t="str">
            <v>MZ</v>
          </cell>
          <cell r="N517" t="str">
            <v>OMSLL</v>
          </cell>
          <cell r="O517" t="str">
            <v>PK</v>
          </cell>
          <cell r="P517">
            <v>7667</v>
          </cell>
          <cell r="Q517">
            <v>7667</v>
          </cell>
          <cell r="R517">
            <v>7667</v>
          </cell>
          <cell r="S517">
            <v>7667</v>
          </cell>
          <cell r="T517">
            <v>9940</v>
          </cell>
          <cell r="U517">
            <v>9940</v>
          </cell>
          <cell r="V517">
            <v>9940</v>
          </cell>
          <cell r="W517">
            <v>9940</v>
          </cell>
          <cell r="X517" t="str">
            <v>1 X 40 CNTR S S T C SHIP PER S LOAD STOW COUNT 7667 MIXED TYPE PACK 1 X 40 H C CONTAINER CONTAINING 766 7 PKGS - 9940 KGS GROSS MI XED GENERAL MERCHANDISE PF I NOS PFI-2219 2220 INVO ICE NUMBER 12866 12867 M ANUAL INV N A IDF NUMBER E2001287066 FINAL DESTIN ATION ICD EMBAKASI 40 DA YS FREE AT ICD EMBAKASI ME RCHANT HAULAGE AND NO CONT AINER DEPOSIT EMPTY TO BE RETURNED TO MOMBASA CONSI GNEE CONTINUED PIN NUMB ER PO51425388P CONTACT P ERSON PAMELA NYONGESA EM AIL PAMELA NYONGESA BUIL DERS CO ZA MOBILE NUMBER +254725458770</v>
          </cell>
          <cell r="Y517" t="str">
            <v>Valide</v>
          </cell>
        </row>
        <row r="518">
          <cell r="A518" t="str">
            <v>MEDU7536750</v>
          </cell>
          <cell r="B518">
            <v>40</v>
          </cell>
          <cell r="C518" t="str">
            <v>MEDUDN131377</v>
          </cell>
          <cell r="D518">
            <v>43939</v>
          </cell>
          <cell r="E518">
            <v>24</v>
          </cell>
          <cell r="F518">
            <v>0</v>
          </cell>
          <cell r="G518">
            <v>0</v>
          </cell>
          <cell r="H518">
            <v>0</v>
          </cell>
          <cell r="I518" t="str">
            <v>2020 MSA 162921</v>
          </cell>
          <cell r="J518">
            <v>80</v>
          </cell>
          <cell r="K518" t="str">
            <v>MARS CONSUMER PRODUCTS AFRICA PTY LTD</v>
          </cell>
          <cell r="L518" t="str">
            <v>SMART BRANDS LIMITED</v>
          </cell>
          <cell r="M518" t="str">
            <v>MZ</v>
          </cell>
          <cell r="N518" t="str">
            <v>OMSLL</v>
          </cell>
          <cell r="O518" t="str">
            <v>CS</v>
          </cell>
          <cell r="P518">
            <v>2355</v>
          </cell>
          <cell r="Q518">
            <v>2355</v>
          </cell>
          <cell r="R518">
            <v>2355</v>
          </cell>
          <cell r="S518">
            <v>2355</v>
          </cell>
          <cell r="T518">
            <v>20929</v>
          </cell>
          <cell r="U518">
            <v>20929</v>
          </cell>
          <cell r="V518">
            <v>20929</v>
          </cell>
          <cell r="W518">
            <v>20929</v>
          </cell>
          <cell r="X518" t="str">
            <v>2355 CASES OF PETFOOD AS P ER INVOICE NO 9300006944 PACKED INTO 1 X 40 HC CONT AINER IDF NO E2002293 168 HS CODE 230910</v>
          </cell>
          <cell r="Y518" t="str">
            <v>Valide</v>
          </cell>
        </row>
        <row r="519">
          <cell r="A519" t="str">
            <v>MEDU5338436</v>
          </cell>
          <cell r="B519">
            <v>20</v>
          </cell>
          <cell r="C519" t="str">
            <v>MEDUDN133159</v>
          </cell>
          <cell r="D519">
            <v>43945</v>
          </cell>
          <cell r="E519">
            <v>21</v>
          </cell>
          <cell r="F519">
            <v>0</v>
          </cell>
          <cell r="G519">
            <v>0</v>
          </cell>
          <cell r="H519">
            <v>0</v>
          </cell>
          <cell r="I519" t="str">
            <v>2020 MSA 162971</v>
          </cell>
          <cell r="J519">
            <v>20</v>
          </cell>
          <cell r="K519" t="str">
            <v>TRAKPROPS 164 PTY LTD T A</v>
          </cell>
          <cell r="L519" t="str">
            <v>TO THE ORDER OF STANBIC BANK KENYA LTD</v>
          </cell>
          <cell r="M519" t="str">
            <v>US</v>
          </cell>
          <cell r="N519" t="str">
            <v>ZADUR</v>
          </cell>
          <cell r="O519" t="str">
            <v>BG</v>
          </cell>
          <cell r="P519">
            <v>2400</v>
          </cell>
          <cell r="Q519">
            <v>2400</v>
          </cell>
          <cell r="R519">
            <v>2400</v>
          </cell>
          <cell r="S519">
            <v>2400</v>
          </cell>
          <cell r="T519">
            <v>60000</v>
          </cell>
          <cell r="U519">
            <v>60000</v>
          </cell>
          <cell r="V519">
            <v>60000</v>
          </cell>
          <cell r="W519">
            <v>60000</v>
          </cell>
          <cell r="X519" t="str">
            <v>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 RECEIVED FOR SHI PMENT DATED 203 2020 2ND N OTIFY PARTY BATA SHOE COM PANY KENYA LTD CONTACT PER SON ABIGAEL MWASHIBGABI T EL +254 202013352 EMAIL ABIGAEL MWASHIGADI BATA CO M 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 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v>
          </cell>
          <cell r="Y519" t="str">
            <v>Valide</v>
          </cell>
        </row>
        <row r="520">
          <cell r="A520" t="str">
            <v>CAIU3007130</v>
          </cell>
          <cell r="B520">
            <v>20</v>
          </cell>
          <cell r="C520" t="str">
            <v>MEDUDN133159</v>
          </cell>
          <cell r="D520">
            <v>43947</v>
          </cell>
          <cell r="E520">
            <v>22</v>
          </cell>
          <cell r="F520">
            <v>0</v>
          </cell>
          <cell r="G520">
            <v>0</v>
          </cell>
          <cell r="H520">
            <v>0</v>
          </cell>
          <cell r="I520" t="str">
            <v>2020 MSA 162971</v>
          </cell>
          <cell r="J520">
            <v>20</v>
          </cell>
          <cell r="K520" t="str">
            <v>TRAKPROPS 164 PTY LTD T A</v>
          </cell>
          <cell r="L520" t="str">
            <v>TO THE ORDER OF STANBIC BANK KENYA LTD</v>
          </cell>
          <cell r="M520" t="str">
            <v>US</v>
          </cell>
          <cell r="N520" t="str">
            <v>ZADUR</v>
          </cell>
          <cell r="O520" t="str">
            <v>BG</v>
          </cell>
          <cell r="P520">
            <v>2400</v>
          </cell>
          <cell r="Q520">
            <v>2400</v>
          </cell>
          <cell r="R520">
            <v>2400</v>
          </cell>
          <cell r="S520">
            <v>2400</v>
          </cell>
          <cell r="T520">
            <v>60000</v>
          </cell>
          <cell r="U520">
            <v>60000</v>
          </cell>
          <cell r="V520">
            <v>60000</v>
          </cell>
          <cell r="W520">
            <v>60000</v>
          </cell>
          <cell r="X520" t="str">
            <v>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 RECEIVED FOR SHI PMENT DATED 203 2020 2ND N OTIFY PARTY BATA SHOE COM PANY KENYA LTD CONTACT PER SON ABIGAEL MWASHIBGABI T EL +254 202013352 EMAIL ABIGAEL MWASHIGADI BATA CO M 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 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v>
          </cell>
          <cell r="Y520" t="str">
            <v>Valide</v>
          </cell>
        </row>
        <row r="521">
          <cell r="A521" t="str">
            <v>MEDU1797381</v>
          </cell>
          <cell r="B521">
            <v>20</v>
          </cell>
          <cell r="C521" t="str">
            <v>MEDUDN133159</v>
          </cell>
          <cell r="D521">
            <v>43947</v>
          </cell>
          <cell r="E521">
            <v>22</v>
          </cell>
          <cell r="F521">
            <v>0</v>
          </cell>
          <cell r="G521">
            <v>0</v>
          </cell>
          <cell r="H521">
            <v>0</v>
          </cell>
          <cell r="I521" t="str">
            <v>2020 MSA 162971</v>
          </cell>
          <cell r="J521">
            <v>20</v>
          </cell>
          <cell r="K521" t="str">
            <v>TRAKPROPS 164 PTY LTD T A</v>
          </cell>
          <cell r="L521" t="str">
            <v>TO THE ORDER OF STANBIC BANK KENYA LTD</v>
          </cell>
          <cell r="M521" t="str">
            <v>US</v>
          </cell>
          <cell r="N521" t="str">
            <v>ZADUR</v>
          </cell>
          <cell r="O521" t="str">
            <v>BG</v>
          </cell>
          <cell r="P521">
            <v>2400</v>
          </cell>
          <cell r="Q521">
            <v>2400</v>
          </cell>
          <cell r="R521">
            <v>2400</v>
          </cell>
          <cell r="S521">
            <v>2400</v>
          </cell>
          <cell r="T521">
            <v>60000</v>
          </cell>
          <cell r="U521">
            <v>60000</v>
          </cell>
          <cell r="V521">
            <v>60000</v>
          </cell>
          <cell r="W521">
            <v>60000</v>
          </cell>
          <cell r="X521" t="str">
            <v>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 RECEIVED FOR SHI PMENT DATED 203 2020 2ND N OTIFY PARTY BATA SHOE COM PANY KENYA LTD CONTACT PER SON ABIGAEL MWASHIBGABI T EL +254 202013352 EMAIL ABIGAEL MWASHIGADI BATA CO M 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 3 X 20 FT GP FCL CONTAINE RS CONTAINING 20 000 KGS OF PVC COMPOUND GRADE IM 6 0 BLACK AS PER PROFORMA IN VOICE NUMBER PIKEN012 DATE D FEBRUARY 12 2020 CFR MO MBASA KENYA INCOTERMS 2020 IRREVOCABLE DOCUMENTARY CREDIT NO TF2005916715 AN D IDF NO 20MBAIM000105897 GOODS ARE OF SOUTH AFRICA N ORIGIN</v>
          </cell>
          <cell r="Y521" t="str">
            <v>Valide</v>
          </cell>
        </row>
        <row r="522">
          <cell r="A522" t="str">
            <v>MEDU1186572</v>
          </cell>
          <cell r="B522">
            <v>20</v>
          </cell>
          <cell r="C522" t="str">
            <v>MEDUDN146334</v>
          </cell>
          <cell r="D522">
            <v>43947</v>
          </cell>
          <cell r="E522">
            <v>22</v>
          </cell>
          <cell r="F522">
            <v>0</v>
          </cell>
          <cell r="G522">
            <v>0</v>
          </cell>
          <cell r="H522">
            <v>0</v>
          </cell>
          <cell r="I522" t="str">
            <v>2020 MSA 163297</v>
          </cell>
          <cell r="J522">
            <v>70</v>
          </cell>
          <cell r="K522" t="str">
            <v>VIVIT FOODS</v>
          </cell>
          <cell r="L522" t="str">
            <v>BROOKSIDE DAIRY LTD</v>
          </cell>
          <cell r="M522" t="str">
            <v>US</v>
          </cell>
          <cell r="N522" t="str">
            <v>ZADUR</v>
          </cell>
          <cell r="O522" t="str">
            <v>PE</v>
          </cell>
          <cell r="P522">
            <v>20</v>
          </cell>
          <cell r="Q522">
            <v>20</v>
          </cell>
          <cell r="R522">
            <v>0</v>
          </cell>
          <cell r="S522">
            <v>0</v>
          </cell>
          <cell r="T522">
            <v>36000</v>
          </cell>
          <cell r="U522">
            <v>36000</v>
          </cell>
          <cell r="V522">
            <v>0</v>
          </cell>
          <cell r="W522">
            <v>0</v>
          </cell>
          <cell r="X522" t="str">
            <v>STRAWBERRY FRUIT PULP 60 BOXES PER PALLET 600 BOX ES Nett Weight 18000 000</v>
          </cell>
          <cell r="Y522" t="str">
            <v>Valide</v>
          </cell>
        </row>
        <row r="523">
          <cell r="A523" t="str">
            <v>CAIU2979395</v>
          </cell>
          <cell r="B523">
            <v>20</v>
          </cell>
          <cell r="C523" t="str">
            <v>MEDUDN146334</v>
          </cell>
          <cell r="D523">
            <v>43947</v>
          </cell>
          <cell r="E523">
            <v>22</v>
          </cell>
          <cell r="F523">
            <v>0</v>
          </cell>
          <cell r="G523">
            <v>0</v>
          </cell>
          <cell r="H523">
            <v>0</v>
          </cell>
          <cell r="I523" t="str">
            <v>2020 MSA 163297</v>
          </cell>
          <cell r="J523">
            <v>70</v>
          </cell>
          <cell r="K523" t="str">
            <v>VIVIT FOODS</v>
          </cell>
          <cell r="L523" t="str">
            <v>BROOKSIDE DAIRY LTD</v>
          </cell>
          <cell r="M523" t="str">
            <v>US</v>
          </cell>
          <cell r="N523" t="str">
            <v>ZADUR</v>
          </cell>
          <cell r="O523" t="str">
            <v>PE</v>
          </cell>
          <cell r="P523">
            <v>20</v>
          </cell>
          <cell r="Q523">
            <v>20</v>
          </cell>
          <cell r="R523">
            <v>0</v>
          </cell>
          <cell r="S523">
            <v>0</v>
          </cell>
          <cell r="T523">
            <v>36000</v>
          </cell>
          <cell r="U523">
            <v>36000</v>
          </cell>
          <cell r="V523">
            <v>0</v>
          </cell>
          <cell r="W523">
            <v>0</v>
          </cell>
          <cell r="X523" t="str">
            <v>STRAWBERRY FRUIT PULP 60 BOXES PER PALLET 600 BOX ES Nett Weight 18000 000</v>
          </cell>
          <cell r="Y523" t="str">
            <v>Valide</v>
          </cell>
        </row>
        <row r="524">
          <cell r="A524" t="str">
            <v>MEDU5568280</v>
          </cell>
          <cell r="B524">
            <v>20</v>
          </cell>
          <cell r="C524" t="str">
            <v>MEDUDO097601</v>
          </cell>
          <cell r="D524">
            <v>43900</v>
          </cell>
          <cell r="E524">
            <v>55</v>
          </cell>
          <cell r="F524">
            <v>0</v>
          </cell>
          <cell r="G524">
            <v>0</v>
          </cell>
          <cell r="H524">
            <v>0</v>
          </cell>
          <cell r="I524" t="str">
            <v>2020 MSA 162163</v>
          </cell>
          <cell r="J524">
            <v>120</v>
          </cell>
          <cell r="K524" t="str">
            <v>ARYAF AL DOHA TRADING and CONTRACTING</v>
          </cell>
          <cell r="L524" t="str">
            <v>MANAR ALOMRAN COMPANY LIMITED</v>
          </cell>
          <cell r="M524" t="str">
            <v>PK</v>
          </cell>
          <cell r="N524" t="str">
            <v>OMSLL</v>
          </cell>
          <cell r="O524" t="str">
            <v>BE</v>
          </cell>
          <cell r="P524">
            <v>94</v>
          </cell>
          <cell r="Q524">
            <v>94</v>
          </cell>
          <cell r="R524">
            <v>0</v>
          </cell>
          <cell r="S524">
            <v>0</v>
          </cell>
          <cell r="T524">
            <v>95134</v>
          </cell>
          <cell r="U524">
            <v>95134</v>
          </cell>
          <cell r="V524">
            <v>0</v>
          </cell>
          <cell r="W524">
            <v>0</v>
          </cell>
          <cell r="X524" t="str">
            <v>CUPLOCK STANDARD 1 00MTR and 1 50MTR and BEAM BRACKET TOTAL ITEMS 94 BUNDLES TOTAL GROSS WEIGHT 95133 80 - KGS OTHER DETAILS AS PER INVOICE NO AAD-2019-E005-1 DATED 16-DEC-2019 CUPLOCK STANDARD 1 00MTR and 1 50MTR and BEAM BRACKET CUPLOCK STANDARD 1 00MTR and 1 50MTR and BEAM BRACKET CUPLOCK STANDARD 1 00MTR and 1 50MTR and BEAM BRACKET CUPLOCK STANDARD 1 00MTR and 1 50MTR and BEAM BRACKET</v>
          </cell>
          <cell r="Y524" t="str">
            <v>Valide</v>
          </cell>
        </row>
        <row r="525">
          <cell r="A525" t="str">
            <v>MEDU6309176</v>
          </cell>
          <cell r="B525">
            <v>20</v>
          </cell>
          <cell r="C525" t="str">
            <v>MEDUDO097601</v>
          </cell>
          <cell r="D525">
            <v>43900</v>
          </cell>
          <cell r="E525">
            <v>55</v>
          </cell>
          <cell r="F525">
            <v>0</v>
          </cell>
          <cell r="G525">
            <v>0</v>
          </cell>
          <cell r="H525">
            <v>0</v>
          </cell>
          <cell r="I525" t="str">
            <v>2020 MSA 162163</v>
          </cell>
          <cell r="J525">
            <v>120</v>
          </cell>
          <cell r="K525" t="str">
            <v>ARYAF AL DOHA TRADING and CONTRACTING</v>
          </cell>
          <cell r="L525" t="str">
            <v>MANAR ALOMRAN COMPANY LIMITED</v>
          </cell>
          <cell r="M525" t="str">
            <v>PK</v>
          </cell>
          <cell r="N525" t="str">
            <v>OMSLL</v>
          </cell>
          <cell r="O525" t="str">
            <v>BE</v>
          </cell>
          <cell r="P525">
            <v>94</v>
          </cell>
          <cell r="Q525">
            <v>94</v>
          </cell>
          <cell r="R525">
            <v>0</v>
          </cell>
          <cell r="S525">
            <v>0</v>
          </cell>
          <cell r="T525">
            <v>95134</v>
          </cell>
          <cell r="U525">
            <v>95134</v>
          </cell>
          <cell r="V525">
            <v>0</v>
          </cell>
          <cell r="W525">
            <v>0</v>
          </cell>
          <cell r="X525" t="str">
            <v>CUPLOCK STANDARD 1 00MTR and 1 50MTR and BEAM BRACKET TOTAL ITEMS 94 BUNDLES TOTAL GROSS WEIGHT 95133 80 - KGS OTHER DETAILS AS PER INVOICE NO AAD-2019-E005-1 DATED 16-DEC-2019 CUPLOCK STANDARD 1 00MTR and 1 50MTR and BEAM BRACKET CUPLOCK STANDARD 1 00MTR and 1 50MTR and BEAM BRACKET CUPLOCK STANDARD 1 00MTR and 1 50MTR and BEAM BRACKET CUPLOCK STANDARD 1 00MTR and 1 50MTR and BEAM BRACKET</v>
          </cell>
          <cell r="Y525" t="str">
            <v>Valide</v>
          </cell>
        </row>
        <row r="526">
          <cell r="A526" t="str">
            <v>MEDU2844364</v>
          </cell>
          <cell r="B526">
            <v>20</v>
          </cell>
          <cell r="C526" t="str">
            <v>MEDUDO097601</v>
          </cell>
          <cell r="D526">
            <v>43900</v>
          </cell>
          <cell r="E526">
            <v>55</v>
          </cell>
          <cell r="F526">
            <v>0</v>
          </cell>
          <cell r="G526">
            <v>0</v>
          </cell>
          <cell r="H526">
            <v>0</v>
          </cell>
          <cell r="I526" t="str">
            <v>2020 MSA 162163</v>
          </cell>
          <cell r="J526">
            <v>120</v>
          </cell>
          <cell r="K526" t="str">
            <v>ARYAF AL DOHA TRADING and CONTRACTING</v>
          </cell>
          <cell r="L526" t="str">
            <v>MANAR ALOMRAN COMPANY LIMITED</v>
          </cell>
          <cell r="M526" t="str">
            <v>PK</v>
          </cell>
          <cell r="N526" t="str">
            <v>OMSLL</v>
          </cell>
          <cell r="O526" t="str">
            <v>BE</v>
          </cell>
          <cell r="P526">
            <v>94</v>
          </cell>
          <cell r="Q526">
            <v>94</v>
          </cell>
          <cell r="R526">
            <v>0</v>
          </cell>
          <cell r="S526">
            <v>0</v>
          </cell>
          <cell r="T526">
            <v>95134</v>
          </cell>
          <cell r="U526">
            <v>95134</v>
          </cell>
          <cell r="V526">
            <v>0</v>
          </cell>
          <cell r="W526">
            <v>0</v>
          </cell>
          <cell r="X526" t="str">
            <v>CUPLOCK STANDARD 1 00MTR and 1 50MTR and BEAM BRACKET TOTAL ITEMS 94 BUNDLES TOTAL GROSS WEIGHT 95133 80 - KGS OTHER DETAILS AS PER INVOICE NO AAD-2019-E005-1 DATED 16-DEC-2019 CUPLOCK STANDARD 1 00MTR and 1 50MTR and BEAM BRACKET CUPLOCK STANDARD 1 00MTR and 1 50MTR and BEAM BRACKET CUPLOCK STANDARD 1 00MTR and 1 50MTR and BEAM BRACKET CUPLOCK STANDARD 1 00MTR and 1 50MTR and BEAM BRACKET</v>
          </cell>
          <cell r="Y526" t="str">
            <v>Valide</v>
          </cell>
        </row>
        <row r="527">
          <cell r="A527" t="str">
            <v>MEDU6708453</v>
          </cell>
          <cell r="B527">
            <v>20</v>
          </cell>
          <cell r="C527" t="str">
            <v>MEDUDO097601</v>
          </cell>
          <cell r="D527">
            <v>43900</v>
          </cell>
          <cell r="E527">
            <v>55</v>
          </cell>
          <cell r="F527">
            <v>0</v>
          </cell>
          <cell r="G527">
            <v>0</v>
          </cell>
          <cell r="H527">
            <v>0</v>
          </cell>
          <cell r="I527" t="str">
            <v>2020 MSA 162163</v>
          </cell>
          <cell r="J527">
            <v>120</v>
          </cell>
          <cell r="K527" t="str">
            <v>ARYAF AL DOHA TRADING and CONTRACTING</v>
          </cell>
          <cell r="L527" t="str">
            <v>MANAR ALOMRAN COMPANY LIMITED</v>
          </cell>
          <cell r="M527" t="str">
            <v>PK</v>
          </cell>
          <cell r="N527" t="str">
            <v>OMSLL</v>
          </cell>
          <cell r="O527" t="str">
            <v>BE</v>
          </cell>
          <cell r="P527">
            <v>94</v>
          </cell>
          <cell r="Q527">
            <v>94</v>
          </cell>
          <cell r="R527">
            <v>0</v>
          </cell>
          <cell r="S527">
            <v>0</v>
          </cell>
          <cell r="T527">
            <v>95134</v>
          </cell>
          <cell r="U527">
            <v>95134</v>
          </cell>
          <cell r="V527">
            <v>0</v>
          </cell>
          <cell r="W527">
            <v>0</v>
          </cell>
          <cell r="X527" t="str">
            <v>CUPLOCK STANDARD 1 00MTR and 1 50MTR and BEAM BRACKET TOTAL ITEMS 94 BUNDLES TOTAL GROSS WEIGHT 95133 80 - KGS OTHER DETAILS AS PER INVOICE NO AAD-2019-E005-1 DATED 16-DEC-2019 CUPLOCK STANDARD 1 00MTR and 1 50MTR and BEAM BRACKET CUPLOCK STANDARD 1 00MTR and 1 50MTR and BEAM BRACKET CUPLOCK STANDARD 1 00MTR and 1 50MTR and BEAM BRACKET CUPLOCK STANDARD 1 00MTR and 1 50MTR and BEAM BRACKET</v>
          </cell>
          <cell r="Y527" t="str">
            <v>Valide</v>
          </cell>
        </row>
        <row r="528">
          <cell r="A528" t="str">
            <v>MEDU2971667</v>
          </cell>
          <cell r="B528">
            <v>20</v>
          </cell>
          <cell r="C528" t="str">
            <v>MEDUDO097601</v>
          </cell>
          <cell r="D528">
            <v>43902</v>
          </cell>
          <cell r="E528">
            <v>53</v>
          </cell>
          <cell r="F528">
            <v>0</v>
          </cell>
          <cell r="G528">
            <v>0</v>
          </cell>
          <cell r="H528">
            <v>0</v>
          </cell>
          <cell r="I528" t="str">
            <v>2020 MSA 162163</v>
          </cell>
          <cell r="J528">
            <v>120</v>
          </cell>
          <cell r="K528" t="str">
            <v>ARYAF AL DOHA TRADING and CONTRACTING</v>
          </cell>
          <cell r="L528" t="str">
            <v>MANAR ALOMRAN COMPANY LIMITED</v>
          </cell>
          <cell r="M528" t="str">
            <v>PK</v>
          </cell>
          <cell r="N528" t="str">
            <v>OMSLL</v>
          </cell>
          <cell r="O528" t="str">
            <v>BE</v>
          </cell>
          <cell r="P528">
            <v>94</v>
          </cell>
          <cell r="Q528">
            <v>94</v>
          </cell>
          <cell r="R528">
            <v>0</v>
          </cell>
          <cell r="S528">
            <v>0</v>
          </cell>
          <cell r="T528">
            <v>95134</v>
          </cell>
          <cell r="U528">
            <v>95134</v>
          </cell>
          <cell r="V528">
            <v>0</v>
          </cell>
          <cell r="W528">
            <v>0</v>
          </cell>
          <cell r="X528" t="str">
            <v>CUPLOCK STANDARD 1 00MTR and 1 50MTR and BEAM BRACKET TOTAL ITEMS 94 BUNDLES TOTAL GROSS WEIGHT 95133 80 - KGS OTHER DETAILS AS PER INVOICE NO AAD-2019-E005-1 DATED 16-DEC-2019 CUPLOCK STANDARD 1 00MTR and 1 50MTR and BEAM BRACKET CUPLOCK STANDARD 1 00MTR and 1 50MTR and BEAM BRACKET CUPLOCK STANDARD 1 00MTR and 1 50MTR and BEAM BRACKET CUPLOCK STANDARD 1 00MTR and 1 50MTR and BEAM BRACKET</v>
          </cell>
          <cell r="Y528" t="str">
            <v>Valide</v>
          </cell>
        </row>
        <row r="529">
          <cell r="A529" t="str">
            <v>MEDU5125791</v>
          </cell>
          <cell r="B529">
            <v>20</v>
          </cell>
          <cell r="C529" t="str">
            <v>MEDUDO097619</v>
          </cell>
          <cell r="D529">
            <v>43900</v>
          </cell>
          <cell r="E529">
            <v>55</v>
          </cell>
          <cell r="F529">
            <v>0</v>
          </cell>
          <cell r="G529">
            <v>0</v>
          </cell>
          <cell r="H529">
            <v>0</v>
          </cell>
          <cell r="I529" t="str">
            <v>2020 MSA 162163</v>
          </cell>
          <cell r="J529">
            <v>121</v>
          </cell>
          <cell r="K529" t="str">
            <v>ARYAF AL DOHA TRADING and CONTRACTING</v>
          </cell>
          <cell r="L529" t="str">
            <v>MANAR ALOMRAN COMPANY LIMITED</v>
          </cell>
          <cell r="M529" t="str">
            <v>PK</v>
          </cell>
          <cell r="N529" t="str">
            <v>OMSLL</v>
          </cell>
          <cell r="O529" t="str">
            <v>BE</v>
          </cell>
          <cell r="P529">
            <v>60</v>
          </cell>
          <cell r="Q529">
            <v>60</v>
          </cell>
          <cell r="R529">
            <v>0</v>
          </cell>
          <cell r="S529">
            <v>0</v>
          </cell>
          <cell r="T529">
            <v>97600</v>
          </cell>
          <cell r="U529">
            <v>97600</v>
          </cell>
          <cell r="V529">
            <v>0</v>
          </cell>
          <cell r="W529">
            <v>0</v>
          </cell>
          <cell r="X529" t="str">
            <v>CUPLOCK STANDARD 2 50 MTR CUPLOCK STANDARD 2 50 MTR TOTAL ITEMS 60 BUNDLES TOTAL GROSS WEIGHT 97600 - KGS OTHER DETAILS AS PER INVOICE NO AAD-2019-E005-3 DATED 16-DEC-2019 CUPLOCK STANDARD 2 50 MTR CUPLOCK STANDARD 2 50 MTR</v>
          </cell>
          <cell r="Y529" t="str">
            <v>Valide</v>
          </cell>
        </row>
        <row r="530">
          <cell r="A530" t="str">
            <v>MSCU6806005</v>
          </cell>
          <cell r="B530">
            <v>20</v>
          </cell>
          <cell r="C530" t="str">
            <v>MEDUDO097619</v>
          </cell>
          <cell r="D530">
            <v>43901</v>
          </cell>
          <cell r="E530">
            <v>54</v>
          </cell>
          <cell r="F530">
            <v>0</v>
          </cell>
          <cell r="G530">
            <v>0</v>
          </cell>
          <cell r="H530">
            <v>0</v>
          </cell>
          <cell r="I530" t="str">
            <v>2020 MSA 162163</v>
          </cell>
          <cell r="J530">
            <v>121</v>
          </cell>
          <cell r="K530" t="str">
            <v>ARYAF AL DOHA TRADING and CONTRACTING</v>
          </cell>
          <cell r="L530" t="str">
            <v>MANAR ALOMRAN COMPANY LIMITED</v>
          </cell>
          <cell r="M530" t="str">
            <v>PK</v>
          </cell>
          <cell r="N530" t="str">
            <v>OMSLL</v>
          </cell>
          <cell r="O530" t="str">
            <v>BE</v>
          </cell>
          <cell r="P530">
            <v>60</v>
          </cell>
          <cell r="Q530">
            <v>60</v>
          </cell>
          <cell r="R530">
            <v>0</v>
          </cell>
          <cell r="S530">
            <v>0</v>
          </cell>
          <cell r="T530">
            <v>97600</v>
          </cell>
          <cell r="U530">
            <v>97600</v>
          </cell>
          <cell r="V530">
            <v>0</v>
          </cell>
          <cell r="W530">
            <v>0</v>
          </cell>
          <cell r="X530" t="str">
            <v>CUPLOCK STANDARD 2 50 MTR CUPLOCK STANDARD 2 50 MTR TOTAL ITEMS 60 BUNDLES TOTAL GROSS WEIGHT 97600 - KGS OTHER DETAILS AS PER INVOICE NO AAD-2019-E005-3 DATED 16-DEC-2019 CUPLOCK STANDARD 2 50 MTR CUPLOCK STANDARD 2 50 MTR</v>
          </cell>
          <cell r="Y530" t="str">
            <v>Valide</v>
          </cell>
        </row>
        <row r="531">
          <cell r="A531" t="str">
            <v>MEDU5460320</v>
          </cell>
          <cell r="B531">
            <v>20</v>
          </cell>
          <cell r="C531" t="str">
            <v>MEDUDO097619</v>
          </cell>
          <cell r="D531">
            <v>43901</v>
          </cell>
          <cell r="E531">
            <v>54</v>
          </cell>
          <cell r="F531">
            <v>0</v>
          </cell>
          <cell r="G531">
            <v>0</v>
          </cell>
          <cell r="H531">
            <v>0</v>
          </cell>
          <cell r="I531" t="str">
            <v>2020 MSA 162163</v>
          </cell>
          <cell r="J531">
            <v>121</v>
          </cell>
          <cell r="K531" t="str">
            <v>ARYAF AL DOHA TRADING and CONTRACTING</v>
          </cell>
          <cell r="L531" t="str">
            <v>MANAR ALOMRAN COMPANY LIMITED</v>
          </cell>
          <cell r="M531" t="str">
            <v>PK</v>
          </cell>
          <cell r="N531" t="str">
            <v>OMSLL</v>
          </cell>
          <cell r="O531" t="str">
            <v>BE</v>
          </cell>
          <cell r="P531">
            <v>60</v>
          </cell>
          <cell r="Q531">
            <v>60</v>
          </cell>
          <cell r="R531">
            <v>0</v>
          </cell>
          <cell r="S531">
            <v>0</v>
          </cell>
          <cell r="T531">
            <v>97600</v>
          </cell>
          <cell r="U531">
            <v>97600</v>
          </cell>
          <cell r="V531">
            <v>0</v>
          </cell>
          <cell r="W531">
            <v>0</v>
          </cell>
          <cell r="X531" t="str">
            <v>CUPLOCK STANDARD 2 50 MTR CUPLOCK STANDARD 2 50 MTR TOTAL ITEMS 60 BUNDLES TOTAL GROSS WEIGHT 97600 - KGS OTHER DETAILS AS PER INVOICE NO AAD-2019-E005-3 DATED 16-DEC-2019 CUPLOCK STANDARD 2 50 MTR CUPLOCK STANDARD 2 50 MTR</v>
          </cell>
          <cell r="Y531" t="str">
            <v>Valide</v>
          </cell>
        </row>
        <row r="532">
          <cell r="A532" t="str">
            <v>MSCU3990027</v>
          </cell>
          <cell r="B532">
            <v>20</v>
          </cell>
          <cell r="C532" t="str">
            <v>MEDUDO097619</v>
          </cell>
          <cell r="D532">
            <v>43902</v>
          </cell>
          <cell r="E532">
            <v>53</v>
          </cell>
          <cell r="F532">
            <v>0</v>
          </cell>
          <cell r="G532">
            <v>0</v>
          </cell>
          <cell r="H532">
            <v>0</v>
          </cell>
          <cell r="I532" t="str">
            <v>2020 MSA 162163</v>
          </cell>
          <cell r="J532">
            <v>121</v>
          </cell>
          <cell r="K532" t="str">
            <v>ARYAF AL DOHA TRADING and CONTRACTING</v>
          </cell>
          <cell r="L532" t="str">
            <v>MANAR ALOMRAN COMPANY LIMITED</v>
          </cell>
          <cell r="M532" t="str">
            <v>PK</v>
          </cell>
          <cell r="N532" t="str">
            <v>OMSLL</v>
          </cell>
          <cell r="O532" t="str">
            <v>BE</v>
          </cell>
          <cell r="P532">
            <v>60</v>
          </cell>
          <cell r="Q532">
            <v>60</v>
          </cell>
          <cell r="R532">
            <v>0</v>
          </cell>
          <cell r="S532">
            <v>0</v>
          </cell>
          <cell r="T532">
            <v>97600</v>
          </cell>
          <cell r="U532">
            <v>97600</v>
          </cell>
          <cell r="V532">
            <v>0</v>
          </cell>
          <cell r="W532">
            <v>0</v>
          </cell>
          <cell r="X532" t="str">
            <v>CUPLOCK STANDARD 2 50 MTR CUPLOCK STANDARD 2 50 MTR TOTAL ITEMS 60 BUNDLES TOTAL GROSS WEIGHT 97600 - KGS OTHER DETAILS AS PER INVOICE NO AAD-2019-E005-3 DATED 16-DEC-2019 CUPLOCK STANDARD 2 50 MTR CUPLOCK STANDARD 2 50 MTR</v>
          </cell>
          <cell r="Y532" t="str">
            <v>Valide</v>
          </cell>
        </row>
        <row r="533">
          <cell r="A533" t="str">
            <v>MEDU2874435</v>
          </cell>
          <cell r="B533">
            <v>20</v>
          </cell>
          <cell r="C533" t="str">
            <v>MEDUDO097627</v>
          </cell>
          <cell r="D533">
            <v>43900</v>
          </cell>
          <cell r="E533">
            <v>55</v>
          </cell>
          <cell r="F533">
            <v>0</v>
          </cell>
          <cell r="G533">
            <v>0</v>
          </cell>
          <cell r="H533">
            <v>0</v>
          </cell>
          <cell r="I533" t="str">
            <v>2020 MSA 162163</v>
          </cell>
          <cell r="J533">
            <v>122</v>
          </cell>
          <cell r="K533" t="str">
            <v>ARYAF AL DOHA TRADING and CONTRACTNG</v>
          </cell>
          <cell r="L533" t="str">
            <v>MANAR ALOMRAN COMPANY LIMITED</v>
          </cell>
          <cell r="M533" t="str">
            <v>PK</v>
          </cell>
          <cell r="N533" t="str">
            <v>OMSLL</v>
          </cell>
          <cell r="O533" t="str">
            <v>BE</v>
          </cell>
          <cell r="P533">
            <v>70</v>
          </cell>
          <cell r="Q533">
            <v>70</v>
          </cell>
          <cell r="R533">
            <v>0</v>
          </cell>
          <cell r="S533">
            <v>0</v>
          </cell>
          <cell r="T533">
            <v>95000</v>
          </cell>
          <cell r="U533">
            <v>95000</v>
          </cell>
          <cell r="V533">
            <v>0</v>
          </cell>
          <cell r="W533">
            <v>0</v>
          </cell>
          <cell r="X533" t="str">
            <v>CUPLOCK STANDARD 2 00 MTR CUPLOCK STANDARD 2 00 MTR OTHER DETAILS AS PER INVOICE NO AAD-2019-E005-2 DATED 16-DEC-2019 CUPLOCK STANDARD 2 00 MTR CUPLOCK STANDARD 2 00 MTR</v>
          </cell>
          <cell r="Y533" t="str">
            <v>Valide</v>
          </cell>
        </row>
        <row r="534">
          <cell r="A534" t="str">
            <v>TCLU6927884</v>
          </cell>
          <cell r="B534">
            <v>20</v>
          </cell>
          <cell r="C534" t="str">
            <v>MEDUDO097627</v>
          </cell>
          <cell r="D534">
            <v>43900</v>
          </cell>
          <cell r="E534">
            <v>55</v>
          </cell>
          <cell r="F534">
            <v>0</v>
          </cell>
          <cell r="G534">
            <v>0</v>
          </cell>
          <cell r="H534">
            <v>0</v>
          </cell>
          <cell r="I534" t="str">
            <v>2020 MSA 162163</v>
          </cell>
          <cell r="J534">
            <v>122</v>
          </cell>
          <cell r="K534" t="str">
            <v>ARYAF AL DOHA TRADING and CONTRACTNG</v>
          </cell>
          <cell r="L534" t="str">
            <v>MANAR ALOMRAN COMPANY LIMITED</v>
          </cell>
          <cell r="M534" t="str">
            <v>PK</v>
          </cell>
          <cell r="N534" t="str">
            <v>OMSLL</v>
          </cell>
          <cell r="O534" t="str">
            <v>BE</v>
          </cell>
          <cell r="P534">
            <v>70</v>
          </cell>
          <cell r="Q534">
            <v>70</v>
          </cell>
          <cell r="R534">
            <v>0</v>
          </cell>
          <cell r="S534">
            <v>0</v>
          </cell>
          <cell r="T534">
            <v>95000</v>
          </cell>
          <cell r="U534">
            <v>95000</v>
          </cell>
          <cell r="V534">
            <v>0</v>
          </cell>
          <cell r="W534">
            <v>0</v>
          </cell>
          <cell r="X534" t="str">
            <v>CUPLOCK STANDARD 2 00 MTR CUPLOCK STANDARD 2 00 MTR OTHER DETAILS AS PER INVOICE NO AAD-2019-E005-2 DATED 16-DEC-2019 CUPLOCK STANDARD 2 00 MTR CUPLOCK STANDARD 2 00 MTR</v>
          </cell>
          <cell r="Y534" t="str">
            <v>Valide</v>
          </cell>
        </row>
        <row r="535">
          <cell r="A535" t="str">
            <v>GLDU9813105</v>
          </cell>
          <cell r="B535">
            <v>20</v>
          </cell>
          <cell r="C535" t="str">
            <v>MEDUDO097627</v>
          </cell>
          <cell r="D535">
            <v>43902</v>
          </cell>
          <cell r="E535">
            <v>53</v>
          </cell>
          <cell r="F535">
            <v>0</v>
          </cell>
          <cell r="G535">
            <v>0</v>
          </cell>
          <cell r="H535">
            <v>0</v>
          </cell>
          <cell r="I535" t="str">
            <v>2020 MSA 162163</v>
          </cell>
          <cell r="J535">
            <v>122</v>
          </cell>
          <cell r="K535" t="str">
            <v>ARYAF AL DOHA TRADING and CONTRACTNG</v>
          </cell>
          <cell r="L535" t="str">
            <v>MANAR ALOMRAN COMPANY LIMITED</v>
          </cell>
          <cell r="M535" t="str">
            <v>PK</v>
          </cell>
          <cell r="N535" t="str">
            <v>OMSLL</v>
          </cell>
          <cell r="O535" t="str">
            <v>BE</v>
          </cell>
          <cell r="P535">
            <v>70</v>
          </cell>
          <cell r="Q535">
            <v>70</v>
          </cell>
          <cell r="R535">
            <v>0</v>
          </cell>
          <cell r="S535">
            <v>0</v>
          </cell>
          <cell r="T535">
            <v>95000</v>
          </cell>
          <cell r="U535">
            <v>95000</v>
          </cell>
          <cell r="V535">
            <v>0</v>
          </cell>
          <cell r="W535">
            <v>0</v>
          </cell>
          <cell r="X535" t="str">
            <v>CUPLOCK STANDARD 2 00 MTR CUPLOCK STANDARD 2 00 MTR OTHER DETAILS AS PER INVOICE NO AAD-2019-E005-2 DATED 16-DEC-2019 CUPLOCK STANDARD 2 00 MTR CUPLOCK STANDARD 2 00 MTR</v>
          </cell>
          <cell r="Y535" t="str">
            <v>Valide</v>
          </cell>
        </row>
        <row r="536">
          <cell r="A536" t="str">
            <v>DRYU2603433</v>
          </cell>
          <cell r="B536">
            <v>20</v>
          </cell>
          <cell r="C536" t="str">
            <v>MEDUDO097627</v>
          </cell>
          <cell r="D536">
            <v>43903</v>
          </cell>
          <cell r="E536">
            <v>52</v>
          </cell>
          <cell r="F536">
            <v>0</v>
          </cell>
          <cell r="G536">
            <v>0</v>
          </cell>
          <cell r="H536">
            <v>0</v>
          </cell>
          <cell r="I536" t="str">
            <v>2020 MSA 162163</v>
          </cell>
          <cell r="J536">
            <v>122</v>
          </cell>
          <cell r="K536" t="str">
            <v>ARYAF AL DOHA TRADING and CONTRACTNG</v>
          </cell>
          <cell r="L536" t="str">
            <v>MANAR ALOMRAN COMPANY LIMITED</v>
          </cell>
          <cell r="M536" t="str">
            <v>PK</v>
          </cell>
          <cell r="N536" t="str">
            <v>OMSLL</v>
          </cell>
          <cell r="O536" t="str">
            <v>BE</v>
          </cell>
          <cell r="P536">
            <v>70</v>
          </cell>
          <cell r="Q536">
            <v>70</v>
          </cell>
          <cell r="R536">
            <v>0</v>
          </cell>
          <cell r="S536">
            <v>0</v>
          </cell>
          <cell r="T536">
            <v>95000</v>
          </cell>
          <cell r="U536">
            <v>95000</v>
          </cell>
          <cell r="V536">
            <v>0</v>
          </cell>
          <cell r="W536">
            <v>0</v>
          </cell>
          <cell r="X536" t="str">
            <v>CUPLOCK STANDARD 2 00 MTR CUPLOCK STANDARD 2 00 MTR OTHER DETAILS AS PER INVOICE NO AAD-2019-E005-2 DATED 16-DEC-2019 CUPLOCK STANDARD 2 00 MTR CUPLOCK STANDARD 2 00 MTR</v>
          </cell>
          <cell r="Y536" t="str">
            <v>Valide</v>
          </cell>
        </row>
        <row r="537">
          <cell r="A537" t="str">
            <v>MEDU1264490</v>
          </cell>
          <cell r="B537">
            <v>20</v>
          </cell>
          <cell r="C537" t="str">
            <v>MEDUDO097627</v>
          </cell>
          <cell r="D537">
            <v>43903</v>
          </cell>
          <cell r="E537">
            <v>52</v>
          </cell>
          <cell r="F537">
            <v>0</v>
          </cell>
          <cell r="G537">
            <v>0</v>
          </cell>
          <cell r="H537">
            <v>0</v>
          </cell>
          <cell r="I537" t="str">
            <v>2020 MSA 162163</v>
          </cell>
          <cell r="J537">
            <v>122</v>
          </cell>
          <cell r="K537" t="str">
            <v>ARYAF AL DOHA TRADING and CONTRACTNG</v>
          </cell>
          <cell r="L537" t="str">
            <v>MANAR ALOMRAN COMPANY LIMITED</v>
          </cell>
          <cell r="M537" t="str">
            <v>PK</v>
          </cell>
          <cell r="N537" t="str">
            <v>OMSLL</v>
          </cell>
          <cell r="O537" t="str">
            <v>BE</v>
          </cell>
          <cell r="P537">
            <v>70</v>
          </cell>
          <cell r="Q537">
            <v>70</v>
          </cell>
          <cell r="R537">
            <v>0</v>
          </cell>
          <cell r="S537">
            <v>0</v>
          </cell>
          <cell r="T537">
            <v>95000</v>
          </cell>
          <cell r="U537">
            <v>95000</v>
          </cell>
          <cell r="V537">
            <v>0</v>
          </cell>
          <cell r="W537">
            <v>0</v>
          </cell>
          <cell r="X537" t="str">
            <v>CUPLOCK STANDARD 2 00 MTR CUPLOCK STANDARD 2 00 MTR OTHER DETAILS AS PER INVOICE NO AAD-2019-E005-2 DATED 16-DEC-2019 CUPLOCK STANDARD 2 00 MTR CUPLOCK STANDARD 2 00 MTR</v>
          </cell>
          <cell r="Y537" t="str">
            <v>Valide</v>
          </cell>
        </row>
        <row r="538">
          <cell r="A538" t="str">
            <v>CAIU2107849</v>
          </cell>
          <cell r="B538">
            <v>20</v>
          </cell>
          <cell r="C538" t="str">
            <v>MEDUDO101395</v>
          </cell>
          <cell r="D538">
            <v>43910</v>
          </cell>
          <cell r="E538">
            <v>45</v>
          </cell>
          <cell r="F538">
            <v>0</v>
          </cell>
          <cell r="G538">
            <v>0</v>
          </cell>
          <cell r="H538">
            <v>0</v>
          </cell>
          <cell r="I538" t="str">
            <v>2020 MSA 162460</v>
          </cell>
          <cell r="J538">
            <v>52</v>
          </cell>
          <cell r="K538" t="str">
            <v>ARYAF AL DOHA TRADING and CONTRACTNG</v>
          </cell>
          <cell r="L538" t="str">
            <v>MANAR ALOMRAN COMPANY LIMITED</v>
          </cell>
          <cell r="M538" t="str">
            <v>TR</v>
          </cell>
          <cell r="N538" t="str">
            <v>OMSLL</v>
          </cell>
          <cell r="O538" t="str">
            <v>BE</v>
          </cell>
          <cell r="P538">
            <v>95</v>
          </cell>
          <cell r="Q538">
            <v>95</v>
          </cell>
          <cell r="R538">
            <v>0</v>
          </cell>
          <cell r="S538">
            <v>0</v>
          </cell>
          <cell r="T538">
            <v>98414</v>
          </cell>
          <cell r="U538">
            <v>98414</v>
          </cell>
          <cell r="V538">
            <v>0</v>
          </cell>
          <cell r="W538">
            <v>0</v>
          </cell>
          <cell r="X538" t="str">
            <v>CUPLOCK LEDGER 1 20 MTR and 1 60 MTR CUPLOCK LEDGER 1 20 MTR and 1 60 MTR OTHER DETAILS AS PER INVOICE NO AAD-2019-E005-5 DATED 16-DEC-2019 CUPLOCK LEDGER 1 20 MTR and 1 60 MTR</v>
          </cell>
          <cell r="Y538" t="str">
            <v>Valide</v>
          </cell>
        </row>
        <row r="539">
          <cell r="A539" t="str">
            <v>CXDU1255922</v>
          </cell>
          <cell r="B539">
            <v>20</v>
          </cell>
          <cell r="C539" t="str">
            <v>MEDUDO101395</v>
          </cell>
          <cell r="D539">
            <v>43911</v>
          </cell>
          <cell r="E539">
            <v>44</v>
          </cell>
          <cell r="F539">
            <v>0</v>
          </cell>
          <cell r="G539">
            <v>0</v>
          </cell>
          <cell r="H539">
            <v>0</v>
          </cell>
          <cell r="I539" t="str">
            <v>2020 MSA 162460</v>
          </cell>
          <cell r="J539">
            <v>52</v>
          </cell>
          <cell r="K539" t="str">
            <v>ARYAF AL DOHA TRADING and CONTRACTNG</v>
          </cell>
          <cell r="L539" t="str">
            <v>MANAR ALOMRAN COMPANY LIMITED</v>
          </cell>
          <cell r="M539" t="str">
            <v>TR</v>
          </cell>
          <cell r="N539" t="str">
            <v>OMSLL</v>
          </cell>
          <cell r="O539" t="str">
            <v>BE</v>
          </cell>
          <cell r="P539">
            <v>95</v>
          </cell>
          <cell r="Q539">
            <v>95</v>
          </cell>
          <cell r="R539">
            <v>0</v>
          </cell>
          <cell r="S539">
            <v>0</v>
          </cell>
          <cell r="T539">
            <v>98414</v>
          </cell>
          <cell r="U539">
            <v>98414</v>
          </cell>
          <cell r="V539">
            <v>0</v>
          </cell>
          <cell r="W539">
            <v>0</v>
          </cell>
          <cell r="X539" t="str">
            <v>CUPLOCK LEDGER 1 20 MTR and 1 60 MTR CUPLOCK LEDGER 1 20 MTR and 1 60 MTR OTHER DETAILS AS PER INVOICE NO AAD-2019-E005-5 DATED 16-DEC-2019 CUPLOCK LEDGER 1 20 MTR and 1 60 MTR</v>
          </cell>
          <cell r="Y539" t="str">
            <v>Valide</v>
          </cell>
        </row>
        <row r="540">
          <cell r="A540" t="str">
            <v>TEMU3423758</v>
          </cell>
          <cell r="B540">
            <v>20</v>
          </cell>
          <cell r="C540" t="str">
            <v>MEDUDO101395</v>
          </cell>
          <cell r="D540">
            <v>43911</v>
          </cell>
          <cell r="E540">
            <v>44</v>
          </cell>
          <cell r="F540">
            <v>0</v>
          </cell>
          <cell r="G540">
            <v>0</v>
          </cell>
          <cell r="H540">
            <v>0</v>
          </cell>
          <cell r="I540" t="str">
            <v>2020 MSA 162460</v>
          </cell>
          <cell r="J540">
            <v>52</v>
          </cell>
          <cell r="K540" t="str">
            <v>ARYAF AL DOHA TRADING and CONTRACTNG</v>
          </cell>
          <cell r="L540" t="str">
            <v>MANAR ALOMRAN COMPANY LIMITED</v>
          </cell>
          <cell r="M540" t="str">
            <v>TR</v>
          </cell>
          <cell r="N540" t="str">
            <v>OMSLL</v>
          </cell>
          <cell r="O540" t="str">
            <v>BE</v>
          </cell>
          <cell r="P540">
            <v>95</v>
          </cell>
          <cell r="Q540">
            <v>95</v>
          </cell>
          <cell r="R540">
            <v>0</v>
          </cell>
          <cell r="S540">
            <v>0</v>
          </cell>
          <cell r="T540">
            <v>98414</v>
          </cell>
          <cell r="U540">
            <v>98414</v>
          </cell>
          <cell r="V540">
            <v>0</v>
          </cell>
          <cell r="W540">
            <v>0</v>
          </cell>
          <cell r="X540" t="str">
            <v>CUPLOCK LEDGER 1 20 MTR and 1 60 MTR CUPLOCK LEDGER 1 20 MTR and 1 60 MTR OTHER DETAILS AS PER INVOICE NO AAD-2019-E005-5 DATED 16-DEC-2019 CUPLOCK LEDGER 1 20 MTR and 1 60 MTR</v>
          </cell>
          <cell r="Y540" t="str">
            <v>Valide</v>
          </cell>
        </row>
        <row r="541">
          <cell r="A541" t="str">
            <v>MEDU6804760</v>
          </cell>
          <cell r="B541">
            <v>20</v>
          </cell>
          <cell r="C541" t="str">
            <v>MEDUDO101395</v>
          </cell>
          <cell r="D541">
            <v>43911</v>
          </cell>
          <cell r="E541">
            <v>44</v>
          </cell>
          <cell r="F541">
            <v>0</v>
          </cell>
          <cell r="G541">
            <v>0</v>
          </cell>
          <cell r="H541">
            <v>0</v>
          </cell>
          <cell r="I541" t="str">
            <v>2020 MSA 162460</v>
          </cell>
          <cell r="J541">
            <v>52</v>
          </cell>
          <cell r="K541" t="str">
            <v>ARYAF AL DOHA TRADING and CONTRACTNG</v>
          </cell>
          <cell r="L541" t="str">
            <v>MANAR ALOMRAN COMPANY LIMITED</v>
          </cell>
          <cell r="M541" t="str">
            <v>TR</v>
          </cell>
          <cell r="N541" t="str">
            <v>OMSLL</v>
          </cell>
          <cell r="O541" t="str">
            <v>BE</v>
          </cell>
          <cell r="P541">
            <v>95</v>
          </cell>
          <cell r="Q541">
            <v>95</v>
          </cell>
          <cell r="R541">
            <v>0</v>
          </cell>
          <cell r="S541">
            <v>0</v>
          </cell>
          <cell r="T541">
            <v>98414</v>
          </cell>
          <cell r="U541">
            <v>98414</v>
          </cell>
          <cell r="V541">
            <v>0</v>
          </cell>
          <cell r="W541">
            <v>0</v>
          </cell>
          <cell r="X541" t="str">
            <v>CUPLOCK LEDGER 1 20 MTR and 1 60 MTR CUPLOCK LEDGER 1 20 MTR and 1 60 MTR OTHER DETAILS AS PER INVOICE NO AAD-2019-E005-5 DATED 16-DEC-2019 CUPLOCK LEDGER 1 20 MTR and 1 60 MTR</v>
          </cell>
          <cell r="Y541" t="str">
            <v>Valide</v>
          </cell>
        </row>
        <row r="542">
          <cell r="A542" t="str">
            <v>TGHU2466968</v>
          </cell>
          <cell r="B542">
            <v>20</v>
          </cell>
          <cell r="C542" t="str">
            <v>MEDUDO101395</v>
          </cell>
          <cell r="D542">
            <v>43911</v>
          </cell>
          <cell r="E542">
            <v>44</v>
          </cell>
          <cell r="F542">
            <v>0</v>
          </cell>
          <cell r="G542">
            <v>0</v>
          </cell>
          <cell r="H542">
            <v>0</v>
          </cell>
          <cell r="I542" t="str">
            <v>2020 MSA 162460</v>
          </cell>
          <cell r="J542">
            <v>52</v>
          </cell>
          <cell r="K542" t="str">
            <v>ARYAF AL DOHA TRADING and CONTRACTNG</v>
          </cell>
          <cell r="L542" t="str">
            <v>MANAR ALOMRAN COMPANY LIMITED</v>
          </cell>
          <cell r="M542" t="str">
            <v>TR</v>
          </cell>
          <cell r="N542" t="str">
            <v>OMSLL</v>
          </cell>
          <cell r="O542" t="str">
            <v>BE</v>
          </cell>
          <cell r="P542">
            <v>95</v>
          </cell>
          <cell r="Q542">
            <v>95</v>
          </cell>
          <cell r="R542">
            <v>0</v>
          </cell>
          <cell r="S542">
            <v>0</v>
          </cell>
          <cell r="T542">
            <v>98414</v>
          </cell>
          <cell r="U542">
            <v>98414</v>
          </cell>
          <cell r="V542">
            <v>0</v>
          </cell>
          <cell r="W542">
            <v>0</v>
          </cell>
          <cell r="X542" t="str">
            <v>CUPLOCK LEDGER 1 20 MTR and 1 60 MTR CUPLOCK LEDGER 1 20 MTR and 1 60 MTR OTHER DETAILS AS PER INVOICE NO AAD-2019-E005-5 DATED 16-DEC-2019 CUPLOCK LEDGER 1 20 MTR and 1 60 MTR</v>
          </cell>
          <cell r="Y542" t="str">
            <v>Valide</v>
          </cell>
        </row>
        <row r="543">
          <cell r="A543" t="str">
            <v>MEDU7293768</v>
          </cell>
          <cell r="B543">
            <v>40</v>
          </cell>
          <cell r="C543" t="str">
            <v>MEDUDO101403</v>
          </cell>
          <cell r="D543">
            <v>43910</v>
          </cell>
          <cell r="E543">
            <v>45</v>
          </cell>
          <cell r="F543">
            <v>0</v>
          </cell>
          <cell r="G543">
            <v>0</v>
          </cell>
          <cell r="H543">
            <v>0</v>
          </cell>
          <cell r="I543" t="str">
            <v>2020 MSA 162460</v>
          </cell>
          <cell r="J543">
            <v>53</v>
          </cell>
          <cell r="K543" t="str">
            <v>ARYAF AL DOHA TRADING and CONTRACTNG</v>
          </cell>
          <cell r="L543" t="str">
            <v>MANAR ALOMRAN COMPANY LIMITED</v>
          </cell>
          <cell r="M543" t="str">
            <v>TR</v>
          </cell>
          <cell r="N543" t="str">
            <v>OMSLL</v>
          </cell>
          <cell r="O543" t="str">
            <v>BE</v>
          </cell>
          <cell r="P543">
            <v>115</v>
          </cell>
          <cell r="Q543">
            <v>115</v>
          </cell>
          <cell r="R543">
            <v>0</v>
          </cell>
          <cell r="S543">
            <v>0</v>
          </cell>
          <cell r="T543">
            <v>99584</v>
          </cell>
          <cell r="U543">
            <v>99584</v>
          </cell>
          <cell r="V543">
            <v>0</v>
          </cell>
          <cell r="W543">
            <v>0</v>
          </cell>
          <cell r="X543" t="str">
            <v>CUPLOCK LEDGER 1 80 MTR and U-HEAD CUPLOCK LEDGER 1 80 MTR and U-HEAD OTHER DETAILS AS PER INVOICE NO AAD-2019-E005-6 DATED 16-DEC-2019</v>
          </cell>
          <cell r="Y543" t="str">
            <v>Valide</v>
          </cell>
        </row>
        <row r="544">
          <cell r="A544" t="str">
            <v>TCLU1824883</v>
          </cell>
          <cell r="B544">
            <v>40</v>
          </cell>
          <cell r="C544" t="str">
            <v>MEDUDO101403</v>
          </cell>
          <cell r="D544">
            <v>43910</v>
          </cell>
          <cell r="E544">
            <v>45</v>
          </cell>
          <cell r="F544">
            <v>0</v>
          </cell>
          <cell r="G544">
            <v>0</v>
          </cell>
          <cell r="H544">
            <v>0</v>
          </cell>
          <cell r="I544" t="str">
            <v>2020 MSA 162460</v>
          </cell>
          <cell r="J544">
            <v>53</v>
          </cell>
          <cell r="K544" t="str">
            <v>ARYAF AL DOHA TRADING and CONTRACTNG</v>
          </cell>
          <cell r="L544" t="str">
            <v>MANAR ALOMRAN COMPANY LIMITED</v>
          </cell>
          <cell r="M544" t="str">
            <v>TR</v>
          </cell>
          <cell r="N544" t="str">
            <v>OMSLL</v>
          </cell>
          <cell r="O544" t="str">
            <v>BE</v>
          </cell>
          <cell r="P544">
            <v>115</v>
          </cell>
          <cell r="Q544">
            <v>115</v>
          </cell>
          <cell r="R544">
            <v>0</v>
          </cell>
          <cell r="S544">
            <v>0</v>
          </cell>
          <cell r="T544">
            <v>99584</v>
          </cell>
          <cell r="U544">
            <v>99584</v>
          </cell>
          <cell r="V544">
            <v>0</v>
          </cell>
          <cell r="W544">
            <v>0</v>
          </cell>
          <cell r="X544" t="str">
            <v>CUPLOCK LEDGER 1 80 MTR and U-HEAD CUPLOCK LEDGER 1 80 MTR and U-HEAD OTHER DETAILS AS PER INVOICE NO AAD-2019-E005-6 DATED 16-DEC-2019</v>
          </cell>
          <cell r="Y544" t="str">
            <v>Valide</v>
          </cell>
        </row>
        <row r="545">
          <cell r="A545" t="str">
            <v>TCLU7642401</v>
          </cell>
          <cell r="B545">
            <v>20</v>
          </cell>
          <cell r="C545" t="str">
            <v>MEDUDO101403</v>
          </cell>
          <cell r="D545">
            <v>43911</v>
          </cell>
          <cell r="E545">
            <v>44</v>
          </cell>
          <cell r="F545">
            <v>0</v>
          </cell>
          <cell r="G545">
            <v>0</v>
          </cell>
          <cell r="H545">
            <v>0</v>
          </cell>
          <cell r="I545" t="str">
            <v>2020 MSA 162460</v>
          </cell>
          <cell r="J545">
            <v>53</v>
          </cell>
          <cell r="K545" t="str">
            <v>ARYAF AL DOHA TRADING and CONTRACTNG</v>
          </cell>
          <cell r="L545" t="str">
            <v>MANAR ALOMRAN COMPANY LIMITED</v>
          </cell>
          <cell r="M545" t="str">
            <v>TR</v>
          </cell>
          <cell r="N545" t="str">
            <v>OMSLL</v>
          </cell>
          <cell r="O545" t="str">
            <v>BE</v>
          </cell>
          <cell r="P545">
            <v>115</v>
          </cell>
          <cell r="Q545">
            <v>115</v>
          </cell>
          <cell r="R545">
            <v>0</v>
          </cell>
          <cell r="S545">
            <v>0</v>
          </cell>
          <cell r="T545">
            <v>99584</v>
          </cell>
          <cell r="U545">
            <v>99584</v>
          </cell>
          <cell r="V545">
            <v>0</v>
          </cell>
          <cell r="W545">
            <v>0</v>
          </cell>
          <cell r="X545" t="str">
            <v>CUPLOCK LEDGER 1 80 MTR and U-HEAD CUPLOCK LEDGER 1 80 MTR and U-HEAD OTHER DETAILS AS PER INVOICE NO AAD-2019-E005-6 DATED 16-DEC-2019</v>
          </cell>
          <cell r="Y545" t="str">
            <v>Valide</v>
          </cell>
        </row>
        <row r="546">
          <cell r="A546" t="str">
            <v>BEAU2772232</v>
          </cell>
          <cell r="B546">
            <v>20</v>
          </cell>
          <cell r="C546" t="str">
            <v>MEDUDO101403</v>
          </cell>
          <cell r="D546">
            <v>43911</v>
          </cell>
          <cell r="E546">
            <v>44</v>
          </cell>
          <cell r="F546">
            <v>0</v>
          </cell>
          <cell r="G546">
            <v>0</v>
          </cell>
          <cell r="H546">
            <v>0</v>
          </cell>
          <cell r="I546" t="str">
            <v>2020 MSA 162460</v>
          </cell>
          <cell r="J546">
            <v>53</v>
          </cell>
          <cell r="K546" t="str">
            <v>ARYAF AL DOHA TRADING and CONTRACTNG</v>
          </cell>
          <cell r="L546" t="str">
            <v>MANAR ALOMRAN COMPANY LIMITED</v>
          </cell>
          <cell r="M546" t="str">
            <v>TR</v>
          </cell>
          <cell r="N546" t="str">
            <v>OMSLL</v>
          </cell>
          <cell r="O546" t="str">
            <v>BE</v>
          </cell>
          <cell r="P546">
            <v>115</v>
          </cell>
          <cell r="Q546">
            <v>115</v>
          </cell>
          <cell r="R546">
            <v>0</v>
          </cell>
          <cell r="S546">
            <v>0</v>
          </cell>
          <cell r="T546">
            <v>99584</v>
          </cell>
          <cell r="U546">
            <v>99584</v>
          </cell>
          <cell r="V546">
            <v>0</v>
          </cell>
          <cell r="W546">
            <v>0</v>
          </cell>
          <cell r="X546" t="str">
            <v>CUPLOCK LEDGER 1 80 MTR and U-HEAD CUPLOCK LEDGER 1 80 MTR and U-HEAD OTHER DETAILS AS PER INVOICE NO AAD-2019-E005-6 DATED 16-DEC-2019</v>
          </cell>
          <cell r="Y546" t="str">
            <v>Valide</v>
          </cell>
        </row>
        <row r="547">
          <cell r="A547" t="str">
            <v>MEDU3883766</v>
          </cell>
          <cell r="B547">
            <v>20</v>
          </cell>
          <cell r="C547" t="str">
            <v>MEDUDO101403</v>
          </cell>
          <cell r="D547">
            <v>43911</v>
          </cell>
          <cell r="E547">
            <v>44</v>
          </cell>
          <cell r="F547">
            <v>0</v>
          </cell>
          <cell r="G547">
            <v>0</v>
          </cell>
          <cell r="H547">
            <v>0</v>
          </cell>
          <cell r="I547" t="str">
            <v>2020 MSA 162460</v>
          </cell>
          <cell r="J547">
            <v>53</v>
          </cell>
          <cell r="K547" t="str">
            <v>ARYAF AL DOHA TRADING and CONTRACTNG</v>
          </cell>
          <cell r="L547" t="str">
            <v>MANAR ALOMRAN COMPANY LIMITED</v>
          </cell>
          <cell r="M547" t="str">
            <v>TR</v>
          </cell>
          <cell r="N547" t="str">
            <v>OMSLL</v>
          </cell>
          <cell r="O547" t="str">
            <v>BE</v>
          </cell>
          <cell r="P547">
            <v>115</v>
          </cell>
          <cell r="Q547">
            <v>115</v>
          </cell>
          <cell r="R547">
            <v>0</v>
          </cell>
          <cell r="S547">
            <v>0</v>
          </cell>
          <cell r="T547">
            <v>99584</v>
          </cell>
          <cell r="U547">
            <v>99584</v>
          </cell>
          <cell r="V547">
            <v>0</v>
          </cell>
          <cell r="W547">
            <v>0</v>
          </cell>
          <cell r="X547" t="str">
            <v>CUPLOCK LEDGER 1 80 MTR and U-HEAD CUPLOCK LEDGER 1 80 MTR and U-HEAD OTHER DETAILS AS PER INVOICE NO AAD-2019-E005-6 DATED 16-DEC-2019</v>
          </cell>
          <cell r="Y547" t="str">
            <v>Valide</v>
          </cell>
        </row>
        <row r="548">
          <cell r="A548" t="str">
            <v>MEDU7081590</v>
          </cell>
          <cell r="B548">
            <v>40</v>
          </cell>
          <cell r="C548" t="str">
            <v>MEDUDO101411</v>
          </cell>
          <cell r="D548">
            <v>43910</v>
          </cell>
          <cell r="E548">
            <v>45</v>
          </cell>
          <cell r="F548">
            <v>0</v>
          </cell>
          <cell r="G548">
            <v>0</v>
          </cell>
          <cell r="H548">
            <v>0</v>
          </cell>
          <cell r="I548" t="str">
            <v>2020 MSA 162460</v>
          </cell>
          <cell r="J548">
            <v>54</v>
          </cell>
          <cell r="K548" t="str">
            <v>ARYAF AL DOHA TRADING and CONTRACTING</v>
          </cell>
          <cell r="L548" t="str">
            <v>MANAR ALOMRAN COMPANY LIMITED</v>
          </cell>
          <cell r="M548" t="str">
            <v>TR</v>
          </cell>
          <cell r="N548" t="str">
            <v>OMSLL</v>
          </cell>
          <cell r="O548" t="str">
            <v>BE</v>
          </cell>
          <cell r="P548">
            <v>64</v>
          </cell>
          <cell r="Q548">
            <v>64</v>
          </cell>
          <cell r="R548">
            <v>0</v>
          </cell>
          <cell r="S548">
            <v>0</v>
          </cell>
          <cell r="T548">
            <v>81276</v>
          </cell>
          <cell r="U548">
            <v>81276</v>
          </cell>
          <cell r="V548">
            <v>0</v>
          </cell>
          <cell r="W548">
            <v>0</v>
          </cell>
          <cell r="X548" t="str">
            <v>U-HEAD U-HEAD OTHER DETAILS AS PER INVOICE NO AAD-2019-E005-7 DATED 16-DEC-2019</v>
          </cell>
          <cell r="Y548" t="str">
            <v>Valide</v>
          </cell>
        </row>
        <row r="549">
          <cell r="A549" t="str">
            <v>TGHU6152923</v>
          </cell>
          <cell r="B549">
            <v>40</v>
          </cell>
          <cell r="C549" t="str">
            <v>MEDUDO101411</v>
          </cell>
          <cell r="D549">
            <v>43910</v>
          </cell>
          <cell r="E549">
            <v>45</v>
          </cell>
          <cell r="F549">
            <v>0</v>
          </cell>
          <cell r="G549">
            <v>0</v>
          </cell>
          <cell r="H549">
            <v>0</v>
          </cell>
          <cell r="I549" t="str">
            <v>2020 MSA 162460</v>
          </cell>
          <cell r="J549">
            <v>54</v>
          </cell>
          <cell r="K549" t="str">
            <v>ARYAF AL DOHA TRADING and CONTRACTING</v>
          </cell>
          <cell r="L549" t="str">
            <v>MANAR ALOMRAN COMPANY LIMITED</v>
          </cell>
          <cell r="M549" t="str">
            <v>TR</v>
          </cell>
          <cell r="N549" t="str">
            <v>OMSLL</v>
          </cell>
          <cell r="O549" t="str">
            <v>BE</v>
          </cell>
          <cell r="P549">
            <v>64</v>
          </cell>
          <cell r="Q549">
            <v>64</v>
          </cell>
          <cell r="R549">
            <v>0</v>
          </cell>
          <cell r="S549">
            <v>0</v>
          </cell>
          <cell r="T549">
            <v>81276</v>
          </cell>
          <cell r="U549">
            <v>81276</v>
          </cell>
          <cell r="V549">
            <v>0</v>
          </cell>
          <cell r="W549">
            <v>0</v>
          </cell>
          <cell r="X549" t="str">
            <v>U-HEAD U-HEAD OTHER DETAILS AS PER INVOICE NO AAD-2019-E005-7 DATED 16-DEC-2019</v>
          </cell>
          <cell r="Y549" t="str">
            <v>Valide</v>
          </cell>
        </row>
        <row r="550">
          <cell r="A550" t="str">
            <v>TGBU5858580</v>
          </cell>
          <cell r="B550">
            <v>40</v>
          </cell>
          <cell r="C550" t="str">
            <v>MEDUDO101411</v>
          </cell>
          <cell r="D550">
            <v>43911</v>
          </cell>
          <cell r="E550">
            <v>44</v>
          </cell>
          <cell r="F550">
            <v>0</v>
          </cell>
          <cell r="G550">
            <v>0</v>
          </cell>
          <cell r="H550">
            <v>0</v>
          </cell>
          <cell r="I550" t="str">
            <v>2020 MSA 162460</v>
          </cell>
          <cell r="J550">
            <v>54</v>
          </cell>
          <cell r="K550" t="str">
            <v>ARYAF AL DOHA TRADING and CONTRACTING</v>
          </cell>
          <cell r="L550" t="str">
            <v>MANAR ALOMRAN COMPANY LIMITED</v>
          </cell>
          <cell r="M550" t="str">
            <v>TR</v>
          </cell>
          <cell r="N550" t="str">
            <v>OMSLL</v>
          </cell>
          <cell r="O550" t="str">
            <v>BE</v>
          </cell>
          <cell r="P550">
            <v>64</v>
          </cell>
          <cell r="Q550">
            <v>64</v>
          </cell>
          <cell r="R550">
            <v>0</v>
          </cell>
          <cell r="S550">
            <v>0</v>
          </cell>
          <cell r="T550">
            <v>81276</v>
          </cell>
          <cell r="U550">
            <v>81276</v>
          </cell>
          <cell r="V550">
            <v>0</v>
          </cell>
          <cell r="W550">
            <v>0</v>
          </cell>
          <cell r="X550" t="str">
            <v>U-HEAD U-HEAD OTHER DETAILS AS PER INVOICE NO AAD-2019-E005-7 DATED 16-DEC-2019</v>
          </cell>
          <cell r="Y550" t="str">
            <v>Valide</v>
          </cell>
        </row>
        <row r="551">
          <cell r="A551" t="str">
            <v>MEDU9479704</v>
          </cell>
          <cell r="B551">
            <v>40</v>
          </cell>
          <cell r="C551" t="str">
            <v>MEDUDO101411</v>
          </cell>
          <cell r="D551">
            <v>43917</v>
          </cell>
          <cell r="E551">
            <v>38</v>
          </cell>
          <cell r="F551">
            <v>0</v>
          </cell>
          <cell r="G551">
            <v>0</v>
          </cell>
          <cell r="H551">
            <v>0</v>
          </cell>
          <cell r="I551" t="str">
            <v>2020 MSA 162460</v>
          </cell>
          <cell r="J551">
            <v>54</v>
          </cell>
          <cell r="K551" t="str">
            <v>ARYAF AL DOHA TRADING and CONTRACTING</v>
          </cell>
          <cell r="L551" t="str">
            <v>MANAR ALOMRAN COMPANY LIMITED</v>
          </cell>
          <cell r="M551" t="str">
            <v>TR</v>
          </cell>
          <cell r="N551" t="str">
            <v>OMSLL</v>
          </cell>
          <cell r="O551" t="str">
            <v>BE</v>
          </cell>
          <cell r="P551">
            <v>64</v>
          </cell>
          <cell r="Q551">
            <v>64</v>
          </cell>
          <cell r="R551">
            <v>0</v>
          </cell>
          <cell r="S551">
            <v>0</v>
          </cell>
          <cell r="T551">
            <v>81276</v>
          </cell>
          <cell r="U551">
            <v>81276</v>
          </cell>
          <cell r="V551">
            <v>0</v>
          </cell>
          <cell r="W551">
            <v>0</v>
          </cell>
          <cell r="X551" t="str">
            <v>U-HEAD U-HEAD OTHER DETAILS AS PER INVOICE NO AAD-2019-E005-7 DATED 16-DEC-2019</v>
          </cell>
          <cell r="Y551" t="str">
            <v>Valide</v>
          </cell>
        </row>
        <row r="552">
          <cell r="A552" t="str">
            <v>TCLU7893069</v>
          </cell>
          <cell r="B552">
            <v>40</v>
          </cell>
          <cell r="C552" t="str">
            <v>MEDUDO106600</v>
          </cell>
          <cell r="D552">
            <v>43946</v>
          </cell>
          <cell r="E552">
            <v>23</v>
          </cell>
          <cell r="F552">
            <v>0</v>
          </cell>
          <cell r="G552">
            <v>0</v>
          </cell>
          <cell r="H552">
            <v>0</v>
          </cell>
          <cell r="I552" t="str">
            <v>2020 MSA 163038</v>
          </cell>
          <cell r="J552">
            <v>44</v>
          </cell>
          <cell r="K552" t="str">
            <v>QATAR CHEMICAL AND PETROCHEMICAL MARKETING AND DISTRIBUTION COMPANY MUNTAJAT Q P J S C P O BOX</v>
          </cell>
          <cell r="L552" t="str">
            <v>G N and CO POLYTHENE</v>
          </cell>
          <cell r="M552" t="str">
            <v>TR</v>
          </cell>
          <cell r="N552" t="str">
            <v>OMSLL</v>
          </cell>
          <cell r="O552" t="str">
            <v>BG</v>
          </cell>
          <cell r="P552">
            <v>1020</v>
          </cell>
          <cell r="Q552">
            <v>1020</v>
          </cell>
          <cell r="R552">
            <v>0</v>
          </cell>
          <cell r="S552">
            <v>0</v>
          </cell>
          <cell r="T552">
            <v>26010</v>
          </cell>
          <cell r="U552">
            <v>26010</v>
          </cell>
          <cell r="V552">
            <v>0</v>
          </cell>
          <cell r="W552">
            <v>0</v>
          </cell>
          <cell r="X552" t="str">
            <v>LOW DENSITY POLYETHYLENE LDPE LOTRENE FD0274</v>
          </cell>
          <cell r="Y552" t="str">
            <v>Valide</v>
          </cell>
        </row>
        <row r="553">
          <cell r="A553" t="str">
            <v>INKU6541730</v>
          </cell>
          <cell r="B553">
            <v>40</v>
          </cell>
          <cell r="C553" t="str">
            <v>MEDUDR667210</v>
          </cell>
          <cell r="D553">
            <v>43901</v>
          </cell>
          <cell r="E553">
            <v>54</v>
          </cell>
          <cell r="F553">
            <v>0</v>
          </cell>
          <cell r="G553">
            <v>0</v>
          </cell>
          <cell r="H553">
            <v>0</v>
          </cell>
          <cell r="I553" t="str">
            <v>2020 MSA 162224</v>
          </cell>
          <cell r="J553">
            <v>111</v>
          </cell>
          <cell r="K553" t="str">
            <v>PALIAN</v>
          </cell>
          <cell r="L553" t="str">
            <v>TWIGA TATU LIMITED</v>
          </cell>
          <cell r="M553" t="str">
            <v>MZ</v>
          </cell>
          <cell r="N553" t="str">
            <v>OMSLL</v>
          </cell>
          <cell r="O553" t="str">
            <v>PK</v>
          </cell>
          <cell r="P553">
            <v>4</v>
          </cell>
          <cell r="Q553">
            <v>4</v>
          </cell>
          <cell r="R553">
            <v>0</v>
          </cell>
          <cell r="S553">
            <v>0</v>
          </cell>
          <cell r="T553">
            <v>103960</v>
          </cell>
          <cell r="U553">
            <v>103960</v>
          </cell>
          <cell r="V553">
            <v>0</v>
          </cell>
          <cell r="W553">
            <v>0</v>
          </cell>
          <cell r="X553" t="str">
            <v>RACKING AND SHELVING HS C ode 73089099 Nett Weight 22710 000 RACKING AND SHELVING HS C ode 73089099 Nett Weight 21960 000 RACKING AND SHELVING HS C ode 73089099 Nett Weight 23200 000 RACKING AND SHELVING HS C ode 73089099 Nett Weight 20610 000</v>
          </cell>
          <cell r="Y553" t="str">
            <v>Valide</v>
          </cell>
        </row>
        <row r="554">
          <cell r="A554" t="str">
            <v>GLDU7316579</v>
          </cell>
          <cell r="B554">
            <v>40</v>
          </cell>
          <cell r="C554" t="str">
            <v>MEDUDR667210</v>
          </cell>
          <cell r="D554">
            <v>43901</v>
          </cell>
          <cell r="E554">
            <v>54</v>
          </cell>
          <cell r="F554">
            <v>0</v>
          </cell>
          <cell r="G554">
            <v>0</v>
          </cell>
          <cell r="H554">
            <v>0</v>
          </cell>
          <cell r="I554" t="str">
            <v>2020 MSA 162224</v>
          </cell>
          <cell r="J554">
            <v>111</v>
          </cell>
          <cell r="K554" t="str">
            <v>PALIAN</v>
          </cell>
          <cell r="L554" t="str">
            <v>TWIGA TATU LIMITED</v>
          </cell>
          <cell r="M554" t="str">
            <v>MZ</v>
          </cell>
          <cell r="N554" t="str">
            <v>OMSLL</v>
          </cell>
          <cell r="O554" t="str">
            <v>PK</v>
          </cell>
          <cell r="P554">
            <v>4</v>
          </cell>
          <cell r="Q554">
            <v>4</v>
          </cell>
          <cell r="R554">
            <v>0</v>
          </cell>
          <cell r="S554">
            <v>0</v>
          </cell>
          <cell r="T554">
            <v>103960</v>
          </cell>
          <cell r="U554">
            <v>103960</v>
          </cell>
          <cell r="V554">
            <v>0</v>
          </cell>
          <cell r="W554">
            <v>0</v>
          </cell>
          <cell r="X554" t="str">
            <v>RACKING AND SHELVING HS C ode 73089099 Nett Weight 22710 000 RACKING AND SHELVING HS C ode 73089099 Nett Weight 21960 000 RACKING AND SHELVING HS C ode 73089099 Nett Weight 23200 000 RACKING AND SHELVING HS C ode 73089099 Nett Weight 20610 000</v>
          </cell>
          <cell r="Y554" t="str">
            <v>Valide</v>
          </cell>
        </row>
        <row r="555">
          <cell r="A555" t="str">
            <v>FSCU8144087</v>
          </cell>
          <cell r="B555">
            <v>40</v>
          </cell>
          <cell r="C555" t="str">
            <v>MEDUDR667210</v>
          </cell>
          <cell r="D555">
            <v>43901</v>
          </cell>
          <cell r="E555">
            <v>54</v>
          </cell>
          <cell r="F555">
            <v>0</v>
          </cell>
          <cell r="G555">
            <v>0</v>
          </cell>
          <cell r="H555">
            <v>0</v>
          </cell>
          <cell r="I555" t="str">
            <v>2020 MSA 162224</v>
          </cell>
          <cell r="J555">
            <v>111</v>
          </cell>
          <cell r="K555" t="str">
            <v>PALIAN</v>
          </cell>
          <cell r="L555" t="str">
            <v>TWIGA TATU LIMITED</v>
          </cell>
          <cell r="M555" t="str">
            <v>MZ</v>
          </cell>
          <cell r="N555" t="str">
            <v>OMSLL</v>
          </cell>
          <cell r="O555" t="str">
            <v>PK</v>
          </cell>
          <cell r="P555">
            <v>4</v>
          </cell>
          <cell r="Q555">
            <v>4</v>
          </cell>
          <cell r="R555">
            <v>0</v>
          </cell>
          <cell r="S555">
            <v>0</v>
          </cell>
          <cell r="T555">
            <v>103960</v>
          </cell>
          <cell r="U555">
            <v>103960</v>
          </cell>
          <cell r="V555">
            <v>0</v>
          </cell>
          <cell r="W555">
            <v>0</v>
          </cell>
          <cell r="X555" t="str">
            <v>RACKING AND SHELVING HS C ode 73089099 Nett Weight 22710 000 RACKING AND SHELVING HS C ode 73089099 Nett Weight 21960 000 RACKING AND SHELVING HS C ode 73089099 Nett Weight 23200 000 RACKING AND SHELVING HS C ode 73089099 Nett Weight 20610 000</v>
          </cell>
          <cell r="Y555" t="str">
            <v>Valide</v>
          </cell>
        </row>
        <row r="556">
          <cell r="A556" t="str">
            <v>MEDU8884050</v>
          </cell>
          <cell r="B556">
            <v>40</v>
          </cell>
          <cell r="C556" t="str">
            <v>MEDUDR667210</v>
          </cell>
          <cell r="D556">
            <v>43902</v>
          </cell>
          <cell r="E556">
            <v>53</v>
          </cell>
          <cell r="F556">
            <v>0</v>
          </cell>
          <cell r="G556">
            <v>0</v>
          </cell>
          <cell r="H556">
            <v>0</v>
          </cell>
          <cell r="I556" t="str">
            <v>2020 MSA 162224</v>
          </cell>
          <cell r="J556">
            <v>111</v>
          </cell>
          <cell r="K556" t="str">
            <v>PALIAN</v>
          </cell>
          <cell r="L556" t="str">
            <v>TWIGA TATU LIMITED</v>
          </cell>
          <cell r="M556" t="str">
            <v>MZ</v>
          </cell>
          <cell r="N556" t="str">
            <v>OMSLL</v>
          </cell>
          <cell r="O556" t="str">
            <v>PK</v>
          </cell>
          <cell r="P556">
            <v>4</v>
          </cell>
          <cell r="Q556">
            <v>4</v>
          </cell>
          <cell r="R556">
            <v>0</v>
          </cell>
          <cell r="S556">
            <v>0</v>
          </cell>
          <cell r="T556">
            <v>103960</v>
          </cell>
          <cell r="U556">
            <v>103960</v>
          </cell>
          <cell r="V556">
            <v>0</v>
          </cell>
          <cell r="W556">
            <v>0</v>
          </cell>
          <cell r="X556" t="str">
            <v>RACKING AND SHELVING HS C ode 73089099 Nett Weight 22710 000 RACKING AND SHELVING HS C ode 73089099 Nett Weight 21960 000 RACKING AND SHELVING HS C ode 73089099 Nett Weight 23200 000 RACKING AND SHELVING HS C ode 73089099 Nett Weight 20610 000</v>
          </cell>
          <cell r="Y556" t="str">
            <v>Valide</v>
          </cell>
        </row>
        <row r="557">
          <cell r="A557" t="str">
            <v>MSCU4667554</v>
          </cell>
          <cell r="B557">
            <v>40</v>
          </cell>
          <cell r="C557" t="str">
            <v>MEDUDR675197</v>
          </cell>
          <cell r="D557">
            <v>43912</v>
          </cell>
          <cell r="E557">
            <v>43</v>
          </cell>
          <cell r="F557">
            <v>0</v>
          </cell>
          <cell r="G557">
            <v>0</v>
          </cell>
          <cell r="H557">
            <v>0</v>
          </cell>
          <cell r="I557" t="str">
            <v>2020 MSA 162487</v>
          </cell>
          <cell r="J557">
            <v>99</v>
          </cell>
          <cell r="K557" t="str">
            <v>BOLLORE TRANSPORT and LOGISTCS</v>
          </cell>
          <cell r="L557" t="str">
            <v>TWIGA TATU LIMITED ALP NORTH THREE LTD</v>
          </cell>
          <cell r="M557" t="str">
            <v>US</v>
          </cell>
          <cell r="N557" t="str">
            <v>ZADUR</v>
          </cell>
          <cell r="O557" t="str">
            <v>PK</v>
          </cell>
          <cell r="P557">
            <v>4495</v>
          </cell>
          <cell r="Q557">
            <v>4495</v>
          </cell>
          <cell r="R557">
            <v>0</v>
          </cell>
          <cell r="S557">
            <v>0</v>
          </cell>
          <cell r="T557">
            <v>8640</v>
          </cell>
          <cell r="U557">
            <v>8640</v>
          </cell>
          <cell r="V557">
            <v>0</v>
          </cell>
          <cell r="W557">
            <v>0</v>
          </cell>
          <cell r="X557" t="str">
            <v>REFRIGERATION EQUIPMENT PA RTS SECOND NOTIFY FREIGH T-IN-TIME HS Code 848180</v>
          </cell>
          <cell r="Y557" t="str">
            <v>Valide</v>
          </cell>
        </row>
        <row r="558">
          <cell r="A558" t="str">
            <v>MEDU7345901</v>
          </cell>
          <cell r="B558">
            <v>40</v>
          </cell>
          <cell r="C558" t="str">
            <v>MEDUDR675247</v>
          </cell>
          <cell r="D558">
            <v>43912</v>
          </cell>
          <cell r="E558">
            <v>43</v>
          </cell>
          <cell r="F558">
            <v>0</v>
          </cell>
          <cell r="G558">
            <v>0</v>
          </cell>
          <cell r="H558">
            <v>0</v>
          </cell>
          <cell r="I558" t="str">
            <v>2020 MSA 162487</v>
          </cell>
          <cell r="J558">
            <v>100</v>
          </cell>
          <cell r="K558" t="str">
            <v>PALIAN</v>
          </cell>
          <cell r="L558" t="str">
            <v>TWIGA TATU LIMITED ALP NORTH THREE LTD WAREHOUSE</v>
          </cell>
          <cell r="M558" t="str">
            <v>US</v>
          </cell>
          <cell r="N558" t="str">
            <v>ZADUR</v>
          </cell>
          <cell r="O558" t="str">
            <v>PK</v>
          </cell>
          <cell r="P558">
            <v>1</v>
          </cell>
          <cell r="Q558">
            <v>1</v>
          </cell>
          <cell r="R558">
            <v>0</v>
          </cell>
          <cell r="S558">
            <v>0</v>
          </cell>
          <cell r="T558">
            <v>16120</v>
          </cell>
          <cell r="U558">
            <v>16120</v>
          </cell>
          <cell r="V558">
            <v>0</v>
          </cell>
          <cell r="W558">
            <v>0</v>
          </cell>
          <cell r="X558" t="str">
            <v>RACKING AND SHELVING HS CO DE 73089099 Nett Weight 16120 000</v>
          </cell>
          <cell r="Y558" t="str">
            <v>Valide</v>
          </cell>
        </row>
        <row r="559">
          <cell r="A559" t="str">
            <v>INKU6682722</v>
          </cell>
          <cell r="B559">
            <v>40</v>
          </cell>
          <cell r="C559" t="str">
            <v>MEDUDR675650</v>
          </cell>
          <cell r="D559">
            <v>43911</v>
          </cell>
          <cell r="E559">
            <v>44</v>
          </cell>
          <cell r="F559">
            <v>0</v>
          </cell>
          <cell r="G559">
            <v>0</v>
          </cell>
          <cell r="H559">
            <v>0</v>
          </cell>
          <cell r="I559" t="str">
            <v>2020 MSA 162487</v>
          </cell>
          <cell r="J559">
            <v>101</v>
          </cell>
          <cell r="K559" t="str">
            <v>BOLLORE TRANSPORT and LOGISTCS</v>
          </cell>
          <cell r="L559" t="str">
            <v>TWIGA TATU LIMITED ALP NORTH THREE LTD WAREHOUSE 1</v>
          </cell>
          <cell r="M559" t="str">
            <v>US</v>
          </cell>
          <cell r="N559" t="str">
            <v>ZADUR</v>
          </cell>
          <cell r="O559" t="str">
            <v>PK</v>
          </cell>
          <cell r="P559">
            <v>34</v>
          </cell>
          <cell r="Q559">
            <v>34</v>
          </cell>
          <cell r="R559">
            <v>0</v>
          </cell>
          <cell r="S559">
            <v>0</v>
          </cell>
          <cell r="T559">
            <v>7670</v>
          </cell>
          <cell r="U559">
            <v>7670</v>
          </cell>
          <cell r="V559">
            <v>0</v>
          </cell>
          <cell r="W559">
            <v>0</v>
          </cell>
          <cell r="X559" t="str">
            <v>REFRIGERATION EQUIPMENT PA RTS SECOND NOTIFY FREIGH T-IN-TIME HS Code 841899</v>
          </cell>
          <cell r="Y559" t="str">
            <v>Valide</v>
          </cell>
        </row>
        <row r="560">
          <cell r="A560" t="str">
            <v>MEDU2349015</v>
          </cell>
          <cell r="B560">
            <v>20</v>
          </cell>
          <cell r="C560" t="str">
            <v>MEDUDR678241</v>
          </cell>
          <cell r="D560">
            <v>43934</v>
          </cell>
          <cell r="E560">
            <v>25</v>
          </cell>
          <cell r="F560">
            <v>0</v>
          </cell>
          <cell r="G560">
            <v>0</v>
          </cell>
          <cell r="H560">
            <v>0</v>
          </cell>
          <cell r="I560" t="str">
            <v>2020 MSA 162921</v>
          </cell>
          <cell r="J560">
            <v>148</v>
          </cell>
          <cell r="K560" t="str">
            <v>Distell Ltd</v>
          </cell>
          <cell r="L560" t="str">
            <v>Kenya Wine Agencies Ltd</v>
          </cell>
          <cell r="M560" t="str">
            <v>MZ</v>
          </cell>
          <cell r="N560" t="str">
            <v>OMSLL</v>
          </cell>
          <cell r="O560" t="str">
            <v>CS</v>
          </cell>
          <cell r="P560">
            <v>5600</v>
          </cell>
          <cell r="Q560">
            <v>5600</v>
          </cell>
          <cell r="R560">
            <v>5600</v>
          </cell>
          <cell r="S560">
            <v>5600</v>
          </cell>
          <cell r="T560">
            <v>73416</v>
          </cell>
          <cell r="U560">
            <v>73416</v>
          </cell>
          <cell r="V560">
            <v>73416</v>
          </cell>
          <cell r="W560">
            <v>73416</v>
          </cell>
          <cell r="X560" t="str">
            <v>1400 Case s 24 X 330ml Sa vanna Dry Cider NRB Cus toms Code 220600 Harmoniz ed Code 220600 1400 Case s 24 X 330ml Sa vanna Dry Cider NRB Cus toms Code 220600 21 FREE DAYS AT PORT OF DESTINATIO N Harmonized Code 220600 1400 Case s 24 X 330ml Sa vanna Dry Cider NRB Cus toms Code 220600 Harmoniz ed Code 220600 1400 Case s 24 X 330ml Sa vanna Dry Cider NRB Cus toms Code 220600 Harmoniz ed Code 220600</v>
          </cell>
          <cell r="Y560" t="str">
            <v>Valide</v>
          </cell>
        </row>
        <row r="561">
          <cell r="A561" t="str">
            <v>MSCU6276878</v>
          </cell>
          <cell r="B561">
            <v>20</v>
          </cell>
          <cell r="C561" t="str">
            <v>MEDUDR678241</v>
          </cell>
          <cell r="D561">
            <v>43936</v>
          </cell>
          <cell r="E561">
            <v>23</v>
          </cell>
          <cell r="F561">
            <v>0</v>
          </cell>
          <cell r="G561">
            <v>0</v>
          </cell>
          <cell r="H561">
            <v>0</v>
          </cell>
          <cell r="I561" t="str">
            <v>2020 MSA 162921</v>
          </cell>
          <cell r="J561">
            <v>148</v>
          </cell>
          <cell r="K561" t="str">
            <v>Distell Ltd</v>
          </cell>
          <cell r="L561" t="str">
            <v>Kenya Wine Agencies Ltd</v>
          </cell>
          <cell r="M561" t="str">
            <v>MZ</v>
          </cell>
          <cell r="N561" t="str">
            <v>OMSLL</v>
          </cell>
          <cell r="O561" t="str">
            <v>CS</v>
          </cell>
          <cell r="P561">
            <v>5600</v>
          </cell>
          <cell r="Q561">
            <v>5600</v>
          </cell>
          <cell r="R561">
            <v>5600</v>
          </cell>
          <cell r="S561">
            <v>5600</v>
          </cell>
          <cell r="T561">
            <v>73416</v>
          </cell>
          <cell r="U561">
            <v>73416</v>
          </cell>
          <cell r="V561">
            <v>73416</v>
          </cell>
          <cell r="W561">
            <v>73416</v>
          </cell>
          <cell r="X561" t="str">
            <v>1400 Case s 24 X 330ml Sa vanna Dry Cider NRB Cus toms Code 220600 Harmoniz ed Code 220600 1400 Case s 24 X 330ml Sa vanna Dry Cider NRB Cus toms Code 220600 21 FREE DAYS AT PORT OF DESTINATIO N Harmonized Code 220600 1400 Case s 24 X 330ml Sa vanna Dry Cider NRB Cus toms Code 220600 Harmoniz ed Code 220600 1400 Case s 24 X 330ml Sa vanna Dry Cider NRB Cus toms Code 220600 Harmoniz ed Code 220600</v>
          </cell>
          <cell r="Y561" t="str">
            <v>Valide</v>
          </cell>
        </row>
        <row r="562">
          <cell r="A562" t="str">
            <v>GLDU3572079</v>
          </cell>
          <cell r="B562">
            <v>20</v>
          </cell>
          <cell r="C562" t="str">
            <v>MEDUDR683878</v>
          </cell>
          <cell r="D562">
            <v>43946</v>
          </cell>
          <cell r="E562">
            <v>23</v>
          </cell>
          <cell r="F562">
            <v>0</v>
          </cell>
          <cell r="G562">
            <v>0</v>
          </cell>
          <cell r="H562">
            <v>0</v>
          </cell>
          <cell r="I562" t="str">
            <v>2020 MSA 162971</v>
          </cell>
          <cell r="J562">
            <v>114</v>
          </cell>
          <cell r="K562" t="str">
            <v>Distell Ltd</v>
          </cell>
          <cell r="L562" t="str">
            <v>Kenya Wine Agencies Ltd</v>
          </cell>
          <cell r="M562" t="str">
            <v>US</v>
          </cell>
          <cell r="N562" t="str">
            <v>ZADUR</v>
          </cell>
          <cell r="O562" t="str">
            <v>CS</v>
          </cell>
          <cell r="P562">
            <v>6000</v>
          </cell>
          <cell r="Q562">
            <v>6000</v>
          </cell>
          <cell r="R562">
            <v>6000</v>
          </cell>
          <cell r="S562">
            <v>6000</v>
          </cell>
          <cell r="T562">
            <v>75352</v>
          </cell>
          <cell r="U562">
            <v>75352</v>
          </cell>
          <cell r="V562">
            <v>75352</v>
          </cell>
          <cell r="W562">
            <v>75352</v>
          </cell>
          <cell r="X562" t="str">
            <v>900 Case s 6 X 750 ML WIN ES Customs Code 220421 600 Case s 4 X 5 L BULK W INES Customs Code 22042 2 Harmonized Code 220421 900 Case s 6 X 750 ML WIN ES Customs Code 220421 600 Case s 4 X 5 L BULK W INES Customs Code 22042 2 21 FREE DAYS AT PORT OF DESTINATION Harmonized Cod e 220421</v>
          </cell>
          <cell r="Y562" t="str">
            <v>Valide</v>
          </cell>
        </row>
        <row r="563">
          <cell r="A563" t="str">
            <v>CAIU2770255</v>
          </cell>
          <cell r="B563">
            <v>20</v>
          </cell>
          <cell r="C563" t="str">
            <v>MEDUDR683878</v>
          </cell>
          <cell r="D563">
            <v>43946</v>
          </cell>
          <cell r="E563">
            <v>23</v>
          </cell>
          <cell r="F563">
            <v>0</v>
          </cell>
          <cell r="G563">
            <v>0</v>
          </cell>
          <cell r="H563">
            <v>0</v>
          </cell>
          <cell r="I563" t="str">
            <v>2020 MSA 162971</v>
          </cell>
          <cell r="J563">
            <v>114</v>
          </cell>
          <cell r="K563" t="str">
            <v>Distell Ltd</v>
          </cell>
          <cell r="L563" t="str">
            <v>Kenya Wine Agencies Ltd</v>
          </cell>
          <cell r="M563" t="str">
            <v>US</v>
          </cell>
          <cell r="N563" t="str">
            <v>ZADUR</v>
          </cell>
          <cell r="O563" t="str">
            <v>CS</v>
          </cell>
          <cell r="P563">
            <v>6000</v>
          </cell>
          <cell r="Q563">
            <v>6000</v>
          </cell>
          <cell r="R563">
            <v>6000</v>
          </cell>
          <cell r="S563">
            <v>6000</v>
          </cell>
          <cell r="T563">
            <v>75352</v>
          </cell>
          <cell r="U563">
            <v>75352</v>
          </cell>
          <cell r="V563">
            <v>75352</v>
          </cell>
          <cell r="W563">
            <v>75352</v>
          </cell>
          <cell r="X563" t="str">
            <v>900 Case s 6 X 750 ML WIN ES Customs Code 220421 600 Case s 4 X 5 L BULK W INES Customs Code 22042 2 Harmonized Code 220421 900 Case s 6 X 750 ML WIN ES Customs Code 220421 600 Case s 4 X 5 L BULK W INES Customs Code 22042 2 21 FREE DAYS AT PORT OF DESTINATION Harmonized Cod e 220421</v>
          </cell>
          <cell r="Y563" t="str">
            <v>Valide</v>
          </cell>
        </row>
        <row r="564">
          <cell r="A564" t="str">
            <v>CXDU2089750</v>
          </cell>
          <cell r="B564">
            <v>20</v>
          </cell>
          <cell r="C564" t="str">
            <v>MEDUDR683878</v>
          </cell>
          <cell r="D564">
            <v>43946</v>
          </cell>
          <cell r="E564">
            <v>23</v>
          </cell>
          <cell r="F564">
            <v>0</v>
          </cell>
          <cell r="G564">
            <v>0</v>
          </cell>
          <cell r="H564">
            <v>0</v>
          </cell>
          <cell r="I564" t="str">
            <v>2020 MSA 162971</v>
          </cell>
          <cell r="J564">
            <v>114</v>
          </cell>
          <cell r="K564" t="str">
            <v>Distell Ltd</v>
          </cell>
          <cell r="L564" t="str">
            <v>Kenya Wine Agencies Ltd</v>
          </cell>
          <cell r="M564" t="str">
            <v>US</v>
          </cell>
          <cell r="N564" t="str">
            <v>ZADUR</v>
          </cell>
          <cell r="O564" t="str">
            <v>CS</v>
          </cell>
          <cell r="P564">
            <v>6000</v>
          </cell>
          <cell r="Q564">
            <v>6000</v>
          </cell>
          <cell r="R564">
            <v>6000</v>
          </cell>
          <cell r="S564">
            <v>6000</v>
          </cell>
          <cell r="T564">
            <v>75352</v>
          </cell>
          <cell r="U564">
            <v>75352</v>
          </cell>
          <cell r="V564">
            <v>75352</v>
          </cell>
          <cell r="W564">
            <v>75352</v>
          </cell>
          <cell r="X564" t="str">
            <v>900 Case s 6 X 750 ML WIN ES Customs Code 220421 600 Case s 4 X 5 L BULK W INES Customs Code 22042 2 Harmonized Code 220421 900 Case s 6 X 750 ML WIN ES Customs Code 220421 600 Case s 4 X 5 L BULK W INES Customs Code 22042 2 21 FREE DAYS AT PORT OF DESTINATION Harmonized Cod e 220421</v>
          </cell>
          <cell r="Y564" t="str">
            <v>Valide</v>
          </cell>
        </row>
        <row r="565">
          <cell r="A565" t="str">
            <v>MEDU6389649</v>
          </cell>
          <cell r="B565">
            <v>20</v>
          </cell>
          <cell r="C565" t="str">
            <v>MEDUDR683878</v>
          </cell>
          <cell r="D565">
            <v>43947</v>
          </cell>
          <cell r="E565">
            <v>22</v>
          </cell>
          <cell r="F565">
            <v>0</v>
          </cell>
          <cell r="G565">
            <v>0</v>
          </cell>
          <cell r="H565">
            <v>0</v>
          </cell>
          <cell r="I565" t="str">
            <v>2020 MSA 162971</v>
          </cell>
          <cell r="J565">
            <v>114</v>
          </cell>
          <cell r="K565" t="str">
            <v>Distell Ltd</v>
          </cell>
          <cell r="L565" t="str">
            <v>Kenya Wine Agencies Ltd</v>
          </cell>
          <cell r="M565" t="str">
            <v>US</v>
          </cell>
          <cell r="N565" t="str">
            <v>ZADUR</v>
          </cell>
          <cell r="O565" t="str">
            <v>CS</v>
          </cell>
          <cell r="P565">
            <v>6000</v>
          </cell>
          <cell r="Q565">
            <v>6000</v>
          </cell>
          <cell r="R565">
            <v>6000</v>
          </cell>
          <cell r="S565">
            <v>6000</v>
          </cell>
          <cell r="T565">
            <v>75352</v>
          </cell>
          <cell r="U565">
            <v>75352</v>
          </cell>
          <cell r="V565">
            <v>75352</v>
          </cell>
          <cell r="W565">
            <v>75352</v>
          </cell>
          <cell r="X565" t="str">
            <v>900 Case s 6 X 750 ML WIN ES Customs Code 220421 600 Case s 4 X 5 L BULK W INES Customs Code 22042 2 Harmonized Code 220421 900 Case s 6 X 750 ML WIN ES Customs Code 220421 600 Case s 4 X 5 L BULK W INES Customs Code 22042 2 21 FREE DAYS AT PORT OF DESTINATION Harmonized Cod e 220421</v>
          </cell>
          <cell r="Y565" t="str">
            <v>Valide</v>
          </cell>
        </row>
        <row r="566">
          <cell r="A566" t="str">
            <v>DFSU2379290</v>
          </cell>
          <cell r="B566">
            <v>20</v>
          </cell>
          <cell r="C566" t="str">
            <v>MEDUDR683894</v>
          </cell>
          <cell r="D566">
            <v>43946</v>
          </cell>
          <cell r="E566">
            <v>23</v>
          </cell>
          <cell r="F566">
            <v>0</v>
          </cell>
          <cell r="G566">
            <v>0</v>
          </cell>
          <cell r="H566">
            <v>0</v>
          </cell>
          <cell r="I566" t="str">
            <v>2020 MSA 162971</v>
          </cell>
          <cell r="J566">
            <v>115</v>
          </cell>
          <cell r="K566" t="str">
            <v>Distell Ltd</v>
          </cell>
          <cell r="L566" t="str">
            <v>Kenya Wine Agencies Ltd</v>
          </cell>
          <cell r="M566" t="str">
            <v>US</v>
          </cell>
          <cell r="N566" t="str">
            <v>ZADUR</v>
          </cell>
          <cell r="O566" t="str">
            <v>CS</v>
          </cell>
          <cell r="P566">
            <v>6050</v>
          </cell>
          <cell r="Q566">
            <v>6050</v>
          </cell>
          <cell r="R566">
            <v>6050</v>
          </cell>
          <cell r="S566">
            <v>6050</v>
          </cell>
          <cell r="T566">
            <v>75759</v>
          </cell>
          <cell r="U566">
            <v>75759</v>
          </cell>
          <cell r="V566">
            <v>75759</v>
          </cell>
          <cell r="W566">
            <v>75759</v>
          </cell>
          <cell r="X566" t="str">
            <v>917 Case s 6 X 750 ML WIN ES Customs Code 220421 600 Case s 4 X 5 L BULK W INES Customs Code 22042 2 HARMONIZED CODE 220421 916 Case s 6 X 750 ML WIN ES Customs Code 220421 600 Case s 4 X 5 L BULK W INES Customs Code 22042 2 21 FREE DAYS AT PORT OF DESTINATION HARMONIZED COD E 220421 900 Case s 6 X 750 ML WIN ES Customs Code 220421 600 Case s 4 X 5 L BULK W INES Customs Code 22042 2 HARMONIZED CODE 220421</v>
          </cell>
          <cell r="Y566" t="str">
            <v>Valide</v>
          </cell>
        </row>
        <row r="567">
          <cell r="A567" t="str">
            <v>MEDU2469474</v>
          </cell>
          <cell r="B567">
            <v>20</v>
          </cell>
          <cell r="C567" t="str">
            <v>MEDUDR683894</v>
          </cell>
          <cell r="D567">
            <v>43946</v>
          </cell>
          <cell r="E567">
            <v>23</v>
          </cell>
          <cell r="F567">
            <v>0</v>
          </cell>
          <cell r="G567">
            <v>0</v>
          </cell>
          <cell r="H567">
            <v>0</v>
          </cell>
          <cell r="I567" t="str">
            <v>2020 MSA 162971</v>
          </cell>
          <cell r="J567">
            <v>115</v>
          </cell>
          <cell r="K567" t="str">
            <v>Distell Ltd</v>
          </cell>
          <cell r="L567" t="str">
            <v>Kenya Wine Agencies Ltd</v>
          </cell>
          <cell r="M567" t="str">
            <v>US</v>
          </cell>
          <cell r="N567" t="str">
            <v>ZADUR</v>
          </cell>
          <cell r="O567" t="str">
            <v>CS</v>
          </cell>
          <cell r="P567">
            <v>6050</v>
          </cell>
          <cell r="Q567">
            <v>6050</v>
          </cell>
          <cell r="R567">
            <v>6050</v>
          </cell>
          <cell r="S567">
            <v>6050</v>
          </cell>
          <cell r="T567">
            <v>75759</v>
          </cell>
          <cell r="U567">
            <v>75759</v>
          </cell>
          <cell r="V567">
            <v>75759</v>
          </cell>
          <cell r="W567">
            <v>75759</v>
          </cell>
          <cell r="X567" t="str">
            <v>917 Case s 6 X 750 ML WIN ES Customs Code 220421 600 Case s 4 X 5 L BULK W INES Customs Code 22042 2 HARMONIZED CODE 220421 916 Case s 6 X 750 ML WIN ES Customs Code 220421 600 Case s 4 X 5 L BULK W INES Customs Code 22042 2 21 FREE DAYS AT PORT OF DESTINATION HARMONIZED COD E 220421 900 Case s 6 X 750 ML WIN ES Customs Code 220421 600 Case s 4 X 5 L BULK W INES Customs Code 22042 2 HARMONIZED CODE 220421</v>
          </cell>
          <cell r="Y567" t="str">
            <v>Valide</v>
          </cell>
        </row>
        <row r="568">
          <cell r="A568" t="str">
            <v>TGHU0701862</v>
          </cell>
          <cell r="B568">
            <v>20</v>
          </cell>
          <cell r="C568" t="str">
            <v>MEDUDR683894</v>
          </cell>
          <cell r="D568">
            <v>43946</v>
          </cell>
          <cell r="E568">
            <v>23</v>
          </cell>
          <cell r="F568">
            <v>0</v>
          </cell>
          <cell r="G568">
            <v>0</v>
          </cell>
          <cell r="H568">
            <v>0</v>
          </cell>
          <cell r="I568" t="str">
            <v>2020 MSA 162971</v>
          </cell>
          <cell r="J568">
            <v>115</v>
          </cell>
          <cell r="K568" t="str">
            <v>Distell Ltd</v>
          </cell>
          <cell r="L568" t="str">
            <v>Kenya Wine Agencies Ltd</v>
          </cell>
          <cell r="M568" t="str">
            <v>US</v>
          </cell>
          <cell r="N568" t="str">
            <v>ZADUR</v>
          </cell>
          <cell r="O568" t="str">
            <v>CS</v>
          </cell>
          <cell r="P568">
            <v>6050</v>
          </cell>
          <cell r="Q568">
            <v>6050</v>
          </cell>
          <cell r="R568">
            <v>6050</v>
          </cell>
          <cell r="S568">
            <v>6050</v>
          </cell>
          <cell r="T568">
            <v>75759</v>
          </cell>
          <cell r="U568">
            <v>75759</v>
          </cell>
          <cell r="V568">
            <v>75759</v>
          </cell>
          <cell r="W568">
            <v>75759</v>
          </cell>
          <cell r="X568" t="str">
            <v>917 Case s 6 X 750 ML WIN ES Customs Code 220421 600 Case s 4 X 5 L BULK W INES Customs Code 22042 2 HARMONIZED CODE 220421 916 Case s 6 X 750 ML WIN ES Customs Code 220421 600 Case s 4 X 5 L BULK W INES Customs Code 22042 2 21 FREE DAYS AT PORT OF DESTINATION HARMONIZED COD E 220421 900 Case s 6 X 750 ML WIN ES Customs Code 220421 600 Case s 4 X 5 L BULK W INES Customs Code 22042 2 HARMONIZED CODE 220421</v>
          </cell>
          <cell r="Y568" t="str">
            <v>Valide</v>
          </cell>
        </row>
        <row r="569">
          <cell r="A569" t="str">
            <v>FCIU4358121</v>
          </cell>
          <cell r="B569">
            <v>20</v>
          </cell>
          <cell r="C569" t="str">
            <v>MEDUDR683894</v>
          </cell>
          <cell r="D569">
            <v>43947</v>
          </cell>
          <cell r="E569">
            <v>22</v>
          </cell>
          <cell r="F569">
            <v>0</v>
          </cell>
          <cell r="G569">
            <v>0</v>
          </cell>
          <cell r="H569">
            <v>0</v>
          </cell>
          <cell r="I569" t="str">
            <v>2020 MSA 162971</v>
          </cell>
          <cell r="J569">
            <v>115</v>
          </cell>
          <cell r="K569" t="str">
            <v>Distell Ltd</v>
          </cell>
          <cell r="L569" t="str">
            <v>Kenya Wine Agencies Ltd</v>
          </cell>
          <cell r="M569" t="str">
            <v>US</v>
          </cell>
          <cell r="N569" t="str">
            <v>ZADUR</v>
          </cell>
          <cell r="O569" t="str">
            <v>CS</v>
          </cell>
          <cell r="P569">
            <v>6050</v>
          </cell>
          <cell r="Q569">
            <v>6050</v>
          </cell>
          <cell r="R569">
            <v>6050</v>
          </cell>
          <cell r="S569">
            <v>6050</v>
          </cell>
          <cell r="T569">
            <v>75759</v>
          </cell>
          <cell r="U569">
            <v>75759</v>
          </cell>
          <cell r="V569">
            <v>75759</v>
          </cell>
          <cell r="W569">
            <v>75759</v>
          </cell>
          <cell r="X569" t="str">
            <v>917 Case s 6 X 750 ML WIN ES Customs Code 220421 600 Case s 4 X 5 L BULK W INES Customs Code 22042 2 HARMONIZED CODE 220421 916 Case s 6 X 750 ML WIN ES Customs Code 220421 600 Case s 4 X 5 L BULK W INES Customs Code 22042 2 21 FREE DAYS AT PORT OF DESTINATION HARMONIZED COD E 220421 900 Case s 6 X 750 ML WIN ES Customs Code 220421 600 Case s 4 X 5 L BULK W INES Customs Code 22042 2 HARMONIZED CODE 220421</v>
          </cell>
          <cell r="Y569" t="str">
            <v>Valide</v>
          </cell>
        </row>
        <row r="570">
          <cell r="A570" t="str">
            <v>MSCU6251720</v>
          </cell>
          <cell r="B570">
            <v>20</v>
          </cell>
          <cell r="C570" t="str">
            <v>MEDUDR692473</v>
          </cell>
          <cell r="D570">
            <v>43946</v>
          </cell>
          <cell r="E570">
            <v>23</v>
          </cell>
          <cell r="F570">
            <v>0</v>
          </cell>
          <cell r="G570">
            <v>0</v>
          </cell>
          <cell r="H570">
            <v>0</v>
          </cell>
          <cell r="I570" t="str">
            <v>2020 MSA 162971</v>
          </cell>
          <cell r="J570">
            <v>121</v>
          </cell>
          <cell r="K570" t="str">
            <v>Distell Ltd</v>
          </cell>
          <cell r="L570" t="str">
            <v>Kenya Wine Agencies Ltd</v>
          </cell>
          <cell r="M570" t="str">
            <v>US</v>
          </cell>
          <cell r="N570" t="str">
            <v>ZADUR</v>
          </cell>
          <cell r="O570" t="str">
            <v>CS</v>
          </cell>
          <cell r="P570">
            <v>8124</v>
          </cell>
          <cell r="Q570">
            <v>8124</v>
          </cell>
          <cell r="R570">
            <v>8124</v>
          </cell>
          <cell r="S570">
            <v>8124</v>
          </cell>
          <cell r="T570">
            <v>71345</v>
          </cell>
          <cell r="U570">
            <v>71345</v>
          </cell>
          <cell r="V570">
            <v>71345</v>
          </cell>
          <cell r="W570">
            <v>71345</v>
          </cell>
          <cell r="X570" t="str">
            <v>600 Case s 4 X 5 L BULK W INES Customs Code 22042 2 888 Case s 6 X 750 ML W INES Customs Code 22042 1 21 FREE DAYS AT PORT OF DESTINATION HARMONIZED COD E 220421 856 Case s 24 X 330ml CID ER Customs Code 220600 897 Case s 6 X 750 ML WIN ES Customs Code 220421 HARMONIZED CODE 220421 2500 Case s 6 X 750 ML WI NES Customs Code 220421 HARMONIZED CODE 220421 2383 Case s 6 X 750 ML WI NES Customs Code 220421 HARMONIZED CODE 220421</v>
          </cell>
          <cell r="Y570" t="str">
            <v>Valide</v>
          </cell>
        </row>
        <row r="571">
          <cell r="A571" t="str">
            <v>MEDU4946540</v>
          </cell>
          <cell r="B571">
            <v>40</v>
          </cell>
          <cell r="C571" t="str">
            <v>MEDUFR778814</v>
          </cell>
          <cell r="D571">
            <v>43906</v>
          </cell>
          <cell r="E571">
            <v>49</v>
          </cell>
          <cell r="F571">
            <v>0</v>
          </cell>
          <cell r="G571">
            <v>0</v>
          </cell>
          <cell r="H571">
            <v>0</v>
          </cell>
          <cell r="I571" t="str">
            <v>2020 MSA 162197</v>
          </cell>
          <cell r="J571">
            <v>28</v>
          </cell>
          <cell r="K571" t="str">
            <v>EXPEDITORS FRANCE INTERNATIONAL</v>
          </cell>
          <cell r="L571" t="str">
            <v>SOCIAL SERVICE LEAGUE</v>
          </cell>
          <cell r="M571" t="str">
            <v>VN</v>
          </cell>
          <cell r="N571" t="str">
            <v>OMSLL</v>
          </cell>
          <cell r="O571" t="str">
            <v>PK</v>
          </cell>
          <cell r="P571">
            <v>25</v>
          </cell>
          <cell r="Q571">
            <v>25</v>
          </cell>
          <cell r="R571">
            <v>0</v>
          </cell>
          <cell r="S571">
            <v>0</v>
          </cell>
          <cell r="T571">
            <v>3420</v>
          </cell>
          <cell r="U571">
            <v>3420</v>
          </cell>
          <cell r="V571">
            <v>0</v>
          </cell>
          <cell r="W571">
            <v>0</v>
          </cell>
          <cell r="X571" t="str">
            <v>NOS FURNACYSELECT CABIN HS 940290 DOCUMENTARY CREDIT NUMBER TFLCIM 19 0151KE DATE OF ISSUE 191108 DATE AND PLACE OF EXPIRY 200228FRANCE DESCRIPTION OF GOODS 76NOS FURNACUSELECT CABINET 8 NOS MANUAL BSC AND SERVER 770 AS PER PROFORMA INVOICE ORDER NO SX 27315342 DATED 03RD SEPTEMBER 2019 GENERAL CONTRACT RATE FF CDG8008655S C R45912 050000039 S C DESC FAK N EUROPE S A EAST COAST 45G0 25 PK CY CY 3420 K GM 50 MTQ ISSUING BANK LC N0 TFLCIM 19 0151KE AND APPLICANT S BANK LC CO-OPERATIVE BANK OF KENYA LTD LC N0 LC WLS 19 98 SALE TERMS CPT MOBASA PORT KENYA INCOTERMS 2010 SHIPPER FURTHER DECLARES WITHOUT PREJUDICE TO BL TERMS AND CONDITIONS ESP CLAUSE 14 FREIGHT PAYABLE AT DEPARTURE</v>
          </cell>
          <cell r="Y571" t="str">
            <v>Valide</v>
          </cell>
        </row>
        <row r="572">
          <cell r="A572" t="str">
            <v>MSCU5581033</v>
          </cell>
          <cell r="B572">
            <v>40</v>
          </cell>
          <cell r="C572" t="str">
            <v>MEDUG3999224</v>
          </cell>
          <cell r="D572">
            <v>43931</v>
          </cell>
          <cell r="E572">
            <v>24</v>
          </cell>
          <cell r="F572">
            <v>0</v>
          </cell>
          <cell r="G572">
            <v>0</v>
          </cell>
          <cell r="H572">
            <v>0</v>
          </cell>
          <cell r="I572" t="str">
            <v>2020 MSA 162853</v>
          </cell>
          <cell r="J572">
            <v>107</v>
          </cell>
          <cell r="K572" t="str">
            <v>JAS AS AGENT FOR BLUE WORLD LINE</v>
          </cell>
          <cell r="L572" t="str">
            <v>MONBET ENTERPRISES LIMITED</v>
          </cell>
          <cell r="M572" t="str">
            <v>US</v>
          </cell>
          <cell r="N572" t="str">
            <v>OMSLL</v>
          </cell>
          <cell r="O572" t="str">
            <v>PE</v>
          </cell>
          <cell r="P572">
            <v>20</v>
          </cell>
          <cell r="Q572">
            <v>20</v>
          </cell>
          <cell r="R572">
            <v>20</v>
          </cell>
          <cell r="S572">
            <v>20</v>
          </cell>
          <cell r="T572">
            <v>19463</v>
          </cell>
          <cell r="U572">
            <v>19463</v>
          </cell>
          <cell r="V572">
            <v>19463</v>
          </cell>
          <cell r="W572">
            <v>19463</v>
          </cell>
          <cell r="X572" t="str">
            <v>WATER BASED PAINTS PIGMENTS TOOLS SAMPLE PANLELS and ADVERTISING MATERIAL</v>
          </cell>
          <cell r="Y572" t="str">
            <v>Valide</v>
          </cell>
        </row>
        <row r="573">
          <cell r="A573" t="str">
            <v>INKU6472412</v>
          </cell>
          <cell r="B573">
            <v>40</v>
          </cell>
          <cell r="C573" t="str">
            <v>MEDUI1504501</v>
          </cell>
          <cell r="D573">
            <v>43911</v>
          </cell>
          <cell r="E573">
            <v>44</v>
          </cell>
          <cell r="F573">
            <v>0</v>
          </cell>
          <cell r="G573">
            <v>0</v>
          </cell>
          <cell r="H573">
            <v>0</v>
          </cell>
          <cell r="I573" t="str">
            <v>2020 MSA 162460</v>
          </cell>
          <cell r="J573">
            <v>82</v>
          </cell>
          <cell r="K573" t="str">
            <v>FELLINI SOFA MOBILYA DIS TICARET</v>
          </cell>
          <cell r="L573" t="str">
            <v>ONY FURNITURE LIMITED</v>
          </cell>
          <cell r="M573" t="str">
            <v>TR</v>
          </cell>
          <cell r="N573" t="str">
            <v>OMSLL</v>
          </cell>
          <cell r="O573" t="str">
            <v>PK</v>
          </cell>
          <cell r="P573">
            <v>452</v>
          </cell>
          <cell r="Q573">
            <v>452</v>
          </cell>
          <cell r="R573">
            <v>452</v>
          </cell>
          <cell r="S573">
            <v>452</v>
          </cell>
          <cell r="T573">
            <v>9620</v>
          </cell>
          <cell r="U573">
            <v>9620</v>
          </cell>
          <cell r="V573">
            <v>9620</v>
          </cell>
          <cell r="W573">
            <v>9620</v>
          </cell>
          <cell r="X573" t="str">
            <v>SOFA SET DININGROOM SET B EDROOM SET HS CODE 940161 940360 940350 SOFA SET HS CODE 940161</v>
          </cell>
          <cell r="Y573" t="str">
            <v>Valide</v>
          </cell>
        </row>
        <row r="574">
          <cell r="A574" t="str">
            <v>FDCU0292900</v>
          </cell>
          <cell r="B574">
            <v>40</v>
          </cell>
          <cell r="C574" t="str">
            <v>MEDUI1504501</v>
          </cell>
          <cell r="D574">
            <v>43912</v>
          </cell>
          <cell r="E574">
            <v>43</v>
          </cell>
          <cell r="F574">
            <v>0</v>
          </cell>
          <cell r="G574">
            <v>0</v>
          </cell>
          <cell r="H574">
            <v>0</v>
          </cell>
          <cell r="I574" t="str">
            <v>2020 MSA 162460</v>
          </cell>
          <cell r="J574">
            <v>82</v>
          </cell>
          <cell r="K574" t="str">
            <v>FELLINI SOFA MOBILYA DIS TICARET</v>
          </cell>
          <cell r="L574" t="str">
            <v>ONY FURNITURE LIMITED</v>
          </cell>
          <cell r="M574" t="str">
            <v>TR</v>
          </cell>
          <cell r="N574" t="str">
            <v>OMSLL</v>
          </cell>
          <cell r="O574" t="str">
            <v>PK</v>
          </cell>
          <cell r="P574">
            <v>452</v>
          </cell>
          <cell r="Q574">
            <v>452</v>
          </cell>
          <cell r="R574">
            <v>452</v>
          </cell>
          <cell r="S574">
            <v>452</v>
          </cell>
          <cell r="T574">
            <v>9620</v>
          </cell>
          <cell r="U574">
            <v>9620</v>
          </cell>
          <cell r="V574">
            <v>9620</v>
          </cell>
          <cell r="W574">
            <v>9620</v>
          </cell>
          <cell r="X574" t="str">
            <v>SOFA SET DININGROOM SET B EDROOM SET HS CODE 940161 940360 940350 SOFA SET HS CODE 940161</v>
          </cell>
          <cell r="Y574" t="str">
            <v>Valide</v>
          </cell>
        </row>
        <row r="575">
          <cell r="A575" t="str">
            <v>MEDU7959659</v>
          </cell>
          <cell r="B575">
            <v>40</v>
          </cell>
          <cell r="C575" t="str">
            <v>MEDUI1559109</v>
          </cell>
          <cell r="D575">
            <v>43928</v>
          </cell>
          <cell r="E575">
            <v>27</v>
          </cell>
          <cell r="F575">
            <v>0</v>
          </cell>
          <cell r="G575">
            <v>0</v>
          </cell>
          <cell r="H575">
            <v>0</v>
          </cell>
          <cell r="I575" t="str">
            <v>2020 MSA 162887</v>
          </cell>
          <cell r="J575">
            <v>91</v>
          </cell>
          <cell r="K575" t="str">
            <v>MIRA TASIMA HIZMETLERI INS SAN VE TIC LTD STI</v>
          </cell>
          <cell r="L575" t="str">
            <v>MEGA IMPORTERS COMPANY LTD</v>
          </cell>
          <cell r="M575" t="str">
            <v>TR</v>
          </cell>
          <cell r="N575" t="str">
            <v>OMSLL</v>
          </cell>
          <cell r="O575" t="str">
            <v>CS</v>
          </cell>
          <cell r="P575">
            <v>1231</v>
          </cell>
          <cell r="Q575">
            <v>1231</v>
          </cell>
          <cell r="R575">
            <v>1231</v>
          </cell>
          <cell r="S575">
            <v>1231</v>
          </cell>
          <cell r="T575">
            <v>6820</v>
          </cell>
          <cell r="U575">
            <v>6820</v>
          </cell>
          <cell r="V575">
            <v>6820</v>
          </cell>
          <cell r="W575">
            <v>6820</v>
          </cell>
          <cell r="X575" t="str">
            <v>EVY BABY CARTON STAND- EVY BABY DIAPERS HS CODE 961900811000- 48195000100 0</v>
          </cell>
          <cell r="Y575" t="str">
            <v>Valide</v>
          </cell>
        </row>
        <row r="576">
          <cell r="A576" t="str">
            <v>MEDU5251300</v>
          </cell>
          <cell r="B576">
            <v>20</v>
          </cell>
          <cell r="C576" t="str">
            <v>MEDUIP007988</v>
          </cell>
          <cell r="D576">
            <v>43942</v>
          </cell>
          <cell r="E576">
            <v>24</v>
          </cell>
          <cell r="F576">
            <v>0</v>
          </cell>
          <cell r="G576">
            <v>0</v>
          </cell>
          <cell r="H576">
            <v>0</v>
          </cell>
          <cell r="I576" t="str">
            <v>2020 MSA 162853</v>
          </cell>
          <cell r="J576">
            <v>126</v>
          </cell>
          <cell r="K576" t="str">
            <v>TIGERS GLOBAL LOGISTICS LTD</v>
          </cell>
          <cell r="L576" t="str">
            <v>RITEPAK</v>
          </cell>
          <cell r="M576" t="str">
            <v>US</v>
          </cell>
          <cell r="N576" t="str">
            <v>OMSLL</v>
          </cell>
          <cell r="O576" t="str">
            <v>PK</v>
          </cell>
          <cell r="P576">
            <v>2</v>
          </cell>
          <cell r="Q576">
            <v>2</v>
          </cell>
          <cell r="R576">
            <v>2</v>
          </cell>
          <cell r="S576">
            <v>2</v>
          </cell>
          <cell r="T576">
            <v>3200</v>
          </cell>
          <cell r="U576">
            <v>3200</v>
          </cell>
          <cell r="V576">
            <v>3200</v>
          </cell>
          <cell r="W576">
            <v>3200</v>
          </cell>
          <cell r="X576" t="str">
            <v>UNIT COMPRISING OF 1 X INFEED CHROME ROLLER AND 1 X BRIDGE UNIT PART OF 1 OFF USED BROWN OFFLINE MODEL B3030 FORMER WITH UNWIND B3030 FORMER TRIM PRESS AND AVAILABLE TOOLING 1 OFF USED KIEFEL PREHEATER</v>
          </cell>
          <cell r="Y576" t="str">
            <v>Valide</v>
          </cell>
        </row>
        <row r="577">
          <cell r="A577" t="str">
            <v>FSCU8000900</v>
          </cell>
          <cell r="B577">
            <v>40</v>
          </cell>
          <cell r="C577" t="str">
            <v>MEDUIP049162</v>
          </cell>
          <cell r="D577">
            <v>43941</v>
          </cell>
          <cell r="E577">
            <v>22</v>
          </cell>
          <cell r="F577">
            <v>0</v>
          </cell>
          <cell r="G577">
            <v>0</v>
          </cell>
          <cell r="H577">
            <v>0</v>
          </cell>
          <cell r="I577" t="str">
            <v>2020 MSA 163007</v>
          </cell>
          <cell r="J577">
            <v>68</v>
          </cell>
          <cell r="K577" t="str">
            <v>TIGERS GLOBAL LOGISTICS LIMITED</v>
          </cell>
          <cell r="L577" t="str">
            <v>RITEPAK</v>
          </cell>
          <cell r="M577" t="str">
            <v>CN</v>
          </cell>
          <cell r="N577" t="str">
            <v>OMSLL</v>
          </cell>
          <cell r="O577" t="str">
            <v>PK</v>
          </cell>
          <cell r="P577">
            <v>9</v>
          </cell>
          <cell r="Q577">
            <v>9</v>
          </cell>
          <cell r="R577">
            <v>9</v>
          </cell>
          <cell r="S577">
            <v>9</v>
          </cell>
          <cell r="T577">
            <v>18150</v>
          </cell>
          <cell r="U577">
            <v>18150</v>
          </cell>
          <cell r="V577">
            <v>18150</v>
          </cell>
          <cell r="W577">
            <v>18150</v>
          </cell>
          <cell r="X577" t="str">
            <v>COMPRISING OF 1 X BROWN FORMER 1 X PUNCH UNIT 1 X ILLIG UNWIND STAND 1 X OUTFEED GUARD ABOVE ALL PART OF 1 OFF USED BROWN OFFLINE MODELB3030 FORMER WITH UNWIND B3030 FORMER TRIM PRESS AND AVAILABLE TOOLING 1 OFF KIEFEL PREHEATER COMPRISING OF 1 X FORMER PANEL 1 X OPERATORS PANEL 1 X PUNCH PANEL 1 X WALK UNIT WITH DUCTING 1 X PREHEATER</v>
          </cell>
          <cell r="Y577" t="str">
            <v>Valide</v>
          </cell>
        </row>
        <row r="578">
          <cell r="A578" t="str">
            <v>MSCU4651434</v>
          </cell>
          <cell r="B578">
            <v>40</v>
          </cell>
          <cell r="C578" t="str">
            <v>MEDUJ1213977</v>
          </cell>
          <cell r="D578">
            <v>43826</v>
          </cell>
          <cell r="E578">
            <v>129</v>
          </cell>
          <cell r="F578">
            <v>0</v>
          </cell>
          <cell r="G578">
            <v>0</v>
          </cell>
          <cell r="H578">
            <v>0</v>
          </cell>
          <cell r="I578" t="str">
            <v>2019 MSA 159543</v>
          </cell>
          <cell r="J578">
            <v>105</v>
          </cell>
          <cell r="K578" t="str">
            <v>MISSION SUPPLY SERVICES CC 9 STUART CLOSE</v>
          </cell>
          <cell r="L578" t="str">
            <v>HARVESTERS COMMUNITY SOCIETY</v>
          </cell>
          <cell r="M578" t="str">
            <v>ZA</v>
          </cell>
          <cell r="N578" t="str">
            <v>ZADUR</v>
          </cell>
          <cell r="O578" t="str">
            <v>CT</v>
          </cell>
          <cell r="P578">
            <v>34863</v>
          </cell>
          <cell r="Q578">
            <v>34863</v>
          </cell>
          <cell r="R578">
            <v>34863</v>
          </cell>
          <cell r="S578">
            <v>34863</v>
          </cell>
          <cell r="T578">
            <v>17310</v>
          </cell>
          <cell r="U578">
            <v>17310</v>
          </cell>
          <cell r="V578">
            <v>17310</v>
          </cell>
          <cell r="W578">
            <v>17310</v>
          </cell>
          <cell r="X578" t="str">
            <v>1 X 40 SAID TO CONTAIN US ED BOOKS HS CODE 4901 99</v>
          </cell>
          <cell r="Y578" t="str">
            <v>Valide</v>
          </cell>
        </row>
        <row r="579">
          <cell r="A579" t="str">
            <v>TGBU5715229</v>
          </cell>
          <cell r="B579">
            <v>40</v>
          </cell>
          <cell r="C579" t="str">
            <v>MEDUJ1293888</v>
          </cell>
          <cell r="D579">
            <v>43901</v>
          </cell>
          <cell r="E579">
            <v>54</v>
          </cell>
          <cell r="F579">
            <v>0</v>
          </cell>
          <cell r="G579">
            <v>0</v>
          </cell>
          <cell r="H579">
            <v>0</v>
          </cell>
          <cell r="I579" t="str">
            <v>2020 MSA 162224</v>
          </cell>
          <cell r="J579">
            <v>154</v>
          </cell>
          <cell r="K579" t="str">
            <v>VULCAN CATERING EQUIPMENT PTY LTD</v>
          </cell>
          <cell r="L579" t="str">
            <v>RED COURT HOTEL</v>
          </cell>
          <cell r="M579" t="str">
            <v>MZ</v>
          </cell>
          <cell r="N579" t="str">
            <v>OMSLL</v>
          </cell>
          <cell r="O579" t="str">
            <v>PK</v>
          </cell>
          <cell r="P579">
            <v>776</v>
          </cell>
          <cell r="Q579">
            <v>776</v>
          </cell>
          <cell r="R579">
            <v>776</v>
          </cell>
          <cell r="S579">
            <v>776</v>
          </cell>
          <cell r="T579">
            <v>10410</v>
          </cell>
          <cell r="U579">
            <v>10410</v>
          </cell>
          <cell r="V579">
            <v>10410</v>
          </cell>
          <cell r="W579">
            <v>10410</v>
          </cell>
          <cell r="X579" t="str">
            <v>1 X 40 HC CONTAINER SAID T O CONTAIN 208 X PACKAGES O F CATERING EQUIPMENT 1 X 40 HC CONTAINER SAID T O CONTAIN 568 X PACKAGES O F CATERING EQUIPMENT</v>
          </cell>
          <cell r="Y579" t="str">
            <v>Valide</v>
          </cell>
        </row>
        <row r="580">
          <cell r="A580" t="str">
            <v>TEMU8215778</v>
          </cell>
          <cell r="B580">
            <v>40</v>
          </cell>
          <cell r="C580" t="str">
            <v>MEDUJ1293888</v>
          </cell>
          <cell r="D580">
            <v>43901</v>
          </cell>
          <cell r="E580">
            <v>54</v>
          </cell>
          <cell r="F580">
            <v>0</v>
          </cell>
          <cell r="G580">
            <v>0</v>
          </cell>
          <cell r="H580">
            <v>0</v>
          </cell>
          <cell r="I580" t="str">
            <v>2020 MSA 162224</v>
          </cell>
          <cell r="J580">
            <v>154</v>
          </cell>
          <cell r="K580" t="str">
            <v>VULCAN CATERING EQUIPMENT PTY LTD</v>
          </cell>
          <cell r="L580" t="str">
            <v>RED COURT HOTEL</v>
          </cell>
          <cell r="M580" t="str">
            <v>MZ</v>
          </cell>
          <cell r="N580" t="str">
            <v>OMSLL</v>
          </cell>
          <cell r="O580" t="str">
            <v>PK</v>
          </cell>
          <cell r="P580">
            <v>776</v>
          </cell>
          <cell r="Q580">
            <v>776</v>
          </cell>
          <cell r="R580">
            <v>776</v>
          </cell>
          <cell r="S580">
            <v>776</v>
          </cell>
          <cell r="T580">
            <v>10410</v>
          </cell>
          <cell r="U580">
            <v>10410</v>
          </cell>
          <cell r="V580">
            <v>10410</v>
          </cell>
          <cell r="W580">
            <v>10410</v>
          </cell>
          <cell r="X580" t="str">
            <v>1 X 40 HC CONTAINER SAID T O CONTAIN 208 X PACKAGES O F CATERING EQUIPMENT 1 X 40 HC CONTAINER SAID T O CONTAIN 568 X PACKAGES O F CATERING EQUIPMENT</v>
          </cell>
          <cell r="Y580" t="str">
            <v>Valide</v>
          </cell>
        </row>
        <row r="581">
          <cell r="A581" t="str">
            <v>TCLU3004944</v>
          </cell>
          <cell r="B581">
            <v>20</v>
          </cell>
          <cell r="C581" t="str">
            <v>MEDUJ1303786</v>
          </cell>
          <cell r="D581">
            <v>43940</v>
          </cell>
          <cell r="E581">
            <v>23</v>
          </cell>
          <cell r="F581">
            <v>0</v>
          </cell>
          <cell r="G581">
            <v>0</v>
          </cell>
          <cell r="H581">
            <v>0</v>
          </cell>
          <cell r="I581" t="str">
            <v>2020 MSA 162921</v>
          </cell>
          <cell r="J581">
            <v>175</v>
          </cell>
          <cell r="K581" t="str">
            <v>CLARIANT SOUTHERN AFRICA PTY LTD</v>
          </cell>
          <cell r="L581" t="str">
            <v>GILOIL COMPANY LIMITED</v>
          </cell>
          <cell r="M581" t="str">
            <v>MZ</v>
          </cell>
          <cell r="N581" t="str">
            <v>OMSLL</v>
          </cell>
          <cell r="O581" t="str">
            <v>BG</v>
          </cell>
          <cell r="P581">
            <v>840</v>
          </cell>
          <cell r="Q581">
            <v>840</v>
          </cell>
          <cell r="R581">
            <v>840</v>
          </cell>
          <cell r="S581">
            <v>840</v>
          </cell>
          <cell r="T581">
            <v>22960</v>
          </cell>
          <cell r="U581">
            <v>22960</v>
          </cell>
          <cell r="V581">
            <v>22960</v>
          </cell>
          <cell r="W581">
            <v>22960</v>
          </cell>
          <cell r="X581" t="str">
            <v>- 1X20 GP CONTAINER - SHI PPER S LOAD STOW and COUNT TONSIL STANDARD 340 COMMO DITY CODE 2508 40 COUNTRY OF ORIGIN ZA SHIPPED ON BOARD FREIGHT PREPAID HS CODE 250840 Nett Weight 21000 000</v>
          </cell>
          <cell r="Y581" t="str">
            <v>Valide</v>
          </cell>
        </row>
        <row r="582">
          <cell r="A582" t="str">
            <v>MEDU4052392</v>
          </cell>
          <cell r="B582">
            <v>40</v>
          </cell>
          <cell r="C582" t="str">
            <v>MEDUJ1304800</v>
          </cell>
          <cell r="D582">
            <v>43934</v>
          </cell>
          <cell r="E582">
            <v>25</v>
          </cell>
          <cell r="F582">
            <v>0</v>
          </cell>
          <cell r="G582">
            <v>0</v>
          </cell>
          <cell r="H582">
            <v>0</v>
          </cell>
          <cell r="I582" t="str">
            <v>2020 MSA 162921</v>
          </cell>
          <cell r="J582">
            <v>178</v>
          </cell>
          <cell r="K582" t="str">
            <v>DUROCAST</v>
          </cell>
          <cell r="L582" t="str">
            <v>ASSOCIATED BATTERY MSNUFACTURERS</v>
          </cell>
          <cell r="M582" t="str">
            <v>MZ</v>
          </cell>
          <cell r="N582" t="str">
            <v>OMSLL</v>
          </cell>
          <cell r="O582" t="str">
            <v>PE</v>
          </cell>
          <cell r="P582">
            <v>20</v>
          </cell>
          <cell r="Q582">
            <v>20</v>
          </cell>
          <cell r="R582">
            <v>20</v>
          </cell>
          <cell r="S582">
            <v>20</v>
          </cell>
          <cell r="T582">
            <v>20000</v>
          </cell>
          <cell r="U582">
            <v>20000</v>
          </cell>
          <cell r="V582">
            <v>20000</v>
          </cell>
          <cell r="W582">
            <v>20000</v>
          </cell>
          <cell r="X582" t="str">
            <v>20 X PALLETS REFACTORY CEM ENTS HS CODE 330499 Nett Weight 20000 000</v>
          </cell>
          <cell r="Y582" t="str">
            <v>Valide</v>
          </cell>
        </row>
        <row r="583">
          <cell r="A583" t="str">
            <v>TCNU2912918</v>
          </cell>
          <cell r="B583">
            <v>40</v>
          </cell>
          <cell r="C583" t="str">
            <v>MEDUJI814719</v>
          </cell>
          <cell r="D583">
            <v>43928</v>
          </cell>
          <cell r="E583">
            <v>27</v>
          </cell>
          <cell r="F583">
            <v>0</v>
          </cell>
          <cell r="G583">
            <v>0</v>
          </cell>
          <cell r="H583">
            <v>0</v>
          </cell>
          <cell r="I583" t="str">
            <v>2020 MSA 162781</v>
          </cell>
          <cell r="J583">
            <v>35</v>
          </cell>
          <cell r="K583" t="str">
            <v>CHINA SINOPHARM INTERNATIONAL CORPORATION</v>
          </cell>
          <cell r="L583" t="str">
            <v>BRAIN TRADE INVESTMENT LIMITED</v>
          </cell>
          <cell r="M583" t="str">
            <v>MZ</v>
          </cell>
          <cell r="N583" t="str">
            <v>OMSLL</v>
          </cell>
          <cell r="O583" t="str">
            <v>BG</v>
          </cell>
          <cell r="P583">
            <v>423</v>
          </cell>
          <cell r="Q583">
            <v>423</v>
          </cell>
          <cell r="R583">
            <v>0</v>
          </cell>
          <cell r="S583">
            <v>0</v>
          </cell>
          <cell r="T583">
            <v>21235</v>
          </cell>
          <cell r="U583">
            <v>21235</v>
          </cell>
          <cell r="V583">
            <v>0</v>
          </cell>
          <cell r="W583">
            <v>0</v>
          </cell>
          <cell r="X583" t="str">
            <v>MYRRHA COMMIPHORA MOLMOL ENGL COMMIPHORA MYRRHA ENGL NORMAL GRADE 423 BAGS IN TOTAL GROSS WEIGHT 21234 6 KGS NET WEIGHT 21150 KGS</v>
          </cell>
          <cell r="Y583" t="str">
            <v>Valide</v>
          </cell>
        </row>
        <row r="584">
          <cell r="A584" t="str">
            <v>TCNU8943182</v>
          </cell>
          <cell r="B584">
            <v>40</v>
          </cell>
          <cell r="C584" t="str">
            <v>MEDUM4020019</v>
          </cell>
          <cell r="D584">
            <v>43910</v>
          </cell>
          <cell r="E584">
            <v>45</v>
          </cell>
          <cell r="F584">
            <v>0</v>
          </cell>
          <cell r="G584">
            <v>0</v>
          </cell>
          <cell r="H584">
            <v>0</v>
          </cell>
          <cell r="I584" t="str">
            <v>2020 MSA 162460</v>
          </cell>
          <cell r="J584">
            <v>89</v>
          </cell>
          <cell r="K584" t="str">
            <v>DOGUMAK IC VE DIS TICARET LTD STI</v>
          </cell>
          <cell r="L584" t="str">
            <v>SHAABI HOLDINGS LIMITED</v>
          </cell>
          <cell r="M584" t="str">
            <v>TR</v>
          </cell>
          <cell r="N584" t="str">
            <v>OMSLL</v>
          </cell>
          <cell r="O584" t="str">
            <v>PK</v>
          </cell>
          <cell r="P584">
            <v>1</v>
          </cell>
          <cell r="Q584">
            <v>1</v>
          </cell>
          <cell r="R584">
            <v>0</v>
          </cell>
          <cell r="S584">
            <v>0</v>
          </cell>
          <cell r="T584">
            <v>7660</v>
          </cell>
          <cell r="U584">
            <v>7660</v>
          </cell>
          <cell r="V584">
            <v>0</v>
          </cell>
          <cell r="W584">
            <v>0</v>
          </cell>
          <cell r="X584" t="str">
            <v>1 UNIT OF 45M3 STORAGE TAN K IDF NO E2001280405 UCR NO UCR202001980089 AS PRO FORMA INVOICE NUMBER 15SHB 2019 HS CODE 7311000000 TANK ID DM-1787</v>
          </cell>
          <cell r="Y584" t="str">
            <v>Valide</v>
          </cell>
        </row>
        <row r="585">
          <cell r="A585" t="str">
            <v>CAIU4746480</v>
          </cell>
          <cell r="B585">
            <v>40</v>
          </cell>
          <cell r="C585" t="str">
            <v>MEDUM4095771</v>
          </cell>
          <cell r="D585">
            <v>43928</v>
          </cell>
          <cell r="E585">
            <v>27</v>
          </cell>
          <cell r="F585">
            <v>0</v>
          </cell>
          <cell r="G585">
            <v>0</v>
          </cell>
          <cell r="H585">
            <v>0</v>
          </cell>
          <cell r="I585" t="str">
            <v>2020 MSA 162887</v>
          </cell>
          <cell r="J585">
            <v>105</v>
          </cell>
          <cell r="K585" t="str">
            <v>UNITED FOOD FOREIGN TRADE GIDA DIS TICARET ANONIM SIRKETI</v>
          </cell>
          <cell r="L585" t="str">
            <v>ZENKO KENYA LIMITED</v>
          </cell>
          <cell r="M585" t="str">
            <v>TR</v>
          </cell>
          <cell r="N585" t="str">
            <v>OMSLL</v>
          </cell>
          <cell r="O585" t="str">
            <v>CT</v>
          </cell>
          <cell r="P585">
            <v>2224</v>
          </cell>
          <cell r="Q585">
            <v>2224</v>
          </cell>
          <cell r="R585">
            <v>2224</v>
          </cell>
          <cell r="S585">
            <v>2224</v>
          </cell>
          <cell r="T585">
            <v>17860</v>
          </cell>
          <cell r="U585">
            <v>17860</v>
          </cell>
          <cell r="V585">
            <v>17860</v>
          </cell>
          <cell r="W585">
            <v>17860</v>
          </cell>
          <cell r="X585" t="str">
            <v>ASSORTED BISCUIT WAFER HS CODE 190531 - 190532</v>
          </cell>
          <cell r="Y585" t="str">
            <v>Valide</v>
          </cell>
        </row>
        <row r="586">
          <cell r="A586" t="str">
            <v>MEDU1667428</v>
          </cell>
          <cell r="B586">
            <v>20</v>
          </cell>
          <cell r="C586" t="str">
            <v>MEDUMH054923</v>
          </cell>
          <cell r="D586">
            <v>43944</v>
          </cell>
          <cell r="E586">
            <v>22</v>
          </cell>
          <cell r="F586">
            <v>0</v>
          </cell>
          <cell r="G586">
            <v>0</v>
          </cell>
          <cell r="H586">
            <v>0</v>
          </cell>
          <cell r="I586" t="str">
            <v>2020 MSA 162781</v>
          </cell>
          <cell r="J586">
            <v>75</v>
          </cell>
          <cell r="K586" t="str">
            <v>M S E I D PARRY INDIA LIMITED</v>
          </cell>
          <cell r="L586" t="str">
            <v>TO ORDER</v>
          </cell>
          <cell r="M586" t="str">
            <v>MZ</v>
          </cell>
          <cell r="N586" t="str">
            <v>OMSLL</v>
          </cell>
          <cell r="O586" t="str">
            <v>BG</v>
          </cell>
          <cell r="P586">
            <v>9360</v>
          </cell>
          <cell r="Q586">
            <v>9360</v>
          </cell>
          <cell r="R586">
            <v>0</v>
          </cell>
          <cell r="S586">
            <v>0</v>
          </cell>
          <cell r="T586">
            <v>469497</v>
          </cell>
          <cell r="U586">
            <v>469497</v>
          </cell>
          <cell r="V586">
            <v>0</v>
          </cell>
          <cell r="W586">
            <v>0</v>
          </cell>
          <cell r="X586" t="str">
            <v>18 X20 FCL CONTAINERS TOT AL 9360 BAGS NINE THOUSAN D THREE HUNDRED SIXTY BAGS ONLY 468 00 MTS OF INDIA WHITE REFINED SUGAR PACKE D IN POLYTHENE-LINED POLYP ROPYLENE BAGS OF 50 KGS NE T ALL FINAL AT TIME OF LO ADING S B NO 1600385 DT 22 02 2020 and 1638803 D T 24 02 2020 TOTAL NET WEI GHT - 468 000 MT TOTAL GRO SS WEIGHT - 469 497 MT TOT AL NO OF BAGS - 9360 BAGS CARRIER S RESPONSIBILITY CEASES AT MOMBASA KENYA CARGO IN TRANSIT TO KAMPAL A UGANDA ON CONSIGNEE S A C 21 DAYS FREE TIME ON L INE DEMURRAGE DETENTION A LLOTTED FROM THE DISCHARGE AT PORT OF DISCHARGE FRE IGHT PREPAID</v>
          </cell>
          <cell r="Y586" t="str">
            <v>Valide</v>
          </cell>
        </row>
        <row r="587">
          <cell r="A587" t="str">
            <v>MSCU5600365</v>
          </cell>
          <cell r="B587">
            <v>40</v>
          </cell>
          <cell r="C587" t="str">
            <v>MEDUMN757064</v>
          </cell>
          <cell r="D587">
            <v>43887</v>
          </cell>
          <cell r="E587">
            <v>68</v>
          </cell>
          <cell r="F587">
            <v>0</v>
          </cell>
          <cell r="G587">
            <v>0</v>
          </cell>
          <cell r="H587">
            <v>0</v>
          </cell>
          <cell r="I587" t="str">
            <v>2020 MSA 161823</v>
          </cell>
          <cell r="J587">
            <v>181</v>
          </cell>
          <cell r="K587" t="str">
            <v>SHREE RENUKA SUGARS LTD</v>
          </cell>
          <cell r="L587" t="str">
            <v>BOLLORE TRANSPORT and LOGISTICS K LTD</v>
          </cell>
          <cell r="M587" t="str">
            <v>ES</v>
          </cell>
          <cell r="N587" t="str">
            <v>OMSLL</v>
          </cell>
          <cell r="O587" t="str">
            <v>BG</v>
          </cell>
          <cell r="P587">
            <v>4000</v>
          </cell>
          <cell r="Q587">
            <v>4000</v>
          </cell>
          <cell r="R587">
            <v>4000</v>
          </cell>
          <cell r="S587">
            <v>4000</v>
          </cell>
          <cell r="T587">
            <v>200620</v>
          </cell>
          <cell r="U587">
            <v>200620</v>
          </cell>
          <cell r="V587">
            <v>200620</v>
          </cell>
          <cell r="W587">
            <v>200620</v>
          </cell>
          <cell r="X587" t="str">
            <v>WHITE REFINED SUGAR 4000 BAGS - TOTAL NUMBER O F BAGS 200 00 MT OF WHITE REFINED SUGAR COLOUR MAXI MUM 45 UNITS ICUMSA MINIM UM POLARISATION 99 8 DEGRE ES MAXIMUM MOISTURE 0 07 ALL FINAL AT TIME OF SHI PMENT PACKED IN NEW SOUND POLYTHENE LINED POLYPROPY LENE BAGS OF 50KG NET WEIG HT IN 20 FOOT CONTAINERS O F 25 00 METRIC TONS NET GR OSS WT 200 620 MTS NET WT 200 000 MTS HS CODE 17019990 S BILL NO 1009388 DATE 29 01 2020 CIN L01542KA199 5PLC019046 ON BEHALF OF CZ ARNIKOW GROUP LTD PATERN OSTER HOUSE 65 ST PAUL S CHURCHYARD LONDON EC4M 8AB UNITED KINGDOM P O B OX 236-00232 NAIROBI KEN YA PIN NO P051116172X TEL +254735222264 0730631201 WHOEVER FIRST PRESENT A BI LL OF LADING FOR THE DELIV ERY OF THE CARGO TEL +2 54735222264 0730631201 EMA IL PAUL MUCHIRI BROOKSIDE CO KE FREIGHT PREPAID WHITE REFINED SUGAR WHITE REFINED SUGAR WHITE REFINED SUGAR</v>
          </cell>
          <cell r="Y587" t="str">
            <v>Valide</v>
          </cell>
        </row>
        <row r="588">
          <cell r="A588" t="str">
            <v>MEDU3097509</v>
          </cell>
          <cell r="B588">
            <v>20</v>
          </cell>
          <cell r="C588" t="str">
            <v>MEDUMN839078</v>
          </cell>
          <cell r="D588">
            <v>43917</v>
          </cell>
          <cell r="E588">
            <v>38</v>
          </cell>
          <cell r="F588">
            <v>0</v>
          </cell>
          <cell r="G588">
            <v>0</v>
          </cell>
          <cell r="H588">
            <v>0</v>
          </cell>
          <cell r="I588" t="str">
            <v>2020 MSA 162003</v>
          </cell>
          <cell r="J588">
            <v>139</v>
          </cell>
          <cell r="K588" t="str">
            <v>NIPPON EXPRESS INDIA PRIVATE LIMITED</v>
          </cell>
          <cell r="L588" t="str">
            <v>KENYA POWER AND LIGHTING CO LTD</v>
          </cell>
          <cell r="M588" t="str">
            <v>ZA</v>
          </cell>
          <cell r="N588" t="str">
            <v>OMSLL</v>
          </cell>
          <cell r="O588" t="str">
            <v>PE</v>
          </cell>
          <cell r="P588">
            <v>20</v>
          </cell>
          <cell r="Q588">
            <v>20</v>
          </cell>
          <cell r="R588">
            <v>20</v>
          </cell>
          <cell r="S588">
            <v>20</v>
          </cell>
          <cell r="T588">
            <v>21490</v>
          </cell>
          <cell r="U588">
            <v>21490</v>
          </cell>
          <cell r="V588">
            <v>21490</v>
          </cell>
          <cell r="W588">
            <v>21490</v>
          </cell>
          <cell r="X588" t="str">
            <v>TOTAL 20 PALLETS Descripti on of Goods and or Service s SUPPLY OF LINE HARDWARES INSTALLATION AND COMMISS IONING OF EXTENSIONS OF MV LINES LV SINGLE PHASE LI NES AND SERVICE CABLES FOR ELECTRIFICATION PROGRAM I N THE COUNTIES OF BARINGO ELGEIYO MARAKWET NANDI TRANS NZOIA TURKANA UASI N GISHU AND WEST POKOT UND ER CONTRACT NO KPI 6E 2 P T 2 17 A61 LOT 5 NORTH RI FT AS PER PI NO 055 LUK E 2019-20 DATED 11 09 201 9 TRADE TERMS CFR MOMBAS A PORT KENYA INCOTERMS 20 10 1 LV STAY INSULATOR - 12 600 Nos GOODS IN TRAN SIT TO NORTH RIFT KPLC PRO JECT SITES INVOICE NO M70 2019-20 DATED 04 02 2020 SHIPPING BILL NO 1248991 DATED 07 02 2020 NET WT 17640 00 KGS OUR LC REF N O TFLCIM 19 0136KE APPLI CANT BANK S LC NUMBERS TF1 928966420 AND TFLCIM 18 02 02KE AND IDF NO E19092383 31 E1801761268 INCOTERM m entioned strictly without prejudice to the terms and c onditions of the contract of carriage</v>
          </cell>
          <cell r="Y588" t="str">
            <v>Valide</v>
          </cell>
        </row>
        <row r="589">
          <cell r="A589" t="str">
            <v>MEDU1876372</v>
          </cell>
          <cell r="B589">
            <v>20</v>
          </cell>
          <cell r="C589" t="str">
            <v>MEDUMN849747</v>
          </cell>
          <cell r="D589">
            <v>43921</v>
          </cell>
          <cell r="E589">
            <v>34</v>
          </cell>
          <cell r="F589">
            <v>0</v>
          </cell>
          <cell r="G589">
            <v>0</v>
          </cell>
          <cell r="H589">
            <v>0</v>
          </cell>
          <cell r="I589" t="str">
            <v>2020 MSA 162003</v>
          </cell>
          <cell r="J589">
            <v>145</v>
          </cell>
          <cell r="K589" t="str">
            <v>NIPPON EXPRESS INDIA PRIVATE LIMITED</v>
          </cell>
          <cell r="L589" t="str">
            <v>KENYA POWER AND LIGHTING CO LTD</v>
          </cell>
          <cell r="M589" t="str">
            <v>ZA</v>
          </cell>
          <cell r="N589" t="str">
            <v>OMSLL</v>
          </cell>
          <cell r="O589" t="str">
            <v>PE</v>
          </cell>
          <cell r="P589">
            <v>15</v>
          </cell>
          <cell r="Q589">
            <v>15</v>
          </cell>
          <cell r="R589">
            <v>15</v>
          </cell>
          <cell r="S589">
            <v>15</v>
          </cell>
          <cell r="T589">
            <v>15702</v>
          </cell>
          <cell r="U589">
            <v>15702</v>
          </cell>
          <cell r="V589">
            <v>15702</v>
          </cell>
          <cell r="W589">
            <v>15702</v>
          </cell>
          <cell r="X589" t="str">
            <v>1 X 20 CONTAINER SAID TO CONTAIN 15 PALLETS Descrip tion of Goods and or Servi ces SUPPLY OF LINE HARDWAR ES INSTALLATION AND COMMI SSIONING OF EXTENSIONS OF MV LINES LV SINGLE PHASE LINES AND SERVICE CABLES F OR ELECTRIFICATION PROGRAM IN THE COUNTIES OF BARING O ELGEIYO MARAKWET NANDI TRANS NZOIA TURKANA UA SIN GISHU AND WEST POKOT U NDER CONTRCT NO KPI 6E 2 PT 2 17 A61 LOT 5 NORTH R IFT AS PER PI NO 055 LU KE 2019-20 DATED 11 09 20 19 TRADE TERMS CFR MOMBA SA PORT KENYA INCOTERMS 2 010 and BUNGOMA BUSIA HOM A BAY KAKAMEGA KISII MI GORI NYAMIRA SIAYA AND V IHIGA-LOT3 UNDER CONTRACT NO KPI 6E 2 PT 2 17 A61 L OT 3 WESTERN AS PER PI N O 055 LUKE 2019-20 DTD 11 09 2019 TRADE TERMS C FR MOMBASA PORT KENYA</v>
          </cell>
          <cell r="Y589" t="str">
            <v>Valide</v>
          </cell>
        </row>
        <row r="590">
          <cell r="A590" t="str">
            <v>TCNU7927567</v>
          </cell>
          <cell r="B590">
            <v>40</v>
          </cell>
          <cell r="C590" t="str">
            <v>MEDUMN906034</v>
          </cell>
          <cell r="D590">
            <v>43895</v>
          </cell>
          <cell r="E590">
            <v>60</v>
          </cell>
          <cell r="F590">
            <v>0</v>
          </cell>
          <cell r="G590">
            <v>0</v>
          </cell>
          <cell r="H590">
            <v>0</v>
          </cell>
          <cell r="I590" t="str">
            <v>2020 MSA 162003</v>
          </cell>
          <cell r="J590">
            <v>152</v>
          </cell>
          <cell r="K590" t="str">
            <v>MARSHALL-FOWLER ENGINEERS INDIA P</v>
          </cell>
          <cell r="L590" t="str">
            <v>TO THE ORDER OF I AND M BANK LTD</v>
          </cell>
          <cell r="M590" t="str">
            <v>ZA</v>
          </cell>
          <cell r="N590" t="str">
            <v>OMSLL</v>
          </cell>
          <cell r="O590" t="str">
            <v>PK</v>
          </cell>
          <cell r="P590">
            <v>92</v>
          </cell>
          <cell r="Q590">
            <v>92</v>
          </cell>
          <cell r="R590">
            <v>0</v>
          </cell>
          <cell r="S590">
            <v>0</v>
          </cell>
          <cell r="T590">
            <v>8620</v>
          </cell>
          <cell r="U590">
            <v>8620</v>
          </cell>
          <cell r="V590">
            <v>0</v>
          </cell>
          <cell r="W590">
            <v>0</v>
          </cell>
          <cell r="X590" t="str">
            <v>TOTAL 92 PACKAGES ONLY T O SUPPLY OF TEA PROCESSING MACHINERY CONTINUOUS FERM ENTING UNIT IN 4+4 CONFIGU RATION-01 NO AS PER PROFOR MA INVOICE NO MFE-EP-1002R 2 19-20 DATED SEPTEMBER 1 7 2019 CFR MOMBASA KENYA I NCOTERMS 2010 INVOICE NO and DATE MFE-IND-073 DT 10 02 2020 SB NO 1403445 DATE 14 02 2020 PURCHASE O RDER NO and DATE 243 DT 31 07 2019 LC NO IMPLC09 018 8 20 DT 06 02 2020 IDF num ber - 20EMKIM000019522 IN COTERM mentioned strictly without prejudice to the t erms and conditions of the c ontract of carriage net w eight - 7531 Kgs</v>
          </cell>
          <cell r="Y590" t="str">
            <v>Valide</v>
          </cell>
        </row>
        <row r="591">
          <cell r="A591" t="str">
            <v>TCNU8852307</v>
          </cell>
          <cell r="B591">
            <v>40</v>
          </cell>
          <cell r="C591" t="str">
            <v>MEDUMN916686</v>
          </cell>
          <cell r="D591">
            <v>43922</v>
          </cell>
          <cell r="E591">
            <v>33</v>
          </cell>
          <cell r="F591">
            <v>0</v>
          </cell>
          <cell r="G591">
            <v>0</v>
          </cell>
          <cell r="H591">
            <v>0</v>
          </cell>
          <cell r="I591" t="str">
            <v>2020 MSA 162497</v>
          </cell>
          <cell r="J591">
            <v>129</v>
          </cell>
          <cell r="K591" t="str">
            <v>INDO RAMA SYNTHETICS INDIA LTD</v>
          </cell>
          <cell r="L591" t="str">
            <v>TO THE ORDER OF KCB BANK KENYA LIMITED</v>
          </cell>
          <cell r="M591" t="str">
            <v>MM</v>
          </cell>
          <cell r="N591" t="str">
            <v>OMSLL</v>
          </cell>
          <cell r="O591" t="str">
            <v>CT</v>
          </cell>
          <cell r="P591">
            <v>740</v>
          </cell>
          <cell r="Q591">
            <v>740</v>
          </cell>
          <cell r="R591">
            <v>740</v>
          </cell>
          <cell r="S591">
            <v>740</v>
          </cell>
          <cell r="T591">
            <v>25146</v>
          </cell>
          <cell r="U591">
            <v>25146</v>
          </cell>
          <cell r="V591">
            <v>25146</v>
          </cell>
          <cell r="W591">
            <v>25146</v>
          </cell>
          <cell r="X591" t="str">
            <v>740 CARTONS OF DRAW TEXTUR ED YARN OF POLYESTER DTY 1 50 48 1 HIM SD RW DTY 150 48 1 NIM SD RW AS PER CONT RACT NO 40272540 L C REF NO TF2002800020 IDF NO 2 0EMKIM000021590 H S CODE 5402 33 00 TOTAL NET WT 23 295 200 KGS S BILL NO 1414458 DT 14-02-20 FREI GHT PREPAID</v>
          </cell>
          <cell r="Y591" t="str">
            <v>Valide</v>
          </cell>
        </row>
        <row r="592">
          <cell r="A592" t="str">
            <v>BMOU2772670</v>
          </cell>
          <cell r="B592">
            <v>20</v>
          </cell>
          <cell r="C592" t="str">
            <v>MEDUMN968877</v>
          </cell>
          <cell r="D592">
            <v>43928</v>
          </cell>
          <cell r="E592">
            <v>27</v>
          </cell>
          <cell r="F592">
            <v>0</v>
          </cell>
          <cell r="G592">
            <v>0</v>
          </cell>
          <cell r="H592">
            <v>0</v>
          </cell>
          <cell r="I592" t="str">
            <v>2020 MSA 162497</v>
          </cell>
          <cell r="J592">
            <v>155</v>
          </cell>
          <cell r="K592" t="str">
            <v>TAGROS CHEMICALS INDIA PVT LIMITED</v>
          </cell>
          <cell r="L592" t="str">
            <v>NORBROOK KENYA LTD</v>
          </cell>
          <cell r="M592" t="str">
            <v>MM</v>
          </cell>
          <cell r="N592" t="str">
            <v>OMSLL</v>
          </cell>
          <cell r="O592" t="str">
            <v>DR</v>
          </cell>
          <cell r="P592">
            <v>80</v>
          </cell>
          <cell r="Q592">
            <v>80</v>
          </cell>
          <cell r="R592">
            <v>80</v>
          </cell>
          <cell r="S592">
            <v>80</v>
          </cell>
          <cell r="T592">
            <v>16660</v>
          </cell>
          <cell r="U592">
            <v>16660</v>
          </cell>
          <cell r="V592">
            <v>16660</v>
          </cell>
          <cell r="W592">
            <v>16660</v>
          </cell>
          <cell r="X592" t="str">
            <v>80 DRUMS ON 20 PALLETS ALP HACYPERMETHRIN 10 EC PACK ED IN 80 NOS 200 LTR U N APPROVED DRUMS COUNTRY OF ORIGIN INDIA REF NO 1 01607 UN 3351 IMCO 6 1 PG III S B NO 15721 58 DT 21 02 2020 GROSS WEIGHT 16660 00 KGS Car go intransit to ICD NAIROB I CARRIER S RESPONSIBILIT Y CEASES AT MOMBASA KENYA CARGO IN TRANSIT TO ICD N AIROBI ON CONSIGNEE S A C 14 DAYS FREE TIME ON LINE DEMURRAGE DETENTION ALLO TTED FROM THE DISCHARGE AT PORT OF DISCHARGE FREIGH T PREPAID</v>
          </cell>
          <cell r="Y592" t="str">
            <v>Valide</v>
          </cell>
        </row>
        <row r="593">
          <cell r="A593" t="str">
            <v>GLDU5076838</v>
          </cell>
          <cell r="B593">
            <v>20</v>
          </cell>
          <cell r="C593" t="str">
            <v>MEDUQ0751436</v>
          </cell>
          <cell r="D593">
            <v>43935</v>
          </cell>
          <cell r="E593">
            <v>24</v>
          </cell>
          <cell r="F593">
            <v>0</v>
          </cell>
          <cell r="G593">
            <v>0</v>
          </cell>
          <cell r="H593">
            <v>0</v>
          </cell>
          <cell r="I593" t="str">
            <v>2020 MSA 162781</v>
          </cell>
          <cell r="J593">
            <v>175</v>
          </cell>
          <cell r="K593" t="str">
            <v>ABC CHEMICAL EXPORTS PVT LTD</v>
          </cell>
          <cell r="L593" t="str">
            <v>TO THE ORDER OF BANK OF INDIA</v>
          </cell>
          <cell r="M593" t="str">
            <v>MZ</v>
          </cell>
          <cell r="N593" t="str">
            <v>OMSLL</v>
          </cell>
          <cell r="O593" t="str">
            <v>BG</v>
          </cell>
          <cell r="P593">
            <v>800</v>
          </cell>
          <cell r="Q593">
            <v>800</v>
          </cell>
          <cell r="R593">
            <v>800</v>
          </cell>
          <cell r="S593">
            <v>800</v>
          </cell>
          <cell r="T593">
            <v>20600</v>
          </cell>
          <cell r="U593">
            <v>20600</v>
          </cell>
          <cell r="V593">
            <v>20600</v>
          </cell>
          <cell r="W593">
            <v>20600</v>
          </cell>
          <cell r="X593" t="str">
            <v>TITANIUM DIOXIDE SR 9000 QUANTITY KGS 20000 NO AND KIND OF PKGS 1 TO 800 800 X 25KG EACH BAG WITH PALLETS AND SHRINK WRAPPED H S CODE 3206110000 COUNTRY OF ORIGIN CHINA PALLETS 20 PALSTICS PALLETS CONTAIN 800 BAGS AS PER PERFORMA INVOICE NUMBER ABC EXP PI 176 19-20 DT 09 11 2019 LC NO 002FLCDA200001 DT 200109 NET WEIGHT 20000 000 KGS</v>
          </cell>
          <cell r="Y593" t="str">
            <v>Valide</v>
          </cell>
        </row>
        <row r="594">
          <cell r="A594" t="str">
            <v>TRHU1274807</v>
          </cell>
          <cell r="B594">
            <v>20</v>
          </cell>
          <cell r="C594" t="str">
            <v>MEDUUS300249</v>
          </cell>
          <cell r="D594">
            <v>43947</v>
          </cell>
          <cell r="E594">
            <v>22</v>
          </cell>
          <cell r="F594">
            <v>0</v>
          </cell>
          <cell r="G594">
            <v>0</v>
          </cell>
          <cell r="H594">
            <v>0</v>
          </cell>
          <cell r="I594" t="str">
            <v>2020 MSA 163297</v>
          </cell>
          <cell r="J594">
            <v>166</v>
          </cell>
          <cell r="K594" t="str">
            <v>NAVIGATION NETWORK INC</v>
          </cell>
          <cell r="L594" t="str">
            <v>DR RICHARD CHEMJOR KAITANY</v>
          </cell>
          <cell r="M594" t="str">
            <v>US</v>
          </cell>
          <cell r="N594" t="str">
            <v>ZADUR</v>
          </cell>
          <cell r="O594" t="str">
            <v>PK</v>
          </cell>
          <cell r="P594">
            <v>505</v>
          </cell>
          <cell r="Q594">
            <v>505</v>
          </cell>
          <cell r="R594">
            <v>0</v>
          </cell>
          <cell r="S594">
            <v>0</v>
          </cell>
          <cell r="T594">
            <v>5516</v>
          </cell>
          <cell r="U594">
            <v>5516</v>
          </cell>
          <cell r="V594">
            <v>0</v>
          </cell>
          <cell r="W594">
            <v>0</v>
          </cell>
          <cell r="X594" t="str">
            <v>PERSONAL EFFECTS AND HOUSEHOLD GOODS NOT FOR RESALE NO COMMERCIAL VALUE UNACCOMPANIED BAGGAGE NLR - NO LICENSE REQUIRED FREIGHT PREPAID</v>
          </cell>
          <cell r="Y594" t="str">
            <v>Valide</v>
          </cell>
        </row>
        <row r="595">
          <cell r="A595" t="str">
            <v>TCLU3539669</v>
          </cell>
          <cell r="B595">
            <v>20</v>
          </cell>
          <cell r="C595" t="str">
            <v>NB0BJ3462500</v>
          </cell>
          <cell r="D595">
            <v>43946</v>
          </cell>
          <cell r="E595">
            <v>23</v>
          </cell>
          <cell r="F595">
            <v>0</v>
          </cell>
          <cell r="G595">
            <v>0</v>
          </cell>
          <cell r="H595">
            <v>0</v>
          </cell>
          <cell r="I595" t="str">
            <v>2020 MSA 163087</v>
          </cell>
          <cell r="J595">
            <v>4</v>
          </cell>
          <cell r="K595" t="str">
            <v>NINGBO HAIJING PLASTIC MACHINERY</v>
          </cell>
          <cell r="L595" t="str">
            <v>AVEEJOY INNOVATIONS COMPANY LTD</v>
          </cell>
          <cell r="M595" t="str">
            <v>TH</v>
          </cell>
          <cell r="N595" t="str">
            <v>CNNGB</v>
          </cell>
          <cell r="O595" t="str">
            <v>PK</v>
          </cell>
          <cell r="P595">
            <v>4</v>
          </cell>
          <cell r="Q595">
            <v>4</v>
          </cell>
          <cell r="R595">
            <v>4</v>
          </cell>
          <cell r="S595">
            <v>4</v>
          </cell>
          <cell r="T595">
            <v>6100</v>
          </cell>
          <cell r="U595">
            <v>6100</v>
          </cell>
          <cell r="V595">
            <v>6100</v>
          </cell>
          <cell r="W595">
            <v>6100</v>
          </cell>
          <cell r="X595" t="str">
            <v>1X20ST CONTAINER STC 4 PACKAGES INJECTION MOLDING MACHINE HJ208V TYPE II B SCREW WITH ACCESSORIES HS 8477101090 COOLING TOWER JL-20THS 8477800000 STRONG CRUSHER PC-300 HS 8477800000 WATER CHILLER BK-5W 415V 3PH 50HZ HS 8477800000 PORT CLEARANCE</v>
          </cell>
          <cell r="Y595" t="str">
            <v>Valide</v>
          </cell>
        </row>
        <row r="596">
          <cell r="A596" t="str">
            <v>NYKU5162683</v>
          </cell>
          <cell r="B596">
            <v>40</v>
          </cell>
          <cell r="C596" t="str">
            <v>NB0IE1180400</v>
          </cell>
          <cell r="D596">
            <v>43937</v>
          </cell>
          <cell r="E596">
            <v>22</v>
          </cell>
          <cell r="F596">
            <v>0</v>
          </cell>
          <cell r="G596">
            <v>0</v>
          </cell>
          <cell r="H596">
            <v>0</v>
          </cell>
          <cell r="I596" t="str">
            <v>2020 MSA 162988</v>
          </cell>
          <cell r="J596">
            <v>7</v>
          </cell>
          <cell r="K596" t="str">
            <v>ZHEJIANG OFFICEULTIMATE CO</v>
          </cell>
          <cell r="L596" t="str">
            <v>VIABLE DECO SOLUTIONS LIMITED</v>
          </cell>
          <cell r="M596" t="str">
            <v>TH</v>
          </cell>
          <cell r="N596" t="str">
            <v>CNNGB</v>
          </cell>
          <cell r="O596" t="str">
            <v>CT</v>
          </cell>
          <cell r="P596">
            <v>710</v>
          </cell>
          <cell r="Q596">
            <v>710</v>
          </cell>
          <cell r="R596">
            <v>0</v>
          </cell>
          <cell r="S596">
            <v>0</v>
          </cell>
          <cell r="T596">
            <v>8500</v>
          </cell>
          <cell r="U596">
            <v>8500</v>
          </cell>
          <cell r="V596">
            <v>0</v>
          </cell>
          <cell r="W596">
            <v>0</v>
          </cell>
          <cell r="X596" t="str">
            <v>1X40HC CONTAINER STC 710 CARTONS OFFICE CHAIR HS 94013000 PORT CLEARANCE</v>
          </cell>
          <cell r="Y596" t="str">
            <v>Valide</v>
          </cell>
        </row>
        <row r="597">
          <cell r="A597" t="str">
            <v>IPXU3729721</v>
          </cell>
          <cell r="B597">
            <v>20</v>
          </cell>
          <cell r="C597" t="str">
            <v>NB9BMA997700</v>
          </cell>
          <cell r="D597">
            <v>43939</v>
          </cell>
          <cell r="E597">
            <v>24</v>
          </cell>
          <cell r="F597">
            <v>0</v>
          </cell>
          <cell r="G597">
            <v>0</v>
          </cell>
          <cell r="H597">
            <v>0</v>
          </cell>
          <cell r="I597" t="str">
            <v>2020 MSA 162988</v>
          </cell>
          <cell r="J597">
            <v>8</v>
          </cell>
          <cell r="K597" t="str">
            <v>SHAOXING JINLONG MACHINERY</v>
          </cell>
          <cell r="L597" t="str">
            <v>PATRICK NJIHIA MWANGI</v>
          </cell>
          <cell r="M597" t="str">
            <v>TH</v>
          </cell>
          <cell r="N597" t="str">
            <v>CNNGB</v>
          </cell>
          <cell r="O597" t="str">
            <v>PK</v>
          </cell>
          <cell r="P597">
            <v>14</v>
          </cell>
          <cell r="Q597">
            <v>14</v>
          </cell>
          <cell r="R597">
            <v>0</v>
          </cell>
          <cell r="S597">
            <v>0</v>
          </cell>
          <cell r="T597">
            <v>6580</v>
          </cell>
          <cell r="U597">
            <v>6580</v>
          </cell>
          <cell r="V597">
            <v>0</v>
          </cell>
          <cell r="W597">
            <v>0</v>
          </cell>
          <cell r="X597" t="str">
            <v>1X20ST CONTAINER STC 14 SETS DOUBLE CYLINDER SOCK KNITTING MACHINE SJL-606 4 INCHES 176N HS CODE 8447110000 PORT CLEARANCE</v>
          </cell>
          <cell r="Y597" t="str">
            <v>Valide</v>
          </cell>
        </row>
        <row r="598">
          <cell r="A598" t="str">
            <v>PCIU8853714</v>
          </cell>
          <cell r="B598">
            <v>40</v>
          </cell>
          <cell r="C598" t="str">
            <v>NGJH00432700</v>
          </cell>
          <cell r="D598">
            <v>43941</v>
          </cell>
          <cell r="E598">
            <v>22</v>
          </cell>
          <cell r="F598">
            <v>0</v>
          </cell>
          <cell r="G598">
            <v>0</v>
          </cell>
          <cell r="H598">
            <v>0</v>
          </cell>
          <cell r="I598" t="str">
            <v>2020 MSA 163004</v>
          </cell>
          <cell r="J598">
            <v>49</v>
          </cell>
          <cell r="K598" t="str">
            <v>YIWU HAOZHE IMPORT AND EXPORT CO LTD</v>
          </cell>
          <cell r="L598" t="str">
            <v>GEMINI MART LIMITEDADDRESSP O BOX 13551 00800NAIROBI KENYA</v>
          </cell>
          <cell r="M598" t="str">
            <v>CN</v>
          </cell>
          <cell r="N598" t="str">
            <v>CNNGB</v>
          </cell>
          <cell r="O598" t="str">
            <v>CT</v>
          </cell>
          <cell r="P598">
            <v>2430</v>
          </cell>
          <cell r="Q598">
            <v>2430</v>
          </cell>
          <cell r="R598">
            <v>2430</v>
          </cell>
          <cell r="S598">
            <v>2430</v>
          </cell>
          <cell r="T598">
            <v>24975</v>
          </cell>
          <cell r="U598">
            <v>24975</v>
          </cell>
          <cell r="V598">
            <v>24975</v>
          </cell>
          <cell r="W598">
            <v>24975</v>
          </cell>
          <cell r="X598" t="str">
            <v>2430 CTNS OF BISCUIT SNACK PRESERVED MELON SEED PIE HAM SAUSAGE CANNED MEAT PICKLE PICKLED GINGER DRIED BEANCURD SUGAR GRANULATED CHICKEN BOUILLON GOURMET POWDER BEVERAGE SAUCE OYSTER SAUCE SOYA SAUCE VINEGAR FRESH FOOD WRAP BAG TEL 0701 928888 FAX 0701928888 E-MAIL GEMINIMART GMAIL COM</v>
          </cell>
          <cell r="Y598" t="str">
            <v>Valide</v>
          </cell>
        </row>
        <row r="599">
          <cell r="A599" t="str">
            <v>CSLU6292896</v>
          </cell>
          <cell r="B599">
            <v>40</v>
          </cell>
          <cell r="C599" t="str">
            <v>OOLU2111733370</v>
          </cell>
          <cell r="D599">
            <v>43941</v>
          </cell>
          <cell r="E599">
            <v>22</v>
          </cell>
          <cell r="F599">
            <v>0</v>
          </cell>
          <cell r="G599">
            <v>0</v>
          </cell>
          <cell r="H599">
            <v>0</v>
          </cell>
          <cell r="I599" t="str">
            <v>2020 MSA 163005</v>
          </cell>
          <cell r="J599">
            <v>4</v>
          </cell>
          <cell r="K599" t="str">
            <v>FREE WHEELCHAIR MISSION</v>
          </cell>
          <cell r="L599" t="str">
            <v>TENWEK HOSPITAL</v>
          </cell>
          <cell r="M599" t="str">
            <v>CN</v>
          </cell>
          <cell r="N599" t="str">
            <v>CNSHA</v>
          </cell>
          <cell r="O599" t="str">
            <v>CT</v>
          </cell>
          <cell r="P599">
            <v>537</v>
          </cell>
          <cell r="Q599">
            <v>537</v>
          </cell>
          <cell r="R599">
            <v>537</v>
          </cell>
          <cell r="S599">
            <v>537</v>
          </cell>
          <cell r="T599">
            <v>10680</v>
          </cell>
          <cell r="U599">
            <v>10680</v>
          </cell>
          <cell r="V599">
            <v>10680</v>
          </cell>
          <cell r="W599">
            <v>10680</v>
          </cell>
          <cell r="X599" t="str">
            <v>537 CARTONS OF CHARITY GOODS HUMANITARIAN AID WITHOUT COMMERCIAL VALUE NOT FOR RESALE WHEELCHAIR KITS UNASSEMBLED AND WHEELCHAIR ASSEMBLY KITS NW 9620KGS HS CODE 8713 1000 8714 2000 PLACE OF DELIVERY PORT CLEARANCE</v>
          </cell>
          <cell r="Y599" t="str">
            <v>Valide</v>
          </cell>
        </row>
        <row r="600">
          <cell r="A600" t="str">
            <v>TCNU1686396</v>
          </cell>
          <cell r="B600">
            <v>40</v>
          </cell>
          <cell r="C600" t="str">
            <v>OOLU2636668620</v>
          </cell>
          <cell r="D600">
            <v>43943</v>
          </cell>
          <cell r="E600">
            <v>23</v>
          </cell>
          <cell r="F600">
            <v>0</v>
          </cell>
          <cell r="G600">
            <v>0</v>
          </cell>
          <cell r="H600">
            <v>0</v>
          </cell>
          <cell r="I600" t="str">
            <v>2020 MSA 162897</v>
          </cell>
          <cell r="J600">
            <v>19</v>
          </cell>
          <cell r="K600" t="str">
            <v>JU HANG FURNITURE INDUSTRIAL</v>
          </cell>
          <cell r="L600" t="str">
            <v>DIOCESE OF NAKURU</v>
          </cell>
          <cell r="M600" t="str">
            <v>IN</v>
          </cell>
          <cell r="N600" t="str">
            <v>CNSHK</v>
          </cell>
          <cell r="O600" t="str">
            <v>PK</v>
          </cell>
          <cell r="P600">
            <v>107</v>
          </cell>
          <cell r="Q600">
            <v>107</v>
          </cell>
          <cell r="R600">
            <v>107</v>
          </cell>
          <cell r="S600">
            <v>107</v>
          </cell>
          <cell r="T600">
            <v>8100</v>
          </cell>
          <cell r="U600">
            <v>8100</v>
          </cell>
          <cell r="V600">
            <v>8100</v>
          </cell>
          <cell r="W600">
            <v>8100</v>
          </cell>
          <cell r="X600" t="str">
            <v>BANQUET CHAIR HS CODE 940320 21 DAYS FREE DETENTION AT DESTINATION PLACE OF DELIVERY PORT CLEARANCE</v>
          </cell>
          <cell r="Y600" t="str">
            <v>Valide</v>
          </cell>
        </row>
        <row r="601">
          <cell r="A601" t="str">
            <v>TCLU1936456</v>
          </cell>
          <cell r="B601">
            <v>20</v>
          </cell>
          <cell r="C601" t="str">
            <v>OOLU2636934660</v>
          </cell>
          <cell r="D601">
            <v>43942</v>
          </cell>
          <cell r="E601">
            <v>24</v>
          </cell>
          <cell r="F601">
            <v>0</v>
          </cell>
          <cell r="G601">
            <v>0</v>
          </cell>
          <cell r="H601">
            <v>0</v>
          </cell>
          <cell r="I601" t="str">
            <v>2020 MSA 162897</v>
          </cell>
          <cell r="J601">
            <v>19</v>
          </cell>
          <cell r="K601" t="str">
            <v>JU HANG FURNITURE INDUSTRIAL</v>
          </cell>
          <cell r="L601" t="str">
            <v>DIOCESE OF NAKURU</v>
          </cell>
          <cell r="M601" t="str">
            <v>IN</v>
          </cell>
          <cell r="N601" t="str">
            <v>CNSHK</v>
          </cell>
          <cell r="O601" t="str">
            <v>PK</v>
          </cell>
          <cell r="P601">
            <v>107</v>
          </cell>
          <cell r="Q601">
            <v>107</v>
          </cell>
          <cell r="R601">
            <v>107</v>
          </cell>
          <cell r="S601">
            <v>107</v>
          </cell>
          <cell r="T601">
            <v>8100</v>
          </cell>
          <cell r="U601">
            <v>8100</v>
          </cell>
          <cell r="V601">
            <v>8100</v>
          </cell>
          <cell r="W601">
            <v>8100</v>
          </cell>
          <cell r="X601" t="str">
            <v>BANQUET CHAIR HS CODE 940320 21 DAYS FREE DETENTION AT DESTINATION PLACE OF DELIVERY PORT CLEARANCE</v>
          </cell>
          <cell r="Y601" t="str">
            <v>Valide</v>
          </cell>
        </row>
        <row r="602">
          <cell r="A602" t="str">
            <v>SUDU8715801</v>
          </cell>
          <cell r="B602">
            <v>40</v>
          </cell>
          <cell r="C602" t="str">
            <v>R02298539</v>
          </cell>
          <cell r="D602">
            <v>43944</v>
          </cell>
          <cell r="E602">
            <v>22</v>
          </cell>
          <cell r="F602">
            <v>0</v>
          </cell>
          <cell r="G602">
            <v>0</v>
          </cell>
          <cell r="H602">
            <v>0</v>
          </cell>
          <cell r="I602" t="str">
            <v>2020 MSA 163044</v>
          </cell>
          <cell r="J602">
            <v>403</v>
          </cell>
          <cell r="K602" t="str">
            <v>SAUDI BASIC INDUSTRIES CORPORATION</v>
          </cell>
          <cell r="L602" t="str">
            <v>TO THE ORDER OF SBM BANK KENYA LTD</v>
          </cell>
          <cell r="M602" t="str">
            <v>US</v>
          </cell>
          <cell r="N602" t="str">
            <v>SAJED</v>
          </cell>
          <cell r="O602" t="str">
            <v>BG</v>
          </cell>
          <cell r="P602">
            <v>990</v>
          </cell>
          <cell r="Q602">
            <v>990</v>
          </cell>
          <cell r="R602">
            <v>0</v>
          </cell>
          <cell r="S602">
            <v>0</v>
          </cell>
          <cell r="T602">
            <v>25295</v>
          </cell>
          <cell r="U602">
            <v>25295</v>
          </cell>
          <cell r="V602">
            <v>0</v>
          </cell>
          <cell r="W602">
            <v>0</v>
          </cell>
          <cell r="X602" t="str">
            <v>24 750 MT LINEAR LOW DENSITY POLYETHYLENE GRADE R50035E HS CODE 39 01 10 00 IDF NO 19MBAIM000637966 148 PALLETIZED 55 BAGS OF 25 KG DELIVERY NO 802298539 0010 SALES ORDER NO 3213104 CARGO NET WEIG HT 24 750 MT CARGO GROSS WEIGHT 25 295 MT CONTAINER TARE WEIGHT 4 000 MT TOTAL GROSS WEIGHT 29 295 MT 21 DAYS FREE TIME AT DESTINATION RELEASE NO 7100018948-2 AGENT AT DESTINATION MAERSK KENYA LTD BRANCH OFFICE MARITIME CENTRE ARCHBISHOP MAKARIOS CLOSE OFF MOI AVENUE P O BOX 89911 MOMBASA KENYA PHONE 254 41 2220056 2221273 - 6 FAX 254 20 2220086 2316260</v>
          </cell>
          <cell r="Y602" t="str">
            <v>Valide</v>
          </cell>
        </row>
        <row r="603">
          <cell r="A603" t="str">
            <v>SUDU7444794</v>
          </cell>
          <cell r="B603">
            <v>20</v>
          </cell>
          <cell r="C603" t="str">
            <v>ROT013949</v>
          </cell>
          <cell r="D603">
            <v>43945</v>
          </cell>
          <cell r="E603">
            <v>21</v>
          </cell>
          <cell r="F603">
            <v>0</v>
          </cell>
          <cell r="G603">
            <v>0</v>
          </cell>
          <cell r="H603">
            <v>0</v>
          </cell>
          <cell r="I603" t="str">
            <v>2020 MSA 163044</v>
          </cell>
          <cell r="J603">
            <v>436</v>
          </cell>
          <cell r="K603" t="str">
            <v>HEINEKEN BROUWERIJEN B V BURGEMEES</v>
          </cell>
          <cell r="L603" t="str">
            <v>HEINEKEN UGANDA LIMITED PO BOX 7481</v>
          </cell>
          <cell r="M603" t="str">
            <v>US</v>
          </cell>
          <cell r="N603" t="str">
            <v>NLRTM</v>
          </cell>
          <cell r="O603" t="str">
            <v>PK</v>
          </cell>
          <cell r="P603">
            <v>28566</v>
          </cell>
          <cell r="Q603">
            <v>28566</v>
          </cell>
          <cell r="R603">
            <v>0</v>
          </cell>
          <cell r="S603">
            <v>0</v>
          </cell>
          <cell r="T603">
            <v>371358</v>
          </cell>
          <cell r="U603">
            <v>371358</v>
          </cell>
          <cell r="V603">
            <v>0</v>
          </cell>
          <cell r="W603">
            <v>0</v>
          </cell>
          <cell r="X603" t="str">
            <v>BSIU 305394-8 1242 CTS 16146 000 KGM 27 420 MTQ 24 33 CL BTLS HEINEK EN LAGER BEER CLHU 395692-2 1242 CTS 16146 000 KGM 27 420 MTQ 24 33 CL BTLS HEINEKEN LAGER BEER GLDU 557958-1 1242 CTS 16146 000 KGM 27 420 MTQ 24 33 CL BTLS HEINEKEN LAGER BEER MRKU 701570-5 1242 CTS 1 6146 000 KGM 27 420 MTQ 24 33 CL BTLS HEINEKEN LAGER BEER MRKU 723855-0 1242 CTS 16146 000 KGM 27 420 MTQ 24 33 CL BTLS HEINEKEN LAGER B EER MRKU 803024-2 1242 CTS 16146 000 KGM 27 420 MTQ 24 33 CL BTLS H EINEKEN LAGER BEER MRKU 818787-0 1242 CTS 16146 000 KGM 27 420 MTQ 24 33 CL BTLS HEINEKEN LAGER BEER MRKU 824281-1 1242 CTS 16146 000 K GM 27 420 MTQ 24 33 CL BTLS HEINEKEN LAGER BEER MRKU 956794-0 1242CTS 16146 000 KGM 27 420 MTQ 24 33 CL BTLS HEINEKEN LAGER BEER MSKU 336010-9 1242 CTS 16146 000 KGM 27 420 MTQ 24 33 CL BTLS HEINEKEN LA GER BEER MSKU 337346-7 1242 CTS 16146 000 KGM 27 420 MTQ 24 33 CL B TLS HEINEKEN LAGER BEER MSKU 398955-5 1242 CTS 16146 000 KGM 27 420 MTQ 24 33 CL</v>
          </cell>
          <cell r="Y603" t="str">
            <v>Valide</v>
          </cell>
        </row>
        <row r="604">
          <cell r="A604" t="str">
            <v>ECMU1982086</v>
          </cell>
          <cell r="B604">
            <v>20</v>
          </cell>
          <cell r="C604" t="str">
            <v>SEL0939280</v>
          </cell>
          <cell r="D604">
            <v>43946</v>
          </cell>
          <cell r="E604">
            <v>23</v>
          </cell>
          <cell r="F604">
            <v>0</v>
          </cell>
          <cell r="G604">
            <v>0</v>
          </cell>
          <cell r="H604">
            <v>0</v>
          </cell>
          <cell r="I604" t="str">
            <v>2020 MSA 162987</v>
          </cell>
          <cell r="J604">
            <v>210</v>
          </cell>
          <cell r="K604" t="str">
            <v>MK BIO SCIENCE CO INC B704 16 DEOGYEONG-DAERO1556BEON-GIL YEONGTON</v>
          </cell>
          <cell r="L604" t="str">
            <v>ANIMIX LIMITEDPO BOX 1-00515 NAIROBI KENYAATTN ONYANGO TEL 7243 17922</v>
          </cell>
          <cell r="M604" t="str">
            <v>CN</v>
          </cell>
          <cell r="N604" t="str">
            <v>SGSIN</v>
          </cell>
          <cell r="O604" t="str">
            <v>PK</v>
          </cell>
          <cell r="P604">
            <v>900</v>
          </cell>
          <cell r="Q604">
            <v>900</v>
          </cell>
          <cell r="R604">
            <v>900</v>
          </cell>
          <cell r="S604">
            <v>900</v>
          </cell>
          <cell r="T604">
            <v>18450</v>
          </cell>
          <cell r="U604">
            <v>18450</v>
          </cell>
          <cell r="V604">
            <v>18450</v>
          </cell>
          <cell r="W604">
            <v>18450</v>
          </cell>
          <cell r="X604" t="str">
            <v>FEED ADDITIVES YEAST CULTURE INVOICE NO MKCI200219K FEB 19 2020 AGENT DISCHARGE PORT AGENT CMA CGM KENYA LTD BAYWOOD BUILDING 1ST FLOOR MOI AVENUE PO BOX 90262 80100 MOMBASA KENYA CARRIER IS NOT RESPONSIBLE FOR ANY ERROR OMISSION OR DISCREPANCIES WITH REGARD TO THE IDF AND THE RESPONSIBILITY REMAINS WITH THE MERCHANT IMPORTER ANY FINE OR PENALTY LEVIED AGAINST THE CARRIER IS FOR THE ACCOUNT OF THE MERCHANT FREIGHT PREPAID</v>
          </cell>
          <cell r="Y604" t="str">
            <v>Valide</v>
          </cell>
        </row>
        <row r="605">
          <cell r="A605" t="str">
            <v>XINU1539868</v>
          </cell>
          <cell r="B605">
            <v>20</v>
          </cell>
          <cell r="C605" t="str">
            <v>SEL0940415</v>
          </cell>
          <cell r="D605">
            <v>43936</v>
          </cell>
          <cell r="E605">
            <v>23</v>
          </cell>
          <cell r="F605">
            <v>0</v>
          </cell>
          <cell r="G605">
            <v>0</v>
          </cell>
          <cell r="H605">
            <v>0</v>
          </cell>
          <cell r="I605" t="str">
            <v>2020 MSA 162987</v>
          </cell>
          <cell r="J605">
            <v>214</v>
          </cell>
          <cell r="K605" t="str">
            <v>SOLMER FUTURE LTD2F SEUNGJI BUILDING 33 GANGNAMDAERO 101 AN GIL SEO</v>
          </cell>
          <cell r="L605" t="str">
            <v>TO THE ORDER OF SBM BANK KENYA LTD OF P O BOX 34886-00100 NAIROBI KE</v>
          </cell>
          <cell r="M605" t="str">
            <v>CN</v>
          </cell>
          <cell r="N605" t="str">
            <v>MYPKG</v>
          </cell>
          <cell r="O605" t="str">
            <v>PK</v>
          </cell>
          <cell r="P605">
            <v>5440</v>
          </cell>
          <cell r="Q605">
            <v>5440</v>
          </cell>
          <cell r="R605">
            <v>0</v>
          </cell>
          <cell r="S605">
            <v>0</v>
          </cell>
          <cell r="T605">
            <v>136544</v>
          </cell>
          <cell r="U605">
            <v>136544</v>
          </cell>
          <cell r="V605">
            <v>0</v>
          </cell>
          <cell r="W605">
            <v>0</v>
          </cell>
          <cell r="X605"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05" t="str">
            <v>Valide</v>
          </cell>
        </row>
        <row r="606">
          <cell r="A606" t="str">
            <v>CMAU1293783</v>
          </cell>
          <cell r="B606">
            <v>20</v>
          </cell>
          <cell r="C606" t="str">
            <v>SEL0940415</v>
          </cell>
          <cell r="D606">
            <v>43938</v>
          </cell>
          <cell r="E606">
            <v>25</v>
          </cell>
          <cell r="F606">
            <v>0</v>
          </cell>
          <cell r="G606">
            <v>0</v>
          </cell>
          <cell r="H606">
            <v>0</v>
          </cell>
          <cell r="I606" t="str">
            <v>2020 MSA 162987</v>
          </cell>
          <cell r="J606">
            <v>214</v>
          </cell>
          <cell r="K606" t="str">
            <v>SOLMER FUTURE LTD2F SEUNGJI BUILDING 33 GANGNAMDAERO 101 AN GIL SEO</v>
          </cell>
          <cell r="L606" t="str">
            <v>TO THE ORDER OF SBM BANK KENYA LTD OF P O BOX 34886-00100 NAIROBI KE</v>
          </cell>
          <cell r="M606" t="str">
            <v>CN</v>
          </cell>
          <cell r="N606" t="str">
            <v>MYPKG</v>
          </cell>
          <cell r="O606" t="str">
            <v>PK</v>
          </cell>
          <cell r="P606">
            <v>5440</v>
          </cell>
          <cell r="Q606">
            <v>5440</v>
          </cell>
          <cell r="R606">
            <v>0</v>
          </cell>
          <cell r="S606">
            <v>0</v>
          </cell>
          <cell r="T606">
            <v>136544</v>
          </cell>
          <cell r="U606">
            <v>136544</v>
          </cell>
          <cell r="V606">
            <v>0</v>
          </cell>
          <cell r="W606">
            <v>0</v>
          </cell>
          <cell r="X606"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06" t="str">
            <v>Valide</v>
          </cell>
        </row>
        <row r="607">
          <cell r="A607" t="str">
            <v>TGHU1321717</v>
          </cell>
          <cell r="B607">
            <v>20</v>
          </cell>
          <cell r="C607" t="str">
            <v>SEL0940415</v>
          </cell>
          <cell r="D607">
            <v>43942</v>
          </cell>
          <cell r="E607">
            <v>24</v>
          </cell>
          <cell r="F607">
            <v>0</v>
          </cell>
          <cell r="G607">
            <v>0</v>
          </cell>
          <cell r="H607">
            <v>0</v>
          </cell>
          <cell r="I607" t="str">
            <v>2020 MSA 162987</v>
          </cell>
          <cell r="J607">
            <v>214</v>
          </cell>
          <cell r="K607" t="str">
            <v>SOLMER FUTURE LTD2F SEUNGJI BUILDING 33 GANGNAMDAERO 101 AN GIL SEO</v>
          </cell>
          <cell r="L607" t="str">
            <v>TO THE ORDER OF SBM BANK KENYA LTD OF P O BOX 34886-00100 NAIROBI KE</v>
          </cell>
          <cell r="M607" t="str">
            <v>CN</v>
          </cell>
          <cell r="N607" t="str">
            <v>MYPKG</v>
          </cell>
          <cell r="O607" t="str">
            <v>PK</v>
          </cell>
          <cell r="P607">
            <v>5440</v>
          </cell>
          <cell r="Q607">
            <v>5440</v>
          </cell>
          <cell r="R607">
            <v>0</v>
          </cell>
          <cell r="S607">
            <v>0</v>
          </cell>
          <cell r="T607">
            <v>136544</v>
          </cell>
          <cell r="U607">
            <v>136544</v>
          </cell>
          <cell r="V607">
            <v>0</v>
          </cell>
          <cell r="W607">
            <v>0</v>
          </cell>
          <cell r="X607"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07" t="str">
            <v>Valide</v>
          </cell>
        </row>
        <row r="608">
          <cell r="A608" t="str">
            <v>GESU1115272</v>
          </cell>
          <cell r="B608">
            <v>20</v>
          </cell>
          <cell r="C608" t="str">
            <v>SEL0940415</v>
          </cell>
          <cell r="D608">
            <v>43940</v>
          </cell>
          <cell r="E608">
            <v>23</v>
          </cell>
          <cell r="F608">
            <v>0</v>
          </cell>
          <cell r="G608">
            <v>0</v>
          </cell>
          <cell r="H608">
            <v>0</v>
          </cell>
          <cell r="I608" t="str">
            <v>2020 MSA 162987</v>
          </cell>
          <cell r="J608">
            <v>214</v>
          </cell>
          <cell r="K608" t="str">
            <v>SOLMER FUTURE LTD2F SEUNGJI BUILDING 33 GANGNAMDAERO 101 AN GIL SEO</v>
          </cell>
          <cell r="L608" t="str">
            <v>TO THE ORDER OF SBM BANK KENYA LTD OF P O BOX 34886-00100 NAIROBI KE</v>
          </cell>
          <cell r="M608" t="str">
            <v>CN</v>
          </cell>
          <cell r="N608" t="str">
            <v>MYPKG</v>
          </cell>
          <cell r="O608" t="str">
            <v>PK</v>
          </cell>
          <cell r="P608">
            <v>5440</v>
          </cell>
          <cell r="Q608">
            <v>5440</v>
          </cell>
          <cell r="R608">
            <v>0</v>
          </cell>
          <cell r="S608">
            <v>0</v>
          </cell>
          <cell r="T608">
            <v>136544</v>
          </cell>
          <cell r="U608">
            <v>136544</v>
          </cell>
          <cell r="V608">
            <v>0</v>
          </cell>
          <cell r="W608">
            <v>0</v>
          </cell>
          <cell r="X608"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08" t="str">
            <v>Valide</v>
          </cell>
        </row>
        <row r="609">
          <cell r="A609" t="str">
            <v>TRHU1042057</v>
          </cell>
          <cell r="B609">
            <v>20</v>
          </cell>
          <cell r="C609" t="str">
            <v>SEL0940415</v>
          </cell>
          <cell r="D609">
            <v>43945</v>
          </cell>
          <cell r="E609">
            <v>21</v>
          </cell>
          <cell r="F609">
            <v>0</v>
          </cell>
          <cell r="G609">
            <v>0</v>
          </cell>
          <cell r="H609">
            <v>0</v>
          </cell>
          <cell r="I609" t="str">
            <v>2020 MSA 162987</v>
          </cell>
          <cell r="J609">
            <v>214</v>
          </cell>
          <cell r="K609" t="str">
            <v>SOLMER FUTURE LTD2F SEUNGJI BUILDING 33 GANGNAMDAERO 101 AN GIL SEO</v>
          </cell>
          <cell r="L609" t="str">
            <v>TO THE ORDER OF SBM BANK KENYA LTD OF P O BOX 34886-00100 NAIROBI KE</v>
          </cell>
          <cell r="M609" t="str">
            <v>CN</v>
          </cell>
          <cell r="N609" t="str">
            <v>MYPKG</v>
          </cell>
          <cell r="O609" t="str">
            <v>PK</v>
          </cell>
          <cell r="P609">
            <v>5440</v>
          </cell>
          <cell r="Q609">
            <v>5440</v>
          </cell>
          <cell r="R609">
            <v>0</v>
          </cell>
          <cell r="S609">
            <v>0</v>
          </cell>
          <cell r="T609">
            <v>136544</v>
          </cell>
          <cell r="U609">
            <v>136544</v>
          </cell>
          <cell r="V609">
            <v>0</v>
          </cell>
          <cell r="W609">
            <v>0</v>
          </cell>
          <cell r="X609"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09" t="str">
            <v>Valide</v>
          </cell>
        </row>
        <row r="610">
          <cell r="A610" t="str">
            <v>APZU3242347</v>
          </cell>
          <cell r="B610">
            <v>20</v>
          </cell>
          <cell r="C610" t="str">
            <v>SEL0940415</v>
          </cell>
          <cell r="D610">
            <v>43946</v>
          </cell>
          <cell r="E610">
            <v>23</v>
          </cell>
          <cell r="F610">
            <v>0</v>
          </cell>
          <cell r="G610">
            <v>0</v>
          </cell>
          <cell r="H610">
            <v>0</v>
          </cell>
          <cell r="I610" t="str">
            <v>2020 MSA 162987</v>
          </cell>
          <cell r="J610">
            <v>214</v>
          </cell>
          <cell r="K610" t="str">
            <v>SOLMER FUTURE LTD2F SEUNGJI BUILDING 33 GANGNAMDAERO 101 AN GIL SEO</v>
          </cell>
          <cell r="L610" t="str">
            <v>TO THE ORDER OF SBM BANK KENYA LTD OF P O BOX 34886-00100 NAIROBI KE</v>
          </cell>
          <cell r="M610" t="str">
            <v>CN</v>
          </cell>
          <cell r="N610" t="str">
            <v>MYPKG</v>
          </cell>
          <cell r="O610" t="str">
            <v>PK</v>
          </cell>
          <cell r="P610">
            <v>5440</v>
          </cell>
          <cell r="Q610">
            <v>5440</v>
          </cell>
          <cell r="R610">
            <v>0</v>
          </cell>
          <cell r="S610">
            <v>0</v>
          </cell>
          <cell r="T610">
            <v>136544</v>
          </cell>
          <cell r="U610">
            <v>136544</v>
          </cell>
          <cell r="V610">
            <v>0</v>
          </cell>
          <cell r="W610">
            <v>0</v>
          </cell>
          <cell r="X610"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10" t="str">
            <v>Valide</v>
          </cell>
        </row>
        <row r="611">
          <cell r="A611" t="str">
            <v>PCIU0219679</v>
          </cell>
          <cell r="B611">
            <v>20</v>
          </cell>
          <cell r="C611" t="str">
            <v>SHFG00008800</v>
          </cell>
          <cell r="D611">
            <v>43942</v>
          </cell>
          <cell r="E611">
            <v>24</v>
          </cell>
          <cell r="F611">
            <v>0</v>
          </cell>
          <cell r="G611">
            <v>0</v>
          </cell>
          <cell r="H611">
            <v>0</v>
          </cell>
          <cell r="I611" t="str">
            <v>2020 MSA 162724</v>
          </cell>
          <cell r="J611">
            <v>15</v>
          </cell>
          <cell r="K611" t="str">
            <v>SCHINDLER SA INVESTMENT HOLDING PTY LTDP O BOX 3615 JOHANNESBURG 20</v>
          </cell>
          <cell r="L611" t="str">
            <v>TO THE ORDER OF CITIBANK N A NAIROBI KENYA</v>
          </cell>
          <cell r="M611" t="str">
            <v>VN</v>
          </cell>
          <cell r="N611" t="str">
            <v>CNSHA</v>
          </cell>
          <cell r="O611" t="str">
            <v>PK</v>
          </cell>
          <cell r="P611">
            <v>13</v>
          </cell>
          <cell r="Q611">
            <v>13</v>
          </cell>
          <cell r="R611">
            <v>13</v>
          </cell>
          <cell r="S611">
            <v>13</v>
          </cell>
          <cell r="T611">
            <v>4930</v>
          </cell>
          <cell r="U611">
            <v>4930</v>
          </cell>
          <cell r="V611">
            <v>4930</v>
          </cell>
          <cell r="W611">
            <v>4930</v>
          </cell>
          <cell r="X611" t="str">
            <v>SHIPMENT TERMS CFR MOMBASA PORT OF KENYA 1 PASSENGER LIFTS TYPE SCHINDLER 3300AP MRL COMPLETE IN KNOCKED DOWN KIT FORM PROJECT NAME BINGWA SACCO CFR LC NUMBER 5085600956 AND IDF NUMBER E1911259237 FREIGHT PREPAID FAX 2542332154 MOB 254203340819 JONATHAN MUTHUA SCHINDLER COM</v>
          </cell>
          <cell r="Y611" t="str">
            <v>Valide</v>
          </cell>
        </row>
        <row r="612">
          <cell r="A612" t="str">
            <v>PCIU9359291</v>
          </cell>
          <cell r="B612">
            <v>40</v>
          </cell>
          <cell r="C612" t="str">
            <v>SHHL00002000</v>
          </cell>
          <cell r="D612">
            <v>43934</v>
          </cell>
          <cell r="E612">
            <v>25</v>
          </cell>
          <cell r="F612">
            <v>0</v>
          </cell>
          <cell r="G612">
            <v>0</v>
          </cell>
          <cell r="H612">
            <v>0</v>
          </cell>
          <cell r="I612" t="str">
            <v>2020 MSA 162928</v>
          </cell>
          <cell r="J612">
            <v>145</v>
          </cell>
          <cell r="K612" t="str">
            <v>ZOY HOME FURNISHING CO LTD BUILDING 2-5 TANGPU INDUSTRIALPARK DIPU S</v>
          </cell>
          <cell r="L612" t="str">
            <v>VICTORIA COURTS TRADING LIMITED 09PARKLANDS ROAD P O BOX 1991-00606</v>
          </cell>
          <cell r="M612" t="str">
            <v>CN</v>
          </cell>
          <cell r="N612" t="str">
            <v>CNSHA</v>
          </cell>
          <cell r="O612" t="str">
            <v>CT</v>
          </cell>
          <cell r="P612">
            <v>128</v>
          </cell>
          <cell r="Q612">
            <v>128</v>
          </cell>
          <cell r="R612">
            <v>128</v>
          </cell>
          <cell r="S612">
            <v>128</v>
          </cell>
          <cell r="T612">
            <v>9394</v>
          </cell>
          <cell r="U612">
            <v>9394</v>
          </cell>
          <cell r="V612">
            <v>9394</v>
          </cell>
          <cell r="W612">
            <v>9394</v>
          </cell>
          <cell r="X612" t="str">
            <v>128CT HOUSEHOLD UPHOLSTERY FURNITURE PO P1119VC S C VICFUR RFA NO NBO17A0025 COMMODITY CODE 94016190 SALE REP CODE CN038 40HQX2 FAX 86 572 5528666 EMAIL BUYING VICTORIACOURTS CO KE</v>
          </cell>
          <cell r="Y612" t="str">
            <v>Valide</v>
          </cell>
        </row>
        <row r="613">
          <cell r="A613" t="str">
            <v>PCIU9097102</v>
          </cell>
          <cell r="B613">
            <v>40</v>
          </cell>
          <cell r="C613" t="str">
            <v>SHHL00002000</v>
          </cell>
          <cell r="D613">
            <v>43934</v>
          </cell>
          <cell r="E613">
            <v>25</v>
          </cell>
          <cell r="F613">
            <v>0</v>
          </cell>
          <cell r="G613">
            <v>0</v>
          </cell>
          <cell r="H613">
            <v>0</v>
          </cell>
          <cell r="I613" t="str">
            <v>2020 MSA 162928</v>
          </cell>
          <cell r="J613">
            <v>145</v>
          </cell>
          <cell r="K613" t="str">
            <v>ZOY HOME FURNISHING CO LTD BUILDING 2-5 TANGPU INDUSTRIALPARK DIPU S</v>
          </cell>
          <cell r="L613" t="str">
            <v>VICTORIA COURTS TRADING LIMITED 09PARKLANDS ROAD P O BOX 1991-00606</v>
          </cell>
          <cell r="M613" t="str">
            <v>CN</v>
          </cell>
          <cell r="N613" t="str">
            <v>CNSHA</v>
          </cell>
          <cell r="O613" t="str">
            <v>CT</v>
          </cell>
          <cell r="P613">
            <v>128</v>
          </cell>
          <cell r="Q613">
            <v>128</v>
          </cell>
          <cell r="R613">
            <v>128</v>
          </cell>
          <cell r="S613">
            <v>128</v>
          </cell>
          <cell r="T613">
            <v>9394</v>
          </cell>
          <cell r="U613">
            <v>9394</v>
          </cell>
          <cell r="V613">
            <v>9394</v>
          </cell>
          <cell r="W613">
            <v>9394</v>
          </cell>
          <cell r="X613" t="str">
            <v>128CT HOUSEHOLD UPHOLSTERY FURNITURE PO P1119VC S C VICFUR RFA NO NBO17A0025 COMMODITY CODE 94016190 SALE REP CODE CN038 40HQX2 FAX 86 572 5528666 EMAIL BUYING VICTORIACOURTS CO KE</v>
          </cell>
          <cell r="Y613" t="str">
            <v>Valide</v>
          </cell>
        </row>
        <row r="614">
          <cell r="A614" t="str">
            <v>GLDU9070210</v>
          </cell>
          <cell r="B614">
            <v>40</v>
          </cell>
          <cell r="C614" t="str">
            <v>SHHL00002100</v>
          </cell>
          <cell r="D614">
            <v>43934</v>
          </cell>
          <cell r="E614">
            <v>25</v>
          </cell>
          <cell r="F614">
            <v>0</v>
          </cell>
          <cell r="G614">
            <v>0</v>
          </cell>
          <cell r="H614">
            <v>0</v>
          </cell>
          <cell r="I614" t="str">
            <v>2020 MSA 162928</v>
          </cell>
          <cell r="J614">
            <v>146</v>
          </cell>
          <cell r="K614" t="str">
            <v>ZOY HOME FURNISHING CO LTD BUILDING 2-5 TANGPU INDUSTRIALPARK DIPU S</v>
          </cell>
          <cell r="L614" t="str">
            <v>VICTORIA COURTS TRADING LIMITED 09PARKLANDS ROAD P O BOX 1991-00606</v>
          </cell>
          <cell r="M614" t="str">
            <v>CN</v>
          </cell>
          <cell r="N614" t="str">
            <v>CNSHA</v>
          </cell>
          <cell r="O614" t="str">
            <v>CT</v>
          </cell>
          <cell r="P614">
            <v>277</v>
          </cell>
          <cell r="Q614">
            <v>277</v>
          </cell>
          <cell r="R614">
            <v>277</v>
          </cell>
          <cell r="S614">
            <v>277</v>
          </cell>
          <cell r="T614">
            <v>15714</v>
          </cell>
          <cell r="U614">
            <v>15714</v>
          </cell>
          <cell r="V614">
            <v>15714</v>
          </cell>
          <cell r="W614">
            <v>15714</v>
          </cell>
          <cell r="X614" t="str">
            <v>277CT HOUSEHOLD UPHOLSTERY FURNITURE SPARE PARTS PO P1116VC S C VICFUR RFA NO NBO17A0025 COMMODITY CODE 94016190 SALE REP CODE CN038 40HQX3 FAX 86 572 5528666 EMAIL BUYING VICTORIACOURTS CO KE</v>
          </cell>
          <cell r="Y614" t="str">
            <v>Valide</v>
          </cell>
        </row>
        <row r="615">
          <cell r="A615" t="str">
            <v>PCIU8692749</v>
          </cell>
          <cell r="B615">
            <v>40</v>
          </cell>
          <cell r="C615" t="str">
            <v>SHHL00002100</v>
          </cell>
          <cell r="D615">
            <v>43934</v>
          </cell>
          <cell r="E615">
            <v>25</v>
          </cell>
          <cell r="F615">
            <v>0</v>
          </cell>
          <cell r="G615">
            <v>0</v>
          </cell>
          <cell r="H615">
            <v>0</v>
          </cell>
          <cell r="I615" t="str">
            <v>2020 MSA 162928</v>
          </cell>
          <cell r="J615">
            <v>146</v>
          </cell>
          <cell r="K615" t="str">
            <v>ZOY HOME FURNISHING CO LTD BUILDING 2-5 TANGPU INDUSTRIALPARK DIPU S</v>
          </cell>
          <cell r="L615" t="str">
            <v>VICTORIA COURTS TRADING LIMITED 09PARKLANDS ROAD P O BOX 1991-00606</v>
          </cell>
          <cell r="M615" t="str">
            <v>CN</v>
          </cell>
          <cell r="N615" t="str">
            <v>CNSHA</v>
          </cell>
          <cell r="O615" t="str">
            <v>CT</v>
          </cell>
          <cell r="P615">
            <v>277</v>
          </cell>
          <cell r="Q615">
            <v>277</v>
          </cell>
          <cell r="R615">
            <v>277</v>
          </cell>
          <cell r="S615">
            <v>277</v>
          </cell>
          <cell r="T615">
            <v>15714</v>
          </cell>
          <cell r="U615">
            <v>15714</v>
          </cell>
          <cell r="V615">
            <v>15714</v>
          </cell>
          <cell r="W615">
            <v>15714</v>
          </cell>
          <cell r="X615" t="str">
            <v>277CT HOUSEHOLD UPHOLSTERY FURNITURE SPARE PARTS PO P1116VC S C VICFUR RFA NO NBO17A0025 COMMODITY CODE 94016190 SALE REP CODE CN038 40HQX3 FAX 86 572 5528666 EMAIL BUYING VICTORIACOURTS CO KE</v>
          </cell>
          <cell r="Y615" t="str">
            <v>Valide</v>
          </cell>
        </row>
        <row r="616">
          <cell r="A616" t="str">
            <v>PCIU8801665</v>
          </cell>
          <cell r="B616">
            <v>40</v>
          </cell>
          <cell r="C616" t="str">
            <v>SHHL00002100</v>
          </cell>
          <cell r="D616">
            <v>43935</v>
          </cell>
          <cell r="E616">
            <v>24</v>
          </cell>
          <cell r="F616">
            <v>0</v>
          </cell>
          <cell r="G616">
            <v>0</v>
          </cell>
          <cell r="H616">
            <v>0</v>
          </cell>
          <cell r="I616" t="str">
            <v>2020 MSA 162928</v>
          </cell>
          <cell r="J616">
            <v>146</v>
          </cell>
          <cell r="K616" t="str">
            <v>ZOY HOME FURNISHING CO LTD BUILDING 2-5 TANGPU INDUSTRIALPARK DIPU S</v>
          </cell>
          <cell r="L616" t="str">
            <v>VICTORIA COURTS TRADING LIMITED 09PARKLANDS ROAD P O BOX 1991-00606</v>
          </cell>
          <cell r="M616" t="str">
            <v>CN</v>
          </cell>
          <cell r="N616" t="str">
            <v>CNSHA</v>
          </cell>
          <cell r="O616" t="str">
            <v>CT</v>
          </cell>
          <cell r="P616">
            <v>277</v>
          </cell>
          <cell r="Q616">
            <v>277</v>
          </cell>
          <cell r="R616">
            <v>277</v>
          </cell>
          <cell r="S616">
            <v>277</v>
          </cell>
          <cell r="T616">
            <v>15714</v>
          </cell>
          <cell r="U616">
            <v>15714</v>
          </cell>
          <cell r="V616">
            <v>15714</v>
          </cell>
          <cell r="W616">
            <v>15714</v>
          </cell>
          <cell r="X616" t="str">
            <v>277CT HOUSEHOLD UPHOLSTERY FURNITURE SPARE PARTS PO P1116VC S C VICFUR RFA NO NBO17A0025 COMMODITY CODE 94016190 SALE REP CODE CN038 40HQX3 FAX 86 572 5528666 EMAIL BUYING VICTORIACOURTS CO KE</v>
          </cell>
          <cell r="Y616" t="str">
            <v>Valide</v>
          </cell>
        </row>
        <row r="617">
          <cell r="A617" t="str">
            <v>PCIU1497191</v>
          </cell>
          <cell r="B617">
            <v>20</v>
          </cell>
          <cell r="C617" t="str">
            <v>SHHP00041700</v>
          </cell>
          <cell r="D617">
            <v>43934</v>
          </cell>
          <cell r="E617">
            <v>25</v>
          </cell>
          <cell r="F617">
            <v>0</v>
          </cell>
          <cell r="G617">
            <v>0</v>
          </cell>
          <cell r="H617">
            <v>0</v>
          </cell>
          <cell r="I617" t="str">
            <v>2020 MSA 162928</v>
          </cell>
          <cell r="J617">
            <v>120</v>
          </cell>
          <cell r="K617" t="str">
            <v>UNIVAL COMPANY LIMITED 11B2TIANXIANG BUILDING TIANANCYBER PARK FUTIAN</v>
          </cell>
          <cell r="L617" t="str">
            <v>ELYS CHEMICAL INDUSTRIES LTD NO6 ROADB OFF ENTERPRISE ROADP O BOX 4041</v>
          </cell>
          <cell r="M617" t="str">
            <v>CN</v>
          </cell>
          <cell r="N617" t="str">
            <v>CNSHA</v>
          </cell>
          <cell r="O617" t="str">
            <v>PK</v>
          </cell>
          <cell r="P617">
            <v>96</v>
          </cell>
          <cell r="Q617">
            <v>96</v>
          </cell>
          <cell r="R617">
            <v>96</v>
          </cell>
          <cell r="S617">
            <v>96</v>
          </cell>
          <cell r="T617">
            <v>5607</v>
          </cell>
          <cell r="U617">
            <v>5607</v>
          </cell>
          <cell r="V617">
            <v>5606</v>
          </cell>
          <cell r="W617">
            <v>5606</v>
          </cell>
          <cell r="X617" t="str">
            <v>1 UNASSEMBLED COMPLETE TABLET COMPRESSION MACHINE 2 PRINTED ALUMINIUM FOIL ELOGYL 200MG 3 PRINTED ALUMINIUM FOIL ALPRIM 4 PRINTED ALUMINIUM FOIL ELYMOL PO NO 23334 23372 IDF NO 19EMKIM000108273 19MBAIM000642473 21 DAYS FREE TIME FAX 86 755 8292 4389 EMAIL ELYS ELYS CO KE MOBILE 254 786 523022 ATTEN MR ASHOK PATEL</v>
          </cell>
          <cell r="Y617" t="str">
            <v>Valide</v>
          </cell>
        </row>
        <row r="618">
          <cell r="A618" t="str">
            <v>PCIU9022823</v>
          </cell>
          <cell r="B618">
            <v>40</v>
          </cell>
          <cell r="C618" t="str">
            <v>SHHP00047900</v>
          </cell>
          <cell r="D618">
            <v>43941</v>
          </cell>
          <cell r="E618">
            <v>22</v>
          </cell>
          <cell r="F618">
            <v>0</v>
          </cell>
          <cell r="G618">
            <v>0</v>
          </cell>
          <cell r="H618">
            <v>0</v>
          </cell>
          <cell r="I618" t="str">
            <v>2020 MSA 163004</v>
          </cell>
          <cell r="J618">
            <v>152</v>
          </cell>
          <cell r="K618" t="str">
            <v>CHANGZHOU RUNINTER ENERGYTECHNOLOGY CO LTDROOM 1604 BUILDING 5 WANDAPLAZA XINBEI DISTRICT CHANGZHOU JIANGSU CHINA</v>
          </cell>
          <cell r="L618" t="str">
            <v>SUNTECH POWER LIMITED 1STFLOOR FINEWOOD WORKSBUILDING HOMABAY ROAD OFFENTERPRISE ROAD INDUSTRIAL AREAP O BOX 2768-00200</v>
          </cell>
          <cell r="M618" t="str">
            <v>CN</v>
          </cell>
          <cell r="N618" t="str">
            <v>CNSHA</v>
          </cell>
          <cell r="O618" t="str">
            <v>CT</v>
          </cell>
          <cell r="P618">
            <v>467</v>
          </cell>
          <cell r="Q618">
            <v>467</v>
          </cell>
          <cell r="R618">
            <v>0</v>
          </cell>
          <cell r="S618">
            <v>0</v>
          </cell>
          <cell r="T618">
            <v>9100</v>
          </cell>
          <cell r="U618">
            <v>9100</v>
          </cell>
          <cell r="V618">
            <v>0</v>
          </cell>
          <cell r="W618">
            <v>0</v>
          </cell>
          <cell r="X618" t="str">
            <v>SOLAR WATER HEATER TEL 254 715 208 282 PIN NO P051367724H EMAIL INFO SUNTECH CO KE MP 0725 77 66 79</v>
          </cell>
          <cell r="Y618" t="str">
            <v>Valide</v>
          </cell>
        </row>
        <row r="619">
          <cell r="A619" t="str">
            <v>FCIU6218520</v>
          </cell>
          <cell r="B619">
            <v>20</v>
          </cell>
          <cell r="C619" t="str">
            <v>SNG0277074</v>
          </cell>
          <cell r="D619">
            <v>43945</v>
          </cell>
          <cell r="E619">
            <v>21</v>
          </cell>
          <cell r="F619">
            <v>0</v>
          </cell>
          <cell r="G619">
            <v>0</v>
          </cell>
          <cell r="H619">
            <v>0</v>
          </cell>
          <cell r="I619" t="str">
            <v>2020 MSA 163023</v>
          </cell>
          <cell r="J619">
            <v>232</v>
          </cell>
          <cell r="K619" t="str">
            <v>ARMENIA EXPORT LTDACAMINO A ROMERAL KM 0 7 ROMERALCURICO CHILEPH 5</v>
          </cell>
          <cell r="L619" t="str">
            <v>JOS HANSEN AND SOEHNE EA LTDP O BOX 30196-00100NAIROBI KENYA</v>
          </cell>
          <cell r="M619" t="str">
            <v>AE</v>
          </cell>
          <cell r="N619" t="str">
            <v>AEJEA</v>
          </cell>
          <cell r="O619" t="str">
            <v>CA</v>
          </cell>
          <cell r="P619">
            <v>2720</v>
          </cell>
          <cell r="Q619">
            <v>2720</v>
          </cell>
          <cell r="R619">
            <v>2720</v>
          </cell>
          <cell r="S619">
            <v>2720</v>
          </cell>
          <cell r="T619">
            <v>32962</v>
          </cell>
          <cell r="U619">
            <v>32962</v>
          </cell>
          <cell r="V619">
            <v>32962</v>
          </cell>
          <cell r="W619">
            <v>32962</v>
          </cell>
          <cell r="X619" t="str">
            <v>FREIGHT COLLECT VAS DETAILS CARGOSERENITY1 -Cargo Value Serenity 1 -CVS01 -Shipment subject to Cargo Value Serenity terms and conditions 1X20STD CONTAINER CONTAINING 1 360 TOTAL CASES WITH CHILEAN WINES 990 CASES OF CHILEAN WINES 06 X 1 500 C C 50 CASES OF CHILEAN WINES 24 X 375 C C 320 CASES OF CHILEAN WINES 06 X 750 C C OPE 19064 LOOSED LOADED 1X20STD CONTAINER CONTAINING 1 360 TOTAL CASES WITH CHILEAN WINES 990 CASES OF CHILEAN WINES 06 X 1 500 C C 50 CASES OF CHILEAN WINES 24 X 375 C C 320 CASES OF CHILEAN WINES 06 X 750 C C OPE 19063 LOOSED LOADED</v>
          </cell>
          <cell r="Y619" t="str">
            <v>Valide</v>
          </cell>
        </row>
        <row r="620">
          <cell r="A620" t="str">
            <v>DRYU6017446</v>
          </cell>
          <cell r="B620">
            <v>40</v>
          </cell>
          <cell r="C620" t="str">
            <v>TA9PH2764900</v>
          </cell>
          <cell r="D620">
            <v>43945</v>
          </cell>
          <cell r="E620">
            <v>21</v>
          </cell>
          <cell r="F620">
            <v>0</v>
          </cell>
          <cell r="G620">
            <v>0</v>
          </cell>
          <cell r="H620">
            <v>0</v>
          </cell>
          <cell r="I620" t="str">
            <v>2020 MSA 163087</v>
          </cell>
          <cell r="J620">
            <v>23</v>
          </cell>
          <cell r="K620" t="str">
            <v>QINGDAO QIZHOU RUBBER CO LTD</v>
          </cell>
          <cell r="L620" t="str">
            <v>INTERSPAR LIMITED</v>
          </cell>
          <cell r="M620" t="str">
            <v>TH</v>
          </cell>
          <cell r="N620" t="str">
            <v>CNTAO</v>
          </cell>
          <cell r="O620" t="str">
            <v>PK</v>
          </cell>
          <cell r="P620">
            <v>168</v>
          </cell>
          <cell r="Q620">
            <v>168</v>
          </cell>
          <cell r="R620">
            <v>168</v>
          </cell>
          <cell r="S620">
            <v>168</v>
          </cell>
          <cell r="T620">
            <v>11350</v>
          </cell>
          <cell r="U620">
            <v>11350</v>
          </cell>
          <cell r="V620">
            <v>11350</v>
          </cell>
          <cell r="W620">
            <v>11350</v>
          </cell>
          <cell r="X620" t="str">
            <v>1X40HC CONTAINER STC 168 PACKAGES TYRES HS CODE 40118000 PORT CLEARANCE</v>
          </cell>
          <cell r="Y620" t="str">
            <v>Valide</v>
          </cell>
        </row>
        <row r="621">
          <cell r="A621" t="str">
            <v>PCIU1803075</v>
          </cell>
          <cell r="B621">
            <v>20</v>
          </cell>
          <cell r="C621" t="str">
            <v>TAQH00434300</v>
          </cell>
          <cell r="D621">
            <v>43944</v>
          </cell>
          <cell r="E621">
            <v>22</v>
          </cell>
          <cell r="F621">
            <v>0</v>
          </cell>
          <cell r="G621">
            <v>0</v>
          </cell>
          <cell r="H621">
            <v>0</v>
          </cell>
          <cell r="I621" t="str">
            <v>2020 MSA 163004</v>
          </cell>
          <cell r="J621">
            <v>113</v>
          </cell>
          <cell r="K621" t="str">
            <v>H M INTERNATIONAL COMPANY LIMITEDFLAT RM 1402B 14 F THE BELGIANBANK BUILDING NOS 721-725 NATHANROAD</v>
          </cell>
          <cell r="L621" t="str">
            <v>M S BHACHU INDUSTRIES LIMITEDP O BOX 74332 00200NAIROBI KENYA MAILTOBHACHU BHACHUINDUSTRIES COM</v>
          </cell>
          <cell r="M621" t="str">
            <v>CN</v>
          </cell>
          <cell r="N621" t="str">
            <v>CNTAO</v>
          </cell>
          <cell r="O621" t="str">
            <v>PE</v>
          </cell>
          <cell r="P621">
            <v>20</v>
          </cell>
          <cell r="Q621">
            <v>20</v>
          </cell>
          <cell r="R621">
            <v>20</v>
          </cell>
          <cell r="S621">
            <v>20</v>
          </cell>
          <cell r="T621">
            <v>22425</v>
          </cell>
          <cell r="U621">
            <v>22425</v>
          </cell>
          <cell r="V621">
            <v>22425</v>
          </cell>
          <cell r="W621">
            <v>22425</v>
          </cell>
          <cell r="X621" t="str">
            <v>ADJUSTABLE SUSPENSION KIT FOR TRAILER ASSEMBLY MONGKOK KL TRADE REGISTER NUMBER 59331482-000-01-19-9 TEL 254 41 2318770 254 20 2025992 254 714 547597 MOMBASA-KENYA TEL 254 41 2318770 254 20 2025992 254 714 547597 FAX 254 41 2318 418</v>
          </cell>
          <cell r="Y621" t="str">
            <v>Valide</v>
          </cell>
        </row>
        <row r="622">
          <cell r="A622" t="str">
            <v>GVCU5300456</v>
          </cell>
          <cell r="B622">
            <v>40</v>
          </cell>
          <cell r="C622" t="str">
            <v>WECC2004EMB1003</v>
          </cell>
          <cell r="D622">
            <v>43946</v>
          </cell>
          <cell r="E622">
            <v>23</v>
          </cell>
          <cell r="F622">
            <v>0</v>
          </cell>
          <cell r="G622">
            <v>0</v>
          </cell>
          <cell r="H622">
            <v>0</v>
          </cell>
          <cell r="I622" t="str">
            <v>2020 MSA 163022</v>
          </cell>
          <cell r="J622">
            <v>22</v>
          </cell>
          <cell r="K622" t="str">
            <v>ABDIGANI SHUEB</v>
          </cell>
          <cell r="L622" t="str">
            <v>DAHABO JILLO GALGALO</v>
          </cell>
          <cell r="M622" t="str">
            <v>AE</v>
          </cell>
          <cell r="N622" t="str">
            <v>AEAUH</v>
          </cell>
          <cell r="O622" t="str">
            <v>PK</v>
          </cell>
          <cell r="P622">
            <v>1</v>
          </cell>
          <cell r="Q622">
            <v>1</v>
          </cell>
          <cell r="R622">
            <v>0</v>
          </cell>
          <cell r="S622">
            <v>0</v>
          </cell>
          <cell r="T622">
            <v>10020</v>
          </cell>
          <cell r="U622">
            <v>10020</v>
          </cell>
          <cell r="V622">
            <v>0</v>
          </cell>
          <cell r="W622">
            <v>0</v>
          </cell>
          <cell r="X622" t="str">
            <v>1X40HC CONTAINER USED HOUSEHOLD GOODS</v>
          </cell>
          <cell r="Y622" t="str">
            <v>Valide</v>
          </cell>
        </row>
        <row r="623">
          <cell r="A623" t="str">
            <v>CRXU3410028</v>
          </cell>
          <cell r="B623">
            <v>20</v>
          </cell>
          <cell r="C623" t="str">
            <v>WECC2004MBA1035</v>
          </cell>
          <cell r="D623">
            <v>43946</v>
          </cell>
          <cell r="E623">
            <v>23</v>
          </cell>
          <cell r="F623">
            <v>0</v>
          </cell>
          <cell r="G623">
            <v>0</v>
          </cell>
          <cell r="H623">
            <v>0</v>
          </cell>
          <cell r="I623" t="str">
            <v>2020 MSA 162973</v>
          </cell>
          <cell r="J623">
            <v>6</v>
          </cell>
          <cell r="K623" t="str">
            <v>AYAZ VISRAM</v>
          </cell>
          <cell r="L623" t="str">
            <v>AYAZ VISRAM</v>
          </cell>
          <cell r="M623" t="str">
            <v>FR</v>
          </cell>
          <cell r="N623" t="str">
            <v>AEAUH</v>
          </cell>
          <cell r="O623" t="str">
            <v>PK</v>
          </cell>
          <cell r="P623">
            <v>1</v>
          </cell>
          <cell r="Q623">
            <v>1</v>
          </cell>
          <cell r="R623">
            <v>1</v>
          </cell>
          <cell r="S623">
            <v>1</v>
          </cell>
          <cell r="T623">
            <v>2570</v>
          </cell>
          <cell r="U623">
            <v>2570</v>
          </cell>
          <cell r="V623">
            <v>2570</v>
          </cell>
          <cell r="W623">
            <v>2570</v>
          </cell>
          <cell r="X623" t="str">
            <v>1X20 DV CONTAINER STC 1X UNIT USED LAND ROVER DISCOVERY SE SDV6 REG LR15 KMV CHASSIS NO SALLAAAGFA747451 ENGINE NO 0865328306DT COLOUR BLACK</v>
          </cell>
          <cell r="Y623" t="str">
            <v>Valide</v>
          </cell>
        </row>
        <row r="624">
          <cell r="A624" t="str">
            <v>SEGU4635170</v>
          </cell>
          <cell r="B624">
            <v>40</v>
          </cell>
          <cell r="C624" t="str">
            <v>WECC2030MBA1056</v>
          </cell>
          <cell r="D624">
            <v>43943</v>
          </cell>
          <cell r="E624">
            <v>23</v>
          </cell>
          <cell r="F624">
            <v>0</v>
          </cell>
          <cell r="G624">
            <v>0</v>
          </cell>
          <cell r="H624">
            <v>0</v>
          </cell>
          <cell r="I624" t="str">
            <v>2020 MSA 163035</v>
          </cell>
          <cell r="J624">
            <v>65</v>
          </cell>
          <cell r="K624" t="str">
            <v>EUROSURPLUS BV</v>
          </cell>
          <cell r="L624" t="str">
            <v>AHMED BUSINESS MACHINES LTD</v>
          </cell>
          <cell r="M624" t="str">
            <v>LK</v>
          </cell>
          <cell r="N624" t="str">
            <v>LKCMB</v>
          </cell>
          <cell r="O624" t="str">
            <v>PK</v>
          </cell>
          <cell r="P624">
            <v>118</v>
          </cell>
          <cell r="Q624">
            <v>118</v>
          </cell>
          <cell r="R624">
            <v>0</v>
          </cell>
          <cell r="S624">
            <v>0</v>
          </cell>
          <cell r="T624">
            <v>12000</v>
          </cell>
          <cell r="U624">
            <v>12000</v>
          </cell>
          <cell r="V624">
            <v>0</v>
          </cell>
          <cell r="W624">
            <v>0</v>
          </cell>
          <cell r="X624" t="str">
            <v>1x40HC CONTAINER USED COPIERS AND THEIR ACCESSORIES</v>
          </cell>
          <cell r="Y624" t="str">
            <v>Valide</v>
          </cell>
        </row>
        <row r="625">
          <cell r="A625" t="str">
            <v>TCNU6135673</v>
          </cell>
          <cell r="B625">
            <v>40</v>
          </cell>
          <cell r="C625" t="str">
            <v>WECC2030MBA1064</v>
          </cell>
          <cell r="D625">
            <v>43943</v>
          </cell>
          <cell r="E625">
            <v>23</v>
          </cell>
          <cell r="F625">
            <v>0</v>
          </cell>
          <cell r="G625">
            <v>0</v>
          </cell>
          <cell r="H625">
            <v>0</v>
          </cell>
          <cell r="I625" t="str">
            <v>2020 MSA 163035</v>
          </cell>
          <cell r="J625">
            <v>1</v>
          </cell>
          <cell r="K625" t="str">
            <v>GREIF BELGIUM BVBA</v>
          </cell>
          <cell r="L625" t="str">
            <v>JAMES FINLAY KENYA LIMITED</v>
          </cell>
          <cell r="M625" t="str">
            <v>LK</v>
          </cell>
          <cell r="N625" t="str">
            <v>LKCMB</v>
          </cell>
          <cell r="O625" t="str">
            <v>PK</v>
          </cell>
          <cell r="P625">
            <v>1200</v>
          </cell>
          <cell r="Q625">
            <v>1200</v>
          </cell>
          <cell r="R625">
            <v>1200</v>
          </cell>
          <cell r="S625">
            <v>1200</v>
          </cell>
          <cell r="T625">
            <v>9600</v>
          </cell>
          <cell r="U625">
            <v>9600</v>
          </cell>
          <cell r="V625">
            <v>9600</v>
          </cell>
          <cell r="W625">
            <v>9600</v>
          </cell>
          <cell r="X625" t="str">
            <v>6x40HC CONTAINERS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v>
          </cell>
          <cell r="Y625" t="str">
            <v>Valide</v>
          </cell>
        </row>
        <row r="626">
          <cell r="A626" t="str">
            <v>SEGU4853715</v>
          </cell>
          <cell r="B626">
            <v>40</v>
          </cell>
          <cell r="C626" t="str">
            <v>WECC2030MBA1064</v>
          </cell>
          <cell r="D626">
            <v>43941</v>
          </cell>
          <cell r="E626">
            <v>22</v>
          </cell>
          <cell r="F626">
            <v>0</v>
          </cell>
          <cell r="G626">
            <v>0</v>
          </cell>
          <cell r="H626">
            <v>0</v>
          </cell>
          <cell r="I626" t="str">
            <v>2020 MSA 163035</v>
          </cell>
          <cell r="J626">
            <v>1</v>
          </cell>
          <cell r="K626" t="str">
            <v>GREIF BELGIUM BVBA</v>
          </cell>
          <cell r="L626" t="str">
            <v>JAMES FINLAY KENYA LIMITED</v>
          </cell>
          <cell r="M626" t="str">
            <v>LK</v>
          </cell>
          <cell r="N626" t="str">
            <v>LKCMB</v>
          </cell>
          <cell r="O626" t="str">
            <v>PK</v>
          </cell>
          <cell r="P626">
            <v>1200</v>
          </cell>
          <cell r="Q626">
            <v>1200</v>
          </cell>
          <cell r="R626">
            <v>1200</v>
          </cell>
          <cell r="S626">
            <v>1200</v>
          </cell>
          <cell r="T626">
            <v>9600</v>
          </cell>
          <cell r="U626">
            <v>9600</v>
          </cell>
          <cell r="V626">
            <v>9600</v>
          </cell>
          <cell r="W626">
            <v>9600</v>
          </cell>
          <cell r="X626" t="str">
            <v>6x40HC CONTAINERS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v>
          </cell>
          <cell r="Y626" t="str">
            <v>Valide</v>
          </cell>
        </row>
        <row r="627">
          <cell r="A627" t="str">
            <v>TCNU8146110</v>
          </cell>
          <cell r="B627">
            <v>40</v>
          </cell>
          <cell r="C627" t="str">
            <v>WECC2030MBA1064</v>
          </cell>
          <cell r="D627">
            <v>43944</v>
          </cell>
          <cell r="E627">
            <v>22</v>
          </cell>
          <cell r="F627">
            <v>0</v>
          </cell>
          <cell r="G627">
            <v>0</v>
          </cell>
          <cell r="H627">
            <v>0</v>
          </cell>
          <cell r="I627" t="str">
            <v>2020 MSA 163035</v>
          </cell>
          <cell r="J627">
            <v>1</v>
          </cell>
          <cell r="K627" t="str">
            <v>GREIF BELGIUM BVBA</v>
          </cell>
          <cell r="L627" t="str">
            <v>JAMES FINLAY KENYA LIMITED</v>
          </cell>
          <cell r="M627" t="str">
            <v>LK</v>
          </cell>
          <cell r="N627" t="str">
            <v>LKCMB</v>
          </cell>
          <cell r="O627" t="str">
            <v>PK</v>
          </cell>
          <cell r="P627">
            <v>1200</v>
          </cell>
          <cell r="Q627">
            <v>1200</v>
          </cell>
          <cell r="R627">
            <v>1200</v>
          </cell>
          <cell r="S627">
            <v>1200</v>
          </cell>
          <cell r="T627">
            <v>9600</v>
          </cell>
          <cell r="U627">
            <v>9600</v>
          </cell>
          <cell r="V627">
            <v>9600</v>
          </cell>
          <cell r="W627">
            <v>9600</v>
          </cell>
          <cell r="X627" t="str">
            <v>6x40HC CONTAINERS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v>
          </cell>
          <cell r="Y627" t="str">
            <v>Valide</v>
          </cell>
        </row>
        <row r="628">
          <cell r="A628" t="str">
            <v>BSIU9422771</v>
          </cell>
          <cell r="B628">
            <v>40</v>
          </cell>
          <cell r="C628" t="str">
            <v>WECC2030MBA1064</v>
          </cell>
          <cell r="D628">
            <v>43944</v>
          </cell>
          <cell r="E628">
            <v>22</v>
          </cell>
          <cell r="F628">
            <v>0</v>
          </cell>
          <cell r="G628">
            <v>0</v>
          </cell>
          <cell r="H628">
            <v>0</v>
          </cell>
          <cell r="I628" t="str">
            <v>2020 MSA 163035</v>
          </cell>
          <cell r="J628">
            <v>1</v>
          </cell>
          <cell r="K628" t="str">
            <v>GREIF BELGIUM BVBA</v>
          </cell>
          <cell r="L628" t="str">
            <v>JAMES FINLAY KENYA LIMITED</v>
          </cell>
          <cell r="M628" t="str">
            <v>LK</v>
          </cell>
          <cell r="N628" t="str">
            <v>LKCMB</v>
          </cell>
          <cell r="O628" t="str">
            <v>PK</v>
          </cell>
          <cell r="P628">
            <v>1200</v>
          </cell>
          <cell r="Q628">
            <v>1200</v>
          </cell>
          <cell r="R628">
            <v>1200</v>
          </cell>
          <cell r="S628">
            <v>1200</v>
          </cell>
          <cell r="T628">
            <v>9600</v>
          </cell>
          <cell r="U628">
            <v>9600</v>
          </cell>
          <cell r="V628">
            <v>9600</v>
          </cell>
          <cell r="W628">
            <v>9600</v>
          </cell>
          <cell r="X628" t="str">
            <v>6x40HC CONTAINERS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 TIGHT HEAD PLASTIC DRUM 220L VALEREX BLUE + SAMBA CAP HS CODE 39233090</v>
          </cell>
          <cell r="Y628" t="str">
            <v>Valide</v>
          </cell>
        </row>
        <row r="629">
          <cell r="A629" t="str">
            <v>MEDU3838453</v>
          </cell>
          <cell r="B629">
            <v>20</v>
          </cell>
          <cell r="C629" t="str">
            <v>WECC2042MBA1040</v>
          </cell>
          <cell r="D629">
            <v>43944</v>
          </cell>
          <cell r="E629">
            <v>22</v>
          </cell>
          <cell r="F629">
            <v>0</v>
          </cell>
          <cell r="G629">
            <v>0</v>
          </cell>
          <cell r="H629">
            <v>0</v>
          </cell>
          <cell r="I629" t="str">
            <v>2020 MSA 162931</v>
          </cell>
          <cell r="J629">
            <v>102</v>
          </cell>
          <cell r="K629" t="str">
            <v>CON-TRUCK SHIPPING GMBH</v>
          </cell>
          <cell r="L629" t="str">
            <v>AGNES KAYSER</v>
          </cell>
          <cell r="M629" t="str">
            <v>LK</v>
          </cell>
          <cell r="N629" t="str">
            <v>LKCMB</v>
          </cell>
          <cell r="O629" t="str">
            <v>PK</v>
          </cell>
          <cell r="P629">
            <v>2</v>
          </cell>
          <cell r="Q629">
            <v>2</v>
          </cell>
          <cell r="R629">
            <v>0</v>
          </cell>
          <cell r="S629">
            <v>0</v>
          </cell>
          <cell r="T629">
            <v>1772</v>
          </cell>
          <cell r="U629">
            <v>1772</v>
          </cell>
          <cell r="V629">
            <v>0</v>
          </cell>
          <cell r="W629">
            <v>0</v>
          </cell>
          <cell r="X629" t="str">
            <v>1X20DV CONTAINER STC 1 UNIT USED VEHICLE MERCEDES BENZ E250 CH WDD2130452A 482204 1 UNIT USED MOTORBIKE HUSQVARNA CH VBKUNJ403JM 247542 HS-CODE 87032390</v>
          </cell>
          <cell r="Y629" t="str">
            <v>Valide</v>
          </cell>
        </row>
        <row r="630">
          <cell r="A630" t="str">
            <v>TCLU5590490</v>
          </cell>
          <cell r="B630">
            <v>40</v>
          </cell>
          <cell r="C630" t="str">
            <v>WECC2063MBA1109</v>
          </cell>
          <cell r="D630">
            <v>43944</v>
          </cell>
          <cell r="E630">
            <v>22</v>
          </cell>
          <cell r="F630">
            <v>0</v>
          </cell>
          <cell r="G630">
            <v>0</v>
          </cell>
          <cell r="H630">
            <v>0</v>
          </cell>
          <cell r="I630" t="str">
            <v>2020 MSA 163035</v>
          </cell>
          <cell r="J630">
            <v>85</v>
          </cell>
          <cell r="K630" t="str">
            <v>PRIME RAGS PVT LTD</v>
          </cell>
          <cell r="L630" t="str">
            <v>MAINA STORES NAKURU LIMITED</v>
          </cell>
          <cell r="M630" t="str">
            <v>LK</v>
          </cell>
          <cell r="N630" t="str">
            <v>LKCMB</v>
          </cell>
          <cell r="O630" t="str">
            <v>BL</v>
          </cell>
          <cell r="P630">
            <v>530</v>
          </cell>
          <cell r="Q630">
            <v>530</v>
          </cell>
          <cell r="R630">
            <v>530</v>
          </cell>
          <cell r="S630">
            <v>530</v>
          </cell>
          <cell r="T630">
            <v>23850</v>
          </cell>
          <cell r="U630">
            <v>23850</v>
          </cell>
          <cell r="V630">
            <v>23850</v>
          </cell>
          <cell r="W630">
            <v>23850</v>
          </cell>
          <cell r="X630" t="str">
            <v>1X40HC CONTAINER USED CLOTHING GRADE 2 H S CODE 6309 0000 9917 INVOICE SV-001 DATE 18-03-2020 NOC KEPZ-N-EXA-8100128-43587-2020 DATE 18-MAR-2020 NET WEIGHT 23585 KGS CARGO INTRANSIT TO NAROIBI KENYA ON CONSIGNEE OWN ARRANGEMENT COST AND RISK CARRIER S LIABILITY CEASES UPON AT THE PORT OF DISCHARGE MOMBASA</v>
          </cell>
          <cell r="Y630" t="str">
            <v>Valide</v>
          </cell>
        </row>
        <row r="631">
          <cell r="A631" t="str">
            <v>SUDU7701070</v>
          </cell>
          <cell r="B631">
            <v>20</v>
          </cell>
          <cell r="C631">
            <v>0</v>
          </cell>
          <cell r="D631">
            <v>43946</v>
          </cell>
          <cell r="E631">
            <v>23</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row>
        <row r="632">
          <cell r="A632" t="str">
            <v>EITU0341567</v>
          </cell>
          <cell r="B632">
            <v>20</v>
          </cell>
          <cell r="C632" t="str">
            <v>141000075161</v>
          </cell>
          <cell r="D632">
            <v>43948</v>
          </cell>
          <cell r="E632">
            <v>-43948</v>
          </cell>
          <cell r="F632">
            <v>0</v>
          </cell>
          <cell r="G632">
            <v>0</v>
          </cell>
          <cell r="H632">
            <v>0</v>
          </cell>
          <cell r="I632" t="str">
            <v>2020 MSA 163364</v>
          </cell>
          <cell r="J632">
            <v>208</v>
          </cell>
          <cell r="K632" t="str">
            <v>HEBEI ZONGHANG MACHINERY MANUFACTURING CO LTD</v>
          </cell>
          <cell r="L632" t="str">
            <v>ANZA TECHNOLOGY LTD</v>
          </cell>
          <cell r="M632" t="str">
            <v>CN</v>
          </cell>
          <cell r="N632" t="str">
            <v>CNTXG</v>
          </cell>
          <cell r="O632" t="str">
            <v>PK</v>
          </cell>
          <cell r="P632">
            <v>45</v>
          </cell>
          <cell r="Q632">
            <v>45</v>
          </cell>
          <cell r="R632">
            <v>0</v>
          </cell>
          <cell r="S632">
            <v>0</v>
          </cell>
          <cell r="T632">
            <v>13371</v>
          </cell>
          <cell r="U632">
            <v>13371</v>
          </cell>
          <cell r="V632">
            <v>0</v>
          </cell>
          <cell r="W632">
            <v>0</v>
          </cell>
          <cell r="X632" t="str">
            <v>MN65 SPRING WIREHS 72292000CRIMPED WHEELSHS 84485900MACHINE BARSHS 844 85900 FAX 86 0311 66792192POSTALCODE 050031EMAIL DOCUMENTS APMWIREMES H COMN M MN65 SPRING WIRE HS 72292000 CRIMPED WHEELS HS 84485900 MACHINE BARS HS 84485900 FAX 86 0311 66792192 POSTALCODE 050031 EMAIL DOCUMENTS APMWIREMESH COM EMAIL PURCHASING ANZAEQUIPMENT COM FAX 254 721 692354</v>
          </cell>
          <cell r="Y632" t="str">
            <v>Valide</v>
          </cell>
        </row>
        <row r="633">
          <cell r="A633" t="str">
            <v>TCKU6096504</v>
          </cell>
          <cell r="B633">
            <v>40</v>
          </cell>
          <cell r="C633" t="str">
            <v>141000079832</v>
          </cell>
          <cell r="D633">
            <v>43948</v>
          </cell>
          <cell r="E633">
            <v>-43948</v>
          </cell>
          <cell r="F633">
            <v>0</v>
          </cell>
          <cell r="G633">
            <v>0</v>
          </cell>
          <cell r="H633">
            <v>0</v>
          </cell>
          <cell r="I633" t="str">
            <v>2020 MSA 163364</v>
          </cell>
          <cell r="J633">
            <v>209</v>
          </cell>
          <cell r="K633" t="str">
            <v>BOLLORE LOGISTICS CHINA CO LTD</v>
          </cell>
          <cell r="L633" t="str">
            <v>BAMBURI CEMENT LTD</v>
          </cell>
          <cell r="M633" t="str">
            <v>CN</v>
          </cell>
          <cell r="N633" t="str">
            <v>CNTXG</v>
          </cell>
          <cell r="O633" t="str">
            <v>PK</v>
          </cell>
          <cell r="P633">
            <v>1800</v>
          </cell>
          <cell r="Q633">
            <v>1800</v>
          </cell>
          <cell r="R633">
            <v>1800</v>
          </cell>
          <cell r="S633">
            <v>1800</v>
          </cell>
          <cell r="T633">
            <v>24900</v>
          </cell>
          <cell r="U633">
            <v>24900</v>
          </cell>
          <cell r="V633">
            <v>24900</v>
          </cell>
          <cell r="W633">
            <v>24900</v>
          </cell>
          <cell r="X633" t="str">
            <v>SHOVELPICK T 254 20 6421328F 254 20 6421327</v>
          </cell>
          <cell r="Y633" t="str">
            <v>Valide</v>
          </cell>
        </row>
        <row r="634">
          <cell r="A634" t="str">
            <v>OCGU8081309</v>
          </cell>
          <cell r="B634">
            <v>40</v>
          </cell>
          <cell r="C634" t="str">
            <v>149001000267</v>
          </cell>
          <cell r="D634">
            <v>43948</v>
          </cell>
          <cell r="E634">
            <v>-43948</v>
          </cell>
          <cell r="F634">
            <v>0</v>
          </cell>
          <cell r="G634">
            <v>0</v>
          </cell>
          <cell r="H634">
            <v>0</v>
          </cell>
          <cell r="I634" t="str">
            <v>2020 MSA 163364</v>
          </cell>
          <cell r="J634">
            <v>22</v>
          </cell>
          <cell r="K634" t="str">
            <v>ATE LOGISTICS CO LTD SHENZHENLUOHU DISTRICT SHENZHEN CHINA</v>
          </cell>
          <cell r="L634" t="str">
            <v>PAUL KOINANGE FOUNDATION</v>
          </cell>
          <cell r="M634" t="str">
            <v>CN</v>
          </cell>
          <cell r="N634" t="str">
            <v>CNSHK</v>
          </cell>
          <cell r="O634" t="str">
            <v>CT</v>
          </cell>
          <cell r="P634">
            <v>257</v>
          </cell>
          <cell r="Q634">
            <v>257</v>
          </cell>
          <cell r="R634">
            <v>257</v>
          </cell>
          <cell r="S634">
            <v>257</v>
          </cell>
          <cell r="T634">
            <v>5196</v>
          </cell>
          <cell r="U634">
            <v>5196</v>
          </cell>
          <cell r="V634">
            <v>5196</v>
          </cell>
          <cell r="W634">
            <v>5196</v>
          </cell>
          <cell r="X634" t="str">
            <v>WHEELCHAIR AND PARTSDONATIONP O NO 233851 3403 HS CODE 87131000THIS SHIPMENT DOES NOT CONTAINSWOOD PACKING MATERIALS 518007 TEL 86-0755-2 5159915FAX 86-0755-25159942 POC HON PAUL KOINANGE KARUGA N M WHEELCHAIR AND PARTS DONATION P O NO 233851 3403 HS CODE 87131000 THIS SHIPMENT DOES NOT CONTAINS WOOD PACKING MATERIALS 518007TEL 86-0755-25159915 FAX 86-0755-25159942 POC HON PAUL KOINANGE KARUGA TEL 0711411793 SOSDETORG254 GMAIL COM PIN P051701934Y TEL 254 412319148 SAMWELM EXPOFREIGHT COM PIN NO P051152240I</v>
          </cell>
          <cell r="Y634" t="str">
            <v>Valide</v>
          </cell>
        </row>
        <row r="635">
          <cell r="A635" t="str">
            <v>CAXU9209422</v>
          </cell>
          <cell r="B635">
            <v>40</v>
          </cell>
          <cell r="C635" t="str">
            <v>520000050080</v>
          </cell>
          <cell r="D635">
            <v>43949</v>
          </cell>
          <cell r="E635">
            <v>-43949</v>
          </cell>
          <cell r="F635">
            <v>0</v>
          </cell>
          <cell r="G635">
            <v>0</v>
          </cell>
          <cell r="H635">
            <v>0</v>
          </cell>
          <cell r="I635" t="str">
            <v>2020 MSA 163364</v>
          </cell>
          <cell r="J635">
            <v>112</v>
          </cell>
          <cell r="K635" t="str">
            <v>SLAVENBURG EN HUYSER B V</v>
          </cell>
          <cell r="L635" t="str">
            <v>PRINCIPAL SECRETARY MINISTRY OF EDUCATION STATE DEPARTMENT</v>
          </cell>
          <cell r="M635" t="str">
            <v>CN</v>
          </cell>
          <cell r="N635" t="str">
            <v>NLRTM</v>
          </cell>
          <cell r="O635" t="str">
            <v>PK</v>
          </cell>
          <cell r="P635">
            <v>92</v>
          </cell>
          <cell r="Q635">
            <v>92</v>
          </cell>
          <cell r="R635">
            <v>25</v>
          </cell>
          <cell r="S635">
            <v>25</v>
          </cell>
          <cell r="T635">
            <v>20529</v>
          </cell>
          <cell r="U635">
            <v>20529</v>
          </cell>
          <cell r="V635">
            <v>7645</v>
          </cell>
          <cell r="W635">
            <v>7645</v>
          </cell>
          <cell r="X635" t="str">
            <v>SHIPPED UNDER CONTRACT NUMBER D-002174-001 WITH CICANINVOICE NUMBER I NV-180008-05-SIGHS CODE 90230010004099 PIN NO PO51098571NSHIPPER S OWN CONTAINER SHIPPED UNDER CONTRACT NUMBER D-002174-001 WITH CICAN INVOICE NUMBER INV-180008-05-SIG HS CODE 90230010004099 PIN NO PO51098571N SHIPPER S OWN CONTAINER LOT NO 10A 10B PASTRY COOK SHIPPED UNDER CONTRACT NUMBER D-002174-00 1 WITH CICANINVOICE NUMBER INV-180008-10-KNC LOT NO 10A 10B PASTRY COOK SHIPPED UNDER CONTRACT NUMBER D-002174-001 WITH CICAN INVOICE NUMBER INV-180008-10-KNC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v>
          </cell>
          <cell r="Y635" t="str">
            <v>Valide</v>
          </cell>
        </row>
        <row r="636">
          <cell r="A636" t="str">
            <v>CAXU9362200</v>
          </cell>
          <cell r="B636">
            <v>40</v>
          </cell>
          <cell r="C636" t="str">
            <v>520000050080</v>
          </cell>
          <cell r="D636">
            <v>43949</v>
          </cell>
          <cell r="E636">
            <v>-43949</v>
          </cell>
          <cell r="F636">
            <v>0</v>
          </cell>
          <cell r="G636">
            <v>0</v>
          </cell>
          <cell r="H636">
            <v>0</v>
          </cell>
          <cell r="I636" t="str">
            <v>2020 MSA 163364</v>
          </cell>
          <cell r="J636">
            <v>112</v>
          </cell>
          <cell r="K636" t="str">
            <v>SLAVENBURG EN HUYSER B V</v>
          </cell>
          <cell r="L636" t="str">
            <v>PRINCIPAL SECRETARY MINISTRY OF EDUCATION STATE DEPARTMENT</v>
          </cell>
          <cell r="M636" t="str">
            <v>CN</v>
          </cell>
          <cell r="N636" t="str">
            <v>NLRTM</v>
          </cell>
          <cell r="O636" t="str">
            <v>PK</v>
          </cell>
          <cell r="P636">
            <v>92</v>
          </cell>
          <cell r="Q636">
            <v>92</v>
          </cell>
          <cell r="R636">
            <v>25</v>
          </cell>
          <cell r="S636">
            <v>25</v>
          </cell>
          <cell r="T636">
            <v>20529</v>
          </cell>
          <cell r="U636">
            <v>20529</v>
          </cell>
          <cell r="V636">
            <v>7645</v>
          </cell>
          <cell r="W636">
            <v>7645</v>
          </cell>
          <cell r="X636" t="str">
            <v>SHIPPED UNDER CONTRACT NUMBER D-002174-001 WITH CICANINVOICE NUMBER I NV-180008-05-SIGHS CODE 90230010004099 PIN NO PO51098571NSHIPPER S OWN CONTAINER SHIPPED UNDER CONTRACT NUMBER D-002174-001 WITH CICAN INVOICE NUMBER INV-180008-05-SIG HS CODE 90230010004099 PIN NO PO51098571N SHIPPER S OWN CONTAINER LOT NO 10A 10B PASTRY COOK SHIPPED UNDER CONTRACT NUMBER D-002174-00 1 WITH CICANINVOICE NUMBER INV-180008-10-KNC LOT NO 10A 10B PASTRY COOK SHIPPED UNDER CONTRACT NUMBER D-002174-001 WITH CICAN INVOICE NUMBER INV-180008-10-KNC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v>
          </cell>
          <cell r="Y636" t="str">
            <v>Valide</v>
          </cell>
        </row>
        <row r="637">
          <cell r="A637" t="str">
            <v>GATU8669820</v>
          </cell>
          <cell r="B637">
            <v>40</v>
          </cell>
          <cell r="C637" t="str">
            <v>520000050080</v>
          </cell>
          <cell r="D637">
            <v>43948</v>
          </cell>
          <cell r="E637">
            <v>-43948</v>
          </cell>
          <cell r="F637">
            <v>0</v>
          </cell>
          <cell r="G637">
            <v>0</v>
          </cell>
          <cell r="H637">
            <v>0</v>
          </cell>
          <cell r="I637" t="str">
            <v>2020 MSA 163364</v>
          </cell>
          <cell r="J637">
            <v>112</v>
          </cell>
          <cell r="K637" t="str">
            <v>SLAVENBURG EN HUYSER B V</v>
          </cell>
          <cell r="L637" t="str">
            <v>PRINCIPAL SECRETARY MINISTRY OF EDUCATION STATE DEPARTMENT</v>
          </cell>
          <cell r="M637" t="str">
            <v>CN</v>
          </cell>
          <cell r="N637" t="str">
            <v>NLRTM</v>
          </cell>
          <cell r="O637" t="str">
            <v>PK</v>
          </cell>
          <cell r="P637">
            <v>92</v>
          </cell>
          <cell r="Q637">
            <v>92</v>
          </cell>
          <cell r="R637">
            <v>25</v>
          </cell>
          <cell r="S637">
            <v>25</v>
          </cell>
          <cell r="T637">
            <v>20529</v>
          </cell>
          <cell r="U637">
            <v>20529</v>
          </cell>
          <cell r="V637">
            <v>7645</v>
          </cell>
          <cell r="W637">
            <v>7645</v>
          </cell>
          <cell r="X637" t="str">
            <v>SHIPPED UNDER CONTRACT NUMBER D-002174-001 WITH CICANINVOICE NUMBER I NV-180008-05-SIGHS CODE 90230010004099 PIN NO PO51098571NSHIPPER S OWN CONTAINER SHIPPED UNDER CONTRACT NUMBER D-002174-001 WITH CICAN INVOICE NUMBER INV-180008-05-SIG HS CODE 90230010004099 PIN NO PO51098571N SHIPPER S OWN CONTAINER LOT NO 10A 10B PASTRY COOK SHIPPED UNDER CONTRACT NUMBER D-002174-00 1 WITH CICANINVOICE NUMBER INV-180008-10-KNC LOT NO 10A 10B PASTRY COOK SHIPPED UNDER CONTRACT NUMBER D-002174-001 WITH CICAN INVOICE NUMBER INV-180008-10-KNC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v>
          </cell>
          <cell r="Y637" t="str">
            <v>Valide</v>
          </cell>
        </row>
        <row r="638">
          <cell r="A638" t="str">
            <v>DRYU9809827</v>
          </cell>
          <cell r="B638">
            <v>40</v>
          </cell>
          <cell r="C638" t="str">
            <v>572000005001</v>
          </cell>
          <cell r="D638">
            <v>43948</v>
          </cell>
          <cell r="E638">
            <v>-43948</v>
          </cell>
          <cell r="F638">
            <v>0</v>
          </cell>
          <cell r="G638">
            <v>0</v>
          </cell>
          <cell r="H638">
            <v>0</v>
          </cell>
          <cell r="I638" t="str">
            <v>2020 MSA 163364</v>
          </cell>
          <cell r="J638">
            <v>160</v>
          </cell>
          <cell r="K638" t="str">
            <v>MOREDA RIVIERE TREFILERIAS S A</v>
          </cell>
          <cell r="L638" t="str">
            <v>INSTARECT LTD</v>
          </cell>
          <cell r="M638" t="str">
            <v>CN</v>
          </cell>
          <cell r="N638" t="str">
            <v>ESGIJ</v>
          </cell>
          <cell r="O638" t="str">
            <v>PK</v>
          </cell>
          <cell r="P638">
            <v>113</v>
          </cell>
          <cell r="Q638">
            <v>113</v>
          </cell>
          <cell r="R638">
            <v>113</v>
          </cell>
          <cell r="S638">
            <v>113</v>
          </cell>
          <cell r="T638">
            <v>96190</v>
          </cell>
          <cell r="U638">
            <v>96190</v>
          </cell>
          <cell r="V638">
            <v>96190</v>
          </cell>
          <cell r="W638">
            <v>96190</v>
          </cell>
          <cell r="X638" t="str">
            <v>ERIZO HT BW GREEN ECOVER 2 00X4 200MBIDON 5K GRAMP DENT2 REC ZNAL-A 4 00X40FIXED KNOT HT C3 F FENCE 20 96 6 12 5- 330 ROLFIXED KNOT HT C3 F FENCE 2X3 20 96 6 12 5 - 330 ROL 6ROL PALFIXED KNOT HT C3 F FENCE 20 96 6 12 5- 330 ROL 6ROL PALFIXED KNOT HT C3 F FENCE 20 96 6 12 5N M ERIZO HT BW GREEN ECOVER 2 00X4 200M BIDON 5K GRAMP DENT2 REC ZNAL-A 4 00X40 FIXED KNOT HT C3 F FENCE 20 96 6 12 5 - 330 ROL FIXED KNOT HT C3 F FENCE 2X3 20 96 6 12 5 - 330 ROL 6ROL PAL FIXED KNOT HT C3 F FENCE 20 96 6 12 5 - 330 ROL 6ROL PAL FIXED KNOT HT C3 F FENCE 20 96 6 12 5 - 330 ROL 9ROL PAL ALAC DU G R ECV 2 50 R50K-FARD 10R INST ORDER PROFORMA 29 11 CFR PORT MOMBASA PHONE 254-0202513388 STOCKCONTROL INSTARECT COM PHONE 254-0202513388 STOCKCONTROL INSTARECT COM</v>
          </cell>
          <cell r="Y638" t="str">
            <v>Valide</v>
          </cell>
        </row>
        <row r="639">
          <cell r="A639" t="str">
            <v>EGSU9136709</v>
          </cell>
          <cell r="B639">
            <v>40</v>
          </cell>
          <cell r="C639" t="str">
            <v>572000005001</v>
          </cell>
          <cell r="D639">
            <v>43948</v>
          </cell>
          <cell r="E639">
            <v>-43948</v>
          </cell>
          <cell r="F639">
            <v>0</v>
          </cell>
          <cell r="G639">
            <v>0</v>
          </cell>
          <cell r="H639">
            <v>0</v>
          </cell>
          <cell r="I639" t="str">
            <v>2020 MSA 163364</v>
          </cell>
          <cell r="J639">
            <v>160</v>
          </cell>
          <cell r="K639" t="str">
            <v>MOREDA RIVIERE TREFILERIAS S A</v>
          </cell>
          <cell r="L639" t="str">
            <v>INSTARECT LTD</v>
          </cell>
          <cell r="M639" t="str">
            <v>CN</v>
          </cell>
          <cell r="N639" t="str">
            <v>ESGIJ</v>
          </cell>
          <cell r="O639" t="str">
            <v>PK</v>
          </cell>
          <cell r="P639">
            <v>113</v>
          </cell>
          <cell r="Q639">
            <v>113</v>
          </cell>
          <cell r="R639">
            <v>113</v>
          </cell>
          <cell r="S639">
            <v>113</v>
          </cell>
          <cell r="T639">
            <v>96190</v>
          </cell>
          <cell r="U639">
            <v>96190</v>
          </cell>
          <cell r="V639">
            <v>96190</v>
          </cell>
          <cell r="W639">
            <v>96190</v>
          </cell>
          <cell r="X639" t="str">
            <v>ERIZO HT BW GREEN ECOVER 2 00X4 200MBIDON 5K GRAMP DENT2 REC ZNAL-A 4 00X40FIXED KNOT HT C3 F FENCE 20 96 6 12 5- 330 ROLFIXED KNOT HT C3 F FENCE 2X3 20 96 6 12 5 - 330 ROL 6ROL PALFIXED KNOT HT C3 F FENCE 20 96 6 12 5- 330 ROL 6ROL PALFIXED KNOT HT C3 F FENCE 20 96 6 12 5N M ERIZO HT BW GREEN ECOVER 2 00X4 200M BIDON 5K GRAMP DENT2 REC ZNAL-A 4 00X40 FIXED KNOT HT C3 F FENCE 20 96 6 12 5 - 330 ROL FIXED KNOT HT C3 F FENCE 2X3 20 96 6 12 5 - 330 ROL 6ROL PAL FIXED KNOT HT C3 F FENCE 20 96 6 12 5 - 330 ROL 6ROL PAL FIXED KNOT HT C3 F FENCE 20 96 6 12 5 - 330 ROL 9ROL PAL ALAC DU G R ECV 2 50 R50K-FARD 10R INST ORDER PROFORMA 29 11 CFR PORT MOMBASA PHONE 254-0202513388 STOCKCONTROL INSTARECT COM PHONE 254-0202513388 STOCKCONTROL INSTARECT COM</v>
          </cell>
          <cell r="Y639" t="str">
            <v>Valide</v>
          </cell>
        </row>
        <row r="640">
          <cell r="A640" t="str">
            <v>EITU1106618</v>
          </cell>
          <cell r="B640">
            <v>40</v>
          </cell>
          <cell r="C640" t="str">
            <v>572000005001</v>
          </cell>
          <cell r="D640">
            <v>43949</v>
          </cell>
          <cell r="E640">
            <v>-43949</v>
          </cell>
          <cell r="F640">
            <v>0</v>
          </cell>
          <cell r="G640">
            <v>0</v>
          </cell>
          <cell r="H640">
            <v>0</v>
          </cell>
          <cell r="I640" t="str">
            <v>2020 MSA 163364</v>
          </cell>
          <cell r="J640">
            <v>160</v>
          </cell>
          <cell r="K640" t="str">
            <v>MOREDA RIVIERE TREFILERIAS S A</v>
          </cell>
          <cell r="L640" t="str">
            <v>INSTARECT LTD</v>
          </cell>
          <cell r="M640" t="str">
            <v>CN</v>
          </cell>
          <cell r="N640" t="str">
            <v>ESGIJ</v>
          </cell>
          <cell r="O640" t="str">
            <v>PK</v>
          </cell>
          <cell r="P640">
            <v>113</v>
          </cell>
          <cell r="Q640">
            <v>113</v>
          </cell>
          <cell r="R640">
            <v>113</v>
          </cell>
          <cell r="S640">
            <v>113</v>
          </cell>
          <cell r="T640">
            <v>96190</v>
          </cell>
          <cell r="U640">
            <v>96190</v>
          </cell>
          <cell r="V640">
            <v>96190</v>
          </cell>
          <cell r="W640">
            <v>96190</v>
          </cell>
          <cell r="X640" t="str">
            <v>ERIZO HT BW GREEN ECOVER 2 00X4 200MBIDON 5K GRAMP DENT2 REC ZNAL-A 4 00X40FIXED KNOT HT C3 F FENCE 20 96 6 12 5- 330 ROLFIXED KNOT HT C3 F FENCE 2X3 20 96 6 12 5 - 330 ROL 6ROL PALFIXED KNOT HT C3 F FENCE 20 96 6 12 5- 330 ROL 6ROL PALFIXED KNOT HT C3 F FENCE 20 96 6 12 5N M ERIZO HT BW GREEN ECOVER 2 00X4 200M BIDON 5K GRAMP DENT2 REC ZNAL-A 4 00X40 FIXED KNOT HT C3 F FENCE 20 96 6 12 5 - 330 ROL FIXED KNOT HT C3 F FENCE 2X3 20 96 6 12 5 - 330 ROL 6ROL PAL FIXED KNOT HT C3 F FENCE 20 96 6 12 5 - 330 ROL 6ROL PAL FIXED KNOT HT C3 F FENCE 20 96 6 12 5 - 330 ROL 9ROL PAL ALAC DU G R ECV 2 50 R50K-FARD 10R INST ORDER PROFORMA 29 11 CFR PORT MOMBASA PHONE 254-0202513388 STOCKCONTROL INSTARECT COM PHONE 254-0202513388 STOCKCONTROL INSTARECT COM</v>
          </cell>
          <cell r="Y640" t="str">
            <v>Valide</v>
          </cell>
        </row>
        <row r="641">
          <cell r="A641" t="str">
            <v>MSKU8761505</v>
          </cell>
          <cell r="B641">
            <v>40</v>
          </cell>
          <cell r="C641" t="str">
            <v>592184232</v>
          </cell>
          <cell r="D641">
            <v>43949</v>
          </cell>
          <cell r="E641">
            <v>-43949</v>
          </cell>
          <cell r="F641">
            <v>0</v>
          </cell>
          <cell r="G641">
            <v>0</v>
          </cell>
          <cell r="H641">
            <v>0</v>
          </cell>
          <cell r="I641" t="str">
            <v>2020 MSA 163044</v>
          </cell>
          <cell r="J641">
            <v>114</v>
          </cell>
          <cell r="K641" t="str">
            <v>KUEHNE NAGEL INC FMC 001162NF LA</v>
          </cell>
          <cell r="L641" t="str">
            <v>ORPOWER 4 INC HELLS GATE NATIONAL PARK</v>
          </cell>
          <cell r="M641" t="str">
            <v>US</v>
          </cell>
          <cell r="N641" t="str">
            <v>USBAL</v>
          </cell>
          <cell r="O641" t="str">
            <v>PK</v>
          </cell>
          <cell r="P641">
            <v>100</v>
          </cell>
          <cell r="Q641">
            <v>100</v>
          </cell>
          <cell r="R641">
            <v>100</v>
          </cell>
          <cell r="S641">
            <v>100</v>
          </cell>
          <cell r="T641">
            <v>125416</v>
          </cell>
          <cell r="U641">
            <v>125416</v>
          </cell>
          <cell r="V641">
            <v>125416</v>
          </cell>
          <cell r="W641">
            <v>125416</v>
          </cell>
          <cell r="X641" t="str">
            <v>MSKU8761505 40 DRY 9 6 SHIPPER S SEAL UL3773518 15 PACKAGE GROSS WEI GHT 20412 KGS MEASUREMENT 17 85 CBM SACKS OF GEL API BENTONITE MARKS AND NUMBERS PONU7841247 40 DRY 9 6 SHIPPER S SEAL UL3 773520 15 PACKAGE GROSS WEIGHT 20412 KGS MEASUREMENT 17 85 CBM SAC KS OF GEL API BENTONITE MARKS AND NUMBERS UETU5939755 40 DRY 9 6 SHIPPER S SEAL UL3773522 14 PACKAGE GROSS WEIGHT 19051 2 KGS MEASUREMENT 40 CBM SACKS OF GEL API BENTONITE MARKS AND NUMB ERS HASU4963052 40 DRY 9 6 SHIPPER S SEAL UL3773775 22 PACKAGE GROSS WEIGHT 18334 51 KGS MEASUREMENT 40 CBM 19 PALLETS 3 CRATE S OF MATERIAL FOR GEOTHERMAL DRILLING WORKS XANTHAN LCM CASING HEADS FLANGES FITTINGS VALVES BOPE SODIUM BICARBINATE HYDRATED LIME SODA ASH DENSE MARKS AND NUMBERS PONU80088 47 40 DRY 9 6 SHIPPER S SEAL UL3773778 7 PACKAGE GROSS WEIGHT 8913 24 KGS MEASUREMENT 40 CBM 4 PALLETS 1 CRATE 2 PCS OF MATERIAL F OR GEOTHERMAL DRIL</v>
          </cell>
          <cell r="Y641" t="str">
            <v>Valide</v>
          </cell>
        </row>
        <row r="642">
          <cell r="A642" t="str">
            <v>PONU7841247</v>
          </cell>
          <cell r="B642">
            <v>40</v>
          </cell>
          <cell r="C642" t="str">
            <v>592184232</v>
          </cell>
          <cell r="D642">
            <v>43949</v>
          </cell>
          <cell r="E642">
            <v>-43949</v>
          </cell>
          <cell r="F642">
            <v>0</v>
          </cell>
          <cell r="G642">
            <v>0</v>
          </cell>
          <cell r="H642">
            <v>0</v>
          </cell>
          <cell r="I642" t="str">
            <v>2020 MSA 163044</v>
          </cell>
          <cell r="J642">
            <v>114</v>
          </cell>
          <cell r="K642" t="str">
            <v>KUEHNE NAGEL INC FMC 001162NF LA</v>
          </cell>
          <cell r="L642" t="str">
            <v>ORPOWER 4 INC HELLS GATE NATIONAL PARK</v>
          </cell>
          <cell r="M642" t="str">
            <v>US</v>
          </cell>
          <cell r="N642" t="str">
            <v>USBAL</v>
          </cell>
          <cell r="O642" t="str">
            <v>PK</v>
          </cell>
          <cell r="P642">
            <v>100</v>
          </cell>
          <cell r="Q642">
            <v>100</v>
          </cell>
          <cell r="R642">
            <v>100</v>
          </cell>
          <cell r="S642">
            <v>100</v>
          </cell>
          <cell r="T642">
            <v>125416</v>
          </cell>
          <cell r="U642">
            <v>125416</v>
          </cell>
          <cell r="V642">
            <v>125416</v>
          </cell>
          <cell r="W642">
            <v>125416</v>
          </cell>
          <cell r="X642" t="str">
            <v>MSKU8761505 40 DRY 9 6 SHIPPER S SEAL UL3773518 15 PACKAGE GROSS WEI GHT 20412 KGS MEASUREMENT 17 85 CBM SACKS OF GEL API BENTONITE MARKS AND NUMBERS PONU7841247 40 DRY 9 6 SHIPPER S SEAL UL3 773520 15 PACKAGE GROSS WEIGHT 20412 KGS MEASUREMENT 17 85 CBM SAC KS OF GEL API BENTONITE MARKS AND NUMBERS UETU5939755 40 DRY 9 6 SHIPPER S SEAL UL3773522 14 PACKAGE GROSS WEIGHT 19051 2 KGS MEASUREMENT 40 CBM SACKS OF GEL API BENTONITE MARKS AND NUMB ERS HASU4963052 40 DRY 9 6 SHIPPER S SEAL UL3773775 22 PACKAGE GROSS WEIGHT 18334 51 KGS MEASUREMENT 40 CBM 19 PALLETS 3 CRATE S OF MATERIAL FOR GEOTHERMAL DRILLING WORKS XANTHAN LCM CASING HEADS FLANGES FITTINGS VALVES BOPE SODIUM BICARBINATE HYDRATED LIME SODA ASH DENSE MARKS AND NUMBERS PONU80088 47 40 DRY 9 6 SHIPPER S SEAL UL3773778 7 PACKAGE GROSS WEIGHT 8913 24 KGS MEASUREMENT 40 CBM 4 PALLETS 1 CRATE 2 PCS OF MATERIAL F OR GEOTHERMAL DRIL</v>
          </cell>
          <cell r="Y642" t="str">
            <v>Valide</v>
          </cell>
        </row>
        <row r="643">
          <cell r="A643" t="str">
            <v>TEMU6210843</v>
          </cell>
          <cell r="B643">
            <v>40</v>
          </cell>
          <cell r="C643" t="str">
            <v>592203457</v>
          </cell>
          <cell r="D643">
            <v>43949</v>
          </cell>
          <cell r="E643">
            <v>-43949</v>
          </cell>
          <cell r="F643">
            <v>0</v>
          </cell>
          <cell r="G643">
            <v>0</v>
          </cell>
          <cell r="H643">
            <v>0</v>
          </cell>
          <cell r="I643" t="str">
            <v>2020 MSA 163044</v>
          </cell>
          <cell r="J643">
            <v>121</v>
          </cell>
          <cell r="K643" t="str">
            <v>HOUSTON CLOTHING EXCHANGE 5055 SOU</v>
          </cell>
          <cell r="L643" t="str">
            <v>SABINI ENTERPRISES LIMITED P O BOX</v>
          </cell>
          <cell r="M643" t="str">
            <v>US</v>
          </cell>
          <cell r="N643" t="str">
            <v>USHOU</v>
          </cell>
          <cell r="O643" t="str">
            <v>BL</v>
          </cell>
          <cell r="P643">
            <v>540</v>
          </cell>
          <cell r="Q643">
            <v>540</v>
          </cell>
          <cell r="R643">
            <v>540</v>
          </cell>
          <cell r="S643">
            <v>540</v>
          </cell>
          <cell r="T643">
            <v>25405</v>
          </cell>
          <cell r="U643">
            <v>25405</v>
          </cell>
          <cell r="V643">
            <v>25405</v>
          </cell>
          <cell r="W643">
            <v>25405</v>
          </cell>
          <cell r="X643" t="str">
            <v>1X40 HC CONTAINER STC 540 BALES OF USED CLOTHING KEN 2020 139837-1 AES ITN X20200303802044 H S CODE 6309000000 BOOKING 592203457 FREIGHT PREPAID</v>
          </cell>
          <cell r="Y643" t="str">
            <v>Valide</v>
          </cell>
        </row>
        <row r="644">
          <cell r="A644" t="str">
            <v>MSKU1352233</v>
          </cell>
          <cell r="B644">
            <v>40</v>
          </cell>
          <cell r="C644" t="str">
            <v>592269333</v>
          </cell>
          <cell r="D644">
            <v>43948</v>
          </cell>
          <cell r="E644">
            <v>-43948</v>
          </cell>
          <cell r="F644">
            <v>0</v>
          </cell>
          <cell r="G644">
            <v>0</v>
          </cell>
          <cell r="H644">
            <v>0</v>
          </cell>
          <cell r="I644" t="str">
            <v>2020 MSA 163044</v>
          </cell>
          <cell r="J644">
            <v>134</v>
          </cell>
          <cell r="K644" t="str">
            <v>TEXTIL-RECYCLING NORD GMBH DRECHSL</v>
          </cell>
          <cell r="L644" t="str">
            <v>THIKA ROAD HOLDINGS LTD P O BOX 310</v>
          </cell>
          <cell r="M644" t="str">
            <v>US</v>
          </cell>
          <cell r="N644" t="str">
            <v>DEBRV</v>
          </cell>
          <cell r="O644" t="str">
            <v>PK</v>
          </cell>
          <cell r="P644">
            <v>513</v>
          </cell>
          <cell r="Q644">
            <v>513</v>
          </cell>
          <cell r="R644">
            <v>513</v>
          </cell>
          <cell r="S644">
            <v>513</v>
          </cell>
          <cell r="T644">
            <v>24909</v>
          </cell>
          <cell r="U644">
            <v>24909</v>
          </cell>
          <cell r="V644">
            <v>24909</v>
          </cell>
          <cell r="W644">
            <v>24909</v>
          </cell>
          <cell r="X644" t="str">
            <v>240 SACKS SECOND HAND SHOES 6000 000 KGS 273 SACKS SECOND HAND TEXTI LES 18909 000 KGS INTRANSIT TO ICD EMBAKASI NAIROBI GOODS TO ICD NAIROBI</v>
          </cell>
          <cell r="Y644" t="str">
            <v>Valide</v>
          </cell>
        </row>
        <row r="645">
          <cell r="A645" t="str">
            <v>MRKU7919786</v>
          </cell>
          <cell r="B645">
            <v>20</v>
          </cell>
          <cell r="C645" t="str">
            <v>592430893</v>
          </cell>
          <cell r="D645">
            <v>43949</v>
          </cell>
          <cell r="E645">
            <v>-43949</v>
          </cell>
          <cell r="F645">
            <v>0</v>
          </cell>
          <cell r="G645">
            <v>0</v>
          </cell>
          <cell r="H645">
            <v>0</v>
          </cell>
          <cell r="I645" t="str">
            <v>2020 MSA 163044</v>
          </cell>
          <cell r="J645">
            <v>154</v>
          </cell>
          <cell r="K645" t="str">
            <v>ROXCEL TRADING GMBH THURNGASSE 10 A</v>
          </cell>
          <cell r="L645" t="str">
            <v>GENERAL PRINTERS LIMITED HOMABAY ROOBILE NOS 25722 204350</v>
          </cell>
          <cell r="M645" t="str">
            <v>US</v>
          </cell>
          <cell r="N645" t="str">
            <v>SIKOP</v>
          </cell>
          <cell r="O645" t="str">
            <v>RL</v>
          </cell>
          <cell r="P645">
            <v>48</v>
          </cell>
          <cell r="Q645">
            <v>48</v>
          </cell>
          <cell r="R645">
            <v>0</v>
          </cell>
          <cell r="S645">
            <v>0</v>
          </cell>
          <cell r="T645">
            <v>40028</v>
          </cell>
          <cell r="U645">
            <v>40028</v>
          </cell>
          <cell r="V645">
            <v>0</v>
          </cell>
          <cell r="W645">
            <v>0</v>
          </cell>
          <cell r="X645" t="str">
            <v>UNPRINTED HIGH STRENGTH WHITE GLOSS LABEL PAPER- BIOKETT IDF NO 19EMK IM000172151 APPLICABLE FREE TIME 18 DAYS COMBINED DETENTION DEMURRA GE AT PORT OF DISCHARGE PLACE OF DELIVERY INTRANSIT TO ICD EMBA KASI NAIROBI</v>
          </cell>
          <cell r="Y645" t="str">
            <v>Valide</v>
          </cell>
        </row>
        <row r="646">
          <cell r="A646" t="str">
            <v>HASU4788221</v>
          </cell>
          <cell r="B646">
            <v>40</v>
          </cell>
          <cell r="C646" t="str">
            <v>592838679</v>
          </cell>
          <cell r="D646">
            <v>43948</v>
          </cell>
          <cell r="E646">
            <v>-43948</v>
          </cell>
          <cell r="F646">
            <v>0</v>
          </cell>
          <cell r="G646">
            <v>0</v>
          </cell>
          <cell r="H646">
            <v>0</v>
          </cell>
          <cell r="I646" t="str">
            <v>2020 MSA 163044</v>
          </cell>
          <cell r="J646">
            <v>195</v>
          </cell>
          <cell r="K646" t="str">
            <v>EAST-WEST TEXTILRECYCLING KURSUN GM</v>
          </cell>
          <cell r="L646" t="str">
            <v>MARIDADI TEXTILE LIMITED ICD ROAD P</v>
          </cell>
          <cell r="M646" t="str">
            <v>US</v>
          </cell>
          <cell r="N646" t="str">
            <v>DEBRV</v>
          </cell>
          <cell r="O646" t="str">
            <v>PK</v>
          </cell>
          <cell r="P646">
            <v>575</v>
          </cell>
          <cell r="Q646">
            <v>575</v>
          </cell>
          <cell r="R646">
            <v>0</v>
          </cell>
          <cell r="S646">
            <v>0</v>
          </cell>
          <cell r="T646">
            <v>14375</v>
          </cell>
          <cell r="U646">
            <v>14375</v>
          </cell>
          <cell r="V646">
            <v>0</v>
          </cell>
          <cell r="W646">
            <v>0</v>
          </cell>
          <cell r="X646" t="str">
            <v>565 PACKAGES USED SHOES 10 PACKAGES USED HANDBAGS SGS-REF E20012783 47 008 SGS-SEAL B3938277</v>
          </cell>
          <cell r="Y646" t="str">
            <v>Valide</v>
          </cell>
        </row>
        <row r="647">
          <cell r="A647" t="str">
            <v>TEMU8676229</v>
          </cell>
          <cell r="B647">
            <v>40</v>
          </cell>
          <cell r="C647" t="str">
            <v>594000024945</v>
          </cell>
          <cell r="D647">
            <v>43948</v>
          </cell>
          <cell r="E647">
            <v>-43948</v>
          </cell>
          <cell r="F647">
            <v>0</v>
          </cell>
          <cell r="G647">
            <v>0</v>
          </cell>
          <cell r="H647">
            <v>0</v>
          </cell>
          <cell r="I647" t="str">
            <v>2020 MSA 163364</v>
          </cell>
          <cell r="J647">
            <v>29</v>
          </cell>
          <cell r="K647" t="str">
            <v>CLARIANT TURKIYE BOYA KIMYEVI</v>
          </cell>
          <cell r="L647" t="str">
            <v>GIL OIL CO LIMITED</v>
          </cell>
          <cell r="M647" t="str">
            <v>CN</v>
          </cell>
          <cell r="N647" t="str">
            <v>TRIZM</v>
          </cell>
          <cell r="O647" t="str">
            <v>PX</v>
          </cell>
          <cell r="P647">
            <v>44</v>
          </cell>
          <cell r="Q647">
            <v>44</v>
          </cell>
          <cell r="R647">
            <v>0</v>
          </cell>
          <cell r="S647">
            <v>0</v>
          </cell>
          <cell r="T647">
            <v>47080</v>
          </cell>
          <cell r="U647">
            <v>47080</v>
          </cell>
          <cell r="V647">
            <v>0</v>
          </cell>
          <cell r="W647">
            <v>0</v>
          </cell>
          <cell r="X647" t="str">
            <v>TONSIL OPTIMUM 258 FF 0025HS CODE 3802 90 00 90 13 INLAND EMPTY DEPO T IN MOMBASAIS UNDER FULL RESPONSIBILITYAND RISK OF MERCHANTSN M TONSIL OPTIMUM 258 FF 0025 HS CODE 3802 90 00 90 13 INLAND EMPTY DEPOT IN MOMBASA IS UNDER FULL RESPONSIBILITY AND RISK OF MERCHANTS</v>
          </cell>
          <cell r="Y647" t="str">
            <v>Valide</v>
          </cell>
        </row>
        <row r="648">
          <cell r="A648" t="str">
            <v>TEMU4944977</v>
          </cell>
          <cell r="B648">
            <v>20</v>
          </cell>
          <cell r="C648" t="str">
            <v>910329207</v>
          </cell>
          <cell r="D648">
            <v>43949</v>
          </cell>
          <cell r="E648">
            <v>-43949</v>
          </cell>
          <cell r="F648">
            <v>0</v>
          </cell>
          <cell r="G648">
            <v>0</v>
          </cell>
          <cell r="H648">
            <v>0</v>
          </cell>
          <cell r="I648" t="str">
            <v>2020 MSA 162859</v>
          </cell>
          <cell r="J648">
            <v>196</v>
          </cell>
          <cell r="K648" t="str">
            <v>YIGIT AKU MALZ NAK SAN VE TIC A S</v>
          </cell>
          <cell r="L648" t="str">
            <v>PRIME POWER BATTERIES EAST AFRICA LRIMEPOWERBATTERIES CO KE</v>
          </cell>
          <cell r="M648" t="str">
            <v>EG</v>
          </cell>
          <cell r="N648" t="str">
            <v>TRMER</v>
          </cell>
          <cell r="O648" t="str">
            <v>PA</v>
          </cell>
          <cell r="P648">
            <v>14</v>
          </cell>
          <cell r="Q648">
            <v>14</v>
          </cell>
          <cell r="R648">
            <v>14</v>
          </cell>
          <cell r="S648">
            <v>14</v>
          </cell>
          <cell r="T648">
            <v>25340</v>
          </cell>
          <cell r="U648">
            <v>25340</v>
          </cell>
          <cell r="V648">
            <v>25340</v>
          </cell>
          <cell r="W648">
            <v>25340</v>
          </cell>
          <cell r="X648" t="str">
            <v>2065 PCS OF BATTERIES ON 14 PALLETS 25018 KGS NET 25340 KGS GROSS IMO 8 UN NO 2794 IDF NUMBER E2002296753 INTRANSIT TO ICD EMBAKASI N AIROBI</v>
          </cell>
          <cell r="Y648" t="str">
            <v>Valide</v>
          </cell>
        </row>
        <row r="649">
          <cell r="A649" t="str">
            <v>MSKU4307074</v>
          </cell>
          <cell r="B649">
            <v>20</v>
          </cell>
          <cell r="C649" t="str">
            <v>910436253</v>
          </cell>
          <cell r="D649">
            <v>43949</v>
          </cell>
          <cell r="E649">
            <v>-43949</v>
          </cell>
          <cell r="F649">
            <v>0</v>
          </cell>
          <cell r="G649">
            <v>0</v>
          </cell>
          <cell r="H649">
            <v>0</v>
          </cell>
          <cell r="I649" t="str">
            <v>2020 MSA 163045</v>
          </cell>
          <cell r="J649">
            <v>186</v>
          </cell>
          <cell r="K649" t="str">
            <v>YIGIT AKU MALZ NAK SAN VE TIC A S</v>
          </cell>
          <cell r="L649" t="str">
            <v>PRIME POWER BATTERIES EAST AFRICA LIMEPOWERBATTERIES CO KE</v>
          </cell>
          <cell r="M649" t="str">
            <v>PK</v>
          </cell>
          <cell r="N649" t="str">
            <v>TRMER</v>
          </cell>
          <cell r="O649" t="str">
            <v>PA</v>
          </cell>
          <cell r="P649">
            <v>14</v>
          </cell>
          <cell r="Q649">
            <v>14</v>
          </cell>
          <cell r="R649">
            <v>0</v>
          </cell>
          <cell r="S649">
            <v>0</v>
          </cell>
          <cell r="T649">
            <v>25340</v>
          </cell>
          <cell r="U649">
            <v>25340</v>
          </cell>
          <cell r="V649">
            <v>0</v>
          </cell>
          <cell r="W649">
            <v>0</v>
          </cell>
          <cell r="X649" t="str">
            <v>2065 PCS OF BATTERIES ON 14 PALLETS 25018 KGS NET 25340 KGS GROSS IMO 8 UN NO 2794 IDF NUMBER E2002296879 INTRANSIT TO ICD EMBAKASI NAIROBI</v>
          </cell>
          <cell r="Y649" t="str">
            <v>Valide</v>
          </cell>
        </row>
        <row r="650">
          <cell r="A650" t="str">
            <v>CMAU4729778</v>
          </cell>
          <cell r="B650">
            <v>40</v>
          </cell>
          <cell r="C650" t="str">
            <v>AMC0827058</v>
          </cell>
          <cell r="D650">
            <v>43949</v>
          </cell>
          <cell r="E650">
            <v>-43949</v>
          </cell>
          <cell r="F650">
            <v>0</v>
          </cell>
          <cell r="G650">
            <v>0</v>
          </cell>
          <cell r="H650">
            <v>0</v>
          </cell>
          <cell r="I650" t="str">
            <v>2020 MSA 163023</v>
          </cell>
          <cell r="J650">
            <v>49</v>
          </cell>
          <cell r="K650" t="str">
            <v>MYLAN LABORATORIES LIMITEDFDF UNIT-3- 100 SEZ PLOT NO 11 12 13 SEZ PH</v>
          </cell>
          <cell r="L650" t="str">
            <v>KENYA MEDICAL SUPPLIES AUTHORITYNAIROBI COMMERCIAL STREET INDUSTRIAL</v>
          </cell>
          <cell r="M650" t="str">
            <v>AE</v>
          </cell>
          <cell r="N650" t="str">
            <v>INNSA</v>
          </cell>
          <cell r="O650" t="str">
            <v>PE</v>
          </cell>
          <cell r="P650">
            <v>184</v>
          </cell>
          <cell r="Q650">
            <v>184</v>
          </cell>
          <cell r="R650">
            <v>0</v>
          </cell>
          <cell r="S650">
            <v>0</v>
          </cell>
          <cell r="T650">
            <v>70296</v>
          </cell>
          <cell r="U650">
            <v>70296</v>
          </cell>
          <cell r="V650">
            <v>0</v>
          </cell>
          <cell r="W650">
            <v>0</v>
          </cell>
          <cell r="X650" t="str">
            <v>184 PALLETS 5827 SHIPPERS IN ONE HUNDRED EIGHTY FOUR PALLETS ONLY AVONZA TENOFOVIR DISOPROXIL FUMARATE 300MG+LAMIVUDINE 300MG+ EFAVIRENZ 400MG TAB 30S INVOICE NO MP2311900702 DT 25 09 2019 SB NO 4014758 DT 25 09 2019 INVOICE NO MP2311900703 DT 25 09 2019 SB NO 4014759 DT 25 09 2019 INVOICE NO MP2311900710 DT 25 09 2019 SB NO 4014798 DT 25 09 2019 INVOICE NO MP2311900711 DT 25 09 2019 SB NO 4014799 DT 25 09 2019 HS CODE 30049099 TOTAL QUANTITY 838377 PACKS TOTAL NT WT 43956 570 KGS FREIGHT PREPAID</v>
          </cell>
          <cell r="Y650" t="str">
            <v>Valide</v>
          </cell>
        </row>
        <row r="651">
          <cell r="A651" t="str">
            <v>TEMU7644084</v>
          </cell>
          <cell r="B651">
            <v>40</v>
          </cell>
          <cell r="C651" t="str">
            <v>AMC0827058</v>
          </cell>
          <cell r="D651">
            <v>43948</v>
          </cell>
          <cell r="E651">
            <v>-43948</v>
          </cell>
          <cell r="F651">
            <v>0</v>
          </cell>
          <cell r="G651">
            <v>0</v>
          </cell>
          <cell r="H651">
            <v>0</v>
          </cell>
          <cell r="I651" t="str">
            <v>2020 MSA 163023</v>
          </cell>
          <cell r="J651">
            <v>49</v>
          </cell>
          <cell r="K651" t="str">
            <v>MYLAN LABORATORIES LIMITEDFDF UNIT-3- 100 SEZ PLOT NO 11 12 13 SEZ PH</v>
          </cell>
          <cell r="L651" t="str">
            <v>KENYA MEDICAL SUPPLIES AUTHORITYNAIROBI COMMERCIAL STREET INDUSTRIAL</v>
          </cell>
          <cell r="M651" t="str">
            <v>AE</v>
          </cell>
          <cell r="N651" t="str">
            <v>INNSA</v>
          </cell>
          <cell r="O651" t="str">
            <v>PE</v>
          </cell>
          <cell r="P651">
            <v>184</v>
          </cell>
          <cell r="Q651">
            <v>184</v>
          </cell>
          <cell r="R651">
            <v>0</v>
          </cell>
          <cell r="S651">
            <v>0</v>
          </cell>
          <cell r="T651">
            <v>70296</v>
          </cell>
          <cell r="U651">
            <v>70296</v>
          </cell>
          <cell r="V651">
            <v>0</v>
          </cell>
          <cell r="W651">
            <v>0</v>
          </cell>
          <cell r="X651" t="str">
            <v>184 PALLETS 5827 SHIPPERS IN ONE HUNDRED EIGHTY FOUR PALLETS ONLY AVONZA TENOFOVIR DISOPROXIL FUMARATE 300MG+LAMIVUDINE 300MG+ EFAVIRENZ 400MG TAB 30S INVOICE NO MP2311900702 DT 25 09 2019 SB NO 4014758 DT 25 09 2019 INVOICE NO MP2311900703 DT 25 09 2019 SB NO 4014759 DT 25 09 2019 INVOICE NO MP2311900710 DT 25 09 2019 SB NO 4014798 DT 25 09 2019 INVOICE NO MP2311900711 DT 25 09 2019 SB NO 4014799 DT 25 09 2019 HS CODE 30049099 TOTAL QUANTITY 838377 PACKS TOTAL NT WT 43956 570 KGS FREIGHT PREPAID</v>
          </cell>
          <cell r="Y651" t="str">
            <v>Valide</v>
          </cell>
        </row>
        <row r="652">
          <cell r="A652" t="str">
            <v>FCIU4677181</v>
          </cell>
          <cell r="B652">
            <v>20</v>
          </cell>
          <cell r="C652" t="str">
            <v>EPIRINDAHD204157</v>
          </cell>
          <cell r="D652">
            <v>43948</v>
          </cell>
          <cell r="E652">
            <v>-43948</v>
          </cell>
          <cell r="F652">
            <v>0</v>
          </cell>
          <cell r="G652">
            <v>0</v>
          </cell>
          <cell r="H652">
            <v>0</v>
          </cell>
          <cell r="I652" t="str">
            <v>2020 MSA 163021</v>
          </cell>
          <cell r="J652">
            <v>54</v>
          </cell>
          <cell r="K652" t="str">
            <v>WOOD STUFFS D 39 Jagannath Puram C omplex Under Lalbaugh Bridge Manj</v>
          </cell>
          <cell r="L652" t="str">
            <v>DOORS OF THE WORLD FIRST FLOOR RM B 105 DAINTY APARTMENTS THINDIGUA H</v>
          </cell>
          <cell r="M652" t="str">
            <v>SA</v>
          </cell>
          <cell r="N652" t="str">
            <v>INBDQ</v>
          </cell>
          <cell r="O652" t="str">
            <v>PK</v>
          </cell>
          <cell r="P652">
            <v>13</v>
          </cell>
          <cell r="Q652">
            <v>13</v>
          </cell>
          <cell r="R652">
            <v>13</v>
          </cell>
          <cell r="S652">
            <v>13</v>
          </cell>
          <cell r="T652">
            <v>9651</v>
          </cell>
          <cell r="U652">
            <v>9651</v>
          </cell>
          <cell r="V652">
            <v>9650</v>
          </cell>
          <cell r="W652">
            <v>9650</v>
          </cell>
          <cell r="X652" t="str">
            <v>1XSTANDARD 20 CONTAINER SAID TO CONTAIN 13 PACKAGES TOTAL 13 PACKAGES ONLY LAMINATED FLUSH DOOR SIZE 32 X 80 HSN - 44182010 IN 6 PALLET 40 NOS X 5 PALLET 38 NOS X 1 PALLET LAMINATED FLUSH DOOR SIZE 32 X 80 CUSTONIZED HSN - 441 82010 IN PALLET NO 6 WPC WINDOW FRAME DOUBLE SLOT SIZE 125 X 50 MM LENGTH 2133 MM 30 MM SLOT LOOSE MORTISE DOOR LOCKS - SAVIO WITH PIN CYLINDER 70 MM CORRUGATED BOX BEARING HINGES SS 5 X 3 MM X 3 MM CORRUGATED BOX SCREW FOR HINGES FITTI NG 32 X 8 CORRUGATED BOX 1 MM DIGITAL LAMINATE CORRUGATED BOX HS CODE 44182010 39252000 83013000 83021010 73181200 48239019 INV NO GT 27 DT 09-03-2020 BUYER S ORDER NO 1011400120 DT 24-01-2020 SBILL NO 2254365 DT 19 03 20 HOUSE HOUSE PORT NOMINATION AS PER KPA DIRECTIVE</v>
          </cell>
          <cell r="Y652" t="str">
            <v>Valide</v>
          </cell>
        </row>
        <row r="653">
          <cell r="A653" t="str">
            <v>TRHU1077990</v>
          </cell>
          <cell r="B653">
            <v>20</v>
          </cell>
          <cell r="C653" t="str">
            <v>HBG1385379</v>
          </cell>
          <cell r="D653">
            <v>43948</v>
          </cell>
          <cell r="E653">
            <v>-43948</v>
          </cell>
          <cell r="F653">
            <v>0</v>
          </cell>
          <cell r="G653">
            <v>0</v>
          </cell>
          <cell r="H653">
            <v>0</v>
          </cell>
          <cell r="I653" t="str">
            <v>2020 MSA 163023</v>
          </cell>
          <cell r="J653">
            <v>180</v>
          </cell>
          <cell r="K653" t="str">
            <v>ADM ANTWERP NVROSTOCKWEG 17 - KAAI 312A2030 ANTWERP BELGIUM</v>
          </cell>
          <cell r="L653" t="str">
            <v>UNILEVER KENYA LIMITEDCOMMERCIAL STREETINDUSTRIAL AREAP O BOX 30062-00</v>
          </cell>
          <cell r="M653" t="str">
            <v>AE</v>
          </cell>
          <cell r="N653" t="str">
            <v>AEJEA</v>
          </cell>
          <cell r="O653" t="str">
            <v>PK</v>
          </cell>
          <cell r="P653">
            <v>14</v>
          </cell>
          <cell r="Q653">
            <v>14</v>
          </cell>
          <cell r="R653">
            <v>14</v>
          </cell>
          <cell r="S653">
            <v>14</v>
          </cell>
          <cell r="T653">
            <v>308680</v>
          </cell>
          <cell r="U653">
            <v>308680</v>
          </cell>
          <cell r="V653">
            <v>308680</v>
          </cell>
          <cell r="W653">
            <v>308680</v>
          </cell>
          <cell r="X653" t="str">
            <v>CRUDE DEGUMMED RAPESEEDOIL NET WEIGHT 21940 00 KG 151411 HS CRUDE DEGUMMED RAPESEEDOIL NET WEIGHT 22000 00 KG 151411 HS CRUDE DEGUMMED RAPESEEDOIL NET WEIGHT 21960 00 KG 151411 HS CRUDE DEGUMMED RAPESEEDOIL NET WEIGHT 21960 00 KG 151411 HS CRUDE DEGUMMED RAPESEEDOIL NET WEIGHT 21960 00 KG 151411 HS CRUDE DEGUMMED RAPESEEDOIL NET WEIGHT 21900 00 KG 151411 HS CRUDE DEGUMMED RAPESEEDOIL NET WEIGHT 21940 00 KG 151411 HS CRUDE DEGUMMED RAPESEEDOIL NET WEIGHT 21960 00 KG 151411 HS CRUDE DEGUMMED RAPESEEDOIL NET WEIGHT 21920 00 KG 151411 HS CRUDE DEGUMMED RAPESEEDOIL NET WEIGHT 22020 00 KG 151411 HS CRUDE DEGUMMED RAPESEEDOIL NET WEIGHT 21940 00 KG 151411 HS CRUDE DEGUMMED RAPESEEDOIL NET WEIGHT 21960 00 KG 151411 HS CRUDE DEGUMMED RAPESEEDOIL NET WEIGHT 21960 00 KG 151411 HS CRUDE DEGUMMED RAPESEEDOIL NET WEIGHT 21860 00 KG TOTAL NET WEIGHT 307280 00 KG TOTAL GROSS WEIGHT 308680 00 KG E-MAIL ID MOSES MUGURO-UPFIELD COM TEL NO +254 716 846 532 151411 HS GENERAL CMA CGM TERMS AND CONDITIONS TO BE FOUND UNDER www cma-cgm com FREIGHT PREPAID</v>
          </cell>
          <cell r="Y653" t="str">
            <v>Valide</v>
          </cell>
        </row>
        <row r="654">
          <cell r="A654" t="str">
            <v>BSIU9146842</v>
          </cell>
          <cell r="B654">
            <v>40</v>
          </cell>
          <cell r="C654" t="str">
            <v>HLCUFRA200119728</v>
          </cell>
          <cell r="D654">
            <v>43948</v>
          </cell>
          <cell r="E654">
            <v>-43948</v>
          </cell>
          <cell r="F654">
            <v>0</v>
          </cell>
          <cell r="G654">
            <v>0</v>
          </cell>
          <cell r="H654">
            <v>0</v>
          </cell>
          <cell r="I654" t="str">
            <v>2020 MSA 163254</v>
          </cell>
          <cell r="J654">
            <v>39</v>
          </cell>
          <cell r="K654" t="str">
            <v>SCHINDLER SA INVESTMENT HOLDINGS PTY LTD P O BOX 3615 JOHANNESBURG 200</v>
          </cell>
          <cell r="L654" t="str">
            <v>SCHINDLER LIMITED LONGONOT PLACE KIJABE STREET NAIROBI KENYA</v>
          </cell>
          <cell r="M654" t="str">
            <v>CN</v>
          </cell>
          <cell r="N654" t="str">
            <v>DEHAM</v>
          </cell>
          <cell r="O654" t="str">
            <v>UN</v>
          </cell>
          <cell r="P654">
            <v>12</v>
          </cell>
          <cell r="Q654">
            <v>12</v>
          </cell>
          <cell r="R654">
            <v>12</v>
          </cell>
          <cell r="S654">
            <v>12</v>
          </cell>
          <cell r="T654">
            <v>38040</v>
          </cell>
          <cell r="U654">
            <v>38040</v>
          </cell>
          <cell r="V654">
            <v>38040</v>
          </cell>
          <cell r="W654">
            <v>38040</v>
          </cell>
          <cell r="X654"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654" t="str">
            <v>Valide</v>
          </cell>
        </row>
        <row r="655">
          <cell r="A655" t="str">
            <v>CAIU7915454</v>
          </cell>
          <cell r="B655">
            <v>40</v>
          </cell>
          <cell r="C655" t="str">
            <v>HLCUFRA200119728</v>
          </cell>
          <cell r="D655">
            <v>43948</v>
          </cell>
          <cell r="E655">
            <v>-43948</v>
          </cell>
          <cell r="F655">
            <v>0</v>
          </cell>
          <cell r="G655">
            <v>0</v>
          </cell>
          <cell r="H655">
            <v>0</v>
          </cell>
          <cell r="I655" t="str">
            <v>2020 MSA 163254</v>
          </cell>
          <cell r="J655">
            <v>39</v>
          </cell>
          <cell r="K655" t="str">
            <v>SCHINDLER SA INVESTMENT HOLDINGS PTY LTD P O BOX 3615 JOHANNESBURG 200</v>
          </cell>
          <cell r="L655" t="str">
            <v>SCHINDLER LIMITED LONGONOT PLACE KIJABE STREET NAIROBI KENYA</v>
          </cell>
          <cell r="M655" t="str">
            <v>CN</v>
          </cell>
          <cell r="N655" t="str">
            <v>DEHAM</v>
          </cell>
          <cell r="O655" t="str">
            <v>UN</v>
          </cell>
          <cell r="P655">
            <v>12</v>
          </cell>
          <cell r="Q655">
            <v>12</v>
          </cell>
          <cell r="R655">
            <v>12</v>
          </cell>
          <cell r="S655">
            <v>12</v>
          </cell>
          <cell r="T655">
            <v>38040</v>
          </cell>
          <cell r="U655">
            <v>38040</v>
          </cell>
          <cell r="V655">
            <v>38040</v>
          </cell>
          <cell r="W655">
            <v>38040</v>
          </cell>
          <cell r="X655"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655" t="str">
            <v>Valide</v>
          </cell>
        </row>
        <row r="656">
          <cell r="A656" t="str">
            <v>IRNU4510449</v>
          </cell>
          <cell r="B656">
            <v>40</v>
          </cell>
          <cell r="C656" t="str">
            <v>HLCUFRA200119728</v>
          </cell>
          <cell r="D656">
            <v>43949</v>
          </cell>
          <cell r="E656">
            <v>-43949</v>
          </cell>
          <cell r="F656">
            <v>0</v>
          </cell>
          <cell r="G656">
            <v>0</v>
          </cell>
          <cell r="H656">
            <v>0</v>
          </cell>
          <cell r="I656" t="str">
            <v>2020 MSA 163254</v>
          </cell>
          <cell r="J656">
            <v>39</v>
          </cell>
          <cell r="K656" t="str">
            <v>SCHINDLER SA INVESTMENT HOLDINGS PTY LTD P O BOX 3615 JOHANNESBURG 200</v>
          </cell>
          <cell r="L656" t="str">
            <v>SCHINDLER LIMITED LONGONOT PLACE KIJABE STREET NAIROBI KENYA</v>
          </cell>
          <cell r="M656" t="str">
            <v>CN</v>
          </cell>
          <cell r="N656" t="str">
            <v>DEHAM</v>
          </cell>
          <cell r="O656" t="str">
            <v>UN</v>
          </cell>
          <cell r="P656">
            <v>12</v>
          </cell>
          <cell r="Q656">
            <v>12</v>
          </cell>
          <cell r="R656">
            <v>12</v>
          </cell>
          <cell r="S656">
            <v>12</v>
          </cell>
          <cell r="T656">
            <v>38040</v>
          </cell>
          <cell r="U656">
            <v>38040</v>
          </cell>
          <cell r="V656">
            <v>38040</v>
          </cell>
          <cell r="W656">
            <v>38040</v>
          </cell>
          <cell r="X656"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656" t="str">
            <v>Valide</v>
          </cell>
        </row>
        <row r="657">
          <cell r="A657" t="str">
            <v>SEGU5671314</v>
          </cell>
          <cell r="B657">
            <v>40</v>
          </cell>
          <cell r="C657" t="str">
            <v>HLCUFRA200119728</v>
          </cell>
          <cell r="D657">
            <v>43949</v>
          </cell>
          <cell r="E657">
            <v>-43949</v>
          </cell>
          <cell r="F657">
            <v>0</v>
          </cell>
          <cell r="G657">
            <v>0</v>
          </cell>
          <cell r="H657">
            <v>0</v>
          </cell>
          <cell r="I657" t="str">
            <v>2020 MSA 163254</v>
          </cell>
          <cell r="J657">
            <v>39</v>
          </cell>
          <cell r="K657" t="str">
            <v>SCHINDLER SA INVESTMENT HOLDINGS PTY LTD P O BOX 3615 JOHANNESBURG 200</v>
          </cell>
          <cell r="L657" t="str">
            <v>SCHINDLER LIMITED LONGONOT PLACE KIJABE STREET NAIROBI KENYA</v>
          </cell>
          <cell r="M657" t="str">
            <v>CN</v>
          </cell>
          <cell r="N657" t="str">
            <v>DEHAM</v>
          </cell>
          <cell r="O657" t="str">
            <v>UN</v>
          </cell>
          <cell r="P657">
            <v>12</v>
          </cell>
          <cell r="Q657">
            <v>12</v>
          </cell>
          <cell r="R657">
            <v>12</v>
          </cell>
          <cell r="S657">
            <v>12</v>
          </cell>
          <cell r="T657">
            <v>38040</v>
          </cell>
          <cell r="U657">
            <v>38040</v>
          </cell>
          <cell r="V657">
            <v>38040</v>
          </cell>
          <cell r="W657">
            <v>38040</v>
          </cell>
          <cell r="X657"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657" t="str">
            <v>Valide</v>
          </cell>
        </row>
        <row r="658">
          <cell r="A658" t="str">
            <v>UACU5919965</v>
          </cell>
          <cell r="B658">
            <v>40</v>
          </cell>
          <cell r="C658" t="str">
            <v>HLCUFRA200119728</v>
          </cell>
          <cell r="D658">
            <v>43948</v>
          </cell>
          <cell r="E658">
            <v>-43948</v>
          </cell>
          <cell r="F658">
            <v>0</v>
          </cell>
          <cell r="G658">
            <v>0</v>
          </cell>
          <cell r="H658">
            <v>0</v>
          </cell>
          <cell r="I658" t="str">
            <v>2020 MSA 163254</v>
          </cell>
          <cell r="J658">
            <v>39</v>
          </cell>
          <cell r="K658" t="str">
            <v>SCHINDLER SA INVESTMENT HOLDINGS PTY LTD P O BOX 3615 JOHANNESBURG 200</v>
          </cell>
          <cell r="L658" t="str">
            <v>SCHINDLER LIMITED LONGONOT PLACE KIJABE STREET NAIROBI KENYA</v>
          </cell>
          <cell r="M658" t="str">
            <v>CN</v>
          </cell>
          <cell r="N658" t="str">
            <v>DEHAM</v>
          </cell>
          <cell r="O658" t="str">
            <v>UN</v>
          </cell>
          <cell r="P658">
            <v>12</v>
          </cell>
          <cell r="Q658">
            <v>12</v>
          </cell>
          <cell r="R658">
            <v>12</v>
          </cell>
          <cell r="S658">
            <v>12</v>
          </cell>
          <cell r="T658">
            <v>38040</v>
          </cell>
          <cell r="U658">
            <v>38040</v>
          </cell>
          <cell r="V658">
            <v>38040</v>
          </cell>
          <cell r="W658">
            <v>38040</v>
          </cell>
          <cell r="X658"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658" t="str">
            <v>Valide</v>
          </cell>
        </row>
        <row r="659">
          <cell r="A659" t="str">
            <v>HLBU2782480</v>
          </cell>
          <cell r="B659">
            <v>40</v>
          </cell>
          <cell r="C659" t="str">
            <v>HLCUGOT200204889</v>
          </cell>
          <cell r="D659">
            <v>43949</v>
          </cell>
          <cell r="E659">
            <v>-43949</v>
          </cell>
          <cell r="F659">
            <v>0</v>
          </cell>
          <cell r="G659">
            <v>0</v>
          </cell>
          <cell r="H659">
            <v>0</v>
          </cell>
          <cell r="I659" t="str">
            <v>2020 MSA 163254</v>
          </cell>
          <cell r="J659">
            <v>40</v>
          </cell>
          <cell r="K659" t="str">
            <v>SCANDI GRUPPEN OVERSEAS INTERNATIONAL AB ENERGIGATAN 19 BOX10161 KUNGS</v>
          </cell>
          <cell r="L659" t="str">
            <v>AHMED BUSINESS MACHINES LTD BUSIA ROAD INDUSTRIAL AREA P O BOX 1755</v>
          </cell>
          <cell r="M659" t="str">
            <v>CN</v>
          </cell>
          <cell r="N659" t="str">
            <v>SEGOT</v>
          </cell>
          <cell r="O659" t="str">
            <v>NE</v>
          </cell>
          <cell r="P659">
            <v>117</v>
          </cell>
          <cell r="Q659">
            <v>117</v>
          </cell>
          <cell r="R659">
            <v>0</v>
          </cell>
          <cell r="S659">
            <v>0</v>
          </cell>
          <cell r="T659">
            <v>14767</v>
          </cell>
          <cell r="U659">
            <v>14767</v>
          </cell>
          <cell r="V659">
            <v>0</v>
          </cell>
          <cell r="W659">
            <v>0</v>
          </cell>
          <cell r="X659" t="str">
            <v>117 USED COPIERS AND ACCESSORIES IN HS CODE 84 43 31</v>
          </cell>
          <cell r="Y659" t="str">
            <v>Valide</v>
          </cell>
        </row>
        <row r="660">
          <cell r="A660" t="str">
            <v>TCLU5081390</v>
          </cell>
          <cell r="B660">
            <v>40</v>
          </cell>
          <cell r="C660" t="str">
            <v>HLCUIZ1200271488</v>
          </cell>
          <cell r="D660">
            <v>43948</v>
          </cell>
          <cell r="E660">
            <v>-43948</v>
          </cell>
          <cell r="F660">
            <v>0</v>
          </cell>
          <cell r="G660">
            <v>0</v>
          </cell>
          <cell r="H660">
            <v>0</v>
          </cell>
          <cell r="I660" t="str">
            <v>2020 MSA 163043</v>
          </cell>
          <cell r="J660">
            <v>194</v>
          </cell>
          <cell r="K660" t="str">
            <v>TUGSEM DIS TICARET VE DANISMANLIK HIZMETLERI LTD STI ORTAKENT YAHSIM</v>
          </cell>
          <cell r="L660" t="str">
            <v>TO THE ORDER OF KCB BANK KENYA LIMITED TRADE FINANCE CENTER A C KENCOM</v>
          </cell>
          <cell r="M660" t="str">
            <v>US</v>
          </cell>
          <cell r="N660" t="str">
            <v>TRALI</v>
          </cell>
          <cell r="O660" t="str">
            <v>NE</v>
          </cell>
          <cell r="P660">
            <v>39</v>
          </cell>
          <cell r="Q660">
            <v>39</v>
          </cell>
          <cell r="R660">
            <v>39</v>
          </cell>
          <cell r="S660">
            <v>39</v>
          </cell>
          <cell r="T660">
            <v>25580</v>
          </cell>
          <cell r="U660">
            <v>25580</v>
          </cell>
          <cell r="V660">
            <v>25580</v>
          </cell>
          <cell r="W660">
            <v>25580</v>
          </cell>
          <cell r="X660" t="str">
            <v>LEAD INGOTS 99 97 PB MIN SUPPLY OF LEAD INGOTS CONTRACT NO KOFC RT OVP 003 2019-2020 DATE 30 JANUARY 2020 FROM ANY TURKISH PORT TO MOMBASA PORT KENYA DAP-INCOTERM 2020 THE GOODS ARE OF TURKEY ORIGIN LEAD INGOTS 39 PALLET S -NET 25000 00 KGS- GROSS 25580 00 KGS HS-CODE 78 01 10</v>
          </cell>
          <cell r="Y660" t="str">
            <v>Valide</v>
          </cell>
        </row>
        <row r="661">
          <cell r="A661" t="str">
            <v>MRKU0955760</v>
          </cell>
          <cell r="B661">
            <v>40</v>
          </cell>
          <cell r="C661" t="str">
            <v>HSKM02016</v>
          </cell>
          <cell r="D661">
            <v>43949</v>
          </cell>
          <cell r="E661">
            <v>-43949</v>
          </cell>
          <cell r="F661">
            <v>0</v>
          </cell>
          <cell r="G661">
            <v>0</v>
          </cell>
          <cell r="H661">
            <v>0</v>
          </cell>
          <cell r="I661" t="str">
            <v>2020 MSA 162997</v>
          </cell>
          <cell r="J661">
            <v>121</v>
          </cell>
          <cell r="K661" t="str">
            <v>HANWHA CORPORATION HANWHA BLDG 86 C</v>
          </cell>
          <cell r="L661" t="str">
            <v>ABHANI COMMERCIAL LTD P O BOX 84075</v>
          </cell>
          <cell r="M661" t="str">
            <v>CN</v>
          </cell>
          <cell r="N661" t="str">
            <v>CNTXG</v>
          </cell>
          <cell r="O661" t="str">
            <v>BG</v>
          </cell>
          <cell r="P661">
            <v>1060</v>
          </cell>
          <cell r="Q661">
            <v>1060</v>
          </cell>
          <cell r="R661">
            <v>1060</v>
          </cell>
          <cell r="S661">
            <v>1060</v>
          </cell>
          <cell r="T661">
            <v>26712</v>
          </cell>
          <cell r="U661">
            <v>26712</v>
          </cell>
          <cell r="V661">
            <v>26712</v>
          </cell>
          <cell r="W661">
            <v>26712</v>
          </cell>
          <cell r="X661" t="str">
            <v>26 5MT PVC RESIN DG-700 O B CHINA ROAD BRIDGE CORPORATION N M INTRANSIT TO ICD EMBAKASI NAIROBI</v>
          </cell>
          <cell r="Y661" t="str">
            <v>Valide</v>
          </cell>
        </row>
        <row r="662">
          <cell r="A662" t="str">
            <v>CLHU4744297</v>
          </cell>
          <cell r="B662">
            <v>40</v>
          </cell>
          <cell r="C662" t="str">
            <v>MEDUDN145724</v>
          </cell>
          <cell r="D662">
            <v>43948</v>
          </cell>
          <cell r="E662">
            <v>-43948</v>
          </cell>
          <cell r="F662">
            <v>0</v>
          </cell>
          <cell r="G662">
            <v>0</v>
          </cell>
          <cell r="H662">
            <v>0</v>
          </cell>
          <cell r="I662" t="str">
            <v>2020 MSA 163297</v>
          </cell>
          <cell r="J662">
            <v>48</v>
          </cell>
          <cell r="K662" t="str">
            <v>MARS CONSUMER PRODUCTS AFRICA PTY LTD</v>
          </cell>
          <cell r="L662" t="str">
            <v>SMART BRANDS LIMITED</v>
          </cell>
          <cell r="M662" t="str">
            <v>US</v>
          </cell>
          <cell r="N662" t="str">
            <v>ZADUR</v>
          </cell>
          <cell r="O662" t="str">
            <v>CS</v>
          </cell>
          <cell r="P662">
            <v>2095</v>
          </cell>
          <cell r="Q662">
            <v>2095</v>
          </cell>
          <cell r="R662">
            <v>2095</v>
          </cell>
          <cell r="S662">
            <v>2095</v>
          </cell>
          <cell r="T662">
            <v>17688</v>
          </cell>
          <cell r="U662">
            <v>17688</v>
          </cell>
          <cell r="V662">
            <v>17688</v>
          </cell>
          <cell r="W662">
            <v>17688</v>
          </cell>
          <cell r="X662" t="str">
            <v>2095 CASES OF PET FOOD AS PER INVOICE 9300006973 PAC KED INTO 1 X 40 HC CONTAI NER IDF NO E200331021 9 HS CODE 2309</v>
          </cell>
          <cell r="Y662" t="str">
            <v>Valide</v>
          </cell>
        </row>
        <row r="663">
          <cell r="A663" t="str">
            <v>CAXU3138208</v>
          </cell>
          <cell r="B663">
            <v>20</v>
          </cell>
          <cell r="C663" t="str">
            <v>MEDUFR946437</v>
          </cell>
          <cell r="D663">
            <v>43948</v>
          </cell>
          <cell r="E663">
            <v>-43948</v>
          </cell>
          <cell r="F663">
            <v>0</v>
          </cell>
          <cell r="G663">
            <v>0</v>
          </cell>
          <cell r="H663">
            <v>0</v>
          </cell>
          <cell r="I663" t="str">
            <v>2020 MSA 163007</v>
          </cell>
          <cell r="J663">
            <v>58</v>
          </cell>
          <cell r="K663" t="str">
            <v>GEAORGES MONIN SAS</v>
          </cell>
          <cell r="L663" t="str">
            <v>CHERRY DISTRIBUTORS KENYA LTD</v>
          </cell>
          <cell r="M663" t="str">
            <v>CN</v>
          </cell>
          <cell r="N663" t="str">
            <v>OMSLL</v>
          </cell>
          <cell r="O663" t="str">
            <v>CS</v>
          </cell>
          <cell r="P663">
            <v>906</v>
          </cell>
          <cell r="Q663">
            <v>906</v>
          </cell>
          <cell r="R663">
            <v>0</v>
          </cell>
          <cell r="S663">
            <v>0</v>
          </cell>
          <cell r="T663">
            <v>9517</v>
          </cell>
          <cell r="U663">
            <v>9517</v>
          </cell>
          <cell r="V663">
            <v>0</v>
          </cell>
          <cell r="W663">
            <v>0</v>
          </cell>
          <cell r="X663" t="str">
            <v>SYRUPS SAUCE FRUITS BASED PREPARATION AND PROMOTIONAL MATERIAL NW 7342 KGS 200880 FREIGHT PAYABLE AT LE HAVRE ON BOARD</v>
          </cell>
          <cell r="Y663" t="str">
            <v>Valide</v>
          </cell>
        </row>
        <row r="664">
          <cell r="A664" t="str">
            <v>SEGU2950172</v>
          </cell>
          <cell r="B664">
            <v>20</v>
          </cell>
          <cell r="C664" t="str">
            <v>MEDUJ1319923</v>
          </cell>
          <cell r="D664">
            <v>43948</v>
          </cell>
          <cell r="E664">
            <v>-43948</v>
          </cell>
          <cell r="F664">
            <v>0</v>
          </cell>
          <cell r="G664">
            <v>0</v>
          </cell>
          <cell r="H664">
            <v>0</v>
          </cell>
          <cell r="I664" t="str">
            <v>2020 MSA 163297</v>
          </cell>
          <cell r="J664">
            <v>120</v>
          </cell>
          <cell r="K664" t="str">
            <v>SYNGENTA CROP PROTECTION AG</v>
          </cell>
          <cell r="L664" t="str">
            <v>SYNGENTA EAST AFRICA LTD</v>
          </cell>
          <cell r="M664" t="str">
            <v>US</v>
          </cell>
          <cell r="N664" t="str">
            <v>ZADUR</v>
          </cell>
          <cell r="O664" t="str">
            <v>PE</v>
          </cell>
          <cell r="P664">
            <v>6</v>
          </cell>
          <cell r="Q664">
            <v>6</v>
          </cell>
          <cell r="R664">
            <v>0</v>
          </cell>
          <cell r="S664">
            <v>0</v>
          </cell>
          <cell r="T664">
            <v>4747</v>
          </cell>
          <cell r="U664">
            <v>4747</v>
          </cell>
          <cell r="V664">
            <v>0</v>
          </cell>
          <cell r="W664">
            <v>0</v>
          </cell>
          <cell r="X664" t="str">
            <v>MARINE POLLUTANT CARGO INTO TRANSIT TO ICD EMBAKASI BY SGR AT CONSIGNEESOWN ARRANGEMENT RISK AND EXPENSE 2 400 000 L DUALGOLD 4X5 L 8 UN 4G BOXES HERBICIDE DELIVERY NO 85420499 IMO UN 3082 ENVIRONMENTALLY HAZARDOUS SUBSTANCE LIQUID N O S DS-METOLACHLOR CLASS 9 PG III HS CODE 380893 MARINE POLLUTANT CARGO INTO TRANSIT TO ICD EMBAKASI BY SGR AT CONSIGNEESOWN ARRANGEMENT RISK AND EXPENSE 1 600 000 L PEGASUS 500 SC 200 L 8 UN 1H1 DRUMS PLASTIC NON REMOVABLE HEAD INSECTICIDE DELIVERY NO 85420499 IMO UN 3082 ENVIRONMENTALLY HAZARDOUS SUBSTANCE LIQUID N O S DIAFENTHIURON CLASS 9 PG III HS CODE 380891</v>
          </cell>
          <cell r="Y664" t="str">
            <v>Valide</v>
          </cell>
        </row>
        <row r="665">
          <cell r="A665" t="str">
            <v>KKFU7441264</v>
          </cell>
          <cell r="B665">
            <v>40</v>
          </cell>
          <cell r="C665" t="str">
            <v>NB0BG1467700</v>
          </cell>
          <cell r="D665">
            <v>43948</v>
          </cell>
          <cell r="E665">
            <v>-43948</v>
          </cell>
          <cell r="F665">
            <v>0</v>
          </cell>
          <cell r="G665">
            <v>0</v>
          </cell>
          <cell r="H665">
            <v>0</v>
          </cell>
          <cell r="I665" t="str">
            <v>2020 MSA 163362</v>
          </cell>
          <cell r="J665">
            <v>4</v>
          </cell>
          <cell r="K665" t="str">
            <v>ZHEJIANG G F FOREIGN TRADING</v>
          </cell>
          <cell r="L665" t="str">
            <v>ROCKWILL GREEN ENERGY EAST</v>
          </cell>
          <cell r="M665" t="str">
            <v>JP</v>
          </cell>
          <cell r="N665" t="str">
            <v>CNNGB</v>
          </cell>
          <cell r="O665" t="str">
            <v>CT</v>
          </cell>
          <cell r="P665">
            <v>700</v>
          </cell>
          <cell r="Q665">
            <v>700</v>
          </cell>
          <cell r="R665">
            <v>700</v>
          </cell>
          <cell r="S665">
            <v>700</v>
          </cell>
          <cell r="T665">
            <v>16485</v>
          </cell>
          <cell r="U665">
            <v>16485</v>
          </cell>
          <cell r="V665">
            <v>16485</v>
          </cell>
          <cell r="W665">
            <v>16485</v>
          </cell>
          <cell r="X665" t="str">
            <v>1X40HC CONTAINER STC 700 CARTONS SOLAR PANEL HS 854140 PORT CLEARANCE</v>
          </cell>
          <cell r="Y665" t="str">
            <v>Valide</v>
          </cell>
        </row>
        <row r="666">
          <cell r="A666" t="str">
            <v>GLDU7474830</v>
          </cell>
          <cell r="B666">
            <v>40</v>
          </cell>
          <cell r="C666" t="str">
            <v>NBST421671</v>
          </cell>
          <cell r="D666">
            <v>43949</v>
          </cell>
          <cell r="E666">
            <v>-43949</v>
          </cell>
          <cell r="F666">
            <v>0</v>
          </cell>
          <cell r="G666">
            <v>0</v>
          </cell>
          <cell r="H666">
            <v>0</v>
          </cell>
          <cell r="I666" t="str">
            <v>2020 MSA 163034</v>
          </cell>
          <cell r="J666">
            <v>155</v>
          </cell>
          <cell r="K666" t="str">
            <v>AL MUQADIMAH TRADING L L CP O BOX 28582 SHARJAH-U A ETEL 009716 53465</v>
          </cell>
          <cell r="L666" t="str">
            <v>TO THE ORDER OFKCB LIMITED TRADE FINANCE CENTREA C SUPER FOAM LIMITED</v>
          </cell>
          <cell r="M666" t="str">
            <v>CN</v>
          </cell>
          <cell r="N666" t="str">
            <v>CNNGB</v>
          </cell>
          <cell r="O666" t="str">
            <v>RL</v>
          </cell>
          <cell r="P666">
            <v>1030</v>
          </cell>
          <cell r="Q666">
            <v>1030</v>
          </cell>
          <cell r="R666">
            <v>1030</v>
          </cell>
          <cell r="S666">
            <v>1030</v>
          </cell>
          <cell r="T666">
            <v>23000</v>
          </cell>
          <cell r="U666">
            <v>23000</v>
          </cell>
          <cell r="V666">
            <v>23000</v>
          </cell>
          <cell r="W666">
            <v>23000</v>
          </cell>
          <cell r="X666" t="str">
            <v>PONGEE PRINTED FABRIC 34 GSM 210CM WIDTH AS PER PROFORMA INVOICE NO 10148 DATED 08 10 2019 CNF MOMBASA PORT KENYA IDF NUMBER 19EMKIM000170765 H S CODE 5210490000 ORIGIN OF GOODS AS CHINA PORT OF LOADING AIRPORT OF DEPARTURE ANY CHINESE PORT PORT OF DISCHARGE AIRPORT OF DESTINATION MOMBASA PORT KENYA PLACE OF FINAL DESTINATION FOR TRANSPORTATION TO PL ICD NAIROBI KENYA CARGO IN TRANSIT TO ICD NAIROBI KENYA UNDER CONSIGNEES COST AND RISK INLAND HAULAGE CHARGES ON CONSIGNEES ACCOUNT FREIGHT PREPAID UPTO MOMBASA ---PIN P000596967Q</v>
          </cell>
          <cell r="Y666" t="str">
            <v>Valide</v>
          </cell>
        </row>
        <row r="667">
          <cell r="A667" t="str">
            <v>CMAU1815888</v>
          </cell>
          <cell r="B667">
            <v>20</v>
          </cell>
          <cell r="C667" t="str">
            <v>SEL0940415</v>
          </cell>
          <cell r="D667">
            <v>43949</v>
          </cell>
          <cell r="E667">
            <v>-43949</v>
          </cell>
          <cell r="F667">
            <v>0</v>
          </cell>
          <cell r="G667">
            <v>0</v>
          </cell>
          <cell r="H667">
            <v>0</v>
          </cell>
          <cell r="I667" t="str">
            <v>2020 MSA 162987</v>
          </cell>
          <cell r="J667">
            <v>214</v>
          </cell>
          <cell r="K667" t="str">
            <v>SOLMER FUTURE LTD2F SEUNGJI BUILDING 33 GANGNAMDAERO 101 AN GIL SEO</v>
          </cell>
          <cell r="L667" t="str">
            <v>TO THE ORDER OF SBM BANK KENYA LTD OF P O BOX 34886-00100 NAIROBI KE</v>
          </cell>
          <cell r="M667" t="str">
            <v>CN</v>
          </cell>
          <cell r="N667" t="str">
            <v>MYPKG</v>
          </cell>
          <cell r="O667" t="str">
            <v>PK</v>
          </cell>
          <cell r="P667">
            <v>5440</v>
          </cell>
          <cell r="Q667">
            <v>5440</v>
          </cell>
          <cell r="R667">
            <v>0</v>
          </cell>
          <cell r="S667">
            <v>0</v>
          </cell>
          <cell r="T667">
            <v>136544</v>
          </cell>
          <cell r="U667">
            <v>136544</v>
          </cell>
          <cell r="V667">
            <v>0</v>
          </cell>
          <cell r="W667">
            <v>0</v>
          </cell>
          <cell r="X667"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67" t="str">
            <v>Valide</v>
          </cell>
        </row>
        <row r="668">
          <cell r="A668" t="str">
            <v>NYKU0855094</v>
          </cell>
          <cell r="B668">
            <v>40</v>
          </cell>
          <cell r="C668" t="str">
            <v>SH0AW7306400</v>
          </cell>
          <cell r="D668">
            <v>43949</v>
          </cell>
          <cell r="E668">
            <v>-43949</v>
          </cell>
          <cell r="F668">
            <v>0</v>
          </cell>
          <cell r="G668">
            <v>0</v>
          </cell>
          <cell r="H668">
            <v>0</v>
          </cell>
          <cell r="I668" t="str">
            <v>2020 MSA 163362</v>
          </cell>
          <cell r="J668">
            <v>9</v>
          </cell>
          <cell r="K668" t="str">
            <v>KINGBELL INTERNATIONAL TECHNOLOGY</v>
          </cell>
          <cell r="L668" t="str">
            <v>METROPOLITAN HOSPITALS LIMITED</v>
          </cell>
          <cell r="M668" t="str">
            <v>JP</v>
          </cell>
          <cell r="N668" t="str">
            <v>CNSHA</v>
          </cell>
          <cell r="O668" t="str">
            <v>PK</v>
          </cell>
          <cell r="P668">
            <v>494</v>
          </cell>
          <cell r="Q668">
            <v>494</v>
          </cell>
          <cell r="R668">
            <v>494</v>
          </cell>
          <cell r="S668">
            <v>494</v>
          </cell>
          <cell r="T668">
            <v>75208</v>
          </cell>
          <cell r="U668">
            <v>75208</v>
          </cell>
          <cell r="V668">
            <v>75208</v>
          </cell>
          <cell r="W668">
            <v>75208</v>
          </cell>
          <cell r="X668" t="str">
            <v>5X40HC CONTAINER S STC 478 PACKAGES HOSPITAL CONSTRUCTION MATERIAL 1X20FT CONTAINER STC 16 PACKAGES HOSPITAL CONSTRUCTION MATERIAL PORT CLEARANCE</v>
          </cell>
          <cell r="Y668" t="str">
            <v>Valide</v>
          </cell>
        </row>
        <row r="669">
          <cell r="A669" t="str">
            <v>TRHU3664466</v>
          </cell>
          <cell r="B669">
            <v>20</v>
          </cell>
          <cell r="C669" t="str">
            <v>SNG0277074</v>
          </cell>
          <cell r="D669">
            <v>43948</v>
          </cell>
          <cell r="E669">
            <v>-43948</v>
          </cell>
          <cell r="F669">
            <v>0</v>
          </cell>
          <cell r="G669">
            <v>0</v>
          </cell>
          <cell r="H669">
            <v>0</v>
          </cell>
          <cell r="I669" t="str">
            <v>2020 MSA 163023</v>
          </cell>
          <cell r="J669">
            <v>232</v>
          </cell>
          <cell r="K669" t="str">
            <v>ARMENIA EXPORT LTDACAMINO A ROMERAL KM 0 7 ROMERALCURICO CHILEPH 5</v>
          </cell>
          <cell r="L669" t="str">
            <v>JOS HANSEN AND SOEHNE EA LTDP O BOX 30196-00100NAIROBI KENYA</v>
          </cell>
          <cell r="M669" t="str">
            <v>AE</v>
          </cell>
          <cell r="N669" t="str">
            <v>AEJEA</v>
          </cell>
          <cell r="O669" t="str">
            <v>CA</v>
          </cell>
          <cell r="P669">
            <v>2720</v>
          </cell>
          <cell r="Q669">
            <v>2720</v>
          </cell>
          <cell r="R669">
            <v>2720</v>
          </cell>
          <cell r="S669">
            <v>2720</v>
          </cell>
          <cell r="T669">
            <v>32962</v>
          </cell>
          <cell r="U669">
            <v>32962</v>
          </cell>
          <cell r="V669">
            <v>32962</v>
          </cell>
          <cell r="W669">
            <v>32962</v>
          </cell>
          <cell r="X669" t="str">
            <v>FREIGHT COLLECT VAS DETAILS CARGOSERENITY1 -Cargo Value Serenity 1 -CVS01 -Shipment subject to Cargo Value Serenity terms and conditions 1X20STD CONTAINER CONTAINING 1 360 TOTAL CASES WITH CHILEAN WINES 990 CASES OF CHILEAN WINES 06 X 1 500 C C 50 CASES OF CHILEAN WINES 24 X 375 C C 320 CASES OF CHILEAN WINES 06 X 750 C C OPE 19064 LOOSED LOADED 1X20STD CONTAINER CONTAINING 1 360 TOTAL CASES WITH CHILEAN WINES 990 CASES OF CHILEAN WINES 06 X 1 500 C C 50 CASES OF CHILEAN WINES 24 X 375 C C 320 CASES OF CHILEAN WINES 06 X 750 C C OPE 19063 LOOSED LOADED</v>
          </cell>
          <cell r="Y669" t="str">
            <v>Valide</v>
          </cell>
        </row>
        <row r="670">
          <cell r="A670" t="str">
            <v>HMCU3028779</v>
          </cell>
          <cell r="B670">
            <v>20</v>
          </cell>
          <cell r="C670" t="str">
            <v>041000013525</v>
          </cell>
          <cell r="D670">
            <v>43950</v>
          </cell>
          <cell r="E670">
            <v>-43945</v>
          </cell>
          <cell r="F670">
            <v>0</v>
          </cell>
          <cell r="G670">
            <v>0</v>
          </cell>
          <cell r="H670">
            <v>0</v>
          </cell>
          <cell r="I670" t="str">
            <v>2020 MSA 163364</v>
          </cell>
          <cell r="J670">
            <v>55</v>
          </cell>
          <cell r="K670" t="str">
            <v>DIPLOMAT SAFE LTD</v>
          </cell>
          <cell r="L670" t="str">
            <v>ASSA ABLOY EA LTD</v>
          </cell>
          <cell r="M670" t="str">
            <v>CN</v>
          </cell>
          <cell r="N670" t="str">
            <v>KRPUS</v>
          </cell>
          <cell r="O670" t="str">
            <v>CT</v>
          </cell>
          <cell r="P670">
            <v>136</v>
          </cell>
          <cell r="Q670">
            <v>136</v>
          </cell>
          <cell r="R670">
            <v>136</v>
          </cell>
          <cell r="S670">
            <v>136</v>
          </cell>
          <cell r="T670">
            <v>7912</v>
          </cell>
          <cell r="U670">
            <v>7912</v>
          </cell>
          <cell r="V670">
            <v>7912</v>
          </cell>
          <cell r="W670">
            <v>7912</v>
          </cell>
          <cell r="X670" t="str">
            <v>136 CTNS 136PCS OF SAFES PO AAK-DIPLOMAT-NOV-2019 SHIPPING REF AA K ENYA CONTACT MARTIN KUNGUEMAIL MARTIN KUNGU ASSAABLOY COMPIN P0006 13055PN M 136 CTNS 136PCS OF SAFES PO AAK-DIPLOMAT-NOV-2019 SHIPPING REF AA KENYA CONTACT MARTIN KUNGU EMAIL MARTIN KUNGU ASSAABLOY COM PIN P000613055P</v>
          </cell>
          <cell r="Y670" t="str">
            <v>Valide</v>
          </cell>
        </row>
        <row r="671">
          <cell r="A671" t="str">
            <v>EGSU9169322</v>
          </cell>
          <cell r="B671">
            <v>40</v>
          </cell>
          <cell r="C671" t="str">
            <v>100050112518</v>
          </cell>
          <cell r="D671">
            <v>43950</v>
          </cell>
          <cell r="E671">
            <v>-43945</v>
          </cell>
          <cell r="F671">
            <v>0</v>
          </cell>
          <cell r="G671">
            <v>0</v>
          </cell>
          <cell r="H671">
            <v>0</v>
          </cell>
          <cell r="I671" t="str">
            <v>2020 MSA 163364</v>
          </cell>
          <cell r="J671">
            <v>152</v>
          </cell>
          <cell r="K671" t="str">
            <v>PIAGGIO VEHICLES PRIVATE LIMITED</v>
          </cell>
          <cell r="L671" t="str">
            <v>CAR AND GENERAL TRADING LIMITED</v>
          </cell>
          <cell r="M671" t="str">
            <v>CN</v>
          </cell>
          <cell r="N671" t="str">
            <v>INNSA</v>
          </cell>
          <cell r="O671" t="str">
            <v>PK</v>
          </cell>
          <cell r="P671">
            <v>132</v>
          </cell>
          <cell r="Q671">
            <v>132</v>
          </cell>
          <cell r="R671">
            <v>132</v>
          </cell>
          <cell r="S671">
            <v>132</v>
          </cell>
          <cell r="T671">
            <v>10185</v>
          </cell>
          <cell r="U671">
            <v>10185</v>
          </cell>
          <cell r="V671">
            <v>10185</v>
          </cell>
          <cell r="W671">
            <v>10185</v>
          </cell>
          <cell r="X671" t="str">
            <v>TOTAL 132 PACKAGES ONLYPIAGGIO APE THREE WHEELERS AS PER PI NOV1003 10 04 1005 1006 1007 1008 1009 1010 985 986 988 987 984INCOTERMS 2010TERM S CFR MOMBASA KENYALETTER OF CREDIT NUMBER201010067774-L AND IMPORT DE CLARATIONNUMBER E2003305363 CAR AND GENERAL TRADING LIMITED P O BOX 20001 NAIROBI KENYA TOTAL 132 PACKAGES ONLY PIAGGIO APE THREE WHEELERS AS PER PI NO 1007 1008 1009 1010 985 986 988 987 984 V1003 1004 1005 1006 INCOTERMS 2010 TERMS CFR MOMBASA KENYA LETTER OF CREDIT NUMBER 201010067774-L AND IMPORT DECLARATION NUMBERR0A2133508 MBX0005GFLA995417 R0A2133506 MBX0005GFLA993402 R0A2133525 MBX0005GFLA995399 R0A2133484 MBX0005GFLA995148 R0A2133463 MBX0005GFLA994473 R0A2133531 MBX0005GFLA994599 R0A2133460 MBX0005GFLA995165 R0A2133562 MBX0005GFLA995153 R0A2133563 MBX0005GFLA995144 R0A2133533 MBX0005GFLA995237R0A2133514 MBX0005GFLA995254 R0A2133510 MBX0005GFLA995340 R0A2133494 MBX0005GFLA995420 R0A2133471 MBX0005GFLA995171 R0A2133552 MBX0005GFLA995418 R0A2133507 MBX0005GFLA992676 R9</v>
          </cell>
          <cell r="Y671" t="str">
            <v>Valide</v>
          </cell>
        </row>
        <row r="672">
          <cell r="A672" t="str">
            <v>EISU9194360</v>
          </cell>
          <cell r="B672">
            <v>40</v>
          </cell>
          <cell r="C672" t="str">
            <v>100050112925</v>
          </cell>
          <cell r="D672">
            <v>43950</v>
          </cell>
          <cell r="E672">
            <v>-43945</v>
          </cell>
          <cell r="F672">
            <v>0</v>
          </cell>
          <cell r="G672">
            <v>0</v>
          </cell>
          <cell r="H672">
            <v>0</v>
          </cell>
          <cell r="I672" t="str">
            <v>2020 MSA 163364</v>
          </cell>
          <cell r="J672">
            <v>323</v>
          </cell>
          <cell r="K672" t="str">
            <v>PIAGGIO VEHICLES PRIVATE LIMITED</v>
          </cell>
          <cell r="L672" t="str">
            <v>CAR AND GENERAL TRADING LIMITED</v>
          </cell>
          <cell r="M672" t="str">
            <v>CN</v>
          </cell>
          <cell r="N672" t="str">
            <v>INNSA</v>
          </cell>
          <cell r="O672" t="str">
            <v>PK</v>
          </cell>
          <cell r="P672">
            <v>39</v>
          </cell>
          <cell r="Q672">
            <v>39</v>
          </cell>
          <cell r="R672">
            <v>39</v>
          </cell>
          <cell r="S672">
            <v>39</v>
          </cell>
          <cell r="T672">
            <v>6814</v>
          </cell>
          <cell r="U672">
            <v>6814</v>
          </cell>
          <cell r="V672">
            <v>6814</v>
          </cell>
          <cell r="W672">
            <v>6814</v>
          </cell>
          <cell r="X672" t="str">
            <v>TOTAL 39 PACKAGES ONLYPIAGGIO APE THREE WHEELERS AS PER PI NOV1003 100 4 1005 1006 1007 1008 1009 1010 985 986 988 987 984INCOTERMS 2010TERMS CFR MOMBASA KENYALETTER OF CREDIT NUMBER201010067774-L AND IMPORT DEC LARATIONNUMBER E2003305363 CAR AND GENERAL TRADING LIMITED P O BOX 20001 NAIROBI KENYA TOTAL 39 PACKAGES ONLY PIAGGIO APE THREE WHEELERS AS PER PI NO 1007 1008 1009 1010 985 986 988 987 984 V1003 1004 1005 1006 INCOTERMS 2010 TERMS CFR MOMBASA KENYA LETTER OF CREDIT NUMBER 201010067774-L AND IMPORT DECLARATION NUMBERA0B1401636 MBX0000WBLC012330 A0B1401646 MBX0000WBLC012163 A0B1401628 MBX0000WBLC012130 A0B1402221 MBX0000WBLC012092 A0B1402219 MBX0000WBLC012200 A0B1401645 MBX0000WBLC012187 A0B1401933 MBX0000WBLC012160 A0B1401906 MBX0000WBLC012214 A0B1401647 MBX0000WBLC012159 A0B1401902 MBX0000WBLC012328A0B1401962 MBX0000WBLC012031 A0B1401915 MBX0000WBLC012051 A0B1401617 MBX0000WBLC012038 A0B1401905 MBX0000WBLC012039 A0B1402263 CARRIER S RESPONSIBILITY CEASES AT MOMBASA KILINDINI</v>
          </cell>
          <cell r="Y672" t="str">
            <v>Valide</v>
          </cell>
        </row>
        <row r="673">
          <cell r="A673" t="str">
            <v>EGHU3409818</v>
          </cell>
          <cell r="B673">
            <v>20</v>
          </cell>
          <cell r="C673" t="str">
            <v>140027011530</v>
          </cell>
          <cell r="D673">
            <v>43950</v>
          </cell>
          <cell r="E673">
            <v>-43945</v>
          </cell>
          <cell r="F673">
            <v>0</v>
          </cell>
          <cell r="G673">
            <v>0</v>
          </cell>
          <cell r="H673">
            <v>0</v>
          </cell>
          <cell r="I673" t="str">
            <v>2020 MSA 163364</v>
          </cell>
          <cell r="J673">
            <v>36</v>
          </cell>
          <cell r="K673" t="str">
            <v>BOLLORE LOGISTICS CHINA CO LTD</v>
          </cell>
          <cell r="L673" t="str">
            <v>KEN TECH LIMITED</v>
          </cell>
          <cell r="M673" t="str">
            <v>CN</v>
          </cell>
          <cell r="N673" t="str">
            <v>CNTAO</v>
          </cell>
          <cell r="O673" t="str">
            <v>BG</v>
          </cell>
          <cell r="P673">
            <v>1000</v>
          </cell>
          <cell r="Q673">
            <v>1000</v>
          </cell>
          <cell r="R673">
            <v>1000</v>
          </cell>
          <cell r="S673">
            <v>1000</v>
          </cell>
          <cell r="T673">
            <v>25100</v>
          </cell>
          <cell r="U673">
            <v>25100</v>
          </cell>
          <cell r="V673">
            <v>25100</v>
          </cell>
          <cell r="W673">
            <v>25100</v>
          </cell>
          <cell r="X673" t="str">
            <v>HUMIC ACID GRANULE25KGS 1000BAGS FAX 0086 532 86681588 1558 254 79 9233414KENTECHLTD9 GMAIL COM PIN P000600883UJOHN OWINOTEL 254 20 6421000JOHN OWINO BOLLORE COMMAXYIELD SOIL CONDITIONER HUMIC ACID GRANULE HUMIC ACID GRANULE 25KGS 1000BAGS FAX 0086 532 86681588 1558 254 799233414 KENTECHLTD9 GMAIL COM PIN P000600883U JOHN OWINO TEL 254 20 6421000 JOHN OWINO BOLLORE COM</v>
          </cell>
          <cell r="Y673" t="str">
            <v>Valide</v>
          </cell>
        </row>
        <row r="674">
          <cell r="A674" t="str">
            <v>DRYU2297354</v>
          </cell>
          <cell r="B674">
            <v>20</v>
          </cell>
          <cell r="C674" t="str">
            <v>142000340598</v>
          </cell>
          <cell r="D674">
            <v>43950</v>
          </cell>
          <cell r="E674">
            <v>-43945</v>
          </cell>
          <cell r="F674">
            <v>0</v>
          </cell>
          <cell r="G674">
            <v>0</v>
          </cell>
          <cell r="H674">
            <v>0</v>
          </cell>
          <cell r="I674" t="str">
            <v>2020 MSA 163364</v>
          </cell>
          <cell r="J674">
            <v>304</v>
          </cell>
          <cell r="K674" t="str">
            <v>CHINA RAILWAY NO 5 ENGINEERING GROUP CO LTD</v>
          </cell>
          <cell r="L674" t="str">
            <v>CHINA RAILWAY NO 5 ENGINEERING GROUP COMPANY LIMITED</v>
          </cell>
          <cell r="M674" t="str">
            <v>CN</v>
          </cell>
          <cell r="N674" t="str">
            <v>CNSHA</v>
          </cell>
          <cell r="O674" t="str">
            <v>PK</v>
          </cell>
          <cell r="P674">
            <v>6</v>
          </cell>
          <cell r="Q674">
            <v>6</v>
          </cell>
          <cell r="R674">
            <v>6</v>
          </cell>
          <cell r="S674">
            <v>6</v>
          </cell>
          <cell r="T674">
            <v>4228</v>
          </cell>
          <cell r="U674">
            <v>4228</v>
          </cell>
          <cell r="V674">
            <v>4228</v>
          </cell>
          <cell r="W674">
            <v>4228</v>
          </cell>
          <cell r="X674" t="str">
            <v>GENERATOR SETACCESSORY PARTS OF LIGHT TRUCK DUANYIHAN OUTLOOK COM PO B OX 26754-00504</v>
          </cell>
          <cell r="Y674" t="str">
            <v>Valide</v>
          </cell>
        </row>
        <row r="675">
          <cell r="A675" t="str">
            <v>EGSU9182068</v>
          </cell>
          <cell r="B675">
            <v>40</v>
          </cell>
          <cell r="C675" t="str">
            <v>142000355366</v>
          </cell>
          <cell r="D675">
            <v>43950</v>
          </cell>
          <cell r="E675">
            <v>-43945</v>
          </cell>
          <cell r="F675">
            <v>0</v>
          </cell>
          <cell r="G675">
            <v>0</v>
          </cell>
          <cell r="H675">
            <v>0</v>
          </cell>
          <cell r="I675" t="str">
            <v>2020 MSA 163364</v>
          </cell>
          <cell r="J675">
            <v>89</v>
          </cell>
          <cell r="K675" t="str">
            <v>SHANGHAI CHANNELMED IMPORT AND</v>
          </cell>
          <cell r="L675" t="str">
            <v>CROWN SOLUTIONS LIMITED</v>
          </cell>
          <cell r="M675" t="str">
            <v>CN</v>
          </cell>
          <cell r="N675" t="str">
            <v>CNSHA</v>
          </cell>
          <cell r="O675" t="str">
            <v>CT</v>
          </cell>
          <cell r="P675">
            <v>995</v>
          </cell>
          <cell r="Q675">
            <v>995</v>
          </cell>
          <cell r="R675">
            <v>995</v>
          </cell>
          <cell r="S675">
            <v>995</v>
          </cell>
          <cell r="T675">
            <v>14942</v>
          </cell>
          <cell r="U675">
            <v>14942</v>
          </cell>
          <cell r="V675">
            <v>14942</v>
          </cell>
          <cell r="W675">
            <v>14942</v>
          </cell>
          <cell r="X675" t="str">
            <v>MEDICAL ITEMS TEL 254 20 375 0000FAX 254 20 375 0600SIMON WACHIRA CE LL 254 716 912 834EMAIL SIMON WACHIRA CROWNKENYA COMPIN NO P051194 182BN M MEDICAL ITEMS TEL 254 20 375 0000 FAX 254 20 375 0600 SIMON WACHIRA CELL 254 716 912 834 EMAIL SIMON WACHIRA CROWNKENYA COM PIN NO P051194182B</v>
          </cell>
          <cell r="Y675" t="str">
            <v>Valide</v>
          </cell>
        </row>
        <row r="676">
          <cell r="A676" t="str">
            <v>EMCU6079925</v>
          </cell>
          <cell r="B676">
            <v>20</v>
          </cell>
          <cell r="C676" t="str">
            <v>149000953597</v>
          </cell>
          <cell r="D676">
            <v>43950</v>
          </cell>
          <cell r="E676">
            <v>-43945</v>
          </cell>
          <cell r="F676">
            <v>0</v>
          </cell>
          <cell r="G676">
            <v>0</v>
          </cell>
          <cell r="H676">
            <v>0</v>
          </cell>
          <cell r="I676" t="str">
            <v>2020 MSA 163364</v>
          </cell>
          <cell r="J676">
            <v>318</v>
          </cell>
          <cell r="K676" t="str">
            <v>HENGROW TRADING CO LIMITEDGUANGZHOU</v>
          </cell>
          <cell r="L676" t="str">
            <v>G6 DIGITAL MARKETING LIMITED</v>
          </cell>
          <cell r="M676" t="str">
            <v>CN</v>
          </cell>
          <cell r="N676" t="str">
            <v>CNHUA</v>
          </cell>
          <cell r="O676" t="str">
            <v>CT</v>
          </cell>
          <cell r="P676">
            <v>645</v>
          </cell>
          <cell r="Q676">
            <v>645</v>
          </cell>
          <cell r="R676">
            <v>645</v>
          </cell>
          <cell r="S676">
            <v>645</v>
          </cell>
          <cell r="T676">
            <v>10320</v>
          </cell>
          <cell r="U676">
            <v>10320</v>
          </cell>
          <cell r="V676">
            <v>10320</v>
          </cell>
          <cell r="W676">
            <v>10320</v>
          </cell>
          <cell r="X676" t="str">
            <v>FRUIT ENZYME MIX645 CTNS 6450 BOXES 51600 BOTTLES E-MAIL ROSEGARDE NKENYA GMAIL COMN M FRUIT ENZYME MIX 645 CTNS 6450 BOXES 51600 BOTTLES E-MAIL ROSEGARDENKENYA GMAIL COM</v>
          </cell>
          <cell r="Y676" t="str">
            <v>Valide</v>
          </cell>
        </row>
        <row r="677">
          <cell r="A677" t="str">
            <v>HMCU9146629</v>
          </cell>
          <cell r="B677">
            <v>40</v>
          </cell>
          <cell r="C677" t="str">
            <v>149001019961</v>
          </cell>
          <cell r="D677">
            <v>43950</v>
          </cell>
          <cell r="E677">
            <v>-43945</v>
          </cell>
          <cell r="F677">
            <v>0</v>
          </cell>
          <cell r="G677">
            <v>0</v>
          </cell>
          <cell r="H677">
            <v>0</v>
          </cell>
          <cell r="I677" t="str">
            <v>2020 MSA 163364</v>
          </cell>
          <cell r="J677">
            <v>321</v>
          </cell>
          <cell r="K677" t="str">
            <v>BEIJING YUANLONG YATO CULTUREHOTEL OFFICE BUILDING</v>
          </cell>
          <cell r="L677" t="str">
            <v>HUAWEI TECHNOLOGIES KENYA COMPANY</v>
          </cell>
          <cell r="M677" t="str">
            <v>CN</v>
          </cell>
          <cell r="N677" t="str">
            <v>CNSHK</v>
          </cell>
          <cell r="O677" t="str">
            <v>CT</v>
          </cell>
          <cell r="P677">
            <v>784</v>
          </cell>
          <cell r="Q677">
            <v>784</v>
          </cell>
          <cell r="R677">
            <v>784</v>
          </cell>
          <cell r="S677">
            <v>784</v>
          </cell>
          <cell r="T677">
            <v>10228</v>
          </cell>
          <cell r="U677">
            <v>10228</v>
          </cell>
          <cell r="V677">
            <v>10228</v>
          </cell>
          <cell r="W677">
            <v>10228</v>
          </cell>
          <cell r="X677" t="str">
            <v>GLASS BOTTLEHS CODE 70133700FOLDING UMBRELLAHS CODE 66019100HEADSETH S CODE 85176294SPEAKERHS CODE 85182100DATA CABLEN M GLASS BOTTLE HS CODE 70133700 FOLDING UMBRELLA HS CODE 66019100 HEADSET HS CODE 85176294 SPEAKER HS CODE 85182100 DATA CABLE HS CODE 85444200 CIRCULAR KICKSTAND HS CODE 83081000 PACKAGE HS CODE 48192090 GLASS BOTTLE HS CODE 70133700 DATA CABLE HS CODE 85444200 CANVAS SHOPPING BAG HS CODE 42022200 PACKAGE HS CODE 48192090 338 GUANGANMEN INNER STREET XICHENG DISTRICT BEIJING CHINA TEL 86-10 83528822 FAX 86-10 83528011 00254-728608464 PIN CODE CNEE EVANGELINE CHEROTICH HUAWEI CO M P051187928I JHONG ZHANG HUAWEI COM</v>
          </cell>
          <cell r="Y677" t="str">
            <v>Valide</v>
          </cell>
        </row>
        <row r="678">
          <cell r="A678" t="str">
            <v>AMFU8673402</v>
          </cell>
          <cell r="B678">
            <v>40</v>
          </cell>
          <cell r="C678" t="str">
            <v>520000050080</v>
          </cell>
          <cell r="D678">
            <v>43950</v>
          </cell>
          <cell r="E678">
            <v>-43945</v>
          </cell>
          <cell r="F678">
            <v>0</v>
          </cell>
          <cell r="G678">
            <v>0</v>
          </cell>
          <cell r="H678">
            <v>0</v>
          </cell>
          <cell r="I678" t="str">
            <v>2020 MSA 163364</v>
          </cell>
          <cell r="J678">
            <v>112</v>
          </cell>
          <cell r="K678" t="str">
            <v>SLAVENBURG EN HUYSER B V</v>
          </cell>
          <cell r="L678" t="str">
            <v>PRINCIPAL SECRETARY MINISTRY OF EDUCATION STATE DEPARTMENT</v>
          </cell>
          <cell r="M678" t="str">
            <v>CN</v>
          </cell>
          <cell r="N678" t="str">
            <v>NLRTM</v>
          </cell>
          <cell r="O678" t="str">
            <v>PK</v>
          </cell>
          <cell r="P678">
            <v>92</v>
          </cell>
          <cell r="Q678">
            <v>92</v>
          </cell>
          <cell r="R678">
            <v>25</v>
          </cell>
          <cell r="S678">
            <v>25</v>
          </cell>
          <cell r="T678">
            <v>20529</v>
          </cell>
          <cell r="U678">
            <v>20529</v>
          </cell>
          <cell r="V678">
            <v>7645</v>
          </cell>
          <cell r="W678">
            <v>7645</v>
          </cell>
          <cell r="X678" t="str">
            <v>SHIPPED UNDER CONTRACT NUMBER D-002174-001 WITH CICANINVOICE NUMBER I NV-180008-05-SIGHS CODE 90230010004099 PIN NO PO51098571NSHIPPER S OWN CONTAINER SHIPPED UNDER CONTRACT NUMBER D-002174-001 WITH CICAN INVOICE NUMBER INV-180008-05-SIG HS CODE 90230010004099 PIN NO PO51098571N SHIPPER S OWN CONTAINER LOT NO 10A 10B PASTRY COOK SHIPPED UNDER CONTRACT NUMBER D-002174-00 1 WITH CICANINVOICE NUMBER INV-180008-10-KNC LOT NO 10A 10B PASTRY COOK SHIPPED UNDER CONTRACT NUMBER D-002174-001 WITH CICAN INVOICE NUMBER INV-180008-10-KNC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v>
          </cell>
          <cell r="Y678" t="str">
            <v>Valide</v>
          </cell>
        </row>
        <row r="679">
          <cell r="A679" t="str">
            <v>CAXU8143130</v>
          </cell>
          <cell r="B679">
            <v>40</v>
          </cell>
          <cell r="C679" t="str">
            <v>520000050080</v>
          </cell>
          <cell r="D679">
            <v>43950</v>
          </cell>
          <cell r="E679">
            <v>-43945</v>
          </cell>
          <cell r="F679">
            <v>0</v>
          </cell>
          <cell r="G679">
            <v>0</v>
          </cell>
          <cell r="H679">
            <v>0</v>
          </cell>
          <cell r="I679" t="str">
            <v>2020 MSA 163364</v>
          </cell>
          <cell r="J679">
            <v>112</v>
          </cell>
          <cell r="K679" t="str">
            <v>SLAVENBURG EN HUYSER B V</v>
          </cell>
          <cell r="L679" t="str">
            <v>PRINCIPAL SECRETARY MINISTRY OF EDUCATION STATE DEPARTMENT</v>
          </cell>
          <cell r="M679" t="str">
            <v>CN</v>
          </cell>
          <cell r="N679" t="str">
            <v>NLRTM</v>
          </cell>
          <cell r="O679" t="str">
            <v>PK</v>
          </cell>
          <cell r="P679">
            <v>92</v>
          </cell>
          <cell r="Q679">
            <v>92</v>
          </cell>
          <cell r="R679">
            <v>25</v>
          </cell>
          <cell r="S679">
            <v>25</v>
          </cell>
          <cell r="T679">
            <v>20529</v>
          </cell>
          <cell r="U679">
            <v>20529</v>
          </cell>
          <cell r="V679">
            <v>7645</v>
          </cell>
          <cell r="W679">
            <v>7645</v>
          </cell>
          <cell r="X679" t="str">
            <v>SHIPPED UNDER CONTRACT NUMBER D-002174-001 WITH CICANINVOICE NUMBER I NV-180008-05-SIGHS CODE 90230010004099 PIN NO PO51098571NSHIPPER S OWN CONTAINER SHIPPED UNDER CONTRACT NUMBER D-002174-001 WITH CICAN INVOICE NUMBER INV-180008-05-SIG HS CODE 90230010004099 PIN NO PO51098571N SHIPPER S OWN CONTAINER LOT NO 10A 10B PASTRY COOK SHIPPED UNDER CONTRACT NUMBER D-002174-00 1 WITH CICANINVOICE NUMBER INV-180008-10-KNC LOT NO 10A 10B PASTRY COOK SHIPPED UNDER CONTRACT NUMBER D-002174-001 WITH CICAN INVOICE NUMBER INV-180008-10-KNC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 LOT NO 6 DAIRY PROCESSING SHIPPED UNDER CONTRACT NUMBER D-002174-001 WITH CICANINVOICE NUMBER INV-180008-06-NYR LOT NO 6 DAIRY PROCESSING SHIPPED UNDER CONTRACT NUMBER D-002174-001 WITH CICAN INVOICE NUMBER INV-180008-06-NYR</v>
          </cell>
          <cell r="Y679" t="str">
            <v>Valide</v>
          </cell>
        </row>
        <row r="680">
          <cell r="A680" t="str">
            <v>PONU8008847</v>
          </cell>
          <cell r="B680">
            <v>40</v>
          </cell>
          <cell r="C680" t="str">
            <v>592184232</v>
          </cell>
          <cell r="D680">
            <v>43950</v>
          </cell>
          <cell r="E680">
            <v>-43945</v>
          </cell>
          <cell r="F680">
            <v>0</v>
          </cell>
          <cell r="G680">
            <v>0</v>
          </cell>
          <cell r="H680">
            <v>0</v>
          </cell>
          <cell r="I680" t="str">
            <v>2020 MSA 163044</v>
          </cell>
          <cell r="J680">
            <v>114</v>
          </cell>
          <cell r="K680" t="str">
            <v>KUEHNE NAGEL INC FMC 001162NF LA</v>
          </cell>
          <cell r="L680" t="str">
            <v>ORPOWER 4 INC HELLS GATE NATIONAL PARK</v>
          </cell>
          <cell r="M680" t="str">
            <v>US</v>
          </cell>
          <cell r="N680" t="str">
            <v>USBAL</v>
          </cell>
          <cell r="O680" t="str">
            <v>PK</v>
          </cell>
          <cell r="P680">
            <v>100</v>
          </cell>
          <cell r="Q680">
            <v>100</v>
          </cell>
          <cell r="R680">
            <v>100</v>
          </cell>
          <cell r="S680">
            <v>100</v>
          </cell>
          <cell r="T680">
            <v>125416</v>
          </cell>
          <cell r="U680">
            <v>125416</v>
          </cell>
          <cell r="V680">
            <v>125416</v>
          </cell>
          <cell r="W680">
            <v>125416</v>
          </cell>
          <cell r="X680" t="str">
            <v>MSKU8761505 40 DRY 9 6 SHIPPER S SEAL UL3773518 15 PACKAGE GROSS WEI GHT 20412 KGS MEASUREMENT 17 85 CBM SACKS OF GEL API BENTONITE MARKS AND NUMBERS PONU7841247 40 DRY 9 6 SHIPPER S SEAL UL3 773520 15 PACKAGE GROSS WEIGHT 20412 KGS MEASUREMENT 17 85 CBM SAC KS OF GEL API BENTONITE MARKS AND NUMBERS UETU5939755 40 DRY 9 6 SHIPPER S SEAL UL3773522 14 PACKAGE GROSS WEIGHT 19051 2 KGS MEASUREMENT 40 CBM SACKS OF GEL API BENTONITE MARKS AND NUMB ERS HASU4963052 40 DRY 9 6 SHIPPER S SEAL UL3773775 22 PACKAGE GROSS WEIGHT 18334 51 KGS MEASUREMENT 40 CBM 19 PALLETS 3 CRATE S OF MATERIAL FOR GEOTHERMAL DRILLING WORKS XANTHAN LCM CASING HEADS FLANGES FITTINGS VALVES BOPE SODIUM BICARBINATE HYDRATED LIME SODA ASH DENSE MARKS AND NUMBERS PONU80088 47 40 DRY 9 6 SHIPPER S SEAL UL3773778 7 PACKAGE GROSS WEIGHT 8913 24 KGS MEASUREMENT 40 CBM 4 PALLETS 1 CRATE 2 PCS OF MATERIAL F OR GEOTHERMAL DRIL</v>
          </cell>
          <cell r="Y680" t="str">
            <v>Valide</v>
          </cell>
        </row>
        <row r="681">
          <cell r="A681" t="str">
            <v>HASU4963052</v>
          </cell>
          <cell r="B681">
            <v>40</v>
          </cell>
          <cell r="C681" t="str">
            <v>592184232</v>
          </cell>
          <cell r="D681">
            <v>43950</v>
          </cell>
          <cell r="E681">
            <v>-43945</v>
          </cell>
          <cell r="F681">
            <v>0</v>
          </cell>
          <cell r="G681">
            <v>0</v>
          </cell>
          <cell r="H681">
            <v>0</v>
          </cell>
          <cell r="I681" t="str">
            <v>2020 MSA 163044</v>
          </cell>
          <cell r="J681">
            <v>114</v>
          </cell>
          <cell r="K681" t="str">
            <v>KUEHNE NAGEL INC FMC 001162NF LA</v>
          </cell>
          <cell r="L681" t="str">
            <v>ORPOWER 4 INC HELLS GATE NATIONAL PARK</v>
          </cell>
          <cell r="M681" t="str">
            <v>US</v>
          </cell>
          <cell r="N681" t="str">
            <v>USBAL</v>
          </cell>
          <cell r="O681" t="str">
            <v>PK</v>
          </cell>
          <cell r="P681">
            <v>100</v>
          </cell>
          <cell r="Q681">
            <v>100</v>
          </cell>
          <cell r="R681">
            <v>100</v>
          </cell>
          <cell r="S681">
            <v>100</v>
          </cell>
          <cell r="T681">
            <v>125416</v>
          </cell>
          <cell r="U681">
            <v>125416</v>
          </cell>
          <cell r="V681">
            <v>125416</v>
          </cell>
          <cell r="W681">
            <v>125416</v>
          </cell>
          <cell r="X681" t="str">
            <v>MSKU8761505 40 DRY 9 6 SHIPPER S SEAL UL3773518 15 PACKAGE GROSS WEI GHT 20412 KGS MEASUREMENT 17 85 CBM SACKS OF GEL API BENTONITE MARKS AND NUMBERS PONU7841247 40 DRY 9 6 SHIPPER S SEAL UL3 773520 15 PACKAGE GROSS WEIGHT 20412 KGS MEASUREMENT 17 85 CBM SAC KS OF GEL API BENTONITE MARKS AND NUMBERS UETU5939755 40 DRY 9 6 SHIPPER S SEAL UL3773522 14 PACKAGE GROSS WEIGHT 19051 2 KGS MEASUREMENT 40 CBM SACKS OF GEL API BENTONITE MARKS AND NUMB ERS HASU4963052 40 DRY 9 6 SHIPPER S SEAL UL3773775 22 PACKAGE GROSS WEIGHT 18334 51 KGS MEASUREMENT 40 CBM 19 PALLETS 3 CRATE S OF MATERIAL FOR GEOTHERMAL DRILLING WORKS XANTHAN LCM CASING HEADS FLANGES FITTINGS VALVES BOPE SODIUM BICARBINATE HYDRATED LIME SODA ASH DENSE MARKS AND NUMBERS PONU80088 47 40 DRY 9 6 SHIPPER S SEAL UL3773778 7 PACKAGE GROSS WEIGHT 8913 24 KGS MEASUREMENT 40 CBM 4 PALLETS 1 CRATE 2 PCS OF MATERIAL F OR GEOTHERMAL DRIL</v>
          </cell>
          <cell r="Y681" t="str">
            <v>Valide</v>
          </cell>
        </row>
        <row r="682">
          <cell r="A682" t="str">
            <v>TEMU6207120</v>
          </cell>
          <cell r="B682">
            <v>40</v>
          </cell>
          <cell r="C682" t="str">
            <v>594000024945</v>
          </cell>
          <cell r="D682">
            <v>43950</v>
          </cell>
          <cell r="E682">
            <v>-43945</v>
          </cell>
          <cell r="F682">
            <v>0</v>
          </cell>
          <cell r="G682">
            <v>0</v>
          </cell>
          <cell r="H682">
            <v>0</v>
          </cell>
          <cell r="I682" t="str">
            <v>2020 MSA 163364</v>
          </cell>
          <cell r="J682">
            <v>29</v>
          </cell>
          <cell r="K682" t="str">
            <v>CLARIANT TURKIYE BOYA KIMYEVI</v>
          </cell>
          <cell r="L682" t="str">
            <v>GIL OIL CO LIMITED</v>
          </cell>
          <cell r="M682" t="str">
            <v>CN</v>
          </cell>
          <cell r="N682" t="str">
            <v>TRIZM</v>
          </cell>
          <cell r="O682" t="str">
            <v>PX</v>
          </cell>
          <cell r="P682">
            <v>44</v>
          </cell>
          <cell r="Q682">
            <v>44</v>
          </cell>
          <cell r="R682">
            <v>0</v>
          </cell>
          <cell r="S682">
            <v>0</v>
          </cell>
          <cell r="T682">
            <v>47080</v>
          </cell>
          <cell r="U682">
            <v>47080</v>
          </cell>
          <cell r="V682">
            <v>0</v>
          </cell>
          <cell r="W682">
            <v>0</v>
          </cell>
          <cell r="X682" t="str">
            <v>TONSIL OPTIMUM 258 FF 0025HS CODE 3802 90 00 90 13 INLAND EMPTY DEPO T IN MOMBASAIS UNDER FULL RESPONSIBILITYAND RISK OF MERCHANTSN M TONSIL OPTIMUM 258 FF 0025 HS CODE 3802 90 00 90 13 INLAND EMPTY DEPOT IN MOMBASA IS UNDER FULL RESPONSIBILITY AND RISK OF MERCHANTS</v>
          </cell>
          <cell r="Y682" t="str">
            <v>Valide</v>
          </cell>
        </row>
        <row r="683">
          <cell r="A683" t="str">
            <v>BEAU2790025</v>
          </cell>
          <cell r="B683">
            <v>20</v>
          </cell>
          <cell r="C683" t="str">
            <v>CEI0179121</v>
          </cell>
          <cell r="D683">
            <v>43950</v>
          </cell>
          <cell r="E683">
            <v>-43945</v>
          </cell>
          <cell r="F683">
            <v>0</v>
          </cell>
          <cell r="G683">
            <v>0</v>
          </cell>
          <cell r="H683">
            <v>0</v>
          </cell>
          <cell r="I683" t="str">
            <v>2020 MSA 163023</v>
          </cell>
          <cell r="J683">
            <v>76</v>
          </cell>
          <cell r="K683" t="str">
            <v>OMSONS MARKETING PVT LTD40 NORTH AVENUE WEST PUNJABI BAGHNEW DELHI -</v>
          </cell>
          <cell r="L683" t="str">
            <v>ASSOCIATED BEVERAGES LIMITEDPO BOX 4902-00506NAIROBI KENYAEMAIL- INFO</v>
          </cell>
          <cell r="M683" t="str">
            <v>AE</v>
          </cell>
          <cell r="N683" t="str">
            <v>INLUH</v>
          </cell>
          <cell r="O683" t="str">
            <v>CS</v>
          </cell>
          <cell r="P683">
            <v>1142</v>
          </cell>
          <cell r="Q683">
            <v>1142</v>
          </cell>
          <cell r="R683">
            <v>0</v>
          </cell>
          <cell r="S683">
            <v>0</v>
          </cell>
          <cell r="T683">
            <v>17300</v>
          </cell>
          <cell r="U683">
            <v>17300</v>
          </cell>
          <cell r="V683">
            <v>0</v>
          </cell>
          <cell r="W683">
            <v>0</v>
          </cell>
          <cell r="X683" t="str">
            <v>ALL SEASONS WHISKY PACKING 12X750 ML PACKING PER CASE ALCOHOLICS STRENGTH OF 42 8 HS CODE 22083019 INV NO OMSONS 72 2019-20 DATED 09 03 2020 SB NO 2053833 DT 11 03 2020 NET WEIGHT 16238 00 KGS IDF NO 20EMKIM000009188 GOODS IN TRANSIT TO ICD EMBAKASI AT RECEIVERS RISKS CARE AND EXPENSES CARRIER S LIABILITY CEASES AT PORT OF DISCHARGE MOMBASA FREIGHT PREPAID DISCHARGE PORT AGENT CMA CGM KENYA LTD BAYWOOD BUILDING 1ST FLOOR MOI AVENUE PO BOX 90262 80100 MOMBASA KENYA TEL FAX</v>
          </cell>
          <cell r="Y683" t="str">
            <v>Valide</v>
          </cell>
        </row>
        <row r="684">
          <cell r="A684" t="str">
            <v>CSLU1447362</v>
          </cell>
          <cell r="B684">
            <v>20</v>
          </cell>
          <cell r="C684" t="str">
            <v>COSU6258469670</v>
          </cell>
          <cell r="D684">
            <v>43950</v>
          </cell>
          <cell r="E684">
            <v>-43945</v>
          </cell>
          <cell r="F684">
            <v>0</v>
          </cell>
          <cell r="G684">
            <v>0</v>
          </cell>
          <cell r="H684">
            <v>0</v>
          </cell>
          <cell r="I684" t="str">
            <v>2020 MSA 163338</v>
          </cell>
          <cell r="J684">
            <v>106</v>
          </cell>
          <cell r="K684" t="str">
            <v>INDAG RUBBER LTD KHEMKA HOUSE 11 C</v>
          </cell>
          <cell r="L684" t="str">
            <v>ALOONA INDUSTRIES K LTD</v>
          </cell>
          <cell r="M684" t="str">
            <v>PK</v>
          </cell>
          <cell r="N684" t="str">
            <v>INMUN</v>
          </cell>
          <cell r="O684" t="str">
            <v>PK</v>
          </cell>
          <cell r="P684">
            <v>785</v>
          </cell>
          <cell r="Q684">
            <v>785</v>
          </cell>
          <cell r="R684">
            <v>785</v>
          </cell>
          <cell r="S684">
            <v>785</v>
          </cell>
          <cell r="T684">
            <v>18029</v>
          </cell>
          <cell r="U684">
            <v>18029</v>
          </cell>
          <cell r="V684">
            <v>18029</v>
          </cell>
          <cell r="W684">
            <v>18029</v>
          </cell>
          <cell r="X684" t="str">
            <v>01 X 20 FCL CONTAINER STC 785 SEVEN HUNDRED EIGHTY FIVE PACKAGES ONLY CONTAINING TYRE RETREADING RAW MATERIAL PRECURED TREAD RUBBER AIR OIL SEPARATOR ELEMENT SPINDN AIR OIL SEPARATOR ELEMENT AIR FILTER ELEMENT OIL FILTER ELEMENT-75LPM TATA ACE HT WHEEL SPANERS-18 SIZE INV NO Z1876 DT 29 02 2020 SB NO 1865848 DT 03 03 2020 IEC NO 0588044946 H S CODE 40082120 84213990 NET WT 17931 780 KGS DOCUMENTARY CREDIT NO 002FLCD A200015 DT 26 02 2020 IDF E2002291097 19-02-2020 FREIGHT PREPAID THC PREPAID EMAIL INFO ALOONAINDUSTRIES COM K A MR HARPREET CARRIER RESPONSIBILITY CEASES UPTO MOMBASA CARGO IN-TRANSIT TO ICD-EMBAKASI NAIROBI ON CONSIGNEE ARRANGEMENT COST RISK AND ACCOUNT</v>
          </cell>
          <cell r="Y684" t="str">
            <v>Valide</v>
          </cell>
        </row>
        <row r="685">
          <cell r="A685" t="str">
            <v>CCLU7970750</v>
          </cell>
          <cell r="B685">
            <v>40</v>
          </cell>
          <cell r="C685" t="str">
            <v>COSU8024414790W</v>
          </cell>
          <cell r="D685">
            <v>43950</v>
          </cell>
          <cell r="E685">
            <v>-43945</v>
          </cell>
          <cell r="F685">
            <v>0</v>
          </cell>
          <cell r="G685">
            <v>0</v>
          </cell>
          <cell r="H685">
            <v>0</v>
          </cell>
          <cell r="I685" t="str">
            <v>2020 MSA 163338</v>
          </cell>
          <cell r="J685">
            <v>143</v>
          </cell>
          <cell r="K685" t="str">
            <v>CLEARFREIGHT INC</v>
          </cell>
          <cell r="L685" t="str">
            <v>BRETHREN GENERAL TRADING LIMITED</v>
          </cell>
          <cell r="M685" t="str">
            <v>PK</v>
          </cell>
          <cell r="N685" t="str">
            <v>USNFK</v>
          </cell>
          <cell r="O685" t="str">
            <v>BG</v>
          </cell>
          <cell r="P685">
            <v>653</v>
          </cell>
          <cell r="Q685">
            <v>653</v>
          </cell>
          <cell r="R685">
            <v>0</v>
          </cell>
          <cell r="S685">
            <v>0</v>
          </cell>
          <cell r="T685">
            <v>15690</v>
          </cell>
          <cell r="U685">
            <v>15690</v>
          </cell>
          <cell r="V685">
            <v>0</v>
          </cell>
          <cell r="W685">
            <v>0</v>
          </cell>
          <cell r="X685" t="str">
            <v>USED SHOES PLACE OF DELIVERY PORT CLEARANCE</v>
          </cell>
          <cell r="Y685" t="str">
            <v>Valide</v>
          </cell>
        </row>
        <row r="686">
          <cell r="A686" t="str">
            <v>DFSU2002829</v>
          </cell>
          <cell r="B686">
            <v>20</v>
          </cell>
          <cell r="C686" t="str">
            <v>EPIRCHNSHN263901</v>
          </cell>
          <cell r="D686">
            <v>43950</v>
          </cell>
          <cell r="E686">
            <v>-43945</v>
          </cell>
          <cell r="F686">
            <v>0</v>
          </cell>
          <cell r="G686">
            <v>0</v>
          </cell>
          <cell r="H686">
            <v>0</v>
          </cell>
          <cell r="I686" t="str">
            <v>2020 MSA 163062</v>
          </cell>
          <cell r="J686">
            <v>27</v>
          </cell>
          <cell r="K686" t="str">
            <v>COLOMBIA HOLDING CO LTD UNIT 04 7 F BRIGHT WAY TOWER NO 33 MONG KO</v>
          </cell>
          <cell r="L686" t="str">
            <v>BURN MANUFACTURING USA LLC GO DOWNS 811 NEW HORIZONS INDUSTRIAL PARK R</v>
          </cell>
          <cell r="M686" t="str">
            <v>IN</v>
          </cell>
          <cell r="N686" t="str">
            <v>CNSHA</v>
          </cell>
          <cell r="O686" t="str">
            <v>PK</v>
          </cell>
          <cell r="P686">
            <v>77</v>
          </cell>
          <cell r="Q686">
            <v>77</v>
          </cell>
          <cell r="R686">
            <v>77</v>
          </cell>
          <cell r="S686">
            <v>77</v>
          </cell>
          <cell r="T686">
            <v>35822</v>
          </cell>
          <cell r="U686">
            <v>35822</v>
          </cell>
          <cell r="V686">
            <v>35822</v>
          </cell>
          <cell r="W686">
            <v>35822</v>
          </cell>
          <cell r="X686" t="str">
            <v>2 X STANDARD 20 CONTAINER SAID TO CONTAIN TOTAL 77 SEVENTY-SEVEN ONLY PACKAGES STAINLESS STEEL SHEET WITH PVC COATING HS CODE 7219900000 PLASTIC COVER HS CODE 3923500000 RIVET HS CODE 83082000 HEAT SHRINK TUBE HS CODE 3917310 000 POWDER COATING HS CODE 3907910000 CARBON STEEL TUBE HS CODE 7306301900 GOODS IN TRANSIT TO NAIROBI KENYA VIA MOMBASA-MERCHANT HAULAGE</v>
          </cell>
          <cell r="Y686" t="str">
            <v>Valide</v>
          </cell>
        </row>
        <row r="687">
          <cell r="A687" t="str">
            <v>MOTU0668864</v>
          </cell>
          <cell r="B687">
            <v>40</v>
          </cell>
          <cell r="C687" t="str">
            <v>NB0BG1466600</v>
          </cell>
          <cell r="D687">
            <v>43950</v>
          </cell>
          <cell r="E687">
            <v>-43945</v>
          </cell>
          <cell r="F687">
            <v>0</v>
          </cell>
          <cell r="G687">
            <v>0</v>
          </cell>
          <cell r="H687">
            <v>0</v>
          </cell>
          <cell r="I687" t="str">
            <v>2020 MSA 163362</v>
          </cell>
          <cell r="J687">
            <v>3</v>
          </cell>
          <cell r="K687" t="str">
            <v>ZHEJIANG G F FOREIGN TRADING</v>
          </cell>
          <cell r="L687" t="str">
            <v>ROCKWILL GREEN ENERGY EAST</v>
          </cell>
          <cell r="M687" t="str">
            <v>JP</v>
          </cell>
          <cell r="N687" t="str">
            <v>CNNGB</v>
          </cell>
          <cell r="O687" t="str">
            <v>CT</v>
          </cell>
          <cell r="P687">
            <v>1241</v>
          </cell>
          <cell r="Q687">
            <v>1241</v>
          </cell>
          <cell r="R687">
            <v>0</v>
          </cell>
          <cell r="S687">
            <v>0</v>
          </cell>
          <cell r="T687">
            <v>18823</v>
          </cell>
          <cell r="U687">
            <v>18823</v>
          </cell>
          <cell r="V687">
            <v>0</v>
          </cell>
          <cell r="W687">
            <v>0</v>
          </cell>
          <cell r="X687" t="str">
            <v>1X40HC CONTAINER STC 1241 CARTONS SOLAR PANEL HS 854140 PORT CLEARANCE</v>
          </cell>
          <cell r="Y687" t="str">
            <v>Valide</v>
          </cell>
        </row>
        <row r="688">
          <cell r="A688" t="str">
            <v>ECMU2065780</v>
          </cell>
          <cell r="B688">
            <v>20</v>
          </cell>
          <cell r="C688" t="str">
            <v>SEL0940415</v>
          </cell>
          <cell r="D688">
            <v>43950</v>
          </cell>
          <cell r="E688">
            <v>-43945</v>
          </cell>
          <cell r="F688">
            <v>0</v>
          </cell>
          <cell r="G688">
            <v>0</v>
          </cell>
          <cell r="H688">
            <v>0</v>
          </cell>
          <cell r="I688" t="str">
            <v>2020 MSA 162987</v>
          </cell>
          <cell r="J688">
            <v>214</v>
          </cell>
          <cell r="K688" t="str">
            <v>SOLMER FUTURE LTD2F SEUNGJI BUILDING 33 GANGNAMDAERO 101 AN GIL SEO</v>
          </cell>
          <cell r="L688" t="str">
            <v>TO THE ORDER OF SBM BANK KENYA LTD OF P O BOX 34886-00100 NAIROBI KE</v>
          </cell>
          <cell r="M688" t="str">
            <v>CN</v>
          </cell>
          <cell r="N688" t="str">
            <v>MYPKG</v>
          </cell>
          <cell r="O688" t="str">
            <v>PK</v>
          </cell>
          <cell r="P688">
            <v>5440</v>
          </cell>
          <cell r="Q688">
            <v>5440</v>
          </cell>
          <cell r="R688">
            <v>0</v>
          </cell>
          <cell r="S688">
            <v>0</v>
          </cell>
          <cell r="T688">
            <v>136544</v>
          </cell>
          <cell r="U688">
            <v>136544</v>
          </cell>
          <cell r="V688">
            <v>0</v>
          </cell>
          <cell r="W688">
            <v>0</v>
          </cell>
          <cell r="X688" t="str">
            <v>136 00 MT LINEAR LOW DENSITY POLYETHYLENE UR 644 APPLICANTS BANK L C REFERENCE NO 030UILC200370004 IDF NO 20MBAIM000042516 IN MOMBASA KENYA CMA CGM KENYA LTD BAYWOOD BUILDING 1ST FLOOR MOI AVENUE PO BOX 90262 80100 MOMBASA KENYA TEL PIN P000604453S 390110 HS FREIGHT PREPAID</v>
          </cell>
          <cell r="Y688" t="str">
            <v>Valide</v>
          </cell>
        </row>
        <row r="689">
          <cell r="A689" t="str">
            <v>FFAU1478050</v>
          </cell>
          <cell r="B689">
            <v>40</v>
          </cell>
          <cell r="C689" t="str">
            <v>SH0AW7306400</v>
          </cell>
          <cell r="D689">
            <v>43950</v>
          </cell>
          <cell r="E689">
            <v>-43945</v>
          </cell>
          <cell r="F689">
            <v>0</v>
          </cell>
          <cell r="G689">
            <v>0</v>
          </cell>
          <cell r="H689">
            <v>0</v>
          </cell>
          <cell r="I689" t="str">
            <v>2020 MSA 163362</v>
          </cell>
          <cell r="J689">
            <v>9</v>
          </cell>
          <cell r="K689" t="str">
            <v>KINGBELL INTERNATIONAL TECHNOLOGY</v>
          </cell>
          <cell r="L689" t="str">
            <v>METROPOLITAN HOSPITALS LIMITED</v>
          </cell>
          <cell r="M689" t="str">
            <v>JP</v>
          </cell>
          <cell r="N689" t="str">
            <v>CNSHA</v>
          </cell>
          <cell r="O689" t="str">
            <v>PK</v>
          </cell>
          <cell r="P689">
            <v>494</v>
          </cell>
          <cell r="Q689">
            <v>494</v>
          </cell>
          <cell r="R689">
            <v>494</v>
          </cell>
          <cell r="S689">
            <v>494</v>
          </cell>
          <cell r="T689">
            <v>75208</v>
          </cell>
          <cell r="U689">
            <v>75208</v>
          </cell>
          <cell r="V689">
            <v>75208</v>
          </cell>
          <cell r="W689">
            <v>75208</v>
          </cell>
          <cell r="X689" t="str">
            <v>5X40HC CONTAINER S STC 478 PACKAGES HOSPITAL CONSTRUCTION MATERIAL 1X20FT CONTAINER STC 16 PACKAGES HOSPITAL CONSTRUCTION MATERIAL PORT CLEARANCE</v>
          </cell>
          <cell r="Y689" t="str">
            <v>Valide</v>
          </cell>
        </row>
        <row r="690">
          <cell r="A690" t="str">
            <v>ONEU0079249</v>
          </cell>
          <cell r="B690">
            <v>40</v>
          </cell>
          <cell r="C690" t="str">
            <v>SH0AW7306400</v>
          </cell>
          <cell r="D690">
            <v>43950</v>
          </cell>
          <cell r="E690">
            <v>-43945</v>
          </cell>
          <cell r="F690">
            <v>0</v>
          </cell>
          <cell r="G690">
            <v>0</v>
          </cell>
          <cell r="H690">
            <v>0</v>
          </cell>
          <cell r="I690" t="str">
            <v>2020 MSA 163362</v>
          </cell>
          <cell r="J690">
            <v>9</v>
          </cell>
          <cell r="K690" t="str">
            <v>KINGBELL INTERNATIONAL TECHNOLOGY</v>
          </cell>
          <cell r="L690" t="str">
            <v>METROPOLITAN HOSPITALS LIMITED</v>
          </cell>
          <cell r="M690" t="str">
            <v>JP</v>
          </cell>
          <cell r="N690" t="str">
            <v>CNSHA</v>
          </cell>
          <cell r="O690" t="str">
            <v>PK</v>
          </cell>
          <cell r="P690">
            <v>494</v>
          </cell>
          <cell r="Q690">
            <v>494</v>
          </cell>
          <cell r="R690">
            <v>494</v>
          </cell>
          <cell r="S690">
            <v>494</v>
          </cell>
          <cell r="T690">
            <v>75208</v>
          </cell>
          <cell r="U690">
            <v>75208</v>
          </cell>
          <cell r="V690">
            <v>75208</v>
          </cell>
          <cell r="W690">
            <v>75208</v>
          </cell>
          <cell r="X690" t="str">
            <v>5X40HC CONTAINER S STC 478 PACKAGES HOSPITAL CONSTRUCTION MATERIAL 1X20FT CONTAINER STC 16 PACKAGES HOSPITAL CONSTRUCTION MATERIAL PORT CLEARANCE</v>
          </cell>
          <cell r="Y690" t="str">
            <v>Valide</v>
          </cell>
        </row>
        <row r="691">
          <cell r="A691" t="str">
            <v>TCLU1688560</v>
          </cell>
          <cell r="B691">
            <v>40</v>
          </cell>
          <cell r="C691" t="str">
            <v>SH0AW7306400</v>
          </cell>
          <cell r="D691">
            <v>43950</v>
          </cell>
          <cell r="E691">
            <v>-43945</v>
          </cell>
          <cell r="F691">
            <v>0</v>
          </cell>
          <cell r="G691">
            <v>0</v>
          </cell>
          <cell r="H691">
            <v>0</v>
          </cell>
          <cell r="I691" t="str">
            <v>2020 MSA 163362</v>
          </cell>
          <cell r="J691">
            <v>9</v>
          </cell>
          <cell r="K691" t="str">
            <v>KINGBELL INTERNATIONAL TECHNOLOGY</v>
          </cell>
          <cell r="L691" t="str">
            <v>METROPOLITAN HOSPITALS LIMITED</v>
          </cell>
          <cell r="M691" t="str">
            <v>JP</v>
          </cell>
          <cell r="N691" t="str">
            <v>CNSHA</v>
          </cell>
          <cell r="O691" t="str">
            <v>PK</v>
          </cell>
          <cell r="P691">
            <v>494</v>
          </cell>
          <cell r="Q691">
            <v>494</v>
          </cell>
          <cell r="R691">
            <v>494</v>
          </cell>
          <cell r="S691">
            <v>494</v>
          </cell>
          <cell r="T691">
            <v>75208</v>
          </cell>
          <cell r="U691">
            <v>75208</v>
          </cell>
          <cell r="V691">
            <v>75208</v>
          </cell>
          <cell r="W691">
            <v>75208</v>
          </cell>
          <cell r="X691" t="str">
            <v>5X40HC CONTAINER S STC 478 PACKAGES HOSPITAL CONSTRUCTION MATERIAL 1X20FT CONTAINER STC 16 PACKAGES HOSPITAL CONSTRUCTION MATERIAL PORT CLEARANCE</v>
          </cell>
          <cell r="Y691" t="str">
            <v>Valide</v>
          </cell>
        </row>
        <row r="692">
          <cell r="A692" t="str">
            <v>KKTU8073259</v>
          </cell>
          <cell r="B692">
            <v>20</v>
          </cell>
          <cell r="C692" t="str">
            <v>SH0AW7306400</v>
          </cell>
          <cell r="D692">
            <v>43950</v>
          </cell>
          <cell r="E692">
            <v>-43945</v>
          </cell>
          <cell r="F692">
            <v>0</v>
          </cell>
          <cell r="G692">
            <v>0</v>
          </cell>
          <cell r="H692">
            <v>0</v>
          </cell>
          <cell r="I692" t="str">
            <v>2020 MSA 163362</v>
          </cell>
          <cell r="J692">
            <v>9</v>
          </cell>
          <cell r="K692" t="str">
            <v>KINGBELL INTERNATIONAL TECHNOLOGY</v>
          </cell>
          <cell r="L692" t="str">
            <v>METROPOLITAN HOSPITALS LIMITED</v>
          </cell>
          <cell r="M692" t="str">
            <v>JP</v>
          </cell>
          <cell r="N692" t="str">
            <v>CNSHA</v>
          </cell>
          <cell r="O692" t="str">
            <v>PK</v>
          </cell>
          <cell r="P692">
            <v>494</v>
          </cell>
          <cell r="Q692">
            <v>494</v>
          </cell>
          <cell r="R692">
            <v>494</v>
          </cell>
          <cell r="S692">
            <v>494</v>
          </cell>
          <cell r="T692">
            <v>75208</v>
          </cell>
          <cell r="U692">
            <v>75208</v>
          </cell>
          <cell r="V692">
            <v>75208</v>
          </cell>
          <cell r="W692">
            <v>75208</v>
          </cell>
          <cell r="X692" t="str">
            <v>5X40HC CONTAINER S STC 478 PACKAGES HOSPITAL CONSTRUCTION MATERIAL 1X20FT CONTAINER STC 16 PACKAGES HOSPITAL CONSTRUCTION MATERIAL PORT CLEARANCE</v>
          </cell>
          <cell r="Y692" t="str">
            <v>Valide</v>
          </cell>
        </row>
        <row r="693">
          <cell r="A693" t="str">
            <v>PCIU1599589</v>
          </cell>
          <cell r="B693">
            <v>20</v>
          </cell>
          <cell r="C693" t="str">
            <v>TAJM00021300</v>
          </cell>
          <cell r="D693">
            <v>43950</v>
          </cell>
          <cell r="E693">
            <v>-43945</v>
          </cell>
          <cell r="F693">
            <v>0</v>
          </cell>
          <cell r="G693">
            <v>0</v>
          </cell>
          <cell r="H693">
            <v>0</v>
          </cell>
          <cell r="I693" t="str">
            <v>2020 MSA 163004</v>
          </cell>
          <cell r="J693">
            <v>109</v>
          </cell>
          <cell r="K693" t="str">
            <v>YANTAI TRI-CIRCLE INTERNATIONALTRADE CO LTD 47 XINANHE ROAD YANTAI CHINA</v>
          </cell>
          <cell r="L693" t="str">
            <v>KIKO PROCUREMENT LIMITED 4962400100 NAIROBI KENYAE-MAILKIKOPROCUREMENTLTD GMAIL COMTEL00254726459563</v>
          </cell>
          <cell r="M693" t="str">
            <v>CN</v>
          </cell>
          <cell r="N693" t="str">
            <v>CNTAO</v>
          </cell>
          <cell r="O693" t="str">
            <v>CT</v>
          </cell>
          <cell r="P693">
            <v>1390</v>
          </cell>
          <cell r="Q693">
            <v>1390</v>
          </cell>
          <cell r="R693">
            <v>1390</v>
          </cell>
          <cell r="S693">
            <v>1390</v>
          </cell>
          <cell r="T693">
            <v>26495</v>
          </cell>
          <cell r="U693">
            <v>26495</v>
          </cell>
          <cell r="V693">
            <v>26495</v>
          </cell>
          <cell r="W693">
            <v>26495</v>
          </cell>
          <cell r="X693" t="str">
            <v>1390CTNS TRI-CIRCLE BRAND PADLOCKS</v>
          </cell>
          <cell r="Y693" t="str">
            <v>Valide</v>
          </cell>
        </row>
        <row r="694">
          <cell r="A694" t="str">
            <v>WECU2141840</v>
          </cell>
          <cell r="B694">
            <v>20</v>
          </cell>
          <cell r="C694" t="str">
            <v>WECC2042MBA1033</v>
          </cell>
          <cell r="D694">
            <v>43950</v>
          </cell>
          <cell r="E694">
            <v>-43945</v>
          </cell>
          <cell r="F694">
            <v>0</v>
          </cell>
          <cell r="G694">
            <v>0</v>
          </cell>
          <cell r="H694">
            <v>0</v>
          </cell>
          <cell r="I694" t="str">
            <v>2020 MSA 162931</v>
          </cell>
          <cell r="J694">
            <v>104</v>
          </cell>
          <cell r="K694" t="str">
            <v>SOLAR WORLD AFRICA PTY LTD</v>
          </cell>
          <cell r="L694" t="str">
            <v>OFGEN LIMITED</v>
          </cell>
          <cell r="M694" t="str">
            <v>LK</v>
          </cell>
          <cell r="N694" t="str">
            <v>LKCMB</v>
          </cell>
          <cell r="O694" t="str">
            <v>CN</v>
          </cell>
          <cell r="P694">
            <v>7</v>
          </cell>
          <cell r="Q694">
            <v>7</v>
          </cell>
          <cell r="R694">
            <v>7</v>
          </cell>
          <cell r="S694">
            <v>7</v>
          </cell>
          <cell r="T694">
            <v>2511</v>
          </cell>
          <cell r="U694">
            <v>2511</v>
          </cell>
          <cell r="V694">
            <v>2511</v>
          </cell>
          <cell r="W694">
            <v>2511</v>
          </cell>
          <cell r="X694" t="str">
            <v>1X20DV CONTAINER SOLAR EQUIPMENT + BATTERIES INCL IMDG 9 UN 3480 HS CODE 85078000 85363000 851769000 85363000 852692000 47160000 8526920000 8471600000 8517620000 IDF NO E2001282875 30 PACKAGE 960 000KGS CLS 9PG 0FSP NO 3480</v>
          </cell>
          <cell r="Y694" t="str">
            <v>Valide</v>
          </cell>
        </row>
        <row r="695">
          <cell r="A695" t="str">
            <v>HMCU9142650</v>
          </cell>
          <cell r="B695">
            <v>40</v>
          </cell>
          <cell r="C695" t="str">
            <v>100050112941</v>
          </cell>
          <cell r="D695">
            <v>43951</v>
          </cell>
          <cell r="E695">
            <v>-43946</v>
          </cell>
          <cell r="F695">
            <v>0</v>
          </cell>
          <cell r="G695">
            <v>0</v>
          </cell>
          <cell r="H695">
            <v>0</v>
          </cell>
          <cell r="I695" t="str">
            <v>2020 MSA 163364</v>
          </cell>
          <cell r="J695">
            <v>111</v>
          </cell>
          <cell r="K695" t="str">
            <v>PIAGGIO VEHICLES PRIVATE LIMITED</v>
          </cell>
          <cell r="L695" t="str">
            <v>CAR AND GENERAL TRADING LIMITED</v>
          </cell>
          <cell r="M695" t="str">
            <v>CN</v>
          </cell>
          <cell r="N695" t="str">
            <v>INNSA</v>
          </cell>
          <cell r="O695" t="str">
            <v>PK</v>
          </cell>
          <cell r="P695">
            <v>39</v>
          </cell>
          <cell r="Q695">
            <v>39</v>
          </cell>
          <cell r="R695">
            <v>30</v>
          </cell>
          <cell r="S695">
            <v>30</v>
          </cell>
          <cell r="T695">
            <v>6814</v>
          </cell>
          <cell r="U695">
            <v>6814</v>
          </cell>
          <cell r="V695">
            <v>6814</v>
          </cell>
          <cell r="W695">
            <v>6814</v>
          </cell>
          <cell r="X695" t="str">
            <v>TOTAL 39 PACKAGES ONLYPIAGGIO APE THREE WHEELERS AS PER PI NOV1003 100 4 1005 1006 1007 1008 1009 1010 985 986 988 987 984INCOTERMS 2010TERMS CFR MOMBASA KENYALETTER OF CREDIT NUMBER201010067774-L AND IMPORT DEC LARATIONNUMBER E2003305363 CAR AND GENERAL TRADING LIMITED P O BOX 20001 NAIROBI KENYA TOTAL 39 PACKAGES ONLY PIAGGIO APE THREE WHEELERS AS PER PI NO 1007 1008 1009 1010 985 986 988 987 984 V1003 1004 1005 1006 INCOTERMS 2010 TERMS CFR MOMBASA KENYA LETTER OF CREDIT NUMBER 201010067774-L AND IMPORT DECLARATION NUMBERA0B1401641 MBX0000WBLC012100 A0B1401975 MBX0000WBLC014883 A0B1402288 MBX0000WBLC012331 A0B1401970 MBX0000WBLC012429 A0B1401913 MBX0000WBLC012146 A0B1402206 MBX0000WBLC012459 A0B1401930 MBX0000WBLC012162 A0B1401613 MBX0000WBLC012123 A0B1402252 MBX0000WBLC012427 A0B1401908 MBX0000WBLC012190A0B1401639 MBX0000WBLC012049 A0B1400531 MBX0000WBLC012087 A0B1402227 MBX0000WBLC012065 A0B1401631 MBX0000WBLC012032 A0B1402289 CARRIER S RESPONSIBILITY CEASES AT MOMBASA KILINDINI</v>
          </cell>
          <cell r="Y695" t="str">
            <v>Valide</v>
          </cell>
        </row>
        <row r="696">
          <cell r="A696" t="str">
            <v>EITU0124730</v>
          </cell>
          <cell r="B696">
            <v>20</v>
          </cell>
          <cell r="C696" t="str">
            <v>142000375171</v>
          </cell>
          <cell r="D696">
            <v>43951</v>
          </cell>
          <cell r="E696">
            <v>-43946</v>
          </cell>
          <cell r="F696">
            <v>0</v>
          </cell>
          <cell r="G696">
            <v>0</v>
          </cell>
          <cell r="H696">
            <v>0</v>
          </cell>
          <cell r="I696" t="str">
            <v>2020 MSA 163364</v>
          </cell>
          <cell r="J696">
            <v>307</v>
          </cell>
          <cell r="K696" t="str">
            <v>MAGIC CHEMICALS INC</v>
          </cell>
          <cell r="L696" t="str">
            <v>BETA HEALTHCARE INTERNATIONAL LTD</v>
          </cell>
          <cell r="M696" t="str">
            <v>CN</v>
          </cell>
          <cell r="N696" t="str">
            <v>CNSHA</v>
          </cell>
          <cell r="O696" t="str">
            <v>DR</v>
          </cell>
          <cell r="P696">
            <v>660</v>
          </cell>
          <cell r="Q696">
            <v>660</v>
          </cell>
          <cell r="R696">
            <v>660</v>
          </cell>
          <cell r="S696">
            <v>660</v>
          </cell>
          <cell r="T696">
            <v>17952</v>
          </cell>
          <cell r="U696">
            <v>17952</v>
          </cell>
          <cell r="V696">
            <v>17952</v>
          </cell>
          <cell r="W696">
            <v>17952</v>
          </cell>
          <cell r="X696" t="str">
            <v>ASPIRIN DC100IDF NO IS E2002293468 EMAIL INFO KE BETASHELYS COMMOBILE 254 735992599 PIN P000591209IEMAIL INFO KE BETASHELYS COMMOBILE 25 4 735992599BETA NAIROBI VIA MOMBASA ASPIRIN DC100 IDF NO IS E2002293468 EMAIL INFO KE BETASHELYS COM MOBILE 254 735992599 PIN P000591209I EMAIL INFO KE BETASHELYS COM MOBILE 254 735992599</v>
          </cell>
          <cell r="Y696" t="str">
            <v>Valide</v>
          </cell>
        </row>
        <row r="697">
          <cell r="A697" t="str">
            <v>IMTU3084280</v>
          </cell>
          <cell r="B697">
            <v>20</v>
          </cell>
          <cell r="C697" t="str">
            <v>149001019961</v>
          </cell>
          <cell r="D697">
            <v>43951</v>
          </cell>
          <cell r="E697">
            <v>-43946</v>
          </cell>
          <cell r="F697">
            <v>0</v>
          </cell>
          <cell r="G697">
            <v>0</v>
          </cell>
          <cell r="H697">
            <v>0</v>
          </cell>
          <cell r="I697" t="str">
            <v>2020 MSA 163364</v>
          </cell>
          <cell r="J697">
            <v>321</v>
          </cell>
          <cell r="K697" t="str">
            <v>BEIJING YUANLONG YATO CULTUREHOTEL OFFICE BUILDING</v>
          </cell>
          <cell r="L697" t="str">
            <v>HUAWEI TECHNOLOGIES KENYA COMPANY</v>
          </cell>
          <cell r="M697" t="str">
            <v>CN</v>
          </cell>
          <cell r="N697" t="str">
            <v>CNSHK</v>
          </cell>
          <cell r="O697" t="str">
            <v>CT</v>
          </cell>
          <cell r="P697">
            <v>784</v>
          </cell>
          <cell r="Q697">
            <v>784</v>
          </cell>
          <cell r="R697">
            <v>784</v>
          </cell>
          <cell r="S697">
            <v>784</v>
          </cell>
          <cell r="T697">
            <v>10228</v>
          </cell>
          <cell r="U697">
            <v>10228</v>
          </cell>
          <cell r="V697">
            <v>10228</v>
          </cell>
          <cell r="W697">
            <v>10228</v>
          </cell>
          <cell r="X697" t="str">
            <v>GLASS BOTTLEHS CODE 70133700FOLDING UMBRELLAHS CODE 66019100HEADSETH S CODE 85176294SPEAKERHS CODE 85182100DATA CABLEN M GLASS BOTTLE HS CODE 70133700 FOLDING UMBRELLA HS CODE 66019100 HEADSET HS CODE 85176294 SPEAKER HS CODE 85182100 DATA CABLE HS CODE 85444200 CIRCULAR KICKSTAND HS CODE 83081000 PACKAGE HS CODE 48192090 GLASS BOTTLE HS CODE 70133700 DATA CABLE HS CODE 85444200 CANVAS SHOPPING BAG HS CODE 42022200 PACKAGE HS CODE 48192090 338 GUANGANMEN INNER STREET XICHENG DISTRICT BEIJING CHINA TEL 86-10 83528822 FAX 86-10 83528011 00254-728608464 PIN CODE CNEE EVANGELINE CHEROTICH HUAWEI CO M P051187928I JHONG ZHANG HUAWEI COM</v>
          </cell>
          <cell r="Y697" t="str">
            <v>Valide</v>
          </cell>
        </row>
        <row r="698">
          <cell r="A698" t="str">
            <v>EISU2199273</v>
          </cell>
          <cell r="B698">
            <v>20</v>
          </cell>
          <cell r="C698" t="str">
            <v>149001050086</v>
          </cell>
          <cell r="D698">
            <v>43951</v>
          </cell>
          <cell r="E698">
            <v>-43946</v>
          </cell>
          <cell r="F698">
            <v>0</v>
          </cell>
          <cell r="G698">
            <v>0</v>
          </cell>
          <cell r="H698">
            <v>0</v>
          </cell>
          <cell r="I698" t="str">
            <v>2020 MSA 163364</v>
          </cell>
          <cell r="J698">
            <v>149</v>
          </cell>
          <cell r="K698" t="str">
            <v>PUTIAN QUANDA TRADING CO LTD</v>
          </cell>
          <cell r="L698" t="str">
            <v>GLOBAL RIM CO LIMITED</v>
          </cell>
          <cell r="M698" t="str">
            <v>CN</v>
          </cell>
          <cell r="N698" t="str">
            <v>CNSHK</v>
          </cell>
          <cell r="O698" t="str">
            <v>CT</v>
          </cell>
          <cell r="P698">
            <v>1732</v>
          </cell>
          <cell r="Q698">
            <v>1732</v>
          </cell>
          <cell r="R698">
            <v>1732</v>
          </cell>
          <cell r="S698">
            <v>1732</v>
          </cell>
          <cell r="T698">
            <v>24500</v>
          </cell>
          <cell r="U698">
            <v>24500</v>
          </cell>
          <cell r="V698">
            <v>24500</v>
          </cell>
          <cell r="W698">
            <v>24500</v>
          </cell>
          <cell r="X698" t="str">
            <v>SOLAR BATTERYSOLAR INVERTERSOLAR CHARGE CONTROLLERNM SOLAR BATTERY SOLAR INVERTER SOLAR CHARGE CONTROLLER</v>
          </cell>
          <cell r="Y698" t="str">
            <v>Valide</v>
          </cell>
        </row>
        <row r="699">
          <cell r="A699" t="str">
            <v>EGHU3203046</v>
          </cell>
          <cell r="B699">
            <v>20</v>
          </cell>
          <cell r="C699" t="str">
            <v>150000012761</v>
          </cell>
          <cell r="D699">
            <v>43951</v>
          </cell>
          <cell r="E699">
            <v>-43946</v>
          </cell>
          <cell r="F699">
            <v>0</v>
          </cell>
          <cell r="G699">
            <v>0</v>
          </cell>
          <cell r="H699">
            <v>0</v>
          </cell>
          <cell r="I699" t="str">
            <v>2020 MSA 163364</v>
          </cell>
          <cell r="J699">
            <v>180</v>
          </cell>
          <cell r="K699" t="str">
            <v>HANGZHOU TIANLONG STEEL CYLINDER</v>
          </cell>
          <cell r="L699" t="str">
            <v>TIANLONG INDUSTRY LIMITED</v>
          </cell>
          <cell r="M699" t="str">
            <v>CN</v>
          </cell>
          <cell r="N699" t="str">
            <v>CNNGB</v>
          </cell>
          <cell r="O699" t="str">
            <v>PK</v>
          </cell>
          <cell r="P699">
            <v>461</v>
          </cell>
          <cell r="Q699">
            <v>461</v>
          </cell>
          <cell r="R699">
            <v>461</v>
          </cell>
          <cell r="S699">
            <v>461</v>
          </cell>
          <cell r="T699">
            <v>14000</v>
          </cell>
          <cell r="U699">
            <v>14000</v>
          </cell>
          <cell r="V699">
            <v>14000</v>
          </cell>
          <cell r="W699">
            <v>14000</v>
          </cell>
          <cell r="X699" t="str">
            <v>POWDER PAINTSWELDING WIRESASSEMBLY LINECRANEN M POWDER PAINTS WELDING WIRES ASSEMBLY LINE CRANE</v>
          </cell>
          <cell r="Y699" t="str">
            <v>Valide</v>
          </cell>
        </row>
        <row r="700">
          <cell r="A700" t="str">
            <v>DFSU2019190</v>
          </cell>
          <cell r="B700">
            <v>20</v>
          </cell>
          <cell r="C700" t="str">
            <v>591594369</v>
          </cell>
          <cell r="D700">
            <v>43951</v>
          </cell>
          <cell r="E700">
            <v>-43946</v>
          </cell>
          <cell r="F700">
            <v>0</v>
          </cell>
          <cell r="G700">
            <v>0</v>
          </cell>
          <cell r="H700">
            <v>0</v>
          </cell>
          <cell r="I700" t="str">
            <v>2020 MSA 163374</v>
          </cell>
          <cell r="J700">
            <v>114</v>
          </cell>
          <cell r="K700" t="str">
            <v>HANSEATIC CONTAINER LINE 650 E DEVO</v>
          </cell>
          <cell r="L700" t="str">
            <v>HEALTHY U 2000 LTD 00606 SARIT CEN</v>
          </cell>
          <cell r="M700" t="str">
            <v>CN</v>
          </cell>
          <cell r="N700" t="str">
            <v>USLAX</v>
          </cell>
          <cell r="O700" t="str">
            <v>PK</v>
          </cell>
          <cell r="P700">
            <v>1</v>
          </cell>
          <cell r="Q700">
            <v>1</v>
          </cell>
          <cell r="R700">
            <v>0</v>
          </cell>
          <cell r="S700">
            <v>0</v>
          </cell>
          <cell r="T700">
            <v>958</v>
          </cell>
          <cell r="U700">
            <v>958</v>
          </cell>
          <cell r="V700">
            <v>0</v>
          </cell>
          <cell r="W700">
            <v>0</v>
          </cell>
          <cell r="X700" t="str">
            <v>TOILETRIES X20200225427398</v>
          </cell>
          <cell r="Y700" t="str">
            <v>Valide</v>
          </cell>
        </row>
        <row r="701">
          <cell r="A701" t="str">
            <v>MSKU9228297</v>
          </cell>
          <cell r="B701">
            <v>40</v>
          </cell>
          <cell r="C701" t="str">
            <v>595993153</v>
          </cell>
          <cell r="D701">
            <v>43951</v>
          </cell>
          <cell r="E701">
            <v>-43946</v>
          </cell>
          <cell r="F701">
            <v>0</v>
          </cell>
          <cell r="G701">
            <v>0</v>
          </cell>
          <cell r="H701">
            <v>0</v>
          </cell>
          <cell r="I701" t="str">
            <v>2020 MSA 163374</v>
          </cell>
          <cell r="J701">
            <v>27</v>
          </cell>
          <cell r="K701" t="str">
            <v>GUANGZHOU LILIANGBAO CBEC CO LTD</v>
          </cell>
          <cell r="L701" t="str">
            <v>DUO DUO WOOD INDUSTRY LIMITED PINOM</v>
          </cell>
          <cell r="M701" t="str">
            <v>CN</v>
          </cell>
          <cell r="N701" t="str">
            <v>CNNSA</v>
          </cell>
          <cell r="O701" t="str">
            <v>PK</v>
          </cell>
          <cell r="P701">
            <v>623</v>
          </cell>
          <cell r="Q701">
            <v>623</v>
          </cell>
          <cell r="R701">
            <v>623</v>
          </cell>
          <cell r="S701">
            <v>623</v>
          </cell>
          <cell r="T701">
            <v>24975</v>
          </cell>
          <cell r="U701">
            <v>24975</v>
          </cell>
          <cell r="V701">
            <v>24975</v>
          </cell>
          <cell r="W701">
            <v>24975</v>
          </cell>
          <cell r="X701" t="str">
            <v>GALVANIZED ROUND PIPE GALVANIZED SQUARE TUBE C-SHAPED STEEL ANG LE IRON LAMP DUST REMOVAL EQUIPMENT STEAM TRAP SET STEAM DRUM ABRASIVE BELT STEEL PACKING BUCKLE PLASTIC POLYESTER PACKING STRA PPING WELDING ELECTRODE COATED PAPER FUEL FORKLIFT UREA RESIN POWDER APPLICABLE FREE TIME 14 DAYS COMBINED DETENTION DEMURRAGE AT PORT OF DISCHARGE PLACE OF DELIVERY INTRANSIT TO ICD EM BAKASI NAIROBI</v>
          </cell>
          <cell r="Y701" t="str">
            <v>Valide</v>
          </cell>
        </row>
        <row r="702">
          <cell r="A702" t="str">
            <v>MRKU4111963</v>
          </cell>
          <cell r="B702">
            <v>40</v>
          </cell>
          <cell r="C702" t="str">
            <v>596233188</v>
          </cell>
          <cell r="D702">
            <v>43951</v>
          </cell>
          <cell r="E702">
            <v>-43946</v>
          </cell>
          <cell r="F702">
            <v>0</v>
          </cell>
          <cell r="G702">
            <v>0</v>
          </cell>
          <cell r="H702">
            <v>0</v>
          </cell>
          <cell r="I702" t="str">
            <v>2020 MSA 163374</v>
          </cell>
          <cell r="J702">
            <v>37</v>
          </cell>
          <cell r="K702" t="str">
            <v>SHENZHEN AOPUTE TRADING CO LTD FUT</v>
          </cell>
          <cell r="L702" t="str">
            <v>JOSLAB SUPPLIES LTD ADD NAIROBI KE</v>
          </cell>
          <cell r="M702" t="str">
            <v>CN</v>
          </cell>
          <cell r="N702" t="str">
            <v>CNHUA</v>
          </cell>
          <cell r="O702" t="str">
            <v>CT</v>
          </cell>
          <cell r="P702">
            <v>677</v>
          </cell>
          <cell r="Q702">
            <v>677</v>
          </cell>
          <cell r="R702">
            <v>0</v>
          </cell>
          <cell r="S702">
            <v>0</v>
          </cell>
          <cell r="T702">
            <v>15690</v>
          </cell>
          <cell r="U702">
            <v>15690</v>
          </cell>
          <cell r="V702">
            <v>0</v>
          </cell>
          <cell r="W702">
            <v>0</v>
          </cell>
          <cell r="X702" t="str">
            <v>LABORATORY GOODS HS CODE 701310 INTRANSIT TO ICD EMBAKASI NAIR OBI</v>
          </cell>
          <cell r="Y702" t="str">
            <v>Valide</v>
          </cell>
        </row>
        <row r="703">
          <cell r="A703" t="str">
            <v>MIEU0014950</v>
          </cell>
          <cell r="B703">
            <v>40</v>
          </cell>
          <cell r="C703" t="str">
            <v>596257448</v>
          </cell>
          <cell r="D703">
            <v>43951</v>
          </cell>
          <cell r="E703">
            <v>-43946</v>
          </cell>
          <cell r="F703">
            <v>0</v>
          </cell>
          <cell r="G703">
            <v>0</v>
          </cell>
          <cell r="H703">
            <v>0</v>
          </cell>
          <cell r="I703" t="str">
            <v>2020 MSA 163374</v>
          </cell>
          <cell r="J703">
            <v>46</v>
          </cell>
          <cell r="K703" t="str">
            <v>SELINA INDUSTRIAL LIMITED ROOM 17F</v>
          </cell>
          <cell r="L703" t="str">
            <v>ZAM EAST AFRICA LIMITED P O BOX 68</v>
          </cell>
          <cell r="M703" t="str">
            <v>CN</v>
          </cell>
          <cell r="N703" t="str">
            <v>CNNSA</v>
          </cell>
          <cell r="O703" t="str">
            <v>BL</v>
          </cell>
          <cell r="P703">
            <v>530</v>
          </cell>
          <cell r="Q703">
            <v>530</v>
          </cell>
          <cell r="R703">
            <v>0</v>
          </cell>
          <cell r="S703">
            <v>0</v>
          </cell>
          <cell r="T703">
            <v>23850</v>
          </cell>
          <cell r="U703">
            <v>23850</v>
          </cell>
          <cell r="V703">
            <v>0</v>
          </cell>
          <cell r="W703">
            <v>0</v>
          </cell>
          <cell r="X703" t="str">
            <v>USED CLOTHING GRADE 2</v>
          </cell>
          <cell r="Y703" t="str">
            <v>Valide</v>
          </cell>
        </row>
        <row r="704">
          <cell r="A704" t="str">
            <v>CLHU3879169</v>
          </cell>
          <cell r="B704">
            <v>20</v>
          </cell>
          <cell r="C704" t="str">
            <v>596889080</v>
          </cell>
          <cell r="D704">
            <v>43951</v>
          </cell>
          <cell r="E704">
            <v>-43946</v>
          </cell>
          <cell r="F704">
            <v>0</v>
          </cell>
          <cell r="G704">
            <v>0</v>
          </cell>
          <cell r="H704">
            <v>0</v>
          </cell>
          <cell r="I704" t="str">
            <v>2020 MSA 163374</v>
          </cell>
          <cell r="J704">
            <v>196</v>
          </cell>
          <cell r="K704" t="str">
            <v>RIDER GLASS CO LTD 22 F YINGDELON</v>
          </cell>
          <cell r="L704" t="str">
            <v>TO THE ORDER OF AFRICAN BANKING COR</v>
          </cell>
          <cell r="M704" t="str">
            <v>CN</v>
          </cell>
          <cell r="N704" t="str">
            <v>CNTAO</v>
          </cell>
          <cell r="O704" t="str">
            <v>PK</v>
          </cell>
          <cell r="P704">
            <v>24</v>
          </cell>
          <cell r="Q704">
            <v>24</v>
          </cell>
          <cell r="R704">
            <v>0</v>
          </cell>
          <cell r="S704">
            <v>0</v>
          </cell>
          <cell r="T704">
            <v>53000</v>
          </cell>
          <cell r="U704">
            <v>53000</v>
          </cell>
          <cell r="V704">
            <v>0</v>
          </cell>
          <cell r="W704">
            <v>0</v>
          </cell>
          <cell r="X704" t="str">
            <v>OBSCURE CLEAR NASHIJI GLASS OBSCURE CLEAR FLORA GLASS LC NO 002F DC000420 DATED 200227 FROM MOMBASA TO ICD EMBAKASI ON CONSIGNEE S CO ST INTRANSIT TO ICD EMBAKASI NAIROBI</v>
          </cell>
          <cell r="Y704" t="str">
            <v>Valide</v>
          </cell>
        </row>
        <row r="705">
          <cell r="A705" t="str">
            <v>UETU5003703</v>
          </cell>
          <cell r="B705">
            <v>40</v>
          </cell>
          <cell r="C705" t="str">
            <v>AYN0568513</v>
          </cell>
          <cell r="D705">
            <v>43951</v>
          </cell>
          <cell r="E705">
            <v>-43946</v>
          </cell>
          <cell r="F705">
            <v>0</v>
          </cell>
          <cell r="G705">
            <v>0</v>
          </cell>
          <cell r="H705">
            <v>0</v>
          </cell>
          <cell r="I705" t="str">
            <v>2020 MSA 162987</v>
          </cell>
          <cell r="J705">
            <v>1</v>
          </cell>
          <cell r="K705" t="str">
            <v>MADAM HANNAH NYAMBURA MUTEROEMBASSY OF KENYA IN MALAYSIAC O AMBASSADOR</v>
          </cell>
          <cell r="L705" t="str">
            <v>MADAM HANNAH NYAMBURA MUTERO C O EMBASSY OF KENYA IN MALAYSIA</v>
          </cell>
          <cell r="M705" t="str">
            <v>CN</v>
          </cell>
          <cell r="N705" t="str">
            <v>MYPKG</v>
          </cell>
          <cell r="O705" t="str">
            <v>PK</v>
          </cell>
          <cell r="P705">
            <v>148</v>
          </cell>
          <cell r="Q705">
            <v>148</v>
          </cell>
          <cell r="R705">
            <v>0</v>
          </cell>
          <cell r="S705">
            <v>0</v>
          </cell>
          <cell r="T705">
            <v>2050</v>
          </cell>
          <cell r="U705">
            <v>2050</v>
          </cell>
          <cell r="V705">
            <v>0</v>
          </cell>
          <cell r="W705">
            <v>0</v>
          </cell>
          <cell r="X705" t="str">
            <v>1 X 40HC CONTAINER LADEN WITH 2 UNIT VEHICLE WITH PERSONAL EFFECTS A JEEP X-TRAIL CHASSIS NT31-321948 ENGINE MR20473654B YEAR 2013 - 1675 0KGS 27M3 B TOYOTA COROLLA ALTIS 1 8G CHASSIS MR053REH205282786 ENGINE 2ZRX539434 YEAR 2015 -1595 0KGS 22M3 C 146 USED PERSONAL EFFECTS AND HOUSEHOLD GOODS- 550 0KGS 6M3 BELONGING TO MADAM HANNAH NYAMBURA MUTERO TOTAL NUMBER OF PACKAGES 148 ONLY FREIGHT PREPAID AT PORT KLANG MALAYSIA</v>
          </cell>
          <cell r="Y705" t="str">
            <v>Valide</v>
          </cell>
        </row>
        <row r="706">
          <cell r="A706" t="str">
            <v>TEMU3128515</v>
          </cell>
          <cell r="B706">
            <v>20</v>
          </cell>
          <cell r="C706" t="str">
            <v>COSU6258377290</v>
          </cell>
          <cell r="D706">
            <v>43951</v>
          </cell>
          <cell r="E706">
            <v>-43946</v>
          </cell>
          <cell r="F706">
            <v>0</v>
          </cell>
          <cell r="G706">
            <v>0</v>
          </cell>
          <cell r="H706">
            <v>0</v>
          </cell>
          <cell r="I706" t="str">
            <v>2020 MSA 163338</v>
          </cell>
          <cell r="J706">
            <v>101</v>
          </cell>
          <cell r="K706" t="str">
            <v>EXPORTER</v>
          </cell>
          <cell r="L706" t="str">
            <v>THE KENYA POWER LIGHTING CO LTD</v>
          </cell>
          <cell r="M706" t="str">
            <v>PK</v>
          </cell>
          <cell r="N706" t="str">
            <v>INMAA</v>
          </cell>
          <cell r="O706" t="str">
            <v>PK</v>
          </cell>
          <cell r="P706">
            <v>482</v>
          </cell>
          <cell r="Q706">
            <v>482</v>
          </cell>
          <cell r="R706">
            <v>482</v>
          </cell>
          <cell r="S706">
            <v>482</v>
          </cell>
          <cell r="T706">
            <v>15957</v>
          </cell>
          <cell r="U706">
            <v>15957</v>
          </cell>
          <cell r="V706">
            <v>15957</v>
          </cell>
          <cell r="W706">
            <v>15957</v>
          </cell>
          <cell r="X706" t="str">
            <v>1 X 20 FCL CONTAINER SAID TO CONTAIN TOTAL 482 PACKAGES ONLY CONTAINING 481 BAGS AND 1 CB BOX DESCRIPTION OF GOODS AND OR SE RVICES SUPPLY OF LINE HARDWARES INST ALLATION AND COMMISSIONING OF EXTENSIONS OF MV LINES LV SINGLE PHASE LINES AND SERVICE CABLES FOR ELECTRIFICATION PROGRAM IN THE COUNTIES OF BARINGO ELGEIYO MARAKWET NAN DI TRANS NZOIA TURKANA UASIN GISHU AND WEST POKOT UNDER CONTRCT NO KPI 6E 2 PT 2 17 A61 LOT 5 NORTH RIFT AS PER PI NO 055 LUKE 2019-20 DATED 11 09 20 19 TRADE TERMS CFR MOMBASA PORT KENYA INCOTERMS 2010 1 CONCRETE STAY CLAMP - 858 N OS 2 STEEL CLIPS FOR CONCRETE - ADJUSTABLE - 4582 NOS 3 TERMINATING STRAP FLAT 250 X 75 X 10 - 228 NOS 4 TERMINATING STRAP FLAT 500 X 75 X 10 - 500 NOS 5 BIMETALLIC LINE TAP 100 MM2 - 114 NOS INVOICE NO M81 2019-20 DATED 02 03 2020 SHIPPING BILL NO 2130330 DAT ED 14 03 2020 OUR LC REF NO TFLCIM 19 0136 KE APPLICANT BANK S LC NUMBERS TF1928966420 AND TF LCI</v>
          </cell>
          <cell r="Y706" t="str">
            <v>Valide</v>
          </cell>
        </row>
        <row r="707">
          <cell r="A707" t="str">
            <v>TCNU4630512</v>
          </cell>
          <cell r="B707">
            <v>40</v>
          </cell>
          <cell r="C707" t="str">
            <v>EPIRCHNNGB269386</v>
          </cell>
          <cell r="D707">
            <v>43951</v>
          </cell>
          <cell r="E707">
            <v>-43946</v>
          </cell>
          <cell r="F707">
            <v>0</v>
          </cell>
          <cell r="G707">
            <v>0</v>
          </cell>
          <cell r="H707">
            <v>0</v>
          </cell>
          <cell r="I707" t="str">
            <v>2020 MSA 163342</v>
          </cell>
          <cell r="J707">
            <v>27</v>
          </cell>
          <cell r="K707" t="str">
            <v>NINGBO LONGTU NETWORK TECHNOLOGY CO LTD GUANHAI WEI EAST INDUSTRY ZO</v>
          </cell>
          <cell r="L707" t="str">
            <v>MART NETWORKS KENYA LTD 2ND FLOOR MUSEUM HILL CENTRE P O BOX 399320</v>
          </cell>
          <cell r="M707" t="str">
            <v>KR</v>
          </cell>
          <cell r="N707" t="str">
            <v>CNNGB</v>
          </cell>
          <cell r="O707" t="str">
            <v>CT</v>
          </cell>
          <cell r="P707">
            <v>284</v>
          </cell>
          <cell r="Q707">
            <v>284</v>
          </cell>
          <cell r="R707">
            <v>284</v>
          </cell>
          <cell r="S707">
            <v>284</v>
          </cell>
          <cell r="T707">
            <v>7460</v>
          </cell>
          <cell r="U707">
            <v>7460</v>
          </cell>
          <cell r="V707">
            <v>7460</v>
          </cell>
          <cell r="W707">
            <v>7460</v>
          </cell>
          <cell r="X707" t="str">
            <v>HIGH CUBE 40 CONTAINER SAID TO CONTAIN 284 CARTONS NETWORK CABINET 14 DAYS FREE OF DETENTION AT DESTINATION GRANTED FROM THE DATE OF LANDING PORT STORAGE HOWEVER SHALL BE CHARGED CARGO IN-TRANSIT TO ICD EMBAKASI BY SGR CARRIAGE TERM LI NER</v>
          </cell>
          <cell r="Y707" t="str">
            <v>Valide</v>
          </cell>
        </row>
        <row r="708">
          <cell r="A708" t="str">
            <v>GATU8745848</v>
          </cell>
          <cell r="B708">
            <v>40</v>
          </cell>
          <cell r="C708" t="str">
            <v>HLCUFRA200119728</v>
          </cell>
          <cell r="D708">
            <v>43951</v>
          </cell>
          <cell r="E708">
            <v>-43946</v>
          </cell>
          <cell r="F708">
            <v>0</v>
          </cell>
          <cell r="G708">
            <v>0</v>
          </cell>
          <cell r="H708">
            <v>0</v>
          </cell>
          <cell r="I708" t="str">
            <v>2020 MSA 163254</v>
          </cell>
          <cell r="J708">
            <v>39</v>
          </cell>
          <cell r="K708" t="str">
            <v>SCHINDLER SA INVESTMENT HOLDINGS PTY LTD P O BOX 3615 JOHANNESBURG 200</v>
          </cell>
          <cell r="L708" t="str">
            <v>SCHINDLER LIMITED LONGONOT PLACE KIJABE STREET NAIROBI KENYA</v>
          </cell>
          <cell r="M708" t="str">
            <v>CN</v>
          </cell>
          <cell r="N708" t="str">
            <v>DEHAM</v>
          </cell>
          <cell r="O708" t="str">
            <v>UN</v>
          </cell>
          <cell r="P708">
            <v>12</v>
          </cell>
          <cell r="Q708">
            <v>12</v>
          </cell>
          <cell r="R708">
            <v>12</v>
          </cell>
          <cell r="S708">
            <v>12</v>
          </cell>
          <cell r="T708">
            <v>38040</v>
          </cell>
          <cell r="U708">
            <v>38040</v>
          </cell>
          <cell r="V708">
            <v>38040</v>
          </cell>
          <cell r="W708">
            <v>38040</v>
          </cell>
          <cell r="X708"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708" t="str">
            <v>Valide</v>
          </cell>
        </row>
        <row r="709">
          <cell r="A709" t="str">
            <v>GESU6197648</v>
          </cell>
          <cell r="B709">
            <v>40</v>
          </cell>
          <cell r="C709" t="str">
            <v>HLCUFRA200119728</v>
          </cell>
          <cell r="D709">
            <v>43951</v>
          </cell>
          <cell r="E709">
            <v>-43946</v>
          </cell>
          <cell r="F709">
            <v>0</v>
          </cell>
          <cell r="G709">
            <v>0</v>
          </cell>
          <cell r="H709">
            <v>0</v>
          </cell>
          <cell r="I709" t="str">
            <v>2020 MSA 163254</v>
          </cell>
          <cell r="J709">
            <v>39</v>
          </cell>
          <cell r="K709" t="str">
            <v>SCHINDLER SA INVESTMENT HOLDINGS PTY LTD P O BOX 3615 JOHANNESBURG 200</v>
          </cell>
          <cell r="L709" t="str">
            <v>SCHINDLER LIMITED LONGONOT PLACE KIJABE STREET NAIROBI KENYA</v>
          </cell>
          <cell r="M709" t="str">
            <v>CN</v>
          </cell>
          <cell r="N709" t="str">
            <v>DEHAM</v>
          </cell>
          <cell r="O709" t="str">
            <v>UN</v>
          </cell>
          <cell r="P709">
            <v>12</v>
          </cell>
          <cell r="Q709">
            <v>12</v>
          </cell>
          <cell r="R709">
            <v>12</v>
          </cell>
          <cell r="S709">
            <v>12</v>
          </cell>
          <cell r="T709">
            <v>38040</v>
          </cell>
          <cell r="U709">
            <v>38040</v>
          </cell>
          <cell r="V709">
            <v>38040</v>
          </cell>
          <cell r="W709">
            <v>38040</v>
          </cell>
          <cell r="X709"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709" t="str">
            <v>Valide</v>
          </cell>
        </row>
        <row r="710">
          <cell r="A710" t="str">
            <v>TGHU8451034</v>
          </cell>
          <cell r="B710">
            <v>40</v>
          </cell>
          <cell r="C710" t="str">
            <v>HSKM02018</v>
          </cell>
          <cell r="D710">
            <v>43951</v>
          </cell>
          <cell r="E710">
            <v>-43946</v>
          </cell>
          <cell r="F710">
            <v>0</v>
          </cell>
          <cell r="G710">
            <v>0</v>
          </cell>
          <cell r="H710">
            <v>0</v>
          </cell>
          <cell r="I710" t="str">
            <v>2020 MSA 163375</v>
          </cell>
          <cell r="J710">
            <v>161</v>
          </cell>
          <cell r="K710" t="str">
            <v>EVITAS DEVELOPMENT CO LTD 212 ST J</v>
          </cell>
          <cell r="L710" t="str">
            <v>AFRICA STAR RAILWAY OPERATION COMPA6533M TEL 00254-727264595</v>
          </cell>
          <cell r="M710" t="str">
            <v>CN</v>
          </cell>
          <cell r="N710" t="str">
            <v>CNSHA</v>
          </cell>
          <cell r="O710" t="str">
            <v>PK</v>
          </cell>
          <cell r="P710">
            <v>101</v>
          </cell>
          <cell r="Q710">
            <v>101</v>
          </cell>
          <cell r="R710">
            <v>101</v>
          </cell>
          <cell r="S710">
            <v>101</v>
          </cell>
          <cell r="T710">
            <v>117729</v>
          </cell>
          <cell r="U710">
            <v>117729</v>
          </cell>
          <cell r="V710">
            <v>117729</v>
          </cell>
          <cell r="W710">
            <v>117729</v>
          </cell>
          <cell r="X710" t="str">
            <v>DIESEL LOCOMOTIVE SPARE PARTS PASSENGER CAR PARTS SPARE PARTS OF ROLLING STOCK O B CHINA ROAD BRIDGE CORPORATION CRBC H009-20 NAIROBI KENYA INTRANSIT TO ICD EMBAKASI NAIROBI</v>
          </cell>
          <cell r="Y710" t="str">
            <v>Valide</v>
          </cell>
        </row>
        <row r="711">
          <cell r="A711" t="str">
            <v>TCNU8805202</v>
          </cell>
          <cell r="B711">
            <v>40</v>
          </cell>
          <cell r="C711" t="str">
            <v>HSKM02018</v>
          </cell>
          <cell r="D711">
            <v>43951</v>
          </cell>
          <cell r="E711">
            <v>-43946</v>
          </cell>
          <cell r="F711">
            <v>0</v>
          </cell>
          <cell r="G711">
            <v>0</v>
          </cell>
          <cell r="H711">
            <v>0</v>
          </cell>
          <cell r="I711" t="str">
            <v>2020 MSA 163375</v>
          </cell>
          <cell r="J711">
            <v>161</v>
          </cell>
          <cell r="K711" t="str">
            <v>EVITAS DEVELOPMENT CO LTD 212 ST J</v>
          </cell>
          <cell r="L711" t="str">
            <v>AFRICA STAR RAILWAY OPERATION COMPA6533M TEL 00254-727264595</v>
          </cell>
          <cell r="M711" t="str">
            <v>CN</v>
          </cell>
          <cell r="N711" t="str">
            <v>CNSHA</v>
          </cell>
          <cell r="O711" t="str">
            <v>PK</v>
          </cell>
          <cell r="P711">
            <v>101</v>
          </cell>
          <cell r="Q711">
            <v>101</v>
          </cell>
          <cell r="R711">
            <v>101</v>
          </cell>
          <cell r="S711">
            <v>101</v>
          </cell>
          <cell r="T711">
            <v>117729</v>
          </cell>
          <cell r="U711">
            <v>117729</v>
          </cell>
          <cell r="V711">
            <v>117729</v>
          </cell>
          <cell r="W711">
            <v>117729</v>
          </cell>
          <cell r="X711" t="str">
            <v>DIESEL LOCOMOTIVE SPARE PARTS PASSENGER CAR PARTS SPARE PARTS OF ROLLING STOCK O B CHINA ROAD BRIDGE CORPORATION CRBC H009-20 NAIROBI KENYA INTRANSIT TO ICD EMBAKASI NAIROBI</v>
          </cell>
          <cell r="Y711" t="str">
            <v>Valide</v>
          </cell>
        </row>
        <row r="712">
          <cell r="A712" t="str">
            <v>SUDU8847433</v>
          </cell>
          <cell r="B712">
            <v>40</v>
          </cell>
          <cell r="C712" t="str">
            <v>HSKM02018</v>
          </cell>
          <cell r="D712">
            <v>43951</v>
          </cell>
          <cell r="E712">
            <v>-43946</v>
          </cell>
          <cell r="F712">
            <v>0</v>
          </cell>
          <cell r="G712">
            <v>0</v>
          </cell>
          <cell r="H712">
            <v>0</v>
          </cell>
          <cell r="I712" t="str">
            <v>2020 MSA 163375</v>
          </cell>
          <cell r="J712">
            <v>161</v>
          </cell>
          <cell r="K712" t="str">
            <v>EVITAS DEVELOPMENT CO LTD 212 ST J</v>
          </cell>
          <cell r="L712" t="str">
            <v>AFRICA STAR RAILWAY OPERATION COMPA6533M TEL 00254-727264595</v>
          </cell>
          <cell r="M712" t="str">
            <v>CN</v>
          </cell>
          <cell r="N712" t="str">
            <v>CNSHA</v>
          </cell>
          <cell r="O712" t="str">
            <v>PK</v>
          </cell>
          <cell r="P712">
            <v>101</v>
          </cell>
          <cell r="Q712">
            <v>101</v>
          </cell>
          <cell r="R712">
            <v>101</v>
          </cell>
          <cell r="S712">
            <v>101</v>
          </cell>
          <cell r="T712">
            <v>117729</v>
          </cell>
          <cell r="U712">
            <v>117729</v>
          </cell>
          <cell r="V712">
            <v>117729</v>
          </cell>
          <cell r="W712">
            <v>117729</v>
          </cell>
          <cell r="X712" t="str">
            <v>DIESEL LOCOMOTIVE SPARE PARTS PASSENGER CAR PARTS SPARE PARTS OF ROLLING STOCK O B CHINA ROAD BRIDGE CORPORATION CRBC H009-20 NAIROBI KENYA INTRANSIT TO ICD EMBAKASI NAIROBI</v>
          </cell>
          <cell r="Y712" t="str">
            <v>Valide</v>
          </cell>
        </row>
        <row r="713">
          <cell r="A713" t="str">
            <v>TCNU3593097</v>
          </cell>
          <cell r="B713">
            <v>40</v>
          </cell>
          <cell r="C713" t="str">
            <v>SH0AW7306400</v>
          </cell>
          <cell r="D713">
            <v>43951</v>
          </cell>
          <cell r="E713">
            <v>-43946</v>
          </cell>
          <cell r="F713">
            <v>0</v>
          </cell>
          <cell r="G713">
            <v>0</v>
          </cell>
          <cell r="H713">
            <v>0</v>
          </cell>
          <cell r="I713" t="str">
            <v>2020 MSA 163362</v>
          </cell>
          <cell r="J713">
            <v>9</v>
          </cell>
          <cell r="K713" t="str">
            <v>KINGBELL INTERNATIONAL TECHNOLOGY</v>
          </cell>
          <cell r="L713" t="str">
            <v>METROPOLITAN HOSPITALS LIMITED</v>
          </cell>
          <cell r="M713" t="str">
            <v>JP</v>
          </cell>
          <cell r="N713" t="str">
            <v>CNSHA</v>
          </cell>
          <cell r="O713" t="str">
            <v>PK</v>
          </cell>
          <cell r="P713">
            <v>494</v>
          </cell>
          <cell r="Q713">
            <v>494</v>
          </cell>
          <cell r="R713">
            <v>494</v>
          </cell>
          <cell r="S713">
            <v>494</v>
          </cell>
          <cell r="T713">
            <v>75208</v>
          </cell>
          <cell r="U713">
            <v>75208</v>
          </cell>
          <cell r="V713">
            <v>75208</v>
          </cell>
          <cell r="W713">
            <v>75208</v>
          </cell>
          <cell r="X713" t="str">
            <v>5X40HC CONTAINER S STC 478 PACKAGES HOSPITAL CONSTRUCTION MATERIAL 1X20FT CONTAINER STC 16 PACKAGES HOSPITAL CONSTRUCTION MATERIAL PORT CLEARANCE</v>
          </cell>
          <cell r="Y713" t="str">
            <v>Valide</v>
          </cell>
        </row>
        <row r="714">
          <cell r="A714" t="str">
            <v>TCNU6278442</v>
          </cell>
          <cell r="B714">
            <v>40</v>
          </cell>
          <cell r="C714" t="str">
            <v>100050112895</v>
          </cell>
          <cell r="D714">
            <v>43953</v>
          </cell>
          <cell r="E714">
            <v>-43948</v>
          </cell>
          <cell r="F714">
            <v>0</v>
          </cell>
          <cell r="G714">
            <v>0</v>
          </cell>
          <cell r="H714">
            <v>0</v>
          </cell>
          <cell r="I714" t="str">
            <v>2020 MSA 163364</v>
          </cell>
          <cell r="J714">
            <v>25</v>
          </cell>
          <cell r="K714" t="str">
            <v>PIAGGIO VEHICLES PRIVATE LIMITED</v>
          </cell>
          <cell r="L714" t="str">
            <v>CAR AND GENERAL TRADING LIMITED</v>
          </cell>
          <cell r="M714" t="str">
            <v>CN</v>
          </cell>
          <cell r="N714" t="str">
            <v>INNSA</v>
          </cell>
          <cell r="O714" t="str">
            <v>PK</v>
          </cell>
          <cell r="P714">
            <v>64</v>
          </cell>
          <cell r="Q714">
            <v>64</v>
          </cell>
          <cell r="R714">
            <v>64</v>
          </cell>
          <cell r="S714">
            <v>64</v>
          </cell>
          <cell r="T714">
            <v>7048</v>
          </cell>
          <cell r="U714">
            <v>7048</v>
          </cell>
          <cell r="V714">
            <v>7048</v>
          </cell>
          <cell r="W714">
            <v>7048</v>
          </cell>
          <cell r="X714" t="str">
            <v>TOTAL 64 PACKAGES ONLYPIAGGIO APE THREE WHEELERS AS PER PI NOV1003 100 4 1005 1006 1007 1008 1009 1010 985 986 988 987 984INCOTERMS 2010TERMS CFR MOMBASA KENYALETTER OF CREDIT NUMBER201010067774-L AND IMPORT DEC LARATIONNUMBER E2003305363 CAR AND GENERAL TRADING LIMITED P O BOX 20001 NAIROBI KENYA TOTAL 64 PACKAGES ONLY PIAGGIO APE THREE WHEELERS AS PER PI NO 1007 1008 1009 1010 985 986 988 987 984 V1003 1004 1005 1006 INCOTERMS 2010 TERMS CFR MOMBASA KENYA LETTER OF CREDIT NUMBER 201010067774-L AND IMPORT DECLARATION NUMBERA0B1401623 MBX0000ZFLC011840 A0B1400534 MBX0000ZFLC011891 A0B1402292 MBX0000ZFLC012082 A0B1402228 MBX0000ZFLC011908 A0B1402284 MBX0000ZFLC012120 A0B1401923 MBX0000ZFLC011897 A0B1401607 MBX0000ZFLC012078 A0B1401885 MBX0000ZFLC011973 A0B1401952 MBX0000ZFLC012127 A0B1402239 MBX0000ZFLC011919A0B1402287 MBX0000ZFLC011877 A0B1402256 MBX0000ZFLC011906 A0B1401626 MBX0000ZFLC011838 A0B1401622 MBX0000ZFLC011819 A0B1401609 MBX0000ZFLC011896 A0B1401615 CARRIER S RESPONSIBILIT</v>
          </cell>
          <cell r="Y714" t="str">
            <v>Valide</v>
          </cell>
        </row>
        <row r="715">
          <cell r="A715" t="str">
            <v>TGBU6144947</v>
          </cell>
          <cell r="B715">
            <v>40</v>
          </cell>
          <cell r="C715" t="str">
            <v>143078910773</v>
          </cell>
          <cell r="D715">
            <v>43953</v>
          </cell>
          <cell r="E715">
            <v>-43948</v>
          </cell>
          <cell r="F715">
            <v>0</v>
          </cell>
          <cell r="G715">
            <v>0</v>
          </cell>
          <cell r="H715">
            <v>0</v>
          </cell>
          <cell r="I715" t="str">
            <v>2020 MSA 163364</v>
          </cell>
          <cell r="J715">
            <v>214</v>
          </cell>
          <cell r="K715" t="str">
            <v>SHAOXING PANTIAN CHEMICAL FIBER</v>
          </cell>
          <cell r="L715" t="str">
            <v>ARAX MILLS LTD</v>
          </cell>
          <cell r="M715" t="str">
            <v>CN</v>
          </cell>
          <cell r="N715" t="str">
            <v>CNNGB</v>
          </cell>
          <cell r="O715" t="str">
            <v>CT</v>
          </cell>
          <cell r="P715">
            <v>680</v>
          </cell>
          <cell r="Q715">
            <v>680</v>
          </cell>
          <cell r="R715">
            <v>680</v>
          </cell>
          <cell r="S715">
            <v>680</v>
          </cell>
          <cell r="T715">
            <v>26000</v>
          </cell>
          <cell r="U715">
            <v>26000</v>
          </cell>
          <cell r="V715">
            <v>26000</v>
          </cell>
          <cell r="W715">
            <v>26000</v>
          </cell>
          <cell r="X715" t="str">
            <v>100 PCT POLYESTER DTY 150D 48F NIMSD RW AAGRADEIDF NO E2001288079 AND LCNO PKBIMPLC 059 20N M 100 PCT POLYESTER DTY 150D 48F NIM SD RW AA GRADE IDF NO E2001288079 AND LC NO PKBIMPLC 059 20</v>
          </cell>
          <cell r="Y715" t="str">
            <v>Valide</v>
          </cell>
        </row>
        <row r="716">
          <cell r="A716" t="str">
            <v>EISU2257805</v>
          </cell>
          <cell r="B716">
            <v>20</v>
          </cell>
          <cell r="C716" t="str">
            <v>149001033335</v>
          </cell>
          <cell r="D716">
            <v>43953</v>
          </cell>
          <cell r="E716">
            <v>-43948</v>
          </cell>
          <cell r="F716">
            <v>0</v>
          </cell>
          <cell r="G716">
            <v>0</v>
          </cell>
          <cell r="H716">
            <v>0</v>
          </cell>
          <cell r="I716" t="str">
            <v>2020 MSA 163364</v>
          </cell>
          <cell r="J716">
            <v>341</v>
          </cell>
          <cell r="K716" t="str">
            <v>RR DONNELLEY ASIA PRINTING108 WAI YIP STREET KWUN</v>
          </cell>
          <cell r="L716" t="str">
            <v>CHRISTIAN AID MINISTRIES</v>
          </cell>
          <cell r="M716" t="str">
            <v>CN</v>
          </cell>
          <cell r="N716" t="str">
            <v>CNYTN</v>
          </cell>
          <cell r="O716" t="str">
            <v>CT</v>
          </cell>
          <cell r="P716">
            <v>1304</v>
          </cell>
          <cell r="Q716">
            <v>1304</v>
          </cell>
          <cell r="R716">
            <v>1304</v>
          </cell>
          <cell r="S716">
            <v>1304</v>
          </cell>
          <cell r="T716">
            <v>15397</v>
          </cell>
          <cell r="U716">
            <v>15397</v>
          </cell>
          <cell r="V716">
            <v>15397</v>
          </cell>
          <cell r="W716">
            <v>15397</v>
          </cell>
          <cell r="X716" t="str">
            <v>RELIGIOUS BOOKS49019900RELIGIOUS BOOKS49019901RELIGIOUS BOOKS49019902R ELIGIOUS BOOKS49019903RELIGIOUS BOOKSTITLE NKJV REFERENCE BIBLE PERSONAL SIZE GIANT PRINT HARDCOVER BLACK AUTHOR NAME PUBLISHER HARPERCOLLINS CHRISTIAN PUBLISHING ISBN-13 9780785216636 JOB 10206192 PRINTING 3 CTN QTY 12 CTN G W 24 2 LB COUNTRY OF ORIGIN PRINTED IN CHINA TITLE KJV COMPACT BIBLE - BLACK HARDCOVER INVENTORY ID EN1017DESCRIPTION KJV COMPACT BIBLE - BLACK HARDCOVER CARTON QUANTITY 20 ISBN 9781939084477 TGS INTERNATIONAL CTN G W 21 6 LB PRINTED IN CHINA TITLE ENGLISH 101 FAVORITE STORIES FROM THE BIBLE INVENTORY ID EN1101 DESCRIPTION ENGLISH 101 FAVORITE STORIES FROM THE BIBLE CARTON QUANTITY 40 ISBN 9781885270474 TGS INTERNATIONALCTN G W 41 0 LB PRINTED IN CHINA TITLE SWAHLILI 101 FAVORITE STORIES FROM THE BIBLE INVENTORY ID SW1101 DESCRIPTION SWAHLILI 101 FAVORITE STORIES FROM THE BIBLE CARTON QUANTITY 40 ISBN 9781939084910 TGS INTERNATIONAL CTN G W</v>
          </cell>
          <cell r="Y716" t="str">
            <v>Valide</v>
          </cell>
        </row>
        <row r="717">
          <cell r="A717" t="str">
            <v>EMCU9826135</v>
          </cell>
          <cell r="B717">
            <v>40</v>
          </cell>
          <cell r="C717" t="str">
            <v>572000005001</v>
          </cell>
          <cell r="D717">
            <v>43953</v>
          </cell>
          <cell r="E717">
            <v>-43948</v>
          </cell>
          <cell r="F717">
            <v>0</v>
          </cell>
          <cell r="G717">
            <v>0</v>
          </cell>
          <cell r="H717">
            <v>0</v>
          </cell>
          <cell r="I717" t="str">
            <v>2020 MSA 163364</v>
          </cell>
          <cell r="J717">
            <v>160</v>
          </cell>
          <cell r="K717" t="str">
            <v>MOREDA RIVIERE TREFILERIAS S A</v>
          </cell>
          <cell r="L717" t="str">
            <v>INSTARECT LTD</v>
          </cell>
          <cell r="M717" t="str">
            <v>CN</v>
          </cell>
          <cell r="N717" t="str">
            <v>ESGIJ</v>
          </cell>
          <cell r="O717" t="str">
            <v>PK</v>
          </cell>
          <cell r="P717">
            <v>113</v>
          </cell>
          <cell r="Q717">
            <v>113</v>
          </cell>
          <cell r="R717">
            <v>113</v>
          </cell>
          <cell r="S717">
            <v>113</v>
          </cell>
          <cell r="T717">
            <v>96190</v>
          </cell>
          <cell r="U717">
            <v>96190</v>
          </cell>
          <cell r="V717">
            <v>96190</v>
          </cell>
          <cell r="W717">
            <v>96190</v>
          </cell>
          <cell r="X717" t="str">
            <v>ERIZO HT BW GREEN ECOVER 2 00X4 200MBIDON 5K GRAMP DENT2 REC ZNAL-A 4 00X40FIXED KNOT HT C3 F FENCE 20 96 6 12 5- 330 ROLFIXED KNOT HT C3 F FENCE 2X3 20 96 6 12 5 - 330 ROL 6ROL PALFIXED KNOT HT C3 F FENCE 20 96 6 12 5- 330 ROL 6ROL PALFIXED KNOT HT C3 F FENCE 20 96 6 12 5N M ERIZO HT BW GREEN ECOVER 2 00X4 200M BIDON 5K GRAMP DENT2 REC ZNAL-A 4 00X40 FIXED KNOT HT C3 F FENCE 20 96 6 12 5 - 330 ROL FIXED KNOT HT C3 F FENCE 2X3 20 96 6 12 5 - 330 ROL 6ROL PAL FIXED KNOT HT C3 F FENCE 20 96 6 12 5 - 330 ROL 6ROL PAL FIXED KNOT HT C3 F FENCE 20 96 6 12 5 - 330 ROL 9ROL PAL ALAC DU G R ECV 2 50 R50K-FARD 10R INST ORDER PROFORMA 29 11 CFR PORT MOMBASA PHONE 254-0202513388 STOCKCONTROL INSTARECT COM PHONE 254-0202513388 STOCKCONTROL INSTARECT COM</v>
          </cell>
          <cell r="Y717" t="str">
            <v>Valide</v>
          </cell>
        </row>
        <row r="718">
          <cell r="A718" t="str">
            <v>MSKU5066032</v>
          </cell>
          <cell r="B718">
            <v>20</v>
          </cell>
          <cell r="C718" t="str">
            <v>596889080</v>
          </cell>
          <cell r="D718">
            <v>43953</v>
          </cell>
          <cell r="E718">
            <v>-43948</v>
          </cell>
          <cell r="F718">
            <v>0</v>
          </cell>
          <cell r="G718">
            <v>0</v>
          </cell>
          <cell r="H718">
            <v>0</v>
          </cell>
          <cell r="I718" t="str">
            <v>2020 MSA 163374</v>
          </cell>
          <cell r="J718">
            <v>196</v>
          </cell>
          <cell r="K718" t="str">
            <v>RIDER GLASS CO LTD 22 F YINGDELON</v>
          </cell>
          <cell r="L718" t="str">
            <v>TO THE ORDER OF AFRICAN BANKING COR</v>
          </cell>
          <cell r="M718" t="str">
            <v>CN</v>
          </cell>
          <cell r="N718" t="str">
            <v>CNTAO</v>
          </cell>
          <cell r="O718" t="str">
            <v>PK</v>
          </cell>
          <cell r="P718">
            <v>24</v>
          </cell>
          <cell r="Q718">
            <v>24</v>
          </cell>
          <cell r="R718">
            <v>0</v>
          </cell>
          <cell r="S718">
            <v>0</v>
          </cell>
          <cell r="T718">
            <v>53000</v>
          </cell>
          <cell r="U718">
            <v>53000</v>
          </cell>
          <cell r="V718">
            <v>0</v>
          </cell>
          <cell r="W718">
            <v>0</v>
          </cell>
          <cell r="X718" t="str">
            <v>OBSCURE CLEAR NASHIJI GLASS OBSCURE CLEAR FLORA GLASS LC NO 002F DC000420 DATED 200227 FROM MOMBASA TO ICD EMBAKASI ON CONSIGNEE S CO ST INTRANSIT TO ICD EMBAKASI NAIROBI</v>
          </cell>
          <cell r="Y718" t="str">
            <v>Valide</v>
          </cell>
        </row>
        <row r="719">
          <cell r="A719" t="str">
            <v>MSKU5466907</v>
          </cell>
          <cell r="B719">
            <v>20</v>
          </cell>
          <cell r="C719" t="str">
            <v>596889082</v>
          </cell>
          <cell r="D719">
            <v>43953</v>
          </cell>
          <cell r="E719">
            <v>-43948</v>
          </cell>
          <cell r="F719">
            <v>0</v>
          </cell>
          <cell r="G719">
            <v>0</v>
          </cell>
          <cell r="H719">
            <v>0</v>
          </cell>
          <cell r="I719" t="str">
            <v>2020 MSA 163374</v>
          </cell>
          <cell r="J719">
            <v>197</v>
          </cell>
          <cell r="K719" t="str">
            <v>RIDER GLASS CO LTD 22 F YINGDELON</v>
          </cell>
          <cell r="L719" t="str">
            <v>TO THE ORDER OF AFRICAN BANKING COR</v>
          </cell>
          <cell r="M719" t="str">
            <v>CN</v>
          </cell>
          <cell r="N719" t="str">
            <v>CNTAO</v>
          </cell>
          <cell r="O719" t="str">
            <v>PK</v>
          </cell>
          <cell r="P719">
            <v>12</v>
          </cell>
          <cell r="Q719">
            <v>12</v>
          </cell>
          <cell r="R719">
            <v>0</v>
          </cell>
          <cell r="S719">
            <v>0</v>
          </cell>
          <cell r="T719">
            <v>26500</v>
          </cell>
          <cell r="U719">
            <v>26500</v>
          </cell>
          <cell r="V719">
            <v>0</v>
          </cell>
          <cell r="W719">
            <v>0</v>
          </cell>
          <cell r="X719" t="str">
            <v>OBSCURE CLEAR WIREGLASS LC NO 002FDC000420 DATED 200227 FROM MOM BASA TO ICD EMBAKASI ON CONSIGNEE S COST INTRANSIT TO ICD EMBAKA SI NAIROBI</v>
          </cell>
          <cell r="Y719" t="str">
            <v>Valide</v>
          </cell>
        </row>
        <row r="720">
          <cell r="A720" t="str">
            <v>MRKU6506561</v>
          </cell>
          <cell r="B720">
            <v>20</v>
          </cell>
          <cell r="C720" t="str">
            <v>596995536</v>
          </cell>
          <cell r="D720">
            <v>43953</v>
          </cell>
          <cell r="E720">
            <v>-43948</v>
          </cell>
          <cell r="F720">
            <v>0</v>
          </cell>
          <cell r="G720">
            <v>0</v>
          </cell>
          <cell r="H720">
            <v>0</v>
          </cell>
          <cell r="I720" t="str">
            <v>2020 MSA 163374</v>
          </cell>
          <cell r="J720">
            <v>384</v>
          </cell>
          <cell r="K720" t="str">
            <v>NEW TIGER CO LTD ROOM 217 HAIJING</v>
          </cell>
          <cell r="L720" t="str">
            <v>AZIZ TANNERIES LTD P O BOX 1363-006</v>
          </cell>
          <cell r="M720" t="str">
            <v>CN</v>
          </cell>
          <cell r="N720" t="str">
            <v>CNTXG</v>
          </cell>
          <cell r="O720" t="str">
            <v>BG</v>
          </cell>
          <cell r="P720">
            <v>900</v>
          </cell>
          <cell r="Q720">
            <v>900</v>
          </cell>
          <cell r="R720">
            <v>900</v>
          </cell>
          <cell r="S720">
            <v>900</v>
          </cell>
          <cell r="T720">
            <v>22680</v>
          </cell>
          <cell r="U720">
            <v>22680</v>
          </cell>
          <cell r="V720">
            <v>22680</v>
          </cell>
          <cell r="W720">
            <v>22680</v>
          </cell>
          <cell r="X720" t="str">
            <v>1 CONTAINER SAID TO CONTAIN 900 BAGS SODIUM SULPHIDE YELLOW FLAKES 6 0 FE 30PPM UN NO 1849 IMO CLASS 8 TIGER BRAND PACKING 25 KG PLASTIC BAGS N W 25KG BAG G W 25 2KG BAG TOTAL N W 22500KGS TOTAL G W 22680KGS H S CODE 2830101000 SHIPPED ON BOARD FREIGH T PREPAID CARGO DESTINED FOR MOMBASA-KENYA</v>
          </cell>
          <cell r="Y720" t="str">
            <v>Valide</v>
          </cell>
        </row>
        <row r="721">
          <cell r="A721" t="str">
            <v>MSKU0039311</v>
          </cell>
          <cell r="B721">
            <v>40</v>
          </cell>
          <cell r="C721" t="str">
            <v>910402141</v>
          </cell>
          <cell r="D721">
            <v>43953</v>
          </cell>
          <cell r="E721">
            <v>-43948</v>
          </cell>
          <cell r="F721">
            <v>0</v>
          </cell>
          <cell r="G721">
            <v>0</v>
          </cell>
          <cell r="H721">
            <v>0</v>
          </cell>
          <cell r="I721" t="str">
            <v>2020 MSA 163374</v>
          </cell>
          <cell r="J721">
            <v>75</v>
          </cell>
          <cell r="K721" t="str">
            <v>YIFANG INTERNATIONAL INDUSTRY LIMIT</v>
          </cell>
          <cell r="L721" t="str">
            <v>RAYMOND MWANGECHO LENJO P O BOX 312</v>
          </cell>
          <cell r="M721" t="str">
            <v>CN</v>
          </cell>
          <cell r="N721" t="str">
            <v>CNNSA</v>
          </cell>
          <cell r="O721" t="str">
            <v>BL</v>
          </cell>
          <cell r="P721">
            <v>530</v>
          </cell>
          <cell r="Q721">
            <v>530</v>
          </cell>
          <cell r="R721">
            <v>0</v>
          </cell>
          <cell r="S721">
            <v>0</v>
          </cell>
          <cell r="T721">
            <v>23850</v>
          </cell>
          <cell r="U721">
            <v>23850</v>
          </cell>
          <cell r="V721">
            <v>0</v>
          </cell>
          <cell r="W721">
            <v>0</v>
          </cell>
          <cell r="X721" t="str">
            <v>USED CLOTHES GRADE 2</v>
          </cell>
          <cell r="Y721" t="str">
            <v>Valide</v>
          </cell>
        </row>
        <row r="722">
          <cell r="A722" t="str">
            <v>MSKU9562405</v>
          </cell>
          <cell r="B722">
            <v>40</v>
          </cell>
          <cell r="C722" t="str">
            <v>910412032</v>
          </cell>
          <cell r="D722">
            <v>43953</v>
          </cell>
          <cell r="E722">
            <v>-43948</v>
          </cell>
          <cell r="F722">
            <v>0</v>
          </cell>
          <cell r="G722">
            <v>0</v>
          </cell>
          <cell r="H722">
            <v>0</v>
          </cell>
          <cell r="I722" t="str">
            <v>2020 MSA 163374</v>
          </cell>
          <cell r="J722">
            <v>78</v>
          </cell>
          <cell r="K722" t="str">
            <v>YIFANG INTERNATIONAL INDUSTRY LIMIT</v>
          </cell>
          <cell r="L722" t="str">
            <v>MELLOW DIAMOND LIMITED P O BOX 206</v>
          </cell>
          <cell r="M722" t="str">
            <v>CN</v>
          </cell>
          <cell r="N722" t="str">
            <v>CNNSA</v>
          </cell>
          <cell r="O722" t="str">
            <v>BL</v>
          </cell>
          <cell r="P722">
            <v>530</v>
          </cell>
          <cell r="Q722">
            <v>530</v>
          </cell>
          <cell r="R722">
            <v>0</v>
          </cell>
          <cell r="S722">
            <v>0</v>
          </cell>
          <cell r="T722">
            <v>23850</v>
          </cell>
          <cell r="U722">
            <v>23850</v>
          </cell>
          <cell r="V722">
            <v>0</v>
          </cell>
          <cell r="W722">
            <v>0</v>
          </cell>
          <cell r="X722" t="str">
            <v>USED CLOTHES GRADE 2</v>
          </cell>
          <cell r="Y722" t="str">
            <v>Valide</v>
          </cell>
        </row>
        <row r="723">
          <cell r="A723" t="str">
            <v>MSKU9271863</v>
          </cell>
          <cell r="B723">
            <v>40</v>
          </cell>
          <cell r="C723" t="str">
            <v>910428058</v>
          </cell>
          <cell r="D723">
            <v>43953</v>
          </cell>
          <cell r="E723">
            <v>-43948</v>
          </cell>
          <cell r="F723">
            <v>0</v>
          </cell>
          <cell r="G723">
            <v>0</v>
          </cell>
          <cell r="H723">
            <v>0</v>
          </cell>
          <cell r="I723" t="str">
            <v>2020 MSA 163044</v>
          </cell>
          <cell r="J723">
            <v>338</v>
          </cell>
          <cell r="K723" t="str">
            <v>NOURI USMAN KONFEKSIYON TEKSTIL SAN</v>
          </cell>
          <cell r="L723" t="str">
            <v>TERREX TRADERS LTD P OBOX 988-006</v>
          </cell>
          <cell r="M723" t="str">
            <v>US</v>
          </cell>
          <cell r="N723" t="str">
            <v>TRMER</v>
          </cell>
          <cell r="O723" t="str">
            <v>PK</v>
          </cell>
          <cell r="P723">
            <v>750</v>
          </cell>
          <cell r="Q723">
            <v>750</v>
          </cell>
          <cell r="R723">
            <v>750</v>
          </cell>
          <cell r="S723">
            <v>750</v>
          </cell>
          <cell r="T723">
            <v>18540</v>
          </cell>
          <cell r="U723">
            <v>18540</v>
          </cell>
          <cell r="V723">
            <v>18540</v>
          </cell>
          <cell r="W723">
            <v>18540</v>
          </cell>
          <cell r="X723" t="str">
            <v>USED SHOES HS CODE 630900 INTRANSIT TO ICD EMBAKASI NAIROBI</v>
          </cell>
          <cell r="Y723" t="str">
            <v>Valide</v>
          </cell>
        </row>
        <row r="724">
          <cell r="A724" t="str">
            <v>SGCU8010410</v>
          </cell>
          <cell r="B724">
            <v>40</v>
          </cell>
          <cell r="C724" t="str">
            <v>AL019093</v>
          </cell>
          <cell r="D724">
            <v>43953</v>
          </cell>
          <cell r="E724">
            <v>-43948</v>
          </cell>
          <cell r="F724">
            <v>0</v>
          </cell>
          <cell r="G724">
            <v>0</v>
          </cell>
          <cell r="H724">
            <v>0</v>
          </cell>
          <cell r="I724" t="str">
            <v>2020 MSA 163477</v>
          </cell>
          <cell r="J724">
            <v>18</v>
          </cell>
          <cell r="K724" t="str">
            <v>BERICAP EGYPT FOR MANUFACTURING PLASTIC CLOSURES</v>
          </cell>
          <cell r="L724" t="str">
            <v>BERICAP EAST AFRICA LIMITED</v>
          </cell>
          <cell r="M724" t="str">
            <v>TR</v>
          </cell>
          <cell r="N724" t="str">
            <v>EGALY</v>
          </cell>
          <cell r="O724" t="str">
            <v>BX</v>
          </cell>
          <cell r="P724">
            <v>646</v>
          </cell>
          <cell r="Q724">
            <v>646</v>
          </cell>
          <cell r="R724">
            <v>646</v>
          </cell>
          <cell r="S724">
            <v>646</v>
          </cell>
          <cell r="T724">
            <v>6565</v>
          </cell>
          <cell r="U724">
            <v>6565</v>
          </cell>
          <cell r="V724">
            <v>6565</v>
          </cell>
          <cell r="W724">
            <v>6565</v>
          </cell>
          <cell r="X724" t="str">
            <v>PLASTIC CLOSURES- ICD EMBAKASI</v>
          </cell>
          <cell r="Y724" t="str">
            <v>Valide</v>
          </cell>
        </row>
        <row r="725">
          <cell r="A725" t="str">
            <v>SGCU2949397</v>
          </cell>
          <cell r="B725">
            <v>20</v>
          </cell>
          <cell r="C725" t="str">
            <v>AL019870</v>
          </cell>
          <cell r="D725">
            <v>43953</v>
          </cell>
          <cell r="E725">
            <v>-43948</v>
          </cell>
          <cell r="F725">
            <v>0</v>
          </cell>
          <cell r="G725">
            <v>0</v>
          </cell>
          <cell r="H725">
            <v>0</v>
          </cell>
          <cell r="I725" t="str">
            <v>2020 MSA 163477</v>
          </cell>
          <cell r="J725">
            <v>22</v>
          </cell>
          <cell r="K725" t="str">
            <v>INTERNATIONAL MARKETING CENTER</v>
          </cell>
          <cell r="L725" t="str">
            <v>EL NAHAS TRADING GROUP EA LTD</v>
          </cell>
          <cell r="M725" t="str">
            <v>TR</v>
          </cell>
          <cell r="N725" t="str">
            <v>EGALY</v>
          </cell>
          <cell r="O725" t="str">
            <v>CT</v>
          </cell>
          <cell r="P725">
            <v>1940</v>
          </cell>
          <cell r="Q725">
            <v>1940</v>
          </cell>
          <cell r="R725">
            <v>1940</v>
          </cell>
          <cell r="S725">
            <v>1940</v>
          </cell>
          <cell r="T725">
            <v>6793</v>
          </cell>
          <cell r="U725">
            <v>6793</v>
          </cell>
          <cell r="V725">
            <v>6793</v>
          </cell>
          <cell r="W725">
            <v>6793</v>
          </cell>
          <cell r="X725" t="str">
            <v>CHOCOLATE BISCUIT</v>
          </cell>
          <cell r="Y725" t="str">
            <v>Valide</v>
          </cell>
        </row>
        <row r="726">
          <cell r="A726" t="str">
            <v>LMCU9106359</v>
          </cell>
          <cell r="B726">
            <v>40</v>
          </cell>
          <cell r="C726" t="str">
            <v>AL020809</v>
          </cell>
          <cell r="D726">
            <v>43954</v>
          </cell>
          <cell r="E726">
            <v>-43949</v>
          </cell>
          <cell r="F726">
            <v>0</v>
          </cell>
          <cell r="G726">
            <v>0</v>
          </cell>
          <cell r="H726">
            <v>0</v>
          </cell>
          <cell r="I726" t="str">
            <v>2020 MSA 163477</v>
          </cell>
          <cell r="J726">
            <v>32</v>
          </cell>
          <cell r="K726" t="str">
            <v>BERICAP EGYPT FOR MANUFACTURING PLASTIC CLOSURES</v>
          </cell>
          <cell r="L726" t="str">
            <v>BERICAP EAST AFRICA LIMITED</v>
          </cell>
          <cell r="M726" t="str">
            <v>TR</v>
          </cell>
          <cell r="N726" t="str">
            <v>EGALY</v>
          </cell>
          <cell r="O726" t="str">
            <v>BX</v>
          </cell>
          <cell r="P726">
            <v>550</v>
          </cell>
          <cell r="Q726">
            <v>550</v>
          </cell>
          <cell r="R726">
            <v>550</v>
          </cell>
          <cell r="S726">
            <v>550</v>
          </cell>
          <cell r="T726">
            <v>6317</v>
          </cell>
          <cell r="U726">
            <v>6317</v>
          </cell>
          <cell r="V726">
            <v>6317</v>
          </cell>
          <cell r="W726">
            <v>6317</v>
          </cell>
          <cell r="X726" t="str">
            <v>PLASTIC CLOSURES- ICD EMBAKASI</v>
          </cell>
          <cell r="Y726" t="str">
            <v>Valide</v>
          </cell>
        </row>
        <row r="727">
          <cell r="A727" t="str">
            <v>CMAU7419987</v>
          </cell>
          <cell r="B727">
            <v>40</v>
          </cell>
          <cell r="C727" t="str">
            <v>AMC0827058</v>
          </cell>
          <cell r="D727">
            <v>43954</v>
          </cell>
          <cell r="E727">
            <v>-43949</v>
          </cell>
          <cell r="F727">
            <v>0</v>
          </cell>
          <cell r="G727">
            <v>0</v>
          </cell>
          <cell r="H727">
            <v>0</v>
          </cell>
          <cell r="I727" t="str">
            <v>2020 MSA 163023</v>
          </cell>
          <cell r="J727">
            <v>49</v>
          </cell>
          <cell r="K727" t="str">
            <v>MYLAN LABORATORIES LIMITEDFDF UNIT-3- 100 SEZ PLOT NO 11 12 13 SEZ PH</v>
          </cell>
          <cell r="L727" t="str">
            <v>KENYA MEDICAL SUPPLIES AUTHORITYNAIROBI COMMERCIAL STREET INDUSTRIAL</v>
          </cell>
          <cell r="M727" t="str">
            <v>AE</v>
          </cell>
          <cell r="N727" t="str">
            <v>INNSA</v>
          </cell>
          <cell r="O727" t="str">
            <v>PE</v>
          </cell>
          <cell r="P727">
            <v>184</v>
          </cell>
          <cell r="Q727">
            <v>184</v>
          </cell>
          <cell r="R727">
            <v>184</v>
          </cell>
          <cell r="S727">
            <v>184</v>
          </cell>
          <cell r="T727">
            <v>70296</v>
          </cell>
          <cell r="U727">
            <v>70296</v>
          </cell>
          <cell r="V727">
            <v>70296</v>
          </cell>
          <cell r="W727">
            <v>70296</v>
          </cell>
          <cell r="X727" t="str">
            <v>184 PALLETS 5827 SHIPPERS IN ONE HUNDRED EIGHTY FOUR PALLETS ONLY AVONZA TENOFOVIR DISOPROXIL FUMARATE 300MG+LAMIVUDINE 300MG+ EFAVIRENZ 400MG TAB 30S INVOICE NO MP2311900702 DT 25 09 2019 SB NO 4014758 DT 25 09 2019 INVOICE NO MP2311900703 DT 25 09 2019 SB NO 4014759 DT 25 09 2019 INVOICE NO MP2311900710 DT 25 09 2019 SB NO 4014798 DT 25 09 2019 INVOICE NO MP2311900711 DT 25 09 2019 SB NO 4014799 DT 25 09 2019 HS CODE 30049099 TOTAL QUANTITY 838377 PACKS TOTAL NT WT 43956 570 KGS FREIGHT PREPAID</v>
          </cell>
          <cell r="Y727" t="str">
            <v>Valide</v>
          </cell>
        </row>
        <row r="728">
          <cell r="A728" t="str">
            <v>TCLU8976656</v>
          </cell>
          <cell r="B728">
            <v>40</v>
          </cell>
          <cell r="C728" t="str">
            <v>ANT1306533</v>
          </cell>
          <cell r="D728">
            <v>43954</v>
          </cell>
          <cell r="E728">
            <v>-43949</v>
          </cell>
          <cell r="F728">
            <v>0</v>
          </cell>
          <cell r="G728">
            <v>0</v>
          </cell>
          <cell r="H728">
            <v>0</v>
          </cell>
          <cell r="I728" t="str">
            <v>2020 MSA 163579</v>
          </cell>
          <cell r="J728">
            <v>2</v>
          </cell>
          <cell r="K728" t="str">
            <v>CHEMOURS INTERNATIONALOPERATIONS SARL2 CHEMIN DU PAVILLONLE GRAND-SACONNEX CH 1218</v>
          </cell>
          <cell r="L728" t="str">
            <v>GALAXY PAINTS COATINGS LTD20 KITUI ROADNAIROBI KEN 00500</v>
          </cell>
          <cell r="M728" t="str">
            <v>SA</v>
          </cell>
          <cell r="N728" t="str">
            <v>SAJED</v>
          </cell>
          <cell r="O728" t="str">
            <v>PK</v>
          </cell>
          <cell r="P728">
            <v>800</v>
          </cell>
          <cell r="Q728">
            <v>800</v>
          </cell>
          <cell r="R728">
            <v>0</v>
          </cell>
          <cell r="S728">
            <v>0</v>
          </cell>
          <cell r="T728">
            <v>20880</v>
          </cell>
          <cell r="U728">
            <v>20880</v>
          </cell>
          <cell r="V728">
            <v>0</v>
          </cell>
          <cell r="W728">
            <v>0</v>
          </cell>
          <cell r="X728" t="str">
            <v>FREIGHT PREPAID LOADED ONTO 20 PALLETS TIO2 TISLCT 6300 W01 EX25 25KG 55 07LB NET WEIGHT 20000 0000 KGS HS-NO 320611 IMPORT LICENCE IDF NR 20EMKIM000042027 PO 8500668820 OCEAN FCL FCL FCL SERVICE CONTRACT NO GA325F RB-TRUCK EXPORT REFERENCES SHIPPERS IDENTIFYING NUMBER FOR SHIPMENT SID - 0079010660 FORWARDER REFERENCE - BDP 1196448625</v>
          </cell>
          <cell r="Y728" t="str">
            <v>Valide</v>
          </cell>
        </row>
        <row r="729">
          <cell r="A729" t="str">
            <v>GLDU3847129</v>
          </cell>
          <cell r="B729">
            <v>20</v>
          </cell>
          <cell r="C729" t="str">
            <v>BC008475</v>
          </cell>
          <cell r="D729">
            <v>43954</v>
          </cell>
          <cell r="E729">
            <v>-43949</v>
          </cell>
          <cell r="F729">
            <v>0</v>
          </cell>
          <cell r="G729">
            <v>0</v>
          </cell>
          <cell r="H729">
            <v>0</v>
          </cell>
          <cell r="I729" t="str">
            <v>2020 MSA 163477</v>
          </cell>
          <cell r="J729">
            <v>42</v>
          </cell>
          <cell r="K729" t="str">
            <v>SCHINDLER SA INVESTMENT HOLDING PTY LTD</v>
          </cell>
          <cell r="L729" t="str">
            <v>SCHINDLER LIMITED</v>
          </cell>
          <cell r="M729" t="str">
            <v>TR</v>
          </cell>
          <cell r="N729" t="str">
            <v>ESBCN</v>
          </cell>
          <cell r="O729" t="str">
            <v>PE</v>
          </cell>
          <cell r="P729">
            <v>20</v>
          </cell>
          <cell r="Q729">
            <v>20</v>
          </cell>
          <cell r="R729">
            <v>20</v>
          </cell>
          <cell r="S729">
            <v>20</v>
          </cell>
          <cell r="T729">
            <v>5978</v>
          </cell>
          <cell r="U729">
            <v>5978</v>
          </cell>
          <cell r="V729">
            <v>5978</v>
          </cell>
          <cell r="W729">
            <v>5978</v>
          </cell>
          <cell r="X729" t="str">
            <v>2 PASSENGER LIFTS TYPE SCHINDLER 3300AP MRL COMPLETE IN KNOCKED DOWN KIT FORM</v>
          </cell>
          <cell r="Y729" t="str">
            <v>Valide</v>
          </cell>
        </row>
        <row r="730">
          <cell r="A730" t="str">
            <v>CBHU9439866</v>
          </cell>
          <cell r="B730">
            <v>40</v>
          </cell>
          <cell r="C730" t="str">
            <v>COSU8041024260</v>
          </cell>
          <cell r="D730">
            <v>43954</v>
          </cell>
          <cell r="E730">
            <v>-43949</v>
          </cell>
          <cell r="F730">
            <v>0</v>
          </cell>
          <cell r="G730">
            <v>0</v>
          </cell>
          <cell r="H730">
            <v>0</v>
          </cell>
          <cell r="I730" t="str">
            <v>2020 MSA 163443</v>
          </cell>
          <cell r="J730">
            <v>93</v>
          </cell>
          <cell r="K730" t="str">
            <v>OCEANLINK SHIPPING LOGISTICS</v>
          </cell>
          <cell r="L730" t="str">
            <v>ANGELA MWANGI</v>
          </cell>
          <cell r="M730" t="str">
            <v>CN</v>
          </cell>
          <cell r="N730" t="str">
            <v>USNFK</v>
          </cell>
          <cell r="O730" t="str">
            <v>PK</v>
          </cell>
          <cell r="P730">
            <v>230</v>
          </cell>
          <cell r="Q730">
            <v>230</v>
          </cell>
          <cell r="R730">
            <v>230</v>
          </cell>
          <cell r="S730">
            <v>230</v>
          </cell>
          <cell r="T730">
            <v>9070</v>
          </cell>
          <cell r="U730">
            <v>9070</v>
          </cell>
          <cell r="V730">
            <v>8945</v>
          </cell>
          <cell r="W730">
            <v>8945</v>
          </cell>
          <cell r="X730" t="str">
            <v>TOTAL PIECES 230 60 BOXES OF USED SHOES 4 MATTRESSES 3 BED FRAMES 2 TVS NEW IN BOXES 1 GAS OVEN 1 SMALL HEATER A SOFA SET SMALL CHAIRS 57 BOXES OF USED PERSONAL CLOTHES KITCHEN STOOLS DINING TABLE SET AND CHAIRS PICTURE FRAMES KITCHEN UTENSILS 3 BIKES TOYS POTS AND PANS CLOTHES HANDBAGS 3 CARPETS DUVETS CURTAINS 17 BOXES OF USED PERSONAL CLOTHES 8 USED BOXES 12 BOXES OF USED TOYS AND BABY ITEM 15 BOXES OF LIGHTS AND CHANDELIER USED SPEAKERS AND AMP SYSTEM 2 OF USED GOLF CLUBS SPACE HEATER TO BE DELIVERED TO ICD NAIROBI</v>
          </cell>
          <cell r="Y730" t="str">
            <v>Valide</v>
          </cell>
        </row>
        <row r="731">
          <cell r="A731" t="str">
            <v>DFSU7452217</v>
          </cell>
          <cell r="B731">
            <v>40</v>
          </cell>
          <cell r="C731" t="str">
            <v>COSU8041039100</v>
          </cell>
          <cell r="D731">
            <v>43954</v>
          </cell>
          <cell r="E731">
            <v>-43949</v>
          </cell>
          <cell r="F731">
            <v>0</v>
          </cell>
          <cell r="G731">
            <v>0</v>
          </cell>
          <cell r="H731">
            <v>0</v>
          </cell>
          <cell r="I731" t="str">
            <v>2020 MSA 163443</v>
          </cell>
          <cell r="J731">
            <v>94</v>
          </cell>
          <cell r="K731" t="str">
            <v>TIGERS USA GLOBAL LOGISTICS INC</v>
          </cell>
          <cell r="L731" t="str">
            <v>FIWAGOH MISSION FOR ORPHANAGE SCHOOLS</v>
          </cell>
          <cell r="M731" t="str">
            <v>CN</v>
          </cell>
          <cell r="N731" t="str">
            <v>USOAK</v>
          </cell>
          <cell r="O731" t="str">
            <v>PP</v>
          </cell>
          <cell r="P731">
            <v>15872</v>
          </cell>
          <cell r="Q731">
            <v>15872</v>
          </cell>
          <cell r="R731">
            <v>15872</v>
          </cell>
          <cell r="S731">
            <v>15872</v>
          </cell>
          <cell r="T731">
            <v>16120</v>
          </cell>
          <cell r="U731">
            <v>16120</v>
          </cell>
          <cell r="V731">
            <v>16120</v>
          </cell>
          <cell r="W731">
            <v>16120</v>
          </cell>
          <cell r="X731" t="str">
            <v>6228 PCS USED RELIGIOUS BOOKS 1686 PCS USED ASSORTED SCHOLLSUPPLIES 4258 PCS USED ASSORTED HOUSEHOLD GOODS 3700 PCS USED ASSORTED TOOLS GARDENING SUPPLIES HS 4901 99 8523 29 4202 22 392 4 90 6210 20 4901 99 8523 29 4202 22 3924 9 0 6210 20 3926 10 8432 80 9403 89 8205 51 9503 00 8452 10 64 03 99 PLACE OF DELIVERY PORT CLEARANCE</v>
          </cell>
          <cell r="Y731" t="str">
            <v>Valide</v>
          </cell>
        </row>
        <row r="732">
          <cell r="A732" t="str">
            <v>TGHU3655740</v>
          </cell>
          <cell r="B732">
            <v>20</v>
          </cell>
          <cell r="C732" t="str">
            <v>G0029540</v>
          </cell>
          <cell r="D732">
            <v>43954</v>
          </cell>
          <cell r="E732">
            <v>-43949</v>
          </cell>
          <cell r="F732">
            <v>0</v>
          </cell>
          <cell r="G732">
            <v>0</v>
          </cell>
          <cell r="H732">
            <v>0</v>
          </cell>
          <cell r="I732" t="str">
            <v>2020 MSA 163477</v>
          </cell>
          <cell r="J732">
            <v>58</v>
          </cell>
          <cell r="K732" t="str">
            <v>ELETTRONICA VENETA SPA</v>
          </cell>
          <cell r="L732" t="str">
            <v>STRATHMORE UNIVERSITY</v>
          </cell>
          <cell r="M732" t="str">
            <v>TR</v>
          </cell>
          <cell r="N732" t="str">
            <v>ITGOA</v>
          </cell>
          <cell r="O732" t="str">
            <v>PK</v>
          </cell>
          <cell r="P732">
            <v>4</v>
          </cell>
          <cell r="Q732">
            <v>4</v>
          </cell>
          <cell r="R732">
            <v>4</v>
          </cell>
          <cell r="S732">
            <v>4</v>
          </cell>
          <cell r="T732">
            <v>1825</v>
          </cell>
          <cell r="U732">
            <v>1825</v>
          </cell>
          <cell r="V732">
            <v>1825</v>
          </cell>
          <cell r="W732">
            <v>1825</v>
          </cell>
          <cell r="X732" t="str">
            <v>SCIENTIFIC EQUIPMENTS</v>
          </cell>
          <cell r="Y732" t="str">
            <v>Valide</v>
          </cell>
        </row>
        <row r="733">
          <cell r="A733" t="str">
            <v>CAXU7441974</v>
          </cell>
          <cell r="B733">
            <v>40</v>
          </cell>
          <cell r="C733" t="str">
            <v>G0033540</v>
          </cell>
          <cell r="D733">
            <v>43954</v>
          </cell>
          <cell r="E733">
            <v>-43949</v>
          </cell>
          <cell r="F733">
            <v>0</v>
          </cell>
          <cell r="G733">
            <v>0</v>
          </cell>
          <cell r="H733">
            <v>0</v>
          </cell>
          <cell r="I733" t="str">
            <v>2020 MSA 163477</v>
          </cell>
          <cell r="J733">
            <v>90</v>
          </cell>
          <cell r="K733" t="str">
            <v>ELECTROLUX PROFESSIONAL SPA</v>
          </cell>
          <cell r="L733" t="str">
            <v>TO THE ORDER OF NCBA BANK KENYA PLC</v>
          </cell>
          <cell r="M733" t="str">
            <v>TR</v>
          </cell>
          <cell r="N733" t="str">
            <v>ITGOA</v>
          </cell>
          <cell r="O733" t="str">
            <v>PK</v>
          </cell>
          <cell r="P733">
            <v>24</v>
          </cell>
          <cell r="Q733">
            <v>24</v>
          </cell>
          <cell r="R733">
            <v>24</v>
          </cell>
          <cell r="S733">
            <v>24</v>
          </cell>
          <cell r="T733">
            <v>12556</v>
          </cell>
          <cell r="U733">
            <v>12556</v>
          </cell>
          <cell r="V733">
            <v>12556</v>
          </cell>
          <cell r="W733">
            <v>12556</v>
          </cell>
          <cell r="X733" t="str">
            <v>LAUNDRY EQUIPMENTS</v>
          </cell>
          <cell r="Y733" t="str">
            <v>Valide</v>
          </cell>
        </row>
        <row r="734">
          <cell r="A734" t="str">
            <v>CLHU4696440</v>
          </cell>
          <cell r="B734">
            <v>40</v>
          </cell>
          <cell r="C734" t="str">
            <v>HLCUFRA200119728</v>
          </cell>
          <cell r="D734">
            <v>43954</v>
          </cell>
          <cell r="E734">
            <v>-43949</v>
          </cell>
          <cell r="F734">
            <v>0</v>
          </cell>
          <cell r="G734">
            <v>0</v>
          </cell>
          <cell r="H734">
            <v>0</v>
          </cell>
          <cell r="I734" t="str">
            <v>2020 MSA 163254</v>
          </cell>
          <cell r="J734">
            <v>39</v>
          </cell>
          <cell r="K734" t="str">
            <v>SCHINDLER SA INVESTMENT HOLDINGS PTY LTD P O BOX 3615 JOHANNESBURG 200</v>
          </cell>
          <cell r="L734" t="str">
            <v>SCHINDLER LIMITED LONGONOT PLACE KIJABE STREET NAIROBI KENYA</v>
          </cell>
          <cell r="M734" t="str">
            <v>CN</v>
          </cell>
          <cell r="N734" t="str">
            <v>DEHAM</v>
          </cell>
          <cell r="O734" t="str">
            <v>UN</v>
          </cell>
          <cell r="P734">
            <v>12</v>
          </cell>
          <cell r="Q734">
            <v>12</v>
          </cell>
          <cell r="R734">
            <v>12</v>
          </cell>
          <cell r="S734">
            <v>12</v>
          </cell>
          <cell r="T734">
            <v>38040</v>
          </cell>
          <cell r="U734">
            <v>38040</v>
          </cell>
          <cell r="V734">
            <v>38040</v>
          </cell>
          <cell r="W734">
            <v>38040</v>
          </cell>
          <cell r="X734"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734" t="str">
            <v>Valide</v>
          </cell>
        </row>
        <row r="735">
          <cell r="A735" t="str">
            <v>HLBU1859593</v>
          </cell>
          <cell r="B735">
            <v>40</v>
          </cell>
          <cell r="C735" t="str">
            <v>HLCUFRA200119728</v>
          </cell>
          <cell r="D735">
            <v>43954</v>
          </cell>
          <cell r="E735">
            <v>-43949</v>
          </cell>
          <cell r="F735">
            <v>0</v>
          </cell>
          <cell r="G735">
            <v>0</v>
          </cell>
          <cell r="H735">
            <v>0</v>
          </cell>
          <cell r="I735" t="str">
            <v>2020 MSA 163254</v>
          </cell>
          <cell r="J735">
            <v>39</v>
          </cell>
          <cell r="K735" t="str">
            <v>SCHINDLER SA INVESTMENT HOLDINGS PTY LTD P O BOX 3615 JOHANNESBURG 200</v>
          </cell>
          <cell r="L735" t="str">
            <v>SCHINDLER LIMITED LONGONOT PLACE KIJABE STREET NAIROBI KENYA</v>
          </cell>
          <cell r="M735" t="str">
            <v>CN</v>
          </cell>
          <cell r="N735" t="str">
            <v>DEHAM</v>
          </cell>
          <cell r="O735" t="str">
            <v>UN</v>
          </cell>
          <cell r="P735">
            <v>12</v>
          </cell>
          <cell r="Q735">
            <v>12</v>
          </cell>
          <cell r="R735">
            <v>12</v>
          </cell>
          <cell r="S735">
            <v>12</v>
          </cell>
          <cell r="T735">
            <v>38040</v>
          </cell>
          <cell r="U735">
            <v>38040</v>
          </cell>
          <cell r="V735">
            <v>38040</v>
          </cell>
          <cell r="W735">
            <v>38040</v>
          </cell>
          <cell r="X735"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735" t="str">
            <v>Valide</v>
          </cell>
        </row>
        <row r="736">
          <cell r="A736" t="str">
            <v>TCLU4436243</v>
          </cell>
          <cell r="B736">
            <v>40</v>
          </cell>
          <cell r="C736" t="str">
            <v>HLCUFRA200119728</v>
          </cell>
          <cell r="D736">
            <v>43954</v>
          </cell>
          <cell r="E736">
            <v>-43949</v>
          </cell>
          <cell r="F736">
            <v>0</v>
          </cell>
          <cell r="G736">
            <v>0</v>
          </cell>
          <cell r="H736">
            <v>0</v>
          </cell>
          <cell r="I736" t="str">
            <v>2020 MSA 163254</v>
          </cell>
          <cell r="J736">
            <v>39</v>
          </cell>
          <cell r="K736" t="str">
            <v>SCHINDLER SA INVESTMENT HOLDINGS PTY LTD P O BOX 3615 JOHANNESBURG 200</v>
          </cell>
          <cell r="L736" t="str">
            <v>SCHINDLER LIMITED LONGONOT PLACE KIJABE STREET NAIROBI KENYA</v>
          </cell>
          <cell r="M736" t="str">
            <v>CN</v>
          </cell>
          <cell r="N736" t="str">
            <v>DEHAM</v>
          </cell>
          <cell r="O736" t="str">
            <v>UN</v>
          </cell>
          <cell r="P736">
            <v>12</v>
          </cell>
          <cell r="Q736">
            <v>12</v>
          </cell>
          <cell r="R736">
            <v>12</v>
          </cell>
          <cell r="S736">
            <v>12</v>
          </cell>
          <cell r="T736">
            <v>38040</v>
          </cell>
          <cell r="U736">
            <v>38040</v>
          </cell>
          <cell r="V736">
            <v>38040</v>
          </cell>
          <cell r="W736">
            <v>38040</v>
          </cell>
          <cell r="X736" t="str">
            <v>ESCALATOR UPPER PART HS CODE 84 28 40 ESCALATOR UPPER PART HS CODE 84 28 40 ESCALATOR UPPER PART HS CODE 84 28 40 ESCALATOR UPPER PART HS CODE 84 28 40 ESCALATOR UPPER PART HS CODE 84 28 40 ESCALATOR UPPER PART HS CODE 84 28 40 ESCALATOR UPPER PART SHIPPER DECLARES SHIPMENT TERMS CFR MOMBASA PORT KENYA 6 ESCALATORS TYPE SCHINDLER 9300AE MRL COMPLETE IN KNOCKED DOWN KIT FORM PROJECT NAME YARE ESCALATORS ROAD CFR HS CODE 84 28 40 ESCALATOR UPPER PART HS CODE 84 28 40 ESCALATOR UPPER PART HS CODE 84 28 40 ESCALATOR UPPER PART HS CODE 84 28 40 ESCALATOR UPPER PART HS CODE 84 28 40 ESCALATOR UPPER PART HS CODE 84 28 40</v>
          </cell>
          <cell r="Y736" t="str">
            <v>Valide</v>
          </cell>
        </row>
        <row r="737">
          <cell r="A737" t="str">
            <v>SUDU7748288</v>
          </cell>
          <cell r="B737">
            <v>20</v>
          </cell>
          <cell r="C737" t="str">
            <v>HSKM02018</v>
          </cell>
          <cell r="D737">
            <v>43954</v>
          </cell>
          <cell r="E737">
            <v>-43949</v>
          </cell>
          <cell r="F737">
            <v>0</v>
          </cell>
          <cell r="G737">
            <v>0</v>
          </cell>
          <cell r="H737">
            <v>0</v>
          </cell>
          <cell r="I737" t="str">
            <v>2020 MSA 163375</v>
          </cell>
          <cell r="J737">
            <v>161</v>
          </cell>
          <cell r="K737" t="str">
            <v>EVITAS DEVELOPMENT CO LTD 212 ST J</v>
          </cell>
          <cell r="L737" t="str">
            <v>AFRICA STAR RAILWAY OPERATION COMPA6533M TEL 00254-727264595</v>
          </cell>
          <cell r="M737" t="str">
            <v>CN</v>
          </cell>
          <cell r="N737" t="str">
            <v>CNSHA</v>
          </cell>
          <cell r="O737" t="str">
            <v>PK</v>
          </cell>
          <cell r="P737">
            <v>101</v>
          </cell>
          <cell r="Q737">
            <v>101</v>
          </cell>
          <cell r="R737">
            <v>101</v>
          </cell>
          <cell r="S737">
            <v>101</v>
          </cell>
          <cell r="T737">
            <v>117729</v>
          </cell>
          <cell r="U737">
            <v>117729</v>
          </cell>
          <cell r="V737">
            <v>117729</v>
          </cell>
          <cell r="W737">
            <v>117729</v>
          </cell>
          <cell r="X737" t="str">
            <v>DIESEL LOCOMOTIVE SPARE PARTS PASSENGER CAR PARTS SPARE PARTS OF ROLLING STOCK O B CHINA ROAD BRIDGE CORPORATION CRBC H009-20 NAIROBI KENYA INTRANSIT TO ICD EMBAKASI NAIROBI</v>
          </cell>
          <cell r="Y737" t="str">
            <v>Valide</v>
          </cell>
        </row>
        <row r="738">
          <cell r="A738" t="str">
            <v>MRKU8500238</v>
          </cell>
          <cell r="B738">
            <v>20</v>
          </cell>
          <cell r="C738" t="str">
            <v>HSKM02018</v>
          </cell>
          <cell r="D738">
            <v>43954</v>
          </cell>
          <cell r="E738">
            <v>-43949</v>
          </cell>
          <cell r="F738">
            <v>0</v>
          </cell>
          <cell r="G738">
            <v>0</v>
          </cell>
          <cell r="H738">
            <v>0</v>
          </cell>
          <cell r="I738" t="str">
            <v>2020 MSA 163375</v>
          </cell>
          <cell r="J738">
            <v>161</v>
          </cell>
          <cell r="K738" t="str">
            <v>EVITAS DEVELOPMENT CO LTD 212 ST J</v>
          </cell>
          <cell r="L738" t="str">
            <v>AFRICA STAR RAILWAY OPERATION COMPA6533M TEL 00254-727264595</v>
          </cell>
          <cell r="M738" t="str">
            <v>CN</v>
          </cell>
          <cell r="N738" t="str">
            <v>CNSHA</v>
          </cell>
          <cell r="O738" t="str">
            <v>PK</v>
          </cell>
          <cell r="P738">
            <v>101</v>
          </cell>
          <cell r="Q738">
            <v>101</v>
          </cell>
          <cell r="R738">
            <v>101</v>
          </cell>
          <cell r="S738">
            <v>101</v>
          </cell>
          <cell r="T738">
            <v>117729</v>
          </cell>
          <cell r="U738">
            <v>117729</v>
          </cell>
          <cell r="V738">
            <v>117729</v>
          </cell>
          <cell r="W738">
            <v>117729</v>
          </cell>
          <cell r="X738" t="str">
            <v>DIESEL LOCOMOTIVE SPARE PARTS PASSENGER CAR PARTS SPARE PARTS OF ROLLING STOCK O B CHINA ROAD BRIDGE CORPORATION CRBC H009-20 NAIROBI KENYA INTRANSIT TO ICD EMBAKASI NAIROBI</v>
          </cell>
          <cell r="Y738" t="str">
            <v>Valide</v>
          </cell>
        </row>
        <row r="739">
          <cell r="A739" t="str">
            <v>MSKU8997281</v>
          </cell>
          <cell r="B739">
            <v>40</v>
          </cell>
          <cell r="C739" t="str">
            <v>HSKM02018</v>
          </cell>
          <cell r="D739">
            <v>43954</v>
          </cell>
          <cell r="E739">
            <v>-43949</v>
          </cell>
          <cell r="F739">
            <v>0</v>
          </cell>
          <cell r="G739">
            <v>0</v>
          </cell>
          <cell r="H739">
            <v>0</v>
          </cell>
          <cell r="I739" t="str">
            <v>2020 MSA 163375</v>
          </cell>
          <cell r="J739">
            <v>161</v>
          </cell>
          <cell r="K739" t="str">
            <v>EVITAS DEVELOPMENT CO LTD 212 ST J</v>
          </cell>
          <cell r="L739" t="str">
            <v>AFRICA STAR RAILWAY OPERATION COMPA6533M TEL 00254-727264595</v>
          </cell>
          <cell r="M739" t="str">
            <v>CN</v>
          </cell>
          <cell r="N739" t="str">
            <v>CNSHA</v>
          </cell>
          <cell r="O739" t="str">
            <v>PK</v>
          </cell>
          <cell r="P739">
            <v>101</v>
          </cell>
          <cell r="Q739">
            <v>101</v>
          </cell>
          <cell r="R739">
            <v>101</v>
          </cell>
          <cell r="S739">
            <v>101</v>
          </cell>
          <cell r="T739">
            <v>117729</v>
          </cell>
          <cell r="U739">
            <v>117729</v>
          </cell>
          <cell r="V739">
            <v>117729</v>
          </cell>
          <cell r="W739">
            <v>117729</v>
          </cell>
          <cell r="X739" t="str">
            <v>DIESEL LOCOMOTIVE SPARE PARTS PASSENGER CAR PARTS SPARE PARTS OF ROLLING STOCK O B CHINA ROAD BRIDGE CORPORATION CRBC H009-20 NAIROBI KENYA INTRANSIT TO ICD EMBAKASI NAIROBI</v>
          </cell>
          <cell r="Y739" t="str">
            <v>Valide</v>
          </cell>
        </row>
        <row r="740">
          <cell r="A740" t="str">
            <v>MSKU2214985</v>
          </cell>
          <cell r="B740">
            <v>20</v>
          </cell>
          <cell r="C740" t="str">
            <v>HSKM02018</v>
          </cell>
          <cell r="D740">
            <v>43955</v>
          </cell>
          <cell r="E740">
            <v>-43950</v>
          </cell>
          <cell r="F740">
            <v>0</v>
          </cell>
          <cell r="G740">
            <v>0</v>
          </cell>
          <cell r="H740">
            <v>0</v>
          </cell>
          <cell r="I740" t="str">
            <v>2020 MSA 163375</v>
          </cell>
          <cell r="J740">
            <v>161</v>
          </cell>
          <cell r="K740" t="str">
            <v>EVITAS DEVELOPMENT CO LTD 212 ST J</v>
          </cell>
          <cell r="L740" t="str">
            <v>AFRICA STAR RAILWAY OPERATION COMPA6533M TEL 00254-727264595</v>
          </cell>
          <cell r="M740" t="str">
            <v>CN</v>
          </cell>
          <cell r="N740" t="str">
            <v>CNSHA</v>
          </cell>
          <cell r="O740" t="str">
            <v>PK</v>
          </cell>
          <cell r="P740">
            <v>101</v>
          </cell>
          <cell r="Q740">
            <v>101</v>
          </cell>
          <cell r="R740">
            <v>101</v>
          </cell>
          <cell r="S740">
            <v>101</v>
          </cell>
          <cell r="T740">
            <v>117729</v>
          </cell>
          <cell r="U740">
            <v>117729</v>
          </cell>
          <cell r="V740">
            <v>117729</v>
          </cell>
          <cell r="W740">
            <v>117729</v>
          </cell>
          <cell r="X740" t="str">
            <v>DIESEL LOCOMOTIVE SPARE PARTS PASSENGER CAR PARTS SPARE PARTS OF ROLLING STOCK O B CHINA ROAD BRIDGE CORPORATION CRBC H009-20 NAIROBI KENYA INTRANSIT TO ICD EMBAKASI NAIROBI</v>
          </cell>
          <cell r="Y740" t="str">
            <v>Valide</v>
          </cell>
        </row>
        <row r="741">
          <cell r="A741" t="str">
            <v>TGBU5721258</v>
          </cell>
          <cell r="B741">
            <v>40</v>
          </cell>
          <cell r="C741" t="str">
            <v>MEDUMH279561</v>
          </cell>
          <cell r="D741">
            <v>43955</v>
          </cell>
          <cell r="E741">
            <v>-43950</v>
          </cell>
          <cell r="F741">
            <v>0</v>
          </cell>
          <cell r="G741">
            <v>0</v>
          </cell>
          <cell r="H741">
            <v>0</v>
          </cell>
          <cell r="I741" t="str">
            <v>2020 MSA 163440</v>
          </cell>
          <cell r="J741">
            <v>82</v>
          </cell>
          <cell r="K741" t="str">
            <v>FILATEX INDIA LIMITED</v>
          </cell>
          <cell r="L741" t="str">
            <v>TO THE ORDER OF KCB BANK KENYA LIMITED</v>
          </cell>
          <cell r="M741" t="str">
            <v>MZ</v>
          </cell>
          <cell r="N741" t="str">
            <v>OMSLL</v>
          </cell>
          <cell r="O741" t="str">
            <v>CT</v>
          </cell>
          <cell r="P741">
            <v>760</v>
          </cell>
          <cell r="Q741">
            <v>760</v>
          </cell>
          <cell r="R741">
            <v>760</v>
          </cell>
          <cell r="S741">
            <v>760</v>
          </cell>
          <cell r="T741">
            <v>26722</v>
          </cell>
          <cell r="U741">
            <v>26722</v>
          </cell>
          <cell r="V741">
            <v>26722</v>
          </cell>
          <cell r="W741">
            <v>26722</v>
          </cell>
          <cell r="X741" t="str">
            <v>TOTAL 760 CARTONS POLYESTE R TEXTURED YARN DTY 0150D 48F 1 NIM SD RW S TWIST A A GRADE DTY 0150D 48F 1 HI M SD RW S TWIST AA GRADE A S PER PRO FORMA INVOICE NO FIL EXP19 000544 DATED 1 9 02 2020 CFR MOMBASA KEN YA Total Net WT 25 080 00 KGS Total Gr WT 26 721 60 KGS L C REF NO TF20070 00022 AND IDF NO E2002298 693 DETAILS AS PER COMMERC IAL INVOICE NO EDB 80033 DATED 17 03 2020 S B NO 2 210439 DATED 17 03 2020 FR EIGHT PREPAID 14 DAYS FREE TIME AT DESTINATION</v>
          </cell>
          <cell r="Y741" t="str">
            <v>Valide</v>
          </cell>
        </row>
        <row r="742">
          <cell r="A742" t="str">
            <v>FBIU0516931</v>
          </cell>
          <cell r="B742">
            <v>20</v>
          </cell>
          <cell r="C742" t="str">
            <v>MEDUMH306877</v>
          </cell>
          <cell r="D742">
            <v>43955</v>
          </cell>
          <cell r="E742">
            <v>-43950</v>
          </cell>
          <cell r="F742">
            <v>0</v>
          </cell>
          <cell r="G742">
            <v>0</v>
          </cell>
          <cell r="H742">
            <v>0</v>
          </cell>
          <cell r="I742" t="str">
            <v>2020 MSA 163440</v>
          </cell>
          <cell r="J742">
            <v>95</v>
          </cell>
          <cell r="K742" t="str">
            <v>HINDALCO INDUSTRIES LIMITED</v>
          </cell>
          <cell r="L742" t="str">
            <v>TO THE ORDER OF I AND M BANK LTD</v>
          </cell>
          <cell r="M742" t="str">
            <v>MZ</v>
          </cell>
          <cell r="N742" t="str">
            <v>OMSLL</v>
          </cell>
          <cell r="O742" t="str">
            <v>PK</v>
          </cell>
          <cell r="P742">
            <v>20</v>
          </cell>
          <cell r="Q742">
            <v>20</v>
          </cell>
          <cell r="R742">
            <v>20</v>
          </cell>
          <cell r="S742">
            <v>20</v>
          </cell>
          <cell r="T742">
            <v>15125</v>
          </cell>
          <cell r="U742">
            <v>15125</v>
          </cell>
          <cell r="V742">
            <v>15125</v>
          </cell>
          <cell r="W742">
            <v>15125</v>
          </cell>
          <cell r="X742" t="str">
            <v>1 X 20 FCL CONTAINER STC 2 0 PACKAGES ALUMINIUM FOIL L C NO IMPLC09 0264 20 I DF NO 20EKIM000021748 S B NO 2304635 DT 21 03 2 020 GR WT 15125 000 KGS NT WT 13648 500 KGS F REIGHT PREPAID</v>
          </cell>
          <cell r="Y742" t="str">
            <v>Valide</v>
          </cell>
        </row>
        <row r="743">
          <cell r="A743" t="str">
            <v>GESU6263740</v>
          </cell>
          <cell r="B743">
            <v>40</v>
          </cell>
          <cell r="C743" t="str">
            <v>NBST422574</v>
          </cell>
          <cell r="D743">
            <v>43955</v>
          </cell>
          <cell r="E743">
            <v>-43950</v>
          </cell>
          <cell r="F743">
            <v>0</v>
          </cell>
          <cell r="G743">
            <v>0</v>
          </cell>
          <cell r="H743">
            <v>0</v>
          </cell>
          <cell r="I743" t="str">
            <v>2020 MSA 163572</v>
          </cell>
          <cell r="J743">
            <v>163</v>
          </cell>
          <cell r="K743" t="str">
            <v>AL MUQADIMAH TRADING L L CP O BOX 28582 SHARJAH-U A ETEL 009716 53465</v>
          </cell>
          <cell r="L743" t="str">
            <v>TO THE ORDER OFKCB LIMITED TRADE FINANCE CENTREA C SUPER FOAM LIMITED</v>
          </cell>
          <cell r="M743" t="str">
            <v>CN</v>
          </cell>
          <cell r="N743" t="str">
            <v>CNNGB</v>
          </cell>
          <cell r="O743" t="str">
            <v>RL</v>
          </cell>
          <cell r="P743">
            <v>643</v>
          </cell>
          <cell r="Q743">
            <v>643</v>
          </cell>
          <cell r="R743">
            <v>0</v>
          </cell>
          <cell r="S743">
            <v>0</v>
          </cell>
          <cell r="T743">
            <v>19380</v>
          </cell>
          <cell r="U743">
            <v>19380</v>
          </cell>
          <cell r="V743">
            <v>0</v>
          </cell>
          <cell r="W743">
            <v>0</v>
          </cell>
          <cell r="X743" t="str">
            <v>AMERICAN KNITTED FABRICS 70GSM 210CM AS PER PROFORMA INVOICE NO 10343 DATED 08 10 2019 CNF MOMBASA PORT KENYA IDF NUMBER E2003304810 ORIGIN OF GOODS AS CHINA PORT OF LOADING PORT OF DEPARTURE ANY CHINESE PORT PORT OF DISCHARGE PORT OF DESTINATION MOMBASA PORT KENYA PLACE OF FINAL DESTINATION FOR TRANSPORTATION TO PL ICD NAIROBI KENYA CARGO IN TRANSIT TO ICD NAIROBI KENYA UNDER CONSIGNEES COST AND RISK INLAND HAULAGE CHARGES ON CONSIGNEES ACCOUNT FREIGHT PREPAID UPTO MOMBASA FROM NINGBO TO MOMBASA FREIGHT PREPAID FROM MOMBASA TO ICD NAIROBI FREIGHT COLLECT ---PIN P000596967Q FREIGHT PREPAID</v>
          </cell>
          <cell r="Y743" t="str">
            <v>Valide</v>
          </cell>
        </row>
        <row r="744">
          <cell r="A744" t="str">
            <v>PCIU1448129</v>
          </cell>
          <cell r="B744">
            <v>20</v>
          </cell>
          <cell r="C744" t="str">
            <v>NGIC00901000</v>
          </cell>
          <cell r="D744">
            <v>43955</v>
          </cell>
          <cell r="E744">
            <v>-43950</v>
          </cell>
          <cell r="F744">
            <v>0</v>
          </cell>
          <cell r="G744">
            <v>0</v>
          </cell>
          <cell r="H744">
            <v>0</v>
          </cell>
          <cell r="I744" t="str">
            <v>2020 MSA 163372</v>
          </cell>
          <cell r="J744">
            <v>77</v>
          </cell>
          <cell r="K744" t="str">
            <v>YIWU EASTERN STAR INTERNATIONALTRADING CO LTDNO 499 WORKER NORTH ROAD YIWU CHINA</v>
          </cell>
          <cell r="L744" t="str">
            <v>NIKUNJ WHOLESALERS LIMITED31546-00600 UKWALA ROAD NAIROBICITY KE PINP051108814S CONTACT</v>
          </cell>
          <cell r="M744" t="str">
            <v>CN</v>
          </cell>
          <cell r="N744" t="str">
            <v>CNNGB</v>
          </cell>
          <cell r="O744" t="str">
            <v>CT</v>
          </cell>
          <cell r="P744">
            <v>1111</v>
          </cell>
          <cell r="Q744">
            <v>1111</v>
          </cell>
          <cell r="R744">
            <v>1111</v>
          </cell>
          <cell r="S744">
            <v>1111</v>
          </cell>
          <cell r="T744">
            <v>26756</v>
          </cell>
          <cell r="U744">
            <v>26756</v>
          </cell>
          <cell r="V744">
            <v>26756</v>
          </cell>
          <cell r="W744">
            <v>26756</v>
          </cell>
          <cell r="X744" t="str">
            <v>AXES HAMMER HINGES AND HAND TOOLS NAME SHAR KEYUR EMAIL SIYAIND KUR YMAIL COM TEL FAX 25473595222</v>
          </cell>
          <cell r="Y744" t="str">
            <v>Valide</v>
          </cell>
        </row>
        <row r="745">
          <cell r="A745" t="str">
            <v>PCIU9210559</v>
          </cell>
          <cell r="B745">
            <v>40</v>
          </cell>
          <cell r="C745" t="str">
            <v>NGPX00086400</v>
          </cell>
          <cell r="D745">
            <v>43955</v>
          </cell>
          <cell r="E745">
            <v>-43950</v>
          </cell>
          <cell r="F745">
            <v>0</v>
          </cell>
          <cell r="G745">
            <v>0</v>
          </cell>
          <cell r="H745">
            <v>0</v>
          </cell>
          <cell r="I745" t="str">
            <v>2020 MSA 163372</v>
          </cell>
          <cell r="J745">
            <v>75</v>
          </cell>
          <cell r="K745" t="str">
            <v>YIWU YURONG CO LTD ROOM 445 YIWUPORT BUILDING B YIWUCITY ZHEJIANG PROVINCE CHINA</v>
          </cell>
          <cell r="L745" t="str">
            <v>KEY AGENCIES LIMITED PO BOX 10058100100 NAIROBI KENYATEL 0727179917 FAX 0727179917EMAILSALES KEYAGENCIES CO KEPINP051632</v>
          </cell>
          <cell r="M745" t="str">
            <v>CN</v>
          </cell>
          <cell r="N745" t="str">
            <v>CNNGB</v>
          </cell>
          <cell r="O745" t="str">
            <v>CT</v>
          </cell>
          <cell r="P745">
            <v>707</v>
          </cell>
          <cell r="Q745">
            <v>707</v>
          </cell>
          <cell r="R745">
            <v>0</v>
          </cell>
          <cell r="S745">
            <v>0</v>
          </cell>
          <cell r="T745">
            <v>23000</v>
          </cell>
          <cell r="U745">
            <v>23000</v>
          </cell>
          <cell r="V745">
            <v>0</v>
          </cell>
          <cell r="W745">
            <v>0</v>
          </cell>
          <cell r="X745" t="str">
            <v>707CARTONS WEIGHT FOR BALANCING TIRES FIRE ALAM RUNNERS WINDOW LOCK BICYCLE HOT DRILLING GENERATOR FM200 FIRE EXTINGUISHER WALL PLASTERING MACHINE ONCRETE SPRAYING MACHIN SOCKS SCARF SOLAR WATER HEATER UNDERWEAR CABLE KEY LAMP BED SHEETS BL ANKET QUARN PEN BELTS COUNTER TRIMMINGS</v>
          </cell>
          <cell r="Y745" t="str">
            <v>Valide</v>
          </cell>
        </row>
        <row r="746">
          <cell r="A746" t="str">
            <v>FCIU3651710</v>
          </cell>
          <cell r="B746">
            <v>20</v>
          </cell>
          <cell r="C746" t="str">
            <v>NKAE90230300</v>
          </cell>
          <cell r="D746">
            <v>43955</v>
          </cell>
          <cell r="E746">
            <v>-43950</v>
          </cell>
          <cell r="F746">
            <v>0</v>
          </cell>
          <cell r="G746">
            <v>0</v>
          </cell>
          <cell r="H746">
            <v>0</v>
          </cell>
          <cell r="I746" t="str">
            <v>2020 MSA 163372</v>
          </cell>
          <cell r="J746">
            <v>121</v>
          </cell>
          <cell r="K746" t="str">
            <v>HANGZHOU RUIJIANG CHEMICAL CO LIMITEDROOM 2105 HZ2555 TREND CENTRE29-31 CHEUNG LEE STREET CHAI WANHK TAX ID 53714452-00</v>
          </cell>
          <cell r="L746" t="str">
            <v>GALAXY PAINTS COATINGS LTDADDRESS P 0 BOX 30452 - 00100KITUI ROAD NO 20 NAIROBI KENYATEL 254-726-958-595 734 5312</v>
          </cell>
          <cell r="M746" t="str">
            <v>CN</v>
          </cell>
          <cell r="N746" t="str">
            <v>CNNKG</v>
          </cell>
          <cell r="O746" t="str">
            <v>BG</v>
          </cell>
          <cell r="P746">
            <v>800</v>
          </cell>
          <cell r="Q746">
            <v>800</v>
          </cell>
          <cell r="R746">
            <v>0</v>
          </cell>
          <cell r="S746">
            <v>0</v>
          </cell>
          <cell r="T746">
            <v>20200</v>
          </cell>
          <cell r="U746">
            <v>20200</v>
          </cell>
          <cell r="V746">
            <v>0</v>
          </cell>
          <cell r="W746">
            <v>0</v>
          </cell>
          <cell r="X746" t="str">
            <v>TITANIUM DIOXIDE RUTILE RC-708 HS NUMBER 3206 11 800BAGS 20 PLTS 14 DAYS FREE DETENTION AT DESTINATION CARGO IN TRANSIT TO ICD EMBAKASI TERMINAL NAIROBI INLAND HAULAGE BY RAIL AT COST AND RISK OF CONSIGNEE VAT NUMBER 0010275A TRADE REGISTER NUMBER C 8961</v>
          </cell>
          <cell r="Y746" t="str">
            <v>Valide</v>
          </cell>
        </row>
        <row r="747">
          <cell r="A747" t="str">
            <v>MRKU7416312</v>
          </cell>
          <cell r="B747">
            <v>20</v>
          </cell>
          <cell r="C747" t="str">
            <v>SGHX22183</v>
          </cell>
          <cell r="D747">
            <v>43955</v>
          </cell>
          <cell r="E747">
            <v>-43950</v>
          </cell>
          <cell r="F747">
            <v>0</v>
          </cell>
          <cell r="G747">
            <v>0</v>
          </cell>
          <cell r="H747">
            <v>0</v>
          </cell>
          <cell r="I747" t="str">
            <v>2020 MSA 163375</v>
          </cell>
          <cell r="J747">
            <v>171</v>
          </cell>
          <cell r="K747" t="str">
            <v>ZHEJIANG CHEMICALS IMPORT AND EXPOR</v>
          </cell>
          <cell r="L747" t="str">
            <v>TO THE ORDER OF SHIPPER</v>
          </cell>
          <cell r="M747" t="str">
            <v>CN</v>
          </cell>
          <cell r="N747" t="str">
            <v>CNSHA</v>
          </cell>
          <cell r="O747" t="str">
            <v>PK</v>
          </cell>
          <cell r="P747">
            <v>80</v>
          </cell>
          <cell r="Q747">
            <v>80</v>
          </cell>
          <cell r="R747">
            <v>80</v>
          </cell>
          <cell r="S747">
            <v>80</v>
          </cell>
          <cell r="T747">
            <v>16680</v>
          </cell>
          <cell r="U747">
            <v>16680</v>
          </cell>
          <cell r="V747">
            <v>16680</v>
          </cell>
          <cell r="W747">
            <v>16680</v>
          </cell>
          <cell r="X747" t="str">
            <v>DEACARID ABERMECTIN 1 8EC CLASS 9 UN 3082 ATTN JULIA TEL 00254 722899655 INTRANSIT TO ICD EMBAKASI NAIROBI</v>
          </cell>
          <cell r="Y747" t="str">
            <v>Valide</v>
          </cell>
        </row>
        <row r="748">
          <cell r="A748" t="str">
            <v>BSIU8000180</v>
          </cell>
          <cell r="B748">
            <v>40</v>
          </cell>
          <cell r="C748" t="str">
            <v>SJSA00001900</v>
          </cell>
          <cell r="D748">
            <v>43955</v>
          </cell>
          <cell r="E748">
            <v>-43950</v>
          </cell>
          <cell r="F748">
            <v>0</v>
          </cell>
          <cell r="G748">
            <v>0</v>
          </cell>
          <cell r="H748">
            <v>0</v>
          </cell>
          <cell r="I748" t="str">
            <v>2020 MSA 163372</v>
          </cell>
          <cell r="J748">
            <v>18</v>
          </cell>
          <cell r="K748" t="str">
            <v>HEBEI KINGOAL MACHINERY CO LTDTAIHANG ROAD ZANHUANG COUNTY SHIJIAZHUANG CITY HEBEI PROVINCE CHINA</v>
          </cell>
          <cell r="L748" t="str">
            <v>CHINESE HUANGPAI G P E A LTDHAO HUIMIN JAMHURI PARKSHOWGROUND NAIROBI KENYA TEL0733-546374</v>
          </cell>
          <cell r="M748" t="str">
            <v>CN</v>
          </cell>
          <cell r="N748" t="str">
            <v>CNTXG</v>
          </cell>
          <cell r="O748" t="str">
            <v>PK</v>
          </cell>
          <cell r="P748">
            <v>180</v>
          </cell>
          <cell r="Q748">
            <v>180</v>
          </cell>
          <cell r="R748">
            <v>0</v>
          </cell>
          <cell r="S748">
            <v>0</v>
          </cell>
          <cell r="T748">
            <v>23000</v>
          </cell>
          <cell r="U748">
            <v>23000</v>
          </cell>
          <cell r="V748">
            <v>0</v>
          </cell>
          <cell r="W748">
            <v>0</v>
          </cell>
          <cell r="X748" t="str">
            <v>6FYDT-10MAIZE FLOUR MILLING MACHINE COMPLETE WITH ACCESSORIES 6FYDT-30MAIZE FLOUR MILLING MACHINE COMPLETE WITH ACCESSORIES MAIZE GRINDER MAIZE FLOUR MILL TEL 0086-311-84221029 FAX 0086-311-84226627 ADD P O BOX 21094-00505 NAIR OBI KENYA MAIL K HUANGPAI ALIYUN COM CN PIN P051133213C</v>
          </cell>
          <cell r="Y748" t="str">
            <v>Valide</v>
          </cell>
        </row>
        <row r="749">
          <cell r="A749" t="str">
            <v>PCIU2986237</v>
          </cell>
          <cell r="B749">
            <v>20</v>
          </cell>
          <cell r="C749" t="str">
            <v>SZPZ00016200</v>
          </cell>
          <cell r="D749">
            <v>43955</v>
          </cell>
          <cell r="E749">
            <v>-43950</v>
          </cell>
          <cell r="F749">
            <v>0</v>
          </cell>
          <cell r="G749">
            <v>0</v>
          </cell>
          <cell r="H749">
            <v>0</v>
          </cell>
          <cell r="I749" t="str">
            <v>2020 MSA 163372</v>
          </cell>
          <cell r="J749">
            <v>226</v>
          </cell>
          <cell r="K749" t="str">
            <v>UNION SHINE HOLDINGS CO LTD ADD10TH FLOOR STANDARDCHARTERED TOWER 19 CYBERCITYEBENE MAURITIUS TEL00230 4681600 ATTNBR</v>
          </cell>
          <cell r="L749" t="str">
            <v>STARTIMES MEDIA KENYA CO LTDGROUND FLOOR VICTORIA TOWERS KILIMANJARO ROAD UPPER HILL NAIROBI KENYA PO BOX 26059-00100TE</v>
          </cell>
          <cell r="M749" t="str">
            <v>CN</v>
          </cell>
          <cell r="N749" t="str">
            <v>CNYTN</v>
          </cell>
          <cell r="O749" t="str">
            <v>PK</v>
          </cell>
          <cell r="P749">
            <v>260</v>
          </cell>
          <cell r="Q749">
            <v>260</v>
          </cell>
          <cell r="R749">
            <v>260</v>
          </cell>
          <cell r="S749">
            <v>260</v>
          </cell>
          <cell r="T749">
            <v>6560</v>
          </cell>
          <cell r="U749">
            <v>6560</v>
          </cell>
          <cell r="V749">
            <v>6560</v>
          </cell>
          <cell r="W749">
            <v>6560</v>
          </cell>
          <cell r="X749" t="str">
            <v>SOLAR SYSTEM CONTACT FRANK ZHANG PIN P051330722M E-MAIL ZHANGZQ STARTIMES COM CN</v>
          </cell>
          <cell r="Y749" t="str">
            <v>Valide</v>
          </cell>
        </row>
        <row r="750">
          <cell r="A750" t="str">
            <v>SEGU5167556</v>
          </cell>
          <cell r="B750">
            <v>40</v>
          </cell>
          <cell r="C750" t="str">
            <v>WECC2001EMB1023</v>
          </cell>
          <cell r="D750">
            <v>43955</v>
          </cell>
          <cell r="E750">
            <v>-43950</v>
          </cell>
          <cell r="F750">
            <v>0</v>
          </cell>
          <cell r="G750">
            <v>0</v>
          </cell>
          <cell r="H750">
            <v>0</v>
          </cell>
          <cell r="I750" t="str">
            <v>2020 MSA 163446</v>
          </cell>
          <cell r="J750">
            <v>8</v>
          </cell>
          <cell r="K750" t="str">
            <v>FORBO SARLINO SAS</v>
          </cell>
          <cell r="L750" t="str">
            <v>FLOOR DECOR K LTD</v>
          </cell>
          <cell r="M750" t="str">
            <v>ES</v>
          </cell>
          <cell r="N750" t="str">
            <v>LKCMB</v>
          </cell>
          <cell r="O750" t="str">
            <v>PK</v>
          </cell>
          <cell r="P750">
            <v>68</v>
          </cell>
          <cell r="Q750">
            <v>68</v>
          </cell>
          <cell r="R750">
            <v>0</v>
          </cell>
          <cell r="S750">
            <v>0</v>
          </cell>
          <cell r="T750">
            <v>21903</v>
          </cell>
          <cell r="U750">
            <v>21903</v>
          </cell>
          <cell r="V750">
            <v>0</v>
          </cell>
          <cell r="W750">
            <v>0</v>
          </cell>
          <cell r="X750" t="str">
            <v>1X40 HC CONTAINER STC 68X PACKAGES 17 PALLETS PVC FLOORCOVERINGS 13 BOXES WELDING ROD 2 CRATES COLOREX COPPER TAPE 19 PCE COLOREX WELD 7 PALLETS FLOORING MATERIALS 1 PALLET PROMOTIONAL MATERIAL 8 ROLLS PVC FLOORCOVERINGS 1 BOX VINYLWELD FREIGHT COLLECT FINAL DESTINATION NAIROBI</v>
          </cell>
          <cell r="Y750" t="str">
            <v>Valide</v>
          </cell>
        </row>
        <row r="751">
          <cell r="A751" t="str">
            <v>PCIU1487700</v>
          </cell>
          <cell r="B751">
            <v>20</v>
          </cell>
          <cell r="C751" t="str">
            <v>XMXU00077800</v>
          </cell>
          <cell r="D751">
            <v>43955</v>
          </cell>
          <cell r="E751">
            <v>-43950</v>
          </cell>
          <cell r="F751">
            <v>0</v>
          </cell>
          <cell r="G751">
            <v>0</v>
          </cell>
          <cell r="H751">
            <v>0</v>
          </cell>
          <cell r="I751" t="str">
            <v>2020 MSA 163372</v>
          </cell>
          <cell r="J751">
            <v>182</v>
          </cell>
          <cell r="K751" t="str">
            <v>FUJIANSHENG SHENGAN MECHINERYDEVELOPMENT CO LTD SIHUANG INDUSTRIAL XIAMEI TOWN OFNAN AN QUANZHOU CHINATEL0595-68982552</v>
          </cell>
          <cell r="L751" t="str">
            <v>HANS KENYA LIMITED ADDP O BOX47659 GPO 00100INDUSTRIAL AREA MAKINDU ROAD OFFLUNGA LUNGA ROAD NAIROBI - KENYA</v>
          </cell>
          <cell r="M751" t="str">
            <v>CN</v>
          </cell>
          <cell r="N751" t="str">
            <v>CNXMN</v>
          </cell>
          <cell r="O751" t="str">
            <v>PK</v>
          </cell>
          <cell r="P751">
            <v>443</v>
          </cell>
          <cell r="Q751">
            <v>443</v>
          </cell>
          <cell r="R751">
            <v>0</v>
          </cell>
          <cell r="S751">
            <v>0</v>
          </cell>
          <cell r="T751">
            <v>15981</v>
          </cell>
          <cell r="U751">
            <v>15981</v>
          </cell>
          <cell r="V751">
            <v>0</v>
          </cell>
          <cell r="W751">
            <v>0</v>
          </cell>
          <cell r="X751" t="str">
            <v>443 PACKAGES AUTO PARTS FAX 0595-86767838 TEL 00254 20 536138 9 FAX 00254 20 557380 PIN NO P051117005L INFO HANSKENYA COM</v>
          </cell>
          <cell r="Y751" t="str">
            <v>Valide</v>
          </cell>
        </row>
        <row r="752">
          <cell r="A752" t="str">
            <v>TLLU4844114</v>
          </cell>
          <cell r="B752">
            <v>40</v>
          </cell>
          <cell r="C752" t="str">
            <v>100050112496</v>
          </cell>
          <cell r="D752">
            <v>43956</v>
          </cell>
          <cell r="E752">
            <v>-43951</v>
          </cell>
          <cell r="F752">
            <v>0</v>
          </cell>
          <cell r="G752">
            <v>0</v>
          </cell>
          <cell r="H752">
            <v>0</v>
          </cell>
          <cell r="I752" t="str">
            <v>2020 MSA 163573</v>
          </cell>
          <cell r="J752">
            <v>117</v>
          </cell>
          <cell r="K752" t="str">
            <v>PIAGGIO VEHICLES PRIVATE LIMITED</v>
          </cell>
          <cell r="L752" t="str">
            <v>CAR AND GENERAL TRADING LIMITED</v>
          </cell>
          <cell r="M752" t="str">
            <v>CN</v>
          </cell>
          <cell r="N752" t="str">
            <v>INNSA</v>
          </cell>
          <cell r="O752" t="str">
            <v>PK</v>
          </cell>
          <cell r="P752">
            <v>132</v>
          </cell>
          <cell r="Q752">
            <v>132</v>
          </cell>
          <cell r="R752">
            <v>132</v>
          </cell>
          <cell r="S752">
            <v>132</v>
          </cell>
          <cell r="T752">
            <v>10185</v>
          </cell>
          <cell r="U752">
            <v>10185</v>
          </cell>
          <cell r="V752">
            <v>10185</v>
          </cell>
          <cell r="W752">
            <v>10185</v>
          </cell>
          <cell r="X752" t="str">
            <v>TOTAL 132 PACKAGES ONLYPIAGGIO APE THREE WHEELERS AS PER PI NOV1003 10 04 1005 1006 1007 1008 1009 1010 985 986 988 987 984INCOTERMS 2010TERM S CFR MOMBASA KENYALETTER OF CREDIT NUMBER201010067774-L AND IMPORT DE CLARATIONNUMBER E2003305363 CAR AND GENERAL TRADING LIMITED P O BOX 20001 NAIROBI KENYA TOTAL 132 PACKAGES ONLY PIAGGIO APE THREE WHEELERS AS PER PI NO 1007 1008 1009 1010 985 986 988 987 984 V1003 1004 1005 1006 INCOTERMS 2010 TERMS CFR MOMBASA KENYA LETTER OF CREDIT NUMBER 201010067774-L AND IMPORT DECLARATION NUMBERE2003305366 E2003305357 E2003305353 E2003305363 E2003305317 E2003305312 E2003305304 E2003305329 E2003305321 E2003305301 E2003305294 E2003305289 E2003305278 S BILL NO 2141205 DATE 14 03 2020 CHASSIS NO ENGINE NO MBX0005GFLA992673R9M2128379 MBX0005GFLA994471 R0A2133561 MBX0005GFLA992659 R9M2128402 MBX0005GFLA993392 R0A2133539 MBX0005GFLA992668 R9M2128399 MBX0005GFLA993399 R0A2133560 MBX0005GFLA993395 R0A2133482 MBX0005GFLA993398 R0A2133543 MBX0005GFLA</v>
          </cell>
          <cell r="Y752" t="str">
            <v>Valide</v>
          </cell>
        </row>
        <row r="753">
          <cell r="A753" t="str">
            <v>BEAU4373340</v>
          </cell>
          <cell r="B753">
            <v>40</v>
          </cell>
          <cell r="C753" t="str">
            <v>100050112852</v>
          </cell>
          <cell r="D753">
            <v>43956</v>
          </cell>
          <cell r="E753">
            <v>-43951</v>
          </cell>
          <cell r="F753">
            <v>0</v>
          </cell>
          <cell r="G753">
            <v>0</v>
          </cell>
          <cell r="H753">
            <v>0</v>
          </cell>
          <cell r="I753" t="str">
            <v>2020 MSA 163573</v>
          </cell>
          <cell r="J753">
            <v>147</v>
          </cell>
          <cell r="K753" t="str">
            <v>PIAGGIO VEHICLES PRIVATE LIMITED</v>
          </cell>
          <cell r="L753" t="str">
            <v>CAR AND GENERAL TRADING LIMITED</v>
          </cell>
          <cell r="M753" t="str">
            <v>CN</v>
          </cell>
          <cell r="N753" t="str">
            <v>INNSA</v>
          </cell>
          <cell r="O753" t="str">
            <v>PK</v>
          </cell>
          <cell r="P753">
            <v>64</v>
          </cell>
          <cell r="Q753">
            <v>64</v>
          </cell>
          <cell r="R753">
            <v>64</v>
          </cell>
          <cell r="S753">
            <v>64</v>
          </cell>
          <cell r="T753">
            <v>7048</v>
          </cell>
          <cell r="U753">
            <v>7048</v>
          </cell>
          <cell r="V753">
            <v>7048</v>
          </cell>
          <cell r="W753">
            <v>7048</v>
          </cell>
          <cell r="X753" t="str">
            <v>TOTAL 64 PACKAGES ONLYPIAGGIO APE THREE WHEELERS AS PER PI NOPIAGGIO A PE THREE WHEELERS AS PER PI NOV1003 1004 1005 1006 1007 1008 1009 1010 985 986 988 987 984INCOTERMS 2010TERMS CFR MOMBASA KENYALETTER OF CRE DIT NUMBER201010067774-L AND IMPORT DECLARATIONCAR AND GENERAL TRADING CAR AND GENERAL TRADING P O BOX 20001 NAIROBI KENYA TOTAL 64 PACKAGES ONLY PIAGGIO APE THREE WHEELERS AS PER PI NO PIAGGIO APE THREE WHEELERS AS PER PI NO 1007 1008 1009 1010 985 986 988 987 984 V1003 1004 1005 1006 INCOTERMS 2010 TERMS CFR MOMBASA KENYA LETTEROF CREDIT NUMBER 201010067774-L AND IMPORT DECLARATION NUMBER E2003305363 E2003305366 E2003305321 E2003305317 E2003305312 E2003305304 E2003305301 E2003305294 E2003305357 E2003305353 E2003305329 E2003305289 E2003305278 S BILL NO 2138060 DATE 14 03 2020 CHASSISNO ENGINE NO MBX0000ZFLB000992 R0A2133765 MBX0000ZFLB001131 R0A2133778 MBX0000ZFLB001003 R0A2133772 MBX0000ZFLB001287 R0A2133275 MBX0000ZFLB001000 R0A2133643 MBX0000ZFLB001001 R0A2133</v>
          </cell>
          <cell r="Y753" t="str">
            <v>Valide</v>
          </cell>
        </row>
        <row r="754">
          <cell r="A754" t="str">
            <v>EITU9112509</v>
          </cell>
          <cell r="B754">
            <v>40</v>
          </cell>
          <cell r="C754" t="str">
            <v>100050112861</v>
          </cell>
          <cell r="D754">
            <v>43956</v>
          </cell>
          <cell r="E754">
            <v>-43951</v>
          </cell>
          <cell r="F754">
            <v>0</v>
          </cell>
          <cell r="G754">
            <v>0</v>
          </cell>
          <cell r="H754">
            <v>0</v>
          </cell>
          <cell r="I754" t="str">
            <v>2020 MSA 163573</v>
          </cell>
          <cell r="J754">
            <v>118</v>
          </cell>
          <cell r="K754" t="str">
            <v>PIAGGIO VEHICLES PRIVATE LIMITED</v>
          </cell>
          <cell r="L754" t="str">
            <v>CAR AND GENERAL TRADING LIMITED</v>
          </cell>
          <cell r="M754" t="str">
            <v>CN</v>
          </cell>
          <cell r="N754" t="str">
            <v>INNSA</v>
          </cell>
          <cell r="O754" t="str">
            <v>PK</v>
          </cell>
          <cell r="P754">
            <v>64</v>
          </cell>
          <cell r="Q754">
            <v>64</v>
          </cell>
          <cell r="R754">
            <v>64</v>
          </cell>
          <cell r="S754">
            <v>64</v>
          </cell>
          <cell r="T754">
            <v>7048</v>
          </cell>
          <cell r="U754">
            <v>7048</v>
          </cell>
          <cell r="V754">
            <v>7048</v>
          </cell>
          <cell r="W754">
            <v>7048</v>
          </cell>
          <cell r="X754" t="str">
            <v>TOTAL 64 PACKAGES ONLYPIAGGIO APE THREE WHEELERS AS PER PI NOV1003 100 4 1005 1006 1007 1008 1009 1010 985 986 988 987 984INCOTERMS 2010TERMS CFR MOMBASA KENYALETTER OF CREDIT NUMBER201010067774-L AND IMPORT DEC LARATIONNUMBER E2003305363 CAR AND GENERAL TRADING LIMITED P O BOX 20001 NAIROBI KENYA TOTAL 64 PACKAGES ONLY PIAGGIO APE THREE WHEELERS AS PER PI NO 1007 1008 1009 1010 985 986 988 987 984 V1003 1004 1005 1006 INCOTERMS 2010 TERMS CFR MOMBASA KENYA LETTER OF CREDIT NUMBER 201010067774-L AND IMPORT DECLARATION NUMBERE2003305366 E2003305357 E2003305353 E2003305363 E2003305317 E2003305312 E2003305304 E2003305329 E2003305321 E2003305301 E2003305294 E2003305289 E2003305278 S BILL NO 2138842 DATE 14 03 2020 CHASSIS NO ENGINE NO MBX0000ZFLB001266R0A2133629 MBX0000ZFLB001179 R0A2133763 MBX0000ZFLB000966 R0A2133410 MBX0000ZFLB001007 R0A2133779 MBX0000ZFLB001167 R0A2133586 MBX0000ZFLB000999 R0A2133680 MBX0000ZFLB001228 R0A2133267 MBX0000ZFLB001128 R0A2133582 MBX0000ZFLB0</v>
          </cell>
          <cell r="Y754" t="str">
            <v>Valide</v>
          </cell>
        </row>
        <row r="755">
          <cell r="A755" t="str">
            <v>EITU1025476</v>
          </cell>
          <cell r="B755">
            <v>40</v>
          </cell>
          <cell r="C755" t="str">
            <v>100050112909</v>
          </cell>
          <cell r="D755">
            <v>43956</v>
          </cell>
          <cell r="E755">
            <v>-43951</v>
          </cell>
          <cell r="F755">
            <v>0</v>
          </cell>
          <cell r="G755">
            <v>0</v>
          </cell>
          <cell r="H755">
            <v>0</v>
          </cell>
          <cell r="I755" t="str">
            <v>2020 MSA 163573</v>
          </cell>
          <cell r="J755">
            <v>255</v>
          </cell>
          <cell r="K755" t="str">
            <v>PIAGGIO VEHICLES PRIVATE LIMITED</v>
          </cell>
          <cell r="L755" t="str">
            <v>CAR AND GENERAL TRADING LIMITED</v>
          </cell>
          <cell r="M755" t="str">
            <v>CN</v>
          </cell>
          <cell r="N755" t="str">
            <v>INNSA</v>
          </cell>
          <cell r="O755" t="str">
            <v>PK</v>
          </cell>
          <cell r="P755">
            <v>64</v>
          </cell>
          <cell r="Q755">
            <v>64</v>
          </cell>
          <cell r="R755">
            <v>64</v>
          </cell>
          <cell r="S755">
            <v>64</v>
          </cell>
          <cell r="T755">
            <v>7048</v>
          </cell>
          <cell r="U755">
            <v>7048</v>
          </cell>
          <cell r="V755">
            <v>7048</v>
          </cell>
          <cell r="W755">
            <v>7048</v>
          </cell>
          <cell r="X755" t="str">
            <v>TOTAL 64 PACKAGES ONLYPIAGGIO APE THREE WHEELERS AS PER PI NOV1003 100 4 1005 1006 1007 1008 1009 1010 985 986 988 987 984INCOTERMS 2010TERMS CFR MOMBASA KENYALETTER OF CREDIT NUMBER201010067774-L AND IMPORT DEC LARATIONNUMBER E2003305363 CAR AND GENERAL TRADING LIMITED P O BOX 20001 NAIROBI KENYA TOTAL 64 PACKAGES ONLY PIAGGIO APE THREE WHEELERS AS PER PI NO 1007 1008 1009 1010 985 986 988 987 984 V1003 1004 1005 1006 INCOTERMS 2010 TERMS CFR MOMBASA KENYA LETTER OF CREDIT NUMBER 201010067774-L AND IMPORT DECLARATION NUMBERE2003305366 E2003305357 E2003305353 E2003305363 E2003305317 E2003305312 E2003305304 E2003305329 E2003305321 E2003305301 E2003305294 E2003305289 E2003305278 S BILL NO 2146611 DATE 15 03 2020 CHASSIS NO ENGINE NO MBX0000ZFLC011846A0B1401949 MBX0000ZFLC011864 A0B1402213 MBX0000ZFLC012115 A0B1401916 MBX0000ZFLC011950 A0B1401972 MBX0000ZFLC012101 A0B1402211 MBX0000ZFLC012050 A0B1400532 MBX0000ZFLC012108 A0B1401900 MBX0000ZFLC012074 A0B1401921 MBX0000ZFLC0</v>
          </cell>
          <cell r="Y755" t="str">
            <v>Valide</v>
          </cell>
        </row>
        <row r="756">
          <cell r="A756" t="str">
            <v>TEMU6200399</v>
          </cell>
          <cell r="B756">
            <v>40</v>
          </cell>
          <cell r="C756" t="str">
            <v>100050112933</v>
          </cell>
          <cell r="D756">
            <v>43956</v>
          </cell>
          <cell r="E756">
            <v>-43951</v>
          </cell>
          <cell r="F756">
            <v>0</v>
          </cell>
          <cell r="G756">
            <v>0</v>
          </cell>
          <cell r="H756">
            <v>0</v>
          </cell>
          <cell r="I756" t="str">
            <v>2020 MSA 163573</v>
          </cell>
          <cell r="J756">
            <v>80</v>
          </cell>
          <cell r="K756" t="str">
            <v>PIAGGIO VEHICLES PRIVATE LIMITED</v>
          </cell>
          <cell r="L756" t="str">
            <v>CAR AND GENERAL TRADING LIMITED</v>
          </cell>
          <cell r="M756" t="str">
            <v>CN</v>
          </cell>
          <cell r="N756" t="str">
            <v>INNSA</v>
          </cell>
          <cell r="O756" t="str">
            <v>PK</v>
          </cell>
          <cell r="P756">
            <v>39</v>
          </cell>
          <cell r="Q756">
            <v>39</v>
          </cell>
          <cell r="R756">
            <v>39</v>
          </cell>
          <cell r="S756">
            <v>39</v>
          </cell>
          <cell r="T756">
            <v>6814</v>
          </cell>
          <cell r="U756">
            <v>6814</v>
          </cell>
          <cell r="V756">
            <v>6814</v>
          </cell>
          <cell r="W756">
            <v>6814</v>
          </cell>
          <cell r="X756" t="str">
            <v>TOTAL 39 PACKAGES ONLYPIAGGIO APE THREE WHEELERS AS PER PI NOV1003 100 4 1005 1006 1007 1008 1009 1010 985 986 988 987 984INCOTERMS 2010TERMS CFR MOMBASA KENYALETTER OF CREDIT NUMBER201010067774-L AND IMPORT DEC LARATIONNUMBER E2003305363 CAR AND GENERAL TRADING LIMITED P O BOX 20001 NAIROBI KENYA TOTAL 39 PACKAGES ONLY PIAGGIO APE THREE WHEELERS AS PER PI NO 1007 1008 1009 1010 985 986 988 987 984 V1003 1004 1005 1006 INCOTERMS 2010 TERMS CFR MOMBASA KENYA LETTER OF CREDIT NUMBER 201010067774-L AND IMPORT DECLARATION NUMBERE2003305366 E2003305357 E2003305353 E2003305363 E2003305317 E2003305312 E2003305304 E2003305329 E2003305321 E2003305301 E2003305294 E2003305289 E2003305278 S BILL NO 2147612 DATE 15 03 2020 CHASSIS NO ENGINE NO MBX0000WBLC012040A0B1402270 MBX0000WBLC012037 A0B1401893 MBX0000WBLC012437 A0B1401914 MBX0000WBLC012161 A0B1401599 MBX0000WBLC012121 A0B1401977 MBX0000WBLC012154 A0B1401951 MBX0000WBLC012153 A0B1401941 MBX0000WBLC012545 A0B1402232 MBX0000WBLC01</v>
          </cell>
          <cell r="Y756" t="str">
            <v>Valide</v>
          </cell>
        </row>
        <row r="757">
          <cell r="A757" t="str">
            <v>TRHU2818459</v>
          </cell>
          <cell r="B757">
            <v>20</v>
          </cell>
          <cell r="C757" t="str">
            <v>597240930</v>
          </cell>
          <cell r="D757">
            <v>43956</v>
          </cell>
          <cell r="E757">
            <v>-43951</v>
          </cell>
          <cell r="F757">
            <v>0</v>
          </cell>
          <cell r="G757">
            <v>0</v>
          </cell>
          <cell r="H757">
            <v>0</v>
          </cell>
          <cell r="I757" t="str">
            <v>2020 MSA 163502</v>
          </cell>
          <cell r="J757">
            <v>177</v>
          </cell>
          <cell r="K757" t="str">
            <v>OCTAL S A O C FZC PO BOX 383 SALALA</v>
          </cell>
          <cell r="L757" t="str">
            <v>FINELINE INDUSTRIES LTD 20-ROAD A FO AT FINELINE CO KE</v>
          </cell>
          <cell r="M757" t="str">
            <v>US</v>
          </cell>
          <cell r="N757" t="str">
            <v>OMSLL</v>
          </cell>
          <cell r="O757" t="str">
            <v>BG</v>
          </cell>
          <cell r="P757">
            <v>80</v>
          </cell>
          <cell r="Q757">
            <v>80</v>
          </cell>
          <cell r="R757">
            <v>80</v>
          </cell>
          <cell r="S757">
            <v>80</v>
          </cell>
          <cell r="T757">
            <v>90800</v>
          </cell>
          <cell r="U757">
            <v>90800</v>
          </cell>
          <cell r="V757">
            <v>90800</v>
          </cell>
          <cell r="W757">
            <v>90800</v>
          </cell>
          <cell r="X757" t="str">
            <v>POLYETHYLENE TEREPHTHALATE PET FREIGHT PREPAID THE CARGO IS IN TRANSIT TO THE FINAL DESTINATION ICD EMBAKASI NAIROBI ONWARDS C ARRIAGE FROM MOMBASA KENYA IS ARRANGED BY MERCHANT FOR ACCOUNT AN D RISK OF MERCHANT CARRIERS LIABILITY AND RESPONSIBILITY CEASE AT DI SCHARGE PORT MOMBASA KENYA</v>
          </cell>
          <cell r="Y757" t="str">
            <v>Valide</v>
          </cell>
        </row>
        <row r="758">
          <cell r="A758" t="str">
            <v>HASU4571468</v>
          </cell>
          <cell r="B758">
            <v>40</v>
          </cell>
          <cell r="C758" t="str">
            <v>711048760</v>
          </cell>
          <cell r="D758">
            <v>43956</v>
          </cell>
          <cell r="E758">
            <v>-43951</v>
          </cell>
          <cell r="F758">
            <v>0</v>
          </cell>
          <cell r="G758">
            <v>0</v>
          </cell>
          <cell r="H758">
            <v>0</v>
          </cell>
          <cell r="I758" t="str">
            <v>2020 MSA 163503</v>
          </cell>
          <cell r="J758">
            <v>104</v>
          </cell>
          <cell r="K758" t="str">
            <v>TRADE CORPORATION INTERNATIONAL SA</v>
          </cell>
          <cell r="L758" t="str">
            <v>ELGON KENYA LTD MOMBASA ROAD - EAST</v>
          </cell>
          <cell r="M758" t="str">
            <v>PK</v>
          </cell>
          <cell r="N758" t="str">
            <v>ESVLC</v>
          </cell>
          <cell r="O758" t="str">
            <v>PA</v>
          </cell>
          <cell r="P758">
            <v>21</v>
          </cell>
          <cell r="Q758">
            <v>21</v>
          </cell>
          <cell r="R758">
            <v>0</v>
          </cell>
          <cell r="S758">
            <v>0</v>
          </cell>
          <cell r="T758">
            <v>15980</v>
          </cell>
          <cell r="U758">
            <v>15980</v>
          </cell>
          <cell r="V758">
            <v>0</v>
          </cell>
          <cell r="W758">
            <v>0</v>
          </cell>
          <cell r="X758" t="str">
            <v>AGRICULTURAL FERTILIZERS CIP NAIROBI DRY PORT ICD INLAND CHARGE AT DESTINATION FROM MOMBASA TO NAIROBI PREPAID INTRANSIT TO ICD EMBAKASI NAIROBI</v>
          </cell>
          <cell r="Y758" t="str">
            <v>Valide</v>
          </cell>
        </row>
        <row r="759">
          <cell r="A759" t="str">
            <v>MRKU9916873</v>
          </cell>
          <cell r="B759">
            <v>20</v>
          </cell>
          <cell r="C759" t="str">
            <v>910392256</v>
          </cell>
          <cell r="D759">
            <v>43956</v>
          </cell>
          <cell r="E759">
            <v>-43951</v>
          </cell>
          <cell r="F759">
            <v>0</v>
          </cell>
          <cell r="G759">
            <v>0</v>
          </cell>
          <cell r="H759">
            <v>0</v>
          </cell>
          <cell r="I759" t="str">
            <v>2020 MSA 163375</v>
          </cell>
          <cell r="J759">
            <v>139</v>
          </cell>
          <cell r="K759" t="str">
            <v>PACIFIC SPECIAL STEEL CO LIMITED 3</v>
          </cell>
          <cell r="L759" t="str">
            <v>KENS METAL INDUSTRIES LTD P O BOX 1</v>
          </cell>
          <cell r="M759" t="str">
            <v>CN</v>
          </cell>
          <cell r="N759" t="str">
            <v>CNSHA</v>
          </cell>
          <cell r="O759" t="str">
            <v>PK</v>
          </cell>
          <cell r="P759">
            <v>12</v>
          </cell>
          <cell r="Q759">
            <v>12</v>
          </cell>
          <cell r="R759">
            <v>0</v>
          </cell>
          <cell r="S759">
            <v>0</v>
          </cell>
          <cell r="T759">
            <v>23058</v>
          </cell>
          <cell r="U759">
            <v>23058</v>
          </cell>
          <cell r="V759">
            <v>0</v>
          </cell>
          <cell r="W759">
            <v>0</v>
          </cell>
          <cell r="X759" t="str">
            <v>ALLOY STEEL ROUND BAR PROVINCE CHINA TEL 86 755 82935086 FAX 86 755 82935086 EMAIL INFO KENYA COM PIN NO P000612054M EMAIL INFO KENYA COM PIN NO P000612054M</v>
          </cell>
          <cell r="Y759" t="str">
            <v>Valide</v>
          </cell>
        </row>
        <row r="760">
          <cell r="A760" t="str">
            <v>CAIU8336251</v>
          </cell>
          <cell r="B760">
            <v>40</v>
          </cell>
          <cell r="C760" t="str">
            <v>910421162</v>
          </cell>
          <cell r="D760">
            <v>43956</v>
          </cell>
          <cell r="E760">
            <v>-43951</v>
          </cell>
          <cell r="F760">
            <v>0</v>
          </cell>
          <cell r="G760">
            <v>0</v>
          </cell>
          <cell r="H760">
            <v>0</v>
          </cell>
          <cell r="I760" t="str">
            <v>2020 MSA 163502</v>
          </cell>
          <cell r="J760">
            <v>283</v>
          </cell>
          <cell r="K760" t="str">
            <v>F LII ESPOSITO IMPORT EXPORT SRL VI823 312942</v>
          </cell>
          <cell r="L760" t="str">
            <v>JUWA TRADINJG COMPANY LIMITED P O</v>
          </cell>
          <cell r="M760" t="str">
            <v>US</v>
          </cell>
          <cell r="N760" t="str">
            <v>ITNAP</v>
          </cell>
          <cell r="O760" t="str">
            <v>BL</v>
          </cell>
          <cell r="P760">
            <v>650</v>
          </cell>
          <cell r="Q760">
            <v>650</v>
          </cell>
          <cell r="R760">
            <v>650</v>
          </cell>
          <cell r="S760">
            <v>650</v>
          </cell>
          <cell r="T760">
            <v>21250</v>
          </cell>
          <cell r="U760">
            <v>21250</v>
          </cell>
          <cell r="V760">
            <v>21250</v>
          </cell>
          <cell r="W760">
            <v>21250</v>
          </cell>
          <cell r="X760" t="str">
            <v>USED SHOES AND USED CLOTHES GOODS IN TRANSIT TO NAIROBI ON BUYER AC COUNT</v>
          </cell>
          <cell r="Y760" t="str">
            <v>Valide</v>
          </cell>
        </row>
        <row r="761">
          <cell r="A761" t="str">
            <v>LMCU9138525</v>
          </cell>
          <cell r="B761">
            <v>40</v>
          </cell>
          <cell r="C761" t="str">
            <v>AL020793</v>
          </cell>
          <cell r="D761">
            <v>43956</v>
          </cell>
          <cell r="E761">
            <v>-43951</v>
          </cell>
          <cell r="F761">
            <v>0</v>
          </cell>
          <cell r="G761">
            <v>0</v>
          </cell>
          <cell r="H761">
            <v>0</v>
          </cell>
          <cell r="I761" t="str">
            <v>2020 MSA 163477</v>
          </cell>
          <cell r="J761">
            <v>31</v>
          </cell>
          <cell r="K761" t="str">
            <v>BERICAP EGYPT FOR MANUFACTURING PLASTIC CLOSURES</v>
          </cell>
          <cell r="L761" t="str">
            <v>BERICAP EAST AFRICA LIMITED</v>
          </cell>
          <cell r="M761" t="str">
            <v>TR</v>
          </cell>
          <cell r="N761" t="str">
            <v>EGALY</v>
          </cell>
          <cell r="O761" t="str">
            <v>BX</v>
          </cell>
          <cell r="P761">
            <v>720</v>
          </cell>
          <cell r="Q761">
            <v>720</v>
          </cell>
          <cell r="R761">
            <v>720</v>
          </cell>
          <cell r="S761">
            <v>720</v>
          </cell>
          <cell r="T761">
            <v>5290</v>
          </cell>
          <cell r="U761">
            <v>5290</v>
          </cell>
          <cell r="V761">
            <v>5290</v>
          </cell>
          <cell r="W761">
            <v>5290</v>
          </cell>
          <cell r="X761" t="str">
            <v>PLASTIC CLOSURES- ICD EMBAKASI</v>
          </cell>
          <cell r="Y761" t="str">
            <v>Valide</v>
          </cell>
        </row>
        <row r="762">
          <cell r="A762" t="str">
            <v>LMCU1200820</v>
          </cell>
          <cell r="B762">
            <v>20</v>
          </cell>
          <cell r="C762" t="str">
            <v>AL022677</v>
          </cell>
          <cell r="D762">
            <v>43956</v>
          </cell>
          <cell r="E762">
            <v>-43951</v>
          </cell>
          <cell r="F762">
            <v>0</v>
          </cell>
          <cell r="G762">
            <v>0</v>
          </cell>
          <cell r="H762">
            <v>0</v>
          </cell>
          <cell r="I762" t="str">
            <v>2020 MSA 163477</v>
          </cell>
          <cell r="J762">
            <v>36</v>
          </cell>
          <cell r="K762" t="str">
            <v>EL SHARK CO FOR TRADE INDUSTRY</v>
          </cell>
          <cell r="L762" t="str">
            <v>SEWECO PAINTS LIMITED</v>
          </cell>
          <cell r="M762" t="str">
            <v>TR</v>
          </cell>
          <cell r="N762" t="str">
            <v>EGALY</v>
          </cell>
          <cell r="O762" t="str">
            <v>DR</v>
          </cell>
          <cell r="P762">
            <v>80</v>
          </cell>
          <cell r="Q762">
            <v>80</v>
          </cell>
          <cell r="R762">
            <v>80</v>
          </cell>
          <cell r="S762">
            <v>80</v>
          </cell>
          <cell r="T762">
            <v>17440</v>
          </cell>
          <cell r="U762">
            <v>17440</v>
          </cell>
          <cell r="V762">
            <v>17440</v>
          </cell>
          <cell r="W762">
            <v>17440</v>
          </cell>
          <cell r="X762" t="str">
            <v>80 DRUMS X 200 KG SNDA- EAGLE COCX35-97 60 70 L V RAW MATERIALS FOR MANUFACTURE OF PAINTS- ICD EMBAKASI</v>
          </cell>
          <cell r="Y762" t="str">
            <v>Valide</v>
          </cell>
        </row>
        <row r="763">
          <cell r="A763" t="str">
            <v>TCLU9781010</v>
          </cell>
          <cell r="B763">
            <v>40</v>
          </cell>
          <cell r="C763" t="str">
            <v>COSU6258726850</v>
          </cell>
          <cell r="D763">
            <v>43956</v>
          </cell>
          <cell r="E763">
            <v>-43951</v>
          </cell>
          <cell r="F763">
            <v>0</v>
          </cell>
          <cell r="G763">
            <v>0</v>
          </cell>
          <cell r="H763">
            <v>0</v>
          </cell>
          <cell r="I763" t="str">
            <v>2020 MSA 163504</v>
          </cell>
          <cell r="J763">
            <v>4</v>
          </cell>
          <cell r="K763" t="str">
            <v>XIN AN LINCWIN INT L FREIGHT</v>
          </cell>
          <cell r="L763" t="str">
            <v>FEIHONG GROUP LTD</v>
          </cell>
          <cell r="M763" t="str">
            <v>LK</v>
          </cell>
          <cell r="N763" t="str">
            <v>CNTXG</v>
          </cell>
          <cell r="O763" t="str">
            <v>BG</v>
          </cell>
          <cell r="P763">
            <v>1000</v>
          </cell>
          <cell r="Q763">
            <v>1000</v>
          </cell>
          <cell r="R763">
            <v>1000</v>
          </cell>
          <cell r="S763">
            <v>1000</v>
          </cell>
          <cell r="T763">
            <v>20000</v>
          </cell>
          <cell r="U763">
            <v>20000</v>
          </cell>
          <cell r="V763">
            <v>20000</v>
          </cell>
          <cell r="W763">
            <v>20000</v>
          </cell>
          <cell r="X763" t="str">
            <v>USED SHOES GRADE 2 SHIPPERS LOAD STOW COUNT PLACE OF DELIVERY PORT CLEARANCE</v>
          </cell>
          <cell r="Y763" t="str">
            <v>Valide</v>
          </cell>
        </row>
        <row r="764">
          <cell r="A764" t="str">
            <v>TGHU3002410</v>
          </cell>
          <cell r="B764">
            <v>20</v>
          </cell>
          <cell r="C764" t="str">
            <v>G0030900</v>
          </cell>
          <cell r="D764">
            <v>43956</v>
          </cell>
          <cell r="E764">
            <v>-43951</v>
          </cell>
          <cell r="F764">
            <v>0</v>
          </cell>
          <cell r="G764">
            <v>0</v>
          </cell>
          <cell r="H764">
            <v>0</v>
          </cell>
          <cell r="I764" t="str">
            <v>2020 MSA 163477</v>
          </cell>
          <cell r="J764">
            <v>62</v>
          </cell>
          <cell r="K764" t="str">
            <v>MARTINI E ROSSI S P A</v>
          </cell>
          <cell r="L764" t="str">
            <v>WOW BEVERAGES LTD</v>
          </cell>
          <cell r="M764" t="str">
            <v>TR</v>
          </cell>
          <cell r="N764" t="str">
            <v>ITGOA</v>
          </cell>
          <cell r="O764" t="str">
            <v>PK</v>
          </cell>
          <cell r="P764">
            <v>559</v>
          </cell>
          <cell r="Q764">
            <v>559</v>
          </cell>
          <cell r="R764">
            <v>0</v>
          </cell>
          <cell r="S764">
            <v>0</v>
          </cell>
          <cell r="T764">
            <v>7747</v>
          </cell>
          <cell r="U764">
            <v>7747</v>
          </cell>
          <cell r="V764">
            <v>0</v>
          </cell>
          <cell r="W764">
            <v>0</v>
          </cell>
          <cell r="X764" t="str">
            <v>255 CASE S 000000004403001735-BACB 12X75 GEX 40 RO SP 2015 54 CASE S 000000004403001723-BACB 12X100 GEX 40 RO EP 2015 15 CASE S 000000004404000347-BACO 12X75 GEX 40 RO SP 2015 112 CASE S 000000004303005560-BOMSAPP 12X75 GEX 47 RO SP 10 48 CASE S 000000001102001458-MRBIANC 6X75 GEX 15 RO EP 16 30 CASE S 000000001103001440-MRDRY 6X75 GEX 18 RO SP 16 25 CASE S 000000004439009762-BASPICE 6X70 GEX 35 RO WRN EP GLA 20 CASE S 000000005115004925-MRPROSS 6X75 GEX 11 5 SP 17 0880861356 2020 03 0003176121</v>
          </cell>
          <cell r="Y764" t="str">
            <v>Valide</v>
          </cell>
        </row>
        <row r="765">
          <cell r="A765" t="str">
            <v>NODU4005257</v>
          </cell>
          <cell r="B765">
            <v>40</v>
          </cell>
          <cell r="C765" t="str">
            <v>G0033540</v>
          </cell>
          <cell r="D765">
            <v>43957</v>
          </cell>
          <cell r="E765">
            <v>-43952</v>
          </cell>
          <cell r="F765">
            <v>0</v>
          </cell>
          <cell r="G765">
            <v>0</v>
          </cell>
          <cell r="H765">
            <v>0</v>
          </cell>
          <cell r="I765" t="str">
            <v>2020 MSA 163477</v>
          </cell>
          <cell r="J765">
            <v>90</v>
          </cell>
          <cell r="K765" t="str">
            <v>ELECTROLUX PROFESSIONAL SPA</v>
          </cell>
          <cell r="L765" t="str">
            <v>TO THE ORDER OF NCBA BANK KENYA PLC</v>
          </cell>
          <cell r="M765" t="str">
            <v>TR</v>
          </cell>
          <cell r="N765" t="str">
            <v>ITGOA</v>
          </cell>
          <cell r="O765" t="str">
            <v>PK</v>
          </cell>
          <cell r="P765">
            <v>24</v>
          </cell>
          <cell r="Q765">
            <v>24</v>
          </cell>
          <cell r="R765">
            <v>24</v>
          </cell>
          <cell r="S765">
            <v>24</v>
          </cell>
          <cell r="T765">
            <v>12556</v>
          </cell>
          <cell r="U765">
            <v>12556</v>
          </cell>
          <cell r="V765">
            <v>12556</v>
          </cell>
          <cell r="W765">
            <v>12556</v>
          </cell>
          <cell r="X765" t="str">
            <v>LAUNDRY EQUIPMENTS</v>
          </cell>
          <cell r="Y765" t="str">
            <v>Valide</v>
          </cell>
        </row>
        <row r="766">
          <cell r="A766" t="str">
            <v>TEMU2737327</v>
          </cell>
          <cell r="B766">
            <v>20</v>
          </cell>
          <cell r="C766" t="str">
            <v>HBG1392596</v>
          </cell>
          <cell r="D766">
            <v>43957</v>
          </cell>
          <cell r="E766">
            <v>-43952</v>
          </cell>
          <cell r="F766">
            <v>0</v>
          </cell>
          <cell r="G766">
            <v>0</v>
          </cell>
          <cell r="H766">
            <v>0</v>
          </cell>
          <cell r="I766" t="str">
            <v>2020 MSA 163579</v>
          </cell>
          <cell r="J766">
            <v>76</v>
          </cell>
          <cell r="K766" t="str">
            <v>JALLOH USMANAUTO UND CONTAINERVERSCHIFFUNGBURGSDORFSTRASSE 413353 BERLIN</v>
          </cell>
          <cell r="L766" t="str">
            <v>GRACE MERLEYNE ADHIAMBO TUJUNGONG ROD SUWA FLATSNAIROBI KENIATEL 00254720836921</v>
          </cell>
          <cell r="M766" t="str">
            <v>SA</v>
          </cell>
          <cell r="N766" t="str">
            <v>SAJED</v>
          </cell>
          <cell r="O766" t="str">
            <v>PK</v>
          </cell>
          <cell r="P766">
            <v>1</v>
          </cell>
          <cell r="Q766">
            <v>1</v>
          </cell>
          <cell r="R766">
            <v>1</v>
          </cell>
          <cell r="S766">
            <v>1</v>
          </cell>
          <cell r="T766">
            <v>24450</v>
          </cell>
          <cell r="U766">
            <v>24450</v>
          </cell>
          <cell r="V766">
            <v>22450</v>
          </cell>
          <cell r="W766">
            <v>22450</v>
          </cell>
          <cell r="X766" t="str">
            <v>PERSONAL EFFECTS AND HOUSEHOLD GOODS FREIGHT PREPAID</v>
          </cell>
          <cell r="Y766" t="str">
            <v>Valide</v>
          </cell>
        </row>
        <row r="767">
          <cell r="A767" t="str">
            <v>MEDU4859316</v>
          </cell>
          <cell r="B767">
            <v>40</v>
          </cell>
          <cell r="C767" t="str">
            <v>MEDUAD090232</v>
          </cell>
          <cell r="D767">
            <v>43957</v>
          </cell>
          <cell r="E767">
            <v>-43952</v>
          </cell>
          <cell r="F767">
            <v>0</v>
          </cell>
          <cell r="G767">
            <v>0</v>
          </cell>
          <cell r="H767">
            <v>0</v>
          </cell>
          <cell r="I767" t="str">
            <v>2020 MSA 163471</v>
          </cell>
          <cell r="J767">
            <v>2</v>
          </cell>
          <cell r="K767" t="str">
            <v>CENTRAL NATIONAL SWEDEN AB</v>
          </cell>
          <cell r="L767" t="str">
            <v>MODERN LITHOGRAPHIC KE LTD</v>
          </cell>
          <cell r="M767" t="str">
            <v>TR</v>
          </cell>
          <cell r="N767" t="str">
            <v>OMSLL</v>
          </cell>
          <cell r="O767" t="str">
            <v>PK</v>
          </cell>
          <cell r="P767">
            <v>431</v>
          </cell>
          <cell r="Q767">
            <v>431</v>
          </cell>
          <cell r="R767">
            <v>0</v>
          </cell>
          <cell r="S767">
            <v>0</v>
          </cell>
          <cell r="T767">
            <v>198547</v>
          </cell>
          <cell r="U767">
            <v>198547</v>
          </cell>
          <cell r="V767">
            <v>0</v>
          </cell>
          <cell r="W767">
            <v>0</v>
          </cell>
          <cell r="X767"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767" t="str">
            <v>Valide</v>
          </cell>
        </row>
        <row r="768">
          <cell r="A768" t="str">
            <v>TEMU7392568</v>
          </cell>
          <cell r="B768">
            <v>40</v>
          </cell>
          <cell r="C768" t="str">
            <v>MEDUAD090232</v>
          </cell>
          <cell r="D768">
            <v>43957</v>
          </cell>
          <cell r="E768">
            <v>-43952</v>
          </cell>
          <cell r="F768">
            <v>0</v>
          </cell>
          <cell r="G768">
            <v>0</v>
          </cell>
          <cell r="H768">
            <v>0</v>
          </cell>
          <cell r="I768" t="str">
            <v>2020 MSA 163471</v>
          </cell>
          <cell r="J768">
            <v>2</v>
          </cell>
          <cell r="K768" t="str">
            <v>CENTRAL NATIONAL SWEDEN AB</v>
          </cell>
          <cell r="L768" t="str">
            <v>MODERN LITHOGRAPHIC KE LTD</v>
          </cell>
          <cell r="M768" t="str">
            <v>TR</v>
          </cell>
          <cell r="N768" t="str">
            <v>OMSLL</v>
          </cell>
          <cell r="O768" t="str">
            <v>PK</v>
          </cell>
          <cell r="P768">
            <v>431</v>
          </cell>
          <cell r="Q768">
            <v>431</v>
          </cell>
          <cell r="R768">
            <v>0</v>
          </cell>
          <cell r="S768">
            <v>0</v>
          </cell>
          <cell r="T768">
            <v>198547</v>
          </cell>
          <cell r="U768">
            <v>198547</v>
          </cell>
          <cell r="V768">
            <v>0</v>
          </cell>
          <cell r="W768">
            <v>0</v>
          </cell>
          <cell r="X768"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768" t="str">
            <v>Valide</v>
          </cell>
        </row>
        <row r="769">
          <cell r="A769" t="str">
            <v>MEDU7036055</v>
          </cell>
          <cell r="B769">
            <v>40</v>
          </cell>
          <cell r="C769" t="str">
            <v>MEDUAD090232</v>
          </cell>
          <cell r="D769">
            <v>43957</v>
          </cell>
          <cell r="E769">
            <v>-43952</v>
          </cell>
          <cell r="F769">
            <v>0</v>
          </cell>
          <cell r="G769">
            <v>0</v>
          </cell>
          <cell r="H769">
            <v>0</v>
          </cell>
          <cell r="I769" t="str">
            <v>2020 MSA 163471</v>
          </cell>
          <cell r="J769">
            <v>2</v>
          </cell>
          <cell r="K769" t="str">
            <v>CENTRAL NATIONAL SWEDEN AB</v>
          </cell>
          <cell r="L769" t="str">
            <v>MODERN LITHOGRAPHIC KE LTD</v>
          </cell>
          <cell r="M769" t="str">
            <v>TR</v>
          </cell>
          <cell r="N769" t="str">
            <v>OMSLL</v>
          </cell>
          <cell r="O769" t="str">
            <v>PK</v>
          </cell>
          <cell r="P769">
            <v>431</v>
          </cell>
          <cell r="Q769">
            <v>431</v>
          </cell>
          <cell r="R769">
            <v>0</v>
          </cell>
          <cell r="S769">
            <v>0</v>
          </cell>
          <cell r="T769">
            <v>198547</v>
          </cell>
          <cell r="U769">
            <v>198547</v>
          </cell>
          <cell r="V769">
            <v>0</v>
          </cell>
          <cell r="W769">
            <v>0</v>
          </cell>
          <cell r="X769"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769" t="str">
            <v>Valide</v>
          </cell>
        </row>
        <row r="770">
          <cell r="A770" t="str">
            <v>MEDU4379765</v>
          </cell>
          <cell r="B770">
            <v>40</v>
          </cell>
          <cell r="C770" t="str">
            <v>MEDUAD090232</v>
          </cell>
          <cell r="D770">
            <v>43957</v>
          </cell>
          <cell r="E770">
            <v>-43952</v>
          </cell>
          <cell r="F770">
            <v>0</v>
          </cell>
          <cell r="G770">
            <v>0</v>
          </cell>
          <cell r="H770">
            <v>0</v>
          </cell>
          <cell r="I770" t="str">
            <v>2020 MSA 163471</v>
          </cell>
          <cell r="J770">
            <v>2</v>
          </cell>
          <cell r="K770" t="str">
            <v>CENTRAL NATIONAL SWEDEN AB</v>
          </cell>
          <cell r="L770" t="str">
            <v>MODERN LITHOGRAPHIC KE LTD</v>
          </cell>
          <cell r="M770" t="str">
            <v>TR</v>
          </cell>
          <cell r="N770" t="str">
            <v>OMSLL</v>
          </cell>
          <cell r="O770" t="str">
            <v>PK</v>
          </cell>
          <cell r="P770">
            <v>431</v>
          </cell>
          <cell r="Q770">
            <v>431</v>
          </cell>
          <cell r="R770">
            <v>0</v>
          </cell>
          <cell r="S770">
            <v>0</v>
          </cell>
          <cell r="T770">
            <v>198547</v>
          </cell>
          <cell r="U770">
            <v>198547</v>
          </cell>
          <cell r="V770">
            <v>0</v>
          </cell>
          <cell r="W770">
            <v>0</v>
          </cell>
          <cell r="X770"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770" t="str">
            <v>Valide</v>
          </cell>
        </row>
        <row r="771">
          <cell r="A771" t="str">
            <v>SEGU6092364</v>
          </cell>
          <cell r="B771">
            <v>40</v>
          </cell>
          <cell r="C771" t="str">
            <v>MEDUAD090232</v>
          </cell>
          <cell r="D771">
            <v>43957</v>
          </cell>
          <cell r="E771">
            <v>-43952</v>
          </cell>
          <cell r="F771">
            <v>0</v>
          </cell>
          <cell r="G771">
            <v>0</v>
          </cell>
          <cell r="H771">
            <v>0</v>
          </cell>
          <cell r="I771" t="str">
            <v>2020 MSA 163471</v>
          </cell>
          <cell r="J771">
            <v>2</v>
          </cell>
          <cell r="K771" t="str">
            <v>CENTRAL NATIONAL SWEDEN AB</v>
          </cell>
          <cell r="L771" t="str">
            <v>MODERN LITHOGRAPHIC KE LTD</v>
          </cell>
          <cell r="M771" t="str">
            <v>TR</v>
          </cell>
          <cell r="N771" t="str">
            <v>OMSLL</v>
          </cell>
          <cell r="O771" t="str">
            <v>PK</v>
          </cell>
          <cell r="P771">
            <v>431</v>
          </cell>
          <cell r="Q771">
            <v>431</v>
          </cell>
          <cell r="R771">
            <v>0</v>
          </cell>
          <cell r="S771">
            <v>0</v>
          </cell>
          <cell r="T771">
            <v>198547</v>
          </cell>
          <cell r="U771">
            <v>198547</v>
          </cell>
          <cell r="V771">
            <v>0</v>
          </cell>
          <cell r="W771">
            <v>0</v>
          </cell>
          <cell r="X771"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771" t="str">
            <v>Valide</v>
          </cell>
        </row>
        <row r="772">
          <cell r="A772" t="str">
            <v>CAIU9887773</v>
          </cell>
          <cell r="B772">
            <v>40</v>
          </cell>
          <cell r="C772" t="str">
            <v>MEDUAD090232</v>
          </cell>
          <cell r="D772">
            <v>43957</v>
          </cell>
          <cell r="E772">
            <v>-43952</v>
          </cell>
          <cell r="F772">
            <v>0</v>
          </cell>
          <cell r="G772">
            <v>0</v>
          </cell>
          <cell r="H772">
            <v>0</v>
          </cell>
          <cell r="I772" t="str">
            <v>2020 MSA 163471</v>
          </cell>
          <cell r="J772">
            <v>2</v>
          </cell>
          <cell r="K772" t="str">
            <v>CENTRAL NATIONAL SWEDEN AB</v>
          </cell>
          <cell r="L772" t="str">
            <v>MODERN LITHOGRAPHIC KE LTD</v>
          </cell>
          <cell r="M772" t="str">
            <v>TR</v>
          </cell>
          <cell r="N772" t="str">
            <v>OMSLL</v>
          </cell>
          <cell r="O772" t="str">
            <v>PK</v>
          </cell>
          <cell r="P772">
            <v>431</v>
          </cell>
          <cell r="Q772">
            <v>431</v>
          </cell>
          <cell r="R772">
            <v>0</v>
          </cell>
          <cell r="S772">
            <v>0</v>
          </cell>
          <cell r="T772">
            <v>198547</v>
          </cell>
          <cell r="U772">
            <v>198547</v>
          </cell>
          <cell r="V772">
            <v>0</v>
          </cell>
          <cell r="W772">
            <v>0</v>
          </cell>
          <cell r="X772"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772" t="str">
            <v>Valide</v>
          </cell>
        </row>
        <row r="773">
          <cell r="A773" t="str">
            <v>MEDU5303656</v>
          </cell>
          <cell r="B773">
            <v>20</v>
          </cell>
          <cell r="C773" t="str">
            <v>MEDUAL456038</v>
          </cell>
          <cell r="D773">
            <v>43957</v>
          </cell>
          <cell r="E773">
            <v>-43952</v>
          </cell>
          <cell r="F773">
            <v>0</v>
          </cell>
          <cell r="G773">
            <v>0</v>
          </cell>
          <cell r="H773">
            <v>0</v>
          </cell>
          <cell r="I773" t="str">
            <v>2020 MSA 163440</v>
          </cell>
          <cell r="J773">
            <v>18</v>
          </cell>
          <cell r="K773" t="str">
            <v>ELKARRAS STONE FOR CONSTRUCTION and EXPORT</v>
          </cell>
          <cell r="L773" t="str">
            <v>HI TECH GRANITE INDUSTRIES LTD</v>
          </cell>
          <cell r="M773" t="str">
            <v>MZ</v>
          </cell>
          <cell r="N773" t="str">
            <v>OMSLL</v>
          </cell>
          <cell r="O773" t="str">
            <v>NE</v>
          </cell>
          <cell r="P773">
            <v>803</v>
          </cell>
          <cell r="Q773">
            <v>803</v>
          </cell>
          <cell r="R773">
            <v>803</v>
          </cell>
          <cell r="S773">
            <v>803</v>
          </cell>
          <cell r="T773">
            <v>81140</v>
          </cell>
          <cell r="U773">
            <v>81140</v>
          </cell>
          <cell r="V773">
            <v>81140</v>
          </cell>
          <cell r="W773">
            <v>81140</v>
          </cell>
          <cell r="X773" t="str">
            <v>830 SLABS EGYPTIAN GRANITE BIANCO HALAYEB SLABS 2CM THICKNESS POLISHED TRAINS TNW 80250 KG TGW 81140 K G cargo in transit to ICD EMBAKASI 26750 KGS NET</v>
          </cell>
          <cell r="Y773" t="str">
            <v>Valide</v>
          </cell>
        </row>
        <row r="774">
          <cell r="A774" t="str">
            <v>FCIU3932810</v>
          </cell>
          <cell r="B774">
            <v>20</v>
          </cell>
          <cell r="C774" t="str">
            <v>MEDUAL457705</v>
          </cell>
          <cell r="D774">
            <v>43957</v>
          </cell>
          <cell r="E774">
            <v>-43952</v>
          </cell>
          <cell r="F774">
            <v>0</v>
          </cell>
          <cell r="G774">
            <v>0</v>
          </cell>
          <cell r="H774">
            <v>0</v>
          </cell>
          <cell r="I774" t="str">
            <v>2020 MSA 163440</v>
          </cell>
          <cell r="J774">
            <v>38</v>
          </cell>
          <cell r="K774" t="str">
            <v>Baalbaki Egypt for Chemical Industries B C I - S A E</v>
          </cell>
          <cell r="L774" t="str">
            <v>General Printers Limited</v>
          </cell>
          <cell r="M774" t="str">
            <v>MZ</v>
          </cell>
          <cell r="N774" t="str">
            <v>OMSLL</v>
          </cell>
          <cell r="O774" t="str">
            <v>PK</v>
          </cell>
          <cell r="P774">
            <v>297</v>
          </cell>
          <cell r="Q774">
            <v>297</v>
          </cell>
          <cell r="R774">
            <v>297</v>
          </cell>
          <cell r="S774">
            <v>297</v>
          </cell>
          <cell r="T774">
            <v>18815</v>
          </cell>
          <cell r="U774">
            <v>18815</v>
          </cell>
          <cell r="V774">
            <v>18815</v>
          </cell>
          <cell r="W774">
            <v>18815</v>
          </cell>
          <cell r="X774" t="str">
            <v>TOTAL NO OF Packages 297 18 DRUM Saturated Resins P olyester SB940 N W 3960 KG S G W 4266 KGS 220 GALLON Ecolad SB527 N W 660 KGS G W 726 KGS 34 Drum Ecolad SL808C N W 7820 KGS G W 83 98 KGS 25 Drum Saturated R esins Polyester SL707 N W 5000 KGS G W 5425 KGS HS C ode 390799 TOTAL NET WEIG HT 17440 KGS TOTAL GROSS W EIGHT 18815 KGS</v>
          </cell>
          <cell r="Y774" t="str">
            <v>Valide</v>
          </cell>
        </row>
        <row r="775">
          <cell r="A775" t="str">
            <v>MSDU7118844</v>
          </cell>
          <cell r="B775">
            <v>40</v>
          </cell>
          <cell r="C775" t="str">
            <v>MEDUDC342687</v>
          </cell>
          <cell r="D775">
            <v>43957</v>
          </cell>
          <cell r="E775">
            <v>-43952</v>
          </cell>
          <cell r="F775">
            <v>0</v>
          </cell>
          <cell r="G775">
            <v>0</v>
          </cell>
          <cell r="H775">
            <v>0</v>
          </cell>
          <cell r="I775" t="str">
            <v>2020 MSA 163471</v>
          </cell>
          <cell r="J775">
            <v>41</v>
          </cell>
          <cell r="K775" t="str">
            <v>MHL INTERNATIONAL FZCO</v>
          </cell>
          <cell r="L775" t="str">
            <v>GSM RETAIL LTD</v>
          </cell>
          <cell r="M775" t="str">
            <v>TR</v>
          </cell>
          <cell r="N775" t="str">
            <v>OMSLL</v>
          </cell>
          <cell r="O775" t="str">
            <v>PK</v>
          </cell>
          <cell r="P775">
            <v>5087</v>
          </cell>
          <cell r="Q775">
            <v>5087</v>
          </cell>
          <cell r="R775">
            <v>5087</v>
          </cell>
          <cell r="S775">
            <v>5087</v>
          </cell>
          <cell r="T775">
            <v>43972</v>
          </cell>
          <cell r="U775">
            <v>43972</v>
          </cell>
          <cell r="V775">
            <v>43972</v>
          </cell>
          <cell r="W775">
            <v>43972</v>
          </cell>
          <cell r="X775" t="str">
            <v>CLOTHES TOYS PILLOWS BLANK ETS CUP BOTTLES</v>
          </cell>
          <cell r="Y775" t="str">
            <v>Valide</v>
          </cell>
        </row>
        <row r="776">
          <cell r="A776" t="str">
            <v>MSDU7390261</v>
          </cell>
          <cell r="B776">
            <v>40</v>
          </cell>
          <cell r="C776" t="str">
            <v>MEDUDC342687</v>
          </cell>
          <cell r="D776">
            <v>43957</v>
          </cell>
          <cell r="E776">
            <v>-43952</v>
          </cell>
          <cell r="F776">
            <v>0</v>
          </cell>
          <cell r="G776">
            <v>0</v>
          </cell>
          <cell r="H776">
            <v>0</v>
          </cell>
          <cell r="I776" t="str">
            <v>2020 MSA 163471</v>
          </cell>
          <cell r="J776">
            <v>41</v>
          </cell>
          <cell r="K776" t="str">
            <v>MHL INTERNATIONAL FZCO</v>
          </cell>
          <cell r="L776" t="str">
            <v>GSM RETAIL LTD</v>
          </cell>
          <cell r="M776" t="str">
            <v>TR</v>
          </cell>
          <cell r="N776" t="str">
            <v>OMSLL</v>
          </cell>
          <cell r="O776" t="str">
            <v>PK</v>
          </cell>
          <cell r="P776">
            <v>5087</v>
          </cell>
          <cell r="Q776">
            <v>5087</v>
          </cell>
          <cell r="R776">
            <v>5087</v>
          </cell>
          <cell r="S776">
            <v>5087</v>
          </cell>
          <cell r="T776">
            <v>43972</v>
          </cell>
          <cell r="U776">
            <v>43972</v>
          </cell>
          <cell r="V776">
            <v>43972</v>
          </cell>
          <cell r="W776">
            <v>43972</v>
          </cell>
          <cell r="X776" t="str">
            <v>CLOTHES TOYS PILLOWS BLANK ETS CUP BOTTLES</v>
          </cell>
          <cell r="Y776" t="str">
            <v>Valide</v>
          </cell>
        </row>
        <row r="777">
          <cell r="A777" t="str">
            <v>CAAU5172547</v>
          </cell>
          <cell r="B777">
            <v>40</v>
          </cell>
          <cell r="C777" t="str">
            <v>NB0BN0607700</v>
          </cell>
          <cell r="D777">
            <v>43957</v>
          </cell>
          <cell r="E777">
            <v>-43952</v>
          </cell>
          <cell r="F777">
            <v>0</v>
          </cell>
          <cell r="G777">
            <v>0</v>
          </cell>
          <cell r="H777">
            <v>0</v>
          </cell>
          <cell r="I777" t="str">
            <v>2020 MSA 163571</v>
          </cell>
          <cell r="J777">
            <v>5</v>
          </cell>
          <cell r="K777" t="str">
            <v>NEWMATIC PTE LTD</v>
          </cell>
          <cell r="L777" t="str">
            <v>NEWMATIC AFRICA LIMITED</v>
          </cell>
          <cell r="M777" t="str">
            <v>TH</v>
          </cell>
          <cell r="N777" t="str">
            <v>CNNGB</v>
          </cell>
          <cell r="O777" t="str">
            <v>CT</v>
          </cell>
          <cell r="P777">
            <v>435</v>
          </cell>
          <cell r="Q777">
            <v>435</v>
          </cell>
          <cell r="R777">
            <v>435</v>
          </cell>
          <cell r="S777">
            <v>435</v>
          </cell>
          <cell r="T777">
            <v>7805</v>
          </cell>
          <cell r="U777">
            <v>7805</v>
          </cell>
          <cell r="V777">
            <v>7805</v>
          </cell>
          <cell r="W777">
            <v>7805</v>
          </cell>
          <cell r="X777" t="str">
            <v>1X40HC CONTAINER STC 435 CARTONS KITCHEN HOOD KITCHEN HOOD-PROJECT SERIES 190PCS VOLT GUARD 800PCS KITCHEN SINK 250PCS KITCHEN TAPS 404PCS CLOTHES DRYER PORT CLEARANCE</v>
          </cell>
          <cell r="Y777" t="str">
            <v>Valide</v>
          </cell>
        </row>
        <row r="778">
          <cell r="A778" t="str">
            <v>TCLU4323273</v>
          </cell>
          <cell r="B778">
            <v>40</v>
          </cell>
          <cell r="C778" t="str">
            <v>142000421512</v>
          </cell>
          <cell r="D778">
            <v>43958</v>
          </cell>
          <cell r="E778">
            <v>-43953</v>
          </cell>
          <cell r="F778" t="str">
            <v>EUROPA LOGISTICS LTD</v>
          </cell>
          <cell r="G778" t="str">
            <v>1X40 GP FCL CY CY RUBBER PRESSUREHOSEPVC HOSE EMAIL SARAH UNITECHINDU STRIAL COM INFO UNITECHINDUSTRIAL COM PIN NO P051110467PN M 1X40 GP FCL CY CY RUBBER PRESSURE HOSE PVC HOSE EMAIL SARAH UNITECHINDUSTRIAL COM INFO UNITECHINDUSTRIAL COM PIN NO P051110467P</v>
          </cell>
          <cell r="H778" t="str">
            <v>ICDN</v>
          </cell>
          <cell r="I778" t="str">
            <v>2020 MSA 163728</v>
          </cell>
          <cell r="J778">
            <v>194</v>
          </cell>
          <cell r="K778" t="str">
            <v>ADVANCED RUBBER PLASTIC CO LTD</v>
          </cell>
          <cell r="L778" t="str">
            <v>EUROPA LOGISTICS LTD</v>
          </cell>
          <cell r="M778" t="str">
            <v>CN</v>
          </cell>
          <cell r="N778" t="str">
            <v>CNSHA</v>
          </cell>
          <cell r="O778" t="str">
            <v>PK</v>
          </cell>
          <cell r="P778">
            <v>64</v>
          </cell>
          <cell r="Q778">
            <v>64</v>
          </cell>
          <cell r="R778">
            <v>64</v>
          </cell>
          <cell r="S778">
            <v>64</v>
          </cell>
          <cell r="T778">
            <v>5552</v>
          </cell>
          <cell r="U778">
            <v>5552</v>
          </cell>
          <cell r="V778">
            <v>5552</v>
          </cell>
          <cell r="W778">
            <v>5552</v>
          </cell>
          <cell r="X778" t="str">
            <v>1X40 GP FCL CY CY RUBBER PRESSUREHOSEPVC HOSE EMAIL SARAH UNITECHINDU STRIAL COM INFO UNITECHINDUSTRIAL COM PIN NO P051110467PN M 1X40 GP FCL CY CY RUBBER PRESSURE HOSE PVC HOSE EMAIL SARAH UNITECHINDUSTRIAL COM INFO UNITECHINDUSTRIAL COM PIN NO P051110467P</v>
          </cell>
          <cell r="Y778" t="str">
            <v>Valide</v>
          </cell>
        </row>
        <row r="779">
          <cell r="A779" t="str">
            <v>EGHU3924145</v>
          </cell>
          <cell r="B779">
            <v>20</v>
          </cell>
          <cell r="C779" t="str">
            <v>144000062489</v>
          </cell>
          <cell r="D779">
            <v>43958</v>
          </cell>
          <cell r="E779">
            <v>-43953</v>
          </cell>
          <cell r="F779" t="str">
            <v>INGREDION HOLDING LLC</v>
          </cell>
          <cell r="G779" t="str">
            <v>120 BAGS OF DEXTROSE MONOHYDRATEAND 360 BAGS OF MALTODEXTRINE 18DEAND 200 BAGS OF MALTODEXTRINE 10DEPO NO 7001051048SHIPPED ON BOARD FAX 86 335 6034278 WILSON WAWERU INGREDION COMN M 120 BAGS OF DEXTROSE MONOHYDRATE AND 360 BAGS OF MALTODEXTRINE 18DE AND 200 BAGS OF MALTODEXTRINE 10DE PO NO 7001051048 SHIPPED ON BOARD FAX 86 335 6034278 WILSON WAWERU INGREDION COM</v>
          </cell>
          <cell r="H779" t="str">
            <v>ICDN</v>
          </cell>
          <cell r="I779" t="str">
            <v>2020 MSA 163728</v>
          </cell>
          <cell r="J779">
            <v>6</v>
          </cell>
          <cell r="K779" t="str">
            <v>QINHUANGDAO LIHUA STARCH CO LTD</v>
          </cell>
          <cell r="L779" t="str">
            <v>INGREDION HOLDING LLC</v>
          </cell>
          <cell r="M779" t="str">
            <v>CN</v>
          </cell>
          <cell r="N779" t="str">
            <v>CNDLC</v>
          </cell>
          <cell r="O779" t="str">
            <v>BG</v>
          </cell>
          <cell r="P779">
            <v>680</v>
          </cell>
          <cell r="Q779">
            <v>680</v>
          </cell>
          <cell r="R779">
            <v>680</v>
          </cell>
          <cell r="S779">
            <v>680</v>
          </cell>
          <cell r="T779">
            <v>17136</v>
          </cell>
          <cell r="U779">
            <v>17136</v>
          </cell>
          <cell r="V779">
            <v>17136</v>
          </cell>
          <cell r="W779">
            <v>17136</v>
          </cell>
          <cell r="X779" t="str">
            <v>120 BAGS OF DEXTROSE MONOHYDRATEAND 360 BAGS OF MALTODEXTRINE 18DEAND 200 BAGS OF MALTODEXTRINE 10DEPO NO 7001051048SHIPPED ON BOARD FAX 86 335 6034278 WILSON WAWERU INGREDION COMN M 120 BAGS OF DEXTROSE MONOHYDRATE AND 360 BAGS OF MALTODEXTRINE 18DE AND 200 BAGS OF MALTODEXTRINE 10DE PO NO 7001051048 SHIPPED ON BOARD FAX 86 335 6034278 WILSON WAWERU INGREDION COM</v>
          </cell>
          <cell r="Y779" t="str">
            <v>Valide</v>
          </cell>
        </row>
        <row r="780">
          <cell r="A780" t="str">
            <v>EISU9475033</v>
          </cell>
          <cell r="B780">
            <v>40</v>
          </cell>
          <cell r="C780" t="str">
            <v>149001200002</v>
          </cell>
          <cell r="D780">
            <v>43960</v>
          </cell>
          <cell r="E780">
            <v>-43955</v>
          </cell>
          <cell r="F780" t="str">
            <v>PENTAGON AGENCIES LIMITED</v>
          </cell>
          <cell r="G780" t="str">
            <v>MOTORCYCLESSY150-6 AJ60HC06001 ABX5100204INCOTERMS 2010LETTER OF CRE DIT NUMBER 201010067364-SIMPORT DECLARATION NUMBER E2002294641PENTAGON AGENCIES LTD KENYA MOTORCYCLES SY150-6 AJ60HC06001 ABX5100204 INCOTERMS 2010 LETTER OF CREDIT NUMBER 201010067364-S IMPORT DECLARATION NUMBER E2002294641</v>
          </cell>
          <cell r="H780" t="str">
            <v>ICDN</v>
          </cell>
          <cell r="I780" t="str">
            <v>2020 MSA 163728</v>
          </cell>
          <cell r="J780">
            <v>79</v>
          </cell>
          <cell r="K780" t="str">
            <v>GUANGZHOU SANYA MOTORCYCLE CO LTD</v>
          </cell>
          <cell r="L780" t="str">
            <v>PENTAGON AGENCIES LIMITED</v>
          </cell>
          <cell r="M780" t="str">
            <v>CN</v>
          </cell>
          <cell r="N780" t="str">
            <v>CNSHK</v>
          </cell>
          <cell r="O780" t="str">
            <v>PK</v>
          </cell>
          <cell r="P780">
            <v>1809</v>
          </cell>
          <cell r="Q780">
            <v>1809</v>
          </cell>
          <cell r="R780">
            <v>915</v>
          </cell>
          <cell r="S780">
            <v>915</v>
          </cell>
          <cell r="T780">
            <v>92086</v>
          </cell>
          <cell r="U780">
            <v>92086</v>
          </cell>
          <cell r="V780">
            <v>46198</v>
          </cell>
          <cell r="W780">
            <v>46198</v>
          </cell>
          <cell r="X780" t="str">
            <v>MOTORCYCLESSY150-6 AJ60HC06001 ABX5100204INCOTERMS 2010LETTER OF CRE DIT NUMBER 201010067364-SIMPORT DECLARATION NUMBER E2002294641PENTAGON AGENCIES LTD KENYA MOTORCYCLES SY150-6 AJ60HC06001 ABX5100204 INCOTERMS 2010 LETTER OF CREDIT NUMBER 201010067364-S IMPORT DECLARATION NUMBER E2002294641</v>
          </cell>
          <cell r="Y780" t="str">
            <v>Valide</v>
          </cell>
        </row>
        <row r="781">
          <cell r="A781" t="str">
            <v>TGBU6630698</v>
          </cell>
          <cell r="B781">
            <v>40</v>
          </cell>
          <cell r="C781" t="str">
            <v>520000064595</v>
          </cell>
          <cell r="D781">
            <v>43960</v>
          </cell>
          <cell r="E781">
            <v>-43955</v>
          </cell>
          <cell r="F781" t="str">
            <v>WALLPAPER KENYA</v>
          </cell>
          <cell r="G781" t="str">
            <v>WALLPAPER INN NAIROBI KENYA WALLPAPER INN NAIROBI KENYA</v>
          </cell>
          <cell r="H781" t="str">
            <v>ICDN</v>
          </cell>
          <cell r="I781" t="str">
            <v>2020 MSA 163728</v>
          </cell>
          <cell r="J781">
            <v>86</v>
          </cell>
          <cell r="K781" t="str">
            <v>CIMPEX BV</v>
          </cell>
          <cell r="L781" t="str">
            <v>WALLPAPER KENYA</v>
          </cell>
          <cell r="M781" t="str">
            <v>CN</v>
          </cell>
          <cell r="N781" t="str">
            <v>BEANR</v>
          </cell>
          <cell r="O781" t="str">
            <v>PX</v>
          </cell>
          <cell r="P781">
            <v>36</v>
          </cell>
          <cell r="Q781">
            <v>36</v>
          </cell>
          <cell r="R781">
            <v>36</v>
          </cell>
          <cell r="S781">
            <v>36</v>
          </cell>
          <cell r="T781">
            <v>19620</v>
          </cell>
          <cell r="U781">
            <v>19620</v>
          </cell>
          <cell r="V781">
            <v>19620</v>
          </cell>
          <cell r="W781">
            <v>19620</v>
          </cell>
          <cell r="X781" t="str">
            <v>WALLPAPER INN NAIROBI KENYA WALLPAPER INN NAIROBI KENYA</v>
          </cell>
          <cell r="Y781" t="str">
            <v>Valide</v>
          </cell>
        </row>
        <row r="782">
          <cell r="A782" t="str">
            <v>TCLU8752912</v>
          </cell>
          <cell r="B782">
            <v>40</v>
          </cell>
          <cell r="C782" t="str">
            <v>592477698</v>
          </cell>
          <cell r="D782">
            <v>43960</v>
          </cell>
          <cell r="E782">
            <v>-43955</v>
          </cell>
          <cell r="F782" t="str">
            <v>STEPHEN KAHUHA NGIGE P O BOX 1272-0</v>
          </cell>
          <cell r="G782" t="str">
            <v>500 BALSE OF USED CLOTHING USED BAGS USED TEXTILE BAG USED HOUSE CURTAIN</v>
          </cell>
          <cell r="H782" t="str">
            <v>ICDN</v>
          </cell>
          <cell r="I782" t="str">
            <v>2020 MSA 163612</v>
          </cell>
          <cell r="J782">
            <v>51</v>
          </cell>
          <cell r="K782" t="str">
            <v>NEW HANWORLD CO LTD 101-20BONGLIM-</v>
          </cell>
          <cell r="L782" t="str">
            <v>STEPHEN KAHUHA NGIGE P O BOX 1272-0</v>
          </cell>
          <cell r="M782" t="str">
            <v>CN</v>
          </cell>
          <cell r="N782" t="str">
            <v>KRPUS</v>
          </cell>
          <cell r="O782" t="str">
            <v>BL</v>
          </cell>
          <cell r="P782">
            <v>500</v>
          </cell>
          <cell r="Q782">
            <v>500</v>
          </cell>
          <cell r="R782">
            <v>500</v>
          </cell>
          <cell r="S782">
            <v>500</v>
          </cell>
          <cell r="T782">
            <v>20520</v>
          </cell>
          <cell r="U782">
            <v>20520</v>
          </cell>
          <cell r="V782">
            <v>20520</v>
          </cell>
          <cell r="W782">
            <v>20520</v>
          </cell>
          <cell r="X782" t="str">
            <v>500 BALSE OF USED CLOTHING USED BAGS USED TEXTILE BAG USED HOUSE CURTAIN</v>
          </cell>
          <cell r="Y782" t="str">
            <v>Valide</v>
          </cell>
        </row>
        <row r="783">
          <cell r="A783" t="str">
            <v>MRKU8862875</v>
          </cell>
          <cell r="B783">
            <v>20</v>
          </cell>
          <cell r="C783" t="str">
            <v>592481961</v>
          </cell>
          <cell r="D783">
            <v>43958</v>
          </cell>
          <cell r="E783">
            <v>-43953</v>
          </cell>
          <cell r="F783" t="str">
            <v>M S ELYS CHEMICAL INDUSTRIES LTD P254-20 2585031 2 3 FAX 254 -</v>
          </cell>
          <cell r="G783" t="str">
            <v>480 NOS OF FIBRE DRUMS EACH 25 KGS NET WEIGHT PHARMACEUTICAL RAW M ATERIAL SULPHAMETHOXAZOLE BP TRIMETHOPRIM BP AS PER PROFORMA INV OICE NO AOL EXP PI 98 2019-20 DATED 17 01 2020 PO NO 23394 DT 20 01 2020 INV NO 300020367 DT 16 03 2020 SB NO 2160760 DT 1 6 03 2020 IDF 20MBAIM000064263 GROSS WEIGHT 13 713 91 KGS NETWEIGHT 12 000 00 KGS APPLICABLE FREE TIME 9 DAYS COMBINED DETENT ION DEMURRAGE AT PORT OF DISCHARGE PLACE OF DELIVERY FREI GHT PREPAID INTRANSIT TO ICD EMBAKASI NAIROBI</v>
          </cell>
          <cell r="H783" t="str">
            <v>ICDN</v>
          </cell>
          <cell r="I783" t="str">
            <v>2020 MSA 163502</v>
          </cell>
          <cell r="J783">
            <v>63</v>
          </cell>
          <cell r="K783" t="str">
            <v>ANDHRA ORGANICS LIMITED STATE I D A JEEDIMETLA HYDERABA</v>
          </cell>
          <cell r="L783" t="str">
            <v>M S ELYS CHEMICAL INDUSTRIES LTD P254-20 2585031 2 3 FAX 254 -</v>
          </cell>
          <cell r="M783" t="str">
            <v>US</v>
          </cell>
          <cell r="N783" t="str">
            <v>INVTZ</v>
          </cell>
          <cell r="O783" t="str">
            <v>PK</v>
          </cell>
          <cell r="P783">
            <v>480</v>
          </cell>
          <cell r="Q783">
            <v>480</v>
          </cell>
          <cell r="R783">
            <v>480</v>
          </cell>
          <cell r="S783">
            <v>480</v>
          </cell>
          <cell r="T783">
            <v>13714</v>
          </cell>
          <cell r="U783">
            <v>13714</v>
          </cell>
          <cell r="V783">
            <v>13714</v>
          </cell>
          <cell r="W783">
            <v>13714</v>
          </cell>
          <cell r="X783" t="str">
            <v>480 NOS OF FIBRE DRUMS EACH 25 KGS NET WEIGHT PHARMACEUTICAL RAW M ATERIAL SULPHAMETHOXAZOLE BP TRIMETHOPRIM BP AS PER PROFORMA INV OICE NO AOL EXP PI 98 2019-20 DATED 17 01 2020 PO NO 23394 DT 20 01 2020 INV NO 300020367 DT 16 03 2020 SB NO 2160760 DT 1 6 03 2020 IDF 20MBAIM000064263 GROSS WEIGHT 13 713 91 KGS NETWEIGHT 12 000 00 KGS APPLICABLE FREE TIME 9 DAYS COMBINED DETENT ION DEMURRAGE AT PORT OF DISCHARGE PLACE OF DELIVERY FREI GHT PREPAID INTRANSIT TO ICD EMBAKASI NAIROBI</v>
          </cell>
          <cell r="Y783" t="str">
            <v>Valide</v>
          </cell>
        </row>
        <row r="784">
          <cell r="A784" t="str">
            <v>TRHU1142360</v>
          </cell>
          <cell r="B784">
            <v>20</v>
          </cell>
          <cell r="C784" t="str">
            <v>592961908</v>
          </cell>
          <cell r="D784">
            <v>43958</v>
          </cell>
          <cell r="E784">
            <v>-43953</v>
          </cell>
          <cell r="F784" t="str">
            <v>LG ELECTRONICS AFRICA LOGISTICS FZETN SHADRACK MUTUA</v>
          </cell>
          <cell r="G784" t="str">
            <v>CIF MOMBASA KENYA SOUNDBAR DISPLAY RACK SOUNDBAR RACK 5 EA INVOICE NO EMY SOUNDBAR RACK KN 200403 HS CODE 9403 20</v>
          </cell>
          <cell r="H784" t="str">
            <v>ICDN</v>
          </cell>
          <cell r="I784" t="str">
            <v>2020 MSA 163612</v>
          </cell>
          <cell r="J784">
            <v>370</v>
          </cell>
          <cell r="K784" t="str">
            <v>E M Y CO LTD 381-21 GWANGJANG-DO</v>
          </cell>
          <cell r="L784" t="str">
            <v>LG ELECTRONICS AFRICA LOGISTICS FZETN SHADRACK MUTUA</v>
          </cell>
          <cell r="M784" t="str">
            <v>CN</v>
          </cell>
          <cell r="N784" t="str">
            <v>KRPUS</v>
          </cell>
          <cell r="O784" t="str">
            <v>CT</v>
          </cell>
          <cell r="P784">
            <v>5</v>
          </cell>
          <cell r="Q784">
            <v>5</v>
          </cell>
          <cell r="R784">
            <v>5</v>
          </cell>
          <cell r="S784">
            <v>5</v>
          </cell>
          <cell r="T784">
            <v>1015</v>
          </cell>
          <cell r="U784">
            <v>1015</v>
          </cell>
          <cell r="V784">
            <v>1015</v>
          </cell>
          <cell r="W784">
            <v>1015</v>
          </cell>
          <cell r="X784" t="str">
            <v>CIF MOMBASA KENYA SOUNDBAR DISPLAY RACK SOUNDBAR RACK 5 EA INVOICE NO EMY SOUNDBAR RACK KN 200403 HS CODE 9403 20</v>
          </cell>
          <cell r="Y784" t="str">
            <v>Valide</v>
          </cell>
        </row>
        <row r="785">
          <cell r="A785" t="str">
            <v>MSKU2730997</v>
          </cell>
          <cell r="B785">
            <v>20</v>
          </cell>
          <cell r="C785" t="str">
            <v>596844229</v>
          </cell>
          <cell r="D785">
            <v>43958</v>
          </cell>
          <cell r="E785">
            <v>-43953</v>
          </cell>
          <cell r="F785" t="str">
            <v>IMPERIAL MANAGED SOLUTIONS EAST AFR KENYA TEL 254 20 202 5860 EMA</v>
          </cell>
          <cell r="G785" t="str">
            <v>1X20 TOTAL 561 SHIPPERS FIVE HUNDRED AND SIXTY -ONE SHIPPERS CO NTAINING INVOICE NO 6001343291 DTD 13 04 2020 DIRACIP M DS TAB 1 09 SHIPPERS QUANTITY 26160 PACK SIZE 1X15S DIRACIP M DS TAB 109 SHIPPERS QUANTITY 26160 PACK SIZE 1X15S DIRACIP M DS TAB 108 SHI PPERS QUANTITY 25920 PACK SIZE 1X15S DIRACIP M DS TAB 80 SHIPPERS QUANTITY 19200 PACK SIZE 1X15S DIRACIP M DS TAB 1 SHIPPERS Q UANTITY 190 PACK SIZE 1X15S DIRACIP M TABLETS 110 SHIPPERS QUANT ITY 26340 PACK SIZE 3X10S DIRACIP M TABLETS 44 SHIPPERS QUANTITY 10560 PACK SIZE 3X10S S BILL NO 2425636 DATE 17-04-2020 TOTAL NET WT 4178 100 HS CODE 30049029 30049099 FREIGHT PREPAID</v>
          </cell>
          <cell r="H785" t="str">
            <v>ICDN</v>
          </cell>
          <cell r="I785" t="str">
            <v>2020 MSA 163502</v>
          </cell>
          <cell r="J785">
            <v>176</v>
          </cell>
          <cell r="K785" t="str">
            <v>CIPLA LTD CIPLA HOUSE PENINSULA B</v>
          </cell>
          <cell r="L785" t="str">
            <v>IMPERIAL MANAGED SOLUTIONS EAST AFR KENYA TEL 254 20 202 5860 EMA</v>
          </cell>
          <cell r="M785" t="str">
            <v>US</v>
          </cell>
          <cell r="N785" t="str">
            <v>INNSA</v>
          </cell>
          <cell r="O785" t="str">
            <v>PK</v>
          </cell>
          <cell r="P785">
            <v>561</v>
          </cell>
          <cell r="Q785">
            <v>561</v>
          </cell>
          <cell r="R785">
            <v>561</v>
          </cell>
          <cell r="S785">
            <v>561</v>
          </cell>
          <cell r="T785">
            <v>4805</v>
          </cell>
          <cell r="U785">
            <v>4805</v>
          </cell>
          <cell r="V785">
            <v>4805</v>
          </cell>
          <cell r="W785">
            <v>4805</v>
          </cell>
          <cell r="X785" t="str">
            <v>1X20 TOTAL 561 SHIPPERS FIVE HUNDRED AND SIXTY -ONE SHIPPERS CO NTAINING INVOICE NO 6001343291 DTD 13 04 2020 DIRACIP M DS TAB 1 09 SHIPPERS QUANTITY 26160 PACK SIZE 1X15S DIRACIP M DS TAB 109 SHIPPERS QUANTITY 26160 PACK SIZE 1X15S DIRACIP M DS TAB 108 SHI PPERS QUANTITY 25920 PACK SIZE 1X15S DIRACIP M DS TAB 80 SHIPPERS QUANTITY 19200 PACK SIZE 1X15S DIRACIP M DS TAB 1 SHIPPERS Q UANTITY 190 PACK SIZE 1X15S DIRACIP M TABLETS 110 SHIPPERS QUANT ITY 26340 PACK SIZE 3X10S DIRACIP M TABLETS 44 SHIPPERS QUANTITY 10560 PACK SIZE 3X10S S BILL NO 2425636 DATE 17-04-2020 TOTAL NET WT 4178 100 HS CODE 30049029 30049099 FREIGHT PREPAID</v>
          </cell>
          <cell r="Y785" t="str">
            <v>Valide</v>
          </cell>
        </row>
        <row r="786">
          <cell r="A786" t="str">
            <v>MSKU4400274</v>
          </cell>
          <cell r="B786">
            <v>20</v>
          </cell>
          <cell r="C786" t="str">
            <v>596995535</v>
          </cell>
          <cell r="D786">
            <v>43959</v>
          </cell>
          <cell r="E786">
            <v>-43954</v>
          </cell>
          <cell r="F786" t="str">
            <v>AZIZ TANNERIES LTD P O BOX 1363-006</v>
          </cell>
          <cell r="G786" t="str">
            <v>1 CONTAINER SAID TO CONTAIN 500 BAGS AMMONIUM SULPHATE 21 PACKED IN 50KGS BAG QUANTITY 500BAGS N W 50KG BAG G W 50 1KG BAG TOTAL N W 25000KGS TOTAL G W 25050KGS H S CODE 3102210000 SHIPPED O N BOARD CARGO DESTINED FOR MOMBASA-KENYA</v>
          </cell>
          <cell r="H786" t="str">
            <v>ICDN</v>
          </cell>
          <cell r="I786" t="str">
            <v>2020 MSA 163612</v>
          </cell>
          <cell r="J786">
            <v>178</v>
          </cell>
          <cell r="K786" t="str">
            <v>NEW TIGER CO LTD ROOM 217 HAIJING</v>
          </cell>
          <cell r="L786" t="str">
            <v>AZIZ TANNERIES LTD P O BOX 1363-006</v>
          </cell>
          <cell r="M786" t="str">
            <v>CN</v>
          </cell>
          <cell r="N786" t="str">
            <v>CNTXG</v>
          </cell>
          <cell r="O786" t="str">
            <v>BG</v>
          </cell>
          <cell r="P786">
            <v>500</v>
          </cell>
          <cell r="Q786">
            <v>500</v>
          </cell>
          <cell r="R786">
            <v>500</v>
          </cell>
          <cell r="S786">
            <v>500</v>
          </cell>
          <cell r="T786">
            <v>25050</v>
          </cell>
          <cell r="U786">
            <v>25050</v>
          </cell>
          <cell r="V786">
            <v>25050</v>
          </cell>
          <cell r="W786">
            <v>25050</v>
          </cell>
          <cell r="X786" t="str">
            <v>1 CONTAINER SAID TO CONTAIN 500 BAGS AMMONIUM SULPHATE 21 PACKED IN 50KGS BAG QUANTITY 500BAGS N W 50KG BAG G W 50 1KG BAG TOTAL N W 25000KGS TOTAL G W 25050KGS H S CODE 3102210000 SHIPPED O N BOARD CARGO DESTINED FOR MOMBASA-KENYA</v>
          </cell>
          <cell r="Y786" t="str">
            <v>Valide</v>
          </cell>
        </row>
        <row r="787">
          <cell r="A787" t="str">
            <v>PONU0808360</v>
          </cell>
          <cell r="B787">
            <v>20</v>
          </cell>
          <cell r="C787" t="str">
            <v>596995554</v>
          </cell>
          <cell r="D787">
            <v>43959</v>
          </cell>
          <cell r="E787">
            <v>-43954</v>
          </cell>
          <cell r="F787" t="str">
            <v>BETA HEALTHCARE INTERNATIONAL LIMIT</v>
          </cell>
          <cell r="G787" t="str">
            <v>PARACETAMOL IDF NO E2002296522</v>
          </cell>
          <cell r="H787" t="str">
            <v>ICDN</v>
          </cell>
          <cell r="I787" t="str">
            <v>2020 MSA 163612</v>
          </cell>
          <cell r="J787">
            <v>183</v>
          </cell>
          <cell r="K787" t="str">
            <v>CHR OLESEN PHARMACEUTICALS A S JAE</v>
          </cell>
          <cell r="L787" t="str">
            <v>BETA HEALTHCARE INTERNATIONAL LIMIT</v>
          </cell>
          <cell r="M787" t="str">
            <v>CN</v>
          </cell>
          <cell r="N787" t="str">
            <v>CNTXG</v>
          </cell>
          <cell r="O787" t="str">
            <v>BG</v>
          </cell>
          <cell r="P787">
            <v>1360</v>
          </cell>
          <cell r="Q787">
            <v>1360</v>
          </cell>
          <cell r="R787">
            <v>0</v>
          </cell>
          <cell r="S787">
            <v>0</v>
          </cell>
          <cell r="T787">
            <v>34408</v>
          </cell>
          <cell r="U787">
            <v>34408</v>
          </cell>
          <cell r="V787">
            <v>0</v>
          </cell>
          <cell r="W787">
            <v>0</v>
          </cell>
          <cell r="X787" t="str">
            <v>PARACETAMOL IDF NO E2002296522</v>
          </cell>
          <cell r="Y787" t="str">
            <v>Valide</v>
          </cell>
        </row>
        <row r="788">
          <cell r="A788" t="str">
            <v>MRKU9635346</v>
          </cell>
          <cell r="B788">
            <v>20</v>
          </cell>
          <cell r="C788" t="str">
            <v>596995554</v>
          </cell>
          <cell r="D788">
            <v>43958</v>
          </cell>
          <cell r="E788">
            <v>-43953</v>
          </cell>
          <cell r="F788" t="str">
            <v>BETA HEALTHCARE INTERNATIONAL LIMIT</v>
          </cell>
          <cell r="G788" t="str">
            <v>PARACETAMOL IDF NO E2002296522</v>
          </cell>
          <cell r="H788" t="str">
            <v>ICDN</v>
          </cell>
          <cell r="I788" t="str">
            <v>2020 MSA 163612</v>
          </cell>
          <cell r="J788">
            <v>183</v>
          </cell>
          <cell r="K788" t="str">
            <v>CHR OLESEN PHARMACEUTICALS A S JAE</v>
          </cell>
          <cell r="L788" t="str">
            <v>BETA HEALTHCARE INTERNATIONAL LIMIT</v>
          </cell>
          <cell r="M788" t="str">
            <v>CN</v>
          </cell>
          <cell r="N788" t="str">
            <v>CNTXG</v>
          </cell>
          <cell r="O788" t="str">
            <v>BG</v>
          </cell>
          <cell r="P788">
            <v>1360</v>
          </cell>
          <cell r="Q788">
            <v>1360</v>
          </cell>
          <cell r="R788">
            <v>0</v>
          </cell>
          <cell r="S788">
            <v>0</v>
          </cell>
          <cell r="T788">
            <v>34408</v>
          </cell>
          <cell r="U788">
            <v>34408</v>
          </cell>
          <cell r="V788">
            <v>0</v>
          </cell>
          <cell r="W788">
            <v>0</v>
          </cell>
          <cell r="X788" t="str">
            <v>PARACETAMOL IDF NO E2002296522</v>
          </cell>
          <cell r="Y788" t="str">
            <v>Valide</v>
          </cell>
        </row>
        <row r="789">
          <cell r="A789" t="str">
            <v>MRKU7492760</v>
          </cell>
          <cell r="B789">
            <v>20</v>
          </cell>
          <cell r="C789" t="str">
            <v>596995577</v>
          </cell>
          <cell r="D789">
            <v>43958</v>
          </cell>
          <cell r="E789">
            <v>-43953</v>
          </cell>
          <cell r="F789" t="str">
            <v>TO THE ORDER OF STANBIC BANK KENYA</v>
          </cell>
          <cell r="G789" t="str">
            <v>34000KGS PARACETAMOL BP AS PER PROFORMA INVOICE NO MF20BET001 DTD FEBR UARY 18 2020 CFR MOMBASA SEAPORT INCOTERMS 2020 REFERENCE NUMBER TF2007816932 AND IDF NUMBER E2002297833</v>
          </cell>
          <cell r="H789" t="str">
            <v>ICDN</v>
          </cell>
          <cell r="I789" t="str">
            <v>2020 MSA 163612</v>
          </cell>
          <cell r="J789">
            <v>195</v>
          </cell>
          <cell r="K789" t="str">
            <v>MEDIF HOLDINGS LIMITED UNIT 04 7 F</v>
          </cell>
          <cell r="L789" t="str">
            <v>TO THE ORDER OF STANBIC BANK KENYA</v>
          </cell>
          <cell r="M789" t="str">
            <v>CN</v>
          </cell>
          <cell r="N789" t="str">
            <v>CNTXG</v>
          </cell>
          <cell r="O789" t="str">
            <v>BG</v>
          </cell>
          <cell r="P789">
            <v>1360</v>
          </cell>
          <cell r="Q789">
            <v>1360</v>
          </cell>
          <cell r="R789">
            <v>1360</v>
          </cell>
          <cell r="S789">
            <v>1360</v>
          </cell>
          <cell r="T789">
            <v>34408</v>
          </cell>
          <cell r="U789">
            <v>34408</v>
          </cell>
          <cell r="V789">
            <v>34408</v>
          </cell>
          <cell r="W789">
            <v>34408</v>
          </cell>
          <cell r="X789" t="str">
            <v>34000KGS PARACETAMOL BP AS PER PROFORMA INVOICE NO MF20BET001 DTD FEBR UARY 18 2020 CFR MOMBASA SEAPORT INCOTERMS 2020 REFERENCE NUMBER TF2007816932 AND IDF NUMBER E2002297833</v>
          </cell>
          <cell r="Y789" t="str">
            <v>Valide</v>
          </cell>
        </row>
        <row r="790">
          <cell r="A790" t="str">
            <v>TGHU3675659</v>
          </cell>
          <cell r="B790">
            <v>20</v>
          </cell>
          <cell r="C790" t="str">
            <v>596995577</v>
          </cell>
          <cell r="D790">
            <v>43958</v>
          </cell>
          <cell r="E790">
            <v>-43953</v>
          </cell>
          <cell r="F790" t="str">
            <v>TO THE ORDER OF STANBIC BANK KENYA</v>
          </cell>
          <cell r="G790" t="str">
            <v>34000KGS PARACETAMOL BP AS PER PROFORMA INVOICE NO MF20BET001 DTD FEBR UARY 18 2020 CFR MOMBASA SEAPORT INCOTERMS 2020 REFERENCE NUMBER TF2007816932 AND IDF NUMBER E2002297833</v>
          </cell>
          <cell r="H790" t="str">
            <v>ICDN</v>
          </cell>
          <cell r="I790" t="str">
            <v>2020 MSA 163612</v>
          </cell>
          <cell r="J790">
            <v>195</v>
          </cell>
          <cell r="K790" t="str">
            <v>MEDIF HOLDINGS LIMITED UNIT 04 7 F</v>
          </cell>
          <cell r="L790" t="str">
            <v>TO THE ORDER OF STANBIC BANK KENYA</v>
          </cell>
          <cell r="M790" t="str">
            <v>CN</v>
          </cell>
          <cell r="N790" t="str">
            <v>CNTXG</v>
          </cell>
          <cell r="O790" t="str">
            <v>BG</v>
          </cell>
          <cell r="P790">
            <v>1360</v>
          </cell>
          <cell r="Q790">
            <v>1360</v>
          </cell>
          <cell r="R790">
            <v>1360</v>
          </cell>
          <cell r="S790">
            <v>1360</v>
          </cell>
          <cell r="T790">
            <v>34408</v>
          </cell>
          <cell r="U790">
            <v>34408</v>
          </cell>
          <cell r="V790">
            <v>34408</v>
          </cell>
          <cell r="W790">
            <v>34408</v>
          </cell>
          <cell r="X790" t="str">
            <v>34000KGS PARACETAMOL BP AS PER PROFORMA INVOICE NO MF20BET001 DTD FEBR UARY 18 2020 CFR MOMBASA SEAPORT INCOTERMS 2020 REFERENCE NUMBER TF2007816932 AND IDF NUMBER E2002297833</v>
          </cell>
          <cell r="Y790" t="str">
            <v>Valide</v>
          </cell>
        </row>
        <row r="791">
          <cell r="A791" t="str">
            <v>MSKU4440174</v>
          </cell>
          <cell r="B791">
            <v>20</v>
          </cell>
          <cell r="C791" t="str">
            <v>597242038</v>
          </cell>
          <cell r="D791">
            <v>43958</v>
          </cell>
          <cell r="E791">
            <v>-43953</v>
          </cell>
          <cell r="F791" t="str">
            <v>SIMBA CORPORATION LTD MOMBASA ROAD</v>
          </cell>
          <cell r="G791" t="str">
            <v>MSKU4440174 20 DRY 8 6 SHIPPER S SEAL AE3406757 23 CASE GROSS WEIGH T 2592 KGS MEASUREMENT 18 663 CBM 23 CASES OF MITSUBISHI FUSO TRUCK AND BUS PARTS INVOICE 6000035440 HS-CODE 87089900 853 61000 73209000 40103100 87082990 87089300 87083000 40169300 841330 00 73182400 85129000 40169940 73181600 87085010 40093190 9029200085392900 73269099 84836000 84099900 85119000 84821000 90299000 8481 2000 84841000 90321000 84139100 73181500 90261000 87089400 8512200 0 40092290 87088000 39269099 70091000 84831000 85365090 39263000 8 5452000 85114000 87084000 59119000 84212300 84835000 85123000 73202 000 84833000 85115000 84822000 84825000 40094290 73201000 8301200084099120 85364100 85363000 84145900 73182200 84198900 40091190 MARKS AND NUMBERS 8196399</v>
          </cell>
          <cell r="H791" t="str">
            <v>ICDN</v>
          </cell>
          <cell r="I791" t="str">
            <v>2020 MSA 163503</v>
          </cell>
          <cell r="J791">
            <v>87</v>
          </cell>
          <cell r="K791" t="str">
            <v>MITSUBISHI FUSO TRUCK AND BUS P O B</v>
          </cell>
          <cell r="L791" t="str">
            <v>SIMBA CORPORATION LTD MOMBASA ROAD</v>
          </cell>
          <cell r="M791" t="str">
            <v>PK</v>
          </cell>
          <cell r="N791" t="str">
            <v>AEJEA</v>
          </cell>
          <cell r="O791" t="str">
            <v>CS</v>
          </cell>
          <cell r="P791">
            <v>23</v>
          </cell>
          <cell r="Q791">
            <v>23</v>
          </cell>
          <cell r="R791">
            <v>23</v>
          </cell>
          <cell r="S791">
            <v>23</v>
          </cell>
          <cell r="T791">
            <v>2592</v>
          </cell>
          <cell r="U791">
            <v>2592</v>
          </cell>
          <cell r="V791">
            <v>2592</v>
          </cell>
          <cell r="W791">
            <v>2592</v>
          </cell>
          <cell r="X791" t="str">
            <v>MSKU4440174 20 DRY 8 6 SHIPPER S SEAL AE3406757 23 CASE GROSS WEIGH T 2592 KGS MEASUREMENT 18 663 CBM 23 CASES OF MITSUBISHI FUSO TRUCK AND BUS PARTS INVOICE 6000035440 HS-CODE 87089900 853 61000 73209000 40103100 87082990 87089300 87083000 40169300 841330 00 73182400 85129000 40169940 73181600 87085010 40093190 9029200085392900 73269099 84836000 84099900 85119000 84821000 90299000 8481 2000 84841000 90321000 84139100 73181500 90261000 87089400 8512200 0 40092290 87088000 39269099 70091000 84831000 85365090 39263000 8 5452000 85114000 87084000 59119000 84212300 84835000 85123000 73202 000 84833000 85115000 84822000 84825000 40094290 73201000 8301200084099120 85364100 85363000 84145900 73182200 84198900 40091190 MARKS AND NUMBERS 8196399</v>
          </cell>
          <cell r="Y791" t="str">
            <v>Valide</v>
          </cell>
        </row>
        <row r="792">
          <cell r="A792" t="str">
            <v>MRKU3263853</v>
          </cell>
          <cell r="B792">
            <v>40</v>
          </cell>
          <cell r="C792" t="str">
            <v>597436577</v>
          </cell>
          <cell r="D792">
            <v>43958</v>
          </cell>
          <cell r="E792">
            <v>-43953</v>
          </cell>
          <cell r="F792" t="str">
            <v>TO ORDER OF</v>
          </cell>
          <cell r="G792" t="str">
            <v>BRIDGESTONE TIRES AS PER PROFORMA INVOICE 78700233A DATED 23-FEB-2 020 TRADE TERMS CFR MOMBASA KENYA DOCUMENT DRAWN UNDER ABSA BANK KENYA PLC LC NUMBER 077ILC2200630005 DATED 03- MAR - 2020 AGENT AT DESTINATION MAERSK KENYA LIMITED HEAD OFFICE KAMS ONS HOUSE MOMBASA ROAD P O BOX 43986 - 00100 GPO NAIROBI KENYAPHONE SALES 254 20 3588811 CUSTOMER CARE 254 20 3513034 FAX 2 54 20 828921 INTRANSIT TO ICD EMBAKASI NAIROBI</v>
          </cell>
          <cell r="H792" t="str">
            <v>ICDN</v>
          </cell>
          <cell r="I792" t="str">
            <v>2020 MSA 163723</v>
          </cell>
          <cell r="J792">
            <v>286</v>
          </cell>
          <cell r="K792" t="str">
            <v>BRIDGESTONE MIDDLE EAST AND AFRICA78</v>
          </cell>
          <cell r="L792" t="str">
            <v>TO ORDER OF</v>
          </cell>
          <cell r="M792" t="str">
            <v>BR</v>
          </cell>
          <cell r="N792" t="str">
            <v>AEJEA</v>
          </cell>
          <cell r="O792" t="str">
            <v>PC</v>
          </cell>
          <cell r="P792">
            <v>202</v>
          </cell>
          <cell r="Q792">
            <v>202</v>
          </cell>
          <cell r="R792">
            <v>202</v>
          </cell>
          <cell r="S792">
            <v>202</v>
          </cell>
          <cell r="T792">
            <v>14076</v>
          </cell>
          <cell r="U792">
            <v>14076</v>
          </cell>
          <cell r="V792">
            <v>14076</v>
          </cell>
          <cell r="W792">
            <v>14076</v>
          </cell>
          <cell r="X792" t="str">
            <v>BRIDGESTONE TIRES AS PER PROFORMA INVOICE 78700233A DATED 23-FEB-2 020 TRADE TERMS CFR MOMBASA KENYA DOCUMENT DRAWN UNDER ABSA BANK KENYA PLC LC NUMBER 077ILC2200630005 DATED 03- MAR - 2020 AGENT AT DESTINATION MAERSK KENYA LIMITED HEAD OFFICE KAMS ONS HOUSE MOMBASA ROAD P O BOX 43986 - 00100 GPO NAIROBI KENYAPHONE SALES 254 20 3588811 CUSTOMER CARE 254 20 3513034 FAX 2 54 20 828921 INTRANSIT TO ICD EMBAKASI NAIROBI</v>
          </cell>
          <cell r="Y792" t="str">
            <v>Valide</v>
          </cell>
        </row>
        <row r="793">
          <cell r="A793" t="str">
            <v>SNCU8883990</v>
          </cell>
          <cell r="B793">
            <v>40</v>
          </cell>
          <cell r="C793" t="str">
            <v>597446795</v>
          </cell>
          <cell r="D793">
            <v>43958</v>
          </cell>
          <cell r="E793">
            <v>-43953</v>
          </cell>
          <cell r="F793" t="str">
            <v>KENTE BUILDING MATERIALS CO LTD P O</v>
          </cell>
          <cell r="G793" t="str">
            <v>USED GYPSUM BOARD PRODUCTION LINE PARTIAL PRODUCTION EQUIPMENT</v>
          </cell>
          <cell r="H793" t="str">
            <v>ICDN</v>
          </cell>
          <cell r="I793" t="str">
            <v>2020 MSA 163612</v>
          </cell>
          <cell r="J793">
            <v>221</v>
          </cell>
          <cell r="K793" t="str">
            <v>SHIJIAZHUANG WUXING MECHANICAL CO</v>
          </cell>
          <cell r="L793" t="str">
            <v>KENTE BUILDING MATERIALS CO LTD P O</v>
          </cell>
          <cell r="M793" t="str">
            <v>CN</v>
          </cell>
          <cell r="N793" t="str">
            <v>CNTXG</v>
          </cell>
          <cell r="O793" t="str">
            <v>PK</v>
          </cell>
          <cell r="P793">
            <v>100</v>
          </cell>
          <cell r="Q793">
            <v>100</v>
          </cell>
          <cell r="R793">
            <v>100</v>
          </cell>
          <cell r="S793">
            <v>100</v>
          </cell>
          <cell r="T793">
            <v>52000</v>
          </cell>
          <cell r="U793">
            <v>52000</v>
          </cell>
          <cell r="V793">
            <v>52000</v>
          </cell>
          <cell r="W793">
            <v>52000</v>
          </cell>
          <cell r="X793" t="str">
            <v>USED GYPSUM BOARD PRODUCTION LINE PARTIAL PRODUCTION EQUIPMENT</v>
          </cell>
          <cell r="Y793" t="str">
            <v>Valide</v>
          </cell>
        </row>
        <row r="794">
          <cell r="A794" t="str">
            <v>SNCU8883497</v>
          </cell>
          <cell r="B794">
            <v>40</v>
          </cell>
          <cell r="C794" t="str">
            <v>597446795</v>
          </cell>
          <cell r="D794">
            <v>43958</v>
          </cell>
          <cell r="E794">
            <v>-43953</v>
          </cell>
          <cell r="F794" t="str">
            <v>KENTE BUILDING MATERIALS CO LTD P O</v>
          </cell>
          <cell r="G794" t="str">
            <v>USED GYPSUM BOARD PRODUCTION LINE PARTIAL PRODUCTION EQUIPMENT</v>
          </cell>
          <cell r="H794" t="str">
            <v>ICDN</v>
          </cell>
          <cell r="I794" t="str">
            <v>2020 MSA 163612</v>
          </cell>
          <cell r="J794">
            <v>221</v>
          </cell>
          <cell r="K794" t="str">
            <v>SHIJIAZHUANG WUXING MECHANICAL CO</v>
          </cell>
          <cell r="L794" t="str">
            <v>KENTE BUILDING MATERIALS CO LTD P O</v>
          </cell>
          <cell r="M794" t="str">
            <v>CN</v>
          </cell>
          <cell r="N794" t="str">
            <v>CNTXG</v>
          </cell>
          <cell r="O794" t="str">
            <v>PK</v>
          </cell>
          <cell r="P794">
            <v>100</v>
          </cell>
          <cell r="Q794">
            <v>100</v>
          </cell>
          <cell r="R794">
            <v>100</v>
          </cell>
          <cell r="S794">
            <v>100</v>
          </cell>
          <cell r="T794">
            <v>52000</v>
          </cell>
          <cell r="U794">
            <v>52000</v>
          </cell>
          <cell r="V794">
            <v>52000</v>
          </cell>
          <cell r="W794">
            <v>52000</v>
          </cell>
          <cell r="X794" t="str">
            <v>USED GYPSUM BOARD PRODUCTION LINE PARTIAL PRODUCTION EQUIPMENT</v>
          </cell>
          <cell r="Y794" t="str">
            <v>Valide</v>
          </cell>
        </row>
        <row r="795">
          <cell r="A795" t="str">
            <v>MSKU0587022</v>
          </cell>
          <cell r="B795">
            <v>40</v>
          </cell>
          <cell r="C795" t="str">
            <v>597937216</v>
          </cell>
          <cell r="D795">
            <v>43959</v>
          </cell>
          <cell r="E795">
            <v>-43954</v>
          </cell>
          <cell r="F795" t="str">
            <v>QINGDAO TYRES LIMITED PO BOX 101587</v>
          </cell>
          <cell r="G795" t="str">
            <v>TYRE HS CODE 401120 20 401110 00 APPLICABLE FREE TIME 14 DAYS COM BINED DETENTION DEMURRAGE AT PORT OF DISCHARGE PLACE OF DELIVERY TEL 002524732824242 EMAIL QINGDAOTYRE GMAIL COM</v>
          </cell>
          <cell r="H795" t="str">
            <v>ICDN</v>
          </cell>
          <cell r="I795" t="str">
            <v>2020 MSA 163612</v>
          </cell>
          <cell r="J795">
            <v>229</v>
          </cell>
          <cell r="K795" t="str">
            <v>GIANT IMP EXP TRADING LIMITED O B</v>
          </cell>
          <cell r="L795" t="str">
            <v>QINGDAO TYRES LIMITED PO BOX 101587</v>
          </cell>
          <cell r="M795" t="str">
            <v>CN</v>
          </cell>
          <cell r="N795" t="str">
            <v>CNTAO</v>
          </cell>
          <cell r="O795" t="str">
            <v>PK</v>
          </cell>
          <cell r="P795">
            <v>3535</v>
          </cell>
          <cell r="Q795">
            <v>3535</v>
          </cell>
          <cell r="R795">
            <v>3535</v>
          </cell>
          <cell r="S795">
            <v>3535</v>
          </cell>
          <cell r="T795">
            <v>49580</v>
          </cell>
          <cell r="U795">
            <v>49580</v>
          </cell>
          <cell r="V795">
            <v>49580</v>
          </cell>
          <cell r="W795">
            <v>49580</v>
          </cell>
          <cell r="X795" t="str">
            <v>TYRE HS CODE 401120 20 401110 00 APPLICABLE FREE TIME 14 DAYS COM BINED DETENTION DEMURRAGE AT PORT OF DISCHARGE PLACE OF DELIVERY TEL 002524732824242 EMAIL QINGDAOTYRE GMAIL COM</v>
          </cell>
          <cell r="Y795" t="str">
            <v>Valide</v>
          </cell>
        </row>
        <row r="796">
          <cell r="A796" t="str">
            <v>HASU5081716</v>
          </cell>
          <cell r="B796">
            <v>40</v>
          </cell>
          <cell r="C796" t="str">
            <v>597937216</v>
          </cell>
          <cell r="D796">
            <v>43960</v>
          </cell>
          <cell r="E796">
            <v>-43955</v>
          </cell>
          <cell r="F796" t="str">
            <v>QINGDAO TYRES LIMITED PO BOX 101587</v>
          </cell>
          <cell r="G796" t="str">
            <v>TYRE HS CODE 401120 20 401110 00 APPLICABLE FREE TIME 14 DAYS COM BINED DETENTION DEMURRAGE AT PORT OF DISCHARGE PLACE OF DELIVERY TEL 002524732824242 EMAIL QINGDAOTYRE GMAIL COM</v>
          </cell>
          <cell r="H796" t="str">
            <v>ICDN</v>
          </cell>
          <cell r="I796" t="str">
            <v>2020 MSA 163612</v>
          </cell>
          <cell r="J796">
            <v>229</v>
          </cell>
          <cell r="K796" t="str">
            <v>GIANT IMP EXP TRADING LIMITED O B</v>
          </cell>
          <cell r="L796" t="str">
            <v>QINGDAO TYRES LIMITED PO BOX 101587</v>
          </cell>
          <cell r="M796" t="str">
            <v>CN</v>
          </cell>
          <cell r="N796" t="str">
            <v>CNTAO</v>
          </cell>
          <cell r="O796" t="str">
            <v>PK</v>
          </cell>
          <cell r="P796">
            <v>3535</v>
          </cell>
          <cell r="Q796">
            <v>3535</v>
          </cell>
          <cell r="R796">
            <v>3535</v>
          </cell>
          <cell r="S796">
            <v>3535</v>
          </cell>
          <cell r="T796">
            <v>49580</v>
          </cell>
          <cell r="U796">
            <v>49580</v>
          </cell>
          <cell r="V796">
            <v>49580</v>
          </cell>
          <cell r="W796">
            <v>49580</v>
          </cell>
          <cell r="X796" t="str">
            <v>TYRE HS CODE 401120 20 401110 00 APPLICABLE FREE TIME 14 DAYS COM BINED DETENTION DEMURRAGE AT PORT OF DISCHARGE PLACE OF DELIVERY TEL 002524732824242 EMAIL QINGDAOTYRE GMAIL COM</v>
          </cell>
          <cell r="Y796" t="str">
            <v>Valide</v>
          </cell>
        </row>
        <row r="797">
          <cell r="A797" t="str">
            <v>BSIU9018538</v>
          </cell>
          <cell r="B797">
            <v>40</v>
          </cell>
          <cell r="C797" t="str">
            <v>607009869</v>
          </cell>
          <cell r="D797">
            <v>43959</v>
          </cell>
          <cell r="E797">
            <v>-43954</v>
          </cell>
          <cell r="F797" t="str">
            <v>TO THE ORDER OF ICM SPA LTD PFF RIN</v>
          </cell>
          <cell r="G797"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H797" t="str">
            <v>ICDN</v>
          </cell>
          <cell r="I797" t="str">
            <v>2020 MSA 163723</v>
          </cell>
          <cell r="J797">
            <v>315</v>
          </cell>
          <cell r="K797" t="str">
            <v>JAS AS AGENT FOR BLUE WORLD LINE VI</v>
          </cell>
          <cell r="L797" t="str">
            <v>TO THE ORDER OF ICM SPA LTD PFF RIN</v>
          </cell>
          <cell r="M797" t="str">
            <v>BR</v>
          </cell>
          <cell r="N797" t="str">
            <v>ITAOI</v>
          </cell>
          <cell r="O797" t="str">
            <v>PK</v>
          </cell>
          <cell r="P797">
            <v>488</v>
          </cell>
          <cell r="Q797">
            <v>488</v>
          </cell>
          <cell r="R797">
            <v>488</v>
          </cell>
          <cell r="S797">
            <v>488</v>
          </cell>
          <cell r="T797">
            <v>49637</v>
          </cell>
          <cell r="U797">
            <v>49637</v>
          </cell>
          <cell r="V797">
            <v>49637</v>
          </cell>
          <cell r="W797">
            <v>49637</v>
          </cell>
          <cell r="X797"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797" t="str">
            <v>Valide</v>
          </cell>
        </row>
        <row r="798">
          <cell r="A798" t="str">
            <v>MSKU1303645</v>
          </cell>
          <cell r="B798">
            <v>40</v>
          </cell>
          <cell r="C798" t="str">
            <v>607009869</v>
          </cell>
          <cell r="D798">
            <v>43960</v>
          </cell>
          <cell r="E798">
            <v>-43955</v>
          </cell>
          <cell r="F798" t="str">
            <v>TO THE ORDER OF ICM SPA LTD PFF RIN</v>
          </cell>
          <cell r="G798"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H798" t="str">
            <v>ICDN</v>
          </cell>
          <cell r="I798" t="str">
            <v>2020 MSA 163723</v>
          </cell>
          <cell r="J798">
            <v>315</v>
          </cell>
          <cell r="K798" t="str">
            <v>JAS AS AGENT FOR BLUE WORLD LINE VI</v>
          </cell>
          <cell r="L798" t="str">
            <v>TO THE ORDER OF ICM SPA LTD PFF RIN</v>
          </cell>
          <cell r="M798" t="str">
            <v>BR</v>
          </cell>
          <cell r="N798" t="str">
            <v>ITAOI</v>
          </cell>
          <cell r="O798" t="str">
            <v>PK</v>
          </cell>
          <cell r="P798">
            <v>488</v>
          </cell>
          <cell r="Q798">
            <v>488</v>
          </cell>
          <cell r="R798">
            <v>488</v>
          </cell>
          <cell r="S798">
            <v>488</v>
          </cell>
          <cell r="T798">
            <v>49637</v>
          </cell>
          <cell r="U798">
            <v>49637</v>
          </cell>
          <cell r="V798">
            <v>49637</v>
          </cell>
          <cell r="W798">
            <v>49637</v>
          </cell>
          <cell r="X798"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798" t="str">
            <v>Valide</v>
          </cell>
        </row>
        <row r="799">
          <cell r="A799" t="str">
            <v>SUDU5886293</v>
          </cell>
          <cell r="B799">
            <v>40</v>
          </cell>
          <cell r="C799" t="str">
            <v>910374094</v>
          </cell>
          <cell r="D799">
            <v>43958</v>
          </cell>
          <cell r="E799">
            <v>-43953</v>
          </cell>
          <cell r="F799" t="str">
            <v>FENHAM AUTO PARTS P O BOX 124524037</v>
          </cell>
          <cell r="G799" t="str">
            <v>20 BOXES 2 PALLETS AND 379 PIECES OF ASSORTED USED MOTOR VEHICLE SPA RES PARTS AND ACCESSORIES INTRANSIT TO ICD EMBAKASI NAIROBI</v>
          </cell>
          <cell r="H799" t="str">
            <v>ICDN</v>
          </cell>
          <cell r="I799" t="str">
            <v>2020 MSA 163722</v>
          </cell>
          <cell r="J799">
            <v>143</v>
          </cell>
          <cell r="K799" t="str">
            <v>MULTICHOICE UK LTD 31 PHILIP PLACE</v>
          </cell>
          <cell r="L799" t="str">
            <v>FENHAM AUTO PARTS P O BOX 124524037</v>
          </cell>
          <cell r="M799" t="str">
            <v>AE</v>
          </cell>
          <cell r="N799" t="str">
            <v>GBBLD</v>
          </cell>
          <cell r="O799" t="str">
            <v>PK</v>
          </cell>
          <cell r="P799">
            <v>402</v>
          </cell>
          <cell r="Q799">
            <v>402</v>
          </cell>
          <cell r="R799">
            <v>0</v>
          </cell>
          <cell r="S799">
            <v>0</v>
          </cell>
          <cell r="T799">
            <v>20000</v>
          </cell>
          <cell r="U799">
            <v>20000</v>
          </cell>
          <cell r="V799">
            <v>0</v>
          </cell>
          <cell r="W799">
            <v>0</v>
          </cell>
          <cell r="X799" t="str">
            <v>20 BOXES 2 PALLETS AND 379 PIECES OF ASSORTED USED MOTOR VEHICLE SPA RES PARTS AND ACCESSORIES INTRANSIT TO ICD EMBAKASI NAIROBI</v>
          </cell>
          <cell r="Y799" t="str">
            <v>Valide</v>
          </cell>
        </row>
        <row r="800">
          <cell r="A800" t="str">
            <v>HASU1077024</v>
          </cell>
          <cell r="B800">
            <v>20</v>
          </cell>
          <cell r="C800" t="str">
            <v>910512333</v>
          </cell>
          <cell r="D800">
            <v>43958</v>
          </cell>
          <cell r="E800">
            <v>-43953</v>
          </cell>
          <cell r="F800" t="str">
            <v>KAPARI LIMITED DUL DUL BUSINESS PAR06045</v>
          </cell>
          <cell r="G800" t="str">
            <v>556 CASES ALCOHOLIC BEVERAGES INTRANSIT TO ICD EMBAKASI NAIROBI</v>
          </cell>
          <cell r="H800" t="str">
            <v>ICDN</v>
          </cell>
          <cell r="I800" t="str">
            <v>2020 MSA 163502</v>
          </cell>
          <cell r="J800">
            <v>348</v>
          </cell>
          <cell r="K800" t="str">
            <v>CHARLES EDGE LONDON STUDIO 2 58 WA</v>
          </cell>
          <cell r="L800" t="str">
            <v>KAPARI LIMITED DUL DUL BUSINESS PAR06045</v>
          </cell>
          <cell r="M800" t="str">
            <v>US</v>
          </cell>
          <cell r="N800" t="str">
            <v>NLRTM</v>
          </cell>
          <cell r="O800" t="str">
            <v>CS</v>
          </cell>
          <cell r="P800">
            <v>556</v>
          </cell>
          <cell r="Q800">
            <v>556</v>
          </cell>
          <cell r="R800">
            <v>556</v>
          </cell>
          <cell r="S800">
            <v>556</v>
          </cell>
          <cell r="T800">
            <v>8943</v>
          </cell>
          <cell r="U800">
            <v>8943</v>
          </cell>
          <cell r="V800">
            <v>8943</v>
          </cell>
          <cell r="W800">
            <v>8943</v>
          </cell>
          <cell r="X800" t="str">
            <v>556 CASES ALCOHOLIC BEVERAGES INTRANSIT TO ICD EMBAKASI NAIROBI</v>
          </cell>
          <cell r="Y800" t="str">
            <v>Valide</v>
          </cell>
        </row>
        <row r="801">
          <cell r="A801" t="str">
            <v>MSKU7142255</v>
          </cell>
          <cell r="B801">
            <v>20</v>
          </cell>
          <cell r="C801" t="str">
            <v>910536848</v>
          </cell>
          <cell r="D801">
            <v>43959</v>
          </cell>
          <cell r="E801">
            <v>-43954</v>
          </cell>
          <cell r="F801" t="str">
            <v>TRANSFLEET LIMITED 3RD FLOOR PRUDE</v>
          </cell>
          <cell r="G801" t="str">
            <v>UF POWDER GLUE 550 PACKAGES ON 10 PALLETS HS CODE 390910 FRE IGHT PAYABLE AT ORIGIN</v>
          </cell>
          <cell r="H801" t="str">
            <v>ICDN</v>
          </cell>
          <cell r="I801" t="str">
            <v>2020 MSA 163502</v>
          </cell>
          <cell r="J801">
            <v>359</v>
          </cell>
          <cell r="K801" t="str">
            <v>AKZO NOBEL COATINGS SPA DIVISIONE W</v>
          </cell>
          <cell r="L801" t="str">
            <v>TRANSFLEET LIMITED 3RD FLOOR PRUDE</v>
          </cell>
          <cell r="M801" t="str">
            <v>US</v>
          </cell>
          <cell r="N801" t="str">
            <v>ITVCE</v>
          </cell>
          <cell r="O801" t="str">
            <v>PA</v>
          </cell>
          <cell r="P801">
            <v>10</v>
          </cell>
          <cell r="Q801">
            <v>10</v>
          </cell>
          <cell r="R801">
            <v>0</v>
          </cell>
          <cell r="S801">
            <v>0</v>
          </cell>
          <cell r="T801">
            <v>13992</v>
          </cell>
          <cell r="U801">
            <v>13992</v>
          </cell>
          <cell r="V801">
            <v>0</v>
          </cell>
          <cell r="W801">
            <v>0</v>
          </cell>
          <cell r="X801" t="str">
            <v>UF POWDER GLUE 550 PACKAGES ON 10 PALLETS HS CODE 390910 FRE IGHT PAYABLE AT ORIGIN</v>
          </cell>
          <cell r="Y801" t="str">
            <v>Valide</v>
          </cell>
        </row>
        <row r="802">
          <cell r="A802" t="str">
            <v>MSKU1501466</v>
          </cell>
          <cell r="B802">
            <v>40</v>
          </cell>
          <cell r="C802" t="str">
            <v>910555555</v>
          </cell>
          <cell r="D802">
            <v>43959</v>
          </cell>
          <cell r="E802">
            <v>-43954</v>
          </cell>
          <cell r="F802" t="str">
            <v>BRENNTAG KENYA LIMITED KAMPALA ROAD</v>
          </cell>
          <cell r="G802" t="str">
            <v>200 PLASTIC BAGS 200X20 KGS POLYAMIDE RESINS BRL-211 - 4000KGS HS CODE 3908 9000 50 PLASTIC BAGS 50X20 KGS POLYAMIDE RESINS BR L-211 LGT - 1000KGS HS CODE 3908 9000 32 PLASTIC BAGS 32X25 KGS MODIFIED PHENOLIC RESIN BRL-237 - 800KGS HS CODE 3909 40 20 2 0 BARRELS 20X200 KGS SHORT OIL ALKYD NON DRYING BRL 901 -4000 KGSHS CODE 39075000 200 PLASTIC BAGS 200X20 KGS POLYAMIDE RESINS BRL-210 - 4000KGS HS CODE 3908 9000 16 PLASTIC BAGS 16X25 KGS EASTER GUM BRL-1000 - 400KGS HS CODE 3907 91 10 240 PAPER BAG S 240X25 KGS KETONIC RESIN BRL-801 - 6000KGS HS CODE 3909 4040 120 PLASTIC BAGS 120X25 KGS S S MELIC RESIN BRL-1001 - 3000KGSHS CODE 3907 9110 INTRANSIT TO NAIROBI UNDER CONSIGNEE ACCOUNT RI SK AND RESPONSIBILITY CARRIER LIABILITY CEASES AT MOMBASA PORT TOTAL 878 EIGHT HUNDRED SEVENTY EIGHT ONLY INDENT NO B056 20 DT 20 02 2020 IDF NO E2002297360 COC NO KEN-2020-151422-0001 IEC NO -3 95003431 SHIPPING B</v>
          </cell>
          <cell r="H802" t="str">
            <v>ICDN</v>
          </cell>
          <cell r="I802" t="str">
            <v>2020 MSA 163502</v>
          </cell>
          <cell r="J802">
            <v>367</v>
          </cell>
          <cell r="K802" t="str">
            <v>BHARAT RESINS PVT LIMITED UNIT III</v>
          </cell>
          <cell r="L802" t="str">
            <v>BRENNTAG KENYA LIMITED KAMPALA ROAD</v>
          </cell>
          <cell r="M802" t="str">
            <v>US</v>
          </cell>
          <cell r="N802" t="str">
            <v>INNSA</v>
          </cell>
          <cell r="O802" t="str">
            <v>BG</v>
          </cell>
          <cell r="P802">
            <v>200</v>
          </cell>
          <cell r="Q802">
            <v>200</v>
          </cell>
          <cell r="R802">
            <v>0</v>
          </cell>
          <cell r="S802">
            <v>0</v>
          </cell>
          <cell r="T802">
            <v>23761</v>
          </cell>
          <cell r="U802">
            <v>23761</v>
          </cell>
          <cell r="V802">
            <v>0</v>
          </cell>
          <cell r="W802">
            <v>0</v>
          </cell>
          <cell r="X802" t="str">
            <v>200 PLASTIC BAGS 200X20 KGS POLYAMIDE RESINS BRL-211 - 4000KGS HS CODE 3908 9000 50 PLASTIC BAGS 50X20 KGS POLYAMIDE RESINS BR L-211 LGT - 1000KGS HS CODE 3908 9000 32 PLASTIC BAGS 32X25 KGS MODIFIED PHENOLIC RESIN BRL-237 - 800KGS HS CODE 3909 40 20 2 0 BARRELS 20X200 KGS SHORT OIL ALKYD NON DRYING BRL 901 -4000 KGSHS CODE 39075000 200 PLASTIC BAGS 200X20 KGS POLYAMIDE RESINS BRL-210 - 4000KGS HS CODE 3908 9000 16 PLASTIC BAGS 16X25 KGS EASTER GUM BRL-1000 - 400KGS HS CODE 3907 91 10 240 PAPER BAG S 240X25 KGS KETONIC RESIN BRL-801 - 6000KGS HS CODE 3909 4040 120 PLASTIC BAGS 120X25 KGS S S MELIC RESIN BRL-1001 - 3000KGSHS CODE 3907 9110 INTRANSIT TO NAIROBI UNDER CONSIGNEE ACCOUNT RI SK AND RESPONSIBILITY CARRIER LIABILITY CEASES AT MOMBASA PORT TOTAL 878 EIGHT HUNDRED SEVENTY EIGHT ONLY INDENT NO B056 20 DT 20 02 2020 IDF NO E2002297360 COC NO KEN-2020-151422-0001 IEC NO -3 95003431 SHIPPING B</v>
          </cell>
          <cell r="Y802" t="str">
            <v>Valide</v>
          </cell>
        </row>
        <row r="803">
          <cell r="A803" t="str">
            <v>LMCU1114640</v>
          </cell>
          <cell r="B803">
            <v>20</v>
          </cell>
          <cell r="C803" t="str">
            <v>AL019870</v>
          </cell>
          <cell r="D803">
            <v>43958</v>
          </cell>
          <cell r="E803">
            <v>-43953</v>
          </cell>
          <cell r="F803" t="str">
            <v>EL NAHAS TRADING GROUP EA LTD</v>
          </cell>
          <cell r="G803" t="str">
            <v>CHOCOLATE BISCUIT</v>
          </cell>
          <cell r="H803" t="str">
            <v>ICDN</v>
          </cell>
          <cell r="I803" t="str">
            <v>2020 MSA 163477</v>
          </cell>
          <cell r="J803">
            <v>22</v>
          </cell>
          <cell r="K803" t="str">
            <v>INTERNATIONAL MARKETING CENTER</v>
          </cell>
          <cell r="L803" t="str">
            <v>EL NAHAS TRADING GROUP EA LTD</v>
          </cell>
          <cell r="M803" t="str">
            <v>TR</v>
          </cell>
          <cell r="N803" t="str">
            <v>EGALY</v>
          </cell>
          <cell r="O803" t="str">
            <v>CT</v>
          </cell>
          <cell r="P803">
            <v>1940</v>
          </cell>
          <cell r="Q803">
            <v>1940</v>
          </cell>
          <cell r="R803">
            <v>1940</v>
          </cell>
          <cell r="S803">
            <v>1940</v>
          </cell>
          <cell r="T803">
            <v>6793</v>
          </cell>
          <cell r="U803">
            <v>6793</v>
          </cell>
          <cell r="V803">
            <v>6793</v>
          </cell>
          <cell r="W803">
            <v>6793</v>
          </cell>
          <cell r="X803" t="str">
            <v>CHOCOLATE BISCUIT</v>
          </cell>
          <cell r="Y803" t="str">
            <v>Valide</v>
          </cell>
        </row>
        <row r="804">
          <cell r="A804" t="str">
            <v>CAIU9486641</v>
          </cell>
          <cell r="B804">
            <v>40</v>
          </cell>
          <cell r="C804" t="str">
            <v>AMC0827058</v>
          </cell>
          <cell r="D804">
            <v>43958</v>
          </cell>
          <cell r="E804">
            <v>-43953</v>
          </cell>
          <cell r="F804" t="str">
            <v>KENYA MEDICAL SUPPLIES AUTHORITYNAIROBI COMMERCIAL STREET INDUSTRIAL</v>
          </cell>
          <cell r="G804" t="str">
            <v>184 PALLETS 5827 SHIPPERS IN ONE HUNDRED EIGHTY FOUR PALLETS ONLY AVONZA TENOFOVIR DISOPROXIL FUMARATE 300MG+LAMIVUDINE 300MG+ EFAVIRENZ 400MG TAB 30S INVOICE NO MP2311900702 DT 25 09 2019 SB NO 4014758 DT 25 09 2019 INVOICE NO MP2311900703 DT 25 09 2019 SB NO 4014759 DT 25 09 2019 INVOICE NO MP2311900710 DT 25 09 2019 SB NO 4014798 DT 25 09 2019 INVOICE NO MP2311900711 DT 25 09 2019 SB NO 4014799 DT 25 09 2019 HS CODE 30049099 TOTAL QUANTITY 838377 PACKS TOTAL NT WT 43956 570 KGS FREIGHT PREPAID</v>
          </cell>
          <cell r="H804" t="str">
            <v>ICDN</v>
          </cell>
          <cell r="I804" t="str">
            <v>2020 MSA 163023</v>
          </cell>
          <cell r="J804">
            <v>49</v>
          </cell>
          <cell r="K804" t="str">
            <v>MYLAN LABORATORIES LIMITEDFDF UNIT-3- 100 SEZ PLOT NO 11 12 13 SEZ PH</v>
          </cell>
          <cell r="L804" t="str">
            <v>KENYA MEDICAL SUPPLIES AUTHORITYNAIROBI COMMERCIAL STREET INDUSTRIAL</v>
          </cell>
          <cell r="M804" t="str">
            <v>AE</v>
          </cell>
          <cell r="N804" t="str">
            <v>INNSA</v>
          </cell>
          <cell r="O804" t="str">
            <v>PE</v>
          </cell>
          <cell r="P804">
            <v>184</v>
          </cell>
          <cell r="Q804">
            <v>184</v>
          </cell>
          <cell r="R804">
            <v>184</v>
          </cell>
          <cell r="S804">
            <v>184</v>
          </cell>
          <cell r="T804">
            <v>70296</v>
          </cell>
          <cell r="U804">
            <v>70296</v>
          </cell>
          <cell r="V804">
            <v>70296</v>
          </cell>
          <cell r="W804">
            <v>70296</v>
          </cell>
          <cell r="X804" t="str">
            <v>184 PALLETS 5827 SHIPPERS IN ONE HUNDRED EIGHTY FOUR PALLETS ONLY AVONZA TENOFOVIR DISOPROXIL FUMARATE 300MG+LAMIVUDINE 300MG+ EFAVIRENZ 400MG TAB 30S INVOICE NO MP2311900702 DT 25 09 2019 SB NO 4014758 DT 25 09 2019 INVOICE NO MP2311900703 DT 25 09 2019 SB NO 4014759 DT 25 09 2019 INVOICE NO MP2311900710 DT 25 09 2019 SB NO 4014798 DT 25 09 2019 INVOICE NO MP2311900711 DT 25 09 2019 SB NO 4014799 DT 25 09 2019 HS CODE 30049099 TOTAL QUANTITY 838377 PACKS TOTAL NT WT 43956 570 KGS FREIGHT PREPAID</v>
          </cell>
          <cell r="Y804" t="str">
            <v>Valide</v>
          </cell>
        </row>
        <row r="805">
          <cell r="A805" t="str">
            <v>UETU5568628</v>
          </cell>
          <cell r="B805">
            <v>40</v>
          </cell>
          <cell r="C805" t="str">
            <v>AMC0835647</v>
          </cell>
          <cell r="D805">
            <v>43958</v>
          </cell>
          <cell r="E805">
            <v>-43953</v>
          </cell>
          <cell r="F805" t="str">
            <v>KENYA MEDICAL SUPPLIES AUTHORITYNAIROBI COMMERCIAL STREET INDUSTRIAL</v>
          </cell>
          <cell r="G805"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05" t="str">
            <v>ICDN</v>
          </cell>
          <cell r="I805" t="str">
            <v>2020 MSA 163577</v>
          </cell>
          <cell r="J805">
            <v>63</v>
          </cell>
          <cell r="K805" t="str">
            <v>MYLAN LABORATORIES LIMITEDFDF UNIT-3-100 SEZ PLOT NO 11 12 13 SEZ PHA</v>
          </cell>
          <cell r="L805" t="str">
            <v>KENYA MEDICAL SUPPLIES AUTHORITYNAIROBI COMMERCIAL STREET INDUSTRIAL</v>
          </cell>
          <cell r="M805" t="str">
            <v>AE</v>
          </cell>
          <cell r="N805" t="str">
            <v>INNSA</v>
          </cell>
          <cell r="O805" t="str">
            <v>PE</v>
          </cell>
          <cell r="P805">
            <v>421</v>
          </cell>
          <cell r="Q805">
            <v>421</v>
          </cell>
          <cell r="R805">
            <v>421</v>
          </cell>
          <cell r="S805">
            <v>421</v>
          </cell>
          <cell r="T805">
            <v>87255</v>
          </cell>
          <cell r="U805">
            <v>87255</v>
          </cell>
          <cell r="V805">
            <v>87255</v>
          </cell>
          <cell r="W805">
            <v>87255</v>
          </cell>
          <cell r="X805"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05" t="str">
            <v>Valide</v>
          </cell>
        </row>
        <row r="806">
          <cell r="A806" t="str">
            <v>APHU6910513</v>
          </cell>
          <cell r="B806">
            <v>40</v>
          </cell>
          <cell r="C806" t="str">
            <v>AMC0835647</v>
          </cell>
          <cell r="D806">
            <v>43959</v>
          </cell>
          <cell r="E806">
            <v>-43954</v>
          </cell>
          <cell r="F806" t="str">
            <v>KENYA MEDICAL SUPPLIES AUTHORITYNAIROBI COMMERCIAL STREET INDUSTRIAL</v>
          </cell>
          <cell r="G806"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06" t="str">
            <v>ICDN</v>
          </cell>
          <cell r="I806" t="str">
            <v>2020 MSA 163577</v>
          </cell>
          <cell r="J806">
            <v>63</v>
          </cell>
          <cell r="K806" t="str">
            <v>MYLAN LABORATORIES LIMITEDFDF UNIT-3-100 SEZ PLOT NO 11 12 13 SEZ PHA</v>
          </cell>
          <cell r="L806" t="str">
            <v>KENYA MEDICAL SUPPLIES AUTHORITYNAIROBI COMMERCIAL STREET INDUSTRIAL</v>
          </cell>
          <cell r="M806" t="str">
            <v>AE</v>
          </cell>
          <cell r="N806" t="str">
            <v>INNSA</v>
          </cell>
          <cell r="O806" t="str">
            <v>PE</v>
          </cell>
          <cell r="P806">
            <v>421</v>
          </cell>
          <cell r="Q806">
            <v>421</v>
          </cell>
          <cell r="R806">
            <v>421</v>
          </cell>
          <cell r="S806">
            <v>421</v>
          </cell>
          <cell r="T806">
            <v>87255</v>
          </cell>
          <cell r="U806">
            <v>87255</v>
          </cell>
          <cell r="V806">
            <v>87255</v>
          </cell>
          <cell r="W806">
            <v>87255</v>
          </cell>
          <cell r="X806"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06" t="str">
            <v>Valide</v>
          </cell>
        </row>
        <row r="807">
          <cell r="A807" t="str">
            <v>SEGU4757310</v>
          </cell>
          <cell r="B807">
            <v>40</v>
          </cell>
          <cell r="C807" t="str">
            <v>AMC0835647</v>
          </cell>
          <cell r="D807">
            <v>43959</v>
          </cell>
          <cell r="E807">
            <v>-43954</v>
          </cell>
          <cell r="F807" t="str">
            <v>KENYA MEDICAL SUPPLIES AUTHORITYNAIROBI COMMERCIAL STREET INDUSTRIAL</v>
          </cell>
          <cell r="G807"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07" t="str">
            <v>ICDN</v>
          </cell>
          <cell r="I807" t="str">
            <v>2020 MSA 163577</v>
          </cell>
          <cell r="J807">
            <v>63</v>
          </cell>
          <cell r="K807" t="str">
            <v>MYLAN LABORATORIES LIMITEDFDF UNIT-3-100 SEZ PLOT NO 11 12 13 SEZ PHA</v>
          </cell>
          <cell r="L807" t="str">
            <v>KENYA MEDICAL SUPPLIES AUTHORITYNAIROBI COMMERCIAL STREET INDUSTRIAL</v>
          </cell>
          <cell r="M807" t="str">
            <v>AE</v>
          </cell>
          <cell r="N807" t="str">
            <v>INNSA</v>
          </cell>
          <cell r="O807" t="str">
            <v>PE</v>
          </cell>
          <cell r="P807">
            <v>421</v>
          </cell>
          <cell r="Q807">
            <v>421</v>
          </cell>
          <cell r="R807">
            <v>421</v>
          </cell>
          <cell r="S807">
            <v>421</v>
          </cell>
          <cell r="T807">
            <v>87255</v>
          </cell>
          <cell r="U807">
            <v>87255</v>
          </cell>
          <cell r="V807">
            <v>87255</v>
          </cell>
          <cell r="W807">
            <v>87255</v>
          </cell>
          <cell r="X807"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07" t="str">
            <v>Valide</v>
          </cell>
        </row>
        <row r="808">
          <cell r="A808" t="str">
            <v>TGHU9517028</v>
          </cell>
          <cell r="B808">
            <v>40</v>
          </cell>
          <cell r="C808" t="str">
            <v>AMC0835647</v>
          </cell>
          <cell r="D808">
            <v>43960</v>
          </cell>
          <cell r="E808">
            <v>-43955</v>
          </cell>
          <cell r="F808" t="str">
            <v>KENYA MEDICAL SUPPLIES AUTHORITYNAIROBI COMMERCIAL STREET INDUSTRIAL</v>
          </cell>
          <cell r="G808"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08" t="str">
            <v>ICDN</v>
          </cell>
          <cell r="I808" t="str">
            <v>2020 MSA 163577</v>
          </cell>
          <cell r="J808">
            <v>63</v>
          </cell>
          <cell r="K808" t="str">
            <v>MYLAN LABORATORIES LIMITEDFDF UNIT-3-100 SEZ PLOT NO 11 12 13 SEZ PHA</v>
          </cell>
          <cell r="L808" t="str">
            <v>KENYA MEDICAL SUPPLIES AUTHORITYNAIROBI COMMERCIAL STREET INDUSTRIAL</v>
          </cell>
          <cell r="M808" t="str">
            <v>AE</v>
          </cell>
          <cell r="N808" t="str">
            <v>INNSA</v>
          </cell>
          <cell r="O808" t="str">
            <v>PE</v>
          </cell>
          <cell r="P808">
            <v>421</v>
          </cell>
          <cell r="Q808">
            <v>421</v>
          </cell>
          <cell r="R808">
            <v>421</v>
          </cell>
          <cell r="S808">
            <v>421</v>
          </cell>
          <cell r="T808">
            <v>87255</v>
          </cell>
          <cell r="U808">
            <v>87255</v>
          </cell>
          <cell r="V808">
            <v>87255</v>
          </cell>
          <cell r="W808">
            <v>87255</v>
          </cell>
          <cell r="X808"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08" t="str">
            <v>Valide</v>
          </cell>
        </row>
        <row r="809">
          <cell r="A809" t="str">
            <v>CMAU7451947</v>
          </cell>
          <cell r="B809">
            <v>40</v>
          </cell>
          <cell r="C809" t="str">
            <v>AMC0835647</v>
          </cell>
          <cell r="D809">
            <v>43960</v>
          </cell>
          <cell r="E809">
            <v>-43955</v>
          </cell>
          <cell r="F809" t="str">
            <v>KENYA MEDICAL SUPPLIES AUTHORITYNAIROBI COMMERCIAL STREET INDUSTRIAL</v>
          </cell>
          <cell r="G809"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09" t="str">
            <v>ICDN</v>
          </cell>
          <cell r="I809" t="str">
            <v>2020 MSA 163577</v>
          </cell>
          <cell r="J809">
            <v>63</v>
          </cell>
          <cell r="K809" t="str">
            <v>MYLAN LABORATORIES LIMITEDFDF UNIT-3-100 SEZ PLOT NO 11 12 13 SEZ PHA</v>
          </cell>
          <cell r="L809" t="str">
            <v>KENYA MEDICAL SUPPLIES AUTHORITYNAIROBI COMMERCIAL STREET INDUSTRIAL</v>
          </cell>
          <cell r="M809" t="str">
            <v>AE</v>
          </cell>
          <cell r="N809" t="str">
            <v>INNSA</v>
          </cell>
          <cell r="O809" t="str">
            <v>PE</v>
          </cell>
          <cell r="P809">
            <v>421</v>
          </cell>
          <cell r="Q809">
            <v>421</v>
          </cell>
          <cell r="R809">
            <v>421</v>
          </cell>
          <cell r="S809">
            <v>421</v>
          </cell>
          <cell r="T809">
            <v>87255</v>
          </cell>
          <cell r="U809">
            <v>87255</v>
          </cell>
          <cell r="V809">
            <v>87255</v>
          </cell>
          <cell r="W809">
            <v>87255</v>
          </cell>
          <cell r="X809"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09" t="str">
            <v>Valide</v>
          </cell>
        </row>
        <row r="810">
          <cell r="A810" t="str">
            <v>CXDU1785516</v>
          </cell>
          <cell r="B810">
            <v>40</v>
          </cell>
          <cell r="C810" t="str">
            <v>AMC0835647</v>
          </cell>
          <cell r="D810">
            <v>43958</v>
          </cell>
          <cell r="E810">
            <v>-43953</v>
          </cell>
          <cell r="F810" t="str">
            <v>KENYA MEDICAL SUPPLIES AUTHORITYNAIROBI COMMERCIAL STREET INDUSTRIAL</v>
          </cell>
          <cell r="G810"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10" t="str">
            <v>ICDN</v>
          </cell>
          <cell r="I810" t="str">
            <v>2020 MSA 163577</v>
          </cell>
          <cell r="J810">
            <v>63</v>
          </cell>
          <cell r="K810" t="str">
            <v>MYLAN LABORATORIES LIMITEDFDF UNIT-3-100 SEZ PLOT NO 11 12 13 SEZ PHA</v>
          </cell>
          <cell r="L810" t="str">
            <v>KENYA MEDICAL SUPPLIES AUTHORITYNAIROBI COMMERCIAL STREET INDUSTRIAL</v>
          </cell>
          <cell r="M810" t="str">
            <v>AE</v>
          </cell>
          <cell r="N810" t="str">
            <v>INNSA</v>
          </cell>
          <cell r="O810" t="str">
            <v>PE</v>
          </cell>
          <cell r="P810">
            <v>421</v>
          </cell>
          <cell r="Q810">
            <v>421</v>
          </cell>
          <cell r="R810">
            <v>421</v>
          </cell>
          <cell r="S810">
            <v>421</v>
          </cell>
          <cell r="T810">
            <v>87255</v>
          </cell>
          <cell r="U810">
            <v>87255</v>
          </cell>
          <cell r="V810">
            <v>87255</v>
          </cell>
          <cell r="W810">
            <v>87255</v>
          </cell>
          <cell r="X810"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10" t="str">
            <v>Valide</v>
          </cell>
        </row>
        <row r="811">
          <cell r="A811" t="str">
            <v>FSCU8783745</v>
          </cell>
          <cell r="B811">
            <v>40</v>
          </cell>
          <cell r="C811" t="str">
            <v>AMC0835647</v>
          </cell>
          <cell r="D811">
            <v>43958</v>
          </cell>
          <cell r="E811">
            <v>-43953</v>
          </cell>
          <cell r="F811" t="str">
            <v>KENYA MEDICAL SUPPLIES AUTHORITYNAIROBI COMMERCIAL STREET INDUSTRIAL</v>
          </cell>
          <cell r="G811"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11" t="str">
            <v>ICDN</v>
          </cell>
          <cell r="I811" t="str">
            <v>2020 MSA 163577</v>
          </cell>
          <cell r="J811">
            <v>63</v>
          </cell>
          <cell r="K811" t="str">
            <v>MYLAN LABORATORIES LIMITEDFDF UNIT-3-100 SEZ PLOT NO 11 12 13 SEZ PHA</v>
          </cell>
          <cell r="L811" t="str">
            <v>KENYA MEDICAL SUPPLIES AUTHORITYNAIROBI COMMERCIAL STREET INDUSTRIAL</v>
          </cell>
          <cell r="M811" t="str">
            <v>AE</v>
          </cell>
          <cell r="N811" t="str">
            <v>INNSA</v>
          </cell>
          <cell r="O811" t="str">
            <v>PE</v>
          </cell>
          <cell r="P811">
            <v>421</v>
          </cell>
          <cell r="Q811">
            <v>421</v>
          </cell>
          <cell r="R811">
            <v>421</v>
          </cell>
          <cell r="S811">
            <v>421</v>
          </cell>
          <cell r="T811">
            <v>87255</v>
          </cell>
          <cell r="U811">
            <v>87255</v>
          </cell>
          <cell r="V811">
            <v>87255</v>
          </cell>
          <cell r="W811">
            <v>87255</v>
          </cell>
          <cell r="X811"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11" t="str">
            <v>Valide</v>
          </cell>
        </row>
        <row r="812">
          <cell r="A812" t="str">
            <v>CMAU7784378</v>
          </cell>
          <cell r="B812">
            <v>40</v>
          </cell>
          <cell r="C812" t="str">
            <v>AMC0835647</v>
          </cell>
          <cell r="D812">
            <v>43958</v>
          </cell>
          <cell r="E812">
            <v>-43953</v>
          </cell>
          <cell r="F812" t="str">
            <v>KENYA MEDICAL SUPPLIES AUTHORITYNAIROBI COMMERCIAL STREET INDUSTRIAL</v>
          </cell>
          <cell r="G812"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H812" t="str">
            <v>ICDN</v>
          </cell>
          <cell r="I812" t="str">
            <v>2020 MSA 163577</v>
          </cell>
          <cell r="J812">
            <v>63</v>
          </cell>
          <cell r="K812" t="str">
            <v>MYLAN LABORATORIES LIMITEDFDF UNIT-3-100 SEZ PLOT NO 11 12 13 SEZ PHA</v>
          </cell>
          <cell r="L812" t="str">
            <v>KENYA MEDICAL SUPPLIES AUTHORITYNAIROBI COMMERCIAL STREET INDUSTRIAL</v>
          </cell>
          <cell r="M812" t="str">
            <v>AE</v>
          </cell>
          <cell r="N812" t="str">
            <v>INNSA</v>
          </cell>
          <cell r="O812" t="str">
            <v>PE</v>
          </cell>
          <cell r="P812">
            <v>421</v>
          </cell>
          <cell r="Q812">
            <v>421</v>
          </cell>
          <cell r="R812">
            <v>421</v>
          </cell>
          <cell r="S812">
            <v>421</v>
          </cell>
          <cell r="T812">
            <v>87255</v>
          </cell>
          <cell r="U812">
            <v>87255</v>
          </cell>
          <cell r="V812">
            <v>87255</v>
          </cell>
          <cell r="W812">
            <v>87255</v>
          </cell>
          <cell r="X812" t="str">
            <v>421 PALLETS 7497 SHIPPERS IN FOUR HUNDRED TWENTY ONE PALLETS ONLY ACRIPTEGA TENOFOVIR DISOPROXIL FUMARATE 300MG +LAMIVUDINE 300MG + DOLUTEGRAVIR 50MG TAB 30S INVOICE NO MP2311901561 DT 03 31 2020 SB NO 4004747 DT 01 04 2020 HS CODE 30049099 TOTAL QUANTITY 809 395 000 PACKS TOTAL NT WT 47 214 70 KGS FREIGHT PREPAID FREIGHT PREPAID THC AT DESTINATION COLLECTFREIGHT PREPAID DISCHARGE PORT AGENT CMA CGM KENYA LTD BAYWOOD BUILDING 1ST FLOOR MOI AVENUE PO BOX 90262 80100 MOMBASA KENYA TEL FAX</v>
          </cell>
          <cell r="Y812" t="str">
            <v>Valide</v>
          </cell>
        </row>
        <row r="813">
          <cell r="A813" t="str">
            <v>APZU3138517</v>
          </cell>
          <cell r="B813">
            <v>20</v>
          </cell>
          <cell r="C813" t="str">
            <v>ANT1311811</v>
          </cell>
          <cell r="D813">
            <v>43958</v>
          </cell>
          <cell r="E813">
            <v>-43953</v>
          </cell>
          <cell r="F813" t="str">
            <v>TO THE ORDER OF APEX COATING E A LTDP O BOX 78108 - 00507NAIROBI KENY</v>
          </cell>
          <cell r="G813" t="str">
            <v>FREIGHT PREPAID STC ETP SECONDARY SHEETS HS 72101220 STC ETP SECONDARY SHEETS HS 72101220 FREE TIME AT DESTINATION AS PER SQ FL4197-SWAX-11-001</v>
          </cell>
          <cell r="H813" t="str">
            <v>ICDN</v>
          </cell>
          <cell r="I813" t="str">
            <v>2020 MSA 163729</v>
          </cell>
          <cell r="J813">
            <v>11</v>
          </cell>
          <cell r="K813" t="str">
            <v>INDUMET S A RUE WINSTON CHURCHILL 139-149B-4020 LIEGEBELGIUM</v>
          </cell>
          <cell r="L813" t="str">
            <v>TO THE ORDER OF APEX COATING E A LTDP O BOX 78108 - 00507NAIROBI KENY</v>
          </cell>
          <cell r="M813" t="str">
            <v>DE</v>
          </cell>
          <cell r="N813" t="str">
            <v>SAJED</v>
          </cell>
          <cell r="O813" t="str">
            <v>BD</v>
          </cell>
          <cell r="P813">
            <v>37</v>
          </cell>
          <cell r="Q813">
            <v>37</v>
          </cell>
          <cell r="R813">
            <v>37</v>
          </cell>
          <cell r="S813">
            <v>37</v>
          </cell>
          <cell r="T813">
            <v>54645</v>
          </cell>
          <cell r="U813">
            <v>54645</v>
          </cell>
          <cell r="V813">
            <v>54645</v>
          </cell>
          <cell r="W813">
            <v>54645</v>
          </cell>
          <cell r="X813" t="str">
            <v>FREIGHT PREPAID STC ETP SECONDARY SHEETS HS 72101220 STC ETP SECONDARY SHEETS HS 72101220 FREE TIME AT DESTINATION AS PER SQ FL4197-SWAX-11-001</v>
          </cell>
          <cell r="Y813" t="str">
            <v>Valide</v>
          </cell>
        </row>
        <row r="814">
          <cell r="A814" t="str">
            <v>TCLU3869866</v>
          </cell>
          <cell r="B814">
            <v>20</v>
          </cell>
          <cell r="C814" t="str">
            <v>CFA0337431</v>
          </cell>
          <cell r="D814">
            <v>43958</v>
          </cell>
          <cell r="E814">
            <v>-43953</v>
          </cell>
          <cell r="F814" t="str">
            <v>AFRO HIMO TRADING LIMITEDPO BOX 16674- CODE 0100PIN NO P0517119427NAI</v>
          </cell>
          <cell r="G814" t="str">
            <v>NADOO NATURAL NECTAR 27 200ML TETRAPAK PER SHRINK TOTAL NET WEIGHT 23800 KG HS CODE 200990 FREIGHT PREPAID</v>
          </cell>
          <cell r="H814" t="str">
            <v>ICDN</v>
          </cell>
          <cell r="I814" t="str">
            <v>2020 MSA 163576</v>
          </cell>
          <cell r="J814">
            <v>231</v>
          </cell>
          <cell r="K814" t="str">
            <v>AL NADA FOR FOOD INDUSTRIESNEW DAMIETTA 2ND INDUSTRIAL ZONE 15BLOCK 15</v>
          </cell>
          <cell r="L814" t="str">
            <v>AFRO HIMO TRADING LIMITEDPO BOX 16674- CODE 0100PIN NO P0517119427NAI</v>
          </cell>
          <cell r="M814" t="str">
            <v>AE</v>
          </cell>
          <cell r="N814" t="str">
            <v>AEJEA</v>
          </cell>
          <cell r="O814" t="str">
            <v>PK</v>
          </cell>
          <cell r="P814">
            <v>4250</v>
          </cell>
          <cell r="Q814">
            <v>4250</v>
          </cell>
          <cell r="R814">
            <v>4250</v>
          </cell>
          <cell r="S814">
            <v>4250</v>
          </cell>
          <cell r="T814">
            <v>25713</v>
          </cell>
          <cell r="U814">
            <v>25713</v>
          </cell>
          <cell r="V814">
            <v>25712</v>
          </cell>
          <cell r="W814">
            <v>25712</v>
          </cell>
          <cell r="X814" t="str">
            <v>NADOO NATURAL NECTAR 27 200ML TETRAPAK PER SHRINK TOTAL NET WEIGHT 23800 KG HS CODE 200990 FREIGHT PREPAID</v>
          </cell>
          <cell r="Y814" t="str">
            <v>Valide</v>
          </cell>
        </row>
        <row r="815">
          <cell r="A815" t="str">
            <v>CAIU3799084</v>
          </cell>
          <cell r="B815">
            <v>20</v>
          </cell>
          <cell r="C815" t="str">
            <v>CFA0343153</v>
          </cell>
          <cell r="D815">
            <v>43958</v>
          </cell>
          <cell r="E815">
            <v>-43953</v>
          </cell>
          <cell r="F815" t="str">
            <v>TRUFOODS LIMITEDP O BOX 41521-00100</v>
          </cell>
          <cell r="G815" t="str">
            <v>MAIZE STARCH POWDER FOOD GRADE 3040 PLASTIC BAGS EACH ONE OF 25 KGS IDF E2003303426 Total net weight 76000 kgs</v>
          </cell>
          <cell r="H815" t="str">
            <v>ICDN</v>
          </cell>
          <cell r="I815" t="str">
            <v>2020 MSA 163729</v>
          </cell>
          <cell r="J815">
            <v>44</v>
          </cell>
          <cell r="K815" t="str">
            <v>EGYPTIAN STARCH GLUCOSEMANUFACTURING CO6 OCTOBER STREET 8 MOSTOROD -</v>
          </cell>
          <cell r="L815" t="str">
            <v>TRUFOODS LIMITEDP O BOX 41521-00100</v>
          </cell>
          <cell r="M815" t="str">
            <v>DE</v>
          </cell>
          <cell r="N815" t="str">
            <v>SAJED</v>
          </cell>
          <cell r="O815" t="str">
            <v>PK</v>
          </cell>
          <cell r="P815">
            <v>3040</v>
          </cell>
          <cell r="Q815">
            <v>3040</v>
          </cell>
          <cell r="R815">
            <v>3040</v>
          </cell>
          <cell r="S815">
            <v>3040</v>
          </cell>
          <cell r="T815">
            <v>76304</v>
          </cell>
          <cell r="U815">
            <v>76304</v>
          </cell>
          <cell r="V815">
            <v>76304</v>
          </cell>
          <cell r="W815">
            <v>76304</v>
          </cell>
          <cell r="X815" t="str">
            <v>MAIZE STARCH POWDER FOOD GRADE 3040 PLASTIC BAGS EACH ONE OF 25 KGS IDF E2003303426 Total net weight 76000 kgs</v>
          </cell>
          <cell r="Y815" t="str">
            <v>Valide</v>
          </cell>
        </row>
        <row r="816">
          <cell r="A816" t="str">
            <v>TEMU2881150</v>
          </cell>
          <cell r="B816">
            <v>20</v>
          </cell>
          <cell r="C816" t="str">
            <v>CFA0343153</v>
          </cell>
          <cell r="D816">
            <v>43958</v>
          </cell>
          <cell r="E816">
            <v>-43953</v>
          </cell>
          <cell r="F816" t="str">
            <v>TRUFOODS LIMITEDP O BOX 41521-00100</v>
          </cell>
          <cell r="G816" t="str">
            <v>MAIZE STARCH POWDER FOOD GRADE 3040 PLASTIC BAGS EACH ONE OF 25 KGS IDF E2003303426 Total net weight 76000 kgs</v>
          </cell>
          <cell r="H816" t="str">
            <v>ICDN</v>
          </cell>
          <cell r="I816" t="str">
            <v>2020 MSA 163729</v>
          </cell>
          <cell r="J816">
            <v>44</v>
          </cell>
          <cell r="K816" t="str">
            <v>EGYPTIAN STARCH GLUCOSEMANUFACTURING CO6 OCTOBER STREET 8 MOSTOROD -</v>
          </cell>
          <cell r="L816" t="str">
            <v>TRUFOODS LIMITEDP O BOX 41521-00100</v>
          </cell>
          <cell r="M816" t="str">
            <v>DE</v>
          </cell>
          <cell r="N816" t="str">
            <v>SAJED</v>
          </cell>
          <cell r="O816" t="str">
            <v>PK</v>
          </cell>
          <cell r="P816">
            <v>3040</v>
          </cell>
          <cell r="Q816">
            <v>3040</v>
          </cell>
          <cell r="R816">
            <v>3040</v>
          </cell>
          <cell r="S816">
            <v>3040</v>
          </cell>
          <cell r="T816">
            <v>76304</v>
          </cell>
          <cell r="U816">
            <v>76304</v>
          </cell>
          <cell r="V816">
            <v>76304</v>
          </cell>
          <cell r="W816">
            <v>76304</v>
          </cell>
          <cell r="X816" t="str">
            <v>MAIZE STARCH POWDER FOOD GRADE 3040 PLASTIC BAGS EACH ONE OF 25 KGS IDF E2003303426 Total net weight 76000 kgs</v>
          </cell>
          <cell r="Y816" t="str">
            <v>Valide</v>
          </cell>
        </row>
        <row r="817">
          <cell r="A817" t="str">
            <v>TGHU6341320</v>
          </cell>
          <cell r="B817">
            <v>40</v>
          </cell>
          <cell r="C817" t="str">
            <v>CHP0120329</v>
          </cell>
          <cell r="D817">
            <v>43958</v>
          </cell>
          <cell r="E817">
            <v>-43953</v>
          </cell>
          <cell r="F817" t="str">
            <v>ADIX PLASTICS LIMITEDP O BOX- 24268-00100 YALLOW ROAD OFF NANYUKI ROA</v>
          </cell>
          <cell r="G817" t="str">
            <v>06 X 40HC CONTAINERS CONTAINING BE961MO PROPYLENE COPOLYMERS HS CODE 39023000 EMAIL ALMIZANIMPEX-YAHOO COM CTC NO +254722423600 EMAIL INFO-ADIXPLASTICS COM TOTAL NET WEIGHT 148 500 MT ORDER NO 5101013624 DELIVERY NO 80440098 SHIPMENT NO 454275 FREIGHT PREPAID 21 DAYS CONTAINER FREE DETENTION AND DEMURRAGE AT POD</v>
          </cell>
          <cell r="H817" t="str">
            <v>ICDN</v>
          </cell>
          <cell r="I817" t="str">
            <v>2020 MSA 161455</v>
          </cell>
          <cell r="J817">
            <v>121</v>
          </cell>
          <cell r="K817" t="str">
            <v>BOROUGE PTE LTD P O BOX 6951ABU DHABIU A E</v>
          </cell>
          <cell r="L817" t="str">
            <v>ADIX PLASTICS LIMITEDP O BOX- 24268-00100 YALLOW ROAD OFF NANYUKI ROA</v>
          </cell>
          <cell r="M817" t="str">
            <v>BE</v>
          </cell>
          <cell r="N817" t="str">
            <v>AEJEA</v>
          </cell>
          <cell r="O817" t="str">
            <v>PK</v>
          </cell>
          <cell r="P817">
            <v>5940</v>
          </cell>
          <cell r="Q817">
            <v>5940</v>
          </cell>
          <cell r="R817">
            <v>5940</v>
          </cell>
          <cell r="S817">
            <v>5940</v>
          </cell>
          <cell r="T817">
            <v>152064</v>
          </cell>
          <cell r="U817">
            <v>152064</v>
          </cell>
          <cell r="V817">
            <v>152064</v>
          </cell>
          <cell r="W817">
            <v>152064</v>
          </cell>
          <cell r="X817" t="str">
            <v>06 X 40HC CONTAINERS CONTAINING BE961MO PROPYLENE COPOLYMERS HS CODE 39023000 EMAIL ALMIZANIMPEX-YAHOO COM CTC NO +254722423600 EMAIL INFO-ADIXPLASTICS COM TOTAL NET WEIGHT 148 500 MT ORDER NO 5101013624 DELIVERY NO 80440098 SHIPMENT NO 454275 FREIGHT PREPAID 21 DAYS CONTAINER FREE DETENTION AND DEMURRAGE AT POD</v>
          </cell>
          <cell r="Y817" t="str">
            <v>Valide</v>
          </cell>
        </row>
        <row r="818">
          <cell r="A818" t="str">
            <v>CSNU1302279</v>
          </cell>
          <cell r="B818">
            <v>20</v>
          </cell>
          <cell r="C818" t="str">
            <v>COSU6259817740</v>
          </cell>
          <cell r="D818">
            <v>43958</v>
          </cell>
          <cell r="E818">
            <v>-43953</v>
          </cell>
          <cell r="F818" t="str">
            <v>PRINCIPAL SECRETARY MINISTRY OF EDUCATION SCIENCE AND TECHNOLOGY</v>
          </cell>
          <cell r="G818" t="str">
            <v>LAPTOP COMPUTER NON COMMERCIAL VALUE DONATION SHIPMENT PLACE OF DELIVERY PORT CLEARANCE</v>
          </cell>
          <cell r="H818" t="str">
            <v>ICDN</v>
          </cell>
          <cell r="I818" t="str">
            <v>2020 MSA 163659</v>
          </cell>
          <cell r="J818">
            <v>49</v>
          </cell>
          <cell r="K818" t="str">
            <v>GANGWON PROVINCIAL</v>
          </cell>
          <cell r="L818" t="str">
            <v>PRINCIPAL SECRETARY MINISTRY OF EDUCATION SCIENCE AND TECHNOLOGY</v>
          </cell>
          <cell r="M818" t="str">
            <v>CN</v>
          </cell>
          <cell r="N818" t="str">
            <v>KRICH</v>
          </cell>
          <cell r="O818" t="str">
            <v>CT</v>
          </cell>
          <cell r="P818">
            <v>20</v>
          </cell>
          <cell r="Q818">
            <v>20</v>
          </cell>
          <cell r="R818">
            <v>0</v>
          </cell>
          <cell r="S818">
            <v>0</v>
          </cell>
          <cell r="T818">
            <v>510</v>
          </cell>
          <cell r="U818">
            <v>510</v>
          </cell>
          <cell r="V818">
            <v>0</v>
          </cell>
          <cell r="W818">
            <v>0</v>
          </cell>
          <cell r="X818" t="str">
            <v>LAPTOP COMPUTER NON COMMERCIAL VALUE DONATION SHIPMENT PLACE OF DELIVERY PORT CLEARANCE</v>
          </cell>
          <cell r="Y818" t="str">
            <v>Valide</v>
          </cell>
        </row>
        <row r="819">
          <cell r="A819" t="str">
            <v>TCNU2035188</v>
          </cell>
          <cell r="B819">
            <v>40</v>
          </cell>
          <cell r="C819" t="str">
            <v>COSU6260666840</v>
          </cell>
          <cell r="D819">
            <v>43958</v>
          </cell>
          <cell r="E819">
            <v>-43953</v>
          </cell>
          <cell r="F819" t="str">
            <v>SUNFLAG TEXTILE AND KNITWEAR MILLS LTD</v>
          </cell>
          <cell r="G819" t="str">
            <v>SHIPPER S LOAD COUNT SAID TO CONTAIN 10 983 00 KGS OF DTY 75D 72F SEMI DULL RAW WHITE SOFT INTERMINGLED AA GRADE 1 482 00 KGS OF DTY 150D 96F SEMI DULL RAW WHITE SOFT INTERMINGLED AA GRADE 676 00 KGS OF DTY 150D 96X2F SEMI DULL RAW WHITE SOFT INTERMINGLED AA GRADE 8 190 00 KGS OF DTY 75D 36F SEMI DULL RAW WHITE HIGH INTERMINGLED AA GRADE AS PER PROFORMA INVOICE NO PRF EXP 2020 0232 DATED 26 03 2020 L C REF NO TF2009400011 IDF NO E2003312123 HS CODE 5402 33 00 TRANSHIPMET AT SINGAPORE BY M V ITAL MASSIMA V 141W PLACE OF DELIVERY PORT CLEARANCE</v>
          </cell>
          <cell r="H819" t="str">
            <v>ICDN</v>
          </cell>
          <cell r="I819" t="str">
            <v>2020 MSA 163443</v>
          </cell>
          <cell r="J819">
            <v>87</v>
          </cell>
          <cell r="K819" t="str">
            <v>SUNFLAG THAILAND LTD</v>
          </cell>
          <cell r="L819" t="str">
            <v>SUNFLAG TEXTILE AND KNITWEAR MILLS LTD</v>
          </cell>
          <cell r="M819" t="str">
            <v>CN</v>
          </cell>
          <cell r="N819" t="str">
            <v>THBKK</v>
          </cell>
          <cell r="O819" t="str">
            <v>CT</v>
          </cell>
          <cell r="P819">
            <v>710</v>
          </cell>
          <cell r="Q819">
            <v>710</v>
          </cell>
          <cell r="R819">
            <v>710</v>
          </cell>
          <cell r="S819">
            <v>710</v>
          </cell>
          <cell r="T819">
            <v>22992</v>
          </cell>
          <cell r="U819">
            <v>22992</v>
          </cell>
          <cell r="V819">
            <v>22992</v>
          </cell>
          <cell r="W819">
            <v>22992</v>
          </cell>
          <cell r="X819" t="str">
            <v>SHIPPER S LOAD COUNT SAID TO CONTAIN 10 983 00 KGS OF DTY 75D 72F SEMI DULL RAW WHITE SOFT INTERMINGLED AA GRADE 1 482 00 KGS OF DTY 150D 96F SEMI DULL RAW WHITE SOFT INTERMINGLED AA GRADE 676 00 KGS OF DTY 150D 96X2F SEMI DULL RAW WHITE SOFT INTERMINGLED AA GRADE 8 190 00 KGS OF DTY 75D 36F SEMI DULL RAW WHITE HIGH INTERMINGLED AA GRADE AS PER PROFORMA INVOICE NO PRF EXP 2020 0232 DATED 26 03 2020 L C REF NO TF2009400011 IDF NO E2003312123 HS CODE 5402 33 00 TRANSHIPMET AT SINGAPORE BY M V ITAL MASSIMA V 141W PLACE OF DELIVERY PORT CLEARANCE</v>
          </cell>
          <cell r="Y819" t="str">
            <v>Valide</v>
          </cell>
        </row>
        <row r="820">
          <cell r="A820" t="str">
            <v>AMFU3260140</v>
          </cell>
          <cell r="B820">
            <v>20</v>
          </cell>
          <cell r="C820" t="str">
            <v>COSU6260681660</v>
          </cell>
          <cell r="D820">
            <v>43960</v>
          </cell>
          <cell r="E820">
            <v>-43955</v>
          </cell>
          <cell r="F820" t="str">
            <v>CHRIST FOR ALL NATIONS</v>
          </cell>
          <cell r="G820" t="str">
            <v>BOOKLETS SHIPPER S OWN CONTAINER PLACE OF DELIVERY PORT CLEARANCE</v>
          </cell>
          <cell r="H820" t="str">
            <v>ICDN</v>
          </cell>
          <cell r="I820" t="str">
            <v>2020 MSA 163659</v>
          </cell>
          <cell r="J820">
            <v>64</v>
          </cell>
          <cell r="K820" t="str">
            <v>CHINA PRINTING CO LTD</v>
          </cell>
          <cell r="L820" t="str">
            <v>CHRIST FOR ALL NATIONS</v>
          </cell>
          <cell r="M820" t="str">
            <v>CN</v>
          </cell>
          <cell r="N820" t="str">
            <v>CNTXG</v>
          </cell>
          <cell r="O820" t="str">
            <v>CT</v>
          </cell>
          <cell r="P820">
            <v>850</v>
          </cell>
          <cell r="Q820">
            <v>850</v>
          </cell>
          <cell r="R820">
            <v>0</v>
          </cell>
          <cell r="S820">
            <v>0</v>
          </cell>
          <cell r="T820">
            <v>14620</v>
          </cell>
          <cell r="U820">
            <v>14620</v>
          </cell>
          <cell r="V820">
            <v>0</v>
          </cell>
          <cell r="W820">
            <v>0</v>
          </cell>
          <cell r="X820" t="str">
            <v>BOOKLETS SHIPPER S OWN CONTAINER PLACE OF DELIVERY PORT CLEARANCE</v>
          </cell>
          <cell r="Y820" t="str">
            <v>Valide</v>
          </cell>
        </row>
        <row r="821">
          <cell r="A821" t="str">
            <v>OOLU7970760</v>
          </cell>
          <cell r="B821">
            <v>40</v>
          </cell>
          <cell r="C821" t="str">
            <v>COSU6260711250W</v>
          </cell>
          <cell r="D821">
            <v>43959</v>
          </cell>
          <cell r="E821">
            <v>-43954</v>
          </cell>
          <cell r="F821" t="str">
            <v>FLOOR DECOR KENYA LTD</v>
          </cell>
          <cell r="G821" t="str">
            <v>WPC PRODUCTS HS-CODE 39189019 SHIPPERS LOAD STOW COUNT PLACE OF DELIVERY PORT CLEARANCE</v>
          </cell>
          <cell r="H821" t="str">
            <v>ICDN</v>
          </cell>
          <cell r="I821" t="str">
            <v>2020 MSA 163709</v>
          </cell>
          <cell r="J821">
            <v>11</v>
          </cell>
          <cell r="K821" t="str">
            <v>BRANCH OF KUEHNE+NAGEL CO LTD IN</v>
          </cell>
          <cell r="L821" t="str">
            <v>FLOOR DECOR KENYA LTD</v>
          </cell>
          <cell r="M821" t="str">
            <v>CN</v>
          </cell>
          <cell r="N821" t="str">
            <v>VNHPH</v>
          </cell>
          <cell r="O821" t="str">
            <v>PK</v>
          </cell>
          <cell r="P821">
            <v>919</v>
          </cell>
          <cell r="Q821">
            <v>919</v>
          </cell>
          <cell r="R821">
            <v>919</v>
          </cell>
          <cell r="S821">
            <v>919</v>
          </cell>
          <cell r="T821">
            <v>23575</v>
          </cell>
          <cell r="U821">
            <v>23575</v>
          </cell>
          <cell r="V821">
            <v>23575</v>
          </cell>
          <cell r="W821">
            <v>23575</v>
          </cell>
          <cell r="X821" t="str">
            <v>WPC PRODUCTS HS-CODE 39189019 SHIPPERS LOAD STOW COUNT PLACE OF DELIVERY PORT CLEARANCE</v>
          </cell>
          <cell r="Y821" t="str">
            <v>Valide</v>
          </cell>
        </row>
        <row r="822">
          <cell r="A822" t="str">
            <v>DRYU9886675</v>
          </cell>
          <cell r="B822">
            <v>40</v>
          </cell>
          <cell r="C822" t="str">
            <v>EPIRAEESAD217822</v>
          </cell>
          <cell r="D822">
            <v>43958</v>
          </cell>
          <cell r="E822">
            <v>-43953</v>
          </cell>
          <cell r="F822" t="str">
            <v>TOKYO TRADING GLOBAL LIMITED NGONG ROAD NEAR NAKUMATT PRESTIGE NAIROB</v>
          </cell>
          <cell r="G822" t="str">
            <v>1 X HIGH CUBE 40 CONTAINER SAID TO CONTAIN 20 PALLETS USED COMPUTERS COMPUTERS ACCESSORIES 21 DAYS FREE TIME AT PORT OF DISCHARGE HOUSE HOUSE PORT NOMINATION AS PER KPA DIRECTIVE</v>
          </cell>
          <cell r="H822" t="str">
            <v>ICDN</v>
          </cell>
          <cell r="I822" t="str">
            <v>2020 MSA 163575</v>
          </cell>
          <cell r="J822">
            <v>10</v>
          </cell>
          <cell r="K822" t="str">
            <v>NIPPON GENERAL TRADING FZE AJMAN FR EE ZONE AJMAN U A E 97167428295</v>
          </cell>
          <cell r="L822" t="str">
            <v>TOKYO TRADING GLOBAL LIMITED NGONG ROAD NEAR NAKUMATT PRESTIGE NAIROB</v>
          </cell>
          <cell r="M822" t="str">
            <v>IN</v>
          </cell>
          <cell r="N822" t="str">
            <v>AEJEA</v>
          </cell>
          <cell r="O822" t="str">
            <v>PE</v>
          </cell>
          <cell r="P822">
            <v>20</v>
          </cell>
          <cell r="Q822">
            <v>20</v>
          </cell>
          <cell r="R822">
            <v>20</v>
          </cell>
          <cell r="S822">
            <v>20</v>
          </cell>
          <cell r="T822">
            <v>12912</v>
          </cell>
          <cell r="U822">
            <v>12912</v>
          </cell>
          <cell r="V822">
            <v>12912</v>
          </cell>
          <cell r="W822">
            <v>12912</v>
          </cell>
          <cell r="X822" t="str">
            <v>1 X HIGH CUBE 40 CONTAINER SAID TO CONTAIN 20 PALLETS USED COMPUTERS COMPUTERS ACCESSORIES 21 DAYS FREE TIME AT PORT OF DISCHARGE HOUSE HOUSE PORT NOMINATION AS PER KPA DIRECTIVE</v>
          </cell>
          <cell r="Y822" t="str">
            <v>Valide</v>
          </cell>
        </row>
        <row r="823">
          <cell r="A823" t="str">
            <v>DRYU9886628</v>
          </cell>
          <cell r="B823">
            <v>40</v>
          </cell>
          <cell r="C823" t="str">
            <v>EPIRCHNNGB269808</v>
          </cell>
          <cell r="D823">
            <v>43958</v>
          </cell>
          <cell r="E823">
            <v>-43953</v>
          </cell>
          <cell r="F823" t="str">
            <v>BIOLITE HOLDINGS KENYA LIMITED 40B PEPONI ROAD WESTLANDS CONTACT PERSO</v>
          </cell>
          <cell r="G823" t="str">
            <v>HIGH CUBE 40 CONTAINER SAID TO CONTAIN 2170 CARTONS STOVES-JIKO MALKIA 21DAYS FREE OF DETENTION AT DESTINATION GRANTED FROM THE DATE OF LANDING PORT STORAGE HOWEVER SHALL BE CHARGED CARGO IN-TRANSIT TO ICD EMBAKASI BY SGR CARRIAGE TERM LINER</v>
          </cell>
          <cell r="H823" t="str">
            <v>ICDN</v>
          </cell>
          <cell r="I823" t="str">
            <v>2020 MSA 163727</v>
          </cell>
          <cell r="J823">
            <v>10</v>
          </cell>
          <cell r="K823" t="str">
            <v>ZHEJIANG HUIWENMEI STOVE CO LTD DO NGXI BRIDGE GANLINTOWN SHENGZHOU Z</v>
          </cell>
          <cell r="L823" t="str">
            <v>BIOLITE HOLDINGS KENYA LIMITED 40B PEPONI ROAD WESTLANDS CONTACT PERSO</v>
          </cell>
          <cell r="M823" t="str">
            <v>VN</v>
          </cell>
          <cell r="N823" t="str">
            <v>CNNGB</v>
          </cell>
          <cell r="O823" t="str">
            <v>CT</v>
          </cell>
          <cell r="P823">
            <v>2170</v>
          </cell>
          <cell r="Q823">
            <v>2170</v>
          </cell>
          <cell r="R823">
            <v>2170</v>
          </cell>
          <cell r="S823">
            <v>2170</v>
          </cell>
          <cell r="T823">
            <v>15016</v>
          </cell>
          <cell r="U823">
            <v>15016</v>
          </cell>
          <cell r="V823">
            <v>15016</v>
          </cell>
          <cell r="W823">
            <v>15016</v>
          </cell>
          <cell r="X823" t="str">
            <v>HIGH CUBE 40 CONTAINER SAID TO CONTAIN 2170 CARTONS STOVES-JIKO MALKIA 21DAYS FREE OF DETENTION AT DESTINATION GRANTED FROM THE DATE OF LANDING PORT STORAGE HOWEVER SHALL BE CHARGED CARGO IN-TRANSIT TO ICD EMBAKASI BY SGR CARRIAGE TERM LINER</v>
          </cell>
          <cell r="Y823" t="str">
            <v>Valide</v>
          </cell>
        </row>
        <row r="824">
          <cell r="A824" t="str">
            <v>TCLU9872949</v>
          </cell>
          <cell r="B824">
            <v>40</v>
          </cell>
          <cell r="C824" t="str">
            <v>GGZ1080414</v>
          </cell>
          <cell r="D824">
            <v>43960</v>
          </cell>
          <cell r="E824">
            <v>-43955</v>
          </cell>
          <cell r="F824" t="str">
            <v>COLOUR LINK LIMITED ADDRESS ENTERPRISE ROAD NO 100 OPPOSITE BHACHU IN</v>
          </cell>
          <cell r="G824" t="str">
            <v>ADVANCE TYRES HS CODE 4011202000 4013100000 COMPANY REG NO PVT-LRUJ78 FREIGHT PREPAID</v>
          </cell>
          <cell r="H824" t="str">
            <v>ICDN</v>
          </cell>
          <cell r="I824" t="str">
            <v>2020 MSA 163711</v>
          </cell>
          <cell r="J824">
            <v>226</v>
          </cell>
          <cell r="K824" t="str">
            <v>GUIZHOU TYRE CO LTD NO 41 BAIHUA AVE YUNYAN DISTRICT GUIYANG GUIZHOU</v>
          </cell>
          <cell r="L824" t="str">
            <v>COLOUR LINK LIMITED ADDRESS ENTERPRISE ROAD NO 100 OPPOSITE BHACHU IN</v>
          </cell>
          <cell r="M824" t="str">
            <v>CN</v>
          </cell>
          <cell r="N824" t="str">
            <v>CNSHK</v>
          </cell>
          <cell r="O824" t="str">
            <v>PK</v>
          </cell>
          <cell r="P824">
            <v>396</v>
          </cell>
          <cell r="Q824">
            <v>396</v>
          </cell>
          <cell r="R824">
            <v>0</v>
          </cell>
          <cell r="S824">
            <v>0</v>
          </cell>
          <cell r="T824">
            <v>30528</v>
          </cell>
          <cell r="U824">
            <v>30528</v>
          </cell>
          <cell r="V824">
            <v>0</v>
          </cell>
          <cell r="W824">
            <v>0</v>
          </cell>
          <cell r="X824" t="str">
            <v>ADVANCE TYRES HS CODE 4011202000 4013100000 COMPANY REG NO PVT-LRUJ78 FREIGHT PREPAID</v>
          </cell>
          <cell r="Y824" t="str">
            <v>Valide</v>
          </cell>
        </row>
        <row r="825">
          <cell r="A825" t="str">
            <v>UACU3873865</v>
          </cell>
          <cell r="B825">
            <v>20</v>
          </cell>
          <cell r="C825" t="str">
            <v>HLCUBAR200300059</v>
          </cell>
          <cell r="D825">
            <v>43960</v>
          </cell>
          <cell r="E825">
            <v>-43955</v>
          </cell>
          <cell r="F825" t="str">
            <v>DEL MONTE KENYA LTD OLOITIPTIP RD P O BOX 147 THIKA ROAD 01000 THIK</v>
          </cell>
          <cell r="G825" t="str">
            <v>COMPLETE PACKAGING LINE FOR AVOCADO AND MANGO LINEA COMPLETA DE EMPAQUE DE AGUACATE Y MANGO HS CODE 84 38 60</v>
          </cell>
          <cell r="H825" t="str">
            <v>ICDN</v>
          </cell>
          <cell r="I825" t="str">
            <v>2020 MSA 163254</v>
          </cell>
          <cell r="J825">
            <v>6</v>
          </cell>
          <cell r="K825" t="str">
            <v>SPC SHIPPING SOCIEDAD ANONIMA EDIFICIO VISTA DEL PARQUE PISO 2 OFICINA</v>
          </cell>
          <cell r="L825" t="str">
            <v>DEL MONTE KENYA LTD OLOITIPTIP RD P O BOX 147 THIKA ROAD 01000 THIK</v>
          </cell>
          <cell r="M825" t="str">
            <v>CN</v>
          </cell>
          <cell r="N825" t="str">
            <v>CRLIO</v>
          </cell>
          <cell r="O825" t="str">
            <v>NE</v>
          </cell>
          <cell r="P825">
            <v>26</v>
          </cell>
          <cell r="Q825">
            <v>26</v>
          </cell>
          <cell r="R825">
            <v>26</v>
          </cell>
          <cell r="S825">
            <v>26</v>
          </cell>
          <cell r="T825">
            <v>2000</v>
          </cell>
          <cell r="U825">
            <v>2000</v>
          </cell>
          <cell r="V825">
            <v>2000</v>
          </cell>
          <cell r="W825">
            <v>2000</v>
          </cell>
          <cell r="X825" t="str">
            <v>COMPLETE PACKAGING LINE FOR AVOCADO AND MANGO LINEA COMPLETA DE EMPAQUE DE AGUACATE Y MANGO HS CODE 84 38 60</v>
          </cell>
          <cell r="Y825" t="str">
            <v>Valide</v>
          </cell>
        </row>
        <row r="826">
          <cell r="A826" t="str">
            <v>FCIU6511986</v>
          </cell>
          <cell r="B826">
            <v>20</v>
          </cell>
          <cell r="C826" t="str">
            <v>HLCUBO1200449098</v>
          </cell>
          <cell r="D826">
            <v>43960</v>
          </cell>
          <cell r="E826">
            <v>-43955</v>
          </cell>
          <cell r="F826" t="str">
            <v>COSMOS LIMITED P O BOX NO 41433 GPO NAIROBI 00100 KENYA FAX NO</v>
          </cell>
          <cell r="G826" t="str">
            <v>1X20 FCL CONTAINING 86 DRUMS EIGHTY SIX DRUMS ONLY ETHAMBUTOL HYDROCHLORIDE BP - 2 150 KG SB NO 2424079 DT 17 04 2020</v>
          </cell>
          <cell r="H826" t="str">
            <v>ICDN</v>
          </cell>
          <cell r="I826" t="str">
            <v>2020 MSA 163610</v>
          </cell>
          <cell r="J826">
            <v>13</v>
          </cell>
          <cell r="K826" t="str">
            <v>LUPIN LIMITED KALPATARU INSPIRE 3RDFLOOR OFF WESTERN EXPRESS HIGHWAY</v>
          </cell>
          <cell r="L826" t="str">
            <v>COSMOS LIMITED P O BOX NO 41433 GPO NAIROBI 00100 KENYA FAX NO</v>
          </cell>
          <cell r="M826" t="str">
            <v>US</v>
          </cell>
          <cell r="N826" t="str">
            <v>INNSA</v>
          </cell>
          <cell r="O826" t="str">
            <v>DR</v>
          </cell>
          <cell r="P826">
            <v>86</v>
          </cell>
          <cell r="Q826">
            <v>86</v>
          </cell>
          <cell r="R826">
            <v>86</v>
          </cell>
          <cell r="S826">
            <v>86</v>
          </cell>
          <cell r="T826">
            <v>2429</v>
          </cell>
          <cell r="U826">
            <v>2429</v>
          </cell>
          <cell r="V826">
            <v>2429</v>
          </cell>
          <cell r="W826">
            <v>2429</v>
          </cell>
          <cell r="X826" t="str">
            <v>1X20 FCL CONTAINING 86 DRUMS EIGHTY SIX DRUMS ONLY ETHAMBUTOL HYDROCHLORIDE BP - 2 150 KG SB NO 2424079 DT 17 04 2020</v>
          </cell>
          <cell r="Y826" t="str">
            <v>Valide</v>
          </cell>
        </row>
        <row r="827">
          <cell r="A827" t="str">
            <v>UACU3558776</v>
          </cell>
          <cell r="B827">
            <v>20</v>
          </cell>
          <cell r="C827" t="str">
            <v>HLCUEUR2003BKIF9</v>
          </cell>
          <cell r="D827">
            <v>43960</v>
          </cell>
          <cell r="E827">
            <v>-43955</v>
          </cell>
          <cell r="F827" t="str">
            <v>KOPPERT BIOLOGICAL SYSTEMS K LTD P O BOX 41852 - 00100 NAIROBI KEN</v>
          </cell>
          <cell r="G827" t="str">
            <v>PANORAMIX GR PACKED IN 25 KGS 864 BAGS BATCH NO KPG200202 MFG DATE 10 02 2020 EXP DATE 09 02 2022</v>
          </cell>
          <cell r="H827" t="str">
            <v>ICDN</v>
          </cell>
          <cell r="I827" t="str">
            <v>2020 MSA 163610</v>
          </cell>
          <cell r="J827">
            <v>35</v>
          </cell>
          <cell r="K827" t="str">
            <v>KOPPERT BIOLOGICAL SYSTEMS INDIA PRIVATE LIMITED SHRINIDHI 20 1STFL</v>
          </cell>
          <cell r="L827" t="str">
            <v>KOPPERT BIOLOGICAL SYSTEMS K LTD P O BOX 41852 - 00100 NAIROBI KEN</v>
          </cell>
          <cell r="M827" t="str">
            <v>US</v>
          </cell>
          <cell r="N827" t="str">
            <v>INNSA</v>
          </cell>
          <cell r="O827" t="str">
            <v>BG</v>
          </cell>
          <cell r="P827">
            <v>864</v>
          </cell>
          <cell r="Q827">
            <v>864</v>
          </cell>
          <cell r="R827">
            <v>864</v>
          </cell>
          <cell r="S827">
            <v>864</v>
          </cell>
          <cell r="T827">
            <v>22000</v>
          </cell>
          <cell r="U827">
            <v>22000</v>
          </cell>
          <cell r="V827">
            <v>22000</v>
          </cell>
          <cell r="W827">
            <v>22000</v>
          </cell>
          <cell r="X827" t="str">
            <v>PANORAMIX GR PACKED IN 25 KGS 864 BAGS BATCH NO KPG200202 MFG DATE 10 02 2020 EXP DATE 09 02 2022</v>
          </cell>
          <cell r="Y827" t="str">
            <v>Valide</v>
          </cell>
        </row>
        <row r="828">
          <cell r="A828" t="str">
            <v>TGHU3972955</v>
          </cell>
          <cell r="B828">
            <v>20</v>
          </cell>
          <cell r="C828" t="str">
            <v>HLCUEUR2003BKQI0</v>
          </cell>
          <cell r="D828">
            <v>43960</v>
          </cell>
          <cell r="E828">
            <v>-43955</v>
          </cell>
          <cell r="F828" t="str">
            <v>KOPPERT BIOLOGICAL SYSTEMS K LTD P O BOX 41852 - 00100 NAIROBI KENYA</v>
          </cell>
          <cell r="G828" t="str">
            <v>TOTAL 400 CARTON BOXES KARANJIN OIL - 1 LT X 10 X 400 CBBS BATCH NO DSME200105 - 1000 LT BATCH NO DSME200106 - 1000 LT BATCH NO DSME200107 - 1000 LT ATCH NO DSME200108 - 1000 LT HS-CODE 15 15 90</v>
          </cell>
          <cell r="H828" t="str">
            <v>ICDN</v>
          </cell>
          <cell r="I828" t="str">
            <v>2020 MSA 163610</v>
          </cell>
          <cell r="J828">
            <v>36</v>
          </cell>
          <cell r="K828" t="str">
            <v>KOPPERT BIOLOGICAL SYSTEMS INDIA PRIVATE LIMITED SHRINIDHI 20 1STFL</v>
          </cell>
          <cell r="L828" t="str">
            <v>KOPPERT BIOLOGICAL SYSTEMS K LTD P O BOX 41852 - 00100 NAIROBI KENYA</v>
          </cell>
          <cell r="M828" t="str">
            <v>US</v>
          </cell>
          <cell r="N828" t="str">
            <v>INNSA</v>
          </cell>
          <cell r="O828" t="str">
            <v>CT</v>
          </cell>
          <cell r="P828">
            <v>400</v>
          </cell>
          <cell r="Q828">
            <v>400</v>
          </cell>
          <cell r="R828">
            <v>400</v>
          </cell>
          <cell r="S828">
            <v>400</v>
          </cell>
          <cell r="T828">
            <v>5000</v>
          </cell>
          <cell r="U828">
            <v>5000</v>
          </cell>
          <cell r="V828">
            <v>5000</v>
          </cell>
          <cell r="W828">
            <v>5000</v>
          </cell>
          <cell r="X828" t="str">
            <v>TOTAL 400 CARTON BOXES KARANJIN OIL - 1 LT X 10 X 400 CBBS BATCH NO DSME200105 - 1000 LT BATCH NO DSME200106 - 1000 LT BATCH NO DSME200107 - 1000 LT ATCH NO DSME200108 - 1000 LT HS-CODE 15 15 90</v>
          </cell>
          <cell r="Y828" t="str">
            <v>Valide</v>
          </cell>
        </row>
        <row r="829">
          <cell r="A829" t="str">
            <v>TCLU3481844</v>
          </cell>
          <cell r="B829">
            <v>20</v>
          </cell>
          <cell r="C829" t="str">
            <v>HSKA29376</v>
          </cell>
          <cell r="D829">
            <v>43960</v>
          </cell>
          <cell r="E829">
            <v>-43955</v>
          </cell>
          <cell r="F829" t="str">
            <v>TO ORDER</v>
          </cell>
          <cell r="G829" t="str">
            <v>STONE COATED METAL ROOF TILE FAX 86 0571-89715440 EMAIL INFO ROOFSKENYA GMAIL COM INTRANSIT TO ICD EMBAKASI NAIROBI</v>
          </cell>
          <cell r="H829" t="str">
            <v>ICDN</v>
          </cell>
          <cell r="I829" t="str">
            <v>2020 MSA 163613</v>
          </cell>
          <cell r="J829">
            <v>116</v>
          </cell>
          <cell r="K829" t="str">
            <v>HANGZHOU SINGER BUILDING MATERIALS</v>
          </cell>
          <cell r="L829" t="str">
            <v>TO ORDER</v>
          </cell>
          <cell r="M829" t="str">
            <v>CN</v>
          </cell>
          <cell r="N829" t="str">
            <v>CNTXG</v>
          </cell>
          <cell r="O829" t="str">
            <v>PK</v>
          </cell>
          <cell r="P829">
            <v>36</v>
          </cell>
          <cell r="Q829">
            <v>36</v>
          </cell>
          <cell r="R829">
            <v>36</v>
          </cell>
          <cell r="S829">
            <v>36</v>
          </cell>
          <cell r="T829">
            <v>27400</v>
          </cell>
          <cell r="U829">
            <v>27400</v>
          </cell>
          <cell r="V829">
            <v>27400</v>
          </cell>
          <cell r="W829">
            <v>27400</v>
          </cell>
          <cell r="X829" t="str">
            <v>STONE COATED METAL ROOF TILE FAX 86 0571-89715440 EMAIL INFO ROOFSKENYA GMAIL COM INTRANSIT TO ICD EMBAKASI NAIROBI</v>
          </cell>
          <cell r="Y829" t="str">
            <v>Valide</v>
          </cell>
        </row>
        <row r="830">
          <cell r="A830" t="str">
            <v>CMAU4852083</v>
          </cell>
          <cell r="B830">
            <v>40</v>
          </cell>
          <cell r="C830" t="str">
            <v>ISB0462768</v>
          </cell>
          <cell r="D830">
            <v>43960</v>
          </cell>
          <cell r="E830">
            <v>-43955</v>
          </cell>
          <cell r="F830" t="str">
            <v>MARIDADI TEXTILE LTDICD ROAD PO BOX00100-104070 AREANAME 20 NAIROBI CI</v>
          </cell>
          <cell r="G830" t="str">
            <v>532 BAGS USED CLOTHES 6309 0000 0000 GROSS 23 940 00 KGS FINAL PLACE OF DELIVERY INTERPER CFS</v>
          </cell>
          <cell r="H830" t="str">
            <v>ICDN</v>
          </cell>
          <cell r="I830" t="str">
            <v>2020 MSA 163577</v>
          </cell>
          <cell r="J830">
            <v>169</v>
          </cell>
          <cell r="K830" t="str">
            <v>DHL GLOBAL FORWARDING TASIMACILIKA SYENI MAH 5344 SK NO 4 SEA TOWERKAT</v>
          </cell>
          <cell r="L830" t="str">
            <v>MARIDADI TEXTILE LTDICD ROAD PO BOX00100-104070 AREANAME 20 NAIROBI CI</v>
          </cell>
          <cell r="M830" t="str">
            <v>AE</v>
          </cell>
          <cell r="N830" t="str">
            <v>AEJEA</v>
          </cell>
          <cell r="O830" t="str">
            <v>PK</v>
          </cell>
          <cell r="P830">
            <v>532</v>
          </cell>
          <cell r="Q830">
            <v>532</v>
          </cell>
          <cell r="R830">
            <v>532</v>
          </cell>
          <cell r="S830">
            <v>532</v>
          </cell>
          <cell r="T830">
            <v>23940</v>
          </cell>
          <cell r="U830">
            <v>23940</v>
          </cell>
          <cell r="V830">
            <v>23940</v>
          </cell>
          <cell r="W830">
            <v>23940</v>
          </cell>
          <cell r="X830" t="str">
            <v>532 BAGS USED CLOTHES 6309 0000 0000 GROSS 23 940 00 KGS FINAL PLACE OF DELIVERY INTERPER CFS</v>
          </cell>
          <cell r="Y830" t="str">
            <v>Valide</v>
          </cell>
        </row>
        <row r="831">
          <cell r="A831" t="str">
            <v>CAIU9314540</v>
          </cell>
          <cell r="B831">
            <v>40</v>
          </cell>
          <cell r="C831" t="str">
            <v>LPL0938094</v>
          </cell>
          <cell r="D831">
            <v>43960</v>
          </cell>
          <cell r="E831">
            <v>-43955</v>
          </cell>
          <cell r="F831" t="str">
            <v>SNOW PEAK REFRIGERATION ANDGENERAL CONTRACTORS LIMITEDMOMBASA ROAD ALP</v>
          </cell>
          <cell r="G831" t="str">
            <v>FREIGHT PREPAID 20 PACKAGES 17 PACKAGES AND 3 PALLETS INDUSTRIAL ELECTRIC FANS AND PARTS HS CODE 8414595</v>
          </cell>
          <cell r="H831" t="str">
            <v>ICDN</v>
          </cell>
          <cell r="I831" t="str">
            <v>2020 MSA 163577</v>
          </cell>
          <cell r="J831">
            <v>184</v>
          </cell>
          <cell r="K831" t="str">
            <v>AHI CARRIER FZEB1 - 22 SAIF ZONE - PO BOX 122341SHARJAHUAE</v>
          </cell>
          <cell r="L831" t="str">
            <v>SNOW PEAK REFRIGERATION ANDGENERAL CONTRACTORS LIMITEDMOMBASA ROAD ALP</v>
          </cell>
          <cell r="M831" t="str">
            <v>AE</v>
          </cell>
          <cell r="N831" t="str">
            <v>AEJEA</v>
          </cell>
          <cell r="O831" t="str">
            <v>PK</v>
          </cell>
          <cell r="P831">
            <v>20</v>
          </cell>
          <cell r="Q831">
            <v>20</v>
          </cell>
          <cell r="R831">
            <v>0</v>
          </cell>
          <cell r="S831">
            <v>0</v>
          </cell>
          <cell r="T831">
            <v>8308</v>
          </cell>
          <cell r="U831">
            <v>8308</v>
          </cell>
          <cell r="V831">
            <v>0</v>
          </cell>
          <cell r="W831">
            <v>0</v>
          </cell>
          <cell r="X831" t="str">
            <v>FREIGHT PREPAID 20 PACKAGES 17 PACKAGES AND 3 PALLETS INDUSTRIAL ELECTRIC FANS AND PARTS HS CODE 8414595</v>
          </cell>
          <cell r="Y831" t="str">
            <v>Valide</v>
          </cell>
        </row>
        <row r="832">
          <cell r="A832" t="str">
            <v>BSIU9984510</v>
          </cell>
          <cell r="B832">
            <v>40</v>
          </cell>
          <cell r="C832" t="str">
            <v>LYTW00008700</v>
          </cell>
          <cell r="D832">
            <v>43960</v>
          </cell>
          <cell r="E832">
            <v>-43955</v>
          </cell>
          <cell r="F832" t="str">
            <v>DAVIS SHIRTLIFF LTD PO BOX 41762- 00100 NAIROBI KENYAPIN NO P00059</v>
          </cell>
          <cell r="G832" t="str">
            <v>SOLAR WATER HEATER FAX 86-518-8595-9808 SAMMY MUIRURI DAYLIFF COM SOLAR WATER HEATER FAX 86-518-8595-9808 SAMMY MUIRURI DAYLIFF COM</v>
          </cell>
          <cell r="H832" t="str">
            <v>ICDN</v>
          </cell>
          <cell r="I832" t="str">
            <v>2020 MSA 163657</v>
          </cell>
          <cell r="J832">
            <v>141</v>
          </cell>
          <cell r="K832" t="str">
            <v>LIANYUNGANG TAIYANGYU CO LTD NINGHAI INDUSTRIAL ZONE LIANYUNGANG CITY</v>
          </cell>
          <cell r="L832" t="str">
            <v>DAVIS SHIRTLIFF LTD PO BOX 41762- 00100 NAIROBI KENYAPIN NO P00059</v>
          </cell>
          <cell r="M832" t="str">
            <v>CN</v>
          </cell>
          <cell r="N832" t="str">
            <v>CNLYG</v>
          </cell>
          <cell r="O832" t="str">
            <v>BX</v>
          </cell>
          <cell r="P832">
            <v>1010</v>
          </cell>
          <cell r="Q832">
            <v>1010</v>
          </cell>
          <cell r="R832">
            <v>1010</v>
          </cell>
          <cell r="S832">
            <v>1010</v>
          </cell>
          <cell r="T832">
            <v>29220</v>
          </cell>
          <cell r="U832">
            <v>29220</v>
          </cell>
          <cell r="V832">
            <v>29220</v>
          </cell>
          <cell r="W832">
            <v>29220</v>
          </cell>
          <cell r="X832" t="str">
            <v>SOLAR WATER HEATER FAX 86-518-8595-9808 SAMMY MUIRURI DAYLIFF COM SOLAR WATER HEATER FAX 86-518-8595-9808 SAMMY MUIRURI DAYLIFF COM</v>
          </cell>
          <cell r="Y832" t="str">
            <v>Valide</v>
          </cell>
        </row>
        <row r="833">
          <cell r="A833" t="str">
            <v>PCIU9210939</v>
          </cell>
          <cell r="B833">
            <v>40</v>
          </cell>
          <cell r="C833" t="str">
            <v>LYTW00008700</v>
          </cell>
          <cell r="D833">
            <v>43960</v>
          </cell>
          <cell r="E833">
            <v>-43955</v>
          </cell>
          <cell r="F833" t="str">
            <v>DAVIS SHIRTLIFF LTD PO BOX 41762- 00100 NAIROBI KENYAPIN NO P00059</v>
          </cell>
          <cell r="G833" t="str">
            <v>SOLAR WATER HEATER FAX 86-518-8595-9808 SAMMY MUIRURI DAYLIFF COM SOLAR WATER HEATER FAX 86-518-8595-9808 SAMMY MUIRURI DAYLIFF COM</v>
          </cell>
          <cell r="H833" t="str">
            <v>ICDN</v>
          </cell>
          <cell r="I833" t="str">
            <v>2020 MSA 163657</v>
          </cell>
          <cell r="J833">
            <v>141</v>
          </cell>
          <cell r="K833" t="str">
            <v>LIANYUNGANG TAIYANGYU CO LTD NINGHAI INDUSTRIAL ZONE LIANYUNGANG CITY</v>
          </cell>
          <cell r="L833" t="str">
            <v>DAVIS SHIRTLIFF LTD PO BOX 41762- 00100 NAIROBI KENYAPIN NO P00059</v>
          </cell>
          <cell r="M833" t="str">
            <v>CN</v>
          </cell>
          <cell r="N833" t="str">
            <v>CNLYG</v>
          </cell>
          <cell r="O833" t="str">
            <v>BX</v>
          </cell>
          <cell r="P833">
            <v>1010</v>
          </cell>
          <cell r="Q833">
            <v>1010</v>
          </cell>
          <cell r="R833">
            <v>1010</v>
          </cell>
          <cell r="S833">
            <v>1010</v>
          </cell>
          <cell r="T833">
            <v>29220</v>
          </cell>
          <cell r="U833">
            <v>29220</v>
          </cell>
          <cell r="V833">
            <v>29220</v>
          </cell>
          <cell r="W833">
            <v>29220</v>
          </cell>
          <cell r="X833" t="str">
            <v>SOLAR WATER HEATER FAX 86-518-8595-9808 SAMMY MUIRURI DAYLIFF COM SOLAR WATER HEATER FAX 86-518-8595-9808 SAMMY MUIRURI DAYLIFF COM</v>
          </cell>
          <cell r="Y833" t="str">
            <v>Valide</v>
          </cell>
        </row>
        <row r="834">
          <cell r="A834" t="str">
            <v>GLDU9674606</v>
          </cell>
          <cell r="B834">
            <v>20</v>
          </cell>
          <cell r="C834" t="str">
            <v>LYTW00008700</v>
          </cell>
          <cell r="D834">
            <v>43960</v>
          </cell>
          <cell r="E834">
            <v>-43955</v>
          </cell>
          <cell r="F834" t="str">
            <v>DAVIS SHIRTLIFF LTD PO BOX 41762- 00100 NAIROBI KENYAPIN NO P00059</v>
          </cell>
          <cell r="G834" t="str">
            <v>SOLAR WATER HEATER FAX 86-518-8595-9808 SAMMY MUIRURI DAYLIFF COM SOLAR WATER HEATER FAX 86-518-8595-9808 SAMMY MUIRURI DAYLIFF COM</v>
          </cell>
          <cell r="H834" t="str">
            <v>ICDN</v>
          </cell>
          <cell r="I834" t="str">
            <v>2020 MSA 163657</v>
          </cell>
          <cell r="J834">
            <v>141</v>
          </cell>
          <cell r="K834" t="str">
            <v>LIANYUNGANG TAIYANGYU CO LTD NINGHAI INDUSTRIAL ZONE LIANYUNGANG CITY</v>
          </cell>
          <cell r="L834" t="str">
            <v>DAVIS SHIRTLIFF LTD PO BOX 41762- 00100 NAIROBI KENYAPIN NO P00059</v>
          </cell>
          <cell r="M834" t="str">
            <v>CN</v>
          </cell>
          <cell r="N834" t="str">
            <v>CNLYG</v>
          </cell>
          <cell r="O834" t="str">
            <v>BX</v>
          </cell>
          <cell r="P834">
            <v>1010</v>
          </cell>
          <cell r="Q834">
            <v>1010</v>
          </cell>
          <cell r="R834">
            <v>1010</v>
          </cell>
          <cell r="S834">
            <v>1010</v>
          </cell>
          <cell r="T834">
            <v>29220</v>
          </cell>
          <cell r="U834">
            <v>29220</v>
          </cell>
          <cell r="V834">
            <v>29220</v>
          </cell>
          <cell r="W834">
            <v>29220</v>
          </cell>
          <cell r="X834" t="str">
            <v>SOLAR WATER HEATER FAX 86-518-8595-9808 SAMMY MUIRURI DAYLIFF COM SOLAR WATER HEATER FAX 86-518-8595-9808 SAMMY MUIRURI DAYLIFF COM</v>
          </cell>
          <cell r="Y834" t="str">
            <v>Valide</v>
          </cell>
        </row>
        <row r="835">
          <cell r="A835" t="str">
            <v>BMOU4761587</v>
          </cell>
          <cell r="B835">
            <v>40</v>
          </cell>
          <cell r="C835" t="str">
            <v>LYTW00008700</v>
          </cell>
          <cell r="D835">
            <v>43960</v>
          </cell>
          <cell r="E835">
            <v>-43955</v>
          </cell>
          <cell r="F835" t="str">
            <v>DAVIS SHIRTLIFF LTD PO BOX 41762- 00100 NAIROBI KENYAPIN NO P00059</v>
          </cell>
          <cell r="G835" t="str">
            <v>SOLAR WATER HEATER FAX 86-518-8595-9808 SAMMY MUIRURI DAYLIFF COM SOLAR WATER HEATER FAX 86-518-8595-9808 SAMMY MUIRURI DAYLIFF COM</v>
          </cell>
          <cell r="H835" t="str">
            <v>ICDN</v>
          </cell>
          <cell r="I835" t="str">
            <v>2020 MSA 163657</v>
          </cell>
          <cell r="J835">
            <v>141</v>
          </cell>
          <cell r="K835" t="str">
            <v>LIANYUNGANG TAIYANGYU CO LTD NINGHAI INDUSTRIAL ZONE LIANYUNGANG CITY</v>
          </cell>
          <cell r="L835" t="str">
            <v>DAVIS SHIRTLIFF LTD PO BOX 41762- 00100 NAIROBI KENYAPIN NO P00059</v>
          </cell>
          <cell r="M835" t="str">
            <v>CN</v>
          </cell>
          <cell r="N835" t="str">
            <v>CNLYG</v>
          </cell>
          <cell r="O835" t="str">
            <v>BX</v>
          </cell>
          <cell r="P835">
            <v>1010</v>
          </cell>
          <cell r="Q835">
            <v>1010</v>
          </cell>
          <cell r="R835">
            <v>1010</v>
          </cell>
          <cell r="S835">
            <v>1010</v>
          </cell>
          <cell r="T835">
            <v>29220</v>
          </cell>
          <cell r="U835">
            <v>29220</v>
          </cell>
          <cell r="V835">
            <v>29220</v>
          </cell>
          <cell r="W835">
            <v>29220</v>
          </cell>
          <cell r="X835" t="str">
            <v>SOLAR WATER HEATER FAX 86-518-8595-9808 SAMMY MUIRURI DAYLIFF COM SOLAR WATER HEATER FAX 86-518-8595-9808 SAMMY MUIRURI DAYLIFF COM</v>
          </cell>
          <cell r="Y835" t="str">
            <v>Valide</v>
          </cell>
        </row>
        <row r="836">
          <cell r="A836" t="str">
            <v>APHU6229109</v>
          </cell>
          <cell r="B836">
            <v>40</v>
          </cell>
          <cell r="C836" t="str">
            <v>MCB0103122</v>
          </cell>
          <cell r="D836">
            <v>43960</v>
          </cell>
          <cell r="E836">
            <v>-43955</v>
          </cell>
          <cell r="F836" t="str">
            <v>G N CO POLYTHENEEMBAKASI ROAD ALONG OLDAIRPORT ROADP O BOX 78122</v>
          </cell>
          <cell r="G836" t="str">
            <v>01x40 CONTAINER 990 BAGS 24 750 POLYPROPYLENE HOMOPOLYMER 500P DELIVERY NO 802391025 0010 SALES ORDER NO 3259664 GROSS WEIGHT 25 275 MT NET WEIGHT 24 750 MT PALLETIZED 55 BAGS OF 25 KG FREIGHT PREPAID ALL INLAND HAULAGE CHARGES FROM PORT OF DISCHARGE TO FINAL PLACE OF DELIVERY ICD NAIROBI ARE ON CONSIGNEES COSTS AND RISKS DETENTIONS AND DEMURRAGES APPLIED AT DESTINATION WILL BE AS PROVIDED IN THE CONTRACT HS Code 3902 10 00 00 00</v>
          </cell>
          <cell r="H836" t="str">
            <v>ICDN</v>
          </cell>
          <cell r="I836" t="str">
            <v>2020 MSA 163729</v>
          </cell>
          <cell r="J836">
            <v>99</v>
          </cell>
          <cell r="K836" t="str">
            <v>SAUDI BASIC INDUSTRIES CORPORATIONP O BOX 59090RIYADH 11525SAUDI ARABI</v>
          </cell>
          <cell r="L836" t="str">
            <v>G N CO POLYTHENEEMBAKASI ROAD ALONG OLDAIRPORT ROADP O BOX 78122</v>
          </cell>
          <cell r="M836" t="str">
            <v>DE</v>
          </cell>
          <cell r="N836" t="str">
            <v>SAYBI</v>
          </cell>
          <cell r="O836" t="str">
            <v>PK</v>
          </cell>
          <cell r="P836">
            <v>990</v>
          </cell>
          <cell r="Q836">
            <v>990</v>
          </cell>
          <cell r="R836">
            <v>0</v>
          </cell>
          <cell r="S836">
            <v>0</v>
          </cell>
          <cell r="T836">
            <v>25275</v>
          </cell>
          <cell r="U836">
            <v>25275</v>
          </cell>
          <cell r="V836">
            <v>0</v>
          </cell>
          <cell r="W836">
            <v>0</v>
          </cell>
          <cell r="X836" t="str">
            <v>01x40 CONTAINER 990 BAGS 24 750 POLYPROPYLENE HOMOPOLYMER 500P DELIVERY NO 802391025 0010 SALES ORDER NO 3259664 GROSS WEIGHT 25 275 MT NET WEIGHT 24 750 MT PALLETIZED 55 BAGS OF 25 KG FREIGHT PREPAID ALL INLAND HAULAGE CHARGES FROM PORT OF DISCHARGE TO FINAL PLACE OF DELIVERY ICD NAIROBI ARE ON CONSIGNEES COSTS AND RISKS DETENTIONS AND DEMURRAGES APPLIED AT DESTINATION WILL BE AS PROVIDED IN THE CONTRACT HS Code 3902 10 00 00 00</v>
          </cell>
          <cell r="Y836" t="str">
            <v>Valide</v>
          </cell>
        </row>
        <row r="837">
          <cell r="A837" t="str">
            <v>BMOU6685526</v>
          </cell>
          <cell r="B837">
            <v>40</v>
          </cell>
          <cell r="C837" t="str">
            <v>MEDUAD090232</v>
          </cell>
          <cell r="D837">
            <v>43960</v>
          </cell>
          <cell r="E837">
            <v>-43955</v>
          </cell>
          <cell r="F837" t="str">
            <v>MODERN LITHOGRAPHIC KE LTD</v>
          </cell>
          <cell r="G837"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H837" t="str">
            <v>ICDN</v>
          </cell>
          <cell r="I837" t="str">
            <v>2020 MSA 163471</v>
          </cell>
          <cell r="J837">
            <v>2</v>
          </cell>
          <cell r="K837" t="str">
            <v>CENTRAL NATIONAL SWEDEN AB</v>
          </cell>
          <cell r="L837" t="str">
            <v>MODERN LITHOGRAPHIC KE LTD</v>
          </cell>
          <cell r="M837" t="str">
            <v>TR</v>
          </cell>
          <cell r="N837" t="str">
            <v>OMSLL</v>
          </cell>
          <cell r="O837" t="str">
            <v>PK</v>
          </cell>
          <cell r="P837">
            <v>431</v>
          </cell>
          <cell r="Q837">
            <v>431</v>
          </cell>
          <cell r="R837">
            <v>0</v>
          </cell>
          <cell r="S837">
            <v>0</v>
          </cell>
          <cell r="T837">
            <v>198547</v>
          </cell>
          <cell r="U837">
            <v>198547</v>
          </cell>
          <cell r="V837">
            <v>0</v>
          </cell>
          <cell r="W837">
            <v>0</v>
          </cell>
          <cell r="X837"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837" t="str">
            <v>Valide</v>
          </cell>
        </row>
        <row r="838">
          <cell r="A838" t="str">
            <v>MEDU4548850</v>
          </cell>
          <cell r="B838">
            <v>40</v>
          </cell>
          <cell r="C838" t="str">
            <v>MEDUAD090232</v>
          </cell>
          <cell r="D838">
            <v>43961</v>
          </cell>
          <cell r="E838">
            <v>-43956</v>
          </cell>
          <cell r="F838" t="str">
            <v>MODERN LITHOGRAPHIC KE LTD</v>
          </cell>
          <cell r="G838"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H838" t="e">
            <v>#N/A</v>
          </cell>
          <cell r="I838" t="str">
            <v>2020 MSA 163471</v>
          </cell>
          <cell r="J838">
            <v>2</v>
          </cell>
          <cell r="K838" t="str">
            <v>CENTRAL NATIONAL SWEDEN AB</v>
          </cell>
          <cell r="L838" t="str">
            <v>MODERN LITHOGRAPHIC KE LTD</v>
          </cell>
          <cell r="M838" t="str">
            <v>TR</v>
          </cell>
          <cell r="N838" t="str">
            <v>OMSLL</v>
          </cell>
          <cell r="O838" t="str">
            <v>PK</v>
          </cell>
          <cell r="P838">
            <v>431</v>
          </cell>
          <cell r="Q838">
            <v>431</v>
          </cell>
          <cell r="R838">
            <v>0</v>
          </cell>
          <cell r="S838">
            <v>0</v>
          </cell>
          <cell r="T838">
            <v>198547</v>
          </cell>
          <cell r="U838">
            <v>198547</v>
          </cell>
          <cell r="V838">
            <v>0</v>
          </cell>
          <cell r="W838">
            <v>0</v>
          </cell>
          <cell r="X838" t="str">
            <v>UNCOATED WOODFREE PAPER HS CODE 48025700IDF NO 20EMKIM000045202 21 DAYS FREE TIME AT DESINATION PORT SHIPPING MARKS 3790 MODERN LITHOGRAPHIC KENYA FREIGHT PREPAID AT AARHUS UNCOATED WOODFREE PAPER UNCOATED WOODFREE PAPER UNCOATED WOODFREE PAPER UNCOATED WOODFREE PAPER UNCOATED WOODFREE PAPER UNCOATED WOODFREE PAPER UNCOATED WOODFREE PAPER</v>
          </cell>
          <cell r="Y838" t="str">
            <v>Valide</v>
          </cell>
        </row>
        <row r="839">
          <cell r="A839" t="str">
            <v>CAXU6739645</v>
          </cell>
          <cell r="B839">
            <v>40</v>
          </cell>
          <cell r="C839" t="str">
            <v>MEDUAL417477</v>
          </cell>
          <cell r="D839">
            <v>43961</v>
          </cell>
          <cell r="E839">
            <v>-43956</v>
          </cell>
          <cell r="F839" t="str">
            <v>Zhejiang CHENGJIAN CONSTRUCTION AFRICA LIMITED</v>
          </cell>
          <cell r="G839" t="str">
            <v>CALCINED GYPSUM HS CODE 10 00 10 20 25 700 Bags 28 Ton NET 28 TON GROSS</v>
          </cell>
          <cell r="H839" t="e">
            <v>#N/A</v>
          </cell>
          <cell r="I839" t="str">
            <v>2020 MSA 162736</v>
          </cell>
          <cell r="J839">
            <v>62</v>
          </cell>
          <cell r="K839" t="str">
            <v>AlALAMIA FOR PRODUCTION AND TRADING OF</v>
          </cell>
          <cell r="L839" t="str">
            <v>Zhejiang CHENGJIAN CONSTRUCTION AFRICA LIMITED</v>
          </cell>
          <cell r="M839" t="str">
            <v>TR</v>
          </cell>
          <cell r="N839" t="str">
            <v>OMSLL</v>
          </cell>
          <cell r="O839" t="str">
            <v>BG</v>
          </cell>
          <cell r="P839">
            <v>700</v>
          </cell>
          <cell r="Q839">
            <v>700</v>
          </cell>
          <cell r="R839">
            <v>700</v>
          </cell>
          <cell r="S839">
            <v>700</v>
          </cell>
          <cell r="T839">
            <v>28000</v>
          </cell>
          <cell r="U839">
            <v>28000</v>
          </cell>
          <cell r="V839">
            <v>28000</v>
          </cell>
          <cell r="W839">
            <v>28000</v>
          </cell>
          <cell r="X839" t="str">
            <v>CALCINED GYPSUM HS CODE 10 00 10 20 25 700 Bags 28 Ton NET 28 TON GROSS</v>
          </cell>
          <cell r="Y839" t="str">
            <v>Valide</v>
          </cell>
        </row>
        <row r="840">
          <cell r="A840" t="str">
            <v>MEDU9486940</v>
          </cell>
          <cell r="B840">
            <v>40</v>
          </cell>
          <cell r="C840" t="str">
            <v>MEDUDC342687</v>
          </cell>
          <cell r="D840">
            <v>43961</v>
          </cell>
          <cell r="E840">
            <v>-43956</v>
          </cell>
          <cell r="F840" t="str">
            <v>GSM RETAIL LTD</v>
          </cell>
          <cell r="G840" t="str">
            <v>CLOTHES TOYS PILLOWS BLANK ETS CUP BOTTLES</v>
          </cell>
          <cell r="H840" t="e">
            <v>#N/A</v>
          </cell>
          <cell r="I840" t="str">
            <v>2020 MSA 163471</v>
          </cell>
          <cell r="J840">
            <v>41</v>
          </cell>
          <cell r="K840" t="str">
            <v>MHL INTERNATIONAL FZCO</v>
          </cell>
          <cell r="L840" t="str">
            <v>GSM RETAIL LTD</v>
          </cell>
          <cell r="M840" t="str">
            <v>TR</v>
          </cell>
          <cell r="N840" t="str">
            <v>OMSLL</v>
          </cell>
          <cell r="O840" t="str">
            <v>PK</v>
          </cell>
          <cell r="P840">
            <v>5087</v>
          </cell>
          <cell r="Q840">
            <v>5087</v>
          </cell>
          <cell r="R840">
            <v>5087</v>
          </cell>
          <cell r="S840">
            <v>5087</v>
          </cell>
          <cell r="T840">
            <v>43972</v>
          </cell>
          <cell r="U840">
            <v>43972</v>
          </cell>
          <cell r="V840">
            <v>43972</v>
          </cell>
          <cell r="W840">
            <v>43972</v>
          </cell>
          <cell r="X840" t="str">
            <v>CLOTHES TOYS PILLOWS BLANK ETS CUP BOTTLES</v>
          </cell>
          <cell r="Y840" t="str">
            <v>Valide</v>
          </cell>
        </row>
        <row r="841">
          <cell r="A841" t="str">
            <v>SEGU6263087</v>
          </cell>
          <cell r="B841">
            <v>40</v>
          </cell>
          <cell r="C841" t="str">
            <v>MEDUDC342687</v>
          </cell>
          <cell r="D841">
            <v>43961</v>
          </cell>
          <cell r="E841">
            <v>-43956</v>
          </cell>
          <cell r="F841" t="str">
            <v>GSM RETAIL LTD</v>
          </cell>
          <cell r="G841" t="str">
            <v>CLOTHES TOYS PILLOWS BLANK ETS CUP BOTTLES</v>
          </cell>
          <cell r="H841" t="e">
            <v>#N/A</v>
          </cell>
          <cell r="I841" t="str">
            <v>2020 MSA 163471</v>
          </cell>
          <cell r="J841">
            <v>41</v>
          </cell>
          <cell r="K841" t="str">
            <v>MHL INTERNATIONAL FZCO</v>
          </cell>
          <cell r="L841" t="str">
            <v>GSM RETAIL LTD</v>
          </cell>
          <cell r="M841" t="str">
            <v>TR</v>
          </cell>
          <cell r="N841" t="str">
            <v>OMSLL</v>
          </cell>
          <cell r="O841" t="str">
            <v>PK</v>
          </cell>
          <cell r="P841">
            <v>5087</v>
          </cell>
          <cell r="Q841">
            <v>5087</v>
          </cell>
          <cell r="R841">
            <v>5087</v>
          </cell>
          <cell r="S841">
            <v>5087</v>
          </cell>
          <cell r="T841">
            <v>43972</v>
          </cell>
          <cell r="U841">
            <v>43972</v>
          </cell>
          <cell r="V841">
            <v>43972</v>
          </cell>
          <cell r="W841">
            <v>43972</v>
          </cell>
          <cell r="X841" t="str">
            <v>CLOTHES TOYS PILLOWS BLANK ETS CUP BOTTLES</v>
          </cell>
          <cell r="Y841" t="str">
            <v>Valide</v>
          </cell>
        </row>
        <row r="842">
          <cell r="A842" t="str">
            <v>TCLU9847951</v>
          </cell>
          <cell r="B842">
            <v>40</v>
          </cell>
          <cell r="C842" t="str">
            <v>MEDUDC342687</v>
          </cell>
          <cell r="D842">
            <v>43961</v>
          </cell>
          <cell r="E842">
            <v>-43956</v>
          </cell>
          <cell r="F842" t="str">
            <v>GSM RETAIL LTD</v>
          </cell>
          <cell r="G842" t="str">
            <v>CLOTHES TOYS PILLOWS BLANK ETS CUP BOTTLES</v>
          </cell>
          <cell r="H842" t="e">
            <v>#N/A</v>
          </cell>
          <cell r="I842" t="str">
            <v>2020 MSA 163471</v>
          </cell>
          <cell r="J842">
            <v>41</v>
          </cell>
          <cell r="K842" t="str">
            <v>MHL INTERNATIONAL FZCO</v>
          </cell>
          <cell r="L842" t="str">
            <v>GSM RETAIL LTD</v>
          </cell>
          <cell r="M842" t="str">
            <v>TR</v>
          </cell>
          <cell r="N842" t="str">
            <v>OMSLL</v>
          </cell>
          <cell r="O842" t="str">
            <v>PK</v>
          </cell>
          <cell r="P842">
            <v>5087</v>
          </cell>
          <cell r="Q842">
            <v>5087</v>
          </cell>
          <cell r="R842">
            <v>5087</v>
          </cell>
          <cell r="S842">
            <v>5087</v>
          </cell>
          <cell r="T842">
            <v>43972</v>
          </cell>
          <cell r="U842">
            <v>43972</v>
          </cell>
          <cell r="V842">
            <v>43972</v>
          </cell>
          <cell r="W842">
            <v>43972</v>
          </cell>
          <cell r="X842" t="str">
            <v>CLOTHES TOYS PILLOWS BLANK ETS CUP BOTTLES</v>
          </cell>
          <cell r="Y842" t="str">
            <v>Valide</v>
          </cell>
        </row>
        <row r="843">
          <cell r="A843" t="str">
            <v>AMFU3203936</v>
          </cell>
          <cell r="B843">
            <v>20</v>
          </cell>
          <cell r="C843" t="str">
            <v>MEDUM4139207</v>
          </cell>
          <cell r="D843">
            <v>43961</v>
          </cell>
          <cell r="E843">
            <v>-43956</v>
          </cell>
          <cell r="F843" t="str">
            <v>ASTRAL PIPES LIMITED</v>
          </cell>
          <cell r="G843" t="str">
            <v>H S CODE 2836 50 00 84 MT OF CALCIUM CARBONATE TO ROSCARB 2T N W 28000 KGS 2 0 M3 H S CODE 2836 50 00 28 MT OF CALCIUM CARBONATE TO ROSCARB 1T N W 28000 KGS 2 0 M3</v>
          </cell>
          <cell r="H843" t="str">
            <v>A1B/79/05/1</v>
          </cell>
          <cell r="I843" t="str">
            <v>2020 MSA 163471</v>
          </cell>
          <cell r="J843">
            <v>94</v>
          </cell>
          <cell r="K843" t="str">
            <v>TYANA MIKRONIZE KALSIT MADENCILIK</v>
          </cell>
          <cell r="L843" t="str">
            <v>ASTRAL PIPES LIMITED</v>
          </cell>
          <cell r="M843" t="str">
            <v>TR</v>
          </cell>
          <cell r="N843" t="str">
            <v>OMSLL</v>
          </cell>
          <cell r="O843" t="str">
            <v>BG</v>
          </cell>
          <cell r="P843">
            <v>80</v>
          </cell>
          <cell r="Q843">
            <v>80</v>
          </cell>
          <cell r="R843">
            <v>0</v>
          </cell>
          <cell r="S843">
            <v>0</v>
          </cell>
          <cell r="T843">
            <v>112800</v>
          </cell>
          <cell r="U843">
            <v>112800</v>
          </cell>
          <cell r="V843">
            <v>0</v>
          </cell>
          <cell r="W843">
            <v>0</v>
          </cell>
          <cell r="X843" t="str">
            <v>H S CODE 2836 50 00 84 MT OF CALCIUM CARBONATE TO ROSCARB 2T N W 28000 KGS 2 0 M3 H S CODE 2836 50 00 28 MT OF CALCIUM CARBONATE TO ROSCARB 1T N W 28000 KGS 2 0 M3</v>
          </cell>
          <cell r="Y843" t="str">
            <v>Valide</v>
          </cell>
        </row>
        <row r="844">
          <cell r="A844" t="str">
            <v>GLDU2268204</v>
          </cell>
          <cell r="B844">
            <v>20</v>
          </cell>
          <cell r="C844" t="str">
            <v>MEDUM4139207</v>
          </cell>
          <cell r="D844">
            <v>43961</v>
          </cell>
          <cell r="E844">
            <v>-43956</v>
          </cell>
          <cell r="F844" t="str">
            <v>ASTRAL PIPES LIMITED</v>
          </cell>
          <cell r="G844" t="str">
            <v>H S CODE 2836 50 00 84 MT OF CALCIUM CARBONATE TO ROSCARB 2T N W 28000 KGS 2 0 M3 H S CODE 2836 50 00 28 MT OF CALCIUM CARBONATE TO ROSCARB 1T N W 28000 KGS 2 0 M3</v>
          </cell>
          <cell r="H844" t="str">
            <v>A1B/77/05/1</v>
          </cell>
          <cell r="I844" t="str">
            <v>2020 MSA 163471</v>
          </cell>
          <cell r="J844">
            <v>94</v>
          </cell>
          <cell r="K844" t="str">
            <v>TYANA MIKRONIZE KALSIT MADENCILIK</v>
          </cell>
          <cell r="L844" t="str">
            <v>ASTRAL PIPES LIMITED</v>
          </cell>
          <cell r="M844" t="str">
            <v>TR</v>
          </cell>
          <cell r="N844" t="str">
            <v>OMSLL</v>
          </cell>
          <cell r="O844" t="str">
            <v>BG</v>
          </cell>
          <cell r="P844">
            <v>80</v>
          </cell>
          <cell r="Q844">
            <v>80</v>
          </cell>
          <cell r="R844">
            <v>0</v>
          </cell>
          <cell r="S844">
            <v>0</v>
          </cell>
          <cell r="T844">
            <v>112800</v>
          </cell>
          <cell r="U844">
            <v>112800</v>
          </cell>
          <cell r="V844">
            <v>0</v>
          </cell>
          <cell r="W844">
            <v>0</v>
          </cell>
          <cell r="X844" t="str">
            <v>H S CODE 2836 50 00 84 MT OF CALCIUM CARBONATE TO ROSCARB 2T N W 28000 KGS 2 0 M3 H S CODE 2836 50 00 28 MT OF CALCIUM CARBONATE TO ROSCARB 1T N W 28000 KGS 2 0 M3</v>
          </cell>
          <cell r="Y844" t="str">
            <v>Valide</v>
          </cell>
        </row>
        <row r="845">
          <cell r="A845" t="str">
            <v>FCIU3749646</v>
          </cell>
          <cell r="B845">
            <v>20</v>
          </cell>
          <cell r="C845" t="str">
            <v>MEDUM4139207</v>
          </cell>
          <cell r="D845">
            <v>43961</v>
          </cell>
          <cell r="E845">
            <v>-43956</v>
          </cell>
          <cell r="F845" t="str">
            <v>ASTRAL PIPES LIMITED</v>
          </cell>
          <cell r="G845" t="str">
            <v>H S CODE 2836 50 00 84 MT OF CALCIUM CARBONATE TO ROSCARB 2T N W 28000 KGS 2 0 M3 H S CODE 2836 50 00 28 MT OF CALCIUM CARBONATE TO ROSCARB 1T N W 28000 KGS 2 0 M3</v>
          </cell>
          <cell r="H845" t="str">
            <v>FIRE</v>
          </cell>
          <cell r="I845" t="str">
            <v>2020 MSA 163471</v>
          </cell>
          <cell r="J845">
            <v>94</v>
          </cell>
          <cell r="K845" t="str">
            <v>TYANA MIKRONIZE KALSIT MADENCILIK</v>
          </cell>
          <cell r="L845" t="str">
            <v>ASTRAL PIPES LIMITED</v>
          </cell>
          <cell r="M845" t="str">
            <v>TR</v>
          </cell>
          <cell r="N845" t="str">
            <v>OMSLL</v>
          </cell>
          <cell r="O845" t="str">
            <v>BG</v>
          </cell>
          <cell r="P845">
            <v>80</v>
          </cell>
          <cell r="Q845">
            <v>80</v>
          </cell>
          <cell r="R845">
            <v>0</v>
          </cell>
          <cell r="S845">
            <v>0</v>
          </cell>
          <cell r="T845">
            <v>112800</v>
          </cell>
          <cell r="U845">
            <v>112800</v>
          </cell>
          <cell r="V845">
            <v>0</v>
          </cell>
          <cell r="W845">
            <v>0</v>
          </cell>
          <cell r="X845" t="str">
            <v>H S CODE 2836 50 00 84 MT OF CALCIUM CARBONATE TO ROSCARB 2T N W 28000 KGS 2 0 M3 H S CODE 2836 50 00 28 MT OF CALCIUM CARBONATE TO ROSCARB 1T N W 28000 KGS 2 0 M3</v>
          </cell>
          <cell r="Y845" t="str">
            <v>Valide</v>
          </cell>
        </row>
        <row r="846">
          <cell r="A846" t="str">
            <v>MEDU7483290</v>
          </cell>
          <cell r="B846">
            <v>40</v>
          </cell>
          <cell r="C846" t="str">
            <v>MEDUSS525807</v>
          </cell>
          <cell r="D846">
            <v>43961</v>
          </cell>
          <cell r="E846">
            <v>-43956</v>
          </cell>
          <cell r="F846" t="str">
            <v>STAR SEWING MACHINES K LIMITED</v>
          </cell>
          <cell r="G846" t="str">
            <v>INDUSTRIAL SEWING MACHINES - COMPLETE SET</v>
          </cell>
          <cell r="H846" t="e">
            <v>#N/A</v>
          </cell>
          <cell r="I846" t="str">
            <v>2020 MSA 163440</v>
          </cell>
          <cell r="J846">
            <v>200</v>
          </cell>
          <cell r="K846" t="str">
            <v>STAR SEWING MACHINE TRADING L L C</v>
          </cell>
          <cell r="L846" t="str">
            <v>STAR SEWING MACHINES K LIMITED</v>
          </cell>
          <cell r="M846" t="str">
            <v>MZ</v>
          </cell>
          <cell r="N846" t="str">
            <v>OMSLL</v>
          </cell>
          <cell r="O846" t="str">
            <v>CT</v>
          </cell>
          <cell r="P846">
            <v>685</v>
          </cell>
          <cell r="Q846">
            <v>685</v>
          </cell>
          <cell r="R846">
            <v>0</v>
          </cell>
          <cell r="S846">
            <v>0</v>
          </cell>
          <cell r="T846">
            <v>20087</v>
          </cell>
          <cell r="U846">
            <v>20087</v>
          </cell>
          <cell r="V846">
            <v>0</v>
          </cell>
          <cell r="W846">
            <v>0</v>
          </cell>
          <cell r="X846" t="str">
            <v>INDUSTRIAL SEWING MACHINES - COMPLETE SET</v>
          </cell>
          <cell r="Y846" t="str">
            <v>Valide</v>
          </cell>
        </row>
        <row r="847">
          <cell r="A847" t="str">
            <v>CMAU3169576</v>
          </cell>
          <cell r="B847">
            <v>20</v>
          </cell>
          <cell r="C847" t="str">
            <v>NAM3795239</v>
          </cell>
          <cell r="D847">
            <v>43961</v>
          </cell>
          <cell r="E847">
            <v>-43956</v>
          </cell>
          <cell r="F847" t="str">
            <v>VOICE OF GOD RECORDINGS - KENYAIPS BUILDING 6TH FLOOR UNIT 9KIMATHI ST</v>
          </cell>
          <cell r="G847" t="str">
            <v>10 SKIDS ON 726 BOXES OF MISCELLEANOUS DONATED GOODS HS NO 9802 40</v>
          </cell>
          <cell r="H847" t="e">
            <v>#N/A</v>
          </cell>
          <cell r="I847" t="str">
            <v>2020 MSA 163576</v>
          </cell>
          <cell r="J847">
            <v>373</v>
          </cell>
          <cell r="K847" t="str">
            <v>BDG INTERNATIONAL INC DBABDG INTERNATIONAL INCDBA SEAGULL EXPRESS LINE</v>
          </cell>
          <cell r="L847" t="str">
            <v>VOICE OF GOD RECORDINGS - KENYAIPS BUILDING 6TH FLOOR UNIT 9KIMATHI ST</v>
          </cell>
          <cell r="M847" t="str">
            <v>AE</v>
          </cell>
          <cell r="N847" t="str">
            <v>USLUI</v>
          </cell>
          <cell r="O847" t="str">
            <v>PK</v>
          </cell>
          <cell r="P847">
            <v>10</v>
          </cell>
          <cell r="Q847">
            <v>10</v>
          </cell>
          <cell r="R847">
            <v>10</v>
          </cell>
          <cell r="S847">
            <v>10</v>
          </cell>
          <cell r="T847">
            <v>6949</v>
          </cell>
          <cell r="U847">
            <v>6949</v>
          </cell>
          <cell r="V847">
            <v>6949</v>
          </cell>
          <cell r="W847">
            <v>6949</v>
          </cell>
          <cell r="X847" t="str">
            <v>10 SKIDS ON 726 BOXES OF MISCELLEANOUS DONATED GOODS HS NO 9802 40</v>
          </cell>
          <cell r="Y847" t="str">
            <v>Valide</v>
          </cell>
        </row>
        <row r="848">
          <cell r="A848" t="str">
            <v>CBHU8296950</v>
          </cell>
          <cell r="B848">
            <v>40</v>
          </cell>
          <cell r="C848" t="str">
            <v>NAM3842449</v>
          </cell>
          <cell r="D848">
            <v>43961</v>
          </cell>
          <cell r="E848">
            <v>-43956</v>
          </cell>
          <cell r="F848" t="str">
            <v>MALIZURI LLP1065-20117 NAIROBI NAKURU HIGHWAYNAIVASHA KENYAKE</v>
          </cell>
          <cell r="G848" t="str">
            <v>obl request PACKAGES BOBCAT HS CODE 8429 HONDA 700 CC PIONEER HS CODE 8703 HONDA 700 CC PIONEER HS CODE 8703 AES X20200324992370 0722608220 JAMES WAWERU Shippers Owned Container</v>
          </cell>
          <cell r="H848" t="e">
            <v>#N/A</v>
          </cell>
          <cell r="I848" t="str">
            <v>2020 MSA 163729</v>
          </cell>
          <cell r="J848">
            <v>106</v>
          </cell>
          <cell r="K848" t="str">
            <v>VANGUARD LOGISTICS SERVICES USA INCDBA VANGUARD LOGISTICS SERVICESDBA</v>
          </cell>
          <cell r="L848" t="str">
            <v>MALIZURI LLP1065-20117 NAIROBI NAKURU HIGHWAYNAIVASHA KENYAKE</v>
          </cell>
          <cell r="M848" t="str">
            <v>DE</v>
          </cell>
          <cell r="N848" t="str">
            <v>USMEM</v>
          </cell>
          <cell r="O848" t="str">
            <v>PK</v>
          </cell>
          <cell r="P848">
            <v>3</v>
          </cell>
          <cell r="Q848">
            <v>3</v>
          </cell>
          <cell r="R848">
            <v>3</v>
          </cell>
          <cell r="S848">
            <v>3</v>
          </cell>
          <cell r="T848">
            <v>16611</v>
          </cell>
          <cell r="U848">
            <v>16611</v>
          </cell>
          <cell r="V848">
            <v>16611</v>
          </cell>
          <cell r="W848">
            <v>16611</v>
          </cell>
          <cell r="X848" t="str">
            <v>obl request PACKAGES BOBCAT HS CODE 8429 HONDA 700 CC PIONEER HS CODE 8703 HONDA 700 CC PIONEER HS CODE 8703 AES X20200324992370 0722608220 JAMES WAWERU Shippers Owned Container</v>
          </cell>
          <cell r="Y848" t="str">
            <v>Valide</v>
          </cell>
        </row>
        <row r="849">
          <cell r="A849" t="str">
            <v>OOCU7785576</v>
          </cell>
          <cell r="B849">
            <v>40</v>
          </cell>
          <cell r="C849" t="str">
            <v>OOLU2637686820</v>
          </cell>
          <cell r="D849">
            <v>43961</v>
          </cell>
          <cell r="E849">
            <v>-43956</v>
          </cell>
          <cell r="F849" t="str">
            <v>CRYSTALBERG INTERNATIONAL CONSTRUCTION LTD</v>
          </cell>
          <cell r="G849" t="str">
            <v>ONE AS-3 5 SELF LOADING MIXER TRUCK HS CODE 87054000 LC NO TF2009132510 REFERENCE NO MB005OLC2003001 AND IDF NO E2003312799 FREIGHT PREPAID SHIPPED ON BOARD PLACE OF DELIVERY PORT CLEARANCE</v>
          </cell>
          <cell r="H849" t="e">
            <v>#N/A</v>
          </cell>
          <cell r="I849" t="str">
            <v>2020 MSA 163659</v>
          </cell>
          <cell r="J849">
            <v>21</v>
          </cell>
          <cell r="K849" t="str">
            <v>AIMIX GROUP CO LTD</v>
          </cell>
          <cell r="L849" t="str">
            <v>CRYSTALBERG INTERNATIONAL CONSTRUCTION LTD</v>
          </cell>
          <cell r="M849" t="str">
            <v>CN</v>
          </cell>
          <cell r="N849" t="str">
            <v>CNTAO</v>
          </cell>
          <cell r="O849" t="str">
            <v>PK</v>
          </cell>
          <cell r="P849">
            <v>6</v>
          </cell>
          <cell r="Q849">
            <v>6</v>
          </cell>
          <cell r="R849">
            <v>6</v>
          </cell>
          <cell r="S849">
            <v>6</v>
          </cell>
          <cell r="T849">
            <v>8300</v>
          </cell>
          <cell r="U849">
            <v>8300</v>
          </cell>
          <cell r="V849">
            <v>8300</v>
          </cell>
          <cell r="W849">
            <v>8300</v>
          </cell>
          <cell r="X849" t="str">
            <v>ONE AS-3 5 SELF LOADING MIXER TRUCK HS CODE 87054000 LC NO TF2009132510 REFERENCE NO MB005OLC2003001 AND IDF NO E2003312799 FREIGHT PREPAID SHIPPED ON BOARD PLACE OF DELIVERY PORT CLEARANCE</v>
          </cell>
          <cell r="Y849" t="str">
            <v>Valide</v>
          </cell>
        </row>
        <row r="850">
          <cell r="A850" t="str">
            <v>FSCU8639980</v>
          </cell>
          <cell r="B850">
            <v>40</v>
          </cell>
          <cell r="C850" t="str">
            <v>OOLU2638225950</v>
          </cell>
          <cell r="D850">
            <v>43961</v>
          </cell>
          <cell r="E850">
            <v>-43956</v>
          </cell>
          <cell r="F850" t="str">
            <v>FIVEIAN LIMITED</v>
          </cell>
          <cell r="G850" t="str">
            <v>PLYWOOD HS CODE 4412100 NET GROSS 28000KGS PLACE OF DELIVERY PORT CLEARANCE</v>
          </cell>
          <cell r="H850" t="e">
            <v>#N/A</v>
          </cell>
          <cell r="I850" t="str">
            <v>2020 MSA 163659</v>
          </cell>
          <cell r="J850">
            <v>14</v>
          </cell>
          <cell r="K850" t="str">
            <v>SHANDONG XINNA SUPPLY CHAIN</v>
          </cell>
          <cell r="L850" t="str">
            <v>FIVEIAN LIMITED</v>
          </cell>
          <cell r="M850" t="str">
            <v>CN</v>
          </cell>
          <cell r="N850" t="str">
            <v>CNTAO</v>
          </cell>
          <cell r="O850" t="str">
            <v>PK</v>
          </cell>
          <cell r="P850">
            <v>30</v>
          </cell>
          <cell r="Q850">
            <v>30</v>
          </cell>
          <cell r="R850">
            <v>30</v>
          </cell>
          <cell r="S850">
            <v>30</v>
          </cell>
          <cell r="T850">
            <v>28500</v>
          </cell>
          <cell r="U850">
            <v>28500</v>
          </cell>
          <cell r="V850">
            <v>28500</v>
          </cell>
          <cell r="W850">
            <v>28500</v>
          </cell>
          <cell r="X850" t="str">
            <v>PLYWOOD HS CODE 4412100 NET GROSS 28000KGS PLACE OF DELIVERY PORT CLEARANCE</v>
          </cell>
          <cell r="Y850" t="str">
            <v>Valide</v>
          </cell>
        </row>
        <row r="851">
          <cell r="A851" t="str">
            <v>MSKU7406379</v>
          </cell>
          <cell r="B851">
            <v>20</v>
          </cell>
          <cell r="C851" t="str">
            <v>ROT013978</v>
          </cell>
          <cell r="D851">
            <v>43961</v>
          </cell>
          <cell r="E851">
            <v>-43956</v>
          </cell>
          <cell r="F851" t="str">
            <v>HEINEKEN UGANDA LIMITED PO BOX 7481</v>
          </cell>
          <cell r="G851" t="str">
            <v>HASU 126388-3 1242 CTS 16146 000 KGM 27 420 MTQ 24 33 CL BTLS HEIN EKEN LAGER BEER MSKU 527368-3 1242 CTS 16146 000 KGM 27 420 MTQ 24 33 CL BTLS HEINEKEN LAGER BEER MSKU 740637-9 1242 CTS 16146 0 00 KGM 27 420 MTQ 24 33 CL BTLS HEINEKEN LAGER BEER PONU 014036- 9 1242 CTS 16146 000 KGM 27 420 MTQ 24 33 CL BTLS HEINEKEN LAGERBEER PONU 045700-8 1242 CTS 16146 000 KGM 27 420 MTQ 24 33 CL B TLS HEINEKEN LAGER BEER HS CODE 220300</v>
          </cell>
          <cell r="H851" t="e">
            <v>#N/A</v>
          </cell>
          <cell r="I851" t="str">
            <v>2020 MSA 163502</v>
          </cell>
          <cell r="J851">
            <v>453</v>
          </cell>
          <cell r="K851" t="str">
            <v>HEINEKEN BROUWERIJEN B V BURGEMEES</v>
          </cell>
          <cell r="L851" t="str">
            <v>HEINEKEN UGANDA LIMITED PO BOX 7481</v>
          </cell>
          <cell r="M851" t="str">
            <v>US</v>
          </cell>
          <cell r="N851" t="str">
            <v>NLRTM</v>
          </cell>
          <cell r="O851" t="str">
            <v>PK</v>
          </cell>
          <cell r="P851">
            <v>6210</v>
          </cell>
          <cell r="Q851">
            <v>6210</v>
          </cell>
          <cell r="R851">
            <v>0</v>
          </cell>
          <cell r="S851">
            <v>0</v>
          </cell>
          <cell r="T851">
            <v>80730</v>
          </cell>
          <cell r="U851">
            <v>80730</v>
          </cell>
          <cell r="V851">
            <v>0</v>
          </cell>
          <cell r="W851">
            <v>0</v>
          </cell>
          <cell r="X851" t="str">
            <v>HASU 126388-3 1242 CTS 16146 000 KGM 27 420 MTQ 24 33 CL BTLS HEIN EKEN LAGER BEER MSKU 527368-3 1242 CTS 16146 000 KGM 27 420 MTQ 24 33 CL BTLS HEINEKEN LAGER BEER MSKU 740637-9 1242 CTS 16146 0 00 KGM 27 420 MTQ 24 33 CL BTLS HEINEKEN LAGER BEER PONU 014036- 9 1242 CTS 16146 000 KGM 27 420 MTQ 24 33 CL BTLS HEINEKEN LAGERBEER PONU 045700-8 1242 CTS 16146 000 KGM 27 420 MTQ 24 33 CL B TLS HEINEKEN LAGER BEER HS CODE 220300</v>
          </cell>
          <cell r="Y851" t="str">
            <v>Valide</v>
          </cell>
        </row>
        <row r="852">
          <cell r="A852" t="str">
            <v>TGHU6328859</v>
          </cell>
          <cell r="B852">
            <v>40</v>
          </cell>
          <cell r="C852" t="str">
            <v>SEL0951984</v>
          </cell>
          <cell r="D852">
            <v>43961</v>
          </cell>
          <cell r="E852">
            <v>-43956</v>
          </cell>
          <cell r="F852" t="str">
            <v>KEVITA INTERNATIONAL CO LTD PIN P051376579VNO6 ROSSLYN HILL CLOSE NA</v>
          </cell>
          <cell r="G852" t="str">
            <v>1X40GP CONTAINER S SAID TO CONTAIN A CULTIVATOR HOUSEHOLDEFFECTS KITCHENWARE FURNITURE CLOTHES CAR TOOLS BOOKS KEYBOARD AND FOODSTUFFS HS CODE 630900 FREIGHT PREPAID</v>
          </cell>
          <cell r="H852" t="e">
            <v>#N/A</v>
          </cell>
          <cell r="I852" t="str">
            <v>2020 MSA 163572</v>
          </cell>
          <cell r="J852">
            <v>197</v>
          </cell>
          <cell r="K852" t="str">
            <v>KOREA SHIPPING CO LTD43-7 JEONGBALSAN-RO ILSANDONG-GU GOYANG-SI G</v>
          </cell>
          <cell r="L852" t="str">
            <v>KEVITA INTERNATIONAL CO LTD PIN P051376579VNO6 ROSSLYN HILL CLOSE NA</v>
          </cell>
          <cell r="M852" t="str">
            <v>CN</v>
          </cell>
          <cell r="N852" t="str">
            <v>MYPKG</v>
          </cell>
          <cell r="O852" t="str">
            <v>PK</v>
          </cell>
          <cell r="P852">
            <v>659</v>
          </cell>
          <cell r="Q852">
            <v>659</v>
          </cell>
          <cell r="R852">
            <v>0</v>
          </cell>
          <cell r="S852">
            <v>0</v>
          </cell>
          <cell r="T852">
            <v>16696</v>
          </cell>
          <cell r="U852">
            <v>16696</v>
          </cell>
          <cell r="V852">
            <v>0</v>
          </cell>
          <cell r="W852">
            <v>0</v>
          </cell>
          <cell r="X852" t="str">
            <v>1X40GP CONTAINER S SAID TO CONTAIN A CULTIVATOR HOUSEHOLDEFFECTS KITCHENWARE FURNITURE CLOTHES CAR TOOLS BOOKS KEYBOARD AND FOODSTUFFS HS CODE 630900 FREIGHT PREPAID</v>
          </cell>
          <cell r="Y852" t="str">
            <v>Valide</v>
          </cell>
        </row>
        <row r="853">
          <cell r="A853" t="str">
            <v>CMAU5039782</v>
          </cell>
          <cell r="B853">
            <v>40</v>
          </cell>
          <cell r="C853" t="str">
            <v>SEL0954852</v>
          </cell>
          <cell r="D853">
            <v>43961</v>
          </cell>
          <cell r="E853">
            <v>-43956</v>
          </cell>
          <cell r="F853" t="str">
            <v>KIM YEONGHUNHANOVER BLOCK 4TH FLOOR 14 RIVERSIDE OFF RIVERSIDE DRIVE</v>
          </cell>
          <cell r="G853" t="str">
            <v>USED HOUSEHOLD GOODS PERSONAL EFFECTS NO COMMERCIAL VALUE --------------------- ALL GOODS ARE OVER 1 YEAR OLD FREIGHT PREPAID</v>
          </cell>
          <cell r="H853" t="e">
            <v>#N/A</v>
          </cell>
          <cell r="I853" t="str">
            <v>2020 MSA 163711</v>
          </cell>
          <cell r="J853">
            <v>294</v>
          </cell>
          <cell r="K853" t="str">
            <v>KIM YEONGHUNC O GLS KOREA3F 45 MAPO-DAERO MAPO-GU SEOUL KOREA 0416</v>
          </cell>
          <cell r="L853" t="str">
            <v>KIM YEONGHUNHANOVER BLOCK 4TH FLOOR 14 RIVERSIDE OFF RIVERSIDE DRIVE</v>
          </cell>
          <cell r="M853" t="str">
            <v>CN</v>
          </cell>
          <cell r="N853" t="str">
            <v>SGSIN</v>
          </cell>
          <cell r="O853" t="str">
            <v>CT</v>
          </cell>
          <cell r="P853">
            <v>206</v>
          </cell>
          <cell r="Q853">
            <v>206</v>
          </cell>
          <cell r="R853">
            <v>206</v>
          </cell>
          <cell r="S853">
            <v>206</v>
          </cell>
          <cell r="T853">
            <v>5240</v>
          </cell>
          <cell r="U853">
            <v>5240</v>
          </cell>
          <cell r="V853">
            <v>5240</v>
          </cell>
          <cell r="W853">
            <v>5240</v>
          </cell>
          <cell r="X853" t="str">
            <v>USED HOUSEHOLD GOODS PERSONAL EFFECTS NO COMMERCIAL VALUE --------------------- ALL GOODS ARE OVER 1 YEAR OLD FREIGHT PREPAID</v>
          </cell>
          <cell r="Y853" t="str">
            <v>Valide</v>
          </cell>
        </row>
        <row r="854">
          <cell r="A854" t="str">
            <v>PCIU1380266</v>
          </cell>
          <cell r="B854">
            <v>20</v>
          </cell>
          <cell r="C854" t="str">
            <v>SHFE00003100</v>
          </cell>
          <cell r="D854">
            <v>43961</v>
          </cell>
          <cell r="E854">
            <v>-43956</v>
          </cell>
          <cell r="F854" t="str">
            <v>CAMUSAT KENYA LIMITED NEXT TO KONGPLAZA ALONGMAHIU ROAD NAIROBI CITY</v>
          </cell>
          <cell r="G854" t="str">
            <v>COAXIAL CABLE FAX 0086-571-61078123</v>
          </cell>
          <cell r="H854" t="e">
            <v>#N/A</v>
          </cell>
          <cell r="I854" t="str">
            <v>2020 MSA 163657</v>
          </cell>
          <cell r="J854">
            <v>206</v>
          </cell>
          <cell r="K854" t="str">
            <v>HANGZHOU LINAN WANLONG CABLE CO LTD 317 JINTIAN ROAD LINAN HANGZHOU</v>
          </cell>
          <cell r="L854" t="str">
            <v>CAMUSAT KENYA LIMITED NEXT TO KONGPLAZA ALONGMAHIU ROAD NAIROBI CITY</v>
          </cell>
          <cell r="M854" t="str">
            <v>CN</v>
          </cell>
          <cell r="N854" t="str">
            <v>CNSHA</v>
          </cell>
          <cell r="O854" t="str">
            <v>CT</v>
          </cell>
          <cell r="P854">
            <v>636</v>
          </cell>
          <cell r="Q854">
            <v>636</v>
          </cell>
          <cell r="R854">
            <v>636</v>
          </cell>
          <cell r="S854">
            <v>636</v>
          </cell>
          <cell r="T854">
            <v>13510</v>
          </cell>
          <cell r="U854">
            <v>13510</v>
          </cell>
          <cell r="V854">
            <v>13510</v>
          </cell>
          <cell r="W854">
            <v>13510</v>
          </cell>
          <cell r="X854" t="str">
            <v>COAXIAL CABLE FAX 0086-571-61078123</v>
          </cell>
          <cell r="Y854" t="str">
            <v>Valide</v>
          </cell>
        </row>
        <row r="855">
          <cell r="A855" t="str">
            <v>HASU5138473</v>
          </cell>
          <cell r="B855">
            <v>40</v>
          </cell>
          <cell r="C855" t="str">
            <v>TSTZE3098</v>
          </cell>
          <cell r="D855">
            <v>43962</v>
          </cell>
          <cell r="E855">
            <v>-43957</v>
          </cell>
          <cell r="F855" t="str">
            <v>SAFARICOM LIMITED SAFARICOM HOUSE M CO KE</v>
          </cell>
          <cell r="G855"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55" t="e">
            <v>#N/A</v>
          </cell>
          <cell r="I855" t="str">
            <v>2020 MSA 163613</v>
          </cell>
          <cell r="J855">
            <v>153</v>
          </cell>
          <cell r="K855" t="str">
            <v>GATEWAY GLOBAL LOGISTICS LIMITED QI</v>
          </cell>
          <cell r="L855" t="str">
            <v>SAFARICOM LIMITED SAFARICOM HOUSE M CO KE</v>
          </cell>
          <cell r="M855" t="str">
            <v>CN</v>
          </cell>
          <cell r="N855" t="str">
            <v>CNTAO</v>
          </cell>
          <cell r="O855" t="str">
            <v>CS</v>
          </cell>
          <cell r="P855">
            <v>690</v>
          </cell>
          <cell r="Q855">
            <v>690</v>
          </cell>
          <cell r="R855">
            <v>690</v>
          </cell>
          <cell r="S855">
            <v>690</v>
          </cell>
          <cell r="T855">
            <v>161661</v>
          </cell>
          <cell r="U855">
            <v>161661</v>
          </cell>
          <cell r="V855">
            <v>161661</v>
          </cell>
          <cell r="W855">
            <v>161661</v>
          </cell>
          <cell r="X855"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55" t="str">
            <v>Valide</v>
          </cell>
        </row>
        <row r="856">
          <cell r="A856" t="str">
            <v>TRLU7559132</v>
          </cell>
          <cell r="B856">
            <v>40</v>
          </cell>
          <cell r="C856" t="str">
            <v>TSTZE3098</v>
          </cell>
          <cell r="D856">
            <v>43962</v>
          </cell>
          <cell r="E856">
            <v>-43957</v>
          </cell>
          <cell r="F856" t="str">
            <v>SAFARICOM LIMITED SAFARICOM HOUSE M CO KE</v>
          </cell>
          <cell r="G856"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56" t="e">
            <v>#N/A</v>
          </cell>
          <cell r="I856" t="str">
            <v>2020 MSA 163613</v>
          </cell>
          <cell r="J856">
            <v>153</v>
          </cell>
          <cell r="K856" t="str">
            <v>GATEWAY GLOBAL LOGISTICS LIMITED QI</v>
          </cell>
          <cell r="L856" t="str">
            <v>SAFARICOM LIMITED SAFARICOM HOUSE M CO KE</v>
          </cell>
          <cell r="M856" t="str">
            <v>CN</v>
          </cell>
          <cell r="N856" t="str">
            <v>CNTAO</v>
          </cell>
          <cell r="O856" t="str">
            <v>CS</v>
          </cell>
          <cell r="P856">
            <v>690</v>
          </cell>
          <cell r="Q856">
            <v>690</v>
          </cell>
          <cell r="R856">
            <v>690</v>
          </cell>
          <cell r="S856">
            <v>690</v>
          </cell>
          <cell r="T856">
            <v>161661</v>
          </cell>
          <cell r="U856">
            <v>161661</v>
          </cell>
          <cell r="V856">
            <v>161661</v>
          </cell>
          <cell r="W856">
            <v>161661</v>
          </cell>
          <cell r="X856"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56" t="str">
            <v>Valide</v>
          </cell>
        </row>
        <row r="857">
          <cell r="A857" t="str">
            <v>MSKU0732542</v>
          </cell>
          <cell r="B857">
            <v>40</v>
          </cell>
          <cell r="C857" t="str">
            <v>TSTZE3098</v>
          </cell>
          <cell r="D857">
            <v>43962</v>
          </cell>
          <cell r="E857">
            <v>-43957</v>
          </cell>
          <cell r="F857" t="str">
            <v>SAFARICOM LIMITED SAFARICOM HOUSE M CO KE</v>
          </cell>
          <cell r="G857"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57" t="e">
            <v>#N/A</v>
          </cell>
          <cell r="I857" t="str">
            <v>2020 MSA 163613</v>
          </cell>
          <cell r="J857">
            <v>153</v>
          </cell>
          <cell r="K857" t="str">
            <v>GATEWAY GLOBAL LOGISTICS LIMITED QI</v>
          </cell>
          <cell r="L857" t="str">
            <v>SAFARICOM LIMITED SAFARICOM HOUSE M CO KE</v>
          </cell>
          <cell r="M857" t="str">
            <v>CN</v>
          </cell>
          <cell r="N857" t="str">
            <v>CNTAO</v>
          </cell>
          <cell r="O857" t="str">
            <v>CS</v>
          </cell>
          <cell r="P857">
            <v>690</v>
          </cell>
          <cell r="Q857">
            <v>690</v>
          </cell>
          <cell r="R857">
            <v>690</v>
          </cell>
          <cell r="S857">
            <v>690</v>
          </cell>
          <cell r="T857">
            <v>161661</v>
          </cell>
          <cell r="U857">
            <v>161661</v>
          </cell>
          <cell r="V857">
            <v>161661</v>
          </cell>
          <cell r="W857">
            <v>161661</v>
          </cell>
          <cell r="X857"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57" t="str">
            <v>Valide</v>
          </cell>
        </row>
        <row r="858">
          <cell r="A858" t="str">
            <v>MRKU2396553</v>
          </cell>
          <cell r="B858">
            <v>40</v>
          </cell>
          <cell r="C858" t="str">
            <v>TSTZE3098</v>
          </cell>
          <cell r="D858">
            <v>43962</v>
          </cell>
          <cell r="E858">
            <v>-43957</v>
          </cell>
          <cell r="F858" t="str">
            <v>SAFARICOM LIMITED SAFARICOM HOUSE M CO KE</v>
          </cell>
          <cell r="G858"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58" t="e">
            <v>#N/A</v>
          </cell>
          <cell r="I858" t="str">
            <v>2020 MSA 163613</v>
          </cell>
          <cell r="J858">
            <v>153</v>
          </cell>
          <cell r="K858" t="str">
            <v>GATEWAY GLOBAL LOGISTICS LIMITED QI</v>
          </cell>
          <cell r="L858" t="str">
            <v>SAFARICOM LIMITED SAFARICOM HOUSE M CO KE</v>
          </cell>
          <cell r="M858" t="str">
            <v>CN</v>
          </cell>
          <cell r="N858" t="str">
            <v>CNTAO</v>
          </cell>
          <cell r="O858" t="str">
            <v>CS</v>
          </cell>
          <cell r="P858">
            <v>690</v>
          </cell>
          <cell r="Q858">
            <v>690</v>
          </cell>
          <cell r="R858">
            <v>690</v>
          </cell>
          <cell r="S858">
            <v>690</v>
          </cell>
          <cell r="T858">
            <v>161661</v>
          </cell>
          <cell r="U858">
            <v>161661</v>
          </cell>
          <cell r="V858">
            <v>161661</v>
          </cell>
          <cell r="W858">
            <v>161661</v>
          </cell>
          <cell r="X858"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58" t="str">
            <v>Valide</v>
          </cell>
        </row>
        <row r="859">
          <cell r="A859" t="str">
            <v>MRKU3982820</v>
          </cell>
          <cell r="B859">
            <v>40</v>
          </cell>
          <cell r="C859" t="str">
            <v>TSTZE3098</v>
          </cell>
          <cell r="D859">
            <v>43962</v>
          </cell>
          <cell r="E859">
            <v>-43957</v>
          </cell>
          <cell r="F859" t="str">
            <v>SAFARICOM LIMITED SAFARICOM HOUSE M CO KE</v>
          </cell>
          <cell r="G859"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59" t="e">
            <v>#N/A</v>
          </cell>
          <cell r="I859" t="str">
            <v>2020 MSA 163613</v>
          </cell>
          <cell r="J859">
            <v>153</v>
          </cell>
          <cell r="K859" t="str">
            <v>GATEWAY GLOBAL LOGISTICS LIMITED QI</v>
          </cell>
          <cell r="L859" t="str">
            <v>SAFARICOM LIMITED SAFARICOM HOUSE M CO KE</v>
          </cell>
          <cell r="M859" t="str">
            <v>CN</v>
          </cell>
          <cell r="N859" t="str">
            <v>CNTAO</v>
          </cell>
          <cell r="O859" t="str">
            <v>CS</v>
          </cell>
          <cell r="P859">
            <v>690</v>
          </cell>
          <cell r="Q859">
            <v>690</v>
          </cell>
          <cell r="R859">
            <v>690</v>
          </cell>
          <cell r="S859">
            <v>690</v>
          </cell>
          <cell r="T859">
            <v>161661</v>
          </cell>
          <cell r="U859">
            <v>161661</v>
          </cell>
          <cell r="V859">
            <v>161661</v>
          </cell>
          <cell r="W859">
            <v>161661</v>
          </cell>
          <cell r="X859"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59" t="str">
            <v>Valide</v>
          </cell>
        </row>
        <row r="860">
          <cell r="A860" t="str">
            <v>MSKU9660675</v>
          </cell>
          <cell r="B860">
            <v>40</v>
          </cell>
          <cell r="C860" t="str">
            <v>TSTZE3098</v>
          </cell>
          <cell r="D860">
            <v>43962</v>
          </cell>
          <cell r="E860">
            <v>-43957</v>
          </cell>
          <cell r="F860" t="str">
            <v>SAFARICOM LIMITED SAFARICOM HOUSE M CO KE</v>
          </cell>
          <cell r="G860"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0" t="e">
            <v>#N/A</v>
          </cell>
          <cell r="I860" t="str">
            <v>2020 MSA 163613</v>
          </cell>
          <cell r="J860">
            <v>153</v>
          </cell>
          <cell r="K860" t="str">
            <v>GATEWAY GLOBAL LOGISTICS LIMITED QI</v>
          </cell>
          <cell r="L860" t="str">
            <v>SAFARICOM LIMITED SAFARICOM HOUSE M CO KE</v>
          </cell>
          <cell r="M860" t="str">
            <v>CN</v>
          </cell>
          <cell r="N860" t="str">
            <v>CNTAO</v>
          </cell>
          <cell r="O860" t="str">
            <v>CS</v>
          </cell>
          <cell r="P860">
            <v>690</v>
          </cell>
          <cell r="Q860">
            <v>690</v>
          </cell>
          <cell r="R860">
            <v>690</v>
          </cell>
          <cell r="S860">
            <v>690</v>
          </cell>
          <cell r="T860">
            <v>161661</v>
          </cell>
          <cell r="U860">
            <v>161661</v>
          </cell>
          <cell r="V860">
            <v>161661</v>
          </cell>
          <cell r="W860">
            <v>161661</v>
          </cell>
          <cell r="X860"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0" t="str">
            <v>Valide</v>
          </cell>
        </row>
        <row r="861">
          <cell r="A861" t="str">
            <v>MRKU4151842</v>
          </cell>
          <cell r="B861">
            <v>40</v>
          </cell>
          <cell r="C861" t="str">
            <v>TSTZE3098</v>
          </cell>
          <cell r="D861">
            <v>43962</v>
          </cell>
          <cell r="E861">
            <v>-43957</v>
          </cell>
          <cell r="F861" t="str">
            <v>SAFARICOM LIMITED SAFARICOM HOUSE M CO KE</v>
          </cell>
          <cell r="G861"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1" t="e">
            <v>#N/A</v>
          </cell>
          <cell r="I861" t="str">
            <v>2020 MSA 163613</v>
          </cell>
          <cell r="J861">
            <v>153</v>
          </cell>
          <cell r="K861" t="str">
            <v>GATEWAY GLOBAL LOGISTICS LIMITED QI</v>
          </cell>
          <cell r="L861" t="str">
            <v>SAFARICOM LIMITED SAFARICOM HOUSE M CO KE</v>
          </cell>
          <cell r="M861" t="str">
            <v>CN</v>
          </cell>
          <cell r="N861" t="str">
            <v>CNTAO</v>
          </cell>
          <cell r="O861" t="str">
            <v>CS</v>
          </cell>
          <cell r="P861">
            <v>690</v>
          </cell>
          <cell r="Q861">
            <v>690</v>
          </cell>
          <cell r="R861">
            <v>690</v>
          </cell>
          <cell r="S861">
            <v>690</v>
          </cell>
          <cell r="T861">
            <v>161661</v>
          </cell>
          <cell r="U861">
            <v>161661</v>
          </cell>
          <cell r="V861">
            <v>161661</v>
          </cell>
          <cell r="W861">
            <v>161661</v>
          </cell>
          <cell r="X861"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1" t="str">
            <v>Valide</v>
          </cell>
        </row>
        <row r="862">
          <cell r="A862" t="str">
            <v>MRKU5244786</v>
          </cell>
          <cell r="B862">
            <v>40</v>
          </cell>
          <cell r="C862" t="str">
            <v>TSTZE3098</v>
          </cell>
          <cell r="D862">
            <v>43962</v>
          </cell>
          <cell r="E862">
            <v>-43957</v>
          </cell>
          <cell r="F862" t="str">
            <v>SAFARICOM LIMITED SAFARICOM HOUSE M CO KE</v>
          </cell>
          <cell r="G862"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2" t="e">
            <v>#N/A</v>
          </cell>
          <cell r="I862" t="str">
            <v>2020 MSA 163613</v>
          </cell>
          <cell r="J862">
            <v>153</v>
          </cell>
          <cell r="K862" t="str">
            <v>GATEWAY GLOBAL LOGISTICS LIMITED QI</v>
          </cell>
          <cell r="L862" t="str">
            <v>SAFARICOM LIMITED SAFARICOM HOUSE M CO KE</v>
          </cell>
          <cell r="M862" t="str">
            <v>CN</v>
          </cell>
          <cell r="N862" t="str">
            <v>CNTAO</v>
          </cell>
          <cell r="O862" t="str">
            <v>CS</v>
          </cell>
          <cell r="P862">
            <v>690</v>
          </cell>
          <cell r="Q862">
            <v>690</v>
          </cell>
          <cell r="R862">
            <v>690</v>
          </cell>
          <cell r="S862">
            <v>690</v>
          </cell>
          <cell r="T862">
            <v>161661</v>
          </cell>
          <cell r="U862">
            <v>161661</v>
          </cell>
          <cell r="V862">
            <v>161661</v>
          </cell>
          <cell r="W862">
            <v>161661</v>
          </cell>
          <cell r="X862"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2" t="str">
            <v>Valide</v>
          </cell>
        </row>
        <row r="863">
          <cell r="A863" t="str">
            <v>TRLU7603718</v>
          </cell>
          <cell r="B863">
            <v>40</v>
          </cell>
          <cell r="C863" t="str">
            <v>TSTZE3098</v>
          </cell>
          <cell r="D863">
            <v>43962</v>
          </cell>
          <cell r="E863">
            <v>-43957</v>
          </cell>
          <cell r="F863" t="str">
            <v>SAFARICOM LIMITED SAFARICOM HOUSE M CO KE</v>
          </cell>
          <cell r="G863"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3" t="e">
            <v>#N/A</v>
          </cell>
          <cell r="I863" t="str">
            <v>2020 MSA 163613</v>
          </cell>
          <cell r="J863">
            <v>153</v>
          </cell>
          <cell r="K863" t="str">
            <v>GATEWAY GLOBAL LOGISTICS LIMITED QI</v>
          </cell>
          <cell r="L863" t="str">
            <v>SAFARICOM LIMITED SAFARICOM HOUSE M CO KE</v>
          </cell>
          <cell r="M863" t="str">
            <v>CN</v>
          </cell>
          <cell r="N863" t="str">
            <v>CNTAO</v>
          </cell>
          <cell r="O863" t="str">
            <v>CS</v>
          </cell>
          <cell r="P863">
            <v>690</v>
          </cell>
          <cell r="Q863">
            <v>690</v>
          </cell>
          <cell r="R863">
            <v>690</v>
          </cell>
          <cell r="S863">
            <v>690</v>
          </cell>
          <cell r="T863">
            <v>161661</v>
          </cell>
          <cell r="U863">
            <v>161661</v>
          </cell>
          <cell r="V863">
            <v>161661</v>
          </cell>
          <cell r="W863">
            <v>161661</v>
          </cell>
          <cell r="X863"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3" t="str">
            <v>Valide</v>
          </cell>
        </row>
        <row r="864">
          <cell r="A864" t="str">
            <v>TGBU5361531</v>
          </cell>
          <cell r="B864">
            <v>40</v>
          </cell>
          <cell r="C864" t="str">
            <v>TSTZE3098</v>
          </cell>
          <cell r="D864">
            <v>43962</v>
          </cell>
          <cell r="E864">
            <v>-43957</v>
          </cell>
          <cell r="F864" t="str">
            <v>SAFARICOM LIMITED SAFARICOM HOUSE M CO KE</v>
          </cell>
          <cell r="G864"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4" t="e">
            <v>#N/A</v>
          </cell>
          <cell r="I864" t="str">
            <v>2020 MSA 163613</v>
          </cell>
          <cell r="J864">
            <v>153</v>
          </cell>
          <cell r="K864" t="str">
            <v>GATEWAY GLOBAL LOGISTICS LIMITED QI</v>
          </cell>
          <cell r="L864" t="str">
            <v>SAFARICOM LIMITED SAFARICOM HOUSE M CO KE</v>
          </cell>
          <cell r="M864" t="str">
            <v>CN</v>
          </cell>
          <cell r="N864" t="str">
            <v>CNTAO</v>
          </cell>
          <cell r="O864" t="str">
            <v>CS</v>
          </cell>
          <cell r="P864">
            <v>690</v>
          </cell>
          <cell r="Q864">
            <v>690</v>
          </cell>
          <cell r="R864">
            <v>690</v>
          </cell>
          <cell r="S864">
            <v>690</v>
          </cell>
          <cell r="T864">
            <v>161661</v>
          </cell>
          <cell r="U864">
            <v>161661</v>
          </cell>
          <cell r="V864">
            <v>161661</v>
          </cell>
          <cell r="W864">
            <v>161661</v>
          </cell>
          <cell r="X864"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4" t="str">
            <v>Valide</v>
          </cell>
        </row>
        <row r="865">
          <cell r="A865" t="str">
            <v>MRKU4388855</v>
          </cell>
          <cell r="B865">
            <v>40</v>
          </cell>
          <cell r="C865" t="str">
            <v>TSTZE3098</v>
          </cell>
          <cell r="D865">
            <v>43962</v>
          </cell>
          <cell r="E865">
            <v>-43957</v>
          </cell>
          <cell r="F865" t="str">
            <v>SAFARICOM LIMITED SAFARICOM HOUSE M CO KE</v>
          </cell>
          <cell r="G865"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5" t="e">
            <v>#N/A</v>
          </cell>
          <cell r="I865" t="str">
            <v>2020 MSA 163613</v>
          </cell>
          <cell r="J865">
            <v>153</v>
          </cell>
          <cell r="K865" t="str">
            <v>GATEWAY GLOBAL LOGISTICS LIMITED QI</v>
          </cell>
          <cell r="L865" t="str">
            <v>SAFARICOM LIMITED SAFARICOM HOUSE M CO KE</v>
          </cell>
          <cell r="M865" t="str">
            <v>CN</v>
          </cell>
          <cell r="N865" t="str">
            <v>CNTAO</v>
          </cell>
          <cell r="O865" t="str">
            <v>CS</v>
          </cell>
          <cell r="P865">
            <v>690</v>
          </cell>
          <cell r="Q865">
            <v>690</v>
          </cell>
          <cell r="R865">
            <v>690</v>
          </cell>
          <cell r="S865">
            <v>690</v>
          </cell>
          <cell r="T865">
            <v>161661</v>
          </cell>
          <cell r="U865">
            <v>161661</v>
          </cell>
          <cell r="V865">
            <v>161661</v>
          </cell>
          <cell r="W865">
            <v>161661</v>
          </cell>
          <cell r="X865"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5" t="str">
            <v>Valide</v>
          </cell>
        </row>
        <row r="866">
          <cell r="A866" t="str">
            <v>MRSU3511783</v>
          </cell>
          <cell r="B866">
            <v>40</v>
          </cell>
          <cell r="C866" t="str">
            <v>TSTZE3098</v>
          </cell>
          <cell r="D866">
            <v>43962</v>
          </cell>
          <cell r="E866">
            <v>-43957</v>
          </cell>
          <cell r="F866" t="str">
            <v>SAFARICOM LIMITED SAFARICOM HOUSE M CO KE</v>
          </cell>
          <cell r="G866"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6" t="e">
            <v>#N/A</v>
          </cell>
          <cell r="I866" t="str">
            <v>2020 MSA 163613</v>
          </cell>
          <cell r="J866">
            <v>153</v>
          </cell>
          <cell r="K866" t="str">
            <v>GATEWAY GLOBAL LOGISTICS LIMITED QI</v>
          </cell>
          <cell r="L866" t="str">
            <v>SAFARICOM LIMITED SAFARICOM HOUSE M CO KE</v>
          </cell>
          <cell r="M866" t="str">
            <v>CN</v>
          </cell>
          <cell r="N866" t="str">
            <v>CNTAO</v>
          </cell>
          <cell r="O866" t="str">
            <v>CS</v>
          </cell>
          <cell r="P866">
            <v>690</v>
          </cell>
          <cell r="Q866">
            <v>690</v>
          </cell>
          <cell r="R866">
            <v>690</v>
          </cell>
          <cell r="S866">
            <v>690</v>
          </cell>
          <cell r="T866">
            <v>161661</v>
          </cell>
          <cell r="U866">
            <v>161661</v>
          </cell>
          <cell r="V866">
            <v>161661</v>
          </cell>
          <cell r="W866">
            <v>161661</v>
          </cell>
          <cell r="X866"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6" t="str">
            <v>Valide</v>
          </cell>
        </row>
        <row r="867">
          <cell r="A867" t="str">
            <v>MSKU0978454</v>
          </cell>
          <cell r="B867">
            <v>40</v>
          </cell>
          <cell r="C867" t="str">
            <v>TSTZE3098</v>
          </cell>
          <cell r="D867">
            <v>43962</v>
          </cell>
          <cell r="E867">
            <v>-43957</v>
          </cell>
          <cell r="F867" t="str">
            <v>SAFARICOM LIMITED SAFARICOM HOUSE M CO KE</v>
          </cell>
          <cell r="G867"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7" t="e">
            <v>#N/A</v>
          </cell>
          <cell r="I867" t="str">
            <v>2020 MSA 163613</v>
          </cell>
          <cell r="J867">
            <v>153</v>
          </cell>
          <cell r="K867" t="str">
            <v>GATEWAY GLOBAL LOGISTICS LIMITED QI</v>
          </cell>
          <cell r="L867" t="str">
            <v>SAFARICOM LIMITED SAFARICOM HOUSE M CO KE</v>
          </cell>
          <cell r="M867" t="str">
            <v>CN</v>
          </cell>
          <cell r="N867" t="str">
            <v>CNTAO</v>
          </cell>
          <cell r="O867" t="str">
            <v>CS</v>
          </cell>
          <cell r="P867">
            <v>690</v>
          </cell>
          <cell r="Q867">
            <v>690</v>
          </cell>
          <cell r="R867">
            <v>690</v>
          </cell>
          <cell r="S867">
            <v>690</v>
          </cell>
          <cell r="T867">
            <v>161661</v>
          </cell>
          <cell r="U867">
            <v>161661</v>
          </cell>
          <cell r="V867">
            <v>161661</v>
          </cell>
          <cell r="W867">
            <v>161661</v>
          </cell>
          <cell r="X867"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7" t="str">
            <v>Valide</v>
          </cell>
        </row>
        <row r="868">
          <cell r="A868" t="str">
            <v>MRSU3746216</v>
          </cell>
          <cell r="B868">
            <v>40</v>
          </cell>
          <cell r="C868" t="str">
            <v>TSTZE3098</v>
          </cell>
          <cell r="D868">
            <v>43962</v>
          </cell>
          <cell r="E868">
            <v>-43957</v>
          </cell>
          <cell r="F868" t="str">
            <v>SAFARICOM LIMITED SAFARICOM HOUSE M CO KE</v>
          </cell>
          <cell r="G868"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8" t="e">
            <v>#N/A</v>
          </cell>
          <cell r="I868" t="str">
            <v>2020 MSA 163613</v>
          </cell>
          <cell r="J868">
            <v>153</v>
          </cell>
          <cell r="K868" t="str">
            <v>GATEWAY GLOBAL LOGISTICS LIMITED QI</v>
          </cell>
          <cell r="L868" t="str">
            <v>SAFARICOM LIMITED SAFARICOM HOUSE M CO KE</v>
          </cell>
          <cell r="M868" t="str">
            <v>CN</v>
          </cell>
          <cell r="N868" t="str">
            <v>CNTAO</v>
          </cell>
          <cell r="O868" t="str">
            <v>CS</v>
          </cell>
          <cell r="P868">
            <v>690</v>
          </cell>
          <cell r="Q868">
            <v>690</v>
          </cell>
          <cell r="R868">
            <v>690</v>
          </cell>
          <cell r="S868">
            <v>690</v>
          </cell>
          <cell r="T868">
            <v>161661</v>
          </cell>
          <cell r="U868">
            <v>161661</v>
          </cell>
          <cell r="V868">
            <v>161661</v>
          </cell>
          <cell r="W868">
            <v>161661</v>
          </cell>
          <cell r="X868"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8" t="str">
            <v>Valide</v>
          </cell>
        </row>
        <row r="869">
          <cell r="A869" t="str">
            <v>PONU0313720</v>
          </cell>
          <cell r="B869">
            <v>20</v>
          </cell>
          <cell r="C869" t="str">
            <v>TSTZE3098</v>
          </cell>
          <cell r="D869">
            <v>43962</v>
          </cell>
          <cell r="E869">
            <v>-43957</v>
          </cell>
          <cell r="F869" t="str">
            <v>SAFARICOM LIMITED SAFARICOM HOUSE M CO KE</v>
          </cell>
          <cell r="G869"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69" t="e">
            <v>#N/A</v>
          </cell>
          <cell r="I869" t="str">
            <v>2020 MSA 163613</v>
          </cell>
          <cell r="J869">
            <v>153</v>
          </cell>
          <cell r="K869" t="str">
            <v>GATEWAY GLOBAL LOGISTICS LIMITED QI</v>
          </cell>
          <cell r="L869" t="str">
            <v>SAFARICOM LIMITED SAFARICOM HOUSE M CO KE</v>
          </cell>
          <cell r="M869" t="str">
            <v>CN</v>
          </cell>
          <cell r="N869" t="str">
            <v>CNTAO</v>
          </cell>
          <cell r="O869" t="str">
            <v>CS</v>
          </cell>
          <cell r="P869">
            <v>690</v>
          </cell>
          <cell r="Q869">
            <v>690</v>
          </cell>
          <cell r="R869">
            <v>690</v>
          </cell>
          <cell r="S869">
            <v>690</v>
          </cell>
          <cell r="T869">
            <v>161661</v>
          </cell>
          <cell r="U869">
            <v>161661</v>
          </cell>
          <cell r="V869">
            <v>161661</v>
          </cell>
          <cell r="W869">
            <v>161661</v>
          </cell>
          <cell r="X869"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69" t="str">
            <v>Valide</v>
          </cell>
        </row>
        <row r="870">
          <cell r="A870" t="str">
            <v>GESU5859312</v>
          </cell>
          <cell r="B870">
            <v>40</v>
          </cell>
          <cell r="C870" t="str">
            <v>TSTZE3098</v>
          </cell>
          <cell r="D870">
            <v>43962</v>
          </cell>
          <cell r="E870">
            <v>-43957</v>
          </cell>
          <cell r="F870" t="str">
            <v>SAFARICOM LIMITED SAFARICOM HOUSE M CO KE</v>
          </cell>
          <cell r="G870"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70" t="e">
            <v>#N/A</v>
          </cell>
          <cell r="I870" t="str">
            <v>2020 MSA 163613</v>
          </cell>
          <cell r="J870">
            <v>153</v>
          </cell>
          <cell r="K870" t="str">
            <v>GATEWAY GLOBAL LOGISTICS LIMITED QI</v>
          </cell>
          <cell r="L870" t="str">
            <v>SAFARICOM LIMITED SAFARICOM HOUSE M CO KE</v>
          </cell>
          <cell r="M870" t="str">
            <v>CN</v>
          </cell>
          <cell r="N870" t="str">
            <v>CNTAO</v>
          </cell>
          <cell r="O870" t="str">
            <v>CS</v>
          </cell>
          <cell r="P870">
            <v>690</v>
          </cell>
          <cell r="Q870">
            <v>690</v>
          </cell>
          <cell r="R870">
            <v>690</v>
          </cell>
          <cell r="S870">
            <v>690</v>
          </cell>
          <cell r="T870">
            <v>161661</v>
          </cell>
          <cell r="U870">
            <v>161661</v>
          </cell>
          <cell r="V870">
            <v>161661</v>
          </cell>
          <cell r="W870">
            <v>161661</v>
          </cell>
          <cell r="X870"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70" t="str">
            <v>Valide</v>
          </cell>
        </row>
        <row r="871">
          <cell r="A871" t="str">
            <v>MSKU8543400</v>
          </cell>
          <cell r="B871">
            <v>40</v>
          </cell>
          <cell r="C871" t="str">
            <v>TSTZE3098</v>
          </cell>
          <cell r="D871">
            <v>43962</v>
          </cell>
          <cell r="E871">
            <v>-43957</v>
          </cell>
          <cell r="F871" t="str">
            <v>SAFARICOM LIMITED SAFARICOM HOUSE M CO KE</v>
          </cell>
          <cell r="G871"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71" t="e">
            <v>#N/A</v>
          </cell>
          <cell r="I871" t="str">
            <v>2020 MSA 163613</v>
          </cell>
          <cell r="J871">
            <v>153</v>
          </cell>
          <cell r="K871" t="str">
            <v>GATEWAY GLOBAL LOGISTICS LIMITED QI</v>
          </cell>
          <cell r="L871" t="str">
            <v>SAFARICOM LIMITED SAFARICOM HOUSE M CO KE</v>
          </cell>
          <cell r="M871" t="str">
            <v>CN</v>
          </cell>
          <cell r="N871" t="str">
            <v>CNTAO</v>
          </cell>
          <cell r="O871" t="str">
            <v>CS</v>
          </cell>
          <cell r="P871">
            <v>690</v>
          </cell>
          <cell r="Q871">
            <v>690</v>
          </cell>
          <cell r="R871">
            <v>690</v>
          </cell>
          <cell r="S871">
            <v>690</v>
          </cell>
          <cell r="T871">
            <v>161661</v>
          </cell>
          <cell r="U871">
            <v>161661</v>
          </cell>
          <cell r="V871">
            <v>161661</v>
          </cell>
          <cell r="W871">
            <v>161661</v>
          </cell>
          <cell r="X871"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71" t="str">
            <v>Valide</v>
          </cell>
        </row>
        <row r="872">
          <cell r="A872" t="str">
            <v>MRSU4109188</v>
          </cell>
          <cell r="B872">
            <v>40</v>
          </cell>
          <cell r="C872" t="str">
            <v>TSTZE3098</v>
          </cell>
          <cell r="D872">
            <v>43962</v>
          </cell>
          <cell r="E872">
            <v>-43957</v>
          </cell>
          <cell r="F872" t="str">
            <v>SAFARICOM LIMITED SAFARICOM HOUSE M CO KE</v>
          </cell>
          <cell r="G872"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H872" t="e">
            <v>#N/A</v>
          </cell>
          <cell r="I872" t="str">
            <v>2020 MSA 163613</v>
          </cell>
          <cell r="J872">
            <v>153</v>
          </cell>
          <cell r="K872" t="str">
            <v>GATEWAY GLOBAL LOGISTICS LIMITED QI</v>
          </cell>
          <cell r="L872" t="str">
            <v>SAFARICOM LIMITED SAFARICOM HOUSE M CO KE</v>
          </cell>
          <cell r="M872" t="str">
            <v>CN</v>
          </cell>
          <cell r="N872" t="str">
            <v>CNTAO</v>
          </cell>
          <cell r="O872" t="str">
            <v>CS</v>
          </cell>
          <cell r="P872">
            <v>690</v>
          </cell>
          <cell r="Q872">
            <v>690</v>
          </cell>
          <cell r="R872">
            <v>690</v>
          </cell>
          <cell r="S872">
            <v>690</v>
          </cell>
          <cell r="T872">
            <v>161661</v>
          </cell>
          <cell r="U872">
            <v>161661</v>
          </cell>
          <cell r="V872">
            <v>161661</v>
          </cell>
          <cell r="W872">
            <v>161661</v>
          </cell>
          <cell r="X872" t="str">
            <v>DBS5900 BBU5900 AND TUBE CABNET AND INSTALLATION MATERIALS DISTRIC T QINGDAO SHANDONG CHINA TEL 0532-58555690 FAX 0532-58555889 PIN P000640503D TEL 254 020 827084 25 LINES MOBILE 254 720-60 7070 0734-607070 FAX 254 020 827128 EMAIL INFO ACCELER CO KE INTRANSIT TO ICD EMBAKASI NAIROBI</v>
          </cell>
          <cell r="Y872" t="str">
            <v>Valide</v>
          </cell>
        </row>
        <row r="873">
          <cell r="A873" t="str">
            <v>TGBU6685690</v>
          </cell>
          <cell r="B873">
            <v>40</v>
          </cell>
          <cell r="C873" t="str">
            <v>TSTZSW505</v>
          </cell>
          <cell r="D873">
            <v>43962</v>
          </cell>
          <cell r="E873">
            <v>-43957</v>
          </cell>
          <cell r="F873" t="str">
            <v>INTERSPAR LIMITED PO BOX 2452 00100</v>
          </cell>
          <cell r="G873" t="str">
            <v>TYRES</v>
          </cell>
          <cell r="H873" t="e">
            <v>#N/A</v>
          </cell>
          <cell r="I873" t="str">
            <v>2020 MSA 163613</v>
          </cell>
          <cell r="J873">
            <v>164</v>
          </cell>
          <cell r="K873" t="str">
            <v>QINGDAO QIZHOU RUBBER CO LTD 22F</v>
          </cell>
          <cell r="L873" t="str">
            <v>INTERSPAR LIMITED PO BOX 2452 00100</v>
          </cell>
          <cell r="M873" t="str">
            <v>CN</v>
          </cell>
          <cell r="N873" t="str">
            <v>CNTAO</v>
          </cell>
          <cell r="O873" t="str">
            <v>PK</v>
          </cell>
          <cell r="P873">
            <v>213</v>
          </cell>
          <cell r="Q873">
            <v>213</v>
          </cell>
          <cell r="R873">
            <v>213</v>
          </cell>
          <cell r="S873">
            <v>213</v>
          </cell>
          <cell r="T873">
            <v>18960</v>
          </cell>
          <cell r="U873">
            <v>18960</v>
          </cell>
          <cell r="V873">
            <v>18960</v>
          </cell>
          <cell r="W873">
            <v>18960</v>
          </cell>
          <cell r="X873" t="str">
            <v>TYRES</v>
          </cell>
          <cell r="Y873" t="str">
            <v>Valide</v>
          </cell>
        </row>
        <row r="874">
          <cell r="A874" t="str">
            <v>MSKU1429660</v>
          </cell>
          <cell r="B874">
            <v>40</v>
          </cell>
          <cell r="C874" t="str">
            <v>TSTZSW505</v>
          </cell>
          <cell r="D874">
            <v>43962</v>
          </cell>
          <cell r="E874">
            <v>-43957</v>
          </cell>
          <cell r="F874" t="str">
            <v>INTERSPAR LIMITED PO BOX 2452 00100</v>
          </cell>
          <cell r="G874" t="str">
            <v>TYRES</v>
          </cell>
          <cell r="H874" t="e">
            <v>#N/A</v>
          </cell>
          <cell r="I874" t="str">
            <v>2020 MSA 163613</v>
          </cell>
          <cell r="J874">
            <v>164</v>
          </cell>
          <cell r="K874" t="str">
            <v>QINGDAO QIZHOU RUBBER CO LTD 22F</v>
          </cell>
          <cell r="L874" t="str">
            <v>INTERSPAR LIMITED PO BOX 2452 00100</v>
          </cell>
          <cell r="M874" t="str">
            <v>CN</v>
          </cell>
          <cell r="N874" t="str">
            <v>CNTAO</v>
          </cell>
          <cell r="O874" t="str">
            <v>PK</v>
          </cell>
          <cell r="P874">
            <v>213</v>
          </cell>
          <cell r="Q874">
            <v>213</v>
          </cell>
          <cell r="R874">
            <v>213</v>
          </cell>
          <cell r="S874">
            <v>213</v>
          </cell>
          <cell r="T874">
            <v>18960</v>
          </cell>
          <cell r="U874">
            <v>18960</v>
          </cell>
          <cell r="V874">
            <v>18960</v>
          </cell>
          <cell r="W874">
            <v>18960</v>
          </cell>
          <cell r="X874" t="str">
            <v>TYRES</v>
          </cell>
          <cell r="Y874" t="str">
            <v>Valide</v>
          </cell>
        </row>
        <row r="875">
          <cell r="A875" t="str">
            <v>TLLU2482633</v>
          </cell>
          <cell r="B875">
            <v>20</v>
          </cell>
          <cell r="C875" t="str">
            <v>TSTZSW553</v>
          </cell>
          <cell r="D875">
            <v>43962</v>
          </cell>
          <cell r="E875">
            <v>-43957</v>
          </cell>
          <cell r="F875" t="str">
            <v>ELIJAH NYAKUNDI OMAE 4514-00100 TO</v>
          </cell>
          <cell r="G875" t="str">
            <v>1325 CNC ROUTER MARKING MACHINE PRINTER TEL FAX 86 574-8785324 4 VAT NO 913302007281080228 TEL 254 20 493 5000 TEL 2 254 753 600 117</v>
          </cell>
          <cell r="H875" t="str">
            <v>CFS1</v>
          </cell>
          <cell r="I875" t="str">
            <v>2020 MSA 163613</v>
          </cell>
          <cell r="J875">
            <v>217</v>
          </cell>
          <cell r="K875" t="str">
            <v>HUANJI SUPPLY CHAIN MANAGEMENT CO</v>
          </cell>
          <cell r="L875" t="str">
            <v>ELIJAH NYAKUNDI OMAE 4514-00100 TO</v>
          </cell>
          <cell r="M875" t="str">
            <v>CN</v>
          </cell>
          <cell r="N875" t="str">
            <v>CNTAO</v>
          </cell>
          <cell r="O875" t="str">
            <v>PK</v>
          </cell>
          <cell r="P875">
            <v>3</v>
          </cell>
          <cell r="Q875">
            <v>3</v>
          </cell>
          <cell r="R875">
            <v>3</v>
          </cell>
          <cell r="S875">
            <v>3</v>
          </cell>
          <cell r="T875">
            <v>1678</v>
          </cell>
          <cell r="U875">
            <v>1678</v>
          </cell>
          <cell r="V875">
            <v>1678</v>
          </cell>
          <cell r="W875">
            <v>1678</v>
          </cell>
          <cell r="X875" t="str">
            <v>1325 CNC ROUTER MARKING MACHINE PRINTER TEL FAX 86 574-8785324 4 VAT NO 913302007281080228 TEL 254 20 493 5000 TEL 2 254 753 600 117</v>
          </cell>
          <cell r="Y875" t="str">
            <v>Valide</v>
          </cell>
        </row>
        <row r="876">
          <cell r="A876" t="str">
            <v>TRHU3498745</v>
          </cell>
          <cell r="B876">
            <v>20</v>
          </cell>
          <cell r="C876" t="str">
            <v>XIA0461109</v>
          </cell>
          <cell r="D876">
            <v>43962</v>
          </cell>
          <cell r="E876">
            <v>-43957</v>
          </cell>
          <cell r="F876" t="str">
            <v>CHLORIDE EXIDE KENYA LTDEXSAN HOUSE OFF ENTERPRISE ROADP O BOX 14242</v>
          </cell>
          <cell r="G876" t="str">
            <v>INVERTER CHARGER HS CODE 8504403090 SOLAR MOUNTING BRACKET HS CODE 830230 PILOT FREE TRADE ZONE TEL 86 592 5684823 FAX 86 592 5684817 TEL +254 0 41 2311563 2223035 2230163 FAX +254 0 41 2311530 EMAIL JORAMLSIKA-ECUWORLDWIDE COM JAMESKIARIENDUATI-ECUWORLDWIDE COM CAROLYNEWAITHERANJOROGE-ECUWORLDWIDE COM CY-RAMP FCL-FCL FREIGHT COLLECT</v>
          </cell>
          <cell r="H876" t="e">
            <v>#N/A</v>
          </cell>
          <cell r="I876" t="str">
            <v>2020 MSA 163711</v>
          </cell>
          <cell r="J876">
            <v>347</v>
          </cell>
          <cell r="K876" t="str">
            <v>ECU WORLDWIDE GUANGZHOU LIMITEDXIAMEN BRANCHUNIT 212B NORINCO BUSINE</v>
          </cell>
          <cell r="L876" t="str">
            <v>CHLORIDE EXIDE KENYA LTDEXSAN HOUSE OFF ENTERPRISE ROADP O BOX 14242</v>
          </cell>
          <cell r="M876" t="str">
            <v>CN</v>
          </cell>
          <cell r="N876" t="str">
            <v>SGSIN</v>
          </cell>
          <cell r="O876" t="str">
            <v>PE</v>
          </cell>
          <cell r="P876">
            <v>5</v>
          </cell>
          <cell r="Q876">
            <v>5</v>
          </cell>
          <cell r="R876">
            <v>5</v>
          </cell>
          <cell r="S876">
            <v>5</v>
          </cell>
          <cell r="T876">
            <v>4622</v>
          </cell>
          <cell r="U876">
            <v>4622</v>
          </cell>
          <cell r="V876">
            <v>4622</v>
          </cell>
          <cell r="W876">
            <v>4622</v>
          </cell>
          <cell r="X876" t="str">
            <v>INVERTER CHARGER HS CODE 8504403090 SOLAR MOUNTING BRACKET HS CODE 830230 PILOT FREE TRADE ZONE TEL 86 592 5684823 FAX 86 592 5684817 TEL +254 0 41 2311563 2223035 2230163 FAX +254 0 41 2311530 EMAIL JORAMLSIKA-ECUWORLDWIDE COM JAMESKIARIENDUATI-ECUWORLDWIDE COM CAROLYNEWAITHERANJOROGE-ECUWORLDWIDE COM CY-RAMP FCL-FCL FREIGHT COLLECT</v>
          </cell>
          <cell r="Y876" t="str">
            <v>Valide</v>
          </cell>
        </row>
        <row r="877">
          <cell r="A877" t="str">
            <v>EGHU3403574</v>
          </cell>
          <cell r="B877">
            <v>20</v>
          </cell>
          <cell r="C877" t="str">
            <v>050000338580</v>
          </cell>
          <cell r="D877">
            <v>43965</v>
          </cell>
          <cell r="E877">
            <v>-43960</v>
          </cell>
          <cell r="F877">
            <v>0</v>
          </cell>
          <cell r="G877">
            <v>0</v>
          </cell>
          <cell r="H877">
            <v>0</v>
          </cell>
          <cell r="I877" t="str">
            <v>2020 MSA 163728</v>
          </cell>
          <cell r="J877">
            <v>362</v>
          </cell>
          <cell r="K877" t="str">
            <v>THAI NIPPON RUBBER INDUSTRY PUBLIC COMPANY LIMITED</v>
          </cell>
          <cell r="L877" t="str">
            <v>DKT HEALTHCARE INTERNATIONAL LIMITED</v>
          </cell>
          <cell r="M877" t="str">
            <v>CN</v>
          </cell>
          <cell r="N877" t="str">
            <v>THLCH</v>
          </cell>
          <cell r="O877" t="str">
            <v>CT</v>
          </cell>
          <cell r="P877">
            <v>420</v>
          </cell>
          <cell r="Q877">
            <v>420</v>
          </cell>
          <cell r="R877">
            <v>420</v>
          </cell>
          <cell r="S877">
            <v>420</v>
          </cell>
          <cell r="T877">
            <v>6636</v>
          </cell>
          <cell r="U877">
            <v>6636</v>
          </cell>
          <cell r="V877">
            <v>6636</v>
          </cell>
          <cell r="W877">
            <v>6636</v>
          </cell>
          <cell r="X877" t="str">
            <v>HS CODE 4014 10 00NATURAL LATEX CONDOM WITH RESERVOIR ENDPI TNR-057-20 20-ALOT SIZE 3 360 GROSS1 KISS CLASSIC 3 S 53MM SMOOTH PARALLEL 0 050-0 080MM THICKNESS180MM LENGTH NON-COLOURED VANILLAMASKING S ILICONE LUBRICATEDQUANTITY NET WEIGHT GROSS WEIGHT BATCH NO MFG DATE EXP DATE CARTON NO HS CODE 4014 10 00 NATURAL LATEX CONDOM WITH RESERVOIR END PI TNR-057-2020-A LOT SIZE 3 360 GROSS 1 KISS CLASSIC 3 S 53MM SMOOTH PARALLEL 0 050-0 080MM THICKNESS 180MM LENGTH NON-COLOURED VANILLA MASKINGSILICONE LUBRICATED FREE TIME 30 DAYS COMBINE AT DESTINATION E-MAIL PROCUREMENT DKTHEALTHCARE ORG PIN NO P051599980G TEL 254 20 IHSFFLCOMMERCIAL IMPERIALLOGISTICS COM 202 5860 EMAIL PIN NO P051357402X</v>
          </cell>
          <cell r="Y877" t="str">
            <v>Valide</v>
          </cell>
        </row>
        <row r="878">
          <cell r="A878" t="str">
            <v>TRHU2862960</v>
          </cell>
          <cell r="B878">
            <v>20</v>
          </cell>
          <cell r="C878" t="str">
            <v>106900065651</v>
          </cell>
          <cell r="D878">
            <v>43965</v>
          </cell>
          <cell r="E878">
            <v>-43960</v>
          </cell>
          <cell r="F878">
            <v>0</v>
          </cell>
          <cell r="G878">
            <v>0</v>
          </cell>
          <cell r="H878">
            <v>0</v>
          </cell>
          <cell r="I878" t="str">
            <v>2020 MSA 161047</v>
          </cell>
          <cell r="J878">
            <v>358</v>
          </cell>
          <cell r="K878" t="str">
            <v>NOVAGRES CERAMICASTATE CODE 24</v>
          </cell>
          <cell r="L878" t="str">
            <v>SONADO CERAMICS LTD</v>
          </cell>
          <cell r="M878" t="str">
            <v>CN</v>
          </cell>
          <cell r="N878" t="str">
            <v>INMUN</v>
          </cell>
          <cell r="O878" t="str">
            <v>BX</v>
          </cell>
          <cell r="P878">
            <v>29770</v>
          </cell>
          <cell r="Q878">
            <v>29770</v>
          </cell>
          <cell r="R878">
            <v>29770</v>
          </cell>
          <cell r="S878">
            <v>29770</v>
          </cell>
          <cell r="T878">
            <v>500400</v>
          </cell>
          <cell r="U878">
            <v>500400</v>
          </cell>
          <cell r="V878">
            <v>500400</v>
          </cell>
          <cell r="W878">
            <v>500400</v>
          </cell>
          <cell r="X878" t="str">
            <v>CERAMIC FLOOR TILES 400 X 400 MM 06 PCS BOXCERAMIC FLOOR TILES 600 X 1200 MM 02 PCS BOXCERAMIC WALL TILES 200 X 300 MM 16 PCS BOXCERAMIC FLOOR TILE 200 X 1200 MM 3 PCS BOXCERAMIC FLOOR TILENO MARKS CERAMIC FLOOR TILES 400 X 400 MM 06 PCS BOX CERAMIC FLOOR TILES 600 X 1200 MM 02 PCS BOX CERAMIC WALL TILES 200 X 300 MM 16 PCS BOX CERAMIC FLOOR TILE 200 X 1200 MM 3 PCS BOX CERAMIC FLOOR TILE 300 X 1200 MM 3 PCS BOX INV NO EXP-231 2019-20 DTD 18 12 2019 S BILL NO 9065602 DATE 19 12 2019 INV NO EXP-234 2019-20DTD 18 12 2019 S BILL NO 9068045 DATE 19 12 2019 INV NO EXP-235 2019-20 DTD 19 12 2019 S BILL NO 9079830 DATE 19 12 2019 INV NO EXP-237 2019-20 DTD 20 12 2019 S BILL NO 9109178 DATE 20 12 2019 INV NO EXP-238 2019-20 DTD 20 12 2019 S BILL NO 9112927 DATE 20 12 2019 I E C NO 2414007401 HSN CODE 6907 23 00 6907 22 00 6907 21 00 GROSS WT 50 0400 00 KGS NETT WT 49 5000 00 KGS FREIGHT COLLECT 21 DAYS DETENTION FREE TIME AT DESTINATION RECEIVED FOR SHIPMENT</v>
          </cell>
          <cell r="Y878" t="str">
            <v>Valide</v>
          </cell>
        </row>
        <row r="879">
          <cell r="A879" t="str">
            <v>EMCU3977242</v>
          </cell>
          <cell r="B879">
            <v>20</v>
          </cell>
          <cell r="C879" t="str">
            <v>144000055822</v>
          </cell>
          <cell r="D879">
            <v>43965</v>
          </cell>
          <cell r="E879">
            <v>-43960</v>
          </cell>
          <cell r="F879">
            <v>0</v>
          </cell>
          <cell r="G879">
            <v>0</v>
          </cell>
          <cell r="H879">
            <v>0</v>
          </cell>
          <cell r="I879" t="str">
            <v>2020 MSA 163728</v>
          </cell>
          <cell r="J879">
            <v>107</v>
          </cell>
          <cell r="K879" t="str">
            <v>QIQIHAR LONGJIANG FUFENGQIQIHAR CITY HEILONGJIANG</v>
          </cell>
          <cell r="L879" t="str">
            <v>SUPA BRITE LIMITED</v>
          </cell>
          <cell r="M879" t="str">
            <v>CN</v>
          </cell>
          <cell r="N879" t="str">
            <v>CNDLC</v>
          </cell>
          <cell r="O879" t="str">
            <v>BG</v>
          </cell>
          <cell r="P879">
            <v>802</v>
          </cell>
          <cell r="Q879">
            <v>802</v>
          </cell>
          <cell r="R879">
            <v>802</v>
          </cell>
          <cell r="S879">
            <v>802</v>
          </cell>
          <cell r="T879">
            <v>20210</v>
          </cell>
          <cell r="U879">
            <v>20210</v>
          </cell>
          <cell r="V879">
            <v>20210</v>
          </cell>
          <cell r="W879">
            <v>20210</v>
          </cell>
          <cell r="X879" t="str">
            <v>DEXTROSE MONOHYDRATE FOOD GRADEHS CODE 170230FREIGHT PREPAID21 DAYS FR EE TIME AT DESTINATION PORT PROVINCE CHINATEL 86-452-6028197ON BEHALF OFSINO BASIC CHEMICALS CO LTD RM 101 MAPLE HOUSE 118 HIGHN M DEXTROSE MONOHYDRATE FOOD GRADE HS CODE 170230 FREIGHT PREPAID 21 DAYS FREE TIME AT DESTINATION PORT PROVINCE CHINA TEL 86-452-6028197 ON BEHALF OF SINO BASIC CHEMICALS CO LTD RM 101 MAPLE HOUSE 118 HIGH STREET PURLEY LONDON ENGLAND UNITED KINGDOM</v>
          </cell>
          <cell r="Y879" t="str">
            <v>Valide</v>
          </cell>
        </row>
        <row r="880">
          <cell r="A880" t="str">
            <v>EMCU6020629</v>
          </cell>
          <cell r="B880">
            <v>20</v>
          </cell>
          <cell r="C880" t="str">
            <v>147000135014</v>
          </cell>
          <cell r="D880">
            <v>43964</v>
          </cell>
          <cell r="E880">
            <v>-43959</v>
          </cell>
          <cell r="F880">
            <v>0</v>
          </cell>
          <cell r="G880">
            <v>0</v>
          </cell>
          <cell r="H880">
            <v>0</v>
          </cell>
          <cell r="I880" t="str">
            <v>2020 MSA 163728</v>
          </cell>
          <cell r="J880">
            <v>250</v>
          </cell>
          <cell r="K880" t="str">
            <v>KEKEXILI IN FORWARDERS CO LIMITED</v>
          </cell>
          <cell r="L880" t="str">
            <v>LT COL MICHAEL MBUVA MUNYWOKI RTD</v>
          </cell>
          <cell r="M880" t="str">
            <v>CN</v>
          </cell>
          <cell r="N880" t="str">
            <v>CNNSA</v>
          </cell>
          <cell r="O880" t="str">
            <v>PK</v>
          </cell>
          <cell r="P880">
            <v>82</v>
          </cell>
          <cell r="Q880">
            <v>82</v>
          </cell>
          <cell r="R880">
            <v>82</v>
          </cell>
          <cell r="S880">
            <v>82</v>
          </cell>
          <cell r="T880">
            <v>3273</v>
          </cell>
          <cell r="U880">
            <v>3273</v>
          </cell>
          <cell r="V880">
            <v>3273</v>
          </cell>
          <cell r="W880">
            <v>3273</v>
          </cell>
          <cell r="X880" t="str">
            <v>HOSPITALITY FURNITUREEQUIPMENTS AND SUPPLIES AS PER INVOICENUMBER2019 120900008 DATED 9 12 2019N M HOSPITALITY FURNITURE EQUIPMENTS AND SUPPLIES AS PER INVOICE NUMBER 2019120900008 DATED 9 12 2019</v>
          </cell>
          <cell r="Y880" t="str">
            <v>Valide</v>
          </cell>
        </row>
        <row r="881">
          <cell r="A881" t="str">
            <v>TLLU5748183</v>
          </cell>
          <cell r="B881">
            <v>40</v>
          </cell>
          <cell r="C881" t="str">
            <v>149001200002</v>
          </cell>
          <cell r="D881">
            <v>43964</v>
          </cell>
          <cell r="E881">
            <v>-43959</v>
          </cell>
          <cell r="F881">
            <v>0</v>
          </cell>
          <cell r="G881">
            <v>0</v>
          </cell>
          <cell r="H881">
            <v>0</v>
          </cell>
          <cell r="I881" t="str">
            <v>2020 MSA 163728</v>
          </cell>
          <cell r="J881">
            <v>79</v>
          </cell>
          <cell r="K881" t="str">
            <v>GUANGZHOU SANYA MOTORCYCLE CO LTD</v>
          </cell>
          <cell r="L881" t="str">
            <v>PENTAGON AGENCIES LIMITED</v>
          </cell>
          <cell r="M881" t="str">
            <v>CN</v>
          </cell>
          <cell r="N881" t="str">
            <v>CNSHK</v>
          </cell>
          <cell r="O881" t="str">
            <v>PK</v>
          </cell>
          <cell r="P881">
            <v>1809</v>
          </cell>
          <cell r="Q881">
            <v>1809</v>
          </cell>
          <cell r="R881">
            <v>894</v>
          </cell>
          <cell r="S881">
            <v>894</v>
          </cell>
          <cell r="T881">
            <v>92086</v>
          </cell>
          <cell r="U881">
            <v>92086</v>
          </cell>
          <cell r="V881">
            <v>45895</v>
          </cell>
          <cell r="W881">
            <v>45895</v>
          </cell>
          <cell r="X881" t="str">
            <v>MOTORCYCLESSY150-6 AJ60HC06001 ABX5100204INCOTERMS 2010LETTER OF CRE DIT NUMBER 201010067364-SIMPORT DECLARATION NUMBER E2002294641PENTAGON AGENCIES LTD KENYA MOTORCYCLES SY150-6 AJ60HC06001 ABX5100204 INCOTERMS 2010 LETTER OF CREDIT NUMBER 201010067364-S IMPORT DECLARATION NUMBER E2002294641</v>
          </cell>
          <cell r="Y881" t="str">
            <v>Valide</v>
          </cell>
        </row>
        <row r="882">
          <cell r="A882" t="str">
            <v>EMCU9461989</v>
          </cell>
          <cell r="B882">
            <v>40</v>
          </cell>
          <cell r="C882" t="str">
            <v>149001200002</v>
          </cell>
          <cell r="D882">
            <v>43964</v>
          </cell>
          <cell r="E882">
            <v>-43959</v>
          </cell>
          <cell r="F882">
            <v>0</v>
          </cell>
          <cell r="G882">
            <v>0</v>
          </cell>
          <cell r="H882">
            <v>0</v>
          </cell>
          <cell r="I882" t="str">
            <v>2020 MSA 163728</v>
          </cell>
          <cell r="J882">
            <v>79</v>
          </cell>
          <cell r="K882" t="str">
            <v>GUANGZHOU SANYA MOTORCYCLE CO LTD</v>
          </cell>
          <cell r="L882" t="str">
            <v>PENTAGON AGENCIES LIMITED</v>
          </cell>
          <cell r="M882" t="str">
            <v>CN</v>
          </cell>
          <cell r="N882" t="str">
            <v>CNSHK</v>
          </cell>
          <cell r="O882" t="str">
            <v>PK</v>
          </cell>
          <cell r="P882">
            <v>1809</v>
          </cell>
          <cell r="Q882">
            <v>1809</v>
          </cell>
          <cell r="R882">
            <v>894</v>
          </cell>
          <cell r="S882">
            <v>894</v>
          </cell>
          <cell r="T882">
            <v>92086</v>
          </cell>
          <cell r="U882">
            <v>92086</v>
          </cell>
          <cell r="V882">
            <v>45895</v>
          </cell>
          <cell r="W882">
            <v>45895</v>
          </cell>
          <cell r="X882" t="str">
            <v>MOTORCYCLESSY150-6 AJ60HC06001 ABX5100204INCOTERMS 2010LETTER OF CRE DIT NUMBER 201010067364-SIMPORT DECLARATION NUMBER E2002294641PENTAGON AGENCIES LTD KENYA MOTORCYCLES SY150-6 AJ60HC06001 ABX5100204 INCOTERMS 2010 LETTER OF CREDIT NUMBER 201010067364-S IMPORT DECLARATION NUMBER E2002294641</v>
          </cell>
          <cell r="Y882" t="str">
            <v>Valide</v>
          </cell>
        </row>
        <row r="883">
          <cell r="A883" t="str">
            <v>BMOU5241105</v>
          </cell>
          <cell r="B883">
            <v>40</v>
          </cell>
          <cell r="C883" t="str">
            <v>149001200002</v>
          </cell>
          <cell r="D883">
            <v>43964</v>
          </cell>
          <cell r="E883">
            <v>-43959</v>
          </cell>
          <cell r="F883">
            <v>0</v>
          </cell>
          <cell r="G883">
            <v>0</v>
          </cell>
          <cell r="H883">
            <v>0</v>
          </cell>
          <cell r="I883" t="str">
            <v>2020 MSA 163728</v>
          </cell>
          <cell r="J883">
            <v>79</v>
          </cell>
          <cell r="K883" t="str">
            <v>GUANGZHOU SANYA MOTORCYCLE CO LTD</v>
          </cell>
          <cell r="L883" t="str">
            <v>PENTAGON AGENCIES LIMITED</v>
          </cell>
          <cell r="M883" t="str">
            <v>CN</v>
          </cell>
          <cell r="N883" t="str">
            <v>CNSHK</v>
          </cell>
          <cell r="O883" t="str">
            <v>PK</v>
          </cell>
          <cell r="P883">
            <v>1809</v>
          </cell>
          <cell r="Q883">
            <v>1809</v>
          </cell>
          <cell r="R883">
            <v>894</v>
          </cell>
          <cell r="S883">
            <v>894</v>
          </cell>
          <cell r="T883">
            <v>92086</v>
          </cell>
          <cell r="U883">
            <v>92086</v>
          </cell>
          <cell r="V883">
            <v>45895</v>
          </cell>
          <cell r="W883">
            <v>45895</v>
          </cell>
          <cell r="X883" t="str">
            <v>MOTORCYCLESSY150-6 AJ60HC06001 ABX5100204INCOTERMS 2010LETTER OF CRE DIT NUMBER 201010067364-SIMPORT DECLARATION NUMBER E2002294641PENTAGON AGENCIES LTD KENYA MOTORCYCLES SY150-6 AJ60HC06001 ABX5100204 INCOTERMS 2010 LETTER OF CREDIT NUMBER 201010067364-S IMPORT DECLARATION NUMBER E2002294641</v>
          </cell>
          <cell r="Y883" t="str">
            <v>Valide</v>
          </cell>
        </row>
        <row r="884">
          <cell r="A884" t="str">
            <v>MRKU6493103</v>
          </cell>
          <cell r="B884">
            <v>40</v>
          </cell>
          <cell r="C884" t="str">
            <v>591830700</v>
          </cell>
          <cell r="D884">
            <v>43963</v>
          </cell>
          <cell r="E884">
            <v>-43958</v>
          </cell>
          <cell r="F884">
            <v>0</v>
          </cell>
          <cell r="G884">
            <v>0</v>
          </cell>
          <cell r="H884">
            <v>0</v>
          </cell>
          <cell r="I884" t="str">
            <v>2020 MSA 163723</v>
          </cell>
          <cell r="J884">
            <v>61</v>
          </cell>
          <cell r="K884" t="str">
            <v>THE PROCTER GAMBLE COMPANY EGYPT</v>
          </cell>
          <cell r="L884" t="str">
            <v>HASBAH KENYA LTD OLD AIRPORT NORT</v>
          </cell>
          <cell r="M884" t="str">
            <v>BR</v>
          </cell>
          <cell r="N884" t="str">
            <v>EGPSE</v>
          </cell>
          <cell r="O884" t="str">
            <v>CS</v>
          </cell>
          <cell r="P884">
            <v>3116</v>
          </cell>
          <cell r="Q884">
            <v>3116</v>
          </cell>
          <cell r="R884">
            <v>0</v>
          </cell>
          <cell r="S884">
            <v>0</v>
          </cell>
          <cell r="T884">
            <v>1250</v>
          </cell>
          <cell r="U884">
            <v>1250</v>
          </cell>
          <cell r="V884">
            <v>0</v>
          </cell>
          <cell r="W884">
            <v>0</v>
          </cell>
          <cell r="X884" t="str">
            <v>ALWAYS- SANITARY PADS ORDER 1034634552 TOTAL NET WEIGHT 4406 68 KGS TOTAL GROSS WEIGHT 5302 69 KGS TOTAL QTY 3116 CASES FREIGHT TO BE PAID IN USD ICD EMBAKASI NAIROBI HS CODE 961900 INTRANSIT TO ICD EMBAKASI NAIROBI</v>
          </cell>
          <cell r="Y884" t="str">
            <v>Valide</v>
          </cell>
        </row>
        <row r="885">
          <cell r="A885" t="str">
            <v>SUDU7368565</v>
          </cell>
          <cell r="B885">
            <v>20</v>
          </cell>
          <cell r="C885" t="str">
            <v>596233422</v>
          </cell>
          <cell r="D885">
            <v>43964</v>
          </cell>
          <cell r="E885">
            <v>-43959</v>
          </cell>
          <cell r="F885">
            <v>0</v>
          </cell>
          <cell r="G885">
            <v>0</v>
          </cell>
          <cell r="H885">
            <v>0</v>
          </cell>
          <cell r="I885" t="str">
            <v>2020 MSA 163723</v>
          </cell>
          <cell r="J885">
            <v>194</v>
          </cell>
          <cell r="K885" t="str">
            <v>JOH ACHELIS AND SOHNE GMBH LANGENS</v>
          </cell>
          <cell r="L885" t="str">
            <v>TO THE ORDER OF DIAMOND TRUST BANK</v>
          </cell>
          <cell r="M885" t="str">
            <v>BR</v>
          </cell>
          <cell r="N885" t="str">
            <v>ESBCN</v>
          </cell>
          <cell r="O885" t="str">
            <v>CS</v>
          </cell>
          <cell r="P885">
            <v>5</v>
          </cell>
          <cell r="Q885">
            <v>5</v>
          </cell>
          <cell r="R885">
            <v>0</v>
          </cell>
          <cell r="S885">
            <v>0</v>
          </cell>
          <cell r="T885">
            <v>2462</v>
          </cell>
          <cell r="U885">
            <v>2462</v>
          </cell>
          <cell r="V885">
            <v>0</v>
          </cell>
          <cell r="W885">
            <v>0</v>
          </cell>
          <cell r="X885" t="str">
            <v>MEDICAL EQUIPMENT AS PER PROFORMA INVOICE NO AA2010019 DATED 200114 INTRANSIT TO ICD EMBAKASI NAIROBI</v>
          </cell>
          <cell r="Y885" t="str">
            <v>Valide</v>
          </cell>
        </row>
        <row r="886">
          <cell r="A886" t="str">
            <v>PONU0293901</v>
          </cell>
          <cell r="B886">
            <v>20</v>
          </cell>
          <cell r="C886" t="str">
            <v>596422506</v>
          </cell>
          <cell r="D886">
            <v>43964</v>
          </cell>
          <cell r="E886">
            <v>-43959</v>
          </cell>
          <cell r="F886">
            <v>0</v>
          </cell>
          <cell r="G886">
            <v>0</v>
          </cell>
          <cell r="H886">
            <v>0</v>
          </cell>
          <cell r="I886" t="str">
            <v>2020 MSA 163723</v>
          </cell>
          <cell r="J886">
            <v>200</v>
          </cell>
          <cell r="K886" t="str">
            <v>EV GOR MOBILYA TEKSTIL SANAYI VE TIEMAIL MUHASEBE EVGOR COM TR P</v>
          </cell>
          <cell r="L886" t="str">
            <v>NAAS AFRICA LOGISTICS LTD P O BOX</v>
          </cell>
          <cell r="M886" t="str">
            <v>BR</v>
          </cell>
          <cell r="N886" t="str">
            <v>TRIST</v>
          </cell>
          <cell r="O886" t="str">
            <v>PK</v>
          </cell>
          <cell r="P886">
            <v>32</v>
          </cell>
          <cell r="Q886">
            <v>32</v>
          </cell>
          <cell r="R886">
            <v>0</v>
          </cell>
          <cell r="S886">
            <v>0</v>
          </cell>
          <cell r="T886">
            <v>646</v>
          </cell>
          <cell r="U886">
            <v>646</v>
          </cell>
          <cell r="V886">
            <v>0</v>
          </cell>
          <cell r="W886">
            <v>0</v>
          </cell>
          <cell r="X886" t="str">
            <v>ARMCHAIR BEDROOM DINING ROOM COFFEE TABLE WALL UNIT INTRAN SIT TO ICD EMBAKASI NAIROBI</v>
          </cell>
          <cell r="Y886" t="str">
            <v>Valide</v>
          </cell>
        </row>
        <row r="887">
          <cell r="A887" t="str">
            <v>MRKU8523716</v>
          </cell>
          <cell r="B887">
            <v>20</v>
          </cell>
          <cell r="C887" t="str">
            <v>596688590</v>
          </cell>
          <cell r="D887">
            <v>43964</v>
          </cell>
          <cell r="E887">
            <v>-43959</v>
          </cell>
          <cell r="F887">
            <v>0</v>
          </cell>
          <cell r="G887">
            <v>0</v>
          </cell>
          <cell r="H887">
            <v>0</v>
          </cell>
          <cell r="I887" t="str">
            <v>2020 MSA 163723</v>
          </cell>
          <cell r="J887">
            <v>248</v>
          </cell>
          <cell r="K887" t="str">
            <v>MAHALAXMI MALT PRODUCTS PVT LTD VI01 09991090166</v>
          </cell>
          <cell r="L887" t="str">
            <v>MJENGO LIMITED POST BOX NO 1536-01</v>
          </cell>
          <cell r="M887" t="str">
            <v>BR</v>
          </cell>
          <cell r="N887" t="str">
            <v>INFBD</v>
          </cell>
          <cell r="O887" t="str">
            <v>PK</v>
          </cell>
          <cell r="P887">
            <v>80</v>
          </cell>
          <cell r="Q887">
            <v>80</v>
          </cell>
          <cell r="R887">
            <v>80</v>
          </cell>
          <cell r="S887">
            <v>80</v>
          </cell>
          <cell r="T887">
            <v>24660</v>
          </cell>
          <cell r="U887">
            <v>24660</v>
          </cell>
          <cell r="V887">
            <v>24660</v>
          </cell>
          <cell r="W887">
            <v>24660</v>
          </cell>
          <cell r="X887" t="str">
            <v>80 DRUMS EACH OF 300 KG NET WT MALT EXTRACT NON DIASTATIC FOOD GR ADE S BILL 2392544 DTD 11 04 2020 INV NO MMPL 20-21 0008 DTD 0 7 04 2020 H S CODE 19019010 NET WEIGHT 24000 KGM APPLICABLE FRE E TIME 9 DAYS COMBINED DETENTION DEMURRAGE AT PORT OF DISCHARGE PLACE OF DELIVERY THE DESTINATION FREIGHT PREPAID IHC PREPAID</v>
          </cell>
          <cell r="Y887" t="str">
            <v>Valide</v>
          </cell>
        </row>
        <row r="888">
          <cell r="A888" t="str">
            <v>MSKU9379992</v>
          </cell>
          <cell r="B888">
            <v>40</v>
          </cell>
          <cell r="C888" t="str">
            <v>596846387</v>
          </cell>
          <cell r="D888">
            <v>43964</v>
          </cell>
          <cell r="E888">
            <v>-43959</v>
          </cell>
          <cell r="F888">
            <v>0</v>
          </cell>
          <cell r="G888">
            <v>0</v>
          </cell>
          <cell r="H888">
            <v>0</v>
          </cell>
          <cell r="I888" t="str">
            <v>2020 MSA 163723</v>
          </cell>
          <cell r="J888">
            <v>274</v>
          </cell>
          <cell r="K888" t="str">
            <v>BRIDGESTONE MIDDLE EAST AND AFRI97148833978</v>
          </cell>
          <cell r="L888" t="str">
            <v>TO ORDER OF</v>
          </cell>
          <cell r="M888" t="str">
            <v>BR</v>
          </cell>
          <cell r="N888" t="str">
            <v>AEJEA</v>
          </cell>
          <cell r="O888" t="str">
            <v>PC</v>
          </cell>
          <cell r="P888">
            <v>202</v>
          </cell>
          <cell r="Q888">
            <v>202</v>
          </cell>
          <cell r="R888">
            <v>202</v>
          </cell>
          <cell r="S888">
            <v>202</v>
          </cell>
          <cell r="T888">
            <v>13816</v>
          </cell>
          <cell r="U888">
            <v>13816</v>
          </cell>
          <cell r="V888">
            <v>13816</v>
          </cell>
          <cell r="W888">
            <v>13816</v>
          </cell>
          <cell r="X888" t="str">
            <v>BRIDGESTONE TIRES AS PER PROFORMA INVOICE 78700233B DATED 23-FEB-2 020 TRADE TERMS CFR MOMBASA KENYA DOCUMENT DRAWN UNDER ABSA BANK KENYA PLC LC NUMBER 077ILC2200630006 DATED 03- MAR - 2020 AGENT AT DESTINATION MAERSK KENYA LIMITED HEAD OFFICE KAMS ONS HOUSE MOMBASA ROAD P O BOX 43986 - 00100 GPO NAIROBI KENYAPHONE SALES 254 20 3588811 CUSTOMER CARE 254 20 3513034 FAX 2 54 20 828921 INTRANSIT TO ICD EMBAKASI NAIROBI</v>
          </cell>
          <cell r="Y888" t="str">
            <v>Valide</v>
          </cell>
        </row>
        <row r="889">
          <cell r="A889" t="str">
            <v>PONU8108548</v>
          </cell>
          <cell r="B889">
            <v>40</v>
          </cell>
          <cell r="C889" t="str">
            <v>607009869</v>
          </cell>
          <cell r="D889">
            <v>43963</v>
          </cell>
          <cell r="E889">
            <v>-43958</v>
          </cell>
          <cell r="F889">
            <v>0</v>
          </cell>
          <cell r="G889">
            <v>0</v>
          </cell>
          <cell r="H889">
            <v>0</v>
          </cell>
          <cell r="I889" t="str">
            <v>2020 MSA 163723</v>
          </cell>
          <cell r="J889">
            <v>315</v>
          </cell>
          <cell r="K889" t="str">
            <v>JAS AS AGENT FOR BLUE WORLD LINE VI</v>
          </cell>
          <cell r="L889" t="str">
            <v>TO THE ORDER OF ICM SPA LTD PFF RIN</v>
          </cell>
          <cell r="M889" t="str">
            <v>BR</v>
          </cell>
          <cell r="N889" t="str">
            <v>ITAOI</v>
          </cell>
          <cell r="O889" t="str">
            <v>PK</v>
          </cell>
          <cell r="P889">
            <v>488</v>
          </cell>
          <cell r="Q889">
            <v>488</v>
          </cell>
          <cell r="R889">
            <v>488</v>
          </cell>
          <cell r="S889">
            <v>488</v>
          </cell>
          <cell r="T889">
            <v>49637</v>
          </cell>
          <cell r="U889">
            <v>49637</v>
          </cell>
          <cell r="V889">
            <v>49637</v>
          </cell>
          <cell r="W889">
            <v>49637</v>
          </cell>
          <cell r="X889"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89" t="str">
            <v>Valide</v>
          </cell>
        </row>
        <row r="890">
          <cell r="A890" t="str">
            <v>MSKU8878678</v>
          </cell>
          <cell r="B890">
            <v>40</v>
          </cell>
          <cell r="C890" t="str">
            <v>607009869</v>
          </cell>
          <cell r="D890">
            <v>43963</v>
          </cell>
          <cell r="E890">
            <v>-43958</v>
          </cell>
          <cell r="F890">
            <v>0</v>
          </cell>
          <cell r="G890">
            <v>0</v>
          </cell>
          <cell r="H890">
            <v>0</v>
          </cell>
          <cell r="I890" t="str">
            <v>2020 MSA 163723</v>
          </cell>
          <cell r="J890">
            <v>315</v>
          </cell>
          <cell r="K890" t="str">
            <v>JAS AS AGENT FOR BLUE WORLD LINE VI</v>
          </cell>
          <cell r="L890" t="str">
            <v>TO THE ORDER OF ICM SPA LTD PFF RIN</v>
          </cell>
          <cell r="M890" t="str">
            <v>BR</v>
          </cell>
          <cell r="N890" t="str">
            <v>ITAOI</v>
          </cell>
          <cell r="O890" t="str">
            <v>PK</v>
          </cell>
          <cell r="P890">
            <v>488</v>
          </cell>
          <cell r="Q890">
            <v>488</v>
          </cell>
          <cell r="R890">
            <v>488</v>
          </cell>
          <cell r="S890">
            <v>488</v>
          </cell>
          <cell r="T890">
            <v>49637</v>
          </cell>
          <cell r="U890">
            <v>49637</v>
          </cell>
          <cell r="V890">
            <v>49637</v>
          </cell>
          <cell r="W890">
            <v>49637</v>
          </cell>
          <cell r="X890"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0" t="str">
            <v>Valide</v>
          </cell>
        </row>
        <row r="891">
          <cell r="A891" t="str">
            <v>MSKU1998162</v>
          </cell>
          <cell r="B891">
            <v>40</v>
          </cell>
          <cell r="C891" t="str">
            <v>607009869</v>
          </cell>
          <cell r="D891">
            <v>43963</v>
          </cell>
          <cell r="E891">
            <v>-43958</v>
          </cell>
          <cell r="F891">
            <v>0</v>
          </cell>
          <cell r="G891">
            <v>0</v>
          </cell>
          <cell r="H891">
            <v>0</v>
          </cell>
          <cell r="I891" t="str">
            <v>2020 MSA 163723</v>
          </cell>
          <cell r="J891">
            <v>315</v>
          </cell>
          <cell r="K891" t="str">
            <v>JAS AS AGENT FOR BLUE WORLD LINE VI</v>
          </cell>
          <cell r="L891" t="str">
            <v>TO THE ORDER OF ICM SPA LTD PFF RIN</v>
          </cell>
          <cell r="M891" t="str">
            <v>BR</v>
          </cell>
          <cell r="N891" t="str">
            <v>ITAOI</v>
          </cell>
          <cell r="O891" t="str">
            <v>PK</v>
          </cell>
          <cell r="P891">
            <v>488</v>
          </cell>
          <cell r="Q891">
            <v>488</v>
          </cell>
          <cell r="R891">
            <v>488</v>
          </cell>
          <cell r="S891">
            <v>488</v>
          </cell>
          <cell r="T891">
            <v>49637</v>
          </cell>
          <cell r="U891">
            <v>49637</v>
          </cell>
          <cell r="V891">
            <v>49637</v>
          </cell>
          <cell r="W891">
            <v>49637</v>
          </cell>
          <cell r="X891"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1" t="str">
            <v>Valide</v>
          </cell>
        </row>
        <row r="892">
          <cell r="A892" t="str">
            <v>MSKU8004374</v>
          </cell>
          <cell r="B892">
            <v>40</v>
          </cell>
          <cell r="C892" t="str">
            <v>607009869</v>
          </cell>
          <cell r="D892">
            <v>43963</v>
          </cell>
          <cell r="E892">
            <v>-43958</v>
          </cell>
          <cell r="F892">
            <v>0</v>
          </cell>
          <cell r="G892">
            <v>0</v>
          </cell>
          <cell r="H892">
            <v>0</v>
          </cell>
          <cell r="I892" t="str">
            <v>2020 MSA 163723</v>
          </cell>
          <cell r="J892">
            <v>315</v>
          </cell>
          <cell r="K892" t="str">
            <v>JAS AS AGENT FOR BLUE WORLD LINE VI</v>
          </cell>
          <cell r="L892" t="str">
            <v>TO THE ORDER OF ICM SPA LTD PFF RIN</v>
          </cell>
          <cell r="M892" t="str">
            <v>BR</v>
          </cell>
          <cell r="N892" t="str">
            <v>ITAOI</v>
          </cell>
          <cell r="O892" t="str">
            <v>PK</v>
          </cell>
          <cell r="P892">
            <v>488</v>
          </cell>
          <cell r="Q892">
            <v>488</v>
          </cell>
          <cell r="R892">
            <v>488</v>
          </cell>
          <cell r="S892">
            <v>488</v>
          </cell>
          <cell r="T892">
            <v>49637</v>
          </cell>
          <cell r="U892">
            <v>49637</v>
          </cell>
          <cell r="V892">
            <v>49637</v>
          </cell>
          <cell r="W892">
            <v>49637</v>
          </cell>
          <cell r="X892"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2" t="str">
            <v>Valide</v>
          </cell>
        </row>
        <row r="893">
          <cell r="A893" t="str">
            <v>MSKU8973736</v>
          </cell>
          <cell r="B893">
            <v>40</v>
          </cell>
          <cell r="C893" t="str">
            <v>607009869</v>
          </cell>
          <cell r="D893">
            <v>43963</v>
          </cell>
          <cell r="E893">
            <v>-43958</v>
          </cell>
          <cell r="F893">
            <v>0</v>
          </cell>
          <cell r="G893">
            <v>0</v>
          </cell>
          <cell r="H893">
            <v>0</v>
          </cell>
          <cell r="I893" t="str">
            <v>2020 MSA 163723</v>
          </cell>
          <cell r="J893">
            <v>315</v>
          </cell>
          <cell r="K893" t="str">
            <v>JAS AS AGENT FOR BLUE WORLD LINE VI</v>
          </cell>
          <cell r="L893" t="str">
            <v>TO THE ORDER OF ICM SPA LTD PFF RIN</v>
          </cell>
          <cell r="M893" t="str">
            <v>BR</v>
          </cell>
          <cell r="N893" t="str">
            <v>ITAOI</v>
          </cell>
          <cell r="O893" t="str">
            <v>PK</v>
          </cell>
          <cell r="P893">
            <v>488</v>
          </cell>
          <cell r="Q893">
            <v>488</v>
          </cell>
          <cell r="R893">
            <v>488</v>
          </cell>
          <cell r="S893">
            <v>488</v>
          </cell>
          <cell r="T893">
            <v>49637</v>
          </cell>
          <cell r="U893">
            <v>49637</v>
          </cell>
          <cell r="V893">
            <v>49637</v>
          </cell>
          <cell r="W893">
            <v>49637</v>
          </cell>
          <cell r="X893"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3" t="str">
            <v>Valide</v>
          </cell>
        </row>
        <row r="894">
          <cell r="A894" t="str">
            <v>SUDU8902377</v>
          </cell>
          <cell r="B894">
            <v>40</v>
          </cell>
          <cell r="C894" t="str">
            <v>607009869</v>
          </cell>
          <cell r="D894">
            <v>43964</v>
          </cell>
          <cell r="E894">
            <v>-43959</v>
          </cell>
          <cell r="F894">
            <v>0</v>
          </cell>
          <cell r="G894">
            <v>0</v>
          </cell>
          <cell r="H894">
            <v>0</v>
          </cell>
          <cell r="I894" t="str">
            <v>2020 MSA 163723</v>
          </cell>
          <cell r="J894">
            <v>315</v>
          </cell>
          <cell r="K894" t="str">
            <v>JAS AS AGENT FOR BLUE WORLD LINE VI</v>
          </cell>
          <cell r="L894" t="str">
            <v>TO THE ORDER OF ICM SPA LTD PFF RIN</v>
          </cell>
          <cell r="M894" t="str">
            <v>BR</v>
          </cell>
          <cell r="N894" t="str">
            <v>ITAOI</v>
          </cell>
          <cell r="O894" t="str">
            <v>PK</v>
          </cell>
          <cell r="P894">
            <v>488</v>
          </cell>
          <cell r="Q894">
            <v>488</v>
          </cell>
          <cell r="R894">
            <v>488</v>
          </cell>
          <cell r="S894">
            <v>488</v>
          </cell>
          <cell r="T894">
            <v>49637</v>
          </cell>
          <cell r="U894">
            <v>49637</v>
          </cell>
          <cell r="V894">
            <v>49637</v>
          </cell>
          <cell r="W894">
            <v>49637</v>
          </cell>
          <cell r="X894"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4" t="str">
            <v>Valide</v>
          </cell>
        </row>
        <row r="895">
          <cell r="A895" t="str">
            <v>INKU2695260</v>
          </cell>
          <cell r="B895">
            <v>40</v>
          </cell>
          <cell r="C895" t="str">
            <v>607009869</v>
          </cell>
          <cell r="D895">
            <v>43964</v>
          </cell>
          <cell r="E895">
            <v>-43959</v>
          </cell>
          <cell r="F895">
            <v>0</v>
          </cell>
          <cell r="G895">
            <v>0</v>
          </cell>
          <cell r="H895">
            <v>0</v>
          </cell>
          <cell r="I895" t="str">
            <v>2020 MSA 163723</v>
          </cell>
          <cell r="J895">
            <v>315</v>
          </cell>
          <cell r="K895" t="str">
            <v>JAS AS AGENT FOR BLUE WORLD LINE VI</v>
          </cell>
          <cell r="L895" t="str">
            <v>TO THE ORDER OF ICM SPA LTD PFF RIN</v>
          </cell>
          <cell r="M895" t="str">
            <v>BR</v>
          </cell>
          <cell r="N895" t="str">
            <v>ITAOI</v>
          </cell>
          <cell r="O895" t="str">
            <v>PK</v>
          </cell>
          <cell r="P895">
            <v>488</v>
          </cell>
          <cell r="Q895">
            <v>488</v>
          </cell>
          <cell r="R895">
            <v>488</v>
          </cell>
          <cell r="S895">
            <v>488</v>
          </cell>
          <cell r="T895">
            <v>49637</v>
          </cell>
          <cell r="U895">
            <v>49637</v>
          </cell>
          <cell r="V895">
            <v>49637</v>
          </cell>
          <cell r="W895">
            <v>49637</v>
          </cell>
          <cell r="X895"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5" t="str">
            <v>Valide</v>
          </cell>
        </row>
        <row r="896">
          <cell r="A896" t="str">
            <v>MRKU4937322</v>
          </cell>
          <cell r="B896">
            <v>40</v>
          </cell>
          <cell r="C896" t="str">
            <v>607009869</v>
          </cell>
          <cell r="D896">
            <v>43964</v>
          </cell>
          <cell r="E896">
            <v>-43959</v>
          </cell>
          <cell r="F896">
            <v>0</v>
          </cell>
          <cell r="G896">
            <v>0</v>
          </cell>
          <cell r="H896">
            <v>0</v>
          </cell>
          <cell r="I896" t="str">
            <v>2020 MSA 163723</v>
          </cell>
          <cell r="J896">
            <v>315</v>
          </cell>
          <cell r="K896" t="str">
            <v>JAS AS AGENT FOR BLUE WORLD LINE VI</v>
          </cell>
          <cell r="L896" t="str">
            <v>TO THE ORDER OF ICM SPA LTD PFF RIN</v>
          </cell>
          <cell r="M896" t="str">
            <v>BR</v>
          </cell>
          <cell r="N896" t="str">
            <v>ITAOI</v>
          </cell>
          <cell r="O896" t="str">
            <v>PK</v>
          </cell>
          <cell r="P896">
            <v>488</v>
          </cell>
          <cell r="Q896">
            <v>488</v>
          </cell>
          <cell r="R896">
            <v>488</v>
          </cell>
          <cell r="S896">
            <v>488</v>
          </cell>
          <cell r="T896">
            <v>49637</v>
          </cell>
          <cell r="U896">
            <v>49637</v>
          </cell>
          <cell r="V896">
            <v>49637</v>
          </cell>
          <cell r="W896">
            <v>49637</v>
          </cell>
          <cell r="X896"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6" t="str">
            <v>Valide</v>
          </cell>
        </row>
        <row r="897">
          <cell r="A897" t="str">
            <v>MRKU4762749</v>
          </cell>
          <cell r="B897">
            <v>40</v>
          </cell>
          <cell r="C897" t="str">
            <v>607009869</v>
          </cell>
          <cell r="D897">
            <v>43964</v>
          </cell>
          <cell r="E897">
            <v>-43959</v>
          </cell>
          <cell r="F897">
            <v>0</v>
          </cell>
          <cell r="G897">
            <v>0</v>
          </cell>
          <cell r="H897">
            <v>0</v>
          </cell>
          <cell r="I897" t="str">
            <v>2020 MSA 163723</v>
          </cell>
          <cell r="J897">
            <v>315</v>
          </cell>
          <cell r="K897" t="str">
            <v>JAS AS AGENT FOR BLUE WORLD LINE VI</v>
          </cell>
          <cell r="L897" t="str">
            <v>TO THE ORDER OF ICM SPA LTD PFF RIN</v>
          </cell>
          <cell r="M897" t="str">
            <v>BR</v>
          </cell>
          <cell r="N897" t="str">
            <v>ITAOI</v>
          </cell>
          <cell r="O897" t="str">
            <v>PK</v>
          </cell>
          <cell r="P897">
            <v>488</v>
          </cell>
          <cell r="Q897">
            <v>488</v>
          </cell>
          <cell r="R897">
            <v>488</v>
          </cell>
          <cell r="S897">
            <v>488</v>
          </cell>
          <cell r="T897">
            <v>49637</v>
          </cell>
          <cell r="U897">
            <v>49637</v>
          </cell>
          <cell r="V897">
            <v>49637</v>
          </cell>
          <cell r="W897">
            <v>49637</v>
          </cell>
          <cell r="X897"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7" t="str">
            <v>Valide</v>
          </cell>
        </row>
        <row r="898">
          <cell r="A898" t="str">
            <v>PONU7638728</v>
          </cell>
          <cell r="B898">
            <v>40</v>
          </cell>
          <cell r="C898" t="str">
            <v>607009869</v>
          </cell>
          <cell r="D898">
            <v>43964</v>
          </cell>
          <cell r="E898">
            <v>-43959</v>
          </cell>
          <cell r="F898">
            <v>0</v>
          </cell>
          <cell r="G898">
            <v>0</v>
          </cell>
          <cell r="H898">
            <v>0</v>
          </cell>
          <cell r="I898" t="str">
            <v>2020 MSA 163723</v>
          </cell>
          <cell r="J898">
            <v>315</v>
          </cell>
          <cell r="K898" t="str">
            <v>JAS AS AGENT FOR BLUE WORLD LINE VI</v>
          </cell>
          <cell r="L898" t="str">
            <v>TO THE ORDER OF ICM SPA LTD PFF RIN</v>
          </cell>
          <cell r="M898" t="str">
            <v>BR</v>
          </cell>
          <cell r="N898" t="str">
            <v>ITAOI</v>
          </cell>
          <cell r="O898" t="str">
            <v>PK</v>
          </cell>
          <cell r="P898">
            <v>488</v>
          </cell>
          <cell r="Q898">
            <v>488</v>
          </cell>
          <cell r="R898">
            <v>488</v>
          </cell>
          <cell r="S898">
            <v>488</v>
          </cell>
          <cell r="T898">
            <v>49637</v>
          </cell>
          <cell r="U898">
            <v>49637</v>
          </cell>
          <cell r="V898">
            <v>49637</v>
          </cell>
          <cell r="W898">
            <v>49637</v>
          </cell>
          <cell r="X898"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8" t="str">
            <v>Valide</v>
          </cell>
        </row>
        <row r="899">
          <cell r="A899" t="str">
            <v>MRKU6126880</v>
          </cell>
          <cell r="B899">
            <v>40</v>
          </cell>
          <cell r="C899" t="str">
            <v>607009869</v>
          </cell>
          <cell r="D899">
            <v>43964</v>
          </cell>
          <cell r="E899">
            <v>-43959</v>
          </cell>
          <cell r="F899">
            <v>0</v>
          </cell>
          <cell r="G899">
            <v>0</v>
          </cell>
          <cell r="H899">
            <v>0</v>
          </cell>
          <cell r="I899" t="str">
            <v>2020 MSA 163723</v>
          </cell>
          <cell r="J899">
            <v>315</v>
          </cell>
          <cell r="K899" t="str">
            <v>JAS AS AGENT FOR BLUE WORLD LINE VI</v>
          </cell>
          <cell r="L899" t="str">
            <v>TO THE ORDER OF ICM SPA LTD PFF RIN</v>
          </cell>
          <cell r="M899" t="str">
            <v>BR</v>
          </cell>
          <cell r="N899" t="str">
            <v>ITAOI</v>
          </cell>
          <cell r="O899" t="str">
            <v>PK</v>
          </cell>
          <cell r="P899">
            <v>488</v>
          </cell>
          <cell r="Q899">
            <v>488</v>
          </cell>
          <cell r="R899">
            <v>488</v>
          </cell>
          <cell r="S899">
            <v>488</v>
          </cell>
          <cell r="T899">
            <v>49637</v>
          </cell>
          <cell r="U899">
            <v>49637</v>
          </cell>
          <cell r="V899">
            <v>49637</v>
          </cell>
          <cell r="W899">
            <v>49637</v>
          </cell>
          <cell r="X899"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899" t="str">
            <v>Valide</v>
          </cell>
        </row>
        <row r="900">
          <cell r="A900" t="str">
            <v>MSKU0631866</v>
          </cell>
          <cell r="B900">
            <v>40</v>
          </cell>
          <cell r="C900" t="str">
            <v>607009869</v>
          </cell>
          <cell r="D900">
            <v>43964</v>
          </cell>
          <cell r="E900">
            <v>-43959</v>
          </cell>
          <cell r="F900">
            <v>0</v>
          </cell>
          <cell r="G900">
            <v>0</v>
          </cell>
          <cell r="H900">
            <v>0</v>
          </cell>
          <cell r="I900" t="str">
            <v>2020 MSA 163723</v>
          </cell>
          <cell r="J900">
            <v>315</v>
          </cell>
          <cell r="K900" t="str">
            <v>JAS AS AGENT FOR BLUE WORLD LINE VI</v>
          </cell>
          <cell r="L900" t="str">
            <v>TO THE ORDER OF ICM SPA LTD PFF RIN</v>
          </cell>
          <cell r="M900" t="str">
            <v>BR</v>
          </cell>
          <cell r="N900" t="str">
            <v>ITAOI</v>
          </cell>
          <cell r="O900" t="str">
            <v>PK</v>
          </cell>
          <cell r="P900">
            <v>488</v>
          </cell>
          <cell r="Q900">
            <v>488</v>
          </cell>
          <cell r="R900">
            <v>488</v>
          </cell>
          <cell r="S900">
            <v>488</v>
          </cell>
          <cell r="T900">
            <v>49637</v>
          </cell>
          <cell r="U900">
            <v>49637</v>
          </cell>
          <cell r="V900">
            <v>49637</v>
          </cell>
          <cell r="W900">
            <v>49637</v>
          </cell>
          <cell r="X900"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900" t="str">
            <v>Valide</v>
          </cell>
        </row>
        <row r="901">
          <cell r="A901" t="str">
            <v>MSKU8689680</v>
          </cell>
          <cell r="B901">
            <v>40</v>
          </cell>
          <cell r="C901" t="str">
            <v>607009869</v>
          </cell>
          <cell r="D901">
            <v>43964</v>
          </cell>
          <cell r="E901">
            <v>-43959</v>
          </cell>
          <cell r="F901">
            <v>0</v>
          </cell>
          <cell r="G901">
            <v>0</v>
          </cell>
          <cell r="H901">
            <v>0</v>
          </cell>
          <cell r="I901" t="str">
            <v>2020 MSA 163723</v>
          </cell>
          <cell r="J901">
            <v>315</v>
          </cell>
          <cell r="K901" t="str">
            <v>JAS AS AGENT FOR BLUE WORLD LINE VI</v>
          </cell>
          <cell r="L901" t="str">
            <v>TO THE ORDER OF ICM SPA LTD PFF RIN</v>
          </cell>
          <cell r="M901" t="str">
            <v>BR</v>
          </cell>
          <cell r="N901" t="str">
            <v>ITAOI</v>
          </cell>
          <cell r="O901" t="str">
            <v>PK</v>
          </cell>
          <cell r="P901">
            <v>488</v>
          </cell>
          <cell r="Q901">
            <v>488</v>
          </cell>
          <cell r="R901">
            <v>488</v>
          </cell>
          <cell r="S901">
            <v>488</v>
          </cell>
          <cell r="T901">
            <v>49637</v>
          </cell>
          <cell r="U901">
            <v>49637</v>
          </cell>
          <cell r="V901">
            <v>49637</v>
          </cell>
          <cell r="W901">
            <v>49637</v>
          </cell>
          <cell r="X901" t="str">
            <v>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 DELIVERY TERMS CFR MOMBASA 14 DAYS MERGED FREE TIME AT DESTINATION PORT FREIGHT UP TO M OMBASA PREPAID ON-CARRIAGE TO NAIROBI COLLECT INTRANSIT TO ICD EMBAKASI NAIROBI EQUIPMENT MANAGEMENT TRANSPORT OF PIPES FOR WATER SYSTEM AS PE R ORDER NO 11 DATED 07 AUGUST 2019 TRANSPORT OF 40 CONTAINER H C FOT LUNANO PIANDIMELETO PU</v>
          </cell>
          <cell r="Y901" t="str">
            <v>Valide</v>
          </cell>
        </row>
        <row r="902">
          <cell r="A902" t="str">
            <v>MSKU4353125</v>
          </cell>
          <cell r="B902">
            <v>20</v>
          </cell>
          <cell r="C902" t="str">
            <v>607044784</v>
          </cell>
          <cell r="D902">
            <v>43965</v>
          </cell>
          <cell r="E902">
            <v>-43960</v>
          </cell>
          <cell r="F902">
            <v>0</v>
          </cell>
          <cell r="G902">
            <v>0</v>
          </cell>
          <cell r="H902">
            <v>0</v>
          </cell>
          <cell r="I902" t="str">
            <v>2020 MSA 163723</v>
          </cell>
          <cell r="J902">
            <v>274</v>
          </cell>
          <cell r="K902" t="str">
            <v>BRIDGESTONE MIDDLE EAST AND AFRI97148833978</v>
          </cell>
          <cell r="L902" t="str">
            <v>TO ORDER OF</v>
          </cell>
          <cell r="M902" t="str">
            <v>BR</v>
          </cell>
          <cell r="N902" t="str">
            <v>AEJEA</v>
          </cell>
          <cell r="O902" t="str">
            <v>PC</v>
          </cell>
          <cell r="P902">
            <v>202</v>
          </cell>
          <cell r="Q902">
            <v>202</v>
          </cell>
          <cell r="R902">
            <v>202</v>
          </cell>
          <cell r="S902">
            <v>202</v>
          </cell>
          <cell r="T902">
            <v>13816</v>
          </cell>
          <cell r="U902">
            <v>13816</v>
          </cell>
          <cell r="V902">
            <v>13816</v>
          </cell>
          <cell r="W902">
            <v>13816</v>
          </cell>
          <cell r="X902" t="str">
            <v>BRIDGESTONE TIRES AS PER PROFORMA INVOICE 78700233B DATED 23-FEB-2 020 TRADE TERMS CFR MOMBASA KENYA DOCUMENT DRAWN UNDER ABSA BANK KENYA PLC LC NUMBER 077ILC2200630006 DATED 03- MAR - 2020 AGENT AT DESTINATION MAERSK KENYA LIMITED HEAD OFFICE KAMS ONS HOUSE MOMBASA ROAD P O BOX 43986 - 00100 GPO NAIROBI KENYAPHONE SALES 254 20 3588811 CUSTOMER CARE 254 20 3513034 FAX 2 54 20 828921 INTRANSIT TO ICD EMBAKASI NAIROBI</v>
          </cell>
          <cell r="Y902" t="str">
            <v>Valide</v>
          </cell>
        </row>
        <row r="903">
          <cell r="A903" t="str">
            <v>TGHU1740800</v>
          </cell>
          <cell r="B903">
            <v>20</v>
          </cell>
          <cell r="C903" t="str">
            <v>607048087</v>
          </cell>
          <cell r="D903">
            <v>43964</v>
          </cell>
          <cell r="E903">
            <v>-43959</v>
          </cell>
          <cell r="F903">
            <v>0</v>
          </cell>
          <cell r="G903">
            <v>0</v>
          </cell>
          <cell r="H903">
            <v>0</v>
          </cell>
          <cell r="I903" t="str">
            <v>2020 MSA 163723</v>
          </cell>
          <cell r="J903">
            <v>339</v>
          </cell>
          <cell r="K903" t="str">
            <v>GRUNDFOS OPERATIONS A S POUL DUE JE</v>
          </cell>
          <cell r="L903" t="str">
            <v>GRUNDFOS LIFELINK KENYA LTD FUNZI R38138E</v>
          </cell>
          <cell r="M903" t="str">
            <v>BR</v>
          </cell>
          <cell r="N903" t="str">
            <v>DKAAR</v>
          </cell>
          <cell r="O903" t="str">
            <v>PA</v>
          </cell>
          <cell r="P903">
            <v>33</v>
          </cell>
          <cell r="Q903">
            <v>33</v>
          </cell>
          <cell r="R903">
            <v>33</v>
          </cell>
          <cell r="S903">
            <v>33</v>
          </cell>
          <cell r="T903">
            <v>2671</v>
          </cell>
          <cell r="U903">
            <v>2671</v>
          </cell>
          <cell r="V903">
            <v>2671</v>
          </cell>
          <cell r="W903">
            <v>2671</v>
          </cell>
          <cell r="X903" t="str">
            <v>PUMPS PUMP PARTS HS CODES 85044084 84137075 85015220 84137029 FREIGHT PREPAID INTRANSIT TO ICD EMBAKASI NAIROBI</v>
          </cell>
          <cell r="Y903" t="str">
            <v>Valide</v>
          </cell>
        </row>
        <row r="904">
          <cell r="A904" t="str">
            <v>MSKU7903138</v>
          </cell>
          <cell r="B904">
            <v>20</v>
          </cell>
          <cell r="C904" t="str">
            <v>711046935</v>
          </cell>
          <cell r="D904">
            <v>43965</v>
          </cell>
          <cell r="E904">
            <v>-43960</v>
          </cell>
          <cell r="F904">
            <v>0</v>
          </cell>
          <cell r="G904">
            <v>0</v>
          </cell>
          <cell r="H904">
            <v>0</v>
          </cell>
          <cell r="I904" t="str">
            <v>2020 MSA 163722</v>
          </cell>
          <cell r="J904">
            <v>119</v>
          </cell>
          <cell r="K904" t="str">
            <v>ROTORK AFRICA PTYLTD 136 KUSCHKE ST</v>
          </cell>
          <cell r="L904" t="str">
            <v>NON-NEGOTIABLE CONSIGNED TO THE ORD</v>
          </cell>
          <cell r="M904" t="str">
            <v>AE</v>
          </cell>
          <cell r="N904" t="str">
            <v>GBFXT</v>
          </cell>
          <cell r="O904" t="str">
            <v>BX</v>
          </cell>
          <cell r="P904">
            <v>23</v>
          </cell>
          <cell r="Q904">
            <v>23</v>
          </cell>
          <cell r="R904">
            <v>23</v>
          </cell>
          <cell r="S904">
            <v>23</v>
          </cell>
          <cell r="T904">
            <v>4457</v>
          </cell>
          <cell r="U904">
            <v>4457</v>
          </cell>
          <cell r="V904">
            <v>4457</v>
          </cell>
          <cell r="W904">
            <v>4457</v>
          </cell>
          <cell r="X904" t="str">
            <v>DESCRIPTION OF GOODS AND OR SERVICES QUOTATION NUMBER CZA016377-0 2-16 ELECTRIC ACTUATORS INCOTERMS 2010 TERMS CFR MOMBASA PORT KE NYA MARKED FREIGHT PREPAID LETTER OF CREDIT NUMBER 201010066659-L AND IMPORT DECLARATION NUMBER 19NBOIM001900612 HS CODE 8501522089 PROJECT NAME KENYA ELECTRICITY GENERATING COMPANY LTD 70MW OLKARIA 1 ADDITIONAL UNIT 6 GEOTHERMAL POWER PLANT PROJECT LOT 1 SEAL NUMBERS 3943725 INTRANSIT TO ICD EMBAKASI NAIROBI</v>
          </cell>
          <cell r="Y904" t="str">
            <v>Valide</v>
          </cell>
        </row>
        <row r="905">
          <cell r="A905" t="str">
            <v>SUDU5460760</v>
          </cell>
          <cell r="B905">
            <v>40</v>
          </cell>
          <cell r="C905" t="str">
            <v>711049877</v>
          </cell>
          <cell r="D905">
            <v>43964</v>
          </cell>
          <cell r="E905">
            <v>-43959</v>
          </cell>
          <cell r="F905">
            <v>0</v>
          </cell>
          <cell r="G905">
            <v>0</v>
          </cell>
          <cell r="H905">
            <v>0</v>
          </cell>
          <cell r="I905" t="str">
            <v>2020 MSA 163722</v>
          </cell>
          <cell r="J905">
            <v>131</v>
          </cell>
          <cell r="K905" t="str">
            <v>A B VICKERS LALLEMAND UK LTD DALLOW</v>
          </cell>
          <cell r="L905" t="str">
            <v>KENYA BREWERIES LTD THIKA ROAD P O</v>
          </cell>
          <cell r="M905" t="str">
            <v>AE</v>
          </cell>
          <cell r="N905" t="str">
            <v>GBBTR</v>
          </cell>
          <cell r="O905" t="str">
            <v>PA</v>
          </cell>
          <cell r="P905">
            <v>18</v>
          </cell>
          <cell r="Q905">
            <v>18</v>
          </cell>
          <cell r="R905">
            <v>18</v>
          </cell>
          <cell r="S905">
            <v>18</v>
          </cell>
          <cell r="T905">
            <v>12212</v>
          </cell>
          <cell r="U905">
            <v>12212</v>
          </cell>
          <cell r="V905">
            <v>12212</v>
          </cell>
          <cell r="W905">
            <v>12212</v>
          </cell>
          <cell r="X905" t="str">
            <v>YEASTLIFE EXTRA - 25 KG BOX TARIFF CODE 38210000 COMPAC CG - 20 KG BOX TARIFF CODE 12122100 SEAL NUMBERS GB3968299 INTRANSIT TO ICD EMBAKASI NAIROBI</v>
          </cell>
          <cell r="Y905" t="str">
            <v>Valide</v>
          </cell>
        </row>
        <row r="906">
          <cell r="A906" t="str">
            <v>MSKU0880473</v>
          </cell>
          <cell r="B906">
            <v>40</v>
          </cell>
          <cell r="C906" t="str">
            <v>910437700</v>
          </cell>
          <cell r="D906">
            <v>43964</v>
          </cell>
          <cell r="E906">
            <v>-43959</v>
          </cell>
          <cell r="F906">
            <v>0</v>
          </cell>
          <cell r="G906">
            <v>0</v>
          </cell>
          <cell r="H906">
            <v>0</v>
          </cell>
          <cell r="I906" t="str">
            <v>2020 MSA 163723</v>
          </cell>
          <cell r="J906">
            <v>393</v>
          </cell>
          <cell r="K906" t="str">
            <v>INTERNATIONAL COPIERS LTD 464 BASI</v>
          </cell>
          <cell r="L906" t="str">
            <v>ABIZOOM BUSINESS MACHINES LTD BUS</v>
          </cell>
          <cell r="M906" t="str">
            <v>BR</v>
          </cell>
          <cell r="N906" t="str">
            <v>GBFXT</v>
          </cell>
          <cell r="O906" t="str">
            <v>PC</v>
          </cell>
          <cell r="P906">
            <v>114</v>
          </cell>
          <cell r="Q906">
            <v>114</v>
          </cell>
          <cell r="R906">
            <v>0</v>
          </cell>
          <cell r="S906">
            <v>0</v>
          </cell>
          <cell r="T906">
            <v>14570</v>
          </cell>
          <cell r="U906">
            <v>14570</v>
          </cell>
          <cell r="V906">
            <v>0</v>
          </cell>
          <cell r="W906">
            <v>0</v>
          </cell>
          <cell r="X906" t="str">
            <v>MULTIFUNCTION COPIERS</v>
          </cell>
          <cell r="Y906" t="str">
            <v>Valide</v>
          </cell>
        </row>
        <row r="907">
          <cell r="A907" t="str">
            <v>BSIU9178177</v>
          </cell>
          <cell r="B907">
            <v>40</v>
          </cell>
          <cell r="C907" t="str">
            <v>910490796</v>
          </cell>
          <cell r="D907">
            <v>43964</v>
          </cell>
          <cell r="E907">
            <v>-43959</v>
          </cell>
          <cell r="F907">
            <v>0</v>
          </cell>
          <cell r="G907">
            <v>0</v>
          </cell>
          <cell r="H907">
            <v>0</v>
          </cell>
          <cell r="I907" t="str">
            <v>2020 MSA 163723</v>
          </cell>
          <cell r="J907">
            <v>411</v>
          </cell>
          <cell r="K907" t="str">
            <v>ALTINBILEK MAK INS SAN TIC A S</v>
          </cell>
          <cell r="L907" t="str">
            <v>SIGMA FEEDS LIMITED P O BOX 812-00</v>
          </cell>
          <cell r="M907" t="str">
            <v>BR</v>
          </cell>
          <cell r="N907" t="str">
            <v>TRIST</v>
          </cell>
          <cell r="O907" t="str">
            <v>PK</v>
          </cell>
          <cell r="P907">
            <v>119</v>
          </cell>
          <cell r="Q907">
            <v>119</v>
          </cell>
          <cell r="R907">
            <v>119</v>
          </cell>
          <cell r="S907">
            <v>119</v>
          </cell>
          <cell r="T907">
            <v>56860</v>
          </cell>
          <cell r="U907">
            <v>56860</v>
          </cell>
          <cell r="V907">
            <v>56860</v>
          </cell>
          <cell r="W907">
            <v>56860</v>
          </cell>
          <cell r="X907" t="str">
            <v>LOADED INTO 1 40 HIGH CUBE CONTAINER GRAIN STORAGE SILO FOR GRAIN HOLDING CAPACITY OF 4 000 TONS MAIZE GRAIN SEED CLEANING PLANT CAPACITY 50 METRIC TON HOUR - CATWALK AND SERVICE WAYS AND SUPP ORT FROM SILO HS CODE 847989979019 730890980018 NET WEIGHT 2 1765 0000 KGS LOADED INTO 1 40 HIGH CUBE CONTAINER GRAIN STORAGE SILO FOR GRAIN HOLDING CAPACITY OF 4 000 TONS MAIZE GRAIN SEED CLEANING PLANT CAPACITY 50 METRIC TON HOUR - CATWALK AND SERVICE WAYS AND SUPP ORT FROM SILO HS CODE 847989979019 730890980018 NET WEIGHT 2 2755 0000 KGS LOADED INTO 1 40 HIGH CUBE CONTAINER GRAIN STORAGE SILO FOR GRAIN HOLDING CAPACITY OF 4 000 TONS MAIZE GRAIN SEED CLEANING PLANT CAPACITY 50 METRIC TON HOUR - CATWALK AND SERVICE WAYS AND SUPP ORT FROM SILO HS CODE 847989979019 730890980018 NET WEIGHT 1 0858 0000 KGS FREIGHT PREPAID SHIPPED ON BOARD 2401303388FCL CARGO</v>
          </cell>
          <cell r="Y907" t="str">
            <v>Valide</v>
          </cell>
        </row>
        <row r="908">
          <cell r="A908" t="str">
            <v>TCKU6524367</v>
          </cell>
          <cell r="B908">
            <v>40</v>
          </cell>
          <cell r="C908" t="str">
            <v>910490796</v>
          </cell>
          <cell r="D908">
            <v>43964</v>
          </cell>
          <cell r="E908">
            <v>-43959</v>
          </cell>
          <cell r="F908">
            <v>0</v>
          </cell>
          <cell r="G908">
            <v>0</v>
          </cell>
          <cell r="H908">
            <v>0</v>
          </cell>
          <cell r="I908" t="str">
            <v>2020 MSA 163723</v>
          </cell>
          <cell r="J908">
            <v>411</v>
          </cell>
          <cell r="K908" t="str">
            <v>ALTINBILEK MAK INS SAN TIC A S</v>
          </cell>
          <cell r="L908" t="str">
            <v>SIGMA FEEDS LIMITED P O BOX 812-00</v>
          </cell>
          <cell r="M908" t="str">
            <v>BR</v>
          </cell>
          <cell r="N908" t="str">
            <v>TRIST</v>
          </cell>
          <cell r="O908" t="str">
            <v>PK</v>
          </cell>
          <cell r="P908">
            <v>119</v>
          </cell>
          <cell r="Q908">
            <v>119</v>
          </cell>
          <cell r="R908">
            <v>119</v>
          </cell>
          <cell r="S908">
            <v>119</v>
          </cell>
          <cell r="T908">
            <v>56860</v>
          </cell>
          <cell r="U908">
            <v>56860</v>
          </cell>
          <cell r="V908">
            <v>56860</v>
          </cell>
          <cell r="W908">
            <v>56860</v>
          </cell>
          <cell r="X908" t="str">
            <v>LOADED INTO 1 40 HIGH CUBE CONTAINER GRAIN STORAGE SILO FOR GRAIN HOLDING CAPACITY OF 4 000 TONS MAIZE GRAIN SEED CLEANING PLANT CAPACITY 50 METRIC TON HOUR - CATWALK AND SERVICE WAYS AND SUPP ORT FROM SILO HS CODE 847989979019 730890980018 NET WEIGHT 2 1765 0000 KGS LOADED INTO 1 40 HIGH CUBE CONTAINER GRAIN STORAGE SILO FOR GRAIN HOLDING CAPACITY OF 4 000 TONS MAIZE GRAIN SEED CLEANING PLANT CAPACITY 50 METRIC TON HOUR - CATWALK AND SERVICE WAYS AND SUPP ORT FROM SILO HS CODE 847989979019 730890980018 NET WEIGHT 2 2755 0000 KGS LOADED INTO 1 40 HIGH CUBE CONTAINER GRAIN STORAGE SILO FOR GRAIN HOLDING CAPACITY OF 4 000 TONS MAIZE GRAIN SEED CLEANING PLANT CAPACITY 50 METRIC TON HOUR - CATWALK AND SERVICE WAYS AND SUPP ORT FROM SILO HS CODE 847989979019 730890980018 NET WEIGHT 1 0858 0000 KGS FREIGHT PREPAID SHIPPED ON BOARD 2401303388FCL CARGO</v>
          </cell>
          <cell r="Y908" t="str">
            <v>Valide</v>
          </cell>
        </row>
        <row r="909">
          <cell r="A909" t="str">
            <v>MRKU4835399</v>
          </cell>
          <cell r="B909">
            <v>40</v>
          </cell>
          <cell r="C909" t="str">
            <v>910490796</v>
          </cell>
          <cell r="D909">
            <v>43964</v>
          </cell>
          <cell r="E909">
            <v>-43959</v>
          </cell>
          <cell r="F909">
            <v>0</v>
          </cell>
          <cell r="G909">
            <v>0</v>
          </cell>
          <cell r="H909">
            <v>0</v>
          </cell>
          <cell r="I909" t="str">
            <v>2020 MSA 163723</v>
          </cell>
          <cell r="J909">
            <v>411</v>
          </cell>
          <cell r="K909" t="str">
            <v>ALTINBILEK MAK INS SAN TIC A S</v>
          </cell>
          <cell r="L909" t="str">
            <v>SIGMA FEEDS LIMITED P O BOX 812-00</v>
          </cell>
          <cell r="M909" t="str">
            <v>BR</v>
          </cell>
          <cell r="N909" t="str">
            <v>TRIST</v>
          </cell>
          <cell r="O909" t="str">
            <v>PK</v>
          </cell>
          <cell r="P909">
            <v>119</v>
          </cell>
          <cell r="Q909">
            <v>119</v>
          </cell>
          <cell r="R909">
            <v>119</v>
          </cell>
          <cell r="S909">
            <v>119</v>
          </cell>
          <cell r="T909">
            <v>56860</v>
          </cell>
          <cell r="U909">
            <v>56860</v>
          </cell>
          <cell r="V909">
            <v>56860</v>
          </cell>
          <cell r="W909">
            <v>56860</v>
          </cell>
          <cell r="X909" t="str">
            <v>LOADED INTO 1 40 HIGH CUBE CONTAINER GRAIN STORAGE SILO FOR GRAIN HOLDING CAPACITY OF 4 000 TONS MAIZE GRAIN SEED CLEANING PLANT CAPACITY 50 METRIC TON HOUR - CATWALK AND SERVICE WAYS AND SUPP ORT FROM SILO HS CODE 847989979019 730890980018 NET WEIGHT 2 1765 0000 KGS LOADED INTO 1 40 HIGH CUBE CONTAINER GRAIN STORAGE SILO FOR GRAIN HOLDING CAPACITY OF 4 000 TONS MAIZE GRAIN SEED CLEANING PLANT CAPACITY 50 METRIC TON HOUR - CATWALK AND SERVICE WAYS AND SUPP ORT FROM SILO HS CODE 847989979019 730890980018 NET WEIGHT 2 2755 0000 KGS LOADED INTO 1 40 HIGH CUBE CONTAINER GRAIN STORAGE SILO FOR GRAIN HOLDING CAPACITY OF 4 000 TONS MAIZE GRAIN SEED CLEANING PLANT CAPACITY 50 METRIC TON HOUR - CATWALK AND SERVICE WAYS AND SUPP ORT FROM SILO HS CODE 847989979019 730890980018 NET WEIGHT 1 0858 0000 KGS FREIGHT PREPAID SHIPPED ON BOARD 2401303388FCL CARGO</v>
          </cell>
          <cell r="Y909" t="str">
            <v>Valide</v>
          </cell>
        </row>
        <row r="910">
          <cell r="A910" t="str">
            <v>CRXU0911617</v>
          </cell>
          <cell r="B910">
            <v>40</v>
          </cell>
          <cell r="C910" t="str">
            <v>910495742</v>
          </cell>
          <cell r="D910">
            <v>43964</v>
          </cell>
          <cell r="E910">
            <v>-43959</v>
          </cell>
          <cell r="F910">
            <v>0</v>
          </cell>
          <cell r="G910">
            <v>0</v>
          </cell>
          <cell r="H910">
            <v>0</v>
          </cell>
          <cell r="I910" t="str">
            <v>2020 MSA 163722</v>
          </cell>
          <cell r="J910">
            <v>167</v>
          </cell>
          <cell r="K910" t="str">
            <v>NYIRANSHUTI VERTHA PROVINCIESTEENW</v>
          </cell>
          <cell r="L910" t="str">
            <v>KILIMANJARO GRAPHIC MACHINE LTD PHONE 254705345035</v>
          </cell>
          <cell r="M910" t="str">
            <v>AE</v>
          </cell>
          <cell r="N910" t="str">
            <v>BEANR</v>
          </cell>
          <cell r="O910" t="str">
            <v>PK</v>
          </cell>
          <cell r="P910">
            <v>176</v>
          </cell>
          <cell r="Q910">
            <v>176</v>
          </cell>
          <cell r="R910">
            <v>73</v>
          </cell>
          <cell r="S910">
            <v>73</v>
          </cell>
          <cell r="T910">
            <v>10705</v>
          </cell>
          <cell r="U910">
            <v>10705</v>
          </cell>
          <cell r="V910">
            <v>6971</v>
          </cell>
          <cell r="W910">
            <v>6971</v>
          </cell>
          <cell r="X910" t="str">
            <v>174 PACKAGES HOUSEHOLD GOODS PERSONAL EFFECTS NOT FOR RESALE OR PUBL IC DISTRIBUTION - 1 USED CAR RAV 4 CHASSIS JTEHG20V100099168 AND 1 USED CAR TOTOTA AVENSES CHASSIS 1323170160 003648 - SHIPPER LOAD S TOW COUNT AND SEAL PART OF CARGO - FREIGHT PREPAID - CRXU09116 17 - SO UNIT</v>
          </cell>
          <cell r="Y910" t="str">
            <v>Valide</v>
          </cell>
        </row>
        <row r="911">
          <cell r="A911" t="str">
            <v>HASU4640234</v>
          </cell>
          <cell r="B911">
            <v>40</v>
          </cell>
          <cell r="C911" t="str">
            <v>910504373</v>
          </cell>
          <cell r="D911">
            <v>43963</v>
          </cell>
          <cell r="E911">
            <v>-43958</v>
          </cell>
          <cell r="F911">
            <v>0</v>
          </cell>
          <cell r="G911">
            <v>0</v>
          </cell>
          <cell r="H911">
            <v>0</v>
          </cell>
          <cell r="I911" t="str">
            <v>2020 MSA 163722</v>
          </cell>
          <cell r="J911">
            <v>174</v>
          </cell>
          <cell r="K911" t="str">
            <v>MONSTER ENERGY SA 64 KENT ROAD DUNK</v>
          </cell>
          <cell r="L911" t="str">
            <v>NAIROBI BOTTLERS LIMITED AIRPORT NO</v>
          </cell>
          <cell r="M911" t="str">
            <v>AE</v>
          </cell>
          <cell r="N911" t="str">
            <v>NLRTM</v>
          </cell>
          <cell r="O911" t="str">
            <v>PA</v>
          </cell>
          <cell r="P911">
            <v>13</v>
          </cell>
          <cell r="Q911">
            <v>13</v>
          </cell>
          <cell r="R911">
            <v>0</v>
          </cell>
          <cell r="S911">
            <v>0</v>
          </cell>
          <cell r="T911">
            <v>7524</v>
          </cell>
          <cell r="U911">
            <v>7524</v>
          </cell>
          <cell r="V911">
            <v>0</v>
          </cell>
          <cell r="W911">
            <v>0</v>
          </cell>
          <cell r="X911" t="str">
            <v>AS PER INVOICE 940863467 940832044 NUTRITIONALS HS CODE 210690 92 29393000 29181400 29181500 INTRANSIT TO ICD EMBAKASI NA IROBI</v>
          </cell>
          <cell r="Y911" t="str">
            <v>Valide</v>
          </cell>
        </row>
        <row r="912">
          <cell r="A912" t="str">
            <v>MRKU0562399</v>
          </cell>
          <cell r="B912">
            <v>40</v>
          </cell>
          <cell r="C912" t="str">
            <v>910506313</v>
          </cell>
          <cell r="D912">
            <v>43963</v>
          </cell>
          <cell r="E912">
            <v>-43958</v>
          </cell>
          <cell r="F912">
            <v>0</v>
          </cell>
          <cell r="G912">
            <v>0</v>
          </cell>
          <cell r="H912">
            <v>0</v>
          </cell>
          <cell r="I912" t="str">
            <v>2020 MSA 163723</v>
          </cell>
          <cell r="J912">
            <v>415</v>
          </cell>
          <cell r="K912" t="str">
            <v>PODRAVKA DD 32 A STARCEVICA 48000 K</v>
          </cell>
          <cell r="L912" t="str">
            <v>TOWFIQ KENYA LIMITED INDUSTRIAL AR</v>
          </cell>
          <cell r="M912" t="str">
            <v>BR</v>
          </cell>
          <cell r="N912" t="str">
            <v>HRRJK</v>
          </cell>
          <cell r="O912" t="str">
            <v>CT</v>
          </cell>
          <cell r="P912">
            <v>6494</v>
          </cell>
          <cell r="Q912">
            <v>6494</v>
          </cell>
          <cell r="R912">
            <v>6494</v>
          </cell>
          <cell r="S912">
            <v>6494</v>
          </cell>
          <cell r="T912">
            <v>19819</v>
          </cell>
          <cell r="U912">
            <v>19819</v>
          </cell>
          <cell r="V912">
            <v>19819</v>
          </cell>
          <cell r="W912">
            <v>19819</v>
          </cell>
          <cell r="X912" t="str">
            <v>CHICKEN PASTE 135 G HS CODE 16023230 LINO SPREAD DUO 350 G HS CODE 18 069060 LINO SPREAD NOUGAT 350 G HS CODE 18069060 AJVAR EXTRA HOT 350 G HS CODE 20059950 AJVAR MILD ST 350 G HS CODE 20059950 VEGETA 75 G HS CODE 21039090 VEGETA GRILL CLASSIC BAG 30 G HS CODE 21039090 VE GETA GOLDEN CHICKEN BAG 30 G HS CODE 21039090 VEGETA CRISPY POTATOESBAG 30 G HS CODE 21039090 VEGETA GLASS DOSE 400 G HS CODE 21039090 V EGETA CHICKEN CUBE 80 G HS CODE 21041000 VEGETA BEEF CUBE 80 G HS COD E 21041000 BROCCOLI AND CAULI SOUP 66 G HS CODE 21041000 VEG CREAM O F TOMATO S 60 G HS CODE 21041000 VEGETA CREAM MUSH SOUP 63 G HS CODE 21041000 VEG CREAM OF VEGETABLES 45 G HS CODE 21041000 VEGETA CHICKEN SOUP W N 60 G HS CODE 21041000 VEG SPRING VEGETABLE S 60 G HS CO DE 21041000 LINO SPREAD MILK 350 G HS CODE 21069098 INTRANSIT TO I CD EMBAKASI NAIROBI</v>
          </cell>
          <cell r="Y912" t="str">
            <v>Valide</v>
          </cell>
        </row>
        <row r="913">
          <cell r="A913" t="str">
            <v>MRKU2459501</v>
          </cell>
          <cell r="B913">
            <v>40</v>
          </cell>
          <cell r="C913" t="str">
            <v>910520725</v>
          </cell>
          <cell r="D913">
            <v>43963</v>
          </cell>
          <cell r="E913">
            <v>-43958</v>
          </cell>
          <cell r="F913">
            <v>0</v>
          </cell>
          <cell r="G913">
            <v>0</v>
          </cell>
          <cell r="H913">
            <v>0</v>
          </cell>
          <cell r="I913" t="str">
            <v>2020 MSA 163722</v>
          </cell>
          <cell r="J913">
            <v>183</v>
          </cell>
          <cell r="K913" t="str">
            <v>HELLMANN WWL SHANNONWEG 11 3197 LG</v>
          </cell>
          <cell r="L913" t="str">
            <v>SAFARICOM PLC WAIYAKI WAY 00800 NAI</v>
          </cell>
          <cell r="M913" t="str">
            <v>AE</v>
          </cell>
          <cell r="N913" t="str">
            <v>NLRTM</v>
          </cell>
          <cell r="O913" t="str">
            <v>PK</v>
          </cell>
          <cell r="P913">
            <v>225</v>
          </cell>
          <cell r="Q913">
            <v>225</v>
          </cell>
          <cell r="R913">
            <v>225</v>
          </cell>
          <cell r="S913">
            <v>225</v>
          </cell>
          <cell r="T913">
            <v>38259</v>
          </cell>
          <cell r="U913">
            <v>38259</v>
          </cell>
          <cell r="V913">
            <v>38259</v>
          </cell>
          <cell r="W913">
            <v>38259</v>
          </cell>
          <cell r="X913" t="str">
            <v>TELECOMMUNICATION EQUIPMENT HS CODE 85176200 INTRANSIT TO IC D EMBAKASI NAIROBI</v>
          </cell>
          <cell r="Y913" t="str">
            <v>Valide</v>
          </cell>
        </row>
        <row r="914">
          <cell r="A914" t="str">
            <v>TCNU1448274</v>
          </cell>
          <cell r="B914">
            <v>40</v>
          </cell>
          <cell r="C914" t="str">
            <v>910520725</v>
          </cell>
          <cell r="D914">
            <v>43963</v>
          </cell>
          <cell r="E914">
            <v>-43958</v>
          </cell>
          <cell r="F914">
            <v>0</v>
          </cell>
          <cell r="G914">
            <v>0</v>
          </cell>
          <cell r="H914">
            <v>0</v>
          </cell>
          <cell r="I914" t="str">
            <v>2020 MSA 163722</v>
          </cell>
          <cell r="J914">
            <v>183</v>
          </cell>
          <cell r="K914" t="str">
            <v>HELLMANN WWL SHANNONWEG 11 3197 LG</v>
          </cell>
          <cell r="L914" t="str">
            <v>SAFARICOM PLC WAIYAKI WAY 00800 NAI</v>
          </cell>
          <cell r="M914" t="str">
            <v>AE</v>
          </cell>
          <cell r="N914" t="str">
            <v>NLRTM</v>
          </cell>
          <cell r="O914" t="str">
            <v>PK</v>
          </cell>
          <cell r="P914">
            <v>225</v>
          </cell>
          <cell r="Q914">
            <v>225</v>
          </cell>
          <cell r="R914">
            <v>225</v>
          </cell>
          <cell r="S914">
            <v>225</v>
          </cell>
          <cell r="T914">
            <v>38259</v>
          </cell>
          <cell r="U914">
            <v>38259</v>
          </cell>
          <cell r="V914">
            <v>38259</v>
          </cell>
          <cell r="W914">
            <v>38259</v>
          </cell>
          <cell r="X914" t="str">
            <v>TELECOMMUNICATION EQUIPMENT HS CODE 85176200 INTRANSIT TO IC D EMBAKASI NAIROBI</v>
          </cell>
          <cell r="Y914" t="str">
            <v>Valide</v>
          </cell>
        </row>
        <row r="915">
          <cell r="A915" t="str">
            <v>MRKU3434323</v>
          </cell>
          <cell r="B915">
            <v>40</v>
          </cell>
          <cell r="C915" t="str">
            <v>910520725</v>
          </cell>
          <cell r="D915">
            <v>43964</v>
          </cell>
          <cell r="E915">
            <v>-43959</v>
          </cell>
          <cell r="F915">
            <v>0</v>
          </cell>
          <cell r="G915">
            <v>0</v>
          </cell>
          <cell r="H915">
            <v>0</v>
          </cell>
          <cell r="I915" t="str">
            <v>2020 MSA 163722</v>
          </cell>
          <cell r="J915">
            <v>183</v>
          </cell>
          <cell r="K915" t="str">
            <v>HELLMANN WWL SHANNONWEG 11 3197 LG</v>
          </cell>
          <cell r="L915" t="str">
            <v>SAFARICOM PLC WAIYAKI WAY 00800 NAI</v>
          </cell>
          <cell r="M915" t="str">
            <v>AE</v>
          </cell>
          <cell r="N915" t="str">
            <v>NLRTM</v>
          </cell>
          <cell r="O915" t="str">
            <v>PK</v>
          </cell>
          <cell r="P915">
            <v>225</v>
          </cell>
          <cell r="Q915">
            <v>225</v>
          </cell>
          <cell r="R915">
            <v>225</v>
          </cell>
          <cell r="S915">
            <v>225</v>
          </cell>
          <cell r="T915">
            <v>38259</v>
          </cell>
          <cell r="U915">
            <v>38259</v>
          </cell>
          <cell r="V915">
            <v>38259</v>
          </cell>
          <cell r="W915">
            <v>38259</v>
          </cell>
          <cell r="X915" t="str">
            <v>TELECOMMUNICATION EQUIPMENT HS CODE 85176200 INTRANSIT TO IC D EMBAKASI NAIROBI</v>
          </cell>
          <cell r="Y915" t="str">
            <v>Valide</v>
          </cell>
        </row>
        <row r="916">
          <cell r="A916" t="str">
            <v>MRKU5790811</v>
          </cell>
          <cell r="B916">
            <v>40</v>
          </cell>
          <cell r="C916" t="str">
            <v>910586054</v>
          </cell>
          <cell r="D916">
            <v>43963</v>
          </cell>
          <cell r="E916">
            <v>-43958</v>
          </cell>
          <cell r="F916">
            <v>0</v>
          </cell>
          <cell r="G916">
            <v>0</v>
          </cell>
          <cell r="H916">
            <v>0</v>
          </cell>
          <cell r="I916" t="str">
            <v>2020 MSA 163722</v>
          </cell>
          <cell r="J916">
            <v>190</v>
          </cell>
          <cell r="K916" t="str">
            <v>HETERO LABS LIMITED 7-2-A2 HETERO</v>
          </cell>
          <cell r="L916" t="str">
            <v>KENYA MEDICAL SUPLIES AUTHORITY 13</v>
          </cell>
          <cell r="M916" t="str">
            <v>AE</v>
          </cell>
          <cell r="N916" t="str">
            <v>INHYD</v>
          </cell>
          <cell r="O916" t="str">
            <v>CT</v>
          </cell>
          <cell r="P916">
            <v>1829</v>
          </cell>
          <cell r="Q916">
            <v>1829</v>
          </cell>
          <cell r="R916">
            <v>1829</v>
          </cell>
          <cell r="S916">
            <v>1829</v>
          </cell>
          <cell r="T916">
            <v>13101</v>
          </cell>
          <cell r="U916">
            <v>13101</v>
          </cell>
          <cell r="V916">
            <v>13101</v>
          </cell>
          <cell r="W916">
            <v>13101</v>
          </cell>
          <cell r="X916" t="str">
            <v>1X40 HC FCL CONTAINERS STC 1829 CARTONS TOTAL ONE THOUSAND EIGHT HUNDRED TWENTY NINE CARTONS ONLY TENOFOVIR DISOPROXIL FUMARATE 300 MG EMTRICITABINE 200 MG INVOICE NO SI3619226119 DATE 21 02 2020 INVOICE NO SI3619226304 DATE 28 02 2020 TOTAL GROSS WT 131 00 510 KGS TOTAL NETT WT 11513 440 KGS FREIGHT PREPAID INTRANSIT TO ICD EMBAKASI NAIROBI</v>
          </cell>
          <cell r="Y916" t="str">
            <v>Valide</v>
          </cell>
        </row>
        <row r="917">
          <cell r="A917" t="str">
            <v>MRKU7134962</v>
          </cell>
          <cell r="B917">
            <v>20</v>
          </cell>
          <cell r="C917" t="str">
            <v>910610151</v>
          </cell>
          <cell r="D917">
            <v>43964</v>
          </cell>
          <cell r="E917">
            <v>-43959</v>
          </cell>
          <cell r="F917">
            <v>0</v>
          </cell>
          <cell r="G917">
            <v>0</v>
          </cell>
          <cell r="H917">
            <v>0</v>
          </cell>
          <cell r="I917" t="str">
            <v>2020 MSA 163723</v>
          </cell>
          <cell r="J917">
            <v>460</v>
          </cell>
          <cell r="K917" t="str">
            <v>ROYAL COSMETICS CO 3 MAHMOUD SEDKY</v>
          </cell>
          <cell r="L917" t="str">
            <v>TOWFIQ KENYA LIMITED LIKONI ROAD TO</v>
          </cell>
          <cell r="M917" t="str">
            <v>BR</v>
          </cell>
          <cell r="N917" t="str">
            <v>EGPSE</v>
          </cell>
          <cell r="O917" t="str">
            <v>CT</v>
          </cell>
          <cell r="P917">
            <v>1925</v>
          </cell>
          <cell r="Q917">
            <v>1925</v>
          </cell>
          <cell r="R917">
            <v>1925</v>
          </cell>
          <cell r="S917">
            <v>1925</v>
          </cell>
          <cell r="T917">
            <v>15778</v>
          </cell>
          <cell r="U917">
            <v>15778</v>
          </cell>
          <cell r="V917">
            <v>15778</v>
          </cell>
          <cell r="W917">
            <v>15778</v>
          </cell>
          <cell r="X917" t="str">
            <v>DETTOL SOAP ASSORTED 1925 CARTONS N W 14808 6 KG G W 15778 KG INTRANSIT TO ICD EMBAKASI NAIROBI</v>
          </cell>
          <cell r="Y917" t="str">
            <v>Valide</v>
          </cell>
        </row>
        <row r="918">
          <cell r="A918" t="str">
            <v>SUDU1939728</v>
          </cell>
          <cell r="B918">
            <v>20</v>
          </cell>
          <cell r="C918" t="str">
            <v>910683208</v>
          </cell>
          <cell r="D918">
            <v>43965</v>
          </cell>
          <cell r="E918">
            <v>-43960</v>
          </cell>
          <cell r="F918">
            <v>0</v>
          </cell>
          <cell r="G918">
            <v>0</v>
          </cell>
          <cell r="H918">
            <v>0</v>
          </cell>
          <cell r="I918" t="str">
            <v>2020 MSA 163723</v>
          </cell>
          <cell r="J918">
            <v>474</v>
          </cell>
          <cell r="K918" t="str">
            <v>MITSUBISHI MOTORS MIDDLE EAST AND AE 04-8818222 FAX 04-8818564</v>
          </cell>
          <cell r="L918" t="str">
            <v>SIMBA CORPORATION LTD MOMBASA ROAD</v>
          </cell>
          <cell r="M918" t="str">
            <v>BR</v>
          </cell>
          <cell r="N918" t="str">
            <v>AEJEA</v>
          </cell>
          <cell r="O918" t="str">
            <v>PK</v>
          </cell>
          <cell r="P918">
            <v>15</v>
          </cell>
          <cell r="Q918">
            <v>15</v>
          </cell>
          <cell r="R918">
            <v>15</v>
          </cell>
          <cell r="S918">
            <v>15</v>
          </cell>
          <cell r="T918">
            <v>2348</v>
          </cell>
          <cell r="U918">
            <v>2348</v>
          </cell>
          <cell r="V918">
            <v>2348</v>
          </cell>
          <cell r="W918">
            <v>2348</v>
          </cell>
          <cell r="X918" t="str">
            <v>AUTO PARTS FOR MITSUBISHI VEHICLES</v>
          </cell>
          <cell r="Y918" t="str">
            <v>Valide</v>
          </cell>
        </row>
        <row r="919">
          <cell r="A919" t="str">
            <v>FCIU2808343</v>
          </cell>
          <cell r="B919">
            <v>20</v>
          </cell>
          <cell r="C919" t="str">
            <v>ANT1311811</v>
          </cell>
          <cell r="D919">
            <v>43965</v>
          </cell>
          <cell r="E919">
            <v>-43960</v>
          </cell>
          <cell r="F919">
            <v>0</v>
          </cell>
          <cell r="G919">
            <v>0</v>
          </cell>
          <cell r="H919">
            <v>0</v>
          </cell>
          <cell r="I919" t="str">
            <v>2020 MSA 163729</v>
          </cell>
          <cell r="J919">
            <v>11</v>
          </cell>
          <cell r="K919" t="str">
            <v>INDUMET S A RUE WINSTON CHURCHILL 139-149B-4020 LIEGEBELGIUM</v>
          </cell>
          <cell r="L919" t="str">
            <v>TO THE ORDER OF APEX COATING E A LTDP O BOX 78108 - 00507NAIROBI KENY</v>
          </cell>
          <cell r="M919" t="str">
            <v>DE</v>
          </cell>
          <cell r="N919" t="str">
            <v>SAJED</v>
          </cell>
          <cell r="O919" t="str">
            <v>BD</v>
          </cell>
          <cell r="P919">
            <v>37</v>
          </cell>
          <cell r="Q919">
            <v>37</v>
          </cell>
          <cell r="R919">
            <v>37</v>
          </cell>
          <cell r="S919">
            <v>37</v>
          </cell>
          <cell r="T919">
            <v>54645</v>
          </cell>
          <cell r="U919">
            <v>54645</v>
          </cell>
          <cell r="V919">
            <v>54645</v>
          </cell>
          <cell r="W919">
            <v>54645</v>
          </cell>
          <cell r="X919" t="str">
            <v>FREIGHT PREPAID STC ETP SECONDARY SHEETS HS 72101220 STC ETP SECONDARY SHEETS HS 72101220 FREE TIME AT DESTINATION AS PER SQ FL4197-SWAX-11-001</v>
          </cell>
          <cell r="Y919" t="str">
            <v>Valide</v>
          </cell>
        </row>
        <row r="920">
          <cell r="A920" t="str">
            <v>FCIU8363785</v>
          </cell>
          <cell r="B920">
            <v>40</v>
          </cell>
          <cell r="C920" t="str">
            <v>EPIRCHNNGB269810</v>
          </cell>
          <cell r="D920">
            <v>43963</v>
          </cell>
          <cell r="E920">
            <v>-43958</v>
          </cell>
          <cell r="F920">
            <v>0</v>
          </cell>
          <cell r="G920">
            <v>0</v>
          </cell>
          <cell r="H920">
            <v>0</v>
          </cell>
          <cell r="I920" t="str">
            <v>2020 MSA 163727</v>
          </cell>
          <cell r="J920">
            <v>11</v>
          </cell>
          <cell r="K920" t="str">
            <v>ZHEJIANG HUIWENMEI STOVE CO LTD DO NGXI BRIDGE GANLINTOWN SHENGZHOU Z</v>
          </cell>
          <cell r="L920" t="str">
            <v>BIOLITE HOLDINGS KENYA LIMITED 40B PEPONI ROAD WESTLANDS CONTACT PERSO</v>
          </cell>
          <cell r="M920" t="str">
            <v>VN</v>
          </cell>
          <cell r="N920" t="str">
            <v>CNNGB</v>
          </cell>
          <cell r="O920" t="str">
            <v>CT</v>
          </cell>
          <cell r="P920">
            <v>2611</v>
          </cell>
          <cell r="Q920">
            <v>2611</v>
          </cell>
          <cell r="R920">
            <v>2611</v>
          </cell>
          <cell r="S920">
            <v>2611</v>
          </cell>
          <cell r="T920">
            <v>20327</v>
          </cell>
          <cell r="U920">
            <v>20327</v>
          </cell>
          <cell r="V920">
            <v>20327</v>
          </cell>
          <cell r="W920">
            <v>20327</v>
          </cell>
          <cell r="X920" t="str">
            <v>HIGH CUBE 40 CONTAINER SAID TO CONTAIN 2611 CARTONS STOVE-JIKO FRESH STOVES-JIKO MALKIA STOVE-ZOOM DURA 32CM MAMAYAO COMBUSION CHAMBER JIKO MALKIA STOVE TOP 21 DAYS FREE OF DETENTION AT DESTINATION GRANTED FROM THE DATE OF LANDING PORT STO RAGE HOWEVER SHALL BE CHARGED CARGO IN-TRANSIT TO ICD EMBAKASI BY SGR CARRIAGE TERM LINER</v>
          </cell>
          <cell r="Y920" t="str">
            <v>Valide</v>
          </cell>
        </row>
        <row r="921">
          <cell r="A921" t="str">
            <v>INKU6671266</v>
          </cell>
          <cell r="B921">
            <v>40</v>
          </cell>
          <cell r="C921" t="str">
            <v>MEDUAL466193</v>
          </cell>
          <cell r="D921">
            <v>43965</v>
          </cell>
          <cell r="E921">
            <v>-43960</v>
          </cell>
          <cell r="F921">
            <v>0</v>
          </cell>
          <cell r="G921">
            <v>0</v>
          </cell>
          <cell r="H921">
            <v>0</v>
          </cell>
          <cell r="I921" t="str">
            <v>2020 MSA 163721</v>
          </cell>
          <cell r="J921">
            <v>17</v>
          </cell>
          <cell r="K921" t="str">
            <v>MASS FOOD CO</v>
          </cell>
          <cell r="L921" t="str">
            <v>TO ORDER OF INDUSTRIAL AND COMMERCIAL</v>
          </cell>
          <cell r="M921" t="str">
            <v>CN</v>
          </cell>
          <cell r="N921" t="str">
            <v>OMSLL</v>
          </cell>
          <cell r="O921" t="str">
            <v>CT</v>
          </cell>
          <cell r="P921">
            <v>3695</v>
          </cell>
          <cell r="Q921">
            <v>3695</v>
          </cell>
          <cell r="R921">
            <v>3695</v>
          </cell>
          <cell r="S921">
            <v>3695</v>
          </cell>
          <cell r="T921">
            <v>16005</v>
          </cell>
          <cell r="U921">
            <v>16005</v>
          </cell>
          <cell r="V921">
            <v>16005</v>
          </cell>
          <cell r="W921">
            <v>16005</v>
          </cell>
          <cell r="X921" t="str">
            <v>TOTAL NO OF CARTONS 3695 CARTONS TOTAL NET WEIGHT 11266 50 KGS TOTAL GROSS W EIGHT 16005 440 KGS AS P ER COMMERCIAL INVOICE NO MF20033 CEREALS H S COD E 1904 10-1904 20-1904 90 AS PER BENEFICIARY S REVI SED PURCHASE ORDER CONFIRM ATION NO 2521 DATED 23 03 2020 - - - - - - - - - - - - - - EMAIL NASSIR SAID GNSGROUP CO KE TEL 0722400313 FAX 07224003 13 PIN NO P051192619Q VAT NO 0165951W SHIPMENT EFF ECTED IN 2X40 FT HC CONTA INERS CFR MOMBASA KENYA TOTAL NET WEIGHT 5892 00 0 KGS TOTAL NO OF CARTONS 3695 CARTONS TOTAL NET WEIGHT 11266 50 KGS TOTAL GROSS W EIGHT 16005 440 KGS AS P ER COMMERCIAL INVOICE NO MF20033 CEREALS H S COD E 1904 10-1904 20-1904 90 AS PER BENEFICIARY S REVI SED PURCHASE ORDER CONFIRM ATION NO 2521 DATED 23 03 2020 - - - - - - - - - - - - - - EMAIL NASSIR SAID GNSGROUP CO KE TEL 0722400313 FAX 07224003 13 PIN NO P051192619Q VAT NO 0165951W SHIPMENT EFF ECTED IN 2X40 FT HC CONTA INERS CFR MOMBASA KENYA TOTAL NET WEIGHT 5374 50 0 KGS</v>
          </cell>
          <cell r="Y921" t="str">
            <v>Valide</v>
          </cell>
        </row>
        <row r="922">
          <cell r="A922" t="str">
            <v>FCGU1987859</v>
          </cell>
          <cell r="B922">
            <v>40</v>
          </cell>
          <cell r="C922" t="str">
            <v>MEDUAL466623</v>
          </cell>
          <cell r="D922">
            <v>43965</v>
          </cell>
          <cell r="E922">
            <v>-43960</v>
          </cell>
          <cell r="F922">
            <v>0</v>
          </cell>
          <cell r="G922">
            <v>0</v>
          </cell>
          <cell r="H922">
            <v>0</v>
          </cell>
          <cell r="I922" t="str">
            <v>2020 MSA 163721</v>
          </cell>
          <cell r="J922">
            <v>18</v>
          </cell>
          <cell r="K922" t="str">
            <v>MASS FOOD CO</v>
          </cell>
          <cell r="L922" t="str">
            <v>TO ORDER OF INDUSTRIAL AND COMMERCIAL</v>
          </cell>
          <cell r="M922" t="str">
            <v>CN</v>
          </cell>
          <cell r="N922" t="str">
            <v>OMSLL</v>
          </cell>
          <cell r="O922" t="str">
            <v>CT</v>
          </cell>
          <cell r="P922">
            <v>2605</v>
          </cell>
          <cell r="Q922">
            <v>2605</v>
          </cell>
          <cell r="R922">
            <v>2605</v>
          </cell>
          <cell r="S922">
            <v>2605</v>
          </cell>
          <cell r="T922">
            <v>13014</v>
          </cell>
          <cell r="U922">
            <v>13014</v>
          </cell>
          <cell r="V922">
            <v>13014</v>
          </cell>
          <cell r="W922">
            <v>13014</v>
          </cell>
          <cell r="X922" t="str">
            <v>TOTAL NO OF CARTONS 2605 CARTONS AS PER COMMERCIAL INVOICE NO MF20032 CER EALS H S CODE 1904 10-19 04 20-1904 90 AS PER BENEF ICIARY S REVISED PURCHASE ORDER CONFIRMATION NO 249 9 DATED 16 03 2020 - - - - - - - - - - - - - - EMAIL NASSIR SAID GNSGROU P CO KE TEL 0722400313 FAX 0722400313 PIN NO P0 51192619Q VAT NO 0165951W SHIPMENT EFFECTED IN 2X40 FT HC CONTAINERS CFR MO MBASA KENYA TOTAL NET WE IGHT 9449 40 KGS TOTAL G ROSS WEIGHT 13014 00 KGS TOTAL NET WEIGHT 5238 0 0 KGS TOTAL NO OF CARTONS 2605 CARTONS AS PER COMMERCIAL INVOICE NO MF20032 CER EALS H S CODE 1904 10-19 04 20-1904 90 AS PER BENEF ICIARY S REVISED PURCHASE ORDER CONFIRMATION NO 249 9 DATED 16 03 2020 - - - - - - - - - - - - - - EMAIL NASSIR SAID GNSGROU P CO KE TEL 0722400313 FAX 0722400313 PIN NO P0 51192619Q VAT NO 0165951W SHIPMENT EFFECTED IN 2X40 FT HC CONTAINERS CFR MO MBASA KENYA TOTAL NET WE IGHT 9449 40 KGS TOTAL G ROSS WEIGHT 13014 00 KGS TOTAL NET WEIGHT 4211 4 0 KGS</v>
          </cell>
          <cell r="Y922" t="str">
            <v>Valide</v>
          </cell>
        </row>
        <row r="923">
          <cell r="A923" t="str">
            <v>MSDU7225035</v>
          </cell>
          <cell r="B923">
            <v>40</v>
          </cell>
          <cell r="C923" t="str">
            <v>MEDUBZ735375</v>
          </cell>
          <cell r="D923">
            <v>43965</v>
          </cell>
          <cell r="E923">
            <v>-43960</v>
          </cell>
          <cell r="F923">
            <v>0</v>
          </cell>
          <cell r="G923">
            <v>0</v>
          </cell>
          <cell r="H923">
            <v>0</v>
          </cell>
          <cell r="I923" t="str">
            <v>2020 MSA 163721</v>
          </cell>
          <cell r="J923">
            <v>57</v>
          </cell>
          <cell r="K923" t="str">
            <v>MARY MUTHOUI WAMBUI</v>
          </cell>
          <cell r="L923" t="str">
            <v>MARY MUTHONI WAMBUI</v>
          </cell>
          <cell r="M923" t="str">
            <v>CN</v>
          </cell>
          <cell r="N923" t="str">
            <v>OMSLL</v>
          </cell>
          <cell r="O923" t="str">
            <v>NE</v>
          </cell>
          <cell r="P923">
            <v>258</v>
          </cell>
          <cell r="Q923">
            <v>258</v>
          </cell>
          <cell r="R923">
            <v>258</v>
          </cell>
          <cell r="S923">
            <v>258</v>
          </cell>
          <cell r="T923">
            <v>6656</v>
          </cell>
          <cell r="U923">
            <v>6656</v>
          </cell>
          <cell r="V923">
            <v>6656</v>
          </cell>
          <cell r="W923">
            <v>6656</v>
          </cell>
          <cell r="X923" t="str">
            <v>CERTAIN GOODS AS PROVIDED FOR IN COUNCIL REGULATION EC NO 1186 2009 IMPORT AND EXPORT - PERSONAL PROPERTY BELONGING TO NATURAL PERSONS TRANSFERRING THEIR NORMAL PLACE OF RESIDENCE</v>
          </cell>
          <cell r="Y923" t="str">
            <v>Valide</v>
          </cell>
        </row>
        <row r="924">
          <cell r="A924" t="str">
            <v>TCLU2370996</v>
          </cell>
          <cell r="B924">
            <v>20</v>
          </cell>
          <cell r="C924" t="str">
            <v>MEDUM4139207</v>
          </cell>
          <cell r="D924">
            <v>43965</v>
          </cell>
          <cell r="E924">
            <v>-43960</v>
          </cell>
          <cell r="F924">
            <v>0</v>
          </cell>
          <cell r="G924">
            <v>0</v>
          </cell>
          <cell r="H924">
            <v>0</v>
          </cell>
          <cell r="I924" t="str">
            <v>2020 MSA 163471</v>
          </cell>
          <cell r="J924">
            <v>94</v>
          </cell>
          <cell r="K924" t="str">
            <v>TYANA MIKRONIZE KALSIT MADENCILIK</v>
          </cell>
          <cell r="L924" t="str">
            <v>ASTRAL PIPES LIMITED</v>
          </cell>
          <cell r="M924" t="str">
            <v>TR</v>
          </cell>
          <cell r="N924" t="str">
            <v>OMSLL</v>
          </cell>
          <cell r="O924" t="str">
            <v>BG</v>
          </cell>
          <cell r="P924">
            <v>80</v>
          </cell>
          <cell r="Q924">
            <v>80</v>
          </cell>
          <cell r="R924">
            <v>0</v>
          </cell>
          <cell r="S924">
            <v>0</v>
          </cell>
          <cell r="T924">
            <v>112800</v>
          </cell>
          <cell r="U924">
            <v>112800</v>
          </cell>
          <cell r="V924">
            <v>0</v>
          </cell>
          <cell r="W924">
            <v>0</v>
          </cell>
          <cell r="X924" t="str">
            <v>H S CODE 2836 50 00 84 MT OF CALCIUM CARBONATE TO ROSCARB 2T N W 28000 KGS 2 0 M3 H S CODE 2836 50 00 28 MT OF CALCIUM CARBONATE TO ROSCARB 1T N W 28000 KGS 2 0 M3</v>
          </cell>
          <cell r="Y924" t="str">
            <v>Valide</v>
          </cell>
        </row>
        <row r="925">
          <cell r="A925" t="str">
            <v>TEMU6004652</v>
          </cell>
          <cell r="B925">
            <v>40</v>
          </cell>
          <cell r="C925" t="str">
            <v>NB9BP6378800</v>
          </cell>
          <cell r="D925">
            <v>43963</v>
          </cell>
          <cell r="E925">
            <v>-43958</v>
          </cell>
          <cell r="F925">
            <v>0</v>
          </cell>
          <cell r="G925">
            <v>0</v>
          </cell>
          <cell r="H925">
            <v>0</v>
          </cell>
          <cell r="I925" t="str">
            <v>2020 MSA 163707</v>
          </cell>
          <cell r="J925">
            <v>6</v>
          </cell>
          <cell r="K925" t="str">
            <v>SHAOXING PANTIAN CHEMICAL FIBER</v>
          </cell>
          <cell r="L925" t="str">
            <v>SUNFLAG TEXTILE KNITWEAR MILLS LTD</v>
          </cell>
          <cell r="M925" t="str">
            <v>TH</v>
          </cell>
          <cell r="N925" t="str">
            <v>CNNGB</v>
          </cell>
          <cell r="O925" t="str">
            <v>CT</v>
          </cell>
          <cell r="P925">
            <v>680</v>
          </cell>
          <cell r="Q925">
            <v>680</v>
          </cell>
          <cell r="R925">
            <v>680</v>
          </cell>
          <cell r="S925">
            <v>680</v>
          </cell>
          <cell r="T925">
            <v>26000</v>
          </cell>
          <cell r="U925">
            <v>26000</v>
          </cell>
          <cell r="V925">
            <v>26000</v>
          </cell>
          <cell r="W925">
            <v>26000</v>
          </cell>
          <cell r="X925" t="str">
            <v>1X40HC CONTAINER STC 680 CARTONS 100PERCENT POLYESTER DTY 150D 48F HIM SD RW AA GRADE HS CODE 5402 3300PORT CLEARANCE</v>
          </cell>
          <cell r="Y925" t="str">
            <v>Valide</v>
          </cell>
        </row>
        <row r="926">
          <cell r="A926" t="str">
            <v>CMAU4005108</v>
          </cell>
          <cell r="B926">
            <v>40</v>
          </cell>
          <cell r="C926" t="str">
            <v>NBST422615</v>
          </cell>
          <cell r="D926">
            <v>43963</v>
          </cell>
          <cell r="E926">
            <v>-43958</v>
          </cell>
          <cell r="F926">
            <v>0</v>
          </cell>
          <cell r="G926">
            <v>0</v>
          </cell>
          <cell r="H926">
            <v>0</v>
          </cell>
          <cell r="I926" t="str">
            <v>2020 MSA 163711</v>
          </cell>
          <cell r="J926">
            <v>236</v>
          </cell>
          <cell r="K926" t="str">
            <v>AL MUQADIMAH TRADING L L CP O BOX 28582 SHARJAH-U A ETEL 009716 53465</v>
          </cell>
          <cell r="L926" t="str">
            <v>TO THE ORDER OFKCB LIMITED TRADE FINANCE CENTREA C SUPER FOAM LIMITED</v>
          </cell>
          <cell r="M926" t="str">
            <v>CN</v>
          </cell>
          <cell r="N926" t="str">
            <v>CNNGB</v>
          </cell>
          <cell r="O926" t="str">
            <v>RL</v>
          </cell>
          <cell r="P926">
            <v>1059</v>
          </cell>
          <cell r="Q926">
            <v>1059</v>
          </cell>
          <cell r="R926">
            <v>0</v>
          </cell>
          <cell r="S926">
            <v>0</v>
          </cell>
          <cell r="T926">
            <v>23080</v>
          </cell>
          <cell r="U926">
            <v>23080</v>
          </cell>
          <cell r="V926">
            <v>0</v>
          </cell>
          <cell r="W926">
            <v>0</v>
          </cell>
          <cell r="X926" t="str">
            <v>PONGEE PRINTED FABRIC 34GSM 210 WIDTH AS PER PROFORMA INVOICE NO 10350 DATED 22 02 2020 CNF MOMBASA PORT KENYA IDF NUMBER E2003311714 H S CODE 5210490000 ORIGIN OF GOODS AS CHINA PORT OF LOADING PORT OF DEPARTURE ANY CHINESE PORT PORT OF DISCHARGE PORT OF DESTINATION MOMBASA PORT KENYA PLACE OF FINAL DESTINATION FOR TRANSPORTATION TO PL ICD NAIROBI KENYA CARGO IN TRANSIT TO ICD NAIROBI KENYA UNDER CONSIGNEES COST AND RISK INLAND HAULAGE CHARGES ON CONSIGNEES ACCOUNT FREIGHT PREPAID UPTO MOMBASA ---PIN P000596967Q FREIGHT PREPAID</v>
          </cell>
          <cell r="Y926" t="str">
            <v>Valide</v>
          </cell>
        </row>
        <row r="927">
          <cell r="A927" t="str">
            <v>MOAU0694110</v>
          </cell>
          <cell r="B927">
            <v>20</v>
          </cell>
          <cell r="C927" t="str">
            <v>OS8EC5432600</v>
          </cell>
          <cell r="D927">
            <v>43965</v>
          </cell>
          <cell r="E927">
            <v>-43960</v>
          </cell>
          <cell r="F927">
            <v>0</v>
          </cell>
          <cell r="G927">
            <v>0</v>
          </cell>
          <cell r="H927">
            <v>0</v>
          </cell>
          <cell r="I927" t="str">
            <v>2020 MSA 163707</v>
          </cell>
          <cell r="J927">
            <v>24</v>
          </cell>
          <cell r="K927" t="str">
            <v>DSV AIR SEA CO LTD</v>
          </cell>
          <cell r="L927" t="str">
            <v>ARYSTA LIFESCIENCE KENYA LTD</v>
          </cell>
          <cell r="M927" t="str">
            <v>TH</v>
          </cell>
          <cell r="N927" t="str">
            <v>JPOSA</v>
          </cell>
          <cell r="O927" t="str">
            <v>PX</v>
          </cell>
          <cell r="P927">
            <v>2</v>
          </cell>
          <cell r="Q927">
            <v>2</v>
          </cell>
          <cell r="R927">
            <v>2</v>
          </cell>
          <cell r="S927">
            <v>2</v>
          </cell>
          <cell r="T927">
            <v>1304</v>
          </cell>
          <cell r="U927">
            <v>1304</v>
          </cell>
          <cell r="V927">
            <v>1304</v>
          </cell>
          <cell r="W927">
            <v>1304</v>
          </cell>
          <cell r="X927" t="str">
            <v>1X20FT CONTAINER STC 2 PALLETS ACARICIDES DANISARABA 20SC 1 140 LITERS HS CODE 3808 91 PORT CLEARANCE</v>
          </cell>
          <cell r="Y927" t="str">
            <v>Valide</v>
          </cell>
        </row>
        <row r="928">
          <cell r="A928" t="str">
            <v>GESU6084960</v>
          </cell>
          <cell r="B928">
            <v>40</v>
          </cell>
          <cell r="C928" t="str">
            <v>WECC2034MBA1005</v>
          </cell>
          <cell r="D928">
            <v>43965</v>
          </cell>
          <cell r="E928">
            <v>-43960</v>
          </cell>
          <cell r="F928">
            <v>0</v>
          </cell>
          <cell r="G928">
            <v>0</v>
          </cell>
          <cell r="H928">
            <v>0</v>
          </cell>
          <cell r="I928" t="str">
            <v>2020 MSA 163713</v>
          </cell>
          <cell r="J928">
            <v>69</v>
          </cell>
          <cell r="K928" t="str">
            <v>BUHLER PTY LTD</v>
          </cell>
          <cell r="L928" t="str">
            <v>EAST AFRICAN MALTINGS LTD</v>
          </cell>
          <cell r="M928" t="str">
            <v>LK</v>
          </cell>
          <cell r="N928" t="str">
            <v>LKCMB</v>
          </cell>
          <cell r="O928" t="str">
            <v>CS</v>
          </cell>
          <cell r="P928">
            <v>8</v>
          </cell>
          <cell r="Q928">
            <v>8</v>
          </cell>
          <cell r="R928">
            <v>8</v>
          </cell>
          <cell r="S928">
            <v>8</v>
          </cell>
          <cell r="T928">
            <v>3717</v>
          </cell>
          <cell r="U928">
            <v>3717</v>
          </cell>
          <cell r="V928">
            <v>3717</v>
          </cell>
          <cell r="W928">
            <v>3717</v>
          </cell>
          <cell r="X928" t="str">
            <v>1X40HC CONTAINER MILLING MACHINERY FREIGHT PREPAID</v>
          </cell>
          <cell r="Y928" t="str">
            <v>Valide</v>
          </cell>
        </row>
        <row r="929">
          <cell r="A929" t="str">
            <v>DFSU1438741</v>
          </cell>
          <cell r="B929">
            <v>20</v>
          </cell>
          <cell r="C929" t="str">
            <v>235000416695</v>
          </cell>
          <cell r="D929">
            <v>43968</v>
          </cell>
          <cell r="E929">
            <v>-43963</v>
          </cell>
          <cell r="F929">
            <v>0</v>
          </cell>
          <cell r="G929">
            <v>0</v>
          </cell>
          <cell r="H929" t="e">
            <v>#N/A</v>
          </cell>
          <cell r="I929" t="str">
            <v>2020 MSA 163728</v>
          </cell>
          <cell r="J929">
            <v>226</v>
          </cell>
          <cell r="K929" t="str">
            <v>RITAR POWER VIETNAM COMPANY LTD</v>
          </cell>
          <cell r="L929" t="str">
            <v>CHLORIDE EXIDE KENYA LIMITED</v>
          </cell>
          <cell r="M929" t="str">
            <v>CN</v>
          </cell>
          <cell r="N929" t="str">
            <v>VNSGN</v>
          </cell>
          <cell r="O929" t="str">
            <v>PX</v>
          </cell>
          <cell r="P929">
            <v>28</v>
          </cell>
          <cell r="Q929">
            <v>28</v>
          </cell>
          <cell r="R929">
            <v>28</v>
          </cell>
          <cell r="S929">
            <v>28</v>
          </cell>
          <cell r="T929">
            <v>25660</v>
          </cell>
          <cell r="U929">
            <v>25660</v>
          </cell>
          <cell r="V929">
            <v>25660</v>
          </cell>
          <cell r="W929">
            <v>25660</v>
          </cell>
          <cell r="X929" t="str">
            <v>LEAD ACID STORAGE SOLAR MF BATTERIESLC NO TF2006298060 IDF NO E20022 95360RITAR CHLORIDE SOLAR LEAD ACID STORAGE SOLAR MF BATTERIES LC NO TF2006298060 IDF NO E2002295360</v>
          </cell>
          <cell r="Y929" t="str">
            <v>Valide</v>
          </cell>
        </row>
        <row r="930">
          <cell r="A930" t="str">
            <v>SUDU7367511</v>
          </cell>
          <cell r="B930">
            <v>20</v>
          </cell>
          <cell r="C930" t="str">
            <v>583855362</v>
          </cell>
          <cell r="D930">
            <v>43966</v>
          </cell>
          <cell r="E930">
            <v>-43961</v>
          </cell>
          <cell r="F930">
            <v>0</v>
          </cell>
          <cell r="G930">
            <v>0</v>
          </cell>
          <cell r="H930" t="e">
            <v>#N/A</v>
          </cell>
          <cell r="I930" t="str">
            <v>2019 MSA 158053</v>
          </cell>
          <cell r="J930">
            <v>107</v>
          </cell>
          <cell r="K930" t="str">
            <v>THAI GYPSUM PRODUCTS PCL GYPSUM ME</v>
          </cell>
          <cell r="L930" t="str">
            <v>CLASSIC IRONMONGERS LTD PO BOX 179</v>
          </cell>
          <cell r="M930" t="str">
            <v>CN</v>
          </cell>
          <cell r="N930" t="str">
            <v>THLCH</v>
          </cell>
          <cell r="O930" t="str">
            <v>PK</v>
          </cell>
          <cell r="P930">
            <v>10700</v>
          </cell>
          <cell r="Q930">
            <v>10700</v>
          </cell>
          <cell r="R930">
            <v>10700</v>
          </cell>
          <cell r="S930">
            <v>10700</v>
          </cell>
          <cell r="T930">
            <v>184599</v>
          </cell>
          <cell r="U930">
            <v>184599</v>
          </cell>
          <cell r="V930">
            <v>184599</v>
          </cell>
          <cell r="W930">
            <v>184599</v>
          </cell>
          <cell r="X930" t="str">
            <v>GYPSUM BOARD AND GYPSUM POWDER BRAND GYPROC PROPLASTER WALL FINISH 9 100 00 PCS RG 9MMX1200X2400MM RE GYPROC 1 600 00 BAGS GYPSUM POWDE R 25KGS BRAND GYPROC PROPLASTER WALL FINISH N W 178 866 00KGS IDF 19EMKIM000023769 HS CODE GYPSUM POWDER BRAND GYPROC PROPLASTER WAL L FINISH 2520 20 90 FREIGHT COLLECT IN DURBAN SOUTH AFRICA BY CONTRACTUAL PARTY RB SHIPPING SERVICES INTRANSIT TO ICD EMBAKASI NAIR OBI</v>
          </cell>
          <cell r="Y930" t="str">
            <v>Valide</v>
          </cell>
        </row>
        <row r="931">
          <cell r="A931" t="str">
            <v>MSKU8937282</v>
          </cell>
          <cell r="B931">
            <v>40</v>
          </cell>
          <cell r="C931" t="str">
            <v>596233017</v>
          </cell>
          <cell r="D931">
            <v>43967</v>
          </cell>
          <cell r="E931">
            <v>-43962</v>
          </cell>
          <cell r="F931">
            <v>0</v>
          </cell>
          <cell r="G931">
            <v>0</v>
          </cell>
          <cell r="H931" t="e">
            <v>#N/A</v>
          </cell>
          <cell r="I931" t="str">
            <v>2020 MSA 163763</v>
          </cell>
          <cell r="J931">
            <v>56</v>
          </cell>
          <cell r="K931" t="str">
            <v>QINGDAO ECOSTAR TIRE CO LTD ROOM 1</v>
          </cell>
          <cell r="L931" t="str">
            <v>ROADONE GENERAL TRADING CO LIMITEDOM</v>
          </cell>
          <cell r="M931" t="str">
            <v>BR</v>
          </cell>
          <cell r="N931" t="str">
            <v>CNTAO</v>
          </cell>
          <cell r="O931" t="str">
            <v>PK</v>
          </cell>
          <cell r="P931">
            <v>240</v>
          </cell>
          <cell r="Q931">
            <v>240</v>
          </cell>
          <cell r="R931">
            <v>240</v>
          </cell>
          <cell r="S931">
            <v>240</v>
          </cell>
          <cell r="T931">
            <v>13600</v>
          </cell>
          <cell r="U931">
            <v>13600</v>
          </cell>
          <cell r="V931">
            <v>13600</v>
          </cell>
          <cell r="W931">
            <v>13600</v>
          </cell>
          <cell r="X931" t="str">
            <v>TYRES 315 80R22 5-20PR TYRES 315 80R22 5-20PR NO E2003309301 HS CO DE 4011202000 INTRANSIT TO ICD EMBAKASI NAIROBI</v>
          </cell>
          <cell r="Y931" t="str">
            <v>Valide</v>
          </cell>
        </row>
        <row r="932">
          <cell r="A932" t="str">
            <v>MRKU6132245</v>
          </cell>
          <cell r="B932">
            <v>40</v>
          </cell>
          <cell r="C932" t="str">
            <v>596284529</v>
          </cell>
          <cell r="D932">
            <v>43967</v>
          </cell>
          <cell r="E932">
            <v>-43962</v>
          </cell>
          <cell r="F932">
            <v>0</v>
          </cell>
          <cell r="G932">
            <v>0</v>
          </cell>
          <cell r="H932" t="e">
            <v>#N/A</v>
          </cell>
          <cell r="I932" t="str">
            <v>2020 MSA 163762</v>
          </cell>
          <cell r="J932">
            <v>141</v>
          </cell>
          <cell r="K932" t="str">
            <v>GATEWAY GLOBAL LOGISTICS LIMITED UNR C TEL 020-3759 7222 FAX 020</v>
          </cell>
          <cell r="L932" t="str">
            <v>SAFARICOM LIMITED SAFARICOM HOUSE CO KE</v>
          </cell>
          <cell r="M932" t="str">
            <v>CN</v>
          </cell>
          <cell r="N932" t="str">
            <v>CNNSA</v>
          </cell>
          <cell r="O932" t="str">
            <v>CS</v>
          </cell>
          <cell r="P932">
            <v>770</v>
          </cell>
          <cell r="Q932">
            <v>770</v>
          </cell>
          <cell r="R932">
            <v>770</v>
          </cell>
          <cell r="S932">
            <v>770</v>
          </cell>
          <cell r="T932">
            <v>54022</v>
          </cell>
          <cell r="U932">
            <v>54022</v>
          </cell>
          <cell r="V932">
            <v>54022</v>
          </cell>
          <cell r="W932">
            <v>54022</v>
          </cell>
          <cell r="X932" t="str">
            <v>DBS5900 BBU5900 AND INSTALLATION MATERIALS HS CODE 85176100 ATN 910C HS CODE 85176200 BBU5900 UBBPE4 HS CODE 85176900 DBS59 00 BBU AND INSTALLATION MATERIALS HS CODE 85176100 INTRANSIT T O ICD EMBAKASI NAIROBI</v>
          </cell>
          <cell r="Y932" t="str">
            <v>Valide</v>
          </cell>
        </row>
        <row r="933">
          <cell r="A933" t="str">
            <v>MRKU5461230</v>
          </cell>
          <cell r="B933">
            <v>40</v>
          </cell>
          <cell r="C933" t="str">
            <v>596284529</v>
          </cell>
          <cell r="D933">
            <v>43967</v>
          </cell>
          <cell r="E933">
            <v>-43962</v>
          </cell>
          <cell r="F933">
            <v>0</v>
          </cell>
          <cell r="G933">
            <v>0</v>
          </cell>
          <cell r="H933" t="e">
            <v>#N/A</v>
          </cell>
          <cell r="I933" t="str">
            <v>2020 MSA 163762</v>
          </cell>
          <cell r="J933">
            <v>141</v>
          </cell>
          <cell r="K933" t="str">
            <v>GATEWAY GLOBAL LOGISTICS LIMITED UNR C TEL 020-3759 7222 FAX 020</v>
          </cell>
          <cell r="L933" t="str">
            <v>SAFARICOM LIMITED SAFARICOM HOUSE CO KE</v>
          </cell>
          <cell r="M933" t="str">
            <v>CN</v>
          </cell>
          <cell r="N933" t="str">
            <v>CNNSA</v>
          </cell>
          <cell r="O933" t="str">
            <v>CS</v>
          </cell>
          <cell r="P933">
            <v>770</v>
          </cell>
          <cell r="Q933">
            <v>770</v>
          </cell>
          <cell r="R933">
            <v>770</v>
          </cell>
          <cell r="S933">
            <v>770</v>
          </cell>
          <cell r="T933">
            <v>54022</v>
          </cell>
          <cell r="U933">
            <v>54022</v>
          </cell>
          <cell r="V933">
            <v>54022</v>
          </cell>
          <cell r="W933">
            <v>54022</v>
          </cell>
          <cell r="X933" t="str">
            <v>DBS5900 BBU5900 AND INSTALLATION MATERIALS HS CODE 85176100 ATN 910C HS CODE 85176200 BBU5900 UBBPE4 HS CODE 85176900 DBS59 00 BBU AND INSTALLATION MATERIALS HS CODE 85176100 INTRANSIT T O ICD EMBAKASI NAIROBI</v>
          </cell>
          <cell r="Y933" t="str">
            <v>Valide</v>
          </cell>
        </row>
        <row r="934">
          <cell r="A934" t="str">
            <v>MSKU9025561</v>
          </cell>
          <cell r="B934">
            <v>40</v>
          </cell>
          <cell r="C934" t="str">
            <v>596284529</v>
          </cell>
          <cell r="D934">
            <v>43967</v>
          </cell>
          <cell r="E934">
            <v>-43962</v>
          </cell>
          <cell r="F934">
            <v>0</v>
          </cell>
          <cell r="G934">
            <v>0</v>
          </cell>
          <cell r="H934" t="e">
            <v>#N/A</v>
          </cell>
          <cell r="I934" t="str">
            <v>2020 MSA 163762</v>
          </cell>
          <cell r="J934">
            <v>141</v>
          </cell>
          <cell r="K934" t="str">
            <v>GATEWAY GLOBAL LOGISTICS LIMITED UNR C TEL 020-3759 7222 FAX 020</v>
          </cell>
          <cell r="L934" t="str">
            <v>SAFARICOM LIMITED SAFARICOM HOUSE CO KE</v>
          </cell>
          <cell r="M934" t="str">
            <v>CN</v>
          </cell>
          <cell r="N934" t="str">
            <v>CNNSA</v>
          </cell>
          <cell r="O934" t="str">
            <v>CS</v>
          </cell>
          <cell r="P934">
            <v>770</v>
          </cell>
          <cell r="Q934">
            <v>770</v>
          </cell>
          <cell r="R934">
            <v>770</v>
          </cell>
          <cell r="S934">
            <v>770</v>
          </cell>
          <cell r="T934">
            <v>54022</v>
          </cell>
          <cell r="U934">
            <v>54022</v>
          </cell>
          <cell r="V934">
            <v>54022</v>
          </cell>
          <cell r="W934">
            <v>54022</v>
          </cell>
          <cell r="X934" t="str">
            <v>DBS5900 BBU5900 AND INSTALLATION MATERIALS HS CODE 85176100 ATN 910C HS CODE 85176200 BBU5900 UBBPE4 HS CODE 85176900 DBS59 00 BBU AND INSTALLATION MATERIALS HS CODE 85176100 INTRANSIT T O ICD EMBAKASI NAIROBI</v>
          </cell>
          <cell r="Y934" t="str">
            <v>Valide</v>
          </cell>
        </row>
        <row r="935">
          <cell r="A935" t="str">
            <v>SUDU6937097</v>
          </cell>
          <cell r="B935">
            <v>40</v>
          </cell>
          <cell r="C935" t="str">
            <v>596284529</v>
          </cell>
          <cell r="D935">
            <v>43967</v>
          </cell>
          <cell r="E935">
            <v>-43962</v>
          </cell>
          <cell r="F935">
            <v>0</v>
          </cell>
          <cell r="G935">
            <v>0</v>
          </cell>
          <cell r="H935" t="e">
            <v>#N/A</v>
          </cell>
          <cell r="I935" t="str">
            <v>2020 MSA 163762</v>
          </cell>
          <cell r="J935">
            <v>141</v>
          </cell>
          <cell r="K935" t="str">
            <v>GATEWAY GLOBAL LOGISTICS LIMITED UNR C TEL 020-3759 7222 FAX 020</v>
          </cell>
          <cell r="L935" t="str">
            <v>SAFARICOM LIMITED SAFARICOM HOUSE CO KE</v>
          </cell>
          <cell r="M935" t="str">
            <v>CN</v>
          </cell>
          <cell r="N935" t="str">
            <v>CNNSA</v>
          </cell>
          <cell r="O935" t="str">
            <v>CS</v>
          </cell>
          <cell r="P935">
            <v>770</v>
          </cell>
          <cell r="Q935">
            <v>770</v>
          </cell>
          <cell r="R935">
            <v>770</v>
          </cell>
          <cell r="S935">
            <v>770</v>
          </cell>
          <cell r="T935">
            <v>54022</v>
          </cell>
          <cell r="U935">
            <v>54022</v>
          </cell>
          <cell r="V935">
            <v>54022</v>
          </cell>
          <cell r="W935">
            <v>54022</v>
          </cell>
          <cell r="X935" t="str">
            <v>DBS5900 BBU5900 AND INSTALLATION MATERIALS HS CODE 85176100 ATN 910C HS CODE 85176200 BBU5900 UBBPE4 HS CODE 85176900 DBS59 00 BBU AND INSTALLATION MATERIALS HS CODE 85176100 INTRANSIT T O ICD EMBAKASI NAIROBI</v>
          </cell>
          <cell r="Y935" t="str">
            <v>Valide</v>
          </cell>
        </row>
        <row r="936">
          <cell r="A936" t="str">
            <v>SUDU8748364</v>
          </cell>
          <cell r="B936">
            <v>40</v>
          </cell>
          <cell r="C936" t="str">
            <v>596284529</v>
          </cell>
          <cell r="D936">
            <v>43967</v>
          </cell>
          <cell r="E936">
            <v>-43962</v>
          </cell>
          <cell r="F936">
            <v>0</v>
          </cell>
          <cell r="G936">
            <v>0</v>
          </cell>
          <cell r="H936" t="e">
            <v>#N/A</v>
          </cell>
          <cell r="I936" t="str">
            <v>2020 MSA 163762</v>
          </cell>
          <cell r="J936">
            <v>141</v>
          </cell>
          <cell r="K936" t="str">
            <v>GATEWAY GLOBAL LOGISTICS LIMITED UNR C TEL 020-3759 7222 FAX 020</v>
          </cell>
          <cell r="L936" t="str">
            <v>SAFARICOM LIMITED SAFARICOM HOUSE CO KE</v>
          </cell>
          <cell r="M936" t="str">
            <v>CN</v>
          </cell>
          <cell r="N936" t="str">
            <v>CNNSA</v>
          </cell>
          <cell r="O936" t="str">
            <v>CS</v>
          </cell>
          <cell r="P936">
            <v>770</v>
          </cell>
          <cell r="Q936">
            <v>770</v>
          </cell>
          <cell r="R936">
            <v>770</v>
          </cell>
          <cell r="S936">
            <v>770</v>
          </cell>
          <cell r="T936">
            <v>54022</v>
          </cell>
          <cell r="U936">
            <v>54022</v>
          </cell>
          <cell r="V936">
            <v>54022</v>
          </cell>
          <cell r="W936">
            <v>54022</v>
          </cell>
          <cell r="X936" t="str">
            <v>DBS5900 BBU5900 AND INSTALLATION MATERIALS HS CODE 85176100 ATN 910C HS CODE 85176200 BBU5900 UBBPE4 HS CODE 85176900 DBS59 00 BBU AND INSTALLATION MATERIALS HS CODE 85176100 INTRANSIT T O ICD EMBAKASI NAIROBI</v>
          </cell>
          <cell r="Y936" t="str">
            <v>Valide</v>
          </cell>
        </row>
        <row r="937">
          <cell r="A937" t="str">
            <v>MRKU6579716</v>
          </cell>
          <cell r="B937">
            <v>20</v>
          </cell>
          <cell r="C937" t="str">
            <v>596284529</v>
          </cell>
          <cell r="D937">
            <v>43967</v>
          </cell>
          <cell r="E937">
            <v>-43962</v>
          </cell>
          <cell r="F937">
            <v>0</v>
          </cell>
          <cell r="G937">
            <v>0</v>
          </cell>
          <cell r="H937" t="e">
            <v>#N/A</v>
          </cell>
          <cell r="I937" t="str">
            <v>2020 MSA 163762</v>
          </cell>
          <cell r="J937">
            <v>141</v>
          </cell>
          <cell r="K937" t="str">
            <v>GATEWAY GLOBAL LOGISTICS LIMITED UNR C TEL 020-3759 7222 FAX 020</v>
          </cell>
          <cell r="L937" t="str">
            <v>SAFARICOM LIMITED SAFARICOM HOUSE CO KE</v>
          </cell>
          <cell r="M937" t="str">
            <v>CN</v>
          </cell>
          <cell r="N937" t="str">
            <v>CNNSA</v>
          </cell>
          <cell r="O937" t="str">
            <v>CS</v>
          </cell>
          <cell r="P937">
            <v>770</v>
          </cell>
          <cell r="Q937">
            <v>770</v>
          </cell>
          <cell r="R937">
            <v>770</v>
          </cell>
          <cell r="S937">
            <v>770</v>
          </cell>
          <cell r="T937">
            <v>54022</v>
          </cell>
          <cell r="U937">
            <v>54022</v>
          </cell>
          <cell r="V937">
            <v>54022</v>
          </cell>
          <cell r="W937">
            <v>54022</v>
          </cell>
          <cell r="X937" t="str">
            <v>DBS5900 BBU5900 AND INSTALLATION MATERIALS HS CODE 85176100 ATN 910C HS CODE 85176200 BBU5900 UBBPE4 HS CODE 85176900 DBS59 00 BBU AND INSTALLATION MATERIALS HS CODE 85176100 INTRANSIT T O ICD EMBAKASI NAIROBI</v>
          </cell>
          <cell r="Y937" t="str">
            <v>Valide</v>
          </cell>
        </row>
        <row r="938">
          <cell r="A938" t="str">
            <v>MSKU1372034</v>
          </cell>
          <cell r="B938">
            <v>40</v>
          </cell>
          <cell r="C938" t="str">
            <v>607002886</v>
          </cell>
          <cell r="D938">
            <v>43968</v>
          </cell>
          <cell r="E938">
            <v>-43963</v>
          </cell>
          <cell r="F938">
            <v>0</v>
          </cell>
          <cell r="G938">
            <v>0</v>
          </cell>
          <cell r="H938" t="e">
            <v>#N/A</v>
          </cell>
          <cell r="I938" t="str">
            <v>2020 MSA 163771</v>
          </cell>
          <cell r="J938">
            <v>118</v>
          </cell>
          <cell r="K938" t="str">
            <v>JAS AS AGENT FOR BLUE WORLD LINE VI</v>
          </cell>
          <cell r="L938" t="str">
            <v>KENFREIGHT EAST AFRICA LIMITED PO B</v>
          </cell>
          <cell r="M938" t="str">
            <v>BR</v>
          </cell>
          <cell r="N938" t="str">
            <v>ITSPE</v>
          </cell>
          <cell r="O938" t="str">
            <v>PK</v>
          </cell>
          <cell r="P938">
            <v>282</v>
          </cell>
          <cell r="Q938">
            <v>282</v>
          </cell>
          <cell r="R938">
            <v>282</v>
          </cell>
          <cell r="S938">
            <v>282</v>
          </cell>
          <cell r="T938">
            <v>79200</v>
          </cell>
          <cell r="U938">
            <v>79200</v>
          </cell>
          <cell r="V938">
            <v>79200</v>
          </cell>
          <cell r="W938">
            <v>79200</v>
          </cell>
          <cell r="X938" t="str">
            <v>BUILDING MATERIAL INTRANSIT TO ICD EMBAKASI NAIROBI BUILDING MATERIAL INTRANSIT TO ICD EMBAKASI NAIROBI BUILDING MATERIAL INTRANSIT TO ICD EMBAKASI NAIROBI BUILDING MATERIAL INTRANSIT TO ICD EMBAKASI NAIROBI BUILDING MATERIAL INTRANSIT TO ICD EMBAKASI NAIROBI BUILDING MATERIAL FREIGHT PREPAID INTRANSIT TO ICD EMBAKASI N AIROBI</v>
          </cell>
          <cell r="Y938" t="str">
            <v>Valide</v>
          </cell>
        </row>
        <row r="939">
          <cell r="A939" t="str">
            <v>MSKU1525088</v>
          </cell>
          <cell r="B939">
            <v>40</v>
          </cell>
          <cell r="C939" t="str">
            <v>607007837</v>
          </cell>
          <cell r="D939">
            <v>43968</v>
          </cell>
          <cell r="E939">
            <v>-43963</v>
          </cell>
          <cell r="F939">
            <v>0</v>
          </cell>
          <cell r="G939">
            <v>0</v>
          </cell>
          <cell r="H939" t="e">
            <v>#N/A</v>
          </cell>
          <cell r="I939" t="str">
            <v>2020 MSA 163771</v>
          </cell>
          <cell r="J939">
            <v>119</v>
          </cell>
          <cell r="K939" t="str">
            <v>S I RE SPA ITALY</v>
          </cell>
          <cell r="L939" t="str">
            <v>TO THE ORDER OF KCB BANK LIMITED T</v>
          </cell>
          <cell r="M939" t="str">
            <v>BR</v>
          </cell>
          <cell r="N939" t="str">
            <v>ITGOA</v>
          </cell>
          <cell r="O939" t="str">
            <v>PA</v>
          </cell>
          <cell r="P939">
            <v>40</v>
          </cell>
          <cell r="Q939">
            <v>40</v>
          </cell>
          <cell r="R939">
            <v>0</v>
          </cell>
          <cell r="S939">
            <v>0</v>
          </cell>
          <cell r="T939">
            <v>52680</v>
          </cell>
          <cell r="U939">
            <v>52680</v>
          </cell>
          <cell r="V939">
            <v>0</v>
          </cell>
          <cell r="W939">
            <v>0</v>
          </cell>
          <cell r="X939" t="str">
            <v>RECYCLED HDPE E 150 PACKED IN 25 KG BAGS PALLETISED TOTAL NO OF BAGS N 2080 BAGS ON N 40 PALLETS TOTAL NET WT KG 52 000 MT TOTAL G ROSS WT KG 52 680 MT 14 DAYS FREE DETENTION TIME ALLOWED AT DESTINAT ION FCL FCL CY CY AGENT ADDRESS AT DESTINATION MAERSK KENYA LIMI TED BRANCH OFFICE MARITIME CENTRE ARCHBISHOP MAKARIOS CLOSE OFF MOI AVENUE P O BOX 89911 - 80100 MOMBASA KENYA PH 254 41 215 0006 INTRANSIT TO ICD EMBAKASI NAIROBI</v>
          </cell>
          <cell r="Y939" t="str">
            <v>Valide</v>
          </cell>
        </row>
        <row r="940">
          <cell r="A940" t="str">
            <v>MSKU6467488</v>
          </cell>
          <cell r="B940">
            <v>40</v>
          </cell>
          <cell r="C940" t="str">
            <v>607030801</v>
          </cell>
          <cell r="D940">
            <v>43968</v>
          </cell>
          <cell r="E940">
            <v>-43963</v>
          </cell>
          <cell r="F940">
            <v>0</v>
          </cell>
          <cell r="G940">
            <v>0</v>
          </cell>
          <cell r="H940" t="e">
            <v>#N/A</v>
          </cell>
          <cell r="I940" t="str">
            <v>2020 MSA 163771</v>
          </cell>
          <cell r="J940">
            <v>122</v>
          </cell>
          <cell r="K940" t="str">
            <v>SEALED AIR S R L VIA TRENTO 7 PAS</v>
          </cell>
          <cell r="L940" t="str">
            <v>FARMERS CHOICE LTD OFF KAMITI RD NA</v>
          </cell>
          <cell r="M940" t="str">
            <v>BR</v>
          </cell>
          <cell r="N940" t="str">
            <v>ITNER</v>
          </cell>
          <cell r="O940" t="str">
            <v>PK</v>
          </cell>
          <cell r="P940">
            <v>49</v>
          </cell>
          <cell r="Q940">
            <v>49</v>
          </cell>
          <cell r="R940">
            <v>49</v>
          </cell>
          <cell r="S940">
            <v>49</v>
          </cell>
          <cell r="T940">
            <v>22547</v>
          </cell>
          <cell r="U940">
            <v>22547</v>
          </cell>
          <cell r="V940">
            <v>22547</v>
          </cell>
          <cell r="W940">
            <v>22547</v>
          </cell>
          <cell r="X940" t="str">
            <v>UNPRINTED PACKAGING FILM - T6060B FS 422X300 150 C3P 1 HS CODE 39201028 TERMS DAP ICD EMBAKASI NAIROBI CONTACT AT DESTINATION ELIZABETH KANYUGI EMAIL EKANYUGI FARMERSCHOICE CO KE PURCHASING FARMERSCHOICE C O KE FREIGHT PREPAID CASH AGAINST DOCUMENTS FREIGHT PREPAID INTRANSIT TOICD EMBAKASI NAIROBI</v>
          </cell>
          <cell r="Y940" t="str">
            <v>Valide</v>
          </cell>
        </row>
        <row r="941">
          <cell r="A941" t="str">
            <v>MSKU7903138</v>
          </cell>
          <cell r="B941">
            <v>20</v>
          </cell>
          <cell r="C941" t="str">
            <v>711046935</v>
          </cell>
          <cell r="D941">
            <v>43965</v>
          </cell>
          <cell r="E941">
            <v>-43960</v>
          </cell>
          <cell r="F941">
            <v>0</v>
          </cell>
          <cell r="G941">
            <v>0</v>
          </cell>
          <cell r="H941" t="e">
            <v>#N/A</v>
          </cell>
          <cell r="I941" t="str">
            <v>2020 MSA 163722</v>
          </cell>
          <cell r="J941">
            <v>119</v>
          </cell>
          <cell r="K941" t="str">
            <v>ROTORK AFRICA PTYLTD 136 KUSCHKE ST</v>
          </cell>
          <cell r="L941" t="str">
            <v>NON-NEGOTIABLE CONSIGNED TO THE ORD</v>
          </cell>
          <cell r="M941" t="str">
            <v>AE</v>
          </cell>
          <cell r="N941" t="str">
            <v>GBFXT</v>
          </cell>
          <cell r="O941" t="str">
            <v>BX</v>
          </cell>
          <cell r="P941">
            <v>23</v>
          </cell>
          <cell r="Q941">
            <v>23</v>
          </cell>
          <cell r="R941">
            <v>23</v>
          </cell>
          <cell r="S941">
            <v>23</v>
          </cell>
          <cell r="T941">
            <v>4457</v>
          </cell>
          <cell r="U941">
            <v>4457</v>
          </cell>
          <cell r="V941">
            <v>4457</v>
          </cell>
          <cell r="W941">
            <v>4457</v>
          </cell>
          <cell r="X941" t="str">
            <v>DESCRIPTION OF GOODS AND OR SERVICES QUOTATION NUMBER CZA016377-0 2-16 ELECTRIC ACTUATORS INCOTERMS 2010 TERMS CFR MOMBASA PORT KE NYA MARKED FREIGHT PREPAID LETTER OF CREDIT NUMBER 201010066659-L AND IMPORT DECLARATION NUMBER 19NBOIM001900612 HS CODE 8501522089 PROJECT NAME KENYA ELECTRICITY GENERATING COMPANY LTD 70MW OLKARIA 1 ADDITIONAL UNIT 6 GEOTHERMAL POWER PLANT PROJECT LOT 1 SEAL NUMBERS 3943725 INTRANSIT TO ICD EMBAKASI NAIROBI</v>
          </cell>
          <cell r="Y941" t="str">
            <v>Valide</v>
          </cell>
        </row>
        <row r="942">
          <cell r="A942" t="str">
            <v>MRKU0939395</v>
          </cell>
          <cell r="B942">
            <v>40</v>
          </cell>
          <cell r="C942" t="str">
            <v>910343981</v>
          </cell>
          <cell r="D942">
            <v>43968</v>
          </cell>
          <cell r="E942">
            <v>-43963</v>
          </cell>
          <cell r="F942">
            <v>0</v>
          </cell>
          <cell r="G942">
            <v>0</v>
          </cell>
          <cell r="H942" t="e">
            <v>#N/A</v>
          </cell>
          <cell r="I942" t="str">
            <v>2020 MSA 163770</v>
          </cell>
          <cell r="J942">
            <v>51</v>
          </cell>
          <cell r="K942" t="str">
            <v>SOTEXPRO LA CROIX FORZY 51220 BERME</v>
          </cell>
          <cell r="L942" t="str">
            <v>FARMERS CHOICE LIMITED OFF KAMITI R</v>
          </cell>
          <cell r="M942" t="str">
            <v>PK</v>
          </cell>
          <cell r="N942" t="str">
            <v>FRLEH</v>
          </cell>
          <cell r="O942" t="str">
            <v>BG</v>
          </cell>
          <cell r="P942">
            <v>1840</v>
          </cell>
          <cell r="Q942">
            <v>1840</v>
          </cell>
          <cell r="R942">
            <v>1840</v>
          </cell>
          <cell r="S942">
            <v>1840</v>
          </cell>
          <cell r="T942">
            <v>47820</v>
          </cell>
          <cell r="U942">
            <v>47820</v>
          </cell>
          <cell r="V942">
            <v>47820</v>
          </cell>
          <cell r="W942">
            <v>47820</v>
          </cell>
          <cell r="X942" t="str">
            <v>PEA FLOUR SATIVA ON 20 PALLETS NW 23 000 00 KGS INTRANSIT TO I CD EMBAKASI NAIROBI</v>
          </cell>
          <cell r="Y942" t="str">
            <v>Valide</v>
          </cell>
        </row>
        <row r="943">
          <cell r="A943" t="str">
            <v>LCGU8008291</v>
          </cell>
          <cell r="B943">
            <v>40</v>
          </cell>
          <cell r="C943" t="str">
            <v>910394165</v>
          </cell>
          <cell r="D943">
            <v>43966</v>
          </cell>
          <cell r="E943">
            <v>-43961</v>
          </cell>
          <cell r="F943">
            <v>0</v>
          </cell>
          <cell r="G943">
            <v>0</v>
          </cell>
          <cell r="H943" t="e">
            <v>#N/A</v>
          </cell>
          <cell r="I943" t="str">
            <v>2020 MSA 163723</v>
          </cell>
          <cell r="J943">
            <v>379</v>
          </cell>
          <cell r="K943" t="str">
            <v>ECO ITA SP ZOO NOWA 17 64-330 OPAL</v>
          </cell>
          <cell r="L943" t="str">
            <v>QWAY RELIANCE LIMITED ALLAN CLINT O</v>
          </cell>
          <cell r="M943" t="str">
            <v>BR</v>
          </cell>
          <cell r="N943" t="str">
            <v>PLGDN</v>
          </cell>
          <cell r="O943" t="str">
            <v>PK</v>
          </cell>
          <cell r="P943">
            <v>520</v>
          </cell>
          <cell r="Q943">
            <v>520</v>
          </cell>
          <cell r="R943">
            <v>0</v>
          </cell>
          <cell r="S943">
            <v>0</v>
          </cell>
          <cell r="T943">
            <v>13000</v>
          </cell>
          <cell r="U943">
            <v>13000</v>
          </cell>
          <cell r="V943">
            <v>0</v>
          </cell>
          <cell r="W943">
            <v>0</v>
          </cell>
          <cell r="X943" t="str">
            <v>USED SPORT SHOES</v>
          </cell>
          <cell r="Y943" t="str">
            <v>Valide</v>
          </cell>
        </row>
        <row r="944">
          <cell r="A944" t="str">
            <v>TEMU2435353</v>
          </cell>
          <cell r="B944">
            <v>20</v>
          </cell>
          <cell r="C944" t="str">
            <v>910406513</v>
          </cell>
          <cell r="D944">
            <v>43966</v>
          </cell>
          <cell r="E944">
            <v>-43961</v>
          </cell>
          <cell r="F944">
            <v>0</v>
          </cell>
          <cell r="G944">
            <v>0</v>
          </cell>
          <cell r="H944" t="e">
            <v>#N/A</v>
          </cell>
          <cell r="I944" t="str">
            <v>2020 MSA 163723</v>
          </cell>
          <cell r="J944">
            <v>384</v>
          </cell>
          <cell r="K944" t="str">
            <v>VP BRANDS INTERNATIONAL SA BG82539</v>
          </cell>
          <cell r="L944" t="str">
            <v>MAXAM LIMITED MAXAM PLACE KWAHERI</v>
          </cell>
          <cell r="M944" t="str">
            <v>BR</v>
          </cell>
          <cell r="N944" t="str">
            <v>BGPEC</v>
          </cell>
          <cell r="O944" t="str">
            <v>CS</v>
          </cell>
          <cell r="P944">
            <v>2248</v>
          </cell>
          <cell r="Q944">
            <v>2248</v>
          </cell>
          <cell r="R944">
            <v>2248</v>
          </cell>
          <cell r="S944">
            <v>2248</v>
          </cell>
          <cell r="T944">
            <v>17559</v>
          </cell>
          <cell r="U944">
            <v>17559</v>
          </cell>
          <cell r="V944">
            <v>17559</v>
          </cell>
          <cell r="W944">
            <v>17559</v>
          </cell>
          <cell r="X944" t="str">
            <v>2240 CASES BLACK RAM WHISKY 40 VOL 700 ML 2240C S X 6 BOTTLES 8 CA SES ADVERTISING ITEMS IDF 20MBAIM000125907</v>
          </cell>
          <cell r="Y944" t="str">
            <v>Valide</v>
          </cell>
        </row>
        <row r="945">
          <cell r="A945" t="str">
            <v>MRKU6299567</v>
          </cell>
          <cell r="B945">
            <v>40</v>
          </cell>
          <cell r="C945" t="str">
            <v>910520725</v>
          </cell>
          <cell r="D945">
            <v>43966</v>
          </cell>
          <cell r="E945">
            <v>-43961</v>
          </cell>
          <cell r="F945">
            <v>0</v>
          </cell>
          <cell r="G945">
            <v>0</v>
          </cell>
          <cell r="H945" t="e">
            <v>#N/A</v>
          </cell>
          <cell r="I945" t="str">
            <v>2020 MSA 163722</v>
          </cell>
          <cell r="J945">
            <v>183</v>
          </cell>
          <cell r="K945" t="str">
            <v>HELLMANN WWL SHANNONWEG 11 3197 LG</v>
          </cell>
          <cell r="L945" t="str">
            <v>SAFARICOM PLC WAIYAKI WAY 00800 NAI</v>
          </cell>
          <cell r="M945" t="str">
            <v>AE</v>
          </cell>
          <cell r="N945" t="str">
            <v>NLRTM</v>
          </cell>
          <cell r="O945" t="str">
            <v>PK</v>
          </cell>
          <cell r="P945">
            <v>225</v>
          </cell>
          <cell r="Q945">
            <v>225</v>
          </cell>
          <cell r="R945">
            <v>225</v>
          </cell>
          <cell r="S945">
            <v>225</v>
          </cell>
          <cell r="T945">
            <v>38259</v>
          </cell>
          <cell r="U945">
            <v>38259</v>
          </cell>
          <cell r="V945">
            <v>38259</v>
          </cell>
          <cell r="W945">
            <v>38259</v>
          </cell>
          <cell r="X945" t="str">
            <v>TELECOMMUNICATION EQUIPMENT HS CODE 85176200 INTRANSIT TO IC D EMBAKASI NAIROBI</v>
          </cell>
          <cell r="Y945" t="str">
            <v>Valide</v>
          </cell>
        </row>
        <row r="946">
          <cell r="A946" t="str">
            <v>MSKU0740717</v>
          </cell>
          <cell r="B946">
            <v>40</v>
          </cell>
          <cell r="C946" t="str">
            <v>910572151</v>
          </cell>
          <cell r="D946">
            <v>43966</v>
          </cell>
          <cell r="E946">
            <v>-43961</v>
          </cell>
          <cell r="F946">
            <v>0</v>
          </cell>
          <cell r="G946">
            <v>0</v>
          </cell>
          <cell r="H946" t="e">
            <v>#N/A</v>
          </cell>
          <cell r="I946" t="str">
            <v>2020 MSA 163723</v>
          </cell>
          <cell r="J946">
            <v>442</v>
          </cell>
          <cell r="K946" t="str">
            <v>SOLVOCHEM LTD P O BOX 2666 AQABA</v>
          </cell>
          <cell r="L946" t="str">
            <v>CROWN PAINTS KENYA PLC MOGADISHU RO</v>
          </cell>
          <cell r="M946" t="str">
            <v>BR</v>
          </cell>
          <cell r="N946" t="str">
            <v>KWSAA</v>
          </cell>
          <cell r="O946" t="str">
            <v>PK</v>
          </cell>
          <cell r="P946">
            <v>312</v>
          </cell>
          <cell r="Q946">
            <v>312</v>
          </cell>
          <cell r="R946">
            <v>0</v>
          </cell>
          <cell r="S946">
            <v>0</v>
          </cell>
          <cell r="T946">
            <v>54600</v>
          </cell>
          <cell r="U946">
            <v>54600</v>
          </cell>
          <cell r="V946">
            <v>0</v>
          </cell>
          <cell r="W946">
            <v>0</v>
          </cell>
          <cell r="X946" t="str">
            <v>WHITE SPIRIT CLASS 3 UN 1300 TOTAL NET WT 49920 KGS TOTAL GROSS WT 54600 KGS HS CODE NO 27101990 IN TRANSIT TO NAIROBI ON THE RISK OF CONSIGNEE</v>
          </cell>
          <cell r="Y946" t="str">
            <v>Valide</v>
          </cell>
        </row>
        <row r="947">
          <cell r="A947" t="str">
            <v>MRKU4705409</v>
          </cell>
          <cell r="B947">
            <v>40</v>
          </cell>
          <cell r="C947" t="str">
            <v>910572151</v>
          </cell>
          <cell r="D947">
            <v>43966</v>
          </cell>
          <cell r="E947">
            <v>-43961</v>
          </cell>
          <cell r="F947">
            <v>0</v>
          </cell>
          <cell r="G947">
            <v>0</v>
          </cell>
          <cell r="H947" t="e">
            <v>#N/A</v>
          </cell>
          <cell r="I947" t="str">
            <v>2020 MSA 163723</v>
          </cell>
          <cell r="J947">
            <v>442</v>
          </cell>
          <cell r="K947" t="str">
            <v>SOLVOCHEM LTD P O BOX 2666 AQABA</v>
          </cell>
          <cell r="L947" t="str">
            <v>CROWN PAINTS KENYA PLC MOGADISHU RO</v>
          </cell>
          <cell r="M947" t="str">
            <v>BR</v>
          </cell>
          <cell r="N947" t="str">
            <v>KWSAA</v>
          </cell>
          <cell r="O947" t="str">
            <v>PK</v>
          </cell>
          <cell r="P947">
            <v>312</v>
          </cell>
          <cell r="Q947">
            <v>312</v>
          </cell>
          <cell r="R947">
            <v>0</v>
          </cell>
          <cell r="S947">
            <v>0</v>
          </cell>
          <cell r="T947">
            <v>54600</v>
          </cell>
          <cell r="U947">
            <v>54600</v>
          </cell>
          <cell r="V947">
            <v>0</v>
          </cell>
          <cell r="W947">
            <v>0</v>
          </cell>
          <cell r="X947" t="str">
            <v>WHITE SPIRIT CLASS 3 UN 1300 TOTAL NET WT 49920 KGS TOTAL GROSS WT 54600 KGS HS CODE NO 27101990 IN TRANSIT TO NAIROBI ON THE RISK OF CONSIGNEE</v>
          </cell>
          <cell r="Y947" t="str">
            <v>Valide</v>
          </cell>
        </row>
        <row r="948">
          <cell r="A948" t="str">
            <v>FCIU6150203</v>
          </cell>
          <cell r="B948">
            <v>20</v>
          </cell>
          <cell r="C948" t="str">
            <v>DJA0519811</v>
          </cell>
          <cell r="D948">
            <v>43966</v>
          </cell>
          <cell r="E948">
            <v>-43961</v>
          </cell>
          <cell r="F948">
            <v>0</v>
          </cell>
          <cell r="G948">
            <v>0</v>
          </cell>
          <cell r="H948" t="e">
            <v>#N/A</v>
          </cell>
          <cell r="I948" t="str">
            <v>2020 MSA 163711</v>
          </cell>
          <cell r="J948">
            <v>213</v>
          </cell>
          <cell r="K948" t="str">
            <v>VVF SINGAPORE PTE LTD 133 CECIL STREET 09-01A KECK SENG TOWERSINGAPOR</v>
          </cell>
          <cell r="L948" t="str">
            <v>IMCD KENYA LIMITEDC S HOUSE OLD MOMBASA ROADP O BOX 61639 - 00200NAIRO</v>
          </cell>
          <cell r="M948" t="str">
            <v>CN</v>
          </cell>
          <cell r="N948" t="str">
            <v>SGSIN</v>
          </cell>
          <cell r="O948" t="str">
            <v>DR</v>
          </cell>
          <cell r="P948">
            <v>72</v>
          </cell>
          <cell r="Q948">
            <v>72</v>
          </cell>
          <cell r="R948">
            <v>72</v>
          </cell>
          <cell r="S948">
            <v>72</v>
          </cell>
          <cell r="T948">
            <v>14800</v>
          </cell>
          <cell r="U948">
            <v>14800</v>
          </cell>
          <cell r="V948">
            <v>14800</v>
          </cell>
          <cell r="W948">
            <v>14800</v>
          </cell>
          <cell r="X948" t="str">
            <v>DOK 021036 20200416 IDBLW 010700 PEB OBL 1ST SECTOR HAS BEEN SURRENDERED TO MEDAN COUNTER 01X20GP CONTAINER 12 96MT CAPRYLIC ACID PACKING IN 180KG METAL DRUMS IN PALLETIZED HS CODE 2915900000 IDF NO E2003307494 CARGO IN TRANSIT TO ICD NAIROBI AT RECEIVERS RISK CARE AND EXPENSES CMA CGM LIABILITY CEASES AT POD NET WEIGHT 12 960 00 KGS GROSS WEIGHT 14 800 32 KGS SHIPPED ON BOARD BY SINAR BALI V 149E MEDAN INDONESIA ON BOARD DATE 19-APR-2020 FREIGHT PREPAID PSN CORROSIVE LIQUID ACIDIC ORGANIC N O S UN Number 3265 - IMDG Class 8 - PG III Chemical name CORROSIVE LIQUID ACIDIC ORGANIC N O S Octanoic acid</v>
          </cell>
          <cell r="Y948" t="str">
            <v>Valide</v>
          </cell>
        </row>
        <row r="949">
          <cell r="A949" t="str">
            <v>TRLU9320131</v>
          </cell>
          <cell r="B949">
            <v>20</v>
          </cell>
          <cell r="C949" t="str">
            <v>DXB0496686</v>
          </cell>
          <cell r="D949">
            <v>43968</v>
          </cell>
          <cell r="E949">
            <v>-43963</v>
          </cell>
          <cell r="F949">
            <v>0</v>
          </cell>
          <cell r="G949">
            <v>0</v>
          </cell>
          <cell r="H949" t="e">
            <v>#N/A</v>
          </cell>
          <cell r="I949" t="str">
            <v>2020 MSA 163773</v>
          </cell>
          <cell r="J949">
            <v>73</v>
          </cell>
          <cell r="K949" t="str">
            <v>RECAZ STAR GENERAL TRADING LLCP O BOX 64451DUBAIUNITED ARAB EMIRATES</v>
          </cell>
          <cell r="L949" t="str">
            <v>SIMBA FOAMLUNGA LUNGA ROAD INDUSTRIAL AREAP O BOX 299-00606 NAIROBI KE</v>
          </cell>
          <cell r="M949" t="str">
            <v>IN</v>
          </cell>
          <cell r="N949" t="str">
            <v>AEJEA</v>
          </cell>
          <cell r="O949" t="str">
            <v>DR</v>
          </cell>
          <cell r="P949">
            <v>240</v>
          </cell>
          <cell r="Q949">
            <v>240</v>
          </cell>
          <cell r="R949">
            <v>240</v>
          </cell>
          <cell r="S949">
            <v>240</v>
          </cell>
          <cell r="T949">
            <v>58240</v>
          </cell>
          <cell r="U949">
            <v>58240</v>
          </cell>
          <cell r="V949">
            <v>58240</v>
          </cell>
          <cell r="W949">
            <v>58240</v>
          </cell>
          <cell r="X949" t="str">
            <v>1X 20FT CNTR STC 80 DRUMS OF TDI 80 20 TOLUENE DI ISOCYANATE IMCO CLASS 6 1 UN NO 2078 NET WEIGHT 20000 00 KGS PSN TOLUENE DIISOCYANATE UN Number 2078 - IMDG Class 6 1 - PG II 1X 20FT CNTR STC 80 DRUMS OF POLYOL 15 NET WEIGHT 18000 00 KGS 1X 20FT CNTR STC 80 DRUMS OF POLYOL 15 NET WEIGHT 18000 00 KGS FREIGHT PREPAID</v>
          </cell>
          <cell r="Y949" t="str">
            <v>Valide</v>
          </cell>
        </row>
        <row r="950">
          <cell r="A950" t="str">
            <v>TCKU2665270</v>
          </cell>
          <cell r="B950">
            <v>20</v>
          </cell>
          <cell r="C950" t="str">
            <v>DXB0496686</v>
          </cell>
          <cell r="D950">
            <v>43968</v>
          </cell>
          <cell r="E950">
            <v>-43963</v>
          </cell>
          <cell r="F950">
            <v>0</v>
          </cell>
          <cell r="G950">
            <v>0</v>
          </cell>
          <cell r="H950" t="e">
            <v>#N/A</v>
          </cell>
          <cell r="I950" t="str">
            <v>2020 MSA 163773</v>
          </cell>
          <cell r="J950">
            <v>73</v>
          </cell>
          <cell r="K950" t="str">
            <v>RECAZ STAR GENERAL TRADING LLCP O BOX 64451DUBAIUNITED ARAB EMIRATES</v>
          </cell>
          <cell r="L950" t="str">
            <v>SIMBA FOAMLUNGA LUNGA ROAD INDUSTRIAL AREAP O BOX 299-00606 NAIROBI KE</v>
          </cell>
          <cell r="M950" t="str">
            <v>IN</v>
          </cell>
          <cell r="N950" t="str">
            <v>AEJEA</v>
          </cell>
          <cell r="O950" t="str">
            <v>DR</v>
          </cell>
          <cell r="P950">
            <v>240</v>
          </cell>
          <cell r="Q950">
            <v>240</v>
          </cell>
          <cell r="R950">
            <v>240</v>
          </cell>
          <cell r="S950">
            <v>240</v>
          </cell>
          <cell r="T950">
            <v>58240</v>
          </cell>
          <cell r="U950">
            <v>58240</v>
          </cell>
          <cell r="V950">
            <v>58240</v>
          </cell>
          <cell r="W950">
            <v>58240</v>
          </cell>
          <cell r="X950" t="str">
            <v>1X 20FT CNTR STC 80 DRUMS OF TDI 80 20 TOLUENE DI ISOCYANATE IMCO CLASS 6 1 UN NO 2078 NET WEIGHT 20000 00 KGS PSN TOLUENE DIISOCYANATE UN Number 2078 - IMDG Class 6 1 - PG II 1X 20FT CNTR STC 80 DRUMS OF POLYOL 15 NET WEIGHT 18000 00 KGS 1X 20FT CNTR STC 80 DRUMS OF POLYOL 15 NET WEIGHT 18000 00 KGS FREIGHT PREPAID</v>
          </cell>
          <cell r="Y950" t="str">
            <v>Valide</v>
          </cell>
        </row>
        <row r="951">
          <cell r="A951" t="str">
            <v>CMAU0628590</v>
          </cell>
          <cell r="B951">
            <v>20</v>
          </cell>
          <cell r="C951" t="str">
            <v>DXB0496933</v>
          </cell>
          <cell r="D951">
            <v>43968</v>
          </cell>
          <cell r="E951">
            <v>-43963</v>
          </cell>
          <cell r="F951">
            <v>0</v>
          </cell>
          <cell r="G951">
            <v>0</v>
          </cell>
          <cell r="H951" t="e">
            <v>#N/A</v>
          </cell>
          <cell r="I951" t="str">
            <v>2020 MSA 163773</v>
          </cell>
          <cell r="J951">
            <v>88</v>
          </cell>
          <cell r="K951" t="str">
            <v>EXPRESS FLEXY-PACK FZEJEBEL ALI FZEE ZONEPLOT NO EWTA-92DUBAI</v>
          </cell>
          <cell r="L951" t="str">
            <v>M S BROOKSIDE DAIRY LTDPO BOX 236 RUIRU KENYAKENYA TEL 00254-67250445T</v>
          </cell>
          <cell r="M951" t="str">
            <v>IN</v>
          </cell>
          <cell r="N951" t="str">
            <v>AEJEA</v>
          </cell>
          <cell r="O951" t="str">
            <v>BX</v>
          </cell>
          <cell r="P951">
            <v>519</v>
          </cell>
          <cell r="Q951">
            <v>519</v>
          </cell>
          <cell r="R951">
            <v>519</v>
          </cell>
          <cell r="S951">
            <v>519</v>
          </cell>
          <cell r="T951">
            <v>9428</v>
          </cell>
          <cell r="U951">
            <v>9428</v>
          </cell>
          <cell r="V951">
            <v>9428</v>
          </cell>
          <cell r="W951">
            <v>9428</v>
          </cell>
          <cell r="X951" t="str">
            <v>38 MICRON UNPRINTED ALUMINIUM FOIL LIDS -PP HS CODE- 7607209000 EMAIL ID PROCUREMENT HELPDESK-BROOKSIDE CO KE FREIGHT COLLECT</v>
          </cell>
          <cell r="Y951" t="str">
            <v>Valide</v>
          </cell>
        </row>
        <row r="952">
          <cell r="A952" t="str">
            <v>GESU1116345</v>
          </cell>
          <cell r="B952">
            <v>20</v>
          </cell>
          <cell r="C952" t="str">
            <v>DXB0497574</v>
          </cell>
          <cell r="D952">
            <v>43968</v>
          </cell>
          <cell r="E952">
            <v>-43963</v>
          </cell>
          <cell r="F952">
            <v>0</v>
          </cell>
          <cell r="G952">
            <v>0</v>
          </cell>
          <cell r="H952" t="e">
            <v>#N/A</v>
          </cell>
          <cell r="I952" t="str">
            <v>2020 MSA 163773</v>
          </cell>
          <cell r="J952">
            <v>123</v>
          </cell>
          <cell r="K952" t="str">
            <v>QUEBEC PETROLEUM RESOURCES LIMITEDAMIN TRANSPORT COMPOUND OPP GSFC MA</v>
          </cell>
          <cell r="L952" t="str">
            <v>QUANTUM LUBRICANTS E A LIMITEDBROADWAYSMOMBASA ROAD OFF KIUNGANI ROAD</v>
          </cell>
          <cell r="M952" t="str">
            <v>IN</v>
          </cell>
          <cell r="N952" t="str">
            <v>AEJEA</v>
          </cell>
          <cell r="O952" t="str">
            <v>PK</v>
          </cell>
          <cell r="P952">
            <v>2</v>
          </cell>
          <cell r="Q952">
            <v>2</v>
          </cell>
          <cell r="R952">
            <v>0</v>
          </cell>
          <cell r="S952">
            <v>0</v>
          </cell>
          <cell r="T952">
            <v>40100</v>
          </cell>
          <cell r="U952">
            <v>40100</v>
          </cell>
          <cell r="V952">
            <v>0</v>
          </cell>
          <cell r="W952">
            <v>0</v>
          </cell>
          <cell r="X952" t="str">
            <v>BASE OIL SN 500 GROUP 1 INFLEXI BAG BASE OIL SN 500 GROUP I H S CODE 2710 19 59 GROSS WEIGHT 20 050 00 KGS NET WEIGHT 19 900 00 KGS BASE OIL SN 500 GROUP H S CODE 2710 19 59 GROSS WEIGHT 20 050 00 KGS NET WEIGHT 19 900 00 KGS TOTAL FLEXI 2 NOS TOTAL GROSS WEIGHT 40100 00 KGS TOTAL NET WEIGHT 39800 00 KGS IDF NO 20MBAIM000156285 PAN NO AAACQ1596N OFFICE +254 732 200400 MOBILE +254 724 737373 CONTACT MR JITESH BAROT TAX ID P0513618334H E-MAIL JITESH-MOTOROLLUBES COM FREIGHT PREPAID</v>
          </cell>
          <cell r="Y952" t="str">
            <v>Valide</v>
          </cell>
        </row>
        <row r="953">
          <cell r="A953" t="str">
            <v>TCKU1620990</v>
          </cell>
          <cell r="B953">
            <v>20</v>
          </cell>
          <cell r="C953" t="str">
            <v>DXB0497574</v>
          </cell>
          <cell r="D953">
            <v>43968</v>
          </cell>
          <cell r="E953">
            <v>-43963</v>
          </cell>
          <cell r="F953">
            <v>0</v>
          </cell>
          <cell r="G953">
            <v>0</v>
          </cell>
          <cell r="H953" t="e">
            <v>#N/A</v>
          </cell>
          <cell r="I953" t="str">
            <v>2020 MSA 163773</v>
          </cell>
          <cell r="J953">
            <v>123</v>
          </cell>
          <cell r="K953" t="str">
            <v>QUEBEC PETROLEUM RESOURCES LIMITEDAMIN TRANSPORT COMPOUND OPP GSFC MA</v>
          </cell>
          <cell r="L953" t="str">
            <v>QUANTUM LUBRICANTS E A LIMITEDBROADWAYSMOMBASA ROAD OFF KIUNGANI ROAD</v>
          </cell>
          <cell r="M953" t="str">
            <v>IN</v>
          </cell>
          <cell r="N953" t="str">
            <v>AEJEA</v>
          </cell>
          <cell r="O953" t="str">
            <v>PK</v>
          </cell>
          <cell r="P953">
            <v>2</v>
          </cell>
          <cell r="Q953">
            <v>2</v>
          </cell>
          <cell r="R953">
            <v>0</v>
          </cell>
          <cell r="S953">
            <v>0</v>
          </cell>
          <cell r="T953">
            <v>40100</v>
          </cell>
          <cell r="U953">
            <v>40100</v>
          </cell>
          <cell r="V953">
            <v>0</v>
          </cell>
          <cell r="W953">
            <v>0</v>
          </cell>
          <cell r="X953" t="str">
            <v>BASE OIL SN 500 GROUP 1 INFLEXI BAG BASE OIL SN 500 GROUP I H S CODE 2710 19 59 GROSS WEIGHT 20 050 00 KGS NET WEIGHT 19 900 00 KGS BASE OIL SN 500 GROUP H S CODE 2710 19 59 GROSS WEIGHT 20 050 00 KGS NET WEIGHT 19 900 00 KGS TOTAL FLEXI 2 NOS TOTAL GROSS WEIGHT 40100 00 KGS TOTAL NET WEIGHT 39800 00 KGS IDF NO 20MBAIM000156285 PAN NO AAACQ1596N OFFICE +254 732 200400 MOBILE +254 724 737373 CONTACT MR JITESH BAROT TAX ID P0513618334H E-MAIL JITESH-MOTOROLLUBES COM FREIGHT PREPAID</v>
          </cell>
          <cell r="Y953" t="str">
            <v>Valide</v>
          </cell>
        </row>
        <row r="954">
          <cell r="A954" t="str">
            <v>TCLU9226044</v>
          </cell>
          <cell r="B954">
            <v>40</v>
          </cell>
          <cell r="C954" t="str">
            <v>GGZ1080414</v>
          </cell>
          <cell r="D954">
            <v>43966</v>
          </cell>
          <cell r="E954">
            <v>-43961</v>
          </cell>
          <cell r="F954">
            <v>0</v>
          </cell>
          <cell r="G954">
            <v>0</v>
          </cell>
          <cell r="H954" t="e">
            <v>#N/A</v>
          </cell>
          <cell r="I954" t="str">
            <v>2020 MSA 163711</v>
          </cell>
          <cell r="J954">
            <v>226</v>
          </cell>
          <cell r="K954" t="str">
            <v>GUIZHOU TYRE CO LTD NO 41 BAIHUA AVE YUNYAN DISTRICT GUIYANG GUIZHOU</v>
          </cell>
          <cell r="L954" t="str">
            <v>COLOUR LINK LIMITED ADDRESS ENTERPRISE ROAD NO 100 OPPOSITE BHACHU IN</v>
          </cell>
          <cell r="M954" t="str">
            <v>CN</v>
          </cell>
          <cell r="N954" t="str">
            <v>CNSHK</v>
          </cell>
          <cell r="O954" t="str">
            <v>PK</v>
          </cell>
          <cell r="P954">
            <v>396</v>
          </cell>
          <cell r="Q954">
            <v>396</v>
          </cell>
          <cell r="R954">
            <v>0</v>
          </cell>
          <cell r="S954">
            <v>0</v>
          </cell>
          <cell r="T954">
            <v>30528</v>
          </cell>
          <cell r="U954">
            <v>30528</v>
          </cell>
          <cell r="V954">
            <v>0</v>
          </cell>
          <cell r="W954">
            <v>0</v>
          </cell>
          <cell r="X954" t="str">
            <v>ADVANCE TYRES HS CODE 4011202000 4013100000 COMPANY REG NO PVT-LRUJ78 FREIGHT PREPAID</v>
          </cell>
          <cell r="Y954" t="str">
            <v>Valide</v>
          </cell>
        </row>
        <row r="955">
          <cell r="A955" t="str">
            <v>MSCU3683144</v>
          </cell>
          <cell r="B955">
            <v>20</v>
          </cell>
          <cell r="C955" t="str">
            <v>MEDUAL455642</v>
          </cell>
          <cell r="D955">
            <v>43966</v>
          </cell>
          <cell r="E955">
            <v>-43961</v>
          </cell>
          <cell r="F955">
            <v>0</v>
          </cell>
          <cell r="G955">
            <v>0</v>
          </cell>
          <cell r="H955" t="e">
            <v>#N/A</v>
          </cell>
          <cell r="I955" t="str">
            <v>2020 MSA 163736</v>
          </cell>
          <cell r="J955">
            <v>1</v>
          </cell>
          <cell r="K955" t="str">
            <v>NILE LINEN GROUP CO</v>
          </cell>
          <cell r="L955" t="str">
            <v>REDSTAR INTERNATIONAL</v>
          </cell>
          <cell r="M955" t="str">
            <v>TR</v>
          </cell>
          <cell r="N955" t="str">
            <v>OMSLL</v>
          </cell>
          <cell r="O955" t="str">
            <v>CS</v>
          </cell>
          <cell r="P955">
            <v>329</v>
          </cell>
          <cell r="Q955">
            <v>329</v>
          </cell>
          <cell r="R955">
            <v>329</v>
          </cell>
          <cell r="S955">
            <v>329</v>
          </cell>
          <cell r="T955">
            <v>8500</v>
          </cell>
          <cell r="U955">
            <v>8500</v>
          </cell>
          <cell r="V955">
            <v>8500</v>
          </cell>
          <cell r="W955">
            <v>8500</v>
          </cell>
          <cell r="X955" t="str">
            <v>16093 PCS BED SHEET QUIL T COVER and PILLOW CASES GRO SS WEIGHT 8500 00 Kgs NE T WEIGHT 8171 00 00 Kgs</v>
          </cell>
          <cell r="Y955" t="str">
            <v>Valide</v>
          </cell>
        </row>
        <row r="956">
          <cell r="A956" t="str">
            <v>MSDU1117460</v>
          </cell>
          <cell r="B956">
            <v>20</v>
          </cell>
          <cell r="C956" t="str">
            <v>MEDUDC347223</v>
          </cell>
          <cell r="D956">
            <v>43966</v>
          </cell>
          <cell r="E956">
            <v>-43961</v>
          </cell>
          <cell r="F956">
            <v>0</v>
          </cell>
          <cell r="G956">
            <v>0</v>
          </cell>
          <cell r="H956" t="e">
            <v>#N/A</v>
          </cell>
          <cell r="I956" t="str">
            <v>2020 MSA 163736</v>
          </cell>
          <cell r="J956">
            <v>31</v>
          </cell>
          <cell r="K956" t="str">
            <v>AL GHURAIR FOODS L L C</v>
          </cell>
          <cell r="L956" t="str">
            <v>SOY AFRIC LIMITED</v>
          </cell>
          <cell r="M956" t="str">
            <v>TR</v>
          </cell>
          <cell r="N956" t="str">
            <v>OMSLL</v>
          </cell>
          <cell r="O956" t="str">
            <v>BG</v>
          </cell>
          <cell r="P956">
            <v>560</v>
          </cell>
          <cell r="Q956">
            <v>560</v>
          </cell>
          <cell r="R956">
            <v>560</v>
          </cell>
          <cell r="S956">
            <v>560</v>
          </cell>
          <cell r="T956">
            <v>14070</v>
          </cell>
          <cell r="U956">
            <v>14070</v>
          </cell>
          <cell r="V956">
            <v>14070</v>
          </cell>
          <cell r="W956">
            <v>14070</v>
          </cell>
          <cell r="X956" t="str">
            <v>OATS FLAKES QUICK COOKING 25KG BAG NET WEIGHT 14 000 MT GROSS WEIGHT 14 070MT REF NO 31152003000027</v>
          </cell>
          <cell r="Y956" t="str">
            <v>Valide</v>
          </cell>
        </row>
        <row r="957">
          <cell r="A957" t="str">
            <v>MSCU8299065</v>
          </cell>
          <cell r="B957">
            <v>40</v>
          </cell>
          <cell r="C957" t="str">
            <v>MEDULN025027</v>
          </cell>
          <cell r="D957">
            <v>43966</v>
          </cell>
          <cell r="E957">
            <v>-43961</v>
          </cell>
          <cell r="F957">
            <v>0</v>
          </cell>
          <cell r="G957">
            <v>0</v>
          </cell>
          <cell r="H957" t="e">
            <v>#N/A</v>
          </cell>
          <cell r="I957" t="str">
            <v>2020 MSA 163736</v>
          </cell>
          <cell r="J957">
            <v>78</v>
          </cell>
          <cell r="K957" t="str">
            <v>FREIGHTWAYS SRL JOINTLY AND SEVERALLY WITH OMECO SPA</v>
          </cell>
          <cell r="L957" t="str">
            <v>POMONA CONSTRUCTION CO LTD</v>
          </cell>
          <cell r="M957" t="str">
            <v>TR</v>
          </cell>
          <cell r="N957" t="str">
            <v>OMSLL</v>
          </cell>
          <cell r="O957" t="str">
            <v>PK</v>
          </cell>
          <cell r="P957">
            <v>1</v>
          </cell>
          <cell r="Q957">
            <v>1</v>
          </cell>
          <cell r="R957">
            <v>1</v>
          </cell>
          <cell r="S957">
            <v>1</v>
          </cell>
          <cell r="T957">
            <v>15000</v>
          </cell>
          <cell r="U957">
            <v>15000</v>
          </cell>
          <cell r="V957">
            <v>15000</v>
          </cell>
          <cell r="W957">
            <v>15000</v>
          </cell>
          <cell r="X957" t="str">
            <v>USED HYDRAULIC EXCAVATOR DISASSEMBLED MAKE HITACHI MODEL EX 150 S N 133-1808 HC 84295200 FREIGHT PREPAID</v>
          </cell>
          <cell r="Y957" t="str">
            <v>Valide</v>
          </cell>
        </row>
        <row r="958">
          <cell r="A958" t="str">
            <v>TCLU2370996</v>
          </cell>
          <cell r="B958">
            <v>20</v>
          </cell>
          <cell r="C958" t="str">
            <v>MEDUM4139207</v>
          </cell>
          <cell r="D958">
            <v>43965</v>
          </cell>
          <cell r="E958">
            <v>-43960</v>
          </cell>
          <cell r="F958">
            <v>0</v>
          </cell>
          <cell r="G958">
            <v>0</v>
          </cell>
          <cell r="H958" t="str">
            <v>CFS1D</v>
          </cell>
          <cell r="I958" t="str">
            <v>2020 MSA 163471</v>
          </cell>
          <cell r="J958">
            <v>94</v>
          </cell>
          <cell r="K958" t="str">
            <v>TYANA MIKRONIZE KALSIT MADENCILIK</v>
          </cell>
          <cell r="L958" t="str">
            <v>ASTRAL PIPES LIMITED</v>
          </cell>
          <cell r="M958" t="str">
            <v>TR</v>
          </cell>
          <cell r="N958" t="str">
            <v>OMSLL</v>
          </cell>
          <cell r="O958" t="str">
            <v>BG</v>
          </cell>
          <cell r="P958">
            <v>80</v>
          </cell>
          <cell r="Q958">
            <v>80</v>
          </cell>
          <cell r="R958">
            <v>0</v>
          </cell>
          <cell r="S958">
            <v>0</v>
          </cell>
          <cell r="T958">
            <v>112800</v>
          </cell>
          <cell r="U958">
            <v>112800</v>
          </cell>
          <cell r="V958">
            <v>0</v>
          </cell>
          <cell r="W958">
            <v>0</v>
          </cell>
          <cell r="X958" t="str">
            <v>H S CODE 2836 50 00 84 MT OF CALCIUM CARBONATE TO ROSCARB 2T N W 28000 KGS 2 0 M3 H S CODE 2836 50 00 28 MT OF CALCIUM CARBONATE TO ROSCARB 1T N W 28000 KGS 2 0 M3</v>
          </cell>
          <cell r="Y958" t="str">
            <v>Valide</v>
          </cell>
        </row>
        <row r="959">
          <cell r="A959" t="str">
            <v>TEMU6903560</v>
          </cell>
          <cell r="B959">
            <v>40</v>
          </cell>
          <cell r="C959" t="str">
            <v>MEDUM4157175</v>
          </cell>
          <cell r="D959">
            <v>43968</v>
          </cell>
          <cell r="E959">
            <v>-43963</v>
          </cell>
          <cell r="F959">
            <v>0</v>
          </cell>
          <cell r="G959">
            <v>0</v>
          </cell>
          <cell r="H959" t="e">
            <v>#N/A</v>
          </cell>
          <cell r="I959" t="str">
            <v>2020 MSA 163736</v>
          </cell>
          <cell r="J959">
            <v>81</v>
          </cell>
          <cell r="K959" t="str">
            <v>HALK HIJYENIK URUNLER DETERJAN SAN VE TIC A S</v>
          </cell>
          <cell r="L959" t="str">
            <v>NAACIF GENERAL TRADING COMPANY LTD</v>
          </cell>
          <cell r="M959" t="str">
            <v>TR</v>
          </cell>
          <cell r="N959" t="str">
            <v>OMSLL</v>
          </cell>
          <cell r="O959" t="str">
            <v>BL</v>
          </cell>
          <cell r="P959">
            <v>1520</v>
          </cell>
          <cell r="Q959">
            <v>1520</v>
          </cell>
          <cell r="R959">
            <v>0</v>
          </cell>
          <cell r="S959">
            <v>0</v>
          </cell>
          <cell r="T959">
            <v>13150</v>
          </cell>
          <cell r="U959">
            <v>13150</v>
          </cell>
          <cell r="V959">
            <v>0</v>
          </cell>
          <cell r="W959">
            <v>0</v>
          </cell>
          <cell r="X959" t="str">
            <v>BABY DIAPER - SP NO HS037 79 HS Code 961900811000 1 2646 NETT 75 m3</v>
          </cell>
          <cell r="Y959" t="str">
            <v>Valide</v>
          </cell>
        </row>
        <row r="960">
          <cell r="A960" t="str">
            <v>MEDU3674391</v>
          </cell>
          <cell r="B960">
            <v>20</v>
          </cell>
          <cell r="C960" t="str">
            <v>MEDUT2047917</v>
          </cell>
          <cell r="D960">
            <v>43966</v>
          </cell>
          <cell r="E960">
            <v>-43961</v>
          </cell>
          <cell r="F960">
            <v>0</v>
          </cell>
          <cell r="G960">
            <v>0</v>
          </cell>
          <cell r="H960" t="e">
            <v>#N/A</v>
          </cell>
          <cell r="I960" t="str">
            <v>2020 MSA 163721</v>
          </cell>
          <cell r="J960">
            <v>179</v>
          </cell>
          <cell r="K960" t="str">
            <v>SHANDONG XINNA SUPPLY CHAIN MANAGEMENT CO LTD</v>
          </cell>
          <cell r="L960" t="str">
            <v>FIVEIAN LIMITED</v>
          </cell>
          <cell r="M960" t="str">
            <v>CN</v>
          </cell>
          <cell r="N960" t="str">
            <v>OMSLL</v>
          </cell>
          <cell r="O960" t="str">
            <v>PK</v>
          </cell>
          <cell r="P960">
            <v>24</v>
          </cell>
          <cell r="Q960">
            <v>24</v>
          </cell>
          <cell r="R960">
            <v>24</v>
          </cell>
          <cell r="S960">
            <v>24</v>
          </cell>
          <cell r="T960">
            <v>63000</v>
          </cell>
          <cell r="U960">
            <v>63000</v>
          </cell>
          <cell r="V960">
            <v>63000</v>
          </cell>
          <cell r="W960">
            <v>63000</v>
          </cell>
          <cell r="X960" t="str">
            <v>MEDIUM DENSITY FIBERBOARD</v>
          </cell>
          <cell r="Y960" t="str">
            <v>Valide</v>
          </cell>
        </row>
        <row r="961">
          <cell r="A961" t="str">
            <v>GLDU3933551</v>
          </cell>
          <cell r="B961">
            <v>20</v>
          </cell>
          <cell r="C961" t="str">
            <v>MEDUT2047917</v>
          </cell>
          <cell r="D961">
            <v>43966</v>
          </cell>
          <cell r="E961">
            <v>-43961</v>
          </cell>
          <cell r="F961">
            <v>0</v>
          </cell>
          <cell r="G961">
            <v>0</v>
          </cell>
          <cell r="H961" t="e">
            <v>#N/A</v>
          </cell>
          <cell r="I961" t="str">
            <v>2020 MSA 163721</v>
          </cell>
          <cell r="J961">
            <v>179</v>
          </cell>
          <cell r="K961" t="str">
            <v>SHANDONG XINNA SUPPLY CHAIN MANAGEMENT CO LTD</v>
          </cell>
          <cell r="L961" t="str">
            <v>FIVEIAN LIMITED</v>
          </cell>
          <cell r="M961" t="str">
            <v>CN</v>
          </cell>
          <cell r="N961" t="str">
            <v>OMSLL</v>
          </cell>
          <cell r="O961" t="str">
            <v>PK</v>
          </cell>
          <cell r="P961">
            <v>24</v>
          </cell>
          <cell r="Q961">
            <v>24</v>
          </cell>
          <cell r="R961">
            <v>24</v>
          </cell>
          <cell r="S961">
            <v>24</v>
          </cell>
          <cell r="T961">
            <v>63000</v>
          </cell>
          <cell r="U961">
            <v>63000</v>
          </cell>
          <cell r="V961">
            <v>63000</v>
          </cell>
          <cell r="W961">
            <v>63000</v>
          </cell>
          <cell r="X961" t="str">
            <v>MEDIUM DENSITY FIBERBOARD</v>
          </cell>
          <cell r="Y961" t="str">
            <v>Valide</v>
          </cell>
        </row>
        <row r="962">
          <cell r="A962" t="str">
            <v>MEDU3746357</v>
          </cell>
          <cell r="B962">
            <v>20</v>
          </cell>
          <cell r="C962" t="str">
            <v>MEDUT2047917</v>
          </cell>
          <cell r="D962">
            <v>43968</v>
          </cell>
          <cell r="E962">
            <v>-43963</v>
          </cell>
          <cell r="F962">
            <v>0</v>
          </cell>
          <cell r="G962">
            <v>0</v>
          </cell>
          <cell r="H962" t="e">
            <v>#N/A</v>
          </cell>
          <cell r="I962" t="str">
            <v>2020 MSA 163721</v>
          </cell>
          <cell r="J962">
            <v>179</v>
          </cell>
          <cell r="K962" t="str">
            <v>SHANDONG XINNA SUPPLY CHAIN MANAGEMENT CO LTD</v>
          </cell>
          <cell r="L962" t="str">
            <v>FIVEIAN LIMITED</v>
          </cell>
          <cell r="M962" t="str">
            <v>CN</v>
          </cell>
          <cell r="N962" t="str">
            <v>OMSLL</v>
          </cell>
          <cell r="O962" t="str">
            <v>PK</v>
          </cell>
          <cell r="P962">
            <v>24</v>
          </cell>
          <cell r="Q962">
            <v>24</v>
          </cell>
          <cell r="R962">
            <v>24</v>
          </cell>
          <cell r="S962">
            <v>24</v>
          </cell>
          <cell r="T962">
            <v>63000</v>
          </cell>
          <cell r="U962">
            <v>63000</v>
          </cell>
          <cell r="V962">
            <v>63000</v>
          </cell>
          <cell r="W962">
            <v>63000</v>
          </cell>
          <cell r="X962" t="str">
            <v>MEDIUM DENSITY FIBERBOARD</v>
          </cell>
          <cell r="Y962" t="str">
            <v>Valide</v>
          </cell>
        </row>
        <row r="963">
          <cell r="A963" t="str">
            <v>IRSU2739049</v>
          </cell>
          <cell r="B963">
            <v>20</v>
          </cell>
          <cell r="C963" t="str">
            <v>SAS1065SSSA8251</v>
          </cell>
          <cell r="D963">
            <v>43968</v>
          </cell>
          <cell r="E963">
            <v>-43963</v>
          </cell>
          <cell r="F963">
            <v>0</v>
          </cell>
          <cell r="G963">
            <v>0</v>
          </cell>
          <cell r="H963" t="e">
            <v>#N/A</v>
          </cell>
          <cell r="I963" t="str">
            <v>2020 MSA 163789</v>
          </cell>
          <cell r="J963">
            <v>32</v>
          </cell>
          <cell r="K963" t="str">
            <v>GREEN WAY BUILDING MATERIALSTRADING LLC</v>
          </cell>
          <cell r="L963" t="str">
            <v>CHINA STATE CONSTRUCTION ENGINEERIN G CORPORATION KENYA LIMITED</v>
          </cell>
          <cell r="M963" t="str">
            <v>IR</v>
          </cell>
          <cell r="N963" t="str">
            <v>IRBND</v>
          </cell>
          <cell r="O963" t="str">
            <v>DR</v>
          </cell>
          <cell r="P963">
            <v>5500</v>
          </cell>
          <cell r="Q963">
            <v>5500</v>
          </cell>
          <cell r="R963">
            <v>5500</v>
          </cell>
          <cell r="S963">
            <v>5500</v>
          </cell>
          <cell r="T963">
            <v>1049320</v>
          </cell>
          <cell r="U963">
            <v>1049320</v>
          </cell>
          <cell r="V963">
            <v>1049320</v>
          </cell>
          <cell r="W963">
            <v>1049320</v>
          </cell>
          <cell r="X963" t="str">
            <v>50X20FT FCL CNTR STC BITUMEN GRADE 60 70 NEW STEEL DRUM NET WEIGHT 995 761KG GROSS WEIGHT 1 049 320 KG DRUMS 5500 HS CODE IS 27132000</v>
          </cell>
          <cell r="Y963" t="str">
            <v>Valide</v>
          </cell>
        </row>
        <row r="964">
          <cell r="A964" t="str">
            <v>GESU6449143</v>
          </cell>
          <cell r="B964">
            <v>40</v>
          </cell>
          <cell r="C964" t="str">
            <v>WECC2004MBA1080</v>
          </cell>
          <cell r="D964">
            <v>43967</v>
          </cell>
          <cell r="E964">
            <v>-43962</v>
          </cell>
          <cell r="F964">
            <v>0</v>
          </cell>
          <cell r="G964">
            <v>0</v>
          </cell>
          <cell r="H964" t="e">
            <v>#N/A</v>
          </cell>
          <cell r="I964" t="str">
            <v>2020 MSA 163743</v>
          </cell>
          <cell r="J964">
            <v>18</v>
          </cell>
          <cell r="K964" t="str">
            <v>Rainbow Logistics Ltd</v>
          </cell>
          <cell r="L964" t="str">
            <v>TRISTEM ESTATES LTD</v>
          </cell>
          <cell r="M964" t="str">
            <v>AE</v>
          </cell>
          <cell r="N964" t="str">
            <v>AEAUH</v>
          </cell>
          <cell r="O964" t="str">
            <v>PK</v>
          </cell>
          <cell r="P964">
            <v>1</v>
          </cell>
          <cell r="Q964">
            <v>1</v>
          </cell>
          <cell r="R964">
            <v>1</v>
          </cell>
          <cell r="S964">
            <v>1</v>
          </cell>
          <cell r="T964">
            <v>1500</v>
          </cell>
          <cell r="U964">
            <v>1500</v>
          </cell>
          <cell r="V964">
            <v>1500</v>
          </cell>
          <cell r="W964">
            <v>1500</v>
          </cell>
          <cell r="X964" t="str">
            <v>1X40HC CONTAINER NISSAN HARD BODY REG NO LS67 FWL CHASSIS NO VSKCTN23U0067423 ENGINE NO 014787C</v>
          </cell>
          <cell r="Y964" t="str">
            <v>Valide</v>
          </cell>
        </row>
        <row r="965">
          <cell r="A965" t="str">
            <v>CAXU3349432</v>
          </cell>
          <cell r="B965">
            <v>20</v>
          </cell>
          <cell r="C965" t="str">
            <v>WECC2030MBA1068</v>
          </cell>
          <cell r="D965">
            <v>43966</v>
          </cell>
          <cell r="E965">
            <v>-43961</v>
          </cell>
          <cell r="F965">
            <v>0</v>
          </cell>
          <cell r="G965">
            <v>0</v>
          </cell>
          <cell r="H965" t="e">
            <v>#N/A</v>
          </cell>
          <cell r="I965" t="str">
            <v>2020 MSA 163713</v>
          </cell>
          <cell r="J965">
            <v>74</v>
          </cell>
          <cell r="K965" t="str">
            <v>WOLF OIL CORPORATION N V</v>
          </cell>
          <cell r="L965" t="str">
            <v>UNIFILTERS KENYA LIMITED</v>
          </cell>
          <cell r="M965" t="str">
            <v>LK</v>
          </cell>
          <cell r="N965" t="str">
            <v>LKCMB</v>
          </cell>
          <cell r="O965" t="str">
            <v>PK</v>
          </cell>
          <cell r="P965">
            <v>778</v>
          </cell>
          <cell r="Q965">
            <v>778</v>
          </cell>
          <cell r="R965">
            <v>778</v>
          </cell>
          <cell r="S965">
            <v>778</v>
          </cell>
          <cell r="T965">
            <v>15583</v>
          </cell>
          <cell r="U965">
            <v>15583</v>
          </cell>
          <cell r="V965">
            <v>15583</v>
          </cell>
          <cell r="W965">
            <v>15583</v>
          </cell>
          <cell r="X965" t="str">
            <v>1X20DV CONTAINER 8 DRUMS + 239 PAILS + 531 BOXES WOLF LUBRICANTS PFW20020133 HS CODES 27101981 27101987</v>
          </cell>
          <cell r="Y965" t="str">
            <v>Valide</v>
          </cell>
        </row>
        <row r="966">
          <cell r="A966" t="str">
            <v>BSIU2159621</v>
          </cell>
          <cell r="B966">
            <v>20</v>
          </cell>
          <cell r="C966" t="str">
            <v>WECC2050EMB0009</v>
          </cell>
          <cell r="D966">
            <v>43968</v>
          </cell>
          <cell r="E966">
            <v>-43963</v>
          </cell>
          <cell r="F966">
            <v>0</v>
          </cell>
          <cell r="G966">
            <v>0</v>
          </cell>
          <cell r="H966" t="e">
            <v>#N/A</v>
          </cell>
          <cell r="I966" t="str">
            <v>2020 MSA 163713</v>
          </cell>
          <cell r="J966">
            <v>39</v>
          </cell>
          <cell r="K966" t="str">
            <v>CHLORIDE EGYPT S A E</v>
          </cell>
          <cell r="L966" t="str">
            <v>EVEREADY EAST AFRICA LTD</v>
          </cell>
          <cell r="M966" t="str">
            <v>LK</v>
          </cell>
          <cell r="N966" t="str">
            <v>LKCMB</v>
          </cell>
          <cell r="O966" t="str">
            <v>PK</v>
          </cell>
          <cell r="P966">
            <v>28</v>
          </cell>
          <cell r="Q966">
            <v>28</v>
          </cell>
          <cell r="R966">
            <v>0</v>
          </cell>
          <cell r="S966">
            <v>0</v>
          </cell>
          <cell r="T966">
            <v>52855</v>
          </cell>
          <cell r="U966">
            <v>52855</v>
          </cell>
          <cell r="V966">
            <v>0</v>
          </cell>
          <cell r="W966">
            <v>0</v>
          </cell>
          <cell r="X966" t="str">
            <v>2 X 20DV CONTAINERS SAID TO CONTAIN 28 PALLETS CONTAIN 3582 AUTOMOTIVE BATTERIES WITH ACID IMO CLASS 8 UN NO 2794 HS CODE 850710 FREIGHT PREPAID LI LO MARGARET OD HIAMBO EVEREADY CO KE PIN P000592863B ONCARRIAGE UP TO FREE ON RAIL NOT DISCHARGED NOT CUSTOM CLEARED---- ANY ADDITIONAL STORAGE COSTS IN MOMBASA RELATED TO THE ON CARRIAGE FROM MOMBASA TO EMBAKASI FOR ACCOUNT OF THE RECEIVER 1 X 20DV CONTAINER SAID TO CONTAIN 14 PALLETS CONTAIN 2124 PCS AUTOMOTIVE BATTERIES WITH ACID IMO CLASS 8</v>
          </cell>
          <cell r="Y966" t="str">
            <v>Valide</v>
          </cell>
        </row>
        <row r="967">
          <cell r="A967" t="str">
            <v>KKTU7878562</v>
          </cell>
          <cell r="B967">
            <v>20</v>
          </cell>
          <cell r="C967" t="str">
            <v>ZHOA07244900</v>
          </cell>
          <cell r="D967">
            <v>43966</v>
          </cell>
          <cell r="E967">
            <v>-43961</v>
          </cell>
          <cell r="F967">
            <v>0</v>
          </cell>
          <cell r="G967">
            <v>0</v>
          </cell>
          <cell r="H967" t="e">
            <v>#N/A</v>
          </cell>
          <cell r="I967" t="str">
            <v>2020 MSA 163707</v>
          </cell>
          <cell r="J967">
            <v>17</v>
          </cell>
          <cell r="K967" t="str">
            <v>GUANGDONG LEADSHOW DISPLAY</v>
          </cell>
          <cell r="L967" t="str">
            <v>HUAWEI TECHNOLOGIES KENYA CO</v>
          </cell>
          <cell r="M967" t="str">
            <v>TH</v>
          </cell>
          <cell r="N967" t="str">
            <v>CNSHK</v>
          </cell>
          <cell r="O967" t="str">
            <v>CS</v>
          </cell>
          <cell r="P967">
            <v>20</v>
          </cell>
          <cell r="Q967">
            <v>20</v>
          </cell>
          <cell r="R967">
            <v>20</v>
          </cell>
          <cell r="S967">
            <v>20</v>
          </cell>
          <cell r="T967">
            <v>2330</v>
          </cell>
          <cell r="U967">
            <v>2330</v>
          </cell>
          <cell r="V967">
            <v>2330</v>
          </cell>
          <cell r="W967">
            <v>2330</v>
          </cell>
          <cell r="X967" t="str">
            <v>1X20ST CONTAINER STC 20 CASES SI3 5-1 2M EXPERIENCE TABLE HS CODE 9403609990 PORT CLEARANCE</v>
          </cell>
          <cell r="Y967" t="str">
            <v>Valide</v>
          </cell>
        </row>
        <row r="968">
          <cell r="A968" t="str">
            <v>FTAU1244676</v>
          </cell>
          <cell r="B968">
            <v>20</v>
          </cell>
          <cell r="C968" t="str">
            <v>MEDUDC345169</v>
          </cell>
          <cell r="D968">
            <v>43966</v>
          </cell>
          <cell r="E968">
            <v>-43961</v>
          </cell>
          <cell r="F968">
            <v>0</v>
          </cell>
          <cell r="G968">
            <v>0</v>
          </cell>
          <cell r="H968" t="e">
            <v>#N/A</v>
          </cell>
          <cell r="I968" t="str">
            <v>2020 MSA 163736</v>
          </cell>
          <cell r="J968">
            <v>10</v>
          </cell>
          <cell r="K968" t="str">
            <v>VISEN POLYMERS FZE</v>
          </cell>
          <cell r="L968" t="str">
            <v>REGAL PAINTS UGANDA LIMITED</v>
          </cell>
          <cell r="M968" t="str">
            <v>TR</v>
          </cell>
          <cell r="N968" t="str">
            <v>OMSLL</v>
          </cell>
          <cell r="O968" t="str">
            <v>DR</v>
          </cell>
          <cell r="P968">
            <v>320</v>
          </cell>
          <cell r="Q968">
            <v>320</v>
          </cell>
          <cell r="R968">
            <v>0</v>
          </cell>
          <cell r="S968">
            <v>0</v>
          </cell>
          <cell r="T968">
            <v>79520</v>
          </cell>
          <cell r="U968">
            <v>79520</v>
          </cell>
          <cell r="V968">
            <v>0</v>
          </cell>
          <cell r="W968">
            <v>0</v>
          </cell>
          <cell r="X968" t="str">
            <v>STYRENE ACRYLIC EMULSION VISICRYL 7557 STYRENE ACRYLIC EMULSION VISICRYL 7557 28 DAYS FREE TIME AT DESTINATION STYRENE ACRYLIC EMULSION VISICRYL 7557 VISICRYL 7557 - 320 DRUMS STYRENE ACRYLIC EMULSION PRODUCT CODE - MW24 320 HM HDPE DRUMS OF NET WT 240 KGS EACH DULY PALLETISED AND SHRINK WRAPPED TARE WT OF EACH HM HDPE DRUMS 8 5 KGS TOTAL GROSS WEIGHT 79520 KGS TOTAL NET WEIGHT 76800 KGS CARGO IN TRANSIT TO KAMPALA UGANDA ON CONSINGEE S COST RISK AND RESPONSIBILITY STYRENE ACRYLIC EMULSION VISICRYL 7557</v>
          </cell>
          <cell r="Y968" t="str">
            <v>Valide</v>
          </cell>
        </row>
        <row r="969">
          <cell r="A969" t="str">
            <v>SEGU2957393</v>
          </cell>
          <cell r="B969">
            <v>20</v>
          </cell>
          <cell r="C969" t="str">
            <v>MEDUDC345169</v>
          </cell>
          <cell r="D969">
            <v>43966</v>
          </cell>
          <cell r="E969">
            <v>-43961</v>
          </cell>
          <cell r="F969">
            <v>0</v>
          </cell>
          <cell r="G969">
            <v>0</v>
          </cell>
          <cell r="H969" t="e">
            <v>#N/A</v>
          </cell>
          <cell r="I969" t="str">
            <v>2020 MSA 163736</v>
          </cell>
          <cell r="J969">
            <v>10</v>
          </cell>
          <cell r="K969" t="str">
            <v>VISEN POLYMERS FZE</v>
          </cell>
          <cell r="L969" t="str">
            <v>REGAL PAINTS UGANDA LIMITED</v>
          </cell>
          <cell r="M969" t="str">
            <v>TR</v>
          </cell>
          <cell r="N969" t="str">
            <v>OMSLL</v>
          </cell>
          <cell r="O969" t="str">
            <v>DR</v>
          </cell>
          <cell r="P969">
            <v>320</v>
          </cell>
          <cell r="Q969">
            <v>320</v>
          </cell>
          <cell r="R969">
            <v>0</v>
          </cell>
          <cell r="S969">
            <v>0</v>
          </cell>
          <cell r="T969">
            <v>79520</v>
          </cell>
          <cell r="U969">
            <v>79520</v>
          </cell>
          <cell r="V969">
            <v>0</v>
          </cell>
          <cell r="W969">
            <v>0</v>
          </cell>
          <cell r="X969" t="str">
            <v>STYRENE ACRYLIC EMULSION VISICRYL 7557 STYRENE ACRYLIC EMULSION VISICRYL 7557 28 DAYS FREE TIME AT DESTINATION STYRENE ACRYLIC EMULSION VISICRYL 7557 VISICRYL 7557 - 320 DRUMS STYRENE ACRYLIC EMULSION PRODUCT CODE - MW24 320 HM HDPE DRUMS OF NET WT 240 KGS EACH DULY PALLETISED AND SHRINK WRAPPED TARE WT OF EACH HM HDPE DRUMS 8 5 KGS TOTAL GROSS WEIGHT 79520 KGS TOTAL NET WEIGHT 76800 KGS CARGO IN TRANSIT TO KAMPALA UGANDA ON CONSINGEE S COST RISK AND RESPONSIBILITY STYRENE ACRYLIC EMULSION VISICRYL 7557</v>
          </cell>
          <cell r="Y969" t="str">
            <v>Valide</v>
          </cell>
        </row>
        <row r="970">
          <cell r="A970" t="str">
            <v>TLLU2122880</v>
          </cell>
          <cell r="B970">
            <v>20</v>
          </cell>
          <cell r="C970" t="str">
            <v>MEDUDC345169</v>
          </cell>
          <cell r="D970">
            <v>43966</v>
          </cell>
          <cell r="E970">
            <v>-43961</v>
          </cell>
          <cell r="F970">
            <v>0</v>
          </cell>
          <cell r="G970">
            <v>0</v>
          </cell>
          <cell r="H970" t="e">
            <v>#N/A</v>
          </cell>
          <cell r="I970" t="str">
            <v>2020 MSA 163736</v>
          </cell>
          <cell r="J970">
            <v>10</v>
          </cell>
          <cell r="K970" t="str">
            <v>VISEN POLYMERS FZE</v>
          </cell>
          <cell r="L970" t="str">
            <v>REGAL PAINTS UGANDA LIMITED</v>
          </cell>
          <cell r="M970" t="str">
            <v>TR</v>
          </cell>
          <cell r="N970" t="str">
            <v>OMSLL</v>
          </cell>
          <cell r="O970" t="str">
            <v>DR</v>
          </cell>
          <cell r="P970">
            <v>320</v>
          </cell>
          <cell r="Q970">
            <v>320</v>
          </cell>
          <cell r="R970">
            <v>0</v>
          </cell>
          <cell r="S970">
            <v>0</v>
          </cell>
          <cell r="T970">
            <v>79520</v>
          </cell>
          <cell r="U970">
            <v>79520</v>
          </cell>
          <cell r="V970">
            <v>0</v>
          </cell>
          <cell r="W970">
            <v>0</v>
          </cell>
          <cell r="X970" t="str">
            <v>STYRENE ACRYLIC EMULSION VISICRYL 7557 STYRENE ACRYLIC EMULSION VISICRYL 7557 28 DAYS FREE TIME AT DESTINATION STYRENE ACRYLIC EMULSION VISICRYL 7557 VISICRYL 7557 - 320 DRUMS STYRENE ACRYLIC EMULSION PRODUCT CODE - MW24 320 HM HDPE DRUMS OF NET WT 240 KGS EACH DULY PALLETISED AND SHRINK WRAPPED TARE WT OF EACH HM HDPE DRUMS 8 5 KGS TOTAL GROSS WEIGHT 79520 KGS TOTAL NET WEIGHT 76800 KGS CARGO IN TRANSIT TO KAMPALA UGANDA ON CONSINGEE S COST RISK AND RESPONSIBILITY STYRENE ACRYLIC EMULSION VISICRYL 7557</v>
          </cell>
          <cell r="Y970" t="str">
            <v>Valide</v>
          </cell>
        </row>
        <row r="971">
          <cell r="A971" t="str">
            <v>MSKU1590925</v>
          </cell>
          <cell r="B971">
            <v>40</v>
          </cell>
          <cell r="C971" t="str">
            <v>597743744</v>
          </cell>
          <cell r="D971">
            <v>43969</v>
          </cell>
          <cell r="E971">
            <v>-43964</v>
          </cell>
          <cell r="F971">
            <v>43969</v>
          </cell>
          <cell r="G971">
            <v>-43964</v>
          </cell>
          <cell r="I971" t="str">
            <v>2020 MSA 163771</v>
          </cell>
          <cell r="J971">
            <v>109</v>
          </cell>
          <cell r="K971" t="str">
            <v>NIPRO MIDDLE EAST FZE 1E RM 306 D</v>
          </cell>
          <cell r="L971" t="str">
            <v>CROWN SOLUTION LTD - CROWN HEALTHCA</v>
          </cell>
          <cell r="M971" t="str">
            <v>BR</v>
          </cell>
          <cell r="N971" t="str">
            <v>AEJEA</v>
          </cell>
          <cell r="O971" t="str">
            <v>PK</v>
          </cell>
          <cell r="P971">
            <v>760</v>
          </cell>
          <cell r="Q971">
            <v>760</v>
          </cell>
          <cell r="R971">
            <v>760</v>
          </cell>
          <cell r="S971">
            <v>760</v>
          </cell>
          <cell r="T971">
            <v>6057</v>
          </cell>
          <cell r="U971">
            <v>6057</v>
          </cell>
          <cell r="V971">
            <v>6057</v>
          </cell>
          <cell r="W971">
            <v>6057</v>
          </cell>
          <cell r="X971" t="str">
            <v>1X40HC CNTR STC 760 PKGS OF NIME-EX20120 760 PACKAGES 13 PALLETS 7 47 CARTONS OF DIALYSIS MACHINES SURDIAL 55 PLUS TYPE D MADE IN JAPA N HOLLOW FIBER DIALYZER MADE IN INDIA JAPAN BLOOD TUBING SET AND TWIN PACK AVF MADE IN THAILAND HSCODE 90183990 90189040 ED 30 3-05251247-20 INTRANSIT TO ICD EMBAKASI NAIROBI</v>
          </cell>
          <cell r="Y971" t="str">
            <v>Valide</v>
          </cell>
        </row>
        <row r="972">
          <cell r="A972" t="str">
            <v>MRKU9394418</v>
          </cell>
          <cell r="B972">
            <v>20</v>
          </cell>
          <cell r="C972" t="str">
            <v>599474965</v>
          </cell>
          <cell r="D972">
            <v>43969</v>
          </cell>
          <cell r="E972">
            <v>-43964</v>
          </cell>
          <cell r="F972">
            <v>43969</v>
          </cell>
          <cell r="G972">
            <v>-43964</v>
          </cell>
          <cell r="I972" t="str">
            <v>2020 MSA 163763</v>
          </cell>
          <cell r="J972">
            <v>286</v>
          </cell>
          <cell r="K972" t="str">
            <v>ANQING KANGMINGNA PACKAGING CO LTD</v>
          </cell>
          <cell r="L972" t="str">
            <v>JOY LINKS MEDICAL PHARMACY LIMITEDU TEL FAX 0706086690</v>
          </cell>
          <cell r="M972" t="str">
            <v>BR</v>
          </cell>
          <cell r="N972" t="str">
            <v>CNSHA</v>
          </cell>
          <cell r="O972" t="str">
            <v>CT</v>
          </cell>
          <cell r="P972">
            <v>420</v>
          </cell>
          <cell r="Q972">
            <v>420</v>
          </cell>
          <cell r="R972">
            <v>0</v>
          </cell>
          <cell r="S972">
            <v>0</v>
          </cell>
          <cell r="T972">
            <v>7932</v>
          </cell>
          <cell r="U972">
            <v>7932</v>
          </cell>
          <cell r="V972">
            <v>0</v>
          </cell>
          <cell r="W972">
            <v>0</v>
          </cell>
          <cell r="X972" t="str">
            <v>CREPE PAPER GUSSTED PAPER BAG MB 254706086690 INFO JOYLINKMEDICA L COM INTRANSIT TO ICD EMBAKASI NAIROBI</v>
          </cell>
          <cell r="Y972" t="str">
            <v>Valide</v>
          </cell>
        </row>
        <row r="973">
          <cell r="A973" t="str">
            <v>MSKU1902073</v>
          </cell>
          <cell r="B973">
            <v>40</v>
          </cell>
          <cell r="C973" t="str">
            <v>607002886</v>
          </cell>
          <cell r="D973">
            <v>43969</v>
          </cell>
          <cell r="E973">
            <v>-43964</v>
          </cell>
          <cell r="F973">
            <v>43969</v>
          </cell>
          <cell r="G973">
            <v>-43964</v>
          </cell>
          <cell r="I973" t="str">
            <v>2020 MSA 163771</v>
          </cell>
          <cell r="J973">
            <v>118</v>
          </cell>
          <cell r="K973" t="str">
            <v>JAS AS AGENT FOR BLUE WORLD LINE VI</v>
          </cell>
          <cell r="L973" t="str">
            <v>KENFREIGHT EAST AFRICA LIMITED PO B</v>
          </cell>
          <cell r="M973" t="str">
            <v>BR</v>
          </cell>
          <cell r="N973" t="str">
            <v>ITSPE</v>
          </cell>
          <cell r="O973" t="str">
            <v>PK</v>
          </cell>
          <cell r="P973">
            <v>282</v>
          </cell>
          <cell r="Q973">
            <v>282</v>
          </cell>
          <cell r="R973">
            <v>282</v>
          </cell>
          <cell r="S973">
            <v>282</v>
          </cell>
          <cell r="T973">
            <v>79200</v>
          </cell>
          <cell r="U973">
            <v>79200</v>
          </cell>
          <cell r="V973">
            <v>79200</v>
          </cell>
          <cell r="W973">
            <v>79200</v>
          </cell>
          <cell r="X973" t="str">
            <v>BUILDING MATERIAL INTRANSIT TO ICD EMBAKASI NAIROBI BUILDING MATERIAL INTRANSIT TO ICD EMBAKASI NAIROBI BUILDING MATERIAL INTRANSIT TO ICD EMBAKASI NAIROBI BUILDING MATERIAL INTRANSIT TO ICD EMBAKASI NAIROBI BUILDING MATERIAL INTRANSIT TO ICD EMBAKASI NAIROBI BUILDING MATERIAL FREIGHT PREPAID INTRANSIT TO ICD EMBAKASI N AIROBI</v>
          </cell>
          <cell r="Y973" t="str">
            <v>Valide</v>
          </cell>
        </row>
        <row r="974">
          <cell r="A974" t="str">
            <v>MSKU8821754</v>
          </cell>
          <cell r="B974">
            <v>40</v>
          </cell>
          <cell r="C974" t="str">
            <v>607002886</v>
          </cell>
          <cell r="D974">
            <v>43969</v>
          </cell>
          <cell r="E974">
            <v>-43964</v>
          </cell>
          <cell r="F974">
            <v>43969</v>
          </cell>
          <cell r="G974">
            <v>-43964</v>
          </cell>
          <cell r="I974" t="str">
            <v>2020 MSA 163771</v>
          </cell>
          <cell r="J974">
            <v>118</v>
          </cell>
          <cell r="K974" t="str">
            <v>JAS AS AGENT FOR BLUE WORLD LINE VI</v>
          </cell>
          <cell r="L974" t="str">
            <v>KENFREIGHT EAST AFRICA LIMITED PO B</v>
          </cell>
          <cell r="M974" t="str">
            <v>BR</v>
          </cell>
          <cell r="N974" t="str">
            <v>ITSPE</v>
          </cell>
          <cell r="O974" t="str">
            <v>PK</v>
          </cell>
          <cell r="P974">
            <v>282</v>
          </cell>
          <cell r="Q974">
            <v>282</v>
          </cell>
          <cell r="R974">
            <v>282</v>
          </cell>
          <cell r="S974">
            <v>282</v>
          </cell>
          <cell r="T974">
            <v>79200</v>
          </cell>
          <cell r="U974">
            <v>79200</v>
          </cell>
          <cell r="V974">
            <v>79200</v>
          </cell>
          <cell r="W974">
            <v>79200</v>
          </cell>
          <cell r="X974" t="str">
            <v>BUILDING MATERIAL INTRANSIT TO ICD EMBAKASI NAIROBI BUILDING MATERIAL INTRANSIT TO ICD EMBAKASI NAIROBI BUILDING MATERIAL INTRANSIT TO ICD EMBAKASI NAIROBI BUILDING MATERIAL INTRANSIT TO ICD EMBAKASI NAIROBI BUILDING MATERIAL INTRANSIT TO ICD EMBAKASI NAIROBI BUILDING MATERIAL FREIGHT PREPAID INTRANSIT TO ICD EMBAKASI N AIROBI</v>
          </cell>
          <cell r="Y974" t="str">
            <v>Valide</v>
          </cell>
        </row>
        <row r="975">
          <cell r="A975" t="str">
            <v>HASU5117300</v>
          </cell>
          <cell r="B975">
            <v>40</v>
          </cell>
          <cell r="C975" t="str">
            <v>607002886</v>
          </cell>
          <cell r="D975">
            <v>43969</v>
          </cell>
          <cell r="E975">
            <v>-43964</v>
          </cell>
          <cell r="F975">
            <v>43969</v>
          </cell>
          <cell r="G975">
            <v>-43964</v>
          </cell>
          <cell r="I975" t="str">
            <v>2020 MSA 163771</v>
          </cell>
          <cell r="J975">
            <v>118</v>
          </cell>
          <cell r="K975" t="str">
            <v>JAS AS AGENT FOR BLUE WORLD LINE VI</v>
          </cell>
          <cell r="L975" t="str">
            <v>KENFREIGHT EAST AFRICA LIMITED PO B</v>
          </cell>
          <cell r="M975" t="str">
            <v>BR</v>
          </cell>
          <cell r="N975" t="str">
            <v>ITSPE</v>
          </cell>
          <cell r="O975" t="str">
            <v>PK</v>
          </cell>
          <cell r="P975">
            <v>282</v>
          </cell>
          <cell r="Q975">
            <v>282</v>
          </cell>
          <cell r="R975">
            <v>282</v>
          </cell>
          <cell r="S975">
            <v>282</v>
          </cell>
          <cell r="T975">
            <v>79200</v>
          </cell>
          <cell r="U975">
            <v>79200</v>
          </cell>
          <cell r="V975">
            <v>79200</v>
          </cell>
          <cell r="W975">
            <v>79200</v>
          </cell>
          <cell r="X975" t="str">
            <v>BUILDING MATERIAL INTRANSIT TO ICD EMBAKASI NAIROBI BUILDING MATERIAL INTRANSIT TO ICD EMBAKASI NAIROBI BUILDING MATERIAL INTRANSIT TO ICD EMBAKASI NAIROBI BUILDING MATERIAL INTRANSIT TO ICD EMBAKASI NAIROBI BUILDING MATERIAL INTRANSIT TO ICD EMBAKASI NAIROBI BUILDING MATERIAL FREIGHT PREPAID INTRANSIT TO ICD EMBAKASI N AIROBI</v>
          </cell>
          <cell r="Y975" t="str">
            <v>Valide</v>
          </cell>
        </row>
        <row r="976">
          <cell r="A976" t="str">
            <v>TCKU6563384</v>
          </cell>
          <cell r="B976">
            <v>40</v>
          </cell>
          <cell r="C976" t="str">
            <v>607002886</v>
          </cell>
          <cell r="D976">
            <v>43969</v>
          </cell>
          <cell r="E976">
            <v>-43964</v>
          </cell>
          <cell r="F976">
            <v>43969</v>
          </cell>
          <cell r="G976">
            <v>-43964</v>
          </cell>
          <cell r="I976" t="str">
            <v>2020 MSA 163771</v>
          </cell>
          <cell r="J976">
            <v>118</v>
          </cell>
          <cell r="K976" t="str">
            <v>JAS AS AGENT FOR BLUE WORLD LINE VI</v>
          </cell>
          <cell r="L976" t="str">
            <v>KENFREIGHT EAST AFRICA LIMITED PO B</v>
          </cell>
          <cell r="M976" t="str">
            <v>BR</v>
          </cell>
          <cell r="N976" t="str">
            <v>ITSPE</v>
          </cell>
          <cell r="O976" t="str">
            <v>PK</v>
          </cell>
          <cell r="P976">
            <v>282</v>
          </cell>
          <cell r="Q976">
            <v>282</v>
          </cell>
          <cell r="R976">
            <v>282</v>
          </cell>
          <cell r="S976">
            <v>282</v>
          </cell>
          <cell r="T976">
            <v>79200</v>
          </cell>
          <cell r="U976">
            <v>79200</v>
          </cell>
          <cell r="V976">
            <v>79200</v>
          </cell>
          <cell r="W976">
            <v>79200</v>
          </cell>
          <cell r="X976" t="str">
            <v>BUILDING MATERIAL INTRANSIT TO ICD EMBAKASI NAIROBI BUILDING MATERIAL INTRANSIT TO ICD EMBAKASI NAIROBI BUILDING MATERIAL INTRANSIT TO ICD EMBAKASI NAIROBI BUILDING MATERIAL INTRANSIT TO ICD EMBAKASI NAIROBI BUILDING MATERIAL INTRANSIT TO ICD EMBAKASI NAIROBI BUILDING MATERIAL FREIGHT PREPAID INTRANSIT TO ICD EMBAKASI N AIROBI</v>
          </cell>
          <cell r="Y976" t="str">
            <v>Valide</v>
          </cell>
        </row>
        <row r="977">
          <cell r="A977" t="str">
            <v>MSKU9236841</v>
          </cell>
          <cell r="B977">
            <v>40</v>
          </cell>
          <cell r="C977" t="str">
            <v>607007837</v>
          </cell>
          <cell r="D977">
            <v>43969</v>
          </cell>
          <cell r="E977">
            <v>-43964</v>
          </cell>
          <cell r="F977">
            <v>43969</v>
          </cell>
          <cell r="G977">
            <v>-43964</v>
          </cell>
          <cell r="I977" t="str">
            <v>2020 MSA 163771</v>
          </cell>
          <cell r="J977">
            <v>119</v>
          </cell>
          <cell r="K977" t="str">
            <v>S I RE SPA ITALY</v>
          </cell>
          <cell r="L977" t="str">
            <v>TO THE ORDER OF KCB BANK LIMITED T</v>
          </cell>
          <cell r="M977" t="str">
            <v>BR</v>
          </cell>
          <cell r="N977" t="str">
            <v>ITGOA</v>
          </cell>
          <cell r="O977" t="str">
            <v>PA</v>
          </cell>
          <cell r="P977">
            <v>40</v>
          </cell>
          <cell r="Q977">
            <v>40</v>
          </cell>
          <cell r="R977">
            <v>40</v>
          </cell>
          <cell r="S977">
            <v>40</v>
          </cell>
          <cell r="T977">
            <v>52680</v>
          </cell>
          <cell r="U977">
            <v>52680</v>
          </cell>
          <cell r="V977">
            <v>52680</v>
          </cell>
          <cell r="W977">
            <v>52680</v>
          </cell>
          <cell r="X977" t="str">
            <v>RECYCLED HDPE E 150 PACKED IN 25 KG BAGS PALLETISED TOTAL NO OF BAGS N 2080 BAGS ON N 40 PALLETS TOTAL NET WT KG 52 000 MT TOTAL G ROSS WT KG 52 680 MT 14 DAYS FREE DETENTION TIME ALLOWED AT DESTINAT ION FCL FCL CY CY AGENT ADDRESS AT DESTINATION MAERSK KENYA LIMI TED BRANCH OFFICE MARITIME CENTRE ARCHBISHOP MAKARIOS CLOSE OFF MOI AVENUE P O BOX 89911 - 80100 MOMBASA KENYA PH 254 41 215 0006 INTRANSIT TO ICD EMBAKASI NAIROBI</v>
          </cell>
          <cell r="Y977" t="str">
            <v>Valide</v>
          </cell>
        </row>
        <row r="978">
          <cell r="A978" t="str">
            <v>MSKU6916357</v>
          </cell>
          <cell r="B978">
            <v>40</v>
          </cell>
          <cell r="C978" t="str">
            <v>910343981</v>
          </cell>
          <cell r="D978">
            <v>43969</v>
          </cell>
          <cell r="E978">
            <v>-43964</v>
          </cell>
          <cell r="F978">
            <v>43969</v>
          </cell>
          <cell r="G978">
            <v>-43964</v>
          </cell>
          <cell r="I978" t="str">
            <v>2020 MSA 163770</v>
          </cell>
          <cell r="J978">
            <v>51</v>
          </cell>
          <cell r="K978" t="str">
            <v>SOTEXPRO LA CROIX FORZY 51220 BERME</v>
          </cell>
          <cell r="L978" t="str">
            <v>FARMERS CHOICE LIMITED OFF KAMITI R</v>
          </cell>
          <cell r="M978" t="str">
            <v>PK</v>
          </cell>
          <cell r="N978" t="str">
            <v>FRLEH</v>
          </cell>
          <cell r="O978" t="str">
            <v>BG</v>
          </cell>
          <cell r="P978">
            <v>1840</v>
          </cell>
          <cell r="Q978">
            <v>1840</v>
          </cell>
          <cell r="R978">
            <v>1840</v>
          </cell>
          <cell r="S978">
            <v>1840</v>
          </cell>
          <cell r="T978">
            <v>47820</v>
          </cell>
          <cell r="U978">
            <v>47820</v>
          </cell>
          <cell r="V978">
            <v>47820</v>
          </cell>
          <cell r="W978">
            <v>47820</v>
          </cell>
          <cell r="X978" t="str">
            <v>PEA FLOUR SATIVA ON 20 PALLETS NW 23 000 00 KGS INTRANSIT TO I CD EMBAKASI NAIROBI</v>
          </cell>
          <cell r="Y978" t="str">
            <v>Valide</v>
          </cell>
        </row>
        <row r="979">
          <cell r="A979" t="str">
            <v>UESU4544079</v>
          </cell>
          <cell r="B979">
            <v>40</v>
          </cell>
          <cell r="C979" t="str">
            <v>910596095</v>
          </cell>
          <cell r="D979">
            <v>43969</v>
          </cell>
          <cell r="E979">
            <v>-43964</v>
          </cell>
          <cell r="F979">
            <v>43969</v>
          </cell>
          <cell r="G979">
            <v>-43964</v>
          </cell>
          <cell r="I979" t="str">
            <v>2020 MSA 163771</v>
          </cell>
          <cell r="J979">
            <v>156</v>
          </cell>
          <cell r="K979" t="str">
            <v>ALEXANDRIA DETERGENTS AND CHEMICALSEGYPT TEL - 20 3 4628000 FAX</v>
          </cell>
          <cell r="L979" t="str">
            <v>ROSHNI DISTRIBUTORS LIMITED P O B</v>
          </cell>
          <cell r="M979" t="str">
            <v>BR</v>
          </cell>
          <cell r="N979" t="str">
            <v>EGPSE</v>
          </cell>
          <cell r="O979" t="str">
            <v>CT</v>
          </cell>
          <cell r="P979">
            <v>3064</v>
          </cell>
          <cell r="Q979">
            <v>3064</v>
          </cell>
          <cell r="R979">
            <v>0</v>
          </cell>
          <cell r="S979">
            <v>0</v>
          </cell>
          <cell r="T979">
            <v>7760</v>
          </cell>
          <cell r="U979">
            <v>7760</v>
          </cell>
          <cell r="V979">
            <v>0</v>
          </cell>
          <cell r="W979">
            <v>0</v>
          </cell>
          <cell r="X979" t="str">
            <v>HOUSEHOLD DETERGENTS NET WEIGHT 28166 24 KGS GROSS WEIGHT 307 04 58 KGS INTRANSIT TO ICD EMBAKASI NAIROBI</v>
          </cell>
          <cell r="Y979" t="str">
            <v>Valide</v>
          </cell>
        </row>
        <row r="980">
          <cell r="A980" t="str">
            <v>HASU4117619</v>
          </cell>
          <cell r="B980">
            <v>40</v>
          </cell>
          <cell r="C980" t="str">
            <v>910596095</v>
          </cell>
          <cell r="D980">
            <v>43969</v>
          </cell>
          <cell r="E980">
            <v>-43964</v>
          </cell>
          <cell r="F980">
            <v>43969</v>
          </cell>
          <cell r="G980">
            <v>-43964</v>
          </cell>
          <cell r="I980" t="str">
            <v>2020 MSA 163771</v>
          </cell>
          <cell r="J980">
            <v>156</v>
          </cell>
          <cell r="K980" t="str">
            <v>ALEXANDRIA DETERGENTS AND CHEMICALSEGYPT TEL - 20 3 4628000 FAX</v>
          </cell>
          <cell r="L980" t="str">
            <v>ROSHNI DISTRIBUTORS LIMITED P O B</v>
          </cell>
          <cell r="M980" t="str">
            <v>BR</v>
          </cell>
          <cell r="N980" t="str">
            <v>EGPSE</v>
          </cell>
          <cell r="O980" t="str">
            <v>CT</v>
          </cell>
          <cell r="P980">
            <v>3064</v>
          </cell>
          <cell r="Q980">
            <v>3064</v>
          </cell>
          <cell r="R980">
            <v>0</v>
          </cell>
          <cell r="S980">
            <v>0</v>
          </cell>
          <cell r="T980">
            <v>7760</v>
          </cell>
          <cell r="U980">
            <v>7760</v>
          </cell>
          <cell r="V980">
            <v>0</v>
          </cell>
          <cell r="W980">
            <v>0</v>
          </cell>
          <cell r="X980" t="str">
            <v>HOUSEHOLD DETERGENTS NET WEIGHT 28166 24 KGS GROSS WEIGHT 307 04 58 KGS INTRANSIT TO ICD EMBAKASI NAIROBI</v>
          </cell>
          <cell r="Y980" t="str">
            <v>Valide</v>
          </cell>
        </row>
        <row r="981">
          <cell r="A981" t="str">
            <v>MRKU4681816</v>
          </cell>
          <cell r="B981">
            <v>40</v>
          </cell>
          <cell r="C981" t="str">
            <v>910683218</v>
          </cell>
          <cell r="D981">
            <v>43969</v>
          </cell>
          <cell r="E981">
            <v>-43964</v>
          </cell>
          <cell r="F981">
            <v>43969</v>
          </cell>
          <cell r="G981">
            <v>-43964</v>
          </cell>
          <cell r="I981" t="str">
            <v>2020 MSA 163771</v>
          </cell>
          <cell r="J981">
            <v>166</v>
          </cell>
          <cell r="K981" t="str">
            <v>MITSUBISHI MOTORS MIDDLE EAST AND AE 04-8818222 FAX 04-8818564</v>
          </cell>
          <cell r="L981" t="str">
            <v>SIMBA CORPORATION LTD MOMBASA ROAD</v>
          </cell>
          <cell r="M981" t="str">
            <v>BR</v>
          </cell>
          <cell r="N981" t="str">
            <v>AEJEA</v>
          </cell>
          <cell r="O981" t="str">
            <v>PK</v>
          </cell>
          <cell r="P981">
            <v>22</v>
          </cell>
          <cell r="Q981">
            <v>22</v>
          </cell>
          <cell r="R981">
            <v>22</v>
          </cell>
          <cell r="S981">
            <v>22</v>
          </cell>
          <cell r="T981">
            <v>4124</v>
          </cell>
          <cell r="U981">
            <v>4124</v>
          </cell>
          <cell r="V981">
            <v>4124</v>
          </cell>
          <cell r="W981">
            <v>4124</v>
          </cell>
          <cell r="X981" t="str">
            <v>AUTO PARTS FOR MITSUBISHI VEHICLES</v>
          </cell>
          <cell r="Y981" t="str">
            <v>Valide</v>
          </cell>
        </row>
        <row r="982">
          <cell r="A982" t="str">
            <v>TRHU1082281</v>
          </cell>
          <cell r="B982">
            <v>20</v>
          </cell>
          <cell r="C982" t="str">
            <v>DXB0497581</v>
          </cell>
          <cell r="D982">
            <v>43969</v>
          </cell>
          <cell r="E982">
            <v>-43964</v>
          </cell>
          <cell r="F982">
            <v>43969</v>
          </cell>
          <cell r="G982">
            <v>-43964</v>
          </cell>
          <cell r="I982" t="str">
            <v>2020 MSA 163773</v>
          </cell>
          <cell r="J982">
            <v>124</v>
          </cell>
          <cell r="K982" t="str">
            <v>BERNADETTE CHARITY WAINANADUBAIU A ETEL +971 559856897</v>
          </cell>
          <cell r="L982" t="str">
            <v>BERNADETTE CHARITY WAINAINAPO BOX 00201-00100LIMURU ROADTEL +254 79249</v>
          </cell>
          <cell r="M982" t="str">
            <v>IN</v>
          </cell>
          <cell r="N982" t="str">
            <v>AEJEA</v>
          </cell>
          <cell r="O982" t="str">
            <v>PK</v>
          </cell>
          <cell r="P982">
            <v>138</v>
          </cell>
          <cell r="Q982">
            <v>138</v>
          </cell>
          <cell r="R982">
            <v>138</v>
          </cell>
          <cell r="S982">
            <v>138</v>
          </cell>
          <cell r="T982">
            <v>5500</v>
          </cell>
          <cell r="U982">
            <v>5500</v>
          </cell>
          <cell r="V982">
            <v>5500</v>
          </cell>
          <cell r="W982">
            <v>5500</v>
          </cell>
          <cell r="X982" t="str">
            <v>1 X 20ST 138 PIECES OF PERSONAL HOUSEHOLD EFFECTS FOR RETURNING RESIDENT FREIGHT PREPAID</v>
          </cell>
          <cell r="Y982" t="str">
            <v>Valide</v>
          </cell>
        </row>
        <row r="983">
          <cell r="A983" t="str">
            <v>TGHU9176683</v>
          </cell>
          <cell r="B983">
            <v>40</v>
          </cell>
          <cell r="C983" t="str">
            <v>EPIRINDDEL208199</v>
          </cell>
          <cell r="D983">
            <v>43969</v>
          </cell>
          <cell r="E983">
            <v>-43964</v>
          </cell>
          <cell r="F983">
            <v>43969</v>
          </cell>
          <cell r="G983">
            <v>-43964</v>
          </cell>
          <cell r="I983" t="str">
            <v>2020 MSA 163787</v>
          </cell>
          <cell r="J983">
            <v>85</v>
          </cell>
          <cell r="K983" t="str">
            <v>MHL HEALTHCARE LTD 3 KM BUDHANA ROAD MUZAFFARNAGAR251002 U P</v>
          </cell>
          <cell r="L983" t="str">
            <v>M S MARIE STOPES KENYA KINDARUMA RO AD OFF RING ROAD KILIMANI NAIROB</v>
          </cell>
          <cell r="M983" t="str">
            <v>SA</v>
          </cell>
          <cell r="N983" t="str">
            <v>INNSA</v>
          </cell>
          <cell r="O983" t="str">
            <v>CT</v>
          </cell>
          <cell r="P983">
            <v>696</v>
          </cell>
          <cell r="Q983">
            <v>696</v>
          </cell>
          <cell r="R983">
            <v>696</v>
          </cell>
          <cell r="S983">
            <v>696</v>
          </cell>
          <cell r="T983">
            <v>12434</v>
          </cell>
          <cell r="U983">
            <v>12434</v>
          </cell>
          <cell r="V983">
            <v>12434</v>
          </cell>
          <cell r="W983">
            <v>12434</v>
          </cell>
          <cell r="X983" t="str">
            <v>1 X HIGH CUBE 40 CONTAINER SAID TO CONTAIN TOTAL 696 SIX HUNDRED NINETY-SIX ONLY CARTONS SHEATH CONTRACEPTIVE NATURAL RUBBER LATEX NATURAL COLOURED CONDOMS CONFORMING TO ISO - 4074 2015 BRAND NAME LIFE GUARD -3 S LUBRICATED WIT H SILICON OIL INV NO 01 EXP 2020-2021 DT 24 04 2020 BATCH NO 19090105 19100105 19100205 19100305 SB NO 2483416 DT 25 04 2020 HS CODE 40141010 NET WEIGHT 11333 92 KGS FREIGHT PREPAID CARGO IN-TRANSIT TO ICD EMBAKASI BY SGR CAR RIAGE TERM LINER TBL</v>
          </cell>
          <cell r="Y983" t="str">
            <v>Valide</v>
          </cell>
        </row>
        <row r="984">
          <cell r="A984" t="str">
            <v>DFSU2209879</v>
          </cell>
          <cell r="B984">
            <v>20</v>
          </cell>
          <cell r="C984" t="str">
            <v>EPIRINDMUM210792</v>
          </cell>
          <cell r="D984">
            <v>43969</v>
          </cell>
          <cell r="E984">
            <v>-43964</v>
          </cell>
          <cell r="F984">
            <v>43969</v>
          </cell>
          <cell r="G984">
            <v>-43964</v>
          </cell>
          <cell r="I984" t="str">
            <v>2020 MSA 163787</v>
          </cell>
          <cell r="J984">
            <v>109</v>
          </cell>
          <cell r="K984" t="str">
            <v>LEBEN LABORATORIES PVT LTD L4 PHAS E III M I D C AKOLA 444 104</v>
          </cell>
          <cell r="L984" t="str">
            <v>UNISEL PHARMA K LTD P O BOX 393 56 00623 NAIROBI KENYA</v>
          </cell>
          <cell r="M984" t="str">
            <v>SA</v>
          </cell>
          <cell r="N984" t="str">
            <v>INNSA</v>
          </cell>
          <cell r="O984" t="str">
            <v>PK</v>
          </cell>
          <cell r="P984">
            <v>813</v>
          </cell>
          <cell r="Q984">
            <v>813</v>
          </cell>
          <cell r="R984">
            <v>0</v>
          </cell>
          <cell r="S984">
            <v>0</v>
          </cell>
          <cell r="T984">
            <v>9477</v>
          </cell>
          <cell r="U984">
            <v>9477</v>
          </cell>
          <cell r="V984">
            <v>0</v>
          </cell>
          <cell r="W984">
            <v>0</v>
          </cell>
          <cell r="X984" t="str">
            <v>1 X STANDARD 20 CONTAINER SAID TO CONTAIN TOTAL 813 PACKAGES EIGHT HUNDRED THIRTEEN PACKAGES ONLY PHARMACEUTICAL PRODUCTS MEDICAMENTS 1 BECLOMIN LOTION BP 30 ML BECLOMETHASONE MICONAZOLE 2 BECLOMIN OINTMENT BP 15 GM BECLOME THASONE MICONAZOLE NEOMYCIN 3 CEXIL - 125 DRY SYRUP BP 100 ML CEFADROXIL 125 MG 5 ML 4 IBUT 200 TABLET BP 10 X 10 IBUPROFEN 200 MG 5 IBUT 200 TABLET BP 1000 S IBUPROFEN 200 MG 6 IBUT 400 TABLET BP 10 S X 10 IBUPROFEN 400 MG 7 IB UT 400 TABLET BP 500 S IBUPROFEN 400 MG OTHER DESCRIPTIONS AS PER ISSUED OBL HOUSE HOUSE INTRANSIT TO ICD EMBAKASI TBL</v>
          </cell>
          <cell r="Y984" t="str">
            <v>Valide</v>
          </cell>
        </row>
        <row r="985">
          <cell r="A985" t="str">
            <v>ECMU9915361</v>
          </cell>
          <cell r="B985">
            <v>40</v>
          </cell>
          <cell r="C985" t="str">
            <v>HBG1398639</v>
          </cell>
          <cell r="D985">
            <v>43969</v>
          </cell>
          <cell r="E985">
            <v>-43964</v>
          </cell>
          <cell r="F985">
            <v>43969</v>
          </cell>
          <cell r="G985">
            <v>-43964</v>
          </cell>
          <cell r="I985" t="str">
            <v>2020 MSA 163854</v>
          </cell>
          <cell r="J985">
            <v>121</v>
          </cell>
          <cell r="K985" t="str">
            <v>SENATOR INTERNATIONAL SPEDITIONFOR AND ON BEHALF OF HANSE OCEANLINE LT</v>
          </cell>
          <cell r="L985" t="str">
            <v>KENYA BREWERIES LIMITEDTHIKA ROAD PO BOX 30161-00100 NAIROBI</v>
          </cell>
          <cell r="M985" t="str">
            <v>SA</v>
          </cell>
          <cell r="N985" t="str">
            <v>SAJED</v>
          </cell>
          <cell r="O985" t="str">
            <v>PK</v>
          </cell>
          <cell r="P985">
            <v>6</v>
          </cell>
          <cell r="Q985">
            <v>6</v>
          </cell>
          <cell r="R985">
            <v>6</v>
          </cell>
          <cell r="S985">
            <v>6</v>
          </cell>
          <cell r="T985">
            <v>16410</v>
          </cell>
          <cell r="U985">
            <v>16410</v>
          </cell>
          <cell r="V985">
            <v>16410</v>
          </cell>
          <cell r="W985">
            <v>16410</v>
          </cell>
          <cell r="X985" t="str">
            <v>KHS FLASH PASTEURIZER PLANT Oversize - Height 89 7 CM - Left 12 CM - Right 12 CM KHS FLASH PASTEURIZER PLANT KHS FLASH PASTEURIZER PLANT HS CODE 843280 TOT PKGS 6 PK FREIGHT PREPAID GENERAL CMA CGM TERMS AND CONDITIONS TO BE FOUND UNDER WWW CMA-CGM COM</v>
          </cell>
          <cell r="Y985" t="str">
            <v>Valide</v>
          </cell>
        </row>
        <row r="986">
          <cell r="A986" t="str">
            <v>CMAU5554627</v>
          </cell>
          <cell r="B986">
            <v>40</v>
          </cell>
          <cell r="C986" t="str">
            <v>HBG1398639</v>
          </cell>
          <cell r="D986">
            <v>43969</v>
          </cell>
          <cell r="E986">
            <v>-43964</v>
          </cell>
          <cell r="F986">
            <v>43969</v>
          </cell>
          <cell r="G986">
            <v>-43964</v>
          </cell>
          <cell r="I986" t="str">
            <v>2020 MSA 163854</v>
          </cell>
          <cell r="J986">
            <v>121</v>
          </cell>
          <cell r="K986" t="str">
            <v>SENATOR INTERNATIONAL SPEDITIONFOR AND ON BEHALF OF HANSE OCEANLINE LT</v>
          </cell>
          <cell r="L986" t="str">
            <v>KENYA BREWERIES LIMITEDTHIKA ROAD PO BOX 30161-00100 NAIROBI</v>
          </cell>
          <cell r="M986" t="str">
            <v>SA</v>
          </cell>
          <cell r="N986" t="str">
            <v>SAJED</v>
          </cell>
          <cell r="O986" t="str">
            <v>PK</v>
          </cell>
          <cell r="P986">
            <v>6</v>
          </cell>
          <cell r="Q986">
            <v>6</v>
          </cell>
          <cell r="R986">
            <v>6</v>
          </cell>
          <cell r="S986">
            <v>6</v>
          </cell>
          <cell r="T986">
            <v>16410</v>
          </cell>
          <cell r="U986">
            <v>16410</v>
          </cell>
          <cell r="V986">
            <v>16410</v>
          </cell>
          <cell r="W986">
            <v>16410</v>
          </cell>
          <cell r="X986" t="str">
            <v>KHS FLASH PASTEURIZER PLANT Oversize - Height 89 7 CM - Left 12 CM - Right 12 CM KHS FLASH PASTEURIZER PLANT KHS FLASH PASTEURIZER PLANT HS CODE 843280 TOT PKGS 6 PK FREIGHT PREPAID GENERAL CMA CGM TERMS AND CONDITIONS TO BE FOUND UNDER WWW CMA-CGM COM</v>
          </cell>
          <cell r="Y986" t="str">
            <v>Valide</v>
          </cell>
        </row>
        <row r="987">
          <cell r="A987" t="str">
            <v>HLXU8357423</v>
          </cell>
          <cell r="B987">
            <v>40</v>
          </cell>
          <cell r="C987" t="str">
            <v>HLUSPIL200301111</v>
          </cell>
          <cell r="D987">
            <v>43969</v>
          </cell>
          <cell r="E987">
            <v>-43964</v>
          </cell>
          <cell r="F987">
            <v>43969</v>
          </cell>
          <cell r="G987">
            <v>-43964</v>
          </cell>
          <cell r="I987" t="str">
            <v>2020 MSA 163790</v>
          </cell>
          <cell r="J987">
            <v>98</v>
          </cell>
          <cell r="K987" t="str">
            <v>ATLANTIC PACIFIC LINES INC 1074 BROADWAY SUITE 200 WEST LONG BRANCHNJ</v>
          </cell>
          <cell r="L987" t="str">
            <v>AMERICAN EMBASSY UNITED NATIONS AVENUE GIGIRI NAIROBI KENYA 00621</v>
          </cell>
          <cell r="M987" t="str">
            <v>US</v>
          </cell>
          <cell r="N987" t="str">
            <v>USORF</v>
          </cell>
          <cell r="O987" t="str">
            <v>UN</v>
          </cell>
          <cell r="P987">
            <v>3</v>
          </cell>
          <cell r="Q987">
            <v>3</v>
          </cell>
          <cell r="R987">
            <v>3</v>
          </cell>
          <cell r="S987">
            <v>3</v>
          </cell>
          <cell r="T987">
            <v>11816</v>
          </cell>
          <cell r="U987">
            <v>11816</v>
          </cell>
          <cell r="V987">
            <v>11816</v>
          </cell>
          <cell r="W987">
            <v>11816</v>
          </cell>
          <cell r="X987" t="str">
            <v>2017 TOYOTA LAND CRUISER SILVER 2017 TOYOTA LAND CRUISER SILVER ENGINE 1UR-0667827 1 EACH VEHICLE 197X81X78 IN 8 530 LBS 500X206X198 CM 3 869 KGS SHIPMENT BA20540686 HS CODE NCM 8703 23 HS-CODE 87 03 00 BATTERIES DISCONNECTED FUEL TANK S DRAINED 2017 TOYOTA LAND CRUISER WHITE VIN URJ2024146678 ENGINE 1UR-0673452 1 EACH VEHICLE 195X78X74 IN 8 790 LBS 2017 TOYOTA LAND CRUISER WHITE VIN VIN URJ2024146525 ENGINE 1UR-0672983 ENGINE 1UR-0672983 8 730 LBS 495X198X188 CM 3 960 KGS SHIPMENT BA19397724 HS-CODE 87 03 00</v>
          </cell>
          <cell r="Y987" t="str">
            <v>Valide</v>
          </cell>
        </row>
        <row r="988">
          <cell r="A988" t="str">
            <v>IPXU3888488</v>
          </cell>
          <cell r="B988">
            <v>20</v>
          </cell>
          <cell r="C988" t="str">
            <v>HLUSPIL200301111</v>
          </cell>
          <cell r="D988">
            <v>43969</v>
          </cell>
          <cell r="E988">
            <v>-43964</v>
          </cell>
          <cell r="F988">
            <v>43969</v>
          </cell>
          <cell r="G988">
            <v>-43964</v>
          </cell>
          <cell r="I988" t="str">
            <v>2020 MSA 163790</v>
          </cell>
          <cell r="J988">
            <v>98</v>
          </cell>
          <cell r="K988" t="str">
            <v>ATLANTIC PACIFIC LINES INC 1074 BROADWAY SUITE 200 WEST LONG BRANCHNJ</v>
          </cell>
          <cell r="L988" t="str">
            <v>AMERICAN EMBASSY UNITED NATIONS AVENUE GIGIRI NAIROBI KENYA 00621</v>
          </cell>
          <cell r="M988" t="str">
            <v>US</v>
          </cell>
          <cell r="N988" t="str">
            <v>USORF</v>
          </cell>
          <cell r="O988" t="str">
            <v>UN</v>
          </cell>
          <cell r="P988">
            <v>3</v>
          </cell>
          <cell r="Q988">
            <v>3</v>
          </cell>
          <cell r="R988">
            <v>3</v>
          </cell>
          <cell r="S988">
            <v>3</v>
          </cell>
          <cell r="T988">
            <v>11816</v>
          </cell>
          <cell r="U988">
            <v>11816</v>
          </cell>
          <cell r="V988">
            <v>11816</v>
          </cell>
          <cell r="W988">
            <v>11816</v>
          </cell>
          <cell r="X988" t="str">
            <v>2017 TOYOTA LAND CRUISER SILVER 2017 TOYOTA LAND CRUISER SILVER ENGINE 1UR-0667827 1 EACH VEHICLE 197X81X78 IN 8 530 LBS 500X206X198 CM 3 869 KGS SHIPMENT BA20540686 HS CODE NCM 8703 23 HS-CODE 87 03 00 BATTERIES DISCONNECTED FUEL TANK S DRAINED 2017 TOYOTA LAND CRUISER WHITE VIN URJ2024146678 ENGINE 1UR-0673452 1 EACH VEHICLE 195X78X74 IN 8 790 LBS 2017 TOYOTA LAND CRUISER WHITE VIN VIN URJ2024146525 ENGINE 1UR-0672983 ENGINE 1UR-0672983 8 730 LBS 495X198X188 CM 3 960 KGS SHIPMENT BA19397724 HS-CODE 87 03 00</v>
          </cell>
          <cell r="Y988" t="str">
            <v>Valide</v>
          </cell>
        </row>
        <row r="989">
          <cell r="A989" t="str">
            <v>HLBU2087508</v>
          </cell>
          <cell r="B989">
            <v>40</v>
          </cell>
          <cell r="C989" t="str">
            <v>HLUSPIL200301272</v>
          </cell>
          <cell r="D989">
            <v>43969</v>
          </cell>
          <cell r="E989">
            <v>-43964</v>
          </cell>
          <cell r="F989">
            <v>43969</v>
          </cell>
          <cell r="G989">
            <v>-43964</v>
          </cell>
          <cell r="I989" t="str">
            <v>2020 MSA 163790</v>
          </cell>
          <cell r="J989">
            <v>99</v>
          </cell>
          <cell r="K989" t="str">
            <v>VECTURA OCEAN LINES 1349 CHARWOOD ROAD HANOVER MD 21076 UNITED STAT</v>
          </cell>
          <cell r="L989" t="str">
            <v>U S EMBASSY NAIROBI NAIROBI KENYA</v>
          </cell>
          <cell r="M989" t="str">
            <v>US</v>
          </cell>
          <cell r="N989" t="str">
            <v>USORF</v>
          </cell>
          <cell r="O989" t="str">
            <v>NE</v>
          </cell>
          <cell r="P989">
            <v>52</v>
          </cell>
          <cell r="Q989">
            <v>52</v>
          </cell>
          <cell r="R989">
            <v>52</v>
          </cell>
          <cell r="S989">
            <v>52</v>
          </cell>
          <cell r="T989">
            <v>19113</v>
          </cell>
          <cell r="U989">
            <v>19113</v>
          </cell>
          <cell r="V989">
            <v>19113</v>
          </cell>
          <cell r="W989">
            <v>19113</v>
          </cell>
          <cell r="X989" t="str">
            <v>DIPLOMATIC CARGO CUBE 8 156 26 VLB 15 590 93 VLB HS CODE 68 10 91 DIPLOMATIC CARGO CUBE 8 156 26 VLB 15 590 93 VLB HSCODE 68 10 91</v>
          </cell>
          <cell r="Y989" t="str">
            <v>Valide</v>
          </cell>
        </row>
        <row r="990">
          <cell r="A990" t="str">
            <v>SEGU4073489</v>
          </cell>
          <cell r="B990">
            <v>40</v>
          </cell>
          <cell r="C990" t="str">
            <v>HLUSPIL200301272</v>
          </cell>
          <cell r="D990">
            <v>43969</v>
          </cell>
          <cell r="E990">
            <v>-43964</v>
          </cell>
          <cell r="F990">
            <v>43969</v>
          </cell>
          <cell r="G990">
            <v>-43964</v>
          </cell>
          <cell r="I990" t="str">
            <v>2020 MSA 163790</v>
          </cell>
          <cell r="J990">
            <v>99</v>
          </cell>
          <cell r="K990" t="str">
            <v>VECTURA OCEAN LINES 1349 CHARWOOD ROAD HANOVER MD 21076 UNITED STAT</v>
          </cell>
          <cell r="L990" t="str">
            <v>U S EMBASSY NAIROBI NAIROBI KENYA</v>
          </cell>
          <cell r="M990" t="str">
            <v>US</v>
          </cell>
          <cell r="N990" t="str">
            <v>USORF</v>
          </cell>
          <cell r="O990" t="str">
            <v>NE</v>
          </cell>
          <cell r="P990">
            <v>52</v>
          </cell>
          <cell r="Q990">
            <v>52</v>
          </cell>
          <cell r="R990">
            <v>52</v>
          </cell>
          <cell r="S990">
            <v>52</v>
          </cell>
          <cell r="T990">
            <v>19113</v>
          </cell>
          <cell r="U990">
            <v>19113</v>
          </cell>
          <cell r="V990">
            <v>19113</v>
          </cell>
          <cell r="W990">
            <v>19113</v>
          </cell>
          <cell r="X990" t="str">
            <v>DIPLOMATIC CARGO CUBE 8 156 26 VLB 15 590 93 VLB HS CODE 68 10 91 DIPLOMATIC CARGO CUBE 8 156 26 VLB 15 590 93 VLB HSCODE 68 10 91</v>
          </cell>
          <cell r="Y990" t="str">
            <v>Valide</v>
          </cell>
        </row>
        <row r="991">
          <cell r="A991" t="str">
            <v>HAMU1316430</v>
          </cell>
          <cell r="B991">
            <v>40</v>
          </cell>
          <cell r="C991" t="str">
            <v>HLUSPIL200303943</v>
          </cell>
          <cell r="D991">
            <v>43969</v>
          </cell>
          <cell r="E991">
            <v>-43964</v>
          </cell>
          <cell r="F991">
            <v>43969</v>
          </cell>
          <cell r="G991">
            <v>-43964</v>
          </cell>
          <cell r="I991" t="str">
            <v>2020 MSA 163790</v>
          </cell>
          <cell r="J991">
            <v>100</v>
          </cell>
          <cell r="K991" t="str">
            <v>NAVAL INVENTORY CONTROL POINT FOR US FLAG CARGO ONLY MATERIAL LOGISTIC</v>
          </cell>
          <cell r="L991" t="str">
            <v>ORDNANCE DEPOT KENYA FOR US FLAG GOVERNMENT CARGO ONLY SR STORE KAHAWA</v>
          </cell>
          <cell r="M991" t="str">
            <v>US</v>
          </cell>
          <cell r="N991" t="str">
            <v>USORF</v>
          </cell>
          <cell r="O991" t="str">
            <v>NE</v>
          </cell>
          <cell r="P991">
            <v>63</v>
          </cell>
          <cell r="Q991">
            <v>63</v>
          </cell>
          <cell r="R991">
            <v>0</v>
          </cell>
          <cell r="S991">
            <v>0</v>
          </cell>
          <cell r="T991">
            <v>36654</v>
          </cell>
          <cell r="U991">
            <v>36654</v>
          </cell>
          <cell r="V991">
            <v>0</v>
          </cell>
          <cell r="W991">
            <v>0</v>
          </cell>
          <cell r="X991" t="str">
            <v>FENCES GATES COMPONENTS TCN N473042075M003MM2 N473042075M004MM2 N473042075M001MM2 N473042075M002MM2</v>
          </cell>
          <cell r="Y991" t="str">
            <v>Valide</v>
          </cell>
        </row>
        <row r="992">
          <cell r="A992" t="str">
            <v>TCNU1747125</v>
          </cell>
          <cell r="B992">
            <v>40</v>
          </cell>
          <cell r="C992" t="str">
            <v>HLUSPIL200303943</v>
          </cell>
          <cell r="D992">
            <v>43969</v>
          </cell>
          <cell r="E992">
            <v>-43964</v>
          </cell>
          <cell r="F992">
            <v>43969</v>
          </cell>
          <cell r="G992">
            <v>-43964</v>
          </cell>
          <cell r="I992" t="str">
            <v>2020 MSA 163790</v>
          </cell>
          <cell r="J992">
            <v>100</v>
          </cell>
          <cell r="K992" t="str">
            <v>NAVAL INVENTORY CONTROL POINT FOR US FLAG CARGO ONLY MATERIAL LOGISTIC</v>
          </cell>
          <cell r="L992" t="str">
            <v>ORDNANCE DEPOT KENYA FOR US FLAG GOVERNMENT CARGO ONLY SR STORE KAHAWA</v>
          </cell>
          <cell r="M992" t="str">
            <v>US</v>
          </cell>
          <cell r="N992" t="str">
            <v>USORF</v>
          </cell>
          <cell r="O992" t="str">
            <v>NE</v>
          </cell>
          <cell r="P992">
            <v>63</v>
          </cell>
          <cell r="Q992">
            <v>63</v>
          </cell>
          <cell r="R992">
            <v>0</v>
          </cell>
          <cell r="S992">
            <v>0</v>
          </cell>
          <cell r="T992">
            <v>36654</v>
          </cell>
          <cell r="U992">
            <v>36654</v>
          </cell>
          <cell r="V992">
            <v>0</v>
          </cell>
          <cell r="W992">
            <v>0</v>
          </cell>
          <cell r="X992" t="str">
            <v>FENCES GATES COMPONENTS TCN N473042075M003MM2 N473042075M004MM2 N473042075M001MM2 N473042075M002MM2</v>
          </cell>
          <cell r="Y992" t="str">
            <v>Valide</v>
          </cell>
        </row>
        <row r="993">
          <cell r="A993" t="str">
            <v>CAIU3062590</v>
          </cell>
          <cell r="B993">
            <v>20</v>
          </cell>
          <cell r="C993" t="str">
            <v>LHV2257791</v>
          </cell>
          <cell r="D993">
            <v>43969</v>
          </cell>
          <cell r="E993">
            <v>-43964</v>
          </cell>
          <cell r="F993">
            <v>43969</v>
          </cell>
          <cell r="G993">
            <v>-43964</v>
          </cell>
          <cell r="I993" t="str">
            <v>2020 MSA 163854</v>
          </cell>
          <cell r="J993">
            <v>155</v>
          </cell>
          <cell r="K993" t="str">
            <v>SOCIETE BIC14 RUE JEANNE D ASNIERES92611 CLICHY CEDEX - FRANCE FR</v>
          </cell>
          <cell r="L993" t="str">
            <v>BIC EAST AFRICAKASARANI NWIKI ROAD00100 NAIROBI - KENYA KE</v>
          </cell>
          <cell r="M993" t="str">
            <v>SA</v>
          </cell>
          <cell r="N993" t="str">
            <v>FRCTH</v>
          </cell>
          <cell r="O993" t="str">
            <v>PE</v>
          </cell>
          <cell r="P993">
            <v>32</v>
          </cell>
          <cell r="Q993">
            <v>32</v>
          </cell>
          <cell r="R993">
            <v>32</v>
          </cell>
          <cell r="S993">
            <v>32</v>
          </cell>
          <cell r="T993">
            <v>2189</v>
          </cell>
          <cell r="U993">
            <v>2189</v>
          </cell>
          <cell r="V993">
            <v>2189</v>
          </cell>
          <cell r="W993">
            <v>2189</v>
          </cell>
          <cell r="X993" t="str">
            <v>STC 36 BOXES OF POSM HS CODE 4823908590 FREIGHT PREPAID STC 91 BOXES OF POSM HS CODE 4823908590</v>
          </cell>
          <cell r="Y993" t="str">
            <v>Valide</v>
          </cell>
        </row>
        <row r="994">
          <cell r="A994" t="str">
            <v>IRSU2759960</v>
          </cell>
          <cell r="B994">
            <v>20</v>
          </cell>
          <cell r="C994" t="str">
            <v>SAS1065SSSA8251</v>
          </cell>
          <cell r="D994">
            <v>43969</v>
          </cell>
          <cell r="E994">
            <v>-43964</v>
          </cell>
          <cell r="F994">
            <v>43969</v>
          </cell>
          <cell r="G994">
            <v>-43964</v>
          </cell>
          <cell r="I994" t="str">
            <v>2020 MSA 163789</v>
          </cell>
          <cell r="J994">
            <v>32</v>
          </cell>
          <cell r="K994" t="str">
            <v>GREEN WAY BUILDING MATERIALSTRADING LLC</v>
          </cell>
          <cell r="L994" t="str">
            <v>CHINA STATE CONSTRUCTION ENGINEERIN G CORPORATION KENYA LIMITED</v>
          </cell>
          <cell r="M994" t="str">
            <v>IR</v>
          </cell>
          <cell r="N994" t="str">
            <v>IRBND</v>
          </cell>
          <cell r="O994" t="str">
            <v>DR</v>
          </cell>
          <cell r="P994">
            <v>5500</v>
          </cell>
          <cell r="Q994">
            <v>5500</v>
          </cell>
          <cell r="R994">
            <v>5500</v>
          </cell>
          <cell r="S994">
            <v>5500</v>
          </cell>
          <cell r="T994">
            <v>1049320</v>
          </cell>
          <cell r="U994">
            <v>1049320</v>
          </cell>
          <cell r="V994">
            <v>1049320</v>
          </cell>
          <cell r="W994">
            <v>1049320</v>
          </cell>
          <cell r="X994" t="str">
            <v>50X20FT FCL CNTR STC BITUMEN GRADE 60 70 NEW STEEL DRUM NET WEIGHT 995 761KG GROSS WEIGHT 1 049 320 KG DRUMS 5500 HS CODE IS 27132000</v>
          </cell>
          <cell r="Y994" t="str">
            <v>Valide</v>
          </cell>
        </row>
        <row r="995">
          <cell r="A995" t="str">
            <v>IRSU2667340</v>
          </cell>
          <cell r="B995">
            <v>20</v>
          </cell>
          <cell r="C995" t="str">
            <v>SAS1065SSSA8251</v>
          </cell>
          <cell r="D995">
            <v>43969</v>
          </cell>
          <cell r="E995">
            <v>-43964</v>
          </cell>
          <cell r="F995">
            <v>43969</v>
          </cell>
          <cell r="G995">
            <v>-43964</v>
          </cell>
          <cell r="I995" t="str">
            <v>2020 MSA 163789</v>
          </cell>
          <cell r="J995">
            <v>32</v>
          </cell>
          <cell r="K995" t="str">
            <v>GREEN WAY BUILDING MATERIALSTRADING LLC</v>
          </cell>
          <cell r="L995" t="str">
            <v>CHINA STATE CONSTRUCTION ENGINEERIN G CORPORATION KENYA LIMITED</v>
          </cell>
          <cell r="M995" t="str">
            <v>IR</v>
          </cell>
          <cell r="N995" t="str">
            <v>IRBND</v>
          </cell>
          <cell r="O995" t="str">
            <v>DR</v>
          </cell>
          <cell r="P995">
            <v>5500</v>
          </cell>
          <cell r="Q995">
            <v>5500</v>
          </cell>
          <cell r="R995">
            <v>5500</v>
          </cell>
          <cell r="S995">
            <v>5500</v>
          </cell>
          <cell r="T995">
            <v>1049320</v>
          </cell>
          <cell r="U995">
            <v>1049320</v>
          </cell>
          <cell r="V995">
            <v>1049320</v>
          </cell>
          <cell r="W995">
            <v>1049320</v>
          </cell>
          <cell r="X995" t="str">
            <v>50X20FT FCL CNTR STC BITUMEN GRADE 60 70 NEW STEEL DRUM NET WEIGHT 995 761KG GROSS WEIGHT 1 049 320 KG DRUMS 5500 HS CODE IS 27132000</v>
          </cell>
          <cell r="Y995" t="str">
            <v>Valide</v>
          </cell>
        </row>
        <row r="996">
          <cell r="A996" t="str">
            <v>IRSU2009328</v>
          </cell>
          <cell r="B996">
            <v>20</v>
          </cell>
          <cell r="C996" t="str">
            <v>SAS1065SSSA8251</v>
          </cell>
          <cell r="D996">
            <v>43969</v>
          </cell>
          <cell r="E996">
            <v>-43964</v>
          </cell>
          <cell r="F996">
            <v>43969</v>
          </cell>
          <cell r="G996">
            <v>-43964</v>
          </cell>
          <cell r="I996" t="str">
            <v>2020 MSA 163789</v>
          </cell>
          <cell r="J996">
            <v>32</v>
          </cell>
          <cell r="K996" t="str">
            <v>GREEN WAY BUILDING MATERIALSTRADING LLC</v>
          </cell>
          <cell r="L996" t="str">
            <v>CHINA STATE CONSTRUCTION ENGINEERIN G CORPORATION KENYA LIMITED</v>
          </cell>
          <cell r="M996" t="str">
            <v>IR</v>
          </cell>
          <cell r="N996" t="str">
            <v>IRBND</v>
          </cell>
          <cell r="O996" t="str">
            <v>DR</v>
          </cell>
          <cell r="P996">
            <v>5500</v>
          </cell>
          <cell r="Q996">
            <v>5500</v>
          </cell>
          <cell r="R996">
            <v>5500</v>
          </cell>
          <cell r="S996">
            <v>5500</v>
          </cell>
          <cell r="T996">
            <v>1049320</v>
          </cell>
          <cell r="U996">
            <v>1049320</v>
          </cell>
          <cell r="V996">
            <v>1049320</v>
          </cell>
          <cell r="W996">
            <v>1049320</v>
          </cell>
          <cell r="X996" t="str">
            <v>50X20FT FCL CNTR STC BITUMEN GRADE 60 70 NEW STEEL DRUM NET WEIGHT 995 761KG GROSS WEIGHT 1 049 320 KG DRUMS 5500 HS CODE IS 27132000</v>
          </cell>
          <cell r="Y996" t="str">
            <v>Valide</v>
          </cell>
        </row>
        <row r="997">
          <cell r="A997" t="str">
            <v>IRSU2540904</v>
          </cell>
          <cell r="B997">
            <v>20</v>
          </cell>
          <cell r="C997" t="str">
            <v>SAS1065SSSA8251</v>
          </cell>
          <cell r="D997">
            <v>43969</v>
          </cell>
          <cell r="E997">
            <v>-43964</v>
          </cell>
          <cell r="F997">
            <v>43969</v>
          </cell>
          <cell r="G997">
            <v>-43964</v>
          </cell>
          <cell r="I997" t="str">
            <v>2020 MSA 163789</v>
          </cell>
          <cell r="J997">
            <v>32</v>
          </cell>
          <cell r="K997" t="str">
            <v>GREEN WAY BUILDING MATERIALSTRADING LLC</v>
          </cell>
          <cell r="L997" t="str">
            <v>CHINA STATE CONSTRUCTION ENGINEERIN G CORPORATION KENYA LIMITED</v>
          </cell>
          <cell r="M997" t="str">
            <v>IR</v>
          </cell>
          <cell r="N997" t="str">
            <v>IRBND</v>
          </cell>
          <cell r="O997" t="str">
            <v>DR</v>
          </cell>
          <cell r="P997">
            <v>5500</v>
          </cell>
          <cell r="Q997">
            <v>5500</v>
          </cell>
          <cell r="R997">
            <v>5500</v>
          </cell>
          <cell r="S997">
            <v>5500</v>
          </cell>
          <cell r="T997">
            <v>1049320</v>
          </cell>
          <cell r="U997">
            <v>1049320</v>
          </cell>
          <cell r="V997">
            <v>1049320</v>
          </cell>
          <cell r="W997">
            <v>1049320</v>
          </cell>
          <cell r="X997" t="str">
            <v>50X20FT FCL CNTR STC BITUMEN GRADE 60 70 NEW STEEL DRUM NET WEIGHT 995 761KG GROSS WEIGHT 1 049 320 KG DRUMS 5500 HS CODE IS 27132000</v>
          </cell>
          <cell r="Y997" t="str">
            <v>Valide</v>
          </cell>
        </row>
        <row r="998">
          <cell r="A998" t="str">
            <v>HDXU2361878</v>
          </cell>
          <cell r="B998">
            <v>20</v>
          </cell>
          <cell r="C998" t="str">
            <v>SAS1065SSSA8251</v>
          </cell>
          <cell r="D998">
            <v>43969</v>
          </cell>
          <cell r="E998">
            <v>-43964</v>
          </cell>
          <cell r="F998">
            <v>43969</v>
          </cell>
          <cell r="G998">
            <v>-43964</v>
          </cell>
          <cell r="I998" t="str">
            <v>2020 MSA 163789</v>
          </cell>
          <cell r="J998">
            <v>32</v>
          </cell>
          <cell r="K998" t="str">
            <v>GREEN WAY BUILDING MATERIALSTRADING LLC</v>
          </cell>
          <cell r="L998" t="str">
            <v>CHINA STATE CONSTRUCTION ENGINEERIN G CORPORATION KENYA LIMITED</v>
          </cell>
          <cell r="M998" t="str">
            <v>IR</v>
          </cell>
          <cell r="N998" t="str">
            <v>IRBND</v>
          </cell>
          <cell r="O998" t="str">
            <v>DR</v>
          </cell>
          <cell r="P998">
            <v>5500</v>
          </cell>
          <cell r="Q998">
            <v>5500</v>
          </cell>
          <cell r="R998">
            <v>5500</v>
          </cell>
          <cell r="S998">
            <v>5500</v>
          </cell>
          <cell r="T998">
            <v>1049320</v>
          </cell>
          <cell r="U998">
            <v>1049320</v>
          </cell>
          <cell r="V998">
            <v>1049320</v>
          </cell>
          <cell r="W998">
            <v>1049320</v>
          </cell>
          <cell r="X998" t="str">
            <v>50X20FT FCL CNTR STC BITUMEN GRADE 60 70 NEW STEEL DRUM NET WEIGHT 995 761KG GROSS WEIGHT 1 049 320 KG DRUMS 5500 HS CODE IS 27132000</v>
          </cell>
          <cell r="Y998" t="str">
            <v>Valide</v>
          </cell>
        </row>
        <row r="999">
          <cell r="A999" t="str">
            <v>SBAU2874560</v>
          </cell>
          <cell r="B999">
            <v>20</v>
          </cell>
          <cell r="C999" t="str">
            <v>SAS1065SSSA8251</v>
          </cell>
          <cell r="D999">
            <v>43969</v>
          </cell>
          <cell r="E999">
            <v>-43964</v>
          </cell>
          <cell r="F999">
            <v>43969</v>
          </cell>
          <cell r="G999">
            <v>-43964</v>
          </cell>
          <cell r="I999" t="str">
            <v>2020 MSA 163789</v>
          </cell>
          <cell r="J999">
            <v>32</v>
          </cell>
          <cell r="K999" t="str">
            <v>GREEN WAY BUILDING MATERIALSTRADING LLC</v>
          </cell>
          <cell r="L999" t="str">
            <v>CHINA STATE CONSTRUCTION ENGINEERIN G CORPORATION KENYA LIMITED</v>
          </cell>
          <cell r="M999" t="str">
            <v>IR</v>
          </cell>
          <cell r="N999" t="str">
            <v>IRBND</v>
          </cell>
          <cell r="O999" t="str">
            <v>DR</v>
          </cell>
          <cell r="P999">
            <v>5500</v>
          </cell>
          <cell r="Q999">
            <v>5500</v>
          </cell>
          <cell r="R999">
            <v>5500</v>
          </cell>
          <cell r="S999">
            <v>5500</v>
          </cell>
          <cell r="T999">
            <v>1049320</v>
          </cell>
          <cell r="U999">
            <v>1049320</v>
          </cell>
          <cell r="V999">
            <v>1049320</v>
          </cell>
          <cell r="W999">
            <v>1049320</v>
          </cell>
          <cell r="X999" t="str">
            <v>50X20FT FCL CNTR STC BITUMEN GRADE 60 70 NEW STEEL DRUM NET WEIGHT 995 761KG GROSS WEIGHT 1 049 320 KG DRUMS 5500 HS CODE IS 27132000</v>
          </cell>
          <cell r="Y999" t="str">
            <v>Valide</v>
          </cell>
        </row>
        <row r="1000">
          <cell r="A1000" t="str">
            <v>MRKU4816608</v>
          </cell>
          <cell r="B1000">
            <v>40</v>
          </cell>
          <cell r="C1000" t="str">
            <v>590814607</v>
          </cell>
          <cell r="D1000">
            <v>43971</v>
          </cell>
          <cell r="E1000">
            <v>-43966</v>
          </cell>
          <cell r="I1000" t="str">
            <v>2020 MSA 163788</v>
          </cell>
          <cell r="J1000">
            <v>2</v>
          </cell>
          <cell r="K1000" t="str">
            <v>ABDELWAHAB IBRAHIM ABDELWAHAB AHMED</v>
          </cell>
          <cell r="L1000" t="str">
            <v>SYOKIMAU MOMBASA ROAD NAIROBI NAARGO IN TRANSIT TO KENYA</v>
          </cell>
          <cell r="M1000" t="str">
            <v>AE</v>
          </cell>
          <cell r="N1000" t="str">
            <v>BJCOO</v>
          </cell>
          <cell r="O1000" t="str">
            <v>CT</v>
          </cell>
          <cell r="P1000">
            <v>973</v>
          </cell>
          <cell r="Q1000">
            <v>973</v>
          </cell>
          <cell r="R1000">
            <v>0</v>
          </cell>
          <cell r="S1000">
            <v>0</v>
          </cell>
          <cell r="T1000">
            <v>16000</v>
          </cell>
          <cell r="U1000">
            <v>16000</v>
          </cell>
          <cell r="V1000">
            <v>0</v>
          </cell>
          <cell r="W1000">
            <v>0</v>
          </cell>
          <cell r="X1000" t="str">
            <v>ARTICLES DE MENAGE EN INOX</v>
          </cell>
          <cell r="Y1000" t="str">
            <v>Valide</v>
          </cell>
        </row>
        <row r="1001">
          <cell r="A1001" t="str">
            <v>HASU4950348</v>
          </cell>
          <cell r="B1001">
            <v>40</v>
          </cell>
          <cell r="C1001" t="str">
            <v>592009716</v>
          </cell>
          <cell r="D1001">
            <v>43971</v>
          </cell>
          <cell r="E1001">
            <v>-43966</v>
          </cell>
          <cell r="I1001" t="str">
            <v>2020 MSA 163788</v>
          </cell>
          <cell r="J1001">
            <v>10</v>
          </cell>
          <cell r="K1001" t="str">
            <v>EAST-WEST TEXTILRECYCLING KURSUN GM</v>
          </cell>
          <cell r="L1001" t="str">
            <v>MARIDADI TEXTILE LIMITED ICD ROAD P</v>
          </cell>
          <cell r="M1001" t="str">
            <v>AE</v>
          </cell>
          <cell r="N1001" t="str">
            <v>DEBRV</v>
          </cell>
          <cell r="O1001" t="str">
            <v>PK</v>
          </cell>
          <cell r="P1001">
            <v>552</v>
          </cell>
          <cell r="Q1001">
            <v>552</v>
          </cell>
          <cell r="R1001">
            <v>552</v>
          </cell>
          <cell r="S1001">
            <v>552</v>
          </cell>
          <cell r="T1001">
            <v>17820</v>
          </cell>
          <cell r="U1001">
            <v>17820</v>
          </cell>
          <cell r="V1001">
            <v>17820</v>
          </cell>
          <cell r="W1001">
            <v>17820</v>
          </cell>
          <cell r="X1001" t="str">
            <v>351 SACKS USED SHOES 8775 KG 201 BALES USED TEXTILES 9045 KG S GS-REF E2001278347 009 SGS-SEAL B3938302</v>
          </cell>
          <cell r="Y1001" t="str">
            <v>Valide</v>
          </cell>
        </row>
        <row r="1002">
          <cell r="A1002" t="str">
            <v>HASU1506638</v>
          </cell>
          <cell r="B1002">
            <v>20</v>
          </cell>
          <cell r="C1002" t="str">
            <v>597197459</v>
          </cell>
          <cell r="D1002">
            <v>43971</v>
          </cell>
          <cell r="E1002">
            <v>-43966</v>
          </cell>
          <cell r="I1002" t="str">
            <v>2020 MSA 163771</v>
          </cell>
          <cell r="J1002">
            <v>105</v>
          </cell>
          <cell r="K1002" t="str">
            <v>HUHTAMAKI PPL LTD FORMERLY THE PAP</v>
          </cell>
          <cell r="L1002" t="str">
            <v>GLAXO SMITHKLINE KENYA LTD P O BO</v>
          </cell>
          <cell r="M1002" t="str">
            <v>BR</v>
          </cell>
          <cell r="N1002" t="str">
            <v>INNSA</v>
          </cell>
          <cell r="O1002" t="str">
            <v>PK</v>
          </cell>
          <cell r="P1002">
            <v>11</v>
          </cell>
          <cell r="Q1002">
            <v>11</v>
          </cell>
          <cell r="R1002">
            <v>0</v>
          </cell>
          <cell r="S1002">
            <v>0</v>
          </cell>
          <cell r="T1002">
            <v>7947</v>
          </cell>
          <cell r="U1002">
            <v>7947</v>
          </cell>
          <cell r="V1002">
            <v>0</v>
          </cell>
          <cell r="W1002">
            <v>0</v>
          </cell>
          <cell r="X1002" t="str">
            <v>11 ELEVEN PACKAGES ONLY 4 LAYERS PRINTED EXTRUSION LAMINATED FLE XIBLE PACKAGING MATERIALS OF 40 GSM GERBIER PAPER 16 MIC EXT POLYETH YLENE FILM 9 MIC ALU FOIL 30 MICEXT POLY FILM IN THE FORM OF ROLLS ENO LEMON FRESH 4 5G - QTY 7381 5 NET KGS INVOICE NO SIEIN200 0021 DT 20-APR-20 SB NO 2448473 DT 21 04 2020 HS CODE 48115990IEC CODE 0588055816 NET WT 7946 66 KGS APPLICABLE FREE TIME 9 D AYS COMBINED DETENTION DEMURRAGE AT PORT OF DISCHARGE PLACE OF D ELIVERY FREIGHT PREPAID TEL 91-22-21735591 21735551 FAX 91-22-21735599 21735650 FAX 254-20 6933387 85 555994 INT RANSIT TO ICD EMBAKASI NAIROBI</v>
          </cell>
          <cell r="Y1002" t="str">
            <v>Valide</v>
          </cell>
        </row>
        <row r="1003">
          <cell r="A1003" t="str">
            <v>BMOU4256712</v>
          </cell>
          <cell r="B1003">
            <v>40</v>
          </cell>
          <cell r="C1003" t="str">
            <v>AL027166</v>
          </cell>
          <cell r="D1003">
            <v>43970</v>
          </cell>
          <cell r="E1003">
            <v>-43965</v>
          </cell>
          <cell r="I1003" t="str">
            <v>2020 MSA 163781</v>
          </cell>
          <cell r="J1003">
            <v>6</v>
          </cell>
          <cell r="K1003" t="str">
            <v>HUHTAMAKI FLEXIBLE PACKAGING EGYPT L L C</v>
          </cell>
          <cell r="L1003" t="str">
            <v>MJENGO LIMITED</v>
          </cell>
          <cell r="M1003" t="str">
            <v>IT</v>
          </cell>
          <cell r="N1003" t="str">
            <v>EGALY</v>
          </cell>
          <cell r="O1003" t="str">
            <v>PE</v>
          </cell>
          <cell r="P1003">
            <v>20</v>
          </cell>
          <cell r="Q1003">
            <v>20</v>
          </cell>
          <cell r="R1003">
            <v>20</v>
          </cell>
          <cell r="S1003">
            <v>20</v>
          </cell>
          <cell r="T1003">
            <v>19031</v>
          </cell>
          <cell r="U1003">
            <v>19031</v>
          </cell>
          <cell r="V1003">
            <v>19031</v>
          </cell>
          <cell r="W1003">
            <v>19031</v>
          </cell>
          <cell r="X1003" t="str">
            <v>OPP PRINTED ROLL Laminated film for nuvita biscuits BOPP 15 MTZ MILK 60X5 PCS FILM 163MM W X 114 30 MM CU T OFF Printed laminated film for Family Regular 75g 15 MIC CLEAR BOPP AND 30 MIC PEARL BOPP 177M MX235MM Printed laminates for Bravo G 5pc 15MIC CLEAR BOPP 15 MIC METTALLISED BOPP 163MM W X 114 30 MM CUT OFF Flexible packaging material structure 15MATT BOPP 12METPET 70PE dimensions 480mm W x 305 mm cut-off in roll form-DAAWAT BASMATI 2KG- ICD EMBAKASI</v>
          </cell>
          <cell r="Y1003" t="str">
            <v>Valide</v>
          </cell>
        </row>
        <row r="1004">
          <cell r="A1004" t="str">
            <v>FSCU6975836</v>
          </cell>
          <cell r="B1004">
            <v>40</v>
          </cell>
          <cell r="C1004" t="str">
            <v>AL027589</v>
          </cell>
          <cell r="D1004">
            <v>43970</v>
          </cell>
          <cell r="E1004">
            <v>-43965</v>
          </cell>
          <cell r="I1004" t="str">
            <v>2020 MSA 163781</v>
          </cell>
          <cell r="J1004">
            <v>15</v>
          </cell>
          <cell r="K1004" t="str">
            <v>MISR GLASS MANUFACTURING COM</v>
          </cell>
          <cell r="L1004" t="str">
            <v>UDV KENYA LIMITED</v>
          </cell>
          <cell r="M1004" t="str">
            <v>IT</v>
          </cell>
          <cell r="N1004" t="str">
            <v>EGALY</v>
          </cell>
          <cell r="O1004" t="str">
            <v>PE</v>
          </cell>
          <cell r="P1004">
            <v>105</v>
          </cell>
          <cell r="Q1004">
            <v>105</v>
          </cell>
          <cell r="R1004">
            <v>105</v>
          </cell>
          <cell r="S1004">
            <v>105</v>
          </cell>
          <cell r="T1004">
            <v>106010</v>
          </cell>
          <cell r="U1004">
            <v>106010</v>
          </cell>
          <cell r="V1004">
            <v>106010</v>
          </cell>
          <cell r="W1004">
            <v>106010</v>
          </cell>
          <cell r="X1004" t="str">
            <v>Round Generic Bottle Amber 250ml - ICD EMBAKASI</v>
          </cell>
          <cell r="Y1004" t="str">
            <v>Valide</v>
          </cell>
        </row>
        <row r="1005">
          <cell r="A1005" t="str">
            <v>LMCU9101681</v>
          </cell>
          <cell r="B1005">
            <v>40</v>
          </cell>
          <cell r="C1005" t="str">
            <v>AL027589</v>
          </cell>
          <cell r="D1005">
            <v>43970</v>
          </cell>
          <cell r="E1005">
            <v>-43965</v>
          </cell>
          <cell r="I1005" t="str">
            <v>2020 MSA 163781</v>
          </cell>
          <cell r="J1005">
            <v>15</v>
          </cell>
          <cell r="K1005" t="str">
            <v>MISR GLASS MANUFACTURING COM</v>
          </cell>
          <cell r="L1005" t="str">
            <v>UDV KENYA LIMITED</v>
          </cell>
          <cell r="M1005" t="str">
            <v>IT</v>
          </cell>
          <cell r="N1005" t="str">
            <v>EGALY</v>
          </cell>
          <cell r="O1005" t="str">
            <v>PE</v>
          </cell>
          <cell r="P1005">
            <v>105</v>
          </cell>
          <cell r="Q1005">
            <v>105</v>
          </cell>
          <cell r="R1005">
            <v>105</v>
          </cell>
          <cell r="S1005">
            <v>105</v>
          </cell>
          <cell r="T1005">
            <v>106010</v>
          </cell>
          <cell r="U1005">
            <v>106010</v>
          </cell>
          <cell r="V1005">
            <v>106010</v>
          </cell>
          <cell r="W1005">
            <v>106010</v>
          </cell>
          <cell r="X1005" t="str">
            <v>Round Generic Bottle Amber 250ml - ICD EMBAKASI</v>
          </cell>
          <cell r="Y1005" t="str">
            <v>Valide</v>
          </cell>
        </row>
        <row r="1006">
          <cell r="A1006" t="str">
            <v>IMTU9021422</v>
          </cell>
          <cell r="B1006">
            <v>40</v>
          </cell>
          <cell r="C1006" t="str">
            <v>AL027589</v>
          </cell>
          <cell r="D1006">
            <v>43970</v>
          </cell>
          <cell r="E1006">
            <v>-43965</v>
          </cell>
          <cell r="I1006" t="str">
            <v>2020 MSA 163781</v>
          </cell>
          <cell r="J1006">
            <v>15</v>
          </cell>
          <cell r="K1006" t="str">
            <v>MISR GLASS MANUFACTURING COM</v>
          </cell>
          <cell r="L1006" t="str">
            <v>UDV KENYA LIMITED</v>
          </cell>
          <cell r="M1006" t="str">
            <v>IT</v>
          </cell>
          <cell r="N1006" t="str">
            <v>EGALY</v>
          </cell>
          <cell r="O1006" t="str">
            <v>PE</v>
          </cell>
          <cell r="P1006">
            <v>105</v>
          </cell>
          <cell r="Q1006">
            <v>105</v>
          </cell>
          <cell r="R1006">
            <v>105</v>
          </cell>
          <cell r="S1006">
            <v>105</v>
          </cell>
          <cell r="T1006">
            <v>106010</v>
          </cell>
          <cell r="U1006">
            <v>106010</v>
          </cell>
          <cell r="V1006">
            <v>106010</v>
          </cell>
          <cell r="W1006">
            <v>106010</v>
          </cell>
          <cell r="X1006" t="str">
            <v>Round Generic Bottle Amber 250ml - ICD EMBAKASI</v>
          </cell>
          <cell r="Y1006" t="str">
            <v>Valide</v>
          </cell>
        </row>
        <row r="1007">
          <cell r="A1007" t="str">
            <v>LMCU9158579</v>
          </cell>
          <cell r="B1007">
            <v>40</v>
          </cell>
          <cell r="C1007" t="str">
            <v>AL027589</v>
          </cell>
          <cell r="D1007">
            <v>43971</v>
          </cell>
          <cell r="E1007">
            <v>-43966</v>
          </cell>
          <cell r="I1007" t="str">
            <v>2020 MSA 163781</v>
          </cell>
          <cell r="J1007">
            <v>15</v>
          </cell>
          <cell r="K1007" t="str">
            <v>MISR GLASS MANUFACTURING COM</v>
          </cell>
          <cell r="L1007" t="str">
            <v>UDV KENYA LIMITED</v>
          </cell>
          <cell r="M1007" t="str">
            <v>IT</v>
          </cell>
          <cell r="N1007" t="str">
            <v>EGALY</v>
          </cell>
          <cell r="O1007" t="str">
            <v>PE</v>
          </cell>
          <cell r="P1007">
            <v>105</v>
          </cell>
          <cell r="Q1007">
            <v>105</v>
          </cell>
          <cell r="R1007">
            <v>105</v>
          </cell>
          <cell r="S1007">
            <v>105</v>
          </cell>
          <cell r="T1007">
            <v>106010</v>
          </cell>
          <cell r="U1007">
            <v>106010</v>
          </cell>
          <cell r="V1007">
            <v>106010</v>
          </cell>
          <cell r="W1007">
            <v>106010</v>
          </cell>
          <cell r="X1007" t="str">
            <v>Round Generic Bottle Amber 250ml - ICD EMBAKASI</v>
          </cell>
          <cell r="Y1007" t="str">
            <v>Valide</v>
          </cell>
        </row>
        <row r="1008">
          <cell r="A1008" t="str">
            <v>LMCU9101742</v>
          </cell>
          <cell r="B1008">
            <v>40</v>
          </cell>
          <cell r="C1008" t="str">
            <v>AL027589</v>
          </cell>
          <cell r="D1008">
            <v>43971</v>
          </cell>
          <cell r="E1008">
            <v>-43966</v>
          </cell>
          <cell r="I1008" t="str">
            <v>2020 MSA 163781</v>
          </cell>
          <cell r="J1008">
            <v>15</v>
          </cell>
          <cell r="K1008" t="str">
            <v>MISR GLASS MANUFACTURING COM</v>
          </cell>
          <cell r="L1008" t="str">
            <v>UDV KENYA LIMITED</v>
          </cell>
          <cell r="M1008" t="str">
            <v>IT</v>
          </cell>
          <cell r="N1008" t="str">
            <v>EGALY</v>
          </cell>
          <cell r="O1008" t="str">
            <v>PE</v>
          </cell>
          <cell r="P1008">
            <v>105</v>
          </cell>
          <cell r="Q1008">
            <v>105</v>
          </cell>
          <cell r="R1008">
            <v>105</v>
          </cell>
          <cell r="S1008">
            <v>105</v>
          </cell>
          <cell r="T1008">
            <v>106010</v>
          </cell>
          <cell r="U1008">
            <v>106010</v>
          </cell>
          <cell r="V1008">
            <v>106010</v>
          </cell>
          <cell r="W1008">
            <v>106010</v>
          </cell>
          <cell r="X1008" t="str">
            <v>Round Generic Bottle Amber 250ml - ICD EMBAKASI</v>
          </cell>
          <cell r="Y1008" t="str">
            <v>Valide</v>
          </cell>
        </row>
        <row r="1009">
          <cell r="A1009" t="str">
            <v>LMCU9163868</v>
          </cell>
          <cell r="B1009">
            <v>40</v>
          </cell>
          <cell r="C1009" t="str">
            <v>AL027752</v>
          </cell>
          <cell r="D1009">
            <v>43970</v>
          </cell>
          <cell r="E1009">
            <v>-43965</v>
          </cell>
          <cell r="I1009" t="str">
            <v>2020 MSA 163781</v>
          </cell>
          <cell r="J1009">
            <v>16</v>
          </cell>
          <cell r="K1009" t="str">
            <v>BERICAP EGYPT FOR MANUFACTURING PLASTIC CLOSURES</v>
          </cell>
          <cell r="L1009" t="str">
            <v>BERICAP EAST AFRICA LIMITED</v>
          </cell>
          <cell r="M1009" t="str">
            <v>IT</v>
          </cell>
          <cell r="N1009" t="str">
            <v>EGALY</v>
          </cell>
          <cell r="O1009" t="str">
            <v>CT</v>
          </cell>
          <cell r="P1009">
            <v>720</v>
          </cell>
          <cell r="Q1009">
            <v>720</v>
          </cell>
          <cell r="R1009">
            <v>720</v>
          </cell>
          <cell r="S1009">
            <v>720</v>
          </cell>
          <cell r="T1009">
            <v>7242</v>
          </cell>
          <cell r="U1009">
            <v>7242</v>
          </cell>
          <cell r="V1009">
            <v>7242</v>
          </cell>
          <cell r="W1009">
            <v>7242</v>
          </cell>
          <cell r="X1009" t="str">
            <v>Plastic Closures - ICD EMBAKASI</v>
          </cell>
          <cell r="Y1009" t="str">
            <v>Valide</v>
          </cell>
        </row>
        <row r="1010">
          <cell r="A1010" t="str">
            <v>LMCU9155501</v>
          </cell>
          <cell r="B1010">
            <v>40</v>
          </cell>
          <cell r="C1010" t="str">
            <v>AL027760</v>
          </cell>
          <cell r="D1010">
            <v>43970</v>
          </cell>
          <cell r="E1010">
            <v>-43965</v>
          </cell>
          <cell r="I1010" t="str">
            <v>2020 MSA 163781</v>
          </cell>
          <cell r="J1010">
            <v>17</v>
          </cell>
          <cell r="K1010" t="str">
            <v>BERICAP EGYPT FOR MANUFACTURING PLASTIC CLOSURES</v>
          </cell>
          <cell r="L1010" t="str">
            <v>BERICAP EAST AFRICA LIMITED</v>
          </cell>
          <cell r="M1010" t="str">
            <v>IT</v>
          </cell>
          <cell r="N1010" t="str">
            <v>EGALY</v>
          </cell>
          <cell r="O1010" t="str">
            <v>CT</v>
          </cell>
          <cell r="P1010">
            <v>499</v>
          </cell>
          <cell r="Q1010">
            <v>499</v>
          </cell>
          <cell r="R1010">
            <v>499</v>
          </cell>
          <cell r="S1010">
            <v>499</v>
          </cell>
          <cell r="T1010">
            <v>5479</v>
          </cell>
          <cell r="U1010">
            <v>5479</v>
          </cell>
          <cell r="V1010">
            <v>5479</v>
          </cell>
          <cell r="W1010">
            <v>5479</v>
          </cell>
          <cell r="X1010" t="str">
            <v>Plastic Closures - ICD EMBAKASI</v>
          </cell>
          <cell r="Y1010" t="str">
            <v>Valide</v>
          </cell>
        </row>
        <row r="1011">
          <cell r="A1011" t="str">
            <v>TRHU2210073</v>
          </cell>
          <cell r="B1011">
            <v>20</v>
          </cell>
          <cell r="C1011" t="str">
            <v>CFA0341298</v>
          </cell>
          <cell r="D1011">
            <v>43971</v>
          </cell>
          <cell r="E1011">
            <v>-43966</v>
          </cell>
          <cell r="I1011" t="str">
            <v>2020 MSA 163854</v>
          </cell>
          <cell r="J1011">
            <v>84</v>
          </cell>
          <cell r="K1011" t="str">
            <v>ENERGYA POWER CABLES97 OMER BIN EL KHATTAB ST9TH FLOOR CAIROEGYPT</v>
          </cell>
          <cell r="L1011" t="str">
            <v>I AND M BANK LTD P O BOX BOX 30238-00100 NAIROBI GPO KENYA</v>
          </cell>
          <cell r="M1011" t="str">
            <v>SA</v>
          </cell>
          <cell r="N1011" t="str">
            <v>SAJED</v>
          </cell>
          <cell r="O1011" t="str">
            <v>DR</v>
          </cell>
          <cell r="P1011">
            <v>6</v>
          </cell>
          <cell r="Q1011">
            <v>6</v>
          </cell>
          <cell r="R1011">
            <v>6</v>
          </cell>
          <cell r="S1011">
            <v>6</v>
          </cell>
          <cell r="T1011">
            <v>15040</v>
          </cell>
          <cell r="U1011">
            <v>15040</v>
          </cell>
          <cell r="V1011">
            <v>15040</v>
          </cell>
          <cell r="W1011">
            <v>15040</v>
          </cell>
          <cell r="X1011" t="str">
            <v>ELECTRICAL CABLES COPPER INSULATED 4X50 CU PVC SWA PVC 0 6 1 4X70 CU PVC SWA PVC 0 6 1 4X95 CU PVC SWA PVC 0 6 1 1X300 CU PVC AWA PVC 0 6 1 1X400 CU PVC AWA PVC 0 6 1 1X630 CU PVC AWA PVC 0 6 1 IDF NO E2003301332 L C NO IMPLC09 0447 20 ISSUING BANK I AND M BANK LTD NW 13588 FREIGHT COLLECT PAYABLE AT DESTINATION</v>
          </cell>
          <cell r="Y1011" t="str">
            <v>Valide</v>
          </cell>
        </row>
        <row r="1012">
          <cell r="A1012" t="str">
            <v>FCIU4384115</v>
          </cell>
          <cell r="B1012">
            <v>20</v>
          </cell>
          <cell r="C1012" t="str">
            <v>EID0293755</v>
          </cell>
          <cell r="D1012">
            <v>43970</v>
          </cell>
          <cell r="E1012">
            <v>-43965</v>
          </cell>
          <cell r="I1012" t="str">
            <v>2020 MSA 163773</v>
          </cell>
          <cell r="J1012">
            <v>147</v>
          </cell>
          <cell r="K1012" t="str">
            <v>M S MANEK ACTIVE CLAY PVT LTD SUITE 302 303 SHANTI MALLNEAR SATADHAR</v>
          </cell>
          <cell r="L1012" t="str">
            <v>M S KAPA OIL REFINERIES LTD MOMBASA ROADP O BOX NO 18492-00500 NAIROB</v>
          </cell>
          <cell r="M1012" t="str">
            <v>IN</v>
          </cell>
          <cell r="N1012" t="str">
            <v>INMUN</v>
          </cell>
          <cell r="O1012" t="str">
            <v>PK</v>
          </cell>
          <cell r="P1012">
            <v>3840</v>
          </cell>
          <cell r="Q1012">
            <v>3840</v>
          </cell>
          <cell r="R1012">
            <v>0</v>
          </cell>
          <cell r="S1012">
            <v>0</v>
          </cell>
          <cell r="T1012">
            <v>96576</v>
          </cell>
          <cell r="U1012">
            <v>96576</v>
          </cell>
          <cell r="V1012">
            <v>0</v>
          </cell>
          <cell r="W1012">
            <v>0</v>
          </cell>
          <cell r="X1012" t="str">
            <v>04X20 FCL TOTAL 3840 BAGS THREE THOUSAND EIGHT HUNDRED FORTY ONLY BLEACHING EARTH GRADE CLEAN 307 F I D F NO 20EMKIM000075311 DATED 02 04 2020 INV NO MACPL-005 2020-21 DATE 16 04 2020 S B NO 2417795 DATE 16 04 2020 NET WT 96000 00 KGS FREIGHT PREPAID HAULAGE PREPAID PAYABLE AT AHMEDABAD DISCHARGE PORT AGENT CMA CGM KENYA LTD BAYWOOD BUILDING 1ST FLOOR MOI AVENUE PO BOX 90262 80100 MOMBASA KENYA TEL FAX</v>
          </cell>
          <cell r="Y1012" t="str">
            <v>Valide</v>
          </cell>
        </row>
        <row r="1013">
          <cell r="A1013" t="str">
            <v>TEMU5877908</v>
          </cell>
          <cell r="B1013">
            <v>20</v>
          </cell>
          <cell r="C1013" t="str">
            <v>EID0293755</v>
          </cell>
          <cell r="D1013">
            <v>43971</v>
          </cell>
          <cell r="E1013">
            <v>-43966</v>
          </cell>
          <cell r="I1013" t="str">
            <v>2020 MSA 163773</v>
          </cell>
          <cell r="J1013">
            <v>147</v>
          </cell>
          <cell r="K1013" t="str">
            <v>M S MANEK ACTIVE CLAY PVT LTD SUITE 302 303 SHANTI MALLNEAR SATADHAR</v>
          </cell>
          <cell r="L1013" t="str">
            <v>M S KAPA OIL REFINERIES LTD MOMBASA ROADP O BOX NO 18492-00500 NAIROB</v>
          </cell>
          <cell r="M1013" t="str">
            <v>IN</v>
          </cell>
          <cell r="N1013" t="str">
            <v>INMUN</v>
          </cell>
          <cell r="O1013" t="str">
            <v>PK</v>
          </cell>
          <cell r="P1013">
            <v>3840</v>
          </cell>
          <cell r="Q1013">
            <v>3840</v>
          </cell>
          <cell r="R1013">
            <v>0</v>
          </cell>
          <cell r="S1013">
            <v>0</v>
          </cell>
          <cell r="T1013">
            <v>96576</v>
          </cell>
          <cell r="U1013">
            <v>96576</v>
          </cell>
          <cell r="V1013">
            <v>0</v>
          </cell>
          <cell r="W1013">
            <v>0</v>
          </cell>
          <cell r="X1013" t="str">
            <v>04X20 FCL TOTAL 3840 BAGS THREE THOUSAND EIGHT HUNDRED FORTY ONLY BLEACHING EARTH GRADE CLEAN 307 F I D F NO 20EMKIM000075311 DATED 02 04 2020 INV NO MACPL-005 2020-21 DATE 16 04 2020 S B NO 2417795 DATE 16 04 2020 NET WT 96000 00 KGS FREIGHT PREPAID HAULAGE PREPAID PAYABLE AT AHMEDABAD DISCHARGE PORT AGENT CMA CGM KENYA LTD BAYWOOD BUILDING 1ST FLOOR MOI AVENUE PO BOX 90262 80100 MOMBASA KENYA TEL FAX</v>
          </cell>
          <cell r="Y1013" t="str">
            <v>Valide</v>
          </cell>
        </row>
        <row r="1014">
          <cell r="A1014" t="str">
            <v>ECMU1817348</v>
          </cell>
          <cell r="B1014">
            <v>20</v>
          </cell>
          <cell r="C1014" t="str">
            <v>EID0293755</v>
          </cell>
          <cell r="D1014">
            <v>43971</v>
          </cell>
          <cell r="E1014">
            <v>-43966</v>
          </cell>
          <cell r="I1014" t="str">
            <v>2020 MSA 163773</v>
          </cell>
          <cell r="J1014">
            <v>147</v>
          </cell>
          <cell r="K1014" t="str">
            <v>M S MANEK ACTIVE CLAY PVT LTD SUITE 302 303 SHANTI MALLNEAR SATADHAR</v>
          </cell>
          <cell r="L1014" t="str">
            <v>M S KAPA OIL REFINERIES LTD MOMBASA ROADP O BOX NO 18492-00500 NAIROB</v>
          </cell>
          <cell r="M1014" t="str">
            <v>IN</v>
          </cell>
          <cell r="N1014" t="str">
            <v>INMUN</v>
          </cell>
          <cell r="O1014" t="str">
            <v>PK</v>
          </cell>
          <cell r="P1014">
            <v>3840</v>
          </cell>
          <cell r="Q1014">
            <v>3840</v>
          </cell>
          <cell r="R1014">
            <v>0</v>
          </cell>
          <cell r="S1014">
            <v>0</v>
          </cell>
          <cell r="T1014">
            <v>96576</v>
          </cell>
          <cell r="U1014">
            <v>96576</v>
          </cell>
          <cell r="V1014">
            <v>0</v>
          </cell>
          <cell r="W1014">
            <v>0</v>
          </cell>
          <cell r="X1014" t="str">
            <v>04X20 FCL TOTAL 3840 BAGS THREE THOUSAND EIGHT HUNDRED FORTY ONLY BLEACHING EARTH GRADE CLEAN 307 F I D F NO 20EMKIM000075311 DATED 02 04 2020 INV NO MACPL-005 2020-21 DATE 16 04 2020 S B NO 2417795 DATE 16 04 2020 NET WT 96000 00 KGS FREIGHT PREPAID HAULAGE PREPAID PAYABLE AT AHMEDABAD DISCHARGE PORT AGENT CMA CGM KENYA LTD BAYWOOD BUILDING 1ST FLOOR MOI AVENUE PO BOX 90262 80100 MOMBASA KENYA TEL FAX</v>
          </cell>
          <cell r="Y1014" t="str">
            <v>Valide</v>
          </cell>
        </row>
        <row r="1015">
          <cell r="A1015" t="str">
            <v>APZU2132828</v>
          </cell>
          <cell r="B1015">
            <v>20</v>
          </cell>
          <cell r="C1015" t="str">
            <v>EID0294188</v>
          </cell>
          <cell r="D1015">
            <v>43970</v>
          </cell>
          <cell r="E1015">
            <v>-43965</v>
          </cell>
          <cell r="I1015" t="str">
            <v>2020 MSA 163773</v>
          </cell>
          <cell r="J1015">
            <v>163</v>
          </cell>
          <cell r="K1015" t="str">
            <v>M S MANEK ACTIVE CLAY PVT LTD SUITE 302 303 SHANTI MALLNEAR SATADHAR</v>
          </cell>
          <cell r="L1015" t="str">
            <v>M S KAPA OIL REFINERIES LTD MOMBASA ROADP O BOX NO 18492-00500 NAIROB</v>
          </cell>
          <cell r="M1015" t="str">
            <v>IN</v>
          </cell>
          <cell r="N1015" t="str">
            <v>INMUN</v>
          </cell>
          <cell r="O1015" t="str">
            <v>PK</v>
          </cell>
          <cell r="P1015">
            <v>960</v>
          </cell>
          <cell r="Q1015">
            <v>960</v>
          </cell>
          <cell r="R1015">
            <v>0</v>
          </cell>
          <cell r="S1015">
            <v>0</v>
          </cell>
          <cell r="T1015">
            <v>24144</v>
          </cell>
          <cell r="U1015">
            <v>24144</v>
          </cell>
          <cell r="V1015">
            <v>0</v>
          </cell>
          <cell r="W1015">
            <v>0</v>
          </cell>
          <cell r="X1015" t="str">
            <v>01X20CONTAINER TOTAL 960 BAGS NINE HUNDRED SIXTY ONLY BLEACHING EARTH GRADE CLEAN 302 F I D F NO 20EMKIM000084978 DATED 22 04 2020 INV NO MACPL-008 2020-21 DATE 23 04 2020 S B NO 2464699 DATE 23 04 2020 NET WT 24000 00 KGS FREIGHT PREPAID HAULAGE PREPAID</v>
          </cell>
          <cell r="Y1015" t="str">
            <v>Valide</v>
          </cell>
        </row>
        <row r="1016">
          <cell r="A1016" t="str">
            <v>HLXU3387889</v>
          </cell>
          <cell r="B1016">
            <v>20</v>
          </cell>
          <cell r="C1016" t="str">
            <v>HLCUDX3200503639</v>
          </cell>
          <cell r="D1016">
            <v>43971</v>
          </cell>
          <cell r="E1016">
            <v>-43966</v>
          </cell>
          <cell r="I1016" t="str">
            <v>2020 MSA 163790</v>
          </cell>
          <cell r="J1016">
            <v>57</v>
          </cell>
          <cell r="K1016" t="str">
            <v>OCEAN PETROTECH FZ-LLC P O BOX 31291 AL JAZEERA AL HAMRAH</v>
          </cell>
          <cell r="L1016" t="str">
            <v>QUANTUM LUBRICANTS E A LTD P O BOX 38981-00623 BROADWAYS GATE NO 2</v>
          </cell>
          <cell r="M1016" t="str">
            <v>US</v>
          </cell>
          <cell r="N1016" t="str">
            <v>AEJEA</v>
          </cell>
          <cell r="O1016" t="str">
            <v>DR</v>
          </cell>
          <cell r="P1016">
            <v>93</v>
          </cell>
          <cell r="Q1016">
            <v>93</v>
          </cell>
          <cell r="R1016">
            <v>93</v>
          </cell>
          <cell r="S1016">
            <v>93</v>
          </cell>
          <cell r="T1016">
            <v>18120</v>
          </cell>
          <cell r="U1016">
            <v>18120</v>
          </cell>
          <cell r="V1016">
            <v>18120</v>
          </cell>
          <cell r="W1016">
            <v>18120</v>
          </cell>
          <cell r="X1016" t="str">
            <v>936-MOTOROL GRIP BRAKE FLUID DOT 4 10 DRUM 1 X 220KGS BRAKE FLUID H S CODE 2710 19 56 I1062-MOTOROL ADDLUBE VISCOSITY INDEX IMPROVER 53 DRUM 1 X 174KGS MOTOR OIL ADDITIVE H S CODE 3811 90 00 I1132- MOTOROL WHITE OIL 4 CST G III 30 DRUM 1 X 210LTR WHITE OIL H S CODE 2710 19 57 CD NO 201-04552510-20 HS-CODE 27 10 19</v>
          </cell>
          <cell r="Y1016" t="str">
            <v>Valide</v>
          </cell>
        </row>
        <row r="1017">
          <cell r="A1017" t="str">
            <v>HLBU1936914</v>
          </cell>
          <cell r="B1017">
            <v>40</v>
          </cell>
          <cell r="C1017" t="str">
            <v>HLUSPIL200303943</v>
          </cell>
          <cell r="D1017">
            <v>43970</v>
          </cell>
          <cell r="E1017">
            <v>-43965</v>
          </cell>
          <cell r="I1017" t="str">
            <v>2020 MSA 163790</v>
          </cell>
          <cell r="J1017">
            <v>100</v>
          </cell>
          <cell r="K1017" t="str">
            <v>NAVAL INVENTORY CONTROL POINT FOR US FLAG CARGO ONLY MATERIAL LOGISTIC</v>
          </cell>
          <cell r="L1017" t="str">
            <v>ORDNANCE DEPOT KENYA FOR US FLAG GOVERNMENT CARGO ONLY SR STORE KAHAWA</v>
          </cell>
          <cell r="M1017" t="str">
            <v>US</v>
          </cell>
          <cell r="N1017" t="str">
            <v>USORF</v>
          </cell>
          <cell r="O1017" t="str">
            <v>NE</v>
          </cell>
          <cell r="P1017">
            <v>63</v>
          </cell>
          <cell r="Q1017">
            <v>63</v>
          </cell>
          <cell r="R1017">
            <v>0</v>
          </cell>
          <cell r="S1017">
            <v>0</v>
          </cell>
          <cell r="T1017">
            <v>36654</v>
          </cell>
          <cell r="U1017">
            <v>36654</v>
          </cell>
          <cell r="V1017">
            <v>0</v>
          </cell>
          <cell r="W1017">
            <v>0</v>
          </cell>
          <cell r="X1017" t="str">
            <v>FENCES GATES COMPONENTS TCN N473042075M003MM2 N473042075M004MM2 N473042075M001MM2 N473042075M002MM2</v>
          </cell>
          <cell r="Y1017" t="str">
            <v>Valide</v>
          </cell>
        </row>
        <row r="1018">
          <cell r="A1018" t="str">
            <v>HLBU2546762</v>
          </cell>
          <cell r="B1018">
            <v>40</v>
          </cell>
          <cell r="C1018" t="str">
            <v>HLUSPIL200303943</v>
          </cell>
          <cell r="D1018">
            <v>43970</v>
          </cell>
          <cell r="E1018">
            <v>-43965</v>
          </cell>
          <cell r="I1018" t="str">
            <v>2020 MSA 163790</v>
          </cell>
          <cell r="J1018">
            <v>100</v>
          </cell>
          <cell r="K1018" t="str">
            <v>NAVAL INVENTORY CONTROL POINT FOR US FLAG CARGO ONLY MATERIAL LOGISTIC</v>
          </cell>
          <cell r="L1018" t="str">
            <v>ORDNANCE DEPOT KENYA FOR US FLAG GOVERNMENT CARGO ONLY SR STORE KAHAWA</v>
          </cell>
          <cell r="M1018" t="str">
            <v>US</v>
          </cell>
          <cell r="N1018" t="str">
            <v>USORF</v>
          </cell>
          <cell r="O1018" t="str">
            <v>NE</v>
          </cell>
          <cell r="P1018">
            <v>63</v>
          </cell>
          <cell r="Q1018">
            <v>63</v>
          </cell>
          <cell r="R1018">
            <v>0</v>
          </cell>
          <cell r="S1018">
            <v>0</v>
          </cell>
          <cell r="T1018">
            <v>36654</v>
          </cell>
          <cell r="U1018">
            <v>36654</v>
          </cell>
          <cell r="V1018">
            <v>0</v>
          </cell>
          <cell r="W1018">
            <v>0</v>
          </cell>
          <cell r="X1018" t="str">
            <v>FENCES GATES COMPONENTS TCN N473042075M003MM2 N473042075M004MM2 N473042075M001MM2 N473042075M002MM2</v>
          </cell>
          <cell r="Y1018" t="str">
            <v>Valide</v>
          </cell>
        </row>
        <row r="1019">
          <cell r="A1019" t="str">
            <v>CRSU1210116</v>
          </cell>
          <cell r="B1019">
            <v>20</v>
          </cell>
          <cell r="C1019" t="str">
            <v>JD056696</v>
          </cell>
          <cell r="D1019">
            <v>43971</v>
          </cell>
          <cell r="E1019">
            <v>-43966</v>
          </cell>
          <cell r="I1019" t="str">
            <v>2020 MSA 163781</v>
          </cell>
          <cell r="J1019">
            <v>80</v>
          </cell>
          <cell r="K1019" t="str">
            <v>UNITED SUGAR COMPANY ON BEHALF OF</v>
          </cell>
          <cell r="L1019" t="str">
            <v>TO ORDER</v>
          </cell>
          <cell r="M1019" t="str">
            <v>IT</v>
          </cell>
          <cell r="N1019" t="str">
            <v>SAJED</v>
          </cell>
          <cell r="O1019" t="str">
            <v>BG</v>
          </cell>
          <cell r="P1019">
            <v>4000</v>
          </cell>
          <cell r="Q1019">
            <v>4000</v>
          </cell>
          <cell r="R1019">
            <v>0</v>
          </cell>
          <cell r="S1019">
            <v>0</v>
          </cell>
          <cell r="T1019">
            <v>200560</v>
          </cell>
          <cell r="U1019">
            <v>200560</v>
          </cell>
          <cell r="V1019">
            <v>0</v>
          </cell>
          <cell r="W1019">
            <v>0</v>
          </cell>
          <cell r="X1019" t="str">
            <v>WHITE REFINED SUGAR - ICD EMBAKASI</v>
          </cell>
          <cell r="Y1019" t="str">
            <v>Valide</v>
          </cell>
        </row>
        <row r="1020">
          <cell r="A1020" t="str">
            <v>TEMU4539207</v>
          </cell>
          <cell r="B1020">
            <v>20</v>
          </cell>
          <cell r="C1020" t="str">
            <v>JD056696</v>
          </cell>
          <cell r="D1020">
            <v>43971</v>
          </cell>
          <cell r="E1020">
            <v>-43966</v>
          </cell>
          <cell r="I1020" t="str">
            <v>2020 MSA 163781</v>
          </cell>
          <cell r="J1020">
            <v>80</v>
          </cell>
          <cell r="K1020" t="str">
            <v>UNITED SUGAR COMPANY ON BEHALF OF</v>
          </cell>
          <cell r="L1020" t="str">
            <v>TO ORDER</v>
          </cell>
          <cell r="M1020" t="str">
            <v>IT</v>
          </cell>
          <cell r="N1020" t="str">
            <v>SAJED</v>
          </cell>
          <cell r="O1020" t="str">
            <v>BG</v>
          </cell>
          <cell r="P1020">
            <v>4000</v>
          </cell>
          <cell r="Q1020">
            <v>4000</v>
          </cell>
          <cell r="R1020">
            <v>0</v>
          </cell>
          <cell r="S1020">
            <v>0</v>
          </cell>
          <cell r="T1020">
            <v>200560</v>
          </cell>
          <cell r="U1020">
            <v>200560</v>
          </cell>
          <cell r="V1020">
            <v>0</v>
          </cell>
          <cell r="W1020">
            <v>0</v>
          </cell>
          <cell r="X1020" t="str">
            <v>WHITE REFINED SUGAR - ICD EMBAKASI</v>
          </cell>
          <cell r="Y1020" t="str">
            <v>Valide</v>
          </cell>
        </row>
        <row r="1021">
          <cell r="A1021" t="str">
            <v>CLHU2430532</v>
          </cell>
          <cell r="B1021">
            <v>20</v>
          </cell>
          <cell r="C1021" t="str">
            <v>JD056696</v>
          </cell>
          <cell r="D1021">
            <v>43971</v>
          </cell>
          <cell r="E1021">
            <v>-43966</v>
          </cell>
          <cell r="I1021" t="str">
            <v>2020 MSA 163781</v>
          </cell>
          <cell r="J1021">
            <v>80</v>
          </cell>
          <cell r="K1021" t="str">
            <v>UNITED SUGAR COMPANY ON BEHALF OF</v>
          </cell>
          <cell r="L1021" t="str">
            <v>TO ORDER</v>
          </cell>
          <cell r="M1021" t="str">
            <v>IT</v>
          </cell>
          <cell r="N1021" t="str">
            <v>SAJED</v>
          </cell>
          <cell r="O1021" t="str">
            <v>BG</v>
          </cell>
          <cell r="P1021">
            <v>4000</v>
          </cell>
          <cell r="Q1021">
            <v>4000</v>
          </cell>
          <cell r="R1021">
            <v>0</v>
          </cell>
          <cell r="S1021">
            <v>0</v>
          </cell>
          <cell r="T1021">
            <v>200560</v>
          </cell>
          <cell r="U1021">
            <v>200560</v>
          </cell>
          <cell r="V1021">
            <v>0</v>
          </cell>
          <cell r="W1021">
            <v>0</v>
          </cell>
          <cell r="X1021" t="str">
            <v>WHITE REFINED SUGAR - ICD EMBAKASI</v>
          </cell>
          <cell r="Y1021" t="str">
            <v>Valide</v>
          </cell>
        </row>
        <row r="1022">
          <cell r="A1022" t="str">
            <v>TEMU5128751</v>
          </cell>
          <cell r="B1022">
            <v>20</v>
          </cell>
          <cell r="C1022" t="str">
            <v>JD056696</v>
          </cell>
          <cell r="D1022">
            <v>43971</v>
          </cell>
          <cell r="E1022">
            <v>-43966</v>
          </cell>
          <cell r="I1022" t="str">
            <v>2020 MSA 163781</v>
          </cell>
          <cell r="J1022">
            <v>80</v>
          </cell>
          <cell r="K1022" t="str">
            <v>UNITED SUGAR COMPANY ON BEHALF OF</v>
          </cell>
          <cell r="L1022" t="str">
            <v>TO ORDER</v>
          </cell>
          <cell r="M1022" t="str">
            <v>IT</v>
          </cell>
          <cell r="N1022" t="str">
            <v>SAJED</v>
          </cell>
          <cell r="O1022" t="str">
            <v>BG</v>
          </cell>
          <cell r="P1022">
            <v>4000</v>
          </cell>
          <cell r="Q1022">
            <v>4000</v>
          </cell>
          <cell r="R1022">
            <v>0</v>
          </cell>
          <cell r="S1022">
            <v>0</v>
          </cell>
          <cell r="T1022">
            <v>200560</v>
          </cell>
          <cell r="U1022">
            <v>200560</v>
          </cell>
          <cell r="V1022">
            <v>0</v>
          </cell>
          <cell r="W1022">
            <v>0</v>
          </cell>
          <cell r="X1022" t="str">
            <v>WHITE REFINED SUGAR - ICD EMBAKASI</v>
          </cell>
          <cell r="Y1022" t="str">
            <v>Valide</v>
          </cell>
        </row>
        <row r="1023">
          <cell r="A1023" t="str">
            <v>TEMU5137223</v>
          </cell>
          <cell r="B1023">
            <v>20</v>
          </cell>
          <cell r="C1023" t="str">
            <v>JD056696</v>
          </cell>
          <cell r="D1023">
            <v>43971</v>
          </cell>
          <cell r="E1023">
            <v>-43966</v>
          </cell>
          <cell r="I1023" t="str">
            <v>2020 MSA 163781</v>
          </cell>
          <cell r="J1023">
            <v>80</v>
          </cell>
          <cell r="K1023" t="str">
            <v>UNITED SUGAR COMPANY ON BEHALF OF</v>
          </cell>
          <cell r="L1023" t="str">
            <v>TO ORDER</v>
          </cell>
          <cell r="M1023" t="str">
            <v>IT</v>
          </cell>
          <cell r="N1023" t="str">
            <v>SAJED</v>
          </cell>
          <cell r="O1023" t="str">
            <v>BG</v>
          </cell>
          <cell r="P1023">
            <v>4000</v>
          </cell>
          <cell r="Q1023">
            <v>4000</v>
          </cell>
          <cell r="R1023">
            <v>0</v>
          </cell>
          <cell r="S1023">
            <v>0</v>
          </cell>
          <cell r="T1023">
            <v>200560</v>
          </cell>
          <cell r="U1023">
            <v>200560</v>
          </cell>
          <cell r="V1023">
            <v>0</v>
          </cell>
          <cell r="W1023">
            <v>0</v>
          </cell>
          <cell r="X1023" t="str">
            <v>WHITE REFINED SUGAR - ICD EMBAKASI</v>
          </cell>
          <cell r="Y1023" t="str">
            <v>Valide</v>
          </cell>
        </row>
        <row r="1024">
          <cell r="A1024" t="str">
            <v>TCLU9786666</v>
          </cell>
          <cell r="B1024">
            <v>40</v>
          </cell>
          <cell r="C1024" t="str">
            <v>LHV2264267</v>
          </cell>
          <cell r="D1024">
            <v>43970</v>
          </cell>
          <cell r="E1024">
            <v>-43965</v>
          </cell>
          <cell r="I1024" t="str">
            <v>2020 MSA 163854</v>
          </cell>
          <cell r="J1024">
            <v>164</v>
          </cell>
          <cell r="K1024" t="str">
            <v>KUEHNE + NAGELCARGO 6 - BAT 3540 - 24 RUE DU MIDI95707 ROISSY FRANCEFR</v>
          </cell>
          <cell r="L1024" t="str">
            <v>TYRE DISTRIBUTION AFRICA LIMITED1ST FLR TOYOTA BUILDING LUSAKA RDUHUR</v>
          </cell>
          <cell r="M1024" t="str">
            <v>SA</v>
          </cell>
          <cell r="N1024" t="str">
            <v>SAJED</v>
          </cell>
          <cell r="O1024" t="str">
            <v>PK</v>
          </cell>
          <cell r="P1024">
            <v>672</v>
          </cell>
          <cell r="Q1024">
            <v>672</v>
          </cell>
          <cell r="R1024">
            <v>672</v>
          </cell>
          <cell r="S1024">
            <v>672</v>
          </cell>
          <cell r="T1024">
            <v>12774</v>
          </cell>
          <cell r="U1024">
            <v>12774</v>
          </cell>
          <cell r="V1024">
            <v>12774</v>
          </cell>
          <cell r="W1024">
            <v>12774</v>
          </cell>
          <cell r="X1024" t="str">
            <v>BLD DOCS SENT TO POD FREIGHT COLLECT TYRES QHOF234324 HS CODE 401110</v>
          </cell>
          <cell r="Y1024" t="str">
            <v>Valide</v>
          </cell>
        </row>
        <row r="1025">
          <cell r="A1025" t="str">
            <v>CAXU3168080</v>
          </cell>
          <cell r="B1025">
            <v>20</v>
          </cell>
          <cell r="C1025" t="str">
            <v>ME004356</v>
          </cell>
          <cell r="D1025">
            <v>43971</v>
          </cell>
          <cell r="E1025">
            <v>-43966</v>
          </cell>
          <cell r="I1025" t="str">
            <v>2020 MSA 163781</v>
          </cell>
          <cell r="J1025">
            <v>81</v>
          </cell>
          <cell r="K1025" t="str">
            <v>PASTIFICIO LUCIO GAROFALO S P A</v>
          </cell>
          <cell r="L1025" t="str">
            <v>TO ORDER OF INDUSTRIAL AND COMMERCIAL BANK OF CHINA ASIA LIMITED</v>
          </cell>
          <cell r="M1025" t="str">
            <v>IT</v>
          </cell>
          <cell r="N1025" t="str">
            <v>TRMER</v>
          </cell>
          <cell r="O1025" t="str">
            <v>CT</v>
          </cell>
          <cell r="P1025">
            <v>16200</v>
          </cell>
          <cell r="Q1025">
            <v>16200</v>
          </cell>
          <cell r="R1025">
            <v>16200</v>
          </cell>
          <cell r="S1025">
            <v>16200</v>
          </cell>
          <cell r="T1025">
            <v>166050</v>
          </cell>
          <cell r="U1025">
            <v>166050</v>
          </cell>
          <cell r="V1025">
            <v>166050</v>
          </cell>
          <cell r="W1025">
            <v>166050</v>
          </cell>
          <cell r="X1025" t="str">
            <v>PASTA</v>
          </cell>
          <cell r="Y1025" t="str">
            <v>Valide</v>
          </cell>
        </row>
        <row r="1026">
          <cell r="A1026" t="str">
            <v>GESU3452816</v>
          </cell>
          <cell r="B1026">
            <v>20</v>
          </cell>
          <cell r="C1026" t="str">
            <v>ME004356</v>
          </cell>
          <cell r="D1026">
            <v>43971</v>
          </cell>
          <cell r="E1026">
            <v>-43966</v>
          </cell>
          <cell r="I1026" t="str">
            <v>2020 MSA 163781</v>
          </cell>
          <cell r="J1026">
            <v>81</v>
          </cell>
          <cell r="K1026" t="str">
            <v>PASTIFICIO LUCIO GAROFALO S P A</v>
          </cell>
          <cell r="L1026" t="str">
            <v>TO ORDER OF INDUSTRIAL AND COMMERCIAL BANK OF CHINA ASIA LIMITED</v>
          </cell>
          <cell r="M1026" t="str">
            <v>IT</v>
          </cell>
          <cell r="N1026" t="str">
            <v>TRMER</v>
          </cell>
          <cell r="O1026" t="str">
            <v>CT</v>
          </cell>
          <cell r="P1026">
            <v>16200</v>
          </cell>
          <cell r="Q1026">
            <v>16200</v>
          </cell>
          <cell r="R1026">
            <v>16200</v>
          </cell>
          <cell r="S1026">
            <v>16200</v>
          </cell>
          <cell r="T1026">
            <v>166050</v>
          </cell>
          <cell r="U1026">
            <v>166050</v>
          </cell>
          <cell r="V1026">
            <v>166050</v>
          </cell>
          <cell r="W1026">
            <v>166050</v>
          </cell>
          <cell r="X1026" t="str">
            <v>PASTA</v>
          </cell>
          <cell r="Y1026" t="str">
            <v>Valide</v>
          </cell>
        </row>
        <row r="1027">
          <cell r="A1027" t="str">
            <v>TGHU3852651</v>
          </cell>
          <cell r="B1027">
            <v>20</v>
          </cell>
          <cell r="C1027" t="str">
            <v>ME004356</v>
          </cell>
          <cell r="D1027">
            <v>43971</v>
          </cell>
          <cell r="E1027">
            <v>-43966</v>
          </cell>
          <cell r="I1027" t="str">
            <v>2020 MSA 163781</v>
          </cell>
          <cell r="J1027">
            <v>81</v>
          </cell>
          <cell r="K1027" t="str">
            <v>PASTIFICIO LUCIO GAROFALO S P A</v>
          </cell>
          <cell r="L1027" t="str">
            <v>TO ORDER OF INDUSTRIAL AND COMMERCIAL BANK OF CHINA ASIA LIMITED</v>
          </cell>
          <cell r="M1027" t="str">
            <v>IT</v>
          </cell>
          <cell r="N1027" t="str">
            <v>TRMER</v>
          </cell>
          <cell r="O1027" t="str">
            <v>CT</v>
          </cell>
          <cell r="P1027">
            <v>16200</v>
          </cell>
          <cell r="Q1027">
            <v>16200</v>
          </cell>
          <cell r="R1027">
            <v>16200</v>
          </cell>
          <cell r="S1027">
            <v>16200</v>
          </cell>
          <cell r="T1027">
            <v>166050</v>
          </cell>
          <cell r="U1027">
            <v>166050</v>
          </cell>
          <cell r="V1027">
            <v>166050</v>
          </cell>
          <cell r="W1027">
            <v>166050</v>
          </cell>
          <cell r="X1027" t="str">
            <v>PASTA</v>
          </cell>
          <cell r="Y1027" t="str">
            <v>Valide</v>
          </cell>
        </row>
        <row r="1028">
          <cell r="A1028" t="str">
            <v>TCKU3229352</v>
          </cell>
          <cell r="B1028">
            <v>20</v>
          </cell>
          <cell r="C1028" t="str">
            <v>ME004356</v>
          </cell>
          <cell r="D1028">
            <v>43971</v>
          </cell>
          <cell r="E1028">
            <v>-43966</v>
          </cell>
          <cell r="I1028" t="str">
            <v>2020 MSA 163781</v>
          </cell>
          <cell r="J1028">
            <v>81</v>
          </cell>
          <cell r="K1028" t="str">
            <v>PASTIFICIO LUCIO GAROFALO S P A</v>
          </cell>
          <cell r="L1028" t="str">
            <v>TO ORDER OF INDUSTRIAL AND COMMERCIAL BANK OF CHINA ASIA LIMITED</v>
          </cell>
          <cell r="M1028" t="str">
            <v>IT</v>
          </cell>
          <cell r="N1028" t="str">
            <v>TRMER</v>
          </cell>
          <cell r="O1028" t="str">
            <v>CT</v>
          </cell>
          <cell r="P1028">
            <v>16200</v>
          </cell>
          <cell r="Q1028">
            <v>16200</v>
          </cell>
          <cell r="R1028">
            <v>16200</v>
          </cell>
          <cell r="S1028">
            <v>16200</v>
          </cell>
          <cell r="T1028">
            <v>166050</v>
          </cell>
          <cell r="U1028">
            <v>166050</v>
          </cell>
          <cell r="V1028">
            <v>166050</v>
          </cell>
          <cell r="W1028">
            <v>166050</v>
          </cell>
          <cell r="X1028" t="str">
            <v>PASTA</v>
          </cell>
          <cell r="Y1028" t="str">
            <v>Valide</v>
          </cell>
        </row>
        <row r="1029">
          <cell r="A1029" t="str">
            <v>LMCU9166682</v>
          </cell>
          <cell r="B1029">
            <v>40</v>
          </cell>
          <cell r="C1029" t="str">
            <v>ME004710</v>
          </cell>
          <cell r="D1029">
            <v>43970</v>
          </cell>
          <cell r="E1029">
            <v>-43965</v>
          </cell>
          <cell r="I1029" t="str">
            <v>2020 MSA 163781</v>
          </cell>
          <cell r="J1029">
            <v>89</v>
          </cell>
          <cell r="K1029" t="str">
            <v>PASTIFICIO LUCIO GAROFALO S P A</v>
          </cell>
          <cell r="L1029" t="str">
            <v>TO ORDER OF INDUSTRIAL AND COMMERCIAL BANK OF CHINA ASIA LIMITED</v>
          </cell>
          <cell r="M1029" t="str">
            <v>IT</v>
          </cell>
          <cell r="N1029" t="str">
            <v>TRMER</v>
          </cell>
          <cell r="O1029" t="str">
            <v>CT</v>
          </cell>
          <cell r="P1029">
            <v>17699</v>
          </cell>
          <cell r="Q1029">
            <v>17699</v>
          </cell>
          <cell r="R1029">
            <v>17699</v>
          </cell>
          <cell r="S1029">
            <v>17699</v>
          </cell>
          <cell r="T1029">
            <v>180679</v>
          </cell>
          <cell r="U1029">
            <v>180679</v>
          </cell>
          <cell r="V1029">
            <v>180679</v>
          </cell>
          <cell r="W1029">
            <v>180679</v>
          </cell>
          <cell r="X1029" t="str">
            <v>PASTA</v>
          </cell>
          <cell r="Y1029" t="str">
            <v>Valide</v>
          </cell>
        </row>
        <row r="1030">
          <cell r="A1030" t="str">
            <v>CAIU3408024</v>
          </cell>
          <cell r="B1030">
            <v>20</v>
          </cell>
          <cell r="C1030" t="str">
            <v>ME004710</v>
          </cell>
          <cell r="D1030">
            <v>43971</v>
          </cell>
          <cell r="E1030">
            <v>-43966</v>
          </cell>
          <cell r="I1030" t="str">
            <v>2020 MSA 163781</v>
          </cell>
          <cell r="J1030">
            <v>89</v>
          </cell>
          <cell r="K1030" t="str">
            <v>PASTIFICIO LUCIO GAROFALO S P A</v>
          </cell>
          <cell r="L1030" t="str">
            <v>TO ORDER OF INDUSTRIAL AND COMMERCIAL BANK OF CHINA ASIA LIMITED</v>
          </cell>
          <cell r="M1030" t="str">
            <v>IT</v>
          </cell>
          <cell r="N1030" t="str">
            <v>TRMER</v>
          </cell>
          <cell r="O1030" t="str">
            <v>CT</v>
          </cell>
          <cell r="P1030">
            <v>17699</v>
          </cell>
          <cell r="Q1030">
            <v>17699</v>
          </cell>
          <cell r="R1030">
            <v>17699</v>
          </cell>
          <cell r="S1030">
            <v>17699</v>
          </cell>
          <cell r="T1030">
            <v>180679</v>
          </cell>
          <cell r="U1030">
            <v>180679</v>
          </cell>
          <cell r="V1030">
            <v>180679</v>
          </cell>
          <cell r="W1030">
            <v>180679</v>
          </cell>
          <cell r="X1030" t="str">
            <v>PASTA</v>
          </cell>
          <cell r="Y1030" t="str">
            <v>Valide</v>
          </cell>
        </row>
        <row r="1031">
          <cell r="A1031" t="str">
            <v>MEDU2107768</v>
          </cell>
          <cell r="B1031">
            <v>20</v>
          </cell>
          <cell r="C1031" t="str">
            <v>MEDUM3002844</v>
          </cell>
          <cell r="D1031">
            <v>43970</v>
          </cell>
          <cell r="E1031">
            <v>-43965</v>
          </cell>
          <cell r="I1031" t="str">
            <v>2020 MSA 163774</v>
          </cell>
          <cell r="J1031">
            <v>92</v>
          </cell>
          <cell r="K1031" t="str">
            <v>Beleza Mozambique Lda</v>
          </cell>
          <cell r="L1031" t="str">
            <v>STYLE INDUSTRIES LTD</v>
          </cell>
          <cell r="M1031" t="str">
            <v>US</v>
          </cell>
          <cell r="N1031" t="str">
            <v>ZADUR</v>
          </cell>
          <cell r="O1031" t="str">
            <v>PK</v>
          </cell>
          <cell r="P1031">
            <v>1243</v>
          </cell>
          <cell r="Q1031">
            <v>1243</v>
          </cell>
          <cell r="R1031">
            <v>1243</v>
          </cell>
          <cell r="S1031">
            <v>1243</v>
          </cell>
          <cell r="T1031">
            <v>11235</v>
          </cell>
          <cell r="U1031">
            <v>11235</v>
          </cell>
          <cell r="V1031">
            <v>11235</v>
          </cell>
          <cell r="W1031">
            <v>11235</v>
          </cell>
          <cell r="X1031" t="str">
            <v>CLEAR PVC ROLLS 0 10 x 590 CLEAR PVC ROLLS 0 10 x 65 0 EMBOSSED PVC 0 10mm 1370 mm EMBOSSED PVC 0 10mm 510 mm PP BOBINE COL 1</v>
          </cell>
          <cell r="Y1031" t="str">
            <v>Valide</v>
          </cell>
        </row>
        <row r="1032">
          <cell r="A1032" t="str">
            <v>GESU4828981</v>
          </cell>
          <cell r="B1032">
            <v>40</v>
          </cell>
          <cell r="C1032" t="str">
            <v>NAM3825921</v>
          </cell>
          <cell r="D1032">
            <v>43970</v>
          </cell>
          <cell r="E1032">
            <v>-43965</v>
          </cell>
          <cell r="I1032" t="str">
            <v>2020 MSA 163854</v>
          </cell>
          <cell r="J1032">
            <v>206</v>
          </cell>
          <cell r="K1032" t="str">
            <v>BOLLORE LOGISTICS USA INC AS AGENTS FOR TRANS SERVICE LINE160 CHUBB AV</v>
          </cell>
          <cell r="L1032" t="str">
            <v>KENYA BREWERIES LTDP O BOX 30161-00100NAIROBI KENYA CONTACTEMAIL CARO</v>
          </cell>
          <cell r="M1032" t="str">
            <v>SA</v>
          </cell>
          <cell r="N1032" t="str">
            <v>SAJED</v>
          </cell>
          <cell r="O1032" t="str">
            <v>PK</v>
          </cell>
          <cell r="P1032">
            <v>118</v>
          </cell>
          <cell r="Q1032">
            <v>118</v>
          </cell>
          <cell r="R1032">
            <v>0</v>
          </cell>
          <cell r="S1032">
            <v>0</v>
          </cell>
          <cell r="T1032">
            <v>195727</v>
          </cell>
          <cell r="U1032">
            <v>195727</v>
          </cell>
          <cell r="V1032">
            <v>0</v>
          </cell>
          <cell r="W1032">
            <v>0</v>
          </cell>
          <cell r="X1032"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032" t="str">
            <v>Valide</v>
          </cell>
        </row>
        <row r="1033">
          <cell r="A1033" t="str">
            <v>TCNU3228540</v>
          </cell>
          <cell r="B1033">
            <v>40</v>
          </cell>
          <cell r="C1033" t="str">
            <v>NAM3825921</v>
          </cell>
          <cell r="D1033">
            <v>43970</v>
          </cell>
          <cell r="E1033">
            <v>-43965</v>
          </cell>
          <cell r="I1033" t="str">
            <v>2020 MSA 163854</v>
          </cell>
          <cell r="J1033">
            <v>206</v>
          </cell>
          <cell r="K1033" t="str">
            <v>BOLLORE LOGISTICS USA INC AS AGENTS FOR TRANS SERVICE LINE160 CHUBB AV</v>
          </cell>
          <cell r="L1033" t="str">
            <v>KENYA BREWERIES LTDP O BOX 30161-00100NAIROBI KENYA CONTACTEMAIL CARO</v>
          </cell>
          <cell r="M1033" t="str">
            <v>SA</v>
          </cell>
          <cell r="N1033" t="str">
            <v>SAJED</v>
          </cell>
          <cell r="O1033" t="str">
            <v>PK</v>
          </cell>
          <cell r="P1033">
            <v>118</v>
          </cell>
          <cell r="Q1033">
            <v>118</v>
          </cell>
          <cell r="R1033">
            <v>0</v>
          </cell>
          <cell r="S1033">
            <v>0</v>
          </cell>
          <cell r="T1033">
            <v>195727</v>
          </cell>
          <cell r="U1033">
            <v>195727</v>
          </cell>
          <cell r="V1033">
            <v>0</v>
          </cell>
          <cell r="W1033">
            <v>0</v>
          </cell>
          <cell r="X1033"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033" t="str">
            <v>Valide</v>
          </cell>
        </row>
        <row r="1034">
          <cell r="A1034" t="str">
            <v>APHU6675775</v>
          </cell>
          <cell r="B1034">
            <v>40</v>
          </cell>
          <cell r="C1034" t="str">
            <v>NAM3825921</v>
          </cell>
          <cell r="D1034">
            <v>43970</v>
          </cell>
          <cell r="E1034">
            <v>-43965</v>
          </cell>
          <cell r="I1034" t="str">
            <v>2020 MSA 163854</v>
          </cell>
          <cell r="J1034">
            <v>206</v>
          </cell>
          <cell r="K1034" t="str">
            <v>BOLLORE LOGISTICS USA INC AS AGENTS FOR TRANS SERVICE LINE160 CHUBB AV</v>
          </cell>
          <cell r="L1034" t="str">
            <v>KENYA BREWERIES LTDP O BOX 30161-00100NAIROBI KENYA CONTACTEMAIL CARO</v>
          </cell>
          <cell r="M1034" t="str">
            <v>SA</v>
          </cell>
          <cell r="N1034" t="str">
            <v>SAJED</v>
          </cell>
          <cell r="O1034" t="str">
            <v>PK</v>
          </cell>
          <cell r="P1034">
            <v>118</v>
          </cell>
          <cell r="Q1034">
            <v>118</v>
          </cell>
          <cell r="R1034">
            <v>0</v>
          </cell>
          <cell r="S1034">
            <v>0</v>
          </cell>
          <cell r="T1034">
            <v>195727</v>
          </cell>
          <cell r="U1034">
            <v>195727</v>
          </cell>
          <cell r="V1034">
            <v>0</v>
          </cell>
          <cell r="W1034">
            <v>0</v>
          </cell>
          <cell r="X1034"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034" t="str">
            <v>Valide</v>
          </cell>
        </row>
        <row r="1035">
          <cell r="A1035" t="str">
            <v>CAIU9404915</v>
          </cell>
          <cell r="B1035">
            <v>40</v>
          </cell>
          <cell r="C1035" t="str">
            <v>NAM3825921</v>
          </cell>
          <cell r="D1035">
            <v>43971</v>
          </cell>
          <cell r="E1035">
            <v>-43966</v>
          </cell>
          <cell r="I1035" t="str">
            <v>2020 MSA 163854</v>
          </cell>
          <cell r="J1035">
            <v>206</v>
          </cell>
          <cell r="K1035" t="str">
            <v>BOLLORE LOGISTICS USA INC AS AGENTS FOR TRANS SERVICE LINE160 CHUBB AV</v>
          </cell>
          <cell r="L1035" t="str">
            <v>KENYA BREWERIES LTDP O BOX 30161-00100NAIROBI KENYA CONTACTEMAIL CARO</v>
          </cell>
          <cell r="M1035" t="str">
            <v>SA</v>
          </cell>
          <cell r="N1035" t="str">
            <v>SAJED</v>
          </cell>
          <cell r="O1035" t="str">
            <v>PK</v>
          </cell>
          <cell r="P1035">
            <v>118</v>
          </cell>
          <cell r="Q1035">
            <v>118</v>
          </cell>
          <cell r="R1035">
            <v>0</v>
          </cell>
          <cell r="S1035">
            <v>0</v>
          </cell>
          <cell r="T1035">
            <v>195727</v>
          </cell>
          <cell r="U1035">
            <v>195727</v>
          </cell>
          <cell r="V1035">
            <v>0</v>
          </cell>
          <cell r="W1035">
            <v>0</v>
          </cell>
          <cell r="X1035"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035" t="str">
            <v>Valide</v>
          </cell>
        </row>
        <row r="1036">
          <cell r="A1036" t="str">
            <v>TCNU9863883</v>
          </cell>
          <cell r="B1036">
            <v>40</v>
          </cell>
          <cell r="C1036" t="str">
            <v>NAM3825921</v>
          </cell>
          <cell r="D1036">
            <v>43971</v>
          </cell>
          <cell r="E1036">
            <v>-43966</v>
          </cell>
          <cell r="I1036" t="str">
            <v>2020 MSA 163854</v>
          </cell>
          <cell r="J1036">
            <v>206</v>
          </cell>
          <cell r="K1036" t="str">
            <v>BOLLORE LOGISTICS USA INC AS AGENTS FOR TRANS SERVICE LINE160 CHUBB AV</v>
          </cell>
          <cell r="L1036" t="str">
            <v>KENYA BREWERIES LTDP O BOX 30161-00100NAIROBI KENYA CONTACTEMAIL CARO</v>
          </cell>
          <cell r="M1036" t="str">
            <v>SA</v>
          </cell>
          <cell r="N1036" t="str">
            <v>SAJED</v>
          </cell>
          <cell r="O1036" t="str">
            <v>PK</v>
          </cell>
          <cell r="P1036">
            <v>118</v>
          </cell>
          <cell r="Q1036">
            <v>118</v>
          </cell>
          <cell r="R1036">
            <v>0</v>
          </cell>
          <cell r="S1036">
            <v>0</v>
          </cell>
          <cell r="T1036">
            <v>195727</v>
          </cell>
          <cell r="U1036">
            <v>195727</v>
          </cell>
          <cell r="V1036">
            <v>0</v>
          </cell>
          <cell r="W1036">
            <v>0</v>
          </cell>
          <cell r="X1036"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036" t="str">
            <v>Valide</v>
          </cell>
        </row>
        <row r="1037">
          <cell r="A1037" t="str">
            <v>APHU6325946</v>
          </cell>
          <cell r="B1037">
            <v>40</v>
          </cell>
          <cell r="C1037" t="str">
            <v>NAM3825921</v>
          </cell>
          <cell r="D1037">
            <v>43971</v>
          </cell>
          <cell r="E1037">
            <v>-43966</v>
          </cell>
          <cell r="I1037" t="str">
            <v>2020 MSA 163854</v>
          </cell>
          <cell r="J1037">
            <v>206</v>
          </cell>
          <cell r="K1037" t="str">
            <v>BOLLORE LOGISTICS USA INC AS AGENTS FOR TRANS SERVICE LINE160 CHUBB AV</v>
          </cell>
          <cell r="L1037" t="str">
            <v>KENYA BREWERIES LTDP O BOX 30161-00100NAIROBI KENYA CONTACTEMAIL CARO</v>
          </cell>
          <cell r="M1037" t="str">
            <v>SA</v>
          </cell>
          <cell r="N1037" t="str">
            <v>SAJED</v>
          </cell>
          <cell r="O1037" t="str">
            <v>PK</v>
          </cell>
          <cell r="P1037">
            <v>118</v>
          </cell>
          <cell r="Q1037">
            <v>118</v>
          </cell>
          <cell r="R1037">
            <v>0</v>
          </cell>
          <cell r="S1037">
            <v>0</v>
          </cell>
          <cell r="T1037">
            <v>195727</v>
          </cell>
          <cell r="U1037">
            <v>195727</v>
          </cell>
          <cell r="V1037">
            <v>0</v>
          </cell>
          <cell r="W1037">
            <v>0</v>
          </cell>
          <cell r="X1037"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037" t="str">
            <v>Valide</v>
          </cell>
        </row>
        <row r="1038">
          <cell r="A1038" t="str">
            <v>IRSU2084234</v>
          </cell>
          <cell r="B1038">
            <v>20</v>
          </cell>
          <cell r="C1038" t="str">
            <v>SAS1065SSSA8251</v>
          </cell>
          <cell r="D1038">
            <v>43970</v>
          </cell>
          <cell r="E1038">
            <v>-43965</v>
          </cell>
          <cell r="I1038" t="str">
            <v>2020 MSA 163789</v>
          </cell>
          <cell r="J1038">
            <v>32</v>
          </cell>
          <cell r="K1038" t="str">
            <v>GREEN WAY BUILDING MATERIALSTRADING LLC</v>
          </cell>
          <cell r="L1038" t="str">
            <v>CHINA STATE CONSTRUCTION ENGINEERIN G CORPORATION KENYA LIMITED</v>
          </cell>
          <cell r="M1038" t="str">
            <v>IR</v>
          </cell>
          <cell r="N1038" t="str">
            <v>IRBND</v>
          </cell>
          <cell r="O1038" t="str">
            <v>DR</v>
          </cell>
          <cell r="P1038">
            <v>5500</v>
          </cell>
          <cell r="Q1038">
            <v>5500</v>
          </cell>
          <cell r="R1038">
            <v>5500</v>
          </cell>
          <cell r="S1038">
            <v>5500</v>
          </cell>
          <cell r="T1038">
            <v>1049320</v>
          </cell>
          <cell r="U1038">
            <v>1049320</v>
          </cell>
          <cell r="V1038">
            <v>1049320</v>
          </cell>
          <cell r="W1038">
            <v>1049320</v>
          </cell>
          <cell r="X1038" t="str">
            <v>50X20FT FCL CNTR STC BITUMEN GRADE 60 70 NEW STEEL DRUM NET WEIGHT 995 761KG GROSS WEIGHT 1 049 320 KG DRUMS 5500 HS CODE IS 27132000</v>
          </cell>
          <cell r="Y1038" t="str">
            <v>Valide</v>
          </cell>
        </row>
        <row r="1039">
          <cell r="A1039" t="str">
            <v>IRSU2034911</v>
          </cell>
          <cell r="B1039">
            <v>20</v>
          </cell>
          <cell r="C1039" t="str">
            <v>SAS1065SSSA8251</v>
          </cell>
          <cell r="D1039">
            <v>43970</v>
          </cell>
          <cell r="E1039">
            <v>-43965</v>
          </cell>
          <cell r="I1039" t="str">
            <v>2020 MSA 163789</v>
          </cell>
          <cell r="J1039">
            <v>32</v>
          </cell>
          <cell r="K1039" t="str">
            <v>GREEN WAY BUILDING MATERIALSTRADING LLC</v>
          </cell>
          <cell r="L1039" t="str">
            <v>CHINA STATE CONSTRUCTION ENGINEERIN G CORPORATION KENYA LIMITED</v>
          </cell>
          <cell r="M1039" t="str">
            <v>IR</v>
          </cell>
          <cell r="N1039" t="str">
            <v>IRBND</v>
          </cell>
          <cell r="O1039" t="str">
            <v>DR</v>
          </cell>
          <cell r="P1039">
            <v>5500</v>
          </cell>
          <cell r="Q1039">
            <v>5500</v>
          </cell>
          <cell r="R1039">
            <v>5500</v>
          </cell>
          <cell r="S1039">
            <v>5500</v>
          </cell>
          <cell r="T1039">
            <v>1049320</v>
          </cell>
          <cell r="U1039">
            <v>1049320</v>
          </cell>
          <cell r="V1039">
            <v>1049320</v>
          </cell>
          <cell r="W1039">
            <v>1049320</v>
          </cell>
          <cell r="X1039" t="str">
            <v>50X20FT FCL CNTR STC BITUMEN GRADE 60 70 NEW STEEL DRUM NET WEIGHT 995 761KG GROSS WEIGHT 1 049 320 KG DRUMS 5500 HS CODE IS 27132000</v>
          </cell>
          <cell r="Y1039" t="str">
            <v>Valide</v>
          </cell>
        </row>
        <row r="1040">
          <cell r="A1040" t="str">
            <v>IRSU2038774</v>
          </cell>
          <cell r="B1040">
            <v>20</v>
          </cell>
          <cell r="C1040" t="str">
            <v>SAS1065SSSA8251</v>
          </cell>
          <cell r="D1040">
            <v>43970</v>
          </cell>
          <cell r="E1040">
            <v>-43965</v>
          </cell>
          <cell r="I1040" t="str">
            <v>2020 MSA 163789</v>
          </cell>
          <cell r="J1040">
            <v>32</v>
          </cell>
          <cell r="K1040" t="str">
            <v>GREEN WAY BUILDING MATERIALSTRADING LLC</v>
          </cell>
          <cell r="L1040" t="str">
            <v>CHINA STATE CONSTRUCTION ENGINEERIN G CORPORATION KENYA LIMITED</v>
          </cell>
          <cell r="M1040" t="str">
            <v>IR</v>
          </cell>
          <cell r="N1040" t="str">
            <v>IRBND</v>
          </cell>
          <cell r="O1040" t="str">
            <v>DR</v>
          </cell>
          <cell r="P1040">
            <v>5500</v>
          </cell>
          <cell r="Q1040">
            <v>5500</v>
          </cell>
          <cell r="R1040">
            <v>5500</v>
          </cell>
          <cell r="S1040">
            <v>5500</v>
          </cell>
          <cell r="T1040">
            <v>1049320</v>
          </cell>
          <cell r="U1040">
            <v>1049320</v>
          </cell>
          <cell r="V1040">
            <v>1049320</v>
          </cell>
          <cell r="W1040">
            <v>1049320</v>
          </cell>
          <cell r="X1040" t="str">
            <v>50X20FT FCL CNTR STC BITUMEN GRADE 60 70 NEW STEEL DRUM NET WEIGHT 995 761KG GROSS WEIGHT 1 049 320 KG DRUMS 5500 HS CODE IS 27132000</v>
          </cell>
          <cell r="Y1040" t="str">
            <v>Valide</v>
          </cell>
        </row>
        <row r="1041">
          <cell r="A1041" t="str">
            <v>IRSU2356369</v>
          </cell>
          <cell r="B1041">
            <v>20</v>
          </cell>
          <cell r="C1041" t="str">
            <v>SAS1065SSSA8251</v>
          </cell>
          <cell r="D1041">
            <v>43970</v>
          </cell>
          <cell r="E1041">
            <v>-43965</v>
          </cell>
          <cell r="I1041" t="str">
            <v>2020 MSA 163789</v>
          </cell>
          <cell r="J1041">
            <v>32</v>
          </cell>
          <cell r="K1041" t="str">
            <v>GREEN WAY BUILDING MATERIALSTRADING LLC</v>
          </cell>
          <cell r="L1041" t="str">
            <v>CHINA STATE CONSTRUCTION ENGINEERIN G CORPORATION KENYA LIMITED</v>
          </cell>
          <cell r="M1041" t="str">
            <v>IR</v>
          </cell>
          <cell r="N1041" t="str">
            <v>IRBND</v>
          </cell>
          <cell r="O1041" t="str">
            <v>DR</v>
          </cell>
          <cell r="P1041">
            <v>5500</v>
          </cell>
          <cell r="Q1041">
            <v>5500</v>
          </cell>
          <cell r="R1041">
            <v>5500</v>
          </cell>
          <cell r="S1041">
            <v>5500</v>
          </cell>
          <cell r="T1041">
            <v>1049320</v>
          </cell>
          <cell r="U1041">
            <v>1049320</v>
          </cell>
          <cell r="V1041">
            <v>1049320</v>
          </cell>
          <cell r="W1041">
            <v>1049320</v>
          </cell>
          <cell r="X1041" t="str">
            <v>50X20FT FCL CNTR STC BITUMEN GRADE 60 70 NEW STEEL DRUM NET WEIGHT 995 761KG GROSS WEIGHT 1 049 320 KG DRUMS 5500 HS CODE IS 27132000</v>
          </cell>
          <cell r="Y1041" t="str">
            <v>Valide</v>
          </cell>
        </row>
        <row r="1042">
          <cell r="A1042" t="str">
            <v>IRSU2272524</v>
          </cell>
          <cell r="B1042">
            <v>20</v>
          </cell>
          <cell r="C1042" t="str">
            <v>SAS1065SSSA8251</v>
          </cell>
          <cell r="D1042">
            <v>43970</v>
          </cell>
          <cell r="E1042">
            <v>-43965</v>
          </cell>
          <cell r="I1042" t="str">
            <v>2020 MSA 163789</v>
          </cell>
          <cell r="J1042">
            <v>32</v>
          </cell>
          <cell r="K1042" t="str">
            <v>GREEN WAY BUILDING MATERIALSTRADING LLC</v>
          </cell>
          <cell r="L1042" t="str">
            <v>CHINA STATE CONSTRUCTION ENGINEERIN G CORPORATION KENYA LIMITED</v>
          </cell>
          <cell r="M1042" t="str">
            <v>IR</v>
          </cell>
          <cell r="N1042" t="str">
            <v>IRBND</v>
          </cell>
          <cell r="O1042" t="str">
            <v>DR</v>
          </cell>
          <cell r="P1042">
            <v>5500</v>
          </cell>
          <cell r="Q1042">
            <v>5500</v>
          </cell>
          <cell r="R1042">
            <v>5500</v>
          </cell>
          <cell r="S1042">
            <v>5500</v>
          </cell>
          <cell r="T1042">
            <v>1049320</v>
          </cell>
          <cell r="U1042">
            <v>1049320</v>
          </cell>
          <cell r="V1042">
            <v>1049320</v>
          </cell>
          <cell r="W1042">
            <v>1049320</v>
          </cell>
          <cell r="X1042" t="str">
            <v>50X20FT FCL CNTR STC BITUMEN GRADE 60 70 NEW STEEL DRUM NET WEIGHT 995 761KG GROSS WEIGHT 1 049 320 KG DRUMS 5500 HS CODE IS 27132000</v>
          </cell>
          <cell r="Y1042" t="str">
            <v>Valide</v>
          </cell>
        </row>
        <row r="1043">
          <cell r="A1043" t="str">
            <v>IRSU2525957</v>
          </cell>
          <cell r="B1043">
            <v>20</v>
          </cell>
          <cell r="C1043" t="str">
            <v>SAS1065SSSA8251</v>
          </cell>
          <cell r="D1043">
            <v>43970</v>
          </cell>
          <cell r="E1043">
            <v>-43965</v>
          </cell>
          <cell r="I1043" t="str">
            <v>2020 MSA 163789</v>
          </cell>
          <cell r="J1043">
            <v>32</v>
          </cell>
          <cell r="K1043" t="str">
            <v>GREEN WAY BUILDING MATERIALSTRADING LLC</v>
          </cell>
          <cell r="L1043" t="str">
            <v>CHINA STATE CONSTRUCTION ENGINEERIN G CORPORATION KENYA LIMITED</v>
          </cell>
          <cell r="M1043" t="str">
            <v>IR</v>
          </cell>
          <cell r="N1043" t="str">
            <v>IRBND</v>
          </cell>
          <cell r="O1043" t="str">
            <v>DR</v>
          </cell>
          <cell r="P1043">
            <v>5500</v>
          </cell>
          <cell r="Q1043">
            <v>5500</v>
          </cell>
          <cell r="R1043">
            <v>5500</v>
          </cell>
          <cell r="S1043">
            <v>5500</v>
          </cell>
          <cell r="T1043">
            <v>1049320</v>
          </cell>
          <cell r="U1043">
            <v>1049320</v>
          </cell>
          <cell r="V1043">
            <v>1049320</v>
          </cell>
          <cell r="W1043">
            <v>1049320</v>
          </cell>
          <cell r="X1043" t="str">
            <v>50X20FT FCL CNTR STC BITUMEN GRADE 60 70 NEW STEEL DRUM NET WEIGHT 995 761KG GROSS WEIGHT 1 049 320 KG DRUMS 5500 HS CODE IS 27132000</v>
          </cell>
          <cell r="Y1043" t="str">
            <v>Valide</v>
          </cell>
        </row>
        <row r="1044">
          <cell r="A1044" t="str">
            <v>IRSU2496988</v>
          </cell>
          <cell r="B1044">
            <v>20</v>
          </cell>
          <cell r="C1044" t="str">
            <v>SAS1065SSSA8251</v>
          </cell>
          <cell r="D1044">
            <v>43970</v>
          </cell>
          <cell r="E1044">
            <v>-43965</v>
          </cell>
          <cell r="I1044" t="str">
            <v>2020 MSA 163789</v>
          </cell>
          <cell r="J1044">
            <v>32</v>
          </cell>
          <cell r="K1044" t="str">
            <v>GREEN WAY BUILDING MATERIALSTRADING LLC</v>
          </cell>
          <cell r="L1044" t="str">
            <v>CHINA STATE CONSTRUCTION ENGINEERIN G CORPORATION KENYA LIMITED</v>
          </cell>
          <cell r="M1044" t="str">
            <v>IR</v>
          </cell>
          <cell r="N1044" t="str">
            <v>IRBND</v>
          </cell>
          <cell r="O1044" t="str">
            <v>DR</v>
          </cell>
          <cell r="P1044">
            <v>5500</v>
          </cell>
          <cell r="Q1044">
            <v>5500</v>
          </cell>
          <cell r="R1044">
            <v>5500</v>
          </cell>
          <cell r="S1044">
            <v>5500</v>
          </cell>
          <cell r="T1044">
            <v>1049320</v>
          </cell>
          <cell r="U1044">
            <v>1049320</v>
          </cell>
          <cell r="V1044">
            <v>1049320</v>
          </cell>
          <cell r="W1044">
            <v>1049320</v>
          </cell>
          <cell r="X1044" t="str">
            <v>50X20FT FCL CNTR STC BITUMEN GRADE 60 70 NEW STEEL DRUM NET WEIGHT 995 761KG GROSS WEIGHT 1 049 320 KG DRUMS 5500 HS CODE IS 27132000</v>
          </cell>
          <cell r="Y1044" t="str">
            <v>Valide</v>
          </cell>
        </row>
        <row r="1045">
          <cell r="A1045" t="str">
            <v>IRSU2492051</v>
          </cell>
          <cell r="B1045">
            <v>20</v>
          </cell>
          <cell r="C1045" t="str">
            <v>SAS1065SSSA8251</v>
          </cell>
          <cell r="D1045">
            <v>43970</v>
          </cell>
          <cell r="E1045">
            <v>-43965</v>
          </cell>
          <cell r="I1045" t="str">
            <v>2020 MSA 163789</v>
          </cell>
          <cell r="J1045">
            <v>32</v>
          </cell>
          <cell r="K1045" t="str">
            <v>GREEN WAY BUILDING MATERIALSTRADING LLC</v>
          </cell>
          <cell r="L1045" t="str">
            <v>CHINA STATE CONSTRUCTION ENGINEERIN G CORPORATION KENYA LIMITED</v>
          </cell>
          <cell r="M1045" t="str">
            <v>IR</v>
          </cell>
          <cell r="N1045" t="str">
            <v>IRBND</v>
          </cell>
          <cell r="O1045" t="str">
            <v>DR</v>
          </cell>
          <cell r="P1045">
            <v>5500</v>
          </cell>
          <cell r="Q1045">
            <v>5500</v>
          </cell>
          <cell r="R1045">
            <v>5500</v>
          </cell>
          <cell r="S1045">
            <v>5500</v>
          </cell>
          <cell r="T1045">
            <v>1049320</v>
          </cell>
          <cell r="U1045">
            <v>1049320</v>
          </cell>
          <cell r="V1045">
            <v>1049320</v>
          </cell>
          <cell r="W1045">
            <v>1049320</v>
          </cell>
          <cell r="X1045" t="str">
            <v>50X20FT FCL CNTR STC BITUMEN GRADE 60 70 NEW STEEL DRUM NET WEIGHT 995 761KG GROSS WEIGHT 1 049 320 KG DRUMS 5500 HS CODE IS 27132000</v>
          </cell>
          <cell r="Y1045" t="str">
            <v>Valide</v>
          </cell>
        </row>
        <row r="1046">
          <cell r="A1046" t="str">
            <v>IRSU2649428</v>
          </cell>
          <cell r="B1046">
            <v>20</v>
          </cell>
          <cell r="C1046" t="str">
            <v>SAS1065SSSA8251</v>
          </cell>
          <cell r="D1046">
            <v>43970</v>
          </cell>
          <cell r="E1046">
            <v>-43965</v>
          </cell>
          <cell r="I1046" t="str">
            <v>2020 MSA 163789</v>
          </cell>
          <cell r="J1046">
            <v>32</v>
          </cell>
          <cell r="K1046" t="str">
            <v>GREEN WAY BUILDING MATERIALSTRADING LLC</v>
          </cell>
          <cell r="L1046" t="str">
            <v>CHINA STATE CONSTRUCTION ENGINEERIN G CORPORATION KENYA LIMITED</v>
          </cell>
          <cell r="M1046" t="str">
            <v>IR</v>
          </cell>
          <cell r="N1046" t="str">
            <v>IRBND</v>
          </cell>
          <cell r="O1046" t="str">
            <v>DR</v>
          </cell>
          <cell r="P1046">
            <v>5500</v>
          </cell>
          <cell r="Q1046">
            <v>5500</v>
          </cell>
          <cell r="R1046">
            <v>5500</v>
          </cell>
          <cell r="S1046">
            <v>5500</v>
          </cell>
          <cell r="T1046">
            <v>1049320</v>
          </cell>
          <cell r="U1046">
            <v>1049320</v>
          </cell>
          <cell r="V1046">
            <v>1049320</v>
          </cell>
          <cell r="W1046">
            <v>1049320</v>
          </cell>
          <cell r="X1046" t="str">
            <v>50X20FT FCL CNTR STC BITUMEN GRADE 60 70 NEW STEEL DRUM NET WEIGHT 995 761KG GROSS WEIGHT 1 049 320 KG DRUMS 5500 HS CODE IS 27132000</v>
          </cell>
          <cell r="Y1046" t="str">
            <v>Valide</v>
          </cell>
        </row>
        <row r="1047">
          <cell r="A1047" t="str">
            <v>IRSU2494455</v>
          </cell>
          <cell r="B1047">
            <v>20</v>
          </cell>
          <cell r="C1047" t="str">
            <v>SAS1065SSSA8251</v>
          </cell>
          <cell r="D1047">
            <v>43970</v>
          </cell>
          <cell r="E1047">
            <v>-43965</v>
          </cell>
          <cell r="I1047" t="str">
            <v>2020 MSA 163789</v>
          </cell>
          <cell r="J1047">
            <v>32</v>
          </cell>
          <cell r="K1047" t="str">
            <v>GREEN WAY BUILDING MATERIALSTRADING LLC</v>
          </cell>
          <cell r="L1047" t="str">
            <v>CHINA STATE CONSTRUCTION ENGINEERIN G CORPORATION KENYA LIMITED</v>
          </cell>
          <cell r="M1047" t="str">
            <v>IR</v>
          </cell>
          <cell r="N1047" t="str">
            <v>IRBND</v>
          </cell>
          <cell r="O1047" t="str">
            <v>DR</v>
          </cell>
          <cell r="P1047">
            <v>5500</v>
          </cell>
          <cell r="Q1047">
            <v>5500</v>
          </cell>
          <cell r="R1047">
            <v>5500</v>
          </cell>
          <cell r="S1047">
            <v>5500</v>
          </cell>
          <cell r="T1047">
            <v>1049320</v>
          </cell>
          <cell r="U1047">
            <v>1049320</v>
          </cell>
          <cell r="V1047">
            <v>1049320</v>
          </cell>
          <cell r="W1047">
            <v>1049320</v>
          </cell>
          <cell r="X1047" t="str">
            <v>50X20FT FCL CNTR STC BITUMEN GRADE 60 70 NEW STEEL DRUM NET WEIGHT 995 761KG GROSS WEIGHT 1 049 320 KG DRUMS 5500 HS CODE IS 27132000</v>
          </cell>
          <cell r="Y1047" t="str">
            <v>Valide</v>
          </cell>
        </row>
        <row r="1048">
          <cell r="A1048" t="str">
            <v>HDXU2068406</v>
          </cell>
          <cell r="B1048">
            <v>20</v>
          </cell>
          <cell r="C1048" t="str">
            <v>SAS1065SSSA8251</v>
          </cell>
          <cell r="D1048">
            <v>43970</v>
          </cell>
          <cell r="E1048">
            <v>-43965</v>
          </cell>
          <cell r="I1048" t="str">
            <v>2020 MSA 163789</v>
          </cell>
          <cell r="J1048">
            <v>32</v>
          </cell>
          <cell r="K1048" t="str">
            <v>GREEN WAY BUILDING MATERIALSTRADING LLC</v>
          </cell>
          <cell r="L1048" t="str">
            <v>CHINA STATE CONSTRUCTION ENGINEERIN G CORPORATION KENYA LIMITED</v>
          </cell>
          <cell r="M1048" t="str">
            <v>IR</v>
          </cell>
          <cell r="N1048" t="str">
            <v>IRBND</v>
          </cell>
          <cell r="O1048" t="str">
            <v>DR</v>
          </cell>
          <cell r="P1048">
            <v>5500</v>
          </cell>
          <cell r="Q1048">
            <v>5500</v>
          </cell>
          <cell r="R1048">
            <v>5500</v>
          </cell>
          <cell r="S1048">
            <v>5500</v>
          </cell>
          <cell r="T1048">
            <v>1049320</v>
          </cell>
          <cell r="U1048">
            <v>1049320</v>
          </cell>
          <cell r="V1048">
            <v>1049320</v>
          </cell>
          <cell r="W1048">
            <v>1049320</v>
          </cell>
          <cell r="X1048" t="str">
            <v>50X20FT FCL CNTR STC BITUMEN GRADE 60 70 NEW STEEL DRUM NET WEIGHT 995 761KG GROSS WEIGHT 1 049 320 KG DRUMS 5500 HS CODE IS 27132000</v>
          </cell>
          <cell r="Y1048" t="str">
            <v>Valide</v>
          </cell>
        </row>
        <row r="1049">
          <cell r="A1049" t="str">
            <v>IRSU2444480</v>
          </cell>
          <cell r="B1049">
            <v>20</v>
          </cell>
          <cell r="C1049" t="str">
            <v>SAS1065SSSA8251</v>
          </cell>
          <cell r="D1049">
            <v>43970</v>
          </cell>
          <cell r="E1049">
            <v>-43965</v>
          </cell>
          <cell r="I1049" t="str">
            <v>2020 MSA 163789</v>
          </cell>
          <cell r="J1049">
            <v>32</v>
          </cell>
          <cell r="K1049" t="str">
            <v>GREEN WAY BUILDING MATERIALSTRADING LLC</v>
          </cell>
          <cell r="L1049" t="str">
            <v>CHINA STATE CONSTRUCTION ENGINEERIN G CORPORATION KENYA LIMITED</v>
          </cell>
          <cell r="M1049" t="str">
            <v>IR</v>
          </cell>
          <cell r="N1049" t="str">
            <v>IRBND</v>
          </cell>
          <cell r="O1049" t="str">
            <v>DR</v>
          </cell>
          <cell r="P1049">
            <v>5500</v>
          </cell>
          <cell r="Q1049">
            <v>5500</v>
          </cell>
          <cell r="R1049">
            <v>5500</v>
          </cell>
          <cell r="S1049">
            <v>5500</v>
          </cell>
          <cell r="T1049">
            <v>1049320</v>
          </cell>
          <cell r="U1049">
            <v>1049320</v>
          </cell>
          <cell r="V1049">
            <v>1049320</v>
          </cell>
          <cell r="W1049">
            <v>1049320</v>
          </cell>
          <cell r="X1049" t="str">
            <v>50X20FT FCL CNTR STC BITUMEN GRADE 60 70 NEW STEEL DRUM NET WEIGHT 995 761KG GROSS WEIGHT 1 049 320 KG DRUMS 5500 HS CODE IS 27132000</v>
          </cell>
          <cell r="Y1049" t="str">
            <v>Valide</v>
          </cell>
        </row>
        <row r="1050">
          <cell r="A1050" t="str">
            <v>PARU2013780</v>
          </cell>
          <cell r="B1050">
            <v>20</v>
          </cell>
          <cell r="C1050" t="str">
            <v>SAS1065SSSA8251</v>
          </cell>
          <cell r="D1050">
            <v>43970</v>
          </cell>
          <cell r="E1050">
            <v>-43965</v>
          </cell>
          <cell r="I1050" t="str">
            <v>2020 MSA 163789</v>
          </cell>
          <cell r="J1050">
            <v>32</v>
          </cell>
          <cell r="K1050" t="str">
            <v>GREEN WAY BUILDING MATERIALSTRADING LLC</v>
          </cell>
          <cell r="L1050" t="str">
            <v>CHINA STATE CONSTRUCTION ENGINEERIN G CORPORATION KENYA LIMITED</v>
          </cell>
          <cell r="M1050" t="str">
            <v>IR</v>
          </cell>
          <cell r="N1050" t="str">
            <v>IRBND</v>
          </cell>
          <cell r="O1050" t="str">
            <v>DR</v>
          </cell>
          <cell r="P1050">
            <v>5500</v>
          </cell>
          <cell r="Q1050">
            <v>5500</v>
          </cell>
          <cell r="R1050">
            <v>5500</v>
          </cell>
          <cell r="S1050">
            <v>5500</v>
          </cell>
          <cell r="T1050">
            <v>1049320</v>
          </cell>
          <cell r="U1050">
            <v>1049320</v>
          </cell>
          <cell r="V1050">
            <v>1049320</v>
          </cell>
          <cell r="W1050">
            <v>1049320</v>
          </cell>
          <cell r="X1050" t="str">
            <v>50X20FT FCL CNTR STC BITUMEN GRADE 60 70 NEW STEEL DRUM NET WEIGHT 995 761KG GROSS WEIGHT 1 049 320 KG DRUMS 5500 HS CODE IS 27132000</v>
          </cell>
          <cell r="Y1050" t="str">
            <v>Valide</v>
          </cell>
        </row>
        <row r="1051">
          <cell r="A1051" t="str">
            <v>IRSU2358910</v>
          </cell>
          <cell r="B1051">
            <v>20</v>
          </cell>
          <cell r="C1051" t="str">
            <v>SAS1065SSSA8251</v>
          </cell>
          <cell r="D1051">
            <v>43970</v>
          </cell>
          <cell r="E1051">
            <v>-43965</v>
          </cell>
          <cell r="I1051" t="str">
            <v>2020 MSA 163789</v>
          </cell>
          <cell r="J1051">
            <v>32</v>
          </cell>
          <cell r="K1051" t="str">
            <v>GREEN WAY BUILDING MATERIALSTRADING LLC</v>
          </cell>
          <cell r="L1051" t="str">
            <v>CHINA STATE CONSTRUCTION ENGINEERIN G CORPORATION KENYA LIMITED</v>
          </cell>
          <cell r="M1051" t="str">
            <v>IR</v>
          </cell>
          <cell r="N1051" t="str">
            <v>IRBND</v>
          </cell>
          <cell r="O1051" t="str">
            <v>DR</v>
          </cell>
          <cell r="P1051">
            <v>5500</v>
          </cell>
          <cell r="Q1051">
            <v>5500</v>
          </cell>
          <cell r="R1051">
            <v>5500</v>
          </cell>
          <cell r="S1051">
            <v>5500</v>
          </cell>
          <cell r="T1051">
            <v>1049320</v>
          </cell>
          <cell r="U1051">
            <v>1049320</v>
          </cell>
          <cell r="V1051">
            <v>1049320</v>
          </cell>
          <cell r="W1051">
            <v>1049320</v>
          </cell>
          <cell r="X1051" t="str">
            <v>50X20FT FCL CNTR STC BITUMEN GRADE 60 70 NEW STEEL DRUM NET WEIGHT 995 761KG GROSS WEIGHT 1 049 320 KG DRUMS 5500 HS CODE IS 27132000</v>
          </cell>
          <cell r="Y1051" t="str">
            <v>Valide</v>
          </cell>
        </row>
        <row r="1052">
          <cell r="A1052" t="str">
            <v>IRSU2076671</v>
          </cell>
          <cell r="B1052">
            <v>20</v>
          </cell>
          <cell r="C1052" t="str">
            <v>SAS1065SSSA8251</v>
          </cell>
          <cell r="D1052">
            <v>43971</v>
          </cell>
          <cell r="E1052">
            <v>-43966</v>
          </cell>
          <cell r="I1052" t="str">
            <v>2020 MSA 163789</v>
          </cell>
          <cell r="J1052">
            <v>32</v>
          </cell>
          <cell r="K1052" t="str">
            <v>GREEN WAY BUILDING MATERIALSTRADING LLC</v>
          </cell>
          <cell r="L1052" t="str">
            <v>CHINA STATE CONSTRUCTION ENGINEERIN G CORPORATION KENYA LIMITED</v>
          </cell>
          <cell r="M1052" t="str">
            <v>IR</v>
          </cell>
          <cell r="N1052" t="str">
            <v>IRBND</v>
          </cell>
          <cell r="O1052" t="str">
            <v>DR</v>
          </cell>
          <cell r="P1052">
            <v>5500</v>
          </cell>
          <cell r="Q1052">
            <v>5500</v>
          </cell>
          <cell r="R1052">
            <v>5500</v>
          </cell>
          <cell r="S1052">
            <v>5500</v>
          </cell>
          <cell r="T1052">
            <v>1049320</v>
          </cell>
          <cell r="U1052">
            <v>1049320</v>
          </cell>
          <cell r="V1052">
            <v>1049320</v>
          </cell>
          <cell r="W1052">
            <v>1049320</v>
          </cell>
          <cell r="X1052" t="str">
            <v>50X20FT FCL CNTR STC BITUMEN GRADE 60 70 NEW STEEL DRUM NET WEIGHT 995 761KG GROSS WEIGHT 1 049 320 KG DRUMS 5500 HS CODE IS 27132000</v>
          </cell>
          <cell r="Y1052" t="str">
            <v>Valide</v>
          </cell>
        </row>
        <row r="1053">
          <cell r="A1053" t="str">
            <v>IRSU2281845</v>
          </cell>
          <cell r="B1053">
            <v>20</v>
          </cell>
          <cell r="C1053" t="str">
            <v>SAS1065SSSA8251</v>
          </cell>
          <cell r="D1053">
            <v>43971</v>
          </cell>
          <cell r="E1053">
            <v>-43966</v>
          </cell>
          <cell r="I1053" t="str">
            <v>2020 MSA 163789</v>
          </cell>
          <cell r="J1053">
            <v>32</v>
          </cell>
          <cell r="K1053" t="str">
            <v>GREEN WAY BUILDING MATERIALSTRADING LLC</v>
          </cell>
          <cell r="L1053" t="str">
            <v>CHINA STATE CONSTRUCTION ENGINEERIN G CORPORATION KENYA LIMITED</v>
          </cell>
          <cell r="M1053" t="str">
            <v>IR</v>
          </cell>
          <cell r="N1053" t="str">
            <v>IRBND</v>
          </cell>
          <cell r="O1053" t="str">
            <v>DR</v>
          </cell>
          <cell r="P1053">
            <v>5500</v>
          </cell>
          <cell r="Q1053">
            <v>5500</v>
          </cell>
          <cell r="R1053">
            <v>5500</v>
          </cell>
          <cell r="S1053">
            <v>5500</v>
          </cell>
          <cell r="T1053">
            <v>1049320</v>
          </cell>
          <cell r="U1053">
            <v>1049320</v>
          </cell>
          <cell r="V1053">
            <v>1049320</v>
          </cell>
          <cell r="W1053">
            <v>1049320</v>
          </cell>
          <cell r="X1053" t="str">
            <v>50X20FT FCL CNTR STC BITUMEN GRADE 60 70 NEW STEEL DRUM NET WEIGHT 995 761KG GROSS WEIGHT 1 049 320 KG DRUMS 5500 HS CODE IS 27132000</v>
          </cell>
          <cell r="Y1053" t="str">
            <v>Valide</v>
          </cell>
        </row>
        <row r="1054">
          <cell r="A1054" t="str">
            <v>PARU2303521</v>
          </cell>
          <cell r="B1054">
            <v>20</v>
          </cell>
          <cell r="C1054" t="str">
            <v>SAS1065SSSA8251</v>
          </cell>
          <cell r="D1054">
            <v>43971</v>
          </cell>
          <cell r="E1054">
            <v>-43966</v>
          </cell>
          <cell r="I1054" t="str">
            <v>2020 MSA 163789</v>
          </cell>
          <cell r="J1054">
            <v>32</v>
          </cell>
          <cell r="K1054" t="str">
            <v>GREEN WAY BUILDING MATERIALSTRADING LLC</v>
          </cell>
          <cell r="L1054" t="str">
            <v>CHINA STATE CONSTRUCTION ENGINEERIN G CORPORATION KENYA LIMITED</v>
          </cell>
          <cell r="M1054" t="str">
            <v>IR</v>
          </cell>
          <cell r="N1054" t="str">
            <v>IRBND</v>
          </cell>
          <cell r="O1054" t="str">
            <v>DR</v>
          </cell>
          <cell r="P1054">
            <v>5500</v>
          </cell>
          <cell r="Q1054">
            <v>5500</v>
          </cell>
          <cell r="R1054">
            <v>5500</v>
          </cell>
          <cell r="S1054">
            <v>5500</v>
          </cell>
          <cell r="T1054">
            <v>1049320</v>
          </cell>
          <cell r="U1054">
            <v>1049320</v>
          </cell>
          <cell r="V1054">
            <v>1049320</v>
          </cell>
          <cell r="W1054">
            <v>1049320</v>
          </cell>
          <cell r="X1054" t="str">
            <v>50X20FT FCL CNTR STC BITUMEN GRADE 60 70 NEW STEEL DRUM NET WEIGHT 995 761KG GROSS WEIGHT 1 049 320 KG DRUMS 5500 HS CODE IS 27132000</v>
          </cell>
          <cell r="Y1054" t="str">
            <v>Valide</v>
          </cell>
        </row>
        <row r="1055">
          <cell r="A1055" t="str">
            <v>PARU2814352</v>
          </cell>
          <cell r="B1055">
            <v>20</v>
          </cell>
          <cell r="C1055" t="str">
            <v>SAS1065SSSA8251</v>
          </cell>
          <cell r="D1055">
            <v>43971</v>
          </cell>
          <cell r="E1055">
            <v>-43966</v>
          </cell>
          <cell r="I1055" t="str">
            <v>2020 MSA 163789</v>
          </cell>
          <cell r="J1055">
            <v>32</v>
          </cell>
          <cell r="K1055" t="str">
            <v>GREEN WAY BUILDING MATERIALSTRADING LLC</v>
          </cell>
          <cell r="L1055" t="str">
            <v>CHINA STATE CONSTRUCTION ENGINEERIN G CORPORATION KENYA LIMITED</v>
          </cell>
          <cell r="M1055" t="str">
            <v>IR</v>
          </cell>
          <cell r="N1055" t="str">
            <v>IRBND</v>
          </cell>
          <cell r="O1055" t="str">
            <v>DR</v>
          </cell>
          <cell r="P1055">
            <v>5500</v>
          </cell>
          <cell r="Q1055">
            <v>5500</v>
          </cell>
          <cell r="R1055">
            <v>5500</v>
          </cell>
          <cell r="S1055">
            <v>5500</v>
          </cell>
          <cell r="T1055">
            <v>1049320</v>
          </cell>
          <cell r="U1055">
            <v>1049320</v>
          </cell>
          <cell r="V1055">
            <v>1049320</v>
          </cell>
          <cell r="W1055">
            <v>1049320</v>
          </cell>
          <cell r="X1055" t="str">
            <v>50X20FT FCL CNTR STC BITUMEN GRADE 60 70 NEW STEEL DRUM NET WEIGHT 995 761KG GROSS WEIGHT 1 049 320 KG DRUMS 5500 HS CODE IS 27132000</v>
          </cell>
          <cell r="Y1055" t="str">
            <v>Valide</v>
          </cell>
        </row>
        <row r="1056">
          <cell r="A1056" t="str">
            <v>SBAU2909429</v>
          </cell>
          <cell r="B1056">
            <v>20</v>
          </cell>
          <cell r="C1056" t="str">
            <v>SAS1065SSSA8251</v>
          </cell>
          <cell r="D1056">
            <v>43971</v>
          </cell>
          <cell r="E1056">
            <v>-43966</v>
          </cell>
          <cell r="I1056" t="str">
            <v>2020 MSA 163789</v>
          </cell>
          <cell r="J1056">
            <v>32</v>
          </cell>
          <cell r="K1056" t="str">
            <v>GREEN WAY BUILDING MATERIALSTRADING LLC</v>
          </cell>
          <cell r="L1056" t="str">
            <v>CHINA STATE CONSTRUCTION ENGINEERIN G CORPORATION KENYA LIMITED</v>
          </cell>
          <cell r="M1056" t="str">
            <v>IR</v>
          </cell>
          <cell r="N1056" t="str">
            <v>IRBND</v>
          </cell>
          <cell r="O1056" t="str">
            <v>DR</v>
          </cell>
          <cell r="P1056">
            <v>5500</v>
          </cell>
          <cell r="Q1056">
            <v>5500</v>
          </cell>
          <cell r="R1056">
            <v>5500</v>
          </cell>
          <cell r="S1056">
            <v>5500</v>
          </cell>
          <cell r="T1056">
            <v>1049320</v>
          </cell>
          <cell r="U1056">
            <v>1049320</v>
          </cell>
          <cell r="V1056">
            <v>1049320</v>
          </cell>
          <cell r="W1056">
            <v>1049320</v>
          </cell>
          <cell r="X1056" t="str">
            <v>50X20FT FCL CNTR STC BITUMEN GRADE 60 70 NEW STEEL DRUM NET WEIGHT 995 761KG GROSS WEIGHT 1 049 320 KG DRUMS 5500 HS CODE IS 27132000</v>
          </cell>
          <cell r="Y1056" t="str">
            <v>Valide</v>
          </cell>
        </row>
        <row r="1057">
          <cell r="A1057" t="str">
            <v>IRSU2308859</v>
          </cell>
          <cell r="B1057">
            <v>20</v>
          </cell>
          <cell r="C1057" t="str">
            <v>SAS1065SSSA8251</v>
          </cell>
          <cell r="D1057">
            <v>43971</v>
          </cell>
          <cell r="E1057">
            <v>-43966</v>
          </cell>
          <cell r="I1057" t="str">
            <v>2020 MSA 163789</v>
          </cell>
          <cell r="J1057">
            <v>32</v>
          </cell>
          <cell r="K1057" t="str">
            <v>GREEN WAY BUILDING MATERIALSTRADING LLC</v>
          </cell>
          <cell r="L1057" t="str">
            <v>CHINA STATE CONSTRUCTION ENGINEERIN G CORPORATION KENYA LIMITED</v>
          </cell>
          <cell r="M1057" t="str">
            <v>IR</v>
          </cell>
          <cell r="N1057" t="str">
            <v>IRBND</v>
          </cell>
          <cell r="O1057" t="str">
            <v>DR</v>
          </cell>
          <cell r="P1057">
            <v>5500</v>
          </cell>
          <cell r="Q1057">
            <v>5500</v>
          </cell>
          <cell r="R1057">
            <v>5500</v>
          </cell>
          <cell r="S1057">
            <v>5500</v>
          </cell>
          <cell r="T1057">
            <v>1049320</v>
          </cell>
          <cell r="U1057">
            <v>1049320</v>
          </cell>
          <cell r="V1057">
            <v>1049320</v>
          </cell>
          <cell r="W1057">
            <v>1049320</v>
          </cell>
          <cell r="X1057" t="str">
            <v>50X20FT FCL CNTR STC BITUMEN GRADE 60 70 NEW STEEL DRUM NET WEIGHT 995 761KG GROSS WEIGHT 1 049 320 KG DRUMS 5500 HS CODE IS 27132000</v>
          </cell>
          <cell r="Y1057" t="str">
            <v>Valide</v>
          </cell>
        </row>
        <row r="1058">
          <cell r="A1058" t="str">
            <v>TRHU2140021</v>
          </cell>
          <cell r="B1058">
            <v>20</v>
          </cell>
          <cell r="C1058" t="str">
            <v>WECC2050EMB0009</v>
          </cell>
          <cell r="D1058">
            <v>43971</v>
          </cell>
          <cell r="E1058">
            <v>-43966</v>
          </cell>
          <cell r="I1058" t="str">
            <v>2020 MSA 163713</v>
          </cell>
          <cell r="J1058">
            <v>39</v>
          </cell>
          <cell r="K1058" t="str">
            <v>CHLORIDE EGYPT S A E</v>
          </cell>
          <cell r="L1058" t="str">
            <v>EVEREADY EAST AFRICA LTD</v>
          </cell>
          <cell r="M1058" t="str">
            <v>LK</v>
          </cell>
          <cell r="N1058" t="str">
            <v>LKCMB</v>
          </cell>
          <cell r="O1058" t="str">
            <v>PK</v>
          </cell>
          <cell r="P1058">
            <v>28</v>
          </cell>
          <cell r="Q1058">
            <v>28</v>
          </cell>
          <cell r="R1058">
            <v>0</v>
          </cell>
          <cell r="S1058">
            <v>0</v>
          </cell>
          <cell r="T1058">
            <v>52855</v>
          </cell>
          <cell r="U1058">
            <v>52855</v>
          </cell>
          <cell r="V1058">
            <v>0</v>
          </cell>
          <cell r="W1058">
            <v>0</v>
          </cell>
          <cell r="X1058" t="str">
            <v>2 X 20DV CONTAINERS SAID TO CONTAIN 28 PALLETS CONTAIN 3582 AUTOMOTIVE BATTERIES WITH ACID IMO CLASS 8 UN NO 2794 HS CODE 850710 FREIGHT PREPAID LI LO MARGARET OD HIAMBO EVEREADY CO KE PIN P000592863B ONCARRIAGE UP TO FREE ON RAIL NOT DISCHARGED NOT CUSTOM CLEARED---- ANY ADDITIONAL STORAGE COSTS IN MOMBASA RELATED TO THE ON CARRIAGE FROM MOMBASA TO EMBAKASI FOR ACCOUNT OF THE RECEIVER 1 X 20DV CONTAINER SAID TO CONTAIN 14 PALLETS CONTAIN 2124 PCS AUTOMOTIVE BATTERIES WITH ACID IMO CLASS 8</v>
          </cell>
          <cell r="Y1058" t="str">
            <v>Valide</v>
          </cell>
        </row>
        <row r="1059">
          <cell r="A1059" t="str">
            <v>UESU2233843</v>
          </cell>
          <cell r="B1059">
            <v>20</v>
          </cell>
          <cell r="C1059" t="str">
            <v>596520596</v>
          </cell>
          <cell r="D1059">
            <v>43975</v>
          </cell>
          <cell r="E1059">
            <v>-43970</v>
          </cell>
          <cell r="I1059" t="str">
            <v>2020 MSA 163867</v>
          </cell>
          <cell r="J1059">
            <v>316</v>
          </cell>
          <cell r="K1059" t="str">
            <v>PALVI POWER TECH SALES FZE P O BOX</v>
          </cell>
          <cell r="L1059" t="str">
            <v>DIAMOND CHEMICALS LIMITED RUNYENJESK EMAIL ID ADRINE DIAMONDCHEM</v>
          </cell>
          <cell r="M1059" t="str">
            <v>CN</v>
          </cell>
          <cell r="N1059" t="str">
            <v>CNTXG</v>
          </cell>
          <cell r="O1059" t="str">
            <v>BG</v>
          </cell>
          <cell r="P1059">
            <v>2160</v>
          </cell>
          <cell r="Q1059">
            <v>2160</v>
          </cell>
          <cell r="R1059">
            <v>2160</v>
          </cell>
          <cell r="S1059">
            <v>2160</v>
          </cell>
          <cell r="T1059">
            <v>54216</v>
          </cell>
          <cell r="U1059">
            <v>54216</v>
          </cell>
          <cell r="V1059">
            <v>54216</v>
          </cell>
          <cell r="W1059">
            <v>54216</v>
          </cell>
          <cell r="X1059" t="str">
            <v>CAUSTIC SODA PEARLS IDF NUMBER 20EMKIM000043535</v>
          </cell>
          <cell r="Y1059" t="str">
            <v>Valide</v>
          </cell>
        </row>
        <row r="1060">
          <cell r="A1060" t="str">
            <v>MRKU6686885</v>
          </cell>
          <cell r="B1060">
            <v>20</v>
          </cell>
          <cell r="C1060" t="str">
            <v>596520596</v>
          </cell>
          <cell r="D1060">
            <v>43975</v>
          </cell>
          <cell r="E1060">
            <v>-43970</v>
          </cell>
          <cell r="I1060" t="str">
            <v>2020 MSA 163867</v>
          </cell>
          <cell r="J1060">
            <v>316</v>
          </cell>
          <cell r="K1060" t="str">
            <v>PALVI POWER TECH SALES FZE P O BOX</v>
          </cell>
          <cell r="L1060" t="str">
            <v>DIAMOND CHEMICALS LIMITED RUNYENJESK EMAIL ID ADRINE DIAMONDCHEM</v>
          </cell>
          <cell r="M1060" t="str">
            <v>CN</v>
          </cell>
          <cell r="N1060" t="str">
            <v>CNTXG</v>
          </cell>
          <cell r="O1060" t="str">
            <v>BG</v>
          </cell>
          <cell r="P1060">
            <v>2160</v>
          </cell>
          <cell r="Q1060">
            <v>2160</v>
          </cell>
          <cell r="R1060">
            <v>2160</v>
          </cell>
          <cell r="S1060">
            <v>2160</v>
          </cell>
          <cell r="T1060">
            <v>54216</v>
          </cell>
          <cell r="U1060">
            <v>54216</v>
          </cell>
          <cell r="V1060">
            <v>54216</v>
          </cell>
          <cell r="W1060">
            <v>54216</v>
          </cell>
          <cell r="X1060" t="str">
            <v>CAUSTIC SODA PEARLS IDF NUMBER 20EMKIM000043535</v>
          </cell>
          <cell r="Y1060" t="str">
            <v>Valide</v>
          </cell>
        </row>
        <row r="1061">
          <cell r="A1061" t="str">
            <v>MSKU4222594</v>
          </cell>
          <cell r="B1061">
            <v>20</v>
          </cell>
          <cell r="C1061" t="str">
            <v>596571722</v>
          </cell>
          <cell r="D1061">
            <v>43973</v>
          </cell>
          <cell r="E1061">
            <v>-43968</v>
          </cell>
          <cell r="I1061" t="str">
            <v>2020 MSA 163867</v>
          </cell>
          <cell r="J1061">
            <v>194</v>
          </cell>
          <cell r="K1061" t="str">
            <v>LINYI CONSMOS IMP EXP CO LTD 2-</v>
          </cell>
          <cell r="L1061" t="str">
            <v>REXE ROOFING PRODUCTS LIMITED MENEL</v>
          </cell>
          <cell r="M1061" t="str">
            <v>CN</v>
          </cell>
          <cell r="N1061" t="str">
            <v>CNTAO</v>
          </cell>
          <cell r="O1061" t="str">
            <v>PA</v>
          </cell>
          <cell r="P1061">
            <v>16</v>
          </cell>
          <cell r="Q1061">
            <v>16</v>
          </cell>
          <cell r="R1061">
            <v>16</v>
          </cell>
          <cell r="S1061">
            <v>16</v>
          </cell>
          <cell r="T1061">
            <v>30600</v>
          </cell>
          <cell r="U1061">
            <v>30600</v>
          </cell>
          <cell r="V1061">
            <v>30600</v>
          </cell>
          <cell r="W1061">
            <v>30600</v>
          </cell>
          <cell r="X1061" t="str">
            <v>ORIENTED STRAND BOARD E-MAIL INFO REXEROOFING COM E-MAIL INFO REXEROOFING COM INTRANSIT TO ICD EMBAKASI NAIROBI</v>
          </cell>
          <cell r="Y1061" t="str">
            <v>Valide</v>
          </cell>
        </row>
        <row r="1062">
          <cell r="A1062" t="str">
            <v>MSKU3024357</v>
          </cell>
          <cell r="B1062">
            <v>20</v>
          </cell>
          <cell r="C1062" t="str">
            <v>596571722</v>
          </cell>
          <cell r="D1062">
            <v>43974</v>
          </cell>
          <cell r="E1062">
            <v>-43969</v>
          </cell>
          <cell r="I1062" t="str">
            <v>2020 MSA 163867</v>
          </cell>
          <cell r="J1062">
            <v>194</v>
          </cell>
          <cell r="K1062" t="str">
            <v>LINYI CONSMOS IMP EXP CO LTD 2-</v>
          </cell>
          <cell r="L1062" t="str">
            <v>REXE ROOFING PRODUCTS LIMITED MENEL</v>
          </cell>
          <cell r="M1062" t="str">
            <v>CN</v>
          </cell>
          <cell r="N1062" t="str">
            <v>CNTAO</v>
          </cell>
          <cell r="O1062" t="str">
            <v>PA</v>
          </cell>
          <cell r="P1062">
            <v>16</v>
          </cell>
          <cell r="Q1062">
            <v>16</v>
          </cell>
          <cell r="R1062">
            <v>16</v>
          </cell>
          <cell r="S1062">
            <v>16</v>
          </cell>
          <cell r="T1062">
            <v>30600</v>
          </cell>
          <cell r="U1062">
            <v>30600</v>
          </cell>
          <cell r="V1062">
            <v>30600</v>
          </cell>
          <cell r="W1062">
            <v>30600</v>
          </cell>
          <cell r="X1062" t="str">
            <v>ORIENTED STRAND BOARD E-MAIL INFO REXEROOFING COM E-MAIL INFO REXEROOFING COM INTRANSIT TO ICD EMBAKASI NAIROBI</v>
          </cell>
          <cell r="Y1062" t="str">
            <v>Valide</v>
          </cell>
        </row>
        <row r="1063">
          <cell r="A1063" t="str">
            <v>GATU1055368</v>
          </cell>
          <cell r="B1063">
            <v>20</v>
          </cell>
          <cell r="C1063" t="str">
            <v>596904644</v>
          </cell>
          <cell r="D1063">
            <v>43975</v>
          </cell>
          <cell r="E1063">
            <v>-43970</v>
          </cell>
          <cell r="I1063" t="str">
            <v>2020 MSA 163867</v>
          </cell>
          <cell r="J1063">
            <v>353</v>
          </cell>
          <cell r="K1063" t="str">
            <v>UNIVAL INTERNATIONAL LTD RM 1103 1</v>
          </cell>
          <cell r="L1063" t="str">
            <v>COSMOS LIMITED P O BOX 41433-00100</v>
          </cell>
          <cell r="M1063" t="str">
            <v>CN</v>
          </cell>
          <cell r="N1063" t="str">
            <v>CNSHA</v>
          </cell>
          <cell r="O1063" t="str">
            <v>PK</v>
          </cell>
          <cell r="P1063">
            <v>165</v>
          </cell>
          <cell r="Q1063">
            <v>165</v>
          </cell>
          <cell r="R1063">
            <v>165</v>
          </cell>
          <cell r="S1063">
            <v>165</v>
          </cell>
          <cell r="T1063">
            <v>4561</v>
          </cell>
          <cell r="U1063">
            <v>4561</v>
          </cell>
          <cell r="V1063">
            <v>4561</v>
          </cell>
          <cell r="W1063">
            <v>4561</v>
          </cell>
          <cell r="X1063" t="str">
            <v>1 ACYCLOVIR USP42 2 POTASSIUM SORBATE FCC 3 GUAIFENESIN BP2017 4 ME TRONIDAZOLE BP2018 5 POVIDONE K30 BP2017 6 NICOTINAMIDE BP2015 7 CH LORPROMAZINE HYDROCHLORIDE BP2015 8 GLICLAZIDE BP2019 9 LEVAMISOLE H YDROCHLORIDE BP2017 10 SULFAQUINOXALINE SODIUM CPV2015 SAY ONE HUNDR ED AND SIXTY-FIVE PACKAGES ONLY MARKS AND NOS N M FAX 852-28386395 PIN NO P000609319W EMAIL SUPPLYCHAIN COSMOS-PHARM COM MOBI LE 254 709 864 000 254 733 666 834 INTRANSIT TO ICD EMBAKASI NA IROBI</v>
          </cell>
          <cell r="Y1063" t="str">
            <v>Valide</v>
          </cell>
        </row>
        <row r="1064">
          <cell r="A1064" t="str">
            <v>MSKU0369890</v>
          </cell>
          <cell r="B1064">
            <v>40</v>
          </cell>
          <cell r="C1064" t="str">
            <v>597937310</v>
          </cell>
          <cell r="D1064">
            <v>43973</v>
          </cell>
          <cell r="E1064">
            <v>-43968</v>
          </cell>
          <cell r="I1064" t="str">
            <v>2020 MSA 163867</v>
          </cell>
          <cell r="J1064">
            <v>242</v>
          </cell>
          <cell r="K1064" t="str">
            <v>GIANT IMP EXP TRADING LIMITED O B</v>
          </cell>
          <cell r="L1064" t="str">
            <v>QINGDAO TYRES LIMITED PO BOX 101587</v>
          </cell>
          <cell r="M1064" t="str">
            <v>CN</v>
          </cell>
          <cell r="N1064" t="str">
            <v>CNTAO</v>
          </cell>
          <cell r="O1064" t="str">
            <v>PK</v>
          </cell>
          <cell r="P1064">
            <v>3460</v>
          </cell>
          <cell r="Q1064">
            <v>3460</v>
          </cell>
          <cell r="R1064">
            <v>3460</v>
          </cell>
          <cell r="S1064">
            <v>3460</v>
          </cell>
          <cell r="T1064">
            <v>59369</v>
          </cell>
          <cell r="U1064">
            <v>59369</v>
          </cell>
          <cell r="V1064">
            <v>59369</v>
          </cell>
          <cell r="W1064">
            <v>59369</v>
          </cell>
          <cell r="X1064" t="str">
            <v>TYRE HS CODE 401120 20 401110 00 APPLICABLE FREE TIME 14 DAYS COM BINED DETENTION DEMURRAGE AT PORT OF DISCHARGE PLACE OF DELIVER Y CITY EAST NAIROBI EAST DISTRICT KENYA TEL 002524732824242 EMAIL QINGDAOTYRE GMAIL COM</v>
          </cell>
          <cell r="Y1064" t="str">
            <v>Valide</v>
          </cell>
        </row>
        <row r="1065">
          <cell r="A1065" t="str">
            <v>MSKU9073235</v>
          </cell>
          <cell r="B1065">
            <v>40</v>
          </cell>
          <cell r="C1065" t="str">
            <v>597937310</v>
          </cell>
          <cell r="D1065">
            <v>43973</v>
          </cell>
          <cell r="E1065">
            <v>-43968</v>
          </cell>
          <cell r="I1065" t="str">
            <v>2020 MSA 163867</v>
          </cell>
          <cell r="J1065">
            <v>242</v>
          </cell>
          <cell r="K1065" t="str">
            <v>GIANT IMP EXP TRADING LIMITED O B</v>
          </cell>
          <cell r="L1065" t="str">
            <v>QINGDAO TYRES LIMITED PO BOX 101587</v>
          </cell>
          <cell r="M1065" t="str">
            <v>CN</v>
          </cell>
          <cell r="N1065" t="str">
            <v>CNTAO</v>
          </cell>
          <cell r="O1065" t="str">
            <v>PK</v>
          </cell>
          <cell r="P1065">
            <v>3460</v>
          </cell>
          <cell r="Q1065">
            <v>3460</v>
          </cell>
          <cell r="R1065">
            <v>3460</v>
          </cell>
          <cell r="S1065">
            <v>3460</v>
          </cell>
          <cell r="T1065">
            <v>59369</v>
          </cell>
          <cell r="U1065">
            <v>59369</v>
          </cell>
          <cell r="V1065">
            <v>59369</v>
          </cell>
          <cell r="W1065">
            <v>59369</v>
          </cell>
          <cell r="X1065" t="str">
            <v>TYRE HS CODE 401120 20 401110 00 APPLICABLE FREE TIME 14 DAYS COM BINED DETENTION DEMURRAGE AT PORT OF DISCHARGE PLACE OF DELIVER Y CITY EAST NAIROBI EAST DISTRICT KENYA TEL 002524732824242 EMAIL QINGDAOTYRE GMAIL COM</v>
          </cell>
          <cell r="Y1065" t="str">
            <v>Valide</v>
          </cell>
        </row>
        <row r="1066">
          <cell r="A1066" t="str">
            <v>MRKU6032890</v>
          </cell>
          <cell r="B1066">
            <v>40</v>
          </cell>
          <cell r="C1066" t="str">
            <v>597937310</v>
          </cell>
          <cell r="D1066">
            <v>43974</v>
          </cell>
          <cell r="E1066">
            <v>-43969</v>
          </cell>
          <cell r="I1066" t="str">
            <v>2020 MSA 163867</v>
          </cell>
          <cell r="J1066">
            <v>242</v>
          </cell>
          <cell r="K1066" t="str">
            <v>GIANT IMP EXP TRADING LIMITED O B</v>
          </cell>
          <cell r="L1066" t="str">
            <v>QINGDAO TYRES LIMITED PO BOX 101587</v>
          </cell>
          <cell r="M1066" t="str">
            <v>CN</v>
          </cell>
          <cell r="N1066" t="str">
            <v>CNTAO</v>
          </cell>
          <cell r="O1066" t="str">
            <v>PK</v>
          </cell>
          <cell r="P1066">
            <v>3460</v>
          </cell>
          <cell r="Q1066">
            <v>3460</v>
          </cell>
          <cell r="R1066">
            <v>3460</v>
          </cell>
          <cell r="S1066">
            <v>3460</v>
          </cell>
          <cell r="T1066">
            <v>59369</v>
          </cell>
          <cell r="U1066">
            <v>59369</v>
          </cell>
          <cell r="V1066">
            <v>59369</v>
          </cell>
          <cell r="W1066">
            <v>59369</v>
          </cell>
          <cell r="X1066" t="str">
            <v>TYRE HS CODE 401120 20 401110 00 APPLICABLE FREE TIME 14 DAYS COM BINED DETENTION DEMURRAGE AT PORT OF DISCHARGE PLACE OF DELIVER Y CITY EAST NAIROBI EAST DISTRICT KENYA TEL 002524732824242 EMAIL QINGDAOTYRE GMAIL COM</v>
          </cell>
          <cell r="Y1066" t="str">
            <v>Valide</v>
          </cell>
        </row>
        <row r="1067">
          <cell r="A1067" t="str">
            <v>MRSU3722364</v>
          </cell>
          <cell r="B1067">
            <v>40</v>
          </cell>
          <cell r="C1067" t="str">
            <v>910499908</v>
          </cell>
          <cell r="D1067">
            <v>43973</v>
          </cell>
          <cell r="E1067">
            <v>-43968</v>
          </cell>
          <cell r="I1067" t="str">
            <v>2020 MSA 163867</v>
          </cell>
          <cell r="J1067">
            <v>257</v>
          </cell>
          <cell r="K1067" t="str">
            <v>CHUNGWHA CO LTD 763 6 DOSA RI TFFICE NO G08 BUILDING NO 3E</v>
          </cell>
          <cell r="L1067" t="str">
            <v>TO THE ORDER OF STYLE INDUSTRIES LI</v>
          </cell>
          <cell r="M1067" t="str">
            <v>CN</v>
          </cell>
          <cell r="N1067" t="str">
            <v>CNTAO</v>
          </cell>
          <cell r="O1067" t="str">
            <v>CT</v>
          </cell>
          <cell r="P1067">
            <v>1372</v>
          </cell>
          <cell r="Q1067">
            <v>1372</v>
          </cell>
          <cell r="R1067">
            <v>0</v>
          </cell>
          <cell r="S1067">
            <v>0</v>
          </cell>
          <cell r="T1067">
            <v>46648</v>
          </cell>
          <cell r="U1067">
            <v>46648</v>
          </cell>
          <cell r="V1067">
            <v>0</v>
          </cell>
          <cell r="W1067">
            <v>0</v>
          </cell>
          <cell r="X1067" t="str">
            <v>SYNTHETIC FIBER - PB2 SYNTHETIC FIBER INVOICE NO AS PER INVOICE NO CN-GDKN-2002 INCOTERMS 2010 TERMS CIF MOMBASA KENYA LC NO 12 3010588092-DG IDF NO E2003313348 FINAL PLACE OF RECEIPT AS ICD EMBAKASI NAIROBI INTRANSIT TO ICD EMBAKASI NAIROBI</v>
          </cell>
          <cell r="Y1067" t="str">
            <v>Valide</v>
          </cell>
        </row>
        <row r="1068">
          <cell r="A1068" t="str">
            <v>MRKU4116796</v>
          </cell>
          <cell r="B1068">
            <v>40</v>
          </cell>
          <cell r="C1068" t="str">
            <v>910499908</v>
          </cell>
          <cell r="D1068">
            <v>43974</v>
          </cell>
          <cell r="E1068">
            <v>-43969</v>
          </cell>
          <cell r="I1068" t="str">
            <v>2020 MSA 163867</v>
          </cell>
          <cell r="J1068">
            <v>257</v>
          </cell>
          <cell r="K1068" t="str">
            <v>CHUNGWHA CO LTD 763 6 DOSA RI TFFICE NO G08 BUILDING NO 3E</v>
          </cell>
          <cell r="L1068" t="str">
            <v>TO THE ORDER OF STYLE INDUSTRIES LI</v>
          </cell>
          <cell r="M1068" t="str">
            <v>CN</v>
          </cell>
          <cell r="N1068" t="str">
            <v>CNTAO</v>
          </cell>
          <cell r="O1068" t="str">
            <v>CT</v>
          </cell>
          <cell r="P1068">
            <v>1372</v>
          </cell>
          <cell r="Q1068">
            <v>1372</v>
          </cell>
          <cell r="R1068">
            <v>0</v>
          </cell>
          <cell r="S1068">
            <v>0</v>
          </cell>
          <cell r="T1068">
            <v>46648</v>
          </cell>
          <cell r="U1068">
            <v>46648</v>
          </cell>
          <cell r="V1068">
            <v>0</v>
          </cell>
          <cell r="W1068">
            <v>0</v>
          </cell>
          <cell r="X1068" t="str">
            <v>SYNTHETIC FIBER - PB2 SYNTHETIC FIBER INVOICE NO AS PER INVOICE NO CN-GDKN-2002 INCOTERMS 2010 TERMS CIF MOMBASA KENYA LC NO 12 3010588092-DG IDF NO E2003313348 FINAL PLACE OF RECEIPT AS ICD EMBAKASI NAIROBI INTRANSIT TO ICD EMBAKASI NAIROBI</v>
          </cell>
          <cell r="Y1068" t="str">
            <v>Valide</v>
          </cell>
        </row>
        <row r="1069">
          <cell r="A1069" t="str">
            <v>TEMU2582668</v>
          </cell>
          <cell r="B1069">
            <v>20</v>
          </cell>
          <cell r="C1069" t="str">
            <v>BRE0495059</v>
          </cell>
          <cell r="D1069">
            <v>43975</v>
          </cell>
          <cell r="E1069">
            <v>-43970</v>
          </cell>
          <cell r="I1069" t="str">
            <v>2020 MSA 163985</v>
          </cell>
          <cell r="J1069">
            <v>19</v>
          </cell>
          <cell r="K1069" t="str">
            <v>EMCO BAD GMBHBRESLAUER STR 34-3849808 LINGENGERMANY</v>
          </cell>
          <cell r="L1069" t="str">
            <v>TECHNO-PLAST LTD P O BOX 45424-00100NAIROBIKENYA</v>
          </cell>
          <cell r="M1069" t="str">
            <v>HR</v>
          </cell>
          <cell r="N1069" t="str">
            <v>SAJED</v>
          </cell>
          <cell r="O1069" t="str">
            <v>PK</v>
          </cell>
          <cell r="P1069">
            <v>12</v>
          </cell>
          <cell r="Q1069">
            <v>12</v>
          </cell>
          <cell r="R1069">
            <v>12</v>
          </cell>
          <cell r="S1069">
            <v>12</v>
          </cell>
          <cell r="T1069">
            <v>1371</v>
          </cell>
          <cell r="U1069">
            <v>1371</v>
          </cell>
          <cell r="V1069">
            <v>1371</v>
          </cell>
          <cell r="W1069">
            <v>1371</v>
          </cell>
          <cell r="X1069" t="str">
            <v>CONTAINING BATHROOM FITTINGS AND ACCESSORIES HS-CODE 94038900 94032080 74199990 94017900 70099200 94036090 NET WEIGHT 1106 686 KGS GROSS WEIGHT 1371 KGS Phone no +254720511111 INFO-TECHNO-PLAST COM FREIGHT PREPAID GENERAL CMA CGM TERMS AND CONDITIONS TO BE FOUND UNDER WWW CMA-CGM COM</v>
          </cell>
          <cell r="Y1069" t="str">
            <v>Valide</v>
          </cell>
        </row>
        <row r="1070">
          <cell r="A1070" t="str">
            <v>TCLU1949303</v>
          </cell>
          <cell r="B1070">
            <v>20</v>
          </cell>
          <cell r="C1070" t="str">
            <v>COSU6054436120</v>
          </cell>
          <cell r="D1070">
            <v>43975</v>
          </cell>
          <cell r="E1070">
            <v>-43970</v>
          </cell>
          <cell r="I1070" t="str">
            <v>2020 MSA 163772</v>
          </cell>
          <cell r="J1070">
            <v>60</v>
          </cell>
          <cell r="K1070" t="str">
            <v>SK DAYA INTERNATIONAL CO LIMITED</v>
          </cell>
          <cell r="L1070" t="str">
            <v>UNIFILTERS KENYA LTD</v>
          </cell>
          <cell r="M1070" t="str">
            <v>CN</v>
          </cell>
          <cell r="N1070" t="str">
            <v>CNSHA</v>
          </cell>
          <cell r="O1070" t="str">
            <v>PK</v>
          </cell>
          <cell r="P1070">
            <v>6</v>
          </cell>
          <cell r="Q1070">
            <v>6</v>
          </cell>
          <cell r="R1070">
            <v>6</v>
          </cell>
          <cell r="S1070">
            <v>6</v>
          </cell>
          <cell r="T1070">
            <v>21600</v>
          </cell>
          <cell r="U1070">
            <v>21600</v>
          </cell>
          <cell r="V1070">
            <v>21600</v>
          </cell>
          <cell r="W1070">
            <v>21600</v>
          </cell>
          <cell r="X1070" t="str">
            <v>FLAT ROLLED NON ALLOY STEEL EGI GALVANIZED C OILS HS CODE 7210300000 IDF E2003307845 TEL 852-31608961 PIN NO P051095256F PLACE OF DELIVERY ICDE</v>
          </cell>
          <cell r="Y1070" t="str">
            <v>Valide</v>
          </cell>
        </row>
        <row r="1071">
          <cell r="A1071" t="str">
            <v>CSNU7122567</v>
          </cell>
          <cell r="B1071">
            <v>40</v>
          </cell>
          <cell r="C1071" t="str">
            <v>COSU6258054820</v>
          </cell>
          <cell r="D1071">
            <v>43973</v>
          </cell>
          <cell r="E1071">
            <v>-43968</v>
          </cell>
          <cell r="I1071" t="str">
            <v>2020 MSA 163772</v>
          </cell>
          <cell r="J1071">
            <v>133</v>
          </cell>
          <cell r="K1071" t="str">
            <v>HISENSE HONGKONG MIDDLE EAST-</v>
          </cell>
          <cell r="L1071" t="str">
            <v>RESHMAN INTERNATIONAL LTD</v>
          </cell>
          <cell r="M1071" t="str">
            <v>CN</v>
          </cell>
          <cell r="N1071" t="str">
            <v>CNQIN</v>
          </cell>
          <cell r="O1071" t="str">
            <v>CT</v>
          </cell>
          <cell r="P1071">
            <v>388</v>
          </cell>
          <cell r="Q1071">
            <v>388</v>
          </cell>
          <cell r="R1071">
            <v>388</v>
          </cell>
          <cell r="S1071">
            <v>388</v>
          </cell>
          <cell r="T1071">
            <v>6325</v>
          </cell>
          <cell r="U1071">
            <v>6325</v>
          </cell>
          <cell r="V1071">
            <v>6325</v>
          </cell>
          <cell r="W1071">
            <v>6325</v>
          </cell>
          <cell r="X1071" t="str">
            <v>HISENSE TELEVISIONS AND ACCESSORIES SHIPMENT TO MOMBASA PORT KENYA IDF NO 19EMKIM000189522 LC NO VCBILC200003 FINAL DESTINATION ICD EMBAKASI KEEMK FREIGHT COLLECT</v>
          </cell>
          <cell r="Y1071" t="str">
            <v>Valide</v>
          </cell>
        </row>
        <row r="1072">
          <cell r="A1072" t="str">
            <v>SEGU6553018</v>
          </cell>
          <cell r="B1072">
            <v>40</v>
          </cell>
          <cell r="C1072" t="str">
            <v>COSU6259074010</v>
          </cell>
          <cell r="D1072">
            <v>43973</v>
          </cell>
          <cell r="E1072">
            <v>-43968</v>
          </cell>
          <cell r="I1072" t="str">
            <v>2020 MSA 163772</v>
          </cell>
          <cell r="J1072">
            <v>162</v>
          </cell>
          <cell r="K1072" t="str">
            <v>CHINA RAILWAY NO 5 ENGINEERING</v>
          </cell>
          <cell r="L1072" t="str">
            <v>CHINA RAILWAY NO 5 ENGINEERING</v>
          </cell>
          <cell r="M1072" t="str">
            <v>CN</v>
          </cell>
          <cell r="N1072" t="str">
            <v>CNTXG</v>
          </cell>
          <cell r="O1072" t="str">
            <v>PK</v>
          </cell>
          <cell r="P1072">
            <v>22</v>
          </cell>
          <cell r="Q1072">
            <v>22</v>
          </cell>
          <cell r="R1072">
            <v>22</v>
          </cell>
          <cell r="S1072">
            <v>22</v>
          </cell>
          <cell r="T1072">
            <v>24790</v>
          </cell>
          <cell r="U1072">
            <v>24790</v>
          </cell>
          <cell r="V1072">
            <v>24790</v>
          </cell>
          <cell r="W1072">
            <v>24790</v>
          </cell>
          <cell r="X1072" t="str">
            <v>GABION MATTRESSES GABION BOXES FAX 0086-851-86518529 240817787 QQ COM TEL +254 742408333 DUANYIHAN OUTLOOK COM PLACE OF DELIVERY PORT CLEARANCE</v>
          </cell>
          <cell r="Y1072" t="str">
            <v>Valide</v>
          </cell>
        </row>
        <row r="1073">
          <cell r="A1073" t="str">
            <v>TGHU1735419</v>
          </cell>
          <cell r="B1073">
            <v>20</v>
          </cell>
          <cell r="C1073" t="str">
            <v>EID0293755</v>
          </cell>
          <cell r="D1073">
            <v>43972</v>
          </cell>
          <cell r="E1073">
            <v>-43967</v>
          </cell>
          <cell r="I1073" t="str">
            <v>2020 MSA 163773</v>
          </cell>
          <cell r="J1073">
            <v>147</v>
          </cell>
          <cell r="K1073" t="str">
            <v>M S MANEK ACTIVE CLAY PVT LTD SUITE 302 303 SHANTI MALLNEAR SATADHAR</v>
          </cell>
          <cell r="L1073" t="str">
            <v>M S KAPA OIL REFINERIES LTD MOMBASA ROADP O BOX NO 18492-00500 NAIROB</v>
          </cell>
          <cell r="M1073" t="str">
            <v>IN</v>
          </cell>
          <cell r="N1073" t="str">
            <v>INMUN</v>
          </cell>
          <cell r="O1073" t="str">
            <v>PK</v>
          </cell>
          <cell r="P1073">
            <v>3840</v>
          </cell>
          <cell r="Q1073">
            <v>3840</v>
          </cell>
          <cell r="R1073">
            <v>0</v>
          </cell>
          <cell r="S1073">
            <v>0</v>
          </cell>
          <cell r="T1073">
            <v>96576</v>
          </cell>
          <cell r="U1073">
            <v>96576</v>
          </cell>
          <cell r="V1073">
            <v>0</v>
          </cell>
          <cell r="W1073">
            <v>0</v>
          </cell>
          <cell r="X1073" t="str">
            <v>04X20 FCL TOTAL 3840 BAGS THREE THOUSAND EIGHT HUNDRED FORTY ONLY BLEACHING EARTH GRADE CLEAN 307 F I D F NO 20EMKIM000075311 DATED 02 04 2020 INV NO MACPL-005 2020-21 DATE 16 04 2020 S B NO 2417795 DATE 16 04 2020 NET WT 96000 00 KGS FREIGHT PREPAID HAULAGE PREPAID PAYABLE AT AHMEDABAD DISCHARGE PORT AGENT CMA CGM KENYA LTD BAYWOOD BUILDING 1ST FLOOR MOI AVENUE PO BOX 90262 80100 MOMBASA KENYA TEL FAX</v>
          </cell>
          <cell r="Y1073" t="str">
            <v>Valide</v>
          </cell>
        </row>
        <row r="1074">
          <cell r="A1074" t="str">
            <v>CAIU2543396</v>
          </cell>
          <cell r="B1074">
            <v>20</v>
          </cell>
          <cell r="C1074" t="str">
            <v>HLCUDX3200422429</v>
          </cell>
          <cell r="D1074">
            <v>43973</v>
          </cell>
          <cell r="E1074">
            <v>-43968</v>
          </cell>
          <cell r="I1074" t="str">
            <v>2020 MSA 163790</v>
          </cell>
          <cell r="J1074">
            <v>40</v>
          </cell>
          <cell r="K1074" t="str">
            <v>MAPEI CONSTRUCTION CHEMICALS LLC POBOX NO 73869 DUBAI UNITED ARAB EMI</v>
          </cell>
          <cell r="L1074" t="str">
            <v>MAPEI EAST AFRICA LTD P O BOX 9436-00100 NAIROBI KENYA 14TH RIVERSID</v>
          </cell>
          <cell r="M1074" t="str">
            <v>US</v>
          </cell>
          <cell r="N1074" t="str">
            <v>AEJEA</v>
          </cell>
          <cell r="O1074" t="str">
            <v>DR</v>
          </cell>
          <cell r="P1074">
            <v>1464</v>
          </cell>
          <cell r="Q1074">
            <v>1464</v>
          </cell>
          <cell r="R1074">
            <v>0</v>
          </cell>
          <cell r="S1074">
            <v>0</v>
          </cell>
          <cell r="T1074">
            <v>30991</v>
          </cell>
          <cell r="U1074">
            <v>30991</v>
          </cell>
          <cell r="V1074">
            <v>0</v>
          </cell>
          <cell r="W1074">
            <v>0</v>
          </cell>
          <cell r="X1074" t="str">
            <v>MAPEFLOOR I 300-SL ME A 7035 B 17KG UN NO 3082 DG CLASS 9 HS CODE 32089090 MAPEFLEX PS SL B BUCKETS 0 22 LT UN NO 3077 DG CLASS 9 HS-CODE 32 14 10 MAPEFLEX PS SL A BUCKETS 3 78 LT UN NO 3077 DG CLASS 9 HS-CODE 32 14 10 MAPEFLOOR I 300-SL ME B BUCKET 5 KG UN NO 2735 DG CLASS 8 HS-CODE 32 08 90 MAPEFLOOR FC 200 ME A RAL 5015 22KG UN NO 3082 DG CLASS 9 HS-CODE 39 09 50 MAPEFLEX PS NS A BUCKETS 2 39 LT MAPEFLEX PS NS B BUCKETS 0 11 LT MAPEFLEX PS SL A BUCKETS 3 78 LT MAPEFLEX PS SL B BUCKETS 0 22 LT MAPEFLOOR I 300-SL ME A 7035 B 17KG MAPEFLOOR I 300-SL ME B BUCKET 5 KG MAPEFLOOR FC 200 ME A RAL 5015 22KG MAPEGROUT ME06 SACCHI 25 KG PLANISEAL 88 GREY BAGS 25 KG MAPELASTIC SMART A BAGS 20 KG MAPEFLEX PS P BUCKETS 1 LT PLANISEAL 288 A GREY BAG 20 KG ULTRAPLAN ECO 20 SACCHI 23 KG PLASTIMUL DPM BUCKETS 20 LT PLASTIMUL DPM BUCKETS 20 LT HS-CODE 32 14 10 MAPEFLEX PS P BUCKETS 1 LT HS CODE 32141010 UN NO 1866 UN NO 1866 HS-CODE 32 14 10</v>
          </cell>
          <cell r="Y1074" t="str">
            <v>Valide</v>
          </cell>
        </row>
        <row r="1075">
          <cell r="A1075" t="str">
            <v>AMFU3228549</v>
          </cell>
          <cell r="B1075">
            <v>20</v>
          </cell>
          <cell r="C1075" t="str">
            <v>HLCUDX3200422429</v>
          </cell>
          <cell r="D1075">
            <v>43975</v>
          </cell>
          <cell r="E1075">
            <v>-43970</v>
          </cell>
          <cell r="I1075" t="str">
            <v>2020 MSA 163790</v>
          </cell>
          <cell r="J1075">
            <v>40</v>
          </cell>
          <cell r="K1075" t="str">
            <v>MAPEI CONSTRUCTION CHEMICALS LLC POBOX NO 73869 DUBAI UNITED ARAB EMI</v>
          </cell>
          <cell r="L1075" t="str">
            <v>MAPEI EAST AFRICA LTD P O BOX 9436-00100 NAIROBI KENYA 14TH RIVERSID</v>
          </cell>
          <cell r="M1075" t="str">
            <v>US</v>
          </cell>
          <cell r="N1075" t="str">
            <v>AEJEA</v>
          </cell>
          <cell r="O1075" t="str">
            <v>DR</v>
          </cell>
          <cell r="P1075">
            <v>1464</v>
          </cell>
          <cell r="Q1075">
            <v>1464</v>
          </cell>
          <cell r="R1075">
            <v>0</v>
          </cell>
          <cell r="S1075">
            <v>0</v>
          </cell>
          <cell r="T1075">
            <v>30991</v>
          </cell>
          <cell r="U1075">
            <v>30991</v>
          </cell>
          <cell r="V1075">
            <v>0</v>
          </cell>
          <cell r="W1075">
            <v>0</v>
          </cell>
          <cell r="X1075" t="str">
            <v>MAPEFLOOR I 300-SL ME A 7035 B 17KG UN NO 3082 DG CLASS 9 HS CODE 32089090 MAPEFLEX PS SL B BUCKETS 0 22 LT UN NO 3077 DG CLASS 9 HS-CODE 32 14 10 MAPEFLEX PS SL A BUCKETS 3 78 LT UN NO 3077 DG CLASS 9 HS-CODE 32 14 10 MAPEFLOOR I 300-SL ME B BUCKET 5 KG UN NO 2735 DG CLASS 8 HS-CODE 32 08 90 MAPEFLOOR FC 200 ME A RAL 5015 22KG UN NO 3082 DG CLASS 9 HS-CODE 39 09 50 MAPEFLEX PS NS A BUCKETS 2 39 LT MAPEFLEX PS NS B BUCKETS 0 11 LT MAPEFLEX PS SL A BUCKETS 3 78 LT MAPEFLEX PS SL B BUCKETS 0 22 LT MAPEFLOOR I 300-SL ME A 7035 B 17KG MAPEFLOOR I 300-SL ME B BUCKET 5 KG MAPEFLOOR FC 200 ME A RAL 5015 22KG MAPEGROUT ME06 SACCHI 25 KG PLANISEAL 88 GREY BAGS 25 KG MAPELASTIC SMART A BAGS 20 KG MAPEFLEX PS P BUCKETS 1 LT PLANISEAL 288 A GREY BAG 20 KG ULTRAPLAN ECO 20 SACCHI 23 KG PLASTIMUL DPM BUCKETS 20 LT PLASTIMUL DPM BUCKETS 20 LT HS-CODE 32 14 10 MAPEFLEX PS P BUCKETS 1 LT HS CODE 32141010 UN NO 1866 UN NO 1866 HS-CODE 32 14 10</v>
          </cell>
          <cell r="Y1075" t="str">
            <v>Valide</v>
          </cell>
        </row>
        <row r="1076">
          <cell r="A1076" t="str">
            <v>UACU4015710</v>
          </cell>
          <cell r="B1076">
            <v>20</v>
          </cell>
          <cell r="C1076" t="str">
            <v>HLCUDX3200501688</v>
          </cell>
          <cell r="D1076">
            <v>43975</v>
          </cell>
          <cell r="E1076">
            <v>-43970</v>
          </cell>
          <cell r="I1076" t="str">
            <v>2020 MSA 163790</v>
          </cell>
          <cell r="J1076">
            <v>54</v>
          </cell>
          <cell r="K1076" t="str">
            <v>REDA INDUSTRIAL MATERIALS FZE P O BOX 18177 JEBEL ALI FREE ZONE DUBA</v>
          </cell>
          <cell r="L1076" t="str">
            <v>REDACHEM EAST AFRICA LTD P O BOX 13270-00400 NAIROBI-KENYA</v>
          </cell>
          <cell r="M1076" t="str">
            <v>US</v>
          </cell>
          <cell r="N1076" t="str">
            <v>AEJEA</v>
          </cell>
          <cell r="O1076" t="str">
            <v>DR</v>
          </cell>
          <cell r="P1076">
            <v>58</v>
          </cell>
          <cell r="Q1076">
            <v>58</v>
          </cell>
          <cell r="R1076">
            <v>0</v>
          </cell>
          <cell r="S1076">
            <v>0</v>
          </cell>
          <cell r="T1076">
            <v>26040</v>
          </cell>
          <cell r="U1076">
            <v>26040</v>
          </cell>
          <cell r="V1076">
            <v>0</v>
          </cell>
          <cell r="W1076">
            <v>0</v>
          </cell>
          <cell r="X1076" t="str">
            <v>DG GOODS TOTAL 38 PKGS NW 7380 GW 8216 00 COBALT OCTOATE 10 OPT-CO- 10 PACKING 16 X 200 KG STEEL DRUM H S CODE 32110000 IMCO CLASS 9 UN NUMBER 3082 COUNTRY NON DG TOTAL 42 PKGS NW 8660 00 GW 9608 00 ZIRCONIUM OCTOATE 18 OPT-ZR-18 PACKING 12 X 225 KG STEEL DRUMS H S CODE 32110000 COUNTRY OF ORIGIN UAE CALCIUM OCTOATE 10 OPT-CA-10 PACKING 24 X 200 KG STEEL DRUMS H S CODE 32110000 COUNTRY OF ORIGIN UAE MANGANESE OCTOATE 10 OPT-MN-10 PACKING 02 X 200 KG STEEL DRUM H S CODE 32110000 COUNTRY OF ORIGIN UAE ANTISKIN-MEKO OPT-2 PACKING 04 X 190 KG STEEL DRUM H S CODE 29280000 COUNTRY OF ORIGIN INDIA</v>
          </cell>
          <cell r="Y1076" t="str">
            <v>Valide</v>
          </cell>
        </row>
        <row r="1077">
          <cell r="A1077" t="str">
            <v>HLBU2217052</v>
          </cell>
          <cell r="B1077">
            <v>40</v>
          </cell>
          <cell r="C1077" t="str">
            <v>HLUSPIL200305993</v>
          </cell>
          <cell r="D1077">
            <v>43972</v>
          </cell>
          <cell r="E1077">
            <v>-43967</v>
          </cell>
          <cell r="I1077" t="str">
            <v>2020 MSA 163790</v>
          </cell>
          <cell r="J1077">
            <v>107</v>
          </cell>
          <cell r="K1077" t="str">
            <v>NAVAL INVENTORY CONTROL POINT FOR US FLAG CARGO ONLY MATERIAL LOGISTIC</v>
          </cell>
          <cell r="L1077" t="str">
            <v>ORDNANCE DEPOT KENYA FOR US FLAG GOVERNMENT CARGO ONLY SR STORE KAHAWA</v>
          </cell>
          <cell r="M1077" t="str">
            <v>US</v>
          </cell>
          <cell r="N1077" t="str">
            <v>USORF</v>
          </cell>
          <cell r="O1077" t="str">
            <v>4G</v>
          </cell>
          <cell r="P1077">
            <v>43</v>
          </cell>
          <cell r="Q1077">
            <v>43</v>
          </cell>
          <cell r="R1077">
            <v>43</v>
          </cell>
          <cell r="S1077">
            <v>43</v>
          </cell>
          <cell r="T1077">
            <v>41157</v>
          </cell>
          <cell r="U1077">
            <v>41157</v>
          </cell>
          <cell r="V1077">
            <v>41157</v>
          </cell>
          <cell r="W1077">
            <v>41157</v>
          </cell>
          <cell r="X1077" t="str">
            <v>GENERATORS UN 3528 ENGINE INTERNAL COMBUSTION UN2796 BATTERY FLUID ACID UN 3528 ENGINE INTERNAL COMBUSTION CARGO NOS TCN NOS N473042088M001LM2 UN3480 LITHIUM ION BATTERIES UN3090 LITHIUM METAL BATTERIES UN 3528 ENGINE INTERNAL COMBUSTION CARGO NOS TCN N473042088M002LM2</v>
          </cell>
          <cell r="Y1077" t="str">
            <v>Valide</v>
          </cell>
        </row>
        <row r="1078">
          <cell r="A1078" t="str">
            <v>HLBU2180288</v>
          </cell>
          <cell r="B1078">
            <v>40</v>
          </cell>
          <cell r="C1078" t="str">
            <v>HLUSPIL200305993</v>
          </cell>
          <cell r="D1078">
            <v>43973</v>
          </cell>
          <cell r="E1078">
            <v>-43968</v>
          </cell>
          <cell r="I1078" t="str">
            <v>2020 MSA 163790</v>
          </cell>
          <cell r="J1078">
            <v>107</v>
          </cell>
          <cell r="K1078" t="str">
            <v>NAVAL INVENTORY CONTROL POINT FOR US FLAG CARGO ONLY MATERIAL LOGISTIC</v>
          </cell>
          <cell r="L1078" t="str">
            <v>ORDNANCE DEPOT KENYA FOR US FLAG GOVERNMENT CARGO ONLY SR STORE KAHAWA</v>
          </cell>
          <cell r="M1078" t="str">
            <v>US</v>
          </cell>
          <cell r="N1078" t="str">
            <v>USORF</v>
          </cell>
          <cell r="O1078" t="str">
            <v>4G</v>
          </cell>
          <cell r="P1078">
            <v>43</v>
          </cell>
          <cell r="Q1078">
            <v>43</v>
          </cell>
          <cell r="R1078">
            <v>43</v>
          </cell>
          <cell r="S1078">
            <v>43</v>
          </cell>
          <cell r="T1078">
            <v>41157</v>
          </cell>
          <cell r="U1078">
            <v>41157</v>
          </cell>
          <cell r="V1078">
            <v>41157</v>
          </cell>
          <cell r="W1078">
            <v>41157</v>
          </cell>
          <cell r="X1078" t="str">
            <v>GENERATORS UN 3528 ENGINE INTERNAL COMBUSTION UN2796 BATTERY FLUID ACID UN 3528 ENGINE INTERNAL COMBUSTION CARGO NOS TCN NOS N473042088M001LM2 UN3480 LITHIUM ION BATTERIES UN3090 LITHIUM METAL BATTERIES UN 3528 ENGINE INTERNAL COMBUSTION CARGO NOS TCN N473042088M002LM2</v>
          </cell>
          <cell r="Y1078" t="str">
            <v>Valide</v>
          </cell>
        </row>
        <row r="1079">
          <cell r="A1079" t="str">
            <v>GESU5324809</v>
          </cell>
          <cell r="B1079">
            <v>40</v>
          </cell>
          <cell r="C1079" t="str">
            <v>HLUSPIL200305993</v>
          </cell>
          <cell r="D1079">
            <v>43973</v>
          </cell>
          <cell r="E1079">
            <v>-43968</v>
          </cell>
          <cell r="I1079" t="str">
            <v>2020 MSA 163790</v>
          </cell>
          <cell r="J1079">
            <v>107</v>
          </cell>
          <cell r="K1079" t="str">
            <v>NAVAL INVENTORY CONTROL POINT FOR US FLAG CARGO ONLY MATERIAL LOGISTIC</v>
          </cell>
          <cell r="L1079" t="str">
            <v>ORDNANCE DEPOT KENYA FOR US FLAG GOVERNMENT CARGO ONLY SR STORE KAHAWA</v>
          </cell>
          <cell r="M1079" t="str">
            <v>US</v>
          </cell>
          <cell r="N1079" t="str">
            <v>USORF</v>
          </cell>
          <cell r="O1079" t="str">
            <v>4G</v>
          </cell>
          <cell r="P1079">
            <v>43</v>
          </cell>
          <cell r="Q1079">
            <v>43</v>
          </cell>
          <cell r="R1079">
            <v>43</v>
          </cell>
          <cell r="S1079">
            <v>43</v>
          </cell>
          <cell r="T1079">
            <v>41157</v>
          </cell>
          <cell r="U1079">
            <v>41157</v>
          </cell>
          <cell r="V1079">
            <v>41157</v>
          </cell>
          <cell r="W1079">
            <v>41157</v>
          </cell>
          <cell r="X1079" t="str">
            <v>GENERATORS UN 3528 ENGINE INTERNAL COMBUSTION UN2796 BATTERY FLUID ACID UN 3528 ENGINE INTERNAL COMBUSTION CARGO NOS TCN NOS N473042088M001LM2 UN3480 LITHIUM ION BATTERIES UN3090 LITHIUM METAL BATTERIES UN 3528 ENGINE INTERNAL COMBUSTION CARGO NOS TCN N473042088M002LM2</v>
          </cell>
          <cell r="Y1079" t="str">
            <v>Valide</v>
          </cell>
        </row>
        <row r="1080">
          <cell r="A1080" t="str">
            <v>CAIU7628006</v>
          </cell>
          <cell r="B1080">
            <v>40</v>
          </cell>
          <cell r="C1080" t="str">
            <v>ISB0475311</v>
          </cell>
          <cell r="D1080">
            <v>43975</v>
          </cell>
          <cell r="E1080">
            <v>-43970</v>
          </cell>
          <cell r="I1080" t="str">
            <v>2020 MSA 163985</v>
          </cell>
          <cell r="J1080">
            <v>89</v>
          </cell>
          <cell r="K1080" t="str">
            <v>ISITES ISI INS SAN VE TIC A S1 ORG SAN BOL KARAMANLILAR CAD NO 10 SINC</v>
          </cell>
          <cell r="L1080" t="str">
            <v>TO THE ORDER OF I AND M BANK LTD P O BOX 30238-00100 NAIROBI GPO KENY</v>
          </cell>
          <cell r="M1080" t="str">
            <v>HR</v>
          </cell>
          <cell r="N1080" t="str">
            <v>SAJED</v>
          </cell>
          <cell r="O1080" t="str">
            <v>PK</v>
          </cell>
          <cell r="P1080">
            <v>48</v>
          </cell>
          <cell r="Q1080">
            <v>48</v>
          </cell>
          <cell r="R1080">
            <v>0</v>
          </cell>
          <cell r="S1080">
            <v>0</v>
          </cell>
          <cell r="T1080">
            <v>7750</v>
          </cell>
          <cell r="U1080">
            <v>7750</v>
          </cell>
          <cell r="V1080">
            <v>0</v>
          </cell>
          <cell r="W1080">
            <v>0</v>
          </cell>
          <cell r="X1080" t="str">
            <v>KBS-B0500 FORCED CIRCULATION FULL SET SOLAR WATER HEATING HEATING SYSTEM INCLUDING TANK PANELS ACCESSORIES AND CONNECTING KIT KBS-B0300 FORCED CIRCULATION FULL SET SOLAR WATER HEATING HEATING SYSTEM INCLUDING TANK PANELS ACCESSORIES AND CONNECTING KIT HS CODE 841919000019 L C NO IMPLC27 0636 20 IDF NO E2003306890 FREIGHT PREPAID</v>
          </cell>
          <cell r="Y1080" t="str">
            <v>Valide</v>
          </cell>
        </row>
        <row r="1081">
          <cell r="A1081" t="str">
            <v>GLDU5342542</v>
          </cell>
          <cell r="B1081">
            <v>20</v>
          </cell>
          <cell r="C1081" t="str">
            <v>JD056696</v>
          </cell>
          <cell r="D1081">
            <v>43973</v>
          </cell>
          <cell r="E1081">
            <v>-43968</v>
          </cell>
          <cell r="I1081" t="str">
            <v>2020 MSA 163781</v>
          </cell>
          <cell r="J1081">
            <v>80</v>
          </cell>
          <cell r="K1081" t="str">
            <v>UNITED SUGAR COMPANY ON BEHALF OF</v>
          </cell>
          <cell r="L1081" t="str">
            <v>TO ORDER</v>
          </cell>
          <cell r="M1081" t="str">
            <v>IT</v>
          </cell>
          <cell r="N1081" t="str">
            <v>SAJED</v>
          </cell>
          <cell r="O1081" t="str">
            <v>BG</v>
          </cell>
          <cell r="P1081">
            <v>4000</v>
          </cell>
          <cell r="Q1081">
            <v>4000</v>
          </cell>
          <cell r="R1081">
            <v>4000</v>
          </cell>
          <cell r="S1081">
            <v>4000</v>
          </cell>
          <cell r="T1081">
            <v>200560</v>
          </cell>
          <cell r="U1081">
            <v>200560</v>
          </cell>
          <cell r="V1081">
            <v>200560</v>
          </cell>
          <cell r="W1081">
            <v>200560</v>
          </cell>
          <cell r="X1081" t="str">
            <v>WHITE REFINED SUGAR - ICD EMBAKASI</v>
          </cell>
          <cell r="Y1081" t="str">
            <v>Valide</v>
          </cell>
        </row>
        <row r="1082">
          <cell r="A1082" t="str">
            <v>TEMU2816787</v>
          </cell>
          <cell r="B1082">
            <v>20</v>
          </cell>
          <cell r="C1082" t="str">
            <v>JD056696</v>
          </cell>
          <cell r="D1082">
            <v>43973</v>
          </cell>
          <cell r="E1082">
            <v>-43968</v>
          </cell>
          <cell r="I1082" t="str">
            <v>2020 MSA 163781</v>
          </cell>
          <cell r="J1082">
            <v>80</v>
          </cell>
          <cell r="K1082" t="str">
            <v>UNITED SUGAR COMPANY ON BEHALF OF</v>
          </cell>
          <cell r="L1082" t="str">
            <v>TO ORDER</v>
          </cell>
          <cell r="M1082" t="str">
            <v>IT</v>
          </cell>
          <cell r="N1082" t="str">
            <v>SAJED</v>
          </cell>
          <cell r="O1082" t="str">
            <v>BG</v>
          </cell>
          <cell r="P1082">
            <v>4000</v>
          </cell>
          <cell r="Q1082">
            <v>4000</v>
          </cell>
          <cell r="R1082">
            <v>4000</v>
          </cell>
          <cell r="S1082">
            <v>4000</v>
          </cell>
          <cell r="T1082">
            <v>200560</v>
          </cell>
          <cell r="U1082">
            <v>200560</v>
          </cell>
          <cell r="V1082">
            <v>200560</v>
          </cell>
          <cell r="W1082">
            <v>200560</v>
          </cell>
          <cell r="X1082" t="str">
            <v>WHITE REFINED SUGAR - ICD EMBAKASI</v>
          </cell>
          <cell r="Y1082" t="str">
            <v>Valide</v>
          </cell>
        </row>
        <row r="1083">
          <cell r="A1083" t="str">
            <v>TEMU5889690</v>
          </cell>
          <cell r="B1083">
            <v>20</v>
          </cell>
          <cell r="C1083" t="str">
            <v>LPL0946143</v>
          </cell>
          <cell r="D1083">
            <v>43973</v>
          </cell>
          <cell r="E1083">
            <v>-43968</v>
          </cell>
          <cell r="I1083" t="str">
            <v>2020 MSA 163854</v>
          </cell>
          <cell r="J1083">
            <v>175</v>
          </cell>
          <cell r="K1083" t="str">
            <v>MACDERMID AUTOTYPE LIMITEDGROVE ROAD WANTAGEOXON OX12 7BZ UKPH 44 0 1</v>
          </cell>
          <cell r="L1083" t="str">
            <v>CITY RADIATORS LTD PO BOX 788449OFF LIKONI ROAD00501 NAIROBI</v>
          </cell>
          <cell r="M1083" t="str">
            <v>SA</v>
          </cell>
          <cell r="N1083" t="str">
            <v>GBWGE</v>
          </cell>
          <cell r="O1083" t="str">
            <v>PE</v>
          </cell>
          <cell r="P1083">
            <v>1</v>
          </cell>
          <cell r="Q1083">
            <v>1</v>
          </cell>
          <cell r="R1083">
            <v>0</v>
          </cell>
          <cell r="S1083">
            <v>0</v>
          </cell>
          <cell r="T1083">
            <v>405</v>
          </cell>
          <cell r="U1083">
            <v>405</v>
          </cell>
          <cell r="V1083">
            <v>0</v>
          </cell>
          <cell r="W1083">
            <v>0</v>
          </cell>
          <cell r="X1083" t="str">
            <v>FREIGHT PREPAID 1 PALLET FILM AND SUNDRIES FOR GRAPHIC ARTS PSN HYDROBROMIC ACID UN Number 1788 - IMDG Class 8 - PG III</v>
          </cell>
          <cell r="Y1083" t="str">
            <v>Valide</v>
          </cell>
        </row>
        <row r="1084">
          <cell r="A1084" t="str">
            <v>CRXU1727728</v>
          </cell>
          <cell r="B1084">
            <v>20</v>
          </cell>
          <cell r="C1084" t="str">
            <v>ME004356</v>
          </cell>
          <cell r="D1084">
            <v>43973</v>
          </cell>
          <cell r="E1084">
            <v>-43968</v>
          </cell>
          <cell r="I1084" t="str">
            <v>2020 MSA 163781</v>
          </cell>
          <cell r="J1084">
            <v>81</v>
          </cell>
          <cell r="K1084" t="str">
            <v>PASTIFICIO LUCIO GAROFALO S P A</v>
          </cell>
          <cell r="L1084" t="str">
            <v>TO ORDER OF INDUSTRIAL AND COMMERCIAL BANK OF CHINA ASIA LIMITED</v>
          </cell>
          <cell r="M1084" t="str">
            <v>IT</v>
          </cell>
          <cell r="N1084" t="str">
            <v>TRMER</v>
          </cell>
          <cell r="O1084" t="str">
            <v>CT</v>
          </cell>
          <cell r="P1084">
            <v>16200</v>
          </cell>
          <cell r="Q1084">
            <v>16200</v>
          </cell>
          <cell r="R1084">
            <v>16200</v>
          </cell>
          <cell r="S1084">
            <v>16200</v>
          </cell>
          <cell r="T1084">
            <v>166050</v>
          </cell>
          <cell r="U1084">
            <v>166050</v>
          </cell>
          <cell r="V1084">
            <v>166050</v>
          </cell>
          <cell r="W1084">
            <v>166050</v>
          </cell>
          <cell r="X1084" t="str">
            <v>PASTA</v>
          </cell>
          <cell r="Y1084" t="str">
            <v>Valide</v>
          </cell>
        </row>
        <row r="1085">
          <cell r="A1085" t="str">
            <v>EISU9075736</v>
          </cell>
          <cell r="B1085">
            <v>40</v>
          </cell>
          <cell r="C1085" t="str">
            <v>ME004463</v>
          </cell>
          <cell r="D1085">
            <v>43973</v>
          </cell>
          <cell r="E1085">
            <v>-43968</v>
          </cell>
          <cell r="I1085" t="str">
            <v>2020 MSA 163781</v>
          </cell>
          <cell r="J1085">
            <v>82</v>
          </cell>
          <cell r="K1085" t="str">
            <v>SOLIMPEKS ENERJI SAN VE TIC A S</v>
          </cell>
          <cell r="L1085" t="str">
            <v>THE ORDER OF I AND M BANK LTD</v>
          </cell>
          <cell r="M1085" t="str">
            <v>IT</v>
          </cell>
          <cell r="N1085" t="str">
            <v>TRMER</v>
          </cell>
          <cell r="O1085" t="str">
            <v>BX</v>
          </cell>
          <cell r="P1085">
            <v>121</v>
          </cell>
          <cell r="Q1085">
            <v>121</v>
          </cell>
          <cell r="R1085">
            <v>0</v>
          </cell>
          <cell r="S1085">
            <v>0</v>
          </cell>
          <cell r="T1085">
            <v>6920</v>
          </cell>
          <cell r="U1085">
            <v>6920</v>
          </cell>
          <cell r="V1085">
            <v>0</v>
          </cell>
          <cell r="W1085">
            <v>0</v>
          </cell>
          <cell r="X1085" t="str">
            <v>121 BOXES ANSG 2108-2510 SOLAR WATER HEATING COMPLETE WITH CONNECTIONS AND ACCESSORIES 200-300 L SOLAR WATER HEATING SYSTEM AND HEATPUMP BACKUP WITH ALL ACCESSORIES AND SOLAR COLLECTORS COMMERCIAL INDUSTRIAL HEATING PUMP FOR WATER HEATING</v>
          </cell>
          <cell r="Y1085" t="str">
            <v>Valide</v>
          </cell>
        </row>
        <row r="1086">
          <cell r="A1086" t="str">
            <v>CAIU2524502</v>
          </cell>
          <cell r="B1086">
            <v>20</v>
          </cell>
          <cell r="C1086" t="str">
            <v>ME004710</v>
          </cell>
          <cell r="D1086">
            <v>43972</v>
          </cell>
          <cell r="E1086">
            <v>-43967</v>
          </cell>
          <cell r="I1086" t="str">
            <v>2020 MSA 163781</v>
          </cell>
          <cell r="J1086">
            <v>89</v>
          </cell>
          <cell r="K1086" t="str">
            <v>PASTIFICIO LUCIO GAROFALO S P A</v>
          </cell>
          <cell r="L1086" t="str">
            <v>TO ORDER OF INDUSTRIAL AND COMMERCIAL BANK OF CHINA ASIA LIMITED</v>
          </cell>
          <cell r="M1086" t="str">
            <v>IT</v>
          </cell>
          <cell r="N1086" t="str">
            <v>TRMER</v>
          </cell>
          <cell r="O1086" t="str">
            <v>CT</v>
          </cell>
          <cell r="P1086">
            <v>17699</v>
          </cell>
          <cell r="Q1086">
            <v>17699</v>
          </cell>
          <cell r="R1086">
            <v>17699</v>
          </cell>
          <cell r="S1086">
            <v>17699</v>
          </cell>
          <cell r="T1086">
            <v>180679</v>
          </cell>
          <cell r="U1086">
            <v>180679</v>
          </cell>
          <cell r="V1086">
            <v>180679</v>
          </cell>
          <cell r="W1086">
            <v>180679</v>
          </cell>
          <cell r="X1086" t="str">
            <v>PASTA</v>
          </cell>
          <cell r="Y1086" t="str">
            <v>Valide</v>
          </cell>
        </row>
        <row r="1087">
          <cell r="A1087" t="str">
            <v>LMCU1208204</v>
          </cell>
          <cell r="B1087">
            <v>20</v>
          </cell>
          <cell r="C1087" t="str">
            <v>ME004710</v>
          </cell>
          <cell r="D1087">
            <v>43972</v>
          </cell>
          <cell r="E1087">
            <v>-43967</v>
          </cell>
          <cell r="I1087" t="str">
            <v>2020 MSA 163781</v>
          </cell>
          <cell r="J1087">
            <v>89</v>
          </cell>
          <cell r="K1087" t="str">
            <v>PASTIFICIO LUCIO GAROFALO S P A</v>
          </cell>
          <cell r="L1087" t="str">
            <v>TO ORDER OF INDUSTRIAL AND COMMERCIAL BANK OF CHINA ASIA LIMITED</v>
          </cell>
          <cell r="M1087" t="str">
            <v>IT</v>
          </cell>
          <cell r="N1087" t="str">
            <v>TRMER</v>
          </cell>
          <cell r="O1087" t="str">
            <v>CT</v>
          </cell>
          <cell r="P1087">
            <v>17699</v>
          </cell>
          <cell r="Q1087">
            <v>17699</v>
          </cell>
          <cell r="R1087">
            <v>17699</v>
          </cell>
          <cell r="S1087">
            <v>17699</v>
          </cell>
          <cell r="T1087">
            <v>180679</v>
          </cell>
          <cell r="U1087">
            <v>180679</v>
          </cell>
          <cell r="V1087">
            <v>180679</v>
          </cell>
          <cell r="W1087">
            <v>180679</v>
          </cell>
          <cell r="X1087" t="str">
            <v>PASTA</v>
          </cell>
          <cell r="Y1087" t="str">
            <v>Valide</v>
          </cell>
        </row>
        <row r="1088">
          <cell r="A1088" t="str">
            <v>CLHU3341065</v>
          </cell>
          <cell r="B1088">
            <v>20</v>
          </cell>
          <cell r="C1088" t="str">
            <v>ME004710</v>
          </cell>
          <cell r="D1088">
            <v>43973</v>
          </cell>
          <cell r="E1088">
            <v>-43968</v>
          </cell>
          <cell r="I1088" t="str">
            <v>2020 MSA 163781</v>
          </cell>
          <cell r="J1088">
            <v>89</v>
          </cell>
          <cell r="K1088" t="str">
            <v>PASTIFICIO LUCIO GAROFALO S P A</v>
          </cell>
          <cell r="L1088" t="str">
            <v>TO ORDER OF INDUSTRIAL AND COMMERCIAL BANK OF CHINA ASIA LIMITED</v>
          </cell>
          <cell r="M1088" t="str">
            <v>IT</v>
          </cell>
          <cell r="N1088" t="str">
            <v>TRMER</v>
          </cell>
          <cell r="O1088" t="str">
            <v>CT</v>
          </cell>
          <cell r="P1088">
            <v>17699</v>
          </cell>
          <cell r="Q1088">
            <v>17699</v>
          </cell>
          <cell r="R1088">
            <v>17699</v>
          </cell>
          <cell r="S1088">
            <v>17699</v>
          </cell>
          <cell r="T1088">
            <v>180679</v>
          </cell>
          <cell r="U1088">
            <v>180679</v>
          </cell>
          <cell r="V1088">
            <v>180679</v>
          </cell>
          <cell r="W1088">
            <v>180679</v>
          </cell>
          <cell r="X1088" t="str">
            <v>PASTA</v>
          </cell>
          <cell r="Y1088" t="str">
            <v>Valide</v>
          </cell>
        </row>
        <row r="1089">
          <cell r="A1089" t="str">
            <v>LMCU1211656</v>
          </cell>
          <cell r="B1089">
            <v>20</v>
          </cell>
          <cell r="C1089" t="str">
            <v>ME004710</v>
          </cell>
          <cell r="D1089">
            <v>43973</v>
          </cell>
          <cell r="E1089">
            <v>-43968</v>
          </cell>
          <cell r="I1089" t="str">
            <v>2020 MSA 163781</v>
          </cell>
          <cell r="J1089">
            <v>89</v>
          </cell>
          <cell r="K1089" t="str">
            <v>PASTIFICIO LUCIO GAROFALO S P A</v>
          </cell>
          <cell r="L1089" t="str">
            <v>TO ORDER OF INDUSTRIAL AND COMMERCIAL BANK OF CHINA ASIA LIMITED</v>
          </cell>
          <cell r="M1089" t="str">
            <v>IT</v>
          </cell>
          <cell r="N1089" t="str">
            <v>TRMER</v>
          </cell>
          <cell r="O1089" t="str">
            <v>CT</v>
          </cell>
          <cell r="P1089">
            <v>17699</v>
          </cell>
          <cell r="Q1089">
            <v>17699</v>
          </cell>
          <cell r="R1089">
            <v>17699</v>
          </cell>
          <cell r="S1089">
            <v>17699</v>
          </cell>
          <cell r="T1089">
            <v>180679</v>
          </cell>
          <cell r="U1089">
            <v>180679</v>
          </cell>
          <cell r="V1089">
            <v>180679</v>
          </cell>
          <cell r="W1089">
            <v>180679</v>
          </cell>
          <cell r="X1089" t="str">
            <v>PASTA</v>
          </cell>
          <cell r="Y1089" t="str">
            <v>Valide</v>
          </cell>
        </row>
        <row r="1090">
          <cell r="A1090" t="str">
            <v>LMCU1206325</v>
          </cell>
          <cell r="B1090">
            <v>20</v>
          </cell>
          <cell r="C1090" t="str">
            <v>ME004710</v>
          </cell>
          <cell r="D1090">
            <v>43975</v>
          </cell>
          <cell r="E1090">
            <v>-43970</v>
          </cell>
          <cell r="I1090" t="str">
            <v>2020 MSA 163781</v>
          </cell>
          <cell r="J1090">
            <v>89</v>
          </cell>
          <cell r="K1090" t="str">
            <v>PASTIFICIO LUCIO GAROFALO S P A</v>
          </cell>
          <cell r="L1090" t="str">
            <v>TO ORDER OF INDUSTRIAL AND COMMERCIAL BANK OF CHINA ASIA LIMITED</v>
          </cell>
          <cell r="M1090" t="str">
            <v>IT</v>
          </cell>
          <cell r="N1090" t="str">
            <v>TRMER</v>
          </cell>
          <cell r="O1090" t="str">
            <v>CT</v>
          </cell>
          <cell r="P1090">
            <v>17699</v>
          </cell>
          <cell r="Q1090">
            <v>17699</v>
          </cell>
          <cell r="R1090">
            <v>17699</v>
          </cell>
          <cell r="S1090">
            <v>17699</v>
          </cell>
          <cell r="T1090">
            <v>180679</v>
          </cell>
          <cell r="U1090">
            <v>180679</v>
          </cell>
          <cell r="V1090">
            <v>180679</v>
          </cell>
          <cell r="W1090">
            <v>180679</v>
          </cell>
          <cell r="X1090" t="str">
            <v>PASTA</v>
          </cell>
          <cell r="Y1090" t="str">
            <v>Valide</v>
          </cell>
        </row>
        <row r="1091">
          <cell r="A1091" t="str">
            <v>TGHU8264901</v>
          </cell>
          <cell r="B1091">
            <v>40</v>
          </cell>
          <cell r="C1091" t="str">
            <v>ME005045</v>
          </cell>
          <cell r="D1091">
            <v>43972</v>
          </cell>
          <cell r="E1091">
            <v>-43967</v>
          </cell>
          <cell r="I1091" t="str">
            <v>2020 MSA 163781</v>
          </cell>
          <cell r="J1091">
            <v>95</v>
          </cell>
          <cell r="K1091" t="str">
            <v>SOLIMPEKS ENERJI SAN VE TIC A S</v>
          </cell>
          <cell r="L1091" t="str">
            <v>CHAMELEON SOLUTIONS LIMITED</v>
          </cell>
          <cell r="M1091" t="str">
            <v>IT</v>
          </cell>
          <cell r="N1091" t="str">
            <v>TRMER</v>
          </cell>
          <cell r="O1091" t="str">
            <v>BX</v>
          </cell>
          <cell r="P1091">
            <v>314</v>
          </cell>
          <cell r="Q1091">
            <v>314</v>
          </cell>
          <cell r="R1091">
            <v>0</v>
          </cell>
          <cell r="S1091">
            <v>0</v>
          </cell>
          <cell r="T1091">
            <v>11170</v>
          </cell>
          <cell r="U1091">
            <v>11170</v>
          </cell>
          <cell r="V1091">
            <v>0</v>
          </cell>
          <cell r="W1091">
            <v>0</v>
          </cell>
          <cell r="X1091" t="str">
            <v>300L SOLAR WATER HEATING SYSTEM FULL WITH ACCESSORIES</v>
          </cell>
          <cell r="Y1091" t="str">
            <v>Valide</v>
          </cell>
        </row>
        <row r="1092">
          <cell r="A1092" t="str">
            <v>BMOU6688649</v>
          </cell>
          <cell r="B1092">
            <v>40</v>
          </cell>
          <cell r="C1092" t="str">
            <v>MEDUIP113570</v>
          </cell>
          <cell r="D1092">
            <v>43975</v>
          </cell>
          <cell r="E1092">
            <v>-43970</v>
          </cell>
          <cell r="I1092" t="str">
            <v>2020 MSA 163767</v>
          </cell>
          <cell r="J1092">
            <v>110</v>
          </cell>
          <cell r="K1092" t="str">
            <v>WEBUYGYMEQUIPMENT COM LIMITED</v>
          </cell>
          <cell r="L1092" t="str">
            <v>ZIZU</v>
          </cell>
          <cell r="M1092" t="str">
            <v>CN</v>
          </cell>
          <cell r="N1092" t="str">
            <v>OMSLL</v>
          </cell>
          <cell r="O1092" t="str">
            <v>PK</v>
          </cell>
          <cell r="P1092">
            <v>1</v>
          </cell>
          <cell r="Q1092">
            <v>1</v>
          </cell>
          <cell r="R1092">
            <v>1</v>
          </cell>
          <cell r="S1092">
            <v>1</v>
          </cell>
          <cell r="T1092">
            <v>12000</v>
          </cell>
          <cell r="U1092">
            <v>12000</v>
          </cell>
          <cell r="V1092">
            <v>12000</v>
          </cell>
          <cell r="W1092">
            <v>12000</v>
          </cell>
          <cell r="X1092" t="str">
            <v>GYM EQUIPMENT TREADMILLSCROSSTRAINERS</v>
          </cell>
          <cell r="Y1092" t="str">
            <v>Valide</v>
          </cell>
        </row>
        <row r="1093">
          <cell r="A1093" t="str">
            <v>MSCU5272224</v>
          </cell>
          <cell r="B1093">
            <v>40</v>
          </cell>
          <cell r="C1093" t="str">
            <v>MEDUMH443761</v>
          </cell>
          <cell r="D1093">
            <v>43975</v>
          </cell>
          <cell r="E1093">
            <v>-43970</v>
          </cell>
          <cell r="I1093" t="str">
            <v>2020 MSA 163767</v>
          </cell>
          <cell r="J1093">
            <v>162</v>
          </cell>
          <cell r="K1093" t="str">
            <v>COSMO FILMS LIMITED</v>
          </cell>
          <cell r="L1093" t="str">
            <v>TO ORDER</v>
          </cell>
          <cell r="M1093" t="str">
            <v>CN</v>
          </cell>
          <cell r="N1093" t="str">
            <v>OMSLL</v>
          </cell>
          <cell r="O1093" t="str">
            <v>PE</v>
          </cell>
          <cell r="P1093">
            <v>39</v>
          </cell>
          <cell r="Q1093">
            <v>39</v>
          </cell>
          <cell r="R1093">
            <v>39</v>
          </cell>
          <cell r="S1093">
            <v>39</v>
          </cell>
          <cell r="T1093">
            <v>23163</v>
          </cell>
          <cell r="U1093">
            <v>23163</v>
          </cell>
          <cell r="V1093">
            <v>23163</v>
          </cell>
          <cell r="W1093">
            <v>23163</v>
          </cell>
          <cell r="X1093" t="str">
            <v>TOTAL -39 WOODEN PALLETS 116 ROLLS PACKED ON 39 W ODDEN PALLETS WHITE OPAQUE BOPP FILM HS CODE 392020 INVOICE NO 3142100057 and DT 25 04 2020 CARRIERS RESPONSIBILITY CEASES AT M OMBASA KENYA CARGO IN-TR ANSIT TO EMBAKASI NAIROBI KENYA ON CONSIGNEE S R ISK ACCOUNT AND RESPONSIB ILITY SB NO 2487846 DT 27 04 2020 FREIGHT PREPAID GOODS IN TRANSIT TO ICD E MBAKASI NAIROBI AT RECEIV ER S RISKS CARE AND EXPEN SES CARRIERS LIABILITY C EASES AT MOMBASA KENYA</v>
          </cell>
          <cell r="Y1093" t="str">
            <v>Valide</v>
          </cell>
        </row>
        <row r="1094">
          <cell r="A1094" t="str">
            <v>BEAU2965150</v>
          </cell>
          <cell r="B1094">
            <v>20</v>
          </cell>
          <cell r="C1094" t="str">
            <v>MEDUND630756</v>
          </cell>
          <cell r="D1094">
            <v>43974</v>
          </cell>
          <cell r="E1094">
            <v>-43969</v>
          </cell>
          <cell r="I1094" t="str">
            <v>2020 MSA 163767</v>
          </cell>
          <cell r="J1094">
            <v>189</v>
          </cell>
          <cell r="K1094" t="str">
            <v>ISTANBUL TEKNIK INSAAT SANAYI VE TICARET A S</v>
          </cell>
          <cell r="L1094" t="str">
            <v>TO THE ORDER OF CO-OPERATIVE BANK OF KENYA LTD</v>
          </cell>
          <cell r="M1094" t="str">
            <v>CN</v>
          </cell>
          <cell r="N1094" t="str">
            <v>OMSLL</v>
          </cell>
          <cell r="O1094" t="str">
            <v>RO</v>
          </cell>
          <cell r="P1094">
            <v>493</v>
          </cell>
          <cell r="Q1094">
            <v>493</v>
          </cell>
          <cell r="R1094">
            <v>493</v>
          </cell>
          <cell r="S1094">
            <v>493</v>
          </cell>
          <cell r="T1094">
            <v>635268</v>
          </cell>
          <cell r="U1094">
            <v>635268</v>
          </cell>
          <cell r="V1094">
            <v>635268</v>
          </cell>
          <cell r="W1094">
            <v>635268</v>
          </cell>
          <cell r="X1094"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094" t="str">
            <v>Valide</v>
          </cell>
        </row>
        <row r="1095">
          <cell r="A1095" t="str">
            <v>MSDU1053638</v>
          </cell>
          <cell r="B1095">
            <v>20</v>
          </cell>
          <cell r="C1095" t="str">
            <v>MEDUND630756</v>
          </cell>
          <cell r="D1095">
            <v>43975</v>
          </cell>
          <cell r="E1095">
            <v>-43970</v>
          </cell>
          <cell r="I1095" t="str">
            <v>2020 MSA 163767</v>
          </cell>
          <cell r="J1095">
            <v>189</v>
          </cell>
          <cell r="K1095" t="str">
            <v>ISTANBUL TEKNIK INSAAT SANAYI VE TICARET A S</v>
          </cell>
          <cell r="L1095" t="str">
            <v>TO THE ORDER OF CO-OPERATIVE BANK OF KENYA LTD</v>
          </cell>
          <cell r="M1095" t="str">
            <v>CN</v>
          </cell>
          <cell r="N1095" t="str">
            <v>OMSLL</v>
          </cell>
          <cell r="O1095" t="str">
            <v>RO</v>
          </cell>
          <cell r="P1095">
            <v>493</v>
          </cell>
          <cell r="Q1095">
            <v>493</v>
          </cell>
          <cell r="R1095">
            <v>493</v>
          </cell>
          <cell r="S1095">
            <v>493</v>
          </cell>
          <cell r="T1095">
            <v>635268</v>
          </cell>
          <cell r="U1095">
            <v>635268</v>
          </cell>
          <cell r="V1095">
            <v>635268</v>
          </cell>
          <cell r="W1095">
            <v>635268</v>
          </cell>
          <cell r="X1095"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095" t="str">
            <v>Valide</v>
          </cell>
        </row>
        <row r="1096">
          <cell r="A1096" t="str">
            <v>FCIU4370873</v>
          </cell>
          <cell r="B1096">
            <v>20</v>
          </cell>
          <cell r="C1096" t="str">
            <v>MEDUND630756</v>
          </cell>
          <cell r="D1096">
            <v>43975</v>
          </cell>
          <cell r="E1096">
            <v>-43970</v>
          </cell>
          <cell r="I1096" t="str">
            <v>2020 MSA 163767</v>
          </cell>
          <cell r="J1096">
            <v>189</v>
          </cell>
          <cell r="K1096" t="str">
            <v>ISTANBUL TEKNIK INSAAT SANAYI VE TICARET A S</v>
          </cell>
          <cell r="L1096" t="str">
            <v>TO THE ORDER OF CO-OPERATIVE BANK OF KENYA LTD</v>
          </cell>
          <cell r="M1096" t="str">
            <v>CN</v>
          </cell>
          <cell r="N1096" t="str">
            <v>OMSLL</v>
          </cell>
          <cell r="O1096" t="str">
            <v>RO</v>
          </cell>
          <cell r="P1096">
            <v>493</v>
          </cell>
          <cell r="Q1096">
            <v>493</v>
          </cell>
          <cell r="R1096">
            <v>493</v>
          </cell>
          <cell r="S1096">
            <v>493</v>
          </cell>
          <cell r="T1096">
            <v>635268</v>
          </cell>
          <cell r="U1096">
            <v>635268</v>
          </cell>
          <cell r="V1096">
            <v>635268</v>
          </cell>
          <cell r="W1096">
            <v>635268</v>
          </cell>
          <cell r="X1096"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096" t="str">
            <v>Valide</v>
          </cell>
        </row>
        <row r="1097">
          <cell r="A1097" t="str">
            <v>MEDU2706513</v>
          </cell>
          <cell r="B1097">
            <v>20</v>
          </cell>
          <cell r="C1097" t="str">
            <v>MEDUND630756</v>
          </cell>
          <cell r="D1097">
            <v>43975</v>
          </cell>
          <cell r="E1097">
            <v>-43970</v>
          </cell>
          <cell r="I1097" t="str">
            <v>2020 MSA 163767</v>
          </cell>
          <cell r="J1097">
            <v>189</v>
          </cell>
          <cell r="K1097" t="str">
            <v>ISTANBUL TEKNIK INSAAT SANAYI VE TICARET A S</v>
          </cell>
          <cell r="L1097" t="str">
            <v>TO THE ORDER OF CO-OPERATIVE BANK OF KENYA LTD</v>
          </cell>
          <cell r="M1097" t="str">
            <v>CN</v>
          </cell>
          <cell r="N1097" t="str">
            <v>OMSLL</v>
          </cell>
          <cell r="O1097" t="str">
            <v>RO</v>
          </cell>
          <cell r="P1097">
            <v>493</v>
          </cell>
          <cell r="Q1097">
            <v>493</v>
          </cell>
          <cell r="R1097">
            <v>493</v>
          </cell>
          <cell r="S1097">
            <v>493</v>
          </cell>
          <cell r="T1097">
            <v>635268</v>
          </cell>
          <cell r="U1097">
            <v>635268</v>
          </cell>
          <cell r="V1097">
            <v>635268</v>
          </cell>
          <cell r="W1097">
            <v>635268</v>
          </cell>
          <cell r="X1097"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097" t="str">
            <v>Valide</v>
          </cell>
        </row>
        <row r="1098">
          <cell r="A1098" t="str">
            <v>MEDU2192477</v>
          </cell>
          <cell r="B1098">
            <v>20</v>
          </cell>
          <cell r="C1098" t="str">
            <v>MEDUND630756</v>
          </cell>
          <cell r="D1098">
            <v>43975</v>
          </cell>
          <cell r="E1098">
            <v>-43970</v>
          </cell>
          <cell r="I1098" t="str">
            <v>2020 MSA 163767</v>
          </cell>
          <cell r="J1098">
            <v>189</v>
          </cell>
          <cell r="K1098" t="str">
            <v>ISTANBUL TEKNIK INSAAT SANAYI VE TICARET A S</v>
          </cell>
          <cell r="L1098" t="str">
            <v>TO THE ORDER OF CO-OPERATIVE BANK OF KENYA LTD</v>
          </cell>
          <cell r="M1098" t="str">
            <v>CN</v>
          </cell>
          <cell r="N1098" t="str">
            <v>OMSLL</v>
          </cell>
          <cell r="O1098" t="str">
            <v>RO</v>
          </cell>
          <cell r="P1098">
            <v>493</v>
          </cell>
          <cell r="Q1098">
            <v>493</v>
          </cell>
          <cell r="R1098">
            <v>493</v>
          </cell>
          <cell r="S1098">
            <v>493</v>
          </cell>
          <cell r="T1098">
            <v>635268</v>
          </cell>
          <cell r="U1098">
            <v>635268</v>
          </cell>
          <cell r="V1098">
            <v>635268</v>
          </cell>
          <cell r="W1098">
            <v>635268</v>
          </cell>
          <cell r="X1098"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098" t="str">
            <v>Valide</v>
          </cell>
        </row>
        <row r="1099">
          <cell r="A1099" t="str">
            <v>IPXU3764471</v>
          </cell>
          <cell r="B1099">
            <v>20</v>
          </cell>
          <cell r="C1099" t="str">
            <v>MEDUND630756</v>
          </cell>
          <cell r="D1099">
            <v>43975</v>
          </cell>
          <cell r="E1099">
            <v>-43970</v>
          </cell>
          <cell r="I1099" t="str">
            <v>2020 MSA 163767</v>
          </cell>
          <cell r="J1099">
            <v>189</v>
          </cell>
          <cell r="K1099" t="str">
            <v>ISTANBUL TEKNIK INSAAT SANAYI VE TICARET A S</v>
          </cell>
          <cell r="L1099" t="str">
            <v>TO THE ORDER OF CO-OPERATIVE BANK OF KENYA LTD</v>
          </cell>
          <cell r="M1099" t="str">
            <v>CN</v>
          </cell>
          <cell r="N1099" t="str">
            <v>OMSLL</v>
          </cell>
          <cell r="O1099" t="str">
            <v>RO</v>
          </cell>
          <cell r="P1099">
            <v>493</v>
          </cell>
          <cell r="Q1099">
            <v>493</v>
          </cell>
          <cell r="R1099">
            <v>493</v>
          </cell>
          <cell r="S1099">
            <v>493</v>
          </cell>
          <cell r="T1099">
            <v>635268</v>
          </cell>
          <cell r="U1099">
            <v>635268</v>
          </cell>
          <cell r="V1099">
            <v>635268</v>
          </cell>
          <cell r="W1099">
            <v>635268</v>
          </cell>
          <cell r="X1099"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099" t="str">
            <v>Valide</v>
          </cell>
        </row>
        <row r="1100">
          <cell r="A1100" t="str">
            <v>TRLU8911166</v>
          </cell>
          <cell r="B1100">
            <v>20</v>
          </cell>
          <cell r="C1100" t="str">
            <v>MEDUND630756</v>
          </cell>
          <cell r="D1100">
            <v>43975</v>
          </cell>
          <cell r="E1100">
            <v>-43970</v>
          </cell>
          <cell r="I1100" t="str">
            <v>2020 MSA 163767</v>
          </cell>
          <cell r="J1100">
            <v>189</v>
          </cell>
          <cell r="K1100" t="str">
            <v>ISTANBUL TEKNIK INSAAT SANAYI VE TICARET A S</v>
          </cell>
          <cell r="L1100" t="str">
            <v>TO THE ORDER OF CO-OPERATIVE BANK OF KENYA LTD</v>
          </cell>
          <cell r="M1100" t="str">
            <v>CN</v>
          </cell>
          <cell r="N1100" t="str">
            <v>OMSLL</v>
          </cell>
          <cell r="O1100" t="str">
            <v>RO</v>
          </cell>
          <cell r="P1100">
            <v>493</v>
          </cell>
          <cell r="Q1100">
            <v>493</v>
          </cell>
          <cell r="R1100">
            <v>493</v>
          </cell>
          <cell r="S1100">
            <v>493</v>
          </cell>
          <cell r="T1100">
            <v>635268</v>
          </cell>
          <cell r="U1100">
            <v>635268</v>
          </cell>
          <cell r="V1100">
            <v>635268</v>
          </cell>
          <cell r="W1100">
            <v>635268</v>
          </cell>
          <cell r="X1100"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0" t="str">
            <v>Valide</v>
          </cell>
        </row>
        <row r="1101">
          <cell r="A1101" t="str">
            <v>CAXU3217082</v>
          </cell>
          <cell r="B1101">
            <v>20</v>
          </cell>
          <cell r="C1101" t="str">
            <v>MEDUND630756</v>
          </cell>
          <cell r="D1101">
            <v>43975</v>
          </cell>
          <cell r="E1101">
            <v>-43970</v>
          </cell>
          <cell r="I1101" t="str">
            <v>2020 MSA 163767</v>
          </cell>
          <cell r="J1101">
            <v>189</v>
          </cell>
          <cell r="K1101" t="str">
            <v>ISTANBUL TEKNIK INSAAT SANAYI VE TICARET A S</v>
          </cell>
          <cell r="L1101" t="str">
            <v>TO THE ORDER OF CO-OPERATIVE BANK OF KENYA LTD</v>
          </cell>
          <cell r="M1101" t="str">
            <v>CN</v>
          </cell>
          <cell r="N1101" t="str">
            <v>OMSLL</v>
          </cell>
          <cell r="O1101" t="str">
            <v>RO</v>
          </cell>
          <cell r="P1101">
            <v>493</v>
          </cell>
          <cell r="Q1101">
            <v>493</v>
          </cell>
          <cell r="R1101">
            <v>493</v>
          </cell>
          <cell r="S1101">
            <v>493</v>
          </cell>
          <cell r="T1101">
            <v>635268</v>
          </cell>
          <cell r="U1101">
            <v>635268</v>
          </cell>
          <cell r="V1101">
            <v>635268</v>
          </cell>
          <cell r="W1101">
            <v>635268</v>
          </cell>
          <cell r="X1101"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1" t="str">
            <v>Valide</v>
          </cell>
        </row>
        <row r="1102">
          <cell r="A1102" t="str">
            <v>MEDU3156237</v>
          </cell>
          <cell r="B1102">
            <v>20</v>
          </cell>
          <cell r="C1102" t="str">
            <v>MEDUND630756</v>
          </cell>
          <cell r="D1102">
            <v>43975</v>
          </cell>
          <cell r="E1102">
            <v>-43970</v>
          </cell>
          <cell r="I1102" t="str">
            <v>2020 MSA 163767</v>
          </cell>
          <cell r="J1102">
            <v>189</v>
          </cell>
          <cell r="K1102" t="str">
            <v>ISTANBUL TEKNIK INSAAT SANAYI VE TICARET A S</v>
          </cell>
          <cell r="L1102" t="str">
            <v>TO THE ORDER OF CO-OPERATIVE BANK OF KENYA LTD</v>
          </cell>
          <cell r="M1102" t="str">
            <v>CN</v>
          </cell>
          <cell r="N1102" t="str">
            <v>OMSLL</v>
          </cell>
          <cell r="O1102" t="str">
            <v>RO</v>
          </cell>
          <cell r="P1102">
            <v>493</v>
          </cell>
          <cell r="Q1102">
            <v>493</v>
          </cell>
          <cell r="R1102">
            <v>493</v>
          </cell>
          <cell r="S1102">
            <v>493</v>
          </cell>
          <cell r="T1102">
            <v>635268</v>
          </cell>
          <cell r="U1102">
            <v>635268</v>
          </cell>
          <cell r="V1102">
            <v>635268</v>
          </cell>
          <cell r="W1102">
            <v>635268</v>
          </cell>
          <cell r="X1102"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2" t="str">
            <v>Valide</v>
          </cell>
        </row>
        <row r="1103">
          <cell r="A1103" t="str">
            <v>MEDU6281280</v>
          </cell>
          <cell r="B1103">
            <v>20</v>
          </cell>
          <cell r="C1103" t="str">
            <v>MEDUND630756</v>
          </cell>
          <cell r="D1103">
            <v>43975</v>
          </cell>
          <cell r="E1103">
            <v>-43970</v>
          </cell>
          <cell r="I1103" t="str">
            <v>2020 MSA 163767</v>
          </cell>
          <cell r="J1103">
            <v>189</v>
          </cell>
          <cell r="K1103" t="str">
            <v>ISTANBUL TEKNIK INSAAT SANAYI VE TICARET A S</v>
          </cell>
          <cell r="L1103" t="str">
            <v>TO THE ORDER OF CO-OPERATIVE BANK OF KENYA LTD</v>
          </cell>
          <cell r="M1103" t="str">
            <v>CN</v>
          </cell>
          <cell r="N1103" t="str">
            <v>OMSLL</v>
          </cell>
          <cell r="O1103" t="str">
            <v>RO</v>
          </cell>
          <cell r="P1103">
            <v>493</v>
          </cell>
          <cell r="Q1103">
            <v>493</v>
          </cell>
          <cell r="R1103">
            <v>493</v>
          </cell>
          <cell r="S1103">
            <v>493</v>
          </cell>
          <cell r="T1103">
            <v>635268</v>
          </cell>
          <cell r="U1103">
            <v>635268</v>
          </cell>
          <cell r="V1103">
            <v>635268</v>
          </cell>
          <cell r="W1103">
            <v>635268</v>
          </cell>
          <cell r="X1103"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3" t="str">
            <v>Valide</v>
          </cell>
        </row>
        <row r="1104">
          <cell r="A1104" t="str">
            <v>MEDU6484266</v>
          </cell>
          <cell r="B1104">
            <v>20</v>
          </cell>
          <cell r="C1104" t="str">
            <v>MEDUND630756</v>
          </cell>
          <cell r="D1104">
            <v>43975</v>
          </cell>
          <cell r="E1104">
            <v>-43970</v>
          </cell>
          <cell r="I1104" t="str">
            <v>2020 MSA 163767</v>
          </cell>
          <cell r="J1104">
            <v>189</v>
          </cell>
          <cell r="K1104" t="str">
            <v>ISTANBUL TEKNIK INSAAT SANAYI VE TICARET A S</v>
          </cell>
          <cell r="L1104" t="str">
            <v>TO THE ORDER OF CO-OPERATIVE BANK OF KENYA LTD</v>
          </cell>
          <cell r="M1104" t="str">
            <v>CN</v>
          </cell>
          <cell r="N1104" t="str">
            <v>OMSLL</v>
          </cell>
          <cell r="O1104" t="str">
            <v>RO</v>
          </cell>
          <cell r="P1104">
            <v>493</v>
          </cell>
          <cell r="Q1104">
            <v>493</v>
          </cell>
          <cell r="R1104">
            <v>493</v>
          </cell>
          <cell r="S1104">
            <v>493</v>
          </cell>
          <cell r="T1104">
            <v>635268</v>
          </cell>
          <cell r="U1104">
            <v>635268</v>
          </cell>
          <cell r="V1104">
            <v>635268</v>
          </cell>
          <cell r="W1104">
            <v>635268</v>
          </cell>
          <cell r="X1104"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4" t="str">
            <v>Valide</v>
          </cell>
        </row>
        <row r="1105">
          <cell r="A1105" t="str">
            <v>MSCU2495815</v>
          </cell>
          <cell r="B1105">
            <v>20</v>
          </cell>
          <cell r="C1105" t="str">
            <v>MEDUND630756</v>
          </cell>
          <cell r="D1105">
            <v>43975</v>
          </cell>
          <cell r="E1105">
            <v>-43970</v>
          </cell>
          <cell r="I1105" t="str">
            <v>2020 MSA 163767</v>
          </cell>
          <cell r="J1105">
            <v>189</v>
          </cell>
          <cell r="K1105" t="str">
            <v>ISTANBUL TEKNIK INSAAT SANAYI VE TICARET A S</v>
          </cell>
          <cell r="L1105" t="str">
            <v>TO THE ORDER OF CO-OPERATIVE BANK OF KENYA LTD</v>
          </cell>
          <cell r="M1105" t="str">
            <v>CN</v>
          </cell>
          <cell r="N1105" t="str">
            <v>OMSLL</v>
          </cell>
          <cell r="O1105" t="str">
            <v>RO</v>
          </cell>
          <cell r="P1105">
            <v>493</v>
          </cell>
          <cell r="Q1105">
            <v>493</v>
          </cell>
          <cell r="R1105">
            <v>493</v>
          </cell>
          <cell r="S1105">
            <v>493</v>
          </cell>
          <cell r="T1105">
            <v>635268</v>
          </cell>
          <cell r="U1105">
            <v>635268</v>
          </cell>
          <cell r="V1105">
            <v>635268</v>
          </cell>
          <cell r="W1105">
            <v>635268</v>
          </cell>
          <cell r="X1105"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5" t="str">
            <v>Valide</v>
          </cell>
        </row>
        <row r="1106">
          <cell r="A1106" t="str">
            <v>MEDU6366197</v>
          </cell>
          <cell r="B1106">
            <v>20</v>
          </cell>
          <cell r="C1106" t="str">
            <v>MEDUND630756</v>
          </cell>
          <cell r="D1106">
            <v>43975</v>
          </cell>
          <cell r="E1106">
            <v>-43970</v>
          </cell>
          <cell r="I1106" t="str">
            <v>2020 MSA 163767</v>
          </cell>
          <cell r="J1106">
            <v>189</v>
          </cell>
          <cell r="K1106" t="str">
            <v>ISTANBUL TEKNIK INSAAT SANAYI VE TICARET A S</v>
          </cell>
          <cell r="L1106" t="str">
            <v>TO THE ORDER OF CO-OPERATIVE BANK OF KENYA LTD</v>
          </cell>
          <cell r="M1106" t="str">
            <v>CN</v>
          </cell>
          <cell r="N1106" t="str">
            <v>OMSLL</v>
          </cell>
          <cell r="O1106" t="str">
            <v>RO</v>
          </cell>
          <cell r="P1106">
            <v>493</v>
          </cell>
          <cell r="Q1106">
            <v>493</v>
          </cell>
          <cell r="R1106">
            <v>493</v>
          </cell>
          <cell r="S1106">
            <v>493</v>
          </cell>
          <cell r="T1106">
            <v>635268</v>
          </cell>
          <cell r="U1106">
            <v>635268</v>
          </cell>
          <cell r="V1106">
            <v>635268</v>
          </cell>
          <cell r="W1106">
            <v>635268</v>
          </cell>
          <cell r="X1106"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6" t="str">
            <v>Valide</v>
          </cell>
        </row>
        <row r="1107">
          <cell r="A1107" t="str">
            <v>FSCU7355887</v>
          </cell>
          <cell r="B1107">
            <v>20</v>
          </cell>
          <cell r="C1107" t="str">
            <v>MEDUND630756</v>
          </cell>
          <cell r="D1107">
            <v>43975</v>
          </cell>
          <cell r="E1107">
            <v>-43970</v>
          </cell>
          <cell r="I1107" t="str">
            <v>2020 MSA 163767</v>
          </cell>
          <cell r="J1107">
            <v>189</v>
          </cell>
          <cell r="K1107" t="str">
            <v>ISTANBUL TEKNIK INSAAT SANAYI VE TICARET A S</v>
          </cell>
          <cell r="L1107" t="str">
            <v>TO THE ORDER OF CO-OPERATIVE BANK OF KENYA LTD</v>
          </cell>
          <cell r="M1107" t="str">
            <v>CN</v>
          </cell>
          <cell r="N1107" t="str">
            <v>OMSLL</v>
          </cell>
          <cell r="O1107" t="str">
            <v>RO</v>
          </cell>
          <cell r="P1107">
            <v>493</v>
          </cell>
          <cell r="Q1107">
            <v>493</v>
          </cell>
          <cell r="R1107">
            <v>493</v>
          </cell>
          <cell r="S1107">
            <v>493</v>
          </cell>
          <cell r="T1107">
            <v>635268</v>
          </cell>
          <cell r="U1107">
            <v>635268</v>
          </cell>
          <cell r="V1107">
            <v>635268</v>
          </cell>
          <cell r="W1107">
            <v>635268</v>
          </cell>
          <cell r="X1107"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7" t="str">
            <v>Valide</v>
          </cell>
        </row>
        <row r="1108">
          <cell r="A1108" t="str">
            <v>FTAU1252007</v>
          </cell>
          <cell r="B1108">
            <v>20</v>
          </cell>
          <cell r="C1108" t="str">
            <v>MEDUND630756</v>
          </cell>
          <cell r="D1108">
            <v>43975</v>
          </cell>
          <cell r="E1108">
            <v>-43970</v>
          </cell>
          <cell r="I1108" t="str">
            <v>2020 MSA 163767</v>
          </cell>
          <cell r="J1108">
            <v>189</v>
          </cell>
          <cell r="K1108" t="str">
            <v>ISTANBUL TEKNIK INSAAT SANAYI VE TICARET A S</v>
          </cell>
          <cell r="L1108" t="str">
            <v>TO THE ORDER OF CO-OPERATIVE BANK OF KENYA LTD</v>
          </cell>
          <cell r="M1108" t="str">
            <v>CN</v>
          </cell>
          <cell r="N1108" t="str">
            <v>OMSLL</v>
          </cell>
          <cell r="O1108" t="str">
            <v>RO</v>
          </cell>
          <cell r="P1108">
            <v>493</v>
          </cell>
          <cell r="Q1108">
            <v>493</v>
          </cell>
          <cell r="R1108">
            <v>493</v>
          </cell>
          <cell r="S1108">
            <v>493</v>
          </cell>
          <cell r="T1108">
            <v>635268</v>
          </cell>
          <cell r="U1108">
            <v>635268</v>
          </cell>
          <cell r="V1108">
            <v>635268</v>
          </cell>
          <cell r="W1108">
            <v>635268</v>
          </cell>
          <cell r="X1108"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8" t="str">
            <v>Valide</v>
          </cell>
        </row>
        <row r="1109">
          <cell r="A1109" t="str">
            <v>FTAU1431147</v>
          </cell>
          <cell r="B1109">
            <v>20</v>
          </cell>
          <cell r="C1109" t="str">
            <v>MEDUND630756</v>
          </cell>
          <cell r="D1109">
            <v>43975</v>
          </cell>
          <cell r="E1109">
            <v>-43970</v>
          </cell>
          <cell r="I1109" t="str">
            <v>2020 MSA 163767</v>
          </cell>
          <cell r="J1109">
            <v>189</v>
          </cell>
          <cell r="K1109" t="str">
            <v>ISTANBUL TEKNIK INSAAT SANAYI VE TICARET A S</v>
          </cell>
          <cell r="L1109" t="str">
            <v>TO THE ORDER OF CO-OPERATIVE BANK OF KENYA LTD</v>
          </cell>
          <cell r="M1109" t="str">
            <v>CN</v>
          </cell>
          <cell r="N1109" t="str">
            <v>OMSLL</v>
          </cell>
          <cell r="O1109" t="str">
            <v>RO</v>
          </cell>
          <cell r="P1109">
            <v>493</v>
          </cell>
          <cell r="Q1109">
            <v>493</v>
          </cell>
          <cell r="R1109">
            <v>493</v>
          </cell>
          <cell r="S1109">
            <v>493</v>
          </cell>
          <cell r="T1109">
            <v>635268</v>
          </cell>
          <cell r="U1109">
            <v>635268</v>
          </cell>
          <cell r="V1109">
            <v>635268</v>
          </cell>
          <cell r="W1109">
            <v>635268</v>
          </cell>
          <cell r="X1109"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09" t="str">
            <v>Valide</v>
          </cell>
        </row>
        <row r="1110">
          <cell r="A1110" t="str">
            <v>MEDU3901480</v>
          </cell>
          <cell r="B1110">
            <v>20</v>
          </cell>
          <cell r="C1110" t="str">
            <v>MEDUND630756</v>
          </cell>
          <cell r="D1110">
            <v>43975</v>
          </cell>
          <cell r="E1110">
            <v>-43970</v>
          </cell>
          <cell r="I1110" t="str">
            <v>2020 MSA 163767</v>
          </cell>
          <cell r="J1110">
            <v>189</v>
          </cell>
          <cell r="K1110" t="str">
            <v>ISTANBUL TEKNIK INSAAT SANAYI VE TICARET A S</v>
          </cell>
          <cell r="L1110" t="str">
            <v>TO THE ORDER OF CO-OPERATIVE BANK OF KENYA LTD</v>
          </cell>
          <cell r="M1110" t="str">
            <v>CN</v>
          </cell>
          <cell r="N1110" t="str">
            <v>OMSLL</v>
          </cell>
          <cell r="O1110" t="str">
            <v>RO</v>
          </cell>
          <cell r="P1110">
            <v>493</v>
          </cell>
          <cell r="Q1110">
            <v>493</v>
          </cell>
          <cell r="R1110">
            <v>493</v>
          </cell>
          <cell r="S1110">
            <v>493</v>
          </cell>
          <cell r="T1110">
            <v>635268</v>
          </cell>
          <cell r="U1110">
            <v>635268</v>
          </cell>
          <cell r="V1110">
            <v>635268</v>
          </cell>
          <cell r="W1110">
            <v>635268</v>
          </cell>
          <cell r="X1110"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10" t="str">
            <v>Valide</v>
          </cell>
        </row>
        <row r="1111">
          <cell r="A1111" t="str">
            <v>MEDU7766578</v>
          </cell>
          <cell r="B1111">
            <v>40</v>
          </cell>
          <cell r="C1111" t="str">
            <v>MEDUT2010782</v>
          </cell>
          <cell r="D1111">
            <v>43975</v>
          </cell>
          <cell r="E1111">
            <v>-43970</v>
          </cell>
          <cell r="I1111" t="str">
            <v>2020 MSA 163767</v>
          </cell>
          <cell r="J1111">
            <v>221</v>
          </cell>
          <cell r="K1111" t="str">
            <v>HEBEI OUSHANG PHOTOVOLTAIC TECHNOLOGY CO LTD</v>
          </cell>
          <cell r="L1111" t="str">
            <v>GLOBAL RIM CO LIMITED</v>
          </cell>
          <cell r="M1111" t="str">
            <v>CN</v>
          </cell>
          <cell r="N1111" t="str">
            <v>OMSLL</v>
          </cell>
          <cell r="O1111" t="str">
            <v>CT</v>
          </cell>
          <cell r="P1111">
            <v>2428</v>
          </cell>
          <cell r="Q1111">
            <v>2428</v>
          </cell>
          <cell r="R1111">
            <v>2428</v>
          </cell>
          <cell r="S1111">
            <v>2428</v>
          </cell>
          <cell r="T1111">
            <v>19051</v>
          </cell>
          <cell r="U1111">
            <v>19051</v>
          </cell>
          <cell r="V1111">
            <v>19051</v>
          </cell>
          <cell r="W1111">
            <v>19051</v>
          </cell>
          <cell r="X1111" t="str">
            <v>SOLAR PANEL</v>
          </cell>
          <cell r="Y1111" t="str">
            <v>Valide</v>
          </cell>
        </row>
        <row r="1112">
          <cell r="A1112" t="str">
            <v>TEMU5964854</v>
          </cell>
          <cell r="B1112">
            <v>20</v>
          </cell>
          <cell r="C1112" t="str">
            <v>MXO0478119</v>
          </cell>
          <cell r="D1112">
            <v>43975</v>
          </cell>
          <cell r="E1112">
            <v>-43970</v>
          </cell>
          <cell r="I1112" t="str">
            <v>2020 MSA 163985</v>
          </cell>
          <cell r="J1112">
            <v>124</v>
          </cell>
          <cell r="K1112" t="str">
            <v>AB CALSA SA DE CVPASEO DE LA REFORMA 2620 PISO 8OF 803 804 Y 805 COL L</v>
          </cell>
          <cell r="L1112" t="str">
            <v>SKYPEX SUPPLIES LIMITEDSPECTRUM BUSINESS PARK WAREHOUSENO 16 BABA DOG</v>
          </cell>
          <cell r="M1112" t="str">
            <v>HR</v>
          </cell>
          <cell r="N1112" t="str">
            <v>SAJED</v>
          </cell>
          <cell r="O1112" t="str">
            <v>CT</v>
          </cell>
          <cell r="P1112">
            <v>1940</v>
          </cell>
          <cell r="Q1112">
            <v>1940</v>
          </cell>
          <cell r="R1112">
            <v>1940</v>
          </cell>
          <cell r="S1112">
            <v>1940</v>
          </cell>
          <cell r="T1112">
            <v>20370</v>
          </cell>
          <cell r="U1112">
            <v>20370</v>
          </cell>
          <cell r="V1112">
            <v>20370</v>
          </cell>
          <cell r="W1112">
            <v>20370</v>
          </cell>
          <cell r="X1112" t="str">
            <v>FREIGHT PREPAID CONTAINING MAURIPAN RED 500g X 20 IDF NO E2003303899</v>
          </cell>
          <cell r="Y1112" t="str">
            <v>Valide</v>
          </cell>
        </row>
        <row r="1113">
          <cell r="A1113" t="str">
            <v>UESU5125626</v>
          </cell>
          <cell r="B1113">
            <v>40</v>
          </cell>
          <cell r="C1113" t="str">
            <v>NAM3825921</v>
          </cell>
          <cell r="D1113">
            <v>43972</v>
          </cell>
          <cell r="E1113">
            <v>-43967</v>
          </cell>
          <cell r="I1113" t="str">
            <v>2020 MSA 163854</v>
          </cell>
          <cell r="J1113">
            <v>206</v>
          </cell>
          <cell r="K1113" t="str">
            <v>BOLLORE LOGISTICS USA INC AS AGENTS FOR TRANS SERVICE LINE160 CHUBB AV</v>
          </cell>
          <cell r="L1113" t="str">
            <v>KENYA BREWERIES LTDP O BOX 30161-00100NAIROBI KENYA CONTACTEMAIL CARO</v>
          </cell>
          <cell r="M1113" t="str">
            <v>SA</v>
          </cell>
          <cell r="N1113" t="str">
            <v>SAJED</v>
          </cell>
          <cell r="O1113" t="str">
            <v>PK</v>
          </cell>
          <cell r="P1113">
            <v>118</v>
          </cell>
          <cell r="Q1113">
            <v>118</v>
          </cell>
          <cell r="R1113">
            <v>0</v>
          </cell>
          <cell r="S1113">
            <v>0</v>
          </cell>
          <cell r="T1113">
            <v>195727</v>
          </cell>
          <cell r="U1113">
            <v>195727</v>
          </cell>
          <cell r="V1113">
            <v>0</v>
          </cell>
          <cell r="W1113">
            <v>0</v>
          </cell>
          <cell r="X1113"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113" t="str">
            <v>Valide</v>
          </cell>
        </row>
        <row r="1114">
          <cell r="A1114" t="str">
            <v>CMAU7973427</v>
          </cell>
          <cell r="B1114">
            <v>40</v>
          </cell>
          <cell r="C1114" t="str">
            <v>NAM3825921</v>
          </cell>
          <cell r="D1114">
            <v>43972</v>
          </cell>
          <cell r="E1114">
            <v>-43967</v>
          </cell>
          <cell r="I1114" t="str">
            <v>2020 MSA 163854</v>
          </cell>
          <cell r="J1114">
            <v>206</v>
          </cell>
          <cell r="K1114" t="str">
            <v>BOLLORE LOGISTICS USA INC AS AGENTS FOR TRANS SERVICE LINE160 CHUBB AV</v>
          </cell>
          <cell r="L1114" t="str">
            <v>KENYA BREWERIES LTDP O BOX 30161-00100NAIROBI KENYA CONTACTEMAIL CARO</v>
          </cell>
          <cell r="M1114" t="str">
            <v>SA</v>
          </cell>
          <cell r="N1114" t="str">
            <v>SAJED</v>
          </cell>
          <cell r="O1114" t="str">
            <v>PK</v>
          </cell>
          <cell r="P1114">
            <v>118</v>
          </cell>
          <cell r="Q1114">
            <v>118</v>
          </cell>
          <cell r="R1114">
            <v>0</v>
          </cell>
          <cell r="S1114">
            <v>0</v>
          </cell>
          <cell r="T1114">
            <v>195727</v>
          </cell>
          <cell r="U1114">
            <v>195727</v>
          </cell>
          <cell r="V1114">
            <v>0</v>
          </cell>
          <cell r="W1114">
            <v>0</v>
          </cell>
          <cell r="X1114"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114" t="str">
            <v>Valide</v>
          </cell>
        </row>
        <row r="1115">
          <cell r="A1115" t="str">
            <v>TCNU8265634</v>
          </cell>
          <cell r="B1115">
            <v>40</v>
          </cell>
          <cell r="C1115" t="str">
            <v>NAM3825921</v>
          </cell>
          <cell r="D1115">
            <v>43972</v>
          </cell>
          <cell r="E1115">
            <v>-43967</v>
          </cell>
          <cell r="I1115" t="str">
            <v>2020 MSA 163854</v>
          </cell>
          <cell r="J1115">
            <v>206</v>
          </cell>
          <cell r="K1115" t="str">
            <v>BOLLORE LOGISTICS USA INC AS AGENTS FOR TRANS SERVICE LINE160 CHUBB AV</v>
          </cell>
          <cell r="L1115" t="str">
            <v>KENYA BREWERIES LTDP O BOX 30161-00100NAIROBI KENYA CONTACTEMAIL CARO</v>
          </cell>
          <cell r="M1115" t="str">
            <v>SA</v>
          </cell>
          <cell r="N1115" t="str">
            <v>SAJED</v>
          </cell>
          <cell r="O1115" t="str">
            <v>PK</v>
          </cell>
          <cell r="P1115">
            <v>118</v>
          </cell>
          <cell r="Q1115">
            <v>118</v>
          </cell>
          <cell r="R1115">
            <v>0</v>
          </cell>
          <cell r="S1115">
            <v>0</v>
          </cell>
          <cell r="T1115">
            <v>195727</v>
          </cell>
          <cell r="U1115">
            <v>195727</v>
          </cell>
          <cell r="V1115">
            <v>0</v>
          </cell>
          <cell r="W1115">
            <v>0</v>
          </cell>
          <cell r="X1115"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115" t="str">
            <v>Valide</v>
          </cell>
        </row>
        <row r="1116">
          <cell r="A1116" t="str">
            <v>APHU6961721</v>
          </cell>
          <cell r="B1116">
            <v>40</v>
          </cell>
          <cell r="C1116" t="str">
            <v>NAM3825921</v>
          </cell>
          <cell r="D1116">
            <v>43972</v>
          </cell>
          <cell r="E1116">
            <v>-43967</v>
          </cell>
          <cell r="I1116" t="str">
            <v>2020 MSA 163854</v>
          </cell>
          <cell r="J1116">
            <v>206</v>
          </cell>
          <cell r="K1116" t="str">
            <v>BOLLORE LOGISTICS USA INC AS AGENTS FOR TRANS SERVICE LINE160 CHUBB AV</v>
          </cell>
          <cell r="L1116" t="str">
            <v>KENYA BREWERIES LTDP O BOX 30161-00100NAIROBI KENYA CONTACTEMAIL CARO</v>
          </cell>
          <cell r="M1116" t="str">
            <v>SA</v>
          </cell>
          <cell r="N1116" t="str">
            <v>SAJED</v>
          </cell>
          <cell r="O1116" t="str">
            <v>PK</v>
          </cell>
          <cell r="P1116">
            <v>118</v>
          </cell>
          <cell r="Q1116">
            <v>118</v>
          </cell>
          <cell r="R1116">
            <v>0</v>
          </cell>
          <cell r="S1116">
            <v>0</v>
          </cell>
          <cell r="T1116">
            <v>195727</v>
          </cell>
          <cell r="U1116">
            <v>195727</v>
          </cell>
          <cell r="V1116">
            <v>0</v>
          </cell>
          <cell r="W1116">
            <v>0</v>
          </cell>
          <cell r="X1116"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116" t="str">
            <v>Valide</v>
          </cell>
        </row>
        <row r="1117">
          <cell r="A1117" t="str">
            <v>UESU5223999</v>
          </cell>
          <cell r="B1117">
            <v>40</v>
          </cell>
          <cell r="C1117" t="str">
            <v>NAM3825921</v>
          </cell>
          <cell r="D1117">
            <v>43972</v>
          </cell>
          <cell r="E1117">
            <v>-43967</v>
          </cell>
          <cell r="I1117" t="str">
            <v>2020 MSA 163854</v>
          </cell>
          <cell r="J1117">
            <v>206</v>
          </cell>
          <cell r="K1117" t="str">
            <v>BOLLORE LOGISTICS USA INC AS AGENTS FOR TRANS SERVICE LINE160 CHUBB AV</v>
          </cell>
          <cell r="L1117" t="str">
            <v>KENYA BREWERIES LTDP O BOX 30161-00100NAIROBI KENYA CONTACTEMAIL CARO</v>
          </cell>
          <cell r="M1117" t="str">
            <v>SA</v>
          </cell>
          <cell r="N1117" t="str">
            <v>SAJED</v>
          </cell>
          <cell r="O1117" t="str">
            <v>PK</v>
          </cell>
          <cell r="P1117">
            <v>118</v>
          </cell>
          <cell r="Q1117">
            <v>118</v>
          </cell>
          <cell r="R1117">
            <v>0</v>
          </cell>
          <cell r="S1117">
            <v>0</v>
          </cell>
          <cell r="T1117">
            <v>195727</v>
          </cell>
          <cell r="U1117">
            <v>195727</v>
          </cell>
          <cell r="V1117">
            <v>0</v>
          </cell>
          <cell r="W1117">
            <v>0</v>
          </cell>
          <cell r="X1117"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117" t="str">
            <v>Valide</v>
          </cell>
        </row>
        <row r="1118">
          <cell r="A1118" t="str">
            <v>GESU5462794</v>
          </cell>
          <cell r="B1118">
            <v>40</v>
          </cell>
          <cell r="C1118" t="str">
            <v>NAM3825921</v>
          </cell>
          <cell r="D1118">
            <v>43972</v>
          </cell>
          <cell r="E1118">
            <v>-43967</v>
          </cell>
          <cell r="I1118" t="str">
            <v>2020 MSA 163854</v>
          </cell>
          <cell r="J1118">
            <v>206</v>
          </cell>
          <cell r="K1118" t="str">
            <v>BOLLORE LOGISTICS USA INC AS AGENTS FOR TRANS SERVICE LINE160 CHUBB AV</v>
          </cell>
          <cell r="L1118" t="str">
            <v>KENYA BREWERIES LTDP O BOX 30161-00100NAIROBI KENYA CONTACTEMAIL CARO</v>
          </cell>
          <cell r="M1118" t="str">
            <v>SA</v>
          </cell>
          <cell r="N1118" t="str">
            <v>SAJED</v>
          </cell>
          <cell r="O1118" t="str">
            <v>PK</v>
          </cell>
          <cell r="P1118">
            <v>118</v>
          </cell>
          <cell r="Q1118">
            <v>118</v>
          </cell>
          <cell r="R1118">
            <v>0</v>
          </cell>
          <cell r="S1118">
            <v>0</v>
          </cell>
          <cell r="T1118">
            <v>195727</v>
          </cell>
          <cell r="U1118">
            <v>195727</v>
          </cell>
          <cell r="V1118">
            <v>0</v>
          </cell>
          <cell r="W1118">
            <v>0</v>
          </cell>
          <cell r="X1118" t="str">
            <v>PIECE COUNT ICD EMBAKASI DIRECT LOADING FROM PORT-NO TRANSFER TO CFS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PACKAGES BOILER PARTS LIST HS CODE 840290 Shippers Owned Container PACKAGES BOILER PARTS LIST HS CODE 840290 Shippers Owned Container PACKAGES BOILER PARTS LIST HS CODE 840290 Shippers Owned Container PACKAGES BOILER PARTS LIST HS CODE 840290 Shippers Owned Container</v>
          </cell>
          <cell r="Y1118" t="str">
            <v>Valide</v>
          </cell>
        </row>
        <row r="1119">
          <cell r="A1119" t="str">
            <v>OOLU9606866</v>
          </cell>
          <cell r="B1119">
            <v>40</v>
          </cell>
          <cell r="C1119" t="str">
            <v>OOLU2637385230</v>
          </cell>
          <cell r="D1119">
            <v>43975</v>
          </cell>
          <cell r="E1119">
            <v>-43970</v>
          </cell>
          <cell r="I1119" t="str">
            <v>2020 MSA 163772</v>
          </cell>
          <cell r="J1119">
            <v>18</v>
          </cell>
          <cell r="K1119" t="str">
            <v>LONGT LIGHTING GROUP CO LTD</v>
          </cell>
          <cell r="L1119" t="str">
            <v>CONTEMPOTEMPORARY ELECTRICALS ENTERPRISES LTD</v>
          </cell>
          <cell r="M1119" t="str">
            <v>CN</v>
          </cell>
          <cell r="N1119" t="str">
            <v>CNYZH</v>
          </cell>
          <cell r="O1119" t="str">
            <v>UN</v>
          </cell>
          <cell r="P1119">
            <v>110</v>
          </cell>
          <cell r="Q1119">
            <v>110</v>
          </cell>
          <cell r="R1119">
            <v>110</v>
          </cell>
          <cell r="S1119">
            <v>110</v>
          </cell>
          <cell r="T1119">
            <v>7990</v>
          </cell>
          <cell r="U1119">
            <v>7990</v>
          </cell>
          <cell r="V1119">
            <v>7990</v>
          </cell>
          <cell r="W1119">
            <v>7990</v>
          </cell>
          <cell r="X1119" t="str">
            <v>CIF MOMBASA PORT KENYA WHOLE SET OF 8M SOLAR STREET LIGHT AS PER PROFORMA INVOICE NO LT191004 DATED 4TH OCTOBER 2019 FREIGHT PREPAID MOMBASA KENYA GOODS ARE IMPORTED UNDER IDF NO 19EMKIM000167778 UNDER CREDIT BANK LIMITED L C NO CBL004 2020 PLACE OF DELIVERY PORT CLEARANCE</v>
          </cell>
          <cell r="Y1119" t="str">
            <v>Valide</v>
          </cell>
        </row>
        <row r="1120">
          <cell r="A1120" t="str">
            <v>IRSU2711735</v>
          </cell>
          <cell r="B1120">
            <v>20</v>
          </cell>
          <cell r="C1120" t="str">
            <v>SAS1065SSSA8251</v>
          </cell>
          <cell r="D1120">
            <v>43972</v>
          </cell>
          <cell r="E1120">
            <v>-43967</v>
          </cell>
          <cell r="I1120" t="str">
            <v>2020 MSA 163789</v>
          </cell>
          <cell r="J1120">
            <v>32</v>
          </cell>
          <cell r="K1120" t="str">
            <v>GREEN WAY BUILDING MATERIALSTRADING LLC</v>
          </cell>
          <cell r="L1120" t="str">
            <v>CHINA STATE CONSTRUCTION ENGINEERIN G CORPORATION KENYA LIMITED</v>
          </cell>
          <cell r="M1120" t="str">
            <v>IR</v>
          </cell>
          <cell r="N1120" t="str">
            <v>IRBND</v>
          </cell>
          <cell r="O1120" t="str">
            <v>DR</v>
          </cell>
          <cell r="P1120">
            <v>5500</v>
          </cell>
          <cell r="Q1120">
            <v>5500</v>
          </cell>
          <cell r="R1120">
            <v>5500</v>
          </cell>
          <cell r="S1120">
            <v>5500</v>
          </cell>
          <cell r="T1120">
            <v>1049320</v>
          </cell>
          <cell r="U1120">
            <v>1049320</v>
          </cell>
          <cell r="V1120">
            <v>1049320</v>
          </cell>
          <cell r="W1120">
            <v>1049320</v>
          </cell>
          <cell r="X1120" t="str">
            <v>50X20FT FCL CNTR STC BITUMEN GRADE 60 70 NEW STEEL DRUM NET WEIGHT 995 761KG GROSS WEIGHT 1 049 320 KG DRUMS 5500 HS CODE IS 27132000</v>
          </cell>
          <cell r="Y1120" t="str">
            <v>Valide</v>
          </cell>
        </row>
        <row r="1121">
          <cell r="A1121" t="str">
            <v>SBAU2898052</v>
          </cell>
          <cell r="B1121">
            <v>20</v>
          </cell>
          <cell r="C1121" t="str">
            <v>SAS1065SSSA8251</v>
          </cell>
          <cell r="D1121">
            <v>43972</v>
          </cell>
          <cell r="E1121">
            <v>-43967</v>
          </cell>
          <cell r="I1121" t="str">
            <v>2020 MSA 163789</v>
          </cell>
          <cell r="J1121">
            <v>32</v>
          </cell>
          <cell r="K1121" t="str">
            <v>GREEN WAY BUILDING MATERIALSTRADING LLC</v>
          </cell>
          <cell r="L1121" t="str">
            <v>CHINA STATE CONSTRUCTION ENGINEERIN G CORPORATION KENYA LIMITED</v>
          </cell>
          <cell r="M1121" t="str">
            <v>IR</v>
          </cell>
          <cell r="N1121" t="str">
            <v>IRBND</v>
          </cell>
          <cell r="O1121" t="str">
            <v>DR</v>
          </cell>
          <cell r="P1121">
            <v>5500</v>
          </cell>
          <cell r="Q1121">
            <v>5500</v>
          </cell>
          <cell r="R1121">
            <v>5500</v>
          </cell>
          <cell r="S1121">
            <v>5500</v>
          </cell>
          <cell r="T1121">
            <v>1049320</v>
          </cell>
          <cell r="U1121">
            <v>1049320</v>
          </cell>
          <cell r="V1121">
            <v>1049320</v>
          </cell>
          <cell r="W1121">
            <v>1049320</v>
          </cell>
          <cell r="X1121" t="str">
            <v>50X20FT FCL CNTR STC BITUMEN GRADE 60 70 NEW STEEL DRUM NET WEIGHT 995 761KG GROSS WEIGHT 1 049 320 KG DRUMS 5500 HS CODE IS 27132000</v>
          </cell>
          <cell r="Y1121" t="str">
            <v>Valide</v>
          </cell>
        </row>
        <row r="1122">
          <cell r="A1122" t="str">
            <v>SBAU2964508</v>
          </cell>
          <cell r="B1122">
            <v>20</v>
          </cell>
          <cell r="C1122" t="str">
            <v>SAS1065SSSA8251</v>
          </cell>
          <cell r="D1122">
            <v>43972</v>
          </cell>
          <cell r="E1122">
            <v>-43967</v>
          </cell>
          <cell r="I1122" t="str">
            <v>2020 MSA 163789</v>
          </cell>
          <cell r="J1122">
            <v>32</v>
          </cell>
          <cell r="K1122" t="str">
            <v>GREEN WAY BUILDING MATERIALSTRADING LLC</v>
          </cell>
          <cell r="L1122" t="str">
            <v>CHINA STATE CONSTRUCTION ENGINEERIN G CORPORATION KENYA LIMITED</v>
          </cell>
          <cell r="M1122" t="str">
            <v>IR</v>
          </cell>
          <cell r="N1122" t="str">
            <v>IRBND</v>
          </cell>
          <cell r="O1122" t="str">
            <v>DR</v>
          </cell>
          <cell r="P1122">
            <v>5500</v>
          </cell>
          <cell r="Q1122">
            <v>5500</v>
          </cell>
          <cell r="R1122">
            <v>5500</v>
          </cell>
          <cell r="S1122">
            <v>5500</v>
          </cell>
          <cell r="T1122">
            <v>1049320</v>
          </cell>
          <cell r="U1122">
            <v>1049320</v>
          </cell>
          <cell r="V1122">
            <v>1049320</v>
          </cell>
          <cell r="W1122">
            <v>1049320</v>
          </cell>
          <cell r="X1122" t="str">
            <v>50X20FT FCL CNTR STC BITUMEN GRADE 60 70 NEW STEEL DRUM NET WEIGHT 995 761KG GROSS WEIGHT 1 049 320 KG DRUMS 5500 HS CODE IS 27132000</v>
          </cell>
          <cell r="Y1122" t="str">
            <v>Valide</v>
          </cell>
        </row>
        <row r="1123">
          <cell r="A1123" t="str">
            <v>IRSU2088081</v>
          </cell>
          <cell r="B1123">
            <v>20</v>
          </cell>
          <cell r="C1123" t="str">
            <v>SAS1065SSSA8251</v>
          </cell>
          <cell r="D1123">
            <v>43972</v>
          </cell>
          <cell r="E1123">
            <v>-43967</v>
          </cell>
          <cell r="I1123" t="str">
            <v>2020 MSA 163789</v>
          </cell>
          <cell r="J1123">
            <v>32</v>
          </cell>
          <cell r="K1123" t="str">
            <v>GREEN WAY BUILDING MATERIALSTRADING LLC</v>
          </cell>
          <cell r="L1123" t="str">
            <v>CHINA STATE CONSTRUCTION ENGINEERIN G CORPORATION KENYA LIMITED</v>
          </cell>
          <cell r="M1123" t="str">
            <v>IR</v>
          </cell>
          <cell r="N1123" t="str">
            <v>IRBND</v>
          </cell>
          <cell r="O1123" t="str">
            <v>DR</v>
          </cell>
          <cell r="P1123">
            <v>5500</v>
          </cell>
          <cell r="Q1123">
            <v>5500</v>
          </cell>
          <cell r="R1123">
            <v>5500</v>
          </cell>
          <cell r="S1123">
            <v>5500</v>
          </cell>
          <cell r="T1123">
            <v>1049320</v>
          </cell>
          <cell r="U1123">
            <v>1049320</v>
          </cell>
          <cell r="V1123">
            <v>1049320</v>
          </cell>
          <cell r="W1123">
            <v>1049320</v>
          </cell>
          <cell r="X1123" t="str">
            <v>50X20FT FCL CNTR STC BITUMEN GRADE 60 70 NEW STEEL DRUM NET WEIGHT 995 761KG GROSS WEIGHT 1 049 320 KG DRUMS 5500 HS CODE IS 27132000</v>
          </cell>
          <cell r="Y1123" t="str">
            <v>Valide</v>
          </cell>
        </row>
        <row r="1124">
          <cell r="A1124" t="str">
            <v>IRSU2686967</v>
          </cell>
          <cell r="B1124">
            <v>20</v>
          </cell>
          <cell r="C1124" t="str">
            <v>SAS1065SSSA8251</v>
          </cell>
          <cell r="D1124">
            <v>43972</v>
          </cell>
          <cell r="E1124">
            <v>-43967</v>
          </cell>
          <cell r="I1124" t="str">
            <v>2020 MSA 163789</v>
          </cell>
          <cell r="J1124">
            <v>32</v>
          </cell>
          <cell r="K1124" t="str">
            <v>GREEN WAY BUILDING MATERIALSTRADING LLC</v>
          </cell>
          <cell r="L1124" t="str">
            <v>CHINA STATE CONSTRUCTION ENGINEERIN G CORPORATION KENYA LIMITED</v>
          </cell>
          <cell r="M1124" t="str">
            <v>IR</v>
          </cell>
          <cell r="N1124" t="str">
            <v>IRBND</v>
          </cell>
          <cell r="O1124" t="str">
            <v>DR</v>
          </cell>
          <cell r="P1124">
            <v>5500</v>
          </cell>
          <cell r="Q1124">
            <v>5500</v>
          </cell>
          <cell r="R1124">
            <v>5500</v>
          </cell>
          <cell r="S1124">
            <v>5500</v>
          </cell>
          <cell r="T1124">
            <v>1049320</v>
          </cell>
          <cell r="U1124">
            <v>1049320</v>
          </cell>
          <cell r="V1124">
            <v>1049320</v>
          </cell>
          <cell r="W1124">
            <v>1049320</v>
          </cell>
          <cell r="X1124" t="str">
            <v>50X20FT FCL CNTR STC BITUMEN GRADE 60 70 NEW STEEL DRUM NET WEIGHT 995 761KG GROSS WEIGHT 1 049 320 KG DRUMS 5500 HS CODE IS 27132000</v>
          </cell>
          <cell r="Y1124" t="str">
            <v>Valide</v>
          </cell>
        </row>
        <row r="1125">
          <cell r="A1125" t="str">
            <v>SBAU2979848</v>
          </cell>
          <cell r="B1125">
            <v>20</v>
          </cell>
          <cell r="C1125" t="str">
            <v>SAS1065SSSA8251</v>
          </cell>
          <cell r="D1125">
            <v>43972</v>
          </cell>
          <cell r="E1125">
            <v>-43967</v>
          </cell>
          <cell r="I1125" t="str">
            <v>2020 MSA 163789</v>
          </cell>
          <cell r="J1125">
            <v>32</v>
          </cell>
          <cell r="K1125" t="str">
            <v>GREEN WAY BUILDING MATERIALSTRADING LLC</v>
          </cell>
          <cell r="L1125" t="str">
            <v>CHINA STATE CONSTRUCTION ENGINEERIN G CORPORATION KENYA LIMITED</v>
          </cell>
          <cell r="M1125" t="str">
            <v>IR</v>
          </cell>
          <cell r="N1125" t="str">
            <v>IRBND</v>
          </cell>
          <cell r="O1125" t="str">
            <v>DR</v>
          </cell>
          <cell r="P1125">
            <v>5500</v>
          </cell>
          <cell r="Q1125">
            <v>5500</v>
          </cell>
          <cell r="R1125">
            <v>5500</v>
          </cell>
          <cell r="S1125">
            <v>5500</v>
          </cell>
          <cell r="T1125">
            <v>1049320</v>
          </cell>
          <cell r="U1125">
            <v>1049320</v>
          </cell>
          <cell r="V1125">
            <v>1049320</v>
          </cell>
          <cell r="W1125">
            <v>1049320</v>
          </cell>
          <cell r="X1125" t="str">
            <v>50X20FT FCL CNTR STC BITUMEN GRADE 60 70 NEW STEEL DRUM NET WEIGHT 995 761KG GROSS WEIGHT 1 049 320 KG DRUMS 5500 HS CODE IS 27132000</v>
          </cell>
          <cell r="Y1125" t="str">
            <v>Valide</v>
          </cell>
        </row>
        <row r="1126">
          <cell r="A1126" t="str">
            <v>SBAU2939275</v>
          </cell>
          <cell r="B1126">
            <v>20</v>
          </cell>
          <cell r="C1126" t="str">
            <v>SAS1065SSSA8251</v>
          </cell>
          <cell r="D1126">
            <v>43972</v>
          </cell>
          <cell r="E1126">
            <v>-43967</v>
          </cell>
          <cell r="I1126" t="str">
            <v>2020 MSA 163789</v>
          </cell>
          <cell r="J1126">
            <v>32</v>
          </cell>
          <cell r="K1126" t="str">
            <v>GREEN WAY BUILDING MATERIALSTRADING LLC</v>
          </cell>
          <cell r="L1126" t="str">
            <v>CHINA STATE CONSTRUCTION ENGINEERIN G CORPORATION KENYA LIMITED</v>
          </cell>
          <cell r="M1126" t="str">
            <v>IR</v>
          </cell>
          <cell r="N1126" t="str">
            <v>IRBND</v>
          </cell>
          <cell r="O1126" t="str">
            <v>DR</v>
          </cell>
          <cell r="P1126">
            <v>5500</v>
          </cell>
          <cell r="Q1126">
            <v>5500</v>
          </cell>
          <cell r="R1126">
            <v>5500</v>
          </cell>
          <cell r="S1126">
            <v>5500</v>
          </cell>
          <cell r="T1126">
            <v>1049320</v>
          </cell>
          <cell r="U1126">
            <v>1049320</v>
          </cell>
          <cell r="V1126">
            <v>1049320</v>
          </cell>
          <cell r="W1126">
            <v>1049320</v>
          </cell>
          <cell r="X1126" t="str">
            <v>50X20FT FCL CNTR STC BITUMEN GRADE 60 70 NEW STEEL DRUM NET WEIGHT 995 761KG GROSS WEIGHT 1 049 320 KG DRUMS 5500 HS CODE IS 27132000</v>
          </cell>
          <cell r="Y1126" t="str">
            <v>Valide</v>
          </cell>
        </row>
        <row r="1127">
          <cell r="A1127" t="str">
            <v>IRSU2540273</v>
          </cell>
          <cell r="B1127">
            <v>20</v>
          </cell>
          <cell r="C1127" t="str">
            <v>SAS1065SSSA8251</v>
          </cell>
          <cell r="D1127">
            <v>43972</v>
          </cell>
          <cell r="E1127">
            <v>-43967</v>
          </cell>
          <cell r="I1127" t="str">
            <v>2020 MSA 163789</v>
          </cell>
          <cell r="J1127">
            <v>32</v>
          </cell>
          <cell r="K1127" t="str">
            <v>GREEN WAY BUILDING MATERIALSTRADING LLC</v>
          </cell>
          <cell r="L1127" t="str">
            <v>CHINA STATE CONSTRUCTION ENGINEERIN G CORPORATION KENYA LIMITED</v>
          </cell>
          <cell r="M1127" t="str">
            <v>IR</v>
          </cell>
          <cell r="N1127" t="str">
            <v>IRBND</v>
          </cell>
          <cell r="O1127" t="str">
            <v>DR</v>
          </cell>
          <cell r="P1127">
            <v>5500</v>
          </cell>
          <cell r="Q1127">
            <v>5500</v>
          </cell>
          <cell r="R1127">
            <v>5500</v>
          </cell>
          <cell r="S1127">
            <v>5500</v>
          </cell>
          <cell r="T1127">
            <v>1049320</v>
          </cell>
          <cell r="U1127">
            <v>1049320</v>
          </cell>
          <cell r="V1127">
            <v>1049320</v>
          </cell>
          <cell r="W1127">
            <v>1049320</v>
          </cell>
          <cell r="X1127" t="str">
            <v>50X20FT FCL CNTR STC BITUMEN GRADE 60 70 NEW STEEL DRUM NET WEIGHT 995 761KG GROSS WEIGHT 1 049 320 KG DRUMS 5500 HS CODE IS 27132000</v>
          </cell>
          <cell r="Y1127" t="str">
            <v>Valide</v>
          </cell>
        </row>
        <row r="1128">
          <cell r="A1128" t="str">
            <v>PARU2255064</v>
          </cell>
          <cell r="B1128">
            <v>20</v>
          </cell>
          <cell r="C1128" t="str">
            <v>SAS1065SSSA8251</v>
          </cell>
          <cell r="D1128">
            <v>43973</v>
          </cell>
          <cell r="E1128">
            <v>-43968</v>
          </cell>
          <cell r="I1128" t="str">
            <v>2020 MSA 163789</v>
          </cell>
          <cell r="J1128">
            <v>32</v>
          </cell>
          <cell r="K1128" t="str">
            <v>GREEN WAY BUILDING MATERIALSTRADING LLC</v>
          </cell>
          <cell r="L1128" t="str">
            <v>CHINA STATE CONSTRUCTION ENGINEERIN G CORPORATION KENYA LIMITED</v>
          </cell>
          <cell r="M1128" t="str">
            <v>IR</v>
          </cell>
          <cell r="N1128" t="str">
            <v>IRBND</v>
          </cell>
          <cell r="O1128" t="str">
            <v>DR</v>
          </cell>
          <cell r="P1128">
            <v>5500</v>
          </cell>
          <cell r="Q1128">
            <v>5500</v>
          </cell>
          <cell r="R1128">
            <v>5500</v>
          </cell>
          <cell r="S1128">
            <v>5500</v>
          </cell>
          <cell r="T1128">
            <v>1049320</v>
          </cell>
          <cell r="U1128">
            <v>1049320</v>
          </cell>
          <cell r="V1128">
            <v>1049320</v>
          </cell>
          <cell r="W1128">
            <v>1049320</v>
          </cell>
          <cell r="X1128" t="str">
            <v>50X20FT FCL CNTR STC BITUMEN GRADE 60 70 NEW STEEL DRUM NET WEIGHT 995 761KG GROSS WEIGHT 1 049 320 KG DRUMS 5500 HS CODE IS 27132000</v>
          </cell>
          <cell r="Y1128" t="str">
            <v>Valide</v>
          </cell>
        </row>
        <row r="1129">
          <cell r="A1129" t="str">
            <v>IRSU2509719</v>
          </cell>
          <cell r="B1129">
            <v>20</v>
          </cell>
          <cell r="C1129" t="str">
            <v>SAS1065SSSA8251</v>
          </cell>
          <cell r="D1129">
            <v>43973</v>
          </cell>
          <cell r="E1129">
            <v>-43968</v>
          </cell>
          <cell r="I1129" t="str">
            <v>2020 MSA 163789</v>
          </cell>
          <cell r="J1129">
            <v>32</v>
          </cell>
          <cell r="K1129" t="str">
            <v>GREEN WAY BUILDING MATERIALSTRADING LLC</v>
          </cell>
          <cell r="L1129" t="str">
            <v>CHINA STATE CONSTRUCTION ENGINEERIN G CORPORATION KENYA LIMITED</v>
          </cell>
          <cell r="M1129" t="str">
            <v>IR</v>
          </cell>
          <cell r="N1129" t="str">
            <v>IRBND</v>
          </cell>
          <cell r="O1129" t="str">
            <v>DR</v>
          </cell>
          <cell r="P1129">
            <v>5500</v>
          </cell>
          <cell r="Q1129">
            <v>5500</v>
          </cell>
          <cell r="R1129">
            <v>5500</v>
          </cell>
          <cell r="S1129">
            <v>5500</v>
          </cell>
          <cell r="T1129">
            <v>1049320</v>
          </cell>
          <cell r="U1129">
            <v>1049320</v>
          </cell>
          <cell r="V1129">
            <v>1049320</v>
          </cell>
          <cell r="W1129">
            <v>1049320</v>
          </cell>
          <cell r="X1129" t="str">
            <v>50X20FT FCL CNTR STC BITUMEN GRADE 60 70 NEW STEEL DRUM NET WEIGHT 995 761KG GROSS WEIGHT 1 049 320 KG DRUMS 5500 HS CODE IS 27132000</v>
          </cell>
          <cell r="Y1129" t="str">
            <v>Valide</v>
          </cell>
        </row>
        <row r="1130">
          <cell r="A1130" t="str">
            <v>PARU2640076</v>
          </cell>
          <cell r="B1130">
            <v>20</v>
          </cell>
          <cell r="C1130" t="str">
            <v>SAS1065SSSA8251</v>
          </cell>
          <cell r="D1130">
            <v>43973</v>
          </cell>
          <cell r="E1130">
            <v>-43968</v>
          </cell>
          <cell r="I1130" t="str">
            <v>2020 MSA 163789</v>
          </cell>
          <cell r="J1130">
            <v>32</v>
          </cell>
          <cell r="K1130" t="str">
            <v>GREEN WAY BUILDING MATERIALSTRADING LLC</v>
          </cell>
          <cell r="L1130" t="str">
            <v>CHINA STATE CONSTRUCTION ENGINEERIN G CORPORATION KENYA LIMITED</v>
          </cell>
          <cell r="M1130" t="str">
            <v>IR</v>
          </cell>
          <cell r="N1130" t="str">
            <v>IRBND</v>
          </cell>
          <cell r="O1130" t="str">
            <v>DR</v>
          </cell>
          <cell r="P1130">
            <v>5500</v>
          </cell>
          <cell r="Q1130">
            <v>5500</v>
          </cell>
          <cell r="R1130">
            <v>5500</v>
          </cell>
          <cell r="S1130">
            <v>5500</v>
          </cell>
          <cell r="T1130">
            <v>1049320</v>
          </cell>
          <cell r="U1130">
            <v>1049320</v>
          </cell>
          <cell r="V1130">
            <v>1049320</v>
          </cell>
          <cell r="W1130">
            <v>1049320</v>
          </cell>
          <cell r="X1130" t="str">
            <v>50X20FT FCL CNTR STC BITUMEN GRADE 60 70 NEW STEEL DRUM NET WEIGHT 995 761KG GROSS WEIGHT 1 049 320 KG DRUMS 5500 HS CODE IS 27132000</v>
          </cell>
          <cell r="Y1130" t="str">
            <v>Valide</v>
          </cell>
        </row>
        <row r="1131">
          <cell r="A1131" t="str">
            <v>IRSU2748462</v>
          </cell>
          <cell r="B1131">
            <v>20</v>
          </cell>
          <cell r="C1131" t="str">
            <v>SAS1065SSSA8251</v>
          </cell>
          <cell r="D1131">
            <v>43973</v>
          </cell>
          <cell r="E1131">
            <v>-43968</v>
          </cell>
          <cell r="I1131" t="str">
            <v>2020 MSA 163789</v>
          </cell>
          <cell r="J1131">
            <v>32</v>
          </cell>
          <cell r="K1131" t="str">
            <v>GREEN WAY BUILDING MATERIALSTRADING LLC</v>
          </cell>
          <cell r="L1131" t="str">
            <v>CHINA STATE CONSTRUCTION ENGINEERIN G CORPORATION KENYA LIMITED</v>
          </cell>
          <cell r="M1131" t="str">
            <v>IR</v>
          </cell>
          <cell r="N1131" t="str">
            <v>IRBND</v>
          </cell>
          <cell r="O1131" t="str">
            <v>DR</v>
          </cell>
          <cell r="P1131">
            <v>5500</v>
          </cell>
          <cell r="Q1131">
            <v>5500</v>
          </cell>
          <cell r="R1131">
            <v>5500</v>
          </cell>
          <cell r="S1131">
            <v>5500</v>
          </cell>
          <cell r="T1131">
            <v>1049320</v>
          </cell>
          <cell r="U1131">
            <v>1049320</v>
          </cell>
          <cell r="V1131">
            <v>1049320</v>
          </cell>
          <cell r="W1131">
            <v>1049320</v>
          </cell>
          <cell r="X1131" t="str">
            <v>50X20FT FCL CNTR STC BITUMEN GRADE 60 70 NEW STEEL DRUM NET WEIGHT 995 761KG GROSS WEIGHT 1 049 320 KG DRUMS 5500 HS CODE IS 27132000</v>
          </cell>
          <cell r="Y1131" t="str">
            <v>Valide</v>
          </cell>
        </row>
        <row r="1132">
          <cell r="A1132" t="str">
            <v>HDXU2819338</v>
          </cell>
          <cell r="B1132">
            <v>20</v>
          </cell>
          <cell r="C1132" t="str">
            <v>SAS1065SSSA8251</v>
          </cell>
          <cell r="D1132">
            <v>43973</v>
          </cell>
          <cell r="E1132">
            <v>-43968</v>
          </cell>
          <cell r="I1132" t="str">
            <v>2020 MSA 163789</v>
          </cell>
          <cell r="J1132">
            <v>32</v>
          </cell>
          <cell r="K1132" t="str">
            <v>GREEN WAY BUILDING MATERIALSTRADING LLC</v>
          </cell>
          <cell r="L1132" t="str">
            <v>CHINA STATE CONSTRUCTION ENGINEERIN G CORPORATION KENYA LIMITED</v>
          </cell>
          <cell r="M1132" t="str">
            <v>IR</v>
          </cell>
          <cell r="N1132" t="str">
            <v>IRBND</v>
          </cell>
          <cell r="O1132" t="str">
            <v>DR</v>
          </cell>
          <cell r="P1132">
            <v>5500</v>
          </cell>
          <cell r="Q1132">
            <v>5500</v>
          </cell>
          <cell r="R1132">
            <v>5500</v>
          </cell>
          <cell r="S1132">
            <v>5500</v>
          </cell>
          <cell r="T1132">
            <v>1049320</v>
          </cell>
          <cell r="U1132">
            <v>1049320</v>
          </cell>
          <cell r="V1132">
            <v>1049320</v>
          </cell>
          <cell r="W1132">
            <v>1049320</v>
          </cell>
          <cell r="X1132" t="str">
            <v>50X20FT FCL CNTR STC BITUMEN GRADE 60 70 NEW STEEL DRUM NET WEIGHT 995 761KG GROSS WEIGHT 1 049 320 KG DRUMS 5500 HS CODE IS 27132000</v>
          </cell>
          <cell r="Y1132" t="str">
            <v>Valide</v>
          </cell>
        </row>
        <row r="1133">
          <cell r="A1133" t="str">
            <v>PARU2844784</v>
          </cell>
          <cell r="B1133">
            <v>20</v>
          </cell>
          <cell r="C1133" t="str">
            <v>SAS1065SSSA8251</v>
          </cell>
          <cell r="D1133">
            <v>43973</v>
          </cell>
          <cell r="E1133">
            <v>-43968</v>
          </cell>
          <cell r="I1133" t="str">
            <v>2020 MSA 163789</v>
          </cell>
          <cell r="J1133">
            <v>32</v>
          </cell>
          <cell r="K1133" t="str">
            <v>GREEN WAY BUILDING MATERIALSTRADING LLC</v>
          </cell>
          <cell r="L1133" t="str">
            <v>CHINA STATE CONSTRUCTION ENGINEERIN G CORPORATION KENYA LIMITED</v>
          </cell>
          <cell r="M1133" t="str">
            <v>IR</v>
          </cell>
          <cell r="N1133" t="str">
            <v>IRBND</v>
          </cell>
          <cell r="O1133" t="str">
            <v>DR</v>
          </cell>
          <cell r="P1133">
            <v>5500</v>
          </cell>
          <cell r="Q1133">
            <v>5500</v>
          </cell>
          <cell r="R1133">
            <v>5500</v>
          </cell>
          <cell r="S1133">
            <v>5500</v>
          </cell>
          <cell r="T1133">
            <v>1049320</v>
          </cell>
          <cell r="U1133">
            <v>1049320</v>
          </cell>
          <cell r="V1133">
            <v>1049320</v>
          </cell>
          <cell r="W1133">
            <v>1049320</v>
          </cell>
          <cell r="X1133" t="str">
            <v>50X20FT FCL CNTR STC BITUMEN GRADE 60 70 NEW STEEL DRUM NET WEIGHT 995 761KG GROSS WEIGHT 1 049 320 KG DRUMS 5500 HS CODE IS 27132000</v>
          </cell>
          <cell r="Y1133" t="str">
            <v>Valide</v>
          </cell>
        </row>
        <row r="1134">
          <cell r="A1134" t="str">
            <v>SBAU2869666</v>
          </cell>
          <cell r="B1134">
            <v>20</v>
          </cell>
          <cell r="C1134" t="str">
            <v>SAS1065SSSA8251</v>
          </cell>
          <cell r="D1134">
            <v>43973</v>
          </cell>
          <cell r="E1134">
            <v>-43968</v>
          </cell>
          <cell r="I1134" t="str">
            <v>2020 MSA 163789</v>
          </cell>
          <cell r="J1134">
            <v>32</v>
          </cell>
          <cell r="K1134" t="str">
            <v>GREEN WAY BUILDING MATERIALSTRADING LLC</v>
          </cell>
          <cell r="L1134" t="str">
            <v>CHINA STATE CONSTRUCTION ENGINEERIN G CORPORATION KENYA LIMITED</v>
          </cell>
          <cell r="M1134" t="str">
            <v>IR</v>
          </cell>
          <cell r="N1134" t="str">
            <v>IRBND</v>
          </cell>
          <cell r="O1134" t="str">
            <v>DR</v>
          </cell>
          <cell r="P1134">
            <v>5500</v>
          </cell>
          <cell r="Q1134">
            <v>5500</v>
          </cell>
          <cell r="R1134">
            <v>5500</v>
          </cell>
          <cell r="S1134">
            <v>5500</v>
          </cell>
          <cell r="T1134">
            <v>1049320</v>
          </cell>
          <cell r="U1134">
            <v>1049320</v>
          </cell>
          <cell r="V1134">
            <v>1049320</v>
          </cell>
          <cell r="W1134">
            <v>1049320</v>
          </cell>
          <cell r="X1134" t="str">
            <v>50X20FT FCL CNTR STC BITUMEN GRADE 60 70 NEW STEEL DRUM NET WEIGHT 995 761KG GROSS WEIGHT 1 049 320 KG DRUMS 5500 HS CODE IS 27132000</v>
          </cell>
          <cell r="Y1134" t="str">
            <v>Valide</v>
          </cell>
        </row>
        <row r="1135">
          <cell r="A1135" t="str">
            <v>SBAU2950187</v>
          </cell>
          <cell r="B1135">
            <v>20</v>
          </cell>
          <cell r="C1135" t="str">
            <v>SAS1065SSSA8251</v>
          </cell>
          <cell r="D1135">
            <v>43973</v>
          </cell>
          <cell r="E1135">
            <v>-43968</v>
          </cell>
          <cell r="I1135" t="str">
            <v>2020 MSA 163789</v>
          </cell>
          <cell r="J1135">
            <v>32</v>
          </cell>
          <cell r="K1135" t="str">
            <v>GREEN WAY BUILDING MATERIALSTRADING LLC</v>
          </cell>
          <cell r="L1135" t="str">
            <v>CHINA STATE CONSTRUCTION ENGINEERIN G CORPORATION KENYA LIMITED</v>
          </cell>
          <cell r="M1135" t="str">
            <v>IR</v>
          </cell>
          <cell r="N1135" t="str">
            <v>IRBND</v>
          </cell>
          <cell r="O1135" t="str">
            <v>DR</v>
          </cell>
          <cell r="P1135">
            <v>5500</v>
          </cell>
          <cell r="Q1135">
            <v>5500</v>
          </cell>
          <cell r="R1135">
            <v>5500</v>
          </cell>
          <cell r="S1135">
            <v>5500</v>
          </cell>
          <cell r="T1135">
            <v>1049320</v>
          </cell>
          <cell r="U1135">
            <v>1049320</v>
          </cell>
          <cell r="V1135">
            <v>1049320</v>
          </cell>
          <cell r="W1135">
            <v>1049320</v>
          </cell>
          <cell r="X1135" t="str">
            <v>50X20FT FCL CNTR STC BITUMEN GRADE 60 70 NEW STEEL DRUM NET WEIGHT 995 761KG GROSS WEIGHT 1 049 320 KG DRUMS 5500 HS CODE IS 27132000</v>
          </cell>
          <cell r="Y1135" t="str">
            <v>Valide</v>
          </cell>
        </row>
        <row r="1136">
          <cell r="A1136" t="str">
            <v>PARU2631562</v>
          </cell>
          <cell r="B1136">
            <v>20</v>
          </cell>
          <cell r="C1136" t="str">
            <v>SAS1065SSSA8251</v>
          </cell>
          <cell r="D1136">
            <v>43973</v>
          </cell>
          <cell r="E1136">
            <v>-43968</v>
          </cell>
          <cell r="I1136" t="str">
            <v>2020 MSA 163789</v>
          </cell>
          <cell r="J1136">
            <v>32</v>
          </cell>
          <cell r="K1136" t="str">
            <v>GREEN WAY BUILDING MATERIALSTRADING LLC</v>
          </cell>
          <cell r="L1136" t="str">
            <v>CHINA STATE CONSTRUCTION ENGINEERIN G CORPORATION KENYA LIMITED</v>
          </cell>
          <cell r="M1136" t="str">
            <v>IR</v>
          </cell>
          <cell r="N1136" t="str">
            <v>IRBND</v>
          </cell>
          <cell r="O1136" t="str">
            <v>DR</v>
          </cell>
          <cell r="P1136">
            <v>5500</v>
          </cell>
          <cell r="Q1136">
            <v>5500</v>
          </cell>
          <cell r="R1136">
            <v>5500</v>
          </cell>
          <cell r="S1136">
            <v>5500</v>
          </cell>
          <cell r="T1136">
            <v>1049320</v>
          </cell>
          <cell r="U1136">
            <v>1049320</v>
          </cell>
          <cell r="V1136">
            <v>1049320</v>
          </cell>
          <cell r="W1136">
            <v>1049320</v>
          </cell>
          <cell r="X1136" t="str">
            <v>50X20FT FCL CNTR STC BITUMEN GRADE 60 70 NEW STEEL DRUM NET WEIGHT 995 761KG GROSS WEIGHT 1 049 320 KG DRUMS 5500 HS CODE IS 27132000</v>
          </cell>
          <cell r="Y1136" t="str">
            <v>Valide</v>
          </cell>
        </row>
        <row r="1137">
          <cell r="A1137" t="str">
            <v>PARU2534011</v>
          </cell>
          <cell r="B1137">
            <v>20</v>
          </cell>
          <cell r="C1137" t="str">
            <v>SAS1065SSSA8251</v>
          </cell>
          <cell r="D1137">
            <v>43973</v>
          </cell>
          <cell r="E1137">
            <v>-43968</v>
          </cell>
          <cell r="I1137" t="str">
            <v>2020 MSA 163789</v>
          </cell>
          <cell r="J1137">
            <v>32</v>
          </cell>
          <cell r="K1137" t="str">
            <v>GREEN WAY BUILDING MATERIALSTRADING LLC</v>
          </cell>
          <cell r="L1137" t="str">
            <v>CHINA STATE CONSTRUCTION ENGINEERIN G CORPORATION KENYA LIMITED</v>
          </cell>
          <cell r="M1137" t="str">
            <v>IR</v>
          </cell>
          <cell r="N1137" t="str">
            <v>IRBND</v>
          </cell>
          <cell r="O1137" t="str">
            <v>DR</v>
          </cell>
          <cell r="P1137">
            <v>5500</v>
          </cell>
          <cell r="Q1137">
            <v>5500</v>
          </cell>
          <cell r="R1137">
            <v>5500</v>
          </cell>
          <cell r="S1137">
            <v>5500</v>
          </cell>
          <cell r="T1137">
            <v>1049320</v>
          </cell>
          <cell r="U1137">
            <v>1049320</v>
          </cell>
          <cell r="V1137">
            <v>1049320</v>
          </cell>
          <cell r="W1137">
            <v>1049320</v>
          </cell>
          <cell r="X1137" t="str">
            <v>50X20FT FCL CNTR STC BITUMEN GRADE 60 70 NEW STEEL DRUM NET WEIGHT 995 761KG GROSS WEIGHT 1 049 320 KG DRUMS 5500 HS CODE IS 27132000</v>
          </cell>
          <cell r="Y1137" t="str">
            <v>Valide</v>
          </cell>
        </row>
        <row r="1138">
          <cell r="A1138" t="str">
            <v>PARU2665407</v>
          </cell>
          <cell r="B1138">
            <v>20</v>
          </cell>
          <cell r="C1138" t="str">
            <v>SAS1065SSSA8251</v>
          </cell>
          <cell r="D1138">
            <v>43973</v>
          </cell>
          <cell r="E1138">
            <v>-43968</v>
          </cell>
          <cell r="I1138" t="str">
            <v>2020 MSA 163789</v>
          </cell>
          <cell r="J1138">
            <v>32</v>
          </cell>
          <cell r="K1138" t="str">
            <v>GREEN WAY BUILDING MATERIALSTRADING LLC</v>
          </cell>
          <cell r="L1138" t="str">
            <v>CHINA STATE CONSTRUCTION ENGINEERIN G CORPORATION KENYA LIMITED</v>
          </cell>
          <cell r="M1138" t="str">
            <v>IR</v>
          </cell>
          <cell r="N1138" t="str">
            <v>IRBND</v>
          </cell>
          <cell r="O1138" t="str">
            <v>DR</v>
          </cell>
          <cell r="P1138">
            <v>5500</v>
          </cell>
          <cell r="Q1138">
            <v>5500</v>
          </cell>
          <cell r="R1138">
            <v>5500</v>
          </cell>
          <cell r="S1138">
            <v>5500</v>
          </cell>
          <cell r="T1138">
            <v>1049320</v>
          </cell>
          <cell r="U1138">
            <v>1049320</v>
          </cell>
          <cell r="V1138">
            <v>1049320</v>
          </cell>
          <cell r="W1138">
            <v>1049320</v>
          </cell>
          <cell r="X1138" t="str">
            <v>50X20FT FCL CNTR STC BITUMEN GRADE 60 70 NEW STEEL DRUM NET WEIGHT 995 761KG GROSS WEIGHT 1 049 320 KG DRUMS 5500 HS CODE IS 27132000</v>
          </cell>
          <cell r="Y1138" t="str">
            <v>Valide</v>
          </cell>
        </row>
        <row r="1139">
          <cell r="A1139" t="str">
            <v>IRSU2409197</v>
          </cell>
          <cell r="B1139">
            <v>20</v>
          </cell>
          <cell r="C1139" t="str">
            <v>SAS1065SSSA8251</v>
          </cell>
          <cell r="D1139">
            <v>43973</v>
          </cell>
          <cell r="E1139">
            <v>-43968</v>
          </cell>
          <cell r="I1139" t="str">
            <v>2020 MSA 163789</v>
          </cell>
          <cell r="J1139">
            <v>32</v>
          </cell>
          <cell r="K1139" t="str">
            <v>GREEN WAY BUILDING MATERIALSTRADING LLC</v>
          </cell>
          <cell r="L1139" t="str">
            <v>CHINA STATE CONSTRUCTION ENGINEERIN G CORPORATION KENYA LIMITED</v>
          </cell>
          <cell r="M1139" t="str">
            <v>IR</v>
          </cell>
          <cell r="N1139" t="str">
            <v>IRBND</v>
          </cell>
          <cell r="O1139" t="str">
            <v>DR</v>
          </cell>
          <cell r="P1139">
            <v>5500</v>
          </cell>
          <cell r="Q1139">
            <v>5500</v>
          </cell>
          <cell r="R1139">
            <v>5500</v>
          </cell>
          <cell r="S1139">
            <v>5500</v>
          </cell>
          <cell r="T1139">
            <v>1049320</v>
          </cell>
          <cell r="U1139">
            <v>1049320</v>
          </cell>
          <cell r="V1139">
            <v>1049320</v>
          </cell>
          <cell r="W1139">
            <v>1049320</v>
          </cell>
          <cell r="X1139" t="str">
            <v>50X20FT FCL CNTR STC BITUMEN GRADE 60 70 NEW STEEL DRUM NET WEIGHT 995 761KG GROSS WEIGHT 1 049 320 KG DRUMS 5500 HS CODE IS 27132000</v>
          </cell>
          <cell r="Y1139" t="str">
            <v>Valide</v>
          </cell>
        </row>
        <row r="1140">
          <cell r="A1140" t="str">
            <v>PARU2590930</v>
          </cell>
          <cell r="B1140">
            <v>20</v>
          </cell>
          <cell r="C1140" t="str">
            <v>SAS1065SSSA8251</v>
          </cell>
          <cell r="D1140">
            <v>43973</v>
          </cell>
          <cell r="E1140">
            <v>-43968</v>
          </cell>
          <cell r="I1140" t="str">
            <v>2020 MSA 163789</v>
          </cell>
          <cell r="J1140">
            <v>32</v>
          </cell>
          <cell r="K1140" t="str">
            <v>GREEN WAY BUILDING MATERIALSTRADING LLC</v>
          </cell>
          <cell r="L1140" t="str">
            <v>CHINA STATE CONSTRUCTION ENGINEERIN G CORPORATION KENYA LIMITED</v>
          </cell>
          <cell r="M1140" t="str">
            <v>IR</v>
          </cell>
          <cell r="N1140" t="str">
            <v>IRBND</v>
          </cell>
          <cell r="O1140" t="str">
            <v>DR</v>
          </cell>
          <cell r="P1140">
            <v>5500</v>
          </cell>
          <cell r="Q1140">
            <v>5500</v>
          </cell>
          <cell r="R1140">
            <v>5500</v>
          </cell>
          <cell r="S1140">
            <v>5500</v>
          </cell>
          <cell r="T1140">
            <v>1049320</v>
          </cell>
          <cell r="U1140">
            <v>1049320</v>
          </cell>
          <cell r="V1140">
            <v>1049320</v>
          </cell>
          <cell r="W1140">
            <v>1049320</v>
          </cell>
          <cell r="X1140" t="str">
            <v>50X20FT FCL CNTR STC BITUMEN GRADE 60 70 NEW STEEL DRUM NET WEIGHT 995 761KG GROSS WEIGHT 1 049 320 KG DRUMS 5500 HS CODE IS 27132000</v>
          </cell>
          <cell r="Y1140" t="str">
            <v>Valide</v>
          </cell>
        </row>
        <row r="1141">
          <cell r="A1141" t="str">
            <v>SBAU2943845</v>
          </cell>
          <cell r="B1141">
            <v>20</v>
          </cell>
          <cell r="C1141" t="str">
            <v>SAS1065SSSA8251</v>
          </cell>
          <cell r="D1141">
            <v>43973</v>
          </cell>
          <cell r="E1141">
            <v>-43968</v>
          </cell>
          <cell r="I1141" t="str">
            <v>2020 MSA 163789</v>
          </cell>
          <cell r="J1141">
            <v>32</v>
          </cell>
          <cell r="K1141" t="str">
            <v>GREEN WAY BUILDING MATERIALSTRADING LLC</v>
          </cell>
          <cell r="L1141" t="str">
            <v>CHINA STATE CONSTRUCTION ENGINEERIN G CORPORATION KENYA LIMITED</v>
          </cell>
          <cell r="M1141" t="str">
            <v>IR</v>
          </cell>
          <cell r="N1141" t="str">
            <v>IRBND</v>
          </cell>
          <cell r="O1141" t="str">
            <v>DR</v>
          </cell>
          <cell r="P1141">
            <v>5500</v>
          </cell>
          <cell r="Q1141">
            <v>5500</v>
          </cell>
          <cell r="R1141">
            <v>5500</v>
          </cell>
          <cell r="S1141">
            <v>5500</v>
          </cell>
          <cell r="T1141">
            <v>1049320</v>
          </cell>
          <cell r="U1141">
            <v>1049320</v>
          </cell>
          <cell r="V1141">
            <v>1049320</v>
          </cell>
          <cell r="W1141">
            <v>1049320</v>
          </cell>
          <cell r="X1141" t="str">
            <v>50X20FT FCL CNTR STC BITUMEN GRADE 60 70 NEW STEEL DRUM NET WEIGHT 995 761KG GROSS WEIGHT 1 049 320 KG DRUMS 5500 HS CODE IS 27132000</v>
          </cell>
          <cell r="Y1141" t="str">
            <v>Valide</v>
          </cell>
        </row>
        <row r="1142">
          <cell r="A1142" t="str">
            <v>SBAU2931762</v>
          </cell>
          <cell r="B1142">
            <v>20</v>
          </cell>
          <cell r="C1142" t="str">
            <v>SAS1065SSSA8251</v>
          </cell>
          <cell r="D1142">
            <v>43974</v>
          </cell>
          <cell r="E1142">
            <v>-43969</v>
          </cell>
          <cell r="I1142" t="str">
            <v>2020 MSA 163789</v>
          </cell>
          <cell r="J1142">
            <v>32</v>
          </cell>
          <cell r="K1142" t="str">
            <v>GREEN WAY BUILDING MATERIALSTRADING LLC</v>
          </cell>
          <cell r="L1142" t="str">
            <v>CHINA STATE CONSTRUCTION ENGINEERIN G CORPORATION KENYA LIMITED</v>
          </cell>
          <cell r="M1142" t="str">
            <v>IR</v>
          </cell>
          <cell r="N1142" t="str">
            <v>IRBND</v>
          </cell>
          <cell r="O1142" t="str">
            <v>DR</v>
          </cell>
          <cell r="P1142">
            <v>5500</v>
          </cell>
          <cell r="Q1142">
            <v>5500</v>
          </cell>
          <cell r="R1142">
            <v>5500</v>
          </cell>
          <cell r="S1142">
            <v>5500</v>
          </cell>
          <cell r="T1142">
            <v>1049320</v>
          </cell>
          <cell r="U1142">
            <v>1049320</v>
          </cell>
          <cell r="V1142">
            <v>1049320</v>
          </cell>
          <cell r="W1142">
            <v>1049320</v>
          </cell>
          <cell r="X1142" t="str">
            <v>50X20FT FCL CNTR STC BITUMEN GRADE 60 70 NEW STEEL DRUM NET WEIGHT 995 761KG GROSS WEIGHT 1 049 320 KG DRUMS 5500 HS CODE IS 27132000</v>
          </cell>
          <cell r="Y1142" t="str">
            <v>Valide</v>
          </cell>
        </row>
        <row r="1143">
          <cell r="A1143" t="str">
            <v>PCIU2918994</v>
          </cell>
          <cell r="B1143">
            <v>20</v>
          </cell>
          <cell r="C1143" t="str">
            <v>SHJT00029200</v>
          </cell>
          <cell r="D1143">
            <v>43973</v>
          </cell>
          <cell r="E1143">
            <v>-43968</v>
          </cell>
          <cell r="I1143" t="str">
            <v>2020 MSA 163760</v>
          </cell>
          <cell r="J1143">
            <v>20</v>
          </cell>
          <cell r="K1143" t="str">
            <v>SUZHOU JH DISPLAY EXHIBITIONEQUIPMENT CO LTDADDNO 26 XIHENGGANG STREE</v>
          </cell>
          <cell r="L1143" t="str">
            <v>HUNTER PROFILE LTD 7500 00200NAIROBI KENYATEL 0722514872 CONTACTPERSON</v>
          </cell>
          <cell r="M1143" t="str">
            <v>CN</v>
          </cell>
          <cell r="N1143" t="str">
            <v>CNSHA</v>
          </cell>
          <cell r="O1143" t="str">
            <v>CT</v>
          </cell>
          <cell r="P1143">
            <v>352</v>
          </cell>
          <cell r="Q1143">
            <v>352</v>
          </cell>
          <cell r="R1143">
            <v>352</v>
          </cell>
          <cell r="S1143">
            <v>352</v>
          </cell>
          <cell r="T1143">
            <v>6970</v>
          </cell>
          <cell r="U1143">
            <v>6970</v>
          </cell>
          <cell r="V1143">
            <v>6970</v>
          </cell>
          <cell r="W1143">
            <v>6970</v>
          </cell>
          <cell r="X1143" t="str">
            <v>BANNER STAND TEL 0086 512 62992881 FAX 0086 512-62992880 COMPANY PIN TRADERS NO P051162755X COMPANY PIN TRADERS NO P051162755X</v>
          </cell>
          <cell r="Y1143" t="str">
            <v>Valide</v>
          </cell>
        </row>
        <row r="1144">
          <cell r="A1144" t="str">
            <v>BEAU2821743</v>
          </cell>
          <cell r="B1144">
            <v>20</v>
          </cell>
          <cell r="C1144" t="str">
            <v>MEDUMH252188</v>
          </cell>
          <cell r="D1144">
            <v>43975</v>
          </cell>
          <cell r="E1144">
            <v>-43970</v>
          </cell>
          <cell r="I1144" t="str">
            <v>2020 MSA 163440</v>
          </cell>
          <cell r="J1144">
            <v>80</v>
          </cell>
          <cell r="K1144" t="str">
            <v>PLASTIBLENDS INDIA LIMITED</v>
          </cell>
          <cell r="L1144" t="str">
            <v>GREEN POWER SYSTEMS U LTD</v>
          </cell>
          <cell r="M1144" t="str">
            <v>MZ</v>
          </cell>
          <cell r="N1144" t="str">
            <v>OMSLL</v>
          </cell>
          <cell r="O1144" t="str">
            <v>BG</v>
          </cell>
          <cell r="P1144">
            <v>936</v>
          </cell>
          <cell r="Q1144">
            <v>936</v>
          </cell>
          <cell r="R1144">
            <v>0</v>
          </cell>
          <cell r="S1144">
            <v>0</v>
          </cell>
          <cell r="T1144">
            <v>23503</v>
          </cell>
          <cell r="U1144">
            <v>23503</v>
          </cell>
          <cell r="V1144">
            <v>0</v>
          </cell>
          <cell r="W1144">
            <v>0</v>
          </cell>
          <cell r="X1144" t="str">
            <v>TOTAL NINE HUNDRED THIRTY SIX BAGS ONLY MASTERBATC HES POLYCOLOR BLACK 04020 W POLYCOLOR BLUE 01002 MP POLYCOLOR BROWN AMBER 0106 8 MP POLYCOLOR GREEN 01001 MP POLYCOLOR ORANGE 04012 POLYCOLOR RED 04034 W POL YCOLOR BLUE 04117 W POLYCO LOR YELLOW 04005 POLYCOLOR YELLOW 04060 POLYCOLOR GR EEN 04075 POLYCOLOR WHITE 04013 LG AS PER PROFORMA I NVOICE NO DS-02-PI111-201 9-20 DATED 12 02 2020 AS P ER BUYER ORDER NO BKL 033 20 DATED 13 02 2020 H S CODE NO 32064990 320619 00 32041990</v>
          </cell>
          <cell r="Y1144" t="str">
            <v>Valide</v>
          </cell>
        </row>
        <row r="1145">
          <cell r="A1145" t="str">
            <v>EMCU3678806</v>
          </cell>
          <cell r="B1145">
            <v>20</v>
          </cell>
          <cell r="C1145" t="str">
            <v>149001447261</v>
          </cell>
          <cell r="D1145">
            <v>43976</v>
          </cell>
          <cell r="E1145">
            <v>-43971</v>
          </cell>
          <cell r="I1145" t="str">
            <v>2020 MSA 164017</v>
          </cell>
          <cell r="J1145">
            <v>36</v>
          </cell>
          <cell r="K1145" t="str">
            <v>ALLTOP GROUP HK CO LIMITED</v>
          </cell>
          <cell r="L1145" t="str">
            <v>PATHFINDER INVESTMENTS LIMITED</v>
          </cell>
          <cell r="M1145" t="str">
            <v>CN</v>
          </cell>
          <cell r="N1145" t="str">
            <v>CNSHK</v>
          </cell>
          <cell r="O1145" t="str">
            <v>CT</v>
          </cell>
          <cell r="P1145">
            <v>285</v>
          </cell>
          <cell r="Q1145">
            <v>285</v>
          </cell>
          <cell r="R1145">
            <v>0</v>
          </cell>
          <cell r="S1145">
            <v>0</v>
          </cell>
          <cell r="T1145">
            <v>5176</v>
          </cell>
          <cell r="U1145">
            <v>5176</v>
          </cell>
          <cell r="V1145">
            <v>0</v>
          </cell>
          <cell r="W1145">
            <v>0</v>
          </cell>
          <cell r="X1145" t="str">
            <v>SOLAR LIGHTBULB LIGHT NAME YANGTING EMAILJAMESGABRIELENERGY YAHOO COM0860A50-01 0860B100-01 0860C150-01 0781A2-02 0781A2-02 0782A2-02 0783A2-02 AT24V500-01 0830C120-01 AT24V1000-01 0830E150-01 0827A05-01 0855A05-02-6000 SOLAR LIGHT BULB LIGHT NAME YANGTING EMAIL JAMESGABRIELENERGY YAHOO COM</v>
          </cell>
          <cell r="Y1145" t="str">
            <v>Valide</v>
          </cell>
        </row>
        <row r="1146">
          <cell r="A1146" t="str">
            <v>TGHU8503570</v>
          </cell>
          <cell r="B1146">
            <v>40</v>
          </cell>
          <cell r="C1146" t="str">
            <v>CNCC209065</v>
          </cell>
          <cell r="D1146">
            <v>43976</v>
          </cell>
          <cell r="E1146">
            <v>-43971</v>
          </cell>
          <cell r="I1146" t="str">
            <v>2020 MSA 163969</v>
          </cell>
          <cell r="J1146">
            <v>200</v>
          </cell>
          <cell r="K1146" t="str">
            <v>SHANGHAI SHIBANG MACHINERYSALES CO LTD NO 416 JIANYE ROAD PUDONG NEW</v>
          </cell>
          <cell r="L1146" t="str">
            <v>ENFORCE LIMITEDSOIN ARCADE WESTLANDS ROAD P O BOX 62039 00 100 NAIROB</v>
          </cell>
          <cell r="M1146" t="str">
            <v>CN</v>
          </cell>
          <cell r="N1146" t="str">
            <v>CNSHA</v>
          </cell>
          <cell r="O1146" t="str">
            <v>PK</v>
          </cell>
          <cell r="P1146">
            <v>81</v>
          </cell>
          <cell r="Q1146">
            <v>81</v>
          </cell>
          <cell r="R1146">
            <v>81</v>
          </cell>
          <cell r="S1146">
            <v>81</v>
          </cell>
          <cell r="T1146">
            <v>89093</v>
          </cell>
          <cell r="U1146">
            <v>89093</v>
          </cell>
          <cell r="V1146">
            <v>89093</v>
          </cell>
          <cell r="W1146">
            <v>89093</v>
          </cell>
          <cell r="X1146" t="str">
            <v>200TPH STONE CRUSHING PLANT HS CODE 847420 TEL 008618821133107 FAX 00862158382015 TEL 254-722329124 ATTN SAMUEL EMAIL SAMPARASHINA-GMAIL COM Oversize - Height 5 MT PK PK PK PK</v>
          </cell>
          <cell r="Y1146" t="str">
            <v>Valide</v>
          </cell>
        </row>
        <row r="1147">
          <cell r="A1147" t="str">
            <v>CAXU9374392</v>
          </cell>
          <cell r="B1147">
            <v>40</v>
          </cell>
          <cell r="C1147" t="str">
            <v>CNCC209065</v>
          </cell>
          <cell r="D1147">
            <v>43976</v>
          </cell>
          <cell r="E1147">
            <v>-43971</v>
          </cell>
          <cell r="I1147" t="str">
            <v>2020 MSA 163969</v>
          </cell>
          <cell r="J1147">
            <v>200</v>
          </cell>
          <cell r="K1147" t="str">
            <v>SHANGHAI SHIBANG MACHINERYSALES CO LTD NO 416 JIANYE ROAD PUDONG NEW</v>
          </cell>
          <cell r="L1147" t="str">
            <v>ENFORCE LIMITEDSOIN ARCADE WESTLANDS ROAD P O BOX 62039 00 100 NAIROB</v>
          </cell>
          <cell r="M1147" t="str">
            <v>CN</v>
          </cell>
          <cell r="N1147" t="str">
            <v>CNSHA</v>
          </cell>
          <cell r="O1147" t="str">
            <v>PK</v>
          </cell>
          <cell r="P1147">
            <v>81</v>
          </cell>
          <cell r="Q1147">
            <v>81</v>
          </cell>
          <cell r="R1147">
            <v>81</v>
          </cell>
          <cell r="S1147">
            <v>81</v>
          </cell>
          <cell r="T1147">
            <v>89093</v>
          </cell>
          <cell r="U1147">
            <v>89093</v>
          </cell>
          <cell r="V1147">
            <v>89093</v>
          </cell>
          <cell r="W1147">
            <v>89093</v>
          </cell>
          <cell r="X1147" t="str">
            <v>200TPH STONE CRUSHING PLANT HS CODE 847420 TEL 008618821133107 FAX 00862158382015 TEL 254-722329124 ATTN SAMUEL EMAIL SAMPARASHINA-GMAIL COM Oversize - Height 5 MT PK PK PK PK</v>
          </cell>
          <cell r="Y1147" t="str">
            <v>Valide</v>
          </cell>
        </row>
        <row r="1148">
          <cell r="A1148" t="str">
            <v>EMCU3754716</v>
          </cell>
          <cell r="B1148">
            <v>20</v>
          </cell>
          <cell r="C1148" t="str">
            <v>CP000380</v>
          </cell>
          <cell r="D1148">
            <v>43976</v>
          </cell>
          <cell r="E1148">
            <v>-43971</v>
          </cell>
          <cell r="I1148" t="str">
            <v>2020 MSA 163959</v>
          </cell>
          <cell r="J1148">
            <v>7</v>
          </cell>
          <cell r="K1148" t="str">
            <v>DISTELL LTD</v>
          </cell>
          <cell r="L1148" t="str">
            <v>KENYA WINE AGENCIES LTD</v>
          </cell>
          <cell r="M1148" t="str">
            <v>ZA</v>
          </cell>
          <cell r="N1148" t="str">
            <v>ZADUR</v>
          </cell>
          <cell r="O1148" t="str">
            <v>CS</v>
          </cell>
          <cell r="P1148">
            <v>5690</v>
          </cell>
          <cell r="Q1148">
            <v>5690</v>
          </cell>
          <cell r="R1148">
            <v>5690</v>
          </cell>
          <cell r="S1148">
            <v>5690</v>
          </cell>
          <cell r="T1148">
            <v>54534</v>
          </cell>
          <cell r="U1148">
            <v>54534</v>
          </cell>
          <cell r="V1148">
            <v>54534</v>
          </cell>
          <cell r="W1148">
            <v>54534</v>
          </cell>
          <cell r="X1148" t="str">
            <v>600 CASES 4X5L BULK WINES 900 CASES 6X750ML WINES- ICD EMBAKASI 490 CASES 4X5L BULK WINES 1200 CASES 6X750ML WINES- ICD EMBAKASI 2500 CASES 6X750ML WINES- ICD EMBAKASI</v>
          </cell>
          <cell r="Y1148" t="str">
            <v>Valide</v>
          </cell>
        </row>
        <row r="1149">
          <cell r="A1149" t="str">
            <v>XINU1109152</v>
          </cell>
          <cell r="B1149">
            <v>20</v>
          </cell>
          <cell r="C1149" t="str">
            <v>CP000380</v>
          </cell>
          <cell r="D1149">
            <v>43976</v>
          </cell>
          <cell r="E1149">
            <v>-43971</v>
          </cell>
          <cell r="I1149" t="str">
            <v>2020 MSA 163959</v>
          </cell>
          <cell r="J1149">
            <v>7</v>
          </cell>
          <cell r="K1149" t="str">
            <v>DISTELL LTD</v>
          </cell>
          <cell r="L1149" t="str">
            <v>KENYA WINE AGENCIES LTD</v>
          </cell>
          <cell r="M1149" t="str">
            <v>ZA</v>
          </cell>
          <cell r="N1149" t="str">
            <v>ZADUR</v>
          </cell>
          <cell r="O1149" t="str">
            <v>CS</v>
          </cell>
          <cell r="P1149">
            <v>5690</v>
          </cell>
          <cell r="Q1149">
            <v>5690</v>
          </cell>
          <cell r="R1149">
            <v>5690</v>
          </cell>
          <cell r="S1149">
            <v>5690</v>
          </cell>
          <cell r="T1149">
            <v>54534</v>
          </cell>
          <cell r="U1149">
            <v>54534</v>
          </cell>
          <cell r="V1149">
            <v>54534</v>
          </cell>
          <cell r="W1149">
            <v>54534</v>
          </cell>
          <cell r="X1149" t="str">
            <v>600 CASES 4X5L BULK WINES 900 CASES 6X750ML WINES- ICD EMBAKASI 490 CASES 4X5L BULK WINES 1200 CASES 6X750ML WINES- ICD EMBAKASI 2500 CASES 6X750ML WINES- ICD EMBAKASI</v>
          </cell>
          <cell r="Y1149" t="str">
            <v>Valide</v>
          </cell>
        </row>
        <row r="1150">
          <cell r="A1150" t="str">
            <v>LMCU1221340</v>
          </cell>
          <cell r="B1150">
            <v>20</v>
          </cell>
          <cell r="C1150" t="str">
            <v>CP000400</v>
          </cell>
          <cell r="D1150">
            <v>43976</v>
          </cell>
          <cell r="E1150">
            <v>-43971</v>
          </cell>
          <cell r="I1150" t="str">
            <v>2020 MSA 163959</v>
          </cell>
          <cell r="J1150">
            <v>8</v>
          </cell>
          <cell r="K1150" t="str">
            <v>DISTELL LTD</v>
          </cell>
          <cell r="L1150" t="str">
            <v>KENYA WINE AGENCIES LTD</v>
          </cell>
          <cell r="M1150" t="str">
            <v>ZA</v>
          </cell>
          <cell r="N1150" t="str">
            <v>ZADUR</v>
          </cell>
          <cell r="O1150" t="str">
            <v>CS</v>
          </cell>
          <cell r="P1150">
            <v>6000</v>
          </cell>
          <cell r="Q1150">
            <v>6000</v>
          </cell>
          <cell r="R1150">
            <v>6000</v>
          </cell>
          <cell r="S1150">
            <v>6000</v>
          </cell>
          <cell r="T1150">
            <v>76600</v>
          </cell>
          <cell r="U1150">
            <v>76600</v>
          </cell>
          <cell r="V1150">
            <v>76600</v>
          </cell>
          <cell r="W1150">
            <v>76600</v>
          </cell>
          <cell r="X1150" t="str">
            <v>600 CASES 4X5L BULK WINES 900 CASES 6X750ML WINES- ICD EMBAKASI 600 CASES 4X5L BULK WINES 900 CASES 6X750ML WINES- ICD EMBAKASI 600 CASES 4X5L BULK WINES 900 CASES 6X750ML WINES- ICD EMBAKASI</v>
          </cell>
          <cell r="Y1150" t="str">
            <v>Valide</v>
          </cell>
        </row>
        <row r="1151">
          <cell r="A1151" t="str">
            <v>LMCU1131294</v>
          </cell>
          <cell r="B1151">
            <v>20</v>
          </cell>
          <cell r="C1151" t="str">
            <v>CP000400</v>
          </cell>
          <cell r="D1151">
            <v>43976</v>
          </cell>
          <cell r="E1151">
            <v>-43971</v>
          </cell>
          <cell r="I1151" t="str">
            <v>2020 MSA 163959</v>
          </cell>
          <cell r="J1151">
            <v>8</v>
          </cell>
          <cell r="K1151" t="str">
            <v>DISTELL LTD</v>
          </cell>
          <cell r="L1151" t="str">
            <v>KENYA WINE AGENCIES LTD</v>
          </cell>
          <cell r="M1151" t="str">
            <v>ZA</v>
          </cell>
          <cell r="N1151" t="str">
            <v>ZADUR</v>
          </cell>
          <cell r="O1151" t="str">
            <v>CS</v>
          </cell>
          <cell r="P1151">
            <v>6000</v>
          </cell>
          <cell r="Q1151">
            <v>6000</v>
          </cell>
          <cell r="R1151">
            <v>6000</v>
          </cell>
          <cell r="S1151">
            <v>6000</v>
          </cell>
          <cell r="T1151">
            <v>76600</v>
          </cell>
          <cell r="U1151">
            <v>76600</v>
          </cell>
          <cell r="V1151">
            <v>76600</v>
          </cell>
          <cell r="W1151">
            <v>76600</v>
          </cell>
          <cell r="X1151" t="str">
            <v>600 CASES 4X5L BULK WINES 900 CASES 6X750ML WINES- ICD EMBAKASI 600 CASES 4X5L BULK WINES 900 CASES 6X750ML WINES- ICD EMBAKASI 600 CASES 4X5L BULK WINES 900 CASES 6X750ML WINES- ICD EMBAKASI</v>
          </cell>
          <cell r="Y1151" t="str">
            <v>Valide</v>
          </cell>
        </row>
        <row r="1152">
          <cell r="A1152" t="str">
            <v>LMCU1150801</v>
          </cell>
          <cell r="B1152">
            <v>20</v>
          </cell>
          <cell r="C1152" t="str">
            <v>CP000410</v>
          </cell>
          <cell r="D1152">
            <v>43976</v>
          </cell>
          <cell r="E1152">
            <v>-43971</v>
          </cell>
          <cell r="I1152" t="str">
            <v>2020 MSA 163959</v>
          </cell>
          <cell r="J1152">
            <v>9</v>
          </cell>
          <cell r="K1152" t="str">
            <v>DISTELL LTD</v>
          </cell>
          <cell r="L1152" t="str">
            <v>KENYA WINE AGENCIES LTD</v>
          </cell>
          <cell r="M1152" t="str">
            <v>ZA</v>
          </cell>
          <cell r="N1152" t="str">
            <v>ZADUR</v>
          </cell>
          <cell r="O1152" t="str">
            <v>CS</v>
          </cell>
          <cell r="P1152">
            <v>5981</v>
          </cell>
          <cell r="Q1152">
            <v>5981</v>
          </cell>
          <cell r="R1152">
            <v>5981</v>
          </cell>
          <cell r="S1152">
            <v>5981</v>
          </cell>
          <cell r="T1152">
            <v>72039</v>
          </cell>
          <cell r="U1152">
            <v>72039</v>
          </cell>
          <cell r="V1152">
            <v>72039</v>
          </cell>
          <cell r="W1152">
            <v>72039</v>
          </cell>
          <cell r="X1152" t="str">
            <v>1450 CASES 6X1LTR LIQUEUR- ICD EMBAKASI 1244 CASES 6X1LTR LIQUEUR 155 CASES 4X5L BULK WINES- ICD EMBAKASI 600 CASES 4X5L BULK WINES 650 CASES 6X750ML WINES 150 CASES 24X330ML CIDER- ICD EMBAKASI 422 CASES 4X5L BULK WINES 1150 CASES 6X750ML WINES 160 CASES 24X330ML CIDER- ICD EMBAKASI</v>
          </cell>
          <cell r="Y1152" t="str">
            <v>Valide</v>
          </cell>
        </row>
        <row r="1153">
          <cell r="A1153" t="str">
            <v>SGCU1565186</v>
          </cell>
          <cell r="B1153">
            <v>20</v>
          </cell>
          <cell r="C1153" t="str">
            <v>CP000410</v>
          </cell>
          <cell r="D1153">
            <v>43976</v>
          </cell>
          <cell r="E1153">
            <v>-43971</v>
          </cell>
          <cell r="I1153" t="str">
            <v>2020 MSA 163959</v>
          </cell>
          <cell r="J1153">
            <v>9</v>
          </cell>
          <cell r="K1153" t="str">
            <v>DISTELL LTD</v>
          </cell>
          <cell r="L1153" t="str">
            <v>KENYA WINE AGENCIES LTD</v>
          </cell>
          <cell r="M1153" t="str">
            <v>ZA</v>
          </cell>
          <cell r="N1153" t="str">
            <v>ZADUR</v>
          </cell>
          <cell r="O1153" t="str">
            <v>CS</v>
          </cell>
          <cell r="P1153">
            <v>5981</v>
          </cell>
          <cell r="Q1153">
            <v>5981</v>
          </cell>
          <cell r="R1153">
            <v>5981</v>
          </cell>
          <cell r="S1153">
            <v>5981</v>
          </cell>
          <cell r="T1153">
            <v>72039</v>
          </cell>
          <cell r="U1153">
            <v>72039</v>
          </cell>
          <cell r="V1153">
            <v>72039</v>
          </cell>
          <cell r="W1153">
            <v>72039</v>
          </cell>
          <cell r="X1153" t="str">
            <v>1450 CASES 6X1LTR LIQUEUR- ICD EMBAKASI 1244 CASES 6X1LTR LIQUEUR 155 CASES 4X5L BULK WINES- ICD EMBAKASI 600 CASES 4X5L BULK WINES 650 CASES 6X750ML WINES 150 CASES 24X330ML CIDER- ICD EMBAKASI 422 CASES 4X5L BULK WINES 1150 CASES 6X750ML WINES 160 CASES 24X330ML CIDER- ICD EMBAKASI</v>
          </cell>
          <cell r="Y1153" t="str">
            <v>Valide</v>
          </cell>
        </row>
        <row r="1154">
          <cell r="A1154" t="str">
            <v>LMCU9108881</v>
          </cell>
          <cell r="B1154">
            <v>40</v>
          </cell>
          <cell r="C1154" t="str">
            <v>DR020300</v>
          </cell>
          <cell r="D1154">
            <v>43976</v>
          </cell>
          <cell r="E1154">
            <v>-43971</v>
          </cell>
          <cell r="I1154" t="str">
            <v>2020 MSA 163959</v>
          </cell>
          <cell r="J1154">
            <v>15</v>
          </cell>
          <cell r="K1154" t="str">
            <v>AMKA PRODUCTS PTY LTD</v>
          </cell>
          <cell r="L1154" t="str">
            <v>VALENCIA COSMETICS LTD</v>
          </cell>
          <cell r="M1154" t="str">
            <v>ZA</v>
          </cell>
          <cell r="N1154" t="str">
            <v>ZADUR</v>
          </cell>
          <cell r="O1154" t="str">
            <v>PK</v>
          </cell>
          <cell r="P1154">
            <v>815</v>
          </cell>
          <cell r="Q1154">
            <v>815</v>
          </cell>
          <cell r="R1154">
            <v>815</v>
          </cell>
          <cell r="S1154">
            <v>815</v>
          </cell>
          <cell r="T1154">
            <v>19297</v>
          </cell>
          <cell r="U1154">
            <v>19297</v>
          </cell>
          <cell r="V1154">
            <v>19297</v>
          </cell>
          <cell r="W1154">
            <v>19297</v>
          </cell>
          <cell r="X1154" t="str">
            <v>RAW MATERIALS PACKAGING MASTER BATCH AND FILLING MACHINE</v>
          </cell>
          <cell r="Y1154" t="str">
            <v>Valide</v>
          </cell>
        </row>
        <row r="1155">
          <cell r="A1155" t="str">
            <v>LMCU1219620</v>
          </cell>
          <cell r="B1155">
            <v>20</v>
          </cell>
          <cell r="C1155" t="str">
            <v>JD056696</v>
          </cell>
          <cell r="D1155">
            <v>43976</v>
          </cell>
          <cell r="E1155">
            <v>-43971</v>
          </cell>
          <cell r="I1155" t="str">
            <v>2020 MSA 163781</v>
          </cell>
          <cell r="J1155">
            <v>80</v>
          </cell>
          <cell r="K1155" t="str">
            <v>UNITED SUGAR COMPANY ON BEHALF OF</v>
          </cell>
          <cell r="L1155" t="str">
            <v>TO ORDER</v>
          </cell>
          <cell r="M1155" t="str">
            <v>IT</v>
          </cell>
          <cell r="N1155" t="str">
            <v>SAJED</v>
          </cell>
          <cell r="O1155" t="str">
            <v>BG</v>
          </cell>
          <cell r="P1155">
            <v>4000</v>
          </cell>
          <cell r="Q1155">
            <v>4000</v>
          </cell>
          <cell r="R1155">
            <v>4000</v>
          </cell>
          <cell r="S1155">
            <v>4000</v>
          </cell>
          <cell r="T1155">
            <v>200560</v>
          </cell>
          <cell r="U1155">
            <v>200560</v>
          </cell>
          <cell r="V1155">
            <v>200560</v>
          </cell>
          <cell r="W1155">
            <v>200560</v>
          </cell>
          <cell r="X1155" t="str">
            <v>WHITE REFINED SUGAR - ICD EMBAKASI</v>
          </cell>
          <cell r="Y1155" t="str">
            <v>Valide</v>
          </cell>
        </row>
        <row r="1156">
          <cell r="A1156" t="str">
            <v>LMCU0491892</v>
          </cell>
          <cell r="B1156">
            <v>40</v>
          </cell>
          <cell r="C1156" t="str">
            <v>JH000280</v>
          </cell>
          <cell r="D1156">
            <v>43976</v>
          </cell>
          <cell r="E1156">
            <v>-43971</v>
          </cell>
          <cell r="I1156" t="str">
            <v>2020 MSA 163959</v>
          </cell>
          <cell r="J1156">
            <v>26</v>
          </cell>
          <cell r="K1156" t="str">
            <v>EKOMILK SOUTH AFRICA PTY LTD</v>
          </cell>
          <cell r="L1156" t="str">
            <v>BIO FOOD PRODUCTS LTD</v>
          </cell>
          <cell r="M1156" t="str">
            <v>ZA</v>
          </cell>
          <cell r="N1156" t="str">
            <v>ZADUR</v>
          </cell>
          <cell r="O1156" t="str">
            <v>PK</v>
          </cell>
          <cell r="P1156">
            <v>1</v>
          </cell>
          <cell r="Q1156">
            <v>1</v>
          </cell>
          <cell r="R1156">
            <v>1</v>
          </cell>
          <cell r="S1156">
            <v>1</v>
          </cell>
          <cell r="T1156">
            <v>2670</v>
          </cell>
          <cell r="U1156">
            <v>2670</v>
          </cell>
          <cell r="V1156">
            <v>2670</v>
          </cell>
          <cell r="W1156">
            <v>2670</v>
          </cell>
          <cell r="X1156" t="str">
            <v>1 PACKAGE MACHINERY FOR CHEESE MANUFACTURE- ICD EMBAKASI</v>
          </cell>
          <cell r="Y1156" t="str">
            <v>Valide</v>
          </cell>
        </row>
        <row r="1157">
          <cell r="A1157" t="str">
            <v>FCIU7367620</v>
          </cell>
          <cell r="B1157">
            <v>40</v>
          </cell>
          <cell r="C1157" t="str">
            <v>MEDUAD093038</v>
          </cell>
          <cell r="D1157">
            <v>43976</v>
          </cell>
          <cell r="E1157">
            <v>-43971</v>
          </cell>
          <cell r="I1157" t="str">
            <v>2020 MSA 163888</v>
          </cell>
          <cell r="J1157">
            <v>5</v>
          </cell>
          <cell r="K1157" t="str">
            <v>CENTRAL NATIONAL SWEDEN AB</v>
          </cell>
          <cell r="L1157" t="str">
            <v>THE PAPER HOUSE OF KENYA LIMITED</v>
          </cell>
          <cell r="M1157" t="str">
            <v>ES</v>
          </cell>
          <cell r="N1157" t="str">
            <v>OMSLL</v>
          </cell>
          <cell r="O1157" t="str">
            <v>PK</v>
          </cell>
          <cell r="P1157">
            <v>45</v>
          </cell>
          <cell r="Q1157">
            <v>45</v>
          </cell>
          <cell r="R1157">
            <v>0</v>
          </cell>
          <cell r="S1157">
            <v>0</v>
          </cell>
          <cell r="T1157">
            <v>24497</v>
          </cell>
          <cell r="U1157">
            <v>24497</v>
          </cell>
          <cell r="V1157">
            <v>0</v>
          </cell>
          <cell r="W1157">
            <v>0</v>
          </cell>
          <cell r="X1157" t="str">
            <v>UNCOATED WOODFREE PAPER IDF NO E2003309842HS CODE 4802570000 FREIGHT PREPAID AT AARHUS 21 DAYS FREE TIME AT DESTINATION PORT GOODS IN TRANSIT TO ICD EMBAKASI NAIROBI ON CONSIGNEES OWN ACCOUNT AND RISK</v>
          </cell>
          <cell r="Y1157" t="str">
            <v>Valide</v>
          </cell>
        </row>
        <row r="1158">
          <cell r="A1158" t="str">
            <v>TCNU5664712</v>
          </cell>
          <cell r="B1158">
            <v>40</v>
          </cell>
          <cell r="C1158" t="str">
            <v>MEDUBH073679</v>
          </cell>
          <cell r="D1158">
            <v>43976</v>
          </cell>
          <cell r="E1158">
            <v>-43971</v>
          </cell>
          <cell r="I1158" t="str">
            <v>2020 MSA 163888</v>
          </cell>
          <cell r="J1158">
            <v>14</v>
          </cell>
          <cell r="K1158" t="str">
            <v>OLAYAN KIMBERLY-CLARK</v>
          </cell>
          <cell r="L1158" t="str">
            <v>KCSSA EAST AFRICA LIMITED</v>
          </cell>
          <cell r="M1158" t="str">
            <v>ES</v>
          </cell>
          <cell r="N1158" t="str">
            <v>OMSLL</v>
          </cell>
          <cell r="O1158" t="str">
            <v>CS</v>
          </cell>
          <cell r="P1158">
            <v>3500</v>
          </cell>
          <cell r="Q1158">
            <v>3500</v>
          </cell>
          <cell r="R1158">
            <v>3500</v>
          </cell>
          <cell r="S1158">
            <v>3500</v>
          </cell>
          <cell r="T1158">
            <v>15943</v>
          </cell>
          <cell r="U1158">
            <v>15943</v>
          </cell>
          <cell r="V1158">
            <v>15943</v>
          </cell>
          <cell r="W1158">
            <v>15943</v>
          </cell>
          <cell r="X1158" t="str">
            <v>HUGGIES T4 BEST NAPKINS FOR BABIES TBL TO PLACE OF CLEARANCE ICD EMBAKASI</v>
          </cell>
          <cell r="Y1158" t="str">
            <v>Valide</v>
          </cell>
        </row>
        <row r="1159">
          <cell r="A1159" t="str">
            <v>MEDU7168093</v>
          </cell>
          <cell r="B1159">
            <v>40</v>
          </cell>
          <cell r="C1159" t="str">
            <v>MEDUBH073679</v>
          </cell>
          <cell r="D1159">
            <v>43976</v>
          </cell>
          <cell r="E1159">
            <v>-43971</v>
          </cell>
          <cell r="I1159" t="str">
            <v>2020 MSA 163888</v>
          </cell>
          <cell r="J1159">
            <v>14</v>
          </cell>
          <cell r="K1159" t="str">
            <v>OLAYAN KIMBERLY-CLARK</v>
          </cell>
          <cell r="L1159" t="str">
            <v>KCSSA EAST AFRICA LIMITED</v>
          </cell>
          <cell r="M1159" t="str">
            <v>ES</v>
          </cell>
          <cell r="N1159" t="str">
            <v>OMSLL</v>
          </cell>
          <cell r="O1159" t="str">
            <v>CS</v>
          </cell>
          <cell r="P1159">
            <v>3500</v>
          </cell>
          <cell r="Q1159">
            <v>3500</v>
          </cell>
          <cell r="R1159">
            <v>3500</v>
          </cell>
          <cell r="S1159">
            <v>3500</v>
          </cell>
          <cell r="T1159">
            <v>15943</v>
          </cell>
          <cell r="U1159">
            <v>15943</v>
          </cell>
          <cell r="V1159">
            <v>15943</v>
          </cell>
          <cell r="W1159">
            <v>15943</v>
          </cell>
          <cell r="X1159" t="str">
            <v>HUGGIES T4 BEST NAPKINS FOR BABIES TBL TO PLACE OF CLEARANCE ICD EMBAKASI</v>
          </cell>
          <cell r="Y1159" t="str">
            <v>Valide</v>
          </cell>
        </row>
        <row r="1160">
          <cell r="A1160" t="str">
            <v>MEDU1967683</v>
          </cell>
          <cell r="B1160">
            <v>20</v>
          </cell>
          <cell r="C1160" t="str">
            <v>MEDUND527564</v>
          </cell>
          <cell r="D1160">
            <v>43976</v>
          </cell>
          <cell r="E1160">
            <v>-43971</v>
          </cell>
          <cell r="I1160" t="str">
            <v>2020 MSA 163767</v>
          </cell>
          <cell r="J1160">
            <v>183</v>
          </cell>
          <cell r="K1160" t="str">
            <v>YINGLI TRADING COMPANY LIMITED</v>
          </cell>
          <cell r="L1160" t="str">
            <v>METSEC CABLES LIMITED</v>
          </cell>
          <cell r="M1160" t="str">
            <v>CN</v>
          </cell>
          <cell r="N1160" t="str">
            <v>OMSLL</v>
          </cell>
          <cell r="O1160" t="str">
            <v>CL</v>
          </cell>
          <cell r="P1160">
            <v>50</v>
          </cell>
          <cell r="Q1160">
            <v>50</v>
          </cell>
          <cell r="R1160">
            <v>50</v>
          </cell>
          <cell r="S1160">
            <v>50</v>
          </cell>
          <cell r="T1160">
            <v>98329</v>
          </cell>
          <cell r="U1160">
            <v>98329</v>
          </cell>
          <cell r="V1160">
            <v>98329</v>
          </cell>
          <cell r="W1160">
            <v>98329</v>
          </cell>
          <cell r="X1160" t="str">
            <v>ALUMINUM WIRE ROD GRADE H12 DIA 9 5MM NET WEIGHT 18841 KGS GROSS WEIGHT WOODEN DUNNAGE 19241 KGS ALUMINUM WIRE ROD GRADE H12 DIA 9 5MM NET WEIGHT 19387 KGS GROSS WEIGHT WOODEN DUNNAGE 19787 KGS TOTAL NET WEIGHT 95329 KGS TOTAL GROSS WEIGHT WOODEN DUNNAGE 97329 KGS TOTAL NUMBER OF COILS 50 ALUMINUM WIRE ROD GRADE H12 DIA 9 5MM NET WEIGHT 18803 KGS GROSS WEIGHT WOODEN DUNNAGE 19203 KGS ALUMINUM WIRE ROD GRADE H12 DIA 9 5MM NET WEIGHT 19477 KGS GROSS WEIGHT WOODEN DUNNAGE 19877 KGS ALUMINUM WIRE ROD GRADE H12 DIA 9 5MM NET WEIGHT 18821 KGS GROSS WEIGHT WOODEN DUNNAGE 19221 KGS</v>
          </cell>
          <cell r="Y1160" t="str">
            <v>Valide</v>
          </cell>
        </row>
        <row r="1161">
          <cell r="A1161" t="str">
            <v>GLDU7490174</v>
          </cell>
          <cell r="B1161">
            <v>40</v>
          </cell>
          <cell r="C1161" t="str">
            <v>MEDUUS517891</v>
          </cell>
          <cell r="D1161">
            <v>43976</v>
          </cell>
          <cell r="E1161">
            <v>-43971</v>
          </cell>
          <cell r="I1161" t="str">
            <v>2020 MSA 163888</v>
          </cell>
          <cell r="J1161">
            <v>94</v>
          </cell>
          <cell r="K1161" t="str">
            <v>NAVIGATION NETWORK INC</v>
          </cell>
          <cell r="L1161" t="str">
            <v>THE KING S AMBASSADORS CHRISTIAN MINISTRIES INC</v>
          </cell>
          <cell r="M1161" t="str">
            <v>ES</v>
          </cell>
          <cell r="N1161" t="str">
            <v>OMSLL</v>
          </cell>
          <cell r="O1161" t="str">
            <v>PK</v>
          </cell>
          <cell r="P1161">
            <v>454</v>
          </cell>
          <cell r="Q1161">
            <v>454</v>
          </cell>
          <cell r="R1161">
            <v>454</v>
          </cell>
          <cell r="S1161">
            <v>454</v>
          </cell>
          <cell r="T1161">
            <v>5642</v>
          </cell>
          <cell r="U1161">
            <v>5642</v>
          </cell>
          <cell r="V1161">
            <v>5642</v>
          </cell>
          <cell r="W1161">
            <v>5642</v>
          </cell>
          <cell r="X1161" t="str">
            <v>DONATED RELIEF CARGO WHEELCHAIRS WALKERS CANES WALKERS SHEETS OF OSB H S CODE S 8713 10 0000 9021 10 0090 THIS SHIPMENT IS A DONATION FOR RELIEF OR CHARITY ONLY NOT TO BE RESOLD NOT FOR EXCHANGE FOR PROFIT OR GAIN FINAL DESTINATION CORNERSTONE FAITH ASSEMBLY LOCATED ALONG DANIEL COMBONI ROAD DAGORETTI CORNER NAIROBI P O BOX 72995-00200 NAIROBI KENYA NLR - NO LICENSE REQUIRED FREIGHT PREPAID</v>
          </cell>
          <cell r="Y1161" t="str">
            <v>Valide</v>
          </cell>
        </row>
        <row r="1162">
          <cell r="A1162" t="str">
            <v>FCIU2280024</v>
          </cell>
          <cell r="B1162">
            <v>20</v>
          </cell>
          <cell r="C1162" t="str">
            <v>WECC2004MBA1086</v>
          </cell>
          <cell r="D1162">
            <v>43976</v>
          </cell>
          <cell r="E1162">
            <v>-43971</v>
          </cell>
          <cell r="I1162" t="str">
            <v>2020 MSA 163929</v>
          </cell>
          <cell r="J1162">
            <v>20</v>
          </cell>
          <cell r="K1162" t="str">
            <v>UNITED SUGAR COMPANY</v>
          </cell>
          <cell r="L1162" t="str">
            <v>BOLLORE TRANSPORT LOGISTICS KENYA LIMITED</v>
          </cell>
          <cell r="M1162" t="str">
            <v>ES</v>
          </cell>
          <cell r="N1162" t="str">
            <v>AEAUH</v>
          </cell>
          <cell r="O1162" t="str">
            <v>PK</v>
          </cell>
          <cell r="P1162">
            <v>4080</v>
          </cell>
          <cell r="Q1162">
            <v>4080</v>
          </cell>
          <cell r="R1162">
            <v>4080</v>
          </cell>
          <cell r="S1162">
            <v>4080</v>
          </cell>
          <cell r="T1162">
            <v>204530</v>
          </cell>
          <cell r="U1162">
            <v>204530</v>
          </cell>
          <cell r="V1162">
            <v>204530</v>
          </cell>
          <cell r="W1162">
            <v>204530</v>
          </cell>
          <cell r="X1162" t="str">
            <v>8X20DV CONTAINERS White refined sugar White refined sugar White refined sugar White refined sugar White refined sugar White refined sugar White refined sugar White refined sugar 204 00 MT of White Refined sugar and or crystal sugar colour maximum 45 units ICUMSA minimum Polarisation 99 8 degrees maximum moisture 0 07 all final at time of shipment Packed in new sound polythene lined polypropylene bags of 50kg net weight in 20 foot containers of 25 50 metric tons net HS CODE 17019910 Total Net Weight 204 00 MT Total Gross Weight 204 530 MT Total Number of Bags 4 080 bags</v>
          </cell>
          <cell r="Y1162" t="str">
            <v>Valide</v>
          </cell>
        </row>
        <row r="1163">
          <cell r="A1163" t="str">
            <v>BSIU2125581</v>
          </cell>
          <cell r="B1163">
            <v>20</v>
          </cell>
          <cell r="C1163" t="str">
            <v>WECC2004MBA1086</v>
          </cell>
          <cell r="D1163">
            <v>43976</v>
          </cell>
          <cell r="E1163">
            <v>-43971</v>
          </cell>
          <cell r="I1163" t="str">
            <v>2020 MSA 163929</v>
          </cell>
          <cell r="J1163">
            <v>20</v>
          </cell>
          <cell r="K1163" t="str">
            <v>UNITED SUGAR COMPANY</v>
          </cell>
          <cell r="L1163" t="str">
            <v>BOLLORE TRANSPORT LOGISTICS KENYA LIMITED</v>
          </cell>
          <cell r="M1163" t="str">
            <v>ES</v>
          </cell>
          <cell r="N1163" t="str">
            <v>AEAUH</v>
          </cell>
          <cell r="O1163" t="str">
            <v>PK</v>
          </cell>
          <cell r="P1163">
            <v>4080</v>
          </cell>
          <cell r="Q1163">
            <v>4080</v>
          </cell>
          <cell r="R1163">
            <v>4080</v>
          </cell>
          <cell r="S1163">
            <v>4080</v>
          </cell>
          <cell r="T1163">
            <v>204530</v>
          </cell>
          <cell r="U1163">
            <v>204530</v>
          </cell>
          <cell r="V1163">
            <v>204530</v>
          </cell>
          <cell r="W1163">
            <v>204530</v>
          </cell>
          <cell r="X1163" t="str">
            <v>8X20DV CONTAINERS White refined sugar White refined sugar White refined sugar White refined sugar White refined sugar White refined sugar White refined sugar White refined sugar 204 00 MT of White Refined sugar and or crystal sugar colour maximum 45 units ICUMSA minimum Polarisation 99 8 degrees maximum moisture 0 07 all final at time of shipment Packed in new sound polythene lined polypropylene bags of 50kg net weight in 20 foot containers of 25 50 metric tons net HS CODE 17019910 Total Net Weight 204 00 MT Total Gross Weight 204 530 MT Total Number of Bags 4 080 bags</v>
          </cell>
          <cell r="Y1163" t="str">
            <v>Valide</v>
          </cell>
        </row>
        <row r="1164">
          <cell r="A1164" t="str">
            <v>ALLU5212550</v>
          </cell>
          <cell r="B1164">
            <v>20</v>
          </cell>
          <cell r="C1164" t="str">
            <v>WECC2004MBA1086</v>
          </cell>
          <cell r="D1164">
            <v>43976</v>
          </cell>
          <cell r="E1164">
            <v>-43971</v>
          </cell>
          <cell r="I1164" t="str">
            <v>2020 MSA 163929</v>
          </cell>
          <cell r="J1164">
            <v>20</v>
          </cell>
          <cell r="K1164" t="str">
            <v>UNITED SUGAR COMPANY</v>
          </cell>
          <cell r="L1164" t="str">
            <v>BOLLORE TRANSPORT LOGISTICS KENYA LIMITED</v>
          </cell>
          <cell r="M1164" t="str">
            <v>ES</v>
          </cell>
          <cell r="N1164" t="str">
            <v>AEAUH</v>
          </cell>
          <cell r="O1164" t="str">
            <v>PK</v>
          </cell>
          <cell r="P1164">
            <v>4080</v>
          </cell>
          <cell r="Q1164">
            <v>4080</v>
          </cell>
          <cell r="R1164">
            <v>4080</v>
          </cell>
          <cell r="S1164">
            <v>4080</v>
          </cell>
          <cell r="T1164">
            <v>204530</v>
          </cell>
          <cell r="U1164">
            <v>204530</v>
          </cell>
          <cell r="V1164">
            <v>204530</v>
          </cell>
          <cell r="W1164">
            <v>204530</v>
          </cell>
          <cell r="X1164" t="str">
            <v>8X20DV CONTAINERS White refined sugar White refined sugar White refined sugar White refined sugar White refined sugar White refined sugar White refined sugar White refined sugar 204 00 MT of White Refined sugar and or crystal sugar colour maximum 45 units ICUMSA minimum Polarisation 99 8 degrees maximum moisture 0 07 all final at time of shipment Packed in new sound polythene lined polypropylene bags of 50kg net weight in 20 foot containers of 25 50 metric tons net HS CODE 17019910 Total Net Weight 204 00 MT Total Gross Weight 204 530 MT Total Number of Bags 4 080 bags</v>
          </cell>
          <cell r="Y1164" t="str">
            <v>Valide</v>
          </cell>
        </row>
        <row r="1165">
          <cell r="A1165" t="str">
            <v>TRHU2492491</v>
          </cell>
          <cell r="B1165">
            <v>20</v>
          </cell>
          <cell r="C1165" t="str">
            <v>WECC2004MBA1086</v>
          </cell>
          <cell r="D1165">
            <v>43976</v>
          </cell>
          <cell r="E1165">
            <v>-43971</v>
          </cell>
          <cell r="I1165" t="str">
            <v>2020 MSA 163929</v>
          </cell>
          <cell r="J1165">
            <v>20</v>
          </cell>
          <cell r="K1165" t="str">
            <v>UNITED SUGAR COMPANY</v>
          </cell>
          <cell r="L1165" t="str">
            <v>BOLLORE TRANSPORT LOGISTICS KENYA LIMITED</v>
          </cell>
          <cell r="M1165" t="str">
            <v>ES</v>
          </cell>
          <cell r="N1165" t="str">
            <v>AEAUH</v>
          </cell>
          <cell r="O1165" t="str">
            <v>PK</v>
          </cell>
          <cell r="P1165">
            <v>4080</v>
          </cell>
          <cell r="Q1165">
            <v>4080</v>
          </cell>
          <cell r="R1165">
            <v>4080</v>
          </cell>
          <cell r="S1165">
            <v>4080</v>
          </cell>
          <cell r="T1165">
            <v>204530</v>
          </cell>
          <cell r="U1165">
            <v>204530</v>
          </cell>
          <cell r="V1165">
            <v>204530</v>
          </cell>
          <cell r="W1165">
            <v>204530</v>
          </cell>
          <cell r="X1165" t="str">
            <v>8X20DV CONTAINERS White refined sugar White refined sugar White refined sugar White refined sugar White refined sugar White refined sugar White refined sugar White refined sugar 204 00 MT of White Refined sugar and or crystal sugar colour maximum 45 units ICUMSA minimum Polarisation 99 8 degrees maximum moisture 0 07 all final at time of shipment Packed in new sound polythene lined polypropylene bags of 50kg net weight in 20 foot containers of 25 50 metric tons net HS CODE 17019910 Total Net Weight 204 00 MT Total Gross Weight 204 530 MT Total Number of Bags 4 080 bags</v>
          </cell>
          <cell r="Y1165" t="str">
            <v>Valide</v>
          </cell>
        </row>
        <row r="1166">
          <cell r="A1166" t="str">
            <v>SEGU2000143</v>
          </cell>
          <cell r="B1166">
            <v>20</v>
          </cell>
          <cell r="C1166" t="str">
            <v>WECC2004MBA1086</v>
          </cell>
          <cell r="D1166">
            <v>43976</v>
          </cell>
          <cell r="E1166">
            <v>-43971</v>
          </cell>
          <cell r="I1166" t="str">
            <v>2020 MSA 163929</v>
          </cell>
          <cell r="J1166">
            <v>20</v>
          </cell>
          <cell r="K1166" t="str">
            <v>UNITED SUGAR COMPANY</v>
          </cell>
          <cell r="L1166" t="str">
            <v>BOLLORE TRANSPORT LOGISTICS KENYA LIMITED</v>
          </cell>
          <cell r="M1166" t="str">
            <v>ES</v>
          </cell>
          <cell r="N1166" t="str">
            <v>AEAUH</v>
          </cell>
          <cell r="O1166" t="str">
            <v>PK</v>
          </cell>
          <cell r="P1166">
            <v>4080</v>
          </cell>
          <cell r="Q1166">
            <v>4080</v>
          </cell>
          <cell r="R1166">
            <v>4080</v>
          </cell>
          <cell r="S1166">
            <v>4080</v>
          </cell>
          <cell r="T1166">
            <v>204530</v>
          </cell>
          <cell r="U1166">
            <v>204530</v>
          </cell>
          <cell r="V1166">
            <v>204530</v>
          </cell>
          <cell r="W1166">
            <v>204530</v>
          </cell>
          <cell r="X1166" t="str">
            <v>8X20DV CONTAINERS White refined sugar White refined sugar White refined sugar White refined sugar White refined sugar White refined sugar White refined sugar White refined sugar 204 00 MT of White Refined sugar and or crystal sugar colour maximum 45 units ICUMSA minimum Polarisation 99 8 degrees maximum moisture 0 07 all final at time of shipment Packed in new sound polythene lined polypropylene bags of 50kg net weight in 20 foot containers of 25 50 metric tons net HS CODE 17019910 Total Net Weight 204 00 MT Total Gross Weight 204 530 MT Total Number of Bags 4 080 bags</v>
          </cell>
          <cell r="Y1166" t="str">
            <v>Valide</v>
          </cell>
        </row>
        <row r="1167">
          <cell r="A1167" t="str">
            <v>GESU5990071</v>
          </cell>
          <cell r="B1167">
            <v>40</v>
          </cell>
          <cell r="C1167" t="str">
            <v>WECC2012EMB1023A</v>
          </cell>
          <cell r="D1167">
            <v>43976</v>
          </cell>
          <cell r="E1167">
            <v>-43971</v>
          </cell>
          <cell r="I1167" t="str">
            <v>2020 MSA 163929</v>
          </cell>
          <cell r="J1167">
            <v>25</v>
          </cell>
          <cell r="K1167" t="str">
            <v>ROMEU CIA S A AS AGENT</v>
          </cell>
          <cell r="L1167" t="str">
            <v>SHREE JALARAM SATSANG MANDAL</v>
          </cell>
          <cell r="M1167" t="str">
            <v>ES</v>
          </cell>
          <cell r="N1167" t="str">
            <v>AEAUH</v>
          </cell>
          <cell r="O1167" t="str">
            <v>PK</v>
          </cell>
          <cell r="P1167">
            <v>11</v>
          </cell>
          <cell r="Q1167">
            <v>11</v>
          </cell>
          <cell r="R1167">
            <v>11</v>
          </cell>
          <cell r="S1167">
            <v>11</v>
          </cell>
          <cell r="T1167">
            <v>2987</v>
          </cell>
          <cell r="U1167">
            <v>2987</v>
          </cell>
          <cell r="V1167">
            <v>2987</v>
          </cell>
          <cell r="W1167">
            <v>2987</v>
          </cell>
          <cell r="X1167" t="str">
            <v>1X40HC CONTAINER INDUSTRIAL FANS AND ACCESSORIES HS CODE 8414 THE SAME AS CONSIGNEE TEL 00254202013142 INFO NORTHSTAR CO KE MD NORTHSTAR CO KE HS CODE 8414 DAP ICD EMBAKASI INLAND TO EMBAKASSI PREPAID</v>
          </cell>
          <cell r="Y1167" t="str">
            <v>Valide</v>
          </cell>
        </row>
        <row r="1168">
          <cell r="A1168" t="str">
            <v>WECU9110121</v>
          </cell>
          <cell r="B1168">
            <v>40</v>
          </cell>
          <cell r="C1168" t="str">
            <v>WECC2047EMB1001</v>
          </cell>
          <cell r="D1168">
            <v>43976</v>
          </cell>
          <cell r="E1168">
            <v>-43971</v>
          </cell>
          <cell r="I1168" t="str">
            <v>2020 MSA 163782</v>
          </cell>
          <cell r="J1168">
            <v>4</v>
          </cell>
          <cell r="K1168" t="str">
            <v>Abrasive Technologies LLC</v>
          </cell>
          <cell r="L1168" t="str">
            <v>SUPA BRITE LIMITED</v>
          </cell>
          <cell r="M1168" t="str">
            <v>LK</v>
          </cell>
          <cell r="N1168" t="str">
            <v>LKCMB</v>
          </cell>
          <cell r="O1168" t="str">
            <v>RO</v>
          </cell>
          <cell r="P1168">
            <v>172</v>
          </cell>
          <cell r="Q1168">
            <v>172</v>
          </cell>
          <cell r="R1168">
            <v>172</v>
          </cell>
          <cell r="S1168">
            <v>172</v>
          </cell>
          <cell r="T1168">
            <v>4885</v>
          </cell>
          <cell r="U1168">
            <v>4885</v>
          </cell>
          <cell r="V1168">
            <v>4885</v>
          </cell>
          <cell r="W1168">
            <v>4885</v>
          </cell>
          <cell r="X1168" t="str">
            <v>1x40HC CONTAINER nonwoven abrasive fibre FREIGHT PREPAID ISPS D PREPAID THC D PREPAID Cargo in transit to ICD Embakasi Nairobi on account risk and responsibility of the shipper</v>
          </cell>
          <cell r="Y1168" t="str">
            <v>Valide</v>
          </cell>
        </row>
        <row r="1169">
          <cell r="A1169" t="str">
            <v>GESU1340442</v>
          </cell>
          <cell r="B1169">
            <v>20</v>
          </cell>
          <cell r="C1169" t="str">
            <v>WECC2050MBA0292A</v>
          </cell>
          <cell r="D1169">
            <v>43976</v>
          </cell>
          <cell r="E1169">
            <v>-43971</v>
          </cell>
          <cell r="I1169" t="str">
            <v>2020 MSA 163929</v>
          </cell>
          <cell r="J1169">
            <v>19</v>
          </cell>
          <cell r="K1169" t="str">
            <v>KAMA FOR MANUFACTURING CO</v>
          </cell>
          <cell r="L1169" t="str">
            <v>NATIONWIDE ELECTRICAL INDUSTRIES LTD</v>
          </cell>
          <cell r="M1169" t="str">
            <v>ES</v>
          </cell>
          <cell r="N1169" t="str">
            <v>AEAUH</v>
          </cell>
          <cell r="O1169" t="str">
            <v>BU</v>
          </cell>
          <cell r="P1169">
            <v>16</v>
          </cell>
          <cell r="Q1169">
            <v>16</v>
          </cell>
          <cell r="R1169">
            <v>16</v>
          </cell>
          <cell r="S1169">
            <v>16</v>
          </cell>
          <cell r="T1169">
            <v>47830</v>
          </cell>
          <cell r="U1169">
            <v>47830</v>
          </cell>
          <cell r="V1169">
            <v>47830</v>
          </cell>
          <cell r="W1169">
            <v>47830</v>
          </cell>
          <cell r="X1169" t="str">
            <v>2X20DV CONTAINERS 1 X 20 DV CONTAINER SAID TO CONTAIN 8 BUNDLES PRIME GALVANIZED STEEL 1 X 20 DV CONTAINER SAID TO CONTAIN 8 BUNDLES PRIME GALVANIZED STEEL 3 X 20 WITH BL WECC2050MBA0292B DV CONTAINERS SAID TO CONTAIN 22 BUNDLES PRIME GALVANIZED STEEL SHEETS HS CODE 721049 21 DAYS FREE OF DEMURRAGE CARGO IN TRANSIT TO ICD EMBAKASI ON RECEIVER S ACCOUNT RISK FREIGHT PREPAID UP TO MOMBASA ONLY LI LO</v>
          </cell>
          <cell r="Y1169" t="str">
            <v>Valide</v>
          </cell>
        </row>
        <row r="1170">
          <cell r="A1170" t="str">
            <v>FBLU0002583</v>
          </cell>
          <cell r="B1170">
            <v>40</v>
          </cell>
          <cell r="C1170" t="str">
            <v>010000376482</v>
          </cell>
          <cell r="D1170">
            <v>43977</v>
          </cell>
          <cell r="E1170">
            <v>-43972</v>
          </cell>
          <cell r="I1170" t="str">
            <v>2020 MSA 164017</v>
          </cell>
          <cell r="J1170">
            <v>310</v>
          </cell>
          <cell r="K1170" t="str">
            <v>FOSHAN SHUNDE MIDEA WATER DISPENSER MANUFACTURING COMPANY LIMITED</v>
          </cell>
          <cell r="L1170" t="str">
            <v>NAIVAS LTD</v>
          </cell>
          <cell r="M1170" t="str">
            <v>CN</v>
          </cell>
          <cell r="N1170" t="str">
            <v>CNYQS</v>
          </cell>
          <cell r="O1170" t="str">
            <v>CT</v>
          </cell>
          <cell r="P1170">
            <v>950</v>
          </cell>
          <cell r="Q1170">
            <v>950</v>
          </cell>
          <cell r="R1170">
            <v>950</v>
          </cell>
          <cell r="S1170">
            <v>950</v>
          </cell>
          <cell r="T1170">
            <v>12765</v>
          </cell>
          <cell r="U1170">
            <v>12765</v>
          </cell>
          <cell r="V1170">
            <v>12764</v>
          </cell>
          <cell r="W1170">
            <v>12764</v>
          </cell>
          <cell r="X1170" t="str">
            <v>MIDEA DISPENSERN M MIDEA DISPENSER</v>
          </cell>
          <cell r="Y1170" t="str">
            <v>Valide</v>
          </cell>
        </row>
        <row r="1171">
          <cell r="A1171" t="str">
            <v>BMOU4894255</v>
          </cell>
          <cell r="B1171">
            <v>40</v>
          </cell>
          <cell r="C1171" t="str">
            <v>010000376482</v>
          </cell>
          <cell r="D1171">
            <v>43977</v>
          </cell>
          <cell r="E1171">
            <v>-43972</v>
          </cell>
          <cell r="I1171" t="str">
            <v>2020 MSA 164017</v>
          </cell>
          <cell r="J1171">
            <v>310</v>
          </cell>
          <cell r="K1171" t="str">
            <v>FOSHAN SHUNDE MIDEA WATER DISPENSER MANUFACTURING COMPANY LIMITED</v>
          </cell>
          <cell r="L1171" t="str">
            <v>NAIVAS LTD</v>
          </cell>
          <cell r="M1171" t="str">
            <v>CN</v>
          </cell>
          <cell r="N1171" t="str">
            <v>CNYQS</v>
          </cell>
          <cell r="O1171" t="str">
            <v>CT</v>
          </cell>
          <cell r="P1171">
            <v>950</v>
          </cell>
          <cell r="Q1171">
            <v>950</v>
          </cell>
          <cell r="R1171">
            <v>950</v>
          </cell>
          <cell r="S1171">
            <v>950</v>
          </cell>
          <cell r="T1171">
            <v>12765</v>
          </cell>
          <cell r="U1171">
            <v>12765</v>
          </cell>
          <cell r="V1171">
            <v>12764</v>
          </cell>
          <cell r="W1171">
            <v>12764</v>
          </cell>
          <cell r="X1171" t="str">
            <v>MIDEA DISPENSERN M MIDEA DISPENSER</v>
          </cell>
          <cell r="Y1171" t="str">
            <v>Valide</v>
          </cell>
        </row>
        <row r="1172">
          <cell r="A1172" t="str">
            <v>MAGU2463924</v>
          </cell>
          <cell r="B1172">
            <v>20</v>
          </cell>
          <cell r="C1172" t="str">
            <v>093000135704</v>
          </cell>
          <cell r="D1172">
            <v>43977</v>
          </cell>
          <cell r="E1172">
            <v>-43972</v>
          </cell>
          <cell r="I1172" t="str">
            <v>2020 MSA 164017</v>
          </cell>
          <cell r="J1172">
            <v>55</v>
          </cell>
          <cell r="K1172" t="str">
            <v>AZURI LUMINOSA LTD</v>
          </cell>
          <cell r="L1172" t="str">
            <v>AZURI TECHNOLOGIES KENYA LIMITED</v>
          </cell>
          <cell r="M1172" t="str">
            <v>CN</v>
          </cell>
          <cell r="N1172" t="str">
            <v>MYTPP</v>
          </cell>
          <cell r="O1172" t="str">
            <v>CT</v>
          </cell>
          <cell r="P1172">
            <v>664</v>
          </cell>
          <cell r="Q1172">
            <v>664</v>
          </cell>
          <cell r="R1172">
            <v>663</v>
          </cell>
          <cell r="S1172">
            <v>663</v>
          </cell>
          <cell r="T1172">
            <v>5882</v>
          </cell>
          <cell r="U1172">
            <v>5882</v>
          </cell>
          <cell r="V1172">
            <v>5868</v>
          </cell>
          <cell r="W1172">
            <v>5868</v>
          </cell>
          <cell r="X1172" t="str">
            <v>1X20 GP CONTAINER660 CARTONS QUAD 1320PCS AND 4 CARTONS 10W PV 68PCS AZURI 15W QUAD SOLAR HOME SYSTEM KIT MODEL AZ002218 SPARE PART10W SOLAR PV MODULEIDF NUMBER 20MBAIM000143945UCR NUMBER 202002074082 202002074704NO MARK 1X20 GP CONTAINER 660 CARTONS QUAD 1320PCS AND 4 CARTONS 10W PV 68PCS AZURI 15W QUAD SOLAR HOME SYSTEM KIT MODEL AZ002218 SPARE PART 10W SOLAR PV MODULE IDF NUMBER 20MBAIM000143945 UCR NUMBER 202002074082 202002074704</v>
          </cell>
          <cell r="Y1172" t="str">
            <v>Valide</v>
          </cell>
        </row>
        <row r="1173">
          <cell r="A1173" t="str">
            <v>EITU1057581</v>
          </cell>
          <cell r="B1173">
            <v>40</v>
          </cell>
          <cell r="C1173" t="str">
            <v>143073155845</v>
          </cell>
          <cell r="D1173">
            <v>43977</v>
          </cell>
          <cell r="E1173">
            <v>-43972</v>
          </cell>
          <cell r="I1173" t="str">
            <v>2020 MSA 164017</v>
          </cell>
          <cell r="J1173">
            <v>286</v>
          </cell>
          <cell r="K1173" t="str">
            <v>SHEN ZHEN CITY HUA SHENG MEI INVESTMENT DEVELOPMENT CO LTD</v>
          </cell>
          <cell r="L1173" t="str">
            <v>HANSUNMAN ENTERPRISE KENYA LIMITED</v>
          </cell>
          <cell r="M1173" t="str">
            <v>CN</v>
          </cell>
          <cell r="N1173" t="str">
            <v>CNNGB</v>
          </cell>
          <cell r="O1173" t="str">
            <v>CT</v>
          </cell>
          <cell r="P1173">
            <v>3560</v>
          </cell>
          <cell r="Q1173">
            <v>3560</v>
          </cell>
          <cell r="R1173">
            <v>3560</v>
          </cell>
          <cell r="S1173">
            <v>3560</v>
          </cell>
          <cell r="T1173">
            <v>69983</v>
          </cell>
          <cell r="U1173">
            <v>69983</v>
          </cell>
          <cell r="V1173">
            <v>69983</v>
          </cell>
          <cell r="W1173">
            <v>69983</v>
          </cell>
          <cell r="X1173" t="str">
            <v>NEW CERAMIC MUGS HS 6911101900 CHINA TEL 755 25429124 FAX 755 254071 30 TEL 00254 796 7428 EMAIL TUKINGTRADING2018 GMAIL CO M N M NEW CERAMIC MUGS HS 6911101900 CHINA TEL 755 25429124 FAX 755 25407130 TEL 00254 796 7428 EMAIL TUKINGTRADING2018 GMAIL CO M</v>
          </cell>
          <cell r="Y1173" t="str">
            <v>Valide</v>
          </cell>
        </row>
        <row r="1174">
          <cell r="A1174" t="str">
            <v>EGHU9656420</v>
          </cell>
          <cell r="B1174">
            <v>40</v>
          </cell>
          <cell r="C1174" t="str">
            <v>143073155845</v>
          </cell>
          <cell r="D1174">
            <v>43977</v>
          </cell>
          <cell r="E1174">
            <v>-43972</v>
          </cell>
          <cell r="I1174" t="str">
            <v>2020 MSA 164017</v>
          </cell>
          <cell r="J1174">
            <v>286</v>
          </cell>
          <cell r="K1174" t="str">
            <v>SHEN ZHEN CITY HUA SHENG MEI INVESTMENT DEVELOPMENT CO LTD</v>
          </cell>
          <cell r="L1174" t="str">
            <v>HANSUNMAN ENTERPRISE KENYA LIMITED</v>
          </cell>
          <cell r="M1174" t="str">
            <v>CN</v>
          </cell>
          <cell r="N1174" t="str">
            <v>CNNGB</v>
          </cell>
          <cell r="O1174" t="str">
            <v>CT</v>
          </cell>
          <cell r="P1174">
            <v>3560</v>
          </cell>
          <cell r="Q1174">
            <v>3560</v>
          </cell>
          <cell r="R1174">
            <v>3560</v>
          </cell>
          <cell r="S1174">
            <v>3560</v>
          </cell>
          <cell r="T1174">
            <v>69983</v>
          </cell>
          <cell r="U1174">
            <v>69983</v>
          </cell>
          <cell r="V1174">
            <v>69983</v>
          </cell>
          <cell r="W1174">
            <v>69983</v>
          </cell>
          <cell r="X1174" t="str">
            <v>NEW CERAMIC MUGS HS 6911101900 CHINA TEL 755 25429124 FAX 755 254071 30 TEL 00254 796 7428 EMAIL TUKINGTRADING2018 GMAIL CO M N M NEW CERAMIC MUGS HS 6911101900 CHINA TEL 755 25429124 FAX 755 25407130 TEL 00254 796 7428 EMAIL TUKINGTRADING2018 GMAIL CO M</v>
          </cell>
          <cell r="Y1174" t="str">
            <v>Valide</v>
          </cell>
        </row>
        <row r="1175">
          <cell r="A1175" t="str">
            <v>TEMU7154528</v>
          </cell>
          <cell r="B1175">
            <v>40</v>
          </cell>
          <cell r="C1175" t="str">
            <v>149001229841</v>
          </cell>
          <cell r="D1175">
            <v>43977</v>
          </cell>
          <cell r="E1175">
            <v>-43972</v>
          </cell>
          <cell r="I1175" t="str">
            <v>2020 MSA 164017</v>
          </cell>
          <cell r="J1175">
            <v>98</v>
          </cell>
          <cell r="K1175" t="str">
            <v>D LIGHT DESIGN LTD</v>
          </cell>
          <cell r="L1175" t="str">
            <v>D LIGHT LIMITED</v>
          </cell>
          <cell r="M1175" t="str">
            <v>CN</v>
          </cell>
          <cell r="N1175" t="str">
            <v>CNYTN</v>
          </cell>
          <cell r="O1175" t="str">
            <v>CT</v>
          </cell>
          <cell r="P1175">
            <v>1080</v>
          </cell>
          <cell r="Q1175">
            <v>1080</v>
          </cell>
          <cell r="R1175">
            <v>1080</v>
          </cell>
          <cell r="S1175">
            <v>1080</v>
          </cell>
          <cell r="T1175">
            <v>16400</v>
          </cell>
          <cell r="U1175">
            <v>16400</v>
          </cell>
          <cell r="V1175">
            <v>16400</v>
          </cell>
          <cell r="W1175">
            <v>16400</v>
          </cell>
          <cell r="X1175" t="str">
            <v>D LIGHT X850 PLUS SOLAR HOME SYSTEMN M D LIGHT X850 PLUS SOLAR HOME SYSTEM</v>
          </cell>
          <cell r="Y1175" t="str">
            <v>Valide</v>
          </cell>
        </row>
        <row r="1176">
          <cell r="A1176" t="str">
            <v>MRKU5841328</v>
          </cell>
          <cell r="B1176">
            <v>40</v>
          </cell>
          <cell r="C1176" t="str">
            <v>592898372</v>
          </cell>
          <cell r="D1176">
            <v>43977</v>
          </cell>
          <cell r="E1176">
            <v>-43972</v>
          </cell>
          <cell r="I1176" t="str">
            <v>2020 MSA 163965</v>
          </cell>
          <cell r="J1176">
            <v>71</v>
          </cell>
          <cell r="K1176" t="str">
            <v>TEXTRADE KFT 622 1 VAROSKAPU UZLET</v>
          </cell>
          <cell r="L1176" t="str">
            <v>GIKOMBA NDOGO LTD PO BOX 82837-801</v>
          </cell>
          <cell r="M1176" t="str">
            <v>TR</v>
          </cell>
          <cell r="N1176" t="str">
            <v>HUBUD</v>
          </cell>
          <cell r="O1176" t="str">
            <v>PK</v>
          </cell>
          <cell r="P1176">
            <v>528</v>
          </cell>
          <cell r="Q1176">
            <v>528</v>
          </cell>
          <cell r="R1176">
            <v>528</v>
          </cell>
          <cell r="S1176">
            <v>528</v>
          </cell>
          <cell r="T1176">
            <v>26098</v>
          </cell>
          <cell r="U1176">
            <v>26098</v>
          </cell>
          <cell r="V1176">
            <v>26098</v>
          </cell>
          <cell r="W1176">
            <v>26098</v>
          </cell>
          <cell r="X1176" t="str">
            <v>SECONDHAND CLOTHES INTRANSIT TO ICD EMBAKASI NAIROBI</v>
          </cell>
          <cell r="Y1176" t="str">
            <v>Valide</v>
          </cell>
        </row>
        <row r="1177">
          <cell r="A1177" t="str">
            <v>MRKU2809214</v>
          </cell>
          <cell r="B1177">
            <v>40</v>
          </cell>
          <cell r="C1177" t="str">
            <v>910604620</v>
          </cell>
          <cell r="D1177">
            <v>43977</v>
          </cell>
          <cell r="E1177">
            <v>-43972</v>
          </cell>
          <cell r="I1177" t="str">
            <v>2020 MSA 163966</v>
          </cell>
          <cell r="J1177">
            <v>154</v>
          </cell>
          <cell r="K1177" t="str">
            <v>HELLMANN WWL SHANNONWEG 11 3197 LG</v>
          </cell>
          <cell r="L1177" t="str">
            <v>SAFARICOM LTD WAIYAKI WAY 00800 NAI</v>
          </cell>
          <cell r="M1177" t="str">
            <v>AE</v>
          </cell>
          <cell r="N1177" t="str">
            <v>NLRTM</v>
          </cell>
          <cell r="O1177" t="str">
            <v>PK</v>
          </cell>
          <cell r="P1177">
            <v>61</v>
          </cell>
          <cell r="Q1177">
            <v>61</v>
          </cell>
          <cell r="R1177">
            <v>61</v>
          </cell>
          <cell r="S1177">
            <v>61</v>
          </cell>
          <cell r="T1177">
            <v>7960</v>
          </cell>
          <cell r="U1177">
            <v>7960</v>
          </cell>
          <cell r="V1177">
            <v>7960</v>
          </cell>
          <cell r="W1177">
            <v>7960</v>
          </cell>
          <cell r="X1177" t="str">
            <v>TELECOMMUNICATIONS EQUIPMENT HS CODE 85176200 INTRANSIT TO ICD EMBAKASI NAIROBI</v>
          </cell>
          <cell r="Y1177" t="str">
            <v>Valide</v>
          </cell>
        </row>
        <row r="1178">
          <cell r="A1178" t="str">
            <v>CAXU9796490</v>
          </cell>
          <cell r="B1178">
            <v>40</v>
          </cell>
          <cell r="C1178" t="str">
            <v>CNCC209065</v>
          </cell>
          <cell r="D1178">
            <v>43977</v>
          </cell>
          <cell r="E1178">
            <v>-43972</v>
          </cell>
          <cell r="I1178" t="str">
            <v>2020 MSA 163969</v>
          </cell>
          <cell r="J1178">
            <v>200</v>
          </cell>
          <cell r="K1178" t="str">
            <v>SHANGHAI SHIBANG MACHINERYSALES CO LTD NO 416 JIANYE ROAD PUDONG NEW</v>
          </cell>
          <cell r="L1178" t="str">
            <v>ENFORCE LIMITEDSOIN ARCADE WESTLANDS ROAD P O BOX 62039 00 100 NAIROB</v>
          </cell>
          <cell r="M1178" t="str">
            <v>CN</v>
          </cell>
          <cell r="N1178" t="str">
            <v>CNSHA</v>
          </cell>
          <cell r="O1178" t="str">
            <v>PK</v>
          </cell>
          <cell r="P1178">
            <v>81</v>
          </cell>
          <cell r="Q1178">
            <v>81</v>
          </cell>
          <cell r="R1178">
            <v>81</v>
          </cell>
          <cell r="S1178">
            <v>81</v>
          </cell>
          <cell r="T1178">
            <v>89093</v>
          </cell>
          <cell r="U1178">
            <v>89093</v>
          </cell>
          <cell r="V1178">
            <v>89093</v>
          </cell>
          <cell r="W1178">
            <v>89093</v>
          </cell>
          <cell r="X1178" t="str">
            <v>200TPH STONE CRUSHING PLANT HS CODE 847420 TEL 008618821133107 FAX 00862158382015 TEL 254-722329124 ATTN SAMUEL EMAIL SAMPARASHINA-GMAIL COM Oversize - Height 5 MT PK PK PK PK</v>
          </cell>
          <cell r="Y1178" t="str">
            <v>Valide</v>
          </cell>
        </row>
        <row r="1179">
          <cell r="A1179" t="str">
            <v>TRLU6718517</v>
          </cell>
          <cell r="B1179">
            <v>40</v>
          </cell>
          <cell r="C1179" t="str">
            <v>CNJJ196348</v>
          </cell>
          <cell r="D1179">
            <v>43977</v>
          </cell>
          <cell r="E1179">
            <v>-43972</v>
          </cell>
          <cell r="I1179" t="str">
            <v>2020 MSA 163969</v>
          </cell>
          <cell r="J1179">
            <v>228</v>
          </cell>
          <cell r="K1179" t="str">
            <v>XCMG E-COMMERCE INC ROOM 505 BLOCK C BUILDING ONE SOFTWARE PARK NO</v>
          </cell>
          <cell r="L1179" t="str">
            <v>BUILDOCRAFT LTD ADD P O BOX 45211-00100 NAIROBI KENYATEL 254722451737</v>
          </cell>
          <cell r="M1179" t="str">
            <v>CN</v>
          </cell>
          <cell r="N1179" t="str">
            <v>CNSHA</v>
          </cell>
          <cell r="O1179" t="str">
            <v>PK</v>
          </cell>
          <cell r="P1179">
            <v>24</v>
          </cell>
          <cell r="Q1179">
            <v>24</v>
          </cell>
          <cell r="R1179">
            <v>24</v>
          </cell>
          <cell r="S1179">
            <v>24</v>
          </cell>
          <cell r="T1179">
            <v>18109</v>
          </cell>
          <cell r="U1179">
            <v>18109</v>
          </cell>
          <cell r="V1179">
            <v>18109</v>
          </cell>
          <cell r="W1179">
            <v>18109</v>
          </cell>
          <cell r="X1179" t="str">
            <v>WHEEL LOADER WITH ACCOSSORIES HS CODE 842951 CARGO TBL UP-TO ICD EMBAKASI NAIROBI IS ON CARRIERS ARRANGEMENT AND RESPONSIBILITY</v>
          </cell>
          <cell r="Y1179" t="str">
            <v>Valide</v>
          </cell>
        </row>
        <row r="1180">
          <cell r="A1180" t="str">
            <v>FSCU3947189</v>
          </cell>
          <cell r="B1180">
            <v>20</v>
          </cell>
          <cell r="C1180" t="str">
            <v>CP000380</v>
          </cell>
          <cell r="D1180">
            <v>43977</v>
          </cell>
          <cell r="E1180">
            <v>-43972</v>
          </cell>
          <cell r="I1180" t="str">
            <v>2020 MSA 163959</v>
          </cell>
          <cell r="J1180">
            <v>7</v>
          </cell>
          <cell r="K1180" t="str">
            <v>DISTELL LTD</v>
          </cell>
          <cell r="L1180" t="str">
            <v>KENYA WINE AGENCIES LTD</v>
          </cell>
          <cell r="M1180" t="str">
            <v>ZA</v>
          </cell>
          <cell r="N1180" t="str">
            <v>ZADUR</v>
          </cell>
          <cell r="O1180" t="str">
            <v>CS</v>
          </cell>
          <cell r="P1180">
            <v>5690</v>
          </cell>
          <cell r="Q1180">
            <v>5690</v>
          </cell>
          <cell r="R1180">
            <v>5690</v>
          </cell>
          <cell r="S1180">
            <v>5690</v>
          </cell>
          <cell r="T1180">
            <v>54534</v>
          </cell>
          <cell r="U1180">
            <v>54534</v>
          </cell>
          <cell r="V1180">
            <v>54534</v>
          </cell>
          <cell r="W1180">
            <v>54534</v>
          </cell>
          <cell r="X1180" t="str">
            <v>600 CASES 4X5L BULK WINES 900 CASES 6X750ML WINES- ICD EMBAKASI 490 CASES 4X5L BULK WINES 1200 CASES 6X750ML WINES- ICD EMBAKASI 2500 CASES 6X750ML WINES- ICD EMBAKASI</v>
          </cell>
          <cell r="Y1180" t="str">
            <v>Valide</v>
          </cell>
        </row>
        <row r="1181">
          <cell r="A1181" t="str">
            <v>CLHU3246751</v>
          </cell>
          <cell r="B1181">
            <v>20</v>
          </cell>
          <cell r="C1181" t="str">
            <v>CP000400</v>
          </cell>
          <cell r="D1181">
            <v>43977</v>
          </cell>
          <cell r="E1181">
            <v>-43972</v>
          </cell>
          <cell r="I1181" t="str">
            <v>2020 MSA 163959</v>
          </cell>
          <cell r="J1181">
            <v>8</v>
          </cell>
          <cell r="K1181" t="str">
            <v>DISTELL LTD</v>
          </cell>
          <cell r="L1181" t="str">
            <v>KENYA WINE AGENCIES LTD</v>
          </cell>
          <cell r="M1181" t="str">
            <v>ZA</v>
          </cell>
          <cell r="N1181" t="str">
            <v>ZADUR</v>
          </cell>
          <cell r="O1181" t="str">
            <v>CS</v>
          </cell>
          <cell r="P1181">
            <v>6000</v>
          </cell>
          <cell r="Q1181">
            <v>6000</v>
          </cell>
          <cell r="R1181">
            <v>6000</v>
          </cell>
          <cell r="S1181">
            <v>6000</v>
          </cell>
          <cell r="T1181">
            <v>76600</v>
          </cell>
          <cell r="U1181">
            <v>76600</v>
          </cell>
          <cell r="V1181">
            <v>76600</v>
          </cell>
          <cell r="W1181">
            <v>76600</v>
          </cell>
          <cell r="X1181" t="str">
            <v>600 CASES 4X5L BULK WINES 900 CASES 6X750ML WINES- ICD EMBAKASI 600 CASES 4X5L BULK WINES 900 CASES 6X750ML WINES- ICD EMBAKASI 600 CASES 4X5L BULK WINES 900 CASES 6X750ML WINES- ICD EMBAKASI</v>
          </cell>
          <cell r="Y1181" t="str">
            <v>Valide</v>
          </cell>
        </row>
        <row r="1182">
          <cell r="A1182" t="str">
            <v>LMCU1179580</v>
          </cell>
          <cell r="B1182">
            <v>20</v>
          </cell>
          <cell r="C1182" t="str">
            <v>CP000410</v>
          </cell>
          <cell r="D1182">
            <v>43977</v>
          </cell>
          <cell r="E1182">
            <v>-43972</v>
          </cell>
          <cell r="I1182" t="str">
            <v>2020 MSA 163959</v>
          </cell>
          <cell r="J1182">
            <v>9</v>
          </cell>
          <cell r="K1182" t="str">
            <v>DISTELL LTD</v>
          </cell>
          <cell r="L1182" t="str">
            <v>KENYA WINE AGENCIES LTD</v>
          </cell>
          <cell r="M1182" t="str">
            <v>ZA</v>
          </cell>
          <cell r="N1182" t="str">
            <v>ZADUR</v>
          </cell>
          <cell r="O1182" t="str">
            <v>CS</v>
          </cell>
          <cell r="P1182">
            <v>5981</v>
          </cell>
          <cell r="Q1182">
            <v>5981</v>
          </cell>
          <cell r="R1182">
            <v>5981</v>
          </cell>
          <cell r="S1182">
            <v>5981</v>
          </cell>
          <cell r="T1182">
            <v>72039</v>
          </cell>
          <cell r="U1182">
            <v>72039</v>
          </cell>
          <cell r="V1182">
            <v>72039</v>
          </cell>
          <cell r="W1182">
            <v>72039</v>
          </cell>
          <cell r="X1182" t="str">
            <v>1450 CASES 6X1LTR LIQUEUR- ICD EMBAKASI 1244 CASES 6X1LTR LIQUEUR 155 CASES 4X5L BULK WINES- ICD EMBAKASI 600 CASES 4X5L BULK WINES 650 CASES 6X750ML WINES 150 CASES 24X330ML CIDER- ICD EMBAKASI 422 CASES 4X5L BULK WINES 1150 CASES 6X750ML WINES 160 CASES 24X330ML CIDER- ICD EMBAKASI</v>
          </cell>
          <cell r="Y1182" t="str">
            <v>Valide</v>
          </cell>
        </row>
        <row r="1183">
          <cell r="A1183" t="str">
            <v>LMCU1209854</v>
          </cell>
          <cell r="B1183">
            <v>20</v>
          </cell>
          <cell r="C1183" t="str">
            <v>CP000410</v>
          </cell>
          <cell r="D1183">
            <v>43977</v>
          </cell>
          <cell r="E1183">
            <v>-43972</v>
          </cell>
          <cell r="I1183" t="str">
            <v>2020 MSA 163959</v>
          </cell>
          <cell r="J1183">
            <v>9</v>
          </cell>
          <cell r="K1183" t="str">
            <v>DISTELL LTD</v>
          </cell>
          <cell r="L1183" t="str">
            <v>KENYA WINE AGENCIES LTD</v>
          </cell>
          <cell r="M1183" t="str">
            <v>ZA</v>
          </cell>
          <cell r="N1183" t="str">
            <v>ZADUR</v>
          </cell>
          <cell r="O1183" t="str">
            <v>CS</v>
          </cell>
          <cell r="P1183">
            <v>5981</v>
          </cell>
          <cell r="Q1183">
            <v>5981</v>
          </cell>
          <cell r="R1183">
            <v>5981</v>
          </cell>
          <cell r="S1183">
            <v>5981</v>
          </cell>
          <cell r="T1183">
            <v>72039</v>
          </cell>
          <cell r="U1183">
            <v>72039</v>
          </cell>
          <cell r="V1183">
            <v>72039</v>
          </cell>
          <cell r="W1183">
            <v>72039</v>
          </cell>
          <cell r="X1183" t="str">
            <v>1450 CASES 6X1LTR LIQUEUR- ICD EMBAKASI 1244 CASES 6X1LTR LIQUEUR 155 CASES 4X5L BULK WINES- ICD EMBAKASI 600 CASES 4X5L BULK WINES 650 CASES 6X750ML WINES 150 CASES 24X330ML CIDER- ICD EMBAKASI 422 CASES 4X5L BULK WINES 1150 CASES 6X750ML WINES 160 CASES 24X330ML CIDER- ICD EMBAKASI</v>
          </cell>
          <cell r="Y1183" t="str">
            <v>Valide</v>
          </cell>
        </row>
        <row r="1184">
          <cell r="A1184" t="str">
            <v>MSCU7225068</v>
          </cell>
          <cell r="B1184">
            <v>40</v>
          </cell>
          <cell r="C1184" t="str">
            <v>MEDUDO111725</v>
          </cell>
          <cell r="D1184">
            <v>43977</v>
          </cell>
          <cell r="E1184">
            <v>-43972</v>
          </cell>
          <cell r="I1184" t="str">
            <v>2020 MSA 163888</v>
          </cell>
          <cell r="J1184">
            <v>58</v>
          </cell>
          <cell r="K1184" t="str">
            <v>QATAR CHEMICAL AND PETROCHEMICAL MARKETING AND DISTRIBUTION COMPANY MUNTAJAT Q P J S C P O BOX</v>
          </cell>
          <cell r="L1184" t="str">
            <v>G N and CO POLYTHENE</v>
          </cell>
          <cell r="M1184" t="str">
            <v>ES</v>
          </cell>
          <cell r="N1184" t="str">
            <v>OMSLL</v>
          </cell>
          <cell r="O1184" t="str">
            <v>BG</v>
          </cell>
          <cell r="P1184">
            <v>1020</v>
          </cell>
          <cell r="Q1184">
            <v>1020</v>
          </cell>
          <cell r="R1184">
            <v>0</v>
          </cell>
          <cell r="S1184">
            <v>0</v>
          </cell>
          <cell r="T1184">
            <v>26010</v>
          </cell>
          <cell r="U1184">
            <v>26010</v>
          </cell>
          <cell r="V1184">
            <v>0</v>
          </cell>
          <cell r="W1184">
            <v>0</v>
          </cell>
          <cell r="X1184" t="str">
            <v>LOW DENSITY POLYETHYLENE LDPE LOTRENE FD0274</v>
          </cell>
          <cell r="Y1184" t="str">
            <v>Valide</v>
          </cell>
        </row>
        <row r="1185">
          <cell r="A1185" t="str">
            <v>XINU1247296</v>
          </cell>
          <cell r="B1185">
            <v>20</v>
          </cell>
          <cell r="C1185" t="str">
            <v>MEDUND630756</v>
          </cell>
          <cell r="D1185">
            <v>43977</v>
          </cell>
          <cell r="E1185">
            <v>-43972</v>
          </cell>
          <cell r="I1185" t="str">
            <v>2020 MSA 163767</v>
          </cell>
          <cell r="J1185">
            <v>189</v>
          </cell>
          <cell r="K1185" t="str">
            <v>ISTANBUL TEKNIK INSAAT SANAYI VE TICARET A S</v>
          </cell>
          <cell r="L1185" t="str">
            <v>TO THE ORDER OF CO-OPERATIVE BANK OF KENYA LTD</v>
          </cell>
          <cell r="M1185" t="str">
            <v>CN</v>
          </cell>
          <cell r="N1185" t="str">
            <v>OMSLL</v>
          </cell>
          <cell r="O1185" t="str">
            <v>RO</v>
          </cell>
          <cell r="P1185">
            <v>493</v>
          </cell>
          <cell r="Q1185">
            <v>493</v>
          </cell>
          <cell r="R1185">
            <v>493</v>
          </cell>
          <cell r="S1185">
            <v>493</v>
          </cell>
          <cell r="T1185">
            <v>635268</v>
          </cell>
          <cell r="U1185">
            <v>635268</v>
          </cell>
          <cell r="V1185">
            <v>635268</v>
          </cell>
          <cell r="W1185">
            <v>635268</v>
          </cell>
          <cell r="X1185"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185" t="str">
            <v>Valide</v>
          </cell>
        </row>
        <row r="1186">
          <cell r="A1186" t="str">
            <v>APZU3421342</v>
          </cell>
          <cell r="B1186">
            <v>20</v>
          </cell>
          <cell r="C1186" t="str">
            <v>QDJH019156</v>
          </cell>
          <cell r="D1186">
            <v>43977</v>
          </cell>
          <cell r="E1186">
            <v>-43972</v>
          </cell>
          <cell r="I1186" t="str">
            <v>2020 MSA 163969</v>
          </cell>
          <cell r="J1186">
            <v>334</v>
          </cell>
          <cell r="K1186" t="str">
            <v>REUSE TRADING NVBERHCEMSTADIONSTRAAT 76 22600 ANTWERP-BERCHEMBELGIUM</v>
          </cell>
          <cell r="L1186" t="str">
            <v>ASL LTD-CHEMICALS DIVISIONLUSAKA RD OFF 18833-0500 KENYATEL +254 20</v>
          </cell>
          <cell r="M1186" t="str">
            <v>CN</v>
          </cell>
          <cell r="N1186" t="str">
            <v>CNSHK</v>
          </cell>
          <cell r="O1186" t="str">
            <v>PK</v>
          </cell>
          <cell r="P1186">
            <v>4000</v>
          </cell>
          <cell r="Q1186">
            <v>4000</v>
          </cell>
          <cell r="R1186">
            <v>4000</v>
          </cell>
          <cell r="S1186">
            <v>4000</v>
          </cell>
          <cell r="T1186">
            <v>100400</v>
          </cell>
          <cell r="U1186">
            <v>100400</v>
          </cell>
          <cell r="V1186">
            <v>100400</v>
          </cell>
          <cell r="W1186">
            <v>100400</v>
          </cell>
          <cell r="X1186" t="str">
            <v>STC 100 MT SODIUM BICARBONATE FG PACKING 25 KG BAGS QUANTITY 4 X 20CTR PAYLOAD 25MT 20CTR TOTAL NET WEIGHT 25000 KGS TOTAL GROSS WEIGHT 25100 KGS FREIGHT PAYABLE AT ANTWERP CARGO IN TRANSIT FROM MOMBASA TO ICD EMBAKASI NAIROBI WILL BE PERFORMED BY MERCHANTS ON THEIR OWN COST AND RISK</v>
          </cell>
          <cell r="Y1186" t="str">
            <v>Valide</v>
          </cell>
        </row>
        <row r="1187">
          <cell r="A1187" t="str">
            <v>BEAU5236470</v>
          </cell>
          <cell r="B1187">
            <v>40</v>
          </cell>
          <cell r="C1187" t="str">
            <v>TA9PVC697400</v>
          </cell>
          <cell r="D1187">
            <v>43977</v>
          </cell>
          <cell r="E1187">
            <v>-43972</v>
          </cell>
          <cell r="I1187" t="str">
            <v>2020 MSA 163987</v>
          </cell>
          <cell r="J1187">
            <v>25</v>
          </cell>
          <cell r="K1187" t="str">
            <v>SHANDONG WANDA BOTO TYRE</v>
          </cell>
          <cell r="L1187" t="str">
            <v>SAFE REACH TYRE TECHNOLOGY LIMITED</v>
          </cell>
          <cell r="M1187" t="str">
            <v>HK</v>
          </cell>
          <cell r="N1187" t="str">
            <v>CNTAO</v>
          </cell>
          <cell r="O1187" t="str">
            <v>CT</v>
          </cell>
          <cell r="P1187">
            <v>922</v>
          </cell>
          <cell r="Q1187">
            <v>922</v>
          </cell>
          <cell r="R1187">
            <v>922</v>
          </cell>
          <cell r="S1187">
            <v>922</v>
          </cell>
          <cell r="T1187">
            <v>10880</v>
          </cell>
          <cell r="U1187">
            <v>10880</v>
          </cell>
          <cell r="V1187">
            <v>9740</v>
          </cell>
          <cell r="W1187">
            <v>9740</v>
          </cell>
          <cell r="X1187" t="str">
            <v>1X40HC CONTAINER STC 922 CARTONS NEW CAR TIRE HS CODE 40111000 PORT CLEARANCE</v>
          </cell>
          <cell r="Y1187" t="str">
            <v>Valide</v>
          </cell>
        </row>
        <row r="1188">
          <cell r="A1188" t="str">
            <v>EGHU9434850</v>
          </cell>
          <cell r="B1188">
            <v>40</v>
          </cell>
          <cell r="C1188" t="str">
            <v>143073155845</v>
          </cell>
          <cell r="D1188">
            <v>43978</v>
          </cell>
          <cell r="E1188">
            <v>-43973</v>
          </cell>
          <cell r="I1188" t="str">
            <v>2020 MSA 164017</v>
          </cell>
          <cell r="J1188">
            <v>286</v>
          </cell>
          <cell r="K1188" t="str">
            <v>SHEN ZHEN CITY HUA SHENG MEI INVESTMENT DEVELOPMENT CO LTD</v>
          </cell>
          <cell r="L1188" t="str">
            <v>HANSUNMAN ENTERPRISE KENYA LIMITED</v>
          </cell>
          <cell r="M1188" t="str">
            <v>CN</v>
          </cell>
          <cell r="N1188" t="str">
            <v>CNNGB</v>
          </cell>
          <cell r="O1188" t="str">
            <v>CT</v>
          </cell>
          <cell r="P1188">
            <v>3560</v>
          </cell>
          <cell r="Q1188">
            <v>3560</v>
          </cell>
          <cell r="R1188">
            <v>3560</v>
          </cell>
          <cell r="S1188">
            <v>3560</v>
          </cell>
          <cell r="T1188">
            <v>69983</v>
          </cell>
          <cell r="U1188">
            <v>69983</v>
          </cell>
          <cell r="V1188">
            <v>69983</v>
          </cell>
          <cell r="W1188">
            <v>69983</v>
          </cell>
          <cell r="X1188" t="str">
            <v>NEW CERAMIC MUGS HS 6911101900 CHINA TEL 755 25429124 FAX 755 254071 30 TEL 00254 796 7428 EMAIL TUKINGTRADING2018 GMAIL CO M N M NEW CERAMIC MUGS HS 6911101900 CHINA TEL 755 25429124 FAX 755 25407130 TEL 00254 796 7428 EMAIL TUKINGTRADING2018 GMAIL CO M</v>
          </cell>
          <cell r="Y1188" t="str">
            <v>Valide</v>
          </cell>
        </row>
        <row r="1189">
          <cell r="A1189" t="str">
            <v>MSKU9840635</v>
          </cell>
          <cell r="B1189">
            <v>40</v>
          </cell>
          <cell r="C1189" t="str">
            <v>595925071</v>
          </cell>
          <cell r="D1189">
            <v>43978</v>
          </cell>
          <cell r="E1189">
            <v>-43973</v>
          </cell>
          <cell r="I1189" t="str">
            <v>2020 MSA 163965</v>
          </cell>
          <cell r="J1189">
            <v>87</v>
          </cell>
          <cell r="K1189" t="str">
            <v>TEXTRADE KFT 622 1 VAROSKAPU UZLETH</v>
          </cell>
          <cell r="L1189" t="str">
            <v>GIKOMBA NDOGO LTD PO BOX 82837-801</v>
          </cell>
          <cell r="M1189" t="str">
            <v>TR</v>
          </cell>
          <cell r="N1189" t="str">
            <v>HUBUD</v>
          </cell>
          <cell r="O1189" t="str">
            <v>PK</v>
          </cell>
          <cell r="P1189">
            <v>510</v>
          </cell>
          <cell r="Q1189">
            <v>510</v>
          </cell>
          <cell r="R1189">
            <v>510</v>
          </cell>
          <cell r="S1189">
            <v>510</v>
          </cell>
          <cell r="T1189">
            <v>25946</v>
          </cell>
          <cell r="U1189">
            <v>25946</v>
          </cell>
          <cell r="V1189">
            <v>25946</v>
          </cell>
          <cell r="W1189">
            <v>25946</v>
          </cell>
          <cell r="X1189" t="str">
            <v>SECONDHAND CLOTHES INTRANSIT TO ICD EMBAKASI NAIROBI</v>
          </cell>
          <cell r="Y1189" t="str">
            <v>Valide</v>
          </cell>
        </row>
        <row r="1190">
          <cell r="A1190" t="str">
            <v>MSKU5531983</v>
          </cell>
          <cell r="B1190">
            <v>20</v>
          </cell>
          <cell r="C1190" t="str">
            <v>596528319</v>
          </cell>
          <cell r="D1190">
            <v>43978</v>
          </cell>
          <cell r="E1190">
            <v>-43973</v>
          </cell>
          <cell r="I1190" t="str">
            <v>2020 MSA 163965</v>
          </cell>
          <cell r="J1190">
            <v>112</v>
          </cell>
          <cell r="K1190" t="str">
            <v>OY KUEHNE NAGEL LTD KARHUMAENKUJ</v>
          </cell>
          <cell r="L1190" t="str">
            <v>HYOUNG AND CO EA LTD PO BOX 30118 0</v>
          </cell>
          <cell r="M1190" t="str">
            <v>TR</v>
          </cell>
          <cell r="N1190" t="str">
            <v>FIHEL</v>
          </cell>
          <cell r="O1190" t="str">
            <v>PK</v>
          </cell>
          <cell r="P1190">
            <v>27</v>
          </cell>
          <cell r="Q1190">
            <v>27</v>
          </cell>
          <cell r="R1190">
            <v>27</v>
          </cell>
          <cell r="S1190">
            <v>27</v>
          </cell>
          <cell r="T1190">
            <v>6249</v>
          </cell>
          <cell r="U1190">
            <v>6249</v>
          </cell>
          <cell r="V1190">
            <v>6249</v>
          </cell>
          <cell r="W1190">
            <v>6249</v>
          </cell>
          <cell r="X1190" t="str">
            <v>MSKU5531983 20 DRY 8 6 SHIPPER S SEAL ML-FI118223 3 27 PACKAGE GROS S WEIGHT 6248 5 KGS MEASUREMENT 23 366 CBM CONTROL VALVES MARKS AND NUMBERS DOCUMENTARY CREDIT NUMBER 201010066310-L DATE OF ISSUE 191122 P48262820</v>
          </cell>
          <cell r="Y1190" t="str">
            <v>Valide</v>
          </cell>
        </row>
        <row r="1191">
          <cell r="A1191" t="str">
            <v>MSKU2360260</v>
          </cell>
          <cell r="B1191">
            <v>20</v>
          </cell>
          <cell r="C1191" t="str">
            <v>598059031</v>
          </cell>
          <cell r="D1191">
            <v>43978</v>
          </cell>
          <cell r="E1191">
            <v>-43973</v>
          </cell>
          <cell r="I1191" t="str">
            <v>2020 MSA 163965</v>
          </cell>
          <cell r="J1191">
            <v>232</v>
          </cell>
          <cell r="K1191" t="str">
            <v>KALYANI ENTERPRISES SHOP NO 2 PLO</v>
          </cell>
          <cell r="L1191" t="str">
            <v>CROWN PAINTS KENYA PLC LIKONI ROAD</v>
          </cell>
          <cell r="M1191" t="str">
            <v>TR</v>
          </cell>
          <cell r="N1191" t="str">
            <v>INNSA</v>
          </cell>
          <cell r="O1191" t="str">
            <v>BG</v>
          </cell>
          <cell r="P1191">
            <v>1380</v>
          </cell>
          <cell r="Q1191">
            <v>1380</v>
          </cell>
          <cell r="R1191">
            <v>1380</v>
          </cell>
          <cell r="S1191">
            <v>1380</v>
          </cell>
          <cell r="T1191">
            <v>69200</v>
          </cell>
          <cell r="U1191">
            <v>69200</v>
          </cell>
          <cell r="V1191">
            <v>69200</v>
          </cell>
          <cell r="W1191">
            <v>69200</v>
          </cell>
          <cell r="X1191" t="str">
            <v>1380 PACKAGES 03X20 FCL CONTAINER 1380 HDPE BAGS EACH-50 KG QUAR TZ POWDER EXTENDERS -30 80 EQUAL TO ME-48 HS CODE-250610 20 00 BATCH NO 01 MFG DATED 22 04 20 TOTAL-1380 BAGS INV NO 01 20-21 DATED 27 04 2020 S BILL NO 2521887 DTD 30 04 2020 GROSS WEIGHT 69 2 MTS NET WT 69 00 MTS HS CODE 25061020 IN TRANSIT TO ICD EMBAKASI NAIROBI KENYA</v>
          </cell>
          <cell r="Y1191" t="str">
            <v>Valide</v>
          </cell>
        </row>
        <row r="1192">
          <cell r="A1192" t="str">
            <v>TGBU5365331</v>
          </cell>
          <cell r="B1192">
            <v>40</v>
          </cell>
          <cell r="C1192" t="str">
            <v>910533785</v>
          </cell>
          <cell r="D1192">
            <v>43978</v>
          </cell>
          <cell r="E1192">
            <v>-43973</v>
          </cell>
          <cell r="I1192" t="str">
            <v>2020 MSA 163965</v>
          </cell>
          <cell r="J1192">
            <v>338</v>
          </cell>
          <cell r="K1192" t="str">
            <v>MORETTI LOGISTICA MULTIMODAL LTDA C</v>
          </cell>
          <cell r="L1192" t="str">
            <v>C DORMAN SEZ LIMITED TATU INDUSTRIRMANSCOFFEE COM TEL 254 67-5</v>
          </cell>
          <cell r="M1192" t="str">
            <v>TR</v>
          </cell>
          <cell r="N1192" t="str">
            <v>BRSSZ</v>
          </cell>
          <cell r="O1192" t="str">
            <v>PK</v>
          </cell>
          <cell r="P1192">
            <v>506</v>
          </cell>
          <cell r="Q1192">
            <v>506</v>
          </cell>
          <cell r="R1192">
            <v>506</v>
          </cell>
          <cell r="S1192">
            <v>506</v>
          </cell>
          <cell r="T1192">
            <v>12325</v>
          </cell>
          <cell r="U1192">
            <v>12325</v>
          </cell>
          <cell r="V1192">
            <v>12325</v>
          </cell>
          <cell r="W1192">
            <v>12325</v>
          </cell>
          <cell r="X1192" t="str">
            <v>01X20 DRY AND 02X40 HC WITH 506 VOLUMES 01 - METALLIC PLATFORM 2 50 X 1 50 X 2 50M HEIGHT WITH BODY PROTECTION 01 - METALLIC HOPPER 1 20 X 0 70 X 0 65M WITH RACK-AND-PINION TYPE GATE 01 - 6 SELF-CLE ANING BUCKET ELEVATOR EAS06129 12 90M HIGH WITH FEED HO PPER BRAKE MAGNET PLATE AND ELECTRIC MOTOR 3 0HP 01 - METALLIC STORAGE BIN2 50 X 2 00 X 6 50M HEIGHT BODY 1 00M WITH C OVER WITHOUT DIVIS ION 01 - PRE CLEANER PRELI-3 WITH PLATE MAGNET AND 2 ELECTRIC MOTORS 2 0HP A ND 7 5HP 01 - SET OF SPARE PARTS FOR PRELI-3 COMPOSED OF 500 RUBBER BALLS 5703020 04 RUBBER ROD 5703005 02 1080 X 95 X 15MM WOODEN SPRING 0401037 02 980 X 95 X 15MM WOODEN SPRING 0401038 01 - 6 SELF-CLEANING DOUBLE BUCKET ELEVATOR EAD06099 9 90M HIGH WITH 2 FEED HOPPERS BRAKE AND ELECTRIC MOTOR 5 5HP 01 - DESTON ER CPFBNR-4 WITH FREQUENCY INVERTER MAGNET PLATE AND 02 ELECT RIC MO TORS 1 0HP AND 10 0HP 01 - SET OF SPARE PARTS FOR CPFBNR-4 COMPOS ED OF 01 CANVAS</v>
          </cell>
          <cell r="Y1192" t="str">
            <v>Valide</v>
          </cell>
        </row>
        <row r="1193">
          <cell r="A1193" t="str">
            <v>TCLU9965213</v>
          </cell>
          <cell r="B1193">
            <v>40</v>
          </cell>
          <cell r="C1193" t="str">
            <v>910533785</v>
          </cell>
          <cell r="D1193">
            <v>43978</v>
          </cell>
          <cell r="E1193">
            <v>-43973</v>
          </cell>
          <cell r="I1193" t="str">
            <v>2020 MSA 163965</v>
          </cell>
          <cell r="J1193">
            <v>338</v>
          </cell>
          <cell r="K1193" t="str">
            <v>MORETTI LOGISTICA MULTIMODAL LTDA C</v>
          </cell>
          <cell r="L1193" t="str">
            <v>C DORMAN SEZ LIMITED TATU INDUSTRIRMANSCOFFEE COM TEL 254 67-5</v>
          </cell>
          <cell r="M1193" t="str">
            <v>TR</v>
          </cell>
          <cell r="N1193" t="str">
            <v>BRSSZ</v>
          </cell>
          <cell r="O1193" t="str">
            <v>PK</v>
          </cell>
          <cell r="P1193">
            <v>506</v>
          </cell>
          <cell r="Q1193">
            <v>506</v>
          </cell>
          <cell r="R1193">
            <v>506</v>
          </cell>
          <cell r="S1193">
            <v>506</v>
          </cell>
          <cell r="T1193">
            <v>12325</v>
          </cell>
          <cell r="U1193">
            <v>12325</v>
          </cell>
          <cell r="V1193">
            <v>12325</v>
          </cell>
          <cell r="W1193">
            <v>12325</v>
          </cell>
          <cell r="X1193" t="str">
            <v>01X20 DRY AND 02X40 HC WITH 506 VOLUMES 01 - METALLIC PLATFORM 2 50 X 1 50 X 2 50M HEIGHT WITH BODY PROTECTION 01 - METALLIC HOPPER 1 20 X 0 70 X 0 65M WITH RACK-AND-PINION TYPE GATE 01 - 6 SELF-CLE ANING BUCKET ELEVATOR EAS06129 12 90M HIGH WITH FEED HO PPER BRAKE MAGNET PLATE AND ELECTRIC MOTOR 3 0HP 01 - METALLIC STORAGE BIN2 50 X 2 00 X 6 50M HEIGHT BODY 1 00M WITH C OVER WITHOUT DIVIS ION 01 - PRE CLEANER PRELI-3 WITH PLATE MAGNET AND 2 ELECTRIC MOTORS 2 0HP A ND 7 5HP 01 - SET OF SPARE PARTS FOR PRELI-3 COMPOSED OF 500 RUBBER BALLS 5703020 04 RUBBER ROD 5703005 02 1080 X 95 X 15MM WOODEN SPRING 0401037 02 980 X 95 X 15MM WOODEN SPRING 0401038 01 - 6 SELF-CLEANING DOUBLE BUCKET ELEVATOR EAD06099 9 90M HIGH WITH 2 FEED HOPPERS BRAKE AND ELECTRIC MOTOR 5 5HP 01 - DESTON ER CPFBNR-4 WITH FREQUENCY INVERTER MAGNET PLATE AND 02 ELECT RIC MO TORS 1 0HP AND 10 0HP 01 - SET OF SPARE PARTS FOR CPFBNR-4 COMPOS ED OF 01 CANVAS</v>
          </cell>
          <cell r="Y1193" t="str">
            <v>Valide</v>
          </cell>
        </row>
        <row r="1194">
          <cell r="A1194" t="str">
            <v>MSKU2683262</v>
          </cell>
          <cell r="B1194">
            <v>20</v>
          </cell>
          <cell r="C1194" t="str">
            <v>910546673</v>
          </cell>
          <cell r="D1194">
            <v>43978</v>
          </cell>
          <cell r="E1194">
            <v>-43973</v>
          </cell>
          <cell r="I1194" t="str">
            <v>2020 MSA 163965</v>
          </cell>
          <cell r="J1194">
            <v>341</v>
          </cell>
          <cell r="K1194" t="str">
            <v>MEDICINSKA ALTERNATIVA HYBESOVA 33</v>
          </cell>
          <cell r="L1194" t="str">
            <v>KENYA AGRICULTURAL LIVESTOCK RESEIRECTOR BIORI GMAIL COM PHONE</v>
          </cell>
          <cell r="M1194" t="str">
            <v>TR</v>
          </cell>
          <cell r="N1194" t="str">
            <v>SKBTS</v>
          </cell>
          <cell r="O1194" t="str">
            <v>PK</v>
          </cell>
          <cell r="P1194">
            <v>16</v>
          </cell>
          <cell r="Q1194">
            <v>16</v>
          </cell>
          <cell r="R1194">
            <v>0</v>
          </cell>
          <cell r="S1194">
            <v>0</v>
          </cell>
          <cell r="T1194">
            <v>979</v>
          </cell>
          <cell r="U1194">
            <v>979</v>
          </cell>
          <cell r="V1194">
            <v>0</v>
          </cell>
          <cell r="W1194">
            <v>0</v>
          </cell>
          <cell r="X1194" t="str">
            <v>PLANT FOR INSECT PRODUCTION FOR FOOD PURPOSES INTRANSIT TO ICD EM BAKASI NAIROBI</v>
          </cell>
          <cell r="Y1194" t="str">
            <v>Valide</v>
          </cell>
        </row>
        <row r="1195">
          <cell r="A1195" t="str">
            <v>SUDU1421981</v>
          </cell>
          <cell r="B1195">
            <v>20</v>
          </cell>
          <cell r="C1195" t="str">
            <v>910600503</v>
          </cell>
          <cell r="D1195">
            <v>43978</v>
          </cell>
          <cell r="E1195">
            <v>-43973</v>
          </cell>
          <cell r="I1195" t="str">
            <v>2020 MSA 163965</v>
          </cell>
          <cell r="J1195">
            <v>370</v>
          </cell>
          <cell r="K1195" t="str">
            <v>KONUS KONEX D O O MESTNI TRG 18 32</v>
          </cell>
          <cell r="L1195" t="str">
            <v>SUPA BRITE LIMITED ICD ROAD OFF NA</v>
          </cell>
          <cell r="M1195" t="str">
            <v>TR</v>
          </cell>
          <cell r="N1195" t="str">
            <v>SIKOP</v>
          </cell>
          <cell r="O1195" t="str">
            <v>RO</v>
          </cell>
          <cell r="P1195">
            <v>55</v>
          </cell>
          <cell r="Q1195">
            <v>55</v>
          </cell>
          <cell r="R1195">
            <v>0</v>
          </cell>
          <cell r="S1195">
            <v>0</v>
          </cell>
          <cell r="T1195">
            <v>5878</v>
          </cell>
          <cell r="U1195">
            <v>5878</v>
          </cell>
          <cell r="V1195">
            <v>0</v>
          </cell>
          <cell r="W1195">
            <v>0</v>
          </cell>
          <cell r="X1195" t="str">
            <v>K MULTI LW MELLOW YELLOW -WIPEX BLACK1 K MULTI LW YELLOW10 -WIPEX BLA CK1 K MULTI LW GREEN29 -WIPEX BLACK1 K MULTI LW VIOLET5 -WIPEX BLACK 1 K MULTI LW YELLOW GREEN -WIPEX BLACK1 K MULTI LW PINK13 -WIPEX BLA CK1 K MULTI LW TURQUISE5 -WIPEX BLACK1 K MULTI LW PINK10 -WIPEX BLAC K1 INTRANSIT TO ICD EMBAKASI NAIROBI</v>
          </cell>
          <cell r="Y1195" t="str">
            <v>Valide</v>
          </cell>
        </row>
        <row r="1196">
          <cell r="A1196" t="str">
            <v>SUDU7664654</v>
          </cell>
          <cell r="B1196">
            <v>20</v>
          </cell>
          <cell r="C1196" t="str">
            <v>910604620</v>
          </cell>
          <cell r="D1196">
            <v>43978</v>
          </cell>
          <cell r="E1196">
            <v>-43973</v>
          </cell>
          <cell r="I1196" t="str">
            <v>2020 MSA 163966</v>
          </cell>
          <cell r="J1196">
            <v>154</v>
          </cell>
          <cell r="K1196" t="str">
            <v>HELLMANN WWL SHANNONWEG 11 3197 LG</v>
          </cell>
          <cell r="L1196" t="str">
            <v>SAFARICOM LTD WAIYAKI WAY 00800 NAI</v>
          </cell>
          <cell r="M1196" t="str">
            <v>AE</v>
          </cell>
          <cell r="N1196" t="str">
            <v>NLRTM</v>
          </cell>
          <cell r="O1196" t="str">
            <v>PK</v>
          </cell>
          <cell r="P1196">
            <v>61</v>
          </cell>
          <cell r="Q1196">
            <v>61</v>
          </cell>
          <cell r="R1196">
            <v>61</v>
          </cell>
          <cell r="S1196">
            <v>61</v>
          </cell>
          <cell r="T1196">
            <v>7960</v>
          </cell>
          <cell r="U1196">
            <v>7960</v>
          </cell>
          <cell r="V1196">
            <v>7960</v>
          </cell>
          <cell r="W1196">
            <v>7960</v>
          </cell>
          <cell r="X1196" t="str">
            <v>TELECOMMUNICATIONS EQUIPMENT HS CODE 85176200 INTRANSIT TO ICD EMBAKASI NAIROBI</v>
          </cell>
          <cell r="Y1196" t="str">
            <v>Valide</v>
          </cell>
        </row>
        <row r="1197">
          <cell r="A1197" t="str">
            <v>EGHU1050924</v>
          </cell>
          <cell r="B1197">
            <v>40</v>
          </cell>
          <cell r="C1197" t="str">
            <v>910604816</v>
          </cell>
          <cell r="D1197">
            <v>43978</v>
          </cell>
          <cell r="E1197">
            <v>-43973</v>
          </cell>
          <cell r="I1197" t="str">
            <v>2020 MSA 163966</v>
          </cell>
          <cell r="J1197">
            <v>155</v>
          </cell>
          <cell r="K1197" t="str">
            <v>ORMOND CONNECT LIMITED IDA BLANCHAR</v>
          </cell>
          <cell r="L1197" t="str">
            <v>KENYA BREWERIES LIMITED PO BOX 301</v>
          </cell>
          <cell r="M1197" t="str">
            <v>AE</v>
          </cell>
          <cell r="N1197" t="str">
            <v>GBFXT</v>
          </cell>
          <cell r="O1197" t="str">
            <v>PK</v>
          </cell>
          <cell r="P1197">
            <v>25</v>
          </cell>
          <cell r="Q1197">
            <v>25</v>
          </cell>
          <cell r="R1197">
            <v>25</v>
          </cell>
          <cell r="S1197">
            <v>25</v>
          </cell>
          <cell r="T1197">
            <v>6499</v>
          </cell>
          <cell r="U1197">
            <v>6499</v>
          </cell>
          <cell r="V1197">
            <v>6499</v>
          </cell>
          <cell r="W1197">
            <v>6499</v>
          </cell>
          <cell r="X1197" t="str">
            <v>PARTS FOR BIOMASS BOILER ALL AS PER INVOICE S6TUSK1332020 IDF NO 2 0MLIM000068939 HS CODE 84029000 INTRANSIT TO ICD EMBAKASI NA IROBI</v>
          </cell>
          <cell r="Y1197" t="str">
            <v>Valide</v>
          </cell>
        </row>
        <row r="1198">
          <cell r="A1198" t="str">
            <v>BMOU2741220</v>
          </cell>
          <cell r="B1198">
            <v>20</v>
          </cell>
          <cell r="C1198" t="str">
            <v>910656359</v>
          </cell>
          <cell r="D1198">
            <v>43978</v>
          </cell>
          <cell r="E1198">
            <v>-43973</v>
          </cell>
          <cell r="I1198" t="str">
            <v>2020 MSA 163966</v>
          </cell>
          <cell r="J1198">
            <v>175</v>
          </cell>
          <cell r="K1198" t="str">
            <v>EUROKEN MOTOR UK LTD 5 ILMINGTON</v>
          </cell>
          <cell r="L1198" t="str">
            <v>JENIFER WARIAGA NGIGE PO BOX 14175</v>
          </cell>
          <cell r="M1198" t="str">
            <v>AE</v>
          </cell>
          <cell r="N1198" t="str">
            <v>GBBKG</v>
          </cell>
          <cell r="O1198" t="str">
            <v>VEH</v>
          </cell>
          <cell r="P1198">
            <v>1</v>
          </cell>
          <cell r="Q1198">
            <v>1</v>
          </cell>
          <cell r="R1198">
            <v>1</v>
          </cell>
          <cell r="S1198">
            <v>1</v>
          </cell>
          <cell r="T1198">
            <v>2240</v>
          </cell>
          <cell r="U1198">
            <v>2240</v>
          </cell>
          <cell r="V1198">
            <v>2240</v>
          </cell>
          <cell r="W1198">
            <v>2240</v>
          </cell>
          <cell r="X1198" t="str">
            <v>USED MERCCEDES MODEL GLC 250 D CHASSIS WDC2539092F315522 REG KX 17 ESF</v>
          </cell>
          <cell r="Y1198" t="str">
            <v>Valide</v>
          </cell>
        </row>
        <row r="1199">
          <cell r="A1199" t="str">
            <v>OOLU6873339</v>
          </cell>
          <cell r="B1199">
            <v>40</v>
          </cell>
          <cell r="C1199" t="str">
            <v>COSU6262134860</v>
          </cell>
          <cell r="D1199">
            <v>43978</v>
          </cell>
          <cell r="E1199">
            <v>-43973</v>
          </cell>
          <cell r="I1199" t="str">
            <v>2020 MSA 163983</v>
          </cell>
          <cell r="J1199">
            <v>19</v>
          </cell>
          <cell r="K1199" t="str">
            <v>JINKO SOLAR CO LTD</v>
          </cell>
          <cell r="L1199" t="str">
            <v>OPIBUS LTD</v>
          </cell>
          <cell r="M1199" t="str">
            <v>DE</v>
          </cell>
          <cell r="N1199" t="str">
            <v>CNNGB</v>
          </cell>
          <cell r="O1199" t="str">
            <v>PE</v>
          </cell>
          <cell r="P1199">
            <v>22</v>
          </cell>
          <cell r="Q1199">
            <v>22</v>
          </cell>
          <cell r="R1199">
            <v>22</v>
          </cell>
          <cell r="S1199">
            <v>22</v>
          </cell>
          <cell r="T1199">
            <v>14344</v>
          </cell>
          <cell r="U1199">
            <v>14344</v>
          </cell>
          <cell r="V1199">
            <v>14344</v>
          </cell>
          <cell r="W1199">
            <v>14344</v>
          </cell>
          <cell r="X1199" t="str">
            <v>SOLAR MODULE FAX +86-793-8461152 MAIL FILFIP GARDLER OPIBUS SE COMPANY PIN P051704328D MAIL MARTIN BICKETY OPIBUS SE COMPANY PIN P051704328D SHIPPERS LOAD STOW COUNT PLACE OF DELIVERY ICD EMBAKASI</v>
          </cell>
          <cell r="Y1199" t="str">
            <v>Valide</v>
          </cell>
        </row>
        <row r="1200">
          <cell r="A1200" t="str">
            <v>CXDU2117511</v>
          </cell>
          <cell r="B1200">
            <v>40</v>
          </cell>
          <cell r="C1200" t="str">
            <v>MEDUMH324821</v>
          </cell>
          <cell r="D1200">
            <v>43978</v>
          </cell>
          <cell r="E1200">
            <v>-43973</v>
          </cell>
          <cell r="I1200" t="str">
            <v>2020 MSA 163989</v>
          </cell>
          <cell r="J1200">
            <v>82</v>
          </cell>
          <cell r="K1200" t="str">
            <v>THERMAX LIMITED</v>
          </cell>
          <cell r="L1200" t="str">
            <v>TO THE ORDER OF I AND M BANK LTD</v>
          </cell>
          <cell r="M1200" t="str">
            <v>CN</v>
          </cell>
          <cell r="N1200" t="str">
            <v>OMSLL</v>
          </cell>
          <cell r="O1200" t="str">
            <v>PK</v>
          </cell>
          <cell r="P1200">
            <v>23</v>
          </cell>
          <cell r="Q1200">
            <v>23</v>
          </cell>
          <cell r="R1200">
            <v>23</v>
          </cell>
          <cell r="S1200">
            <v>23</v>
          </cell>
          <cell r="T1200">
            <v>41835</v>
          </cell>
          <cell r="U1200">
            <v>41835</v>
          </cell>
          <cell r="V1200">
            <v>41835</v>
          </cell>
          <cell r="W1200">
            <v>41835</v>
          </cell>
          <cell r="X1200" t="str">
            <v>1 SET OF THERMAX MAKE STEA M BOILER WOODPAC MODEL AS PER PROFORMA INVOICE NO SW KEN 3-06 2019 DATED SEPTE MBER 26 2019 IDF NO 19MBAI M000386635 WOODPACK BOILER MODEL NO WP 60A 10 54 7 E S B NO 2327306 23 3 2020 NT WT 40905 00 KGS LC Nu mber IRREVOCABLE CREDIT NO IMPLC01 1769 19 DATED 29 11 19</v>
          </cell>
          <cell r="Y1200" t="str">
            <v>Valide</v>
          </cell>
        </row>
        <row r="1201">
          <cell r="A1201" t="str">
            <v>CAIU8042180</v>
          </cell>
          <cell r="B1201">
            <v>40</v>
          </cell>
          <cell r="C1201" t="str">
            <v>MEDUMH324821</v>
          </cell>
          <cell r="D1201">
            <v>43978</v>
          </cell>
          <cell r="E1201">
            <v>-43973</v>
          </cell>
          <cell r="I1201" t="str">
            <v>2020 MSA 163989</v>
          </cell>
          <cell r="J1201">
            <v>82</v>
          </cell>
          <cell r="K1201" t="str">
            <v>THERMAX LIMITED</v>
          </cell>
          <cell r="L1201" t="str">
            <v>TO THE ORDER OF I AND M BANK LTD</v>
          </cell>
          <cell r="M1201" t="str">
            <v>CN</v>
          </cell>
          <cell r="N1201" t="str">
            <v>OMSLL</v>
          </cell>
          <cell r="O1201" t="str">
            <v>PK</v>
          </cell>
          <cell r="P1201">
            <v>23</v>
          </cell>
          <cell r="Q1201">
            <v>23</v>
          </cell>
          <cell r="R1201">
            <v>23</v>
          </cell>
          <cell r="S1201">
            <v>23</v>
          </cell>
          <cell r="T1201">
            <v>41835</v>
          </cell>
          <cell r="U1201">
            <v>41835</v>
          </cell>
          <cell r="V1201">
            <v>41835</v>
          </cell>
          <cell r="W1201">
            <v>41835</v>
          </cell>
          <cell r="X1201" t="str">
            <v>1 SET OF THERMAX MAKE STEA M BOILER WOODPAC MODEL AS PER PROFORMA INVOICE NO SW KEN 3-06 2019 DATED SEPTE MBER 26 2019 IDF NO 19MBAI M000386635 WOODPACK BOILER MODEL NO WP 60A 10 54 7 E S B NO 2327306 23 3 2020 NT WT 40905 00 KGS LC Nu mber IRREVOCABLE CREDIT NO IMPLC01 1769 19 DATED 29 11 19</v>
          </cell>
          <cell r="Y1201" t="str">
            <v>Valide</v>
          </cell>
        </row>
        <row r="1202">
          <cell r="A1202" t="str">
            <v>GLDU0887811</v>
          </cell>
          <cell r="B1202">
            <v>40</v>
          </cell>
          <cell r="C1202" t="str">
            <v>WECC2047EMB1002</v>
          </cell>
          <cell r="D1202">
            <v>43978</v>
          </cell>
          <cell r="E1202">
            <v>-43973</v>
          </cell>
          <cell r="I1202" t="str">
            <v>2020 MSA 164004</v>
          </cell>
          <cell r="J1202">
            <v>5</v>
          </cell>
          <cell r="K1202" t="str">
            <v>Abrasive Technologies LLC</v>
          </cell>
          <cell r="L1202" t="str">
            <v>SUPA BRITE LIMITED</v>
          </cell>
          <cell r="M1202" t="str">
            <v>DE</v>
          </cell>
          <cell r="N1202" t="str">
            <v>LKCMB</v>
          </cell>
          <cell r="O1202" t="str">
            <v>RO</v>
          </cell>
          <cell r="P1202">
            <v>148</v>
          </cell>
          <cell r="Q1202">
            <v>148</v>
          </cell>
          <cell r="R1202">
            <v>0</v>
          </cell>
          <cell r="S1202">
            <v>0</v>
          </cell>
          <cell r="T1202">
            <v>5061</v>
          </cell>
          <cell r="U1202">
            <v>5061</v>
          </cell>
          <cell r="V1202">
            <v>0</v>
          </cell>
          <cell r="W1202">
            <v>0</v>
          </cell>
          <cell r="X1202" t="str">
            <v>1X40HC CONTAINER SHIPPER OWNED nonwoven abrasive fibre FREIGHT PREPAID ISPS D PREPAID THC D PREPAID Cargo in transit to ICD Embakasi Nairobi on accont risk and responsibility of the shipper Demurrage free period set at 21 days after discharge at the port of Mombasa tariff for extension is available upon request</v>
          </cell>
          <cell r="Y1202" t="str">
            <v>Valide</v>
          </cell>
        </row>
        <row r="1203">
          <cell r="A1203" t="str">
            <v>HMCU9051288</v>
          </cell>
          <cell r="B1203">
            <v>40</v>
          </cell>
          <cell r="C1203" t="str">
            <v>153009000558</v>
          </cell>
          <cell r="D1203">
            <v>43979</v>
          </cell>
          <cell r="E1203">
            <v>-43974</v>
          </cell>
          <cell r="I1203" t="str">
            <v>2020 MSA 164017</v>
          </cell>
          <cell r="J1203">
            <v>74</v>
          </cell>
          <cell r="K1203" t="str">
            <v>CHONGQING LANGE MACHINERY GROUP</v>
          </cell>
          <cell r="L1203" t="str">
            <v>NOVPOZFIK ENTERPRISES LIMITED</v>
          </cell>
          <cell r="M1203" t="str">
            <v>CN</v>
          </cell>
          <cell r="N1203" t="str">
            <v>CNCKG</v>
          </cell>
          <cell r="O1203" t="str">
            <v>PK</v>
          </cell>
          <cell r="P1203">
            <v>1804</v>
          </cell>
          <cell r="Q1203">
            <v>1804</v>
          </cell>
          <cell r="R1203">
            <v>1804</v>
          </cell>
          <cell r="S1203">
            <v>1804</v>
          </cell>
          <cell r="T1203">
            <v>37966</v>
          </cell>
          <cell r="U1203">
            <v>37966</v>
          </cell>
          <cell r="V1203">
            <v>37966</v>
          </cell>
          <cell r="W1203">
            <v>37966</v>
          </cell>
          <cell r="X1203" t="str">
            <v>RESISTANCE GROUNDING SHAKERMULTIMETERSEWAGE PUMPFIRE HOSEWHITE WATER P IPEBLENDERGROUND SOCKETWIRECONVENIENT POWER SUPPLYN M RESISTANCE GROUNDING SHAKER MULTIMETER SEWAGE PUMP FIRE HOSE WHITE WATER PIPE BLENDER GROUND SOCKET WIRE CONVENIENT POWER SUPPLY VIBRATOR AC ARC WELDING MACHINE HANGING BALL STAINLESS STEEL ELECTRODE HACKSAW BOW WOODWORKING CIRCULAR SAW BENCH VISE PROFILE CUTTING MACHINE ANGLE GRINDER ELECTRIC BENDING MACHINE HYDRAULICPUNCHER ELECTRIC WRENCH BENCH DRILL SLEEVE SCALE PROFILE CUTTING SHEET ANGLE GRINDER WOODWORKING CIRCULAR SAW BLADE MANUAL HYDRAULIC PALLET TRUCK WIRE CUTTERS COPPER NOSE OPENER SOLDER WIRE SOLDER PASTE SOLDER BAR PIPE CUTTER PIPE PRESSURE FRAME DOUBLE HOOK RATCHET TYPE THREAD TENSIONER CANVAS COUNTERSUNK SCREW BUTTERFLY CARDSCREW CAP FLOWER BASKET SCREWS TOP SUPPORT STEP BY STEP CLAMP CLAMP DISTRIBUTION BOX FILTER IRON POT KETTLE ELECTRIC KETTLE</v>
          </cell>
          <cell r="Y1203" t="str">
            <v>Valide</v>
          </cell>
        </row>
        <row r="1204">
          <cell r="A1204" t="str">
            <v>EITU0258180</v>
          </cell>
          <cell r="B1204">
            <v>20</v>
          </cell>
          <cell r="C1204" t="str">
            <v>510000039321</v>
          </cell>
          <cell r="D1204">
            <v>43979</v>
          </cell>
          <cell r="E1204">
            <v>-43974</v>
          </cell>
          <cell r="I1204" t="str">
            <v>2020 MSA 164017</v>
          </cell>
          <cell r="J1204">
            <v>266</v>
          </cell>
          <cell r="K1204" t="str">
            <v>BENSON KANGETHE LTD</v>
          </cell>
          <cell r="L1204" t="str">
            <v>PINNACLE SYSTEMS LTD</v>
          </cell>
          <cell r="M1204" t="str">
            <v>CN</v>
          </cell>
          <cell r="N1204" t="str">
            <v>GBAME</v>
          </cell>
          <cell r="O1204" t="str">
            <v>PX</v>
          </cell>
          <cell r="P1204">
            <v>18</v>
          </cell>
          <cell r="Q1204">
            <v>18</v>
          </cell>
          <cell r="R1204">
            <v>18</v>
          </cell>
          <cell r="S1204">
            <v>18</v>
          </cell>
          <cell r="T1204">
            <v>16883</v>
          </cell>
          <cell r="U1204">
            <v>16883</v>
          </cell>
          <cell r="V1204">
            <v>16883</v>
          </cell>
          <cell r="W1204">
            <v>16883</v>
          </cell>
          <cell r="X1204" t="str">
            <v>507S 10KITGM - MOTOR VEHICLE SEATBELTS2200 10SKIT GM -MOTOR VEHICLE SE AT BELTS- ALR BELT WITH BUCKLE KIT CONTACT BENSON KANGETHEPHONE 44 0 7889282418 PIN P051462554DCONTACT PINNACLE SYSTEMSDAVID AYI ENDA 00254 722 375 799NO MAKRS 507S 10KITGM - MOTOR VEHICLE SEAT BELTS 2200 10SKIT GM -MOTOR VEHICLE SEAT BELTS - ALR BELT WITH BUCKLE KIT CONTACT BENSON KANGETHE PHONE 44 0 7889282418 PIN P051462554D CONTACT PINNACLE SYSTEMS DAVID AYIENDA 00254 722 375 799 DAVID PINNACLESYSTEMSKENYA NET</v>
          </cell>
          <cell r="Y1204" t="str">
            <v>Valide</v>
          </cell>
        </row>
        <row r="1205">
          <cell r="A1205" t="str">
            <v>MRKU7625565</v>
          </cell>
          <cell r="B1205">
            <v>20</v>
          </cell>
          <cell r="C1205" t="str">
            <v>910533785</v>
          </cell>
          <cell r="D1205">
            <v>43979</v>
          </cell>
          <cell r="E1205">
            <v>-43974</v>
          </cell>
          <cell r="I1205" t="str">
            <v>2020 MSA 163965</v>
          </cell>
          <cell r="J1205">
            <v>338</v>
          </cell>
          <cell r="K1205" t="str">
            <v>MORETTI LOGISTICA MULTIMODAL LTDA C</v>
          </cell>
          <cell r="L1205" t="str">
            <v>C DORMAN SEZ LIMITED TATU INDUSTRIRMANSCOFFEE COM TEL 254 67-5</v>
          </cell>
          <cell r="M1205" t="str">
            <v>TR</v>
          </cell>
          <cell r="N1205" t="str">
            <v>BRSSZ</v>
          </cell>
          <cell r="O1205" t="str">
            <v>PK</v>
          </cell>
          <cell r="P1205">
            <v>506</v>
          </cell>
          <cell r="Q1205">
            <v>506</v>
          </cell>
          <cell r="R1205">
            <v>506</v>
          </cell>
          <cell r="S1205">
            <v>506</v>
          </cell>
          <cell r="T1205">
            <v>12325</v>
          </cell>
          <cell r="U1205">
            <v>12325</v>
          </cell>
          <cell r="V1205">
            <v>12325</v>
          </cell>
          <cell r="W1205">
            <v>12325</v>
          </cell>
          <cell r="X1205" t="str">
            <v>01X20 DRY AND 02X40 HC WITH 506 VOLUMES 01 - METALLIC PLATFORM 2 50 X 1 50 X 2 50M HEIGHT WITH BODY PROTECTION 01 - METALLIC HOPPER 1 20 X 0 70 X 0 65M WITH RACK-AND-PINION TYPE GATE 01 - 6 SELF-CLE ANING BUCKET ELEVATOR EAS06129 12 90M HIGH WITH FEED HO PPER BRAKE MAGNET PLATE AND ELECTRIC MOTOR 3 0HP 01 - METALLIC STORAGE BIN2 50 X 2 00 X 6 50M HEIGHT BODY 1 00M WITH C OVER WITHOUT DIVIS ION 01 - PRE CLEANER PRELI-3 WITH PLATE MAGNET AND 2 ELECTRIC MOTORS 2 0HP A ND 7 5HP 01 - SET OF SPARE PARTS FOR PRELI-3 COMPOSED OF 500 RUBBER BALLS 5703020 04 RUBBER ROD 5703005 02 1080 X 95 X 15MM WOODEN SPRING 0401037 02 980 X 95 X 15MM WOODEN SPRING 0401038 01 - 6 SELF-CLEANING DOUBLE BUCKET ELEVATOR EAD06099 9 90M HIGH WITH 2 FEED HOPPERS BRAKE AND ELECTRIC MOTOR 5 5HP 01 - DESTON ER CPFBNR-4 WITH FREQUENCY INVERTER MAGNET PLATE AND 02 ELECT RIC MO TORS 1 0HP AND 10 0HP 01 - SET OF SPARE PARTS FOR CPFBNR-4 COMPOS ED OF 01 CANVAS</v>
          </cell>
          <cell r="Y1205" t="str">
            <v>Valide</v>
          </cell>
        </row>
        <row r="1206">
          <cell r="A1206" t="str">
            <v>MRKU5313850</v>
          </cell>
          <cell r="B1206">
            <v>40</v>
          </cell>
          <cell r="C1206" t="str">
            <v>910575287</v>
          </cell>
          <cell r="D1206">
            <v>43979</v>
          </cell>
          <cell r="E1206">
            <v>-43974</v>
          </cell>
          <cell r="I1206" t="str">
            <v>2020 MSA 163965</v>
          </cell>
          <cell r="J1206">
            <v>357</v>
          </cell>
          <cell r="K1206" t="str">
            <v>NASCO UK LIMITED UNIT K DEAN WAY</v>
          </cell>
          <cell r="L1206" t="str">
            <v>WORLD BRANDS K LIMITED PO BOX 1401</v>
          </cell>
          <cell r="M1206" t="str">
            <v>TR</v>
          </cell>
          <cell r="N1206" t="str">
            <v>GBSLL</v>
          </cell>
          <cell r="O1206" t="str">
            <v>CT</v>
          </cell>
          <cell r="P1206">
            <v>3909</v>
          </cell>
          <cell r="Q1206">
            <v>3909</v>
          </cell>
          <cell r="R1206">
            <v>3909</v>
          </cell>
          <cell r="S1206">
            <v>3909</v>
          </cell>
          <cell r="T1206">
            <v>25970</v>
          </cell>
          <cell r="U1206">
            <v>25970</v>
          </cell>
          <cell r="V1206">
            <v>25970</v>
          </cell>
          <cell r="W1206">
            <v>25970</v>
          </cell>
          <cell r="X1206" t="str">
            <v>OF ASSORTED FOODSTUFFS</v>
          </cell>
          <cell r="Y1206" t="str">
            <v>Valide</v>
          </cell>
        </row>
        <row r="1207">
          <cell r="A1207" t="str">
            <v>MRKU7782477</v>
          </cell>
          <cell r="B1207">
            <v>20</v>
          </cell>
          <cell r="C1207" t="str">
            <v>910702152</v>
          </cell>
          <cell r="D1207">
            <v>43979</v>
          </cell>
          <cell r="E1207">
            <v>-43974</v>
          </cell>
          <cell r="I1207" t="str">
            <v>2020 MSA 163966</v>
          </cell>
          <cell r="J1207">
            <v>189</v>
          </cell>
          <cell r="K1207" t="str">
            <v>M S CBM PLASTICS PVT LTD 301-302 M</v>
          </cell>
          <cell r="L1207" t="str">
            <v>TO THE ORDER OF M S CITIBANK N A KE</v>
          </cell>
          <cell r="M1207" t="str">
            <v>AE</v>
          </cell>
          <cell r="N1207" t="str">
            <v>PKKHI</v>
          </cell>
          <cell r="O1207" t="str">
            <v>PK</v>
          </cell>
          <cell r="P1207">
            <v>80</v>
          </cell>
          <cell r="Q1207">
            <v>80</v>
          </cell>
          <cell r="R1207">
            <v>0</v>
          </cell>
          <cell r="S1207">
            <v>0</v>
          </cell>
          <cell r="T1207">
            <v>530</v>
          </cell>
          <cell r="U1207">
            <v>530</v>
          </cell>
          <cell r="V1207">
            <v>0</v>
          </cell>
          <cell r="W1207">
            <v>0</v>
          </cell>
          <cell r="X1207" t="str">
            <v>TOTAL NO OF ITEMS 80 PACKAGES I 4 000 PCS 1 LITRE COEX BOTTLES W ITH CAPS AND HEAT SEAL IDF 20MBAIM000173468 80 PACKAGES FORM E ABP-2020-0000007485 DATED 22-04-2020 H S CODE 3923 3000 NET WT 428 KGS IN TRANSIT TO ICD EMBAKASI NAIROBI BY RAIL ON RISK OF THE CONSIGNEE ACCOUNT</v>
          </cell>
          <cell r="Y1207" t="str">
            <v>Valide</v>
          </cell>
        </row>
        <row r="1208">
          <cell r="A1208" t="str">
            <v>CBHU3855193</v>
          </cell>
          <cell r="B1208">
            <v>20</v>
          </cell>
          <cell r="C1208" t="str">
            <v>CMB/KEMBA/002900</v>
          </cell>
          <cell r="D1208">
            <v>43979</v>
          </cell>
          <cell r="E1208">
            <v>-43974</v>
          </cell>
          <cell r="I1208" t="str">
            <v>2020 MSA 163961</v>
          </cell>
          <cell r="J1208">
            <v>2</v>
          </cell>
          <cell r="K1208" t="str">
            <v>ALUMEX PLC PATTIWILLA ROAD 400 332</v>
          </cell>
          <cell r="L1208" t="str">
            <v>ALUFACADE KENYA LIMITED P O BOX EMAIL</v>
          </cell>
          <cell r="M1208" t="str">
            <v>LK</v>
          </cell>
          <cell r="N1208" t="str">
            <v>LKCMB</v>
          </cell>
          <cell r="O1208" t="str">
            <v>PK</v>
          </cell>
          <cell r="P1208">
            <v>248</v>
          </cell>
          <cell r="Q1208">
            <v>248</v>
          </cell>
          <cell r="R1208">
            <v>248</v>
          </cell>
          <cell r="S1208">
            <v>248</v>
          </cell>
          <cell r="T1208">
            <v>5342</v>
          </cell>
          <cell r="U1208">
            <v>5342</v>
          </cell>
          <cell r="V1208">
            <v>5342</v>
          </cell>
          <cell r="W1208">
            <v>5342</v>
          </cell>
          <cell r="X1208" t="str">
            <v>1X20 FCL CONTAINER STC 248 PACKAGES CONTAINING ALUMINIUM PROFILES EXTRUSIONS 1116 PCS PACKED IN 233 PACKAGES GROSS WEIGHT 5 285 50 KGS NET WEIGHT 5 230 60 KGS ALUMINIUM CONNER BRACKETS 740 PCS PACKED IN 15 PACKAGES GROSS WEIGHT 56 30 KGS NET WEIGHT 56 30 KGS HS CODES 83025000 7604290000 8302490000 8482910000 7610100000 HOUSE TOHOUSE PORT CLEARANCE</v>
          </cell>
          <cell r="Y1208" t="str">
            <v>Valide</v>
          </cell>
        </row>
        <row r="1209">
          <cell r="A1209" t="str">
            <v>MEDU7261204</v>
          </cell>
          <cell r="B1209">
            <v>40</v>
          </cell>
          <cell r="C1209" t="str">
            <v>MEDUBZ874513</v>
          </cell>
          <cell r="D1209">
            <v>43979</v>
          </cell>
          <cell r="E1209">
            <v>-43974</v>
          </cell>
          <cell r="I1209" t="str">
            <v>2020 MSA 163989</v>
          </cell>
          <cell r="J1209">
            <v>35</v>
          </cell>
          <cell r="K1209" t="str">
            <v>BASF SE CARL-BOSCH-STRASSE 38</v>
          </cell>
          <cell r="L1209" t="str">
            <v>IMCD KENYA LTD CandS HOUSE</v>
          </cell>
          <cell r="M1209" t="str">
            <v>CN</v>
          </cell>
          <cell r="N1209" t="str">
            <v>OMSLL</v>
          </cell>
          <cell r="O1209" t="str">
            <v>PE</v>
          </cell>
          <cell r="P1209">
            <v>19</v>
          </cell>
          <cell r="Q1209">
            <v>19</v>
          </cell>
          <cell r="R1209">
            <v>19</v>
          </cell>
          <cell r="S1209">
            <v>19</v>
          </cell>
          <cell r="T1209">
            <v>5208</v>
          </cell>
          <cell r="U1209">
            <v>5208</v>
          </cell>
          <cell r="V1209">
            <v>5208</v>
          </cell>
          <cell r="W1209">
            <v>5208</v>
          </cell>
          <cell r="X1209" t="str">
            <v>POVIDONE K30 45KG PLASTICDRUMS3 PLASTIC DRUMS POVIDONE K30 45KG PLASTICDRUMS60 PLASTIC DRUMS TAX P051588741S PHONE 0200612310189 E-MAIL INFO IMCD CO KE FAX 02319235KOLLIDON CL 40KG PLASTICDRUMS5 PLASTIC DRUMS POVIDONE K30 45KG PLASTICDRUMS10 PLASTIC DRUMS L-MENTHOL FLAKES PHARMA20KG FIBREBOARD BOXES36 FIBREBOARD BOXES POVIDONE K30 45KG PLASTICDRUMS2 PLASTIC DRUMS</v>
          </cell>
          <cell r="Y1209" t="str">
            <v>Valide</v>
          </cell>
        </row>
        <row r="1210">
          <cell r="A1210" t="str">
            <v>MEDU5916262</v>
          </cell>
          <cell r="B1210">
            <v>20</v>
          </cell>
          <cell r="C1210" t="str">
            <v>MEDUMH537638</v>
          </cell>
          <cell r="D1210">
            <v>43979</v>
          </cell>
          <cell r="E1210">
            <v>-43974</v>
          </cell>
          <cell r="I1210" t="str">
            <v>2020 MSA 163989</v>
          </cell>
          <cell r="J1210">
            <v>145</v>
          </cell>
          <cell r="K1210" t="str">
            <v>VISHAKAM MEDICARE PRIVATE LIMITED</v>
          </cell>
          <cell r="L1210" t="str">
            <v>RAKSHA INTERNATIONAL MEDICAL SERVICES LTD</v>
          </cell>
          <cell r="M1210" t="str">
            <v>CN</v>
          </cell>
          <cell r="N1210" t="str">
            <v>OMSLL</v>
          </cell>
          <cell r="O1210" t="str">
            <v>PK</v>
          </cell>
          <cell r="P1210">
            <v>37</v>
          </cell>
          <cell r="Q1210">
            <v>37</v>
          </cell>
          <cell r="R1210">
            <v>37</v>
          </cell>
          <cell r="S1210">
            <v>37</v>
          </cell>
          <cell r="T1210">
            <v>1475</v>
          </cell>
          <cell r="U1210">
            <v>1475</v>
          </cell>
          <cell r="V1210">
            <v>1475</v>
          </cell>
          <cell r="W1210">
            <v>1475</v>
          </cell>
          <cell r="X1210" t="str">
            <v>TOTAL 37 PACKAGES HOSPITAL ACCESSORIES S B NO 2587 136 DT 08 05 2020 IN VOICE NO 01 2020-21 SP Bu yers order no PO-RAKSHA B M MACHAKOS PO 01 2020 HS CODE 94029010 34239010 94029090 94029020 NETT WEI GHT 1343 500 KGS BUYER RA KSHA INTERNATIONAL MEDIC AL SERVICES LTD PARKLANDS OFFICE SUITES PARKLANDS ROAD WESTLANDS P O BOX 84 52 KENYA-00200 FREIGHT PR EPAID</v>
          </cell>
          <cell r="Y1210" t="str">
            <v>Valide</v>
          </cell>
        </row>
        <row r="1211">
          <cell r="A1211" t="str">
            <v>MEDU5482700</v>
          </cell>
          <cell r="B1211">
            <v>20</v>
          </cell>
          <cell r="C1211" t="str">
            <v>MEDUND527564</v>
          </cell>
          <cell r="D1211">
            <v>43979</v>
          </cell>
          <cell r="E1211">
            <v>-43974</v>
          </cell>
          <cell r="I1211" t="str">
            <v>2020 MSA 163767</v>
          </cell>
          <cell r="J1211">
            <v>183</v>
          </cell>
          <cell r="K1211" t="str">
            <v>YINGLI TRADING COMPANY LIMITED</v>
          </cell>
          <cell r="L1211" t="str">
            <v>METSEC CABLES LIMITED</v>
          </cell>
          <cell r="M1211" t="str">
            <v>CN</v>
          </cell>
          <cell r="N1211" t="str">
            <v>OMSLL</v>
          </cell>
          <cell r="O1211" t="str">
            <v>CL</v>
          </cell>
          <cell r="P1211">
            <v>50</v>
          </cell>
          <cell r="Q1211">
            <v>50</v>
          </cell>
          <cell r="R1211">
            <v>50</v>
          </cell>
          <cell r="S1211">
            <v>50</v>
          </cell>
          <cell r="T1211">
            <v>98329</v>
          </cell>
          <cell r="U1211">
            <v>98329</v>
          </cell>
          <cell r="V1211">
            <v>98329</v>
          </cell>
          <cell r="W1211">
            <v>98329</v>
          </cell>
          <cell r="X1211" t="str">
            <v>ALUMINUM WIRE ROD GRADE H12 DIA 9 5MM NET WEIGHT 18841 KGS GROSS WEIGHT WOODEN DUNNAGE 19241 KGS ALUMINUM WIRE ROD GRADE H12 DIA 9 5MM NET WEIGHT 19387 KGS GROSS WEIGHT WOODEN DUNNAGE 19787 KGS TOTAL NET WEIGHT 95329 KGS TOTAL GROSS WEIGHT WOODEN DUNNAGE 97329 KGS TOTAL NUMBER OF COILS 50 ALUMINUM WIRE ROD GRADE H12 DIA 9 5MM NET WEIGHT 18803 KGS GROSS WEIGHT WOODEN DUNNAGE 19203 KGS ALUMINUM WIRE ROD GRADE H12 DIA 9 5MM NET WEIGHT 19477 KGS GROSS WEIGHT WOODEN DUNNAGE 19877 KGS ALUMINUM WIRE ROD GRADE H12 DIA 9 5MM NET WEIGHT 18821 KGS GROSS WEIGHT WOODEN DUNNAGE 19221 KGS</v>
          </cell>
          <cell r="Y1211" t="str">
            <v>Valide</v>
          </cell>
        </row>
        <row r="1212">
          <cell r="A1212" t="str">
            <v>CAIU3096100</v>
          </cell>
          <cell r="B1212">
            <v>20</v>
          </cell>
          <cell r="C1212" t="str">
            <v>MEDUND630756</v>
          </cell>
          <cell r="D1212">
            <v>43979</v>
          </cell>
          <cell r="E1212">
            <v>-43974</v>
          </cell>
          <cell r="I1212" t="str">
            <v>2020 MSA 163767</v>
          </cell>
          <cell r="J1212">
            <v>189</v>
          </cell>
          <cell r="K1212" t="str">
            <v>ISTANBUL TEKNIK INSAAT SANAYI VE TICARET A S</v>
          </cell>
          <cell r="L1212" t="str">
            <v>TO THE ORDER OF CO-OPERATIVE BANK OF KENYA LTD</v>
          </cell>
          <cell r="M1212" t="str">
            <v>CN</v>
          </cell>
          <cell r="N1212" t="str">
            <v>OMSLL</v>
          </cell>
          <cell r="O1212" t="str">
            <v>RO</v>
          </cell>
          <cell r="P1212">
            <v>493</v>
          </cell>
          <cell r="Q1212">
            <v>493</v>
          </cell>
          <cell r="R1212">
            <v>493</v>
          </cell>
          <cell r="S1212">
            <v>493</v>
          </cell>
          <cell r="T1212">
            <v>635268</v>
          </cell>
          <cell r="U1212">
            <v>635268</v>
          </cell>
          <cell r="V1212">
            <v>635268</v>
          </cell>
          <cell r="W1212">
            <v>635268</v>
          </cell>
          <cell r="X1212"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2" t="str">
            <v>Valide</v>
          </cell>
        </row>
        <row r="1213">
          <cell r="A1213" t="str">
            <v>MEDU2660578</v>
          </cell>
          <cell r="B1213">
            <v>20</v>
          </cell>
          <cell r="C1213" t="str">
            <v>MEDUND630756</v>
          </cell>
          <cell r="D1213">
            <v>43979</v>
          </cell>
          <cell r="E1213">
            <v>-43974</v>
          </cell>
          <cell r="I1213" t="str">
            <v>2020 MSA 163767</v>
          </cell>
          <cell r="J1213">
            <v>189</v>
          </cell>
          <cell r="K1213" t="str">
            <v>ISTANBUL TEKNIK INSAAT SANAYI VE TICARET A S</v>
          </cell>
          <cell r="L1213" t="str">
            <v>TO THE ORDER OF CO-OPERATIVE BANK OF KENYA LTD</v>
          </cell>
          <cell r="M1213" t="str">
            <v>CN</v>
          </cell>
          <cell r="N1213" t="str">
            <v>OMSLL</v>
          </cell>
          <cell r="O1213" t="str">
            <v>RO</v>
          </cell>
          <cell r="P1213">
            <v>493</v>
          </cell>
          <cell r="Q1213">
            <v>493</v>
          </cell>
          <cell r="R1213">
            <v>493</v>
          </cell>
          <cell r="S1213">
            <v>493</v>
          </cell>
          <cell r="T1213">
            <v>635268</v>
          </cell>
          <cell r="U1213">
            <v>635268</v>
          </cell>
          <cell r="V1213">
            <v>635268</v>
          </cell>
          <cell r="W1213">
            <v>635268</v>
          </cell>
          <cell r="X1213"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3" t="str">
            <v>Valide</v>
          </cell>
        </row>
        <row r="1214">
          <cell r="A1214" t="str">
            <v>FCIU2435466</v>
          </cell>
          <cell r="B1214">
            <v>20</v>
          </cell>
          <cell r="C1214" t="str">
            <v>MEDUND630756</v>
          </cell>
          <cell r="D1214">
            <v>43979</v>
          </cell>
          <cell r="E1214">
            <v>-43974</v>
          </cell>
          <cell r="I1214" t="str">
            <v>2020 MSA 163767</v>
          </cell>
          <cell r="J1214">
            <v>189</v>
          </cell>
          <cell r="K1214" t="str">
            <v>ISTANBUL TEKNIK INSAAT SANAYI VE TICARET A S</v>
          </cell>
          <cell r="L1214" t="str">
            <v>TO THE ORDER OF CO-OPERATIVE BANK OF KENYA LTD</v>
          </cell>
          <cell r="M1214" t="str">
            <v>CN</v>
          </cell>
          <cell r="N1214" t="str">
            <v>OMSLL</v>
          </cell>
          <cell r="O1214" t="str">
            <v>RO</v>
          </cell>
          <cell r="P1214">
            <v>493</v>
          </cell>
          <cell r="Q1214">
            <v>493</v>
          </cell>
          <cell r="R1214">
            <v>493</v>
          </cell>
          <cell r="S1214">
            <v>493</v>
          </cell>
          <cell r="T1214">
            <v>635268</v>
          </cell>
          <cell r="U1214">
            <v>635268</v>
          </cell>
          <cell r="V1214">
            <v>635268</v>
          </cell>
          <cell r="W1214">
            <v>635268</v>
          </cell>
          <cell r="X1214"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4" t="str">
            <v>Valide</v>
          </cell>
        </row>
        <row r="1215">
          <cell r="A1215" t="str">
            <v>MEDU5074694</v>
          </cell>
          <cell r="B1215">
            <v>20</v>
          </cell>
          <cell r="C1215" t="str">
            <v>MEDUND630756</v>
          </cell>
          <cell r="D1215">
            <v>43979</v>
          </cell>
          <cell r="E1215">
            <v>-43974</v>
          </cell>
          <cell r="I1215" t="str">
            <v>2020 MSA 163767</v>
          </cell>
          <cell r="J1215">
            <v>189</v>
          </cell>
          <cell r="K1215" t="str">
            <v>ISTANBUL TEKNIK INSAAT SANAYI VE TICARET A S</v>
          </cell>
          <cell r="L1215" t="str">
            <v>TO THE ORDER OF CO-OPERATIVE BANK OF KENYA LTD</v>
          </cell>
          <cell r="M1215" t="str">
            <v>CN</v>
          </cell>
          <cell r="N1215" t="str">
            <v>OMSLL</v>
          </cell>
          <cell r="O1215" t="str">
            <v>RO</v>
          </cell>
          <cell r="P1215">
            <v>493</v>
          </cell>
          <cell r="Q1215">
            <v>493</v>
          </cell>
          <cell r="R1215">
            <v>493</v>
          </cell>
          <cell r="S1215">
            <v>493</v>
          </cell>
          <cell r="T1215">
            <v>635268</v>
          </cell>
          <cell r="U1215">
            <v>635268</v>
          </cell>
          <cell r="V1215">
            <v>635268</v>
          </cell>
          <cell r="W1215">
            <v>635268</v>
          </cell>
          <cell r="X1215"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5" t="str">
            <v>Valide</v>
          </cell>
        </row>
        <row r="1216">
          <cell r="A1216" t="str">
            <v>MEDU1684385</v>
          </cell>
          <cell r="B1216">
            <v>20</v>
          </cell>
          <cell r="C1216" t="str">
            <v>MEDUND630756</v>
          </cell>
          <cell r="D1216">
            <v>43979</v>
          </cell>
          <cell r="E1216">
            <v>-43974</v>
          </cell>
          <cell r="I1216" t="str">
            <v>2020 MSA 163767</v>
          </cell>
          <cell r="J1216">
            <v>189</v>
          </cell>
          <cell r="K1216" t="str">
            <v>ISTANBUL TEKNIK INSAAT SANAYI VE TICARET A S</v>
          </cell>
          <cell r="L1216" t="str">
            <v>TO THE ORDER OF CO-OPERATIVE BANK OF KENYA LTD</v>
          </cell>
          <cell r="M1216" t="str">
            <v>CN</v>
          </cell>
          <cell r="N1216" t="str">
            <v>OMSLL</v>
          </cell>
          <cell r="O1216" t="str">
            <v>RO</v>
          </cell>
          <cell r="P1216">
            <v>493</v>
          </cell>
          <cell r="Q1216">
            <v>493</v>
          </cell>
          <cell r="R1216">
            <v>493</v>
          </cell>
          <cell r="S1216">
            <v>493</v>
          </cell>
          <cell r="T1216">
            <v>635268</v>
          </cell>
          <cell r="U1216">
            <v>635268</v>
          </cell>
          <cell r="V1216">
            <v>635268</v>
          </cell>
          <cell r="W1216">
            <v>635268</v>
          </cell>
          <cell r="X1216"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6" t="str">
            <v>Valide</v>
          </cell>
        </row>
        <row r="1217">
          <cell r="A1217" t="str">
            <v>BEAU2770013</v>
          </cell>
          <cell r="B1217">
            <v>20</v>
          </cell>
          <cell r="C1217" t="str">
            <v>MEDUND630756</v>
          </cell>
          <cell r="D1217">
            <v>43979</v>
          </cell>
          <cell r="E1217">
            <v>-43974</v>
          </cell>
          <cell r="I1217" t="str">
            <v>2020 MSA 163767</v>
          </cell>
          <cell r="J1217">
            <v>189</v>
          </cell>
          <cell r="K1217" t="str">
            <v>ISTANBUL TEKNIK INSAAT SANAYI VE TICARET A S</v>
          </cell>
          <cell r="L1217" t="str">
            <v>TO THE ORDER OF CO-OPERATIVE BANK OF KENYA LTD</v>
          </cell>
          <cell r="M1217" t="str">
            <v>CN</v>
          </cell>
          <cell r="N1217" t="str">
            <v>OMSLL</v>
          </cell>
          <cell r="O1217" t="str">
            <v>RO</v>
          </cell>
          <cell r="P1217">
            <v>493</v>
          </cell>
          <cell r="Q1217">
            <v>493</v>
          </cell>
          <cell r="R1217">
            <v>493</v>
          </cell>
          <cell r="S1217">
            <v>493</v>
          </cell>
          <cell r="T1217">
            <v>635268</v>
          </cell>
          <cell r="U1217">
            <v>635268</v>
          </cell>
          <cell r="V1217">
            <v>635268</v>
          </cell>
          <cell r="W1217">
            <v>635268</v>
          </cell>
          <cell r="X1217"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7" t="str">
            <v>Valide</v>
          </cell>
        </row>
        <row r="1218">
          <cell r="A1218" t="str">
            <v>MEDU5935447</v>
          </cell>
          <cell r="B1218">
            <v>20</v>
          </cell>
          <cell r="C1218" t="str">
            <v>MEDUND630756</v>
          </cell>
          <cell r="D1218">
            <v>43979</v>
          </cell>
          <cell r="E1218">
            <v>-43974</v>
          </cell>
          <cell r="I1218" t="str">
            <v>2020 MSA 163767</v>
          </cell>
          <cell r="J1218">
            <v>189</v>
          </cell>
          <cell r="K1218" t="str">
            <v>ISTANBUL TEKNIK INSAAT SANAYI VE TICARET A S</v>
          </cell>
          <cell r="L1218" t="str">
            <v>TO THE ORDER OF CO-OPERATIVE BANK OF KENYA LTD</v>
          </cell>
          <cell r="M1218" t="str">
            <v>CN</v>
          </cell>
          <cell r="N1218" t="str">
            <v>OMSLL</v>
          </cell>
          <cell r="O1218" t="str">
            <v>RO</v>
          </cell>
          <cell r="P1218">
            <v>493</v>
          </cell>
          <cell r="Q1218">
            <v>493</v>
          </cell>
          <cell r="R1218">
            <v>493</v>
          </cell>
          <cell r="S1218">
            <v>493</v>
          </cell>
          <cell r="T1218">
            <v>635268</v>
          </cell>
          <cell r="U1218">
            <v>635268</v>
          </cell>
          <cell r="V1218">
            <v>635268</v>
          </cell>
          <cell r="W1218">
            <v>635268</v>
          </cell>
          <cell r="X1218"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8" t="str">
            <v>Valide</v>
          </cell>
        </row>
        <row r="1219">
          <cell r="A1219" t="str">
            <v>MEDU6543292</v>
          </cell>
          <cell r="B1219">
            <v>20</v>
          </cell>
          <cell r="C1219" t="str">
            <v>MEDUND630756</v>
          </cell>
          <cell r="D1219">
            <v>43979</v>
          </cell>
          <cell r="E1219">
            <v>-43974</v>
          </cell>
          <cell r="I1219" t="str">
            <v>2020 MSA 163767</v>
          </cell>
          <cell r="J1219">
            <v>189</v>
          </cell>
          <cell r="K1219" t="str">
            <v>ISTANBUL TEKNIK INSAAT SANAYI VE TICARET A S</v>
          </cell>
          <cell r="L1219" t="str">
            <v>TO THE ORDER OF CO-OPERATIVE BANK OF KENYA LTD</v>
          </cell>
          <cell r="M1219" t="str">
            <v>CN</v>
          </cell>
          <cell r="N1219" t="str">
            <v>OMSLL</v>
          </cell>
          <cell r="O1219" t="str">
            <v>RO</v>
          </cell>
          <cell r="P1219">
            <v>493</v>
          </cell>
          <cell r="Q1219">
            <v>493</v>
          </cell>
          <cell r="R1219">
            <v>493</v>
          </cell>
          <cell r="S1219">
            <v>493</v>
          </cell>
          <cell r="T1219">
            <v>635268</v>
          </cell>
          <cell r="U1219">
            <v>635268</v>
          </cell>
          <cell r="V1219">
            <v>635268</v>
          </cell>
          <cell r="W1219">
            <v>635268</v>
          </cell>
          <cell r="X1219"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19" t="str">
            <v>Valide</v>
          </cell>
        </row>
        <row r="1220">
          <cell r="A1220" t="str">
            <v>CAIU7414679</v>
          </cell>
          <cell r="B1220">
            <v>40</v>
          </cell>
          <cell r="C1220" t="str">
            <v>MEDUND816793</v>
          </cell>
          <cell r="D1220">
            <v>43979</v>
          </cell>
          <cell r="E1220">
            <v>-43974</v>
          </cell>
          <cell r="I1220" t="str">
            <v>2020 MSA 163989</v>
          </cell>
          <cell r="J1220">
            <v>161</v>
          </cell>
          <cell r="K1220" t="str">
            <v>DSV AIR and SEA A S I101</v>
          </cell>
          <cell r="L1220" t="str">
            <v>VESTAS EASTERN AFRICA LTD</v>
          </cell>
          <cell r="M1220" t="str">
            <v>CN</v>
          </cell>
          <cell r="N1220" t="str">
            <v>OMSLL</v>
          </cell>
          <cell r="O1220" t="str">
            <v>PK</v>
          </cell>
          <cell r="P1220">
            <v>39</v>
          </cell>
          <cell r="Q1220">
            <v>39</v>
          </cell>
          <cell r="R1220">
            <v>39</v>
          </cell>
          <cell r="S1220">
            <v>39</v>
          </cell>
          <cell r="T1220">
            <v>6382</v>
          </cell>
          <cell r="U1220">
            <v>6382</v>
          </cell>
          <cell r="V1220">
            <v>6382</v>
          </cell>
          <cell r="W1220">
            <v>6382</v>
          </cell>
          <cell r="X1220" t="str">
            <v>WINDMILL PARTS</v>
          </cell>
          <cell r="Y1220" t="str">
            <v>Valide</v>
          </cell>
        </row>
        <row r="1221">
          <cell r="A1221" t="str">
            <v>CXDU1157166</v>
          </cell>
          <cell r="B1221">
            <v>40</v>
          </cell>
          <cell r="C1221" t="str">
            <v>WECC2001EMB1047</v>
          </cell>
          <cell r="D1221">
            <v>43979</v>
          </cell>
          <cell r="E1221">
            <v>-43974</v>
          </cell>
          <cell r="I1221" t="str">
            <v>2020 MSA 164004</v>
          </cell>
          <cell r="J1221">
            <v>12</v>
          </cell>
          <cell r="K1221" t="str">
            <v>Consolidated Systems Ltd</v>
          </cell>
          <cell r="L1221" t="str">
            <v>GRAPHIC LINEUPS LIMITED</v>
          </cell>
          <cell r="M1221" t="str">
            <v>DE</v>
          </cell>
          <cell r="N1221" t="str">
            <v>LKCMB</v>
          </cell>
          <cell r="O1221" t="str">
            <v>PK</v>
          </cell>
          <cell r="P1221">
            <v>22</v>
          </cell>
          <cell r="Q1221">
            <v>22</v>
          </cell>
          <cell r="R1221">
            <v>0</v>
          </cell>
          <cell r="S1221">
            <v>0</v>
          </cell>
          <cell r="T1221">
            <v>14495</v>
          </cell>
          <cell r="U1221">
            <v>14495</v>
          </cell>
          <cell r="V1221">
            <v>0</v>
          </cell>
          <cell r="W1221">
            <v>0</v>
          </cell>
          <cell r="X1221" t="str">
            <v>1x20 and 1x40HC CONTAINERS 6 pallets HP INDIGO DIGITAL OFFSET PRESS 12000 6 COLOUR AS PER PROFORMA INVOICE NO 786 19 003 DATED 27 AUGUST 2019 EX WORKS AMSTERDAM 16 pallets HP INDIGO DIGITAL OFFSET PRESS 12000 6 COLOUR AS PER PROFORMA INVOICE NO 786 19 003 DATED 27 AUGUST 2019 EX WORKS AMSTERDAM</v>
          </cell>
          <cell r="Y1221" t="str">
            <v>Valide</v>
          </cell>
        </row>
        <row r="1222">
          <cell r="A1222" t="str">
            <v>MSCU3930711</v>
          </cell>
          <cell r="B1222">
            <v>20</v>
          </cell>
          <cell r="C1222" t="str">
            <v>WECC2001EMB1047</v>
          </cell>
          <cell r="D1222">
            <v>43979</v>
          </cell>
          <cell r="E1222">
            <v>-43974</v>
          </cell>
          <cell r="I1222" t="str">
            <v>2020 MSA 164004</v>
          </cell>
          <cell r="J1222">
            <v>12</v>
          </cell>
          <cell r="K1222" t="str">
            <v>Consolidated Systems Ltd</v>
          </cell>
          <cell r="L1222" t="str">
            <v>GRAPHIC LINEUPS LIMITED</v>
          </cell>
          <cell r="M1222" t="str">
            <v>DE</v>
          </cell>
          <cell r="N1222" t="str">
            <v>LKCMB</v>
          </cell>
          <cell r="O1222" t="str">
            <v>PK</v>
          </cell>
          <cell r="P1222">
            <v>22</v>
          </cell>
          <cell r="Q1222">
            <v>22</v>
          </cell>
          <cell r="R1222">
            <v>0</v>
          </cell>
          <cell r="S1222">
            <v>0</v>
          </cell>
          <cell r="T1222">
            <v>14495</v>
          </cell>
          <cell r="U1222">
            <v>14495</v>
          </cell>
          <cell r="V1222">
            <v>0</v>
          </cell>
          <cell r="W1222">
            <v>0</v>
          </cell>
          <cell r="X1222" t="str">
            <v>1x20 and 1x40HC CONTAINERS 6 pallets HP INDIGO DIGITAL OFFSET PRESS 12000 6 COLOUR AS PER PROFORMA INVOICE NO 786 19 003 DATED 27 AUGUST 2019 EX WORKS AMSTERDAM 16 pallets HP INDIGO DIGITAL OFFSET PRESS 12000 6 COLOUR AS PER PROFORMA INVOICE NO 786 19 003 DATED 27 AUGUST 2019 EX WORKS AMSTERDAM</v>
          </cell>
          <cell r="Y1222" t="str">
            <v>Valide</v>
          </cell>
        </row>
        <row r="1223">
          <cell r="A1223" t="str">
            <v>EGHU9798492</v>
          </cell>
          <cell r="B1223">
            <v>40</v>
          </cell>
          <cell r="C1223" t="str">
            <v>153009000558</v>
          </cell>
          <cell r="D1223">
            <v>43980</v>
          </cell>
          <cell r="E1223">
            <v>-43975</v>
          </cell>
          <cell r="I1223" t="str">
            <v>2020 MSA 164017</v>
          </cell>
          <cell r="J1223">
            <v>74</v>
          </cell>
          <cell r="K1223" t="str">
            <v>CHONGQING LANGE MACHINERY GROUP</v>
          </cell>
          <cell r="L1223" t="str">
            <v>NOVPOZFIK ENTERPRISES LIMITED</v>
          </cell>
          <cell r="M1223" t="str">
            <v>CN</v>
          </cell>
          <cell r="N1223" t="str">
            <v>CNCKG</v>
          </cell>
          <cell r="O1223" t="str">
            <v>PK</v>
          </cell>
          <cell r="P1223">
            <v>1804</v>
          </cell>
          <cell r="Q1223">
            <v>1804</v>
          </cell>
          <cell r="R1223">
            <v>1804</v>
          </cell>
          <cell r="S1223">
            <v>1804</v>
          </cell>
          <cell r="T1223">
            <v>37966</v>
          </cell>
          <cell r="U1223">
            <v>37966</v>
          </cell>
          <cell r="V1223">
            <v>37966</v>
          </cell>
          <cell r="W1223">
            <v>37966</v>
          </cell>
          <cell r="X1223" t="str">
            <v>RESISTANCE GROUNDING SHAKERMULTIMETERSEWAGE PUMPFIRE HOSEWHITE WATER P IPEBLENDERGROUND SOCKETWIRECONVENIENT POWER SUPPLYN M RESISTANCE GROUNDING SHAKER MULTIMETER SEWAGE PUMP FIRE HOSE WHITE WATER PIPE BLENDER GROUND SOCKET WIRE CONVENIENT POWER SUPPLY VIBRATOR AC ARC WELDING MACHINE HANGING BALL STAINLESS STEEL ELECTRODE HACKSAW BOW WOODWORKING CIRCULAR SAW BENCH VISE PROFILE CUTTING MACHINE ANGLE GRINDER ELECTRIC BENDING MACHINE HYDRAULICPUNCHER ELECTRIC WRENCH BENCH DRILL SLEEVE SCALE PROFILE CUTTING SHEET ANGLE GRINDER WOODWORKING CIRCULAR SAW BLADE MANUAL HYDRAULIC PALLET TRUCK WIRE CUTTERS COPPER NOSE OPENER SOLDER WIRE SOLDER PASTE SOLDER BAR PIPE CUTTER PIPE PRESSURE FRAME DOUBLE HOOK RATCHET TYPE THREAD TENSIONER CANVAS COUNTERSUNK SCREW BUTTERFLY CARDSCREW CAP FLOWER BASKET SCREWS TOP SUPPORT STEP BY STEP CLAMP CLAMP DISTRIBUTION BOX FILTER IRON POT KETTLE ELECTRIC KETTLE</v>
          </cell>
          <cell r="Y1223" t="str">
            <v>Valide</v>
          </cell>
        </row>
        <row r="1224">
          <cell r="A1224" t="str">
            <v>EITU1048810</v>
          </cell>
          <cell r="B1224">
            <v>40</v>
          </cell>
          <cell r="C1224" t="str">
            <v>153009000558</v>
          </cell>
          <cell r="D1224">
            <v>43981</v>
          </cell>
          <cell r="E1224">
            <v>-43976</v>
          </cell>
          <cell r="I1224" t="str">
            <v>2020 MSA 164017</v>
          </cell>
          <cell r="J1224">
            <v>74</v>
          </cell>
          <cell r="K1224" t="str">
            <v>CHONGQING LANGE MACHINERY GROUP</v>
          </cell>
          <cell r="L1224" t="str">
            <v>NOVPOZFIK ENTERPRISES LIMITED</v>
          </cell>
          <cell r="M1224" t="str">
            <v>CN</v>
          </cell>
          <cell r="N1224" t="str">
            <v>CNCKG</v>
          </cell>
          <cell r="O1224" t="str">
            <v>PK</v>
          </cell>
          <cell r="P1224">
            <v>1804</v>
          </cell>
          <cell r="Q1224">
            <v>1804</v>
          </cell>
          <cell r="R1224">
            <v>1804</v>
          </cell>
          <cell r="S1224">
            <v>1804</v>
          </cell>
          <cell r="T1224">
            <v>37966</v>
          </cell>
          <cell r="U1224">
            <v>37966</v>
          </cell>
          <cell r="V1224">
            <v>37966</v>
          </cell>
          <cell r="W1224">
            <v>37966</v>
          </cell>
          <cell r="X1224" t="str">
            <v>RESISTANCE GROUNDING SHAKERMULTIMETERSEWAGE PUMPFIRE HOSEWHITE WATER P IPEBLENDERGROUND SOCKETWIRECONVENIENT POWER SUPPLYN M RESISTANCE GROUNDING SHAKER MULTIMETER SEWAGE PUMP FIRE HOSE WHITE WATER PIPE BLENDER GROUND SOCKET WIRE CONVENIENT POWER SUPPLY VIBRATOR AC ARC WELDING MACHINE HANGING BALL STAINLESS STEEL ELECTRODE HACKSAW BOW WOODWORKING CIRCULAR SAW BENCH VISE PROFILE CUTTING MACHINE ANGLE GRINDER ELECTRIC BENDING MACHINE HYDRAULICPUNCHER ELECTRIC WRENCH BENCH DRILL SLEEVE SCALE PROFILE CUTTING SHEET ANGLE GRINDER WOODWORKING CIRCULAR SAW BLADE MANUAL HYDRAULIC PALLET TRUCK WIRE CUTTERS COPPER NOSE OPENER SOLDER WIRE SOLDER PASTE SOLDER BAR PIPE CUTTER PIPE PRESSURE FRAME DOUBLE HOOK RATCHET TYPE THREAD TENSIONER CANVAS COUNTERSUNK SCREW BUTTERFLY CARDSCREW CAP FLOWER BASKET SCREWS TOP SUPPORT STEP BY STEP CLAMP CLAMP DISTRIBUTION BOX FILTER IRON POT KETTLE ELECTRIC KETTLE</v>
          </cell>
          <cell r="Y1224" t="str">
            <v>Valide</v>
          </cell>
        </row>
        <row r="1225">
          <cell r="A1225" t="str">
            <v>EITU0371197</v>
          </cell>
          <cell r="B1225">
            <v>20</v>
          </cell>
          <cell r="C1225" t="str">
            <v>510000039321</v>
          </cell>
          <cell r="D1225">
            <v>43980</v>
          </cell>
          <cell r="E1225">
            <v>-43975</v>
          </cell>
          <cell r="I1225" t="str">
            <v>2020 MSA 164017</v>
          </cell>
          <cell r="J1225">
            <v>266</v>
          </cell>
          <cell r="K1225" t="str">
            <v>BENSON KANGETHE LTD</v>
          </cell>
          <cell r="L1225" t="str">
            <v>PINNACLE SYSTEMS LTD</v>
          </cell>
          <cell r="M1225" t="str">
            <v>CN</v>
          </cell>
          <cell r="N1225" t="str">
            <v>GBAME</v>
          </cell>
          <cell r="O1225" t="str">
            <v>PX</v>
          </cell>
          <cell r="P1225">
            <v>18</v>
          </cell>
          <cell r="Q1225">
            <v>18</v>
          </cell>
          <cell r="R1225">
            <v>18</v>
          </cell>
          <cell r="S1225">
            <v>18</v>
          </cell>
          <cell r="T1225">
            <v>16883</v>
          </cell>
          <cell r="U1225">
            <v>16883</v>
          </cell>
          <cell r="V1225">
            <v>16883</v>
          </cell>
          <cell r="W1225">
            <v>16883</v>
          </cell>
          <cell r="X1225" t="str">
            <v>507S 10KITGM - MOTOR VEHICLE SEATBELTS2200 10SKIT GM -MOTOR VEHICLE SE AT BELTS- ALR BELT WITH BUCKLE KIT CONTACT BENSON KANGETHEPHONE 44 0 7889282418 PIN P051462554DCONTACT PINNACLE SYSTEMSDAVID AYI ENDA 00254 722 375 799NO MAKRS 507S 10KITGM - MOTOR VEHICLE SEAT BELTS 2200 10SKIT GM -MOTOR VEHICLE SEAT BELTS - ALR BELT WITH BUCKLE KIT CONTACT BENSON KANGETHE PHONE 44 0 7889282418 PIN P051462554D CONTACT PINNACLE SYSTEMS DAVID AYIENDA 00254 722 375 799 DAVID PINNACLESYSTEMSKENYA NET</v>
          </cell>
          <cell r="Y1225" t="str">
            <v>Valide</v>
          </cell>
        </row>
        <row r="1226">
          <cell r="A1226" t="str">
            <v>TEMU6890078</v>
          </cell>
          <cell r="B1226">
            <v>40</v>
          </cell>
          <cell r="C1226" t="str">
            <v>MEDUMH388016</v>
          </cell>
          <cell r="D1226">
            <v>43980</v>
          </cell>
          <cell r="E1226">
            <v>-43975</v>
          </cell>
          <cell r="I1226" t="str">
            <v>2020 MSA 163767</v>
          </cell>
          <cell r="J1226">
            <v>132</v>
          </cell>
          <cell r="K1226" t="str">
            <v>GARG ACRYLICS LTD</v>
          </cell>
          <cell r="L1226" t="str">
            <v>M S MAXIMUS SYNERGY LTD</v>
          </cell>
          <cell r="M1226" t="str">
            <v>CN</v>
          </cell>
          <cell r="N1226" t="str">
            <v>OMSLL</v>
          </cell>
          <cell r="O1226" t="str">
            <v>BG</v>
          </cell>
          <cell r="P1226">
            <v>827</v>
          </cell>
          <cell r="Q1226">
            <v>827</v>
          </cell>
          <cell r="R1226">
            <v>0</v>
          </cell>
          <cell r="S1226">
            <v>0</v>
          </cell>
          <cell r="T1226">
            <v>15541</v>
          </cell>
          <cell r="U1226">
            <v>15541</v>
          </cell>
          <cell r="V1226">
            <v>0</v>
          </cell>
          <cell r="W1226">
            <v>0</v>
          </cell>
          <cell r="X1226" t="str">
            <v>CONTAINER CONTAINING -827 BAGS - 14879 600 KGS 100 ACRYLIC HIGH BULK DYED YAR N NM 24 2 AS PER PROFORMA INVOICE NO DK 0109 DATED 01 02 2020 AS PER INVOICE NO TGT20-125 DATED 08 04 2020 SHIPPING BILL NO - 23 83674 DATED 09-Apr-2020 TO TAL NET WT 14879 600 KGS FREIGHT PREPAID IEC NO 309 5002017 HS CODE 5509 32 0 0</v>
          </cell>
          <cell r="Y1226" t="str">
            <v>Valide</v>
          </cell>
        </row>
        <row r="1227">
          <cell r="A1227" t="str">
            <v>TEMU4402765</v>
          </cell>
          <cell r="B1227">
            <v>20</v>
          </cell>
          <cell r="C1227" t="str">
            <v>MEDUND630756</v>
          </cell>
          <cell r="D1227">
            <v>43980</v>
          </cell>
          <cell r="E1227">
            <v>-43975</v>
          </cell>
          <cell r="I1227" t="str">
            <v>2020 MSA 163767</v>
          </cell>
          <cell r="J1227">
            <v>189</v>
          </cell>
          <cell r="K1227" t="str">
            <v>ISTANBUL TEKNIK INSAAT SANAYI VE TICARET A S</v>
          </cell>
          <cell r="L1227" t="str">
            <v>TO THE ORDER OF CO-OPERATIVE BANK OF KENYA LTD</v>
          </cell>
          <cell r="M1227" t="str">
            <v>CN</v>
          </cell>
          <cell r="N1227" t="str">
            <v>OMSLL</v>
          </cell>
          <cell r="O1227" t="str">
            <v>RO</v>
          </cell>
          <cell r="P1227">
            <v>493</v>
          </cell>
          <cell r="Q1227">
            <v>493</v>
          </cell>
          <cell r="R1227">
            <v>493</v>
          </cell>
          <cell r="S1227">
            <v>493</v>
          </cell>
          <cell r="T1227">
            <v>635268</v>
          </cell>
          <cell r="U1227">
            <v>635268</v>
          </cell>
          <cell r="V1227">
            <v>635268</v>
          </cell>
          <cell r="W1227">
            <v>635268</v>
          </cell>
          <cell r="X1227"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27" t="str">
            <v>Valide</v>
          </cell>
        </row>
        <row r="1228">
          <cell r="A1228" t="str">
            <v>MEDU1746548</v>
          </cell>
          <cell r="B1228">
            <v>20</v>
          </cell>
          <cell r="C1228" t="str">
            <v>MEDUND630756</v>
          </cell>
          <cell r="D1228">
            <v>43980</v>
          </cell>
          <cell r="E1228">
            <v>-43975</v>
          </cell>
          <cell r="I1228" t="str">
            <v>2020 MSA 163767</v>
          </cell>
          <cell r="J1228">
            <v>189</v>
          </cell>
          <cell r="K1228" t="str">
            <v>ISTANBUL TEKNIK INSAAT SANAYI VE TICARET A S</v>
          </cell>
          <cell r="L1228" t="str">
            <v>TO THE ORDER OF CO-OPERATIVE BANK OF KENYA LTD</v>
          </cell>
          <cell r="M1228" t="str">
            <v>CN</v>
          </cell>
          <cell r="N1228" t="str">
            <v>OMSLL</v>
          </cell>
          <cell r="O1228" t="str">
            <v>RO</v>
          </cell>
          <cell r="P1228">
            <v>493</v>
          </cell>
          <cell r="Q1228">
            <v>493</v>
          </cell>
          <cell r="R1228">
            <v>493</v>
          </cell>
          <cell r="S1228">
            <v>493</v>
          </cell>
          <cell r="T1228">
            <v>635268</v>
          </cell>
          <cell r="U1228">
            <v>635268</v>
          </cell>
          <cell r="V1228">
            <v>635268</v>
          </cell>
          <cell r="W1228">
            <v>635268</v>
          </cell>
          <cell r="X1228"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28" t="str">
            <v>Valide</v>
          </cell>
        </row>
        <row r="1229">
          <cell r="A1229" t="str">
            <v>MEDU1516801</v>
          </cell>
          <cell r="B1229">
            <v>20</v>
          </cell>
          <cell r="C1229" t="str">
            <v>MEDUND630756</v>
          </cell>
          <cell r="D1229">
            <v>43980</v>
          </cell>
          <cell r="E1229">
            <v>-43975</v>
          </cell>
          <cell r="I1229" t="str">
            <v>2020 MSA 163767</v>
          </cell>
          <cell r="J1229">
            <v>189</v>
          </cell>
          <cell r="K1229" t="str">
            <v>ISTANBUL TEKNIK INSAAT SANAYI VE TICARET A S</v>
          </cell>
          <cell r="L1229" t="str">
            <v>TO THE ORDER OF CO-OPERATIVE BANK OF KENYA LTD</v>
          </cell>
          <cell r="M1229" t="str">
            <v>CN</v>
          </cell>
          <cell r="N1229" t="str">
            <v>OMSLL</v>
          </cell>
          <cell r="O1229" t="str">
            <v>RO</v>
          </cell>
          <cell r="P1229">
            <v>493</v>
          </cell>
          <cell r="Q1229">
            <v>493</v>
          </cell>
          <cell r="R1229">
            <v>493</v>
          </cell>
          <cell r="S1229">
            <v>493</v>
          </cell>
          <cell r="T1229">
            <v>635268</v>
          </cell>
          <cell r="U1229">
            <v>635268</v>
          </cell>
          <cell r="V1229">
            <v>635268</v>
          </cell>
          <cell r="W1229">
            <v>635268</v>
          </cell>
          <cell r="X1229"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29" t="str">
            <v>Valide</v>
          </cell>
        </row>
        <row r="1230">
          <cell r="A1230" t="str">
            <v>TRHU2140973</v>
          </cell>
          <cell r="B1230">
            <v>20</v>
          </cell>
          <cell r="C1230" t="str">
            <v>MEDUND630756</v>
          </cell>
          <cell r="D1230">
            <v>43980</v>
          </cell>
          <cell r="E1230">
            <v>-43975</v>
          </cell>
          <cell r="I1230" t="str">
            <v>2020 MSA 163767</v>
          </cell>
          <cell r="J1230">
            <v>189</v>
          </cell>
          <cell r="K1230" t="str">
            <v>ISTANBUL TEKNIK INSAAT SANAYI VE TICARET A S</v>
          </cell>
          <cell r="L1230" t="str">
            <v>TO THE ORDER OF CO-OPERATIVE BANK OF KENYA LTD</v>
          </cell>
          <cell r="M1230" t="str">
            <v>CN</v>
          </cell>
          <cell r="N1230" t="str">
            <v>OMSLL</v>
          </cell>
          <cell r="O1230" t="str">
            <v>RO</v>
          </cell>
          <cell r="P1230">
            <v>493</v>
          </cell>
          <cell r="Q1230">
            <v>493</v>
          </cell>
          <cell r="R1230">
            <v>493</v>
          </cell>
          <cell r="S1230">
            <v>493</v>
          </cell>
          <cell r="T1230">
            <v>635268</v>
          </cell>
          <cell r="U1230">
            <v>635268</v>
          </cell>
          <cell r="V1230">
            <v>635268</v>
          </cell>
          <cell r="W1230">
            <v>635268</v>
          </cell>
          <cell r="X1230"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30" t="str">
            <v>Valide</v>
          </cell>
        </row>
        <row r="1231">
          <cell r="A1231" t="str">
            <v>TGHU1787475</v>
          </cell>
          <cell r="B1231">
            <v>20</v>
          </cell>
          <cell r="C1231" t="str">
            <v>MEDUND630756</v>
          </cell>
          <cell r="D1231">
            <v>43981</v>
          </cell>
          <cell r="E1231">
            <v>-43976</v>
          </cell>
          <cell r="I1231" t="str">
            <v>2020 MSA 163767</v>
          </cell>
          <cell r="J1231">
            <v>189</v>
          </cell>
          <cell r="K1231" t="str">
            <v>ISTANBUL TEKNIK INSAAT SANAYI VE TICARET A S</v>
          </cell>
          <cell r="L1231" t="str">
            <v>TO THE ORDER OF CO-OPERATIVE BANK OF KENYA LTD</v>
          </cell>
          <cell r="M1231" t="str">
            <v>CN</v>
          </cell>
          <cell r="N1231" t="str">
            <v>OMSLL</v>
          </cell>
          <cell r="O1231" t="str">
            <v>RO</v>
          </cell>
          <cell r="P1231">
            <v>493</v>
          </cell>
          <cell r="Q1231">
            <v>493</v>
          </cell>
          <cell r="R1231">
            <v>493</v>
          </cell>
          <cell r="S1231">
            <v>493</v>
          </cell>
          <cell r="T1231">
            <v>635268</v>
          </cell>
          <cell r="U1231">
            <v>635268</v>
          </cell>
          <cell r="V1231">
            <v>635268</v>
          </cell>
          <cell r="W1231">
            <v>635268</v>
          </cell>
          <cell r="X1231"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31" t="str">
            <v>Valide</v>
          </cell>
        </row>
        <row r="1232">
          <cell r="A1232" t="str">
            <v>TLLU2187319</v>
          </cell>
          <cell r="B1232">
            <v>20</v>
          </cell>
          <cell r="C1232" t="str">
            <v>MEDUND630756</v>
          </cell>
          <cell r="D1232">
            <v>43981</v>
          </cell>
          <cell r="E1232">
            <v>-43976</v>
          </cell>
          <cell r="I1232" t="str">
            <v>2020 MSA 163767</v>
          </cell>
          <cell r="J1232">
            <v>189</v>
          </cell>
          <cell r="K1232" t="str">
            <v>ISTANBUL TEKNIK INSAAT SANAYI VE TICARET A S</v>
          </cell>
          <cell r="L1232" t="str">
            <v>TO THE ORDER OF CO-OPERATIVE BANK OF KENYA LTD</v>
          </cell>
          <cell r="M1232" t="str">
            <v>CN</v>
          </cell>
          <cell r="N1232" t="str">
            <v>OMSLL</v>
          </cell>
          <cell r="O1232" t="str">
            <v>RO</v>
          </cell>
          <cell r="P1232">
            <v>493</v>
          </cell>
          <cell r="Q1232">
            <v>493</v>
          </cell>
          <cell r="R1232">
            <v>493</v>
          </cell>
          <cell r="S1232">
            <v>493</v>
          </cell>
          <cell r="T1232">
            <v>635268</v>
          </cell>
          <cell r="U1232">
            <v>635268</v>
          </cell>
          <cell r="V1232">
            <v>635268</v>
          </cell>
          <cell r="W1232">
            <v>635268</v>
          </cell>
          <cell r="X1232"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32" t="str">
            <v>Valide</v>
          </cell>
        </row>
        <row r="1233">
          <cell r="A1233" t="str">
            <v>MEDU6798246</v>
          </cell>
          <cell r="B1233">
            <v>20</v>
          </cell>
          <cell r="C1233" t="str">
            <v>MEDUND630756</v>
          </cell>
          <cell r="D1233">
            <v>43981</v>
          </cell>
          <cell r="E1233">
            <v>-43976</v>
          </cell>
          <cell r="I1233" t="str">
            <v>2020 MSA 163767</v>
          </cell>
          <cell r="J1233">
            <v>189</v>
          </cell>
          <cell r="K1233" t="str">
            <v>ISTANBUL TEKNIK INSAAT SANAYI VE TICARET A S</v>
          </cell>
          <cell r="L1233" t="str">
            <v>TO THE ORDER OF CO-OPERATIVE BANK OF KENYA LTD</v>
          </cell>
          <cell r="M1233" t="str">
            <v>CN</v>
          </cell>
          <cell r="N1233" t="str">
            <v>OMSLL</v>
          </cell>
          <cell r="O1233" t="str">
            <v>RO</v>
          </cell>
          <cell r="P1233">
            <v>493</v>
          </cell>
          <cell r="Q1233">
            <v>493</v>
          </cell>
          <cell r="R1233">
            <v>493</v>
          </cell>
          <cell r="S1233">
            <v>493</v>
          </cell>
          <cell r="T1233">
            <v>635268</v>
          </cell>
          <cell r="U1233">
            <v>635268</v>
          </cell>
          <cell r="V1233">
            <v>635268</v>
          </cell>
          <cell r="W1233">
            <v>635268</v>
          </cell>
          <cell r="X1233" t="str">
            <v>GEOSYNTHETIC CLAY LINER SEALTEX 5000H - 15 ROLLS NET WEIGHT 19 183 KG GROSS WEIGHT 19 303 KG GEOSYNTHETIC CLAY LINER SEALTEX 5000H - 15 ROLLS NET WEIGHT 19 210 KG GROSS WEIGHT 19 330 KG GEOSYNTHETIC CLAY LINER SEALTEX 5000H 13 ROLLS NET WEIGHT 16 623 KG GROSS WEIGHT 16 727KG GEOSYNTHETIC CLAY LINER SEALTEX 5000H - 15 ROLLS NET WEIGHT 19 220 KG GROSS WEIGHT 19 340 KG GEOSYNTHETIC CLAY LINER SEALTEX 5000H 15 ROLLS NET WEIGHT 19 224 KG GROSS WEIGHT 19 344 KG GEOSYNTHETIC CLAY LINER SEALTEX 5000H - 15 ROLLS NET WEIGHT 19 204 KG GROSS WEIGHT 19 324 KG GEOSYNTHETIC CLAY LINER SEALTEX 5000H - 15 ROLLS NET WEIGHT 19 210 KG GROSS WEIGHT 19 330 KG GEOSYNTHETIC CLAY LINER SEALTEX 5000H - 15 ROLLS NET WEIGHT 19 202 KG GROSS WEIGHT 19 322 KG GEOSYNTHETIC CLAY LINER SEALTEX 5000H - 15 ROLLS NET WEIGHT 19 212 KG GROSS WEIGHT 19 338 KG GEOSYNTHETIC CLAY LINER SEALTEX 5000H - 15 ROLLS NET WEIGHT 19 181 KG GROSS WEIGHT 19 301 KG GEOSYNTHETIC CLAY LINER SEALTEX 5000H - 15 ROLLS NET WEIGHT 19 219 KG GROSS WEIGHT 19 339 KG GEOSYNTHETIC CLAY LINER SEALTEX 5000H - 15 ROLLS NET WEIGHT 19 197 KG GROSS WEIGHT 19 317 KG GEOSYNTHETIC CLAY LINER SEALTEX 5000H - 15 ROLLS NET WEIGHT 19 207 KG GROSS WEIGHT 19 327 KG GEOSYNTHETIC CLAY LINER SEALTEX 5000H - 15 ROLLS NET WEIGHT 19 181 KG GROSS WEIGHT 19 311 KG GEOSYNTHETIC CLAY LINER SEALTEX 5000H - 15 ROLLS NET WEIGHT 19 192 KG GROSS WEIGHT 19 322 KG GEOSYNTHETIC CLAY LIN</v>
          </cell>
          <cell r="Y1233" t="str">
            <v>Valide</v>
          </cell>
        </row>
        <row r="1234">
          <cell r="A1234" t="str">
            <v>MOAU7711396</v>
          </cell>
          <cell r="B1234">
            <v>20</v>
          </cell>
          <cell r="C1234" t="str">
            <v>SH9AKBJ88604</v>
          </cell>
          <cell r="D1234">
            <v>43980</v>
          </cell>
          <cell r="E1234">
            <v>-43975</v>
          </cell>
          <cell r="I1234" t="str">
            <v>2020 MSA 163987</v>
          </cell>
          <cell r="J1234">
            <v>13</v>
          </cell>
          <cell r="K1234" t="str">
            <v>ELECTRIC POWERTEK COMPANY LTD</v>
          </cell>
          <cell r="L1234" t="str">
            <v>METSEC CABLES LTD</v>
          </cell>
          <cell r="M1234" t="str">
            <v>HK</v>
          </cell>
          <cell r="N1234" t="str">
            <v>CNSHA</v>
          </cell>
          <cell r="O1234" t="str">
            <v>PX</v>
          </cell>
          <cell r="P1234">
            <v>1</v>
          </cell>
          <cell r="Q1234">
            <v>1</v>
          </cell>
          <cell r="R1234">
            <v>1</v>
          </cell>
          <cell r="S1234">
            <v>1</v>
          </cell>
          <cell r="T1234">
            <v>167</v>
          </cell>
          <cell r="U1234">
            <v>167</v>
          </cell>
          <cell r="V1234">
            <v>167</v>
          </cell>
          <cell r="W1234">
            <v>167</v>
          </cell>
          <cell r="X1234" t="str">
            <v>1X20ST CONTAINER STC 1 PALLET WELDING POWDER MOULD CABLE LIGHTERS MOULD HANDLES PORT CLEARANCE</v>
          </cell>
          <cell r="Y1234" t="str">
            <v>Valide</v>
          </cell>
        </row>
        <row r="1235">
          <cell r="A1235" t="str">
            <v>CMAU4959549</v>
          </cell>
          <cell r="B1235">
            <v>40</v>
          </cell>
          <cell r="C1235" t="str">
            <v>USM0127007</v>
          </cell>
          <cell r="D1235">
            <v>43981</v>
          </cell>
          <cell r="E1235">
            <v>-43976</v>
          </cell>
          <cell r="I1235" t="str">
            <v>2020 MSA 164083</v>
          </cell>
          <cell r="J1235">
            <v>2</v>
          </cell>
          <cell r="K1235" t="str">
            <v>TOYOTA GIBRALTAR STOCKHOLDINGS40 DEVILS TOWER ROAD</v>
          </cell>
          <cell r="L1235" t="str">
            <v>AMERICAN EMBASSYU N AVENUE GIGIRIP O BOX 606 00621NAIROBI KENYA</v>
          </cell>
          <cell r="M1235" t="str">
            <v>IN</v>
          </cell>
          <cell r="N1235" t="str">
            <v>AEJEA</v>
          </cell>
          <cell r="O1235" t="str">
            <v>PK</v>
          </cell>
          <cell r="P1235">
            <v>34</v>
          </cell>
          <cell r="Q1235">
            <v>34</v>
          </cell>
          <cell r="R1235">
            <v>0</v>
          </cell>
          <cell r="S1235">
            <v>0</v>
          </cell>
          <cell r="T1235">
            <v>36467</v>
          </cell>
          <cell r="U1235">
            <v>36467</v>
          </cell>
          <cell r="V1235">
            <v>0</v>
          </cell>
          <cell r="W1235">
            <v>0</v>
          </cell>
          <cell r="X1235"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35" t="str">
            <v>Valide</v>
          </cell>
        </row>
        <row r="1236">
          <cell r="A1236" t="str">
            <v>TCNU1193300</v>
          </cell>
          <cell r="B1236">
            <v>40</v>
          </cell>
          <cell r="C1236" t="str">
            <v>USM0127007</v>
          </cell>
          <cell r="D1236">
            <v>43981</v>
          </cell>
          <cell r="E1236">
            <v>-43976</v>
          </cell>
          <cell r="I1236" t="str">
            <v>2020 MSA 164083</v>
          </cell>
          <cell r="J1236">
            <v>2</v>
          </cell>
          <cell r="K1236" t="str">
            <v>TOYOTA GIBRALTAR STOCKHOLDINGS40 DEVILS TOWER ROAD</v>
          </cell>
          <cell r="L1236" t="str">
            <v>AMERICAN EMBASSYU N AVENUE GIGIRIP O BOX 606 00621NAIROBI KENYA</v>
          </cell>
          <cell r="M1236" t="str">
            <v>IN</v>
          </cell>
          <cell r="N1236" t="str">
            <v>AEJEA</v>
          </cell>
          <cell r="O1236" t="str">
            <v>PK</v>
          </cell>
          <cell r="P1236">
            <v>34</v>
          </cell>
          <cell r="Q1236">
            <v>34</v>
          </cell>
          <cell r="R1236">
            <v>0</v>
          </cell>
          <cell r="S1236">
            <v>0</v>
          </cell>
          <cell r="T1236">
            <v>36467</v>
          </cell>
          <cell r="U1236">
            <v>36467</v>
          </cell>
          <cell r="V1236">
            <v>0</v>
          </cell>
          <cell r="W1236">
            <v>0</v>
          </cell>
          <cell r="X1236"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36" t="str">
            <v>Valide</v>
          </cell>
        </row>
        <row r="1237">
          <cell r="A1237" t="str">
            <v>TCNU4045462</v>
          </cell>
          <cell r="B1237">
            <v>40</v>
          </cell>
          <cell r="C1237" t="str">
            <v>WECC20LIMBA1009</v>
          </cell>
          <cell r="D1237">
            <v>43981</v>
          </cell>
          <cell r="E1237">
            <v>-43976</v>
          </cell>
          <cell r="I1237" t="str">
            <v>2020 MSA 164004</v>
          </cell>
          <cell r="J1237">
            <v>26</v>
          </cell>
          <cell r="K1237" t="str">
            <v>EGEO SOLVENTES S A</v>
          </cell>
          <cell r="L1237" t="str">
            <v>MULBERRY SOLVENTS LTD</v>
          </cell>
          <cell r="M1237" t="str">
            <v>DE</v>
          </cell>
          <cell r="N1237" t="str">
            <v>LKCMB</v>
          </cell>
          <cell r="O1237" t="str">
            <v>PK</v>
          </cell>
          <cell r="P1237">
            <v>54</v>
          </cell>
          <cell r="Q1237">
            <v>54</v>
          </cell>
          <cell r="R1237">
            <v>54</v>
          </cell>
          <cell r="S1237">
            <v>54</v>
          </cell>
          <cell r="T1237">
            <v>51500</v>
          </cell>
          <cell r="U1237">
            <v>51500</v>
          </cell>
          <cell r="V1237">
            <v>51500</v>
          </cell>
          <cell r="W1237">
            <v>51500</v>
          </cell>
          <cell r="X1237" t="str">
            <v>2x40HC CONTAINER X 890 KGS THINNER ECOSOLVE PRINT ETHYL ACETATE TOLUENE IMO 3 UN 1993 P G II F P -1 C PROFORMA INVOICE FTV2000358 DATED 05-03-2020 IDF 20EMKIM000060065 X 890 KGS THINNER ECOSOLVE PRINT ETHYL ACETATE TOLUENE IMO 3 UN 1993 P G II F P -1 C PROFORMA INVOICE FTV2000358 DATED 05-03-2020 IDF 20EMKIM000060065 GOODS IN TRANSIT TO MITCHELL COTTS CFS KIBARANT MOMBASSA UNDER CONSIGNEE OWN ARRANGEMENT ACCOUNT RISK</v>
          </cell>
          <cell r="Y1237" t="str">
            <v>Valide</v>
          </cell>
        </row>
        <row r="1238">
          <cell r="A1238" t="str">
            <v>GVCU5203651</v>
          </cell>
          <cell r="B1238">
            <v>40</v>
          </cell>
          <cell r="C1238" t="str">
            <v>WECC20LIMBA1009</v>
          </cell>
          <cell r="D1238">
            <v>43981</v>
          </cell>
          <cell r="E1238">
            <v>-43976</v>
          </cell>
          <cell r="I1238" t="str">
            <v>2020 MSA 164004</v>
          </cell>
          <cell r="J1238">
            <v>26</v>
          </cell>
          <cell r="K1238" t="str">
            <v>EGEO SOLVENTES S A</v>
          </cell>
          <cell r="L1238" t="str">
            <v>MULBERRY SOLVENTS LTD</v>
          </cell>
          <cell r="M1238" t="str">
            <v>DE</v>
          </cell>
          <cell r="N1238" t="str">
            <v>LKCMB</v>
          </cell>
          <cell r="O1238" t="str">
            <v>PK</v>
          </cell>
          <cell r="P1238">
            <v>54</v>
          </cell>
          <cell r="Q1238">
            <v>54</v>
          </cell>
          <cell r="R1238">
            <v>54</v>
          </cell>
          <cell r="S1238">
            <v>54</v>
          </cell>
          <cell r="T1238">
            <v>51500</v>
          </cell>
          <cell r="U1238">
            <v>51500</v>
          </cell>
          <cell r="V1238">
            <v>51500</v>
          </cell>
          <cell r="W1238">
            <v>51500</v>
          </cell>
          <cell r="X1238" t="str">
            <v>2x40HC CONTAINER X 890 KGS THINNER ECOSOLVE PRINT ETHYL ACETATE TOLUENE IMO 3 UN 1993 P G II F P -1 C PROFORMA INVOICE FTV2000358 DATED 05-03-2020 IDF 20EMKIM000060065 X 890 KGS THINNER ECOSOLVE PRINT ETHYL ACETATE TOLUENE IMO 3 UN 1993 P G II F P -1 C PROFORMA INVOICE FTV2000358 DATED 05-03-2020 IDF 20EMKIM000060065 GOODS IN TRANSIT TO MITCHELL COTTS CFS KIBARANT MOMBASSA UNDER CONSIGNEE OWN ARRANGEMENT ACCOUNT RISK</v>
          </cell>
          <cell r="Y1238" t="str">
            <v>Valide</v>
          </cell>
        </row>
        <row r="1239">
          <cell r="A1239" t="str">
            <v>CAIU8717936</v>
          </cell>
          <cell r="B1239">
            <v>40</v>
          </cell>
          <cell r="C1239" t="str">
            <v>MEDUDR674166</v>
          </cell>
          <cell r="D1239">
            <v>43886</v>
          </cell>
          <cell r="E1239">
            <v>-43881</v>
          </cell>
          <cell r="I1239" t="str">
            <v>2020 MSA 161855</v>
          </cell>
          <cell r="J1239">
            <v>45</v>
          </cell>
          <cell r="K1239" t="str">
            <v>ETERNITY TECHNOLOGIES A DIVISION OF HUDACO</v>
          </cell>
          <cell r="L1239" t="str">
            <v>TWIGA TATU LIMITED ALP NORTH THREE LTD</v>
          </cell>
          <cell r="M1239" t="str">
            <v>BR</v>
          </cell>
          <cell r="N1239" t="str">
            <v>ZADUR</v>
          </cell>
          <cell r="O1239" t="str">
            <v>PE</v>
          </cell>
          <cell r="P1239">
            <v>10</v>
          </cell>
          <cell r="Q1239">
            <v>10</v>
          </cell>
          <cell r="R1239">
            <v>10</v>
          </cell>
          <cell r="S1239">
            <v>10</v>
          </cell>
          <cell r="T1239">
            <v>6980</v>
          </cell>
          <cell r="U1239">
            <v>6980</v>
          </cell>
          <cell r="V1239">
            <v>6980</v>
          </cell>
          <cell r="W1239">
            <v>6980</v>
          </cell>
          <cell r="X1239" t="str">
            <v>ROLLER STAND SPARES ANCILL ARY EQUIPMENT HS CODE 85 4390 Nett Weight 3150 000</v>
          </cell>
          <cell r="Y1239" t="str">
            <v>Valide</v>
          </cell>
        </row>
        <row r="1240">
          <cell r="A1240" t="str">
            <v>MSKU8700691</v>
          </cell>
          <cell r="B1240">
            <v>40</v>
          </cell>
          <cell r="C1240" t="str">
            <v>597197263</v>
          </cell>
          <cell r="D1240">
            <v>43982</v>
          </cell>
          <cell r="E1240">
            <v>-43977</v>
          </cell>
          <cell r="I1240" t="str">
            <v>2020 MSA 164043</v>
          </cell>
          <cell r="J1240">
            <v>113</v>
          </cell>
          <cell r="K1240" t="str">
            <v>HONOR SERVICES CO LTD NO 6 LIAOC</v>
          </cell>
          <cell r="L1240" t="str">
            <v>TO THE ORDER OF NCBA BANK KENYA PLC</v>
          </cell>
          <cell r="M1240" t="str">
            <v>CN</v>
          </cell>
          <cell r="N1240" t="str">
            <v>CNTAO</v>
          </cell>
          <cell r="O1240" t="str">
            <v>PK</v>
          </cell>
          <cell r="P1240">
            <v>10</v>
          </cell>
          <cell r="Q1240">
            <v>10</v>
          </cell>
          <cell r="R1240">
            <v>0</v>
          </cell>
          <cell r="S1240">
            <v>0</v>
          </cell>
          <cell r="T1240">
            <v>22560</v>
          </cell>
          <cell r="U1240">
            <v>22560</v>
          </cell>
          <cell r="V1240">
            <v>0</v>
          </cell>
          <cell r="W1240">
            <v>0</v>
          </cell>
          <cell r="X1240" t="str">
            <v>SUPPLY OF 2000HP DRILLING RIG SPARES AND ACCESSORIES FOR GEOTHERMAL A S PER PROFORMA INVOICE NO HEKG20191218 DATED 18 12 2019 UNDER IDF NO 20MBAIM000129319 LC NO TF2010032553 FREIGHT PREPAID</v>
          </cell>
          <cell r="Y1240" t="str">
            <v>Valide</v>
          </cell>
        </row>
        <row r="1241">
          <cell r="A1241" t="str">
            <v>MRKU6412971</v>
          </cell>
          <cell r="B1241">
            <v>40</v>
          </cell>
          <cell r="C1241" t="str">
            <v>597451859</v>
          </cell>
          <cell r="D1241">
            <v>43982</v>
          </cell>
          <cell r="E1241">
            <v>-43977</v>
          </cell>
          <cell r="I1241" t="str">
            <v>2020 MSA 163965</v>
          </cell>
          <cell r="J1241">
            <v>186</v>
          </cell>
          <cell r="K1241" t="str">
            <v>SOLVOCHEM LTD P O BOX 2666 AQABA</v>
          </cell>
          <cell r="L1241" t="str">
            <v>CROWN PAINTS KENYA PLC MOGADISHU RO</v>
          </cell>
          <cell r="M1241" t="str">
            <v>TR</v>
          </cell>
          <cell r="N1241" t="str">
            <v>KWSAA</v>
          </cell>
          <cell r="O1241" t="str">
            <v>PK</v>
          </cell>
          <cell r="P1241">
            <v>152</v>
          </cell>
          <cell r="Q1241">
            <v>152</v>
          </cell>
          <cell r="R1241">
            <v>152</v>
          </cell>
          <cell r="S1241">
            <v>152</v>
          </cell>
          <cell r="T1241">
            <v>27300</v>
          </cell>
          <cell r="U1241">
            <v>27300</v>
          </cell>
          <cell r="V1241">
            <v>27300</v>
          </cell>
          <cell r="W1241">
            <v>27300</v>
          </cell>
          <cell r="X1241" t="str">
            <v>WHITE SPIRIT CLASS 3 UN 1300 TOTAL NET WT 24960 KGS TOTAL GROSS WT 27300 KGS HS CODE NO 27101990 IN TRANSIT TO NAIROBI ON THE RISK OF CONSIGNEE</v>
          </cell>
          <cell r="Y1241" t="str">
            <v>Valide</v>
          </cell>
        </row>
        <row r="1242">
          <cell r="A1242" t="str">
            <v>HASU4362257</v>
          </cell>
          <cell r="B1242">
            <v>40</v>
          </cell>
          <cell r="C1242" t="str">
            <v>607059391</v>
          </cell>
          <cell r="D1242">
            <v>43982</v>
          </cell>
          <cell r="E1242">
            <v>-43977</v>
          </cell>
          <cell r="I1242" t="str">
            <v>2020 MSA 164043</v>
          </cell>
          <cell r="J1242">
            <v>129</v>
          </cell>
          <cell r="K1242" t="str">
            <v>AGILITY LOGISTICS SHANGHAI LTD QICT QINGDAO CHINA</v>
          </cell>
          <cell r="L1242" t="str">
            <v>CHINA NAT1ONAL AERO-TECHNOLOGY INTE</v>
          </cell>
          <cell r="M1242" t="str">
            <v>CN</v>
          </cell>
          <cell r="N1242" t="str">
            <v>CNTAO</v>
          </cell>
          <cell r="O1242" t="str">
            <v>PK</v>
          </cell>
          <cell r="P1242">
            <v>1</v>
          </cell>
          <cell r="Q1242">
            <v>1</v>
          </cell>
          <cell r="R1242">
            <v>0</v>
          </cell>
          <cell r="S1242">
            <v>0</v>
          </cell>
          <cell r="T1242">
            <v>5520</v>
          </cell>
          <cell r="U1242">
            <v>5520</v>
          </cell>
          <cell r="V1242">
            <v>0</v>
          </cell>
          <cell r="W1242">
            <v>0</v>
          </cell>
          <cell r="X1242" t="str">
            <v>500KW DIESEL GENERATOR UNIT SIZE 4800 2050 2450MM HS CODE 8502131000 S C 7720006 INTRANSIT TO ICD EMBAKASI NAIROBI</v>
          </cell>
          <cell r="Y1242" t="str">
            <v>Valide</v>
          </cell>
        </row>
        <row r="1243">
          <cell r="A1243" t="str">
            <v>IPXU3884939</v>
          </cell>
          <cell r="B1243">
            <v>20</v>
          </cell>
          <cell r="C1243" t="str">
            <v>DXB0498398</v>
          </cell>
          <cell r="D1243">
            <v>43982</v>
          </cell>
          <cell r="E1243">
            <v>-43977</v>
          </cell>
          <cell r="I1243" t="str">
            <v>2020 MSA 164083</v>
          </cell>
          <cell r="J1243">
            <v>166</v>
          </cell>
          <cell r="K1243" t="str">
            <v>AAA FREIGHT SERVICES LLCPO BOX 261885DUBAIUNITED ARAB EMIRATES</v>
          </cell>
          <cell r="L1243" t="str">
            <v>GIGI INTERNATIONAL LTDP O BOX 97962-80112MOMBASA KENYATEL +254 722 1</v>
          </cell>
          <cell r="M1243" t="str">
            <v>IN</v>
          </cell>
          <cell r="N1243" t="str">
            <v>AEJEA</v>
          </cell>
          <cell r="O1243" t="str">
            <v>CA</v>
          </cell>
          <cell r="P1243">
            <v>1302</v>
          </cell>
          <cell r="Q1243">
            <v>1302</v>
          </cell>
          <cell r="R1243">
            <v>0</v>
          </cell>
          <cell r="S1243">
            <v>0</v>
          </cell>
          <cell r="T1243">
            <v>18580</v>
          </cell>
          <cell r="U1243">
            <v>18580</v>
          </cell>
          <cell r="V1243">
            <v>0</v>
          </cell>
          <cell r="W1243">
            <v>0</v>
          </cell>
          <cell r="X1243" t="str">
            <v>ALCOHOLIC BEVARAGES FREIGHT PREPAID</v>
          </cell>
          <cell r="Y1243" t="str">
            <v>Valide</v>
          </cell>
        </row>
        <row r="1244">
          <cell r="A1244" t="str">
            <v>TCNU8006166</v>
          </cell>
          <cell r="B1244">
            <v>40</v>
          </cell>
          <cell r="C1244" t="str">
            <v>HLCUIZ1200354035</v>
          </cell>
          <cell r="D1244">
            <v>43982</v>
          </cell>
          <cell r="E1244">
            <v>-43977</v>
          </cell>
          <cell r="I1244" t="str">
            <v>2020 MSA 164177</v>
          </cell>
          <cell r="J1244">
            <v>70</v>
          </cell>
          <cell r="K1244" t="str">
            <v>EKOL LOJISTIK A S YENI MAHALLE ISMET INONU BULVARI NO 66 PRESTIJ PLAZ</v>
          </cell>
          <cell r="L1244" t="str">
            <v>DECOTURK LIMITED P O BOX 8666-00200NAIROBI KENYA</v>
          </cell>
          <cell r="M1244" t="str">
            <v>US</v>
          </cell>
          <cell r="N1244" t="str">
            <v>TRMER</v>
          </cell>
          <cell r="O1244" t="str">
            <v>BX</v>
          </cell>
          <cell r="P1244">
            <v>484</v>
          </cell>
          <cell r="Q1244">
            <v>484</v>
          </cell>
          <cell r="R1244">
            <v>484</v>
          </cell>
          <cell r="S1244">
            <v>484</v>
          </cell>
          <cell r="T1244">
            <v>7480</v>
          </cell>
          <cell r="U1244">
            <v>7480</v>
          </cell>
          <cell r="V1244">
            <v>7480</v>
          </cell>
          <cell r="W1244">
            <v>7480</v>
          </cell>
          <cell r="X1244" t="str">
            <v>D-401 D-402 CORNER STONE D-601 HASIR D-602 YELKEN D-603 CIZGI D-604 ERCIYES D-605 FIRTINA D-606 KELEBEK D-607 NILUFER D-608 YASEMIN CEILING COVERINGS D-751 DOLUNAY D-752 BURCAK D-753 SARAY D-754 TUTUN D-755 DENIZATI D-756 YAKAMOZ LAMB HUBS STROCHEM 100 EXTRA SERAMIC ADHESIVES STROCHEM 107 FLEX SERAMIC ADHESIVES STROCHEM 151 FLEX GROUTING STROCHEM 153 WATERFLOOR GROUTING STROCHEM 303 CRYSTALLIZED WATERPROOFING MATERIAL STROCHEM 306 TWO COMPONENT EXTRA ELASTIC WATERPROOFING AGENT 307 DOUBLE COMPONENT CRYSTALIZATION WATERPROOFING MATERIAL STROCHEM 325 DOUBLE COMPONENT UV MATERIAL HS-CODE 38 24 40 D-101 D-105 D-106 D-107 D- 108 D-109 20 DNS 4 CM D-501 SARDUNYA D-502 ANADOLU D- 503 SELCUKLU D-504 ERGUVAN D-505 EGE D-506 HISAR D-507 KARDELEN D-508 YAKAMOZ D-509 YAKAMOZ PLASTERBOARDS D-802 D-803 D-806 D-808 D- 901 D-902 D-903 D-904 D-905 D-906 CORNER LATH D-906 CENTER LITTLE LATH HS-CODE 39 21 13</v>
          </cell>
          <cell r="Y1244" t="str">
            <v>Valide</v>
          </cell>
        </row>
        <row r="1245">
          <cell r="A1245" t="str">
            <v>HLBU1035808</v>
          </cell>
          <cell r="B1245">
            <v>20</v>
          </cell>
          <cell r="C1245" t="str">
            <v>HLCULIV200335615</v>
          </cell>
          <cell r="D1245">
            <v>43982</v>
          </cell>
          <cell r="E1245">
            <v>-43977</v>
          </cell>
          <cell r="I1245" t="str">
            <v>2020 MSA 164056</v>
          </cell>
          <cell r="J1245">
            <v>174</v>
          </cell>
          <cell r="K1245" t="str">
            <v>GUILLOTINE PRONTAPRINT HEDELBERG C 0 UCARGO LOGISTICS SUITE 15F MIOCS</v>
          </cell>
          <cell r="L1245" t="str">
            <v>CRESCENT PACK LIMITED PO BOX 74762 - 00200 AD DIAS ABABA ROAD INDUSTRI</v>
          </cell>
          <cell r="M1245" t="str">
            <v>CN</v>
          </cell>
          <cell r="N1245" t="str">
            <v>GBLON</v>
          </cell>
          <cell r="O1245" t="str">
            <v>NE</v>
          </cell>
          <cell r="P1245">
            <v>7</v>
          </cell>
          <cell r="Q1245">
            <v>7</v>
          </cell>
          <cell r="R1245">
            <v>7</v>
          </cell>
          <cell r="S1245">
            <v>7</v>
          </cell>
          <cell r="T1245">
            <v>8000</v>
          </cell>
          <cell r="U1245">
            <v>8000</v>
          </cell>
          <cell r="V1245">
            <v>8000</v>
          </cell>
          <cell r="W1245">
            <v>8000</v>
          </cell>
          <cell r="X1245" t="str">
            <v>MACHINERY HS-CODE 73 14 19</v>
          </cell>
          <cell r="Y1245" t="str">
            <v>Valide</v>
          </cell>
        </row>
        <row r="1246">
          <cell r="A1246" t="str">
            <v>FCIU4319315</v>
          </cell>
          <cell r="B1246">
            <v>20</v>
          </cell>
          <cell r="C1246" t="str">
            <v>MEDUCD266937</v>
          </cell>
          <cell r="D1246">
            <v>43982</v>
          </cell>
          <cell r="E1246">
            <v>-43977</v>
          </cell>
          <cell r="I1246" t="str">
            <v>2020 MSA 163888</v>
          </cell>
          <cell r="J1246">
            <v>19</v>
          </cell>
          <cell r="K1246" t="str">
            <v>CARDIVAIS S L</v>
          </cell>
          <cell r="L1246" t="str">
            <v>UNISEL PHARMA K LTD</v>
          </cell>
          <cell r="M1246" t="str">
            <v>ES</v>
          </cell>
          <cell r="N1246" t="str">
            <v>OMSLL</v>
          </cell>
          <cell r="O1246" t="str">
            <v>PK</v>
          </cell>
          <cell r="P1246">
            <v>303</v>
          </cell>
          <cell r="Q1246">
            <v>303</v>
          </cell>
          <cell r="R1246">
            <v>303</v>
          </cell>
          <cell r="S1246">
            <v>303</v>
          </cell>
          <cell r="T1246">
            <v>3930</v>
          </cell>
          <cell r="U1246">
            <v>3930</v>
          </cell>
          <cell r="V1246">
            <v>3930</v>
          </cell>
          <cell r="W1246">
            <v>3930</v>
          </cell>
          <cell r="X1246" t="str">
            <v>SURGICAL EQUIPMENT</v>
          </cell>
          <cell r="Y1246" t="str">
            <v>Valide</v>
          </cell>
        </row>
        <row r="1247">
          <cell r="A1247" t="str">
            <v>DFSU2377321</v>
          </cell>
          <cell r="B1247">
            <v>20</v>
          </cell>
          <cell r="C1247" t="str">
            <v>MEDUKR111395</v>
          </cell>
          <cell r="D1247">
            <v>43982</v>
          </cell>
          <cell r="E1247">
            <v>-43977</v>
          </cell>
          <cell r="I1247" t="str">
            <v>2020 MSA 163989</v>
          </cell>
          <cell r="J1247">
            <v>73</v>
          </cell>
          <cell r="K1247" t="str">
            <v>TOPTONE CORPORATION</v>
          </cell>
          <cell r="L1247" t="str">
            <v>DIAMOND CHEMICALS LIMITED</v>
          </cell>
          <cell r="M1247" t="str">
            <v>CN</v>
          </cell>
          <cell r="N1247" t="str">
            <v>OMSLL</v>
          </cell>
          <cell r="O1247" t="str">
            <v>CX</v>
          </cell>
          <cell r="P1247">
            <v>1120</v>
          </cell>
          <cell r="Q1247">
            <v>1120</v>
          </cell>
          <cell r="R1247">
            <v>1120</v>
          </cell>
          <cell r="S1247">
            <v>1120</v>
          </cell>
          <cell r="T1247">
            <v>40880</v>
          </cell>
          <cell r="U1247">
            <v>40880</v>
          </cell>
          <cell r="V1247">
            <v>40880</v>
          </cell>
          <cell r="W1247">
            <v>40880</v>
          </cell>
          <cell r="X1247" t="str">
            <v>OF NITRIC ACID NITRIC ACID 68 H S CODE 280800 GOODS IN TRANSIT TO MITCHELL COTTS KIBARANI MCF ON-CARRIAGE ARRANGED BY MERCHANTS UNDER THEIR RESPONSIBILITY AND AT THEIR COSTS AND RISKS FREIGHT PREPAID 21DAYS FREE TIME AT DESTINAITON EQUIPMENT ONLY OF NITRIC ACID</v>
          </cell>
          <cell r="Y1247" t="str">
            <v>Valide</v>
          </cell>
        </row>
        <row r="1248">
          <cell r="A1248" t="str">
            <v>FBIU0295390</v>
          </cell>
          <cell r="B1248">
            <v>20</v>
          </cell>
          <cell r="C1248" t="str">
            <v>MEDUKR420036</v>
          </cell>
          <cell r="D1248">
            <v>43982</v>
          </cell>
          <cell r="E1248">
            <v>-43977</v>
          </cell>
          <cell r="I1248" t="str">
            <v>2020 MSA 163989</v>
          </cell>
          <cell r="J1248">
            <v>74</v>
          </cell>
          <cell r="K1248" t="str">
            <v>TOPTONE CORPORATION</v>
          </cell>
          <cell r="L1248" t="str">
            <v>DIAMOND CHEMICALS LIMITED</v>
          </cell>
          <cell r="M1248" t="str">
            <v>CN</v>
          </cell>
          <cell r="N1248" t="str">
            <v>OMSLL</v>
          </cell>
          <cell r="O1248" t="str">
            <v>CX</v>
          </cell>
          <cell r="P1248">
            <v>1440</v>
          </cell>
          <cell r="Q1248">
            <v>1440</v>
          </cell>
          <cell r="R1248">
            <v>1440</v>
          </cell>
          <cell r="S1248">
            <v>1440</v>
          </cell>
          <cell r="T1248">
            <v>45600</v>
          </cell>
          <cell r="U1248">
            <v>45600</v>
          </cell>
          <cell r="V1248">
            <v>45600</v>
          </cell>
          <cell r="W1248">
            <v>45600</v>
          </cell>
          <cell r="X1248" t="str">
            <v>OF HYDROGEN PEROXIDE HYDROGEN PEROXIDE 35 F G GOODS IN TRANSIT TO MITCHELL COTTS KIBARANI MCF ON-CARRIAGE ARRANGED BY MERCHANTS UNDER THEIR RESPONSIBILITY AND AT THEIR COSTS AND RISKS FREIGHT PREPAID HS CODE 284700 21DAYS FREE TIME AT DESTINATION EQUIPMENT ONLY OF HYDROGEN PEROXIDE</v>
          </cell>
          <cell r="Y1248" t="str">
            <v>Valide</v>
          </cell>
        </row>
        <row r="1249">
          <cell r="A1249" t="str">
            <v>TCNU4309307</v>
          </cell>
          <cell r="B1249">
            <v>40</v>
          </cell>
          <cell r="C1249" t="str">
            <v>USM0127007</v>
          </cell>
          <cell r="D1249">
            <v>43982</v>
          </cell>
          <cell r="E1249">
            <v>-43977</v>
          </cell>
          <cell r="I1249" t="str">
            <v>2020 MSA 164083</v>
          </cell>
          <cell r="J1249">
            <v>2</v>
          </cell>
          <cell r="K1249" t="str">
            <v>TOYOTA GIBRALTAR STOCKHOLDINGS40 DEVILS TOWER ROAD</v>
          </cell>
          <cell r="L1249" t="str">
            <v>AMERICAN EMBASSYU N AVENUE GIGIRIP O BOX 606 00621NAIROBI KENYA</v>
          </cell>
          <cell r="M1249" t="str">
            <v>IN</v>
          </cell>
          <cell r="N1249" t="str">
            <v>AEJEA</v>
          </cell>
          <cell r="O1249" t="str">
            <v>PK</v>
          </cell>
          <cell r="P1249">
            <v>34</v>
          </cell>
          <cell r="Q1249">
            <v>34</v>
          </cell>
          <cell r="R1249">
            <v>0</v>
          </cell>
          <cell r="S1249">
            <v>0</v>
          </cell>
          <cell r="T1249">
            <v>36467</v>
          </cell>
          <cell r="U1249">
            <v>36467</v>
          </cell>
          <cell r="V1249">
            <v>0</v>
          </cell>
          <cell r="W1249">
            <v>0</v>
          </cell>
          <cell r="X1249"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49" t="str">
            <v>Valide</v>
          </cell>
        </row>
        <row r="1250">
          <cell r="A1250" t="str">
            <v>APZU4502500</v>
          </cell>
          <cell r="B1250">
            <v>40</v>
          </cell>
          <cell r="C1250" t="str">
            <v>USM0127007</v>
          </cell>
          <cell r="D1250">
            <v>43982</v>
          </cell>
          <cell r="E1250">
            <v>-43977</v>
          </cell>
          <cell r="I1250" t="str">
            <v>2020 MSA 164083</v>
          </cell>
          <cell r="J1250">
            <v>2</v>
          </cell>
          <cell r="K1250" t="str">
            <v>TOYOTA GIBRALTAR STOCKHOLDINGS40 DEVILS TOWER ROAD</v>
          </cell>
          <cell r="L1250" t="str">
            <v>AMERICAN EMBASSYU N AVENUE GIGIRIP O BOX 606 00621NAIROBI KENYA</v>
          </cell>
          <cell r="M1250" t="str">
            <v>IN</v>
          </cell>
          <cell r="N1250" t="str">
            <v>AEJEA</v>
          </cell>
          <cell r="O1250" t="str">
            <v>PK</v>
          </cell>
          <cell r="P1250">
            <v>34</v>
          </cell>
          <cell r="Q1250">
            <v>34</v>
          </cell>
          <cell r="R1250">
            <v>0</v>
          </cell>
          <cell r="S1250">
            <v>0</v>
          </cell>
          <cell r="T1250">
            <v>36467</v>
          </cell>
          <cell r="U1250">
            <v>36467</v>
          </cell>
          <cell r="V1250">
            <v>0</v>
          </cell>
          <cell r="W1250">
            <v>0</v>
          </cell>
          <cell r="X1250"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0" t="str">
            <v>Valide</v>
          </cell>
        </row>
        <row r="1251">
          <cell r="A1251" t="str">
            <v>CMAU5402692</v>
          </cell>
          <cell r="B1251">
            <v>40</v>
          </cell>
          <cell r="C1251" t="str">
            <v>USM0127007</v>
          </cell>
          <cell r="D1251">
            <v>43982</v>
          </cell>
          <cell r="E1251">
            <v>-43977</v>
          </cell>
          <cell r="I1251" t="str">
            <v>2020 MSA 164083</v>
          </cell>
          <cell r="J1251">
            <v>2</v>
          </cell>
          <cell r="K1251" t="str">
            <v>TOYOTA GIBRALTAR STOCKHOLDINGS40 DEVILS TOWER ROAD</v>
          </cell>
          <cell r="L1251" t="str">
            <v>AMERICAN EMBASSYU N AVENUE GIGIRIP O BOX 606 00621NAIROBI KENYA</v>
          </cell>
          <cell r="M1251" t="str">
            <v>IN</v>
          </cell>
          <cell r="N1251" t="str">
            <v>AEJEA</v>
          </cell>
          <cell r="O1251" t="str">
            <v>PK</v>
          </cell>
          <cell r="P1251">
            <v>34</v>
          </cell>
          <cell r="Q1251">
            <v>34</v>
          </cell>
          <cell r="R1251">
            <v>0</v>
          </cell>
          <cell r="S1251">
            <v>0</v>
          </cell>
          <cell r="T1251">
            <v>36467</v>
          </cell>
          <cell r="U1251">
            <v>36467</v>
          </cell>
          <cell r="V1251">
            <v>0</v>
          </cell>
          <cell r="W1251">
            <v>0</v>
          </cell>
          <cell r="X1251"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1" t="str">
            <v>Valide</v>
          </cell>
        </row>
        <row r="1252">
          <cell r="A1252" t="str">
            <v>APHU7385235</v>
          </cell>
          <cell r="B1252">
            <v>40</v>
          </cell>
          <cell r="C1252" t="str">
            <v>USM0127007</v>
          </cell>
          <cell r="D1252">
            <v>43982</v>
          </cell>
          <cell r="E1252">
            <v>-43977</v>
          </cell>
          <cell r="I1252" t="str">
            <v>2020 MSA 164083</v>
          </cell>
          <cell r="J1252">
            <v>2</v>
          </cell>
          <cell r="K1252" t="str">
            <v>TOYOTA GIBRALTAR STOCKHOLDINGS40 DEVILS TOWER ROAD</v>
          </cell>
          <cell r="L1252" t="str">
            <v>AMERICAN EMBASSYU N AVENUE GIGIRIP O BOX 606 00621NAIROBI KENYA</v>
          </cell>
          <cell r="M1252" t="str">
            <v>IN</v>
          </cell>
          <cell r="N1252" t="str">
            <v>AEJEA</v>
          </cell>
          <cell r="O1252" t="str">
            <v>PK</v>
          </cell>
          <cell r="P1252">
            <v>34</v>
          </cell>
          <cell r="Q1252">
            <v>34</v>
          </cell>
          <cell r="R1252">
            <v>0</v>
          </cell>
          <cell r="S1252">
            <v>0</v>
          </cell>
          <cell r="T1252">
            <v>36467</v>
          </cell>
          <cell r="U1252">
            <v>36467</v>
          </cell>
          <cell r="V1252">
            <v>0</v>
          </cell>
          <cell r="W1252">
            <v>0</v>
          </cell>
          <cell r="X1252"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2" t="str">
            <v>Valide</v>
          </cell>
        </row>
        <row r="1253">
          <cell r="A1253" t="str">
            <v>APHU6580896</v>
          </cell>
          <cell r="B1253">
            <v>40</v>
          </cell>
          <cell r="C1253" t="str">
            <v>USM0127007</v>
          </cell>
          <cell r="D1253">
            <v>43982</v>
          </cell>
          <cell r="E1253">
            <v>-43977</v>
          </cell>
          <cell r="I1253" t="str">
            <v>2020 MSA 164083</v>
          </cell>
          <cell r="J1253">
            <v>2</v>
          </cell>
          <cell r="K1253" t="str">
            <v>TOYOTA GIBRALTAR STOCKHOLDINGS40 DEVILS TOWER ROAD</v>
          </cell>
          <cell r="L1253" t="str">
            <v>AMERICAN EMBASSYU N AVENUE GIGIRIP O BOX 606 00621NAIROBI KENYA</v>
          </cell>
          <cell r="M1253" t="str">
            <v>IN</v>
          </cell>
          <cell r="N1253" t="str">
            <v>AEJEA</v>
          </cell>
          <cell r="O1253" t="str">
            <v>PK</v>
          </cell>
          <cell r="P1253">
            <v>34</v>
          </cell>
          <cell r="Q1253">
            <v>34</v>
          </cell>
          <cell r="R1253">
            <v>0</v>
          </cell>
          <cell r="S1253">
            <v>0</v>
          </cell>
          <cell r="T1253">
            <v>36467</v>
          </cell>
          <cell r="U1253">
            <v>36467</v>
          </cell>
          <cell r="V1253">
            <v>0</v>
          </cell>
          <cell r="W1253">
            <v>0</v>
          </cell>
          <cell r="X1253"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3" t="str">
            <v>Valide</v>
          </cell>
        </row>
        <row r="1254">
          <cell r="A1254" t="str">
            <v>CMAU4576576</v>
          </cell>
          <cell r="B1254">
            <v>40</v>
          </cell>
          <cell r="C1254" t="str">
            <v>USM0127007</v>
          </cell>
          <cell r="D1254">
            <v>43982</v>
          </cell>
          <cell r="E1254">
            <v>-43977</v>
          </cell>
          <cell r="I1254" t="str">
            <v>2020 MSA 164083</v>
          </cell>
          <cell r="J1254">
            <v>2</v>
          </cell>
          <cell r="K1254" t="str">
            <v>TOYOTA GIBRALTAR STOCKHOLDINGS40 DEVILS TOWER ROAD</v>
          </cell>
          <cell r="L1254" t="str">
            <v>AMERICAN EMBASSYU N AVENUE GIGIRIP O BOX 606 00621NAIROBI KENYA</v>
          </cell>
          <cell r="M1254" t="str">
            <v>IN</v>
          </cell>
          <cell r="N1254" t="str">
            <v>AEJEA</v>
          </cell>
          <cell r="O1254" t="str">
            <v>PK</v>
          </cell>
          <cell r="P1254">
            <v>34</v>
          </cell>
          <cell r="Q1254">
            <v>34</v>
          </cell>
          <cell r="R1254">
            <v>0</v>
          </cell>
          <cell r="S1254">
            <v>0</v>
          </cell>
          <cell r="T1254">
            <v>36467</v>
          </cell>
          <cell r="U1254">
            <v>36467</v>
          </cell>
          <cell r="V1254">
            <v>0</v>
          </cell>
          <cell r="W1254">
            <v>0</v>
          </cell>
          <cell r="X1254"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4" t="str">
            <v>Valide</v>
          </cell>
        </row>
        <row r="1255">
          <cell r="A1255" t="str">
            <v>APZU4414543</v>
          </cell>
          <cell r="B1255">
            <v>40</v>
          </cell>
          <cell r="C1255" t="str">
            <v>USM0127007</v>
          </cell>
          <cell r="D1255">
            <v>43982</v>
          </cell>
          <cell r="E1255">
            <v>-43977</v>
          </cell>
          <cell r="I1255" t="str">
            <v>2020 MSA 164083</v>
          </cell>
          <cell r="J1255">
            <v>2</v>
          </cell>
          <cell r="K1255" t="str">
            <v>TOYOTA GIBRALTAR STOCKHOLDINGS40 DEVILS TOWER ROAD</v>
          </cell>
          <cell r="L1255" t="str">
            <v>AMERICAN EMBASSYU N AVENUE GIGIRIP O BOX 606 00621NAIROBI KENYA</v>
          </cell>
          <cell r="M1255" t="str">
            <v>IN</v>
          </cell>
          <cell r="N1255" t="str">
            <v>AEJEA</v>
          </cell>
          <cell r="O1255" t="str">
            <v>PK</v>
          </cell>
          <cell r="P1255">
            <v>34</v>
          </cell>
          <cell r="Q1255">
            <v>34</v>
          </cell>
          <cell r="R1255">
            <v>0</v>
          </cell>
          <cell r="S1255">
            <v>0</v>
          </cell>
          <cell r="T1255">
            <v>36467</v>
          </cell>
          <cell r="U1255">
            <v>36467</v>
          </cell>
          <cell r="V1255">
            <v>0</v>
          </cell>
          <cell r="W1255">
            <v>0</v>
          </cell>
          <cell r="X1255"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5" t="str">
            <v>Valide</v>
          </cell>
        </row>
        <row r="1256">
          <cell r="A1256" t="str">
            <v>APZU4561159</v>
          </cell>
          <cell r="B1256">
            <v>40</v>
          </cell>
          <cell r="C1256" t="str">
            <v>USM0127007</v>
          </cell>
          <cell r="D1256">
            <v>43982</v>
          </cell>
          <cell r="E1256">
            <v>-43977</v>
          </cell>
          <cell r="I1256" t="str">
            <v>2020 MSA 164083</v>
          </cell>
          <cell r="J1256">
            <v>2</v>
          </cell>
          <cell r="K1256" t="str">
            <v>TOYOTA GIBRALTAR STOCKHOLDINGS40 DEVILS TOWER ROAD</v>
          </cell>
          <cell r="L1256" t="str">
            <v>AMERICAN EMBASSYU N AVENUE GIGIRIP O BOX 606 00621NAIROBI KENYA</v>
          </cell>
          <cell r="M1256" t="str">
            <v>IN</v>
          </cell>
          <cell r="N1256" t="str">
            <v>AEJEA</v>
          </cell>
          <cell r="O1256" t="str">
            <v>PK</v>
          </cell>
          <cell r="P1256">
            <v>34</v>
          </cell>
          <cell r="Q1256">
            <v>34</v>
          </cell>
          <cell r="R1256">
            <v>0</v>
          </cell>
          <cell r="S1256">
            <v>0</v>
          </cell>
          <cell r="T1256">
            <v>36467</v>
          </cell>
          <cell r="U1256">
            <v>36467</v>
          </cell>
          <cell r="V1256">
            <v>0</v>
          </cell>
          <cell r="W1256">
            <v>0</v>
          </cell>
          <cell r="X1256"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6" t="str">
            <v>Valide</v>
          </cell>
        </row>
        <row r="1257">
          <cell r="A1257" t="str">
            <v>SEGU7919708</v>
          </cell>
          <cell r="B1257">
            <v>40</v>
          </cell>
          <cell r="C1257" t="str">
            <v>USM0127007</v>
          </cell>
          <cell r="D1257">
            <v>43982</v>
          </cell>
          <cell r="E1257">
            <v>-43977</v>
          </cell>
          <cell r="I1257" t="str">
            <v>2020 MSA 164083</v>
          </cell>
          <cell r="J1257">
            <v>2</v>
          </cell>
          <cell r="K1257" t="str">
            <v>TOYOTA GIBRALTAR STOCKHOLDINGS40 DEVILS TOWER ROAD</v>
          </cell>
          <cell r="L1257" t="str">
            <v>AMERICAN EMBASSYU N AVENUE GIGIRIP O BOX 606 00621NAIROBI KENYA</v>
          </cell>
          <cell r="M1257" t="str">
            <v>IN</v>
          </cell>
          <cell r="N1257" t="str">
            <v>AEJEA</v>
          </cell>
          <cell r="O1257" t="str">
            <v>PK</v>
          </cell>
          <cell r="P1257">
            <v>34</v>
          </cell>
          <cell r="Q1257">
            <v>34</v>
          </cell>
          <cell r="R1257">
            <v>0</v>
          </cell>
          <cell r="S1257">
            <v>0</v>
          </cell>
          <cell r="T1257">
            <v>36467</v>
          </cell>
          <cell r="U1257">
            <v>36467</v>
          </cell>
          <cell r="V1257">
            <v>0</v>
          </cell>
          <cell r="W1257">
            <v>0</v>
          </cell>
          <cell r="X1257"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7" t="str">
            <v>Valide</v>
          </cell>
        </row>
        <row r="1258">
          <cell r="A1258" t="str">
            <v>CMAU7279463</v>
          </cell>
          <cell r="B1258">
            <v>40</v>
          </cell>
          <cell r="C1258" t="str">
            <v>USM0127007</v>
          </cell>
          <cell r="D1258">
            <v>43982</v>
          </cell>
          <cell r="E1258">
            <v>-43977</v>
          </cell>
          <cell r="I1258" t="str">
            <v>2020 MSA 164083</v>
          </cell>
          <cell r="J1258">
            <v>2</v>
          </cell>
          <cell r="K1258" t="str">
            <v>TOYOTA GIBRALTAR STOCKHOLDINGS40 DEVILS TOWER ROAD</v>
          </cell>
          <cell r="L1258" t="str">
            <v>AMERICAN EMBASSYU N AVENUE GIGIRIP O BOX 606 00621NAIROBI KENYA</v>
          </cell>
          <cell r="M1258" t="str">
            <v>IN</v>
          </cell>
          <cell r="N1258" t="str">
            <v>AEJEA</v>
          </cell>
          <cell r="O1258" t="str">
            <v>PK</v>
          </cell>
          <cell r="P1258">
            <v>34</v>
          </cell>
          <cell r="Q1258">
            <v>34</v>
          </cell>
          <cell r="R1258">
            <v>0</v>
          </cell>
          <cell r="S1258">
            <v>0</v>
          </cell>
          <cell r="T1258">
            <v>36467</v>
          </cell>
          <cell r="U1258">
            <v>36467</v>
          </cell>
          <cell r="V1258">
            <v>0</v>
          </cell>
          <cell r="W1258">
            <v>0</v>
          </cell>
          <cell r="X1258"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8" t="str">
            <v>Valide</v>
          </cell>
        </row>
        <row r="1259">
          <cell r="A1259" t="str">
            <v>BMOU6421890</v>
          </cell>
          <cell r="B1259">
            <v>40</v>
          </cell>
          <cell r="C1259" t="str">
            <v>USM0127007</v>
          </cell>
          <cell r="D1259">
            <v>43982</v>
          </cell>
          <cell r="E1259">
            <v>-43977</v>
          </cell>
          <cell r="I1259" t="str">
            <v>2020 MSA 164083</v>
          </cell>
          <cell r="J1259">
            <v>2</v>
          </cell>
          <cell r="K1259" t="str">
            <v>TOYOTA GIBRALTAR STOCKHOLDINGS40 DEVILS TOWER ROAD</v>
          </cell>
          <cell r="L1259" t="str">
            <v>AMERICAN EMBASSYU N AVENUE GIGIRIP O BOX 606 00621NAIROBI KENYA</v>
          </cell>
          <cell r="M1259" t="str">
            <v>IN</v>
          </cell>
          <cell r="N1259" t="str">
            <v>AEJEA</v>
          </cell>
          <cell r="O1259" t="str">
            <v>PK</v>
          </cell>
          <cell r="P1259">
            <v>34</v>
          </cell>
          <cell r="Q1259">
            <v>34</v>
          </cell>
          <cell r="R1259">
            <v>0</v>
          </cell>
          <cell r="S1259">
            <v>0</v>
          </cell>
          <cell r="T1259">
            <v>36467</v>
          </cell>
          <cell r="U1259">
            <v>36467</v>
          </cell>
          <cell r="V1259">
            <v>0</v>
          </cell>
          <cell r="W1259">
            <v>0</v>
          </cell>
          <cell r="X1259"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59" t="str">
            <v>Valide</v>
          </cell>
        </row>
        <row r="1260">
          <cell r="A1260" t="str">
            <v>CMAU6322499</v>
          </cell>
          <cell r="B1260">
            <v>40</v>
          </cell>
          <cell r="C1260" t="str">
            <v>USM0127007</v>
          </cell>
          <cell r="D1260">
            <v>43982</v>
          </cell>
          <cell r="E1260">
            <v>-43977</v>
          </cell>
          <cell r="I1260" t="str">
            <v>2020 MSA 164083</v>
          </cell>
          <cell r="J1260">
            <v>2</v>
          </cell>
          <cell r="K1260" t="str">
            <v>TOYOTA GIBRALTAR STOCKHOLDINGS40 DEVILS TOWER ROAD</v>
          </cell>
          <cell r="L1260" t="str">
            <v>AMERICAN EMBASSYU N AVENUE GIGIRIP O BOX 606 00621NAIROBI KENYA</v>
          </cell>
          <cell r="M1260" t="str">
            <v>IN</v>
          </cell>
          <cell r="N1260" t="str">
            <v>AEJEA</v>
          </cell>
          <cell r="O1260" t="str">
            <v>PK</v>
          </cell>
          <cell r="P1260">
            <v>34</v>
          </cell>
          <cell r="Q1260">
            <v>34</v>
          </cell>
          <cell r="R1260">
            <v>0</v>
          </cell>
          <cell r="S1260">
            <v>0</v>
          </cell>
          <cell r="T1260">
            <v>36467</v>
          </cell>
          <cell r="U1260">
            <v>36467</v>
          </cell>
          <cell r="V1260">
            <v>0</v>
          </cell>
          <cell r="W1260">
            <v>0</v>
          </cell>
          <cell r="X1260"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60" t="str">
            <v>Valide</v>
          </cell>
        </row>
        <row r="1261">
          <cell r="A1261" t="str">
            <v>ECMU4361544</v>
          </cell>
          <cell r="B1261">
            <v>40</v>
          </cell>
          <cell r="C1261" t="str">
            <v>USM0127008</v>
          </cell>
          <cell r="D1261">
            <v>43982</v>
          </cell>
          <cell r="E1261">
            <v>-43977</v>
          </cell>
          <cell r="I1261" t="str">
            <v>2020 MSA 164083</v>
          </cell>
          <cell r="J1261">
            <v>3</v>
          </cell>
          <cell r="K1261" t="str">
            <v>TOYOTA GIBRALTAR STOCKHOLDINGS40 DEVILS TOWER ROAD</v>
          </cell>
          <cell r="L1261" t="str">
            <v>AMERICAN EMBASSYU N AVENUE GIGIRIP O BOX 606 00621NAIROBI KENYA</v>
          </cell>
          <cell r="M1261" t="str">
            <v>IN</v>
          </cell>
          <cell r="N1261" t="str">
            <v>AEJEA</v>
          </cell>
          <cell r="O1261" t="str">
            <v>PK</v>
          </cell>
          <cell r="P1261">
            <v>1</v>
          </cell>
          <cell r="Q1261">
            <v>1</v>
          </cell>
          <cell r="R1261">
            <v>0</v>
          </cell>
          <cell r="S1261">
            <v>0</v>
          </cell>
          <cell r="T1261">
            <v>1064</v>
          </cell>
          <cell r="U1261">
            <v>1064</v>
          </cell>
          <cell r="V1261">
            <v>0</v>
          </cell>
          <cell r="W1261">
            <v>0</v>
          </cell>
          <cell r="X1261" t="str">
            <v>FCL-FCL PORT-DOOR VOY REF 173MPRAPL WILHELM FREIGHT PREPAID Weight 3720 L Volume 687 E VEHICLES GT 2 5 TON CAPACITY MIL TRUCK</v>
          </cell>
          <cell r="Y1261" t="str">
            <v>Valide</v>
          </cell>
        </row>
        <row r="1262">
          <cell r="A1262" t="str">
            <v>CLHU8966693</v>
          </cell>
          <cell r="B1262">
            <v>40</v>
          </cell>
          <cell r="C1262">
            <v>597934966</v>
          </cell>
          <cell r="D1262">
            <v>43984</v>
          </cell>
          <cell r="E1262">
            <v>-43979</v>
          </cell>
          <cell r="I1262" t="str">
            <v>2020 MSA 164126</v>
          </cell>
          <cell r="J1262">
            <v>126</v>
          </cell>
          <cell r="K1262" t="str">
            <v>MEDISTICS GLOBAL PRIVATE LIMITED NO</v>
          </cell>
          <cell r="L1262" t="str">
            <v>BETA HEALTHCARE INTERNATIONAL LTD MUSYOKA MOBILE NO 254 735992</v>
          </cell>
          <cell r="M1262" t="str">
            <v>BR</v>
          </cell>
          <cell r="N1262" t="str">
            <v>INNSA</v>
          </cell>
          <cell r="O1262" t="str">
            <v>BX</v>
          </cell>
          <cell r="P1262">
            <v>1968</v>
          </cell>
          <cell r="Q1262">
            <v>1968</v>
          </cell>
          <cell r="R1262">
            <v>0</v>
          </cell>
          <cell r="S1262">
            <v>0</v>
          </cell>
          <cell r="T1262">
            <v>17741</v>
          </cell>
          <cell r="U1262">
            <v>17741</v>
          </cell>
          <cell r="V1262">
            <v>0</v>
          </cell>
          <cell r="W1262">
            <v>0</v>
          </cell>
          <cell r="X1262" t="str">
            <v>3X40 HC FCL CONTAINERS 1968 CORRUGATED BOXES 60 ML AMBER PET BOTTLES QUANTITY IN NOS 1 189 020 NO S 1330 BOXES 894 BOTTLES PACKED IN EACH CORRUGATED BOX PET ROUND BOTTLE 100 ML AMBER QUANTITY IN NOS 360 000 NO S 637 BOXES 565 BOTTLES PACKED IN EACH CORRUGATED B OX 1 BOX 95 BOTTLES PACKED IN ONE CORRUGATED BOX AS PER PROFORMA INVOICE MGPL PFI 19-20 094 DATED 21 02 2020 MGPL PFI 19-20 095 DATED 21 02 2020 CFR MOMBASA KENYA INVOICE NO MGPLEXP20-21 003 DT 3 0 04 2020 SB NO 2529991 DT 01 05 2020 IDF NO E2002297812 E200 2297804 BUYER S ORDER DATE I P O- 18001282 DATED 26 02 2020 I P O- 18001286 DATED 26 02 2020 HS CODE 39233090 NET WT 16390 20 KGS GROSS WT 17740 72 KGS</v>
          </cell>
          <cell r="Y1262" t="str">
            <v>Valide</v>
          </cell>
        </row>
        <row r="1263">
          <cell r="A1263" t="str">
            <v>MRKU3442062</v>
          </cell>
          <cell r="B1263">
            <v>40</v>
          </cell>
          <cell r="C1263">
            <v>597934966</v>
          </cell>
          <cell r="D1263">
            <v>43984</v>
          </cell>
          <cell r="E1263">
            <v>-43979</v>
          </cell>
          <cell r="I1263" t="str">
            <v>2020 MSA 164126</v>
          </cell>
          <cell r="J1263">
            <v>126</v>
          </cell>
          <cell r="K1263" t="str">
            <v>MEDISTICS GLOBAL PRIVATE LIMITED NO</v>
          </cell>
          <cell r="L1263" t="str">
            <v>BETA HEALTHCARE INTERNATIONAL LTD MUSYOKA MOBILE NO 254 735992</v>
          </cell>
          <cell r="M1263" t="str">
            <v>BR</v>
          </cell>
          <cell r="N1263" t="str">
            <v>INNSA</v>
          </cell>
          <cell r="O1263" t="str">
            <v>BX</v>
          </cell>
          <cell r="P1263">
            <v>1968</v>
          </cell>
          <cell r="Q1263">
            <v>1968</v>
          </cell>
          <cell r="R1263">
            <v>0</v>
          </cell>
          <cell r="S1263">
            <v>0</v>
          </cell>
          <cell r="T1263">
            <v>17741</v>
          </cell>
          <cell r="U1263">
            <v>17741</v>
          </cell>
          <cell r="V1263">
            <v>0</v>
          </cell>
          <cell r="W1263">
            <v>0</v>
          </cell>
          <cell r="X1263" t="str">
            <v>3X40 HC FCL CONTAINERS 1968 CORRUGATED BOXES 60 ML AMBER PET BOTTLES QUANTITY IN NOS 1 189 020 NO S 1330 BOXES 894 BOTTLES PACKED IN EACH CORRUGATED BOX PET ROUND BOTTLE 100 ML AMBER QUANTITY IN NOS 360 000 NO S 637 BOXES 565 BOTTLES PACKED IN EACH CORRUGATED B OX 1 BOX 95 BOTTLES PACKED IN ONE CORRUGATED BOX AS PER PROFORMA INVOICE MGPL PFI 19-20 094 DATED 21 02 2020 MGPL PFI 19-20 095 DATED 21 02 2020 CFR MOMBASA KENYA INVOICE NO MGPLEXP20-21 003 DT 3 0 04 2020 SB NO 2529991 DT 01 05 2020 IDF NO E2002297812 E200 2297804 BUYER S ORDER DATE I P O- 18001282 DATED 26 02 2020 I P O- 18001286 DATED 26 02 2020 HS CODE 39233090 NET WT 16390 20 KGS GROSS WT 17740 72 KGS</v>
          </cell>
          <cell r="Y1263" t="str">
            <v>Valide</v>
          </cell>
        </row>
        <row r="1264">
          <cell r="A1264" t="str">
            <v>MSKU1893536</v>
          </cell>
          <cell r="B1264">
            <v>40</v>
          </cell>
          <cell r="C1264">
            <v>597934966</v>
          </cell>
          <cell r="D1264">
            <v>43984</v>
          </cell>
          <cell r="E1264">
            <v>-43979</v>
          </cell>
          <cell r="I1264" t="str">
            <v>2020 MSA 164126</v>
          </cell>
          <cell r="J1264">
            <v>126</v>
          </cell>
          <cell r="K1264" t="str">
            <v>MEDISTICS GLOBAL PRIVATE LIMITED NO</v>
          </cell>
          <cell r="L1264" t="str">
            <v>BETA HEALTHCARE INTERNATIONAL LTD MUSYOKA MOBILE NO 254 735992</v>
          </cell>
          <cell r="M1264" t="str">
            <v>BR</v>
          </cell>
          <cell r="N1264" t="str">
            <v>INNSA</v>
          </cell>
          <cell r="O1264" t="str">
            <v>BX</v>
          </cell>
          <cell r="P1264">
            <v>1968</v>
          </cell>
          <cell r="Q1264">
            <v>1968</v>
          </cell>
          <cell r="R1264">
            <v>0</v>
          </cell>
          <cell r="S1264">
            <v>0</v>
          </cell>
          <cell r="T1264">
            <v>17741</v>
          </cell>
          <cell r="U1264">
            <v>17741</v>
          </cell>
          <cell r="V1264">
            <v>0</v>
          </cell>
          <cell r="W1264">
            <v>0</v>
          </cell>
          <cell r="X1264" t="str">
            <v>3X40 HC FCL CONTAINERS 1968 CORRUGATED BOXES 60 ML AMBER PET BOTTLES QUANTITY IN NOS 1 189 020 NO S 1330 BOXES 894 BOTTLES PACKED IN EACH CORRUGATED BOX PET ROUND BOTTLE 100 ML AMBER QUANTITY IN NOS 360 000 NO S 637 BOXES 565 BOTTLES PACKED IN EACH CORRUGATED B OX 1 BOX 95 BOTTLES PACKED IN ONE CORRUGATED BOX AS PER PROFORMA INVOICE MGPL PFI 19-20 094 DATED 21 02 2020 MGPL PFI 19-20 095 DATED 21 02 2020 CFR MOMBASA KENYA INVOICE NO MGPLEXP20-21 003 DT 3 0 04 2020 SB NO 2529991 DT 01 05 2020 IDF NO E2002297812 E200 2297804 BUYER S ORDER DATE I P O- 18001282 DATED 26 02 2020 I P O- 18001286 DATED 26 02 2020 HS CODE 39233090 NET WT 16390 20 KGS GROSS WT 17740 72 KGS</v>
          </cell>
          <cell r="Y1264" t="str">
            <v>Valide</v>
          </cell>
        </row>
        <row r="1265">
          <cell r="A1265" t="str">
            <v>GLDU5572099</v>
          </cell>
          <cell r="B1265">
            <v>20</v>
          </cell>
          <cell r="C1265" t="str">
            <v>592697712</v>
          </cell>
          <cell r="D1265">
            <v>43983</v>
          </cell>
          <cell r="E1265">
            <v>-43978</v>
          </cell>
          <cell r="I1265" t="str">
            <v>2020 MSA 163965</v>
          </cell>
          <cell r="J1265">
            <v>61</v>
          </cell>
          <cell r="K1265" t="str">
            <v>KYFI INC ON BEHALF OF SAZERAC DIS</v>
          </cell>
          <cell r="L1265" t="str">
            <v>MONUMENT DISTILLERS KENYA LIMITED ILLERS CO UK TEL 254 789 242</v>
          </cell>
          <cell r="M1265" t="str">
            <v>TR</v>
          </cell>
          <cell r="N1265" t="str">
            <v>CAMTR</v>
          </cell>
          <cell r="O1265" t="str">
            <v>CS</v>
          </cell>
          <cell r="P1265">
            <v>550</v>
          </cell>
          <cell r="Q1265">
            <v>550</v>
          </cell>
          <cell r="R1265">
            <v>550</v>
          </cell>
          <cell r="S1265">
            <v>550</v>
          </cell>
          <cell r="T1265">
            <v>9214</v>
          </cell>
          <cell r="U1265">
            <v>9214</v>
          </cell>
          <cell r="V1265">
            <v>9214</v>
          </cell>
          <cell r="W1265">
            <v>9214</v>
          </cell>
          <cell r="X1265" t="str">
            <v>1 X 20 CNTR 550 CASES TOTAL ALCOHOLIC LIQUORS FIREWATER FB S AF RICA 12 750ML HS CODE 220870 CAED PROOF OF REPORT 01R642NC704720 200300014 KELLER NYAWIRA KENSINGTONDISTILLERS CO UK ELLIS MUHI MBISE KENSINGTONDISTILLERS CO UK</v>
          </cell>
          <cell r="Y1265" t="str">
            <v>Valide</v>
          </cell>
        </row>
        <row r="1266">
          <cell r="A1266" t="str">
            <v>HASU1264658</v>
          </cell>
          <cell r="B1266">
            <v>20</v>
          </cell>
          <cell r="C1266" t="str">
            <v>910614328</v>
          </cell>
          <cell r="D1266">
            <v>43984</v>
          </cell>
          <cell r="E1266">
            <v>-43979</v>
          </cell>
          <cell r="I1266" t="str">
            <v>2020 MSA 163965</v>
          </cell>
          <cell r="J1266">
            <v>390</v>
          </cell>
          <cell r="K1266" t="str">
            <v>KALYANI INDUSTRIES LTD PLOT NO 166DUSTRIES COM PHONE 9920182200</v>
          </cell>
          <cell r="L1266" t="str">
            <v>FAO REPRESENTATION IN KENYA UNITEDEMAIL FAO-KE FAO ORG PHONE 0</v>
          </cell>
          <cell r="M1266" t="str">
            <v>TR</v>
          </cell>
          <cell r="N1266" t="str">
            <v>INNSA</v>
          </cell>
          <cell r="O1266" t="str">
            <v>PK</v>
          </cell>
          <cell r="P1266">
            <v>150</v>
          </cell>
          <cell r="Q1266">
            <v>150</v>
          </cell>
          <cell r="R1266">
            <v>150</v>
          </cell>
          <cell r="S1266">
            <v>150</v>
          </cell>
          <cell r="T1266">
            <v>29830</v>
          </cell>
          <cell r="U1266">
            <v>29830</v>
          </cell>
          <cell r="V1266">
            <v>29830</v>
          </cell>
          <cell r="W1266">
            <v>29830</v>
          </cell>
          <cell r="X1266" t="str">
            <v>38 PALLETS STC 150 MS DRUMS OF 200 LTRS EACH OF DELTAMETHRIN 1 25 UL V SMOKER QTY 30000 LITRES BATCH NO DU015K MFG DT 19 03 2020 E XP DT 18 03 2022 CAS NO 52918-63- 5 IMDG CLASS 6 1 PACKAGING GROU PP III UN 3351 EMS NO F-E S-D SUBRISK 3 PYRETHROID PESTICIDE LIQUID TOXI C FLAMABLE LIQUID N O S HS CODE 3808 99 10</v>
          </cell>
          <cell r="Y1266" t="str">
            <v>Valide</v>
          </cell>
        </row>
        <row r="1267">
          <cell r="A1267" t="str">
            <v>MRKU6670913</v>
          </cell>
          <cell r="B1267">
            <v>20</v>
          </cell>
          <cell r="C1267" t="str">
            <v>910614328</v>
          </cell>
          <cell r="D1267">
            <v>43984</v>
          </cell>
          <cell r="E1267">
            <v>-43979</v>
          </cell>
          <cell r="I1267" t="str">
            <v>2020 MSA 163965</v>
          </cell>
          <cell r="J1267">
            <v>390</v>
          </cell>
          <cell r="K1267" t="str">
            <v>KALYANI INDUSTRIES LTD PLOT NO 166DUSTRIES COM PHONE 9920182200</v>
          </cell>
          <cell r="L1267" t="str">
            <v>FAO REPRESENTATION IN KENYA UNITEDEMAIL FAO-KE FAO ORG PHONE 0</v>
          </cell>
          <cell r="M1267" t="str">
            <v>TR</v>
          </cell>
          <cell r="N1267" t="str">
            <v>INNSA</v>
          </cell>
          <cell r="O1267" t="str">
            <v>PK</v>
          </cell>
          <cell r="P1267">
            <v>150</v>
          </cell>
          <cell r="Q1267">
            <v>150</v>
          </cell>
          <cell r="R1267">
            <v>150</v>
          </cell>
          <cell r="S1267">
            <v>150</v>
          </cell>
          <cell r="T1267">
            <v>29830</v>
          </cell>
          <cell r="U1267">
            <v>29830</v>
          </cell>
          <cell r="V1267">
            <v>29830</v>
          </cell>
          <cell r="W1267">
            <v>29830</v>
          </cell>
          <cell r="X1267" t="str">
            <v>38 PALLETS STC 150 MS DRUMS OF 200 LTRS EACH OF DELTAMETHRIN 1 25 UL V SMOKER QTY 30000 LITRES BATCH NO DU015K MFG DT 19 03 2020 E XP DT 18 03 2022 CAS NO 52918-63- 5 IMDG CLASS 6 1 PACKAGING GROU PP III UN 3351 EMS NO F-E S-D SUBRISK 3 PYRETHROID PESTICIDE LIQUID TOXI C FLAMABLE LIQUID N O S HS CODE 3808 99 10</v>
          </cell>
          <cell r="Y1267" t="str">
            <v>Valide</v>
          </cell>
        </row>
        <row r="1268">
          <cell r="A1268" t="str">
            <v>TCKU3798934</v>
          </cell>
          <cell r="B1268">
            <v>20</v>
          </cell>
          <cell r="C1268" t="str">
            <v>CAD0413769</v>
          </cell>
          <cell r="D1268">
            <v>43984</v>
          </cell>
          <cell r="E1268">
            <v>-43979</v>
          </cell>
          <cell r="I1268" t="str">
            <v>2020 MSA 164083</v>
          </cell>
          <cell r="J1268">
            <v>77</v>
          </cell>
          <cell r="K1268" t="str">
            <v>AHMAD AND AHMAD IMPEX584 KOTTA STREET GHANTAGHARMEERUT CITY UTTAR P</v>
          </cell>
          <cell r="L1268" t="str">
            <v>AKHWAN TRADING CO LTD P O BOX 43282 00 100NAIROBI KENYATEL 25472251</v>
          </cell>
          <cell r="M1268" t="str">
            <v>IN</v>
          </cell>
          <cell r="N1268" t="str">
            <v>INDEL</v>
          </cell>
          <cell r="O1268" t="str">
            <v>PK</v>
          </cell>
          <cell r="P1268">
            <v>126</v>
          </cell>
          <cell r="Q1268">
            <v>126</v>
          </cell>
          <cell r="R1268">
            <v>126</v>
          </cell>
          <cell r="S1268">
            <v>126</v>
          </cell>
          <cell r="T1268">
            <v>4395</v>
          </cell>
          <cell r="U1268">
            <v>4395</v>
          </cell>
          <cell r="V1268">
            <v>4395</v>
          </cell>
          <cell r="W1268">
            <v>4395</v>
          </cell>
          <cell r="X1268" t="str">
            <v>1X20FT CONTAINER 126 PACKAGES KITCHEN WARE ITEMS IEC 0513072870 INVOICE NO AAI 009 2019-2020 DT 19 03 2020 S BILL NO 2284565 DT 20 03 2020 HS CODE 39249099 85166000 90192090 96033010 NET WT 4205 00 KGS FREIGHT PREPAID DISCHARGE PORT AGENT CMA CGM KENYA LTD BAYWOOD BUILDING 1ST FLOOR MOI AVENUE PO BOX 90262 80100 MOMBASA KENYA TEL FAX</v>
          </cell>
          <cell r="Y1268" t="str">
            <v>Valide</v>
          </cell>
        </row>
        <row r="1269">
          <cell r="A1269" t="str">
            <v>CMAU0728900</v>
          </cell>
          <cell r="B1269">
            <v>20</v>
          </cell>
          <cell r="C1269" t="str">
            <v>CYP0105769</v>
          </cell>
          <cell r="D1269">
            <v>43984</v>
          </cell>
          <cell r="E1269">
            <v>-43979</v>
          </cell>
          <cell r="I1269" t="str">
            <v>2020 MSA 164125</v>
          </cell>
          <cell r="J1269">
            <v>69</v>
          </cell>
          <cell r="K1269" t="str">
            <v>ETKO LIMITED P O BOX 50261 CY-3602 LIMASSOL CYPRUSTEL 25573391</v>
          </cell>
          <cell r="L1269" t="str">
            <v>KENYA WINES AGENCIES LTD PO BOX 40550 - 00100 GPO NAIROBIKENYAPIN PO5</v>
          </cell>
          <cell r="M1269" t="str">
            <v>NL</v>
          </cell>
          <cell r="N1269" t="str">
            <v>SAJED</v>
          </cell>
          <cell r="O1269" t="str">
            <v>DR</v>
          </cell>
          <cell r="P1269">
            <v>160</v>
          </cell>
          <cell r="Q1269">
            <v>160</v>
          </cell>
          <cell r="R1269">
            <v>160</v>
          </cell>
          <cell r="S1269">
            <v>160</v>
          </cell>
          <cell r="T1269">
            <v>37160</v>
          </cell>
          <cell r="U1269">
            <v>37160</v>
          </cell>
          <cell r="V1269">
            <v>37160</v>
          </cell>
          <cell r="W1269">
            <v>37160</v>
          </cell>
          <cell r="X1269" t="str">
            <v>FREIGHT PAYABLE AT DESTINATION 80 DRUMS ETKO ALTAR WINE 80 DRUMS ETKO ALTAR WINE</v>
          </cell>
          <cell r="Y1269" t="str">
            <v>Valide</v>
          </cell>
        </row>
        <row r="1270">
          <cell r="A1270" t="str">
            <v>CRSU1084677</v>
          </cell>
          <cell r="B1270">
            <v>20</v>
          </cell>
          <cell r="C1270" t="str">
            <v>CYP0105769</v>
          </cell>
          <cell r="D1270">
            <v>43984</v>
          </cell>
          <cell r="E1270">
            <v>-43979</v>
          </cell>
          <cell r="I1270" t="str">
            <v>2020 MSA 164125</v>
          </cell>
          <cell r="J1270">
            <v>69</v>
          </cell>
          <cell r="K1270" t="str">
            <v>ETKO LIMITED P O BOX 50261 CY-3602 LIMASSOL CYPRUSTEL 25573391</v>
          </cell>
          <cell r="L1270" t="str">
            <v>KENYA WINES AGENCIES LTD PO BOX 40550 - 00100 GPO NAIROBIKENYAPIN PO5</v>
          </cell>
          <cell r="M1270" t="str">
            <v>NL</v>
          </cell>
          <cell r="N1270" t="str">
            <v>SAJED</v>
          </cell>
          <cell r="O1270" t="str">
            <v>DR</v>
          </cell>
          <cell r="P1270">
            <v>160</v>
          </cell>
          <cell r="Q1270">
            <v>160</v>
          </cell>
          <cell r="R1270">
            <v>160</v>
          </cell>
          <cell r="S1270">
            <v>160</v>
          </cell>
          <cell r="T1270">
            <v>37160</v>
          </cell>
          <cell r="U1270">
            <v>37160</v>
          </cell>
          <cell r="V1270">
            <v>37160</v>
          </cell>
          <cell r="W1270">
            <v>37160</v>
          </cell>
          <cell r="X1270" t="str">
            <v>FREIGHT PAYABLE AT DESTINATION 80 DRUMS ETKO ALTAR WINE 80 DRUMS ETKO ALTAR WINE</v>
          </cell>
          <cell r="Y1270" t="str">
            <v>Valide</v>
          </cell>
        </row>
        <row r="1271">
          <cell r="A1271" t="str">
            <v>TGHU1335264</v>
          </cell>
          <cell r="B1271">
            <v>20</v>
          </cell>
          <cell r="C1271" t="str">
            <v>DXB0497654</v>
          </cell>
          <cell r="D1271">
            <v>43983</v>
          </cell>
          <cell r="E1271">
            <v>-43978</v>
          </cell>
          <cell r="I1271" t="str">
            <v>2020 MSA 164083</v>
          </cell>
          <cell r="J1271">
            <v>108</v>
          </cell>
          <cell r="K1271" t="str">
            <v>LDA GENERAL TRADING LLCDUBAIU A E</v>
          </cell>
          <cell r="L1271" t="str">
            <v>DUBKEN EVERGREEN JAMBO SHIPPING LIMITEDP O BOX 1614 10101NAIROBI</v>
          </cell>
          <cell r="M1271" t="str">
            <v>IN</v>
          </cell>
          <cell r="N1271" t="str">
            <v>AEJEA</v>
          </cell>
          <cell r="O1271" t="str">
            <v>PK</v>
          </cell>
          <cell r="P1271">
            <v>460</v>
          </cell>
          <cell r="Q1271">
            <v>460</v>
          </cell>
          <cell r="R1271">
            <v>0</v>
          </cell>
          <cell r="S1271">
            <v>0</v>
          </cell>
          <cell r="T1271">
            <v>9700</v>
          </cell>
          <cell r="U1271">
            <v>9700</v>
          </cell>
          <cell r="V1271">
            <v>0</v>
          </cell>
          <cell r="W1271">
            <v>0</v>
          </cell>
          <cell r="X1271" t="str">
            <v>1 x 20 STC 460 PACKAGES 0F SPARE PARTS USED MACHINES CLOTHES SHOES AND TYRES EMAIL FAFCO2010-GMAIL COM TEL 254737664152 CTC MOSES FREIGHT PREPAID</v>
          </cell>
          <cell r="Y1271" t="str">
            <v>Valide</v>
          </cell>
        </row>
        <row r="1272">
          <cell r="A1272" t="str">
            <v>TCNU3219723</v>
          </cell>
          <cell r="B1272">
            <v>40</v>
          </cell>
          <cell r="C1272" t="str">
            <v>DXB0498409</v>
          </cell>
          <cell r="D1272">
            <v>43983</v>
          </cell>
          <cell r="E1272">
            <v>-43978</v>
          </cell>
          <cell r="I1272" t="str">
            <v>2020 MSA 164083</v>
          </cell>
          <cell r="J1272">
            <v>169</v>
          </cell>
          <cell r="K1272" t="str">
            <v>NITI COMPUTERS LLCC O AL RAIS CARGO AGENCIES LLCPO BOX 117308DUBAI</v>
          </cell>
          <cell r="L1272" t="str">
            <v>NITI DISTRIBUTORS LIMITED MOGOTIO NAIROBI CITY NORTH KENAIROBI KENYA</v>
          </cell>
          <cell r="M1272" t="str">
            <v>IN</v>
          </cell>
          <cell r="N1272" t="str">
            <v>AEJEA</v>
          </cell>
          <cell r="O1272" t="str">
            <v>PK</v>
          </cell>
          <cell r="P1272">
            <v>1373</v>
          </cell>
          <cell r="Q1272">
            <v>1373</v>
          </cell>
          <cell r="R1272">
            <v>1373</v>
          </cell>
          <cell r="S1272">
            <v>1373</v>
          </cell>
          <cell r="T1272">
            <v>9850</v>
          </cell>
          <cell r="U1272">
            <v>9850</v>
          </cell>
          <cell r="V1272">
            <v>9850</v>
          </cell>
          <cell r="W1272">
            <v>9850</v>
          </cell>
          <cell r="X1272" t="str">
            <v>STC 1373 PCS DESKTOPS MONITORS PRINTERS AND CASH DRAWERS ED NO 303-05268101-20 QTY 1365 PCS WGHT 9783 KG ED NO 201-04560988-20 QTY 8 PCS WGHT 420 KG FREIGHT PREPAID</v>
          </cell>
          <cell r="Y1272" t="str">
            <v>Valide</v>
          </cell>
        </row>
        <row r="1273">
          <cell r="A1273" t="str">
            <v>TCNU5684468</v>
          </cell>
          <cell r="B1273">
            <v>40</v>
          </cell>
          <cell r="C1273" t="str">
            <v>EID0294401</v>
          </cell>
          <cell r="D1273">
            <v>43984</v>
          </cell>
          <cell r="E1273">
            <v>-43979</v>
          </cell>
          <cell r="I1273" t="str">
            <v>2020 MSA 164083</v>
          </cell>
          <cell r="J1273">
            <v>200</v>
          </cell>
          <cell r="K1273" t="str">
            <v>KKP PETCHEM PVT LTDPLOT NO 582 TO 584 NEW AREA KANDLA SPECIAL ECONOMI</v>
          </cell>
          <cell r="L1273" t="str">
            <v>TRIPAC LIMITEDP O BOX 18036-00500NAIROBI KENYA PIN NO P051330687ET</v>
          </cell>
          <cell r="M1273" t="str">
            <v>IN</v>
          </cell>
          <cell r="N1273" t="str">
            <v>INMUN</v>
          </cell>
          <cell r="O1273" t="str">
            <v>DR</v>
          </cell>
          <cell r="P1273">
            <v>270</v>
          </cell>
          <cell r="Q1273">
            <v>270</v>
          </cell>
          <cell r="R1273">
            <v>270</v>
          </cell>
          <cell r="S1273">
            <v>270</v>
          </cell>
          <cell r="T1273">
            <v>53460</v>
          </cell>
          <cell r="U1273">
            <v>53460</v>
          </cell>
          <cell r="V1273">
            <v>53460</v>
          </cell>
          <cell r="W1273">
            <v>53460</v>
          </cell>
          <cell r="X1273" t="str">
            <v>2 X 40HC CONTAINER 270 MS DRUMS X 180 KGS PER DRUM TOLUENE H S CODE 2902 30 00 UN NO 1294 IMDG CLASS NO 3 PACKING GROUP II COMMERCIAL INVOICE NO KKE 20-21 0017 SHIPPING BILL NO 4005376 IDF NO E2003311974 TOTAL NET WEIGHT- 48 600 MT TOTAL GROSS WEIGHT- 53 460 MT PSN TOLUENE UN Number 1294 - IMDG Class 3 - PG II - Flashpoint 4C PSN TOLUENE UN Number 1294 - IMDG Class 3 - PG II - Flashpoint 4C FREIGHT PREPAID DISCHARGE PORT AGENT CMA CGM KENYA LTD BAYWOOD BUILDING 1ST FLOOR MOI AVENUE PO BOX 90262 80100 MOMBASA KENYA TEL FAX PSN TOLUENE UN Number 1294 - IMDG Class 3 - PG II - Flashpoint 4C</v>
          </cell>
          <cell r="Y1273" t="str">
            <v>Valide</v>
          </cell>
        </row>
        <row r="1274">
          <cell r="A1274" t="str">
            <v>TCKU2182498</v>
          </cell>
          <cell r="B1274">
            <v>20</v>
          </cell>
          <cell r="C1274" t="str">
            <v>EPIRINDMUM210916</v>
          </cell>
          <cell r="D1274">
            <v>43983</v>
          </cell>
          <cell r="E1274">
            <v>-43978</v>
          </cell>
          <cell r="I1274" t="str">
            <v>2020 MSA 164042</v>
          </cell>
          <cell r="J1274">
            <v>117</v>
          </cell>
          <cell r="K1274" t="str">
            <v>LEBEN LABORATORIES PVT LTD L4 PHAS E III M I D C AKOLA 444 104</v>
          </cell>
          <cell r="L1274" t="str">
            <v>M S UNISEL PHARMA KENYA LIMITED A PRICOT SUITES PLOT NO 209 3356</v>
          </cell>
          <cell r="M1274" t="str">
            <v>SA</v>
          </cell>
          <cell r="N1274" t="str">
            <v>INNSA</v>
          </cell>
          <cell r="O1274" t="str">
            <v>PK</v>
          </cell>
          <cell r="P1274">
            <v>681</v>
          </cell>
          <cell r="Q1274">
            <v>681</v>
          </cell>
          <cell r="R1274">
            <v>681</v>
          </cell>
          <cell r="S1274">
            <v>681</v>
          </cell>
          <cell r="T1274">
            <v>5839</v>
          </cell>
          <cell r="U1274">
            <v>5839</v>
          </cell>
          <cell r="V1274">
            <v>5839</v>
          </cell>
          <cell r="W1274">
            <v>5839</v>
          </cell>
          <cell r="X1274" t="str">
            <v>1 X STANDARD 20 CONTAINER SAID TO CONTAIN TOTAL 681 PACKAGES SIX HUNDRED EIGHTY ONE PACKAGES ONLY PHARMACEUTICAL PRODUCTS MEDICAMENTS 1 CIPIUM TABLET BP 1000 S CHLORPHENIRAMINE MALEATE 4 MG 2 CIPROLEB 500 TABLET BP 10 S X 10 CIP ROFLOXACIN 500 MG 3 IBUT 200 TABLET BP 1000 S IBUPROFEN 200 MG 4 IBUT 400 TABLET BP 10 X 10 S IBUPROFEN 400 MG 5 IBUT 400 TABLET BP 500 S IBUPROFEN 400 MG OTHER ADDITIONAL CARGO DESCRIPTION AND HS CODE AS PER THE ISSUED OBL HOUSE HOUSE INTRANSIT TO ICD EMBAKASI LINES TBL</v>
          </cell>
          <cell r="Y1274" t="str">
            <v>Valide</v>
          </cell>
        </row>
        <row r="1275">
          <cell r="A1275" t="str">
            <v>UACU4033680</v>
          </cell>
          <cell r="B1275">
            <v>20</v>
          </cell>
          <cell r="C1275" t="str">
            <v>HLCUDX3200517234</v>
          </cell>
          <cell r="D1275">
            <v>43983</v>
          </cell>
          <cell r="E1275">
            <v>-43978</v>
          </cell>
          <cell r="I1275" t="str">
            <v>2020 MSA 164056</v>
          </cell>
          <cell r="J1275">
            <v>68</v>
          </cell>
          <cell r="K1275" t="str">
            <v>INTRADEX FZC P O BOX 50787 FUJAIRAH UNITED ARAB EMIRATES</v>
          </cell>
          <cell r="L1275" t="str">
            <v>AFRICA INLAND CHURCH DIGUNA P O BOX15566 MBAGATHI MAASAI LODGE ROAD MA</v>
          </cell>
          <cell r="M1275" t="str">
            <v>CN</v>
          </cell>
          <cell r="N1275" t="str">
            <v>AEJEA</v>
          </cell>
          <cell r="O1275" t="str">
            <v>UN</v>
          </cell>
          <cell r="P1275">
            <v>1</v>
          </cell>
          <cell r="Q1275">
            <v>1</v>
          </cell>
          <cell r="R1275">
            <v>1</v>
          </cell>
          <cell r="S1275">
            <v>1</v>
          </cell>
          <cell r="T1275">
            <v>2190</v>
          </cell>
          <cell r="U1275">
            <v>2190</v>
          </cell>
          <cell r="V1275">
            <v>2190</v>
          </cell>
          <cell r="W1275">
            <v>2190</v>
          </cell>
          <cell r="X1275" t="str">
            <v>OF TOYOTA LAND CRUISER HARDTOP BRAND NEW CHASSIS NUMBER JTEEB71J707044838 ENGINE NUMBER 907634 COLOUR WHITE HS CODE 73 26 90</v>
          </cell>
          <cell r="Y1275" t="str">
            <v>Valide</v>
          </cell>
        </row>
        <row r="1276">
          <cell r="A1276" t="str">
            <v>DFSU7477658</v>
          </cell>
          <cell r="B1276">
            <v>40</v>
          </cell>
          <cell r="C1276" t="str">
            <v>HLCUDX3200517278</v>
          </cell>
          <cell r="D1276">
            <v>43983</v>
          </cell>
          <cell r="E1276">
            <v>-43978</v>
          </cell>
          <cell r="I1276" t="str">
            <v>2020 MSA 164056</v>
          </cell>
          <cell r="J1276">
            <v>69</v>
          </cell>
          <cell r="K1276" t="str">
            <v>AL SHAFAR STEEL ENGINEERING L L C ASSENT POST BOX-38436 DUBAI UAE TEL</v>
          </cell>
          <cell r="L1276" t="str">
            <v>MARUBENI CORPORATION KENYA POWER PROJECT OFFICE 7TH FLOOR BRITAM TOWE</v>
          </cell>
          <cell r="M1276" t="str">
            <v>CN</v>
          </cell>
          <cell r="N1276" t="str">
            <v>AEJEA</v>
          </cell>
          <cell r="O1276" t="str">
            <v>NE</v>
          </cell>
          <cell r="P1276">
            <v>5</v>
          </cell>
          <cell r="Q1276">
            <v>5</v>
          </cell>
          <cell r="R1276">
            <v>5</v>
          </cell>
          <cell r="S1276">
            <v>5</v>
          </cell>
          <cell r="T1276">
            <v>85573</v>
          </cell>
          <cell r="U1276">
            <v>85573</v>
          </cell>
          <cell r="V1276">
            <v>85573</v>
          </cell>
          <cell r="W1276">
            <v>85573</v>
          </cell>
          <cell r="X1276" t="str">
            <v>STEEL STRUCTURE PARTS OF STRUCTURE COMPONENT PART OF GOODS WITH STANDARD ACCESSORIES OF GOODS WHICH ARE NECESSARY FOR OLKARIA I ADDITIONAL UNIT 6 POWER DEVELOPMENT PROJECT MASTER LIST NO DFN415 232 011 DATED 7TH JUNE 2019 MASTER LIST ITEM NO A 8 STRUCTURAL STEEL SHIPMENT NO CV05 INVOICE NO 9PHX0374 HS-CODE 73 08 90</v>
          </cell>
          <cell r="Y1276" t="str">
            <v>Valide</v>
          </cell>
        </row>
        <row r="1277">
          <cell r="A1277" t="str">
            <v>UASU1065751</v>
          </cell>
          <cell r="B1277">
            <v>40</v>
          </cell>
          <cell r="C1277" t="str">
            <v>HLCUDX3200517278</v>
          </cell>
          <cell r="D1277">
            <v>43983</v>
          </cell>
          <cell r="E1277">
            <v>-43978</v>
          </cell>
          <cell r="I1277" t="str">
            <v>2020 MSA 164056</v>
          </cell>
          <cell r="J1277">
            <v>69</v>
          </cell>
          <cell r="K1277" t="str">
            <v>AL SHAFAR STEEL ENGINEERING L L C ASSENT POST BOX-38436 DUBAI UAE TEL</v>
          </cell>
          <cell r="L1277" t="str">
            <v>MARUBENI CORPORATION KENYA POWER PROJECT OFFICE 7TH FLOOR BRITAM TOWE</v>
          </cell>
          <cell r="M1277" t="str">
            <v>CN</v>
          </cell>
          <cell r="N1277" t="str">
            <v>AEJEA</v>
          </cell>
          <cell r="O1277" t="str">
            <v>NE</v>
          </cell>
          <cell r="P1277">
            <v>5</v>
          </cell>
          <cell r="Q1277">
            <v>5</v>
          </cell>
          <cell r="R1277">
            <v>5</v>
          </cell>
          <cell r="S1277">
            <v>5</v>
          </cell>
          <cell r="T1277">
            <v>85573</v>
          </cell>
          <cell r="U1277">
            <v>85573</v>
          </cell>
          <cell r="V1277">
            <v>85573</v>
          </cell>
          <cell r="W1277">
            <v>85573</v>
          </cell>
          <cell r="X1277" t="str">
            <v>STEEL STRUCTURE PARTS OF STRUCTURE COMPONENT PART OF GOODS WITH STANDARD ACCESSORIES OF GOODS WHICH ARE NECESSARY FOR OLKARIA I ADDITIONAL UNIT 6 POWER DEVELOPMENT PROJECT MASTER LIST NO DFN415 232 011 DATED 7TH JUNE 2019 MASTER LIST ITEM NO A 8 STRUCTURAL STEEL SHIPMENT NO CV05 INVOICE NO 9PHX0374 HS-CODE 73 08 90</v>
          </cell>
          <cell r="Y1277" t="str">
            <v>Valide</v>
          </cell>
        </row>
        <row r="1278">
          <cell r="A1278" t="str">
            <v>HLBU1833639</v>
          </cell>
          <cell r="B1278">
            <v>40</v>
          </cell>
          <cell r="C1278" t="str">
            <v>HLCUDX3200517278</v>
          </cell>
          <cell r="D1278">
            <v>43983</v>
          </cell>
          <cell r="E1278">
            <v>-43978</v>
          </cell>
          <cell r="I1278" t="str">
            <v>2020 MSA 164056</v>
          </cell>
          <cell r="J1278">
            <v>69</v>
          </cell>
          <cell r="K1278" t="str">
            <v>AL SHAFAR STEEL ENGINEERING L L C ASSENT POST BOX-38436 DUBAI UAE TEL</v>
          </cell>
          <cell r="L1278" t="str">
            <v>MARUBENI CORPORATION KENYA POWER PROJECT OFFICE 7TH FLOOR BRITAM TOWE</v>
          </cell>
          <cell r="M1278" t="str">
            <v>CN</v>
          </cell>
          <cell r="N1278" t="str">
            <v>AEJEA</v>
          </cell>
          <cell r="O1278" t="str">
            <v>NE</v>
          </cell>
          <cell r="P1278">
            <v>5</v>
          </cell>
          <cell r="Q1278">
            <v>5</v>
          </cell>
          <cell r="R1278">
            <v>5</v>
          </cell>
          <cell r="S1278">
            <v>5</v>
          </cell>
          <cell r="T1278">
            <v>85573</v>
          </cell>
          <cell r="U1278">
            <v>85573</v>
          </cell>
          <cell r="V1278">
            <v>85573</v>
          </cell>
          <cell r="W1278">
            <v>85573</v>
          </cell>
          <cell r="X1278" t="str">
            <v>STEEL STRUCTURE PARTS OF STRUCTURE COMPONENT PART OF GOODS WITH STANDARD ACCESSORIES OF GOODS WHICH ARE NECESSARY FOR OLKARIA I ADDITIONAL UNIT 6 POWER DEVELOPMENT PROJECT MASTER LIST NO DFN415 232 011 DATED 7TH JUNE 2019 MASTER LIST ITEM NO A 8 STRUCTURAL STEEL SHIPMENT NO CV05 INVOICE NO 9PHX0374 HS-CODE 73 08 90</v>
          </cell>
          <cell r="Y1278" t="str">
            <v>Valide</v>
          </cell>
        </row>
        <row r="1279">
          <cell r="A1279" t="str">
            <v>UACU5250606</v>
          </cell>
          <cell r="B1279">
            <v>40</v>
          </cell>
          <cell r="C1279" t="str">
            <v>HLCUDX3200517278</v>
          </cell>
          <cell r="D1279">
            <v>43983</v>
          </cell>
          <cell r="E1279">
            <v>-43978</v>
          </cell>
          <cell r="I1279" t="str">
            <v>2020 MSA 164056</v>
          </cell>
          <cell r="J1279">
            <v>69</v>
          </cell>
          <cell r="K1279" t="str">
            <v>AL SHAFAR STEEL ENGINEERING L L C ASSENT POST BOX-38436 DUBAI UAE TEL</v>
          </cell>
          <cell r="L1279" t="str">
            <v>MARUBENI CORPORATION KENYA POWER PROJECT OFFICE 7TH FLOOR BRITAM TOWE</v>
          </cell>
          <cell r="M1279" t="str">
            <v>CN</v>
          </cell>
          <cell r="N1279" t="str">
            <v>AEJEA</v>
          </cell>
          <cell r="O1279" t="str">
            <v>NE</v>
          </cell>
          <cell r="P1279">
            <v>5</v>
          </cell>
          <cell r="Q1279">
            <v>5</v>
          </cell>
          <cell r="R1279">
            <v>5</v>
          </cell>
          <cell r="S1279">
            <v>5</v>
          </cell>
          <cell r="T1279">
            <v>85573</v>
          </cell>
          <cell r="U1279">
            <v>85573</v>
          </cell>
          <cell r="V1279">
            <v>85573</v>
          </cell>
          <cell r="W1279">
            <v>85573</v>
          </cell>
          <cell r="X1279" t="str">
            <v>STEEL STRUCTURE PARTS OF STRUCTURE COMPONENT PART OF GOODS WITH STANDARD ACCESSORIES OF GOODS WHICH ARE NECESSARY FOR OLKARIA I ADDITIONAL UNIT 6 POWER DEVELOPMENT PROJECT MASTER LIST NO DFN415 232 011 DATED 7TH JUNE 2019 MASTER LIST ITEM NO A 8 STRUCTURAL STEEL SHIPMENT NO CV05 INVOICE NO 9PHX0374 HS-CODE 73 08 90</v>
          </cell>
          <cell r="Y1279" t="str">
            <v>Valide</v>
          </cell>
        </row>
        <row r="1280">
          <cell r="A1280" t="str">
            <v>UACU6050726</v>
          </cell>
          <cell r="B1280">
            <v>40</v>
          </cell>
          <cell r="C1280" t="str">
            <v>HLCUDX3200517278</v>
          </cell>
          <cell r="D1280">
            <v>43983</v>
          </cell>
          <cell r="E1280">
            <v>-43978</v>
          </cell>
          <cell r="I1280" t="str">
            <v>2020 MSA 164056</v>
          </cell>
          <cell r="J1280">
            <v>69</v>
          </cell>
          <cell r="K1280" t="str">
            <v>AL SHAFAR STEEL ENGINEERING L L C ASSENT POST BOX-38436 DUBAI UAE TEL</v>
          </cell>
          <cell r="L1280" t="str">
            <v>MARUBENI CORPORATION KENYA POWER PROJECT OFFICE 7TH FLOOR BRITAM TOWE</v>
          </cell>
          <cell r="M1280" t="str">
            <v>CN</v>
          </cell>
          <cell r="N1280" t="str">
            <v>AEJEA</v>
          </cell>
          <cell r="O1280" t="str">
            <v>NE</v>
          </cell>
          <cell r="P1280">
            <v>5</v>
          </cell>
          <cell r="Q1280">
            <v>5</v>
          </cell>
          <cell r="R1280">
            <v>5</v>
          </cell>
          <cell r="S1280">
            <v>5</v>
          </cell>
          <cell r="T1280">
            <v>85573</v>
          </cell>
          <cell r="U1280">
            <v>85573</v>
          </cell>
          <cell r="V1280">
            <v>85573</v>
          </cell>
          <cell r="W1280">
            <v>85573</v>
          </cell>
          <cell r="X1280" t="str">
            <v>STEEL STRUCTURE PARTS OF STRUCTURE COMPONENT PART OF GOODS WITH STANDARD ACCESSORIES OF GOODS WHICH ARE NECESSARY FOR OLKARIA I ADDITIONAL UNIT 6 POWER DEVELOPMENT PROJECT MASTER LIST NO DFN415 232 011 DATED 7TH JUNE 2019 MASTER LIST ITEM NO A 8 STRUCTURAL STEEL SHIPMENT NO CV05 INVOICE NO 9PHX0374 HS-CODE 73 08 90</v>
          </cell>
          <cell r="Y1280" t="str">
            <v>Valide</v>
          </cell>
        </row>
        <row r="1281">
          <cell r="A1281" t="str">
            <v>HLBU2340848</v>
          </cell>
          <cell r="B1281">
            <v>20</v>
          </cell>
          <cell r="C1281" t="str">
            <v>HLCUEUR200475990</v>
          </cell>
          <cell r="D1281">
            <v>43984</v>
          </cell>
          <cell r="E1281">
            <v>-43979</v>
          </cell>
          <cell r="I1281" t="str">
            <v>2020 MSA 164056</v>
          </cell>
          <cell r="J1281">
            <v>103</v>
          </cell>
          <cell r="K1281" t="str">
            <v>AMEXFIELD EXPORTS 13 MRIDUL TOWER 1ST FLOOR NR TIMES OF INDIA ASHRA</v>
          </cell>
          <cell r="L1281" t="str">
            <v>TECHNOSTEEL INDUSTRIES LTD P O BOX 17512 00500 NAIROBI KENYA TEL 25</v>
          </cell>
          <cell r="M1281" t="str">
            <v>CN</v>
          </cell>
          <cell r="N1281" t="str">
            <v>INMUN</v>
          </cell>
          <cell r="O1281" t="str">
            <v>BG</v>
          </cell>
          <cell r="P1281">
            <v>1000</v>
          </cell>
          <cell r="Q1281">
            <v>1000</v>
          </cell>
          <cell r="R1281">
            <v>1000</v>
          </cell>
          <cell r="S1281">
            <v>1000</v>
          </cell>
          <cell r="T1281">
            <v>25100</v>
          </cell>
          <cell r="U1281">
            <v>25100</v>
          </cell>
          <cell r="V1281">
            <v>25100</v>
          </cell>
          <cell r="W1281">
            <v>25100</v>
          </cell>
          <cell r="X1281" t="str">
            <v>TOTAL 1000 BAGS ONLY REFRACTORY PRODUCTS OTHER DETAILS AS PER INVOICE NO EXP 006 2019-2020 DT 19-03-2020 HS CODE 38 16 00</v>
          </cell>
          <cell r="Y1281" t="str">
            <v>Valide</v>
          </cell>
        </row>
        <row r="1282">
          <cell r="A1282" t="str">
            <v>CLHU4802412</v>
          </cell>
          <cell r="B1282">
            <v>40</v>
          </cell>
          <cell r="C1282" t="str">
            <v>HLCURTM200278845</v>
          </cell>
          <cell r="D1282">
            <v>43984</v>
          </cell>
          <cell r="E1282">
            <v>-43979</v>
          </cell>
          <cell r="I1282" t="str">
            <v>2020 MSA 164056</v>
          </cell>
          <cell r="J1282">
            <v>188</v>
          </cell>
          <cell r="K1282" t="str">
            <v>SYNGENTA CROP PROTECTION AG ROSENTALSTRASSE 67 CH-4058 BASEL SWITZERLA</v>
          </cell>
          <cell r="L1282" t="str">
            <v>SYNGENTA EAST AFRICA LIMITED ROSE AVENUE OFF LENANA ROAD KE-30393 010</v>
          </cell>
          <cell r="M1282" t="str">
            <v>CN</v>
          </cell>
          <cell r="N1282" t="str">
            <v>DEHAM</v>
          </cell>
          <cell r="O1282" t="str">
            <v>NE</v>
          </cell>
          <cell r="P1282">
            <v>13</v>
          </cell>
          <cell r="Q1282">
            <v>13</v>
          </cell>
          <cell r="R1282">
            <v>0</v>
          </cell>
          <cell r="S1282">
            <v>0</v>
          </cell>
          <cell r="T1282">
            <v>11054</v>
          </cell>
          <cell r="U1282">
            <v>11054</v>
          </cell>
          <cell r="V1282">
            <v>0</v>
          </cell>
          <cell r="W1282">
            <v>0</v>
          </cell>
          <cell r="X1282" t="str">
            <v>ORDER NO 85419735 STC 52 DRUMS MATCH 050 EC 200 L INSECTICIDE HS CODE 380891 COMMODITY CODE 38089190 IMO UN 1224 KETONES LIQUID N O S ALKYL C3-C5 BENZENES AND CYCLOHEXANONE AND LUFENURON CLASS 3 PG III 51 C C C MARINE POLLUTANT CARGO IN TO TRANSIT TO ICD EMBAKASI BY SGR</v>
          </cell>
          <cell r="Y1282" t="str">
            <v>Valide</v>
          </cell>
        </row>
        <row r="1283">
          <cell r="A1283" t="str">
            <v>UACU8288396</v>
          </cell>
          <cell r="B1283">
            <v>40</v>
          </cell>
          <cell r="C1283" t="str">
            <v>HLCURTM200338212</v>
          </cell>
          <cell r="D1283">
            <v>43983</v>
          </cell>
          <cell r="E1283">
            <v>-43978</v>
          </cell>
          <cell r="I1283" t="str">
            <v>2020 MSA 164056</v>
          </cell>
          <cell r="J1283">
            <v>192</v>
          </cell>
          <cell r="K1283" t="str">
            <v>KYFI C O - SAZERAC COMPANY INC 4300FERN VALLEY RD</v>
          </cell>
          <cell r="L1283" t="str">
            <v>MONUMENT DISTILLERS KENYA LIMITED 46333-00100 JABAVU LANE NAIROBI AT</v>
          </cell>
          <cell r="M1283" t="str">
            <v>CN</v>
          </cell>
          <cell r="N1283" t="str">
            <v>BEANR</v>
          </cell>
          <cell r="O1283" t="str">
            <v>NE</v>
          </cell>
          <cell r="P1283">
            <v>37</v>
          </cell>
          <cell r="Q1283">
            <v>37</v>
          </cell>
          <cell r="R1283">
            <v>0</v>
          </cell>
          <cell r="S1283">
            <v>0</v>
          </cell>
          <cell r="T1283">
            <v>29411</v>
          </cell>
          <cell r="U1283">
            <v>29411</v>
          </cell>
          <cell r="V1283">
            <v>0</v>
          </cell>
          <cell r="W1283">
            <v>0</v>
          </cell>
          <cell r="X1283" t="str">
            <v>ALCOHOLIC BEVERAGES HS-CODE 22 08 70</v>
          </cell>
          <cell r="Y1283" t="str">
            <v>Valide</v>
          </cell>
        </row>
        <row r="1284">
          <cell r="A1284" t="str">
            <v>TCLU6210492</v>
          </cell>
          <cell r="B1284">
            <v>40</v>
          </cell>
          <cell r="C1284" t="str">
            <v>HLCURTM200338212</v>
          </cell>
          <cell r="D1284">
            <v>43983</v>
          </cell>
          <cell r="E1284">
            <v>-43978</v>
          </cell>
          <cell r="I1284" t="str">
            <v>2020 MSA 164056</v>
          </cell>
          <cell r="J1284">
            <v>192</v>
          </cell>
          <cell r="K1284" t="str">
            <v>KYFI C O - SAZERAC COMPANY INC 4300FERN VALLEY RD</v>
          </cell>
          <cell r="L1284" t="str">
            <v>MONUMENT DISTILLERS KENYA LIMITED 46333-00100 JABAVU LANE NAIROBI AT</v>
          </cell>
          <cell r="M1284" t="str">
            <v>CN</v>
          </cell>
          <cell r="N1284" t="str">
            <v>BEANR</v>
          </cell>
          <cell r="O1284" t="str">
            <v>NE</v>
          </cell>
          <cell r="P1284">
            <v>37</v>
          </cell>
          <cell r="Q1284">
            <v>37</v>
          </cell>
          <cell r="R1284">
            <v>0</v>
          </cell>
          <cell r="S1284">
            <v>0</v>
          </cell>
          <cell r="T1284">
            <v>29411</v>
          </cell>
          <cell r="U1284">
            <v>29411</v>
          </cell>
          <cell r="V1284">
            <v>0</v>
          </cell>
          <cell r="W1284">
            <v>0</v>
          </cell>
          <cell r="X1284" t="str">
            <v>ALCOHOLIC BEVERAGES HS-CODE 22 08 70</v>
          </cell>
          <cell r="Y1284" t="str">
            <v>Valide</v>
          </cell>
        </row>
        <row r="1285">
          <cell r="A1285" t="str">
            <v>UACU3552865</v>
          </cell>
          <cell r="B1285">
            <v>20</v>
          </cell>
          <cell r="C1285" t="str">
            <v>HLCUTEM191203769</v>
          </cell>
          <cell r="D1285">
            <v>43984</v>
          </cell>
          <cell r="E1285">
            <v>-43979</v>
          </cell>
          <cell r="I1285" t="str">
            <v>2020 MSA 164056</v>
          </cell>
          <cell r="J1285">
            <v>228</v>
          </cell>
          <cell r="K1285" t="str">
            <v>WORLDWIDE LOGISTICS MOVERS P O BOX SR 222 SPINTEX ROAD TEMA GHANA</v>
          </cell>
          <cell r="L1285" t="str">
            <v>MR NDIAME FADEL APARTMENT 103 B CHELSEA PARK RAPHTA ROAD NAIROBI KE</v>
          </cell>
          <cell r="M1285" t="str">
            <v>CN</v>
          </cell>
          <cell r="N1285" t="str">
            <v>GHTEM</v>
          </cell>
          <cell r="O1285" t="str">
            <v>BX</v>
          </cell>
          <cell r="P1285">
            <v>138</v>
          </cell>
          <cell r="Q1285">
            <v>138</v>
          </cell>
          <cell r="R1285">
            <v>0</v>
          </cell>
          <cell r="S1285">
            <v>0</v>
          </cell>
          <cell r="T1285">
            <v>4540</v>
          </cell>
          <cell r="U1285">
            <v>4540</v>
          </cell>
          <cell r="V1285">
            <v>0</v>
          </cell>
          <cell r="W1285">
            <v>0</v>
          </cell>
          <cell r="X1285" t="str">
            <v>USED HOUSEHOLD GOODS AND PERSONAL EFFECTS</v>
          </cell>
          <cell r="Y1285" t="str">
            <v>Suspended</v>
          </cell>
        </row>
        <row r="1286">
          <cell r="A1286" t="str">
            <v>DFSU7068006</v>
          </cell>
          <cell r="B1286">
            <v>40</v>
          </cell>
          <cell r="C1286" t="str">
            <v>IBC0598849</v>
          </cell>
          <cell r="D1286">
            <v>43984</v>
          </cell>
          <cell r="E1286">
            <v>-43979</v>
          </cell>
          <cell r="I1286" t="str">
            <v>2020 MSA 164125</v>
          </cell>
          <cell r="J1286">
            <v>94</v>
          </cell>
          <cell r="K1286" t="str">
            <v>PROSER SISTEMAS MEDICOS S LAVDA DE CASTILLA 228830 MADRIDSPAIN</v>
          </cell>
          <cell r="L1286" t="str">
            <v>METISEC IMAGING SOLUTIONSP O BOX 4410-00100 NAIROBI STREET MAASAI LODG</v>
          </cell>
          <cell r="M1286" t="str">
            <v>NL</v>
          </cell>
          <cell r="N1286" t="str">
            <v>ESAQG</v>
          </cell>
          <cell r="O1286" t="str">
            <v>PK</v>
          </cell>
          <cell r="P1286">
            <v>7</v>
          </cell>
          <cell r="Q1286">
            <v>7</v>
          </cell>
          <cell r="R1286">
            <v>7</v>
          </cell>
          <cell r="S1286">
            <v>7</v>
          </cell>
          <cell r="T1286">
            <v>7700</v>
          </cell>
          <cell r="U1286">
            <v>7700</v>
          </cell>
          <cell r="V1286">
            <v>7700</v>
          </cell>
          <cell r="W1286">
            <v>7700</v>
          </cell>
          <cell r="X1286" t="str">
            <v>FREIGHT COLLECT REFURBISHED MRI MACHINE HS CODE 9018130000</v>
          </cell>
          <cell r="Y1286" t="str">
            <v>Valide</v>
          </cell>
        </row>
        <row r="1287">
          <cell r="A1287" t="str">
            <v>MSCU9537255</v>
          </cell>
          <cell r="B1287">
            <v>40</v>
          </cell>
          <cell r="C1287" t="str">
            <v>MEDUND642793</v>
          </cell>
          <cell r="D1287">
            <v>43983</v>
          </cell>
          <cell r="E1287">
            <v>-43978</v>
          </cell>
          <cell r="I1287" t="str">
            <v>2020 MSA 163767</v>
          </cell>
          <cell r="J1287">
            <v>192</v>
          </cell>
          <cell r="K1287" t="str">
            <v>ONE TOUCH SOLUTIONS</v>
          </cell>
          <cell r="L1287" t="str">
            <v>TWIGA TATU SEZ LIMITED ALP NORTH THREE LTD WAREHOUSE 1</v>
          </cell>
          <cell r="M1287" t="str">
            <v>CN</v>
          </cell>
          <cell r="N1287" t="str">
            <v>OMSLL</v>
          </cell>
          <cell r="O1287" t="str">
            <v>PK</v>
          </cell>
          <cell r="P1287">
            <v>100</v>
          </cell>
          <cell r="Q1287">
            <v>100</v>
          </cell>
          <cell r="R1287">
            <v>0</v>
          </cell>
          <cell r="S1287">
            <v>0</v>
          </cell>
          <cell r="T1287">
            <v>26524</v>
          </cell>
          <cell r="U1287">
            <v>26524</v>
          </cell>
          <cell r="V1287">
            <v>0</v>
          </cell>
          <cell r="W1287">
            <v>0</v>
          </cell>
          <cell r="X1287" t="str">
            <v>HYBRID DOLLY TOTAL QUANTITY 100 PACKAGES NET WEIGHT 21584 000 KGS HS CODE 87169090 HYBRID DOLLY HS CODE 87169090</v>
          </cell>
          <cell r="Y1287" t="str">
            <v>Valide</v>
          </cell>
        </row>
        <row r="1288">
          <cell r="A1288" t="str">
            <v>APZU4797313</v>
          </cell>
          <cell r="B1288">
            <v>40</v>
          </cell>
          <cell r="C1288" t="str">
            <v>USM0127007</v>
          </cell>
          <cell r="D1288">
            <v>43983</v>
          </cell>
          <cell r="E1288">
            <v>-43978</v>
          </cell>
          <cell r="I1288" t="str">
            <v>2020 MSA 164083</v>
          </cell>
          <cell r="J1288">
            <v>2</v>
          </cell>
          <cell r="K1288" t="str">
            <v>TOYOTA GIBRALTAR STOCKHOLDINGS40 DEVILS TOWER ROAD</v>
          </cell>
          <cell r="L1288" t="str">
            <v>AMERICAN EMBASSYU N AVENUE GIGIRIP O BOX 606 00621NAIROBI KENYA</v>
          </cell>
          <cell r="M1288" t="str">
            <v>IN</v>
          </cell>
          <cell r="N1288" t="str">
            <v>AEJEA</v>
          </cell>
          <cell r="O1288" t="str">
            <v>PK</v>
          </cell>
          <cell r="P1288">
            <v>34</v>
          </cell>
          <cell r="Q1288">
            <v>34</v>
          </cell>
          <cell r="R1288">
            <v>0</v>
          </cell>
          <cell r="S1288">
            <v>0</v>
          </cell>
          <cell r="T1288">
            <v>36467</v>
          </cell>
          <cell r="U1288">
            <v>36467</v>
          </cell>
          <cell r="V1288">
            <v>0</v>
          </cell>
          <cell r="W1288">
            <v>0</v>
          </cell>
          <cell r="X1288"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88" t="str">
            <v>Valide</v>
          </cell>
        </row>
        <row r="1289">
          <cell r="A1289" t="str">
            <v>APZU4529877</v>
          </cell>
          <cell r="B1289">
            <v>40</v>
          </cell>
          <cell r="C1289" t="str">
            <v>USM0127007</v>
          </cell>
          <cell r="D1289">
            <v>43983</v>
          </cell>
          <cell r="E1289">
            <v>-43978</v>
          </cell>
          <cell r="I1289" t="str">
            <v>2020 MSA 164083</v>
          </cell>
          <cell r="J1289">
            <v>2</v>
          </cell>
          <cell r="K1289" t="str">
            <v>TOYOTA GIBRALTAR STOCKHOLDINGS40 DEVILS TOWER ROAD</v>
          </cell>
          <cell r="L1289" t="str">
            <v>AMERICAN EMBASSYU N AVENUE GIGIRIP O BOX 606 00621NAIROBI KENYA</v>
          </cell>
          <cell r="M1289" t="str">
            <v>IN</v>
          </cell>
          <cell r="N1289" t="str">
            <v>AEJEA</v>
          </cell>
          <cell r="O1289" t="str">
            <v>PK</v>
          </cell>
          <cell r="P1289">
            <v>34</v>
          </cell>
          <cell r="Q1289">
            <v>34</v>
          </cell>
          <cell r="R1289">
            <v>0</v>
          </cell>
          <cell r="S1289">
            <v>0</v>
          </cell>
          <cell r="T1289">
            <v>36467</v>
          </cell>
          <cell r="U1289">
            <v>36467</v>
          </cell>
          <cell r="V1289">
            <v>0</v>
          </cell>
          <cell r="W1289">
            <v>0</v>
          </cell>
          <cell r="X1289"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289" t="str">
            <v>Valide</v>
          </cell>
        </row>
        <row r="1290">
          <cell r="A1290" t="str">
            <v>WECU2103537</v>
          </cell>
          <cell r="B1290">
            <v>20</v>
          </cell>
          <cell r="C1290" t="str">
            <v>WECC2030MBA1092</v>
          </cell>
          <cell r="D1290">
            <v>43983</v>
          </cell>
          <cell r="E1290">
            <v>-43978</v>
          </cell>
          <cell r="I1290" t="str">
            <v>2020 MSA 164004</v>
          </cell>
          <cell r="J1290">
            <v>36</v>
          </cell>
          <cell r="K1290" t="str">
            <v>NUSCIENCE BELGIUM NV</v>
          </cell>
          <cell r="L1290" t="str">
            <v>JUBAILI AGROTEC LTD</v>
          </cell>
          <cell r="M1290" t="str">
            <v>DE</v>
          </cell>
          <cell r="N1290" t="str">
            <v>LKCMB</v>
          </cell>
          <cell r="O1290" t="str">
            <v>PK</v>
          </cell>
          <cell r="P1290">
            <v>8800</v>
          </cell>
          <cell r="Q1290">
            <v>8800</v>
          </cell>
          <cell r="R1290">
            <v>0</v>
          </cell>
          <cell r="S1290">
            <v>0</v>
          </cell>
          <cell r="T1290">
            <v>441940</v>
          </cell>
          <cell r="U1290">
            <v>441940</v>
          </cell>
          <cell r="V1290">
            <v>0</v>
          </cell>
          <cell r="W1290">
            <v>0</v>
          </cell>
          <cell r="X1290" t="str">
            <v>20X20 CONTAINERS LAY-20 CONCENTRATE + CAROPHYLL LAY-20 CONCENTRATE + CAROPHYLL LAY-20 CONCENTRATE + CAROPHYLL LAY-20 CONCENTRATE + CAROPHYLL LAY-20 CONCENTRATE + CAROPHYLL LAY-20 CONCENTRATE + CAROPHYLL LAY-20 CONCENTRATE + CAROPHYLL LAY-20 CONCENTRATE + CAROPHYLL LAY-20 CONCENTRATE + CAROPHYLL LAY-20 CONCENTRATE + CAROPHYLL LAY-20 CONCENTRATE + CAROPHYLL LAY-20 CONCENTRATE + CAROPHYLL LAY-20 CONCENTRATE + CAROPHYLL LAY-20 CONCENTRATE + CAROPHYLL LAY-20 CONCENTRATE + CAROPHYLL LAY-5 CONCENTRATE + CAROPHYLL LAY-5 CONCENTRATE + CAROPHYLL LAY-20 CONCENTRATE + CAROPHYLL LAY-20 CONCENTRATE + CAROPHYLL LAY-20 CONCENTRATE + CAROPHYLL</v>
          </cell>
          <cell r="Y1290" t="str">
            <v>Valide</v>
          </cell>
        </row>
        <row r="1291">
          <cell r="A1291" t="str">
            <v>TRLU8060908</v>
          </cell>
          <cell r="B1291">
            <v>40</v>
          </cell>
          <cell r="C1291">
            <v>596673664</v>
          </cell>
          <cell r="D1291">
            <v>43985</v>
          </cell>
          <cell r="E1291">
            <v>-43980</v>
          </cell>
          <cell r="I1291" t="str">
            <v>2020 MSA 164126</v>
          </cell>
          <cell r="J1291">
            <v>66</v>
          </cell>
          <cell r="K1291" t="str">
            <v>VOLTA IMPEX PRIVATE LIMITED W-1 FI-500084 TELANGANA STATE INDI</v>
          </cell>
          <cell r="L1291" t="str">
            <v>TECHNO STEEL INDUSTRIES LIMITED PO</v>
          </cell>
          <cell r="M1291" t="str">
            <v>BR</v>
          </cell>
          <cell r="N1291" t="str">
            <v>INHYD</v>
          </cell>
          <cell r="O1291" t="str">
            <v>PK</v>
          </cell>
          <cell r="P1291">
            <v>135</v>
          </cell>
          <cell r="Q1291">
            <v>135</v>
          </cell>
          <cell r="R1291">
            <v>135</v>
          </cell>
          <cell r="S1291">
            <v>135</v>
          </cell>
          <cell r="T1291">
            <v>6885</v>
          </cell>
          <cell r="U1291">
            <v>6885</v>
          </cell>
          <cell r="V1291">
            <v>6885</v>
          </cell>
          <cell r="W1291">
            <v>6885</v>
          </cell>
          <cell r="X1291" t="str">
            <v>01 X 40 HC FCL CONTAINER 135 PACKAGES TOTAL PACKAGES ONE HUNDRED AND THIRTY FIVE ONLY SHIPPING BILL NO 2314331 DT 21 03 2020 EXPORT INVOICE NO 4144 TECH 19-20 DT 12 03 2020 4144 TECHNO STEEL 19- 20 DT 12 03 2020 FPO NO 001 01 2020 DT 10 01 2020 R OCK INSUL MAKE LRB MATTRESS WITH ONE SIDE WIRE NETTING OF 3 4 APERTURE X 24 0 43 MM GI CONFIRMING TO IS 8183 93 DENSITY 100 KG M3 T HICKNESS 50 MM STANDARD SIZE 1 52 MTRS X 1 22 MTRS QUANTITY 125 1 720 SQ MTRS CUSTOMS RITC HS CODE HSN CODE 68061000 TOTAL NET WEIGHT 6 259 000 KGS TOTAL GROSS WEIGHT 6 885 000 KGS THIR D PARTY MANUFACTURERS SUPPLIERS ROCKWOOL INDIA PRIVATE LIMITED GSTIN NO 36AABCR0722N1ZD IEC CODE NO 0998000906 TAX INVOICE NOS I N36 20000764 DT 11 03 2020 IN3620000767 DT 11 03 2020 GR SDF FORMS FREIGHT PREPAID UCR NO UCR202001976717 IDF NO 20MBAIM00027 9520 E2001279520 COC NO S-2020 04 597918 DT 13 04 2020 APPLI CABLE FREE TIME 9</v>
          </cell>
          <cell r="Y1291" t="str">
            <v>Valide</v>
          </cell>
        </row>
        <row r="1292">
          <cell r="A1292" t="str">
            <v>TRLU9705560</v>
          </cell>
          <cell r="B1292">
            <v>20</v>
          </cell>
          <cell r="C1292">
            <v>596704216</v>
          </cell>
          <cell r="D1292">
            <v>43985</v>
          </cell>
          <cell r="E1292">
            <v>-43980</v>
          </cell>
          <cell r="I1292" t="str">
            <v>2020 MSA 164126</v>
          </cell>
          <cell r="J1292">
            <v>73</v>
          </cell>
          <cell r="K1292" t="str">
            <v>HOROZ BOLLORE LOGISTICS TASIMACILIK</v>
          </cell>
          <cell r="L1292" t="str">
            <v>KAMA WHEELS CASTORS LTD PLAZA 2O CO KE PHONE 0722 848 396</v>
          </cell>
          <cell r="M1292" t="str">
            <v>BR</v>
          </cell>
          <cell r="N1292" t="str">
            <v>TRIST</v>
          </cell>
          <cell r="O1292" t="str">
            <v>PA</v>
          </cell>
          <cell r="P1292">
            <v>9</v>
          </cell>
          <cell r="Q1292">
            <v>9</v>
          </cell>
          <cell r="R1292">
            <v>9</v>
          </cell>
          <cell r="S1292">
            <v>9</v>
          </cell>
          <cell r="T1292">
            <v>8160</v>
          </cell>
          <cell r="U1292">
            <v>8160</v>
          </cell>
          <cell r="V1292">
            <v>8160</v>
          </cell>
          <cell r="W1292">
            <v>8160</v>
          </cell>
          <cell r="X1292" t="str">
            <v>IRON CASTORS INTRANSIT TO ICD EMBAKASI NAIROBI</v>
          </cell>
          <cell r="Y1292" t="str">
            <v>Valide</v>
          </cell>
        </row>
        <row r="1293">
          <cell r="A1293" t="str">
            <v>MRKU0836674</v>
          </cell>
          <cell r="B1293">
            <v>40</v>
          </cell>
          <cell r="C1293">
            <v>607094938</v>
          </cell>
          <cell r="D1293">
            <v>43985</v>
          </cell>
          <cell r="E1293">
            <v>-43980</v>
          </cell>
          <cell r="I1293" t="str">
            <v>2020 MSA 164126</v>
          </cell>
          <cell r="J1293">
            <v>223</v>
          </cell>
          <cell r="K1293" t="str">
            <v>DOW EUROPE GMBH DUBAI BRANCH PO B</v>
          </cell>
          <cell r="L1293" t="str">
            <v>TO THE ORDER OF I M BANK LIMITED I</v>
          </cell>
          <cell r="M1293" t="str">
            <v>BR</v>
          </cell>
          <cell r="N1293" t="str">
            <v>AEJEA</v>
          </cell>
          <cell r="O1293" t="str">
            <v>BG</v>
          </cell>
          <cell r="P1293">
            <v>990</v>
          </cell>
          <cell r="Q1293">
            <v>990</v>
          </cell>
          <cell r="R1293">
            <v>0</v>
          </cell>
          <cell r="S1293">
            <v>0</v>
          </cell>
          <cell r="T1293">
            <v>25295</v>
          </cell>
          <cell r="U1293">
            <v>25295</v>
          </cell>
          <cell r="V1293">
            <v>0</v>
          </cell>
          <cell r="W1293">
            <v>0</v>
          </cell>
          <cell r="X1293" t="str">
            <v>LOADED INTO 1 40 CONTAINER S ELITE TM 5401 G ENHANCED POLYETHYLE NE RESIN 25 KG BAG 55 BAGS PALLET NET WEIGHT 24750 0000 KG HS-N O 39014000 ED 303-05268624-20 142516803775 IDF NO 20EMKIM00 0067158 FREIGHT PREPAID SHIPPED ON BOARD 0036600689 0110931879 983044845 FCL CARGO FCL FCL CONSIGNEE CONTINUED SWIFT CODEIMBLKENA BANK NOTIFY PARTY CONTINUED SABINA GPLFLEXIBLES COM P IN P000593876I PHONE 254 20 6532600 INTRANSIT TO ICD EMBAKASI NAIROBI</v>
          </cell>
          <cell r="Y1293" t="str">
            <v>Valide</v>
          </cell>
        </row>
        <row r="1294">
          <cell r="A1294" t="str">
            <v>MRKU9286692</v>
          </cell>
          <cell r="B1294">
            <v>20</v>
          </cell>
          <cell r="C1294">
            <v>910596239</v>
          </cell>
          <cell r="D1294">
            <v>43985</v>
          </cell>
          <cell r="E1294">
            <v>-43980</v>
          </cell>
          <cell r="I1294" t="str">
            <v>2020 MSA 164127</v>
          </cell>
          <cell r="J1294">
            <v>142</v>
          </cell>
          <cell r="K1294" t="str">
            <v>HYPERDRIVE LUBRICANTS LTD 47 HEMING</v>
          </cell>
          <cell r="L1294" t="str">
            <v>UNIFILTERS KENYA LTD PO BOX 78637-</v>
          </cell>
          <cell r="M1294" t="str">
            <v>AE</v>
          </cell>
          <cell r="N1294" t="str">
            <v>GBRDD</v>
          </cell>
          <cell r="O1294" t="str">
            <v>PA</v>
          </cell>
          <cell r="P1294">
            <v>40</v>
          </cell>
          <cell r="Q1294">
            <v>40</v>
          </cell>
          <cell r="R1294">
            <v>0</v>
          </cell>
          <cell r="S1294">
            <v>0</v>
          </cell>
          <cell r="T1294">
            <v>30706</v>
          </cell>
          <cell r="U1294">
            <v>30706</v>
          </cell>
          <cell r="V1294">
            <v>0</v>
          </cell>
          <cell r="W1294">
            <v>0</v>
          </cell>
          <cell r="X1294" t="str">
            <v>640 PLASTIC DRUMS OF MOTOR OIL LUBRICANTS OVER 20 PALLETS IN 1X20GP CONTAINER 40 STEEL BARRELS 400 PLASTIC DRUMS OF MOTOR LUBRICANTS OVER 20 PAL LETS IN 1X20GP CONTAINER</v>
          </cell>
          <cell r="Y1294" t="str">
            <v>Valide</v>
          </cell>
        </row>
        <row r="1295">
          <cell r="A1295" t="str">
            <v>TLLU2321794</v>
          </cell>
          <cell r="B1295">
            <v>20</v>
          </cell>
          <cell r="C1295">
            <v>910678984</v>
          </cell>
          <cell r="D1295">
            <v>43985</v>
          </cell>
          <cell r="E1295">
            <v>-43980</v>
          </cell>
          <cell r="I1295" t="str">
            <v>2020 MSA 164126</v>
          </cell>
          <cell r="J1295">
            <v>282</v>
          </cell>
          <cell r="K1295" t="str">
            <v>PHILIP FRIFOU 80 CHAUCER ROAD S64</v>
          </cell>
          <cell r="L1295" t="str">
            <v>ISAAC TIMOTHY COMPANY LIMITED 601</v>
          </cell>
          <cell r="M1295" t="str">
            <v>BR</v>
          </cell>
          <cell r="N1295" t="str">
            <v>GBCPN</v>
          </cell>
          <cell r="O1295" t="str">
            <v>PK</v>
          </cell>
          <cell r="P1295">
            <v>3</v>
          </cell>
          <cell r="Q1295">
            <v>3</v>
          </cell>
          <cell r="R1295">
            <v>3</v>
          </cell>
          <cell r="S1295">
            <v>3</v>
          </cell>
          <cell r="T1295">
            <v>4200</v>
          </cell>
          <cell r="U1295">
            <v>4200</v>
          </cell>
          <cell r="V1295">
            <v>4200</v>
          </cell>
          <cell r="W1295">
            <v>4200</v>
          </cell>
          <cell r="X1295" t="str">
            <v>1 USED MASSEY FERGUSON TRACTOR LOADER 50E SN- B1287 WITH FORKS BU CKET ATTACHMENTS 1 USED INGERSOLL RAND AIR COMPRESSOR MODEL 7-41 S N- P16729 WITH ROCK DRILL ROCK BREAKER ATTACHMENTS 1 NEW MCGREGOR C ORDLESS GRASS TRIMMER MODEL MCT1825 BATCH NUMBER- 201936 INTRA NSIT TO ICD EMBAKASI NAIROBI</v>
          </cell>
          <cell r="Y1295" t="str">
            <v>Valide</v>
          </cell>
        </row>
        <row r="1296">
          <cell r="A1296" t="str">
            <v>CAIU2509030</v>
          </cell>
          <cell r="B1296">
            <v>20</v>
          </cell>
          <cell r="C1296">
            <v>910714601</v>
          </cell>
          <cell r="D1296">
            <v>43985</v>
          </cell>
          <cell r="E1296">
            <v>-43980</v>
          </cell>
          <cell r="I1296" t="str">
            <v>2020 MSA 164127</v>
          </cell>
          <cell r="J1296">
            <v>184</v>
          </cell>
          <cell r="K1296" t="str">
            <v>JULIUS GITHUCHI 22 BERESFORD AVENUE</v>
          </cell>
          <cell r="L1296" t="str">
            <v>CHARLES B NJENGA TELL 25472440168</v>
          </cell>
          <cell r="M1296" t="str">
            <v>AE</v>
          </cell>
          <cell r="N1296" t="str">
            <v>GBSLO</v>
          </cell>
          <cell r="O1296" t="str">
            <v>LT</v>
          </cell>
          <cell r="P1296">
            <v>1</v>
          </cell>
          <cell r="Q1296">
            <v>1</v>
          </cell>
          <cell r="R1296">
            <v>0</v>
          </cell>
          <cell r="S1296">
            <v>0</v>
          </cell>
          <cell r="T1296">
            <v>3780</v>
          </cell>
          <cell r="U1296">
            <v>3780</v>
          </cell>
          <cell r="V1296">
            <v>0</v>
          </cell>
          <cell r="W1296">
            <v>0</v>
          </cell>
          <cell r="X1296" t="str">
            <v>OF USED OFFICE WARE USED POWER TOOLS MECHANICAL EQUIPMENT AND PERSON AL EFFECTS APPLICABLE FREE TIME 21 DAYS COMBINED DETENTION DEMURR AGE AT PORT OF DISCHARGE PLACE OF DELIVERY</v>
          </cell>
          <cell r="Y1296" t="str">
            <v>Valide</v>
          </cell>
        </row>
        <row r="1297">
          <cell r="A1297" t="str">
            <v>MRKU9609202</v>
          </cell>
          <cell r="B1297">
            <v>20</v>
          </cell>
          <cell r="C1297">
            <v>910718884</v>
          </cell>
          <cell r="D1297">
            <v>43985</v>
          </cell>
          <cell r="E1297">
            <v>-43980</v>
          </cell>
          <cell r="I1297" t="str">
            <v>2020 MSA 164126</v>
          </cell>
          <cell r="J1297">
            <v>313</v>
          </cell>
          <cell r="K1297" t="str">
            <v>ROYAL COSMETICS CO 3 MAHMOUD SEDKY</v>
          </cell>
          <cell r="L1297" t="str">
            <v>TOWFIQ KENYA LIMITED LIKONI ROAD TO</v>
          </cell>
          <cell r="M1297" t="str">
            <v>BR</v>
          </cell>
          <cell r="N1297" t="str">
            <v>EGPSE</v>
          </cell>
          <cell r="O1297" t="str">
            <v>CT</v>
          </cell>
          <cell r="P1297">
            <v>8075</v>
          </cell>
          <cell r="Q1297">
            <v>8075</v>
          </cell>
          <cell r="R1297">
            <v>0</v>
          </cell>
          <cell r="S1297">
            <v>0</v>
          </cell>
          <cell r="T1297">
            <v>70575</v>
          </cell>
          <cell r="U1297">
            <v>70575</v>
          </cell>
          <cell r="V1297">
            <v>0</v>
          </cell>
          <cell r="W1297">
            <v>0</v>
          </cell>
          <cell r="X1297" t="str">
            <v>DETTOL SOAP ASSORTED 8075 CARTONS N W 65913 57 KG G W 70575 46 K G INTRANSIT TO ICD EMBAKASI NAIROBI</v>
          </cell>
          <cell r="Y1297" t="str">
            <v>Valide</v>
          </cell>
        </row>
        <row r="1298">
          <cell r="A1298" t="str">
            <v>MRKU8500855</v>
          </cell>
          <cell r="B1298">
            <v>20</v>
          </cell>
          <cell r="C1298">
            <v>910718884</v>
          </cell>
          <cell r="D1298">
            <v>43985</v>
          </cell>
          <cell r="E1298">
            <v>-43980</v>
          </cell>
          <cell r="I1298" t="str">
            <v>2020 MSA 164126</v>
          </cell>
          <cell r="J1298">
            <v>313</v>
          </cell>
          <cell r="K1298" t="str">
            <v>ROYAL COSMETICS CO 3 MAHMOUD SEDKY</v>
          </cell>
          <cell r="L1298" t="str">
            <v>TOWFIQ KENYA LIMITED LIKONI ROAD TO</v>
          </cell>
          <cell r="M1298" t="str">
            <v>BR</v>
          </cell>
          <cell r="N1298" t="str">
            <v>EGPSE</v>
          </cell>
          <cell r="O1298" t="str">
            <v>CT</v>
          </cell>
          <cell r="P1298">
            <v>8075</v>
          </cell>
          <cell r="Q1298">
            <v>8075</v>
          </cell>
          <cell r="R1298">
            <v>0</v>
          </cell>
          <cell r="S1298">
            <v>0</v>
          </cell>
          <cell r="T1298">
            <v>70575</v>
          </cell>
          <cell r="U1298">
            <v>70575</v>
          </cell>
          <cell r="V1298">
            <v>0</v>
          </cell>
          <cell r="W1298">
            <v>0</v>
          </cell>
          <cell r="X1298" t="str">
            <v>DETTOL SOAP ASSORTED 8075 CARTONS N W 65913 57 KG G W 70575 46 K G INTRANSIT TO ICD EMBAKASI NAIROBI</v>
          </cell>
          <cell r="Y1298" t="str">
            <v>Valide</v>
          </cell>
        </row>
        <row r="1299">
          <cell r="A1299" t="str">
            <v>MRKU9876976</v>
          </cell>
          <cell r="B1299">
            <v>20</v>
          </cell>
          <cell r="C1299">
            <v>910718884</v>
          </cell>
          <cell r="D1299">
            <v>43985</v>
          </cell>
          <cell r="E1299">
            <v>-43980</v>
          </cell>
          <cell r="I1299" t="str">
            <v>2020 MSA 164126</v>
          </cell>
          <cell r="J1299">
            <v>313</v>
          </cell>
          <cell r="K1299" t="str">
            <v>ROYAL COSMETICS CO 3 MAHMOUD SEDKY</v>
          </cell>
          <cell r="L1299" t="str">
            <v>TOWFIQ KENYA LIMITED LIKONI ROAD TO</v>
          </cell>
          <cell r="M1299" t="str">
            <v>BR</v>
          </cell>
          <cell r="N1299" t="str">
            <v>EGPSE</v>
          </cell>
          <cell r="O1299" t="str">
            <v>CT</v>
          </cell>
          <cell r="P1299">
            <v>8075</v>
          </cell>
          <cell r="Q1299">
            <v>8075</v>
          </cell>
          <cell r="R1299">
            <v>0</v>
          </cell>
          <cell r="S1299">
            <v>0</v>
          </cell>
          <cell r="T1299">
            <v>70575</v>
          </cell>
          <cell r="U1299">
            <v>70575</v>
          </cell>
          <cell r="V1299">
            <v>0</v>
          </cell>
          <cell r="W1299">
            <v>0</v>
          </cell>
          <cell r="X1299" t="str">
            <v>DETTOL SOAP ASSORTED 8075 CARTONS N W 65913 57 KG G W 70575 46 K G INTRANSIT TO ICD EMBAKASI NAIROBI</v>
          </cell>
          <cell r="Y1299" t="str">
            <v>Valide</v>
          </cell>
        </row>
        <row r="1300">
          <cell r="A1300" t="str">
            <v>TRLU8781859</v>
          </cell>
          <cell r="B1300">
            <v>20</v>
          </cell>
          <cell r="C1300">
            <v>910766529</v>
          </cell>
          <cell r="D1300">
            <v>43985</v>
          </cell>
          <cell r="E1300">
            <v>-43980</v>
          </cell>
          <cell r="I1300" t="str">
            <v>2020 MSA 164126</v>
          </cell>
          <cell r="J1300">
            <v>349</v>
          </cell>
          <cell r="K1300" t="str">
            <v>ROYAL COSMETICS CO 3 MAHMOUD SEDKY</v>
          </cell>
          <cell r="L1300" t="str">
            <v>TOWFIQ KENYA LIMITED LIKONI ROAD TO</v>
          </cell>
          <cell r="M1300" t="str">
            <v>BR</v>
          </cell>
          <cell r="N1300" t="str">
            <v>EGPSE</v>
          </cell>
          <cell r="O1300" t="str">
            <v>CT</v>
          </cell>
          <cell r="P1300">
            <v>13110</v>
          </cell>
          <cell r="Q1300">
            <v>13110</v>
          </cell>
          <cell r="R1300">
            <v>0</v>
          </cell>
          <cell r="S1300">
            <v>0</v>
          </cell>
          <cell r="T1300">
            <v>102793</v>
          </cell>
          <cell r="U1300">
            <v>102793</v>
          </cell>
          <cell r="V1300">
            <v>0</v>
          </cell>
          <cell r="W1300">
            <v>0</v>
          </cell>
          <cell r="X1300" t="str">
            <v>DETTOL SOAP ASSORTED 13110 CARTONS N W 96165 18 KG G W 102792 94 KG INTRANSIT TO ICD EMBAKASI NAIROBI</v>
          </cell>
          <cell r="Y1300" t="str">
            <v>Valide</v>
          </cell>
        </row>
        <row r="1301">
          <cell r="A1301" t="str">
            <v>MRKU8336715</v>
          </cell>
          <cell r="B1301">
            <v>20</v>
          </cell>
          <cell r="C1301">
            <v>910766529</v>
          </cell>
          <cell r="D1301">
            <v>43985</v>
          </cell>
          <cell r="E1301">
            <v>-43980</v>
          </cell>
          <cell r="I1301" t="str">
            <v>2020 MSA 164126</v>
          </cell>
          <cell r="J1301">
            <v>349</v>
          </cell>
          <cell r="K1301" t="str">
            <v>ROYAL COSMETICS CO 3 MAHMOUD SEDKY</v>
          </cell>
          <cell r="L1301" t="str">
            <v>TOWFIQ KENYA LIMITED LIKONI ROAD TO</v>
          </cell>
          <cell r="M1301" t="str">
            <v>BR</v>
          </cell>
          <cell r="N1301" t="str">
            <v>EGPSE</v>
          </cell>
          <cell r="O1301" t="str">
            <v>CT</v>
          </cell>
          <cell r="P1301">
            <v>13110</v>
          </cell>
          <cell r="Q1301">
            <v>13110</v>
          </cell>
          <cell r="R1301">
            <v>0</v>
          </cell>
          <cell r="S1301">
            <v>0</v>
          </cell>
          <cell r="T1301">
            <v>102793</v>
          </cell>
          <cell r="U1301">
            <v>102793</v>
          </cell>
          <cell r="V1301">
            <v>0</v>
          </cell>
          <cell r="W1301">
            <v>0</v>
          </cell>
          <cell r="X1301" t="str">
            <v>DETTOL SOAP ASSORTED 13110 CARTONS N W 96165 18 KG G W 102792 94 KG INTRANSIT TO ICD EMBAKASI NAIROBI</v>
          </cell>
          <cell r="Y1301" t="str">
            <v>Valide</v>
          </cell>
        </row>
        <row r="1302">
          <cell r="A1302" t="str">
            <v>MRKU9490026</v>
          </cell>
          <cell r="B1302">
            <v>20</v>
          </cell>
          <cell r="C1302">
            <v>910766529</v>
          </cell>
          <cell r="D1302">
            <v>43985</v>
          </cell>
          <cell r="E1302">
            <v>-43980</v>
          </cell>
          <cell r="I1302" t="str">
            <v>2020 MSA 164126</v>
          </cell>
          <cell r="J1302">
            <v>349</v>
          </cell>
          <cell r="K1302" t="str">
            <v>ROYAL COSMETICS CO 3 MAHMOUD SEDKY</v>
          </cell>
          <cell r="L1302" t="str">
            <v>TOWFIQ KENYA LIMITED LIKONI ROAD TO</v>
          </cell>
          <cell r="M1302" t="str">
            <v>BR</v>
          </cell>
          <cell r="N1302" t="str">
            <v>EGPSE</v>
          </cell>
          <cell r="O1302" t="str">
            <v>CT</v>
          </cell>
          <cell r="P1302">
            <v>13110</v>
          </cell>
          <cell r="Q1302">
            <v>13110</v>
          </cell>
          <cell r="R1302">
            <v>0</v>
          </cell>
          <cell r="S1302">
            <v>0</v>
          </cell>
          <cell r="T1302">
            <v>102793</v>
          </cell>
          <cell r="U1302">
            <v>102793</v>
          </cell>
          <cell r="V1302">
            <v>0</v>
          </cell>
          <cell r="W1302">
            <v>0</v>
          </cell>
          <cell r="X1302" t="str">
            <v>DETTOL SOAP ASSORTED 13110 CARTONS N W 96165 18 KG G W 102792 94 KG INTRANSIT TO ICD EMBAKASI NAIROBI</v>
          </cell>
          <cell r="Y1302" t="str">
            <v>Valide</v>
          </cell>
        </row>
        <row r="1303">
          <cell r="A1303" t="str">
            <v>TGHU1806214</v>
          </cell>
          <cell r="B1303">
            <v>20</v>
          </cell>
          <cell r="C1303">
            <v>910766529</v>
          </cell>
          <cell r="D1303">
            <v>43985</v>
          </cell>
          <cell r="E1303">
            <v>-43980</v>
          </cell>
          <cell r="I1303" t="str">
            <v>2020 MSA 164126</v>
          </cell>
          <cell r="J1303">
            <v>349</v>
          </cell>
          <cell r="K1303" t="str">
            <v>ROYAL COSMETICS CO 3 MAHMOUD SEDKY</v>
          </cell>
          <cell r="L1303" t="str">
            <v>TOWFIQ KENYA LIMITED LIKONI ROAD TO</v>
          </cell>
          <cell r="M1303" t="str">
            <v>BR</v>
          </cell>
          <cell r="N1303" t="str">
            <v>EGPSE</v>
          </cell>
          <cell r="O1303" t="str">
            <v>CT</v>
          </cell>
          <cell r="P1303">
            <v>13110</v>
          </cell>
          <cell r="Q1303">
            <v>13110</v>
          </cell>
          <cell r="R1303">
            <v>0</v>
          </cell>
          <cell r="S1303">
            <v>0</v>
          </cell>
          <cell r="T1303">
            <v>102793</v>
          </cell>
          <cell r="U1303">
            <v>102793</v>
          </cell>
          <cell r="V1303">
            <v>0</v>
          </cell>
          <cell r="W1303">
            <v>0</v>
          </cell>
          <cell r="X1303" t="str">
            <v>DETTOL SOAP ASSORTED 13110 CARTONS N W 96165 18 KG G W 102792 94 KG INTRANSIT TO ICD EMBAKASI NAIROBI</v>
          </cell>
          <cell r="Y1303" t="str">
            <v>Valide</v>
          </cell>
        </row>
        <row r="1304">
          <cell r="A1304" t="str">
            <v>EGHU9164939</v>
          </cell>
          <cell r="B1304">
            <v>40</v>
          </cell>
          <cell r="C1304" t="str">
            <v>594000035556</v>
          </cell>
          <cell r="D1304">
            <v>43985</v>
          </cell>
          <cell r="E1304">
            <v>-43980</v>
          </cell>
          <cell r="I1304" t="str">
            <v>2020 MSA 164192</v>
          </cell>
          <cell r="J1304">
            <v>329</v>
          </cell>
          <cell r="K1304" t="str">
            <v>FELLINI SOFA MOBILYA DIS TICARET</v>
          </cell>
          <cell r="L1304" t="str">
            <v>ALBIMO LIMITED</v>
          </cell>
          <cell r="M1304" t="str">
            <v>CN</v>
          </cell>
          <cell r="N1304" t="str">
            <v>TRGEM</v>
          </cell>
          <cell r="O1304" t="str">
            <v>PK</v>
          </cell>
          <cell r="P1304">
            <v>358</v>
          </cell>
          <cell r="Q1304">
            <v>358</v>
          </cell>
          <cell r="R1304">
            <v>358</v>
          </cell>
          <cell r="S1304">
            <v>358</v>
          </cell>
          <cell r="T1304">
            <v>11330</v>
          </cell>
          <cell r="U1304">
            <v>11330</v>
          </cell>
          <cell r="V1304">
            <v>11330</v>
          </cell>
          <cell r="W1304">
            <v>11330</v>
          </cell>
          <cell r="X1304" t="str">
            <v>EGHU9164939MACHINES FOR FURNITURE MANUFACTURINGRAW MATERIAL FOR FURNIT URE MANUFACTURINGHOME TEXTILE PRODUCTS FOR COMMERCIAL BED LINEN TOWEL TEMU8844338FABRIC FOR FURNITURE MANUFACTURINGRAW MATERIAL FOR FURNITU RE MANUFACTURINGHS CODE 84959110N M EGHU9164939 MACHINES FOR FURNITURE MANUFACTURING RAW MATERIAL FOR FURNITURE MANUFACTURING HOME TEXTILE PRODUCTS FOR COMMERCIAL BED LINEN TOWEL TEMU8844338 FABRIC FOR FURNITURE MANUFACTURING RAW MATERIAL FOR FURNITURE MANUFACTURING HS CODE 84959110 FULL RESPONSIBILITY AND RISK OF MERCHANTS</v>
          </cell>
          <cell r="Y1304" t="str">
            <v>Valide</v>
          </cell>
        </row>
        <row r="1305">
          <cell r="A1305" t="str">
            <v>BEAU4005271</v>
          </cell>
          <cell r="B1305">
            <v>40</v>
          </cell>
          <cell r="C1305" t="str">
            <v>EID0294401</v>
          </cell>
          <cell r="D1305">
            <v>43985</v>
          </cell>
          <cell r="E1305">
            <v>-43980</v>
          </cell>
          <cell r="I1305" t="str">
            <v>2020 MSA 164083</v>
          </cell>
          <cell r="J1305">
            <v>200</v>
          </cell>
          <cell r="K1305" t="str">
            <v>KKP PETCHEM PVT LTDPLOT NO 582 TO 584 NEW AREA KANDLA SPECIAL ECONOMI</v>
          </cell>
          <cell r="L1305" t="str">
            <v>TRIPAC LIMITEDP O BOX 18036-00500NAIROBI KENYA PIN NO P051330687ET</v>
          </cell>
          <cell r="M1305" t="str">
            <v>IN</v>
          </cell>
          <cell r="N1305" t="str">
            <v>INMUN</v>
          </cell>
          <cell r="O1305" t="str">
            <v>DR</v>
          </cell>
          <cell r="P1305">
            <v>270</v>
          </cell>
          <cell r="Q1305">
            <v>270</v>
          </cell>
          <cell r="R1305">
            <v>270</v>
          </cell>
          <cell r="S1305">
            <v>270</v>
          </cell>
          <cell r="T1305">
            <v>53460</v>
          </cell>
          <cell r="U1305">
            <v>53460</v>
          </cell>
          <cell r="V1305">
            <v>53460</v>
          </cell>
          <cell r="W1305">
            <v>53460</v>
          </cell>
          <cell r="X1305" t="str">
            <v>2 X 40HC CONTAINER 270 MS DRUMS X 180 KGS PER DRUM TOLUENE H S CODE 2902 30 00 UN NO 1294 IMDG CLASS NO 3 PACKING GROUP II COMMERCIAL INVOICE NO KKE 20-21 0017 SHIPPING BILL NO 4005376 IDF NO E2003311974 TOTAL NET WEIGHT- 48 600 MT TOTAL GROSS WEIGHT- 53 460 MT PSN TOLUENE UN Number 1294 - IMDG Class 3 - PG II - Flashpoint 4C PSN TOLUENE UN Number 1294 - IMDG Class 3 - PG II - Flashpoint 4C FREIGHT PREPAID DISCHARGE PORT AGENT CMA CGM KENYA LTD BAYWOOD BUILDING 1ST FLOOR MOI AVENUE PO BOX 90262 80100 MOMBASA KENYA TEL FAX PSN TOLUENE UN Number 1294 - IMDG Class 3 - PG II - Flashpoint 4C</v>
          </cell>
          <cell r="Y1305" t="str">
            <v>Valide</v>
          </cell>
        </row>
        <row r="1306">
          <cell r="A1306" t="str">
            <v>CAIU2536988</v>
          </cell>
          <cell r="B1306">
            <v>20</v>
          </cell>
          <cell r="C1306" t="str">
            <v>HLCUANR200372266</v>
          </cell>
          <cell r="D1306">
            <v>43985</v>
          </cell>
          <cell r="E1306">
            <v>-43980</v>
          </cell>
          <cell r="I1306" t="str">
            <v>2020 MSA 164177</v>
          </cell>
          <cell r="J1306">
            <v>8</v>
          </cell>
          <cell r="K1306" t="str">
            <v>WOLF OIL CORPORATION NV GEORGES GILLIOTSTRAAT 52 2620 HEMIKSEM BELGIUM</v>
          </cell>
          <cell r="L1306" t="str">
            <v>UNIFILTERS KENYA LIMITED TARANDEEP FLORA BUSIA ROAD 00506 NAIROBI KENY</v>
          </cell>
          <cell r="M1306" t="str">
            <v>US</v>
          </cell>
          <cell r="N1306" t="str">
            <v>BEANR</v>
          </cell>
          <cell r="O1306" t="str">
            <v>NE</v>
          </cell>
          <cell r="P1306">
            <v>230</v>
          </cell>
          <cell r="Q1306">
            <v>230</v>
          </cell>
          <cell r="R1306">
            <v>230</v>
          </cell>
          <cell r="S1306">
            <v>230</v>
          </cell>
          <cell r="T1306">
            <v>18847</v>
          </cell>
          <cell r="U1306">
            <v>18847</v>
          </cell>
          <cell r="V1306">
            <v>18847</v>
          </cell>
          <cell r="W1306">
            <v>18847</v>
          </cell>
          <cell r="X1306" t="str">
            <v>WOLF LUBRICANTS PFW20030738 HS CODE 27101981</v>
          </cell>
          <cell r="Y1306" t="str">
            <v>Valide</v>
          </cell>
        </row>
        <row r="1307">
          <cell r="A1307" t="str">
            <v>MEDU2632853</v>
          </cell>
          <cell r="B1307">
            <v>20</v>
          </cell>
          <cell r="C1307" t="str">
            <v>MEDUKR111395</v>
          </cell>
          <cell r="D1307">
            <v>43985</v>
          </cell>
          <cell r="E1307">
            <v>-43980</v>
          </cell>
          <cell r="I1307" t="str">
            <v>2020 MSA 163989</v>
          </cell>
          <cell r="J1307">
            <v>73</v>
          </cell>
          <cell r="K1307" t="str">
            <v>TOPTONE CORPORATION</v>
          </cell>
          <cell r="L1307" t="str">
            <v>DIAMOND CHEMICALS LIMITED</v>
          </cell>
          <cell r="M1307" t="str">
            <v>CN</v>
          </cell>
          <cell r="N1307" t="str">
            <v>OMSLL</v>
          </cell>
          <cell r="O1307" t="str">
            <v>CX</v>
          </cell>
          <cell r="P1307">
            <v>1120</v>
          </cell>
          <cell r="Q1307">
            <v>1120</v>
          </cell>
          <cell r="R1307">
            <v>1120</v>
          </cell>
          <cell r="S1307">
            <v>1120</v>
          </cell>
          <cell r="T1307">
            <v>40880</v>
          </cell>
          <cell r="U1307">
            <v>40880</v>
          </cell>
          <cell r="V1307">
            <v>40880</v>
          </cell>
          <cell r="W1307">
            <v>40880</v>
          </cell>
          <cell r="X1307" t="str">
            <v>OF NITRIC ACID NITRIC ACID 68 H S CODE 280800 GOODS IN TRANSIT TO MITCHELL COTTS KIBARANI MCF ON-CARRIAGE ARRANGED BY MERCHANTS UNDER THEIR RESPONSIBILITY AND AT THEIR COSTS AND RISKS FREIGHT PREPAID 21DAYS FREE TIME AT DESTINAITON EQUIPMENT ONLY OF NITRIC ACID</v>
          </cell>
          <cell r="Y1307" t="str">
            <v>Valide</v>
          </cell>
        </row>
        <row r="1308">
          <cell r="A1308" t="str">
            <v>TGHU3906932</v>
          </cell>
          <cell r="B1308">
            <v>20</v>
          </cell>
          <cell r="C1308">
            <v>597436548</v>
          </cell>
          <cell r="D1308">
            <v>43986</v>
          </cell>
          <cell r="E1308">
            <v>-43981</v>
          </cell>
          <cell r="I1308" t="str">
            <v>2020 MSA 164126</v>
          </cell>
          <cell r="J1308">
            <v>90</v>
          </cell>
          <cell r="K1308" t="str">
            <v>KUEHNE NAGEL LTD LAKEVIEW EAST G</v>
          </cell>
          <cell r="L1308" t="str">
            <v>G4S KENYA WITU ROAD OFF LUSAKA ROAD P O BOX 30242-00100 NAIROBI KENYA CONTACT PERSON DANIS OTIENO EMAIL DANIS OTIEN</v>
          </cell>
          <cell r="M1308" t="str">
            <v>BR</v>
          </cell>
          <cell r="N1308" t="str">
            <v>GBROS</v>
          </cell>
          <cell r="O1308" t="str">
            <v>CT</v>
          </cell>
          <cell r="P1308">
            <v>697</v>
          </cell>
          <cell r="Q1308">
            <v>697</v>
          </cell>
          <cell r="R1308">
            <v>697</v>
          </cell>
          <cell r="S1308">
            <v>697</v>
          </cell>
          <cell r="T1308">
            <v>5104</v>
          </cell>
          <cell r="U1308">
            <v>5104</v>
          </cell>
          <cell r="V1308">
            <v>5104</v>
          </cell>
          <cell r="W1308">
            <v>5104</v>
          </cell>
          <cell r="X1308" t="str">
            <v>TGHU3906932 20 DRY 8 6 SHIPPER S SEAL MLGB4030294 697 CARTON GROSS WEIGHT 5104 KGS MEASUREMENT 18 007 CBM SECURITY BAGS LOADED ON 17 PALLETS HS-CODE 39232100 MARKS AND NUMBERS G4S SECURITY NAIROBI 00100 7910847 Z4S</v>
          </cell>
          <cell r="Y1308" t="str">
            <v>Valide</v>
          </cell>
        </row>
        <row r="1309">
          <cell r="A1309" t="str">
            <v>TTNU1286026</v>
          </cell>
          <cell r="B1309">
            <v>20</v>
          </cell>
          <cell r="C1309">
            <v>910766529</v>
          </cell>
          <cell r="D1309">
            <v>43986</v>
          </cell>
          <cell r="E1309">
            <v>-43981</v>
          </cell>
          <cell r="I1309" t="str">
            <v>2020 MSA 164126</v>
          </cell>
          <cell r="J1309">
            <v>349</v>
          </cell>
          <cell r="K1309" t="str">
            <v>ROYAL COSMETICS CO 3 MAHMOUD SEDKY</v>
          </cell>
          <cell r="L1309" t="str">
            <v>TOWFIQ KENYA LIMITED LIKONI ROAD TO</v>
          </cell>
          <cell r="M1309" t="str">
            <v>BR</v>
          </cell>
          <cell r="N1309" t="str">
            <v>EGPSE</v>
          </cell>
          <cell r="O1309" t="str">
            <v>CT</v>
          </cell>
          <cell r="P1309">
            <v>13110</v>
          </cell>
          <cell r="Q1309">
            <v>13110</v>
          </cell>
          <cell r="R1309">
            <v>0</v>
          </cell>
          <cell r="S1309">
            <v>0</v>
          </cell>
          <cell r="T1309">
            <v>102793</v>
          </cell>
          <cell r="U1309">
            <v>102793</v>
          </cell>
          <cell r="V1309">
            <v>0</v>
          </cell>
          <cell r="W1309">
            <v>0</v>
          </cell>
          <cell r="X1309" t="str">
            <v>DETTOL SOAP ASSORTED 13110 CARTONS N W 96165 18 KG G W 102792 94 KG INTRANSIT TO ICD EMBAKASI NAIROBI</v>
          </cell>
          <cell r="Y1309" t="str">
            <v>Valide</v>
          </cell>
        </row>
        <row r="1310">
          <cell r="A1310" t="str">
            <v>EGHU9765499</v>
          </cell>
          <cell r="B1310">
            <v>40</v>
          </cell>
          <cell r="C1310" t="str">
            <v>106000027001</v>
          </cell>
          <cell r="D1310">
            <v>43986</v>
          </cell>
          <cell r="E1310">
            <v>-43981</v>
          </cell>
          <cell r="I1310" t="str">
            <v>2020 MSA 164192</v>
          </cell>
          <cell r="J1310">
            <v>181</v>
          </cell>
          <cell r="K1310" t="str">
            <v>AGROCROPS INDIA LIMITED</v>
          </cell>
          <cell r="L1310" t="str">
            <v>TRUFOODS LTD</v>
          </cell>
          <cell r="M1310" t="str">
            <v>CN</v>
          </cell>
          <cell r="N1310" t="str">
            <v>INMUN</v>
          </cell>
          <cell r="O1310" t="str">
            <v>BG</v>
          </cell>
          <cell r="P1310">
            <v>1040</v>
          </cell>
          <cell r="Q1310">
            <v>1040</v>
          </cell>
          <cell r="R1310">
            <v>1040</v>
          </cell>
          <cell r="S1310">
            <v>1040</v>
          </cell>
          <cell r="T1310">
            <v>26440</v>
          </cell>
          <cell r="U1310">
            <v>26440</v>
          </cell>
          <cell r="V1310">
            <v>26440</v>
          </cell>
          <cell r="W1310">
            <v>26440</v>
          </cell>
          <cell r="X1310" t="str">
            <v>1 X 401040 BAGSINDIAN GROUNDNUT KERNELS5060 BOLD WINTER CROP 2019PACKI NG 1040 BAGS EACH BAG OFNET WEIGHT 25 KGSINV NO 037 GNS 20-21 DT 23 04 2020IEC NO 0408006943NET WT 26000 00 KGSNO MARKS 1 X 40 1040 BAGS INDIAN GROUNDNUT KERNELS 5060 BOLD WINTER CROP 2019 PACKING 1040 BAGS EACH BAG OF NET WEIGHT 25 KGS INV NO 037 GNS 20-21 DT 23 04 2020 IEC NO 0408006943 NET WT 26000 00 KGS GROSS WT 26440 00 KGS HS CODE 12024210 AGROCROPS HONGKONG LIMITED ROOM 609 6TH FLOOR HONG KONG PLAZA 188 CONNAUGHT ROAD WEST HONG KONG 31 DAYS COMBINED FREE DEMURRAGE AND DETENTION</v>
          </cell>
          <cell r="Y1310" t="str">
            <v>Valide</v>
          </cell>
        </row>
        <row r="1311">
          <cell r="A1311" t="str">
            <v>GLDU5745532</v>
          </cell>
          <cell r="B1311">
            <v>20</v>
          </cell>
          <cell r="C1311" t="str">
            <v>143000092118</v>
          </cell>
          <cell r="D1311">
            <v>43986</v>
          </cell>
          <cell r="E1311">
            <v>-43981</v>
          </cell>
          <cell r="I1311" t="str">
            <v>2020 MSA 164192</v>
          </cell>
          <cell r="J1311">
            <v>23</v>
          </cell>
          <cell r="K1311" t="str">
            <v>HONGKONG CHARUN TRADING CO</v>
          </cell>
          <cell r="L1311" t="str">
            <v>VEETEE AFRICA LIMITED</v>
          </cell>
          <cell r="M1311" t="str">
            <v>CN</v>
          </cell>
          <cell r="N1311" t="str">
            <v>CNSHK</v>
          </cell>
          <cell r="O1311" t="str">
            <v>CT</v>
          </cell>
          <cell r="P1311">
            <v>420</v>
          </cell>
          <cell r="Q1311">
            <v>420</v>
          </cell>
          <cell r="R1311">
            <v>420</v>
          </cell>
          <cell r="S1311">
            <v>420</v>
          </cell>
          <cell r="T1311">
            <v>9891</v>
          </cell>
          <cell r="U1311">
            <v>9891</v>
          </cell>
          <cell r="V1311">
            <v>9891</v>
          </cell>
          <cell r="W1311">
            <v>9891</v>
          </cell>
          <cell r="X1311" t="str">
            <v>LEVEL ARCH FILE HS 39261000 TEL 254 729 223344 MOB 254 725 55577 7 EMAIL INFO VEETEEAFRICA CO KE EMAIL VARSHA RAPIDKATE COMN M LEVEL ARCH FILE HS 39261000 TEL 254 729 223344 MOB 254 725 555777 EMAIL INFO VEETEEAFRICA CO KE EMAIL VARSHA RAPIDKATE COM</v>
          </cell>
          <cell r="Y1311" t="str">
            <v>Valide</v>
          </cell>
        </row>
        <row r="1312">
          <cell r="A1312" t="str">
            <v>EGHU9493868</v>
          </cell>
          <cell r="B1312">
            <v>40</v>
          </cell>
          <cell r="C1312" t="str">
            <v>520000100109</v>
          </cell>
          <cell r="D1312">
            <v>43986</v>
          </cell>
          <cell r="E1312">
            <v>-43981</v>
          </cell>
          <cell r="I1312" t="str">
            <v>2020 MSA 164192</v>
          </cell>
          <cell r="J1312">
            <v>277</v>
          </cell>
          <cell r="K1312" t="str">
            <v>AVESTA TRADING BV</v>
          </cell>
          <cell r="L1312" t="str">
            <v>AHMED BUSINESS MACHINES LTD</v>
          </cell>
          <cell r="M1312" t="str">
            <v>CN</v>
          </cell>
          <cell r="N1312" t="str">
            <v>NLRTM</v>
          </cell>
          <cell r="O1312" t="str">
            <v>PK</v>
          </cell>
          <cell r="P1312">
            <v>178</v>
          </cell>
          <cell r="Q1312">
            <v>178</v>
          </cell>
          <cell r="R1312">
            <v>0</v>
          </cell>
          <cell r="S1312">
            <v>0</v>
          </cell>
          <cell r="T1312">
            <v>16050</v>
          </cell>
          <cell r="U1312">
            <v>16050</v>
          </cell>
          <cell r="V1312">
            <v>0</v>
          </cell>
          <cell r="W1312">
            <v>0</v>
          </cell>
          <cell r="X1312" t="str">
            <v>USED COPIERS AND PRINTERSNO MARKS USED COPIERS AND PRINTERS</v>
          </cell>
          <cell r="Y1312" t="str">
            <v>Valide</v>
          </cell>
        </row>
        <row r="1313">
          <cell r="A1313" t="str">
            <v>TEMU8844338</v>
          </cell>
          <cell r="B1313">
            <v>40</v>
          </cell>
          <cell r="C1313" t="str">
            <v>594000035556</v>
          </cell>
          <cell r="D1313">
            <v>43986</v>
          </cell>
          <cell r="E1313">
            <v>-43981</v>
          </cell>
          <cell r="I1313" t="str">
            <v>2020 MSA 164192</v>
          </cell>
          <cell r="J1313">
            <v>329</v>
          </cell>
          <cell r="K1313" t="str">
            <v>FELLINI SOFA MOBILYA DIS TICARET</v>
          </cell>
          <cell r="L1313" t="str">
            <v>ALBIMO LIMITED</v>
          </cell>
          <cell r="M1313" t="str">
            <v>CN</v>
          </cell>
          <cell r="N1313" t="str">
            <v>TRGEM</v>
          </cell>
          <cell r="O1313" t="str">
            <v>PK</v>
          </cell>
          <cell r="P1313">
            <v>358</v>
          </cell>
          <cell r="Q1313">
            <v>358</v>
          </cell>
          <cell r="R1313">
            <v>358</v>
          </cell>
          <cell r="S1313">
            <v>358</v>
          </cell>
          <cell r="T1313">
            <v>11330</v>
          </cell>
          <cell r="U1313">
            <v>11330</v>
          </cell>
          <cell r="V1313">
            <v>11330</v>
          </cell>
          <cell r="W1313">
            <v>11330</v>
          </cell>
          <cell r="X1313" t="str">
            <v>EGHU9164939MACHINES FOR FURNITURE MANUFACTURINGRAW MATERIAL FOR FURNIT URE MANUFACTURINGHOME TEXTILE PRODUCTS FOR COMMERCIAL BED LINEN TOWEL TEMU8844338FABRIC FOR FURNITURE MANUFACTURINGRAW MATERIAL FOR FURNITU RE MANUFACTURINGHS CODE 84959110N M EGHU9164939 MACHINES FOR FURNITURE MANUFACTURING RAW MATERIAL FOR FURNITURE MANUFACTURING HOME TEXTILE PRODUCTS FOR COMMERCIAL BED LINEN TOWEL TEMU8844338 FABRIC FOR FURNITURE MANUFACTURING RAW MATERIAL FOR FURNITURE MANUFACTURING HS CODE 84959110 FULL RESPONSIBILITY AND RISK OF MERCHANTS</v>
          </cell>
          <cell r="Y1313" t="str">
            <v>Valide</v>
          </cell>
        </row>
        <row r="1314">
          <cell r="A1314" t="str">
            <v>TCKU2115519</v>
          </cell>
          <cell r="B1314">
            <v>20</v>
          </cell>
          <cell r="C1314" t="str">
            <v>EPIRCHNCWN209946</v>
          </cell>
          <cell r="D1314">
            <v>43986</v>
          </cell>
          <cell r="E1314">
            <v>-43981</v>
          </cell>
          <cell r="I1314" t="str">
            <v>2020 MSA 164196</v>
          </cell>
          <cell r="J1314">
            <v>3</v>
          </cell>
          <cell r="K1314" t="str">
            <v>AE CARGO SERVICES LTD ROOM 1115 5 F BLOCK B SHATIN INDUSTRIAL CENTRE</v>
          </cell>
          <cell r="L1314" t="str">
            <v>LED LIGHTINGS KENYA ASPIRE CENTRE P O BOX 257 40100 NAIROBI KENYA</v>
          </cell>
          <cell r="M1314" t="str">
            <v>TW</v>
          </cell>
          <cell r="N1314" t="str">
            <v>CNSHK</v>
          </cell>
          <cell r="O1314" t="str">
            <v>CT</v>
          </cell>
          <cell r="P1314">
            <v>240</v>
          </cell>
          <cell r="Q1314">
            <v>240</v>
          </cell>
          <cell r="R1314">
            <v>0</v>
          </cell>
          <cell r="S1314">
            <v>0</v>
          </cell>
          <cell r="T1314">
            <v>4770</v>
          </cell>
          <cell r="U1314">
            <v>4770</v>
          </cell>
          <cell r="V1314">
            <v>0</v>
          </cell>
          <cell r="W1314">
            <v>0</v>
          </cell>
          <cell r="X1314" t="str">
            <v>STANDARD 20 CONTAINER SAID TO CONTAIN 240 CARTONS LED PANEL LIGHT IDF NO 20MBAIM000164117 HONG KONG TEL +86 755 82793435 T +254 20 210 1491 +254 20 210 1492 PIN NO P051559795H WALTER LEMELIGHTING COM FAX +254 20 4935100 ATTN MR VELANI OR SAKALA CARRIAGE TERM LINER HOUSE HOUSE PORT NOMINATION AS PER KPA DIRECTIVE</v>
          </cell>
          <cell r="Y1314" t="str">
            <v>Valide</v>
          </cell>
        </row>
        <row r="1315">
          <cell r="A1315" t="str">
            <v>CAIU6504736</v>
          </cell>
          <cell r="B1315">
            <v>20</v>
          </cell>
          <cell r="C1315" t="str">
            <v>HLCUIZ1200444589</v>
          </cell>
          <cell r="D1315">
            <v>43986</v>
          </cell>
          <cell r="E1315">
            <v>-43981</v>
          </cell>
          <cell r="I1315" t="str">
            <v>2020 MSA 164177</v>
          </cell>
          <cell r="J1315">
            <v>89</v>
          </cell>
          <cell r="K1315" t="str">
            <v>GENFAR ILAC VE GIDA SAN TIC ITH IHRLTD STI ACIBADEM KOFTUNCU SOKAK NO</v>
          </cell>
          <cell r="L1315" t="str">
            <v>DAFRA PHARMA LTD KENYA PO BOX 274490010 AZTEC BUSINESS PARK BABA DOGO</v>
          </cell>
          <cell r="M1315" t="str">
            <v>US</v>
          </cell>
          <cell r="N1315" t="str">
            <v>TRIST</v>
          </cell>
          <cell r="O1315" t="str">
            <v>NE</v>
          </cell>
          <cell r="P1315">
            <v>6</v>
          </cell>
          <cell r="Q1315">
            <v>6</v>
          </cell>
          <cell r="R1315">
            <v>0</v>
          </cell>
          <cell r="S1315">
            <v>0</v>
          </cell>
          <cell r="T1315">
            <v>4139</v>
          </cell>
          <cell r="U1315">
            <v>4139</v>
          </cell>
          <cell r="V1315">
            <v>0</v>
          </cell>
          <cell r="W1315">
            <v>0</v>
          </cell>
          <cell r="X1315" t="str">
            <v>PAROL SUSPENSION 250MG 5ML 100ML HS-CODE 30 04 10 2 OF 2 PART CARGOES IN</v>
          </cell>
          <cell r="Y1315" t="str">
            <v>Valide</v>
          </cell>
        </row>
        <row r="1316">
          <cell r="A1316" t="str">
            <v>ONEU0342210</v>
          </cell>
          <cell r="B1316">
            <v>40</v>
          </cell>
          <cell r="C1316" t="str">
            <v>SH0AR0267700</v>
          </cell>
          <cell r="D1316">
            <v>43986</v>
          </cell>
          <cell r="E1316">
            <v>-43981</v>
          </cell>
          <cell r="I1316" t="str">
            <v>2020 MSA 164199</v>
          </cell>
          <cell r="J1316">
            <v>12</v>
          </cell>
          <cell r="K1316" t="str">
            <v>SCHINDLER SA INVESTMENT HOLDING</v>
          </cell>
          <cell r="L1316" t="str">
            <v>SCHINDLER LIMITED</v>
          </cell>
          <cell r="M1316" t="str">
            <v>NZ</v>
          </cell>
          <cell r="N1316" t="str">
            <v>CNSHA</v>
          </cell>
          <cell r="O1316" t="str">
            <v>PK</v>
          </cell>
          <cell r="P1316">
            <v>162</v>
          </cell>
          <cell r="Q1316">
            <v>162</v>
          </cell>
          <cell r="R1316">
            <v>162</v>
          </cell>
          <cell r="S1316">
            <v>162</v>
          </cell>
          <cell r="T1316">
            <v>72788</v>
          </cell>
          <cell r="U1316">
            <v>72788</v>
          </cell>
          <cell r="V1316">
            <v>72788</v>
          </cell>
          <cell r="W1316">
            <v>72788</v>
          </cell>
          <cell r="X1316" t="str">
            <v>4X40HC CONTAINER STC 150 PACKAGES 5 PASSENGER LIFTS TYPE SCHINDLER 5500AP MRL AND 2 PASSENGER LIFTS TYPE 3300AP MRL COMPLETE IN KNOCKED DOWN KIT FORM 1X20FT CONTAINER STC 12 PACKAGES 5 PASSENGER LIFTS TYPE SCHINDLER 5500AP MRL AND 2 PASSENGER LIFTS TYPE 3300AP MRL COMPLETE IN KNOCKED DOWN KIT FORMPORT CLEARANCE</v>
          </cell>
          <cell r="Y1316" t="str">
            <v>Valide</v>
          </cell>
        </row>
        <row r="1317">
          <cell r="A1317" t="str">
            <v>PONU0273382</v>
          </cell>
          <cell r="B1317">
            <v>20</v>
          </cell>
          <cell r="C1317">
            <v>910596239</v>
          </cell>
          <cell r="D1317">
            <v>43988</v>
          </cell>
          <cell r="E1317">
            <v>-43983</v>
          </cell>
          <cell r="I1317" t="str">
            <v>2020 MSA 164127</v>
          </cell>
          <cell r="J1317">
            <v>142</v>
          </cell>
          <cell r="K1317" t="str">
            <v>HYPERDRIVE LUBRICANTS LTD 47 HEMING</v>
          </cell>
          <cell r="L1317" t="str">
            <v>UNIFILTERS KENYA LTD PO BOX 78637-</v>
          </cell>
          <cell r="M1317" t="str">
            <v>AE</v>
          </cell>
          <cell r="N1317" t="str">
            <v>GBRDD</v>
          </cell>
          <cell r="O1317" t="str">
            <v>PA</v>
          </cell>
          <cell r="P1317">
            <v>40</v>
          </cell>
          <cell r="Q1317">
            <v>40</v>
          </cell>
          <cell r="R1317">
            <v>0</v>
          </cell>
          <cell r="S1317">
            <v>0</v>
          </cell>
          <cell r="T1317">
            <v>30706</v>
          </cell>
          <cell r="U1317">
            <v>30706</v>
          </cell>
          <cell r="V1317">
            <v>0</v>
          </cell>
          <cell r="W1317">
            <v>0</v>
          </cell>
          <cell r="X1317" t="str">
            <v>640 PLASTIC DRUMS OF MOTOR OIL LUBRICANTS OVER 20 PALLETS IN 1X20GP CONTAINER 40 STEEL BARRELS 400 PLASTIC DRUMS OF MOTOR LUBRICANTS OVER 20 PAL LETS IN 1X20GP CONTAINER</v>
          </cell>
          <cell r="Y1317" t="str">
            <v>Valide</v>
          </cell>
        </row>
        <row r="1318">
          <cell r="A1318" t="str">
            <v>MRKU6654804</v>
          </cell>
          <cell r="B1318">
            <v>20</v>
          </cell>
          <cell r="C1318">
            <v>910598164</v>
          </cell>
          <cell r="D1318">
            <v>43989</v>
          </cell>
          <cell r="E1318">
            <v>-43984</v>
          </cell>
          <cell r="I1318" t="str">
            <v>2020 MSA 164126</v>
          </cell>
          <cell r="J1318">
            <v>259</v>
          </cell>
          <cell r="K1318" t="str">
            <v>SYNGENTA CROP PROTECTION AG ROSENTA</v>
          </cell>
          <cell r="L1318" t="str">
            <v>SYNGENTA EAST AFRICA LIMITED ROSE A</v>
          </cell>
          <cell r="M1318" t="str">
            <v>BR</v>
          </cell>
          <cell r="N1318" t="str">
            <v>DEHAM</v>
          </cell>
          <cell r="O1318" t="str">
            <v>PA</v>
          </cell>
          <cell r="P1318">
            <v>4</v>
          </cell>
          <cell r="Q1318">
            <v>4</v>
          </cell>
          <cell r="R1318">
            <v>0</v>
          </cell>
          <cell r="S1318">
            <v>0</v>
          </cell>
          <cell r="T1318">
            <v>970</v>
          </cell>
          <cell r="U1318">
            <v>970</v>
          </cell>
          <cell r="V1318">
            <v>0</v>
          </cell>
          <cell r="W1318">
            <v>0</v>
          </cell>
          <cell r="X1318" t="str">
            <v>4 PALLETS ORDER NUMBER 85425534 588 BOXES ACTARA 25WG 20X40 G IN SECTICIDE HS CODE 380891 COMMODITY CODE 38089190 IMO UN 3077 EN VIRONMENTALLY HAZARDOUS SUBSTANCE SOLID N O S THIAMETHOXAM CL ASS 9 PG III MARINE POLLUTANT IN TRANSIT TO NAIROBI KENYA UNDER C ONSIGNEE ACCOUNT RISK AND RESPONSIBILITY CARRIER LIABILITY CEASES ATMOMBASA PORT OR UPDATES AS PER SO REMARKS FREIGHT PREPAID BY DAMCO SWITZERLAND ALL CHARGES PREPAID IN CASE OF EMERGENCY CONTACT 24 HOUR NUMBER 44 1484 538444</v>
          </cell>
          <cell r="Y1318" t="str">
            <v>Valide</v>
          </cell>
        </row>
        <row r="1319">
          <cell r="A1319" t="str">
            <v>AXIU2171713</v>
          </cell>
          <cell r="B1319">
            <v>20</v>
          </cell>
          <cell r="C1319">
            <v>910718884</v>
          </cell>
          <cell r="D1319">
            <v>43989</v>
          </cell>
          <cell r="E1319">
            <v>-43984</v>
          </cell>
          <cell r="I1319" t="str">
            <v>2020 MSA 164126</v>
          </cell>
          <cell r="J1319">
            <v>313</v>
          </cell>
          <cell r="K1319" t="str">
            <v>ROYAL COSMETICS CO 3 MAHMOUD SEDKY</v>
          </cell>
          <cell r="L1319" t="str">
            <v>TOWFIQ KENYA LIMITED LIKONI ROAD TO</v>
          </cell>
          <cell r="M1319" t="str">
            <v>BR</v>
          </cell>
          <cell r="N1319" t="str">
            <v>EGPSE</v>
          </cell>
          <cell r="O1319" t="str">
            <v>CT</v>
          </cell>
          <cell r="P1319">
            <v>8075</v>
          </cell>
          <cell r="Q1319">
            <v>8075</v>
          </cell>
          <cell r="R1319">
            <v>0</v>
          </cell>
          <cell r="S1319">
            <v>0</v>
          </cell>
          <cell r="T1319">
            <v>70575</v>
          </cell>
          <cell r="U1319">
            <v>70575</v>
          </cell>
          <cell r="V1319">
            <v>0</v>
          </cell>
          <cell r="W1319">
            <v>0</v>
          </cell>
          <cell r="X1319" t="str">
            <v>DETTOL SOAP ASSORTED 8075 CARTONS N W 65913 57 KG G W 70575 46 K G INTRANSIT TO ICD EMBAKASI NAIROBI</v>
          </cell>
          <cell r="Y1319" t="str">
            <v>Valide</v>
          </cell>
        </row>
        <row r="1320">
          <cell r="A1320" t="str">
            <v>HASU1345810</v>
          </cell>
          <cell r="B1320">
            <v>20</v>
          </cell>
          <cell r="C1320">
            <v>910766529</v>
          </cell>
          <cell r="D1320">
            <v>43988</v>
          </cell>
          <cell r="E1320">
            <v>-43983</v>
          </cell>
          <cell r="I1320" t="str">
            <v>2020 MSA 164126</v>
          </cell>
          <cell r="J1320">
            <v>349</v>
          </cell>
          <cell r="K1320" t="str">
            <v>ROYAL COSMETICS CO 3 MAHMOUD SEDKY</v>
          </cell>
          <cell r="L1320" t="str">
            <v>TOWFIQ KENYA LIMITED LIKONI ROAD TO</v>
          </cell>
          <cell r="M1320" t="str">
            <v>BR</v>
          </cell>
          <cell r="N1320" t="str">
            <v>EGPSE</v>
          </cell>
          <cell r="O1320" t="str">
            <v>CT</v>
          </cell>
          <cell r="P1320">
            <v>13110</v>
          </cell>
          <cell r="Q1320">
            <v>13110</v>
          </cell>
          <cell r="R1320">
            <v>13110</v>
          </cell>
          <cell r="S1320">
            <v>13110</v>
          </cell>
          <cell r="T1320">
            <v>102793</v>
          </cell>
          <cell r="U1320">
            <v>102793</v>
          </cell>
          <cell r="V1320">
            <v>102793</v>
          </cell>
          <cell r="W1320">
            <v>102793</v>
          </cell>
          <cell r="X1320" t="str">
            <v>DETTOL SOAP ASSORTED 13110 CARTONS N W 96165 18 KG G W 102792 94 KG INTRANSIT TO ICD EMBAKASI NAIROBI</v>
          </cell>
          <cell r="Y1320" t="str">
            <v>Valide</v>
          </cell>
        </row>
        <row r="1321">
          <cell r="A1321" t="str">
            <v>TCKU6540727</v>
          </cell>
          <cell r="B1321">
            <v>40</v>
          </cell>
          <cell r="C1321" t="str">
            <v>040000127301</v>
          </cell>
          <cell r="D1321">
            <v>43990</v>
          </cell>
          <cell r="E1321">
            <v>-43985</v>
          </cell>
          <cell r="I1321" t="str">
            <v>2020 MSA 164306</v>
          </cell>
          <cell r="J1321">
            <v>157</v>
          </cell>
          <cell r="K1321" t="str">
            <v>GUANGZHOU LINGSHUN ELECTRONIC TECHNOLOGY CO LTD</v>
          </cell>
          <cell r="L1321" t="str">
            <v>ISKY SMART TECH LIMITED</v>
          </cell>
          <cell r="M1321" t="str">
            <v>VN</v>
          </cell>
          <cell r="N1321" t="str">
            <v>KRINC</v>
          </cell>
          <cell r="O1321" t="str">
            <v>CT</v>
          </cell>
          <cell r="P1321">
            <v>765</v>
          </cell>
          <cell r="Q1321">
            <v>765</v>
          </cell>
          <cell r="R1321">
            <v>765</v>
          </cell>
          <cell r="S1321">
            <v>765</v>
          </cell>
          <cell r="T1321">
            <v>24715</v>
          </cell>
          <cell r="U1321">
            <v>24715</v>
          </cell>
          <cell r="V1321">
            <v>24715</v>
          </cell>
          <cell r="W1321">
            <v>24715</v>
          </cell>
          <cell r="X1321" t="str">
            <v>17 INCH SLIM TV TUBE22 INCH SLIM TV TUBEP051717988GEMAIL ISKAYSMARTTE CH OUTLOOK COM</v>
          </cell>
          <cell r="Y1321" t="str">
            <v>Valide</v>
          </cell>
        </row>
        <row r="1322">
          <cell r="A1322" t="str">
            <v>EMCU9898095</v>
          </cell>
          <cell r="B1322">
            <v>40</v>
          </cell>
          <cell r="C1322" t="str">
            <v>105000036541</v>
          </cell>
          <cell r="D1322">
            <v>43990</v>
          </cell>
          <cell r="E1322">
            <v>-43985</v>
          </cell>
          <cell r="I1322" t="str">
            <v>2020 MSA 164306</v>
          </cell>
          <cell r="J1322">
            <v>275</v>
          </cell>
          <cell r="K1322" t="str">
            <v>T I GLOBAL LIMITED</v>
          </cell>
          <cell r="L1322" t="str">
            <v>SIREET OUTGROWERS EMPOWERMENT AND PRODUCER COMPANY LTD</v>
          </cell>
          <cell r="M1322" t="str">
            <v>VN</v>
          </cell>
          <cell r="N1322" t="str">
            <v>INTUT</v>
          </cell>
          <cell r="O1322" t="str">
            <v>PK</v>
          </cell>
          <cell r="P1322">
            <v>855</v>
          </cell>
          <cell r="Q1322">
            <v>855</v>
          </cell>
          <cell r="R1322">
            <v>855</v>
          </cell>
          <cell r="S1322">
            <v>855</v>
          </cell>
          <cell r="T1322">
            <v>64626</v>
          </cell>
          <cell r="U1322">
            <v>64626</v>
          </cell>
          <cell r="V1322">
            <v>64626</v>
          </cell>
          <cell r="W1322">
            <v>64626</v>
          </cell>
          <cell r="X1322" t="str">
            <v>TOTAL 855 PACKAGES ONLYTEA PROCESSING MACHINERYSUPPLY DELIVERY INSTALL ATION ANDCOMMISSIONINGOF TEA PROCESSING MACHINERY AS PERPROFORMAINVOIC E NO TIPL PF 0712 DATED05 11 2019INCOTERM 2010 DDP SIREET OUTGROWERS</v>
          </cell>
          <cell r="Y1322" t="str">
            <v>Valide</v>
          </cell>
        </row>
        <row r="1323">
          <cell r="A1323" t="str">
            <v>MAGU5393250</v>
          </cell>
          <cell r="B1323">
            <v>40</v>
          </cell>
          <cell r="C1323" t="str">
            <v>105000036541</v>
          </cell>
          <cell r="D1323">
            <v>43990</v>
          </cell>
          <cell r="E1323">
            <v>-43985</v>
          </cell>
          <cell r="I1323" t="str">
            <v>2020 MSA 164306</v>
          </cell>
          <cell r="J1323">
            <v>275</v>
          </cell>
          <cell r="K1323" t="str">
            <v>T I GLOBAL LIMITED</v>
          </cell>
          <cell r="L1323" t="str">
            <v>SIREET OUTGROWERS EMPOWERMENT AND PRODUCER COMPANY LTD</v>
          </cell>
          <cell r="M1323" t="str">
            <v>VN</v>
          </cell>
          <cell r="N1323" t="str">
            <v>INTUT</v>
          </cell>
          <cell r="O1323" t="str">
            <v>PK</v>
          </cell>
          <cell r="P1323">
            <v>855</v>
          </cell>
          <cell r="Q1323">
            <v>855</v>
          </cell>
          <cell r="R1323">
            <v>855</v>
          </cell>
          <cell r="S1323">
            <v>855</v>
          </cell>
          <cell r="T1323">
            <v>64626</v>
          </cell>
          <cell r="U1323">
            <v>64626</v>
          </cell>
          <cell r="V1323">
            <v>64626</v>
          </cell>
          <cell r="W1323">
            <v>64626</v>
          </cell>
          <cell r="X1323" t="str">
            <v>TOTAL 855 PACKAGES ONLYTEA PROCESSING MACHINERYSUPPLY DELIVERY INSTALL ATION ANDCOMMISSIONINGOF TEA PROCESSING MACHINERY AS PERPROFORMAINVOIC E NO TIPL PF 0712 DATED05 11 2019INCOTERM 2010 DDP SIREET OUTGROWERS</v>
          </cell>
          <cell r="Y1323" t="str">
            <v>Valide</v>
          </cell>
        </row>
        <row r="1324">
          <cell r="A1324" t="str">
            <v>TGHU8996538</v>
          </cell>
          <cell r="B1324">
            <v>40</v>
          </cell>
          <cell r="C1324" t="str">
            <v>105000036541</v>
          </cell>
          <cell r="D1324">
            <v>43990</v>
          </cell>
          <cell r="E1324">
            <v>-43985</v>
          </cell>
          <cell r="I1324" t="str">
            <v>2020 MSA 164306</v>
          </cell>
          <cell r="J1324">
            <v>275</v>
          </cell>
          <cell r="K1324" t="str">
            <v>T I GLOBAL LIMITED</v>
          </cell>
          <cell r="L1324" t="str">
            <v>SIREET OUTGROWERS EMPOWERMENT AND PRODUCER COMPANY LTD</v>
          </cell>
          <cell r="M1324" t="str">
            <v>VN</v>
          </cell>
          <cell r="N1324" t="str">
            <v>INTUT</v>
          </cell>
          <cell r="O1324" t="str">
            <v>PK</v>
          </cell>
          <cell r="P1324">
            <v>855</v>
          </cell>
          <cell r="Q1324">
            <v>855</v>
          </cell>
          <cell r="R1324">
            <v>855</v>
          </cell>
          <cell r="S1324">
            <v>855</v>
          </cell>
          <cell r="T1324">
            <v>64626</v>
          </cell>
          <cell r="U1324">
            <v>64626</v>
          </cell>
          <cell r="V1324">
            <v>64626</v>
          </cell>
          <cell r="W1324">
            <v>64626</v>
          </cell>
          <cell r="X1324" t="str">
            <v>TOTAL 855 PACKAGES ONLYTEA PROCESSING MACHINERYSUPPLY DELIVERY INSTALL ATION ANDCOMMISSIONINGOF TEA PROCESSING MACHINERY AS PERPROFORMAINVOIC E NO TIPL PF 0712 DATED05 11 2019INCOTERM 2010 DDP SIREET OUTGROWERS</v>
          </cell>
          <cell r="Y1324" t="str">
            <v>Valide</v>
          </cell>
        </row>
        <row r="1325">
          <cell r="A1325" t="str">
            <v>TCLU8397309</v>
          </cell>
          <cell r="B1325">
            <v>40</v>
          </cell>
          <cell r="C1325" t="str">
            <v>141088612175</v>
          </cell>
          <cell r="D1325">
            <v>43990</v>
          </cell>
          <cell r="E1325">
            <v>-43985</v>
          </cell>
          <cell r="I1325" t="str">
            <v>2020 MSA 164306</v>
          </cell>
          <cell r="J1325">
            <v>51</v>
          </cell>
          <cell r="K1325" t="str">
            <v>ANPING BAOCHUAN WIRE MESH PRODUCTS CO LTD</v>
          </cell>
          <cell r="L1325" t="str">
            <v>MUONT ELGON ORCHARDS LTD</v>
          </cell>
          <cell r="M1325" t="str">
            <v>VN</v>
          </cell>
          <cell r="N1325" t="str">
            <v>CNTXG</v>
          </cell>
          <cell r="O1325" t="str">
            <v>PK</v>
          </cell>
          <cell r="P1325">
            <v>307</v>
          </cell>
          <cell r="Q1325">
            <v>307</v>
          </cell>
          <cell r="R1325">
            <v>307</v>
          </cell>
          <cell r="S1325">
            <v>307</v>
          </cell>
          <cell r="T1325">
            <v>22510</v>
          </cell>
          <cell r="U1325">
            <v>22510</v>
          </cell>
          <cell r="V1325">
            <v>22510</v>
          </cell>
          <cell r="W1325">
            <v>22510</v>
          </cell>
          <cell r="X1325" t="str">
            <v>1 GALVANIZED CHAIN LINKFENCE ROLL 2 5M HIGH25M LONG WIRE DIA 2 3MMMES H OPENING 65 65MMFINISH HOT-DIP GALVANIZEDHS 73089099002 80MM 80MM 2 MM THICKNESSAND 6M LONGFINISH HOT-DIP GALVANIZED</v>
          </cell>
          <cell r="Y1325" t="str">
            <v>Valide</v>
          </cell>
        </row>
        <row r="1326">
          <cell r="A1326" t="str">
            <v>TGBU6627755</v>
          </cell>
          <cell r="B1326">
            <v>40</v>
          </cell>
          <cell r="C1326" t="str">
            <v>142051636842</v>
          </cell>
          <cell r="D1326">
            <v>43990</v>
          </cell>
          <cell r="E1326">
            <v>-43985</v>
          </cell>
          <cell r="I1326" t="str">
            <v>2020 MSA 164306</v>
          </cell>
          <cell r="J1326">
            <v>17</v>
          </cell>
          <cell r="K1326" t="str">
            <v>SCHINDLER SA INVESTMENT HOLDING PTY LTD</v>
          </cell>
          <cell r="L1326" t="str">
            <v>SCHINDLER LIMITED</v>
          </cell>
          <cell r="M1326" t="str">
            <v>VN</v>
          </cell>
          <cell r="N1326" t="str">
            <v>CNSHA</v>
          </cell>
          <cell r="O1326" t="str">
            <v>PK</v>
          </cell>
          <cell r="P1326">
            <v>40</v>
          </cell>
          <cell r="Q1326">
            <v>40</v>
          </cell>
          <cell r="R1326">
            <v>40</v>
          </cell>
          <cell r="S1326">
            <v>40</v>
          </cell>
          <cell r="T1326">
            <v>16378</v>
          </cell>
          <cell r="U1326">
            <v>16378</v>
          </cell>
          <cell r="V1326">
            <v>16378</v>
          </cell>
          <cell r="W1326">
            <v>16378</v>
          </cell>
          <cell r="X1326" t="str">
            <v>SHIPMENT TERMS CFR MOMBASAPORT KENYA2 PASSENGER LIFTS TYPE SCHINDLER 5 500APMRL COMPLETE IN KNOCKED DOWN KIT FORMPROJECT NAME AFRICAN GUARANT EE FUNDCFRLC NUMBER 5087600970 AND IDF NUMBERE2001284671FREIGHT PREPAI D</v>
          </cell>
          <cell r="Y1326" t="str">
            <v>Valide</v>
          </cell>
        </row>
        <row r="1327">
          <cell r="A1327" t="str">
            <v>BMOU2867081</v>
          </cell>
          <cell r="B1327">
            <v>20</v>
          </cell>
          <cell r="C1327" t="str">
            <v>143070785392</v>
          </cell>
          <cell r="D1327">
            <v>43987</v>
          </cell>
          <cell r="E1327">
            <v>-43982</v>
          </cell>
          <cell r="I1327" t="str">
            <v>2020 MSA 164017</v>
          </cell>
          <cell r="J1327">
            <v>152</v>
          </cell>
          <cell r="K1327" t="str">
            <v>WENZHOU K L F MEDICAL PLASTICS CO LTD</v>
          </cell>
          <cell r="L1327" t="str">
            <v>KENSEL LIMITED</v>
          </cell>
          <cell r="M1327" t="str">
            <v>CN</v>
          </cell>
          <cell r="N1327" t="str">
            <v>CNNGB</v>
          </cell>
          <cell r="O1327" t="str">
            <v>CT</v>
          </cell>
          <cell r="P1327">
            <v>225</v>
          </cell>
          <cell r="Q1327">
            <v>225</v>
          </cell>
          <cell r="R1327">
            <v>225</v>
          </cell>
          <cell r="S1327">
            <v>225</v>
          </cell>
          <cell r="T1327">
            <v>2138</v>
          </cell>
          <cell r="U1327">
            <v>2138</v>
          </cell>
          <cell r="V1327">
            <v>2138</v>
          </cell>
          <cell r="W1327">
            <v>2138</v>
          </cell>
          <cell r="X1327" t="str">
            <v>INFUSION SETBURETTE INFUSION SETBLOOD TRANSFUSION SETHS 9018 39 TEL 8 6-577-86650006 FAX 86-577-86650007 TEL 254203596021 FAX 25420359 6033 EMAIL KENSEL2004 YAHOO COMKENSEL INFUSION SET BURETTE INFUSION SET BLOOD TRANSFUSION SET HS 9018 39 TEL 86-577-86650006 FAX 86-577-86650007 TEL 254203596021 FAX 254203596033 EMAIL KENSEL2004 YAHOO COM ATTN MR KENNEDY OERI PIN NO P051175268G</v>
          </cell>
          <cell r="Y1327" t="str">
            <v>Valide</v>
          </cell>
        </row>
        <row r="1328">
          <cell r="A1328" t="str">
            <v>EISU9174180</v>
          </cell>
          <cell r="B1328">
            <v>40</v>
          </cell>
          <cell r="C1328" t="str">
            <v>155000031538</v>
          </cell>
          <cell r="D1328">
            <v>43988</v>
          </cell>
          <cell r="E1328">
            <v>-43983</v>
          </cell>
          <cell r="I1328" t="str">
            <v>2020 MSA 164192</v>
          </cell>
          <cell r="J1328">
            <v>322</v>
          </cell>
          <cell r="K1328" t="str">
            <v>CHINA RAILWAY NO 5 ENGINEERING</v>
          </cell>
          <cell r="L1328" t="str">
            <v>CHINA RAILWAY NO 5 ENGINEERING GROUP COMPANY LIMITED</v>
          </cell>
          <cell r="M1328" t="str">
            <v>CN</v>
          </cell>
          <cell r="N1328" t="str">
            <v>CNSHK</v>
          </cell>
          <cell r="O1328" t="str">
            <v>PK</v>
          </cell>
          <cell r="P1328">
            <v>88</v>
          </cell>
          <cell r="Q1328">
            <v>88</v>
          </cell>
          <cell r="R1328">
            <v>88</v>
          </cell>
          <cell r="S1328">
            <v>88</v>
          </cell>
          <cell r="T1328">
            <v>24995</v>
          </cell>
          <cell r="U1328">
            <v>24995</v>
          </cell>
          <cell r="V1328">
            <v>24995</v>
          </cell>
          <cell r="W1328">
            <v>24995</v>
          </cell>
          <cell r="X1328" t="str">
            <v>HAIR DRYERPULL DISKAIR FILTEROIL FILTERSPARK PLUGCARBURETORCLAW SPRI NGRUBBER BEARINGRUBBER BEARINGN M HAIR DRYER PULL DISK AIR FILTER OIL FILTER SPARK PLUG CARBURETOR CLAW SPRING RUBBER BEARING RUBBER BEARING RUBBER BEARING RUBBER BEARING EXPANSION JOINT GAS PIPE OIL GUN BUCKLE OF REFUELING TUBE FRONT MOVING FRICTION PLATE REAR BRAKE FRICTION DISC FRICTION RIVET BEFORE THE BRAKE DRUM AFTER THE BRAKE DRUM THEREAR WHEEL BOLT DRIVE SHAFT ASSEMBLY FRONT SECTION REAR DRIVE SHAFT ASSEMBLY UNIVERSAL JOINT CROSS SHAFT ASSEMBLY THE TANK ASSEMBLY TANK DRAIN DIESEL PUMP ENGINE FRONT PAD RUBBER PAD FOR REAR ENGINE ABOUT THE GLASS LIFTER RELAY DOOR LOCK AFTER THE FIRST SHEET STEEL REAR STEEL PLATE U - SHAPED FRONT PLATE FIRST PAGE FRONTSTEEL PLATE U - SHAPED FRONT PLATE CENTER BOLT REAR PLATE CENTER BOLT BEFORE THE STEEL PIN STEEL PLATE SET BEFORE AFTER THE STEEL PIN AFTER THE STEEL PLATE SET FRONT BRAKE ADJUSTMENT ARM AROUND REAR BRAKE ADJUSTMENT ARM OR SO THROTTLE PULL RIGHT DIRECTION SUPERC</v>
          </cell>
          <cell r="Y1328" t="str">
            <v>Valide</v>
          </cell>
        </row>
        <row r="1329">
          <cell r="A1329" t="str">
            <v>INBU5093638</v>
          </cell>
          <cell r="B1329">
            <v>40</v>
          </cell>
          <cell r="C1329" t="str">
            <v>530000043749</v>
          </cell>
          <cell r="D1329">
            <v>43990</v>
          </cell>
          <cell r="E1329">
            <v>-43985</v>
          </cell>
          <cell r="I1329" t="str">
            <v>2020 MSA 164306</v>
          </cell>
          <cell r="J1329">
            <v>38</v>
          </cell>
          <cell r="K1329" t="str">
            <v>ASPAC INTL SPRL</v>
          </cell>
          <cell r="L1329" t="str">
            <v>TANATHI WATER SERVICES BOARD</v>
          </cell>
          <cell r="M1329" t="str">
            <v>VN</v>
          </cell>
          <cell r="N1329" t="str">
            <v>BEANR</v>
          </cell>
          <cell r="O1329" t="str">
            <v>PK</v>
          </cell>
          <cell r="P1329">
            <v>148</v>
          </cell>
          <cell r="Q1329">
            <v>148</v>
          </cell>
          <cell r="R1329">
            <v>0</v>
          </cell>
          <cell r="S1329">
            <v>0</v>
          </cell>
          <cell r="T1329">
            <v>41330</v>
          </cell>
          <cell r="U1329">
            <v>41330</v>
          </cell>
          <cell r="V1329">
            <v>0</v>
          </cell>
          <cell r="W1329">
            <v>0</v>
          </cell>
          <cell r="X1329" t="str">
            <v>30 PACKAGES DETAIL ASFOLLOW 7 PALLETS 23 PACKAGESCONTAINING KE2017 0 1-MKO EXP015CONSTRUCTION MATERIAL 20 PACKAGES DETAIL AS FOLLOW18 PALLETS 2 PACKAGESCONTAINING KE2017 0 1-MKO EXP015CONSTRUCTION MATERIALFREIGT PREPAID 22 PALLETS CONTAININGKE2017 01-MKO EXP015CONSTRUCTION MATERIAL 31 PALLETS CONTAININGKE2017 01-MKO EXP015CONSTRUCTION MATERIAL 22 PACKAGES DETAIL ASFOLLOW 20 PALLETS 2 PACKAGESCONTAINING KE2017 0 1-MKO EXP015CONSTRUCTION MATERIAL 23 PACKAGES DETAIL AS FOLLOW22 PALLETS 1 PACKAGESCONTAINING KE2017 0 1-MKO EXP015CONSTRUCTION MATERIAL</v>
          </cell>
          <cell r="Y1329" t="str">
            <v>Valide</v>
          </cell>
        </row>
        <row r="1330">
          <cell r="A1330" t="str">
            <v>CAXU7462766</v>
          </cell>
          <cell r="B1330">
            <v>40</v>
          </cell>
          <cell r="C1330" t="str">
            <v>530000043749</v>
          </cell>
          <cell r="D1330">
            <v>43990</v>
          </cell>
          <cell r="E1330">
            <v>-43985</v>
          </cell>
          <cell r="I1330" t="str">
            <v>2020 MSA 164306</v>
          </cell>
          <cell r="J1330">
            <v>38</v>
          </cell>
          <cell r="K1330" t="str">
            <v>ASPAC INTL SPRL</v>
          </cell>
          <cell r="L1330" t="str">
            <v>TANATHI WATER SERVICES BOARD</v>
          </cell>
          <cell r="M1330" t="str">
            <v>VN</v>
          </cell>
          <cell r="N1330" t="str">
            <v>BEANR</v>
          </cell>
          <cell r="O1330" t="str">
            <v>PK</v>
          </cell>
          <cell r="P1330">
            <v>148</v>
          </cell>
          <cell r="Q1330">
            <v>148</v>
          </cell>
          <cell r="R1330">
            <v>0</v>
          </cell>
          <cell r="S1330">
            <v>0</v>
          </cell>
          <cell r="T1330">
            <v>41330</v>
          </cell>
          <cell r="U1330">
            <v>41330</v>
          </cell>
          <cell r="V1330">
            <v>0</v>
          </cell>
          <cell r="W1330">
            <v>0</v>
          </cell>
          <cell r="X1330" t="str">
            <v>30 PACKAGES DETAIL ASFOLLOW 7 PALLETS 23 PACKAGESCONTAINING KE2017 0 1-MKO EXP015CONSTRUCTION MATERIAL 20 PACKAGES DETAIL AS FOLLOW18 PALLETS 2 PACKAGESCONTAINING KE2017 0 1-MKO EXP015CONSTRUCTION MATERIALFREIGT PREPAID 22 PALLETS CONTAININGKE2017 01-MKO EXP015CONSTRUCTION MATERIAL 31 PALLETS CONTAININGKE2017 01-MKO EXP015CONSTRUCTION MATERIAL 22 PACKAGES DETAIL ASFOLLOW 20 PALLETS 2 PACKAGESCONTAINING KE2017 0 1-MKO EXP015CONSTRUCTION MATERIAL 23 PACKAGES DETAIL AS FOLLOW22 PALLETS 1 PACKAGESCONTAINING KE2017 0 1-MKO EXP015CONSTRUCTION MATERIAL</v>
          </cell>
          <cell r="Y1330" t="str">
            <v>Valide</v>
          </cell>
        </row>
        <row r="1331">
          <cell r="A1331" t="str">
            <v>TCLU4483008</v>
          </cell>
          <cell r="B1331">
            <v>40</v>
          </cell>
          <cell r="C1331" t="str">
            <v>530000043749</v>
          </cell>
          <cell r="D1331">
            <v>43990</v>
          </cell>
          <cell r="E1331">
            <v>-43985</v>
          </cell>
          <cell r="I1331" t="str">
            <v>2020 MSA 164306</v>
          </cell>
          <cell r="J1331">
            <v>38</v>
          </cell>
          <cell r="K1331" t="str">
            <v>ASPAC INTL SPRL</v>
          </cell>
          <cell r="L1331" t="str">
            <v>TANATHI WATER SERVICES BOARD</v>
          </cell>
          <cell r="M1331" t="str">
            <v>VN</v>
          </cell>
          <cell r="N1331" t="str">
            <v>BEANR</v>
          </cell>
          <cell r="O1331" t="str">
            <v>PK</v>
          </cell>
          <cell r="P1331">
            <v>148</v>
          </cell>
          <cell r="Q1331">
            <v>148</v>
          </cell>
          <cell r="R1331">
            <v>0</v>
          </cell>
          <cell r="S1331">
            <v>0</v>
          </cell>
          <cell r="T1331">
            <v>41330</v>
          </cell>
          <cell r="U1331">
            <v>41330</v>
          </cell>
          <cell r="V1331">
            <v>0</v>
          </cell>
          <cell r="W1331">
            <v>0</v>
          </cell>
          <cell r="X1331" t="str">
            <v>30 PACKAGES DETAIL ASFOLLOW 7 PALLETS 23 PACKAGESCONTAINING KE2017 0 1-MKO EXP015CONSTRUCTION MATERIAL 20 PACKAGES DETAIL AS FOLLOW18 PALLETS 2 PACKAGESCONTAINING KE2017 0 1-MKO EXP015CONSTRUCTION MATERIALFREIGT PREPAID 22 PALLETS CONTAININGKE2017 01-MKO EXP015CONSTRUCTION MATERIAL 31 PALLETS CONTAININGKE2017 01-MKO EXP015CONSTRUCTION MATERIAL 22 PACKAGES DETAIL ASFOLLOW 20 PALLETS 2 PACKAGESCONTAINING KE2017 0 1-MKO EXP015CONSTRUCTION MATERIAL 23 PACKAGES DETAIL AS FOLLOW22 PALLETS 1 PACKAGESCONTAINING KE2017 0 1-MKO EXP015CONSTRUCTION MATERIAL</v>
          </cell>
          <cell r="Y1331" t="str">
            <v>Valide</v>
          </cell>
        </row>
        <row r="1332">
          <cell r="A1332" t="str">
            <v>EGHU3656865</v>
          </cell>
          <cell r="B1332">
            <v>20</v>
          </cell>
          <cell r="C1332" t="str">
            <v>565000014725</v>
          </cell>
          <cell r="D1332">
            <v>43988</v>
          </cell>
          <cell r="E1332">
            <v>-43983</v>
          </cell>
          <cell r="I1332" t="str">
            <v>2020 MSA 164192</v>
          </cell>
          <cell r="J1332">
            <v>185</v>
          </cell>
          <cell r="K1332" t="str">
            <v>CERRAD SP Z O O</v>
          </cell>
          <cell r="L1332" t="str">
            <v>PATJO HOLDINGS LIMITED</v>
          </cell>
          <cell r="M1332" t="str">
            <v>CN</v>
          </cell>
          <cell r="N1332" t="str">
            <v>PLGDN</v>
          </cell>
          <cell r="O1332" t="str">
            <v>PX</v>
          </cell>
          <cell r="P1332">
            <v>25</v>
          </cell>
          <cell r="Q1332">
            <v>25</v>
          </cell>
          <cell r="R1332">
            <v>25</v>
          </cell>
          <cell r="S1332">
            <v>25</v>
          </cell>
          <cell r="T1332">
            <v>23980</v>
          </cell>
          <cell r="U1332">
            <v>23980</v>
          </cell>
          <cell r="V1332">
            <v>23980</v>
          </cell>
          <cell r="W1332">
            <v>23980</v>
          </cell>
          <cell r="X1332" t="str">
            <v>CERAMIC TILES690740 CERAMIC TILES</v>
          </cell>
          <cell r="Y1332" t="str">
            <v>Valide</v>
          </cell>
        </row>
        <row r="1333">
          <cell r="A1333" t="str">
            <v>DRYU2423370</v>
          </cell>
          <cell r="B1333">
            <v>20</v>
          </cell>
          <cell r="C1333" t="str">
            <v>565000018089</v>
          </cell>
          <cell r="D1333">
            <v>43989</v>
          </cell>
          <cell r="E1333">
            <v>-43984</v>
          </cell>
          <cell r="I1333" t="str">
            <v>2020 MSA 164192</v>
          </cell>
          <cell r="J1333">
            <v>328</v>
          </cell>
          <cell r="K1333" t="str">
            <v>CERRAD SP Z O O</v>
          </cell>
          <cell r="L1333" t="str">
            <v>PATJO HOLDINGS LIMITED</v>
          </cell>
          <cell r="M1333" t="str">
            <v>CN</v>
          </cell>
          <cell r="N1333" t="str">
            <v>PLGDN</v>
          </cell>
          <cell r="O1333" t="str">
            <v>PX</v>
          </cell>
          <cell r="P1333">
            <v>25</v>
          </cell>
          <cell r="Q1333">
            <v>25</v>
          </cell>
          <cell r="R1333">
            <v>25</v>
          </cell>
          <cell r="S1333">
            <v>25</v>
          </cell>
          <cell r="T1333">
            <v>24000</v>
          </cell>
          <cell r="U1333">
            <v>24000</v>
          </cell>
          <cell r="V1333">
            <v>24000</v>
          </cell>
          <cell r="W1333">
            <v>24000</v>
          </cell>
          <cell r="X1333" t="str">
            <v>CERAMIC TILES690740 CERAMIC TILES</v>
          </cell>
          <cell r="Y1333" t="str">
            <v>Valide</v>
          </cell>
        </row>
        <row r="1334">
          <cell r="A1334" t="str">
            <v>MSKU8532432</v>
          </cell>
          <cell r="B1334">
            <v>40</v>
          </cell>
          <cell r="C1334" t="str">
            <v>592577555</v>
          </cell>
          <cell r="D1334">
            <v>43987</v>
          </cell>
          <cell r="E1334">
            <v>-43982</v>
          </cell>
          <cell r="I1334" t="str">
            <v>2020 MSA 163771</v>
          </cell>
          <cell r="J1334">
            <v>32</v>
          </cell>
          <cell r="K1334" t="str">
            <v>TEXTRADE KFT 622 1 VAROSKAPU UZLETH</v>
          </cell>
          <cell r="L1334" t="str">
            <v>GIKOMBA NDOGO LTD P O BOX 82837-80</v>
          </cell>
          <cell r="M1334" t="str">
            <v>BR</v>
          </cell>
          <cell r="N1334" t="str">
            <v>HUBUD</v>
          </cell>
          <cell r="O1334" t="str">
            <v>PK</v>
          </cell>
          <cell r="P1334">
            <v>800</v>
          </cell>
          <cell r="Q1334">
            <v>800</v>
          </cell>
          <cell r="R1334">
            <v>800</v>
          </cell>
          <cell r="S1334">
            <v>800</v>
          </cell>
          <cell r="T1334">
            <v>20000</v>
          </cell>
          <cell r="U1334">
            <v>20000</v>
          </cell>
          <cell r="V1334">
            <v>20000</v>
          </cell>
          <cell r="W1334">
            <v>20000</v>
          </cell>
          <cell r="X1334" t="str">
            <v>SECONDHAND SHOES INTRANSIT TO ICD EMBAKASI NAIROBI</v>
          </cell>
          <cell r="Y1334" t="str">
            <v>Valide</v>
          </cell>
        </row>
        <row r="1335">
          <cell r="A1335" t="str">
            <v>APHU6928066</v>
          </cell>
          <cell r="B1335">
            <v>40</v>
          </cell>
          <cell r="C1335" t="str">
            <v>AID0183014</v>
          </cell>
          <cell r="D1335">
            <v>43990</v>
          </cell>
          <cell r="E1335">
            <v>-43985</v>
          </cell>
          <cell r="I1335" t="str">
            <v>2020 MSA 164294</v>
          </cell>
          <cell r="J1335">
            <v>183</v>
          </cell>
          <cell r="K1335" t="str">
            <v>T I GLOBAL LIMITED11 JASSAL HOUSE 4A AUCKLAND SQUARE KOLKATA - 700 01</v>
          </cell>
          <cell r="L1335" t="str">
            <v>TO THE ORDER OFNATIONAL BANK OF KENYA LIMITED</v>
          </cell>
          <cell r="M1335" t="str">
            <v>CN</v>
          </cell>
          <cell r="N1335" t="str">
            <v>LKCMB</v>
          </cell>
          <cell r="O1335" t="str">
            <v>PK</v>
          </cell>
          <cell r="P1335">
            <v>556</v>
          </cell>
          <cell r="Q1335">
            <v>556</v>
          </cell>
          <cell r="R1335">
            <v>556</v>
          </cell>
          <cell r="S1335">
            <v>556</v>
          </cell>
          <cell r="T1335">
            <v>62950</v>
          </cell>
          <cell r="U1335">
            <v>62950</v>
          </cell>
          <cell r="V1335">
            <v>62950</v>
          </cell>
          <cell r="W1335">
            <v>62950</v>
          </cell>
          <cell r="X1335" t="str">
            <v>TOTAL 556 PACKAGES ONLY TEA PROCESSING MACHINERY SUPPLY DELIVERY INSTALLATION AND COMMISSIONING OF TEA PROCESSING MACHINERY AS PER PROFORMA INVOICE NO TIPL PF 0712 DATED 05 11 2019 INCOTERM 2010 DDP SIREET OUTGROWERS EMPOWERMENT PREMISES NANDI HILLS KENYA 1 TIVANE 18 Rotorvane - 2 NOS 2 42 KAIZEN SUPER CTC with extended discharge conveyor - 2 NOS 3 EVEREST Vibratory Fluidised Bed Dryer with Radiator - Dryer Output capacity 600 kg hr - 1 NO 4 Winnover with Bucket Elevator and Bag filter - 2 NOS AS PER PROFORMA INVOICE NO TIPL PF 0712 DATED 05 11 2019 INVOICE NO EX008 20-21 DT 21 05 2020 LC NO ILC0099200805 DATED 17 02 2020 IDF NO E1912268550 S BILL NO 2800134 DT 23 05 2020 HS CODE NO 8438 80 00 NET WT 57957 KGS COUNTRY OF ORIGIN INDIA FREIGHT PREPAID</v>
          </cell>
          <cell r="Y1335" t="str">
            <v>Valide</v>
          </cell>
        </row>
        <row r="1336">
          <cell r="A1336" t="str">
            <v>BEAU4107740</v>
          </cell>
          <cell r="B1336">
            <v>40</v>
          </cell>
          <cell r="C1336" t="str">
            <v>AID0183014</v>
          </cell>
          <cell r="D1336">
            <v>43990</v>
          </cell>
          <cell r="E1336">
            <v>-43985</v>
          </cell>
          <cell r="I1336" t="str">
            <v>2020 MSA 164294</v>
          </cell>
          <cell r="J1336">
            <v>183</v>
          </cell>
          <cell r="K1336" t="str">
            <v>T I GLOBAL LIMITED11 JASSAL HOUSE 4A AUCKLAND SQUARE KOLKATA - 700 01</v>
          </cell>
          <cell r="L1336" t="str">
            <v>TO THE ORDER OFNATIONAL BANK OF KENYA LIMITED</v>
          </cell>
          <cell r="M1336" t="str">
            <v>CN</v>
          </cell>
          <cell r="N1336" t="str">
            <v>LKCMB</v>
          </cell>
          <cell r="O1336" t="str">
            <v>PK</v>
          </cell>
          <cell r="P1336">
            <v>556</v>
          </cell>
          <cell r="Q1336">
            <v>556</v>
          </cell>
          <cell r="R1336">
            <v>556</v>
          </cell>
          <cell r="S1336">
            <v>556</v>
          </cell>
          <cell r="T1336">
            <v>62950</v>
          </cell>
          <cell r="U1336">
            <v>62950</v>
          </cell>
          <cell r="V1336">
            <v>62950</v>
          </cell>
          <cell r="W1336">
            <v>62950</v>
          </cell>
          <cell r="X1336" t="str">
            <v>TOTAL 556 PACKAGES ONLY TEA PROCESSING MACHINERY SUPPLY DELIVERY INSTALLATION AND COMMISSIONING OF TEA PROCESSING MACHINERY AS PER PROFORMA INVOICE NO TIPL PF 0712 DATED 05 11 2019 INCOTERM 2010 DDP SIREET OUTGROWERS EMPOWERMENT PREMISES NANDI HILLS KENYA 1 TIVANE 18 Rotorvane - 2 NOS 2 42 KAIZEN SUPER CTC with extended discharge conveyor - 2 NOS 3 EVEREST Vibratory Fluidised Bed Dryer with Radiator - Dryer Output capacity 600 kg hr - 1 NO 4 Winnover with Bucket Elevator and Bag filter - 2 NOS AS PER PROFORMA INVOICE NO TIPL PF 0712 DATED 05 11 2019 INVOICE NO EX008 20-21 DT 21 05 2020 LC NO ILC0099200805 DATED 17 02 2020 IDF NO E1912268550 S BILL NO 2800134 DT 23 05 2020 HS CODE NO 8438 80 00 NET WT 57957 KGS COUNTRY OF ORIGIN INDIA FREIGHT PREPAID</v>
          </cell>
          <cell r="Y1336" t="str">
            <v>Valide</v>
          </cell>
        </row>
        <row r="1337">
          <cell r="A1337" t="str">
            <v>TGBU5825870</v>
          </cell>
          <cell r="B1337">
            <v>40</v>
          </cell>
          <cell r="C1337" t="str">
            <v>AID0183014</v>
          </cell>
          <cell r="D1337">
            <v>43990</v>
          </cell>
          <cell r="E1337">
            <v>-43985</v>
          </cell>
          <cell r="I1337" t="str">
            <v>2020 MSA 164294</v>
          </cell>
          <cell r="J1337">
            <v>183</v>
          </cell>
          <cell r="K1337" t="str">
            <v>T I GLOBAL LIMITED11 JASSAL HOUSE 4A AUCKLAND SQUARE KOLKATA - 700 01</v>
          </cell>
          <cell r="L1337" t="str">
            <v>TO THE ORDER OFNATIONAL BANK OF KENYA LIMITED</v>
          </cell>
          <cell r="M1337" t="str">
            <v>CN</v>
          </cell>
          <cell r="N1337" t="str">
            <v>LKCMB</v>
          </cell>
          <cell r="O1337" t="str">
            <v>PK</v>
          </cell>
          <cell r="P1337">
            <v>556</v>
          </cell>
          <cell r="Q1337">
            <v>556</v>
          </cell>
          <cell r="R1337">
            <v>556</v>
          </cell>
          <cell r="S1337">
            <v>556</v>
          </cell>
          <cell r="T1337">
            <v>62950</v>
          </cell>
          <cell r="U1337">
            <v>62950</v>
          </cell>
          <cell r="V1337">
            <v>62950</v>
          </cell>
          <cell r="W1337">
            <v>62950</v>
          </cell>
          <cell r="X1337" t="str">
            <v>TOTAL 556 PACKAGES ONLY TEA PROCESSING MACHINERY SUPPLY DELIVERY INSTALLATION AND COMMISSIONING OF TEA PROCESSING MACHINERY AS PER PROFORMA INVOICE NO TIPL PF 0712 DATED 05 11 2019 INCOTERM 2010 DDP SIREET OUTGROWERS EMPOWERMENT PREMISES NANDI HILLS KENYA 1 TIVANE 18 Rotorvane - 2 NOS 2 42 KAIZEN SUPER CTC with extended discharge conveyor - 2 NOS 3 EVEREST Vibratory Fluidised Bed Dryer with Radiator - Dryer Output capacity 600 kg hr - 1 NO 4 Winnover with Bucket Elevator and Bag filter - 2 NOS AS PER PROFORMA INVOICE NO TIPL PF 0712 DATED 05 11 2019 INVOICE NO EX008 20-21 DT 21 05 2020 LC NO ILC0099200805 DATED 17 02 2020 IDF NO E1912268550 S BILL NO 2800134 DT 23 05 2020 HS CODE NO 8438 80 00 NET WT 57957 KGS COUNTRY OF ORIGIN INDIA FREIGHT PREPAID</v>
          </cell>
          <cell r="Y1337" t="str">
            <v>Valide</v>
          </cell>
        </row>
        <row r="1338">
          <cell r="A1338" t="str">
            <v>DRYU9659162</v>
          </cell>
          <cell r="B1338">
            <v>40</v>
          </cell>
          <cell r="C1338" t="str">
            <v>AID0183014</v>
          </cell>
          <cell r="D1338">
            <v>43990</v>
          </cell>
          <cell r="E1338">
            <v>-43985</v>
          </cell>
          <cell r="I1338" t="str">
            <v>2020 MSA 164294</v>
          </cell>
          <cell r="J1338">
            <v>183</v>
          </cell>
          <cell r="K1338" t="str">
            <v>T I GLOBAL LIMITED11 JASSAL HOUSE 4A AUCKLAND SQUARE KOLKATA - 700 01</v>
          </cell>
          <cell r="L1338" t="str">
            <v>TO THE ORDER OFNATIONAL BANK OF KENYA LIMITED</v>
          </cell>
          <cell r="M1338" t="str">
            <v>CN</v>
          </cell>
          <cell r="N1338" t="str">
            <v>LKCMB</v>
          </cell>
          <cell r="O1338" t="str">
            <v>PK</v>
          </cell>
          <cell r="P1338">
            <v>556</v>
          </cell>
          <cell r="Q1338">
            <v>556</v>
          </cell>
          <cell r="R1338">
            <v>556</v>
          </cell>
          <cell r="S1338">
            <v>556</v>
          </cell>
          <cell r="T1338">
            <v>62950</v>
          </cell>
          <cell r="U1338">
            <v>62950</v>
          </cell>
          <cell r="V1338">
            <v>62950</v>
          </cell>
          <cell r="W1338">
            <v>62950</v>
          </cell>
          <cell r="X1338" t="str">
            <v>TOTAL 556 PACKAGES ONLY TEA PROCESSING MACHINERY SUPPLY DELIVERY INSTALLATION AND COMMISSIONING OF TEA PROCESSING MACHINERY AS PER PROFORMA INVOICE NO TIPL PF 0712 DATED 05 11 2019 INCOTERM 2010 DDP SIREET OUTGROWERS EMPOWERMENT PREMISES NANDI HILLS KENYA 1 TIVANE 18 Rotorvane - 2 NOS 2 42 KAIZEN SUPER CTC with extended discharge conveyor - 2 NOS 3 EVEREST Vibratory Fluidised Bed Dryer with Radiator - Dryer Output capacity 600 kg hr - 1 NO 4 Winnover with Bucket Elevator and Bag filter - 2 NOS AS PER PROFORMA INVOICE NO TIPL PF 0712 DATED 05 11 2019 INVOICE NO EX008 20-21 DT 21 05 2020 LC NO ILC0099200805 DATED 17 02 2020 IDF NO E1912268550 S BILL NO 2800134 DT 23 05 2020 HS CODE NO 8438 80 00 NET WT 57957 KGS COUNTRY OF ORIGIN INDIA FREIGHT PREPAID</v>
          </cell>
          <cell r="Y1338" t="str">
            <v>Valide</v>
          </cell>
        </row>
        <row r="1339">
          <cell r="A1339" t="str">
            <v>APHU6615122</v>
          </cell>
          <cell r="B1339">
            <v>40</v>
          </cell>
          <cell r="C1339" t="str">
            <v>AID0183014</v>
          </cell>
          <cell r="D1339">
            <v>43990</v>
          </cell>
          <cell r="E1339">
            <v>-43985</v>
          </cell>
          <cell r="I1339" t="str">
            <v>2020 MSA 164294</v>
          </cell>
          <cell r="J1339">
            <v>183</v>
          </cell>
          <cell r="K1339" t="str">
            <v>T I GLOBAL LIMITED11 JASSAL HOUSE 4A AUCKLAND SQUARE KOLKATA - 700 01</v>
          </cell>
          <cell r="L1339" t="str">
            <v>TO THE ORDER OFNATIONAL BANK OF KENYA LIMITED</v>
          </cell>
          <cell r="M1339" t="str">
            <v>CN</v>
          </cell>
          <cell r="N1339" t="str">
            <v>LKCMB</v>
          </cell>
          <cell r="O1339" t="str">
            <v>PK</v>
          </cell>
          <cell r="P1339">
            <v>556</v>
          </cell>
          <cell r="Q1339">
            <v>556</v>
          </cell>
          <cell r="R1339">
            <v>556</v>
          </cell>
          <cell r="S1339">
            <v>556</v>
          </cell>
          <cell r="T1339">
            <v>62950</v>
          </cell>
          <cell r="U1339">
            <v>62950</v>
          </cell>
          <cell r="V1339">
            <v>62950</v>
          </cell>
          <cell r="W1339">
            <v>62950</v>
          </cell>
          <cell r="X1339" t="str">
            <v>TOTAL 556 PACKAGES ONLY TEA PROCESSING MACHINERY SUPPLY DELIVERY INSTALLATION AND COMMISSIONING OF TEA PROCESSING MACHINERY AS PER PROFORMA INVOICE NO TIPL PF 0712 DATED 05 11 2019 INCOTERM 2010 DDP SIREET OUTGROWERS EMPOWERMENT PREMISES NANDI HILLS KENYA 1 TIVANE 18 Rotorvane - 2 NOS 2 42 KAIZEN SUPER CTC with extended discharge conveyor - 2 NOS 3 EVEREST Vibratory Fluidised Bed Dryer with Radiator - Dryer Output capacity 600 kg hr - 1 NO 4 Winnover with Bucket Elevator and Bag filter - 2 NOS AS PER PROFORMA INVOICE NO TIPL PF 0712 DATED 05 11 2019 INVOICE NO EX008 20-21 DT 21 05 2020 LC NO ILC0099200805 DATED 17 02 2020 IDF NO E1912268550 S BILL NO 2800134 DT 23 05 2020 HS CODE NO 8438 80 00 NET WT 57957 KGS COUNTRY OF ORIGIN INDIA FREIGHT PREPAID</v>
          </cell>
          <cell r="Y1339" t="str">
            <v>Valide</v>
          </cell>
        </row>
        <row r="1340">
          <cell r="A1340" t="str">
            <v>NYKU3812199</v>
          </cell>
          <cell r="B1340">
            <v>20</v>
          </cell>
          <cell r="C1340" t="str">
            <v>AKLA04516600</v>
          </cell>
          <cell r="D1340">
            <v>43990</v>
          </cell>
          <cell r="E1340">
            <v>-43985</v>
          </cell>
          <cell r="I1340" t="str">
            <v>2020 MSA 164199</v>
          </cell>
          <cell r="J1340">
            <v>36</v>
          </cell>
          <cell r="K1340" t="str">
            <v>SCHENKER NZ LIMITED</v>
          </cell>
          <cell r="L1340" t="str">
            <v>ADRIAN KENYA LIMITED</v>
          </cell>
          <cell r="M1340" t="str">
            <v>NZ</v>
          </cell>
          <cell r="N1340" t="str">
            <v>NZLYT</v>
          </cell>
          <cell r="O1340" t="str">
            <v>PX</v>
          </cell>
          <cell r="P1340">
            <v>10</v>
          </cell>
          <cell r="Q1340">
            <v>10</v>
          </cell>
          <cell r="R1340">
            <v>0</v>
          </cell>
          <cell r="S1340">
            <v>0</v>
          </cell>
          <cell r="T1340">
            <v>3917</v>
          </cell>
          <cell r="U1340">
            <v>3917</v>
          </cell>
          <cell r="V1340">
            <v>0</v>
          </cell>
          <cell r="W1340">
            <v>0</v>
          </cell>
          <cell r="X1340" t="str">
            <v>1X20ST CONTAINER STC 10 PALLETS SOLAR POWER SYSTEM PORT CLEARANCE</v>
          </cell>
          <cell r="Y1340" t="str">
            <v>Valide</v>
          </cell>
        </row>
        <row r="1341">
          <cell r="A1341" t="str">
            <v>TEMU2754509</v>
          </cell>
          <cell r="B1341">
            <v>20</v>
          </cell>
          <cell r="C1341" t="str">
            <v>CFA0344754</v>
          </cell>
          <cell r="D1341">
            <v>43988</v>
          </cell>
          <cell r="E1341">
            <v>-43983</v>
          </cell>
          <cell r="I1341" t="str">
            <v>2020 MSA 164125</v>
          </cell>
          <cell r="J1341">
            <v>60</v>
          </cell>
          <cell r="K1341" t="str">
            <v>AHRAM SECURITY GROUP31 AMIN AL KHOULI STISMAILIA SQ HELIOPOLISP O BOX</v>
          </cell>
          <cell r="L1341" t="str">
            <v>CAP COM SOUTH BEAGLE PLAIN ESTATENO8 KIJENGE RD OFF MOMBASA RDP O BOX</v>
          </cell>
          <cell r="M1341" t="str">
            <v>NL</v>
          </cell>
          <cell r="N1341" t="str">
            <v>SAJED</v>
          </cell>
          <cell r="O1341" t="str">
            <v>CT</v>
          </cell>
          <cell r="P1341">
            <v>477</v>
          </cell>
          <cell r="Q1341">
            <v>477</v>
          </cell>
          <cell r="R1341">
            <v>477</v>
          </cell>
          <cell r="S1341">
            <v>477</v>
          </cell>
          <cell r="T1341">
            <v>6465</v>
          </cell>
          <cell r="U1341">
            <v>6465</v>
          </cell>
          <cell r="V1341">
            <v>6465</v>
          </cell>
          <cell r="W1341">
            <v>6465</v>
          </cell>
          <cell r="X1341" t="str">
            <v>FREIGHT PREPAID LOCKS AND CYLINDERS 477 CARTONS ON 12 PALLETS AND 4 WOODEN BOX WITH GROSS WEIGHT 6465 00 KGS AND NET WEIGHT 5910 00 KGS DIMENSION 221X90X84 5 CM X 4 WOODEN BOX</v>
          </cell>
          <cell r="Y1341" t="str">
            <v>Valide</v>
          </cell>
        </row>
        <row r="1342">
          <cell r="A1342" t="str">
            <v>FCIU3374473</v>
          </cell>
          <cell r="B1342">
            <v>20</v>
          </cell>
          <cell r="C1342" t="str">
            <v>CNUN226350</v>
          </cell>
          <cell r="D1342">
            <v>43988</v>
          </cell>
          <cell r="E1342">
            <v>-43983</v>
          </cell>
          <cell r="I1342" t="str">
            <v>2020 MSA 164194</v>
          </cell>
          <cell r="J1342">
            <v>173</v>
          </cell>
          <cell r="K1342" t="str">
            <v>OPES SOLUTIONS LIMITEDROOM 2108 21 F 28 SHANGHAI STREET HANG BONG COMM</v>
          </cell>
          <cell r="L1342" t="str">
            <v>AZURI TECHNOLOGIES KENYA LTDRAS USHANGA BUILDING 48 KIJABESTREET CENTR</v>
          </cell>
          <cell r="M1342" t="str">
            <v>SG</v>
          </cell>
          <cell r="N1342" t="str">
            <v>CNSHA</v>
          </cell>
          <cell r="O1342" t="str">
            <v>PE</v>
          </cell>
          <cell r="P1342">
            <v>10</v>
          </cell>
          <cell r="Q1342">
            <v>10</v>
          </cell>
          <cell r="R1342">
            <v>0</v>
          </cell>
          <cell r="S1342">
            <v>0</v>
          </cell>
          <cell r="T1342">
            <v>7680</v>
          </cell>
          <cell r="U1342">
            <v>7680</v>
          </cell>
          <cell r="V1342">
            <v>0</v>
          </cell>
          <cell r="W1342">
            <v>0</v>
          </cell>
          <cell r="X1342" t="str">
            <v>SOLAR MODULE AZ-001705 AZURI BRAND 50W PV MODULE AZR0500B HS 85414000 IDF 20MBAIM000162185 UCR UCR202002092036 FREIGHT PREPAID TECHNOLOGIES COM TPIN P051436878V</v>
          </cell>
          <cell r="Y1342" t="str">
            <v>Valide</v>
          </cell>
        </row>
        <row r="1343">
          <cell r="A1343" t="str">
            <v>PCIU9489103</v>
          </cell>
          <cell r="B1343">
            <v>40</v>
          </cell>
          <cell r="C1343" t="str">
            <v>DXB000107800</v>
          </cell>
          <cell r="D1343">
            <v>43987</v>
          </cell>
          <cell r="E1343">
            <v>-43982</v>
          </cell>
          <cell r="I1343" t="str">
            <v>2020 MSA 164090</v>
          </cell>
          <cell r="J1343">
            <v>119</v>
          </cell>
          <cell r="K1343" t="str">
            <v>HIGH TRADING LLCP O BOX 111455 DUBAI UAE MOB00971 50 764 0992 TEL 97</v>
          </cell>
          <cell r="L1343" t="str">
            <v>AHMED BUSINESS MACHINES LTDBUSIA ROAD INDUSTRIAL AREA P O BOX 17555-0</v>
          </cell>
          <cell r="M1343" t="str">
            <v>CN</v>
          </cell>
          <cell r="N1343" t="str">
            <v>AEJEA</v>
          </cell>
          <cell r="O1343" t="str">
            <v>PK</v>
          </cell>
          <cell r="P1343">
            <v>174</v>
          </cell>
          <cell r="Q1343">
            <v>174</v>
          </cell>
          <cell r="R1343">
            <v>0</v>
          </cell>
          <cell r="S1343">
            <v>0</v>
          </cell>
          <cell r="T1343">
            <v>12000</v>
          </cell>
          <cell r="U1343">
            <v>12000</v>
          </cell>
          <cell r="V1343">
            <v>0</v>
          </cell>
          <cell r="W1343">
            <v>0</v>
          </cell>
          <cell r="X1343" t="str">
            <v>USED PHOTOCOPIERS AND ACCESSORIES HS CODE 84433990 ED NO 201-04503029-20 CONSIGNEE TEL 254 704 717 966 CONTACT PERSON MR SAFDAR SHAH EMAIL SAFDARSHAH LIVE COM</v>
          </cell>
          <cell r="Y1343" t="str">
            <v>Valide</v>
          </cell>
        </row>
        <row r="1344">
          <cell r="A1344" t="str">
            <v>CAXU3258409</v>
          </cell>
          <cell r="B1344">
            <v>20</v>
          </cell>
          <cell r="C1344" t="str">
            <v>ECN0176605</v>
          </cell>
          <cell r="D1344">
            <v>43990</v>
          </cell>
          <cell r="E1344">
            <v>-43985</v>
          </cell>
          <cell r="I1344" t="str">
            <v>2020 MSA 164083</v>
          </cell>
          <cell r="J1344">
            <v>193</v>
          </cell>
          <cell r="K1344" t="str">
            <v>ACUTEN GLOBALB-10 3RD MAIN ROAD INDUSTRIAL ESTATE RAJAJINAGAR BANGAL</v>
          </cell>
          <cell r="L1344" t="str">
            <v>BETA HEALTHCARE INTERNATIONAL LTD MOGADISHU ROAD OFF LUNGA-LUNGA ROAD</v>
          </cell>
          <cell r="M1344" t="str">
            <v>IN</v>
          </cell>
          <cell r="N1344" t="str">
            <v>INAMD</v>
          </cell>
          <cell r="O1344" t="str">
            <v>PK</v>
          </cell>
          <cell r="P1344">
            <v>442</v>
          </cell>
          <cell r="Q1344">
            <v>442</v>
          </cell>
          <cell r="R1344">
            <v>0</v>
          </cell>
          <cell r="S1344">
            <v>0</v>
          </cell>
          <cell r="T1344">
            <v>11164</v>
          </cell>
          <cell r="U1344">
            <v>11164</v>
          </cell>
          <cell r="V1344">
            <v>0</v>
          </cell>
          <cell r="W1344">
            <v>0</v>
          </cell>
          <cell r="X1344" t="str">
            <v>1 X 20ST CONTAINER TOTAL 442 PACKAGES FOUR HUNDRED FORTY-TWO DISODIUM EDETATE BP DI-SODIUM EDTA BP CARMELLOSE SODIUM BP MAGNESIUM STEARATEBP CROSCARMELLOSE SODIUM BP HS CODES 29212100 39123100 29157090 39123100 PROFORMA INV NOS 1516421 DT 14 02 2020 1516425 DT 18 02 2020 BUYER ORDER NOS 18001254 DT 17 02 2020 18001264 DT 18 02 2020 IDF NOS E2002296230 E2002296431 INVOICE NO EXP 353 20-21 DT 11 04 2020 S BILL NO 2438471 DT 20 04 2020 NET WT 11050 00 KGS +254 0 735 99 2699 2599 CARGO IN TRANSIT TO NAIROBI KENYA IN RISK A C OF CONSIGNEE FREIGHT PREPAID</v>
          </cell>
          <cell r="Y1344" t="str">
            <v>Valide</v>
          </cell>
        </row>
        <row r="1345">
          <cell r="A1345" t="str">
            <v>TCNU5130126</v>
          </cell>
          <cell r="B1345">
            <v>40</v>
          </cell>
          <cell r="C1345" t="str">
            <v>ENA0120328</v>
          </cell>
          <cell r="D1345">
            <v>43990</v>
          </cell>
          <cell r="E1345">
            <v>-43985</v>
          </cell>
          <cell r="I1345" t="str">
            <v>2020 MSA 164168</v>
          </cell>
          <cell r="J1345">
            <v>419</v>
          </cell>
          <cell r="K1345" t="str">
            <v>SRF LIMITEDPACKAGING FILMS BUSINESSBLOCK-C SECTOR-45 GURGAON-122003HAR</v>
          </cell>
          <cell r="L1345" t="str">
            <v>GENERAL PRINTERS LIMITEDP O BOX 18001 POST CODE 00500 NAIROBI HOMA</v>
          </cell>
          <cell r="M1345" t="str">
            <v>IN</v>
          </cell>
          <cell r="N1345" t="str">
            <v>INPIR</v>
          </cell>
          <cell r="O1345" t="str">
            <v>PE</v>
          </cell>
          <cell r="P1345">
            <v>21</v>
          </cell>
          <cell r="Q1345">
            <v>21</v>
          </cell>
          <cell r="R1345">
            <v>21</v>
          </cell>
          <cell r="S1345">
            <v>21</v>
          </cell>
          <cell r="T1345">
            <v>24887</v>
          </cell>
          <cell r="U1345">
            <v>24887</v>
          </cell>
          <cell r="V1345">
            <v>24887</v>
          </cell>
          <cell r="W1345">
            <v>24887</v>
          </cell>
          <cell r="X1345" t="str">
            <v>39 ROLLS ON 21 PALLETS 12 MIC UNPRINTED TRANSPARENT POLYESTER FILM HS CODE 3920 62 NET WT 23322 1100 KG ORDER NO E-MAIL DTD 20 03 2020 INVOICE NO 450200037 DATE 05 05 2020 SHIPPING BILL NO 2562514 DATE 05-MAY-20 GOODS IN TRANSIT TO NAIROBI AT RECEIVERS RISKS CARE AND EXPENSES CARRIERS LIABILTY CEASES AT KENYA FREIGHT PREPAID</v>
          </cell>
          <cell r="Y1345" t="str">
            <v>Valide</v>
          </cell>
        </row>
        <row r="1346">
          <cell r="A1346" t="str">
            <v>FCIU3480367</v>
          </cell>
          <cell r="B1346">
            <v>20</v>
          </cell>
          <cell r="C1346" t="str">
            <v>EPIRCHNSHN264957</v>
          </cell>
          <cell r="D1346">
            <v>43987</v>
          </cell>
          <cell r="E1346">
            <v>-43982</v>
          </cell>
          <cell r="I1346" t="str">
            <v>2020 MSA 164196</v>
          </cell>
          <cell r="J1346">
            <v>48</v>
          </cell>
          <cell r="K1346" t="str">
            <v>THE SIEMON COMMUNICATION PRODUCT S HANGHAI CO LTD T310 105106 NO</v>
          </cell>
          <cell r="L1346" t="str">
            <v>MART NETWORKS KENYA EACA MUSEUM HIL L CENTRE MUTHITHI ROAD P O BOX 39</v>
          </cell>
          <cell r="M1346" t="str">
            <v>TW</v>
          </cell>
          <cell r="N1346" t="str">
            <v>CNSHA</v>
          </cell>
          <cell r="O1346" t="str">
            <v>PK</v>
          </cell>
          <cell r="P1346">
            <v>20</v>
          </cell>
          <cell r="Q1346">
            <v>20</v>
          </cell>
          <cell r="R1346">
            <v>20</v>
          </cell>
          <cell r="S1346">
            <v>20</v>
          </cell>
          <cell r="T1346">
            <v>7891</v>
          </cell>
          <cell r="U1346">
            <v>7891</v>
          </cell>
          <cell r="V1346">
            <v>7891</v>
          </cell>
          <cell r="W1346">
            <v>7891</v>
          </cell>
          <cell r="X1346" t="str">
            <v>1 X STANDARD 20 CONTAINER SAID TO CONTAIN TOTAL 20 TWENTY ONLY PACKAGES NETWORKING EQUIPMENT SHANGHAI CHINA ORGANIZATION CODE 913101157687969740 HOUSE HOUSE CARGO IN-TRANSIT BY CARRIER S HAULAGE CARRIAGE TERM LINER TBL</v>
          </cell>
          <cell r="Y1346" t="str">
            <v>Valide</v>
          </cell>
        </row>
        <row r="1347">
          <cell r="A1347" t="str">
            <v>DRYU9945736</v>
          </cell>
          <cell r="B1347">
            <v>40</v>
          </cell>
          <cell r="C1347" t="str">
            <v>EPIRCHNSHN264984</v>
          </cell>
          <cell r="D1347">
            <v>43990</v>
          </cell>
          <cell r="E1347">
            <v>-43985</v>
          </cell>
          <cell r="I1347" t="str">
            <v>2020 MSA 164298</v>
          </cell>
          <cell r="J1347">
            <v>28</v>
          </cell>
          <cell r="K1347" t="str">
            <v>MAANSHAN PRIMA CNC MACHINERY CO LT D ADDRESS SANYANG INDUSTRIAL PARK</v>
          </cell>
          <cell r="L1347" t="str">
            <v>SAVANNA CIRCUIT TECH LTD P O BOX 48 00500 NAIROBI KENYA INFO SAVCIRC</v>
          </cell>
          <cell r="M1347" t="str">
            <v>VN</v>
          </cell>
          <cell r="N1347" t="str">
            <v>CNSHA</v>
          </cell>
          <cell r="O1347" t="str">
            <v>PK</v>
          </cell>
          <cell r="P1347">
            <v>5</v>
          </cell>
          <cell r="Q1347">
            <v>5</v>
          </cell>
          <cell r="R1347">
            <v>5</v>
          </cell>
          <cell r="S1347">
            <v>5</v>
          </cell>
          <cell r="T1347">
            <v>5770</v>
          </cell>
          <cell r="U1347">
            <v>5770</v>
          </cell>
          <cell r="V1347">
            <v>5770</v>
          </cell>
          <cell r="W1347">
            <v>5770</v>
          </cell>
          <cell r="X1347" t="str">
            <v>1 X HIGH CUBE 40 CONTAINER SAID TO CONTAIN TOTAL 5 FIVE ONLY PACKAGES PM3015 FIBER LASER CUTTING MACHINE 1000W 8461500090 GROOVE ROTARY MACHINE 8479819000 W11F -3X1500MM 3 ROLLS ROLLING MACHINE 8462299000 GOODS IN TRANSIT TO NAIROB I VIA MOMBASA -THE CONTRACT OF CARRIAGE AFFREIGHTMENT EVIDENCED BY THIS BILL OF LADING SHALL BE ACCOMPLISHED TERMINATED AS SOON AS THE GOODS ARE DISCHARGED AT MOMBASA THEREAFTER DELIVERY OF THE GOODS TO NAIROBI WILL BE AT THE RISKS AND EXPENSE S OF THE CONSIGNEE OR LEGAL HOLDERS OF THE BILL OF LADING IN ANY EVENT THE CARRIER IS ABSOLVED OF ANY LIABILITY WHATSOEVER FOR ANY ONWARD DELIVERY OF THE GOODS CARRIAGE TERM LINER</v>
          </cell>
          <cell r="Y1347" t="str">
            <v>Valide</v>
          </cell>
        </row>
        <row r="1348">
          <cell r="A1348" t="str">
            <v>CMAU5443794</v>
          </cell>
          <cell r="B1348">
            <v>40</v>
          </cell>
          <cell r="C1348" t="str">
            <v>HKA1869845</v>
          </cell>
          <cell r="D1348">
            <v>43990</v>
          </cell>
          <cell r="E1348">
            <v>-43985</v>
          </cell>
          <cell r="I1348" t="str">
            <v>2020 MSA 164294</v>
          </cell>
          <cell r="J1348">
            <v>273</v>
          </cell>
          <cell r="K1348" t="str">
            <v>RASAYANA INDUSTRIES LIMITEDO B KOSMIC ENTERPRISEHONG KONG</v>
          </cell>
          <cell r="L1348" t="str">
            <v>SAHARA IMPEX LTDP O BOX 39730 NAIROBI KENYA TEL 254 020 531975 FAX</v>
          </cell>
          <cell r="M1348" t="str">
            <v>CN</v>
          </cell>
          <cell r="N1348" t="str">
            <v>CNSHK</v>
          </cell>
          <cell r="O1348" t="str">
            <v>CT</v>
          </cell>
          <cell r="P1348">
            <v>3422</v>
          </cell>
          <cell r="Q1348">
            <v>3422</v>
          </cell>
          <cell r="R1348">
            <v>3422</v>
          </cell>
          <cell r="S1348">
            <v>3422</v>
          </cell>
          <cell r="T1348">
            <v>19989</v>
          </cell>
          <cell r="U1348">
            <v>19989</v>
          </cell>
          <cell r="V1348">
            <v>19989</v>
          </cell>
          <cell r="W1348">
            <v>19989</v>
          </cell>
          <cell r="X1348" t="str">
            <v>3410 CTNS VACUUM FLASK 12 CTNS GLASS REFILL H S CODE 961700 701399 FREIGHT PREPAID NUMBER P051123895E</v>
          </cell>
          <cell r="Y1348" t="str">
            <v>Valide</v>
          </cell>
        </row>
        <row r="1349">
          <cell r="A1349" t="str">
            <v>TGBU5198830</v>
          </cell>
          <cell r="B1349">
            <v>40</v>
          </cell>
          <cell r="C1349" t="str">
            <v>HKGA55304400</v>
          </cell>
          <cell r="D1349">
            <v>43990</v>
          </cell>
          <cell r="E1349">
            <v>-43985</v>
          </cell>
          <cell r="I1349" t="str">
            <v>2020 MSA 164296</v>
          </cell>
          <cell r="J1349">
            <v>15</v>
          </cell>
          <cell r="K1349" t="str">
            <v>BEIJING YUANLONG YATO CULTURE</v>
          </cell>
          <cell r="L1349" t="str">
            <v>HUAWEI TECHNOLOGIES KENYA</v>
          </cell>
          <cell r="M1349" t="str">
            <v>JP</v>
          </cell>
          <cell r="N1349" t="str">
            <v>CNSHK</v>
          </cell>
          <cell r="O1349" t="str">
            <v>CT</v>
          </cell>
          <cell r="P1349">
            <v>1003</v>
          </cell>
          <cell r="Q1349">
            <v>1003</v>
          </cell>
          <cell r="R1349">
            <v>1003</v>
          </cell>
          <cell r="S1349">
            <v>1003</v>
          </cell>
          <cell r="T1349">
            <v>12945</v>
          </cell>
          <cell r="U1349">
            <v>12945</v>
          </cell>
          <cell r="V1349">
            <v>12945</v>
          </cell>
          <cell r="W1349">
            <v>12945</v>
          </cell>
          <cell r="X1349" t="str">
            <v>2X40HC CONTAINER S STC 1003 CARTONS SPEAKER DATA CABLE CIRCULAR KICKSTANDPACKAGE GLASS BOTTLE DATA CABLE CANVAS SHOPPING BAG PACKAGEGLASS BOTTLE CIRCULAR KICKSTAND FOLDING UMBRELLA STAINLESS STEEL THERMOS CANVAS SHOPPING BAGHEADSET PORT CLEARANCE</v>
          </cell>
          <cell r="Y1349" t="str">
            <v>Valide</v>
          </cell>
        </row>
        <row r="1350">
          <cell r="A1350" t="str">
            <v>TCNU5562120</v>
          </cell>
          <cell r="B1350">
            <v>40</v>
          </cell>
          <cell r="C1350" t="str">
            <v>HKGA55304400</v>
          </cell>
          <cell r="D1350">
            <v>43990</v>
          </cell>
          <cell r="E1350">
            <v>-43985</v>
          </cell>
          <cell r="I1350" t="str">
            <v>2020 MSA 164296</v>
          </cell>
          <cell r="J1350">
            <v>15</v>
          </cell>
          <cell r="K1350" t="str">
            <v>BEIJING YUANLONG YATO CULTURE</v>
          </cell>
          <cell r="L1350" t="str">
            <v>HUAWEI TECHNOLOGIES KENYA</v>
          </cell>
          <cell r="M1350" t="str">
            <v>JP</v>
          </cell>
          <cell r="N1350" t="str">
            <v>CNSHK</v>
          </cell>
          <cell r="O1350" t="str">
            <v>CT</v>
          </cell>
          <cell r="P1350">
            <v>1003</v>
          </cell>
          <cell r="Q1350">
            <v>1003</v>
          </cell>
          <cell r="R1350">
            <v>1003</v>
          </cell>
          <cell r="S1350">
            <v>1003</v>
          </cell>
          <cell r="T1350">
            <v>12945</v>
          </cell>
          <cell r="U1350">
            <v>12945</v>
          </cell>
          <cell r="V1350">
            <v>12945</v>
          </cell>
          <cell r="W1350">
            <v>12945</v>
          </cell>
          <cell r="X1350" t="str">
            <v>2X40HC CONTAINER S STC 1003 CARTONS SPEAKER DATA CABLE CIRCULAR KICKSTANDPACKAGE GLASS BOTTLE DATA CABLE CANVAS SHOPPING BAG PACKAGEGLASS BOTTLE CIRCULAR KICKSTAND FOLDING UMBRELLA STAINLESS STEEL THERMOS CANVAS SHOPPING BAGHEADSET PORT CLEARANCE</v>
          </cell>
          <cell r="Y1350" t="str">
            <v>Valide</v>
          </cell>
        </row>
        <row r="1351">
          <cell r="A1351" t="str">
            <v>HLBU2184684</v>
          </cell>
          <cell r="B1351">
            <v>40</v>
          </cell>
          <cell r="C1351" t="str">
            <v>HLCUDX3200534703</v>
          </cell>
          <cell r="D1351">
            <v>43990</v>
          </cell>
          <cell r="E1351">
            <v>-43985</v>
          </cell>
          <cell r="I1351" t="str">
            <v>2020 MSA 164297</v>
          </cell>
          <cell r="J1351">
            <v>23</v>
          </cell>
          <cell r="K1351" t="str">
            <v>JUBAILI BROS SAL 1312ND STREET MINA JEBEL ALI FREE ZONE DUBAI UAE TE</v>
          </cell>
          <cell r="L1351" t="str">
            <v>IMADI ENERGIE LIMITED P O BOX 39498-00623 FUNZI RD OFF ENTERPRISE ROA</v>
          </cell>
          <cell r="M1351" t="str">
            <v>US</v>
          </cell>
          <cell r="N1351" t="str">
            <v>AEJEA</v>
          </cell>
          <cell r="O1351" t="str">
            <v>NE</v>
          </cell>
          <cell r="P1351">
            <v>47</v>
          </cell>
          <cell r="Q1351">
            <v>47</v>
          </cell>
          <cell r="R1351">
            <v>0</v>
          </cell>
          <cell r="S1351">
            <v>0</v>
          </cell>
          <cell r="T1351">
            <v>22936</v>
          </cell>
          <cell r="U1351">
            <v>22936</v>
          </cell>
          <cell r="V1351">
            <v>0</v>
          </cell>
          <cell r="W1351">
            <v>0</v>
          </cell>
          <cell r="X1351" t="str">
            <v>648 PCS OF SOLAR PANEL TRINA 330W POLY HS CODE 85414000 DUBAI 6027 UNITED ARAB EMIRATES 405 PCS OF SOLAR PANEL JA 330W POLY HS CODE 10 PCS OF HUAWEI SOLAR INVERTER SUN 2000-500KTL MO HS CODE 85044090 4 PCS OF HUAWEI SOLAR SMART LOGGER 1000A HS CODE 90318090 13867 PCS OF LUMAX SOLAR PANEL MOUNTING STRUCTURE AND ACCESSORIES HS CODE 76109090 2 PCS OF DC CABLE FOR SOLAR PANEL DRUM HS CODE 85446020 HS-CODE 85 41 40</v>
          </cell>
          <cell r="Y1351" t="str">
            <v>Valide</v>
          </cell>
        </row>
        <row r="1352">
          <cell r="A1352" t="str">
            <v>HLBU2413271</v>
          </cell>
          <cell r="B1352">
            <v>40</v>
          </cell>
          <cell r="C1352" t="str">
            <v>HLCUDX3200534703</v>
          </cell>
          <cell r="D1352">
            <v>43990</v>
          </cell>
          <cell r="E1352">
            <v>-43985</v>
          </cell>
          <cell r="I1352" t="str">
            <v>2020 MSA 164297</v>
          </cell>
          <cell r="J1352">
            <v>23</v>
          </cell>
          <cell r="K1352" t="str">
            <v>JUBAILI BROS SAL 1312ND STREET MINA JEBEL ALI FREE ZONE DUBAI UAE TE</v>
          </cell>
          <cell r="L1352" t="str">
            <v>IMADI ENERGIE LIMITED P O BOX 39498-00623 FUNZI RD OFF ENTERPRISE ROA</v>
          </cell>
          <cell r="M1352" t="str">
            <v>US</v>
          </cell>
          <cell r="N1352" t="str">
            <v>AEJEA</v>
          </cell>
          <cell r="O1352" t="str">
            <v>NE</v>
          </cell>
          <cell r="P1352">
            <v>47</v>
          </cell>
          <cell r="Q1352">
            <v>47</v>
          </cell>
          <cell r="R1352">
            <v>0</v>
          </cell>
          <cell r="S1352">
            <v>0</v>
          </cell>
          <cell r="T1352">
            <v>22936</v>
          </cell>
          <cell r="U1352">
            <v>22936</v>
          </cell>
          <cell r="V1352">
            <v>0</v>
          </cell>
          <cell r="W1352">
            <v>0</v>
          </cell>
          <cell r="X1352" t="str">
            <v>648 PCS OF SOLAR PANEL TRINA 330W POLY HS CODE 85414000 DUBAI 6027 UNITED ARAB EMIRATES 405 PCS OF SOLAR PANEL JA 330W POLY HS CODE 10 PCS OF HUAWEI SOLAR INVERTER SUN 2000-500KTL MO HS CODE 85044090 4 PCS OF HUAWEI SOLAR SMART LOGGER 1000A HS CODE 90318090 13867 PCS OF LUMAX SOLAR PANEL MOUNTING STRUCTURE AND ACCESSORIES HS CODE 76109090 2 PCS OF DC CABLE FOR SOLAR PANEL DRUM HS CODE 85446020 HS-CODE 85 41 40</v>
          </cell>
          <cell r="Y1352" t="str">
            <v>Valide</v>
          </cell>
        </row>
        <row r="1353">
          <cell r="A1353" t="str">
            <v>AMFU8881638</v>
          </cell>
          <cell r="B1353">
            <v>40</v>
          </cell>
          <cell r="C1353" t="str">
            <v>HLCUIZ1200354035</v>
          </cell>
          <cell r="D1353">
            <v>43989</v>
          </cell>
          <cell r="E1353">
            <v>-43984</v>
          </cell>
          <cell r="I1353" t="str">
            <v>2020 MSA 164177</v>
          </cell>
          <cell r="J1353">
            <v>70</v>
          </cell>
          <cell r="K1353" t="str">
            <v>EKOL LOJISTIK A S YENI MAHALLE ISMET INONU BULVARI NO 66 PRESTIJ PLAZ</v>
          </cell>
          <cell r="L1353" t="str">
            <v>DECOTURK LIMITED P O BOX 8666-00200NAIROBI KENYA</v>
          </cell>
          <cell r="M1353" t="str">
            <v>US</v>
          </cell>
          <cell r="N1353" t="str">
            <v>TRMER</v>
          </cell>
          <cell r="O1353" t="str">
            <v>BX</v>
          </cell>
          <cell r="P1353">
            <v>484</v>
          </cell>
          <cell r="Q1353">
            <v>484</v>
          </cell>
          <cell r="R1353">
            <v>484</v>
          </cell>
          <cell r="S1353">
            <v>484</v>
          </cell>
          <cell r="T1353">
            <v>7480</v>
          </cell>
          <cell r="U1353">
            <v>7480</v>
          </cell>
          <cell r="V1353">
            <v>7480</v>
          </cell>
          <cell r="W1353">
            <v>7480</v>
          </cell>
          <cell r="X1353" t="str">
            <v>D-401 D-402 CORNER STONE D-601 HASIR D-602 YELKEN D-603 CIZGI D-604 ERCIYES D-605 FIRTINA D-606 KELEBEK D-607 NILUFER D-608 YASEMIN CEILING COVERINGS D-751 DOLUNAY D-752 BURCAK D-753 SARAY D-754 TUTUN D-755 DENIZATI D-756 YAKAMOZ LAMB HUBS STROCHEM 100 EXTRA SERAMIC ADHESIVES STROCHEM 107 FLEX SERAMIC ADHESIVES STROCHEM 151 FLEX GROUTING STROCHEM 153 WATERFLOOR GROUTING STROCHEM 303 CRYSTALLIZED WATERPROOFING MATERIAL STROCHEM 306 TWO COMPONENT EXTRA ELASTIC WATERPROOFING AGENT 307 DOUBLE COMPONENT CRYSTALIZATION WATERPROOFING MATERIAL STROCHEM 325 DOUBLE COMPONENT UV MATERIAL HS-CODE 38 24 40 D-101 D-105 D-106 D-107 D- 108 D-109 20 DNS 4 CM D-501 SARDUNYA D-502 ANADOLU D- 503 SELCUKLU D-504 ERGUVAN D-505 EGE D-506 HISAR D-507 KARDELEN D-508 YAKAMOZ D-509 YAKAMOZ PLASTERBOARDS D-802 D-803 D-806 D-808 D- 901 D-902 D-903 D-904 D-905 D-906 CORNER LATH D-906 CENTER LITTLE LATH HS-CODE 39 21 13</v>
          </cell>
          <cell r="Y1353" t="str">
            <v>Valide</v>
          </cell>
        </row>
        <row r="1354">
          <cell r="A1354" t="str">
            <v>PCIU8943206</v>
          </cell>
          <cell r="B1354">
            <v>40</v>
          </cell>
          <cell r="C1354" t="str">
            <v>JKT000216000</v>
          </cell>
          <cell r="D1354">
            <v>43987</v>
          </cell>
          <cell r="E1354">
            <v>-43982</v>
          </cell>
          <cell r="I1354" t="str">
            <v>2020 MSA 164090</v>
          </cell>
          <cell r="J1354">
            <v>61</v>
          </cell>
          <cell r="K1354" t="str">
            <v>ZAFCO FZCO JEBEL ALI FREE ZONE SOUTH P O BOX 262176 DUBAI UAE TEL97</v>
          </cell>
          <cell r="L1354" t="str">
            <v>SAONE LIMITED KINAMBA DEPOTWATENDE ROADP O BOX 329 NAKURU KENYA ZIP2</v>
          </cell>
          <cell r="M1354" t="str">
            <v>CN</v>
          </cell>
          <cell r="N1354" t="str">
            <v>IDJKT</v>
          </cell>
          <cell r="O1354" t="str">
            <v>PK</v>
          </cell>
          <cell r="P1354">
            <v>1303</v>
          </cell>
          <cell r="Q1354">
            <v>1303</v>
          </cell>
          <cell r="R1354">
            <v>1303</v>
          </cell>
          <cell r="S1354">
            <v>1303</v>
          </cell>
          <cell r="T1354">
            <v>11811</v>
          </cell>
          <cell r="U1354">
            <v>11811</v>
          </cell>
          <cell r="V1354">
            <v>11811</v>
          </cell>
          <cell r="W1354">
            <v>11811</v>
          </cell>
          <cell r="X1354" t="str">
            <v>1 303 PACKAGES 1 302 PIECES OF ZEETEX BRAND TYRES</v>
          </cell>
          <cell r="Y1354" t="str">
            <v>Valide</v>
          </cell>
        </row>
        <row r="1355">
          <cell r="A1355" t="str">
            <v>APHU6420413</v>
          </cell>
          <cell r="B1355">
            <v>40</v>
          </cell>
          <cell r="C1355" t="str">
            <v>MCB0104507B</v>
          </cell>
          <cell r="D1355">
            <v>43990</v>
          </cell>
          <cell r="E1355">
            <v>-43985</v>
          </cell>
          <cell r="I1355" t="str">
            <v>2020 MSA 164259</v>
          </cell>
          <cell r="J1355">
            <v>322</v>
          </cell>
          <cell r="K1355" t="str">
            <v>NATIONAL PETROCHEMICALINDUSTRIALIZATION MARKETINGCO P O BOX 26707 RIY</v>
          </cell>
          <cell r="L1355" t="str">
            <v>TO ORDER</v>
          </cell>
          <cell r="M1355" t="str">
            <v>AE</v>
          </cell>
          <cell r="N1355" t="str">
            <v>AEJEA</v>
          </cell>
          <cell r="O1355" t="str">
            <v>PK</v>
          </cell>
          <cell r="P1355">
            <v>2970</v>
          </cell>
          <cell r="Q1355">
            <v>2970</v>
          </cell>
          <cell r="R1355">
            <v>0</v>
          </cell>
          <cell r="S1355">
            <v>0</v>
          </cell>
          <cell r="T1355">
            <v>76107</v>
          </cell>
          <cell r="U1355">
            <v>76107</v>
          </cell>
          <cell r="V1355">
            <v>0</v>
          </cell>
          <cell r="W1355">
            <v>0</v>
          </cell>
          <cell r="X1355" t="str">
            <v>74 250 MT - POLYPROPYLENE PP H2245 - 2970 BAGS H S CODE 39 02 10 00 00 SO 3200084611 6930 BAGS - GROSS WEIGHT 76 107 MT - NET WEIGHT 74 250 MT PACKING IN 25 KGS PER BAG FREIGHT PREPAID COMPANY VAT NO P051615009A EMAIL MICHEAL GHILAY-GMAIL COM</v>
          </cell>
          <cell r="Y1355" t="str">
            <v>Valide</v>
          </cell>
        </row>
        <row r="1356">
          <cell r="A1356" t="str">
            <v>TDTU0760506</v>
          </cell>
          <cell r="B1356">
            <v>40</v>
          </cell>
          <cell r="C1356" t="str">
            <v>MEDUUS629894</v>
          </cell>
          <cell r="D1356">
            <v>43987</v>
          </cell>
          <cell r="E1356">
            <v>-43982</v>
          </cell>
          <cell r="I1356" t="str">
            <v>2020 MSA 164212</v>
          </cell>
          <cell r="J1356">
            <v>268</v>
          </cell>
          <cell r="K1356" t="str">
            <v>LINCTECH LLC</v>
          </cell>
          <cell r="L1356" t="str">
            <v>STEP30 INITIATIVE</v>
          </cell>
          <cell r="M1356" t="str">
            <v>MZ</v>
          </cell>
          <cell r="N1356" t="str">
            <v>ZADUR</v>
          </cell>
          <cell r="O1356" t="str">
            <v>BG</v>
          </cell>
          <cell r="P1356">
            <v>1210</v>
          </cell>
          <cell r="Q1356">
            <v>1210</v>
          </cell>
          <cell r="R1356">
            <v>1210</v>
          </cell>
          <cell r="S1356">
            <v>1210</v>
          </cell>
          <cell r="T1356">
            <v>11113</v>
          </cell>
          <cell r="U1356">
            <v>11113</v>
          </cell>
          <cell r="V1356">
            <v>11113</v>
          </cell>
          <cell r="W1356">
            <v>11113</v>
          </cell>
          <cell r="X1356" t="str">
            <v>USED CLOTHES USED SHOESFREIGHT PREPAID</v>
          </cell>
          <cell r="Y1356" t="str">
            <v>Valide</v>
          </cell>
        </row>
        <row r="1357">
          <cell r="A1357" t="str">
            <v>KKFU7902181</v>
          </cell>
          <cell r="B1357">
            <v>40</v>
          </cell>
          <cell r="C1357" t="str">
            <v>NB0BJ1739300</v>
          </cell>
          <cell r="D1357">
            <v>43990</v>
          </cell>
          <cell r="E1357">
            <v>-43985</v>
          </cell>
          <cell r="I1357" t="str">
            <v>2020 MSA 164296</v>
          </cell>
          <cell r="J1357">
            <v>3</v>
          </cell>
          <cell r="K1357" t="str">
            <v>ZHEJIANG G P NEW ENERGY TECHNOLOGY</v>
          </cell>
          <cell r="L1357" t="str">
            <v>POWERMAX SOLAR SOLUTIONS LTD</v>
          </cell>
          <cell r="M1357" t="str">
            <v>JP</v>
          </cell>
          <cell r="N1357" t="str">
            <v>CNNGB</v>
          </cell>
          <cell r="O1357" t="str">
            <v>CT</v>
          </cell>
          <cell r="P1357">
            <v>530</v>
          </cell>
          <cell r="Q1357">
            <v>530</v>
          </cell>
          <cell r="R1357">
            <v>530</v>
          </cell>
          <cell r="S1357">
            <v>530</v>
          </cell>
          <cell r="T1357">
            <v>16682</v>
          </cell>
          <cell r="U1357">
            <v>16682</v>
          </cell>
          <cell r="V1357">
            <v>16682</v>
          </cell>
          <cell r="W1357">
            <v>16682</v>
          </cell>
          <cell r="X1357" t="str">
            <v>1X40HC CONTAINER STC 530 CARTONS SOLAR PANEL HS 8541400010 PORT CLEARANCE</v>
          </cell>
          <cell r="Y1357" t="str">
            <v>Valide</v>
          </cell>
        </row>
        <row r="1358">
          <cell r="A1358" t="str">
            <v>PCIU1443050</v>
          </cell>
          <cell r="B1358">
            <v>20</v>
          </cell>
          <cell r="C1358" t="str">
            <v>NGIC00833700</v>
          </cell>
          <cell r="D1358">
            <v>43989</v>
          </cell>
          <cell r="E1358">
            <v>-43984</v>
          </cell>
          <cell r="I1358" t="str">
            <v>2020 MSA 164090</v>
          </cell>
          <cell r="J1358">
            <v>26</v>
          </cell>
          <cell r="K1358" t="str">
            <v>GOLD COAST TRADING CORPORATIONLIMITEDROOM J5-119 YUFENGGARDEN FENGHUAN</v>
          </cell>
          <cell r="L1358" t="str">
            <v>BIG FIVE HARDWARE EA LIMITED19175-00100 PRESTIGE NAIROBI KENYAPINP0515</v>
          </cell>
          <cell r="M1358" t="str">
            <v>CN</v>
          </cell>
          <cell r="N1358" t="str">
            <v>CNNGB</v>
          </cell>
          <cell r="O1358" t="str">
            <v>PK</v>
          </cell>
          <cell r="P1358">
            <v>995</v>
          </cell>
          <cell r="Q1358">
            <v>995</v>
          </cell>
          <cell r="R1358">
            <v>995</v>
          </cell>
          <cell r="S1358">
            <v>995</v>
          </cell>
          <cell r="T1358">
            <v>20702</v>
          </cell>
          <cell r="U1358">
            <v>20702</v>
          </cell>
          <cell r="V1358">
            <v>20702</v>
          </cell>
          <cell r="W1358">
            <v>20702</v>
          </cell>
          <cell r="X1358" t="str">
            <v>PAINT BRUSH HINGE FURNITURE TUBE SANDING CLOTH CONCEALED HINGE BALL BEARING DRAWER SLIDE</v>
          </cell>
          <cell r="Y1358" t="str">
            <v>Valide</v>
          </cell>
        </row>
        <row r="1359">
          <cell r="A1359" t="str">
            <v>PCIU1738827</v>
          </cell>
          <cell r="B1359">
            <v>20</v>
          </cell>
          <cell r="C1359" t="str">
            <v>SEL000066900</v>
          </cell>
          <cell r="D1359">
            <v>43988</v>
          </cell>
          <cell r="E1359">
            <v>-43983</v>
          </cell>
          <cell r="I1359" t="str">
            <v>2020 MSA 164090</v>
          </cell>
          <cell r="J1359">
            <v>26</v>
          </cell>
          <cell r="K1359" t="str">
            <v>GOLD COAST TRADING CORPORATIONLIMITEDROOM J5-119 YUFENGGARDEN FENGHUAN</v>
          </cell>
          <cell r="L1359" t="str">
            <v>BIG FIVE HARDWARE EA LIMITED19175-00100 PRESTIGE NAIROBI KENYAPINP0515</v>
          </cell>
          <cell r="M1359" t="str">
            <v>CN</v>
          </cell>
          <cell r="N1359" t="str">
            <v>CNNGB</v>
          </cell>
          <cell r="O1359" t="str">
            <v>PK</v>
          </cell>
          <cell r="P1359">
            <v>995</v>
          </cell>
          <cell r="Q1359">
            <v>995</v>
          </cell>
          <cell r="R1359">
            <v>995</v>
          </cell>
          <cell r="S1359">
            <v>995</v>
          </cell>
          <cell r="T1359">
            <v>20702</v>
          </cell>
          <cell r="U1359">
            <v>20702</v>
          </cell>
          <cell r="V1359">
            <v>20702</v>
          </cell>
          <cell r="W1359">
            <v>20702</v>
          </cell>
          <cell r="X1359" t="str">
            <v>PAINT BRUSH HINGE FURNITURE TUBE SANDING CLOTH CONCEALED HINGE BALL BEARING DRAWER SLIDE</v>
          </cell>
          <cell r="Y1359" t="str">
            <v>Valide</v>
          </cell>
        </row>
        <row r="1360">
          <cell r="A1360" t="str">
            <v>BSIU9814453</v>
          </cell>
          <cell r="B1360">
            <v>40</v>
          </cell>
          <cell r="C1360" t="str">
            <v>SH0AR0267700</v>
          </cell>
          <cell r="D1360">
            <v>43987</v>
          </cell>
          <cell r="E1360">
            <v>-43982</v>
          </cell>
          <cell r="I1360" t="str">
            <v>2020 MSA 164199</v>
          </cell>
          <cell r="J1360">
            <v>12</v>
          </cell>
          <cell r="K1360" t="str">
            <v>SCHINDLER SA INVESTMENT HOLDING</v>
          </cell>
          <cell r="L1360" t="str">
            <v>SCHINDLER LIMITED</v>
          </cell>
          <cell r="M1360" t="str">
            <v>NZ</v>
          </cell>
          <cell r="N1360" t="str">
            <v>CNSHA</v>
          </cell>
          <cell r="O1360" t="str">
            <v>PK</v>
          </cell>
          <cell r="P1360">
            <v>162</v>
          </cell>
          <cell r="Q1360">
            <v>162</v>
          </cell>
          <cell r="R1360">
            <v>162</v>
          </cell>
          <cell r="S1360">
            <v>162</v>
          </cell>
          <cell r="T1360">
            <v>72788</v>
          </cell>
          <cell r="U1360">
            <v>72788</v>
          </cell>
          <cell r="V1360">
            <v>72788</v>
          </cell>
          <cell r="W1360">
            <v>72788</v>
          </cell>
          <cell r="X1360" t="str">
            <v>4X40HC CONTAINER STC 150 PACKAGES 5 PASSENGER LIFTS TYPE SCHINDLER 5500AP MRL AND 2 PASSENGER LIFTS TYPE 3300AP MRL COMPLETE IN KNOCKED DOWN KIT FORM 1X20FT CONTAINER STC 12 PACKAGES 5 PASSENGER LIFTS TYPE SCHINDLER 5500AP MRL AND 2 PASSENGER LIFTS TYPE 3300AP MRL COMPLETE IN KNOCKED DOWN KIT FORMPORT CLEARANCE</v>
          </cell>
          <cell r="Y1360" t="str">
            <v>Valide</v>
          </cell>
        </row>
        <row r="1361">
          <cell r="A1361" t="str">
            <v>NYKU4714392</v>
          </cell>
          <cell r="B1361">
            <v>40</v>
          </cell>
          <cell r="C1361" t="str">
            <v>SH0AR0267700</v>
          </cell>
          <cell r="D1361">
            <v>43989</v>
          </cell>
          <cell r="E1361">
            <v>-43984</v>
          </cell>
          <cell r="I1361" t="str">
            <v>2020 MSA 164199</v>
          </cell>
          <cell r="J1361">
            <v>12</v>
          </cell>
          <cell r="K1361" t="str">
            <v>SCHINDLER SA INVESTMENT HOLDING</v>
          </cell>
          <cell r="L1361" t="str">
            <v>SCHINDLER LIMITED</v>
          </cell>
          <cell r="M1361" t="str">
            <v>NZ</v>
          </cell>
          <cell r="N1361" t="str">
            <v>CNSHA</v>
          </cell>
          <cell r="O1361" t="str">
            <v>PK</v>
          </cell>
          <cell r="P1361">
            <v>162</v>
          </cell>
          <cell r="Q1361">
            <v>162</v>
          </cell>
          <cell r="R1361">
            <v>162</v>
          </cell>
          <cell r="S1361">
            <v>162</v>
          </cell>
          <cell r="T1361">
            <v>72788</v>
          </cell>
          <cell r="U1361">
            <v>72788</v>
          </cell>
          <cell r="V1361">
            <v>72788</v>
          </cell>
          <cell r="W1361">
            <v>72788</v>
          </cell>
          <cell r="X1361" t="str">
            <v>4X40HC CONTAINER STC 150 PACKAGES 5 PASSENGER LIFTS TYPE SCHINDLER 5500AP MRL AND 2 PASSENGER LIFTS TYPE 3300AP MRL COMPLETE IN KNOCKED DOWN KIT FORM 1X20FT CONTAINER STC 12 PACKAGES 5 PASSENGER LIFTS TYPE SCHINDLER 5500AP MRL AND 2 PASSENGER LIFTS TYPE 3300AP MRL COMPLETE IN KNOCKED DOWN KIT FORMPORT CLEARANCE</v>
          </cell>
          <cell r="Y1361" t="str">
            <v>Valide</v>
          </cell>
        </row>
        <row r="1362">
          <cell r="A1362" t="str">
            <v>NYKU9794050</v>
          </cell>
          <cell r="B1362">
            <v>20</v>
          </cell>
          <cell r="C1362" t="str">
            <v>SH0AR0267700</v>
          </cell>
          <cell r="D1362">
            <v>43990</v>
          </cell>
          <cell r="E1362">
            <v>-43985</v>
          </cell>
          <cell r="I1362" t="str">
            <v>2020 MSA 164199</v>
          </cell>
          <cell r="J1362">
            <v>12</v>
          </cell>
          <cell r="K1362" t="str">
            <v>SCHINDLER SA INVESTMENT HOLDING</v>
          </cell>
          <cell r="L1362" t="str">
            <v>SCHINDLER LIMITED</v>
          </cell>
          <cell r="M1362" t="str">
            <v>NZ</v>
          </cell>
          <cell r="N1362" t="str">
            <v>CNSHA</v>
          </cell>
          <cell r="O1362" t="str">
            <v>PK</v>
          </cell>
          <cell r="P1362">
            <v>162</v>
          </cell>
          <cell r="Q1362">
            <v>162</v>
          </cell>
          <cell r="R1362">
            <v>162</v>
          </cell>
          <cell r="S1362">
            <v>162</v>
          </cell>
          <cell r="T1362">
            <v>72788</v>
          </cell>
          <cell r="U1362">
            <v>72788</v>
          </cell>
          <cell r="V1362">
            <v>72788</v>
          </cell>
          <cell r="W1362">
            <v>72788</v>
          </cell>
          <cell r="X1362" t="str">
            <v>4X40HC CONTAINER STC 150 PACKAGES 5 PASSENGER LIFTS TYPE SCHINDLER 5500AP MRL AND 2 PASSENGER LIFTS TYPE 3300AP MRL COMPLETE IN KNOCKED DOWN KIT FORM 1X20FT CONTAINER STC 12 PACKAGES 5 PASSENGER LIFTS TYPE SCHINDLER 5500AP MRL AND 2 PASSENGER LIFTS TYPE 3300AP MRL COMPLETE IN KNOCKED DOWN KIT FORMPORT CLEARANCE</v>
          </cell>
          <cell r="Y1362" t="str">
            <v>Valide</v>
          </cell>
        </row>
        <row r="1363">
          <cell r="A1363" t="str">
            <v>GESU5568739</v>
          </cell>
          <cell r="B1363">
            <v>40</v>
          </cell>
          <cell r="C1363" t="str">
            <v>USM0127007</v>
          </cell>
          <cell r="D1363">
            <v>43989</v>
          </cell>
          <cell r="E1363">
            <v>-43984</v>
          </cell>
          <cell r="I1363" t="str">
            <v>2020 MSA 164083</v>
          </cell>
          <cell r="J1363">
            <v>2</v>
          </cell>
          <cell r="K1363" t="str">
            <v>TOYOTA GIBRALTAR STOCKHOLDINGS40 DEVILS TOWER ROAD</v>
          </cell>
          <cell r="L1363" t="str">
            <v>RURAL BORDER PATROL UNIT</v>
          </cell>
          <cell r="M1363" t="str">
            <v>IN</v>
          </cell>
          <cell r="N1363" t="str">
            <v>AEJEA</v>
          </cell>
          <cell r="O1363" t="str">
            <v>PK</v>
          </cell>
          <cell r="P1363">
            <v>34</v>
          </cell>
          <cell r="Q1363">
            <v>34</v>
          </cell>
          <cell r="R1363">
            <v>34</v>
          </cell>
          <cell r="S1363">
            <v>34</v>
          </cell>
          <cell r="T1363">
            <v>36467</v>
          </cell>
          <cell r="U1363">
            <v>36467</v>
          </cell>
          <cell r="V1363">
            <v>36467</v>
          </cell>
          <cell r="W1363">
            <v>36467</v>
          </cell>
          <cell r="X1363" t="str">
            <v>Weight 4838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Weight 4838 L Volume 687 E VEHICLES GT 2 5 TON CAPACITY MIL TRUCK Weight 4690 L Volume 687 E VEHICLES GT 2 5 TON CAPACITY MIL TRUCK Weight 4764 L Volume 687 E VEHICLES GT 2 5 TON CAPACITY MIL TRUCK Weight 4690 L Volume 687 E VEHICLES GT 2 5 TON CAPACITY MIL TRUCK Weight 4690 L Volume 687 E VEHICLES GT 2 5 TON CAPACITY MIL TRUCK Weight 4690 L Volume 687 E VEHICLES GT 2 5 TON CAPACITY MIL TRUCK Weight 4690 L Volume 687 E VEHICLES GT 2 5 TON CAPACITY MIL TRUCK Weight 4838 L Volume 687 E VEHICLES GT 2 5 TON CAPACITY MIL TRUCK Weight 4690 L Volume 687 E VEHICLES GT 2 5 TON CAPACITY MIL TRUCK FCL-FCL PORT-DOOR VOY REF 173MPRAPL WILHELM FREIGHT PREPAID Weight 4690 L Volume 687 E VEHICLES GT 2 5 TON CAPACITY MIL TRUCK</v>
          </cell>
          <cell r="Y1363" t="str">
            <v>Valide</v>
          </cell>
        </row>
        <row r="1364">
          <cell r="A1364" t="str">
            <v>CMAU5056178</v>
          </cell>
          <cell r="B1364">
            <v>40</v>
          </cell>
          <cell r="C1364" t="str">
            <v>ZSN0335270</v>
          </cell>
          <cell r="D1364">
            <v>43990</v>
          </cell>
          <cell r="E1364">
            <v>-43985</v>
          </cell>
          <cell r="I1364" t="str">
            <v>2020 MSA 164294</v>
          </cell>
          <cell r="J1364">
            <v>355</v>
          </cell>
          <cell r="K1364" t="str">
            <v>STARTIMES SOFTWARE TECHNOLOGYCO LTD BLOCK 5 KECHUANG STREET NO 14 B</v>
          </cell>
          <cell r="L1364" t="str">
            <v>KENYA BROADCASTING CORPORATIONHARRY THUKU ROAD P O BOX 30456GPO 0010</v>
          </cell>
          <cell r="M1364" t="str">
            <v>CN</v>
          </cell>
          <cell r="N1364" t="str">
            <v>CNSHK</v>
          </cell>
          <cell r="O1364" t="str">
            <v>PK</v>
          </cell>
          <cell r="P1364">
            <v>25</v>
          </cell>
          <cell r="Q1364">
            <v>25</v>
          </cell>
          <cell r="R1364">
            <v>25</v>
          </cell>
          <cell r="S1364">
            <v>25</v>
          </cell>
          <cell r="T1364">
            <v>3875</v>
          </cell>
          <cell r="U1364">
            <v>3875</v>
          </cell>
          <cell r="V1364">
            <v>3875</v>
          </cell>
          <cell r="W1364">
            <v>3875</v>
          </cell>
          <cell r="X1364" t="str">
            <v>UNIT OF MICROWAVE TRANSMITTING SYSTEM UPS POWER SUPPLYCABINTE TEL+86-10-85802998 FAX+86-10-85802997 CONTACT FRANK ZHANG HS CODE 8504402000 HS CODE 8537109090 FREIGHT PREPAID</v>
          </cell>
          <cell r="Y1364" t="str">
            <v>Valide</v>
          </cell>
        </row>
        <row r="1365">
          <cell r="A1365" t="str">
            <v>CGMU3052973</v>
          </cell>
          <cell r="B1365">
            <v>20</v>
          </cell>
          <cell r="C1365" t="str">
            <v>AMC0833813</v>
          </cell>
          <cell r="D1365">
            <v>43987</v>
          </cell>
          <cell r="E1365">
            <v>-43982</v>
          </cell>
          <cell r="I1365" t="str">
            <v>2020 MSA 163577</v>
          </cell>
          <cell r="J1365">
            <v>61</v>
          </cell>
          <cell r="K1365" t="str">
            <v>ACG ASSOCIATED CAPSULES PVT LTD PLOT NO M 29 - M 44 PHARMA ZONE PHA</v>
          </cell>
          <cell r="L1365" t="str">
            <v>BETA HEALTHCARE INTERNATIONAL LTDP O BOX 42569 - 00100 MOGADISHURD</v>
          </cell>
          <cell r="M1365" t="str">
            <v>AE</v>
          </cell>
          <cell r="N1365" t="str">
            <v>INNSA</v>
          </cell>
          <cell r="O1365" t="str">
            <v>CT</v>
          </cell>
          <cell r="P1365">
            <v>60</v>
          </cell>
          <cell r="Q1365">
            <v>60</v>
          </cell>
          <cell r="R1365">
            <v>60</v>
          </cell>
          <cell r="S1365">
            <v>60</v>
          </cell>
          <cell r="T1365">
            <v>862</v>
          </cell>
          <cell r="U1365">
            <v>862</v>
          </cell>
          <cell r="V1365">
            <v>862</v>
          </cell>
          <cell r="W1365">
            <v>862</v>
          </cell>
          <cell r="X1365" t="str">
            <v>Cargo is stowed in a refrigerated container set at the shippers requested carrying temperature of 21 degrees Celsius 1 X 20 FT REEFER CONTAINER 60 CARTONS TOTAL SIXTY CARTONS EMPTY HARD GELATIN CAPSULES DETAILS AS PER COMMERCIAL INVOICE NO 930508904 GOODS CARRIED UNDER REFRIGERATED CONTAINER REFRIGERATION MACHINE SET TO SUPPLY AIR DELIVERY TO CONTAINER AT PLUS 21 +21 DEGREE CELSIUS S BILL NO 4005060 DT 14 04 2020 TOTAL NET WT 591 604 KGS TOTAL GROSS WT 861 680 KGS IEC NO 0388063815 FREIGHT PREPAID KENYA TEL +254 735992599 EMAIL - INFO-KE BETASHELYS COM</v>
          </cell>
          <cell r="Y1365" t="str">
            <v>Valide</v>
          </cell>
        </row>
        <row r="1366">
          <cell r="A1366" t="str">
            <v>FSCU8184897</v>
          </cell>
          <cell r="B1366">
            <v>40</v>
          </cell>
          <cell r="C1366" t="str">
            <v>MEDULN283899</v>
          </cell>
          <cell r="D1366">
            <v>43989</v>
          </cell>
          <cell r="E1366">
            <v>-43984</v>
          </cell>
          <cell r="I1366" t="str">
            <v>2020 MSA 164164</v>
          </cell>
          <cell r="J1366">
            <v>13</v>
          </cell>
          <cell r="K1366" t="str">
            <v>IPS INDUSTRIAL PACKAGING SOLUTION S R L</v>
          </cell>
          <cell r="L1366" t="str">
            <v>TO THE ORDER OF CO-OPERATIVE BANK OF KENYA LIMITED</v>
          </cell>
          <cell r="M1366" t="str">
            <v>PK</v>
          </cell>
          <cell r="N1366" t="str">
            <v>OMSLL</v>
          </cell>
          <cell r="O1366" t="str">
            <v>PE</v>
          </cell>
          <cell r="P1366">
            <v>30</v>
          </cell>
          <cell r="Q1366">
            <v>30</v>
          </cell>
          <cell r="R1366">
            <v>0</v>
          </cell>
          <cell r="S1366">
            <v>0</v>
          </cell>
          <cell r="T1366">
            <v>13673</v>
          </cell>
          <cell r="U1366">
            <v>13673</v>
          </cell>
          <cell r="V1366">
            <v>0</v>
          </cell>
          <cell r="W1366">
            <v>0</v>
          </cell>
          <cell r="X1366" t="str">
            <v>+ - 5 PCT 12 000 KGS UNPRINTED ALUMINIUM FOIL 35 MICRON 0 035 X 300 MM ID 76MM OD 430MM OUTSIDE SHINNY AS PER PRODUCT CODE 6044-000002 AS PER PROFORMA INVOICE NUMBER 2019 0408 DATED 20TH JANUARY 2020 TRADE TERMS CFR MOMBASA PORT KENYA INCOTERMS 2010 REF DC NO TFLCIM 20 0051KE ISSUED BY THE CO-OPERATIVE BANK OF KENYA LTD - APPLICANT BANK S LC NUMBER TF2010846703 AND IDF NO E2004314741 CONTAINER SHIPPED ON BOARD ON MSC TERESA VOY FD016E FROM GENOA PORT ON FREIGHT PREPAID</v>
          </cell>
          <cell r="Y1366" t="str">
            <v>Valide</v>
          </cell>
        </row>
        <row r="1367">
          <cell r="A1367" t="str">
            <v>DFSU6157304</v>
          </cell>
          <cell r="B1367">
            <v>40</v>
          </cell>
          <cell r="C1367" t="str">
            <v>EPIRCHNTAO209714</v>
          </cell>
          <cell r="D1367">
            <v>43990</v>
          </cell>
          <cell r="E1367">
            <v>-43985</v>
          </cell>
          <cell r="I1367" t="str">
            <v>2020 MSA 164298</v>
          </cell>
          <cell r="J1367">
            <v>51</v>
          </cell>
          <cell r="K1367" t="str">
            <v>SHANDONG BETTER ENVIRONMENTAL PROTE CTION TECHNOLOGY CO LTD GUANHAI</v>
          </cell>
          <cell r="L1367" t="str">
            <v>COLLABORATION ENGINEERING SOLUTIONS AND PRODUCTS CESP KENYA ADDRESS</v>
          </cell>
          <cell r="M1367" t="str">
            <v>VN</v>
          </cell>
          <cell r="N1367" t="str">
            <v>CNTAO</v>
          </cell>
          <cell r="O1367" t="str">
            <v>PK</v>
          </cell>
          <cell r="P1367">
            <v>40</v>
          </cell>
          <cell r="Q1367">
            <v>40</v>
          </cell>
          <cell r="R1367">
            <v>40</v>
          </cell>
          <cell r="S1367">
            <v>40</v>
          </cell>
          <cell r="T1367">
            <v>11000</v>
          </cell>
          <cell r="U1367">
            <v>11000</v>
          </cell>
          <cell r="V1367">
            <v>11000</v>
          </cell>
          <cell r="W1367">
            <v>11000</v>
          </cell>
          <cell r="X1367" t="str">
            <v>2 X HIGH CUBE 40 CONTAINER SAID TO CONTAIN TOTAL 40 FORTY ONLY PACKAGES 1 PC OF SEWAGE TREATMENT PLANT MODEL NO WSZ-5 TOTAL 1 SET 40 PACKAGES ONLY HOUSE HOUSE PORT CLEARANCE KPA NOTICE</v>
          </cell>
          <cell r="Y1367" t="str">
            <v>Valide</v>
          </cell>
        </row>
        <row r="1368">
          <cell r="A1368" t="str">
            <v>EMCU9799446</v>
          </cell>
          <cell r="B1368">
            <v>40</v>
          </cell>
          <cell r="C1368" t="str">
            <v>105000036541</v>
          </cell>
          <cell r="D1368">
            <v>43991</v>
          </cell>
          <cell r="E1368">
            <v>-43986</v>
          </cell>
          <cell r="I1368" t="str">
            <v>2020 MSA 164306</v>
          </cell>
          <cell r="J1368">
            <v>275</v>
          </cell>
          <cell r="K1368" t="str">
            <v>T I GLOBAL LIMITED</v>
          </cell>
          <cell r="L1368" t="str">
            <v>SIREET OUTGROWERS EMPOWERMENT AND PRODUCER COMPANY LTD</v>
          </cell>
          <cell r="M1368" t="str">
            <v>VN</v>
          </cell>
          <cell r="N1368" t="str">
            <v>INTUT</v>
          </cell>
          <cell r="O1368" t="str">
            <v>PK</v>
          </cell>
          <cell r="P1368">
            <v>855</v>
          </cell>
          <cell r="Q1368">
            <v>855</v>
          </cell>
          <cell r="R1368">
            <v>855</v>
          </cell>
          <cell r="S1368">
            <v>855</v>
          </cell>
          <cell r="T1368">
            <v>64626</v>
          </cell>
          <cell r="U1368">
            <v>64626</v>
          </cell>
          <cell r="V1368">
            <v>64626</v>
          </cell>
          <cell r="W1368">
            <v>64626</v>
          </cell>
          <cell r="X1368" t="str">
            <v>TOTAL 855 PACKAGES ONLYTEA PROCESSING MACHINERYSUPPLY DELIVERY INSTALL ATION ANDCOMMISSIONINGOF TEA PROCESSING MACHINERY AS PERPROFORMAINVOIC E NO TIPL PF 0712 DATED05 11 2019INCOTERM 2010 DDP SIREET OUTGROWERS</v>
          </cell>
          <cell r="Y1368" t="str">
            <v>Valide</v>
          </cell>
        </row>
        <row r="1369">
          <cell r="A1369" t="str">
            <v>EISU9209671</v>
          </cell>
          <cell r="B1369">
            <v>40</v>
          </cell>
          <cell r="C1369" t="str">
            <v>105000036541</v>
          </cell>
          <cell r="D1369">
            <v>43991</v>
          </cell>
          <cell r="E1369">
            <v>-43986</v>
          </cell>
          <cell r="I1369" t="str">
            <v>2020 MSA 164306</v>
          </cell>
          <cell r="J1369">
            <v>275</v>
          </cell>
          <cell r="K1369" t="str">
            <v>T I GLOBAL LIMITED</v>
          </cell>
          <cell r="L1369" t="str">
            <v>SIREET OUTGROWERS EMPOWERMENT AND PRODUCER COMPANY LTD</v>
          </cell>
          <cell r="M1369" t="str">
            <v>VN</v>
          </cell>
          <cell r="N1369" t="str">
            <v>INTUT</v>
          </cell>
          <cell r="O1369" t="str">
            <v>PK</v>
          </cell>
          <cell r="P1369">
            <v>855</v>
          </cell>
          <cell r="Q1369">
            <v>855</v>
          </cell>
          <cell r="R1369">
            <v>855</v>
          </cell>
          <cell r="S1369">
            <v>855</v>
          </cell>
          <cell r="T1369">
            <v>64626</v>
          </cell>
          <cell r="U1369">
            <v>64626</v>
          </cell>
          <cell r="V1369">
            <v>64626</v>
          </cell>
          <cell r="W1369">
            <v>64626</v>
          </cell>
          <cell r="X1369" t="str">
            <v>TOTAL 855 PACKAGES ONLYTEA PROCESSING MACHINERYSUPPLY DELIVERY INSTALL ATION ANDCOMMISSIONINGOF TEA PROCESSING MACHINERY AS PERPROFORMAINVOIC E NO TIPL PF 0712 DATED05 11 2019INCOTERM 2010 DDP SIREET OUTGROWERS</v>
          </cell>
          <cell r="Y1369" t="str">
            <v>Valide</v>
          </cell>
        </row>
        <row r="1370">
          <cell r="A1370" t="str">
            <v>EGHU3233821</v>
          </cell>
          <cell r="B1370">
            <v>20</v>
          </cell>
          <cell r="C1370" t="str">
            <v>143073158062</v>
          </cell>
          <cell r="D1370">
            <v>43991</v>
          </cell>
          <cell r="E1370">
            <v>-43986</v>
          </cell>
          <cell r="I1370" t="str">
            <v>2020 MSA 164306</v>
          </cell>
          <cell r="J1370">
            <v>193</v>
          </cell>
          <cell r="K1370" t="str">
            <v>ZHEJIANG NARADA POWER SOURCEZONE ZHEJIANG</v>
          </cell>
          <cell r="L1370" t="str">
            <v>SAFARICOM LTD</v>
          </cell>
          <cell r="M1370" t="str">
            <v>VN</v>
          </cell>
          <cell r="N1370" t="str">
            <v>CNNGB</v>
          </cell>
          <cell r="O1370" t="str">
            <v>CS</v>
          </cell>
          <cell r="P1370">
            <v>12</v>
          </cell>
          <cell r="Q1370">
            <v>12</v>
          </cell>
          <cell r="R1370">
            <v>0</v>
          </cell>
          <cell r="S1370">
            <v>0</v>
          </cell>
          <cell r="T1370">
            <v>11376</v>
          </cell>
          <cell r="U1370">
            <v>11376</v>
          </cell>
          <cell r="V1370">
            <v>0</v>
          </cell>
          <cell r="W1370">
            <v>0</v>
          </cell>
          <cell r="X1370" t="str">
            <v>NARADA BATTERY - 24OPZV3000BATTERY WITH ACCESSORY HS 85072000 CHINA POST 311305 TEL 0086-571-56975979 E BOFEI P BOFEI P NARADA BIZ FAX 0571-56623706 USCI NO 91330000725238534Q FAX 254-427-2572</v>
          </cell>
          <cell r="Y1370" t="str">
            <v>Valide</v>
          </cell>
        </row>
        <row r="1371">
          <cell r="A1371" t="str">
            <v>EMCU6054697</v>
          </cell>
          <cell r="B1371">
            <v>20</v>
          </cell>
          <cell r="C1371" t="str">
            <v>143073158780</v>
          </cell>
          <cell r="D1371">
            <v>43991</v>
          </cell>
          <cell r="E1371">
            <v>-43986</v>
          </cell>
          <cell r="I1371" t="str">
            <v>2020 MSA 164306</v>
          </cell>
          <cell r="J1371">
            <v>339</v>
          </cell>
          <cell r="K1371" t="str">
            <v>GETO TELECOMMUNICATION EQUIPMENTDISTRICT</v>
          </cell>
          <cell r="L1371" t="str">
            <v>COMPANY ADRIAN KENYA LIMITED</v>
          </cell>
          <cell r="M1371" t="str">
            <v>VN</v>
          </cell>
          <cell r="N1371" t="str">
            <v>CNNGB</v>
          </cell>
          <cell r="O1371" t="str">
            <v>PX</v>
          </cell>
          <cell r="P1371">
            <v>12</v>
          </cell>
          <cell r="Q1371">
            <v>12</v>
          </cell>
          <cell r="R1371">
            <v>0</v>
          </cell>
          <cell r="S1371">
            <v>0</v>
          </cell>
          <cell r="T1371">
            <v>7372</v>
          </cell>
          <cell r="U1371">
            <v>7372</v>
          </cell>
          <cell r="V1371">
            <v>0</v>
          </cell>
          <cell r="W1371">
            <v>0</v>
          </cell>
          <cell r="X1371" t="str">
            <v>SUSPENSION CLAMPANCHOR CLAMPPOLE BRACKETSTEEL BANDBUCKLEDOWN LEAD CLAM P HS 85446012 BEIJING CITY CHINA TEL 86-13671295302</v>
          </cell>
          <cell r="Y1371" t="str">
            <v>Valide</v>
          </cell>
        </row>
        <row r="1372">
          <cell r="A1372" t="str">
            <v>EISU2216391</v>
          </cell>
          <cell r="B1372">
            <v>20</v>
          </cell>
          <cell r="C1372" t="str">
            <v>149001740627</v>
          </cell>
          <cell r="D1372">
            <v>43991</v>
          </cell>
          <cell r="E1372">
            <v>-43986</v>
          </cell>
          <cell r="I1372" t="str">
            <v>2020 MSA 164306</v>
          </cell>
          <cell r="J1372">
            <v>221</v>
          </cell>
          <cell r="K1372" t="str">
            <v>PUTIAN QUANDA TRADING CO LTD</v>
          </cell>
          <cell r="L1372" t="str">
            <v>GLOBAL RIM CO LIMITED</v>
          </cell>
          <cell r="M1372" t="str">
            <v>VN</v>
          </cell>
          <cell r="N1372" t="str">
            <v>CNSHK</v>
          </cell>
          <cell r="O1372" t="str">
            <v>CT</v>
          </cell>
          <cell r="P1372">
            <v>1563</v>
          </cell>
          <cell r="Q1372">
            <v>1563</v>
          </cell>
          <cell r="R1372">
            <v>1563</v>
          </cell>
          <cell r="S1372">
            <v>1563</v>
          </cell>
          <cell r="T1372">
            <v>27917</v>
          </cell>
          <cell r="U1372">
            <v>27917</v>
          </cell>
          <cell r="V1372">
            <v>27917</v>
          </cell>
          <cell r="W1372">
            <v>27917</v>
          </cell>
          <cell r="X1372" t="str">
            <v>SOLAR BATTERYSOLAR INVERTER</v>
          </cell>
          <cell r="Y1372" t="str">
            <v>Valide</v>
          </cell>
        </row>
        <row r="1373">
          <cell r="A1373" t="str">
            <v>MRKU3612826</v>
          </cell>
          <cell r="B1373">
            <v>40</v>
          </cell>
          <cell r="C1373" t="str">
            <v>591593812</v>
          </cell>
          <cell r="D1373">
            <v>43991</v>
          </cell>
          <cell r="E1373">
            <v>-43986</v>
          </cell>
          <cell r="I1373" t="str">
            <v>2020 MSA 164257</v>
          </cell>
          <cell r="J1373">
            <v>20</v>
          </cell>
          <cell r="K1373" t="str">
            <v>KUEHNE NAGEL INC FMC001162NFLINE</v>
          </cell>
          <cell r="L1373" t="str">
            <v>TYRE DISTRIBUTION AFRICA LIMITED 1SR AMWAI TYDIA COM</v>
          </cell>
          <cell r="M1373" t="str">
            <v>US</v>
          </cell>
          <cell r="N1373" t="str">
            <v>USNTS</v>
          </cell>
          <cell r="O1373" t="str">
            <v>PC</v>
          </cell>
          <cell r="P1373">
            <v>520</v>
          </cell>
          <cell r="Q1373">
            <v>520</v>
          </cell>
          <cell r="R1373">
            <v>520</v>
          </cell>
          <cell r="S1373">
            <v>520</v>
          </cell>
          <cell r="T1373">
            <v>11861</v>
          </cell>
          <cell r="U1373">
            <v>11861</v>
          </cell>
          <cell r="V1373">
            <v>11861</v>
          </cell>
          <cell r="W1373">
            <v>11861</v>
          </cell>
          <cell r="X1373" t="str">
            <v>MRKU3612826 40 DRY 9 6 SHIPPER S SEAL 0007502 520 PIECES GROSS WEIG HT 11861 KGS MEASUREMENT 50 CBM 520 PCS OF NEW TIRES RUBBER PN EUMATIC IM0033 AES X20200226515564 HS-CODE 401120 MARKS AND NUMBERS 7910445 EAFR INTRANSIT TO ICD EMBAKASI NAIROBI</v>
          </cell>
          <cell r="Y1373" t="str">
            <v>Valide</v>
          </cell>
        </row>
        <row r="1374">
          <cell r="A1374" t="str">
            <v>MRSU3695844</v>
          </cell>
          <cell r="B1374">
            <v>40</v>
          </cell>
          <cell r="C1374" t="str">
            <v>598835082</v>
          </cell>
          <cell r="D1374">
            <v>43991</v>
          </cell>
          <cell r="E1374">
            <v>-43986</v>
          </cell>
          <cell r="I1374" t="str">
            <v>2020 MSA 164256</v>
          </cell>
          <cell r="J1374">
            <v>95</v>
          </cell>
          <cell r="K1374" t="str">
            <v>EXXONMOBIL PETROLEUM CHEMICAL BV</v>
          </cell>
          <cell r="L1374" t="str">
            <v>TO THE ORDER OF I AND M BANK LTD P</v>
          </cell>
          <cell r="M1374" t="str">
            <v>AE</v>
          </cell>
          <cell r="N1374" t="str">
            <v>SAJED</v>
          </cell>
          <cell r="O1374" t="str">
            <v>BG</v>
          </cell>
          <cell r="P1374">
            <v>3960</v>
          </cell>
          <cell r="Q1374">
            <v>3960</v>
          </cell>
          <cell r="R1374">
            <v>3960</v>
          </cell>
          <cell r="S1374">
            <v>3960</v>
          </cell>
          <cell r="T1374">
            <v>101099</v>
          </cell>
          <cell r="U1374">
            <v>101099</v>
          </cell>
          <cell r="V1374">
            <v>101099</v>
          </cell>
          <cell r="W1374">
            <v>101099</v>
          </cell>
          <cell r="X1374" t="str">
            <v>11580531 EM REFERENCE PBE30833 SKE142654 3960 BAGS OF 25KG LOADED ON PALLETS IN 4X40 CONTAINER S CONTAINERS CFR MOMBASA KENYA INCOTERM S 2020 99MT PLASTIC RAW MATERIAL AS PER PROFORMA INVOICE NO SKE1426 54 DATED APRIL 06 2020 H S CODE 3901 2000 IDF NO E2005326020 AND L C NO IMPLC37 0741 20 CONTAINERS IN TRANSIT TO ICD NAIROBI ON CONSIGNEE S ARRANGEMENT RISK AND ACCOUNT ON PALLETS HIGH DENSITY POL YETHYLENE EXXONMOBIL HYA600 CONTINUATION OF NOTIFY PHONE 25472294 9900 254733401390 FAX 254 20 541559 535635</v>
          </cell>
          <cell r="Y1374" t="str">
            <v>Valide</v>
          </cell>
        </row>
        <row r="1375">
          <cell r="A1375" t="str">
            <v>TCKU6417306</v>
          </cell>
          <cell r="B1375">
            <v>40</v>
          </cell>
          <cell r="C1375" t="str">
            <v>598835082</v>
          </cell>
          <cell r="D1375">
            <v>43991</v>
          </cell>
          <cell r="E1375">
            <v>-43986</v>
          </cell>
          <cell r="I1375" t="str">
            <v>2020 MSA 164256</v>
          </cell>
          <cell r="J1375">
            <v>95</v>
          </cell>
          <cell r="K1375" t="str">
            <v>EXXONMOBIL PETROLEUM CHEMICAL BV</v>
          </cell>
          <cell r="L1375" t="str">
            <v>TO THE ORDER OF I AND M BANK LTD P</v>
          </cell>
          <cell r="M1375" t="str">
            <v>AE</v>
          </cell>
          <cell r="N1375" t="str">
            <v>SAJED</v>
          </cell>
          <cell r="O1375" t="str">
            <v>BG</v>
          </cell>
          <cell r="P1375">
            <v>3960</v>
          </cell>
          <cell r="Q1375">
            <v>3960</v>
          </cell>
          <cell r="R1375">
            <v>3960</v>
          </cell>
          <cell r="S1375">
            <v>3960</v>
          </cell>
          <cell r="T1375">
            <v>101099</v>
          </cell>
          <cell r="U1375">
            <v>101099</v>
          </cell>
          <cell r="V1375">
            <v>101099</v>
          </cell>
          <cell r="W1375">
            <v>101099</v>
          </cell>
          <cell r="X1375" t="str">
            <v>11580531 EM REFERENCE PBE30833 SKE142654 3960 BAGS OF 25KG LOADED ON PALLETS IN 4X40 CONTAINER S CONTAINERS CFR MOMBASA KENYA INCOTERM S 2020 99MT PLASTIC RAW MATERIAL AS PER PROFORMA INVOICE NO SKE1426 54 DATED APRIL 06 2020 H S CODE 3901 2000 IDF NO E2005326020 AND L C NO IMPLC37 0741 20 CONTAINERS IN TRANSIT TO ICD NAIROBI ON CONSIGNEE S ARRANGEMENT RISK AND ACCOUNT ON PALLETS HIGH DENSITY POL YETHYLENE EXXONMOBIL HYA600 CONTINUATION OF NOTIFY PHONE 25472294 9900 254733401390 FAX 254 20 541559 535635</v>
          </cell>
          <cell r="Y1375" t="str">
            <v>Valide</v>
          </cell>
        </row>
        <row r="1376">
          <cell r="A1376" t="str">
            <v>PONU8217894</v>
          </cell>
          <cell r="B1376">
            <v>40</v>
          </cell>
          <cell r="C1376" t="str">
            <v>598835082</v>
          </cell>
          <cell r="D1376">
            <v>43991</v>
          </cell>
          <cell r="E1376">
            <v>-43986</v>
          </cell>
          <cell r="I1376" t="str">
            <v>2020 MSA 164256</v>
          </cell>
          <cell r="J1376">
            <v>95</v>
          </cell>
          <cell r="K1376" t="str">
            <v>EXXONMOBIL PETROLEUM CHEMICAL BV</v>
          </cell>
          <cell r="L1376" t="str">
            <v>TO THE ORDER OF I AND M BANK LTD P</v>
          </cell>
          <cell r="M1376" t="str">
            <v>AE</v>
          </cell>
          <cell r="N1376" t="str">
            <v>SAJED</v>
          </cell>
          <cell r="O1376" t="str">
            <v>BG</v>
          </cell>
          <cell r="P1376">
            <v>3960</v>
          </cell>
          <cell r="Q1376">
            <v>3960</v>
          </cell>
          <cell r="R1376">
            <v>3960</v>
          </cell>
          <cell r="S1376">
            <v>3960</v>
          </cell>
          <cell r="T1376">
            <v>101099</v>
          </cell>
          <cell r="U1376">
            <v>101099</v>
          </cell>
          <cell r="V1376">
            <v>101099</v>
          </cell>
          <cell r="W1376">
            <v>101099</v>
          </cell>
          <cell r="X1376" t="str">
            <v>11580531 EM REFERENCE PBE30833 SKE142654 3960 BAGS OF 25KG LOADED ON PALLETS IN 4X40 CONTAINER S CONTAINERS CFR MOMBASA KENYA INCOTERM S 2020 99MT PLASTIC RAW MATERIAL AS PER PROFORMA INVOICE NO SKE1426 54 DATED APRIL 06 2020 H S CODE 3901 2000 IDF NO E2005326020 AND L C NO IMPLC37 0741 20 CONTAINERS IN TRANSIT TO ICD NAIROBI ON CONSIGNEE S ARRANGEMENT RISK AND ACCOUNT ON PALLETS HIGH DENSITY POL YETHYLENE EXXONMOBIL HYA600 CONTINUATION OF NOTIFY PHONE 25472294 9900 254733401390 FAX 254 20 541559 535635</v>
          </cell>
          <cell r="Y1376" t="str">
            <v>Valide</v>
          </cell>
        </row>
        <row r="1377">
          <cell r="A1377" t="str">
            <v>MRKU2781143</v>
          </cell>
          <cell r="B1377">
            <v>40</v>
          </cell>
          <cell r="C1377" t="str">
            <v>599281885</v>
          </cell>
          <cell r="D1377">
            <v>43991</v>
          </cell>
          <cell r="E1377">
            <v>-43986</v>
          </cell>
          <cell r="I1377" t="str">
            <v>2020 MSA 164256</v>
          </cell>
          <cell r="J1377">
            <v>11</v>
          </cell>
          <cell r="K1377" t="str">
            <v>ESTER INDUSTRIES LIMITED P O CHARGST NO 05AAACE0119K1Z3</v>
          </cell>
          <cell r="L1377" t="str">
            <v>TO THE ORDER OF NCBA BANK KENYA P</v>
          </cell>
          <cell r="M1377" t="str">
            <v>AE</v>
          </cell>
          <cell r="N1377" t="str">
            <v>INNSA</v>
          </cell>
          <cell r="O1377" t="str">
            <v>PA</v>
          </cell>
          <cell r="P1377">
            <v>34</v>
          </cell>
          <cell r="Q1377">
            <v>34</v>
          </cell>
          <cell r="R1377">
            <v>0</v>
          </cell>
          <cell r="S1377">
            <v>0</v>
          </cell>
          <cell r="T1377">
            <v>25939</v>
          </cell>
          <cell r="U1377">
            <v>25939</v>
          </cell>
          <cell r="V1377">
            <v>0</v>
          </cell>
          <cell r="W1377">
            <v>0</v>
          </cell>
          <cell r="X1377" t="str">
            <v>63 ROLLS PACKED IN 34 PALLETS CONTAINING PET FILM 23580 6 KGS AS PER PROFORMA NO PI FI EXP 9305 DTD 30 04 2020 CIF NAIROB I KENYA COMMERCIAL INVOICE NO EX0520000171 DTD 18 05 2020 LC NO TF2012996430 DTD 11 05 2020 IDF NO 20EMKIM000091002 20E MKIM000090977 S BILL NO 2714703 DT 18 05 2020 NET WT 23580 600 KGS</v>
          </cell>
          <cell r="Y1377" t="str">
            <v>Valide</v>
          </cell>
        </row>
        <row r="1378">
          <cell r="A1378" t="str">
            <v>MRKU0292288</v>
          </cell>
          <cell r="B1378">
            <v>40</v>
          </cell>
          <cell r="C1378" t="str">
            <v>607095558</v>
          </cell>
          <cell r="D1378">
            <v>43991</v>
          </cell>
          <cell r="E1378">
            <v>-43986</v>
          </cell>
          <cell r="I1378" t="str">
            <v>2020 MSA 164257</v>
          </cell>
          <cell r="J1378">
            <v>311</v>
          </cell>
          <cell r="K1378" t="str">
            <v>STICHTING KENIAHEALH DICHTERSHOF 3</v>
          </cell>
          <cell r="L1378" t="str">
            <v>BERNARD WAFUKHO UWANJA LANE 1013 P</v>
          </cell>
          <cell r="M1378" t="str">
            <v>US</v>
          </cell>
          <cell r="N1378" t="str">
            <v>NLRTM</v>
          </cell>
          <cell r="O1378" t="str">
            <v>LT</v>
          </cell>
          <cell r="P1378">
            <v>1</v>
          </cell>
          <cell r="Q1378">
            <v>1</v>
          </cell>
          <cell r="R1378">
            <v>1</v>
          </cell>
          <cell r="S1378">
            <v>1</v>
          </cell>
          <cell r="T1378">
            <v>2000</v>
          </cell>
          <cell r="U1378">
            <v>2000</v>
          </cell>
          <cell r="V1378">
            <v>2000</v>
          </cell>
          <cell r="W1378">
            <v>2000</v>
          </cell>
          <cell r="X1378" t="str">
            <v>USED MEDICAL EQUIPMENT HS CODES 84231010 94032020 90182000 94042990 94049090 94017100 90221200 INVOICE 0011SKH 2020 DA TED 05 05 2020</v>
          </cell>
          <cell r="Y1378" t="str">
            <v>Valide</v>
          </cell>
        </row>
        <row r="1379">
          <cell r="A1379" t="str">
            <v>MRKU1091170</v>
          </cell>
          <cell r="B1379">
            <v>40</v>
          </cell>
          <cell r="C1379" t="str">
            <v>910727117</v>
          </cell>
          <cell r="D1379">
            <v>43991</v>
          </cell>
          <cell r="E1379">
            <v>-43986</v>
          </cell>
          <cell r="I1379" t="str">
            <v>2020 MSA 164257</v>
          </cell>
          <cell r="J1379">
            <v>399</v>
          </cell>
          <cell r="K1379" t="str">
            <v>HUNTER DOUGLAS EUROPE B V PIEKSTRA</v>
          </cell>
          <cell r="L1379" t="str">
            <v>SHINING HOPE FOR COMMUNITIES SHOFCNAME KIBERA DRIVE GATWIKIRA</v>
          </cell>
          <cell r="M1379" t="str">
            <v>US</v>
          </cell>
          <cell r="N1379" t="str">
            <v>NLRTM</v>
          </cell>
          <cell r="O1379" t="str">
            <v>PC</v>
          </cell>
          <cell r="P1379">
            <v>12</v>
          </cell>
          <cell r="Q1379">
            <v>12</v>
          </cell>
          <cell r="R1379">
            <v>0</v>
          </cell>
          <cell r="S1379">
            <v>0</v>
          </cell>
          <cell r="T1379">
            <v>9700</v>
          </cell>
          <cell r="U1379">
            <v>9700</v>
          </cell>
          <cell r="V1379">
            <v>0</v>
          </cell>
          <cell r="W1379">
            <v>0</v>
          </cell>
          <cell r="X1379" t="str">
            <v>7 PALLETS 5 CRATES FABRICS 59032010</v>
          </cell>
          <cell r="Y1379" t="str">
            <v>Valide</v>
          </cell>
        </row>
        <row r="1380">
          <cell r="A1380" t="str">
            <v>MRKU5545413</v>
          </cell>
          <cell r="B1380">
            <v>40</v>
          </cell>
          <cell r="C1380" t="str">
            <v>910738353</v>
          </cell>
          <cell r="D1380">
            <v>43991</v>
          </cell>
          <cell r="E1380">
            <v>-43986</v>
          </cell>
          <cell r="I1380" t="str">
            <v>2020 MSA 164256</v>
          </cell>
          <cell r="J1380">
            <v>170</v>
          </cell>
          <cell r="K1380" t="str">
            <v>HELLMANN WWL SHANNONWEG 11 3197 LG</v>
          </cell>
          <cell r="L1380" t="str">
            <v>UDV KENYA LTD INDUSTRIAL AREA KAMPA</v>
          </cell>
          <cell r="M1380" t="str">
            <v>AE</v>
          </cell>
          <cell r="N1380" t="str">
            <v>NLRTM</v>
          </cell>
          <cell r="O1380" t="str">
            <v>PA</v>
          </cell>
          <cell r="P1380">
            <v>22</v>
          </cell>
          <cell r="Q1380">
            <v>22</v>
          </cell>
          <cell r="R1380">
            <v>22</v>
          </cell>
          <cell r="S1380">
            <v>22</v>
          </cell>
          <cell r="T1380">
            <v>6262</v>
          </cell>
          <cell r="U1380">
            <v>6262</v>
          </cell>
          <cell r="V1380">
            <v>6262</v>
          </cell>
          <cell r="W1380">
            <v>6262</v>
          </cell>
          <cell r="X1380" t="str">
            <v>1534 NE S T C PROMOTION MATERIAL HS CODE 39241000 94054039 70109010 73239400 79239300 3924 1000 70133791 94056080 48236990 63079098 71171900 69111000 48 236990 44199090</v>
          </cell>
          <cell r="Y1380" t="str">
            <v>Valide</v>
          </cell>
        </row>
        <row r="1381">
          <cell r="A1381" t="str">
            <v>CNCU1608369</v>
          </cell>
          <cell r="B1381">
            <v>20</v>
          </cell>
          <cell r="C1381" t="str">
            <v>CNCC209401</v>
          </cell>
          <cell r="D1381">
            <v>43991</v>
          </cell>
          <cell r="E1381">
            <v>-43986</v>
          </cell>
          <cell r="I1381" t="str">
            <v>2020 MSA 164294</v>
          </cell>
          <cell r="J1381">
            <v>221</v>
          </cell>
          <cell r="K1381" t="str">
            <v>JIANGSU SUDI INTERNATIONAL TRADECO LTD NO 127 JIANGDONG NORTH ROAD G</v>
          </cell>
          <cell r="L1381" t="str">
            <v>KENYA POWER LIGHTING COMPANY LTDSTIMA PLAZA P O BOX 30099-00100 NAIR</v>
          </cell>
          <cell r="M1381" t="str">
            <v>CN</v>
          </cell>
          <cell r="N1381" t="str">
            <v>MYTPP</v>
          </cell>
          <cell r="O1381" t="str">
            <v>PK</v>
          </cell>
          <cell r="P1381">
            <v>352</v>
          </cell>
          <cell r="Q1381">
            <v>352</v>
          </cell>
          <cell r="R1381">
            <v>352</v>
          </cell>
          <cell r="S1381">
            <v>352</v>
          </cell>
          <cell r="T1381">
            <v>295760</v>
          </cell>
          <cell r="U1381">
            <v>295760</v>
          </cell>
          <cell r="V1381">
            <v>295760</v>
          </cell>
          <cell r="W1381">
            <v>295760</v>
          </cell>
          <cell r="X1381" t="str">
            <v>50MM2 AA CONDUCTOR SERVICE CABLE COMPLETE WITH FITTINGS TO SECURE BOTH ENDS EACH 25M LONG 10MM2 PVC INSULATED SINGLE PHASE CONCENTRIC ALUMINIUM CABLE WITHOUT TWO CORE COPPER COMMUNICATION CABLE 1PCS 25M PIN P051747459Z</v>
          </cell>
          <cell r="Y1381" t="str">
            <v>Valide</v>
          </cell>
        </row>
        <row r="1382">
          <cell r="A1382" t="str">
            <v>APHU6362868</v>
          </cell>
          <cell r="B1382">
            <v>40</v>
          </cell>
          <cell r="C1382" t="str">
            <v>HKA1869845</v>
          </cell>
          <cell r="D1382">
            <v>43991</v>
          </cell>
          <cell r="E1382">
            <v>-43986</v>
          </cell>
          <cell r="I1382" t="str">
            <v>2020 MSA 164294</v>
          </cell>
          <cell r="J1382">
            <v>273</v>
          </cell>
          <cell r="K1382" t="str">
            <v>RASAYANA INDUSTRIES LIMITEDO B KOSMIC ENTERPRISEHONG KONG</v>
          </cell>
          <cell r="L1382" t="str">
            <v>SAHARA IMPEX LTDP O BOX 39730 NAIROBI KENYA TEL 254 020 531975 FAX</v>
          </cell>
          <cell r="M1382" t="str">
            <v>CN</v>
          </cell>
          <cell r="N1382" t="str">
            <v>CNSHK</v>
          </cell>
          <cell r="O1382" t="str">
            <v>CT</v>
          </cell>
          <cell r="P1382">
            <v>3422</v>
          </cell>
          <cell r="Q1382">
            <v>3422</v>
          </cell>
          <cell r="R1382">
            <v>3422</v>
          </cell>
          <cell r="S1382">
            <v>3422</v>
          </cell>
          <cell r="T1382">
            <v>19989</v>
          </cell>
          <cell r="U1382">
            <v>19989</v>
          </cell>
          <cell r="V1382">
            <v>19989</v>
          </cell>
          <cell r="W1382">
            <v>19989</v>
          </cell>
          <cell r="X1382" t="str">
            <v>3410 CTNS VACUUM FLASK 12 CTNS GLASS REFILL H S CODE 961700 701399 FREIGHT PREPAID NUMBER P051123895E</v>
          </cell>
          <cell r="Y1382" t="str">
            <v>Valide</v>
          </cell>
        </row>
        <row r="1383">
          <cell r="A1383" t="str">
            <v>GESU1144877</v>
          </cell>
          <cell r="B1383">
            <v>20</v>
          </cell>
          <cell r="C1383" t="str">
            <v>HLCUIZ1200451543</v>
          </cell>
          <cell r="D1383">
            <v>43991</v>
          </cell>
          <cell r="E1383">
            <v>-43986</v>
          </cell>
          <cell r="I1383" t="str">
            <v>2020 MSA 164297</v>
          </cell>
          <cell r="J1383">
            <v>63</v>
          </cell>
          <cell r="K1383" t="str">
            <v>AYVAZ SINAI URUNLER TICARET VE SANAYI A S NECATIBEY CADDESI AYVAZHAN</v>
          </cell>
          <cell r="L1383" t="str">
            <v>TO THE ORDER OF I AND M BANK LTD P O BOX 30238-00100 NAIROBI GPO K</v>
          </cell>
          <cell r="M1383" t="str">
            <v>US</v>
          </cell>
          <cell r="N1383" t="str">
            <v>TRIST</v>
          </cell>
          <cell r="O1383" t="str">
            <v>NE</v>
          </cell>
          <cell r="P1383">
            <v>8</v>
          </cell>
          <cell r="Q1383">
            <v>8</v>
          </cell>
          <cell r="R1383">
            <v>8</v>
          </cell>
          <cell r="S1383">
            <v>8</v>
          </cell>
          <cell r="T1383">
            <v>3810</v>
          </cell>
          <cell r="U1383">
            <v>3810</v>
          </cell>
          <cell r="V1383">
            <v>3810</v>
          </cell>
          <cell r="W1383">
            <v>3810</v>
          </cell>
          <cell r="X1383" t="str">
            <v>EX-WORKS ISTANBUL TURKEY INCOTERMS 2010 VALVES AS PER PROFORMA INVOICE NO STT0061917 DATED JULY 25 2019 DOCUMENTARY CREDIT NUMBER IMPLC32 1763 19 DATE OF ISSUE 191128 IDF NO 19MBAIM000313368 27 PCS THERMOSTATIC STEAM TRAP 52 PCS CHECK VALVE 71 PCS STRAINER 84 PCS BALL VALVE 105 PCS GLOBE VALVE 20 PCS METAL BELLOW SEALED VALVE 5 PCS THERMODYNAMIC STEAM TRAP 2 PCS STEAM TRAP 4 PCS FLOAT SWITCH 5 PCS VACUUM BREAKER 6 PCS STEAM SEPARATOR 1 PCS GATE VALVE 2 PCS PRESSURE REDUCING VALVE 3 PCS FLOW METER HS CODE 848180810000-842121000000-</v>
          </cell>
          <cell r="Y1383" t="str">
            <v>Valide</v>
          </cell>
        </row>
        <row r="1384">
          <cell r="A1384" t="str">
            <v>CPSU1702107</v>
          </cell>
          <cell r="B1384">
            <v>20</v>
          </cell>
          <cell r="C1384" t="str">
            <v>HLCURTM200313428</v>
          </cell>
          <cell r="D1384">
            <v>43991</v>
          </cell>
          <cell r="E1384">
            <v>-43986</v>
          </cell>
          <cell r="I1384" t="str">
            <v>2020 MSA 164056</v>
          </cell>
          <cell r="J1384">
            <v>189</v>
          </cell>
          <cell r="K1384" t="str">
            <v>SYNGENTA CROP PROTECTION AG ROSENTALSTRASSE 67 CH-4058 BASEL SWITZERLA</v>
          </cell>
          <cell r="L1384" t="str">
            <v>SYNGENTA EAST AFRICA LIMITED ROSE AVENUE OFF LENANA ROAD KE-30393 010</v>
          </cell>
          <cell r="M1384" t="str">
            <v>CN</v>
          </cell>
          <cell r="N1384" t="str">
            <v>DEHAM</v>
          </cell>
          <cell r="O1384" t="str">
            <v>NE</v>
          </cell>
          <cell r="P1384">
            <v>5</v>
          </cell>
          <cell r="Q1384">
            <v>5</v>
          </cell>
          <cell r="R1384">
            <v>5</v>
          </cell>
          <cell r="S1384">
            <v>5</v>
          </cell>
          <cell r="T1384">
            <v>3567</v>
          </cell>
          <cell r="U1384">
            <v>3567</v>
          </cell>
          <cell r="V1384">
            <v>3567</v>
          </cell>
          <cell r="W1384">
            <v>3567</v>
          </cell>
          <cell r="X1384" t="str">
            <v>ORDER NO 85420448 STC 160 JERRICANS ARTEA 20 L FUNGICIDE HS CODE 380892 COMMODITY CODE 38089250 IMO UN 3082 ENVIRONMENTALLY HAZARDOUS SUBSTANCE LIQUID N O S PROPICONAZOLE AND CYPROCONAZOLE CLASS 9 PG III MARINE POLLUTANT CARGO IN TO TRANSIT TO ICD EMBAKASI BY SGR IN CASE OF EMERGENCY CONTACT 24 HOUR NUMBER 44 1484 538444 IMO-CLASS 9 UN-NUMBER 3082 PACKING GROUP 3 PROPER SHIPPING NAME PROPICONAZOLE AND CYPROCONAZOLE EMERGENCY NAME SYNGENTA ALARM CENTRE EMERGENCY PHONE 44-1484538444 HS-CODE 38 08 92</v>
          </cell>
          <cell r="Y1384" t="str">
            <v>Valide</v>
          </cell>
        </row>
        <row r="1385">
          <cell r="A1385" t="str">
            <v>TCNU1523399</v>
          </cell>
          <cell r="B1385">
            <v>40</v>
          </cell>
          <cell r="C1385" t="str">
            <v>ISB0477532C</v>
          </cell>
          <cell r="D1385">
            <v>43991</v>
          </cell>
          <cell r="E1385">
            <v>-43986</v>
          </cell>
          <cell r="I1385" t="str">
            <v>2020 MSA 164354</v>
          </cell>
          <cell r="J1385">
            <v>70</v>
          </cell>
          <cell r="K1385" t="str">
            <v>SAADET GIDA PAZARLAMASAN VE TIC A S KAYA MILLENIUM ISMERKEZI CUMHURIYET MAH GURPINARYOLU CAD NO 58 K 14 BUYUKCEKMEC</v>
          </cell>
          <cell r="L1385" t="str">
            <v>SUGARBEE EAST AFRICA LTDMAYFAIR CENTER RUPHL BUNCHEROAD P O BOX 32242-00600 NAIROBIKENYA</v>
          </cell>
          <cell r="M1385" t="str">
            <v>SA</v>
          </cell>
          <cell r="N1385" t="str">
            <v>SAJED</v>
          </cell>
          <cell r="O1385" t="str">
            <v>CT</v>
          </cell>
          <cell r="P1385">
            <v>1051</v>
          </cell>
          <cell r="Q1385">
            <v>1051</v>
          </cell>
          <cell r="R1385">
            <v>1051</v>
          </cell>
          <cell r="S1385">
            <v>1051</v>
          </cell>
          <cell r="T1385">
            <v>9236</v>
          </cell>
          <cell r="U1385">
            <v>9236</v>
          </cell>
          <cell r="V1385">
            <v>9236</v>
          </cell>
          <cell r="W1385">
            <v>9236</v>
          </cell>
          <cell r="X1385" t="str">
            <v>CONFECTIONERY ITEMS HS CODE 170490 FREIGHT PREPAID Part Load Container s covered by BLs ISB0477532A ISB0477532B ISB0477532C</v>
          </cell>
          <cell r="Y1385" t="str">
            <v>Valide</v>
          </cell>
        </row>
        <row r="1386">
          <cell r="A1386" t="str">
            <v>SEGU6050991</v>
          </cell>
          <cell r="B1386">
            <v>40</v>
          </cell>
          <cell r="C1386" t="str">
            <v>MCB0104507A</v>
          </cell>
          <cell r="D1386">
            <v>43991</v>
          </cell>
          <cell r="E1386">
            <v>-43986</v>
          </cell>
          <cell r="I1386" t="str">
            <v>2020 MSA 164259</v>
          </cell>
          <cell r="J1386">
            <v>321</v>
          </cell>
          <cell r="K1386" t="str">
            <v>NATIONAL PETROCHEMICALINDUSTRIALIZATION MARKETINGCO P O BOX 26707 RIY</v>
          </cell>
          <cell r="L1386" t="str">
            <v>TO ORDER</v>
          </cell>
          <cell r="M1386" t="str">
            <v>AE</v>
          </cell>
          <cell r="N1386" t="str">
            <v>AEJEA</v>
          </cell>
          <cell r="O1386" t="str">
            <v>PK</v>
          </cell>
          <cell r="P1386">
            <v>3960</v>
          </cell>
          <cell r="Q1386">
            <v>3960</v>
          </cell>
          <cell r="R1386">
            <v>0</v>
          </cell>
          <cell r="S1386">
            <v>0</v>
          </cell>
          <cell r="T1386">
            <v>101476</v>
          </cell>
          <cell r="U1386">
            <v>101476</v>
          </cell>
          <cell r="V1386">
            <v>0</v>
          </cell>
          <cell r="W1386">
            <v>0</v>
          </cell>
          <cell r="X1386" t="str">
            <v>99 000 MT - POLYPROPYLENE PP H2245 - 3960 BAGS H S CODE 39 02 10 00 00 SO 3200084611 6930 BAGS - GROSS WEIGHT 101 476 MT - NET WEIGHT 99 000 MT PACKING IN 25 KGS PER BAG FREIGHT PREPAID COMPANY VAT NO P051615009A EMAIL MICHEAL GHILAY-GMAIL COM</v>
          </cell>
          <cell r="Y1386" t="str">
            <v>Valide</v>
          </cell>
        </row>
        <row r="1387">
          <cell r="A1387" t="str">
            <v>CMAU5538591</v>
          </cell>
          <cell r="B1387">
            <v>40</v>
          </cell>
          <cell r="C1387" t="str">
            <v>MCB0104507B</v>
          </cell>
          <cell r="D1387">
            <v>43991</v>
          </cell>
          <cell r="E1387">
            <v>-43986</v>
          </cell>
          <cell r="I1387" t="str">
            <v>2020 MSA 164259</v>
          </cell>
          <cell r="J1387">
            <v>322</v>
          </cell>
          <cell r="K1387" t="str">
            <v>NATIONAL PETROCHEMICALINDUSTRIALIZATION MARKETINGCO P O BOX 26707 RIY</v>
          </cell>
          <cell r="L1387" t="str">
            <v>TO ORDER</v>
          </cell>
          <cell r="M1387" t="str">
            <v>AE</v>
          </cell>
          <cell r="N1387" t="str">
            <v>AEJEA</v>
          </cell>
          <cell r="O1387" t="str">
            <v>PK</v>
          </cell>
          <cell r="P1387">
            <v>2970</v>
          </cell>
          <cell r="Q1387">
            <v>2970</v>
          </cell>
          <cell r="R1387">
            <v>0</v>
          </cell>
          <cell r="S1387">
            <v>0</v>
          </cell>
          <cell r="T1387">
            <v>76107</v>
          </cell>
          <cell r="U1387">
            <v>76107</v>
          </cell>
          <cell r="V1387">
            <v>0</v>
          </cell>
          <cell r="W1387">
            <v>0</v>
          </cell>
          <cell r="X1387" t="str">
            <v>74 250 MT - POLYPROPYLENE PP H2245 - 2970 BAGS H S CODE 39 02 10 00 00 SO 3200084611 6930 BAGS - GROSS WEIGHT 76 107 MT - NET WEIGHT 74 250 MT PACKING IN 25 KGS PER BAG FREIGHT PREPAID COMPANY VAT NO P051615009A EMAIL MICHEAL GHILAY-GMAIL COM</v>
          </cell>
          <cell r="Y1387" t="str">
            <v>Valide</v>
          </cell>
        </row>
        <row r="1388">
          <cell r="A1388" t="str">
            <v>MSCU6632428</v>
          </cell>
          <cell r="B1388">
            <v>20</v>
          </cell>
          <cell r="C1388" t="str">
            <v>MEDUKR420036</v>
          </cell>
          <cell r="D1388">
            <v>43991</v>
          </cell>
          <cell r="E1388">
            <v>-43986</v>
          </cell>
          <cell r="I1388" t="str">
            <v>2020 MSA 163989</v>
          </cell>
          <cell r="J1388">
            <v>74</v>
          </cell>
          <cell r="K1388" t="str">
            <v>TOPTONE CORPORATION</v>
          </cell>
          <cell r="L1388" t="str">
            <v>DIAMOND CHEMICALS LIMITED</v>
          </cell>
          <cell r="M1388" t="str">
            <v>CN</v>
          </cell>
          <cell r="N1388" t="str">
            <v>OMSLL</v>
          </cell>
          <cell r="O1388" t="str">
            <v>CX</v>
          </cell>
          <cell r="P1388">
            <v>1440</v>
          </cell>
          <cell r="Q1388">
            <v>1440</v>
          </cell>
          <cell r="R1388">
            <v>1440</v>
          </cell>
          <cell r="S1388">
            <v>1440</v>
          </cell>
          <cell r="T1388">
            <v>45600</v>
          </cell>
          <cell r="U1388">
            <v>45600</v>
          </cell>
          <cell r="V1388">
            <v>45600</v>
          </cell>
          <cell r="W1388">
            <v>45600</v>
          </cell>
          <cell r="X1388" t="str">
            <v>OF HYDROGEN PEROXIDE HYDROGEN PEROXIDE 35 F G GOODS IN TRANSIT TO MITCHELL COTTS KIBARANI MCF ON-CARRIAGE ARRANGED BY MERCHANTS UNDER THEIR RESPONSIBILITY AND AT THEIR COSTS AND RISKS FREIGHT PREPAID HS CODE 284700 21DAYS FREE TIME AT DESTINATION EQUIPMENT ONLY OF HYDROGEN PEROXIDE</v>
          </cell>
          <cell r="Y1388" t="str">
            <v>Valide</v>
          </cell>
        </row>
        <row r="1389">
          <cell r="A1389" t="str">
            <v>MRKU2173605</v>
          </cell>
          <cell r="B1389">
            <v>40</v>
          </cell>
          <cell r="C1389">
            <v>910591277</v>
          </cell>
          <cell r="D1389">
            <v>43991</v>
          </cell>
          <cell r="E1389">
            <v>-43986</v>
          </cell>
          <cell r="I1389" t="str">
            <v>2020 MSA 164257</v>
          </cell>
          <cell r="J1389">
            <v>350</v>
          </cell>
          <cell r="K1389" t="str">
            <v>SOLE SA LEFKTRON 1 LAIKON AGONON</v>
          </cell>
          <cell r="L1389" t="str">
            <v>ACE POWER LOGISTICS LIMITED MERCANTL INFO ACEPOWERLOGISTICS CO K</v>
          </cell>
          <cell r="M1389" t="str">
            <v>US</v>
          </cell>
          <cell r="N1389" t="str">
            <v>GRPIR</v>
          </cell>
          <cell r="O1389" t="str">
            <v>PK</v>
          </cell>
          <cell r="P1389">
            <v>212</v>
          </cell>
          <cell r="Q1389">
            <v>212</v>
          </cell>
          <cell r="R1389">
            <v>212</v>
          </cell>
          <cell r="S1389">
            <v>212</v>
          </cell>
          <cell r="T1389">
            <v>21118</v>
          </cell>
          <cell r="U1389">
            <v>21118</v>
          </cell>
          <cell r="V1389">
            <v>21118</v>
          </cell>
          <cell r="W1389">
            <v>21118</v>
          </cell>
          <cell r="X1389" t="str">
            <v>SOLAR WATER HEATER SYSTEM AND STORAGE TANKS</v>
          </cell>
          <cell r="Y1389" t="str">
            <v>Valide</v>
          </cell>
        </row>
        <row r="1390">
          <cell r="A1390" t="str">
            <v>MRKU3626481</v>
          </cell>
          <cell r="B1390">
            <v>40</v>
          </cell>
          <cell r="C1390">
            <v>910591277</v>
          </cell>
          <cell r="D1390">
            <v>43991</v>
          </cell>
          <cell r="E1390">
            <v>-43986</v>
          </cell>
          <cell r="I1390" t="str">
            <v>2020 MSA 164257</v>
          </cell>
          <cell r="J1390">
            <v>350</v>
          </cell>
          <cell r="K1390" t="str">
            <v>SOLE SA LEFKTRON 1 LAIKON AGONON</v>
          </cell>
          <cell r="L1390" t="str">
            <v>ACE POWER LOGISTICS LIMITED MERCANTL INFO ACEPOWERLOGISTICS CO K</v>
          </cell>
          <cell r="M1390" t="str">
            <v>US</v>
          </cell>
          <cell r="N1390" t="str">
            <v>GRPIR</v>
          </cell>
          <cell r="O1390" t="str">
            <v>PK</v>
          </cell>
          <cell r="P1390">
            <v>212</v>
          </cell>
          <cell r="Q1390">
            <v>212</v>
          </cell>
          <cell r="R1390">
            <v>212</v>
          </cell>
          <cell r="S1390">
            <v>212</v>
          </cell>
          <cell r="T1390">
            <v>21118</v>
          </cell>
          <cell r="U1390">
            <v>21118</v>
          </cell>
          <cell r="V1390">
            <v>21118</v>
          </cell>
          <cell r="W1390">
            <v>21118</v>
          </cell>
          <cell r="X1390" t="str">
            <v>SOLAR WATER HEATER SYSTEM AND STORAGE TANKS</v>
          </cell>
          <cell r="Y1390" t="str">
            <v>Valide</v>
          </cell>
        </row>
        <row r="1391">
          <cell r="A1391" t="str">
            <v>MSKU1731134</v>
          </cell>
          <cell r="B1391">
            <v>40</v>
          </cell>
          <cell r="C1391">
            <v>910591277</v>
          </cell>
          <cell r="D1391">
            <v>43991</v>
          </cell>
          <cell r="E1391">
            <v>-43986</v>
          </cell>
          <cell r="I1391" t="str">
            <v>2020 MSA 164257</v>
          </cell>
          <cell r="J1391">
            <v>350</v>
          </cell>
          <cell r="K1391" t="str">
            <v>SOLE SA LEFKTRON 1 LAIKON AGONON</v>
          </cell>
          <cell r="L1391" t="str">
            <v>ACE POWER LOGISTICS LIMITED MERCANTL INFO ACEPOWERLOGISTICS CO K</v>
          </cell>
          <cell r="M1391" t="str">
            <v>US</v>
          </cell>
          <cell r="N1391" t="str">
            <v>GRPIR</v>
          </cell>
          <cell r="O1391" t="str">
            <v>PK</v>
          </cell>
          <cell r="P1391">
            <v>212</v>
          </cell>
          <cell r="Q1391">
            <v>212</v>
          </cell>
          <cell r="R1391">
            <v>212</v>
          </cell>
          <cell r="S1391">
            <v>212</v>
          </cell>
          <cell r="T1391">
            <v>21118</v>
          </cell>
          <cell r="U1391">
            <v>21118</v>
          </cell>
          <cell r="V1391">
            <v>21118</v>
          </cell>
          <cell r="W1391">
            <v>21118</v>
          </cell>
          <cell r="X1391" t="str">
            <v>SOLAR WATER HEATER SYSTEM AND STORAGE TANKS</v>
          </cell>
          <cell r="Y1391" t="str">
            <v>Valide</v>
          </cell>
        </row>
        <row r="1392">
          <cell r="A1392" t="str">
            <v>EITU0050900</v>
          </cell>
          <cell r="B1392">
            <v>20</v>
          </cell>
          <cell r="C1392" t="str">
            <v>050000408472</v>
          </cell>
          <cell r="D1392">
            <v>43992</v>
          </cell>
          <cell r="E1392">
            <v>-43987</v>
          </cell>
          <cell r="I1392" t="str">
            <v>2020 MSA 164306</v>
          </cell>
          <cell r="J1392">
            <v>327</v>
          </cell>
          <cell r="K1392" t="str">
            <v>THAI GLYCERINE CO LTD</v>
          </cell>
          <cell r="L1392" t="str">
            <v>HACO INDUSTRIES KENYA LTD</v>
          </cell>
          <cell r="M1392" t="str">
            <v>VN</v>
          </cell>
          <cell r="N1392" t="str">
            <v>THLKR</v>
          </cell>
          <cell r="O1392" t="str">
            <v>DR</v>
          </cell>
          <cell r="P1392">
            <v>80</v>
          </cell>
          <cell r="Q1392">
            <v>80</v>
          </cell>
          <cell r="R1392">
            <v>80</v>
          </cell>
          <cell r="S1392">
            <v>80</v>
          </cell>
          <cell r="T1392">
            <v>20720</v>
          </cell>
          <cell r="U1392">
            <v>20720</v>
          </cell>
          <cell r="V1392">
            <v>20720</v>
          </cell>
          <cell r="W1392">
            <v>20720</v>
          </cell>
          <cell r="X1392" t="str">
            <v>80 DRUMSGLYCEROL IN HDPE DRUMSCOMMERCIAL INVOICE CONFIRMINGCOMPLIANCE WITH PROFORMAINVOICE NUMBER PI202004003NPDATED 1-APR-2020AND MARKED ID F NUMBER E2004321088DRAWN UNDER ABSA BANK KENYA PLCIRREVOCABLE LETTER OF CREDIT</v>
          </cell>
          <cell r="Y1392" t="str">
            <v>Valide</v>
          </cell>
        </row>
        <row r="1393">
          <cell r="A1393" t="str">
            <v>EGSU9147318</v>
          </cell>
          <cell r="B1393">
            <v>40</v>
          </cell>
          <cell r="C1393" t="str">
            <v>105000036541</v>
          </cell>
          <cell r="D1393">
            <v>43992</v>
          </cell>
          <cell r="E1393">
            <v>-43987</v>
          </cell>
          <cell r="I1393" t="str">
            <v>2020 MSA 164306</v>
          </cell>
          <cell r="J1393">
            <v>275</v>
          </cell>
          <cell r="K1393" t="str">
            <v>T I GLOBAL LIMITED</v>
          </cell>
          <cell r="L1393" t="str">
            <v>SIREET OUTGROWERS EMPOWERMENT AND PRODUCER COMPANY LTD</v>
          </cell>
          <cell r="M1393" t="str">
            <v>VN</v>
          </cell>
          <cell r="N1393" t="str">
            <v>INTUT</v>
          </cell>
          <cell r="O1393" t="str">
            <v>PK</v>
          </cell>
          <cell r="P1393">
            <v>855</v>
          </cell>
          <cell r="Q1393">
            <v>855</v>
          </cell>
          <cell r="R1393">
            <v>855</v>
          </cell>
          <cell r="S1393">
            <v>855</v>
          </cell>
          <cell r="T1393">
            <v>64626</v>
          </cell>
          <cell r="U1393">
            <v>64626</v>
          </cell>
          <cell r="V1393">
            <v>64626</v>
          </cell>
          <cell r="W1393">
            <v>64626</v>
          </cell>
          <cell r="X1393" t="str">
            <v>TOTAL 855 PACKAGES ONLYTEA PROCESSING MACHINERYSUPPLY DELIVERY INSTALL ATION ANDCOMMISSIONINGOF TEA PROCESSING MACHINERY AS PERPROFORMAINVOIC E NO TIPL PF 0712 DATED05 11 2019INCOTERM 2010 DDP SIREET OUTGROWERS</v>
          </cell>
          <cell r="Y1393" t="str">
            <v>Valide</v>
          </cell>
        </row>
        <row r="1394">
          <cell r="A1394" t="str">
            <v>TRHU1178085</v>
          </cell>
          <cell r="B1394">
            <v>20</v>
          </cell>
          <cell r="C1394" t="str">
            <v>142000577997</v>
          </cell>
          <cell r="D1394">
            <v>43992</v>
          </cell>
          <cell r="E1394">
            <v>-43987</v>
          </cell>
          <cell r="I1394" t="str">
            <v>2020 MSA 164306</v>
          </cell>
          <cell r="J1394">
            <v>347</v>
          </cell>
          <cell r="K1394" t="str">
            <v>MAGIC CHEMICALS INC</v>
          </cell>
          <cell r="L1394" t="str">
            <v>BETA HEALTHCARE INTERNATIONAL LTD</v>
          </cell>
          <cell r="M1394" t="str">
            <v>VN</v>
          </cell>
          <cell r="N1394" t="str">
            <v>CNSHA</v>
          </cell>
          <cell r="O1394" t="str">
            <v>BG</v>
          </cell>
          <cell r="P1394">
            <v>1600</v>
          </cell>
          <cell r="Q1394">
            <v>1600</v>
          </cell>
          <cell r="R1394">
            <v>1600</v>
          </cell>
          <cell r="S1394">
            <v>1600</v>
          </cell>
          <cell r="T1394">
            <v>43520</v>
          </cell>
          <cell r="U1394">
            <v>43520</v>
          </cell>
          <cell r="V1394">
            <v>43520</v>
          </cell>
          <cell r="W1394">
            <v>43520</v>
          </cell>
          <cell r="X1394" t="str">
            <v>ASPIRINIDF NO E2002293508 EMAIL INFO KE BETASHELYS COMMOBILE 254 73 5992599 PIN P000591209IEMAIL INFO KE BETASHELYS COMMOBILE 254 735992 599</v>
          </cell>
          <cell r="Y1394" t="str">
            <v>Valide</v>
          </cell>
        </row>
        <row r="1395">
          <cell r="A1395" t="str">
            <v>CRXU4817379</v>
          </cell>
          <cell r="B1395">
            <v>40</v>
          </cell>
          <cell r="C1395" t="str">
            <v>530000043749</v>
          </cell>
          <cell r="D1395">
            <v>43992</v>
          </cell>
          <cell r="E1395">
            <v>-43987</v>
          </cell>
          <cell r="I1395" t="str">
            <v>2020 MSA 164306</v>
          </cell>
          <cell r="J1395">
            <v>38</v>
          </cell>
          <cell r="K1395" t="str">
            <v>ASPAC INTL SPRL</v>
          </cell>
          <cell r="L1395" t="str">
            <v>TANATHI WATER SERVICES BOARD</v>
          </cell>
          <cell r="M1395" t="str">
            <v>VN</v>
          </cell>
          <cell r="N1395" t="str">
            <v>BEANR</v>
          </cell>
          <cell r="O1395" t="str">
            <v>PK</v>
          </cell>
          <cell r="P1395">
            <v>148</v>
          </cell>
          <cell r="Q1395">
            <v>148</v>
          </cell>
          <cell r="R1395">
            <v>0</v>
          </cell>
          <cell r="S1395">
            <v>0</v>
          </cell>
          <cell r="T1395">
            <v>41330</v>
          </cell>
          <cell r="U1395">
            <v>41330</v>
          </cell>
          <cell r="V1395">
            <v>0</v>
          </cell>
          <cell r="W1395">
            <v>0</v>
          </cell>
          <cell r="X1395" t="str">
            <v>30 PACKAGES DETAIL ASFOLLOW 7 PALLETS 23 PACKAGESCONTAINING KE2017 0 1-MKO EXP015CONSTRUCTION MATERIAL 20 PACKAGES DETAIL AS FOLLOW18 PALLETS 2 PACKAGESCONTAINING KE2017 0 1-MKO EXP015CONSTRUCTION MATERIALFREIGT PREPAID 22 PALLETS CONTAININGKE2017 01-MKO EXP015CONSTRUCTION MATERIAL 31 PALLETS CONTAININGKE2017 01-MKO EXP015CONSTRUCTION MATERIAL 22 PACKAGES DETAIL ASFOLLOW 20 PALLETS 2 PACKAGESCONTAINING KE2017 0 1-MKO EXP015CONSTRUCTION MATERIAL 23 PACKAGES DETAIL AS FOLLOW22 PALLETS 1 PACKAGESCONTAINING KE2017 0 1-MKO EXP015CONSTRUCTION MATERIAL</v>
          </cell>
          <cell r="Y1395" t="str">
            <v>Valide</v>
          </cell>
        </row>
        <row r="1396">
          <cell r="A1396" t="str">
            <v>TCLU7587876</v>
          </cell>
          <cell r="B1396">
            <v>40</v>
          </cell>
          <cell r="C1396" t="str">
            <v>530000043749</v>
          </cell>
          <cell r="D1396">
            <v>43992</v>
          </cell>
          <cell r="E1396">
            <v>-43987</v>
          </cell>
          <cell r="I1396" t="str">
            <v>2020 MSA 164306</v>
          </cell>
          <cell r="J1396">
            <v>38</v>
          </cell>
          <cell r="K1396" t="str">
            <v>ASPAC INTL SPRL</v>
          </cell>
          <cell r="L1396" t="str">
            <v>TANATHI WATER SERVICES BOARD</v>
          </cell>
          <cell r="M1396" t="str">
            <v>VN</v>
          </cell>
          <cell r="N1396" t="str">
            <v>BEANR</v>
          </cell>
          <cell r="O1396" t="str">
            <v>PK</v>
          </cell>
          <cell r="P1396">
            <v>148</v>
          </cell>
          <cell r="Q1396">
            <v>148</v>
          </cell>
          <cell r="R1396">
            <v>0</v>
          </cell>
          <cell r="S1396">
            <v>0</v>
          </cell>
          <cell r="T1396">
            <v>41330</v>
          </cell>
          <cell r="U1396">
            <v>41330</v>
          </cell>
          <cell r="V1396">
            <v>0</v>
          </cell>
          <cell r="W1396">
            <v>0</v>
          </cell>
          <cell r="X1396" t="str">
            <v>30 PACKAGES DETAIL ASFOLLOW 7 PALLETS 23 PACKAGESCONTAINING KE2017 0 1-MKO EXP015CONSTRUCTION MATERIAL 20 PACKAGES DETAIL AS FOLLOW18 PALLETS 2 PACKAGESCONTAINING KE2017 0 1-MKO EXP015CONSTRUCTION MATERIALFREIGT PREPAID 22 PALLETS CONTAININGKE2017 01-MKO EXP015CONSTRUCTION MATERIAL 31 PALLETS CONTAININGKE2017 01-MKO EXP015CONSTRUCTION MATERIAL 22 PACKAGES DETAIL ASFOLLOW 20 PALLETS 2 PACKAGESCONTAINING KE2017 0 1-MKO EXP015CONSTRUCTION MATERIAL 23 PACKAGES DETAIL AS FOLLOW22 PALLETS 1 PACKAGESCONTAINING KE2017 0 1-MKO EXP015CONSTRUCTION MATERIAL</v>
          </cell>
          <cell r="Y1396" t="str">
            <v>Valide</v>
          </cell>
        </row>
        <row r="1397">
          <cell r="A1397" t="str">
            <v>CAXU7356640</v>
          </cell>
          <cell r="B1397">
            <v>40</v>
          </cell>
          <cell r="C1397" t="str">
            <v>530000043749</v>
          </cell>
          <cell r="D1397">
            <v>43992</v>
          </cell>
          <cell r="E1397">
            <v>-43987</v>
          </cell>
          <cell r="I1397" t="str">
            <v>2020 MSA 164306</v>
          </cell>
          <cell r="J1397">
            <v>38</v>
          </cell>
          <cell r="K1397" t="str">
            <v>ASPAC INTL SPRL</v>
          </cell>
          <cell r="L1397" t="str">
            <v>TANATHI WATER SERVICES BOARD</v>
          </cell>
          <cell r="M1397" t="str">
            <v>VN</v>
          </cell>
          <cell r="N1397" t="str">
            <v>BEANR</v>
          </cell>
          <cell r="O1397" t="str">
            <v>PK</v>
          </cell>
          <cell r="P1397">
            <v>148</v>
          </cell>
          <cell r="Q1397">
            <v>148</v>
          </cell>
          <cell r="R1397">
            <v>0</v>
          </cell>
          <cell r="S1397">
            <v>0</v>
          </cell>
          <cell r="T1397">
            <v>41330</v>
          </cell>
          <cell r="U1397">
            <v>41330</v>
          </cell>
          <cell r="V1397">
            <v>0</v>
          </cell>
          <cell r="W1397">
            <v>0</v>
          </cell>
          <cell r="X1397" t="str">
            <v>30 PACKAGES DETAIL ASFOLLOW 7 PALLETS 23 PACKAGESCONTAINING KE2017 0 1-MKO EXP015CONSTRUCTION MATERIAL 20 PACKAGES DETAIL AS FOLLOW18 PALLETS 2 PACKAGESCONTAINING KE2017 0 1-MKO EXP015CONSTRUCTION MATERIALFREIGT PREPAID 22 PALLETS CONTAININGKE2017 01-MKO EXP015CONSTRUCTION MATERIAL 31 PALLETS CONTAININGKE2017 01-MKO EXP015CONSTRUCTION MATERIAL 22 PACKAGES DETAIL ASFOLLOW 20 PALLETS 2 PACKAGESCONTAINING KE2017 0 1-MKO EXP015CONSTRUCTION MATERIAL 23 PACKAGES DETAIL AS FOLLOW22 PALLETS 1 PACKAGESCONTAINING KE2017 0 1-MKO EXP015CONSTRUCTION MATERIAL</v>
          </cell>
          <cell r="Y1397" t="str">
            <v>Valide</v>
          </cell>
        </row>
        <row r="1398">
          <cell r="A1398" t="str">
            <v>EISU3927183</v>
          </cell>
          <cell r="B1398">
            <v>20</v>
          </cell>
          <cell r="C1398" t="str">
            <v>560000219920</v>
          </cell>
          <cell r="D1398">
            <v>43993</v>
          </cell>
          <cell r="E1398">
            <v>-43988</v>
          </cell>
          <cell r="I1398" t="str">
            <v>2020 MSA 164306</v>
          </cell>
          <cell r="J1398">
            <v>181</v>
          </cell>
          <cell r="K1398" t="str">
            <v>BOREAL LIGHT GMBH WINTURE</v>
          </cell>
          <cell r="L1398" t="str">
            <v>WATER KIOSK LTD</v>
          </cell>
          <cell r="M1398" t="str">
            <v>VN</v>
          </cell>
          <cell r="N1398" t="str">
            <v>DEHAM</v>
          </cell>
          <cell r="O1398" t="str">
            <v>PW</v>
          </cell>
          <cell r="P1398">
            <v>22</v>
          </cell>
          <cell r="Q1398">
            <v>22</v>
          </cell>
          <cell r="R1398">
            <v>0</v>
          </cell>
          <cell r="S1398">
            <v>0</v>
          </cell>
          <cell r="T1398">
            <v>8440</v>
          </cell>
          <cell r="U1398">
            <v>8440</v>
          </cell>
          <cell r="V1398">
            <v>0</v>
          </cell>
          <cell r="W1398">
            <v>0</v>
          </cell>
          <cell r="X1398" t="str">
            <v>SOLAR WATER DESALINATIONSYSTEM AND THEIR COMPONENTSIDF NO E2003308799 HS CODE 2803000 25051000 84212100</v>
          </cell>
          <cell r="Y1398" t="str">
            <v>Valide</v>
          </cell>
        </row>
        <row r="1399">
          <cell r="A1399" t="str">
            <v>MRKU9002287</v>
          </cell>
          <cell r="B1399">
            <v>20</v>
          </cell>
          <cell r="C1399" t="str">
            <v>598351779</v>
          </cell>
          <cell r="D1399">
            <v>43993</v>
          </cell>
          <cell r="E1399">
            <v>-43988</v>
          </cell>
          <cell r="I1399" t="str">
            <v>2020 MSA 164257</v>
          </cell>
          <cell r="J1399">
            <v>155</v>
          </cell>
          <cell r="K1399" t="str">
            <v>KUEHNE NAGEL NV LLOYDSTRAAT 35 NL</v>
          </cell>
          <cell r="L1399" t="str">
            <v>DELTA ENERGY SYSTEMS K LTD MOMBA</v>
          </cell>
          <cell r="M1399" t="str">
            <v>US</v>
          </cell>
          <cell r="N1399" t="str">
            <v>NLRTM</v>
          </cell>
          <cell r="O1399" t="str">
            <v>CT</v>
          </cell>
          <cell r="P1399">
            <v>99</v>
          </cell>
          <cell r="Q1399">
            <v>99</v>
          </cell>
          <cell r="R1399">
            <v>99</v>
          </cell>
          <cell r="S1399">
            <v>99</v>
          </cell>
          <cell r="T1399">
            <v>3824</v>
          </cell>
          <cell r="U1399">
            <v>3824</v>
          </cell>
          <cell r="V1399">
            <v>3824</v>
          </cell>
          <cell r="W1399">
            <v>3824</v>
          </cell>
          <cell r="X1399" t="str">
            <v>OF POWER ASSY LOADED ON 13 PALLETS HS-CODE 85044030 INTRANS IT TO ICD EMBAKASI NAIROBI</v>
          </cell>
          <cell r="Y1399" t="str">
            <v>Valide</v>
          </cell>
        </row>
        <row r="1400">
          <cell r="A1400" t="str">
            <v>TCLU9408650</v>
          </cell>
          <cell r="B1400">
            <v>40</v>
          </cell>
          <cell r="C1400" t="str">
            <v>910543513</v>
          </cell>
          <cell r="D1400">
            <v>43993</v>
          </cell>
          <cell r="E1400">
            <v>-43988</v>
          </cell>
          <cell r="I1400" t="str">
            <v>2020 MSA 164257</v>
          </cell>
          <cell r="J1400">
            <v>339</v>
          </cell>
          <cell r="K1400" t="str">
            <v>JINDAL POLY FILMS LTD PLOT NO 12</v>
          </cell>
          <cell r="L1400" t="str">
            <v>TO THE ORDER OF NATIONAL BANK OF KU</v>
          </cell>
          <cell r="M1400" t="str">
            <v>US</v>
          </cell>
          <cell r="N1400" t="str">
            <v>INNSA</v>
          </cell>
          <cell r="O1400" t="str">
            <v>PA</v>
          </cell>
          <cell r="P1400">
            <v>31</v>
          </cell>
          <cell r="Q1400">
            <v>31</v>
          </cell>
          <cell r="R1400">
            <v>31</v>
          </cell>
          <cell r="S1400">
            <v>31</v>
          </cell>
          <cell r="T1400">
            <v>23894</v>
          </cell>
          <cell r="U1400">
            <v>23894</v>
          </cell>
          <cell r="V1400">
            <v>23894</v>
          </cell>
          <cell r="W1400">
            <v>23894</v>
          </cell>
          <cell r="X1400" t="str">
            <v>31 PALLETS CONTAINS 61 ROLLS TRANSPARENT POLYESTER FILM AS PER PROFO RMA INVOICE NO 40002252 DTD 18 02 2020 AND PO NO 919763 DTD 03 03 3 030 IDF NO 20EMKIM000052562 L C NO LCI AE20 M101423 DTD 09 03 202 0 INVOICE NO 2130109 DT 05 04 2020 S BILL NO 2596613 DT 08 05 20 20 GROSS WT 23893 920 KGS NET WT 22262 260 KGS APPLICABLE FREE TIME 21 DAYS COMBINED DETENTION DEMURRAGE AT PORT OF DISCHAR GE PLACE OF DELIVERY</v>
          </cell>
          <cell r="Y1400" t="str">
            <v>Valide</v>
          </cell>
        </row>
        <row r="1401">
          <cell r="A1401" t="str">
            <v>MRSU0311164</v>
          </cell>
          <cell r="B1401">
            <v>20</v>
          </cell>
          <cell r="C1401" t="str">
            <v>910728262</v>
          </cell>
          <cell r="D1401">
            <v>43993</v>
          </cell>
          <cell r="E1401">
            <v>-43988</v>
          </cell>
          <cell r="I1401" t="str">
            <v>2020 MSA 164257</v>
          </cell>
          <cell r="J1401">
            <v>401</v>
          </cell>
          <cell r="K1401" t="str">
            <v>OLEO MISR FOR OLEOCHEMICALS 36 37 5</v>
          </cell>
          <cell r="L1401" t="str">
            <v>SYNRESINS LIMITED ADDRESS P O BOXT EL 254 20 2100825-6</v>
          </cell>
          <cell r="M1401" t="str">
            <v>US</v>
          </cell>
          <cell r="N1401" t="str">
            <v>EGALY</v>
          </cell>
          <cell r="O1401" t="str">
            <v>PK</v>
          </cell>
          <cell r="P1401">
            <v>1</v>
          </cell>
          <cell r="Q1401">
            <v>1</v>
          </cell>
          <cell r="R1401">
            <v>1</v>
          </cell>
          <cell r="S1401">
            <v>1</v>
          </cell>
          <cell r="T1401">
            <v>20510</v>
          </cell>
          <cell r="U1401">
            <v>20510</v>
          </cell>
          <cell r="V1401">
            <v>20510</v>
          </cell>
          <cell r="W1401">
            <v>20510</v>
          </cell>
          <cell r="X1401" t="str">
            <v>20 350 MT DISTILLED SOYA BEAN FATTY ACID FILLED IN FLEXI TANK CONTAIN ER NET WEIGHT 20350 KG GROSS WEIGHT 20510 KG IDF NO 20MB AIM000178600 INTRANSIT TO ICD EMBAKASI NAIROBI</v>
          </cell>
          <cell r="Y1401" t="str">
            <v>Valide</v>
          </cell>
        </row>
        <row r="1402">
          <cell r="A1402" t="str">
            <v>MRKU6928274</v>
          </cell>
          <cell r="B1402">
            <v>20</v>
          </cell>
          <cell r="C1402" t="str">
            <v>910730342</v>
          </cell>
          <cell r="D1402">
            <v>43993</v>
          </cell>
          <cell r="E1402">
            <v>-43988</v>
          </cell>
          <cell r="I1402" t="str">
            <v>2020 MSA 164257</v>
          </cell>
          <cell r="J1402">
            <v>403</v>
          </cell>
          <cell r="K1402" t="str">
            <v>TEGOLA CANADESE SPA 21 VIA DELL IN</v>
          </cell>
          <cell r="L1402" t="str">
            <v>SCALA ENTERPRISES LTD OFF LANGATA</v>
          </cell>
          <cell r="M1402" t="str">
            <v>US</v>
          </cell>
          <cell r="N1402" t="str">
            <v>ITVRV</v>
          </cell>
          <cell r="O1402" t="str">
            <v>PA</v>
          </cell>
          <cell r="P1402">
            <v>48</v>
          </cell>
          <cell r="Q1402">
            <v>48</v>
          </cell>
          <cell r="R1402">
            <v>48</v>
          </cell>
          <cell r="S1402">
            <v>48</v>
          </cell>
          <cell r="T1402">
            <v>81682</v>
          </cell>
          <cell r="U1402">
            <v>81682</v>
          </cell>
          <cell r="V1402">
            <v>81682</v>
          </cell>
          <cell r="W1402">
            <v>81682</v>
          </cell>
          <cell r="X1402" t="str">
            <v>EACH CONTAINER CONTAINS 15 PALLETS TOP SHINGLE RECTANGULAR 2-TONE BR OWN 1 PALLET TEGOFOL REFLEX 150</v>
          </cell>
          <cell r="Y1402" t="str">
            <v>Valide</v>
          </cell>
        </row>
        <row r="1403">
          <cell r="A1403" t="str">
            <v>TCLU2307186</v>
          </cell>
          <cell r="B1403">
            <v>20</v>
          </cell>
          <cell r="C1403" t="str">
            <v>910730342</v>
          </cell>
          <cell r="D1403">
            <v>43993</v>
          </cell>
          <cell r="E1403">
            <v>-43988</v>
          </cell>
          <cell r="I1403" t="str">
            <v>2020 MSA 164257</v>
          </cell>
          <cell r="J1403">
            <v>403</v>
          </cell>
          <cell r="K1403" t="str">
            <v>TEGOLA CANADESE SPA 21 VIA DELL IN</v>
          </cell>
          <cell r="L1403" t="str">
            <v>SCALA ENTERPRISES LTD OFF LANGATA</v>
          </cell>
          <cell r="M1403" t="str">
            <v>US</v>
          </cell>
          <cell r="N1403" t="str">
            <v>ITVRV</v>
          </cell>
          <cell r="O1403" t="str">
            <v>PA</v>
          </cell>
          <cell r="P1403">
            <v>48</v>
          </cell>
          <cell r="Q1403">
            <v>48</v>
          </cell>
          <cell r="R1403">
            <v>48</v>
          </cell>
          <cell r="S1403">
            <v>48</v>
          </cell>
          <cell r="T1403">
            <v>81682</v>
          </cell>
          <cell r="U1403">
            <v>81682</v>
          </cell>
          <cell r="V1403">
            <v>81682</v>
          </cell>
          <cell r="W1403">
            <v>81682</v>
          </cell>
          <cell r="X1403" t="str">
            <v>EACH CONTAINER CONTAINS 15 PALLETS TOP SHINGLE RECTANGULAR 2-TONE BR OWN 1 PALLET TEGOFOL REFLEX 150</v>
          </cell>
          <cell r="Y1403" t="str">
            <v>Valide</v>
          </cell>
        </row>
        <row r="1404">
          <cell r="A1404" t="str">
            <v>CRSU9216358</v>
          </cell>
          <cell r="B1404">
            <v>40</v>
          </cell>
          <cell r="C1404" t="str">
            <v>AID0183014</v>
          </cell>
          <cell r="D1404">
            <v>43992</v>
          </cell>
          <cell r="E1404">
            <v>-43987</v>
          </cell>
          <cell r="I1404" t="str">
            <v>2020 MSA 164294</v>
          </cell>
          <cell r="J1404">
            <v>183</v>
          </cell>
          <cell r="K1404" t="str">
            <v>T I GLOBAL LIMITED11 JASSAL HOUSE 4A AUCKLAND SQUARE KOLKATA - 700 01</v>
          </cell>
          <cell r="L1404" t="str">
            <v>TO THE ORDER OFNATIONAL BANK OF KENYA LIMITED</v>
          </cell>
          <cell r="M1404" t="str">
            <v>CN</v>
          </cell>
          <cell r="N1404" t="str">
            <v>LKCMB</v>
          </cell>
          <cell r="O1404" t="str">
            <v>PK</v>
          </cell>
          <cell r="P1404">
            <v>556</v>
          </cell>
          <cell r="Q1404">
            <v>556</v>
          </cell>
          <cell r="R1404">
            <v>556</v>
          </cell>
          <cell r="S1404">
            <v>556</v>
          </cell>
          <cell r="T1404">
            <v>62950</v>
          </cell>
          <cell r="U1404">
            <v>62950</v>
          </cell>
          <cell r="V1404">
            <v>62950</v>
          </cell>
          <cell r="W1404">
            <v>62950</v>
          </cell>
          <cell r="X1404" t="str">
            <v>TOTAL 556 PACKAGES ONLY TEA PROCESSING MACHINERY SUPPLY DELIVERY INSTALLATION AND COMMISSIONING OF TEA PROCESSING MACHINERY AS PER PROFORMA INVOICE NO TIPL PF 0712 DATED 05 11 2019 INCOTERM 2010 DDP SIREET OUTGROWERS EMPOWERMENT PREMISES NANDI HILLS KENYA 1 TIVANE 18 Rotorvane - 2 NOS 2 42 KAIZEN SUPER CTC with extended discharge conveyor - 2 NOS 3 EVEREST Vibratory Fluidised Bed Dryer with Radiator - Dryer Output capacity 600 kg hr - 1 NO 4 Winnover with Bucket Elevator and Bag filter - 2 NOS AS PER PROFORMA INVOICE NO TIPL PF 0712 DATED 05 11 2019 INVOICE NO EX008 20-21 DT 21 05 2020 LC NO ILC0099200805 DATED 17 02 2020 IDF NO E1912268550 S BILL NO 2800134 DT 23 05 2020 HS CODE NO 8438 80 00 NET WT 57957 KGS COUNTRY OF ORIGIN INDIA FREIGHT PREPAID</v>
          </cell>
          <cell r="Y1404" t="str">
            <v>Valide</v>
          </cell>
        </row>
        <row r="1405">
          <cell r="A1405" t="str">
            <v>TCLU6715289</v>
          </cell>
          <cell r="B1405">
            <v>40</v>
          </cell>
          <cell r="C1405" t="str">
            <v>AMC0853949</v>
          </cell>
          <cell r="D1405">
            <v>43992</v>
          </cell>
          <cell r="E1405">
            <v>-43987</v>
          </cell>
          <cell r="I1405" t="str">
            <v>2020 MSA 164259</v>
          </cell>
          <cell r="J1405">
            <v>195</v>
          </cell>
          <cell r="K1405" t="str">
            <v>HERMES TRAVEL CARGO PVT LTDUNIT 50 ADARSH INDUSTRIAL ESTATESAHAR ROA</v>
          </cell>
          <cell r="L1405" t="str">
            <v>COLLATERAL FREIGHT SERVICES LTDP O BOX 3208-00506NAIROBI KENYATEL 2547</v>
          </cell>
          <cell r="M1405" t="str">
            <v>AE</v>
          </cell>
          <cell r="N1405" t="str">
            <v>INNSA</v>
          </cell>
          <cell r="O1405" t="str">
            <v>PK</v>
          </cell>
          <cell r="P1405">
            <v>870</v>
          </cell>
          <cell r="Q1405">
            <v>870</v>
          </cell>
          <cell r="R1405">
            <v>0</v>
          </cell>
          <cell r="S1405">
            <v>0</v>
          </cell>
          <cell r="T1405">
            <v>29291</v>
          </cell>
          <cell r="U1405">
            <v>29291</v>
          </cell>
          <cell r="V1405">
            <v>0</v>
          </cell>
          <cell r="W1405">
            <v>0</v>
          </cell>
          <cell r="X1405" t="str">
            <v>870 BAGS EIGHT HUNDRED SEVENTY BAGS ONLY PHARMACEUTICAL RAW MATERIALS AS PER PROFORMA INVOICE NO 101 MATERIAL 2019-20 DATED 20022 HS CODE 300490 LC NO CCBIMPLC 100 20 DATED 200311 IDF NO 20EMKIM000043171 INVOICE NO 01 EXP 20-21 KCPL DT 06 05 2020 S BILL NO 2591884 dt 08 05 2020 NET WT 29 100 000 KGS FREIGHT PREPAID PK</v>
          </cell>
          <cell r="Y1405" t="str">
            <v>Valide</v>
          </cell>
        </row>
        <row r="1406">
          <cell r="A1406" t="str">
            <v>GESU3816796</v>
          </cell>
          <cell r="B1406">
            <v>20</v>
          </cell>
          <cell r="C1406" t="str">
            <v>AMC0858275</v>
          </cell>
          <cell r="D1406">
            <v>43992</v>
          </cell>
          <cell r="E1406">
            <v>-43987</v>
          </cell>
          <cell r="I1406" t="str">
            <v>2020 MSA 164259</v>
          </cell>
          <cell r="J1406">
            <v>209</v>
          </cell>
          <cell r="K1406" t="str">
            <v>VELPACK PVT LTDA-233 ROAD NO-14 TTC INDUSTRIAL AREA MIDC MAHAPE</v>
          </cell>
          <cell r="L1406" t="str">
            <v>ELYS CHEMICAL INDUSTRIES LTDP O BOX-40411 G P O 00100 NO 6 ROAD B OFF</v>
          </cell>
          <cell r="M1406" t="str">
            <v>AE</v>
          </cell>
          <cell r="N1406" t="str">
            <v>INNSA</v>
          </cell>
          <cell r="O1406" t="str">
            <v>BX</v>
          </cell>
          <cell r="P1406">
            <v>416</v>
          </cell>
          <cell r="Q1406">
            <v>416</v>
          </cell>
          <cell r="R1406">
            <v>416</v>
          </cell>
          <cell r="S1406">
            <v>416</v>
          </cell>
          <cell r="T1406">
            <v>8910</v>
          </cell>
          <cell r="U1406">
            <v>8910</v>
          </cell>
          <cell r="V1406">
            <v>8910</v>
          </cell>
          <cell r="W1406">
            <v>8910</v>
          </cell>
          <cell r="X1406" t="str">
            <v>1 X 20FCL SAID TO CONTAIN 416 BOXES TOTAL FOUR HUNDRED SIXTEEN BOXES ONLY PHARMACEUTICAL PACKAGING MATERIAL CARTONS ON WHITE BOARD 01 416 TO 390 416 390 BOXES X 800 PCS CHESTCOF 100 TABS CTN 391 416 TO 416 416 26 BOXES X 200 PCS CHESTCOF POSTER BUYERS ORDER NO 23223 DATED 28 01 2020 IDF NO E1902076987 INVOICE NO VP ME03 20-21 DATED 18 05 2020 SHIPPING BILL NO 2734178 DATED 19 05 2020 FREIGHT PREPAID GROSS WEIGHT 8910 20 KGS NET WEIGHT 8302 32 KGS HS CODE 48191090 AND 49019900 AND ELYS-ELYS CO KE MOBILE 254 786 523022</v>
          </cell>
          <cell r="Y1406" t="str">
            <v>Valide</v>
          </cell>
        </row>
        <row r="1407">
          <cell r="A1407" t="str">
            <v>FCIU4627560</v>
          </cell>
          <cell r="B1407">
            <v>20</v>
          </cell>
          <cell r="C1407" t="str">
            <v>AYN0575244</v>
          </cell>
          <cell r="D1407">
            <v>43993</v>
          </cell>
          <cell r="E1407">
            <v>-43988</v>
          </cell>
          <cell r="I1407" t="str">
            <v>2020 MSA 164294</v>
          </cell>
          <cell r="J1407">
            <v>190</v>
          </cell>
          <cell r="K1407" t="str">
            <v>DANISCO SOUTH AFRICA PTY LTD1ST FLOOR 34 WHITELEY ROADMELROSE ARCH A</v>
          </cell>
          <cell r="L1407" t="str">
            <v>UPFIELD KENYA MANUFACTURING LIMITEDCOMMERCIAL STREET INDUSTRIAL AREAP</v>
          </cell>
          <cell r="M1407" t="str">
            <v>CN</v>
          </cell>
          <cell r="N1407" t="str">
            <v>MYPKG</v>
          </cell>
          <cell r="O1407" t="str">
            <v>PE</v>
          </cell>
          <cell r="P1407">
            <v>20</v>
          </cell>
          <cell r="Q1407">
            <v>20</v>
          </cell>
          <cell r="R1407">
            <v>20</v>
          </cell>
          <cell r="S1407">
            <v>20</v>
          </cell>
          <cell r="T1407">
            <v>13235</v>
          </cell>
          <cell r="U1407">
            <v>13235</v>
          </cell>
          <cell r="V1407">
            <v>13235</v>
          </cell>
          <cell r="W1407">
            <v>13235</v>
          </cell>
          <cell r="X1407" t="str">
            <v>1 X 20ST CONTAINER 20 PALLET 500 PACKAGES DIMODAN HP-M PRODUCT 452470 - 12500 000 KGS OC 42531707 TEL NO +254 0716 846 532 FREIGHT PREPAID Shipped on Board CMA CGM SWORDFISH 20-MAY-2020 CMA CGM MALAYSIA INTENDED TO CONNECT ITAL MELODIA V 04I6HW1MA</v>
          </cell>
          <cell r="Y1407" t="str">
            <v>Valide</v>
          </cell>
        </row>
        <row r="1408">
          <cell r="A1408" t="str">
            <v>TRHU1070172</v>
          </cell>
          <cell r="B1408">
            <v>20</v>
          </cell>
          <cell r="C1408" t="str">
            <v>CAD0415459</v>
          </cell>
          <cell r="D1408">
            <v>43993</v>
          </cell>
          <cell r="E1408">
            <v>-43988</v>
          </cell>
          <cell r="I1408" t="str">
            <v>2020 MSA 164259</v>
          </cell>
          <cell r="J1408">
            <v>233</v>
          </cell>
          <cell r="K1408" t="str">
            <v>NOVATEUR ELECTRICAL DIGITALSYSTEMSPRIVATE LIMITEDKHASARA NO 78 188</v>
          </cell>
          <cell r="L1408" t="str">
            <v>TO THE KENYA POWER LIGHTINGCOMPANY LIMITEDPIN P000591096X STIMA SAC</v>
          </cell>
          <cell r="M1408" t="str">
            <v>AE</v>
          </cell>
          <cell r="N1408" t="str">
            <v>INDEL</v>
          </cell>
          <cell r="O1408" t="str">
            <v>PE</v>
          </cell>
          <cell r="P1408">
            <v>207</v>
          </cell>
          <cell r="Q1408">
            <v>207</v>
          </cell>
          <cell r="R1408">
            <v>0</v>
          </cell>
          <cell r="S1408">
            <v>0</v>
          </cell>
          <cell r="T1408">
            <v>122720</v>
          </cell>
          <cell r="U1408">
            <v>122720</v>
          </cell>
          <cell r="V1408">
            <v>0</v>
          </cell>
          <cell r="W1408">
            <v>0</v>
          </cell>
          <cell r="X1408"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Y1408" t="str">
            <v>Valide</v>
          </cell>
        </row>
        <row r="1409">
          <cell r="A1409" t="str">
            <v>CMAU7593704</v>
          </cell>
          <cell r="B1409">
            <v>40</v>
          </cell>
          <cell r="C1409" t="str">
            <v>CAD0415459</v>
          </cell>
          <cell r="D1409">
            <v>43993</v>
          </cell>
          <cell r="E1409">
            <v>-43988</v>
          </cell>
          <cell r="I1409" t="str">
            <v>2020 MSA 164259</v>
          </cell>
          <cell r="J1409">
            <v>233</v>
          </cell>
          <cell r="K1409" t="str">
            <v>NOVATEUR ELECTRICAL DIGITALSYSTEMSPRIVATE LIMITEDKHASARA NO 78 188</v>
          </cell>
          <cell r="L1409" t="str">
            <v>TO THE KENYA POWER LIGHTINGCOMPANY LIMITEDPIN P000591096X STIMA SAC</v>
          </cell>
          <cell r="M1409" t="str">
            <v>AE</v>
          </cell>
          <cell r="N1409" t="str">
            <v>INDEL</v>
          </cell>
          <cell r="O1409" t="str">
            <v>PE</v>
          </cell>
          <cell r="P1409">
            <v>207</v>
          </cell>
          <cell r="Q1409">
            <v>207</v>
          </cell>
          <cell r="R1409">
            <v>0</v>
          </cell>
          <cell r="S1409">
            <v>0</v>
          </cell>
          <cell r="T1409">
            <v>122720</v>
          </cell>
          <cell r="U1409">
            <v>122720</v>
          </cell>
          <cell r="V1409">
            <v>0</v>
          </cell>
          <cell r="W1409">
            <v>0</v>
          </cell>
          <cell r="X1409"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Y1409" t="str">
            <v>Valide</v>
          </cell>
        </row>
        <row r="1410">
          <cell r="A1410" t="str">
            <v>CMAU7760524</v>
          </cell>
          <cell r="B1410">
            <v>40</v>
          </cell>
          <cell r="C1410" t="str">
            <v>CAD0415459</v>
          </cell>
          <cell r="D1410">
            <v>43993</v>
          </cell>
          <cell r="E1410">
            <v>-43988</v>
          </cell>
          <cell r="I1410" t="str">
            <v>2020 MSA 164259</v>
          </cell>
          <cell r="J1410">
            <v>233</v>
          </cell>
          <cell r="K1410" t="str">
            <v>NOVATEUR ELECTRICAL DIGITALSYSTEMSPRIVATE LIMITEDKHASARA NO 78 188</v>
          </cell>
          <cell r="L1410" t="str">
            <v>TO THE KENYA POWER LIGHTINGCOMPANY LIMITEDPIN P000591096X STIMA SAC</v>
          </cell>
          <cell r="M1410" t="str">
            <v>AE</v>
          </cell>
          <cell r="N1410" t="str">
            <v>INDEL</v>
          </cell>
          <cell r="O1410" t="str">
            <v>PE</v>
          </cell>
          <cell r="P1410">
            <v>207</v>
          </cell>
          <cell r="Q1410">
            <v>207</v>
          </cell>
          <cell r="R1410">
            <v>0</v>
          </cell>
          <cell r="S1410">
            <v>0</v>
          </cell>
          <cell r="T1410">
            <v>122720</v>
          </cell>
          <cell r="U1410">
            <v>122720</v>
          </cell>
          <cell r="V1410">
            <v>0</v>
          </cell>
          <cell r="W1410">
            <v>0</v>
          </cell>
          <cell r="X1410"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Y1410" t="str">
            <v>Valide</v>
          </cell>
        </row>
        <row r="1411">
          <cell r="A1411" t="str">
            <v>CMAU7835500</v>
          </cell>
          <cell r="B1411">
            <v>40</v>
          </cell>
          <cell r="C1411" t="str">
            <v>CAD0415459</v>
          </cell>
          <cell r="D1411">
            <v>43993</v>
          </cell>
          <cell r="E1411">
            <v>-43988</v>
          </cell>
          <cell r="I1411" t="str">
            <v>2020 MSA 164259</v>
          </cell>
          <cell r="J1411">
            <v>233</v>
          </cell>
          <cell r="K1411" t="str">
            <v>NOVATEUR ELECTRICAL DIGITALSYSTEMSPRIVATE LIMITEDKHASARA NO 78 188</v>
          </cell>
          <cell r="L1411" t="str">
            <v>TO THE KENYA POWER LIGHTINGCOMPANY LIMITEDPIN P000591096X STIMA SAC</v>
          </cell>
          <cell r="M1411" t="str">
            <v>AE</v>
          </cell>
          <cell r="N1411" t="str">
            <v>INDEL</v>
          </cell>
          <cell r="O1411" t="str">
            <v>PE</v>
          </cell>
          <cell r="P1411">
            <v>207</v>
          </cell>
          <cell r="Q1411">
            <v>207</v>
          </cell>
          <cell r="R1411">
            <v>0</v>
          </cell>
          <cell r="S1411">
            <v>0</v>
          </cell>
          <cell r="T1411">
            <v>122720</v>
          </cell>
          <cell r="U1411">
            <v>122720</v>
          </cell>
          <cell r="V1411">
            <v>0</v>
          </cell>
          <cell r="W1411">
            <v>0</v>
          </cell>
          <cell r="X1411"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Y1411" t="str">
            <v>Valide</v>
          </cell>
        </row>
        <row r="1412">
          <cell r="A1412" t="str">
            <v>CMAU5785713</v>
          </cell>
          <cell r="B1412">
            <v>40</v>
          </cell>
          <cell r="C1412" t="str">
            <v>CFA0346965</v>
          </cell>
          <cell r="D1412">
            <v>43992</v>
          </cell>
          <cell r="E1412">
            <v>-43987</v>
          </cell>
          <cell r="I1412" t="str">
            <v>2020 MSA 164354</v>
          </cell>
          <cell r="J1412">
            <v>48</v>
          </cell>
          <cell r="K1412" t="str">
            <v>MASS FOOD CO ON BEHALF OF WILTEX LIMITED HONG KONG</v>
          </cell>
          <cell r="L1412" t="str">
            <v>TO ORDER OF INDUSTRIAL ANDCOMMERCIAL BANK OF CHINA ASIA LIMITED</v>
          </cell>
          <cell r="M1412" t="str">
            <v>SA</v>
          </cell>
          <cell r="N1412" t="str">
            <v>SAJED</v>
          </cell>
          <cell r="O1412" t="str">
            <v>CT</v>
          </cell>
          <cell r="P1412">
            <v>2918</v>
          </cell>
          <cell r="Q1412">
            <v>2918</v>
          </cell>
          <cell r="R1412">
            <v>2918</v>
          </cell>
          <cell r="S1412">
            <v>2918</v>
          </cell>
          <cell r="T1412">
            <v>16879</v>
          </cell>
          <cell r="U1412">
            <v>16879</v>
          </cell>
          <cell r="V1412">
            <v>16879</v>
          </cell>
          <cell r="W1412">
            <v>16879</v>
          </cell>
          <cell r="X1412" t="str">
            <v>FREIGHT PREPAID TOTAL NO OF CARTONS 2918 CARTONS AS PER COMMERCIAL INVOICE NOs MF20043 MF20044 CEREALS HS CODE 1904 10-1904 20-1904 90 AS PER BENEFICIARYS REVISED PURCHASE ORDER CONFIRMATION NO 2539 DATED 27 04 2020 EMAIL - Nassir said-gnsgroup co ke TEL 0722400313 FAX 0722400313 PIN NO P051192619Q VAT NO 0165951W SHIPMENT EFFECTED IN 2X40FT HC DRY CONTAINERS CFR MOMBASA KENYA TOTAL NET WEIGHT 12455 640KGS TOTAL GROSS WEIGHT 16878 800KGS DISCHARGE PORT AGENT CMA CGM KENYA LTD BAYWOOD BUILDING 1ST FLOOR MOI AVENUE PO BOX 90262 80100 MOMBASA KENYA PHONE +254 0709 952 300 MOB GENMBOX-CMA-CGM COM</v>
          </cell>
          <cell r="Y1412" t="str">
            <v>Valide</v>
          </cell>
        </row>
        <row r="1413">
          <cell r="A1413" t="str">
            <v>CRSU9210370</v>
          </cell>
          <cell r="B1413">
            <v>40</v>
          </cell>
          <cell r="C1413" t="str">
            <v>CFA0346965</v>
          </cell>
          <cell r="D1413">
            <v>43992</v>
          </cell>
          <cell r="E1413">
            <v>-43987</v>
          </cell>
          <cell r="I1413" t="str">
            <v>2020 MSA 164354</v>
          </cell>
          <cell r="J1413">
            <v>48</v>
          </cell>
          <cell r="K1413" t="str">
            <v>MASS FOOD CO ON BEHALF OF WILTEX LIMITED HONG KONG</v>
          </cell>
          <cell r="L1413" t="str">
            <v>TO ORDER OF INDUSTRIAL ANDCOMMERCIAL BANK OF CHINA ASIA LIMITED</v>
          </cell>
          <cell r="M1413" t="str">
            <v>SA</v>
          </cell>
          <cell r="N1413" t="str">
            <v>SAJED</v>
          </cell>
          <cell r="O1413" t="str">
            <v>CT</v>
          </cell>
          <cell r="P1413">
            <v>2918</v>
          </cell>
          <cell r="Q1413">
            <v>2918</v>
          </cell>
          <cell r="R1413">
            <v>2918</v>
          </cell>
          <cell r="S1413">
            <v>2918</v>
          </cell>
          <cell r="T1413">
            <v>16879</v>
          </cell>
          <cell r="U1413">
            <v>16879</v>
          </cell>
          <cell r="V1413">
            <v>16879</v>
          </cell>
          <cell r="W1413">
            <v>16879</v>
          </cell>
          <cell r="X1413" t="str">
            <v>FREIGHT PREPAID TOTAL NO OF CARTONS 2918 CARTONS AS PER COMMERCIAL INVOICE NOs MF20043 MF20044 CEREALS HS CODE 1904 10-1904 20-1904 90 AS PER BENEFICIARYS REVISED PURCHASE ORDER CONFIRMATION NO 2539 DATED 27 04 2020 EMAIL - Nassir said-gnsgroup co ke TEL 0722400313 FAX 0722400313 PIN NO P051192619Q VAT NO 0165951W SHIPMENT EFFECTED IN 2X40FT HC DRY CONTAINERS CFR MOMBASA KENYA TOTAL NET WEIGHT 12455 640KGS TOTAL GROSS WEIGHT 16878 800KGS DISCHARGE PORT AGENT CMA CGM KENYA LTD BAYWOOD BUILDING 1ST FLOOR MOI AVENUE PO BOX 90262 80100 MOMBASA KENYA PHONE +254 0709 952 300 MOB GENMBOX-CMA-CGM COM</v>
          </cell>
          <cell r="Y1413" t="str">
            <v>Valide</v>
          </cell>
        </row>
        <row r="1414">
          <cell r="A1414" t="str">
            <v>APZU3429702</v>
          </cell>
          <cell r="B1414">
            <v>20</v>
          </cell>
          <cell r="C1414" t="str">
            <v>DBA0224618</v>
          </cell>
          <cell r="D1414">
            <v>43992</v>
          </cell>
          <cell r="E1414">
            <v>-43987</v>
          </cell>
          <cell r="I1414" t="str">
            <v>2020 MSA 164294</v>
          </cell>
          <cell r="J1414">
            <v>256</v>
          </cell>
          <cell r="K1414" t="str">
            <v>MTT STRUCTURES INTERNATIONAL5 CLARK ROAD WESTMEADSOUTH AFRICA</v>
          </cell>
          <cell r="L1414" t="str">
            <v>OUTDOOR OCCASIONSKAYAHWE ROADOFF DEBIS PRITT ROADNAIROBI</v>
          </cell>
          <cell r="M1414" t="str">
            <v>CN</v>
          </cell>
          <cell r="N1414" t="str">
            <v>LKCMB</v>
          </cell>
          <cell r="O1414" t="str">
            <v>PK</v>
          </cell>
          <cell r="P1414">
            <v>51</v>
          </cell>
          <cell r="Q1414">
            <v>51</v>
          </cell>
          <cell r="R1414">
            <v>51</v>
          </cell>
          <cell r="S1414">
            <v>51</v>
          </cell>
          <cell r="T1414">
            <v>4013</v>
          </cell>
          <cell r="U1414">
            <v>4013</v>
          </cell>
          <cell r="V1414">
            <v>4013</v>
          </cell>
          <cell r="W1414">
            <v>4013</v>
          </cell>
          <cell r="X1414" t="str">
            <v>1 X 20 FCL SAID TO CONTAIN 51 PIECES 30M X 40M ALPINE MARQUEE FREIGHT PREPAID</v>
          </cell>
          <cell r="Y1414" t="str">
            <v>Valide</v>
          </cell>
        </row>
        <row r="1415">
          <cell r="A1415" t="str">
            <v>APHU7234727</v>
          </cell>
          <cell r="B1415">
            <v>40</v>
          </cell>
          <cell r="C1415" t="str">
            <v>ENA0120344A</v>
          </cell>
          <cell r="D1415">
            <v>43992</v>
          </cell>
          <cell r="E1415">
            <v>-43987</v>
          </cell>
          <cell r="I1415" t="str">
            <v>2020 MSA 164259</v>
          </cell>
          <cell r="J1415">
            <v>316</v>
          </cell>
          <cell r="K1415" t="str">
            <v>SRF LIMITEDPACKAGING FILMS BUSINESSBLOCK-C SECTOR-45 GURGAON-122003HAR</v>
          </cell>
          <cell r="L1415" t="str">
            <v>GENERAL PRINTERS LIMITEDP O BOX 18001 POST CODE 00500 NAIROBI HOMA</v>
          </cell>
          <cell r="M1415" t="str">
            <v>AE</v>
          </cell>
          <cell r="N1415" t="str">
            <v>INPIR</v>
          </cell>
          <cell r="O1415" t="str">
            <v>PE</v>
          </cell>
          <cell r="P1415">
            <v>22</v>
          </cell>
          <cell r="Q1415">
            <v>22</v>
          </cell>
          <cell r="R1415">
            <v>0</v>
          </cell>
          <cell r="S1415">
            <v>0</v>
          </cell>
          <cell r="T1415">
            <v>24401</v>
          </cell>
          <cell r="U1415">
            <v>24401</v>
          </cell>
          <cell r="V1415">
            <v>0</v>
          </cell>
          <cell r="W1415">
            <v>0</v>
          </cell>
          <cell r="X1415" t="str">
            <v>42 ROLLS ON 22 PALLETS 12 MIC UNPRINTED TRANSPARENT POLYESTER FILM HS CODE 3920 62 ORDER NO E-MAIL DTD 20 04 2020 INVOICE NO 156200242 DATE 09 05 2020 SHIPPING BILL NO 4006122 DATE 09-MAY-20 NET WT 23102 4800 KG GOODS IN TRANSIT TO NAIROBI AT RECEIVERS RISKS CARE AND EXPENSES CARRIERS LIABILTY CEASES AT KENYA FREIGHT PREPAID DISCHARGE PORT AGENT CMA CGM KENYA LTD BAYWOOD BUILDING 1ST FLOOR MOI AVENUE PO BOX 90262 80100 MOMBASA KENYA TEL FAX</v>
          </cell>
          <cell r="Y1415" t="str">
            <v>Valide</v>
          </cell>
        </row>
        <row r="1416">
          <cell r="A1416" t="str">
            <v>CMAU4101992</v>
          </cell>
          <cell r="B1416">
            <v>40</v>
          </cell>
          <cell r="C1416" t="str">
            <v>ENA0120344B</v>
          </cell>
          <cell r="D1416">
            <v>43992</v>
          </cell>
          <cell r="E1416">
            <v>-43987</v>
          </cell>
          <cell r="I1416" t="str">
            <v>2020 MSA 164259</v>
          </cell>
          <cell r="J1416">
            <v>317</v>
          </cell>
          <cell r="K1416" t="str">
            <v>SRF LIMITEDPACKAGING FILMS BUSINESSBLOCK-C SECTOR-45 GURGAON-122003HAR</v>
          </cell>
          <cell r="L1416" t="str">
            <v>GENERAL PRINTERS LIMITEDP O BOX 18001 POST CODE 00500 NAIROBI HOMA</v>
          </cell>
          <cell r="M1416" t="str">
            <v>AE</v>
          </cell>
          <cell r="N1416" t="str">
            <v>INPIR</v>
          </cell>
          <cell r="O1416" t="str">
            <v>PE</v>
          </cell>
          <cell r="P1416">
            <v>23</v>
          </cell>
          <cell r="Q1416">
            <v>23</v>
          </cell>
          <cell r="R1416">
            <v>0</v>
          </cell>
          <cell r="S1416">
            <v>0</v>
          </cell>
          <cell r="T1416">
            <v>24459</v>
          </cell>
          <cell r="U1416">
            <v>24459</v>
          </cell>
          <cell r="V1416">
            <v>0</v>
          </cell>
          <cell r="W1416">
            <v>0</v>
          </cell>
          <cell r="X1416" t="str">
            <v>43 ROLLS ON 23 PALLETS 12 MIC UNPRINTED TRANSPARENT POLYESTER FILM HS CODE 3920 62 ORDER NO E-MAIL DTD 20 04 2020 INVOICE NO 156200239 DATE 09 05 2020 SHIPPING BILL NO 4006121 DATE 09-MAY-20 NET WT 23115 6600 KG GOODS IN TRANSIT TO NAIROBI AT RECEIVERS RISKS CARE AND EXPENSES CARRIERS LIABILTY CEASES AT KENYA FREIGHT PREPAID</v>
          </cell>
          <cell r="Y1416" t="str">
            <v>Valide</v>
          </cell>
        </row>
        <row r="1417">
          <cell r="A1417" t="str">
            <v>FCIU2938239</v>
          </cell>
          <cell r="B1417">
            <v>20</v>
          </cell>
          <cell r="C1417" t="str">
            <v>EPIRSGSSLL200027</v>
          </cell>
          <cell r="D1417">
            <v>43992</v>
          </cell>
          <cell r="E1417">
            <v>-43987</v>
          </cell>
          <cell r="I1417" t="str">
            <v>2020 MSA 164298</v>
          </cell>
          <cell r="J1417">
            <v>73</v>
          </cell>
          <cell r="K1417" t="str">
            <v>SNI TRADING PTE LTD NO 10 KWONG MI N ROAD SINGAPORE 628712</v>
          </cell>
          <cell r="L1417" t="str">
            <v>KASIM SHABAN KOMBO P O BOX 30866 00200 NAIROBI KENYA</v>
          </cell>
          <cell r="M1417" t="str">
            <v>VN</v>
          </cell>
          <cell r="N1417" t="str">
            <v>SGSIN</v>
          </cell>
          <cell r="O1417" t="str">
            <v>PK</v>
          </cell>
          <cell r="P1417">
            <v>314</v>
          </cell>
          <cell r="Q1417">
            <v>314</v>
          </cell>
          <cell r="R1417">
            <v>0</v>
          </cell>
          <cell r="S1417">
            <v>0</v>
          </cell>
          <cell r="T1417">
            <v>8315</v>
          </cell>
          <cell r="U1417">
            <v>8315</v>
          </cell>
          <cell r="V1417">
            <v>0</v>
          </cell>
          <cell r="W1417">
            <v>0</v>
          </cell>
          <cell r="X1417" t="str">
            <v>1 X 20 GP CONTAINER S T C 314 PIECES 105 PIECES USED CRT TV 25-29 INCHES FLAT HS CODE 8528729000 28 PIECES USED PLASMA 42-43 INCHES HS CODE 8528729000 2 PIECES USED PLASMA 47 INCHES HS CODE 8528729000 20 PIECES USED PLASMA 50 INCHE S HS CODE 8528729000 50 PIECES USED MINI PMPO RADIO HS CODE 8527910000 31 PIECES USED AMPLIFIER HS CODE 8518400000 20 PIECES USED EQUALIZER HS CODE 8519890090 10 PIECES USED SUB-WOOFER HS CODE 8519890090 3 PIECES USED HI-FI HOME THEATRE HS CO DE 8521900090 40 PIECES USED IRON HS CODE 8516400000 5 PIECES USED SPEAKER HS CODE 8518290000 IN TRANSIT TO ICD EMBAKASI BY SGR-TBL</v>
          </cell>
          <cell r="Y1417" t="str">
            <v>Valide</v>
          </cell>
        </row>
        <row r="1418">
          <cell r="A1418" t="str">
            <v>TEMU0646465</v>
          </cell>
          <cell r="B1418">
            <v>20</v>
          </cell>
          <cell r="C1418" t="str">
            <v>HKGA72063500</v>
          </cell>
          <cell r="D1418">
            <v>43993</v>
          </cell>
          <cell r="E1418">
            <v>-43988</v>
          </cell>
          <cell r="I1418" t="str">
            <v>2020 MSA 164296</v>
          </cell>
          <cell r="J1418">
            <v>17</v>
          </cell>
          <cell r="K1418" t="str">
            <v>SHENZHEN RUNTIANZHI DIGITAL</v>
          </cell>
          <cell r="L1418" t="str">
            <v>VIVID PRINTING EQUIPMENT</v>
          </cell>
          <cell r="M1418" t="str">
            <v>JP</v>
          </cell>
          <cell r="N1418" t="str">
            <v>CNSHK</v>
          </cell>
          <cell r="O1418" t="str">
            <v>PK</v>
          </cell>
          <cell r="P1418">
            <v>1</v>
          </cell>
          <cell r="Q1418">
            <v>1</v>
          </cell>
          <cell r="R1418">
            <v>1</v>
          </cell>
          <cell r="S1418">
            <v>1</v>
          </cell>
          <cell r="T1418">
            <v>1760</v>
          </cell>
          <cell r="U1418">
            <v>1760</v>
          </cell>
          <cell r="V1418">
            <v>1760</v>
          </cell>
          <cell r="W1418">
            <v>1760</v>
          </cell>
          <cell r="X1418" t="str">
            <v>1X20ST CONTAINER STC 1 PACKAGE FLORA DIGITAL PRINTING SYSTEM AND ACCESSORIES WITH ROLL TO ROLL MODEL XTRA2512UV HS CODE 8442300000PORT CLEARANCE</v>
          </cell>
          <cell r="Y1418" t="str">
            <v>Valide</v>
          </cell>
        </row>
        <row r="1419">
          <cell r="A1419" t="str">
            <v>BSIU2262455</v>
          </cell>
          <cell r="B1419">
            <v>20</v>
          </cell>
          <cell r="C1419" t="str">
            <v>HLCUDE1200507880</v>
          </cell>
          <cell r="D1419">
            <v>43992</v>
          </cell>
          <cell r="E1419">
            <v>-43987</v>
          </cell>
          <cell r="I1419" t="str">
            <v>2020 MSA 164297</v>
          </cell>
          <cell r="J1419">
            <v>12</v>
          </cell>
          <cell r="K1419" t="str">
            <v>BERGER PAINTS INDIA LIMITED 129 PARK STREET KOLKATA 700 017 WEST BE</v>
          </cell>
          <cell r="L1419" t="str">
            <v>TO THE ORDER OF DIAMOND TRUST BANK KENYA LTD P O BOX 61711 NAIROBI</v>
          </cell>
          <cell r="M1419" t="str">
            <v>US</v>
          </cell>
          <cell r="N1419" t="str">
            <v>INMUN</v>
          </cell>
          <cell r="O1419" t="str">
            <v>NE</v>
          </cell>
          <cell r="P1419">
            <v>19</v>
          </cell>
          <cell r="Q1419">
            <v>19</v>
          </cell>
          <cell r="R1419">
            <v>19</v>
          </cell>
          <cell r="S1419">
            <v>19</v>
          </cell>
          <cell r="T1419">
            <v>11180</v>
          </cell>
          <cell r="U1419">
            <v>11180</v>
          </cell>
          <cell r="V1419">
            <v>11180</v>
          </cell>
          <cell r="W1419">
            <v>11180</v>
          </cell>
          <cell r="X1419" t="str">
            <v>1X20 CONTAINER CONTAINING 19 NINTEEN PALLETS CONTAINING EPOXY RESIN POWDER COATING AS PER PROFORMA INVOICE NO BER EXP POW PI 46 19 DATED 200320 HSCODE 62 03 42</v>
          </cell>
          <cell r="Y1419" t="str">
            <v>Valide</v>
          </cell>
        </row>
        <row r="1420">
          <cell r="A1420" t="str">
            <v>TCLU3015189</v>
          </cell>
          <cell r="B1420">
            <v>20</v>
          </cell>
          <cell r="C1420" t="str">
            <v>HLCUDX3200422429</v>
          </cell>
          <cell r="D1420">
            <v>43993</v>
          </cell>
          <cell r="E1420">
            <v>-43988</v>
          </cell>
          <cell r="I1420" t="str">
            <v>2020 MSA 163790</v>
          </cell>
          <cell r="J1420">
            <v>40</v>
          </cell>
          <cell r="K1420" t="str">
            <v>MAPEI CONSTRUCTION CHEMICALS LLC POBOX NO 73869 DUBAI UNITED ARAB EMI</v>
          </cell>
          <cell r="L1420" t="str">
            <v>MAPEI EAST AFRICA LTD P O BOX 9436-00100 NAIROBI KENYA 14TH RIVERSID</v>
          </cell>
          <cell r="M1420" t="str">
            <v>US</v>
          </cell>
          <cell r="N1420" t="str">
            <v>AEJEA</v>
          </cell>
          <cell r="O1420" t="str">
            <v>DR</v>
          </cell>
          <cell r="P1420">
            <v>1464</v>
          </cell>
          <cell r="Q1420">
            <v>1464</v>
          </cell>
          <cell r="R1420">
            <v>0</v>
          </cell>
          <cell r="S1420">
            <v>0</v>
          </cell>
          <cell r="T1420">
            <v>30991</v>
          </cell>
          <cell r="U1420">
            <v>30991</v>
          </cell>
          <cell r="V1420">
            <v>0</v>
          </cell>
          <cell r="W1420">
            <v>0</v>
          </cell>
          <cell r="X1420" t="str">
            <v>MAPEFLOOR I 300-SL ME A 7035 B 17KG UN NO 3082 DG CLASS 9 HS CODE 32089090 MAPEFLEX PS SL B BUCKETS 0 22 LT UN NO 3077 DG CLASS 9 HS-CODE 32 14 10 MAPEFLEX PS SL A BUCKETS 3 78 LT UN NO 3077 DG CLASS 9 HS-CODE 32 14 10 MAPEFLOOR I 300-SL ME B BUCKET 5 KG UN NO 2735 DG CLASS 8 HS-CODE 32 08 90 MAPEFLOOR FC 200 ME A RAL 5015 22KG UN NO 3082 DG CLASS 9 HS-CODE 39 09 50 MAPEFLEX PS NS A BUCKETS 2 39 LT MAPEFLEX PS NS B BUCKETS 0 11 LT MAPEFLEX PS SL A BUCKETS 3 78 LT MAPEFLEX PS SL B BUCKETS 0 22 LT MAPEFLOOR I 300-SL ME A 7035 B 17KG MAPEFLOOR I 300-SL ME B BUCKET 5 KG MAPEFLOOR FC 200 ME A RAL 5015 22KG MAPEGROUT ME06 SACCHI 25 KG PLANISEAL 88 GREY BAGS 25 KG MAPELASTIC SMART A BAGS 20 KG MAPEFLEX PS P BUCKETS 1 LT PLANISEAL 288 A GREY BAG 20 KG ULTRAPLAN ECO 20 SACCHI 23 KG PLASTIMUL DPM BUCKETS 20 LT PLASTIMUL DPM BUCKETS 20 LT HS-CODE 32 14 10 MAPEFLEX PS P BUCKETS 1 LT HS CODE 32141010 UN NO 1866 UN NO 1866 HS-CODE 32 14 10</v>
          </cell>
          <cell r="Y1420" t="str">
            <v>Valide</v>
          </cell>
        </row>
        <row r="1421">
          <cell r="A1421" t="str">
            <v>HLXU1265198</v>
          </cell>
          <cell r="B1421">
            <v>20</v>
          </cell>
          <cell r="C1421" t="str">
            <v>HLCUIZ1200456748</v>
          </cell>
          <cell r="D1421">
            <v>43993</v>
          </cell>
          <cell r="E1421">
            <v>-43988</v>
          </cell>
          <cell r="I1421" t="str">
            <v>2020 MSA 164297</v>
          </cell>
          <cell r="J1421">
            <v>64</v>
          </cell>
          <cell r="K1421" t="str">
            <v>SI ME CO ISI EKIPMANLARI VE KALIP SANAYI ANONIM SIRKETI ON BEHALF OF</v>
          </cell>
          <cell r="L1421" t="str">
            <v>NEWLINE LIMITED PO BOX 10254-00100 CHESTER HSE GROUND FIR LOITA STR N</v>
          </cell>
          <cell r="M1421" t="str">
            <v>US</v>
          </cell>
          <cell r="N1421" t="str">
            <v>TRALI</v>
          </cell>
          <cell r="O1421" t="str">
            <v>NE</v>
          </cell>
          <cell r="P1421">
            <v>8</v>
          </cell>
          <cell r="Q1421">
            <v>8</v>
          </cell>
          <cell r="R1421">
            <v>8</v>
          </cell>
          <cell r="S1421">
            <v>8</v>
          </cell>
          <cell r="T1421">
            <v>2645</v>
          </cell>
          <cell r="U1421">
            <v>2645</v>
          </cell>
          <cell r="V1421">
            <v>2645</v>
          </cell>
          <cell r="W1421">
            <v>2645</v>
          </cell>
          <cell r="X1421" t="str">
            <v>HE 615 E04 HS CODE 85166080 3 PALLETS 36 UNITS NET WEIGHT 1059 48 KG G W 1253 28 HE 615 E04 HS CODE 85166080 4 PALLETS 24 UNITS NET WEIGHT 706 32 G W 865 52 HLX 60 3G 1P AI AL HS CODE 7321 11 90 00 11 1 PALLET 60 UNITS NET WEIGHT 477 60 G W 526 60 HS-CODE 85 16 60</v>
          </cell>
          <cell r="Y1421" t="str">
            <v>Valide</v>
          </cell>
        </row>
        <row r="1422">
          <cell r="A1422" t="str">
            <v>FCIU6601077</v>
          </cell>
          <cell r="B1422">
            <v>20</v>
          </cell>
          <cell r="C1422" t="str">
            <v>HLCUVA3200406333</v>
          </cell>
          <cell r="D1422">
            <v>43992</v>
          </cell>
          <cell r="E1422">
            <v>-43987</v>
          </cell>
          <cell r="I1422" t="str">
            <v>2020 MSA 164297</v>
          </cell>
          <cell r="J1422">
            <v>88</v>
          </cell>
          <cell r="K1422" t="str">
            <v>GEBRUDER WEISS EOOD MUSACHEVO VILLAGE ELIN PELIN MUNICIPALITY 2139</v>
          </cell>
          <cell r="L1422" t="str">
            <v>DAIRY CONSULIING LTD- RWANDA PROMISE HOUSE 1ST FLOOR RM 6 KIMIRONKO KIGALI RWANDA</v>
          </cell>
          <cell r="M1422" t="str">
            <v>US</v>
          </cell>
          <cell r="N1422" t="str">
            <v>BGVAR</v>
          </cell>
          <cell r="O1422" t="str">
            <v>NE</v>
          </cell>
          <cell r="P1422">
            <v>4</v>
          </cell>
          <cell r="Q1422">
            <v>4</v>
          </cell>
          <cell r="R1422">
            <v>0</v>
          </cell>
          <cell r="S1422">
            <v>0</v>
          </cell>
          <cell r="T1422">
            <v>1065</v>
          </cell>
          <cell r="U1422">
            <v>1065</v>
          </cell>
          <cell r="V1422">
            <v>0</v>
          </cell>
          <cell r="W1422">
            <v>0</v>
          </cell>
          <cell r="X1422" t="str">
            <v>MILK COOLING TANK HS CODE 84 34 20</v>
          </cell>
          <cell r="Y1422" t="str">
            <v>Valide</v>
          </cell>
        </row>
        <row r="1423">
          <cell r="A1423" t="str">
            <v>CMAU4657404</v>
          </cell>
          <cell r="B1423">
            <v>40</v>
          </cell>
          <cell r="C1423" t="str">
            <v>MCB0104507A</v>
          </cell>
          <cell r="D1423">
            <v>43992</v>
          </cell>
          <cell r="E1423">
            <v>-43987</v>
          </cell>
          <cell r="I1423" t="str">
            <v>2020 MSA 164259</v>
          </cell>
          <cell r="J1423">
            <v>321</v>
          </cell>
          <cell r="K1423" t="str">
            <v>NATIONAL PETROCHEMICALINDUSTRIALIZATION MARKETINGCO P O BOX 26707 RIY</v>
          </cell>
          <cell r="L1423" t="str">
            <v>TO ORDER</v>
          </cell>
          <cell r="M1423" t="str">
            <v>AE</v>
          </cell>
          <cell r="N1423" t="str">
            <v>AEJEA</v>
          </cell>
          <cell r="O1423" t="str">
            <v>PK</v>
          </cell>
          <cell r="P1423">
            <v>3960</v>
          </cell>
          <cell r="Q1423">
            <v>3960</v>
          </cell>
          <cell r="R1423">
            <v>0</v>
          </cell>
          <cell r="S1423">
            <v>0</v>
          </cell>
          <cell r="T1423">
            <v>101476</v>
          </cell>
          <cell r="U1423">
            <v>101476</v>
          </cell>
          <cell r="V1423">
            <v>0</v>
          </cell>
          <cell r="W1423">
            <v>0</v>
          </cell>
          <cell r="X1423" t="str">
            <v>99 000 MT - POLYPROPYLENE PP H2245 - 3960 BAGS H S CODE 39 02 10 00 00 SO 3200084611 6930 BAGS - GROSS WEIGHT 101 476 MT - NET WEIGHT 99 000 MT PACKING IN 25 KGS PER BAG FREIGHT PREPAID COMPANY VAT NO P051615009A EMAIL MICHEAL GHILAY-GMAIL COM</v>
          </cell>
          <cell r="Y1423" t="str">
            <v>Valide</v>
          </cell>
        </row>
        <row r="1424">
          <cell r="A1424" t="str">
            <v>CMAU5834783</v>
          </cell>
          <cell r="B1424">
            <v>40</v>
          </cell>
          <cell r="C1424" t="str">
            <v>MCB0104507A</v>
          </cell>
          <cell r="D1424">
            <v>43993</v>
          </cell>
          <cell r="E1424">
            <v>-43988</v>
          </cell>
          <cell r="I1424" t="str">
            <v>2020 MSA 164259</v>
          </cell>
          <cell r="J1424">
            <v>321</v>
          </cell>
          <cell r="K1424" t="str">
            <v>NATIONAL PETROCHEMICALINDUSTRIALIZATION MARKETINGCO P O BOX 26707 RIY</v>
          </cell>
          <cell r="L1424" t="str">
            <v>TO ORDER</v>
          </cell>
          <cell r="M1424" t="str">
            <v>AE</v>
          </cell>
          <cell r="N1424" t="str">
            <v>AEJEA</v>
          </cell>
          <cell r="O1424" t="str">
            <v>PK</v>
          </cell>
          <cell r="P1424">
            <v>3960</v>
          </cell>
          <cell r="Q1424">
            <v>3960</v>
          </cell>
          <cell r="R1424">
            <v>0</v>
          </cell>
          <cell r="S1424">
            <v>0</v>
          </cell>
          <cell r="T1424">
            <v>101476</v>
          </cell>
          <cell r="U1424">
            <v>101476</v>
          </cell>
          <cell r="V1424">
            <v>0</v>
          </cell>
          <cell r="W1424">
            <v>0</v>
          </cell>
          <cell r="X1424" t="str">
            <v>99 000 MT - POLYPROPYLENE PP H2245 - 3960 BAGS H S CODE 39 02 10 00 00 SO 3200084611 6930 BAGS - GROSS WEIGHT 101 476 MT - NET WEIGHT 99 000 MT PACKING IN 25 KGS PER BAG FREIGHT PREPAID COMPANY VAT NO P051615009A EMAIL MICHEAL GHILAY-GMAIL COM</v>
          </cell>
          <cell r="Y1424" t="str">
            <v>Valide</v>
          </cell>
        </row>
        <row r="1425">
          <cell r="A1425" t="str">
            <v>CAIU9577891</v>
          </cell>
          <cell r="B1425">
            <v>40</v>
          </cell>
          <cell r="C1425" t="str">
            <v>MCB0104507B</v>
          </cell>
          <cell r="D1425">
            <v>43992</v>
          </cell>
          <cell r="E1425">
            <v>-43987</v>
          </cell>
          <cell r="I1425" t="str">
            <v>2020 MSA 164259</v>
          </cell>
          <cell r="J1425">
            <v>322</v>
          </cell>
          <cell r="K1425" t="str">
            <v>NATIONAL PETROCHEMICALINDUSTRIALIZATION MARKETINGCO P O BOX 26707 RIY</v>
          </cell>
          <cell r="L1425" t="str">
            <v>TO ORDER</v>
          </cell>
          <cell r="M1425" t="str">
            <v>AE</v>
          </cell>
          <cell r="N1425" t="str">
            <v>AEJEA</v>
          </cell>
          <cell r="O1425" t="str">
            <v>PK</v>
          </cell>
          <cell r="P1425">
            <v>2970</v>
          </cell>
          <cell r="Q1425">
            <v>2970</v>
          </cell>
          <cell r="R1425">
            <v>0</v>
          </cell>
          <cell r="S1425">
            <v>0</v>
          </cell>
          <cell r="T1425">
            <v>76107</v>
          </cell>
          <cell r="U1425">
            <v>76107</v>
          </cell>
          <cell r="V1425">
            <v>0</v>
          </cell>
          <cell r="W1425">
            <v>0</v>
          </cell>
          <cell r="X1425" t="str">
            <v>74 250 MT - POLYPROPYLENE PP H2245 - 2970 BAGS H S CODE 39 02 10 00 00 SO 3200084611 6930 BAGS - GROSS WEIGHT 76 107 MT - NET WEIGHT 74 250 MT PACKING IN 25 KGS PER BAG FREIGHT PREPAID COMPANY VAT NO P051615009A EMAIL MICHEAL GHILAY-GMAIL COM</v>
          </cell>
          <cell r="Y1425" t="str">
            <v>Valide</v>
          </cell>
        </row>
        <row r="1426">
          <cell r="A1426" t="str">
            <v>GESU6801017</v>
          </cell>
          <cell r="B1426">
            <v>40</v>
          </cell>
          <cell r="C1426" t="str">
            <v>MEDUND653568</v>
          </cell>
          <cell r="D1426">
            <v>43993</v>
          </cell>
          <cell r="E1426">
            <v>-43988</v>
          </cell>
          <cell r="I1426" t="str">
            <v>2020 MSA 164251</v>
          </cell>
          <cell r="J1426">
            <v>202</v>
          </cell>
          <cell r="K1426" t="str">
            <v>ONE TOUCH SOLUTIONS</v>
          </cell>
          <cell r="L1426" t="str">
            <v>TWIGA TATU SEZ LIMITED ALP NORTH THREE LTD WAREHOUSE 1</v>
          </cell>
          <cell r="M1426" t="str">
            <v>TR</v>
          </cell>
          <cell r="N1426" t="str">
            <v>OMSLL</v>
          </cell>
          <cell r="O1426" t="str">
            <v>PK</v>
          </cell>
          <cell r="P1426">
            <v>126</v>
          </cell>
          <cell r="Q1426">
            <v>126</v>
          </cell>
          <cell r="R1426">
            <v>0</v>
          </cell>
          <cell r="S1426">
            <v>0</v>
          </cell>
          <cell r="T1426">
            <v>33368</v>
          </cell>
          <cell r="U1426">
            <v>33368</v>
          </cell>
          <cell r="V1426">
            <v>0</v>
          </cell>
          <cell r="W1426">
            <v>0</v>
          </cell>
          <cell r="X1426" t="str">
            <v>HYBRID DOLLY HYBRID DOLLY TOTAL QUANTITY 126 PACKAGES NET WEIGHT 26868 000 KGS HS CODE 87169090 HYBRID DOLLY</v>
          </cell>
          <cell r="Y1426" t="str">
            <v>Valide</v>
          </cell>
        </row>
        <row r="1427">
          <cell r="A1427" t="str">
            <v>FCIU2807239</v>
          </cell>
          <cell r="B1427">
            <v>20</v>
          </cell>
          <cell r="C1427" t="str">
            <v>NB0BW1666600</v>
          </cell>
          <cell r="D1427">
            <v>43992</v>
          </cell>
          <cell r="E1427">
            <v>-43987</v>
          </cell>
          <cell r="I1427" t="str">
            <v>2020 MSA 164296</v>
          </cell>
          <cell r="J1427">
            <v>5</v>
          </cell>
          <cell r="K1427" t="str">
            <v>LUTIAN MACHINERY CO LTD</v>
          </cell>
          <cell r="L1427" t="str">
            <v>POWER ACE MACHINERY K LIMITED</v>
          </cell>
          <cell r="M1427" t="str">
            <v>JP</v>
          </cell>
          <cell r="N1427" t="str">
            <v>CNNGB</v>
          </cell>
          <cell r="O1427" t="str">
            <v>CT</v>
          </cell>
          <cell r="P1427">
            <v>171</v>
          </cell>
          <cell r="Q1427">
            <v>171</v>
          </cell>
          <cell r="R1427">
            <v>0</v>
          </cell>
          <cell r="S1427">
            <v>0</v>
          </cell>
          <cell r="T1427">
            <v>7127</v>
          </cell>
          <cell r="U1427">
            <v>7127</v>
          </cell>
          <cell r="V1427">
            <v>0</v>
          </cell>
          <cell r="W1427">
            <v>0</v>
          </cell>
          <cell r="X1427" t="str">
            <v>1X20ST CONTAINER STC 171 CARTONS GASOLINE GENERATOR HS 850220 DIESEL WATER PUMP HS 841370HIGH PRESSURE WASHER HS 842430 PORT CLEARANCE</v>
          </cell>
          <cell r="Y1427" t="str">
            <v>Valide</v>
          </cell>
        </row>
        <row r="1428">
          <cell r="A1428" t="str">
            <v>CRXU1869764</v>
          </cell>
          <cell r="B1428">
            <v>20</v>
          </cell>
          <cell r="C1428" t="str">
            <v>TSYD020212</v>
          </cell>
          <cell r="D1428">
            <v>43992</v>
          </cell>
          <cell r="E1428">
            <v>-43987</v>
          </cell>
          <cell r="I1428" t="str">
            <v>2020 MSA 164294</v>
          </cell>
          <cell r="J1428">
            <v>347</v>
          </cell>
          <cell r="K1428" t="str">
            <v>XINJIANG MAURI FOOD CO LTDJIE LIANG ZI HUO CHENG COUNTY YILI XINJIAN</v>
          </cell>
          <cell r="L1428" t="str">
            <v>SKYPEX SUPPLIES LIMITEDSPECTRUM BUSINESS PARKWAREHOUSE NO 16 BABA DOGO</v>
          </cell>
          <cell r="M1428" t="str">
            <v>CN</v>
          </cell>
          <cell r="N1428" t="str">
            <v>SGSIN</v>
          </cell>
          <cell r="O1428" t="str">
            <v>CT</v>
          </cell>
          <cell r="P1428">
            <v>1780</v>
          </cell>
          <cell r="Q1428">
            <v>1780</v>
          </cell>
          <cell r="R1428">
            <v>1780</v>
          </cell>
          <cell r="S1428">
            <v>1780</v>
          </cell>
          <cell r="T1428">
            <v>18868</v>
          </cell>
          <cell r="U1428">
            <v>18868</v>
          </cell>
          <cell r="V1428">
            <v>18868</v>
          </cell>
          <cell r="W1428">
            <v>18868</v>
          </cell>
          <cell r="X1428" t="str">
            <v>MAURIPAN INSTANT DRY YEAST 20X500G IDF NO E2003303957 FREIGHT PREPAID 20GPX1 RAAKHEE-SKYPEX CO KE TEL 254 71 4077575 TRADE REGISTER NUMBER+0205630C RAAKHEE-SKYPEX CO KE TEL 254 71 4077575</v>
          </cell>
          <cell r="Y1428" t="str">
            <v>Valide</v>
          </cell>
        </row>
        <row r="1429">
          <cell r="A1429" t="str">
            <v>TCNU5219595</v>
          </cell>
          <cell r="B1429">
            <v>40</v>
          </cell>
          <cell r="C1429" t="str">
            <v>WECC2030MBA1098</v>
          </cell>
          <cell r="D1429">
            <v>43993</v>
          </cell>
          <cell r="E1429">
            <v>-43988</v>
          </cell>
          <cell r="I1429" t="str">
            <v>2020 MSA 164328</v>
          </cell>
          <cell r="J1429">
            <v>57</v>
          </cell>
          <cell r="K1429" t="str">
            <v>SOMATI VEHICLES N V</v>
          </cell>
          <cell r="L1429" t="str">
            <v>NAIROBI CITY COUNTY</v>
          </cell>
          <cell r="M1429" t="str">
            <v>EG</v>
          </cell>
          <cell r="N1429" t="str">
            <v>LKCMB</v>
          </cell>
          <cell r="O1429" t="str">
            <v>PK</v>
          </cell>
          <cell r="P1429">
            <v>1</v>
          </cell>
          <cell r="Q1429">
            <v>1</v>
          </cell>
          <cell r="R1429">
            <v>0</v>
          </cell>
          <cell r="S1429">
            <v>0</v>
          </cell>
          <cell r="T1429">
            <v>3756</v>
          </cell>
          <cell r="U1429">
            <v>3756</v>
          </cell>
          <cell r="V1429">
            <v>0</v>
          </cell>
          <cell r="W1429">
            <v>0</v>
          </cell>
          <cell r="X1429" t="str">
            <v>1X40HC CONTAINER communication system packing details 12 pallets 5 Boxes 2 Pcs loose 1 one 12 Mtr rooftop tower antenna + some parts on one small pallet Ref contract supply of a fire fighting vehicles ambulances Personal protection equipment sets breathing apparatus sets Communication system fire stations related equipment and training</v>
          </cell>
          <cell r="Y1429" t="str">
            <v>Valide</v>
          </cell>
        </row>
        <row r="1430">
          <cell r="A1430" t="str">
            <v>MSKU0600000</v>
          </cell>
          <cell r="B1430">
            <v>40</v>
          </cell>
          <cell r="C1430">
            <v>592795537</v>
          </cell>
          <cell r="D1430">
            <v>43992</v>
          </cell>
          <cell r="E1430">
            <v>-43987</v>
          </cell>
          <cell r="I1430" t="str">
            <v>2020 MSA 164257</v>
          </cell>
          <cell r="J1430">
            <v>27</v>
          </cell>
          <cell r="K1430" t="str">
            <v>PARKINSON CLARKE MIDDLE EAST FZE</v>
          </cell>
          <cell r="L1430" t="str">
            <v>PICFARE INDUSTRIES LIMITED P O BOX</v>
          </cell>
          <cell r="M1430" t="str">
            <v>US</v>
          </cell>
          <cell r="N1430" t="str">
            <v>RUSPP</v>
          </cell>
          <cell r="O1430" t="str">
            <v>RL</v>
          </cell>
          <cell r="P1430">
            <v>650</v>
          </cell>
          <cell r="Q1430">
            <v>650</v>
          </cell>
          <cell r="R1430">
            <v>0</v>
          </cell>
          <cell r="S1430">
            <v>0</v>
          </cell>
          <cell r="T1430">
            <v>214655</v>
          </cell>
          <cell r="U1430">
            <v>214655</v>
          </cell>
          <cell r="V1430">
            <v>0</v>
          </cell>
          <cell r="W1430">
            <v>0</v>
          </cell>
          <cell r="X1430" t="str">
            <v>NEWSPRINT PAPER 42GSM 101CM NEWSPRINT PAPER 54GSM 66CM NEWSPRINT PAP ER 54GSM 99CM COUNTRY OF ORIGIN OF GOODS RUSSIA THE GOODS COVERED BY THIS B L ARE TO BE REFORWARDED TO JINJA UGANDA BY M ARK RIECH A FRICA LTD P O BOX 88335 MOMBASA KENYA H S CODE 480100 00 00 APPLICABLE FREE TIME 28 DAYS COMBINED DETENTION DEMURRAGE AT PORT OF DISCHARGE PLACE OF DELIVERY IN TRANSIT TO UGANDA SHI PPING MARKS 19042 PIL SO 136 FREIGHT PREPAID UPTO MOMBASA</v>
          </cell>
          <cell r="Y1430" t="str">
            <v>Valide</v>
          </cell>
        </row>
        <row r="1431">
          <cell r="A1431" t="str">
            <v>PCIU0153709</v>
          </cell>
          <cell r="B1431">
            <v>20</v>
          </cell>
          <cell r="C1431" t="str">
            <v>HKG000044700</v>
          </cell>
          <cell r="D1431">
            <v>43993</v>
          </cell>
          <cell r="E1431">
            <v>-43988</v>
          </cell>
          <cell r="I1431" t="str">
            <v>2020 MSA 164090</v>
          </cell>
          <cell r="J1431">
            <v>141</v>
          </cell>
          <cell r="K1431" t="str">
            <v>ROSEBELLAH JEROP C O EMPTY VESSELP O BOX 100001 PMB 132 SAIPANMP96950</v>
          </cell>
          <cell r="L1431" t="str">
            <v>ROSEBELLAH JEROP C O EMPTY VESSELMINISTRYP O BOX8537 ELDORET MOMBASA K</v>
          </cell>
          <cell r="M1431" t="str">
            <v>CN</v>
          </cell>
          <cell r="N1431" t="str">
            <v>HKHKG</v>
          </cell>
          <cell r="O1431" t="str">
            <v>PK</v>
          </cell>
          <cell r="P1431">
            <v>227</v>
          </cell>
          <cell r="Q1431">
            <v>227</v>
          </cell>
          <cell r="R1431">
            <v>227</v>
          </cell>
          <cell r="S1431">
            <v>227</v>
          </cell>
          <cell r="T1431">
            <v>5560</v>
          </cell>
          <cell r="U1431">
            <v>5560</v>
          </cell>
          <cell r="V1431">
            <v>5560</v>
          </cell>
          <cell r="W1431">
            <v>5560</v>
          </cell>
          <cell r="X1431" t="str">
            <v>HOUSE HOLD GOODS AND DONATION ITEMS CARGO TO RELEASED AGAINST MELL S B L NO SPN20003037</v>
          </cell>
          <cell r="Y1431" t="str">
            <v>Valide</v>
          </cell>
        </row>
        <row r="1432">
          <cell r="A1432" t="str">
            <v>TRHU2831337</v>
          </cell>
          <cell r="B1432">
            <v>20</v>
          </cell>
          <cell r="C1432" t="str">
            <v>050000338652</v>
          </cell>
          <cell r="D1432">
            <v>43994</v>
          </cell>
          <cell r="E1432">
            <v>-43989</v>
          </cell>
          <cell r="I1432" t="str">
            <v>2020 MSA 164306</v>
          </cell>
          <cell r="J1432">
            <v>370</v>
          </cell>
          <cell r="K1432" t="str">
            <v>THAI NIPPON RUBBER INDUSTRY PUBLIC COMPANY LIMITED</v>
          </cell>
          <cell r="L1432" t="str">
            <v>DKT HEALTHCARE INTERNATIONAL LIMITED</v>
          </cell>
          <cell r="M1432" t="str">
            <v>VN</v>
          </cell>
          <cell r="N1432" t="str">
            <v>THLCH</v>
          </cell>
          <cell r="O1432" t="str">
            <v>CT</v>
          </cell>
          <cell r="P1432">
            <v>420</v>
          </cell>
          <cell r="Q1432">
            <v>420</v>
          </cell>
          <cell r="R1432">
            <v>420</v>
          </cell>
          <cell r="S1432">
            <v>420</v>
          </cell>
          <cell r="T1432">
            <v>6636</v>
          </cell>
          <cell r="U1432">
            <v>6636</v>
          </cell>
          <cell r="V1432">
            <v>6636</v>
          </cell>
          <cell r="W1432">
            <v>6636</v>
          </cell>
          <cell r="X1432" t="str">
            <v>HS CODE 4014 10 00NATURAL LATEX CONDOM WITH RESERVOIR ENDPI TNR-057-2 020-BLOT SIZE 3 360 GROSS1 KISS CLASSIC 3 S 53MM SMOOTH PARALLE L 0 050-0 080MM THICKNESS180MM LENGTH NON COLOURED VANILLAMASKING SILICONE LUBRICATED</v>
          </cell>
          <cell r="Y1432" t="str">
            <v>Valide</v>
          </cell>
        </row>
        <row r="1433">
          <cell r="A1433" t="str">
            <v>MAGU2286557</v>
          </cell>
          <cell r="B1433">
            <v>20</v>
          </cell>
          <cell r="C1433" t="str">
            <v>142000577997</v>
          </cell>
          <cell r="D1433">
            <v>43994</v>
          </cell>
          <cell r="E1433">
            <v>-43989</v>
          </cell>
          <cell r="I1433" t="str">
            <v>2020 MSA 164306</v>
          </cell>
          <cell r="J1433">
            <v>347</v>
          </cell>
          <cell r="K1433" t="str">
            <v>MAGIC CHEMICALS INC</v>
          </cell>
          <cell r="L1433" t="str">
            <v>BETA HEALTHCARE INTERNATIONAL LTD</v>
          </cell>
          <cell r="M1433" t="str">
            <v>VN</v>
          </cell>
          <cell r="N1433" t="str">
            <v>CNSHA</v>
          </cell>
          <cell r="O1433" t="str">
            <v>BG</v>
          </cell>
          <cell r="P1433">
            <v>1600</v>
          </cell>
          <cell r="Q1433">
            <v>1600</v>
          </cell>
          <cell r="R1433">
            <v>1600</v>
          </cell>
          <cell r="S1433">
            <v>1600</v>
          </cell>
          <cell r="T1433">
            <v>43520</v>
          </cell>
          <cell r="U1433">
            <v>43520</v>
          </cell>
          <cell r="V1433">
            <v>43520</v>
          </cell>
          <cell r="W1433">
            <v>43520</v>
          </cell>
          <cell r="X1433" t="str">
            <v>ASPIRINIDF NO E2002293508 EMAIL INFO KE BETASHELYS COMMOBILE 254 73 5992599 PIN P000591209IEMAIL INFO KE BETASHELYS COMMOBILE 254 735992 599</v>
          </cell>
          <cell r="Y1433" t="str">
            <v>Valide</v>
          </cell>
        </row>
        <row r="1434">
          <cell r="A1434" t="str">
            <v>EISU3958332</v>
          </cell>
          <cell r="B1434">
            <v>20</v>
          </cell>
          <cell r="C1434" t="str">
            <v>142051636842</v>
          </cell>
          <cell r="D1434">
            <v>43996</v>
          </cell>
          <cell r="E1434">
            <v>-43991</v>
          </cell>
          <cell r="I1434" t="str">
            <v>2020 MSA 164306</v>
          </cell>
          <cell r="J1434">
            <v>17</v>
          </cell>
          <cell r="K1434" t="str">
            <v>SCHINDLER SA INVESTMENT HOLDING PTY LTD</v>
          </cell>
          <cell r="L1434" t="str">
            <v>SCHINDLER LIMITED</v>
          </cell>
          <cell r="M1434" t="str">
            <v>VN</v>
          </cell>
          <cell r="N1434" t="str">
            <v>CNSHA</v>
          </cell>
          <cell r="O1434" t="str">
            <v>PK</v>
          </cell>
          <cell r="P1434">
            <v>40</v>
          </cell>
          <cell r="Q1434">
            <v>40</v>
          </cell>
          <cell r="R1434">
            <v>40</v>
          </cell>
          <cell r="S1434">
            <v>40</v>
          </cell>
          <cell r="T1434">
            <v>16378</v>
          </cell>
          <cell r="U1434">
            <v>16378</v>
          </cell>
          <cell r="V1434">
            <v>16378</v>
          </cell>
          <cell r="W1434">
            <v>16378</v>
          </cell>
          <cell r="X1434" t="str">
            <v>SHIPMENT TERMS CFR MOMBASAPORT KENYA2 PASSENGER LIFTS TYPE SCHINDLER 5 500APMRL COMPLETE IN KNOCKED DOWN KIT FORMPROJECT NAME AFRICAN GUARANT EE FUNDCFRLC NUMBER 5087600970 AND IDF NUMBERE2001284671FREIGHT PREPAI D</v>
          </cell>
          <cell r="Y1434" t="str">
            <v>Valide</v>
          </cell>
        </row>
        <row r="1435">
          <cell r="A1435" t="str">
            <v>MRKU0665606</v>
          </cell>
          <cell r="B1435">
            <v>40</v>
          </cell>
          <cell r="C1435" t="str">
            <v>592015746</v>
          </cell>
          <cell r="D1435">
            <v>43994</v>
          </cell>
          <cell r="E1435">
            <v>-43989</v>
          </cell>
          <cell r="I1435" t="str">
            <v>2020 MSA 164378</v>
          </cell>
          <cell r="J1435">
            <v>204</v>
          </cell>
          <cell r="K1435" t="str">
            <v>THE FEMALE HEALTH COMPANY UK PLC</v>
          </cell>
          <cell r="L1435" t="str">
            <v>UNFPA KENYA UNITED NATIONS COMPLEX</v>
          </cell>
          <cell r="M1435" t="str">
            <v>CN</v>
          </cell>
          <cell r="N1435" t="str">
            <v>MYPKG</v>
          </cell>
          <cell r="O1435" t="str">
            <v>PA</v>
          </cell>
          <cell r="P1435">
            <v>108</v>
          </cell>
          <cell r="Q1435">
            <v>108</v>
          </cell>
          <cell r="R1435">
            <v>108</v>
          </cell>
          <cell r="S1435">
            <v>108</v>
          </cell>
          <cell r="T1435">
            <v>21335</v>
          </cell>
          <cell r="U1435">
            <v>21335</v>
          </cell>
          <cell r="V1435">
            <v>21335</v>
          </cell>
          <cell r="W1435">
            <v>21335</v>
          </cell>
          <cell r="X1435" t="str">
            <v>3 X 40 GP CONTAINERS STC 108 PALLETS 1 6000 000 FC2 FEMALE CONDOMS H S CODE 4014 10 0000 FHC REF 6282 UNFPA ORD ER NO UNFPA-0000039399 DELIVERY ADDRESS NAIROBI CONTAINER TERMI NAL NAIROBI KENYA TO CONTACT ATTN UNFPA REPRESENTATIVE TEL 254 20 7624 404 EMAIL OLAJIDE UNFPA ORG TO CONNECT INTENDED M VSL COSCO YINGKOU V 021W AT TPP ON 31-MAY-2020 INTRANSIT TO ICD EMBAKASI NAIROBI</v>
          </cell>
          <cell r="Y1435" t="str">
            <v>Valide</v>
          </cell>
        </row>
        <row r="1436">
          <cell r="A1436" t="str">
            <v>MSKU6972366</v>
          </cell>
          <cell r="B1436">
            <v>40</v>
          </cell>
          <cell r="C1436" t="str">
            <v>592015746</v>
          </cell>
          <cell r="D1436">
            <v>43995</v>
          </cell>
          <cell r="E1436">
            <v>-43990</v>
          </cell>
          <cell r="I1436" t="str">
            <v>2020 MSA 164378</v>
          </cell>
          <cell r="J1436">
            <v>204</v>
          </cell>
          <cell r="K1436" t="str">
            <v>THE FEMALE HEALTH COMPANY UK PLC</v>
          </cell>
          <cell r="L1436" t="str">
            <v>UNFPA KENYA UNITED NATIONS COMPLEX</v>
          </cell>
          <cell r="M1436" t="str">
            <v>CN</v>
          </cell>
          <cell r="N1436" t="str">
            <v>MYPKG</v>
          </cell>
          <cell r="O1436" t="str">
            <v>PA</v>
          </cell>
          <cell r="P1436">
            <v>108</v>
          </cell>
          <cell r="Q1436">
            <v>108</v>
          </cell>
          <cell r="R1436">
            <v>108</v>
          </cell>
          <cell r="S1436">
            <v>108</v>
          </cell>
          <cell r="T1436">
            <v>21335</v>
          </cell>
          <cell r="U1436">
            <v>21335</v>
          </cell>
          <cell r="V1436">
            <v>21335</v>
          </cell>
          <cell r="W1436">
            <v>21335</v>
          </cell>
          <cell r="X1436" t="str">
            <v>3 X 40 GP CONTAINERS STC 108 PALLETS 1 6000 000 FC2 FEMALE CONDOMS H S CODE 4014 10 0000 FHC REF 6282 UNFPA ORD ER NO UNFPA-0000039399 DELIVERY ADDRESS NAIROBI CONTAINER TERMI NAL NAIROBI KENYA TO CONTACT ATTN UNFPA REPRESENTATIVE TEL 254 20 7624 404 EMAIL OLAJIDE UNFPA ORG TO CONNECT INTENDED M VSL COSCO YINGKOU V 021W AT TPP ON 31-MAY-2020 INTRANSIT TO ICD EMBAKASI NAIROBI</v>
          </cell>
          <cell r="Y1436" t="str">
            <v>Valide</v>
          </cell>
        </row>
        <row r="1437">
          <cell r="A1437" t="str">
            <v>MSKU6570222</v>
          </cell>
          <cell r="B1437">
            <v>40</v>
          </cell>
          <cell r="C1437" t="str">
            <v>592015746</v>
          </cell>
          <cell r="D1437">
            <v>43995</v>
          </cell>
          <cell r="E1437">
            <v>-43990</v>
          </cell>
          <cell r="I1437" t="str">
            <v>2020 MSA 164378</v>
          </cell>
          <cell r="J1437">
            <v>204</v>
          </cell>
          <cell r="K1437" t="str">
            <v>THE FEMALE HEALTH COMPANY UK PLC</v>
          </cell>
          <cell r="L1437" t="str">
            <v>UNFPA KENYA UNITED NATIONS COMPLEX</v>
          </cell>
          <cell r="M1437" t="str">
            <v>CN</v>
          </cell>
          <cell r="N1437" t="str">
            <v>MYPKG</v>
          </cell>
          <cell r="O1437" t="str">
            <v>PA</v>
          </cell>
          <cell r="P1437">
            <v>108</v>
          </cell>
          <cell r="Q1437">
            <v>108</v>
          </cell>
          <cell r="R1437">
            <v>108</v>
          </cell>
          <cell r="S1437">
            <v>108</v>
          </cell>
          <cell r="T1437">
            <v>21335</v>
          </cell>
          <cell r="U1437">
            <v>21335</v>
          </cell>
          <cell r="V1437">
            <v>21335</v>
          </cell>
          <cell r="W1437">
            <v>21335</v>
          </cell>
          <cell r="X1437" t="str">
            <v>3 X 40 GP CONTAINERS STC 108 PALLETS 1 6000 000 FC2 FEMALE CONDOMS H S CODE 4014 10 0000 FHC REF 6282 UNFPA ORD ER NO UNFPA-0000039399 DELIVERY ADDRESS NAIROBI CONTAINER TERMI NAL NAIROBI KENYA TO CONTACT ATTN UNFPA REPRESENTATIVE TEL 254 20 7624 404 EMAIL OLAJIDE UNFPA ORG TO CONNECT INTENDED M VSL COSCO YINGKOU V 021W AT TPP ON 31-MAY-2020 INTRANSIT TO ICD EMBAKASI NAIROBI</v>
          </cell>
          <cell r="Y1437" t="str">
            <v>Valide</v>
          </cell>
        </row>
        <row r="1438">
          <cell r="A1438" t="str">
            <v>MSKU7110010</v>
          </cell>
          <cell r="B1438">
            <v>20</v>
          </cell>
          <cell r="C1438" t="str">
            <v>598194394</v>
          </cell>
          <cell r="D1438">
            <v>43996</v>
          </cell>
          <cell r="E1438">
            <v>-43991</v>
          </cell>
          <cell r="I1438" t="str">
            <v>2020 MSA 164378</v>
          </cell>
          <cell r="J1438">
            <v>267</v>
          </cell>
          <cell r="K1438" t="str">
            <v>BOLLORE LOGISTICS CHINA CO LTD 20</v>
          </cell>
          <cell r="L1438" t="str">
            <v>BETHANYKIDS AFRICA PO BOX 61 KIJA</v>
          </cell>
          <cell r="M1438" t="str">
            <v>CN</v>
          </cell>
          <cell r="N1438" t="str">
            <v>CNSHA</v>
          </cell>
          <cell r="O1438" t="str">
            <v>CT</v>
          </cell>
          <cell r="P1438">
            <v>157</v>
          </cell>
          <cell r="Q1438">
            <v>157</v>
          </cell>
          <cell r="R1438">
            <v>0</v>
          </cell>
          <cell r="S1438">
            <v>0</v>
          </cell>
          <cell r="T1438">
            <v>2795</v>
          </cell>
          <cell r="U1438">
            <v>2795</v>
          </cell>
          <cell r="V1438">
            <v>0</v>
          </cell>
          <cell r="W1438">
            <v>0</v>
          </cell>
          <cell r="X1438" t="str">
            <v>WHEELCHAIR SPARE PARTS</v>
          </cell>
          <cell r="Y1438" t="str">
            <v>Valide</v>
          </cell>
        </row>
        <row r="1439">
          <cell r="A1439" t="str">
            <v>MSKU9062930</v>
          </cell>
          <cell r="B1439">
            <v>40</v>
          </cell>
          <cell r="C1439" t="str">
            <v>606972610</v>
          </cell>
          <cell r="D1439">
            <v>43994</v>
          </cell>
          <cell r="E1439">
            <v>-43989</v>
          </cell>
          <cell r="I1439" t="str">
            <v>2020 MSA 164378</v>
          </cell>
          <cell r="J1439">
            <v>56</v>
          </cell>
          <cell r="K1439" t="str">
            <v>ECU WORLDWIDE 1025 WEST ST GEORGES</v>
          </cell>
          <cell r="L1439" t="str">
            <v>RITEPAK K LTD PO BOX 13473-00800</v>
          </cell>
          <cell r="M1439" t="str">
            <v>CN</v>
          </cell>
          <cell r="N1439" t="str">
            <v>USLAX</v>
          </cell>
          <cell r="O1439" t="str">
            <v>PK</v>
          </cell>
          <cell r="P1439">
            <v>4</v>
          </cell>
          <cell r="Q1439">
            <v>4</v>
          </cell>
          <cell r="R1439">
            <v>0</v>
          </cell>
          <cell r="S1439">
            <v>0</v>
          </cell>
          <cell r="T1439">
            <v>47175</v>
          </cell>
          <cell r="U1439">
            <v>47175</v>
          </cell>
          <cell r="V1439">
            <v>0</v>
          </cell>
          <cell r="W1439">
            <v>0</v>
          </cell>
          <cell r="X1439" t="str">
            <v>IRWIN RESEARCH AND DEVELOPMENT UNWIND STAND TYPE APRSLH M N- 44 S N-7121 1 W CLAM SHELL HEATER TYPE HT-LH M N- 44-200-QTZ S N- 71 10 ELECTRIC FEEDER TYPE EF-LH M N- 44 S N-7116 2 ADVANTAGE TEMP ERATURE CONTROLLERS W CONTROL AND OPERATOR PANEL 1 CONTROL PANE L AND DISCHARGE CONVEYOR 1 CUMBERLAND GRINDER M N- 56T S N- 209359-01009 10HP MOTOR W PANELS AND 11KW BLOWER VAN DAM DRY OFFSET CUP PRINTING PRESS CONSISTING OF 1 VAN DAM PRINTER M N- 560 S N S75 41 6-2 5FT-6IN W X 7FT-11IN L X 7FT H SHEET FED W 5 COLOR UN ITS AUTOMATIC FEEDER VAN DAM M N- 5100 W 2 1 2HP DRIVE MOTORS 3 DRYERS W 10 CERAMIC HEATING ELEMENTS 19 5 KW ELECTRICALLY HEATED 1 COOLER BLOWER 1HP IRWIN RESEARCH AND DEVELOPMENT UNWIND STAND TYPE PARH M N- 44 S N- 7755 W CLAM SHELL HEATER TYPE HT-RH M N- 44-200-QZ PID S N- 7753 ELECTRIC FEEDER TYPE EF-RH M N- 44 S N-7754 W CONTROL AND OPERA TOR PANEL W INFEED GUIDE STAND CONTROL PANEL AND DISCHARGE CONVEY OR 1 CUMBERLAND GRINDER M N- 56T S N- 20935002002 10HP MOTOR W PANELS AND 11KW BLOWER CHUO KAGAKU LIP CURLER M N- 63-57 IRWIN TRIM PRESS TYPE TP-LH M N- 44VTS S N- 683 IRWIN TRIM PRESS TYPE TP-RH M N- 44VTS S N- 7749 JET 20 FLOOR DRILL PRESS M N- 3 54170 JDP-20MF S VICTOR VARIABLE SPEED VERTICAL KNEE MILL M N- JF 990377 10IN X 54IN TABLE W KLM TABLE MILLING VI PHASE 3 60PH JET LATHE M N- 1660-GPH M N- JET GPH-1660 GPH BJ123 16IN SWING 60IN CENTERS 220 440 HARD WIRE 220V 3 1 8IN SPINDLE BORE REMOVABLE GAP BED IRWIN 44 PARTS CONSISTING OF ELECTRICAL OUTLET B NCGUN40- 2400-X142US CYLINDERS TIMKEN IRWIN RESEARCH AND DEVELOPMENT THERMOFORMER TYPE AF-LH M N-44-40-28 S N-928 IRWIN RESEARCH AND DEVELOPMENT THERMOFORMER TYPE AF-RH M N-44-40-28 S N-1004 MODIFIED BISHAMON SKID LIFT FOR IRWIN M N-LV-1 00 MODIFIED TO PNEUMATIC S N 04061901 MAX LOAD CAPACITY 2 200LBS PHONE 254 41 222 3035 FAX 254 41 231 15 30 IMPORTMOMBASA E</v>
          </cell>
          <cell r="Y1439" t="str">
            <v>Valide</v>
          </cell>
        </row>
        <row r="1440">
          <cell r="A1440" t="str">
            <v>MRKU4918322</v>
          </cell>
          <cell r="B1440">
            <v>40</v>
          </cell>
          <cell r="C1440" t="str">
            <v>606972610</v>
          </cell>
          <cell r="D1440">
            <v>43994</v>
          </cell>
          <cell r="E1440">
            <v>-43989</v>
          </cell>
          <cell r="I1440" t="str">
            <v>2020 MSA 164378</v>
          </cell>
          <cell r="J1440">
            <v>56</v>
          </cell>
          <cell r="K1440" t="str">
            <v>ECU WORLDWIDE 1025 WEST ST GEORGES</v>
          </cell>
          <cell r="L1440" t="str">
            <v>RITEPAK K LTD PO BOX 13473-00800</v>
          </cell>
          <cell r="M1440" t="str">
            <v>CN</v>
          </cell>
          <cell r="N1440" t="str">
            <v>USLAX</v>
          </cell>
          <cell r="O1440" t="str">
            <v>PK</v>
          </cell>
          <cell r="P1440">
            <v>4</v>
          </cell>
          <cell r="Q1440">
            <v>4</v>
          </cell>
          <cell r="R1440">
            <v>0</v>
          </cell>
          <cell r="S1440">
            <v>0</v>
          </cell>
          <cell r="T1440">
            <v>47175</v>
          </cell>
          <cell r="U1440">
            <v>47175</v>
          </cell>
          <cell r="V1440">
            <v>0</v>
          </cell>
          <cell r="W1440">
            <v>0</v>
          </cell>
          <cell r="X1440" t="str">
            <v>IRWIN RESEARCH AND DEVELOPMENT UNWIND STAND TYPE APRSLH M N- 44 S N-7121 1 W CLAM SHELL HEATER TYPE HT-LH M N- 44-200-QTZ S N- 71 10 ELECTRIC FEEDER TYPE EF-LH M N- 44 S N-7116 2 ADVANTAGE TEMP ERATURE CONTROLLERS W CONTROL AND OPERATOR PANEL 1 CONTROL PANE L AND DISCHARGE CONVEYOR 1 CUMBERLAND GRINDER M N- 56T S N- 209359-01009 10HP MOTOR W PANELS AND 11KW BLOWER VAN DAM DRY OFFSET CUP PRINTING PRESS CONSISTING OF 1 VAN DAM PRINTER M N- 560 S N S75 41 6-2 5FT-6IN W X 7FT-11IN L X 7FT H SHEET FED W 5 COLOR UN ITS AUTOMATIC FEEDER VAN DAM M N- 5100 W 2 1 2HP DRIVE MOTORS 3 DRYERS W 10 CERAMIC HEATING ELEMENTS 19 5 KW ELECTRICALLY HEATED 1 COOLER BLOWER 1HP IRWIN RESEARCH AND DEVELOPMENT UNWIND STAND TYPE PARH M N- 44 S N- 7755 W CLAM SHELL HEATER TYPE HT-RH M N- 44-200-QZ PID S N- 7753 ELECTRIC FEEDER TYPE EF-RH M N- 44 S N-7754 W CONTROL AND OPERA TOR PANEL W INFEED GUIDE STAND CONTROL PANEL AND DISCHARGE CONVEY OR 1 CUMBERLAND GRINDER M N- 56T S N- 20935002002 10HP MOTOR W PANELS AND 11KW BLOWER CHUO KAGAKU LIP CURLER M N- 63-57 IRWIN TRIM PRESS TYPE TP-LH M N- 44VTS S N- 683 IRWIN TRIM PRESS TYPE TP-RH M N- 44VTS S N- 7749 JET 20 FLOOR DRILL PRESS M N- 3 54170 JDP-20MF S VICTOR VARIABLE SPEED VERTICAL KNEE MILL M N- JF 990377 10IN X 54IN TABLE W KLM TABLE MILLING VI PHASE 3 60PH JET LATHE M N- 1660-GPH M N- JET GPH-1660 GPH BJ123 16IN SWING 60IN CENTERS 220 440 HARD WIRE 220V 3 1 8IN SPINDLE BORE REMOVABLE GAP BED IRWIN 44 PARTS CONSISTING OF ELECTRICAL OUTLET B NCGUN40- 2400-X142US CYLINDERS TIMKEN IRWIN RESEARCH AND DEVELOPMENT THERMOFORMER TYPE AF-LH M N-44-40-28 S N-928 IRWIN RESEARCH AND DEVELOPMENT THERMOFORMER TYPE AF-RH M N-44-40-28 S N-1004 MODIFIED BISHAMON SKID LIFT FOR IRWIN M N-LV-1 00 MODIFIED TO PNEUMATIC S N 04061901 MAX LOAD CAPACITY 2 200LBS PHONE 254 41 222 3035 FAX 254 41 231 15 30 IMPORTMOMBASA E</v>
          </cell>
          <cell r="Y1440" t="str">
            <v>Valide</v>
          </cell>
        </row>
        <row r="1441">
          <cell r="A1441" t="str">
            <v>MSKU3520969</v>
          </cell>
          <cell r="B1441">
            <v>20</v>
          </cell>
          <cell r="C1441" t="str">
            <v>910730342</v>
          </cell>
          <cell r="D1441">
            <v>43995</v>
          </cell>
          <cell r="E1441">
            <v>-43990</v>
          </cell>
          <cell r="I1441" t="str">
            <v>2020 MSA 164257</v>
          </cell>
          <cell r="J1441">
            <v>403</v>
          </cell>
          <cell r="K1441" t="str">
            <v>TEGOLA CANADESE SPA 21 VIA DELL IN</v>
          </cell>
          <cell r="L1441" t="str">
            <v>SCALA ENTERPRISES LTD OFF LANGATA</v>
          </cell>
          <cell r="M1441" t="str">
            <v>US</v>
          </cell>
          <cell r="N1441" t="str">
            <v>ITVRV</v>
          </cell>
          <cell r="O1441" t="str">
            <v>PA</v>
          </cell>
          <cell r="P1441">
            <v>48</v>
          </cell>
          <cell r="Q1441">
            <v>48</v>
          </cell>
          <cell r="R1441">
            <v>48</v>
          </cell>
          <cell r="S1441">
            <v>48</v>
          </cell>
          <cell r="T1441">
            <v>81682</v>
          </cell>
          <cell r="U1441">
            <v>81682</v>
          </cell>
          <cell r="V1441">
            <v>81682</v>
          </cell>
          <cell r="W1441">
            <v>81682</v>
          </cell>
          <cell r="X1441" t="str">
            <v>EACH CONTAINER CONTAINS 15 PALLETS TOP SHINGLE RECTANGULAR 2-TONE BR OWN 1 PALLET TEGOFOL REFLEX 150</v>
          </cell>
          <cell r="Y1441" t="str">
            <v>Valide</v>
          </cell>
        </row>
        <row r="1442">
          <cell r="A1442" t="str">
            <v>TRHU1024650</v>
          </cell>
          <cell r="B1442">
            <v>20</v>
          </cell>
          <cell r="C1442" t="str">
            <v>AMC0853949</v>
          </cell>
          <cell r="D1442">
            <v>43996</v>
          </cell>
          <cell r="E1442">
            <v>-43991</v>
          </cell>
          <cell r="I1442" t="str">
            <v>2020 MSA 164259</v>
          </cell>
          <cell r="J1442">
            <v>195</v>
          </cell>
          <cell r="K1442" t="str">
            <v>HERMES TRAVEL CARGO PVT LTDUNIT 50 ADARSH INDUSTRIAL ESTATESAHAR ROA</v>
          </cell>
          <cell r="L1442" t="str">
            <v>COLLATERAL FREIGHT SERVICES LTDP O BOX 3208-00506NAIROBI KENYATEL 2547</v>
          </cell>
          <cell r="M1442" t="str">
            <v>AE</v>
          </cell>
          <cell r="N1442" t="str">
            <v>INNSA</v>
          </cell>
          <cell r="O1442" t="str">
            <v>PK</v>
          </cell>
          <cell r="P1442">
            <v>870</v>
          </cell>
          <cell r="Q1442">
            <v>870</v>
          </cell>
          <cell r="R1442">
            <v>0</v>
          </cell>
          <cell r="S1442">
            <v>0</v>
          </cell>
          <cell r="T1442">
            <v>29291</v>
          </cell>
          <cell r="U1442">
            <v>29291</v>
          </cell>
          <cell r="V1442">
            <v>0</v>
          </cell>
          <cell r="W1442">
            <v>0</v>
          </cell>
          <cell r="X1442" t="str">
            <v>870 BAGS EIGHT HUNDRED SEVENTY BAGS ONLY PHARMACEUTICAL RAW MATERIALS AS PER PROFORMA INVOICE NO 101 MATERIAL 2019-20 DATED 20022 HS CODE 300490 LC NO CCBIMPLC 100 20 DATED 200311 IDF NO 20EMKIM000043171 INVOICE NO 01 EXP 20-21 KCPL DT 06 05 2020 S BILL NO 2591884 dt 08 05 2020 NET WT 29 100 000 KGS FREIGHT PREPAID PK</v>
          </cell>
          <cell r="Y1442" t="str">
            <v>Valide</v>
          </cell>
        </row>
        <row r="1443">
          <cell r="A1443" t="str">
            <v>CMAU7364816</v>
          </cell>
          <cell r="B1443">
            <v>40</v>
          </cell>
          <cell r="C1443" t="str">
            <v>CAD0415459</v>
          </cell>
          <cell r="D1443">
            <v>43994</v>
          </cell>
          <cell r="E1443">
            <v>-43989</v>
          </cell>
          <cell r="I1443" t="str">
            <v>2020 MSA 164259</v>
          </cell>
          <cell r="J1443">
            <v>233</v>
          </cell>
          <cell r="K1443" t="str">
            <v>NOVATEUR ELECTRICAL DIGITALSYSTEMSPRIVATE LIMITEDKHASARA NO 78 188</v>
          </cell>
          <cell r="L1443" t="str">
            <v>TO THE KENYA POWER LIGHTINGCOMPANY LIMITEDPIN P000591096X STIMA SAC</v>
          </cell>
          <cell r="M1443" t="str">
            <v>AE</v>
          </cell>
          <cell r="N1443" t="str">
            <v>INDEL</v>
          </cell>
          <cell r="O1443" t="str">
            <v>PE</v>
          </cell>
          <cell r="P1443">
            <v>207</v>
          </cell>
          <cell r="Q1443">
            <v>207</v>
          </cell>
          <cell r="R1443">
            <v>0</v>
          </cell>
          <cell r="S1443">
            <v>0</v>
          </cell>
          <cell r="T1443">
            <v>122720</v>
          </cell>
          <cell r="U1443">
            <v>122720</v>
          </cell>
          <cell r="V1443">
            <v>0</v>
          </cell>
          <cell r="W1443">
            <v>0</v>
          </cell>
          <cell r="X1443" t="str">
            <v>SUPPLY OF CUT OUTS AND FUSE LINK CARTRIDGES UNDER LAST MILE CONNECTIVITY PROJECT-II CONTRACT NO KP1 6E 1 PT 1 17 A01-LOT G4 DATED 20 JUNE 2019 CIF MOMBASA H S CODE NO 85361090 85361020 IDF NO- E2004320271 INVOICE NO - 1986-298 S BILL NO 2619623 DT 11 05 2020 TOTAL NET WT 118255 00 KGS GOODS IN TRANSIT TO KPLC PROJECT SITES ON CONSIGNEE COST RISK AND ARRANGEMENTS NOTIFY PARTY 2 Spedag Interfreight Kenya Ltd Old Mombasa Road Off Mombasa Road Nairobi - Kenya Sarah Atieno Phone +254 730 166 000 Direct +254 730 166 728 Mobile +254 731 999 176 Fax +254 20 205 5579 sarah atieno-spedaginterfreight com NOTIFY PARTY 3 Rousant International Limited rousant-rousant co za OFFICE - 1ST FLOOR V J BUSINESS TOWER OFFICE ADDRESS IST FLOOR V J BUSINESS TOWER A - 6 SECTOR - 125 NOIDA - 201301 U P INDIA ROAD NAIROBI KENYA EMAIL -EMEIDA-KPLC CO KE TEL - +254 203 201821 FREIGHT PREPAID PE</v>
          </cell>
          <cell r="Y1443" t="str">
            <v>Valide</v>
          </cell>
        </row>
        <row r="1444">
          <cell r="A1444" t="str">
            <v>CMAU4068512</v>
          </cell>
          <cell r="B1444">
            <v>40</v>
          </cell>
          <cell r="C1444" t="str">
            <v>CNUN226854</v>
          </cell>
          <cell r="D1444">
            <v>43996</v>
          </cell>
          <cell r="E1444">
            <v>-43991</v>
          </cell>
          <cell r="I1444" t="str">
            <v>2020 MSA 164294</v>
          </cell>
          <cell r="J1444">
            <v>247</v>
          </cell>
          <cell r="K1444" t="str">
            <v>FARMASINO PHARMACEUTICALS JIANGSU CO LTD BUILDING 5 NO 9 WEIDI ROAD</v>
          </cell>
          <cell r="L1444" t="str">
            <v>LIFE STREAM LIMITEDUNIT 28 ALPHA CENTRE MOMBASA RD NAIROBI KENYAKRA PI</v>
          </cell>
          <cell r="M1444" t="str">
            <v>CN</v>
          </cell>
          <cell r="N1444" t="str">
            <v>CNSHA</v>
          </cell>
          <cell r="O1444" t="str">
            <v>CT</v>
          </cell>
          <cell r="P1444">
            <v>875</v>
          </cell>
          <cell r="Q1444">
            <v>875</v>
          </cell>
          <cell r="R1444">
            <v>0</v>
          </cell>
          <cell r="S1444">
            <v>0</v>
          </cell>
          <cell r="T1444">
            <v>22750</v>
          </cell>
          <cell r="U1444">
            <v>22750</v>
          </cell>
          <cell r="V1444">
            <v>0</v>
          </cell>
          <cell r="W1444">
            <v>0</v>
          </cell>
          <cell r="X1444" t="str">
            <v>MEDICAL PRODUCTS FREIGHT PREPAID</v>
          </cell>
          <cell r="Y1444" t="str">
            <v>Valide</v>
          </cell>
        </row>
        <row r="1445">
          <cell r="A1445" t="str">
            <v>CSLU2052412</v>
          </cell>
          <cell r="B1445">
            <v>20</v>
          </cell>
          <cell r="C1445" t="str">
            <v>COSU6261354950</v>
          </cell>
          <cell r="D1445">
            <v>43994</v>
          </cell>
          <cell r="E1445">
            <v>-43989</v>
          </cell>
          <cell r="I1445" t="str">
            <v>2020 MSA 164380</v>
          </cell>
          <cell r="J1445">
            <v>100</v>
          </cell>
          <cell r="K1445" t="str">
            <v>LIME SUN SOLUTIONS UK LTD</v>
          </cell>
          <cell r="L1445" t="str">
            <v>ABIZOOM BUSINESS MACHINES LTD</v>
          </cell>
          <cell r="M1445" t="str">
            <v>CN</v>
          </cell>
          <cell r="N1445" t="str">
            <v>TWKHH</v>
          </cell>
          <cell r="O1445" t="str">
            <v>CT</v>
          </cell>
          <cell r="P1445">
            <v>254</v>
          </cell>
          <cell r="Q1445">
            <v>254</v>
          </cell>
          <cell r="R1445">
            <v>0</v>
          </cell>
          <cell r="S1445">
            <v>0</v>
          </cell>
          <cell r="T1445">
            <v>2181</v>
          </cell>
          <cell r="U1445">
            <v>2181</v>
          </cell>
          <cell r="V1445">
            <v>0</v>
          </cell>
          <cell r="W1445">
            <v>0</v>
          </cell>
          <cell r="X1445" t="str">
            <v>EMPTY CARTRIDGES FOR USE IN PRINTERS AND PHOTOCPIERS WITH ACCESSORIES 21 DAYS FREE DETENTION OF CONTAINER AT PORT OF DESTINATION EMAIL SAFDARSHAH LIVE COM PLACE OF DELIVERY PORT CLEARANCE</v>
          </cell>
          <cell r="Y1445" t="str">
            <v>Valide</v>
          </cell>
        </row>
        <row r="1446">
          <cell r="A1446" t="str">
            <v>CSNU1225260</v>
          </cell>
          <cell r="B1446">
            <v>20</v>
          </cell>
          <cell r="C1446" t="str">
            <v>COSU6262167570W</v>
          </cell>
          <cell r="D1446">
            <v>43994</v>
          </cell>
          <cell r="E1446">
            <v>-43989</v>
          </cell>
          <cell r="I1446" t="str">
            <v>2020 MSA 164380</v>
          </cell>
          <cell r="J1446">
            <v>35</v>
          </cell>
          <cell r="K1446" t="str">
            <v>KALYANI ENTERPRISES</v>
          </cell>
          <cell r="L1446" t="str">
            <v>CROWN PAINTS KENYA PLC</v>
          </cell>
          <cell r="M1446" t="str">
            <v>CN</v>
          </cell>
          <cell r="N1446" t="str">
            <v>INNSA</v>
          </cell>
          <cell r="O1446" t="str">
            <v>PK</v>
          </cell>
          <cell r="P1446">
            <v>920</v>
          </cell>
          <cell r="Q1446">
            <v>920</v>
          </cell>
          <cell r="R1446">
            <v>0</v>
          </cell>
          <cell r="S1446">
            <v>0</v>
          </cell>
          <cell r="T1446">
            <v>46200</v>
          </cell>
          <cell r="U1446">
            <v>46200</v>
          </cell>
          <cell r="V1446">
            <v>0</v>
          </cell>
          <cell r="W1446">
            <v>0</v>
          </cell>
          <cell r="X1446" t="str">
            <v>02X20 FCL CONTAINER STC TOTAL 920 PACKAGES ONLY QUARTZ POWDER EXTENDERS -30 +80 EQUAL TO ME-48 HS CODE-250610 20 00 QUARTZ POWDER EXTENDERS -12 +14 EQUAL TO ME-41 HS CODE-250610 20 00 BATCH NO 73 MFG DATED 16 03 20 INV NO 73 19-20 DATED 19 04 2020 S BILL NO 2452293 DT 22 04 2020 GROSS WEIGHT 46 200 MTS NET WT 46 00 MTS HS CODE 25061020 EMBAKASI NAIROBI KENYA UNDER CONSIGNEEE RISK ARRANGEMENT ACCOUNT CARRIER LINE RESPONSIBITY CEASES AT MOMBASA PORT ONLY FREIGHT PREPAID</v>
          </cell>
          <cell r="Y1446" t="str">
            <v>Valide</v>
          </cell>
        </row>
        <row r="1447">
          <cell r="A1447" t="str">
            <v>CSNU1364840</v>
          </cell>
          <cell r="B1447">
            <v>20</v>
          </cell>
          <cell r="C1447" t="str">
            <v>COSU6262167570W</v>
          </cell>
          <cell r="D1447">
            <v>43995</v>
          </cell>
          <cell r="E1447">
            <v>-43990</v>
          </cell>
          <cell r="I1447" t="str">
            <v>2020 MSA 164380</v>
          </cell>
          <cell r="J1447">
            <v>35</v>
          </cell>
          <cell r="K1447" t="str">
            <v>KALYANI ENTERPRISES</v>
          </cell>
          <cell r="L1447" t="str">
            <v>CROWN PAINTS KENYA PLC</v>
          </cell>
          <cell r="M1447" t="str">
            <v>CN</v>
          </cell>
          <cell r="N1447" t="str">
            <v>INNSA</v>
          </cell>
          <cell r="O1447" t="str">
            <v>PK</v>
          </cell>
          <cell r="P1447">
            <v>920</v>
          </cell>
          <cell r="Q1447">
            <v>920</v>
          </cell>
          <cell r="R1447">
            <v>0</v>
          </cell>
          <cell r="S1447">
            <v>0</v>
          </cell>
          <cell r="T1447">
            <v>46200</v>
          </cell>
          <cell r="U1447">
            <v>46200</v>
          </cell>
          <cell r="V1447">
            <v>0</v>
          </cell>
          <cell r="W1447">
            <v>0</v>
          </cell>
          <cell r="X1447" t="str">
            <v>02X20 FCL CONTAINER STC TOTAL 920 PACKAGES ONLY QUARTZ POWDER EXTENDERS -30 +80 EQUAL TO ME-48 HS CODE-250610 20 00 QUARTZ POWDER EXTENDERS -12 +14 EQUAL TO ME-41 HS CODE-250610 20 00 BATCH NO 73 MFG DATED 16 03 20 INV NO 73 19-20 DATED 19 04 2020 S BILL NO 2452293 DT 22 04 2020 GROSS WEIGHT 46 200 MTS NET WT 46 00 MTS HS CODE 25061020 EMBAKASI NAIROBI KENYA UNDER CONSIGNEEE RISK ARRANGEMENT ACCOUNT CARRIER LINE RESPONSIBITY CEASES AT MOMBASA PORT ONLY FREIGHT PREPAID</v>
          </cell>
          <cell r="Y1447" t="str">
            <v>Valide</v>
          </cell>
        </row>
        <row r="1448">
          <cell r="A1448" t="str">
            <v>DRYU2030434</v>
          </cell>
          <cell r="B1448">
            <v>20</v>
          </cell>
          <cell r="C1448" t="str">
            <v>COSU6262228760W</v>
          </cell>
          <cell r="D1448">
            <v>43996</v>
          </cell>
          <cell r="E1448">
            <v>-43991</v>
          </cell>
          <cell r="I1448" t="str">
            <v>2020 MSA 164380</v>
          </cell>
          <cell r="J1448">
            <v>79</v>
          </cell>
          <cell r="K1448" t="str">
            <v>DHL GLOBAL FORWARDING CHINA</v>
          </cell>
          <cell r="L1448" t="str">
            <v>LAKE TURKANA WIND POWER LIMITED</v>
          </cell>
          <cell r="M1448" t="str">
            <v>CN</v>
          </cell>
          <cell r="N1448" t="str">
            <v>CNDLC</v>
          </cell>
          <cell r="O1448" t="str">
            <v>PK</v>
          </cell>
          <cell r="P1448">
            <v>13</v>
          </cell>
          <cell r="Q1448">
            <v>13</v>
          </cell>
          <cell r="R1448">
            <v>0</v>
          </cell>
          <cell r="S1448">
            <v>0</v>
          </cell>
          <cell r="T1448">
            <v>3060</v>
          </cell>
          <cell r="U1448">
            <v>3060</v>
          </cell>
          <cell r="V1448">
            <v>0</v>
          </cell>
          <cell r="W1448">
            <v>0</v>
          </cell>
          <cell r="X1448" t="str">
            <v>POWER MODULE PRY BAR UNIT SAMPLING TRIGGER BOARD DRIVE BOARD RESISTANCE ABSORPTION PLATE MAIN CONTROL FUSE DC CONTACTOR DC CONTACTOR AUX CONTACT AC CONTACTOR BYPASS CONTACTOR HALL TRANSFORMER FREQUENCY CONVERTER INSULATION POWER TRANSFORMER CAPACITOR CAPACITOR STRAP MOTHERBOARD CAPACITOR PLATE SWICTH POWER DC POWER DISCHARGE RESISTANCE ALUMINUM SHELL RESISTANCE CONNECTOR MALE FAST CONNECTOR FEMALE CONTAINER TOP LAMP TUBE CONTAINER LIGHTING BALLAST INSTRUMENT LIGHTING LAMP FOR L ED CABINET OUTDOOR LIGHTENING FUNCTIONAL SOCKET ONE-BIT SINGLE-CONTROL SWITCH SELECTION SWITCH AIR SWITCH LOCAL REMOTE SWITCH SILICON CONTROL TRANSFORMER CURRENT CHECK VALVE AUTOMATIC EXHAUST VALVE SAFETY VALVE BALL VALVE MIDDLE RELAY THERMAL RELAY FOUNDATION RELAY MOTOR TIME RELAY THERMAL RELAY PRESSURE METER CURRENT METER FLAT SEAL RING CLAMP SEAL RING FLAT SEAL RING O-RING SEAL RING SMS SEAL RING HANDCART POSITION BREAKER STATION INDICATION</v>
          </cell>
          <cell r="Y1448" t="str">
            <v>Valide</v>
          </cell>
        </row>
        <row r="1449">
          <cell r="A1449" t="str">
            <v>UETU2535277</v>
          </cell>
          <cell r="B1449">
            <v>20</v>
          </cell>
          <cell r="C1449" t="str">
            <v>COSU6263705190</v>
          </cell>
          <cell r="D1449">
            <v>43994</v>
          </cell>
          <cell r="E1449">
            <v>-43989</v>
          </cell>
          <cell r="I1449" t="str">
            <v>2020 MSA 164380</v>
          </cell>
          <cell r="J1449">
            <v>209</v>
          </cell>
          <cell r="K1449" t="str">
            <v>PT APAC INTI CORPORA</v>
          </cell>
          <cell r="L1449" t="str">
            <v>BEDI INVESTMENTS LTD</v>
          </cell>
          <cell r="M1449" t="str">
            <v>CN</v>
          </cell>
          <cell r="N1449" t="str">
            <v>IDSRG</v>
          </cell>
          <cell r="O1449" t="str">
            <v>BL</v>
          </cell>
          <cell r="P1449">
            <v>39</v>
          </cell>
          <cell r="Q1449">
            <v>39</v>
          </cell>
          <cell r="R1449">
            <v>39</v>
          </cell>
          <cell r="S1449">
            <v>39</v>
          </cell>
          <cell r="T1449">
            <v>14265</v>
          </cell>
          <cell r="U1449">
            <v>14265</v>
          </cell>
          <cell r="V1449">
            <v>14265</v>
          </cell>
          <cell r="W1449">
            <v>14265</v>
          </cell>
          <cell r="X1449" t="str">
            <v>1 X 20GP CONTAINER S S T C 39 BALES CONTAINING 40 315 00 METERS OF POLYESTER COTTON COMBED 65-35 PERCENT GREY FABRIC TCC 88 349 AS PER SALES CONFIRMATION NO 992120393OM DATED 01 04 2020 INVOICE NUMBER G200505898 L C NUMBER 000FLCDA200016 THE NAME AND ADDRESS OF THE IMPORTERS BEDI INVESTMENT LIMITED P O BOX 230-20100 LOWER BEDI ROAD INDUSTRIAL AREA NAKURU KENYA AND OUR NAME AND ADDRESS BANK OF INDIA NAIROBI BRANCH ALONG KENYATTA AVENUE P O BOX 30246 - 00100 NAIROBI KENYA NET WEIGHT 14 202 600 KGS SHIPPED ON BOARD AT TANJUNG EMAS SEMARANG INDONESIA BY KANWAY GALAXY 509 DATE 16 05 2020 PLACE OF DELIVERY PORT CLEARANCE</v>
          </cell>
          <cell r="Y1449" t="str">
            <v>Valide</v>
          </cell>
        </row>
        <row r="1450">
          <cell r="A1450" t="str">
            <v>DFSU7498080</v>
          </cell>
          <cell r="B1450">
            <v>40</v>
          </cell>
          <cell r="C1450" t="str">
            <v>COSU6263935340</v>
          </cell>
          <cell r="D1450">
            <v>43994</v>
          </cell>
          <cell r="E1450">
            <v>-43989</v>
          </cell>
          <cell r="I1450" t="str">
            <v>2020 MSA 164380</v>
          </cell>
          <cell r="J1450">
            <v>124</v>
          </cell>
          <cell r="K1450" t="str">
            <v>CHINA MEHECO CO LTD</v>
          </cell>
          <cell r="L1450" t="str">
            <v>MINISTRY OF HEALTH</v>
          </cell>
          <cell r="M1450" t="str">
            <v>CN</v>
          </cell>
          <cell r="N1450" t="str">
            <v>CNNSA</v>
          </cell>
          <cell r="O1450" t="str">
            <v>CT</v>
          </cell>
          <cell r="P1450">
            <v>961</v>
          </cell>
          <cell r="Q1450">
            <v>961</v>
          </cell>
          <cell r="R1450">
            <v>0</v>
          </cell>
          <cell r="S1450">
            <v>0</v>
          </cell>
          <cell r="T1450">
            <v>14832</v>
          </cell>
          <cell r="U1450">
            <v>14832</v>
          </cell>
          <cell r="V1450">
            <v>0</v>
          </cell>
          <cell r="W1450">
            <v>0</v>
          </cell>
          <cell r="X1450" t="str">
            <v>MEDICAL DISPOSABLE PROTECTIVE CLOTHING PROTECTIVE FACE MASK FOR MEDICAL USE SURGICAL MASK MEDICAL PROTECTIVE GOGGLES DISPOSABLE STERILIZED RUBBER SURGICAL GLOVES MEDICAL ISOLATION SHOE COVER PLACE OF DELIVERY PORT CLEARANCE</v>
          </cell>
          <cell r="Y1450" t="str">
            <v>Valide</v>
          </cell>
        </row>
        <row r="1451">
          <cell r="A1451" t="str">
            <v>CSLU6109769</v>
          </cell>
          <cell r="B1451">
            <v>40</v>
          </cell>
          <cell r="C1451" t="str">
            <v>COSU6263935340</v>
          </cell>
          <cell r="D1451">
            <v>43994</v>
          </cell>
          <cell r="E1451">
            <v>-43989</v>
          </cell>
          <cell r="I1451" t="str">
            <v>2020 MSA 164380</v>
          </cell>
          <cell r="J1451">
            <v>124</v>
          </cell>
          <cell r="K1451" t="str">
            <v>CHINA MEHECO CO LTD</v>
          </cell>
          <cell r="L1451" t="str">
            <v>MINISTRY OF HEALTH</v>
          </cell>
          <cell r="M1451" t="str">
            <v>CN</v>
          </cell>
          <cell r="N1451" t="str">
            <v>CNNSA</v>
          </cell>
          <cell r="O1451" t="str">
            <v>CT</v>
          </cell>
          <cell r="P1451">
            <v>961</v>
          </cell>
          <cell r="Q1451">
            <v>961</v>
          </cell>
          <cell r="R1451">
            <v>0</v>
          </cell>
          <cell r="S1451">
            <v>0</v>
          </cell>
          <cell r="T1451">
            <v>14832</v>
          </cell>
          <cell r="U1451">
            <v>14832</v>
          </cell>
          <cell r="V1451">
            <v>0</v>
          </cell>
          <cell r="W1451">
            <v>0</v>
          </cell>
          <cell r="X1451" t="str">
            <v>MEDICAL DISPOSABLE PROTECTIVE CLOTHING PROTECTIVE FACE MASK FOR MEDICAL USE SURGICAL MASK MEDICAL PROTECTIVE GOGGLES DISPOSABLE STERILIZED RUBBER SURGICAL GLOVES MEDICAL ISOLATION SHOE COVER PLACE OF DELIVERY PORT CLEARANCE</v>
          </cell>
          <cell r="Y1451" t="str">
            <v>Valide</v>
          </cell>
        </row>
        <row r="1452">
          <cell r="A1452" t="str">
            <v>TCKU1520754</v>
          </cell>
          <cell r="B1452">
            <v>20</v>
          </cell>
          <cell r="C1452" t="str">
            <v>COSU6263935340</v>
          </cell>
          <cell r="D1452">
            <v>43996</v>
          </cell>
          <cell r="E1452">
            <v>-43991</v>
          </cell>
          <cell r="I1452" t="str">
            <v>2020 MSA 164380</v>
          </cell>
          <cell r="J1452">
            <v>124</v>
          </cell>
          <cell r="K1452" t="str">
            <v>CHINA MEHECO CO LTD</v>
          </cell>
          <cell r="L1452" t="str">
            <v>MINISTRY OF HEALTH</v>
          </cell>
          <cell r="M1452" t="str">
            <v>CN</v>
          </cell>
          <cell r="N1452" t="str">
            <v>CNNSA</v>
          </cell>
          <cell r="O1452" t="str">
            <v>CT</v>
          </cell>
          <cell r="P1452">
            <v>961</v>
          </cell>
          <cell r="Q1452">
            <v>961</v>
          </cell>
          <cell r="R1452">
            <v>0</v>
          </cell>
          <cell r="S1452">
            <v>0</v>
          </cell>
          <cell r="T1452">
            <v>14832</v>
          </cell>
          <cell r="U1452">
            <v>14832</v>
          </cell>
          <cell r="V1452">
            <v>0</v>
          </cell>
          <cell r="W1452">
            <v>0</v>
          </cell>
          <cell r="X1452" t="str">
            <v>MEDICAL DISPOSABLE PROTECTIVE CLOTHING PROTECTIVE FACE MASK FOR MEDICAL USE SURGICAL MASK MEDICAL PROTECTIVE GOGGLES DISPOSABLE STERILIZED RUBBER SURGICAL GLOVES MEDICAL ISOLATION SHOE COVER PLACE OF DELIVERY PORT CLEARANCE</v>
          </cell>
          <cell r="Y1452" t="str">
            <v>Valide</v>
          </cell>
        </row>
        <row r="1453">
          <cell r="A1453" t="str">
            <v>TGCU5059232</v>
          </cell>
          <cell r="B1453">
            <v>40</v>
          </cell>
          <cell r="C1453" t="str">
            <v>COSU6264147930</v>
          </cell>
          <cell r="D1453">
            <v>43994</v>
          </cell>
          <cell r="E1453">
            <v>-43989</v>
          </cell>
          <cell r="I1453" t="str">
            <v>2020 MSA 164380</v>
          </cell>
          <cell r="J1453">
            <v>168</v>
          </cell>
          <cell r="K1453" t="str">
            <v>SHANGHAI JA SOLAR TECHNOLOGY</v>
          </cell>
          <cell r="L1453" t="str">
            <v>OFGEN LIMITED</v>
          </cell>
          <cell r="M1453" t="str">
            <v>CN</v>
          </cell>
          <cell r="N1453" t="str">
            <v>CNSHA</v>
          </cell>
          <cell r="O1453" t="str">
            <v>PE</v>
          </cell>
          <cell r="P1453">
            <v>24</v>
          </cell>
          <cell r="Q1453">
            <v>24</v>
          </cell>
          <cell r="R1453">
            <v>24</v>
          </cell>
          <cell r="S1453">
            <v>24</v>
          </cell>
          <cell r="T1453">
            <v>15240</v>
          </cell>
          <cell r="U1453">
            <v>15240</v>
          </cell>
          <cell r="V1453">
            <v>15240</v>
          </cell>
          <cell r="W1453">
            <v>15240</v>
          </cell>
          <cell r="X1453" t="str">
            <v>SOLAR MODULES HS CODE 85414020 TEL 021-3718-1000 FAX 021-3718-1000 USCI 91310120795605002T +254720822765 EMAIL ADDRESS KEVIN NGETICH OFGEN CO KE REGISTRATION NUMBER VAT NUMBER P051507902D +254720822765 EMAIL ADDRESS KEVIN NGETICH OFGEN CO KE REGISTRATION NUMBER VAT NUMBER P051507902D</v>
          </cell>
          <cell r="Y1453" t="str">
            <v>Valide</v>
          </cell>
        </row>
        <row r="1454">
          <cell r="A1454" t="str">
            <v>LMCU1192237</v>
          </cell>
          <cell r="B1454">
            <v>20</v>
          </cell>
          <cell r="C1454" t="str">
            <v>CS012201</v>
          </cell>
          <cell r="D1454">
            <v>43996</v>
          </cell>
          <cell r="E1454">
            <v>-43991</v>
          </cell>
          <cell r="I1454" t="str">
            <v>2020 MSA 164388</v>
          </cell>
          <cell r="J1454">
            <v>63</v>
          </cell>
          <cell r="K1454" t="str">
            <v>COLOROBBIA ESPANA SA</v>
          </cell>
          <cell r="L1454" t="str">
            <v>SAJ CERAMICS LTD</v>
          </cell>
          <cell r="M1454" t="str">
            <v>IT</v>
          </cell>
          <cell r="N1454" t="str">
            <v>ITGOA</v>
          </cell>
          <cell r="O1454" t="str">
            <v>PE</v>
          </cell>
          <cell r="P1454">
            <v>60</v>
          </cell>
          <cell r="Q1454">
            <v>60</v>
          </cell>
          <cell r="R1454">
            <v>0</v>
          </cell>
          <cell r="S1454">
            <v>0</v>
          </cell>
          <cell r="T1454">
            <v>67780</v>
          </cell>
          <cell r="U1454">
            <v>67780</v>
          </cell>
          <cell r="V1454">
            <v>0</v>
          </cell>
          <cell r="W1454">
            <v>0</v>
          </cell>
          <cell r="X1454" t="str">
            <v>MATERIAL FOR CERAMIC USE- ICD EMBAKASI</v>
          </cell>
          <cell r="Y1454" t="str">
            <v>Valide</v>
          </cell>
        </row>
        <row r="1455">
          <cell r="A1455" t="str">
            <v>TEMU3762453</v>
          </cell>
          <cell r="B1455">
            <v>20</v>
          </cell>
          <cell r="C1455" t="str">
            <v>JD056688</v>
          </cell>
          <cell r="D1455">
            <v>43996</v>
          </cell>
          <cell r="E1455">
            <v>-43991</v>
          </cell>
          <cell r="I1455" t="str">
            <v>2020 MSA 164388</v>
          </cell>
          <cell r="J1455">
            <v>101</v>
          </cell>
          <cell r="K1455" t="str">
            <v>UNITED SUGAR COMPANY ON BEHALF OF CZAARNIKOW GROUP</v>
          </cell>
          <cell r="L1455" t="str">
            <v>TO ORDER</v>
          </cell>
          <cell r="M1455" t="str">
            <v>IT</v>
          </cell>
          <cell r="N1455" t="str">
            <v>SAJED</v>
          </cell>
          <cell r="O1455" t="str">
            <v>BG</v>
          </cell>
          <cell r="P1455">
            <v>510</v>
          </cell>
          <cell r="Q1455">
            <v>510</v>
          </cell>
          <cell r="R1455">
            <v>510</v>
          </cell>
          <cell r="S1455">
            <v>510</v>
          </cell>
          <cell r="T1455">
            <v>25571</v>
          </cell>
          <cell r="U1455">
            <v>25571</v>
          </cell>
          <cell r="V1455">
            <v>25571</v>
          </cell>
          <cell r="W1455">
            <v>25571</v>
          </cell>
          <cell r="X1455" t="str">
            <v>WHITE REFINED SUGAR FOR INDUSTRIAL USE ICD EMBAKASI</v>
          </cell>
          <cell r="Y1455" t="str">
            <v>Valide</v>
          </cell>
        </row>
        <row r="1456">
          <cell r="A1456" t="str">
            <v>AMFU8912235</v>
          </cell>
          <cell r="B1456">
            <v>40</v>
          </cell>
          <cell r="C1456" t="str">
            <v>JD057864</v>
          </cell>
          <cell r="D1456">
            <v>43996</v>
          </cell>
          <cell r="E1456">
            <v>-43991</v>
          </cell>
          <cell r="I1456" t="str">
            <v>2020 MSA 164388</v>
          </cell>
          <cell r="J1456">
            <v>117</v>
          </cell>
          <cell r="K1456" t="str">
            <v>SAUDI BASIC INDUSTRIES CORPORATION</v>
          </cell>
          <cell r="L1456" t="str">
            <v>ALLPACK INDUSTRIES LIMITED</v>
          </cell>
          <cell r="M1456" t="str">
            <v>IT</v>
          </cell>
          <cell r="N1456" t="str">
            <v>SAJED</v>
          </cell>
          <cell r="O1456" t="str">
            <v>BG</v>
          </cell>
          <cell r="P1456">
            <v>1980</v>
          </cell>
          <cell r="Q1456">
            <v>1980</v>
          </cell>
          <cell r="R1456">
            <v>0</v>
          </cell>
          <cell r="S1456">
            <v>0</v>
          </cell>
          <cell r="T1456">
            <v>50590</v>
          </cell>
          <cell r="U1456">
            <v>50590</v>
          </cell>
          <cell r="V1456">
            <v>0</v>
          </cell>
          <cell r="W1456">
            <v>0</v>
          </cell>
          <cell r="X1456" t="str">
            <v>POLYPROPYLENE HOMOPOLYMER 500P -ICD EMBAKASI</v>
          </cell>
          <cell r="Y1456" t="str">
            <v>Valide</v>
          </cell>
        </row>
        <row r="1457">
          <cell r="A1457" t="str">
            <v>CAIU9070464</v>
          </cell>
          <cell r="B1457">
            <v>40</v>
          </cell>
          <cell r="C1457" t="str">
            <v>JD057864</v>
          </cell>
          <cell r="D1457">
            <v>43996</v>
          </cell>
          <cell r="E1457">
            <v>-43991</v>
          </cell>
          <cell r="I1457" t="str">
            <v>2020 MSA 164388</v>
          </cell>
          <cell r="J1457">
            <v>117</v>
          </cell>
          <cell r="K1457" t="str">
            <v>SAUDI BASIC INDUSTRIES CORPORATION</v>
          </cell>
          <cell r="L1457" t="str">
            <v>ALLPACK INDUSTRIES LIMITED</v>
          </cell>
          <cell r="M1457" t="str">
            <v>IT</v>
          </cell>
          <cell r="N1457" t="str">
            <v>SAJED</v>
          </cell>
          <cell r="O1457" t="str">
            <v>BG</v>
          </cell>
          <cell r="P1457">
            <v>1980</v>
          </cell>
          <cell r="Q1457">
            <v>1980</v>
          </cell>
          <cell r="R1457">
            <v>0</v>
          </cell>
          <cell r="S1457">
            <v>0</v>
          </cell>
          <cell r="T1457">
            <v>50590</v>
          </cell>
          <cell r="U1457">
            <v>50590</v>
          </cell>
          <cell r="V1457">
            <v>0</v>
          </cell>
          <cell r="W1457">
            <v>0</v>
          </cell>
          <cell r="X1457" t="str">
            <v>POLYPROPYLENE HOMOPOLYMER 500P -ICD EMBAKASI</v>
          </cell>
          <cell r="Y1457" t="str">
            <v>Valide</v>
          </cell>
        </row>
        <row r="1458">
          <cell r="A1458" t="str">
            <v>FCIU8542245</v>
          </cell>
          <cell r="B1458">
            <v>40</v>
          </cell>
          <cell r="C1458" t="str">
            <v>JD057872</v>
          </cell>
          <cell r="D1458">
            <v>43996</v>
          </cell>
          <cell r="E1458">
            <v>-43991</v>
          </cell>
          <cell r="I1458" t="str">
            <v>2020 MSA 164388</v>
          </cell>
          <cell r="J1458">
            <v>118</v>
          </cell>
          <cell r="K1458" t="str">
            <v>SAUDI BASIC INDUSTRIES CORPORATION</v>
          </cell>
          <cell r="L1458" t="str">
            <v>L G HARRIS AND CO E A LTD</v>
          </cell>
          <cell r="M1458" t="str">
            <v>IT</v>
          </cell>
          <cell r="N1458" t="str">
            <v>SAJED</v>
          </cell>
          <cell r="O1458" t="str">
            <v>BG</v>
          </cell>
          <cell r="P1458">
            <v>990</v>
          </cell>
          <cell r="Q1458">
            <v>990</v>
          </cell>
          <cell r="R1458">
            <v>0</v>
          </cell>
          <cell r="S1458">
            <v>0</v>
          </cell>
          <cell r="T1458">
            <v>25295</v>
          </cell>
          <cell r="U1458">
            <v>25295</v>
          </cell>
          <cell r="V1458">
            <v>0</v>
          </cell>
          <cell r="W1458">
            <v>0</v>
          </cell>
          <cell r="X1458" t="str">
            <v>LINEAR LOW DENSITY POLYETHYLENE 118WJ - ICD EMBAKASI</v>
          </cell>
          <cell r="Y1458" t="str">
            <v>Valide</v>
          </cell>
        </row>
        <row r="1459">
          <cell r="A1459" t="str">
            <v>GESU5234407</v>
          </cell>
          <cell r="B1459">
            <v>40</v>
          </cell>
          <cell r="C1459" t="str">
            <v>MCB0104507A</v>
          </cell>
          <cell r="D1459">
            <v>43994</v>
          </cell>
          <cell r="E1459">
            <v>-43989</v>
          </cell>
          <cell r="I1459" t="str">
            <v>2020 MSA 164259</v>
          </cell>
          <cell r="J1459">
            <v>321</v>
          </cell>
          <cell r="K1459" t="str">
            <v>NATIONAL PETROCHEMICALINDUSTRIALIZATION MARKETINGCO P O BOX 26707 RIY</v>
          </cell>
          <cell r="L1459" t="str">
            <v>TO ORDER</v>
          </cell>
          <cell r="M1459" t="str">
            <v>AE</v>
          </cell>
          <cell r="N1459" t="str">
            <v>AEJEA</v>
          </cell>
          <cell r="O1459" t="str">
            <v>PK</v>
          </cell>
          <cell r="P1459">
            <v>3960</v>
          </cell>
          <cell r="Q1459">
            <v>3960</v>
          </cell>
          <cell r="R1459">
            <v>3960</v>
          </cell>
          <cell r="S1459">
            <v>3960</v>
          </cell>
          <cell r="T1459">
            <v>101476</v>
          </cell>
          <cell r="U1459">
            <v>101476</v>
          </cell>
          <cell r="V1459">
            <v>101476</v>
          </cell>
          <cell r="W1459">
            <v>101476</v>
          </cell>
          <cell r="X1459" t="str">
            <v>99 000 MT - POLYPROPYLENE PP H2245 - 3960 BAGS H S CODE 39 02 10 00 00 SO 3200084611 6930 BAGS - GROSS WEIGHT 101 476 MT - NET WEIGHT 99 000 MT PACKING IN 25 KGS PER BAG FREIGHT PREPAID COMPANY VAT NO P051615009A EMAIL MICHEAL GHILAY-GMAIL COM</v>
          </cell>
          <cell r="Y1459" t="str">
            <v>Valide</v>
          </cell>
        </row>
        <row r="1460">
          <cell r="A1460" t="str">
            <v>TTNU1364900</v>
          </cell>
          <cell r="B1460">
            <v>20</v>
          </cell>
          <cell r="C1460" t="str">
            <v>ME005425</v>
          </cell>
          <cell r="D1460">
            <v>43996</v>
          </cell>
          <cell r="E1460">
            <v>-43991</v>
          </cell>
          <cell r="I1460" t="str">
            <v>2020 MSA 164388</v>
          </cell>
          <cell r="J1460">
            <v>126</v>
          </cell>
          <cell r="K1460" t="str">
            <v>PASTIFICIO LUCIO GAROFALO S P A</v>
          </cell>
          <cell r="L1460" t="str">
            <v>TO ORDER OF INDUSTRIAL AND COMMERCIALBANK OF CHINA ASIA LIMITED</v>
          </cell>
          <cell r="M1460" t="str">
            <v>IT</v>
          </cell>
          <cell r="N1460" t="str">
            <v>TRMER</v>
          </cell>
          <cell r="O1460" t="str">
            <v>CT</v>
          </cell>
          <cell r="P1460">
            <v>15580</v>
          </cell>
          <cell r="Q1460">
            <v>15580</v>
          </cell>
          <cell r="R1460">
            <v>15580</v>
          </cell>
          <cell r="S1460">
            <v>15580</v>
          </cell>
          <cell r="T1460">
            <v>160751</v>
          </cell>
          <cell r="U1460">
            <v>160751</v>
          </cell>
          <cell r="V1460">
            <v>160751</v>
          </cell>
          <cell r="W1460">
            <v>160751</v>
          </cell>
          <cell r="X1460" t="str">
            <v>PASTA</v>
          </cell>
          <cell r="Y1460" t="str">
            <v>Valide</v>
          </cell>
        </row>
        <row r="1461">
          <cell r="A1461" t="str">
            <v>CAIU2175078</v>
          </cell>
          <cell r="B1461">
            <v>20</v>
          </cell>
          <cell r="C1461" t="str">
            <v>ME005425</v>
          </cell>
          <cell r="D1461">
            <v>43996</v>
          </cell>
          <cell r="E1461">
            <v>-43991</v>
          </cell>
          <cell r="I1461" t="str">
            <v>2020 MSA 164388</v>
          </cell>
          <cell r="J1461">
            <v>126</v>
          </cell>
          <cell r="K1461" t="str">
            <v>PASTIFICIO LUCIO GAROFALO S P A</v>
          </cell>
          <cell r="L1461" t="str">
            <v>TO ORDER OF INDUSTRIAL AND COMMERCIALBANK OF CHINA ASIA LIMITED</v>
          </cell>
          <cell r="M1461" t="str">
            <v>IT</v>
          </cell>
          <cell r="N1461" t="str">
            <v>TRMER</v>
          </cell>
          <cell r="O1461" t="str">
            <v>CT</v>
          </cell>
          <cell r="P1461">
            <v>15580</v>
          </cell>
          <cell r="Q1461">
            <v>15580</v>
          </cell>
          <cell r="R1461">
            <v>15580</v>
          </cell>
          <cell r="S1461">
            <v>15580</v>
          </cell>
          <cell r="T1461">
            <v>160751</v>
          </cell>
          <cell r="U1461">
            <v>160751</v>
          </cell>
          <cell r="V1461">
            <v>160751</v>
          </cell>
          <cell r="W1461">
            <v>160751</v>
          </cell>
          <cell r="X1461" t="str">
            <v>PASTA</v>
          </cell>
          <cell r="Y1461" t="str">
            <v>Valide</v>
          </cell>
        </row>
        <row r="1462">
          <cell r="A1462" t="str">
            <v>LMCU1253380</v>
          </cell>
          <cell r="B1462">
            <v>20</v>
          </cell>
          <cell r="C1462" t="str">
            <v>ME005433</v>
          </cell>
          <cell r="D1462">
            <v>43996</v>
          </cell>
          <cell r="E1462">
            <v>-43991</v>
          </cell>
          <cell r="I1462" t="str">
            <v>2020 MSA 164388</v>
          </cell>
          <cell r="J1462">
            <v>127</v>
          </cell>
          <cell r="K1462" t="str">
            <v>PASTIFICIO LUCIO GAROFALO S P A</v>
          </cell>
          <cell r="L1462" t="str">
            <v>TO ORDER OF INDUSTRIAL AND COMMERCIALBANK OF CHINA ASIA LIMITED</v>
          </cell>
          <cell r="M1462" t="str">
            <v>IT</v>
          </cell>
          <cell r="N1462" t="str">
            <v>TRMER</v>
          </cell>
          <cell r="O1462" t="str">
            <v>CT</v>
          </cell>
          <cell r="P1462">
            <v>15059</v>
          </cell>
          <cell r="Q1462">
            <v>15059</v>
          </cell>
          <cell r="R1462">
            <v>15059</v>
          </cell>
          <cell r="S1462">
            <v>15059</v>
          </cell>
          <cell r="T1462">
            <v>154703</v>
          </cell>
          <cell r="U1462">
            <v>154703</v>
          </cell>
          <cell r="V1462">
            <v>154703</v>
          </cell>
          <cell r="W1462">
            <v>154703</v>
          </cell>
          <cell r="X1462" t="str">
            <v>PASTA</v>
          </cell>
          <cell r="Y1462" t="str">
            <v>Valide</v>
          </cell>
        </row>
        <row r="1463">
          <cell r="A1463" t="str">
            <v>MSDU1112730</v>
          </cell>
          <cell r="B1463">
            <v>20</v>
          </cell>
          <cell r="C1463" t="str">
            <v>MEDUMC000350</v>
          </cell>
          <cell r="D1463">
            <v>43996</v>
          </cell>
          <cell r="E1463">
            <v>-43991</v>
          </cell>
          <cell r="I1463" t="str">
            <v>2020 MSA 164341</v>
          </cell>
          <cell r="J1463">
            <v>47</v>
          </cell>
          <cell r="K1463" t="str">
            <v>LORAMA GROUP INTERNATIONAL INC</v>
          </cell>
          <cell r="L1463" t="str">
            <v>CROWN PAINTS KENYA PLC</v>
          </cell>
          <cell r="M1463" t="str">
            <v>MZ</v>
          </cell>
          <cell r="N1463" t="str">
            <v>ZADUR</v>
          </cell>
          <cell r="O1463" t="str">
            <v>BX</v>
          </cell>
          <cell r="P1463">
            <v>1440</v>
          </cell>
          <cell r="Q1463">
            <v>1440</v>
          </cell>
          <cell r="R1463">
            <v>0</v>
          </cell>
          <cell r="S1463">
            <v>0</v>
          </cell>
          <cell r="T1463">
            <v>13406</v>
          </cell>
          <cell r="U1463">
            <v>13406</v>
          </cell>
          <cell r="V1463">
            <v>0</v>
          </cell>
          <cell r="W1463">
            <v>0</v>
          </cell>
          <cell r="X1463" t="str">
            <v>AS FOLLOWS108 BOXES OF COLOURFALZERO 400-130 AN HIGH PERFORMANCE 72 BOXES OFCOLOURFALZERO 400-010 AXX ORGANIC YELLOW-6 LITR 144 BOXES OF COLOURFAL ZERO 400-020 B LAMP BLACK-6 LITRE BOX 108 BOXES OF COLZERO 400-040 D PHTHALOGREEN-6 LITRE BOX E A 216 BOXES OF COLOURFAL ZERO 400-050 E PHTHAL BLUE-6 LITRE BOX E A ZERO 400-110 T MEDIUM NET WEIGHT 12 093 GROSS WEIGHT 13 406 00 KG 13 79 CBMCAED 01H699-TC1822-20200</v>
          </cell>
          <cell r="Y1463" t="str">
            <v>Valide</v>
          </cell>
        </row>
        <row r="1464">
          <cell r="A1464" t="str">
            <v>MSDU7486229</v>
          </cell>
          <cell r="B1464">
            <v>40</v>
          </cell>
          <cell r="C1464" t="str">
            <v>MEDUMH581602</v>
          </cell>
          <cell r="D1464">
            <v>43994</v>
          </cell>
          <cell r="E1464">
            <v>-43989</v>
          </cell>
          <cell r="I1464" t="str">
            <v>2020 MSA 164251</v>
          </cell>
          <cell r="J1464">
            <v>156</v>
          </cell>
          <cell r="K1464" t="str">
            <v>HLL LIFECARE LIMITED</v>
          </cell>
          <cell r="L1464" t="str">
            <v>TO THE ORDER OF I AND M BANK LTD</v>
          </cell>
          <cell r="M1464" t="str">
            <v>TR</v>
          </cell>
          <cell r="N1464" t="str">
            <v>OMSLL</v>
          </cell>
          <cell r="O1464" t="str">
            <v>CT</v>
          </cell>
          <cell r="P1464">
            <v>2142</v>
          </cell>
          <cell r="Q1464">
            <v>2142</v>
          </cell>
          <cell r="R1464">
            <v>0</v>
          </cell>
          <cell r="S1464">
            <v>0</v>
          </cell>
          <cell r="T1464">
            <v>40472</v>
          </cell>
          <cell r="U1464">
            <v>40472</v>
          </cell>
          <cell r="V1464">
            <v>0</v>
          </cell>
          <cell r="W1464">
            <v>0</v>
          </cell>
          <cell r="X1464" t="str">
            <v>TOTAL 2142 CTN CFR MOMBAS A KENYA INCOTERMS 2010 2 1 500 000 UNITS MALE DOTTE D CONDOM BULK PACK AS PER PROFORMA INVOICE NO 200025 17 DATED FEBRUARY 10 2020 MALE DOTTED CONDOM BULK P ACK H S CODE 4014 10 10 I NVOICE NO 9429002448 DT 15 05 2020 ORDER NO KEMSA GO K-CPF MAL 19 20-04 DT 31 0 1 2020 IDF NUMBER NO 20MBA IM000126802 LC NO IMPLC09 0456 20 DT 11 03 2020 S B NO 2687372 DT 16 05 2020 F REIGHT PREPAID NT WTR 2590 8 560 KGS GR WT 40471 90 0 KGS 14 DAYS FREE TIME O N LINE DEMURRAGE DETENTI ON CHARGES FROM DISCHARGE AT PORT OF DISCHARGE INC OTERM mentioned strictly w ithout prejudice to the te rms and conditions of the co ntract of carriage MALE DOTTED CONDOM MALE DOTTED CONDOM</v>
          </cell>
          <cell r="Y1464" t="str">
            <v>Valide</v>
          </cell>
        </row>
        <row r="1465">
          <cell r="A1465" t="str">
            <v>MEDU9385570</v>
          </cell>
          <cell r="B1465">
            <v>40</v>
          </cell>
          <cell r="C1465" t="str">
            <v>MEDUMH581602</v>
          </cell>
          <cell r="D1465">
            <v>43994</v>
          </cell>
          <cell r="E1465">
            <v>-43989</v>
          </cell>
          <cell r="I1465" t="str">
            <v>2020 MSA 164251</v>
          </cell>
          <cell r="J1465">
            <v>156</v>
          </cell>
          <cell r="K1465" t="str">
            <v>HLL LIFECARE LIMITED</v>
          </cell>
          <cell r="L1465" t="str">
            <v>TO THE ORDER OF I AND M BANK LTD</v>
          </cell>
          <cell r="M1465" t="str">
            <v>TR</v>
          </cell>
          <cell r="N1465" t="str">
            <v>OMSLL</v>
          </cell>
          <cell r="O1465" t="str">
            <v>CT</v>
          </cell>
          <cell r="P1465">
            <v>2142</v>
          </cell>
          <cell r="Q1465">
            <v>2142</v>
          </cell>
          <cell r="R1465">
            <v>0</v>
          </cell>
          <cell r="S1465">
            <v>0</v>
          </cell>
          <cell r="T1465">
            <v>40472</v>
          </cell>
          <cell r="U1465">
            <v>40472</v>
          </cell>
          <cell r="V1465">
            <v>0</v>
          </cell>
          <cell r="W1465">
            <v>0</v>
          </cell>
          <cell r="X1465" t="str">
            <v>TOTAL 2142 CTN CFR MOMBAS A KENYA INCOTERMS 2010 2 1 500 000 UNITS MALE DOTTE D CONDOM BULK PACK AS PER PROFORMA INVOICE NO 200025 17 DATED FEBRUARY 10 2020 MALE DOTTED CONDOM BULK P ACK H S CODE 4014 10 10 I NVOICE NO 9429002448 DT 15 05 2020 ORDER NO KEMSA GO K-CPF MAL 19 20-04 DT 31 0 1 2020 IDF NUMBER NO 20MBA IM000126802 LC NO IMPLC09 0456 20 DT 11 03 2020 S B NO 2687372 DT 16 05 2020 F REIGHT PREPAID NT WTR 2590 8 560 KGS GR WT 40471 90 0 KGS 14 DAYS FREE TIME O N LINE DEMURRAGE DETENTI ON CHARGES FROM DISCHARGE AT PORT OF DISCHARGE INC OTERM mentioned strictly w ithout prejudice to the te rms and conditions of the co ntract of carriage MALE DOTTED CONDOM MALE DOTTED CONDOM</v>
          </cell>
          <cell r="Y1465" t="str">
            <v>Valide</v>
          </cell>
        </row>
        <row r="1466">
          <cell r="A1466" t="str">
            <v>MEDU4888818</v>
          </cell>
          <cell r="B1466">
            <v>40</v>
          </cell>
          <cell r="C1466" t="str">
            <v>MEDUMH581602</v>
          </cell>
          <cell r="D1466">
            <v>43994</v>
          </cell>
          <cell r="E1466">
            <v>-43989</v>
          </cell>
          <cell r="I1466" t="str">
            <v>2020 MSA 164251</v>
          </cell>
          <cell r="J1466">
            <v>156</v>
          </cell>
          <cell r="K1466" t="str">
            <v>HLL LIFECARE LIMITED</v>
          </cell>
          <cell r="L1466" t="str">
            <v>TO THE ORDER OF I AND M BANK LTD</v>
          </cell>
          <cell r="M1466" t="str">
            <v>TR</v>
          </cell>
          <cell r="N1466" t="str">
            <v>OMSLL</v>
          </cell>
          <cell r="O1466" t="str">
            <v>CT</v>
          </cell>
          <cell r="P1466">
            <v>2142</v>
          </cell>
          <cell r="Q1466">
            <v>2142</v>
          </cell>
          <cell r="R1466">
            <v>0</v>
          </cell>
          <cell r="S1466">
            <v>0</v>
          </cell>
          <cell r="T1466">
            <v>40472</v>
          </cell>
          <cell r="U1466">
            <v>40472</v>
          </cell>
          <cell r="V1466">
            <v>0</v>
          </cell>
          <cell r="W1466">
            <v>0</v>
          </cell>
          <cell r="X1466" t="str">
            <v>TOTAL 2142 CTN CFR MOMBAS A KENYA INCOTERMS 2010 2 1 500 000 UNITS MALE DOTTE D CONDOM BULK PACK AS PER PROFORMA INVOICE NO 200025 17 DATED FEBRUARY 10 2020 MALE DOTTED CONDOM BULK P ACK H S CODE 4014 10 10 I NVOICE NO 9429002448 DT 15 05 2020 ORDER NO KEMSA GO K-CPF MAL 19 20-04 DT 31 0 1 2020 IDF NUMBER NO 20MBA IM000126802 LC NO IMPLC09 0456 20 DT 11 03 2020 S B NO 2687372 DT 16 05 2020 F REIGHT PREPAID NT WTR 2590 8 560 KGS GR WT 40471 90 0 KGS 14 DAYS FREE TIME O N LINE DEMURRAGE DETENTI ON CHARGES FROM DISCHARGE AT PORT OF DISCHARGE INC OTERM mentioned strictly w ithout prejudice to the te rms and conditions of the co ntract of carriage MALE DOTTED CONDOM MALE DOTTED CONDOM</v>
          </cell>
          <cell r="Y1466" t="str">
            <v>Valide</v>
          </cell>
        </row>
        <row r="1467">
          <cell r="A1467" t="str">
            <v>MSCU7122497</v>
          </cell>
          <cell r="B1467">
            <v>40</v>
          </cell>
          <cell r="C1467" t="str">
            <v>MEDUND653568</v>
          </cell>
          <cell r="D1467">
            <v>43994</v>
          </cell>
          <cell r="E1467">
            <v>-43989</v>
          </cell>
          <cell r="I1467" t="str">
            <v>2020 MSA 164251</v>
          </cell>
          <cell r="J1467">
            <v>202</v>
          </cell>
          <cell r="K1467" t="str">
            <v>ONE TOUCH SOLUTIONS</v>
          </cell>
          <cell r="L1467" t="str">
            <v>TWIGA TATU SEZ LIMITED ALP NORTH THREE LTD WAREHOUSE 1</v>
          </cell>
          <cell r="M1467" t="str">
            <v>TR</v>
          </cell>
          <cell r="N1467" t="str">
            <v>OMSLL</v>
          </cell>
          <cell r="O1467" t="str">
            <v>PK</v>
          </cell>
          <cell r="P1467">
            <v>126</v>
          </cell>
          <cell r="Q1467">
            <v>126</v>
          </cell>
          <cell r="R1467">
            <v>0</v>
          </cell>
          <cell r="S1467">
            <v>0</v>
          </cell>
          <cell r="T1467">
            <v>33368</v>
          </cell>
          <cell r="U1467">
            <v>33368</v>
          </cell>
          <cell r="V1467">
            <v>0</v>
          </cell>
          <cell r="W1467">
            <v>0</v>
          </cell>
          <cell r="X1467" t="str">
            <v>HYBRID DOLLY HYBRID DOLLY TOTAL QUANTITY 126 PACKAGES NET WEIGHT 26868 000 KGS HS CODE 87169090 HYBRID DOLLY</v>
          </cell>
          <cell r="Y1467" t="str">
            <v>Valide</v>
          </cell>
        </row>
        <row r="1468">
          <cell r="A1468" t="str">
            <v>GSIU5870962</v>
          </cell>
          <cell r="B1468">
            <v>40</v>
          </cell>
          <cell r="C1468" t="str">
            <v>NP015591</v>
          </cell>
          <cell r="D1468">
            <v>43996</v>
          </cell>
          <cell r="E1468">
            <v>-43991</v>
          </cell>
          <cell r="I1468" t="str">
            <v>2020 MSA 164388</v>
          </cell>
          <cell r="J1468">
            <v>148</v>
          </cell>
          <cell r="K1468" t="str">
            <v>ARAN WORLD SRL</v>
          </cell>
          <cell r="L1468" t="str">
            <v>ITALIAN KITCHENS LTD</v>
          </cell>
          <cell r="M1468" t="str">
            <v>IT</v>
          </cell>
          <cell r="N1468" t="str">
            <v>ITNAP</v>
          </cell>
          <cell r="O1468" t="str">
            <v>PK</v>
          </cell>
          <cell r="P1468">
            <v>322</v>
          </cell>
          <cell r="Q1468">
            <v>322</v>
          </cell>
          <cell r="R1468">
            <v>0</v>
          </cell>
          <cell r="S1468">
            <v>0</v>
          </cell>
          <cell r="T1468">
            <v>5534</v>
          </cell>
          <cell r="U1468">
            <v>5534</v>
          </cell>
          <cell r="V1468">
            <v>0</v>
          </cell>
          <cell r="W1468">
            <v>0</v>
          </cell>
          <cell r="X1468" t="str">
            <v>KITCHEN S FURNITURE BEDROOM S FURNITURE</v>
          </cell>
          <cell r="Y1468" t="str">
            <v>Valide</v>
          </cell>
        </row>
        <row r="1469">
          <cell r="A1469" t="str">
            <v>TGHU6530582</v>
          </cell>
          <cell r="B1469">
            <v>40</v>
          </cell>
          <cell r="C1469" t="str">
            <v>SH0AR0267700</v>
          </cell>
          <cell r="D1469">
            <v>43994</v>
          </cell>
          <cell r="E1469">
            <v>-43989</v>
          </cell>
          <cell r="I1469" t="str">
            <v>2020 MSA 164199</v>
          </cell>
          <cell r="J1469">
            <v>12</v>
          </cell>
          <cell r="K1469" t="str">
            <v>SCHINDLER SA INVESTMENT HOLDING</v>
          </cell>
          <cell r="L1469" t="str">
            <v>SCHINDLER LIMITED</v>
          </cell>
          <cell r="M1469" t="str">
            <v>NZ</v>
          </cell>
          <cell r="N1469" t="str">
            <v>CNSHA</v>
          </cell>
          <cell r="O1469" t="str">
            <v>PK</v>
          </cell>
          <cell r="P1469">
            <v>162</v>
          </cell>
          <cell r="Q1469">
            <v>162</v>
          </cell>
          <cell r="R1469">
            <v>162</v>
          </cell>
          <cell r="S1469">
            <v>162</v>
          </cell>
          <cell r="T1469">
            <v>72788</v>
          </cell>
          <cell r="U1469">
            <v>72788</v>
          </cell>
          <cell r="V1469">
            <v>72788</v>
          </cell>
          <cell r="W1469">
            <v>72788</v>
          </cell>
          <cell r="X1469" t="str">
            <v>4X40HC CONTAINER STC 150 PACKAGES 5 PASSENGER LIFTS TYPE SCHINDLER 5500AP MRL AND 2 PASSENGER LIFTS TYPE 3300AP MRL COMPLETE IN KNOCKED DOWN KIT FORM 1X20FT CONTAINER STC 12 PACKAGES 5 PASSENGER LIFTS TYPE SCHINDLER 5500AP MRL AND 2 PASSENGER LIFTS TYPE 3300AP MRL COMPLETE IN KNOCKED DOWN KIT FORMPORT CLEARANCE</v>
          </cell>
          <cell r="Y1469" t="str">
            <v>Valide</v>
          </cell>
        </row>
        <row r="1470">
          <cell r="A1470" t="str">
            <v>TCNU5520377</v>
          </cell>
          <cell r="B1470">
            <v>40</v>
          </cell>
          <cell r="C1470" t="str">
            <v>WECC2001EMB1049</v>
          </cell>
          <cell r="D1470">
            <v>43995</v>
          </cell>
          <cell r="E1470">
            <v>-43990</v>
          </cell>
          <cell r="I1470" t="str">
            <v>2020 MSA 164328</v>
          </cell>
          <cell r="J1470">
            <v>37</v>
          </cell>
          <cell r="K1470" t="str">
            <v>Forever Direct EU BV</v>
          </cell>
          <cell r="L1470" t="str">
            <v>FOREVER LIVING PRODUCTS EAST AFRICA LTD</v>
          </cell>
          <cell r="M1470" t="str">
            <v>EG</v>
          </cell>
          <cell r="N1470" t="str">
            <v>LKCMB</v>
          </cell>
          <cell r="O1470" t="str">
            <v>PK</v>
          </cell>
          <cell r="P1470">
            <v>16</v>
          </cell>
          <cell r="Q1470">
            <v>16</v>
          </cell>
          <cell r="R1470">
            <v>16</v>
          </cell>
          <cell r="S1470">
            <v>16</v>
          </cell>
          <cell r="T1470">
            <v>5430</v>
          </cell>
          <cell r="U1470">
            <v>5430</v>
          </cell>
          <cell r="V1470">
            <v>5430</v>
          </cell>
          <cell r="W1470">
            <v>5430</v>
          </cell>
          <cell r="X1470" t="str">
            <v>1X40 HC CONTAINER STC 16X PALLETS FOOD SUPPLEMENTS NON-ALCOHOL BEVERAGES AND PACKAGING MATERIALS</v>
          </cell>
          <cell r="Y1470" t="str">
            <v>Valide</v>
          </cell>
        </row>
        <row r="1471">
          <cell r="A1471" t="str">
            <v>MAGU5251929</v>
          </cell>
          <cell r="B1471">
            <v>40</v>
          </cell>
          <cell r="C1471" t="str">
            <v>WECC2012EMB1029</v>
          </cell>
          <cell r="D1471">
            <v>43994</v>
          </cell>
          <cell r="E1471">
            <v>-43989</v>
          </cell>
          <cell r="I1471" t="str">
            <v>2020 MSA 164281</v>
          </cell>
          <cell r="J1471">
            <v>46</v>
          </cell>
          <cell r="K1471" t="str">
            <v>ROMEU CIA S A AS AGENT</v>
          </cell>
          <cell r="L1471" t="str">
            <v>EAEL LOGISTICS KENYA LTD</v>
          </cell>
          <cell r="M1471" t="str">
            <v>FR</v>
          </cell>
          <cell r="N1471" t="str">
            <v>AEAUH</v>
          </cell>
          <cell r="O1471" t="str">
            <v>PK</v>
          </cell>
          <cell r="P1471">
            <v>46</v>
          </cell>
          <cell r="Q1471">
            <v>46</v>
          </cell>
          <cell r="R1471">
            <v>0</v>
          </cell>
          <cell r="S1471">
            <v>0</v>
          </cell>
          <cell r="T1471">
            <v>7412</v>
          </cell>
          <cell r="U1471">
            <v>7412</v>
          </cell>
          <cell r="V1471">
            <v>0</v>
          </cell>
          <cell r="W1471">
            <v>0</v>
          </cell>
          <cell r="X1471" t="str">
            <v>2X40HC CONTAINERS STC TOTAL 46XPALLETS NDUSTRIAL FANS AND ACCESSORIES HS CODE 8414 CONSIGNEE Unit No 7 Syokimau Mombasa Road Tel - 2013142 Tel fax - 551398 Cell 0710-200400 0737-777600 E-Mail - info northstar co ke md northstar co ke INLAND TO EMBAKASSI PREPAID</v>
          </cell>
          <cell r="Y1471" t="str">
            <v>Valide</v>
          </cell>
        </row>
        <row r="1472">
          <cell r="A1472" t="str">
            <v>MEDU4392685</v>
          </cell>
          <cell r="B1472">
            <v>40</v>
          </cell>
          <cell r="C1472" t="str">
            <v>WECC2012EMB1029</v>
          </cell>
          <cell r="D1472">
            <v>43995</v>
          </cell>
          <cell r="E1472">
            <v>-43990</v>
          </cell>
          <cell r="I1472" t="str">
            <v>2020 MSA 164281</v>
          </cell>
          <cell r="J1472">
            <v>46</v>
          </cell>
          <cell r="K1472" t="str">
            <v>ROMEU CIA S A AS AGENT</v>
          </cell>
          <cell r="L1472" t="str">
            <v>EAEL LOGISTICS KENYA LTD</v>
          </cell>
          <cell r="M1472" t="str">
            <v>FR</v>
          </cell>
          <cell r="N1472" t="str">
            <v>AEAUH</v>
          </cell>
          <cell r="O1472" t="str">
            <v>PK</v>
          </cell>
          <cell r="P1472">
            <v>46</v>
          </cell>
          <cell r="Q1472">
            <v>46</v>
          </cell>
          <cell r="R1472">
            <v>0</v>
          </cell>
          <cell r="S1472">
            <v>0</v>
          </cell>
          <cell r="T1472">
            <v>7412</v>
          </cell>
          <cell r="U1472">
            <v>7412</v>
          </cell>
          <cell r="V1472">
            <v>0</v>
          </cell>
          <cell r="W1472">
            <v>0</v>
          </cell>
          <cell r="X1472" t="str">
            <v>2X40HC CONTAINERS STC TOTAL 46XPALLETS NDUSTRIAL FANS AND ACCESSORIES HS CODE 8414 CONSIGNEE Unit No 7 Syokimau Mombasa Road Tel - 2013142 Tel fax - 551398 Cell 0710-200400 0737-777600 E-Mail - info northstar co ke md northstar co ke INLAND TO EMBAKASSI PREPAID</v>
          </cell>
          <cell r="Y1472" t="str">
            <v>Valide</v>
          </cell>
        </row>
        <row r="1473">
          <cell r="A1473" t="str">
            <v>IPXU3696084</v>
          </cell>
          <cell r="B1473">
            <v>20</v>
          </cell>
          <cell r="C1473" t="str">
            <v>WECC2042EMB1012</v>
          </cell>
          <cell r="D1473">
            <v>43994</v>
          </cell>
          <cell r="E1473">
            <v>-43989</v>
          </cell>
          <cell r="I1473" t="str">
            <v>2020 MSA 164281</v>
          </cell>
          <cell r="J1473">
            <v>46</v>
          </cell>
          <cell r="K1473" t="str">
            <v>ROMEU CIA S A AS AGENT</v>
          </cell>
          <cell r="L1473" t="str">
            <v>EAEL LOGISTICS KENYA LTD</v>
          </cell>
          <cell r="M1473" t="str">
            <v>FR</v>
          </cell>
          <cell r="N1473" t="str">
            <v>AEAUH</v>
          </cell>
          <cell r="O1473" t="str">
            <v>PK</v>
          </cell>
          <cell r="P1473">
            <v>46</v>
          </cell>
          <cell r="Q1473">
            <v>46</v>
          </cell>
          <cell r="R1473">
            <v>0</v>
          </cell>
          <cell r="S1473">
            <v>0</v>
          </cell>
          <cell r="T1473">
            <v>7412</v>
          </cell>
          <cell r="U1473">
            <v>7412</v>
          </cell>
          <cell r="V1473">
            <v>0</v>
          </cell>
          <cell r="W1473">
            <v>0</v>
          </cell>
          <cell r="X1473" t="str">
            <v>2X40HC CONTAINERS STC TOTAL 46XPALLETS NDUSTRIAL FANS AND ACCESSORIES HS CODE 8414 CONSIGNEE Unit No 7 Syokimau Mombasa Road Tel - 2013142 Tel fax - 551398 Cell 0710-200400 0737-777600 E-Mail - info northstar co ke md northstar co ke INLAND TO EMBAKASSI PREPAID</v>
          </cell>
          <cell r="Y1473" t="str">
            <v>Valide</v>
          </cell>
        </row>
        <row r="1474">
          <cell r="A1474" t="str">
            <v>CAXU6783252</v>
          </cell>
          <cell r="B1474">
            <v>20</v>
          </cell>
          <cell r="C1474" t="str">
            <v>WECC2042EMB1012</v>
          </cell>
          <cell r="D1474">
            <v>43996</v>
          </cell>
          <cell r="E1474">
            <v>-43991</v>
          </cell>
          <cell r="I1474" t="str">
            <v>2020 MSA 164281</v>
          </cell>
          <cell r="J1474">
            <v>46</v>
          </cell>
          <cell r="K1474" t="str">
            <v>ROMEU CIA S A AS AGENT</v>
          </cell>
          <cell r="L1474" t="str">
            <v>EAEL LOGISTICS KENYA LTD</v>
          </cell>
          <cell r="M1474" t="str">
            <v>FR</v>
          </cell>
          <cell r="N1474" t="str">
            <v>AEAUH</v>
          </cell>
          <cell r="O1474" t="str">
            <v>PK</v>
          </cell>
          <cell r="P1474">
            <v>46</v>
          </cell>
          <cell r="Q1474">
            <v>46</v>
          </cell>
          <cell r="R1474">
            <v>0</v>
          </cell>
          <cell r="S1474">
            <v>0</v>
          </cell>
          <cell r="T1474">
            <v>7412</v>
          </cell>
          <cell r="U1474">
            <v>7412</v>
          </cell>
          <cell r="V1474">
            <v>0</v>
          </cell>
          <cell r="W1474">
            <v>0</v>
          </cell>
          <cell r="X1474" t="str">
            <v>2X40HC CONTAINERS STC TOTAL 46XPALLETS NDUSTRIAL FANS AND ACCESSORIES HS CODE 8414 CONSIGNEE Unit No 7 Syokimau Mombasa Road Tel - 2013142 Tel fax - 551398 Cell 0710-200400 0737-777600 E-Mail - info northstar co ke md northstar co ke INLAND TO EMBAKASSI PREPAID</v>
          </cell>
          <cell r="Y1474" t="str">
            <v>Valide</v>
          </cell>
        </row>
        <row r="1475">
          <cell r="A1475" t="str">
            <v>TGCU2154344</v>
          </cell>
          <cell r="B1475">
            <v>20</v>
          </cell>
          <cell r="C1475" t="str">
            <v>WECC2042MBA1086</v>
          </cell>
          <cell r="D1475">
            <v>43994</v>
          </cell>
          <cell r="E1475">
            <v>-43989</v>
          </cell>
          <cell r="I1475" t="str">
            <v>2020 MSA 164328</v>
          </cell>
          <cell r="J1475">
            <v>9</v>
          </cell>
          <cell r="K1475" t="str">
            <v>BOREAL LIGHT GMBH WINTURE</v>
          </cell>
          <cell r="L1475" t="str">
            <v>WATER KIOSK LTD</v>
          </cell>
          <cell r="M1475" t="str">
            <v>EG</v>
          </cell>
          <cell r="N1475" t="str">
            <v>LKCMB</v>
          </cell>
          <cell r="O1475" t="str">
            <v>PK</v>
          </cell>
          <cell r="P1475">
            <v>7</v>
          </cell>
          <cell r="Q1475">
            <v>7</v>
          </cell>
          <cell r="R1475">
            <v>0</v>
          </cell>
          <cell r="S1475">
            <v>0</v>
          </cell>
          <cell r="T1475">
            <v>5600</v>
          </cell>
          <cell r="U1475">
            <v>5600</v>
          </cell>
          <cell r="V1475">
            <v>0</v>
          </cell>
          <cell r="W1475">
            <v>0</v>
          </cell>
          <cell r="X1475" t="str">
            <v>IX20DV CONTAINER SOLAR WATER DESALINATION SYSTEM FOR 1000 L H PLUG AND PLAY SOLAR WATER DESALINATION SYSTEM FOR 2000 L H PLUG AND PLAY HS CODE 84212100</v>
          </cell>
          <cell r="Y1475" t="str">
            <v>Valide</v>
          </cell>
        </row>
        <row r="1476">
          <cell r="A1476" t="str">
            <v>INKU6664713</v>
          </cell>
          <cell r="B1476">
            <v>40</v>
          </cell>
          <cell r="C1476" t="str">
            <v>WECC2050MBA0320</v>
          </cell>
          <cell r="D1476">
            <v>43995</v>
          </cell>
          <cell r="E1476">
            <v>-43990</v>
          </cell>
          <cell r="I1476" t="str">
            <v>2020 MSA 164281</v>
          </cell>
          <cell r="J1476">
            <v>9</v>
          </cell>
          <cell r="K1476" t="str">
            <v>EL MOHANDES COMPANY FOR TRADING MANUFACTURING</v>
          </cell>
          <cell r="L1476" t="str">
            <v>GLOBAL COMPANY U LTD</v>
          </cell>
          <cell r="M1476" t="str">
            <v>FR</v>
          </cell>
          <cell r="N1476" t="str">
            <v>AEAUH</v>
          </cell>
          <cell r="O1476" t="str">
            <v>PK</v>
          </cell>
          <cell r="P1476">
            <v>160</v>
          </cell>
          <cell r="Q1476">
            <v>160</v>
          </cell>
          <cell r="R1476">
            <v>0</v>
          </cell>
          <cell r="S1476">
            <v>0</v>
          </cell>
          <cell r="T1476">
            <v>26880</v>
          </cell>
          <cell r="U1476">
            <v>26880</v>
          </cell>
          <cell r="V1476">
            <v>0</v>
          </cell>
          <cell r="W1476">
            <v>0</v>
          </cell>
          <cell r="X1476" t="str">
            <v>1 X 40HC CONTAINER IN TRANSIT TO UGANDA SAID TO CONTAIN TOTAL QUANTITY 160 HDPE DRUMS TYPE OF PACKAGE HDPE DRUMS TOTAL NET WEIGHT 25600 KG TOTAL GROSS WEIGHT 26880 KG BRAND NAME SOLVENT 1000 METHANOL DENATURED TECHNICAL NAME METHANOL UN NO 1230 IMO CLASS 3 FLASH POINT 12 DC 1 X 40 HC CONTAINER SAID TO CONTAIN TOTAL QUANTITY 160 HDPE DRUMS TYPE OF PACKAGE HDPE DRUMS TOTAL NET WEIGHT 25600 KG TOTAL GROSS WEIGHT 26880 KG BRAND NAME SOLVENT 1000 METHANOL DENATURED TECHNICAL NAME METHANOL UN NO 1230 IMO CLASS 3 FLASH POINT 12 DC PACKAGE GROUP II HS CODE 2905110000 EMARINE POLLULANT NO EMERGENCY PHONE NBR 01007149888 FREIGHT PREPAID LI LO</v>
          </cell>
          <cell r="Y1476" t="str">
            <v>Valide</v>
          </cell>
        </row>
        <row r="1477">
          <cell r="A1477" t="str">
            <v>TCNU1072905</v>
          </cell>
          <cell r="B1477">
            <v>40</v>
          </cell>
          <cell r="C1477" t="str">
            <v>COSU6262155160</v>
          </cell>
          <cell r="D1477">
            <v>43994</v>
          </cell>
          <cell r="E1477">
            <v>-43989</v>
          </cell>
          <cell r="I1477" t="str">
            <v>2020 MSA 164380</v>
          </cell>
          <cell r="J1477">
            <v>234</v>
          </cell>
          <cell r="K1477" t="str">
            <v>FORTRADE OFFSHORE S A L</v>
          </cell>
          <cell r="L1477" t="str">
            <v>EUROFLEX LIMITED</v>
          </cell>
          <cell r="M1477" t="str">
            <v>CN</v>
          </cell>
          <cell r="N1477" t="str">
            <v>ITSPE</v>
          </cell>
          <cell r="O1477" t="str">
            <v>PE</v>
          </cell>
          <cell r="P1477">
            <v>26</v>
          </cell>
          <cell r="Q1477">
            <v>26</v>
          </cell>
          <cell r="R1477">
            <v>0</v>
          </cell>
          <cell r="S1477">
            <v>0</v>
          </cell>
          <cell r="T1477">
            <v>23988</v>
          </cell>
          <cell r="U1477">
            <v>23988</v>
          </cell>
          <cell r="V1477">
            <v>0</v>
          </cell>
          <cell r="W1477">
            <v>0</v>
          </cell>
          <cell r="X1477" t="str">
            <v>BROWN KRAFT 90 + LDPE 15 PEELABLE PI NO EUROFLEX -200219 80REELS NET WEIGHT 23 728MT GROSS WEIGHT 23 988MT CARGO IN TRANSIT TO KAMPALA UGANDA AT OWNER S COST ARRANGEMENT THE SHIPPER DECLARES THAT THE CARRIAGE FROM MOMBASA KENYA TO KAMPALA UGANDA IS UNDER THE CONSIGNEE S ARRANGEMENT ACCOUNT AND RESPONSIBILITY THE CARRIER S LIABILITY COMPLETION AT POD OF BILL MR PIYUSH C DIXIT P O BOX 25647 PLOT 1184 KINAWATAKA ROAD B H MANDELA STADIUM KAMPALA - UGANDA PHONE +256-312-262058 +256-757-286103 +256-757-286104 E-MAIL EUROFLEX EUROFLEX CO UG PLACE OF DELIVERY PORT CLEARANCE</v>
          </cell>
          <cell r="Y1477" t="str">
            <v>Valide</v>
          </cell>
        </row>
        <row r="1478">
          <cell r="A1478" t="str">
            <v>TCNU2405718</v>
          </cell>
          <cell r="B1478">
            <v>40</v>
          </cell>
          <cell r="C1478">
            <v>142052061592</v>
          </cell>
          <cell r="D1478">
            <v>43997</v>
          </cell>
          <cell r="E1478">
            <v>-43992</v>
          </cell>
          <cell r="I1478" t="str">
            <v>2020 MSA 164433</v>
          </cell>
          <cell r="J1478">
            <v>111</v>
          </cell>
          <cell r="K1478" t="str">
            <v>ALPHA ESS CO LTD</v>
          </cell>
          <cell r="L1478" t="str">
            <v>CLOVERFIELD ENERGY SERVICES LIMITED</v>
          </cell>
          <cell r="M1478" t="str">
            <v>CN</v>
          </cell>
          <cell r="N1478" t="str">
            <v>CNSHA</v>
          </cell>
          <cell r="O1478" t="str">
            <v>PK</v>
          </cell>
          <cell r="P1478">
            <v>473</v>
          </cell>
          <cell r="Q1478">
            <v>473</v>
          </cell>
          <cell r="R1478">
            <v>473</v>
          </cell>
          <cell r="S1478">
            <v>473</v>
          </cell>
          <cell r="T1478">
            <v>115458</v>
          </cell>
          <cell r="U1478">
            <v>115458</v>
          </cell>
          <cell r="V1478">
            <v>115458</v>
          </cell>
          <cell r="W1478">
            <v>115458</v>
          </cell>
          <cell r="X1478" t="str">
            <v>COMPLETE SOLAR POWER PLANT ANDACCESSORIES ALPHA-ESS T50ENERGY STORAG E SYSTEMCL 9 UN 3481LITHIUM-ION BATTERYCL 9 UN 3480 TEL 254740021710P ERSONAL IDENTIFICATION NUMBER P051552047AN M COMPLETE SOLAR POWER PLANT AND ACCESSORIES ALPHA-ESS T50 ENERGY STORAGE SYSTEM CL 9 UN 3481 LITHIUM-ION BATTERY CL 9 UN 3480 TEL 254740021710 PERSONAL IDENTIFICATION NUMBER P051552047A FINANCE KENYA POWERHIVE COM DORCAS N MURAI MOB 254 710230658</v>
          </cell>
          <cell r="Y1478" t="str">
            <v>Valide</v>
          </cell>
        </row>
        <row r="1479">
          <cell r="A1479" t="str">
            <v>BSIU9487258</v>
          </cell>
          <cell r="B1479">
            <v>40</v>
          </cell>
          <cell r="C1479">
            <v>142052061592</v>
          </cell>
          <cell r="D1479">
            <v>43997</v>
          </cell>
          <cell r="E1479">
            <v>-43992</v>
          </cell>
          <cell r="I1479" t="str">
            <v>2020 MSA 164433</v>
          </cell>
          <cell r="J1479">
            <v>111</v>
          </cell>
          <cell r="K1479" t="str">
            <v>ALPHA ESS CO LTD</v>
          </cell>
          <cell r="L1479" t="str">
            <v>CLOVERFIELD ENERGY SERVICES LIMITED</v>
          </cell>
          <cell r="M1479" t="str">
            <v>CN</v>
          </cell>
          <cell r="N1479" t="str">
            <v>CNSHA</v>
          </cell>
          <cell r="O1479" t="str">
            <v>PK</v>
          </cell>
          <cell r="P1479">
            <v>473</v>
          </cell>
          <cell r="Q1479">
            <v>473</v>
          </cell>
          <cell r="R1479">
            <v>473</v>
          </cell>
          <cell r="S1479">
            <v>473</v>
          </cell>
          <cell r="T1479">
            <v>115458</v>
          </cell>
          <cell r="U1479">
            <v>115458</v>
          </cell>
          <cell r="V1479">
            <v>115458</v>
          </cell>
          <cell r="W1479">
            <v>115458</v>
          </cell>
          <cell r="X1479" t="str">
            <v>COMPLETE SOLAR POWER PLANT ANDACCESSORIES ALPHA-ESS T50ENERGY STORAG E SYSTEMCL 9 UN 3481LITHIUM-ION BATTERYCL 9 UN 3480 TEL 254740021710P ERSONAL IDENTIFICATION NUMBER P051552047AN M COMPLETE SOLAR POWER PLANT AND ACCESSORIES ALPHA-ESS T50 ENERGY STORAGE SYSTEM CL 9 UN 3481 LITHIUM-ION BATTERY CL 9 UN 3480 TEL 254740021710 PERSONAL IDENTIFICATION NUMBER P051552047A FINANCE KENYA POWERHIVE COM DORCAS N MURAI MOB 254 710230658</v>
          </cell>
          <cell r="Y1479" t="str">
            <v>Valide</v>
          </cell>
        </row>
        <row r="1480">
          <cell r="A1480" t="str">
            <v>TGHU1431313</v>
          </cell>
          <cell r="B1480">
            <v>20</v>
          </cell>
          <cell r="C1480" t="str">
            <v>607093659</v>
          </cell>
          <cell r="D1480">
            <v>43997</v>
          </cell>
          <cell r="E1480">
            <v>-43992</v>
          </cell>
          <cell r="I1480" t="str">
            <v>2020 MSA 164378</v>
          </cell>
          <cell r="J1480">
            <v>300</v>
          </cell>
          <cell r="K1480" t="str">
            <v>TAWAZON CHEMICAL COMPANY LLC P O</v>
          </cell>
          <cell r="L1480" t="str">
            <v>CROWN PAINTS KENYA PLC PO BOX 78</v>
          </cell>
          <cell r="M1480" t="str">
            <v>CN</v>
          </cell>
          <cell r="N1480" t="str">
            <v>THLCH</v>
          </cell>
          <cell r="O1480" t="str">
            <v>PK</v>
          </cell>
          <cell r="P1480">
            <v>80</v>
          </cell>
          <cell r="Q1480">
            <v>80</v>
          </cell>
          <cell r="R1480">
            <v>0</v>
          </cell>
          <cell r="S1480">
            <v>0</v>
          </cell>
          <cell r="T1480">
            <v>18370</v>
          </cell>
          <cell r="U1480">
            <v>18370</v>
          </cell>
          <cell r="V1480">
            <v>0</v>
          </cell>
          <cell r="W1480">
            <v>0</v>
          </cell>
          <cell r="X1480" t="str">
            <v>80 DRUMS 30 DRUMS TROYMAX CALCIUM 10 FLAMMABLE LIQUID N O S CONTAINS NAPHTHA PETROLEUM HYDROTREATED HEAVY UN 1993 CLASS 3 P G III FP 40 C MARINE POLLUTANT NO 30 DRUMS 204 00KG N W 6 120 0 0 KGS G W 6 660 00 KGS 20 DRUMS TROYMAX COBALT 10 FLAMMABLE L IQUID N O S CONTAINS HYDROTREATED HEAVY NAPHTHA COBALT BIS 2-ETHYLHEXAOATE UN 1993 CLASS 3 PG III FP 39 C F-E S-E MARINE PO LLUTANT YES 20 DRUMS 200KG N W 4 000 00 KGS G W 4 360 00 KGS 30 DRUMS TROYMAX ZIRCONIUM 18 FLAMMABLE LIQUID N O S CONTAINS HYDROTREATED HEAVY NAPHTHA UN 1993 CLASS 3 PG III FP 39 C F-E S-E MARINE POLLUTANT NO 30 DRUMS 227 KG N W 6 810 00 KGS G W 7 350 00 KGS TOTAL N W 16 930 00 KGS TOTAL G W 18 370 00 KGS INTRANSIT TO ICD EMBAKASI NAIROBI - APPLICABLE FREE TIME 9 DAYS COMBINED DETENTION DEMURRAGE AT PORT OF D ISCHARGE PLACE OF DEL IVERY -</v>
          </cell>
          <cell r="Y1480" t="str">
            <v>Valide</v>
          </cell>
        </row>
        <row r="1481">
          <cell r="A1481" t="str">
            <v>EISU9081554</v>
          </cell>
          <cell r="B1481">
            <v>40</v>
          </cell>
          <cell r="C1481" t="str">
            <v>BC013049</v>
          </cell>
          <cell r="D1481">
            <v>43997</v>
          </cell>
          <cell r="E1481">
            <v>-43992</v>
          </cell>
          <cell r="I1481" t="str">
            <v>2020 MSA 164388</v>
          </cell>
          <cell r="J1481">
            <v>55</v>
          </cell>
          <cell r="K1481" t="str">
            <v>BECTON DICKINSON INTERNATIONAL</v>
          </cell>
          <cell r="L1481" t="str">
            <v>TO THE ORDER OF THE CO-OPERATIVE BANK OF KENYA LTD</v>
          </cell>
          <cell r="M1481" t="str">
            <v>IT</v>
          </cell>
          <cell r="N1481" t="str">
            <v>ESBCN</v>
          </cell>
          <cell r="O1481" t="str">
            <v>PE</v>
          </cell>
          <cell r="P1481">
            <v>36</v>
          </cell>
          <cell r="Q1481">
            <v>36</v>
          </cell>
          <cell r="R1481">
            <v>36</v>
          </cell>
          <cell r="S1481">
            <v>36</v>
          </cell>
          <cell r="T1481">
            <v>8438</v>
          </cell>
          <cell r="U1481">
            <v>8438</v>
          </cell>
          <cell r="V1481">
            <v>8438</v>
          </cell>
          <cell r="W1481">
            <v>8438</v>
          </cell>
          <cell r="X1481" t="str">
            <v>BD SYRINGES- ICD EMBAKASI</v>
          </cell>
          <cell r="Y1481" t="str">
            <v>Valide</v>
          </cell>
        </row>
        <row r="1482">
          <cell r="A1482" t="str">
            <v>TGHU0630373</v>
          </cell>
          <cell r="B1482">
            <v>20</v>
          </cell>
          <cell r="C1482" t="str">
            <v>CS012201</v>
          </cell>
          <cell r="D1482">
            <v>43997</v>
          </cell>
          <cell r="E1482">
            <v>-43992</v>
          </cell>
          <cell r="I1482" t="str">
            <v>2020 MSA 164388</v>
          </cell>
          <cell r="J1482">
            <v>63</v>
          </cell>
          <cell r="K1482" t="str">
            <v>COLOROBBIA ESPANA SA</v>
          </cell>
          <cell r="L1482" t="str">
            <v>SAJ CERAMICS LTD</v>
          </cell>
          <cell r="M1482" t="str">
            <v>IT</v>
          </cell>
          <cell r="N1482" t="str">
            <v>ITGOA</v>
          </cell>
          <cell r="O1482" t="str">
            <v>PE</v>
          </cell>
          <cell r="P1482">
            <v>60</v>
          </cell>
          <cell r="Q1482">
            <v>60</v>
          </cell>
          <cell r="R1482">
            <v>0</v>
          </cell>
          <cell r="S1482">
            <v>0</v>
          </cell>
          <cell r="T1482">
            <v>67780</v>
          </cell>
          <cell r="U1482">
            <v>67780</v>
          </cell>
          <cell r="V1482">
            <v>0</v>
          </cell>
          <cell r="W1482">
            <v>0</v>
          </cell>
          <cell r="X1482" t="str">
            <v>MATERIAL FOR CERAMIC USE- ICD EMBAKASI</v>
          </cell>
          <cell r="Y1482" t="str">
            <v>Valide</v>
          </cell>
        </row>
        <row r="1483">
          <cell r="A1483" t="str">
            <v>GESU6464549</v>
          </cell>
          <cell r="B1483">
            <v>40</v>
          </cell>
          <cell r="C1483" t="str">
            <v>HKA1871821</v>
          </cell>
          <cell r="D1483">
            <v>43997</v>
          </cell>
          <cell r="E1483">
            <v>-43992</v>
          </cell>
          <cell r="I1483" t="str">
            <v>2020 MSA 164461</v>
          </cell>
          <cell r="J1483">
            <v>247</v>
          </cell>
          <cell r="K1483" t="str">
            <v>NEW CENTURY AUTO DISMANTLINGMOTOR CODD 111 LOT 3037 WANG TOI SHANTSUEN</v>
          </cell>
          <cell r="L1483" t="str">
            <v>NIYAT AGENCIES LIMITEDADDRESS P O BOX 15112-00509 LANGATA NAIROBITEL</v>
          </cell>
          <cell r="M1483" t="str">
            <v>CN</v>
          </cell>
          <cell r="N1483" t="str">
            <v>MYTPP</v>
          </cell>
          <cell r="O1483" t="str">
            <v>PK</v>
          </cell>
          <cell r="P1483">
            <v>24</v>
          </cell>
          <cell r="Q1483">
            <v>24</v>
          </cell>
          <cell r="R1483">
            <v>24</v>
          </cell>
          <cell r="S1483">
            <v>24</v>
          </cell>
          <cell r="T1483">
            <v>14500</v>
          </cell>
          <cell r="U1483">
            <v>14500</v>
          </cell>
          <cell r="V1483">
            <v>14500</v>
          </cell>
          <cell r="W1483">
            <v>14500</v>
          </cell>
          <cell r="X1483" t="str">
            <v>1 5 USED CABIN FOR ISUZU 2 4 USED ENGINES FOR ISUZU ENGINE NO 6WF1-114484 ENGINE NO 6WF1-128121 ENGINE NO 6WF1-112548 ENGINE NO 6WF1-130570 3 5 USED EXCEL FOR ISUZU 4 10 DIFF PIECES FOR ISUZU HS CODE 841290 CARGO IN TRANSIT TO ICD EMBAKASI HAULAGE TO BE PERFORMED BY CONSIGNEE AT THEIR RISKS EXPENSES FREIGHT PREPAID</v>
          </cell>
          <cell r="Y1483" t="str">
            <v>Valide</v>
          </cell>
        </row>
        <row r="1484">
          <cell r="A1484" t="str">
            <v>DRYU6026577</v>
          </cell>
          <cell r="B1484">
            <v>40</v>
          </cell>
          <cell r="C1484" t="str">
            <v>HNLA00187900</v>
          </cell>
          <cell r="D1484">
            <v>43997</v>
          </cell>
          <cell r="E1484">
            <v>-43992</v>
          </cell>
          <cell r="I1484" t="str">
            <v>2020 MSA 164467</v>
          </cell>
          <cell r="J1484">
            <v>30</v>
          </cell>
          <cell r="K1484" t="str">
            <v>HAWAIIS FINEST PRODUCTS LLC</v>
          </cell>
          <cell r="L1484" t="str">
            <v>RITEPAK LTD</v>
          </cell>
          <cell r="M1484" t="str">
            <v>US</v>
          </cell>
          <cell r="N1484" t="str">
            <v>USHNL</v>
          </cell>
          <cell r="O1484" t="str">
            <v>UN</v>
          </cell>
          <cell r="P1484">
            <v>16</v>
          </cell>
          <cell r="Q1484">
            <v>16</v>
          </cell>
          <cell r="R1484">
            <v>0</v>
          </cell>
          <cell r="S1484">
            <v>0</v>
          </cell>
          <cell r="T1484">
            <v>65672</v>
          </cell>
          <cell r="U1484">
            <v>65672</v>
          </cell>
          <cell r="V1484">
            <v>0</v>
          </cell>
          <cell r="W1484">
            <v>0</v>
          </cell>
          <cell r="X1484" t="str">
            <v>3X40HC CONTAINER S STC 16 PACAKGES COMMODORE 730-28 1EA THERMOFORNER NEW GENERATION UP- 40GRINDER UNWIND STAND STAND ALONG VACUUM UNIT FORTHERMOFORMER BAG STAND AND PACKAGING FRAME BLOWER 3HP 4EA MOLDS AND TRIM TOOLS HINGE TRAY MOLDS 1EA ROUND PLATE MOLD MOLD MAY H AVE MISSING PARTS 2 UNIT EPS FOAM LINE 80MM 100MM CHI CHANG EXTRUDER 2 5 X 4 INCLUSIVE OF ALL RELATED PARTS2 UNIT BEC INC HIGH PRESSURE PUMP METERING SYSTEM OUTPUT PORT CLEARANCE</v>
          </cell>
          <cell r="Y1484" t="str">
            <v>Valide</v>
          </cell>
        </row>
        <row r="1485">
          <cell r="A1485" t="str">
            <v>TCNU8417830</v>
          </cell>
          <cell r="B1485">
            <v>40</v>
          </cell>
          <cell r="C1485" t="str">
            <v>HNLA00187900</v>
          </cell>
          <cell r="D1485">
            <v>43997</v>
          </cell>
          <cell r="E1485">
            <v>-43992</v>
          </cell>
          <cell r="I1485" t="str">
            <v>2020 MSA 164467</v>
          </cell>
          <cell r="J1485">
            <v>30</v>
          </cell>
          <cell r="K1485" t="str">
            <v>HAWAIIS FINEST PRODUCTS LLC</v>
          </cell>
          <cell r="L1485" t="str">
            <v>RITEPAK LTD</v>
          </cell>
          <cell r="M1485" t="str">
            <v>US</v>
          </cell>
          <cell r="N1485" t="str">
            <v>USHNL</v>
          </cell>
          <cell r="O1485" t="str">
            <v>UN</v>
          </cell>
          <cell r="P1485">
            <v>16</v>
          </cell>
          <cell r="Q1485">
            <v>16</v>
          </cell>
          <cell r="R1485">
            <v>0</v>
          </cell>
          <cell r="S1485">
            <v>0</v>
          </cell>
          <cell r="T1485">
            <v>65672</v>
          </cell>
          <cell r="U1485">
            <v>65672</v>
          </cell>
          <cell r="V1485">
            <v>0</v>
          </cell>
          <cell r="W1485">
            <v>0</v>
          </cell>
          <cell r="X1485" t="str">
            <v>3X40HC CONTAINER S STC 16 PACAKGES COMMODORE 730-28 1EA THERMOFORNER NEW GENERATION UP- 40GRINDER UNWIND STAND STAND ALONG VACUUM UNIT FORTHERMOFORMER BAG STAND AND PACKAGING FRAME BLOWER 3HP 4EA MOLDS AND TRIM TOOLS HINGE TRAY MOLDS 1EA ROUND PLATE MOLD MOLD MAY H AVE MISSING PARTS 2 UNIT EPS FOAM LINE 80MM 100MM CHI CHANG EXTRUDER 2 5 X 4 INCLUSIVE OF ALL RELATED PARTS2 UNIT BEC INC HIGH PRESSURE PUMP METERING SYSTEM OUTPUT PORT CLEARANCE</v>
          </cell>
          <cell r="Y1485" t="str">
            <v>Valide</v>
          </cell>
        </row>
        <row r="1486">
          <cell r="A1486" t="str">
            <v>LMCU1182265</v>
          </cell>
          <cell r="B1486">
            <v>20</v>
          </cell>
          <cell r="C1486" t="str">
            <v>ME005425</v>
          </cell>
          <cell r="D1486">
            <v>43997</v>
          </cell>
          <cell r="E1486">
            <v>-43992</v>
          </cell>
          <cell r="I1486" t="str">
            <v>2020 MSA 164388</v>
          </cell>
          <cell r="J1486">
            <v>126</v>
          </cell>
          <cell r="K1486" t="str">
            <v>PASTIFICIO LUCIO GAROFALO S P A</v>
          </cell>
          <cell r="L1486" t="str">
            <v>TO ORDER OF INDUSTRIAL AND COMMERCIALBANK OF CHINA ASIA LIMITED</v>
          </cell>
          <cell r="M1486" t="str">
            <v>IT</v>
          </cell>
          <cell r="N1486" t="str">
            <v>TRMER</v>
          </cell>
          <cell r="O1486" t="str">
            <v>CT</v>
          </cell>
          <cell r="P1486">
            <v>15580</v>
          </cell>
          <cell r="Q1486">
            <v>15580</v>
          </cell>
          <cell r="R1486">
            <v>15580</v>
          </cell>
          <cell r="S1486">
            <v>15580</v>
          </cell>
          <cell r="T1486">
            <v>160751</v>
          </cell>
          <cell r="U1486">
            <v>160751</v>
          </cell>
          <cell r="V1486">
            <v>160751</v>
          </cell>
          <cell r="W1486">
            <v>160751</v>
          </cell>
          <cell r="X1486" t="str">
            <v>PASTA</v>
          </cell>
          <cell r="Y1486" t="str">
            <v>Valide</v>
          </cell>
        </row>
        <row r="1487">
          <cell r="A1487" t="str">
            <v>LMCU1234923</v>
          </cell>
          <cell r="B1487">
            <v>20</v>
          </cell>
          <cell r="C1487" t="str">
            <v>ME005425</v>
          </cell>
          <cell r="D1487">
            <v>43997</v>
          </cell>
          <cell r="E1487">
            <v>-43992</v>
          </cell>
          <cell r="I1487" t="str">
            <v>2020 MSA 164388</v>
          </cell>
          <cell r="J1487">
            <v>126</v>
          </cell>
          <cell r="K1487" t="str">
            <v>PASTIFICIO LUCIO GAROFALO S P A</v>
          </cell>
          <cell r="L1487" t="str">
            <v>TO ORDER OF INDUSTRIAL AND COMMERCIALBANK OF CHINA ASIA LIMITED</v>
          </cell>
          <cell r="M1487" t="str">
            <v>IT</v>
          </cell>
          <cell r="N1487" t="str">
            <v>TRMER</v>
          </cell>
          <cell r="O1487" t="str">
            <v>CT</v>
          </cell>
          <cell r="P1487">
            <v>15580</v>
          </cell>
          <cell r="Q1487">
            <v>15580</v>
          </cell>
          <cell r="R1487">
            <v>15580</v>
          </cell>
          <cell r="S1487">
            <v>15580</v>
          </cell>
          <cell r="T1487">
            <v>160751</v>
          </cell>
          <cell r="U1487">
            <v>160751</v>
          </cell>
          <cell r="V1487">
            <v>160751</v>
          </cell>
          <cell r="W1487">
            <v>160751</v>
          </cell>
          <cell r="X1487" t="str">
            <v>PASTA</v>
          </cell>
          <cell r="Y1487" t="str">
            <v>Valide</v>
          </cell>
        </row>
        <row r="1488">
          <cell r="A1488" t="str">
            <v>TRLU7142004</v>
          </cell>
          <cell r="B1488">
            <v>40</v>
          </cell>
          <cell r="C1488" t="str">
            <v>SHZ2853750</v>
          </cell>
          <cell r="D1488">
            <v>43997</v>
          </cell>
          <cell r="E1488">
            <v>-43992</v>
          </cell>
          <cell r="I1488" t="str">
            <v>2020 MSA 164388</v>
          </cell>
          <cell r="J1488">
            <v>126</v>
          </cell>
          <cell r="K1488" t="str">
            <v>PASTIFICIO LUCIO GAROFALO S P A</v>
          </cell>
          <cell r="L1488" t="str">
            <v>TO ORDER OF INDUSTRIAL AND COMMERCIALBANK OF CHINA ASIA LIMITED</v>
          </cell>
          <cell r="M1488" t="str">
            <v>IT</v>
          </cell>
          <cell r="N1488" t="str">
            <v>TRMER</v>
          </cell>
          <cell r="O1488" t="str">
            <v>CT</v>
          </cell>
          <cell r="P1488">
            <v>15580</v>
          </cell>
          <cell r="Q1488">
            <v>15580</v>
          </cell>
          <cell r="R1488">
            <v>15580</v>
          </cell>
          <cell r="S1488">
            <v>15580</v>
          </cell>
          <cell r="T1488">
            <v>160751</v>
          </cell>
          <cell r="U1488">
            <v>160751</v>
          </cell>
          <cell r="V1488">
            <v>160751</v>
          </cell>
          <cell r="W1488">
            <v>160751</v>
          </cell>
          <cell r="X1488" t="str">
            <v>PASTA</v>
          </cell>
          <cell r="Y1488" t="str">
            <v>Valide</v>
          </cell>
        </row>
        <row r="1489">
          <cell r="A1489" t="str">
            <v>EGHU3779772</v>
          </cell>
          <cell r="B1489">
            <v>20</v>
          </cell>
          <cell r="C1489" t="str">
            <v>010000442710</v>
          </cell>
          <cell r="D1489">
            <v>43998</v>
          </cell>
          <cell r="E1489">
            <v>-43993</v>
          </cell>
          <cell r="I1489" t="str">
            <v>2020 MSA 164433</v>
          </cell>
          <cell r="J1489">
            <v>222</v>
          </cell>
          <cell r="K1489" t="str">
            <v>EMO TRANS HONG KONG LIMITED</v>
          </cell>
          <cell r="L1489" t="str">
            <v>AZURI TECHNOLOGIES KENYA LTD</v>
          </cell>
          <cell r="M1489" t="str">
            <v>CN</v>
          </cell>
          <cell r="N1489" t="str">
            <v>CNNSA</v>
          </cell>
          <cell r="O1489" t="str">
            <v>CT</v>
          </cell>
          <cell r="P1489">
            <v>112</v>
          </cell>
          <cell r="Q1489">
            <v>112</v>
          </cell>
          <cell r="R1489">
            <v>0</v>
          </cell>
          <cell r="S1489">
            <v>0</v>
          </cell>
          <cell r="T1489">
            <v>3732</v>
          </cell>
          <cell r="U1489">
            <v>3732</v>
          </cell>
          <cell r="V1489">
            <v>0</v>
          </cell>
          <cell r="W1489">
            <v>0</v>
          </cell>
          <cell r="X1489" t="str">
            <v>448 PCS SOLAR 32 LED TVMODEL NO AZ002388AS PER COMMERCIAL INVOICE N UMBERCI-1496DATED APRIL 27 2020IDF 20MBAIM000182220FREIGHT PREPAID TAX PIN P051436878VATTENTION SNEHAR SHAHNO MARKS 448 PCS SOLAR 32 LED TV MODEL NO AZ002388 AS PER COMMERCIAL INVOICE NUMBER CI-1496 DATED APRIL 27 2020 IDF 20MBAIM000182220 FREIGHT PREPAID TAX PIN P051436878V ATTENTION SNEHAR SHAH TEL 254 770 303047 EMAIL SNEHAR SHAH AZURI-TECHNOLOGIE S COM</v>
          </cell>
          <cell r="Y1489" t="str">
            <v>Valide</v>
          </cell>
        </row>
        <row r="1490">
          <cell r="A1490" t="str">
            <v>EISU9279560</v>
          </cell>
          <cell r="B1490">
            <v>40</v>
          </cell>
          <cell r="C1490" t="str">
            <v>010000505851</v>
          </cell>
          <cell r="D1490">
            <v>43998</v>
          </cell>
          <cell r="E1490">
            <v>-43993</v>
          </cell>
          <cell r="I1490" t="str">
            <v>2020 MSA 164433</v>
          </cell>
          <cell r="J1490">
            <v>245</v>
          </cell>
          <cell r="K1490" t="str">
            <v>HAIER ELECTRONICS MIDDLE EAST FZE</v>
          </cell>
          <cell r="L1490" t="str">
            <v>NAIVAS LTD</v>
          </cell>
          <cell r="M1490" t="str">
            <v>CN</v>
          </cell>
          <cell r="N1490" t="str">
            <v>CNROQ</v>
          </cell>
          <cell r="O1490" t="str">
            <v>CT</v>
          </cell>
          <cell r="P1490">
            <v>1503</v>
          </cell>
          <cell r="Q1490">
            <v>1503</v>
          </cell>
          <cell r="R1490">
            <v>0</v>
          </cell>
          <cell r="S1490">
            <v>0</v>
          </cell>
          <cell r="T1490">
            <v>7079</v>
          </cell>
          <cell r="U1490">
            <v>7079</v>
          </cell>
          <cell r="V1490">
            <v>0</v>
          </cell>
          <cell r="W1490">
            <v>0</v>
          </cell>
          <cell r="X1490" t="str">
            <v>1500 CTNS HAIER BRAND GAS COOKERSAND 3 CTNS SPARE PARTSN M 1500 CTNS HAIER BRAND GAS COOKERS AND 3 CTNS SPARE PARTS</v>
          </cell>
          <cell r="Y1490" t="str">
            <v>Valide</v>
          </cell>
        </row>
        <row r="1491">
          <cell r="A1491" t="str">
            <v>TCNU3170900</v>
          </cell>
          <cell r="B1491">
            <v>40</v>
          </cell>
          <cell r="C1491">
            <v>142052061592</v>
          </cell>
          <cell r="D1491">
            <v>43998</v>
          </cell>
          <cell r="E1491">
            <v>-43993</v>
          </cell>
          <cell r="I1491" t="str">
            <v>2020 MSA 164433</v>
          </cell>
          <cell r="J1491">
            <v>111</v>
          </cell>
          <cell r="K1491" t="str">
            <v>ALPHA ESS CO LTD</v>
          </cell>
          <cell r="L1491" t="str">
            <v>CLOVERFIELD ENERGY SERVICES LIMITED</v>
          </cell>
          <cell r="M1491" t="str">
            <v>CN</v>
          </cell>
          <cell r="N1491" t="str">
            <v>CNSHA</v>
          </cell>
          <cell r="O1491" t="str">
            <v>PK</v>
          </cell>
          <cell r="P1491">
            <v>473</v>
          </cell>
          <cell r="Q1491">
            <v>473</v>
          </cell>
          <cell r="R1491">
            <v>473</v>
          </cell>
          <cell r="S1491">
            <v>473</v>
          </cell>
          <cell r="T1491">
            <v>115458</v>
          </cell>
          <cell r="U1491">
            <v>115458</v>
          </cell>
          <cell r="V1491">
            <v>115458</v>
          </cell>
          <cell r="W1491">
            <v>115458</v>
          </cell>
          <cell r="X1491" t="str">
            <v>COMPLETE SOLAR POWER PLANT ANDACCESSORIES ALPHA-ESS T50ENERGY STORAG E SYSTEMCL 9 UN 3481LITHIUM-ION BATTERYCL 9 UN 3480 TEL 254740021710P ERSONAL IDENTIFICATION NUMBER P051552047AN M COMPLETE SOLAR POWER PLANT AND ACCESSORIES ALPHA-ESS T50 ENERGY STORAGE SYSTEM CL 9 UN 3481 LITHIUM-ION BATTERY CL 9 UN 3480 TEL 254740021710 PERSONAL IDENTIFICATION NUMBER P051552047A FINANCE KENYA POWERHIVE COM DORCAS N MURAI MOB 254 710230658</v>
          </cell>
          <cell r="Y1491" t="str">
            <v>Valide</v>
          </cell>
        </row>
        <row r="1492">
          <cell r="A1492" t="str">
            <v>TEMU4522056</v>
          </cell>
          <cell r="B1492">
            <v>20</v>
          </cell>
          <cell r="C1492">
            <v>149001737936</v>
          </cell>
          <cell r="D1492">
            <v>43998</v>
          </cell>
          <cell r="E1492">
            <v>-43993</v>
          </cell>
          <cell r="I1492" t="str">
            <v>2020 MSA 164433</v>
          </cell>
          <cell r="J1492">
            <v>352</v>
          </cell>
          <cell r="K1492" t="str">
            <v>HENGYANG RITAR POWER CO LTD</v>
          </cell>
          <cell r="L1492" t="str">
            <v>POWER OPTIONS LIMITED</v>
          </cell>
          <cell r="M1492" t="str">
            <v>CN</v>
          </cell>
          <cell r="N1492" t="str">
            <v>CNSHK</v>
          </cell>
          <cell r="O1492" t="str">
            <v>PX</v>
          </cell>
          <cell r="P1492">
            <v>28</v>
          </cell>
          <cell r="Q1492">
            <v>28</v>
          </cell>
          <cell r="R1492">
            <v>28</v>
          </cell>
          <cell r="S1492">
            <v>28</v>
          </cell>
          <cell r="T1492">
            <v>16556</v>
          </cell>
          <cell r="U1492">
            <v>16556</v>
          </cell>
          <cell r="V1492">
            <v>16556</v>
          </cell>
          <cell r="W1492">
            <v>16556</v>
          </cell>
          <cell r="X1492" t="str">
            <v>FOB CHINASEALED LEAD ACID BATTERYHS CODE 850720LC NO 1000LCS20000008RITAR FOB CHINA SEALED LEAD ACID BATTERY HS CODE 850720 LC NO 1000LCS20000008</v>
          </cell>
          <cell r="Y1492" t="str">
            <v>Valide</v>
          </cell>
        </row>
        <row r="1493">
          <cell r="A1493" t="str">
            <v>EITU1723040</v>
          </cell>
          <cell r="B1493">
            <v>40</v>
          </cell>
          <cell r="C1493">
            <v>149001806415</v>
          </cell>
          <cell r="D1493">
            <v>43998</v>
          </cell>
          <cell r="E1493">
            <v>-43993</v>
          </cell>
          <cell r="I1493" t="str">
            <v>2020 MSA 164433</v>
          </cell>
          <cell r="J1493">
            <v>354</v>
          </cell>
          <cell r="K1493" t="str">
            <v>D LIGHT DESIGN LTD</v>
          </cell>
          <cell r="L1493" t="str">
            <v>D LIGHT LIMITED</v>
          </cell>
          <cell r="M1493" t="str">
            <v>CN</v>
          </cell>
          <cell r="N1493" t="str">
            <v>CNSHK</v>
          </cell>
          <cell r="O1493" t="str">
            <v>CT</v>
          </cell>
          <cell r="P1493">
            <v>1080</v>
          </cell>
          <cell r="Q1493">
            <v>1080</v>
          </cell>
          <cell r="R1493">
            <v>600</v>
          </cell>
          <cell r="S1493">
            <v>600</v>
          </cell>
          <cell r="T1493">
            <v>14700</v>
          </cell>
          <cell r="U1493">
            <v>14700</v>
          </cell>
          <cell r="V1493">
            <v>1120</v>
          </cell>
          <cell r="W1493">
            <v>1120</v>
          </cell>
          <cell r="X1493" t="str">
            <v>D LIGHT X850 SOLAR HOME SYSTEMN M D LIGHT X850 SOLAR HOME SYSTEM</v>
          </cell>
          <cell r="Y1493" t="str">
            <v>Valide</v>
          </cell>
        </row>
        <row r="1494">
          <cell r="A1494" t="str">
            <v>LMCU1228962</v>
          </cell>
          <cell r="B1494">
            <v>20</v>
          </cell>
          <cell r="C1494" t="str">
            <v>AL031688</v>
          </cell>
          <cell r="D1494">
            <v>43998</v>
          </cell>
          <cell r="E1494">
            <v>-43993</v>
          </cell>
          <cell r="I1494" t="str">
            <v>2020 MSA 164388</v>
          </cell>
          <cell r="J1494">
            <v>8</v>
          </cell>
          <cell r="K1494" t="str">
            <v>ANGEL YEAST EGYPT CO LTD</v>
          </cell>
          <cell r="L1494" t="str">
            <v>SATS COMMODITY TRADERS LIMITED</v>
          </cell>
          <cell r="M1494" t="str">
            <v>IT</v>
          </cell>
          <cell r="N1494" t="str">
            <v>EGALY</v>
          </cell>
          <cell r="O1494" t="str">
            <v>CT</v>
          </cell>
          <cell r="P1494">
            <v>1900</v>
          </cell>
          <cell r="Q1494">
            <v>1900</v>
          </cell>
          <cell r="R1494">
            <v>0</v>
          </cell>
          <cell r="S1494">
            <v>0</v>
          </cell>
          <cell r="T1494">
            <v>19080</v>
          </cell>
          <cell r="U1494">
            <v>19080</v>
          </cell>
          <cell r="V1494">
            <v>0</v>
          </cell>
          <cell r="W1494">
            <v>0</v>
          </cell>
          <cell r="X1494" t="str">
            <v>BACKALDRIN INSTANT DRY YEAST- ICD EMBAKASI</v>
          </cell>
          <cell r="Y1494" t="str">
            <v>Valide</v>
          </cell>
        </row>
        <row r="1495">
          <cell r="A1495" t="str">
            <v>CRXU9736201</v>
          </cell>
          <cell r="B1495">
            <v>40</v>
          </cell>
          <cell r="C1495" t="str">
            <v>BC012060</v>
          </cell>
          <cell r="D1495">
            <v>43998</v>
          </cell>
          <cell r="E1495">
            <v>-43993</v>
          </cell>
          <cell r="I1495" t="str">
            <v>2020 MSA 164388</v>
          </cell>
          <cell r="J1495">
            <v>51</v>
          </cell>
          <cell r="K1495" t="str">
            <v>SCHINDLER SA INVESTMENT HOLDING PTY LTD</v>
          </cell>
          <cell r="L1495" t="str">
            <v>TO THE ORDER OF CITIBANK N A</v>
          </cell>
          <cell r="M1495" t="str">
            <v>IT</v>
          </cell>
          <cell r="N1495" t="str">
            <v>ESBCN</v>
          </cell>
          <cell r="O1495" t="str">
            <v>PK</v>
          </cell>
          <cell r="P1495">
            <v>21</v>
          </cell>
          <cell r="Q1495">
            <v>21</v>
          </cell>
          <cell r="R1495">
            <v>21</v>
          </cell>
          <cell r="S1495">
            <v>21</v>
          </cell>
          <cell r="T1495">
            <v>7393</v>
          </cell>
          <cell r="U1495">
            <v>7393</v>
          </cell>
          <cell r="V1495">
            <v>7393</v>
          </cell>
          <cell r="W1495">
            <v>7393</v>
          </cell>
          <cell r="X1495" t="str">
            <v>1 PASSENGER LIFTS TYPE SCHINDLER 5500EU MRL COMPLETE IN KNOCKED DOWN KIT FORM</v>
          </cell>
          <cell r="Y1495" t="str">
            <v>Valide</v>
          </cell>
        </row>
        <row r="1496">
          <cell r="A1496" t="str">
            <v>CLHU3741565</v>
          </cell>
          <cell r="B1496">
            <v>20</v>
          </cell>
          <cell r="C1496" t="str">
            <v>BC012087</v>
          </cell>
          <cell r="D1496">
            <v>43998</v>
          </cell>
          <cell r="E1496">
            <v>-43993</v>
          </cell>
          <cell r="I1496" t="str">
            <v>2020 MSA 164388</v>
          </cell>
          <cell r="J1496">
            <v>52</v>
          </cell>
          <cell r="K1496" t="str">
            <v>SCHINDLER SA INVESTMENT HOLDING PTY LTD</v>
          </cell>
          <cell r="L1496" t="str">
            <v>SCHINDLER LIMITED</v>
          </cell>
          <cell r="M1496" t="str">
            <v>IT</v>
          </cell>
          <cell r="N1496" t="str">
            <v>ESBCN</v>
          </cell>
          <cell r="O1496" t="str">
            <v>PK</v>
          </cell>
          <cell r="P1496">
            <v>13</v>
          </cell>
          <cell r="Q1496">
            <v>13</v>
          </cell>
          <cell r="R1496">
            <v>13</v>
          </cell>
          <cell r="S1496">
            <v>13</v>
          </cell>
          <cell r="T1496">
            <v>5027</v>
          </cell>
          <cell r="U1496">
            <v>5027</v>
          </cell>
          <cell r="V1496">
            <v>5027</v>
          </cell>
          <cell r="W1496">
            <v>5027</v>
          </cell>
          <cell r="X1496" t="str">
            <v>13 PACKAGES 1 PASSENGER LIFT TYPE SCHINDLER 3300EU MRL COMPLETE IN KNOCKED DOWN KIT FORM</v>
          </cell>
          <cell r="Y1496" t="str">
            <v>Valide</v>
          </cell>
        </row>
        <row r="1497">
          <cell r="A1497" t="str">
            <v>LMCU1252660</v>
          </cell>
          <cell r="B1497">
            <v>20</v>
          </cell>
          <cell r="C1497" t="str">
            <v>CS012201</v>
          </cell>
          <cell r="D1497">
            <v>43998</v>
          </cell>
          <cell r="E1497">
            <v>-43993</v>
          </cell>
          <cell r="I1497" t="str">
            <v>2020 MSA 164388</v>
          </cell>
          <cell r="J1497">
            <v>63</v>
          </cell>
          <cell r="K1497" t="str">
            <v>COLOROBBIA ESPANA SA</v>
          </cell>
          <cell r="L1497" t="str">
            <v>SAJ CERAMICS LTD</v>
          </cell>
          <cell r="M1497" t="str">
            <v>IT</v>
          </cell>
          <cell r="N1497" t="str">
            <v>ITGOA</v>
          </cell>
          <cell r="O1497" t="str">
            <v>PE</v>
          </cell>
          <cell r="P1497">
            <v>60</v>
          </cell>
          <cell r="Q1497">
            <v>60</v>
          </cell>
          <cell r="R1497">
            <v>0</v>
          </cell>
          <cell r="S1497">
            <v>0</v>
          </cell>
          <cell r="T1497">
            <v>67780</v>
          </cell>
          <cell r="U1497">
            <v>67780</v>
          </cell>
          <cell r="V1497">
            <v>0</v>
          </cell>
          <cell r="W1497">
            <v>0</v>
          </cell>
          <cell r="X1497" t="str">
            <v>MATERIAL FOR CERAMIC USE- ICD EMBAKASI</v>
          </cell>
          <cell r="Y1497" t="str">
            <v>Valide</v>
          </cell>
        </row>
        <row r="1498">
          <cell r="A1498" t="str">
            <v>DRYU9942233</v>
          </cell>
          <cell r="B1498">
            <v>40</v>
          </cell>
          <cell r="C1498" t="str">
            <v>EPIRCHNTAO210093</v>
          </cell>
          <cell r="D1498">
            <v>43998</v>
          </cell>
          <cell r="E1498">
            <v>-43993</v>
          </cell>
          <cell r="I1498" t="str">
            <v>2020 MSA 164476</v>
          </cell>
          <cell r="J1498">
            <v>53</v>
          </cell>
          <cell r="K1498" t="str">
            <v>QINGDAO HAILUNDA INTERNATIONAL TRAD E CO LTD 113102 NO 702 SHANHE R</v>
          </cell>
          <cell r="L1498" t="str">
            <v>ULTRA EQUIPMENT LTD 2ND FLOOR SOUND PLAZA WESTLANDS WOODVALE GROVE NAI</v>
          </cell>
          <cell r="M1498" t="str">
            <v>TH</v>
          </cell>
          <cell r="N1498" t="str">
            <v>CNTAO</v>
          </cell>
          <cell r="O1498" t="str">
            <v>PK</v>
          </cell>
          <cell r="P1498">
            <v>311</v>
          </cell>
          <cell r="Q1498">
            <v>311</v>
          </cell>
          <cell r="R1498">
            <v>311</v>
          </cell>
          <cell r="S1498">
            <v>311</v>
          </cell>
          <cell r="T1498">
            <v>10347</v>
          </cell>
          <cell r="U1498">
            <v>10347</v>
          </cell>
          <cell r="V1498">
            <v>10347</v>
          </cell>
          <cell r="W1498">
            <v>10347</v>
          </cell>
          <cell r="X1498" t="str">
            <v>2 X HIGH CUBE 40 CONTAINER SAID TO CONTAIN TOTAL 311 THREE HUNDRED ELEVEN ONLY PACKAGES FIBERGLASS ACOUSTICAL PANEL WITH LIGHTS WALL CARPET BACK SCREEN PANEL FIBERGLASS CEILING ACOUSTICAL PANEL T BAR GRID SYSTEM FLOOR CARPET STEP LIG HTS CORRIDOR LIGHTS TRANSFORMER FOR LED STEPLIGHTS MODULATOR FOR LED STEPLIGHTS CLIPS IN TRANSIT BY CARRIER HAULAGE-TBL</v>
          </cell>
          <cell r="Y1498" t="str">
            <v>Valide</v>
          </cell>
        </row>
        <row r="1499">
          <cell r="A1499" t="str">
            <v>BSIU9119852</v>
          </cell>
          <cell r="B1499">
            <v>40</v>
          </cell>
          <cell r="C1499" t="str">
            <v>EPIRINDDEL208411</v>
          </cell>
          <cell r="D1499">
            <v>43998</v>
          </cell>
          <cell r="E1499">
            <v>-43993</v>
          </cell>
          <cell r="I1499" t="str">
            <v>2020 MSA 164468</v>
          </cell>
          <cell r="J1499">
            <v>88</v>
          </cell>
          <cell r="K1499" t="str">
            <v>ESTER INDUSTRIES LIMITED SOHAN NAGA R P O CHARUBETA KHATIMA 262308 D</v>
          </cell>
          <cell r="L1499" t="str">
            <v>GENERAL PRINTERS LIMITED P O BOX 18 00100500NAIROBI KENYA</v>
          </cell>
          <cell r="M1499" t="str">
            <v>PK</v>
          </cell>
          <cell r="N1499" t="str">
            <v>INMOR</v>
          </cell>
          <cell r="O1499" t="str">
            <v>PE</v>
          </cell>
          <cell r="P1499">
            <v>31</v>
          </cell>
          <cell r="Q1499">
            <v>31</v>
          </cell>
          <cell r="R1499">
            <v>31</v>
          </cell>
          <cell r="S1499">
            <v>31</v>
          </cell>
          <cell r="T1499">
            <v>26047</v>
          </cell>
          <cell r="U1499">
            <v>26047</v>
          </cell>
          <cell r="V1499">
            <v>26047</v>
          </cell>
          <cell r="W1499">
            <v>26047</v>
          </cell>
          <cell r="X1499" t="str">
            <v>1 X HIGH CUBE 40 CONTAINER SAID TO CONTAIN TOTAL 31 THIRTY-ONE ONLY PALLETS SAID TO CONTAIN 58 ROLLS PACKED IN 31 PALLETS PALLETS CONTAINING PET FILM 23678 8 KGS AS PER PROFORMA NO PI FI EXP 9306 DTD 30 04 2020 CIF ICDE NAIROB I KENYA COMMERCIAL INVOICE NO LINER HOUSE HOUSE GOODS IN TRANSIT TO NAIROBI KENYA VIA MOMBASA KENYA THE CONTRACT OF MERCHANT HAULAGE</v>
          </cell>
          <cell r="Y1499" t="str">
            <v>Valide</v>
          </cell>
        </row>
        <row r="1500">
          <cell r="A1500" t="str">
            <v>KKFU7568500</v>
          </cell>
          <cell r="B1500">
            <v>40</v>
          </cell>
          <cell r="C1500" t="str">
            <v>HNLA00187900</v>
          </cell>
          <cell r="D1500">
            <v>43998</v>
          </cell>
          <cell r="E1500">
            <v>-43993</v>
          </cell>
          <cell r="I1500" t="str">
            <v>2020 MSA 164467</v>
          </cell>
          <cell r="J1500">
            <v>30</v>
          </cell>
          <cell r="K1500" t="str">
            <v>HAWAIIS FINEST PRODUCTS LLC</v>
          </cell>
          <cell r="L1500" t="str">
            <v>RITEPAK LTD</v>
          </cell>
          <cell r="M1500" t="str">
            <v>US</v>
          </cell>
          <cell r="N1500" t="str">
            <v>USHNL</v>
          </cell>
          <cell r="O1500" t="str">
            <v>UN</v>
          </cell>
          <cell r="P1500">
            <v>16</v>
          </cell>
          <cell r="Q1500">
            <v>16</v>
          </cell>
          <cell r="R1500">
            <v>0</v>
          </cell>
          <cell r="S1500">
            <v>0</v>
          </cell>
          <cell r="T1500">
            <v>65672</v>
          </cell>
          <cell r="U1500">
            <v>65672</v>
          </cell>
          <cell r="V1500">
            <v>0</v>
          </cell>
          <cell r="W1500">
            <v>0</v>
          </cell>
          <cell r="X1500" t="str">
            <v>3X40HC CONTAINER S STC 16 PACAKGES COMMODORE 730-28 1EA THERMOFORNER NEW GENERATION UP- 40GRINDER UNWIND STAND STAND ALONG VACUUM UNIT FORTHERMOFORMER BAG STAND AND PACKAGING FRAME BLOWER 3HP 4EA MOLDS AND TRIM TOOLS HINGE TRAY MOLDS 1EA ROUND PLATE MOLD MOLD MAY H AVE MISSING PARTS 2 UNIT EPS FOAM LINE 80MM 100MM CHI CHANG EXTRUDER 2 5 X 4 INCLUSIVE OF ALL RELATED PARTS2 UNIT BEC INC HIGH PRESSURE PUMP METERING SYSTEM OUTPUT PORT CLEARANCE</v>
          </cell>
          <cell r="Y1500" t="str">
            <v>Valide</v>
          </cell>
        </row>
        <row r="1501">
          <cell r="A1501" t="str">
            <v>TTNU3977290</v>
          </cell>
          <cell r="B1501">
            <v>20</v>
          </cell>
          <cell r="C1501" t="str">
            <v>ME005425</v>
          </cell>
          <cell r="D1501">
            <v>43998</v>
          </cell>
          <cell r="E1501">
            <v>-43993</v>
          </cell>
          <cell r="I1501" t="str">
            <v>2020 MSA 164388</v>
          </cell>
          <cell r="J1501">
            <v>126</v>
          </cell>
          <cell r="K1501" t="str">
            <v>PASTIFICIO LUCIO GAROFALO S P A</v>
          </cell>
          <cell r="L1501" t="str">
            <v>TO ORDER OF INDUSTRIAL AND COMMERCIALBANK OF CHINA ASIA LIMITED</v>
          </cell>
          <cell r="M1501" t="str">
            <v>IT</v>
          </cell>
          <cell r="N1501" t="str">
            <v>TRMER</v>
          </cell>
          <cell r="O1501" t="str">
            <v>CT</v>
          </cell>
          <cell r="P1501">
            <v>15580</v>
          </cell>
          <cell r="Q1501">
            <v>15580</v>
          </cell>
          <cell r="R1501">
            <v>15580</v>
          </cell>
          <cell r="S1501">
            <v>15580</v>
          </cell>
          <cell r="T1501">
            <v>160751</v>
          </cell>
          <cell r="U1501">
            <v>160751</v>
          </cell>
          <cell r="V1501">
            <v>160751</v>
          </cell>
          <cell r="W1501">
            <v>160751</v>
          </cell>
          <cell r="X1501" t="str">
            <v>PASTA</v>
          </cell>
          <cell r="Y1501" t="str">
            <v>Valide</v>
          </cell>
        </row>
        <row r="1502">
          <cell r="A1502" t="str">
            <v>CRXU3001293</v>
          </cell>
          <cell r="B1502">
            <v>20</v>
          </cell>
          <cell r="C1502" t="str">
            <v>ME005425</v>
          </cell>
          <cell r="D1502">
            <v>43998</v>
          </cell>
          <cell r="E1502">
            <v>-43993</v>
          </cell>
          <cell r="I1502" t="str">
            <v>2020 MSA 164388</v>
          </cell>
          <cell r="J1502">
            <v>126</v>
          </cell>
          <cell r="K1502" t="str">
            <v>PASTIFICIO LUCIO GAROFALO S P A</v>
          </cell>
          <cell r="L1502" t="str">
            <v>TO ORDER OF INDUSTRIAL AND COMMERCIALBANK OF CHINA ASIA LIMITED</v>
          </cell>
          <cell r="M1502" t="str">
            <v>IT</v>
          </cell>
          <cell r="N1502" t="str">
            <v>TRMER</v>
          </cell>
          <cell r="O1502" t="str">
            <v>CT</v>
          </cell>
          <cell r="P1502">
            <v>15580</v>
          </cell>
          <cell r="Q1502">
            <v>15580</v>
          </cell>
          <cell r="R1502">
            <v>15580</v>
          </cell>
          <cell r="S1502">
            <v>15580</v>
          </cell>
          <cell r="T1502">
            <v>160751</v>
          </cell>
          <cell r="U1502">
            <v>160751</v>
          </cell>
          <cell r="V1502">
            <v>160751</v>
          </cell>
          <cell r="W1502">
            <v>160751</v>
          </cell>
          <cell r="X1502" t="str">
            <v>PASTA</v>
          </cell>
          <cell r="Y1502" t="str">
            <v>Valide</v>
          </cell>
        </row>
        <row r="1503">
          <cell r="A1503" t="str">
            <v>LMCU1219322</v>
          </cell>
          <cell r="B1503">
            <v>20</v>
          </cell>
          <cell r="C1503" t="str">
            <v>ME005433</v>
          </cell>
          <cell r="D1503">
            <v>43998</v>
          </cell>
          <cell r="E1503">
            <v>-43993</v>
          </cell>
          <cell r="I1503" t="str">
            <v>2020 MSA 164388</v>
          </cell>
          <cell r="J1503">
            <v>126</v>
          </cell>
          <cell r="K1503" t="str">
            <v>PASTIFICIO LUCIO GAROFALO S P A</v>
          </cell>
          <cell r="L1503" t="str">
            <v>TO ORDER OF INDUSTRIAL AND COMMERCIALBANK OF CHINA ASIA LIMITED</v>
          </cell>
          <cell r="M1503" t="str">
            <v>IT</v>
          </cell>
          <cell r="N1503" t="str">
            <v>TRMER</v>
          </cell>
          <cell r="O1503" t="str">
            <v>CT</v>
          </cell>
          <cell r="P1503">
            <v>15580</v>
          </cell>
          <cell r="Q1503">
            <v>15580</v>
          </cell>
          <cell r="R1503">
            <v>15580</v>
          </cell>
          <cell r="S1503">
            <v>15580</v>
          </cell>
          <cell r="T1503">
            <v>160751</v>
          </cell>
          <cell r="U1503">
            <v>160751</v>
          </cell>
          <cell r="V1503">
            <v>160751</v>
          </cell>
          <cell r="W1503">
            <v>160751</v>
          </cell>
          <cell r="X1503" t="str">
            <v>PASTA</v>
          </cell>
          <cell r="Y1503" t="str">
            <v>Valide</v>
          </cell>
        </row>
        <row r="1504">
          <cell r="A1504" t="str">
            <v>TCNU8550647</v>
          </cell>
          <cell r="B1504">
            <v>40</v>
          </cell>
          <cell r="C1504" t="str">
            <v>ME005433</v>
          </cell>
          <cell r="D1504">
            <v>43998</v>
          </cell>
          <cell r="E1504">
            <v>-43993</v>
          </cell>
          <cell r="I1504" t="str">
            <v>2020 MSA 164388</v>
          </cell>
          <cell r="J1504">
            <v>126</v>
          </cell>
          <cell r="K1504" t="str">
            <v>PASTIFICIO LUCIO GAROFALO S P A</v>
          </cell>
          <cell r="L1504" t="str">
            <v>TO ORDER OF INDUSTRIAL AND COMMERCIALBANK OF CHINA ASIA LIMITED</v>
          </cell>
          <cell r="M1504" t="str">
            <v>IT</v>
          </cell>
          <cell r="N1504" t="str">
            <v>TRMER</v>
          </cell>
          <cell r="O1504" t="str">
            <v>CT</v>
          </cell>
          <cell r="P1504">
            <v>15580</v>
          </cell>
          <cell r="Q1504">
            <v>15580</v>
          </cell>
          <cell r="R1504">
            <v>15580</v>
          </cell>
          <cell r="S1504">
            <v>15580</v>
          </cell>
          <cell r="T1504">
            <v>160751</v>
          </cell>
          <cell r="U1504">
            <v>160751</v>
          </cell>
          <cell r="V1504">
            <v>160751</v>
          </cell>
          <cell r="W1504">
            <v>160751</v>
          </cell>
          <cell r="X1504" t="str">
            <v>PASTA</v>
          </cell>
          <cell r="Y1504" t="str">
            <v>Valide</v>
          </cell>
        </row>
        <row r="1505">
          <cell r="A1505" t="str">
            <v>LMCU1239400</v>
          </cell>
          <cell r="B1505">
            <v>20</v>
          </cell>
          <cell r="C1505" t="str">
            <v>ME005433</v>
          </cell>
          <cell r="D1505">
            <v>43998</v>
          </cell>
          <cell r="E1505">
            <v>-43993</v>
          </cell>
          <cell r="I1505" t="str">
            <v>2020 MSA 164388</v>
          </cell>
          <cell r="J1505">
            <v>126</v>
          </cell>
          <cell r="K1505" t="str">
            <v>PASTIFICIO LUCIO GAROFALO S P A</v>
          </cell>
          <cell r="L1505" t="str">
            <v>TO ORDER OF INDUSTRIAL AND COMMERCIALBANK OF CHINA ASIA LIMITED</v>
          </cell>
          <cell r="M1505" t="str">
            <v>IT</v>
          </cell>
          <cell r="N1505" t="str">
            <v>TRMER</v>
          </cell>
          <cell r="O1505" t="str">
            <v>CT</v>
          </cell>
          <cell r="P1505">
            <v>15580</v>
          </cell>
          <cell r="Q1505">
            <v>15580</v>
          </cell>
          <cell r="R1505">
            <v>15580</v>
          </cell>
          <cell r="S1505">
            <v>15580</v>
          </cell>
          <cell r="T1505">
            <v>160751</v>
          </cell>
          <cell r="U1505">
            <v>160751</v>
          </cell>
          <cell r="V1505">
            <v>160751</v>
          </cell>
          <cell r="W1505">
            <v>160751</v>
          </cell>
          <cell r="X1505" t="str">
            <v>PASTA</v>
          </cell>
          <cell r="Y1505" t="str">
            <v>Valide</v>
          </cell>
        </row>
        <row r="1506">
          <cell r="A1506" t="str">
            <v>LMCU1226023</v>
          </cell>
          <cell r="B1506">
            <v>20</v>
          </cell>
          <cell r="C1506" t="str">
            <v>ME005433</v>
          </cell>
          <cell r="D1506">
            <v>43998</v>
          </cell>
          <cell r="E1506">
            <v>-43993</v>
          </cell>
          <cell r="I1506" t="str">
            <v>2020 MSA 164388</v>
          </cell>
          <cell r="J1506">
            <v>126</v>
          </cell>
          <cell r="K1506" t="str">
            <v>PASTIFICIO LUCIO GAROFALO S P A</v>
          </cell>
          <cell r="L1506" t="str">
            <v>TO ORDER OF INDUSTRIAL AND COMMERCIALBANK OF CHINA ASIA LIMITED</v>
          </cell>
          <cell r="M1506" t="str">
            <v>IT</v>
          </cell>
          <cell r="N1506" t="str">
            <v>TRMER</v>
          </cell>
          <cell r="O1506" t="str">
            <v>CT</v>
          </cell>
          <cell r="P1506">
            <v>15580</v>
          </cell>
          <cell r="Q1506">
            <v>15580</v>
          </cell>
          <cell r="R1506">
            <v>15580</v>
          </cell>
          <cell r="S1506">
            <v>15580</v>
          </cell>
          <cell r="T1506">
            <v>160751</v>
          </cell>
          <cell r="U1506">
            <v>160751</v>
          </cell>
          <cell r="V1506">
            <v>160751</v>
          </cell>
          <cell r="W1506">
            <v>160751</v>
          </cell>
          <cell r="X1506" t="str">
            <v>PASTA</v>
          </cell>
          <cell r="Y1506" t="str">
            <v>Valide</v>
          </cell>
        </row>
        <row r="1507">
          <cell r="A1507" t="str">
            <v>TCLU3695717</v>
          </cell>
          <cell r="B1507">
            <v>20</v>
          </cell>
          <cell r="C1507" t="str">
            <v>THD0559990</v>
          </cell>
          <cell r="D1507">
            <v>43998</v>
          </cell>
          <cell r="E1507">
            <v>-43993</v>
          </cell>
          <cell r="I1507" t="str">
            <v>2020 MSA 164461</v>
          </cell>
          <cell r="J1507">
            <v>338</v>
          </cell>
          <cell r="K1507" t="str">
            <v>SCG PLASTICS CO LTD 1 SIAM CEMENT ROAD BANGSUE BANGKOK 10800 THAILA</v>
          </cell>
          <cell r="L1507" t="str">
            <v>TO THE ORDER OF BATA SHOE COMPANY KENYA LTD P O BOX 23-00217 LIMURU</v>
          </cell>
          <cell r="M1507" t="str">
            <v>CN</v>
          </cell>
          <cell r="N1507" t="str">
            <v>SGSIN</v>
          </cell>
          <cell r="O1507" t="str">
            <v>PK</v>
          </cell>
          <cell r="P1507">
            <v>7920</v>
          </cell>
          <cell r="Q1507">
            <v>7920</v>
          </cell>
          <cell r="R1507">
            <v>0</v>
          </cell>
          <cell r="S1507">
            <v>0</v>
          </cell>
          <cell r="T1507">
            <v>199267</v>
          </cell>
          <cell r="U1507">
            <v>199267</v>
          </cell>
          <cell r="V1507">
            <v>0</v>
          </cell>
          <cell r="W1507">
            <v>0</v>
          </cell>
          <cell r="X1507" t="str">
            <v>198 00MT 198 000KGS OF PVC RESIN SG660 H S CODE 3904 10 INLAND HAULAGE CHARGES FROM MOMBASA KENYA TO NAIROBI ICD KENYA TO BE BORNE BY BATA SHOE COMPANY KENYA LTD FREIGHT PREPAID</v>
          </cell>
          <cell r="Y1507" t="str">
            <v>Valide</v>
          </cell>
        </row>
        <row r="1508">
          <cell r="A1508" t="str">
            <v>TEMU1264092</v>
          </cell>
          <cell r="B1508">
            <v>20</v>
          </cell>
          <cell r="C1508" t="str">
            <v>THD0559990</v>
          </cell>
          <cell r="D1508">
            <v>43998</v>
          </cell>
          <cell r="E1508">
            <v>-43993</v>
          </cell>
          <cell r="I1508" t="str">
            <v>2020 MSA 164461</v>
          </cell>
          <cell r="J1508">
            <v>338</v>
          </cell>
          <cell r="K1508" t="str">
            <v>SCG PLASTICS CO LTD 1 SIAM CEMENT ROAD BANGSUE BANGKOK 10800 THAILA</v>
          </cell>
          <cell r="L1508" t="str">
            <v>TO THE ORDER OF BATA SHOE COMPANY KENYA LTD P O BOX 23-00217 LIMURU</v>
          </cell>
          <cell r="M1508" t="str">
            <v>CN</v>
          </cell>
          <cell r="N1508" t="str">
            <v>SGSIN</v>
          </cell>
          <cell r="O1508" t="str">
            <v>PK</v>
          </cell>
          <cell r="P1508">
            <v>7920</v>
          </cell>
          <cell r="Q1508">
            <v>7920</v>
          </cell>
          <cell r="R1508">
            <v>0</v>
          </cell>
          <cell r="S1508">
            <v>0</v>
          </cell>
          <cell r="T1508">
            <v>199267</v>
          </cell>
          <cell r="U1508">
            <v>199267</v>
          </cell>
          <cell r="V1508">
            <v>0</v>
          </cell>
          <cell r="W1508">
            <v>0</v>
          </cell>
          <cell r="X1508" t="str">
            <v>198 00MT 198 000KGS OF PVC RESIN SG660 H S CODE 3904 10 INLAND HAULAGE CHARGES FROM MOMBASA KENYA TO NAIROBI ICD KENYA TO BE BORNE BY BATA SHOE COMPANY KENYA LTD FREIGHT PREPAID</v>
          </cell>
          <cell r="Y1508" t="str">
            <v>Valide</v>
          </cell>
        </row>
        <row r="1509">
          <cell r="A1509" t="str">
            <v>TRHU3495793</v>
          </cell>
          <cell r="B1509">
            <v>20</v>
          </cell>
          <cell r="C1509" t="str">
            <v>THD0559990</v>
          </cell>
          <cell r="D1509">
            <v>43998</v>
          </cell>
          <cell r="E1509">
            <v>-43993</v>
          </cell>
          <cell r="I1509" t="str">
            <v>2020 MSA 164461</v>
          </cell>
          <cell r="J1509">
            <v>338</v>
          </cell>
          <cell r="K1509" t="str">
            <v>SCG PLASTICS CO LTD 1 SIAM CEMENT ROAD BANGSUE BANGKOK 10800 THAILA</v>
          </cell>
          <cell r="L1509" t="str">
            <v>TO THE ORDER OF BATA SHOE COMPANY KENYA LTD P O BOX 23-00217 LIMURU</v>
          </cell>
          <cell r="M1509" t="str">
            <v>CN</v>
          </cell>
          <cell r="N1509" t="str">
            <v>SGSIN</v>
          </cell>
          <cell r="O1509" t="str">
            <v>PK</v>
          </cell>
          <cell r="P1509">
            <v>7920</v>
          </cell>
          <cell r="Q1509">
            <v>7920</v>
          </cell>
          <cell r="R1509">
            <v>0</v>
          </cell>
          <cell r="S1509">
            <v>0</v>
          </cell>
          <cell r="T1509">
            <v>199267</v>
          </cell>
          <cell r="U1509">
            <v>199267</v>
          </cell>
          <cell r="V1509">
            <v>0</v>
          </cell>
          <cell r="W1509">
            <v>0</v>
          </cell>
          <cell r="X1509" t="str">
            <v>198 00MT 198 000KGS OF PVC RESIN SG660 H S CODE 3904 10 INLAND HAULAGE CHARGES FROM MOMBASA KENYA TO NAIROBI ICD KENYA TO BE BORNE BY BATA SHOE COMPANY KENYA LTD FREIGHT PREPAID</v>
          </cell>
          <cell r="Y1509" t="str">
            <v>Valide</v>
          </cell>
        </row>
        <row r="1510">
          <cell r="A1510" t="str">
            <v>TRHU1087431</v>
          </cell>
          <cell r="B1510">
            <v>20</v>
          </cell>
          <cell r="C1510" t="str">
            <v>THD0559990</v>
          </cell>
          <cell r="D1510">
            <v>43998</v>
          </cell>
          <cell r="E1510">
            <v>-43993</v>
          </cell>
          <cell r="I1510" t="str">
            <v>2020 MSA 164461</v>
          </cell>
          <cell r="J1510">
            <v>338</v>
          </cell>
          <cell r="K1510" t="str">
            <v>SCG PLASTICS CO LTD 1 SIAM CEMENT ROAD BANGSUE BANGKOK 10800 THAILA</v>
          </cell>
          <cell r="L1510" t="str">
            <v>TO THE ORDER OF BATA SHOE COMPANY KENYA LTD P O BOX 23-00217 LIMURU</v>
          </cell>
          <cell r="M1510" t="str">
            <v>CN</v>
          </cell>
          <cell r="N1510" t="str">
            <v>SGSIN</v>
          </cell>
          <cell r="O1510" t="str">
            <v>PK</v>
          </cell>
          <cell r="P1510">
            <v>7920</v>
          </cell>
          <cell r="Q1510">
            <v>7920</v>
          </cell>
          <cell r="R1510">
            <v>0</v>
          </cell>
          <cell r="S1510">
            <v>0</v>
          </cell>
          <cell r="T1510">
            <v>199267</v>
          </cell>
          <cell r="U1510">
            <v>199267</v>
          </cell>
          <cell r="V1510">
            <v>0</v>
          </cell>
          <cell r="W1510">
            <v>0</v>
          </cell>
          <cell r="X1510" t="str">
            <v>198 00MT 198 000KGS OF PVC RESIN SG660 H S CODE 3904 10 INLAND HAULAGE CHARGES FROM MOMBASA KENYA TO NAIROBI ICD KENYA TO BE BORNE BY BATA SHOE COMPANY KENYA LTD FREIGHT PREPAID</v>
          </cell>
          <cell r="Y1510" t="str">
            <v>Valide</v>
          </cell>
        </row>
        <row r="1511">
          <cell r="A1511" t="str">
            <v>TCLU4341657</v>
          </cell>
          <cell r="B1511">
            <v>40</v>
          </cell>
          <cell r="C1511" t="str">
            <v>093000163325</v>
          </cell>
          <cell r="D1511">
            <v>43999</v>
          </cell>
          <cell r="E1511">
            <v>-43994</v>
          </cell>
          <cell r="I1511" t="str">
            <v>2020 MSA 164433</v>
          </cell>
          <cell r="J1511">
            <v>175</v>
          </cell>
          <cell r="K1511" t="str">
            <v>AZURI LUMINOSA LTD</v>
          </cell>
          <cell r="L1511" t="str">
            <v>AZURI TECHNOLOGIES KENYA LIMITED</v>
          </cell>
          <cell r="M1511" t="str">
            <v>CN</v>
          </cell>
          <cell r="N1511" t="str">
            <v>MYTPP</v>
          </cell>
          <cell r="O1511" t="str">
            <v>CT</v>
          </cell>
          <cell r="P1511">
            <v>1518</v>
          </cell>
          <cell r="Q1511">
            <v>1518</v>
          </cell>
          <cell r="R1511">
            <v>1518</v>
          </cell>
          <cell r="S1511">
            <v>1518</v>
          </cell>
          <cell r="T1511">
            <v>12599</v>
          </cell>
          <cell r="U1511">
            <v>12599</v>
          </cell>
          <cell r="V1511">
            <v>12599</v>
          </cell>
          <cell r="W1511">
            <v>12599</v>
          </cell>
          <cell r="X1511" t="str">
            <v>AZURI 15W QUAD SOLAR HOME SYSTEM KITMODEL AZ002218IDF NUMBER 20MBAI M000184004UCR NUMBER 202002128821 202002127718 SNEHAR SHAH AZURI- TECHNOLOGIES COMNO MARKS AZURI 15W QUAD SOLAR HOME SYSTEM KIT MODEL AZ002218 IDF NUMBER 20MBAIM000184004 UCR NUMBER 202002128821 202002127718 SNEHAR SHAH AZURI-TECHNOLOGIES COM</v>
          </cell>
          <cell r="Y1511" t="str">
            <v>Valide</v>
          </cell>
        </row>
        <row r="1512">
          <cell r="A1512" t="str">
            <v>EISU9460331</v>
          </cell>
          <cell r="B1512">
            <v>40</v>
          </cell>
          <cell r="C1512">
            <v>142052061592</v>
          </cell>
          <cell r="D1512">
            <v>43999</v>
          </cell>
          <cell r="E1512">
            <v>-43994</v>
          </cell>
          <cell r="I1512" t="str">
            <v>2020 MSA 164433</v>
          </cell>
          <cell r="J1512">
            <v>111</v>
          </cell>
          <cell r="K1512" t="str">
            <v>ALPHA ESS CO LTD</v>
          </cell>
          <cell r="L1512" t="str">
            <v>CLOVERFIELD ENERGY SERVICES LIMITED</v>
          </cell>
          <cell r="M1512" t="str">
            <v>CN</v>
          </cell>
          <cell r="N1512" t="str">
            <v>CNSHA</v>
          </cell>
          <cell r="O1512" t="str">
            <v>PK</v>
          </cell>
          <cell r="P1512">
            <v>473</v>
          </cell>
          <cell r="Q1512">
            <v>473</v>
          </cell>
          <cell r="R1512">
            <v>473</v>
          </cell>
          <cell r="S1512">
            <v>473</v>
          </cell>
          <cell r="T1512">
            <v>115458</v>
          </cell>
          <cell r="U1512">
            <v>115458</v>
          </cell>
          <cell r="V1512">
            <v>115458</v>
          </cell>
          <cell r="W1512">
            <v>115458</v>
          </cell>
          <cell r="X1512" t="str">
            <v>COMPLETE SOLAR POWER PLANT ANDACCESSORIES ALPHA-ESS T50ENERGY STORAG E SYSTEMCL 9 UN 3481LITHIUM-ION BATTERYCL 9 UN 3480 TEL 254740021710P ERSONAL IDENTIFICATION NUMBER P051552047AN M COMPLETE SOLAR POWER PLANT AND ACCESSORIES ALPHA-ESS T50 ENERGY STORAGE SYSTEM CL 9 UN 3481 LITHIUM-ION BATTERY CL 9 UN 3480 TEL 254740021710 PERSONAL IDENTIFICATION NUMBER P051552047A FINANCE KENYA POWERHIVE COM DORCAS N MURAI MOB 254 710230658</v>
          </cell>
          <cell r="Y1512" t="str">
            <v>Valide</v>
          </cell>
        </row>
        <row r="1513">
          <cell r="A1513" t="str">
            <v>GLDU0776361</v>
          </cell>
          <cell r="B1513">
            <v>40</v>
          </cell>
          <cell r="C1513" t="str">
            <v>EPIRCHNTAO210093</v>
          </cell>
          <cell r="D1513">
            <v>43999</v>
          </cell>
          <cell r="E1513">
            <v>-43994</v>
          </cell>
          <cell r="I1513" t="str">
            <v>2020 MSA 164476</v>
          </cell>
          <cell r="J1513">
            <v>53</v>
          </cell>
          <cell r="K1513" t="str">
            <v>QINGDAO HAILUNDA INTERNATIONAL TRAD E CO LTD 113102 NO 702 SHANHE R</v>
          </cell>
          <cell r="L1513" t="str">
            <v>ULTRA EQUIPMENT LTD 2ND FLOOR SOUND PLAZA WESTLANDS WOODVALE GROVE NAI</v>
          </cell>
          <cell r="M1513" t="str">
            <v>TH</v>
          </cell>
          <cell r="N1513" t="str">
            <v>CNTAO</v>
          </cell>
          <cell r="O1513" t="str">
            <v>PK</v>
          </cell>
          <cell r="P1513">
            <v>311</v>
          </cell>
          <cell r="Q1513">
            <v>311</v>
          </cell>
          <cell r="R1513">
            <v>311</v>
          </cell>
          <cell r="S1513">
            <v>311</v>
          </cell>
          <cell r="T1513">
            <v>10347</v>
          </cell>
          <cell r="U1513">
            <v>10347</v>
          </cell>
          <cell r="V1513">
            <v>10347</v>
          </cell>
          <cell r="W1513">
            <v>10347</v>
          </cell>
          <cell r="X1513" t="str">
            <v>2 X HIGH CUBE 40 CONTAINER SAID TO CONTAIN TOTAL 311 THREE HUNDRED ELEVEN ONLY PACKAGES FIBERGLASS ACOUSTICAL PANEL WITH LIGHTS WALL CARPET BACK SCREEN PANEL FIBERGLASS CEILING ACOUSTICAL PANEL T BAR GRID SYSTEM FLOOR CARPET STEP LIG HTS CORRIDOR LIGHTS TRANSFORMER FOR LED STEPLIGHTS MODULATOR FOR LED STEPLIGHTS CLIPS IN TRANSIT BY CARRIER HAULAGE-TBL</v>
          </cell>
          <cell r="Y1513" t="str">
            <v>Valide</v>
          </cell>
        </row>
        <row r="1514">
          <cell r="A1514" t="str">
            <v>LMCU1207614</v>
          </cell>
          <cell r="B1514">
            <v>20</v>
          </cell>
          <cell r="C1514" t="str">
            <v>G0045629</v>
          </cell>
          <cell r="D1514">
            <v>43999</v>
          </cell>
          <cell r="E1514">
            <v>-43994</v>
          </cell>
          <cell r="I1514" t="str">
            <v>2020 MSA 164388</v>
          </cell>
          <cell r="J1514">
            <v>74</v>
          </cell>
          <cell r="K1514" t="str">
            <v>TEGOLA CANADESE SPA</v>
          </cell>
          <cell r="L1514" t="str">
            <v>SCALA ENTERPRISES LTD</v>
          </cell>
          <cell r="M1514" t="str">
            <v>IT</v>
          </cell>
          <cell r="N1514" t="str">
            <v>ITGOA</v>
          </cell>
          <cell r="O1514" t="str">
            <v>PE</v>
          </cell>
          <cell r="P1514">
            <v>17</v>
          </cell>
          <cell r="Q1514">
            <v>17</v>
          </cell>
          <cell r="R1514">
            <v>17</v>
          </cell>
          <cell r="S1514">
            <v>17</v>
          </cell>
          <cell r="T1514">
            <v>27380</v>
          </cell>
          <cell r="U1514">
            <v>27380</v>
          </cell>
          <cell r="V1514">
            <v>27380</v>
          </cell>
          <cell r="W1514">
            <v>27380</v>
          </cell>
          <cell r="X1514" t="str">
            <v>5 PALLETS TOP SHINGLE RECTANGULAR 2-TONE BROWN 9 PALLETS TOP SHINGLE RECTANGULAR UNIRED 1 PALLET TOP SHINGLE RECTANGULAR SLATE AND ECO ROOF RECTANGULAR MIXED BROWN 2 32 2 PALLETS TEGOFOL REFLEX 150</v>
          </cell>
          <cell r="Y1514" t="str">
            <v>Valide</v>
          </cell>
        </row>
        <row r="1515">
          <cell r="A1515" t="str">
            <v>FCIU6647057</v>
          </cell>
          <cell r="B1515">
            <v>20</v>
          </cell>
          <cell r="C1515" t="str">
            <v>HLCUIZ1200506605</v>
          </cell>
          <cell r="D1515">
            <v>43999</v>
          </cell>
          <cell r="E1515">
            <v>-43994</v>
          </cell>
          <cell r="I1515" t="str">
            <v>2020 MSA 164511</v>
          </cell>
          <cell r="J1515">
            <v>94</v>
          </cell>
          <cell r="K1515" t="str">
            <v>GENFAR ILAC VE GIDA SAN TIC ITH IHRLTD STI ACIBADEM KOFTUNCU SOKAK NO</v>
          </cell>
          <cell r="L1515" t="str">
            <v>DAFRA PHARMA LTD KENYA PO BOX 274490010 AZTEC BUSINESS PARK BABA DOGO</v>
          </cell>
          <cell r="M1515" t="str">
            <v>US</v>
          </cell>
          <cell r="N1515" t="str">
            <v>TRIZT</v>
          </cell>
          <cell r="O1515" t="str">
            <v>NE</v>
          </cell>
          <cell r="P1515">
            <v>11</v>
          </cell>
          <cell r="Q1515">
            <v>11</v>
          </cell>
          <cell r="R1515">
            <v>0</v>
          </cell>
          <cell r="S1515">
            <v>0</v>
          </cell>
          <cell r="T1515">
            <v>6764</v>
          </cell>
          <cell r="U1515">
            <v>6764</v>
          </cell>
          <cell r="V1515">
            <v>0</v>
          </cell>
          <cell r="W1515">
            <v>0</v>
          </cell>
          <cell r="X1515" t="str">
            <v>PAROL 250MG 5ML SUSPENSION 100ML SPARS1A4 HS CODE 300490 CIPRONAT 500MG 14 FILM TAB- SCIPT5A3 HS CODE 300420 PO10-00006821 HS-CODE 30 04 90</v>
          </cell>
          <cell r="Y1515" t="str">
            <v>Valide</v>
          </cell>
        </row>
        <row r="1516">
          <cell r="A1516" t="str">
            <v>BEAU4765021</v>
          </cell>
          <cell r="B1516">
            <v>40</v>
          </cell>
          <cell r="C1516" t="str">
            <v>ISB0480560</v>
          </cell>
          <cell r="D1516">
            <v>43999</v>
          </cell>
          <cell r="E1516">
            <v>-43994</v>
          </cell>
          <cell r="I1516" t="str">
            <v>2020 MSA 164513</v>
          </cell>
          <cell r="J1516">
            <v>60</v>
          </cell>
          <cell r="K1516" t="str">
            <v>T T L TUTUNSANVEDISTIC A S 7EYLULMHCELAL UMUR CAD NO 8 TORBALI 35860IZ</v>
          </cell>
          <cell r="L1516" t="str">
            <v>BAT KENYA PLC PO BOX 30000-00100 LIKONI ROAD AINDUSTRIAL AREA NAI</v>
          </cell>
          <cell r="M1516" t="str">
            <v>SA</v>
          </cell>
          <cell r="N1516" t="str">
            <v>SAJED</v>
          </cell>
          <cell r="O1516" t="str">
            <v>PK</v>
          </cell>
          <cell r="P1516">
            <v>99</v>
          </cell>
          <cell r="Q1516">
            <v>99</v>
          </cell>
          <cell r="R1516">
            <v>99</v>
          </cell>
          <cell r="S1516">
            <v>99</v>
          </cell>
          <cell r="T1516">
            <v>22127</v>
          </cell>
          <cell r="U1516">
            <v>22127</v>
          </cell>
          <cell r="V1516">
            <v>22127</v>
          </cell>
          <cell r="W1516">
            <v>22127</v>
          </cell>
          <cell r="X1516" t="str">
            <v>GLP ORDER NO 99216 UNMANUFACTURED TURKEY ORIENTAL TOBACCO LEAF O-7YZML TR 2018 99 CASES LOT NO 1019340 NET WEIGHT 20790 KGS HS CODE 240110 SHIPPER STATES THAT FREIGHT PAYABLE BY BRITISH AMERICAN TOBACCO GLP LTD LONDON GA086R-LEAF TOTAL PKGS 99 PK FREIGHT COLLECT</v>
          </cell>
          <cell r="Y1516" t="str">
            <v>Valide</v>
          </cell>
        </row>
        <row r="1517">
          <cell r="A1517" t="str">
            <v>TCLU6586556</v>
          </cell>
          <cell r="B1517">
            <v>40</v>
          </cell>
          <cell r="C1517" t="str">
            <v>ISB0481396</v>
          </cell>
          <cell r="D1517">
            <v>43999</v>
          </cell>
          <cell r="E1517">
            <v>-43994</v>
          </cell>
          <cell r="I1517" t="str">
            <v>2020 MSA 164513</v>
          </cell>
          <cell r="J1517">
            <v>62</v>
          </cell>
          <cell r="K1517" t="str">
            <v>DSV HAVA VE DENIZ TASIMACILIGI A S GURSEL MAHALLESI IMRAHOR CADDESINO</v>
          </cell>
          <cell r="L1517" t="str">
            <v>HUNKAR TRADING CO LTDPO BOX 00620-64445NAIROBI TATU INDUSTRIAL PARKTAX</v>
          </cell>
          <cell r="M1517" t="str">
            <v>SA</v>
          </cell>
          <cell r="N1517" t="str">
            <v>SAJED</v>
          </cell>
          <cell r="O1517" t="str">
            <v>PK</v>
          </cell>
          <cell r="P1517">
            <v>90</v>
          </cell>
          <cell r="Q1517">
            <v>90</v>
          </cell>
          <cell r="R1517">
            <v>90</v>
          </cell>
          <cell r="S1517">
            <v>90</v>
          </cell>
          <cell r="T1517">
            <v>13310</v>
          </cell>
          <cell r="U1517">
            <v>13310</v>
          </cell>
          <cell r="V1517">
            <v>13310</v>
          </cell>
          <cell r="W1517">
            <v>13310</v>
          </cell>
          <cell r="X1517" t="str">
            <v>CKD LPG FILLING PLANT COMPLETE WITH ACCESSORIES HS CODE 844859 FREIGHT PREPAID CONTACT DETAILS JACKSON KARIUKI KAHUNGURA TEL +254722510623 EMAIL kahungurak-yahoo com CARGO IN TRANSIT TO EMBAKASI RECEIVERS RISK CARE AND EXPENSES CMA CGM LIABILITY CEASES AT POD</v>
          </cell>
          <cell r="Y1517" t="str">
            <v>Valide</v>
          </cell>
        </row>
        <row r="1518">
          <cell r="A1518" t="str">
            <v>GVDU5000998</v>
          </cell>
          <cell r="B1518">
            <v>40</v>
          </cell>
          <cell r="C1518" t="str">
            <v>ISB0481981</v>
          </cell>
          <cell r="D1518">
            <v>43999</v>
          </cell>
          <cell r="E1518">
            <v>-43994</v>
          </cell>
          <cell r="I1518" t="str">
            <v>2020 MSA 164513</v>
          </cell>
          <cell r="J1518">
            <v>63</v>
          </cell>
          <cell r="K1518" t="str">
            <v>ISITES ISI INS SAN VE TIC LTD STI1 ORG SANAYI BOLGESIKARAMANLILAR CAD</v>
          </cell>
          <cell r="L1518" t="str">
            <v>CHAMELEON SOLUTIONS LIMITEDP O BOX 30278-00100 NAIROBI KENYA TEL +254</v>
          </cell>
          <cell r="M1518" t="str">
            <v>SA</v>
          </cell>
          <cell r="N1518" t="str">
            <v>SAJED</v>
          </cell>
          <cell r="O1518" t="str">
            <v>PK</v>
          </cell>
          <cell r="P1518">
            <v>62</v>
          </cell>
          <cell r="Q1518">
            <v>62</v>
          </cell>
          <cell r="R1518">
            <v>62</v>
          </cell>
          <cell r="S1518">
            <v>62</v>
          </cell>
          <cell r="T1518">
            <v>7800</v>
          </cell>
          <cell r="U1518">
            <v>7800</v>
          </cell>
          <cell r="V1518">
            <v>7800</v>
          </cell>
          <cell r="W1518">
            <v>7800</v>
          </cell>
          <cell r="X1518" t="str">
            <v>KBS-B0300 FORCED CIRCULATION FULL SET SOLAR WATER HEATING HEATING SYSTEM INCLUDING TANK PANELS ACCESSORIES AND CONNECTING KIT HS CODE 841919000019 FREIGHT PREPAID</v>
          </cell>
          <cell r="Y1518" t="str">
            <v>Valide</v>
          </cell>
        </row>
        <row r="1519">
          <cell r="A1519" t="str">
            <v>LMCU1180067</v>
          </cell>
          <cell r="B1519">
            <v>20</v>
          </cell>
          <cell r="C1519" t="str">
            <v>NP015567</v>
          </cell>
          <cell r="D1519">
            <v>43999</v>
          </cell>
          <cell r="E1519">
            <v>-43994</v>
          </cell>
          <cell r="I1519" t="str">
            <v>2020 MSA 164388</v>
          </cell>
          <cell r="J1519">
            <v>146</v>
          </cell>
          <cell r="K1519" t="str">
            <v>CUTTING MACHINES SRL</v>
          </cell>
          <cell r="L1519" t="str">
            <v>JIN LE ENTERPRISES CO LTD</v>
          </cell>
          <cell r="M1519" t="str">
            <v>IT</v>
          </cell>
          <cell r="N1519" t="str">
            <v>ITNAP</v>
          </cell>
          <cell r="O1519" t="str">
            <v>PC</v>
          </cell>
          <cell r="P1519">
            <v>40</v>
          </cell>
          <cell r="Q1519">
            <v>40</v>
          </cell>
          <cell r="R1519">
            <v>40</v>
          </cell>
          <cell r="S1519">
            <v>40</v>
          </cell>
          <cell r="T1519">
            <v>9000</v>
          </cell>
          <cell r="U1519">
            <v>9000</v>
          </cell>
          <cell r="V1519">
            <v>9000</v>
          </cell>
          <cell r="W1519">
            <v>9000</v>
          </cell>
          <cell r="X1519" t="str">
            <v>STONE-CUTTING MACHINE MT-180</v>
          </cell>
          <cell r="Y1519" t="str">
            <v>Valide</v>
          </cell>
        </row>
        <row r="1520">
          <cell r="A1520" t="str">
            <v>OOLU0278175</v>
          </cell>
          <cell r="B1520">
            <v>20</v>
          </cell>
          <cell r="C1520" t="str">
            <v>OOLU2639521250</v>
          </cell>
          <cell r="D1520">
            <v>43999</v>
          </cell>
          <cell r="E1520">
            <v>-43994</v>
          </cell>
          <cell r="I1520" t="str">
            <v>2020 MSA 164458</v>
          </cell>
          <cell r="J1520">
            <v>17</v>
          </cell>
          <cell r="K1520" t="str">
            <v>YAS HOLDINGS</v>
          </cell>
          <cell r="L1520" t="str">
            <v>SHALYA SAINI</v>
          </cell>
          <cell r="M1520" t="str">
            <v>CN</v>
          </cell>
          <cell r="N1520" t="str">
            <v>AUFRE</v>
          </cell>
          <cell r="O1520" t="str">
            <v>PK</v>
          </cell>
          <cell r="P1520">
            <v>25</v>
          </cell>
          <cell r="Q1520">
            <v>25</v>
          </cell>
          <cell r="R1520">
            <v>25</v>
          </cell>
          <cell r="S1520">
            <v>25</v>
          </cell>
          <cell r="T1520">
            <v>2970</v>
          </cell>
          <cell r="U1520">
            <v>2970</v>
          </cell>
          <cell r="V1520">
            <v>2970</v>
          </cell>
          <cell r="W1520">
            <v>2970</v>
          </cell>
          <cell r="X1520" t="str">
            <v>1X20 FOOT CONTAINER SAID TO CONTAIN 1 USED MOTOR VEHICLE TOGETHER WITH 24 PACKAGES OF NEW MOTOR VEHICLE PARTS INSIDE THE VEHICLE USED MOTOR VEHICLE MAKE NISSAN MODEL PATROL TI-L YEAR 2020 BODY STNSDN COLOUR BLUE FUEL TYPE PETROL CC 5600 VIN - JN1TANY62A0120962 ENGINE VK56VD421046A 2 SETS FLOOR MATS 2 REAR CARGO MATS 1 MY COOLMAN POWER PACK 2 TRANSMISSION OIL COOLERS 1 TRANSMISSION LOCKUP KIT 1 THUNDER BATTERY CHARGER 1 THUNDER BATTERY BOX 1 CARBURETOR 1 BOX ASSORTED NUTS AND BOLTS 1 DISTRIBUTOR 1 STARTER MOTOR 1 CLUTCH SLEEVE CYLINDER 1 SET FRONT AND REAR BRAKE DISCS 2 SETS FRONT AND REAR BRAKE PADS 1 SET RAPTOR REAR BRAKE DISCS 2 REDARC BATTERY ISOLATORS 1 VEHICLE UNDERGUARD PLACE OF DELIVERY PORT CLEARANCE</v>
          </cell>
          <cell r="Y1520" t="str">
            <v>Valide</v>
          </cell>
        </row>
        <row r="1521">
          <cell r="A1521" t="str">
            <v>TGCU2049740</v>
          </cell>
          <cell r="B1521">
            <v>20</v>
          </cell>
          <cell r="C1521" t="str">
            <v>THD0559990</v>
          </cell>
          <cell r="D1521">
            <v>43999</v>
          </cell>
          <cell r="E1521">
            <v>-43994</v>
          </cell>
          <cell r="I1521" t="str">
            <v>2020 MSA 164461</v>
          </cell>
          <cell r="J1521">
            <v>338</v>
          </cell>
          <cell r="K1521" t="str">
            <v>SCG PLASTICS CO LTD 1 SIAM CEMENT ROAD BANGSUE BANGKOK 10800 THAILA</v>
          </cell>
          <cell r="L1521" t="str">
            <v>TO THE ORDER OF BATA SHOE COMPANY KENYA LTD P O BOX 23-00217 LIMURU</v>
          </cell>
          <cell r="M1521" t="str">
            <v>CN</v>
          </cell>
          <cell r="N1521" t="str">
            <v>SGSIN</v>
          </cell>
          <cell r="O1521" t="str">
            <v>PK</v>
          </cell>
          <cell r="P1521">
            <v>7920</v>
          </cell>
          <cell r="Q1521">
            <v>7920</v>
          </cell>
          <cell r="R1521">
            <v>7920</v>
          </cell>
          <cell r="S1521">
            <v>7920</v>
          </cell>
          <cell r="T1521">
            <v>199267</v>
          </cell>
          <cell r="U1521">
            <v>199267</v>
          </cell>
          <cell r="V1521">
            <v>199267</v>
          </cell>
          <cell r="W1521">
            <v>199267</v>
          </cell>
          <cell r="X1521" t="str">
            <v>198 00MT 198 000KGS OF PVC RESIN SG660 H S CODE 3904 10 INLAND HAULAGE CHARGES FROM MOMBASA KENYA TO NAIROBI ICD KENYA TO BE BORNE BY BATA SHOE COMPANY KENYA LTD FREIGHT PREPAID</v>
          </cell>
          <cell r="Y1521" t="str">
            <v>Valide</v>
          </cell>
        </row>
        <row r="1522">
          <cell r="A1522" t="str">
            <v>AMFU3208178</v>
          </cell>
          <cell r="B1522">
            <v>20</v>
          </cell>
          <cell r="C1522">
            <v>910653763</v>
          </cell>
          <cell r="D1522">
            <v>44000</v>
          </cell>
          <cell r="E1522">
            <v>-43995</v>
          </cell>
          <cell r="I1522" t="str">
            <v>2020 MSA 164256</v>
          </cell>
          <cell r="J1522">
            <v>131</v>
          </cell>
          <cell r="K1522" t="str">
            <v>MOTA-ENGIL ENGENHARIA E CONSTRUCAO</v>
          </cell>
          <cell r="L1522" t="str">
            <v>MOTA-ENGIL AFRICA SA SUC UGANDA PLMOTA-ENGIL UG PHONE 256 0 3</v>
          </cell>
          <cell r="M1522" t="str">
            <v>AE</v>
          </cell>
          <cell r="N1522" t="str">
            <v>PTLEI</v>
          </cell>
          <cell r="O1522" t="str">
            <v>PK</v>
          </cell>
          <cell r="P1522">
            <v>39</v>
          </cell>
          <cell r="Q1522">
            <v>39</v>
          </cell>
          <cell r="R1522">
            <v>0</v>
          </cell>
          <cell r="S1522">
            <v>0</v>
          </cell>
          <cell r="T1522">
            <v>19840</v>
          </cell>
          <cell r="U1522">
            <v>19840</v>
          </cell>
          <cell r="V1522">
            <v>0</v>
          </cell>
          <cell r="W1522">
            <v>0</v>
          </cell>
          <cell r="X1522" t="str">
            <v>TRACK CHAIN ROLLER GUIDE WHEEL FIXING MOBILE JAW SQUARE MESH SCRE EN SEAL KIT ROD FLAT MANTLE STF EC BOWL LINER EXTRA COARSE LEAF SPRING HARDOX 400 STEEL MESH BATTERIES WET FILLED WITH ACID ELEC TRIC STORAGE UN2794 CLASS 8 PG N A 104 UNID GW 2 217 00 NW 2 142 00 CARGO IN TRANSIT TO UGANDA</v>
          </cell>
          <cell r="Y1522" t="str">
            <v>Valide</v>
          </cell>
        </row>
        <row r="1523">
          <cell r="A1523" t="str">
            <v>EGHU3708439</v>
          </cell>
          <cell r="B1523">
            <v>20</v>
          </cell>
          <cell r="C1523">
            <v>100080035473</v>
          </cell>
          <cell r="D1523">
            <v>44000</v>
          </cell>
          <cell r="E1523">
            <v>-43995</v>
          </cell>
          <cell r="I1523" t="str">
            <v>2020 MSA 164433</v>
          </cell>
          <cell r="J1523">
            <v>374</v>
          </cell>
          <cell r="K1523" t="str">
            <v>GUPTA POWER INFRASTRUCTURE LTD</v>
          </cell>
          <cell r="L1523" t="str">
            <v>MASAI CABLES LTD</v>
          </cell>
          <cell r="M1523" t="str">
            <v>CN</v>
          </cell>
          <cell r="N1523" t="str">
            <v>INVTZ</v>
          </cell>
          <cell r="O1523" t="str">
            <v>CL</v>
          </cell>
          <cell r="P1523">
            <v>12</v>
          </cell>
          <cell r="Q1523">
            <v>12</v>
          </cell>
          <cell r="R1523">
            <v>12</v>
          </cell>
          <cell r="S1523">
            <v>12</v>
          </cell>
          <cell r="T1523">
            <v>24928</v>
          </cell>
          <cell r="U1523">
            <v>24928</v>
          </cell>
          <cell r="V1523">
            <v>24928</v>
          </cell>
          <cell r="W1523">
            <v>24928</v>
          </cell>
          <cell r="X1523" t="str">
            <v>TOTAL 12 COILS ONLY1X20 CONTAINER CONTAINS9 5 SQ MM ALUMINIUM WIRE ROD QTY 24 600 MTSSBILL NO 2610098 DT 11 05 2020HS CODE-76051100TOTAL NE T WEIGHT 24 600 MTSTOTAL GROSS WEIGHT 24 928 MTS14 DAYS FREE TIME DE TENTION ATN M TOTAL 12 COILS ONLY 1X20 CONTAINER CONTAINS 9 5 SQ MM ALUMINIUM WIRE ROD QTY 24 600 MTS SBILL NO 2610098 DT 11 05 2020 HS CODE-76051100 TOTAL NET WEIGHT 24 600 MTS TOTAL GROSS WEIGHT 24 928 MTS 14 DAYS FREE TIME DETENTION AT DESTINATION PIN P051718396C CARRIER S RESPONSIBILITY CEASES AT MOMBASAKILINDINI PORT EMPTY RETURN TO OUR DESIGNATED INLAND EMPTY DEPOT IN MOMBASA IS UNDER FULL RESPONSIBILITY AND RISK OF MERCHANTS</v>
          </cell>
          <cell r="Y1523" t="str">
            <v>Valide</v>
          </cell>
        </row>
        <row r="1524">
          <cell r="A1524" t="str">
            <v>TLLU4013893</v>
          </cell>
          <cell r="B1524">
            <v>40</v>
          </cell>
          <cell r="C1524">
            <v>142052061592</v>
          </cell>
          <cell r="D1524">
            <v>44000</v>
          </cell>
          <cell r="E1524">
            <v>-43995</v>
          </cell>
          <cell r="I1524" t="str">
            <v>2020 MSA 164433</v>
          </cell>
          <cell r="J1524">
            <v>111</v>
          </cell>
          <cell r="K1524" t="str">
            <v>ALPHA ESS CO LTD</v>
          </cell>
          <cell r="L1524" t="str">
            <v>CLOVERFIELD ENERGY SERVICES LIMITED</v>
          </cell>
          <cell r="M1524" t="str">
            <v>CN</v>
          </cell>
          <cell r="N1524" t="str">
            <v>CNSHA</v>
          </cell>
          <cell r="O1524" t="str">
            <v>PK</v>
          </cell>
          <cell r="P1524">
            <v>473</v>
          </cell>
          <cell r="Q1524">
            <v>473</v>
          </cell>
          <cell r="R1524">
            <v>473</v>
          </cell>
          <cell r="S1524">
            <v>473</v>
          </cell>
          <cell r="T1524">
            <v>115458</v>
          </cell>
          <cell r="U1524">
            <v>115458</v>
          </cell>
          <cell r="V1524">
            <v>115458</v>
          </cell>
          <cell r="W1524">
            <v>115458</v>
          </cell>
          <cell r="X1524" t="str">
            <v>COMPLETE SOLAR POWER PLANT ANDACCESSORIES ALPHA-ESS T50ENERGY STORAG E SYSTEMCL 9 UN 3481LITHIUM-ION BATTERYCL 9 UN 3480 TEL 254740021710P ERSONAL IDENTIFICATION NUMBER P051552047AN M COMPLETE SOLAR POWER PLANT AND ACCESSORIES ALPHA-ESS T50 ENERGY STORAGE SYSTEM CL 9 UN 3481 LITHIUM-ION BATTERY CL 9 UN 3480 TEL 254740021710 PERSONAL IDENTIFICATION NUMBER P051552047A FINANCE KENYA POWERHIVE COM DORCAS N MURAI MOB 254 710230658</v>
          </cell>
          <cell r="Y1524" t="str">
            <v>Valide</v>
          </cell>
        </row>
        <row r="1525">
          <cell r="A1525" t="str">
            <v>PCIU2863401</v>
          </cell>
          <cell r="B1525">
            <v>20</v>
          </cell>
          <cell r="C1525" t="str">
            <v>HUBC00049700</v>
          </cell>
          <cell r="D1525">
            <v>44000</v>
          </cell>
          <cell r="E1525">
            <v>-43995</v>
          </cell>
          <cell r="I1525" t="str">
            <v>2020 MSA 164394</v>
          </cell>
          <cell r="J1525">
            <v>171</v>
          </cell>
          <cell r="K1525" t="str">
            <v>UNION SHINE HOLDINGS CO LTD ADD 10TH FLOOR STANDARD CHARTEREDTOWER 1</v>
          </cell>
          <cell r="L1525" t="str">
            <v>STARTIMES MEDIA KENYA CO LTDGROUND FLOOR VICTORIATOWERS KILIMANJARO R</v>
          </cell>
          <cell r="M1525" t="str">
            <v>CN</v>
          </cell>
          <cell r="N1525" t="str">
            <v>CNNSA</v>
          </cell>
          <cell r="O1525" t="str">
            <v>PK</v>
          </cell>
          <cell r="P1525">
            <v>505</v>
          </cell>
          <cell r="Q1525">
            <v>505</v>
          </cell>
          <cell r="R1525">
            <v>0</v>
          </cell>
          <cell r="S1525">
            <v>0</v>
          </cell>
          <cell r="T1525">
            <v>4042</v>
          </cell>
          <cell r="U1525">
            <v>4042</v>
          </cell>
          <cell r="V1525">
            <v>0</v>
          </cell>
          <cell r="W1525">
            <v>0</v>
          </cell>
          <cell r="X1525" t="str">
            <v>SET TOP BOX TEL 00230 468 1600 TEL 00254 711982883 CONTACT FRANK ZHANG FREIGHT PREPAID FUEL SURCHARGE WILL BE COLLECTED FROM THE CONSIGNEE IN ADDITION TO HAULAGE CHARGES AS PER MOVEMENT DATE FROM MOMBASA AND DAR ES SALAAM INTO I NLAND DESTINATION PORT STORAGE CHARGE WILL BE COLLECTED FROM CONSIGNEE AFTER 5 FREE DAYS FROM DATE OF DISCHARGE FROM VESSEL AS PER KENYA PORT AUTHORITY TARIFF AT TIME OF DELIVERY AT DESTINATION</v>
          </cell>
          <cell r="Y1525" t="str">
            <v>Valide</v>
          </cell>
        </row>
        <row r="1526">
          <cell r="A1526" t="str">
            <v>CAIU4606868</v>
          </cell>
          <cell r="B1526">
            <v>40</v>
          </cell>
          <cell r="C1526" t="str">
            <v>MEDUAL514794</v>
          </cell>
          <cell r="D1526">
            <v>44000</v>
          </cell>
          <cell r="E1526">
            <v>-43995</v>
          </cell>
          <cell r="I1526" t="str">
            <v>2020 MSA 164523</v>
          </cell>
          <cell r="J1526">
            <v>11</v>
          </cell>
          <cell r="K1526" t="str">
            <v>EGYPTIAN TURKISH COMPANY FOR CONFECTIONERY</v>
          </cell>
          <cell r="L1526" t="str">
            <v>WADAAG GENERAL TRADING CO LTD</v>
          </cell>
          <cell r="M1526" t="str">
            <v>CN</v>
          </cell>
          <cell r="N1526" t="str">
            <v>ZADUR</v>
          </cell>
          <cell r="O1526" t="str">
            <v>CT</v>
          </cell>
          <cell r="P1526">
            <v>3350</v>
          </cell>
          <cell r="Q1526">
            <v>3350</v>
          </cell>
          <cell r="R1526">
            <v>3350</v>
          </cell>
          <cell r="S1526">
            <v>3350</v>
          </cell>
          <cell r="T1526">
            <v>33890</v>
          </cell>
          <cell r="U1526">
            <v>33890</v>
          </cell>
          <cell r="V1526">
            <v>33890</v>
          </cell>
          <cell r="W1526">
            <v>33890</v>
          </cell>
          <cell r="X1526" t="str">
            <v>Chocolate and Cake and Toffee Total Number of Cartons 3 350 Cartons Total Gross we ight 33890 KG Total Net W eight 29853 KG NW 20548 K GS Chocolate and Cake and Toffee Total Number of Cartons 3 350 Cartons Total Gross we ight 33890 KG Total Net W eight 29853 KG NW 9305 KG S</v>
          </cell>
          <cell r="Y1526" t="str">
            <v>Valide</v>
          </cell>
        </row>
        <row r="1527">
          <cell r="A1527" t="str">
            <v>MEDU4727578</v>
          </cell>
          <cell r="B1527">
            <v>40</v>
          </cell>
          <cell r="C1527" t="str">
            <v>MEDUAL520221</v>
          </cell>
          <cell r="D1527">
            <v>44000</v>
          </cell>
          <cell r="E1527">
            <v>-43995</v>
          </cell>
          <cell r="I1527" t="str">
            <v>2020 MSA 164523</v>
          </cell>
          <cell r="J1527">
            <v>41</v>
          </cell>
          <cell r="K1527" t="str">
            <v>UPDATE FOR FOOD PROCESSING</v>
          </cell>
          <cell r="L1527" t="str">
            <v>TFH Group ltd</v>
          </cell>
          <cell r="M1527" t="str">
            <v>CN</v>
          </cell>
          <cell r="N1527" t="str">
            <v>ZADUR</v>
          </cell>
          <cell r="O1527" t="str">
            <v>CT</v>
          </cell>
          <cell r="P1527">
            <v>3254</v>
          </cell>
          <cell r="Q1527">
            <v>3254</v>
          </cell>
          <cell r="R1527">
            <v>3254</v>
          </cell>
          <cell r="S1527">
            <v>3254</v>
          </cell>
          <cell r="T1527">
            <v>25148</v>
          </cell>
          <cell r="U1527">
            <v>25148</v>
          </cell>
          <cell r="V1527">
            <v>25148</v>
          </cell>
          <cell r="W1527">
            <v>25148</v>
          </cell>
          <cell r="X1527" t="str">
            <v>3254 Carton Of Egyptian Of Origin Juice Cargo In tra nsit to Nairobi on consign ee s risk and account car rier responsibility cease at pod N W 15936 KGS</v>
          </cell>
          <cell r="Y1527" t="str">
            <v>Valide</v>
          </cell>
        </row>
        <row r="1528">
          <cell r="A1528" t="str">
            <v>FSCU6529393</v>
          </cell>
          <cell r="B1528">
            <v>40</v>
          </cell>
          <cell r="C1528" t="str">
            <v>MEDUZH685311</v>
          </cell>
          <cell r="D1528">
            <v>44000</v>
          </cell>
          <cell r="E1528">
            <v>-43995</v>
          </cell>
          <cell r="I1528" t="str">
            <v>2020 MSA 164523</v>
          </cell>
          <cell r="J1528">
            <v>204</v>
          </cell>
          <cell r="K1528" t="str">
            <v>SCHENKER CHINA LTD SHENZHEN BRANCH AS AGENT OF SCHENKEROCEAN LIMITED</v>
          </cell>
          <cell r="L1528" t="str">
            <v>MULTICHOICE KENYA LIMITED AS AGENT OF SCHENKEROCEAN LIMITED</v>
          </cell>
          <cell r="M1528" t="str">
            <v>CN</v>
          </cell>
          <cell r="N1528" t="str">
            <v>ZADUR</v>
          </cell>
          <cell r="O1528" t="str">
            <v>CT</v>
          </cell>
          <cell r="P1528">
            <v>791</v>
          </cell>
          <cell r="Q1528">
            <v>791</v>
          </cell>
          <cell r="R1528">
            <v>0</v>
          </cell>
          <cell r="S1528">
            <v>0</v>
          </cell>
          <cell r="T1528">
            <v>13605</v>
          </cell>
          <cell r="U1528">
            <v>13605</v>
          </cell>
          <cell r="V1528">
            <v>0</v>
          </cell>
          <cell r="W1528">
            <v>0</v>
          </cell>
          <cell r="X1528" t="str">
            <v>GRID ANTENNASHS CODE 852910 FPO NUMBER 4500004950 INVOICE NUMBER MCA KEN I 100320 TOTAL QUANTITIES 15820 UNITS GRID ANTENNASHS CODE 852910</v>
          </cell>
          <cell r="Y1528" t="str">
            <v>Valide</v>
          </cell>
        </row>
        <row r="1529">
          <cell r="A1529" t="str">
            <v>MSCU5856207</v>
          </cell>
          <cell r="B1529">
            <v>40</v>
          </cell>
          <cell r="C1529" t="str">
            <v>MEDUZN994443</v>
          </cell>
          <cell r="D1529">
            <v>44000</v>
          </cell>
          <cell r="E1529">
            <v>-43995</v>
          </cell>
          <cell r="I1529" t="str">
            <v>2020 MSA 164523</v>
          </cell>
          <cell r="J1529">
            <v>206</v>
          </cell>
          <cell r="K1529" t="str">
            <v>SCHENKER CHINA LTD SHENZHEN BRANCH AS AGENT OF SCHENKEROCEAN LIMITED</v>
          </cell>
          <cell r="L1529" t="str">
            <v>MULTICHOICE KENYA LIMITED AS AGENT OF SCHENKEROCEAN LIMITED</v>
          </cell>
          <cell r="M1529" t="str">
            <v>CN</v>
          </cell>
          <cell r="N1529" t="str">
            <v>ZADUR</v>
          </cell>
          <cell r="O1529" t="str">
            <v>CT</v>
          </cell>
          <cell r="P1529">
            <v>791</v>
          </cell>
          <cell r="Q1529">
            <v>791</v>
          </cell>
          <cell r="R1529">
            <v>0</v>
          </cell>
          <cell r="S1529">
            <v>0</v>
          </cell>
          <cell r="T1529">
            <v>13605</v>
          </cell>
          <cell r="U1529">
            <v>13605</v>
          </cell>
          <cell r="V1529">
            <v>0</v>
          </cell>
          <cell r="W1529">
            <v>0</v>
          </cell>
          <cell r="X1529" t="str">
            <v>GRID ANTENNASHS CODE 852910 GRID ANTENNASHS CODE 852910 INVOICE NUMBER MCA KEN I 090320 FPO NUMBER 4500004872 TOTAL QUANTITY 15820UNITS</v>
          </cell>
          <cell r="Y1529" t="str">
            <v>Valide</v>
          </cell>
        </row>
        <row r="1530">
          <cell r="A1530" t="str">
            <v>MEDU8741846</v>
          </cell>
          <cell r="B1530">
            <v>40</v>
          </cell>
          <cell r="C1530" t="str">
            <v>MEDUZN994443</v>
          </cell>
          <cell r="D1530">
            <v>44000</v>
          </cell>
          <cell r="E1530">
            <v>-43995</v>
          </cell>
          <cell r="I1530" t="str">
            <v>2020 MSA 164523</v>
          </cell>
          <cell r="J1530">
            <v>206</v>
          </cell>
          <cell r="K1530" t="str">
            <v>SCHENKER CHINA LTD SHENZHEN BRANCH AS AGENT OF SCHENKEROCEAN LIMITED</v>
          </cell>
          <cell r="L1530" t="str">
            <v>MULTICHOICE KENYA LIMITED AS AGENT OF SCHENKEROCEAN LIMITED</v>
          </cell>
          <cell r="M1530" t="str">
            <v>CN</v>
          </cell>
          <cell r="N1530" t="str">
            <v>ZADUR</v>
          </cell>
          <cell r="O1530" t="str">
            <v>CT</v>
          </cell>
          <cell r="P1530">
            <v>791</v>
          </cell>
          <cell r="Q1530">
            <v>791</v>
          </cell>
          <cell r="R1530">
            <v>0</v>
          </cell>
          <cell r="S1530">
            <v>0</v>
          </cell>
          <cell r="T1530">
            <v>13605</v>
          </cell>
          <cell r="U1530">
            <v>13605</v>
          </cell>
          <cell r="V1530">
            <v>0</v>
          </cell>
          <cell r="W1530">
            <v>0</v>
          </cell>
          <cell r="X1530" t="str">
            <v>GRID ANTENNASHS CODE 852910 GRID ANTENNASHS CODE 852910 INVOICE NUMBER MCA KEN I 090320 FPO NUMBER 4500004872 TOTAL QUANTITY 15820UNITS</v>
          </cell>
          <cell r="Y1530" t="str">
            <v>Valide</v>
          </cell>
        </row>
        <row r="1531">
          <cell r="A1531" t="str">
            <v>EISU3970620</v>
          </cell>
          <cell r="B1531">
            <v>20</v>
          </cell>
          <cell r="C1531" t="str">
            <v>010000451760</v>
          </cell>
          <cell r="D1531">
            <v>44002</v>
          </cell>
          <cell r="E1531">
            <v>-43997</v>
          </cell>
          <cell r="I1531" t="str">
            <v>2020 MSA 164433</v>
          </cell>
          <cell r="J1531">
            <v>130</v>
          </cell>
          <cell r="K1531" t="str">
            <v>EMO TRANS HONG KONG LIMITED</v>
          </cell>
          <cell r="L1531" t="str">
            <v>AZURI TECHNOLOGIES KENYA LTD</v>
          </cell>
          <cell r="M1531" t="str">
            <v>CN</v>
          </cell>
          <cell r="N1531" t="str">
            <v>CNNSA</v>
          </cell>
          <cell r="O1531" t="str">
            <v>CT</v>
          </cell>
          <cell r="P1531">
            <v>210</v>
          </cell>
          <cell r="Q1531">
            <v>210</v>
          </cell>
          <cell r="R1531">
            <v>210</v>
          </cell>
          <cell r="S1531">
            <v>210</v>
          </cell>
          <cell r="T1531">
            <v>4284</v>
          </cell>
          <cell r="U1531">
            <v>4284</v>
          </cell>
          <cell r="V1531">
            <v>4284</v>
          </cell>
          <cell r="W1531">
            <v>4284</v>
          </cell>
          <cell r="X1531" t="str">
            <v>840 PCS SOLAR 24 LED TVMODEL NO AZ002469AS PER COMMERCIAL INVOICE N UMBERCI-1493DATED APRIL 28 2020IDF 20MBAIM000182289 TEL 254 770 3 03047 EMAIL SNEHAR SHAH AZURI-TECHNOLOGIES COMNO MARKS 840 PCS SOLAR 24 LED TV MODEL NO AZ002469 AS PER COMMERCIAL INVOICE NUMBER CI-1493 DATED APRIL 28 2020 IDF 20MBAIM000182289 TEL 254 770 303047 EMAIL SNEHAR SHAH AZURI-TECHNOLOGIES COM</v>
          </cell>
          <cell r="Y1531" t="str">
            <v>Valide</v>
          </cell>
        </row>
        <row r="1532">
          <cell r="A1532" t="str">
            <v>CMAU0703780</v>
          </cell>
          <cell r="B1532">
            <v>20</v>
          </cell>
          <cell r="C1532" t="str">
            <v>CFA0345853</v>
          </cell>
          <cell r="D1532">
            <v>44002</v>
          </cell>
          <cell r="E1532">
            <v>-43997</v>
          </cell>
          <cell r="I1532" t="str">
            <v>2020 MSA 164354</v>
          </cell>
          <cell r="J1532">
            <v>22</v>
          </cell>
          <cell r="K1532" t="str">
            <v>GALAXY CHEMICALS EGYPT S A EPLOT NO 9 BLOCK MTHE PUBLIC FREE ZONEATTAQA</v>
          </cell>
          <cell r="L1532" t="str">
            <v>DIAMOND CHEMICALS LTDKNTC WAREHOUSE RUNYENJES ROADOFF NANYUKI ROADINDUSTRIAL AREA P O BOX 75894</v>
          </cell>
          <cell r="M1532" t="str">
            <v>SA</v>
          </cell>
          <cell r="N1532" t="str">
            <v>SAJED</v>
          </cell>
          <cell r="O1532" t="str">
            <v>PK</v>
          </cell>
          <cell r="P1532">
            <v>80</v>
          </cell>
          <cell r="Q1532">
            <v>80</v>
          </cell>
          <cell r="R1532">
            <v>0</v>
          </cell>
          <cell r="S1532">
            <v>0</v>
          </cell>
          <cell r="T1532">
            <v>19580</v>
          </cell>
          <cell r="U1532">
            <v>19580</v>
          </cell>
          <cell r="V1532">
            <v>0</v>
          </cell>
          <cell r="W1532">
            <v>0</v>
          </cell>
          <cell r="X1532" t="str">
            <v>Freight Payable at Hong Kong GALAXY LAS HF ---------------- LINEAR ALKYL BENZENE SULPHONIC ACID H S CODE NO 340211 NET WT 18 800 KG IDF no 20EMKIM000078888 ------------- GALAXY LAS HF LOT NO GROSS WT 243 50 KG TARE WT 8 50 KG NET WT 235 00 KG GALAXY CHEMICALS EGYPT S A E MADE IN EGYPT PRODUCTION DATE EXPIRY DATE SECOND NOTIFY PARTY Name VIKUDHA OVERSEAS CORPORATION LTD Address 18TH FLOOR WYNDHAM PLACE 40-44 WYNDHAM STREET CENTRAL HONG KONG HONG KONG SAR CHINA PSN ALKYLSULPHONIC ACIDS LIQUID with not more than 5 free sulphuric acid UN Number 2586 - IMDG Class 8 - PG III Chemical name Benzenesulfonic acid 4-C10-13-sec-alkyl derivs</v>
          </cell>
          <cell r="Y1532" t="str">
            <v>Valide</v>
          </cell>
        </row>
        <row r="1533">
          <cell r="A1533" t="str">
            <v>OOCU6532995</v>
          </cell>
          <cell r="B1533">
            <v>40</v>
          </cell>
          <cell r="C1533" t="str">
            <v>COSU6054442330</v>
          </cell>
          <cell r="D1533">
            <v>44001</v>
          </cell>
          <cell r="E1533">
            <v>-43996</v>
          </cell>
          <cell r="I1533" t="str">
            <v>2020 MSA 164543</v>
          </cell>
          <cell r="J1533">
            <v>183</v>
          </cell>
          <cell r="K1533" t="str">
            <v>JIANGSU LONGYANG METAL TECHNOLOGY</v>
          </cell>
          <cell r="L1533" t="str">
            <v>MARUBENI CORPORATION</v>
          </cell>
          <cell r="M1533" t="str">
            <v>SG</v>
          </cell>
          <cell r="N1533" t="str">
            <v>CNSHA</v>
          </cell>
          <cell r="O1533" t="str">
            <v>BE</v>
          </cell>
          <cell r="P1533">
            <v>61</v>
          </cell>
          <cell r="Q1533">
            <v>61</v>
          </cell>
          <cell r="R1533">
            <v>61</v>
          </cell>
          <cell r="S1533">
            <v>61</v>
          </cell>
          <cell r="T1533">
            <v>39916</v>
          </cell>
          <cell r="U1533">
            <v>39916</v>
          </cell>
          <cell r="V1533">
            <v>39916</v>
          </cell>
          <cell r="W1533">
            <v>39916</v>
          </cell>
          <cell r="X1533" t="str">
            <v>PARTIAL SHIPMENT OF MASTER LIST ITEM NO H 3 7 PIPING STEEL FRP STAINLESS STEEL PIPING LARGE BORE COMPONENT PART OF GOODS WITH STANDARD ACCESSORIES OF GOODS WHICH ARE NECESSARY FOR OLKARIA I ADDITIONAL UNIT 6 POWER DEVELOPMENT PROJECT SHIPMENT NO FE52 INVOICE NO 9PHX0367 MASTER LIST DFN415 232 011 DATED 7TH JUNE 2019 103-6060 JAPAN C O KENYA ELECTRICITY GENERATING COMPANY P LC PIN NO P000593625T MR TARO SETO GENERAL MANAGER EMAIL SETO-T MARUBENI COM TEL +254- 0 20-2719055 2719023 FAX +254- 0 -20-2719102 MOBILE +254- 0 701707275 PLACE OF DELIVERY ICDE</v>
          </cell>
          <cell r="Y1533" t="str">
            <v>Valide</v>
          </cell>
        </row>
        <row r="1534">
          <cell r="A1534" t="str">
            <v>CSNU7066680</v>
          </cell>
          <cell r="B1534">
            <v>40</v>
          </cell>
          <cell r="C1534" t="str">
            <v>COSU6054442330</v>
          </cell>
          <cell r="D1534">
            <v>44001</v>
          </cell>
          <cell r="E1534">
            <v>-43996</v>
          </cell>
          <cell r="I1534" t="str">
            <v>2020 MSA 164543</v>
          </cell>
          <cell r="J1534">
            <v>183</v>
          </cell>
          <cell r="K1534" t="str">
            <v>JIANGSU LONGYANG METAL TECHNOLOGY</v>
          </cell>
          <cell r="L1534" t="str">
            <v>MARUBENI CORPORATION</v>
          </cell>
          <cell r="M1534" t="str">
            <v>SG</v>
          </cell>
          <cell r="N1534" t="str">
            <v>CNSHA</v>
          </cell>
          <cell r="O1534" t="str">
            <v>BE</v>
          </cell>
          <cell r="P1534">
            <v>61</v>
          </cell>
          <cell r="Q1534">
            <v>61</v>
          </cell>
          <cell r="R1534">
            <v>61</v>
          </cell>
          <cell r="S1534">
            <v>61</v>
          </cell>
          <cell r="T1534">
            <v>39916</v>
          </cell>
          <cell r="U1534">
            <v>39916</v>
          </cell>
          <cell r="V1534">
            <v>39916</v>
          </cell>
          <cell r="W1534">
            <v>39916</v>
          </cell>
          <cell r="X1534" t="str">
            <v>PARTIAL SHIPMENT OF MASTER LIST ITEM NO H 3 7 PIPING STEEL FRP STAINLESS STEEL PIPING LARGE BORE COMPONENT PART OF GOODS WITH STANDARD ACCESSORIES OF GOODS WHICH ARE NECESSARY FOR OLKARIA I ADDITIONAL UNIT 6 POWER DEVELOPMENT PROJECT SHIPMENT NO FE52 INVOICE NO 9PHX0367 MASTER LIST DFN415 232 011 DATED 7TH JUNE 2019 103-6060 JAPAN C O KENYA ELECTRICITY GENERATING COMPANY P LC PIN NO P000593625T MR TARO SETO GENERAL MANAGER EMAIL SETO-T MARUBENI COM TEL +254- 0 20-2719055 2719023 FAX +254- 0 -20-2719102 MOBILE +254- 0 701707275 PLACE OF DELIVERY ICDE</v>
          </cell>
          <cell r="Y1534" t="str">
            <v>Valide</v>
          </cell>
        </row>
        <row r="1535">
          <cell r="A1535" t="str">
            <v>CCLU7439743</v>
          </cell>
          <cell r="B1535">
            <v>40</v>
          </cell>
          <cell r="C1535" t="str">
            <v>COSU6054442330</v>
          </cell>
          <cell r="D1535">
            <v>44002</v>
          </cell>
          <cell r="E1535">
            <v>-43997</v>
          </cell>
          <cell r="I1535" t="str">
            <v>2020 MSA 164543</v>
          </cell>
          <cell r="J1535">
            <v>183</v>
          </cell>
          <cell r="K1535" t="str">
            <v>JIANGSU LONGYANG METAL TECHNOLOGY</v>
          </cell>
          <cell r="L1535" t="str">
            <v>MARUBENI CORPORATION</v>
          </cell>
          <cell r="M1535" t="str">
            <v>SG</v>
          </cell>
          <cell r="N1535" t="str">
            <v>CNSHA</v>
          </cell>
          <cell r="O1535" t="str">
            <v>BE</v>
          </cell>
          <cell r="P1535">
            <v>61</v>
          </cell>
          <cell r="Q1535">
            <v>61</v>
          </cell>
          <cell r="R1535">
            <v>61</v>
          </cell>
          <cell r="S1535">
            <v>61</v>
          </cell>
          <cell r="T1535">
            <v>39916</v>
          </cell>
          <cell r="U1535">
            <v>39916</v>
          </cell>
          <cell r="V1535">
            <v>39916</v>
          </cell>
          <cell r="W1535">
            <v>39916</v>
          </cell>
          <cell r="X1535" t="str">
            <v>PARTIAL SHIPMENT OF MASTER LIST ITEM NO H 3 7 PIPING STEEL FRP STAINLESS STEEL PIPING LARGE BORE COMPONENT PART OF GOODS WITH STANDARD ACCESSORIES OF GOODS WHICH ARE NECESSARY FOR OLKARIA I ADDITIONAL UNIT 6 POWER DEVELOPMENT PROJECT SHIPMENT NO FE52 INVOICE NO 9PHX0367 MASTER LIST DFN415 232 011 DATED 7TH JUNE 2019 103-6060 JAPAN C O KENYA ELECTRICITY GENERATING COMPANY P LC PIN NO P000593625T MR TARO SETO GENERAL MANAGER EMAIL SETO-T MARUBENI COM TEL +254- 0 20-2719055 2719023 FAX +254- 0 -20-2719102 MOBILE +254- 0 701707275 PLACE OF DELIVERY ICDE</v>
          </cell>
          <cell r="Y1535" t="str">
            <v>Valide</v>
          </cell>
        </row>
        <row r="1536">
          <cell r="A1536" t="str">
            <v>OOCU8065204</v>
          </cell>
          <cell r="B1536">
            <v>40</v>
          </cell>
          <cell r="C1536" t="str">
            <v>COSU6264072430</v>
          </cell>
          <cell r="D1536">
            <v>44001</v>
          </cell>
          <cell r="E1536">
            <v>-43996</v>
          </cell>
          <cell r="I1536" t="str">
            <v>2020 MSA 164543</v>
          </cell>
          <cell r="J1536">
            <v>187</v>
          </cell>
          <cell r="K1536" t="str">
            <v>SCHINDLER SA</v>
          </cell>
          <cell r="L1536" t="str">
            <v>SCHINDLER LTD</v>
          </cell>
          <cell r="M1536" t="str">
            <v>SG</v>
          </cell>
          <cell r="N1536" t="str">
            <v>CNSHA</v>
          </cell>
          <cell r="O1536" t="str">
            <v>PK</v>
          </cell>
          <cell r="P1536">
            <v>18</v>
          </cell>
          <cell r="Q1536">
            <v>18</v>
          </cell>
          <cell r="R1536">
            <v>18</v>
          </cell>
          <cell r="S1536">
            <v>18</v>
          </cell>
          <cell r="T1536">
            <v>6121</v>
          </cell>
          <cell r="U1536">
            <v>6121</v>
          </cell>
          <cell r="V1536">
            <v>6121</v>
          </cell>
          <cell r="W1536">
            <v>6121</v>
          </cell>
          <cell r="X1536" t="str">
            <v>SHIPMENT TERMS CFR MOMBASA PORT OF KENYA 1 PASSENGER LIFT TYPE SCHINDLER 5500AP MRL PASSENGER LIFTS IN KNOCKED DOWN KIT FORM PROJECT NAME COOPERATIVE BANK PODIUM CFR LC NUMBER 5086600986 AND IDF NUMBER E2002299004 FREIGHT PREPAID HS CODE 842810 TEL +254203340819 FAX +2542332154 MOB +254203340819 JONATHAN MUTHUA SCHINDLER COM PLACE OF DELIVERY PORT CLEARANCE</v>
          </cell>
          <cell r="Y1536" t="str">
            <v>Valide</v>
          </cell>
        </row>
        <row r="1537">
          <cell r="A1537" t="str">
            <v>FSCU8823489</v>
          </cell>
          <cell r="B1537">
            <v>40</v>
          </cell>
          <cell r="C1537" t="str">
            <v>COSU6264095520</v>
          </cell>
          <cell r="D1537">
            <v>44002</v>
          </cell>
          <cell r="E1537">
            <v>-43997</v>
          </cell>
          <cell r="I1537" t="str">
            <v>2020 MSA 164543</v>
          </cell>
          <cell r="J1537">
            <v>73</v>
          </cell>
          <cell r="K1537" t="str">
            <v>FUZHOU KAMINO AUTO INDUSTRIES</v>
          </cell>
          <cell r="L1537" t="str">
            <v>AEXCEL AUTO SPARES LIMITED</v>
          </cell>
          <cell r="M1537" t="str">
            <v>SG</v>
          </cell>
          <cell r="N1537" t="str">
            <v>CNFOC</v>
          </cell>
          <cell r="O1537" t="str">
            <v>PK</v>
          </cell>
          <cell r="P1537">
            <v>1044</v>
          </cell>
          <cell r="Q1537">
            <v>1044</v>
          </cell>
          <cell r="R1537">
            <v>0</v>
          </cell>
          <cell r="S1537">
            <v>0</v>
          </cell>
          <cell r="T1537">
            <v>19020</v>
          </cell>
          <cell r="U1537">
            <v>19020</v>
          </cell>
          <cell r="V1537">
            <v>0</v>
          </cell>
          <cell r="W1537">
            <v>0</v>
          </cell>
          <cell r="X1537" t="str">
            <v>AUTO PARTS IDF NO 20EMKIM000072591 TEL 86 591 87516230 FAX 86 591 87516232 PLACE OF DELIVERY ICDE</v>
          </cell>
          <cell r="Y1537" t="str">
            <v>Valide</v>
          </cell>
        </row>
        <row r="1538">
          <cell r="A1538" t="str">
            <v>WFHU1398541</v>
          </cell>
          <cell r="B1538">
            <v>20</v>
          </cell>
          <cell r="C1538" t="str">
            <v>EMKNSAMBA12046</v>
          </cell>
          <cell r="D1538">
            <v>44001</v>
          </cell>
          <cell r="E1538">
            <v>-43996</v>
          </cell>
          <cell r="I1538" t="str">
            <v>2020 MSA 164473</v>
          </cell>
          <cell r="J1538">
            <v>3</v>
          </cell>
          <cell r="K1538" t="str">
            <v>KALYANI ENTERPRISES SHOP NO 2 PLOT MAHARASHTRA - 410206</v>
          </cell>
          <cell r="L1538" t="str">
            <v>CROWN PAINTS KENYA PLC LIKONI ROAD</v>
          </cell>
          <cell r="M1538" t="str">
            <v>IN</v>
          </cell>
          <cell r="N1538" t="str">
            <v>INNSA</v>
          </cell>
          <cell r="O1538" t="str">
            <v>BG</v>
          </cell>
          <cell r="P1538">
            <v>920</v>
          </cell>
          <cell r="Q1538">
            <v>920</v>
          </cell>
          <cell r="R1538">
            <v>920</v>
          </cell>
          <cell r="S1538">
            <v>920</v>
          </cell>
          <cell r="T1538">
            <v>46200</v>
          </cell>
          <cell r="U1538">
            <v>46200</v>
          </cell>
          <cell r="V1538">
            <v>46200</v>
          </cell>
          <cell r="W1538">
            <v>46200</v>
          </cell>
          <cell r="X1538" t="str">
            <v>2X20 FCL CONTAINERS STC 920 BAGS 920 HDPE BAGS EACH - 50 KG QUARTZ POWDER EXTENDERS -3080 EQUAL TO ME-48 HS CODE-250610 20 BATCH NO 04 MFG DATED 10 05 20 INV NO 04 20-21 DATED 15 05 2020 S BILL NO 2749500 DTD 20 05 2020 GROSS WEIGHT 46 2 MTS NET WT 46 00 MTS HS CODE 25061020 HOUSE TO HOUSE PORT CLEARANCE 2X20 FCL CONTAINERS STC 920 BAGS 920 HDPE BAGS EACH - 50 KG QUARTZ POWDER EXTENDERS -3080 EQUAL TO ME-48 HS CODE-250610 20 BATCH NO 04 MFG DATED 10 05 20 INV NO 04 20-21 DATED 15 05 2020 S BILL NO 2749500 DTD 20 05 2020 GROSS WEIGHT 46 2 MTS NET WT 46 00 MTS HS CODE 25061020</v>
          </cell>
          <cell r="Y1538" t="str">
            <v>Valide</v>
          </cell>
        </row>
        <row r="1539">
          <cell r="A1539" t="str">
            <v>TEMU0633149</v>
          </cell>
          <cell r="B1539">
            <v>20</v>
          </cell>
          <cell r="C1539" t="str">
            <v>EMKNSAMBA12046</v>
          </cell>
          <cell r="D1539">
            <v>44002</v>
          </cell>
          <cell r="E1539">
            <v>-43997</v>
          </cell>
          <cell r="I1539" t="str">
            <v>2020 MSA 164473</v>
          </cell>
          <cell r="J1539">
            <v>3</v>
          </cell>
          <cell r="K1539" t="str">
            <v>KALYANI ENTERPRISES SHOP NO 2 PLOT MAHARASHTRA - 410206</v>
          </cell>
          <cell r="L1539" t="str">
            <v>CROWN PAINTS KENYA PLC LIKONI ROAD</v>
          </cell>
          <cell r="M1539" t="str">
            <v>IN</v>
          </cell>
          <cell r="N1539" t="str">
            <v>INNSA</v>
          </cell>
          <cell r="O1539" t="str">
            <v>BG</v>
          </cell>
          <cell r="P1539">
            <v>920</v>
          </cell>
          <cell r="Q1539">
            <v>920</v>
          </cell>
          <cell r="R1539">
            <v>920</v>
          </cell>
          <cell r="S1539">
            <v>920</v>
          </cell>
          <cell r="T1539">
            <v>46200</v>
          </cell>
          <cell r="U1539">
            <v>46200</v>
          </cell>
          <cell r="V1539">
            <v>46200</v>
          </cell>
          <cell r="W1539">
            <v>46200</v>
          </cell>
          <cell r="X1539" t="str">
            <v>2X20 FCL CONTAINERS STC 920 BAGS 920 HDPE BAGS EACH - 50 KG QUARTZ POWDER EXTENDERS -3080 EQUAL TO ME-48 HS CODE-250610 20 BATCH NO 04 MFG DATED 10 05 20 INV NO 04 20-21 DATED 15 05 2020 S BILL NO 2749500 DTD 20 05 2020 GROSS WEIGHT 46 2 MTS NET WT 46 00 MTS HS CODE 25061020 HOUSE TO HOUSE PORT CLEARANCE 2X20 FCL CONTAINERS STC 920 BAGS 920 HDPE BAGS EACH - 50 KG QUARTZ POWDER EXTENDERS -3080 EQUAL TO ME-48 HS CODE-250610 20 BATCH NO 04 MFG DATED 10 05 20 INV NO 04 20-21 DATED 15 05 2020 S BILL NO 2749500 DTD 20 05 2020 GROSS WEIGHT 46 2 MTS NET WT 46 00 MTS HS CODE 25061020</v>
          </cell>
          <cell r="Y1539" t="str">
            <v>Valide</v>
          </cell>
        </row>
        <row r="1540">
          <cell r="A1540" t="str">
            <v>TGHU0644654</v>
          </cell>
          <cell r="B1540">
            <v>20</v>
          </cell>
          <cell r="C1540" t="str">
            <v>EPIRINDMUM211147</v>
          </cell>
          <cell r="D1540">
            <v>44002</v>
          </cell>
          <cell r="E1540">
            <v>-43997</v>
          </cell>
          <cell r="I1540" t="str">
            <v>2020 MSA 164468</v>
          </cell>
          <cell r="J1540">
            <v>135</v>
          </cell>
          <cell r="K1540" t="str">
            <v>RAJ PETRO SPECIALITIES PVT LTD Sur vey No 146 2 3 Madhuban Dam Road</v>
          </cell>
          <cell r="L1540" t="str">
            <v>BROADWAY BAKERY LTD P O BOX 2501000 THIKA KENYA</v>
          </cell>
          <cell r="M1540" t="str">
            <v>PK</v>
          </cell>
          <cell r="N1540" t="str">
            <v>INNSA</v>
          </cell>
          <cell r="O1540" t="str">
            <v>DR</v>
          </cell>
          <cell r="P1540">
            <v>104</v>
          </cell>
          <cell r="Q1540">
            <v>104</v>
          </cell>
          <cell r="R1540">
            <v>0</v>
          </cell>
          <cell r="S1540">
            <v>0</v>
          </cell>
          <cell r="T1540">
            <v>18002</v>
          </cell>
          <cell r="U1540">
            <v>18002</v>
          </cell>
          <cell r="V1540">
            <v>0</v>
          </cell>
          <cell r="W1540">
            <v>0</v>
          </cell>
          <cell r="X1540" t="str">
            <v>1 X STANDARD 20 CONTAINER SAID TO CONTAIN TOTAL 104 HDPE DRUMS TOTAL ONE HUNDRED FOUR HDPE DRUMS ONLY RAJOL WP 80 LIGHT LIQUID PARAFFIN-BP USP H S CODE 2710 19 59 00 IDF E2005326828 TOTAL GROSS WEIGHT 18002 400 KGS TOTAL NET WEIG HT 17160 00 KGS SB NO 2864790 DATE 27 05 2020 HOUSE HOUSE PORT NOMINATION AS PER KPA DIRECTIVE</v>
          </cell>
          <cell r="Y1540" t="str">
            <v>Valide</v>
          </cell>
        </row>
        <row r="1541">
          <cell r="A1541" t="str">
            <v>BMOU5522967</v>
          </cell>
          <cell r="B1541">
            <v>40</v>
          </cell>
          <cell r="C1541" t="str">
            <v>MEDUAL514794</v>
          </cell>
          <cell r="D1541">
            <v>44001</v>
          </cell>
          <cell r="E1541">
            <v>-43996</v>
          </cell>
          <cell r="I1541" t="str">
            <v>2020 MSA 164523</v>
          </cell>
          <cell r="J1541">
            <v>11</v>
          </cell>
          <cell r="K1541" t="str">
            <v>EGYPTIAN TURKISH COMPANY FOR CONFECTIONERY</v>
          </cell>
          <cell r="L1541" t="str">
            <v>WADAAG GENERAL TRADING CO LTD</v>
          </cell>
          <cell r="M1541" t="str">
            <v>CN</v>
          </cell>
          <cell r="N1541" t="str">
            <v>ZADUR</v>
          </cell>
          <cell r="O1541" t="str">
            <v>CT</v>
          </cell>
          <cell r="P1541">
            <v>3350</v>
          </cell>
          <cell r="Q1541">
            <v>3350</v>
          </cell>
          <cell r="R1541">
            <v>3350</v>
          </cell>
          <cell r="S1541">
            <v>3350</v>
          </cell>
          <cell r="T1541">
            <v>33890</v>
          </cell>
          <cell r="U1541">
            <v>33890</v>
          </cell>
          <cell r="V1541">
            <v>33890</v>
          </cell>
          <cell r="W1541">
            <v>33890</v>
          </cell>
          <cell r="X1541" t="str">
            <v>Chocolate and Cake and Toffee Total Number of Cartons 3 350 Cartons Total Gross we ight 33890 KG Total Net W eight 29853 KG NW 20548 K GS Chocolate and Cake and Toffee Total Number of Cartons 3 350 Cartons Total Gross we ight 33890 KG Total Net W eight 29853 KG NW 9305 KG S</v>
          </cell>
          <cell r="Y1541" t="str">
            <v>Valide</v>
          </cell>
        </row>
        <row r="1542">
          <cell r="A1542" t="str">
            <v>CRXU3458931</v>
          </cell>
          <cell r="B1542">
            <v>20</v>
          </cell>
          <cell r="C1542" t="str">
            <v>MEDUAL514968</v>
          </cell>
          <cell r="D1542">
            <v>44002</v>
          </cell>
          <cell r="E1542">
            <v>-43997</v>
          </cell>
          <cell r="I1542" t="str">
            <v>2020 MSA 164523</v>
          </cell>
          <cell r="J1542">
            <v>13</v>
          </cell>
          <cell r="K1542" t="str">
            <v>SAUDI EGYPTION COMPANY FOR SALTS AND MINERALS</v>
          </cell>
          <cell r="L1542" t="str">
            <v>UPFIELD KENYA MANUFACTURING LIMITED</v>
          </cell>
          <cell r="M1542" t="str">
            <v>CN</v>
          </cell>
          <cell r="N1542" t="str">
            <v>ZADUR</v>
          </cell>
          <cell r="O1542" t="str">
            <v>BG</v>
          </cell>
          <cell r="P1542">
            <v>3200</v>
          </cell>
          <cell r="Q1542">
            <v>3200</v>
          </cell>
          <cell r="R1542">
            <v>3200</v>
          </cell>
          <cell r="S1542">
            <v>3200</v>
          </cell>
          <cell r="T1542">
            <v>81000</v>
          </cell>
          <cell r="U1542">
            <v>81000</v>
          </cell>
          <cell r="V1542">
            <v>81000</v>
          </cell>
          <cell r="W1542">
            <v>81000</v>
          </cell>
          <cell r="X1542" t="str">
            <v>3200 BAGS - Pure Dried Vac uum Salt PVD 25kgs P O NO 4700024938 TOTAL G W 8 1 000 KGS NET W 80 000 KG S Invoice No 460-2020 IN TRANSIT TO ICD EMBAKASI NAIROBI KENYA ON CONSIGNEE S ACCOUNT RISK and ARRANGE MENT CARRIERS LIABTLITY CE ASES AT POD 21 DAYS FREE T IME OF DEMURRAGE NW 20000 KGS</v>
          </cell>
          <cell r="Y1542" t="str">
            <v>Valide</v>
          </cell>
        </row>
        <row r="1543">
          <cell r="A1543" t="str">
            <v>MSCU3563880</v>
          </cell>
          <cell r="B1543">
            <v>20</v>
          </cell>
          <cell r="C1543" t="str">
            <v>MEDUAL514968</v>
          </cell>
          <cell r="D1543">
            <v>44002</v>
          </cell>
          <cell r="E1543">
            <v>-43997</v>
          </cell>
          <cell r="I1543" t="str">
            <v>2020 MSA 164523</v>
          </cell>
          <cell r="J1543">
            <v>13</v>
          </cell>
          <cell r="K1543" t="str">
            <v>SAUDI EGYPTION COMPANY FOR SALTS AND MINERALS</v>
          </cell>
          <cell r="L1543" t="str">
            <v>UPFIELD KENYA MANUFACTURING LIMITED</v>
          </cell>
          <cell r="M1543" t="str">
            <v>CN</v>
          </cell>
          <cell r="N1543" t="str">
            <v>ZADUR</v>
          </cell>
          <cell r="O1543" t="str">
            <v>BG</v>
          </cell>
          <cell r="P1543">
            <v>3200</v>
          </cell>
          <cell r="Q1543">
            <v>3200</v>
          </cell>
          <cell r="R1543">
            <v>3200</v>
          </cell>
          <cell r="S1543">
            <v>3200</v>
          </cell>
          <cell r="T1543">
            <v>81000</v>
          </cell>
          <cell r="U1543">
            <v>81000</v>
          </cell>
          <cell r="V1543">
            <v>81000</v>
          </cell>
          <cell r="W1543">
            <v>81000</v>
          </cell>
          <cell r="X1543" t="str">
            <v>3200 BAGS - Pure Dried Vac uum Salt PVD 25kgs P O NO 4700024938 TOTAL G W 8 1 000 KGS NET W 80 000 KG S Invoice No 460-2020 IN TRANSIT TO ICD EMBAKASI NAIROBI KENYA ON CONSIGNEE S ACCOUNT RISK and ARRANGE MENT CARRIERS LIABTLITY CE ASES AT POD 21 DAYS FREE T IME OF DEMURRAGE NW 20000 KGS</v>
          </cell>
          <cell r="Y1543" t="str">
            <v>Valide</v>
          </cell>
        </row>
        <row r="1544">
          <cell r="A1544" t="str">
            <v>MEDU3689806</v>
          </cell>
          <cell r="B1544">
            <v>20</v>
          </cell>
          <cell r="C1544" t="str">
            <v>MEDUAP316501</v>
          </cell>
          <cell r="D1544">
            <v>44001</v>
          </cell>
          <cell r="E1544">
            <v>-43996</v>
          </cell>
          <cell r="I1544" t="str">
            <v>2020 MSA 164523</v>
          </cell>
          <cell r="J1544">
            <v>54</v>
          </cell>
          <cell r="K1544" t="str">
            <v>SYNTHOMER SPECIALITY ADDITIVES AB HAVEN 8768 A - DURMAKKER 33</v>
          </cell>
          <cell r="L1544" t="str">
            <v>CROWN PAINTS KENYA PLC</v>
          </cell>
          <cell r="M1544" t="str">
            <v>CN</v>
          </cell>
          <cell r="N1544" t="str">
            <v>ZADUR</v>
          </cell>
          <cell r="O1544" t="str">
            <v>DR</v>
          </cell>
          <cell r="P1544">
            <v>160</v>
          </cell>
          <cell r="Q1544">
            <v>160</v>
          </cell>
          <cell r="R1544">
            <v>160</v>
          </cell>
          <cell r="S1544">
            <v>160</v>
          </cell>
          <cell r="T1544">
            <v>37440</v>
          </cell>
          <cell r="U1544">
            <v>37440</v>
          </cell>
          <cell r="V1544">
            <v>37440</v>
          </cell>
          <cell r="W1544">
            <v>37440</v>
          </cell>
          <cell r="X1544" t="str">
            <v>NX 795 IN 210 KGS DRUMS ON PALLETS FCL FCLFREIGHT PREPAID SHIPPER S LOAD STOW AND COUNT AND WEIGHT ONCARRIAGE TO ICD EMBAKASI AT RISK AND FOR ACCOUNT OF CONSIGNEE ON-CARRIAGE ARRANGED BY MERCHANTS UNDER THEIR RESPONSIBILITY AND AT THEIR COSTS AND RISKS SYNTHOMER REF 1528466 CUSTOMER PO 5515673 NX 795 IN 210 KGS DRUMS ON PALLETS</v>
          </cell>
          <cell r="Y1544" t="str">
            <v>Valide</v>
          </cell>
        </row>
        <row r="1545">
          <cell r="A1545" t="str">
            <v>CXDU1878692</v>
          </cell>
          <cell r="B1545">
            <v>40</v>
          </cell>
          <cell r="C1545" t="str">
            <v>MEDUQ2312179</v>
          </cell>
          <cell r="D1545">
            <v>44001</v>
          </cell>
          <cell r="E1545">
            <v>-43996</v>
          </cell>
          <cell r="I1545" t="str">
            <v>2020 MSA 164523</v>
          </cell>
          <cell r="J1545">
            <v>148</v>
          </cell>
          <cell r="K1545" t="str">
            <v>SAILUN GROUP HONGKONG CO LIMITED</v>
          </cell>
          <cell r="L1545" t="str">
            <v>TO THE ORDER OF I AND M BANK LTD</v>
          </cell>
          <cell r="M1545" t="str">
            <v>CN</v>
          </cell>
          <cell r="N1545" t="str">
            <v>ZADUR</v>
          </cell>
          <cell r="O1545" t="str">
            <v>PK</v>
          </cell>
          <cell r="P1545">
            <v>360</v>
          </cell>
          <cell r="Q1545">
            <v>360</v>
          </cell>
          <cell r="R1545">
            <v>360</v>
          </cell>
          <cell r="S1545">
            <v>360</v>
          </cell>
          <cell r="T1545">
            <v>16284</v>
          </cell>
          <cell r="U1545">
            <v>16284</v>
          </cell>
          <cell r="V1545">
            <v>16284</v>
          </cell>
          <cell r="W1545">
            <v>16284</v>
          </cell>
          <cell r="X1545" t="str">
            <v>360PCS TYRES REFERENCE NO FPO000000876 IDF NO 20EMKIM000083957 AND L C NUMBERS IMPLC09 0696 20 GOODS IN TRANSIT TO ICD EMBAKASI NAIROBI KENYA ON-CARRIAGE ARRANGED BY MERCHANTS UNDER THEIR RESPONSIBILITY AND AT THEIR COSTS AND RISKS CARRIER S RESPONSIBILITY CEASES AT POD SHIPPED ON BOARD</v>
          </cell>
          <cell r="Y1545" t="str">
            <v>Valide</v>
          </cell>
        </row>
        <row r="1546">
          <cell r="A1546" t="str">
            <v>MEDU4024507</v>
          </cell>
          <cell r="B1546">
            <v>40</v>
          </cell>
          <cell r="C1546" t="str">
            <v>MEDUZH685311</v>
          </cell>
          <cell r="D1546">
            <v>44001</v>
          </cell>
          <cell r="E1546">
            <v>-43996</v>
          </cell>
          <cell r="I1546" t="str">
            <v>2020 MSA 164523</v>
          </cell>
          <cell r="J1546">
            <v>204</v>
          </cell>
          <cell r="K1546" t="str">
            <v>SCHENKER CHINA LTD SHENZHEN BRANCH AS AGENT OF SCHENKEROCEAN LIMITED</v>
          </cell>
          <cell r="L1546" t="str">
            <v>GOTV KENYA LIMITED</v>
          </cell>
          <cell r="M1546" t="str">
            <v>CN</v>
          </cell>
          <cell r="N1546" t="str">
            <v>ZADUR</v>
          </cell>
          <cell r="O1546" t="str">
            <v>CT</v>
          </cell>
          <cell r="P1546">
            <v>791</v>
          </cell>
          <cell r="Q1546">
            <v>791</v>
          </cell>
          <cell r="R1546">
            <v>791</v>
          </cell>
          <cell r="S1546">
            <v>791</v>
          </cell>
          <cell r="T1546">
            <v>13605</v>
          </cell>
          <cell r="U1546">
            <v>13605</v>
          </cell>
          <cell r="V1546">
            <v>13605</v>
          </cell>
          <cell r="W1546">
            <v>13605</v>
          </cell>
          <cell r="X1546" t="str">
            <v>GRID ANTENNASHS CODE 852910 FPO NUMBER 4500004950 INVOICE NUMBER MCA KEN I 100320 TOTAL QUANTITIES 15820 UNITS GRID ANTENNASHS CODE 852910</v>
          </cell>
          <cell r="Y1546" t="str">
            <v>Valide</v>
          </cell>
        </row>
        <row r="1547">
          <cell r="A1547" t="str">
            <v>OOCU7910050</v>
          </cell>
          <cell r="B1547">
            <v>40</v>
          </cell>
          <cell r="C1547" t="str">
            <v>OOLU2029331870</v>
          </cell>
          <cell r="D1547">
            <v>44001</v>
          </cell>
          <cell r="E1547">
            <v>-43996</v>
          </cell>
          <cell r="I1547" t="str">
            <v>2020 MSA 164514</v>
          </cell>
          <cell r="J1547">
            <v>117</v>
          </cell>
          <cell r="K1547" t="str">
            <v>SHIJIAZHUANG WUXING MECHANICAL</v>
          </cell>
          <cell r="L1547" t="str">
            <v>KENTE BUILDING MATERIALS CO LTD</v>
          </cell>
          <cell r="M1547" t="str">
            <v>CN</v>
          </cell>
          <cell r="N1547" t="str">
            <v>CNTXG</v>
          </cell>
          <cell r="O1547" t="str">
            <v>PK</v>
          </cell>
          <cell r="P1547">
            <v>151</v>
          </cell>
          <cell r="Q1547">
            <v>151</v>
          </cell>
          <cell r="R1547">
            <v>151</v>
          </cell>
          <cell r="S1547">
            <v>151</v>
          </cell>
          <cell r="T1547">
            <v>55740</v>
          </cell>
          <cell r="U1547">
            <v>55740</v>
          </cell>
          <cell r="V1547">
            <v>55740</v>
          </cell>
          <cell r="W1547">
            <v>55740</v>
          </cell>
          <cell r="X1547" t="str">
            <v>USED GYPSUM BOARD PRODUCTION LINE PARTIAL PRODUCTION EQUIPMENT PLACE OF DELIVERY PORT CLEARANCE</v>
          </cell>
          <cell r="Y1547" t="str">
            <v>Valide</v>
          </cell>
        </row>
        <row r="1548">
          <cell r="A1548" t="str">
            <v>OOLU6779934</v>
          </cell>
          <cell r="B1548">
            <v>40</v>
          </cell>
          <cell r="C1548" t="str">
            <v>OOLU2112848450</v>
          </cell>
          <cell r="D1548">
            <v>44001</v>
          </cell>
          <cell r="E1548">
            <v>-43996</v>
          </cell>
          <cell r="I1548" t="str">
            <v>2020 MSA 164543</v>
          </cell>
          <cell r="J1548">
            <v>7</v>
          </cell>
          <cell r="K1548" t="str">
            <v>HANGZHOU Y H INTERNATIONAL</v>
          </cell>
          <cell r="L1548" t="str">
            <v>SPENOMATIC KENYA LTD</v>
          </cell>
          <cell r="M1548" t="str">
            <v>SG</v>
          </cell>
          <cell r="N1548" t="str">
            <v>CNNGB</v>
          </cell>
          <cell r="O1548" t="str">
            <v>PE</v>
          </cell>
          <cell r="P1548">
            <v>33</v>
          </cell>
          <cell r="Q1548">
            <v>33</v>
          </cell>
          <cell r="R1548">
            <v>33</v>
          </cell>
          <cell r="S1548">
            <v>33</v>
          </cell>
          <cell r="T1548">
            <v>25944</v>
          </cell>
          <cell r="U1548">
            <v>25944</v>
          </cell>
          <cell r="V1548">
            <v>25944</v>
          </cell>
          <cell r="W1548">
            <v>25944</v>
          </cell>
          <cell r="X1548" t="str">
            <v>MONO SOLAR MODULE-LR4-72HPH-435M HS CODE 85414020 PLACE OF DELIVERY PORT CLEARANCE</v>
          </cell>
          <cell r="Y1548" t="str">
            <v>Valide</v>
          </cell>
        </row>
        <row r="1549">
          <cell r="A1549" t="str">
            <v>CCLU7462234</v>
          </cell>
          <cell r="B1549">
            <v>40</v>
          </cell>
          <cell r="C1549" t="str">
            <v>OOLU2112848450</v>
          </cell>
          <cell r="D1549">
            <v>44002</v>
          </cell>
          <cell r="E1549">
            <v>-43997</v>
          </cell>
          <cell r="I1549" t="str">
            <v>2020 MSA 164543</v>
          </cell>
          <cell r="J1549">
            <v>7</v>
          </cell>
          <cell r="K1549" t="str">
            <v>HANGZHOU Y H INTERNATIONAL</v>
          </cell>
          <cell r="L1549" t="str">
            <v>SPENOMATIC KENYA LTD</v>
          </cell>
          <cell r="M1549" t="str">
            <v>SG</v>
          </cell>
          <cell r="N1549" t="str">
            <v>CNNGB</v>
          </cell>
          <cell r="O1549" t="str">
            <v>PE</v>
          </cell>
          <cell r="P1549">
            <v>33</v>
          </cell>
          <cell r="Q1549">
            <v>33</v>
          </cell>
          <cell r="R1549">
            <v>33</v>
          </cell>
          <cell r="S1549">
            <v>33</v>
          </cell>
          <cell r="T1549">
            <v>25944</v>
          </cell>
          <cell r="U1549">
            <v>25944</v>
          </cell>
          <cell r="V1549">
            <v>25944</v>
          </cell>
          <cell r="W1549">
            <v>25944</v>
          </cell>
          <cell r="X1549" t="str">
            <v>MONO SOLAR MODULE-LR4-72HPH-435M HS CODE 85414020 PLACE OF DELIVERY PORT CLEARANCE</v>
          </cell>
          <cell r="Y1549" t="str">
            <v>Valide</v>
          </cell>
        </row>
        <row r="1550">
          <cell r="A1550" t="str">
            <v>TLLU5717557</v>
          </cell>
          <cell r="B1550">
            <v>40</v>
          </cell>
          <cell r="C1550" t="str">
            <v>OS8EA1378900</v>
          </cell>
          <cell r="D1550">
            <v>44002</v>
          </cell>
          <cell r="E1550">
            <v>-43997</v>
          </cell>
          <cell r="I1550" t="str">
            <v>2020 MSA 164467</v>
          </cell>
          <cell r="J1550">
            <v>26</v>
          </cell>
          <cell r="K1550" t="str">
            <v>HAMANA TRADE CO LTD</v>
          </cell>
          <cell r="L1550" t="str">
            <v>HYPERTECK ELECTRICAL SERVICES</v>
          </cell>
          <cell r="M1550" t="str">
            <v>US</v>
          </cell>
          <cell r="N1550" t="str">
            <v>JPTYO</v>
          </cell>
          <cell r="O1550" t="str">
            <v>PK</v>
          </cell>
          <cell r="P1550">
            <v>33</v>
          </cell>
          <cell r="Q1550">
            <v>33</v>
          </cell>
          <cell r="R1550">
            <v>33</v>
          </cell>
          <cell r="S1550">
            <v>33</v>
          </cell>
          <cell r="T1550">
            <v>13804</v>
          </cell>
          <cell r="U1550">
            <v>13804</v>
          </cell>
          <cell r="V1550">
            <v>13804</v>
          </cell>
          <cell r="W1550">
            <v>13804</v>
          </cell>
          <cell r="X1550" t="str">
            <v>1X40HQ CONTAINER STC 33 PACAKGES SOLAR PANEL HS 854140 PORT CLEARANCE</v>
          </cell>
          <cell r="Y1550" t="str">
            <v>Valide</v>
          </cell>
        </row>
        <row r="1551">
          <cell r="A1551" t="str">
            <v>TDRU8429591</v>
          </cell>
          <cell r="B1551">
            <v>40</v>
          </cell>
          <cell r="C1551" t="str">
            <v>SHZ2853750</v>
          </cell>
          <cell r="D1551">
            <v>44002</v>
          </cell>
          <cell r="E1551">
            <v>-43997</v>
          </cell>
          <cell r="I1551" t="str">
            <v>2020 MSA 164461</v>
          </cell>
          <cell r="J1551">
            <v>325</v>
          </cell>
          <cell r="K1551" t="str">
            <v>SHENZHEN SHOULDER TENT CO LTD ROOM215 216 BUILDING 7 1970TECHNOLOGY</v>
          </cell>
          <cell r="L1551" t="str">
            <v>SHADE SYSTEMS E A LIMITEDKIAMBERE ROAD HOUSE NO 26 UPPERHILL NAIROBI</v>
          </cell>
          <cell r="M1551" t="str">
            <v>CN</v>
          </cell>
          <cell r="N1551" t="str">
            <v>CNSHK</v>
          </cell>
          <cell r="O1551" t="str">
            <v>PK</v>
          </cell>
          <cell r="P1551">
            <v>493</v>
          </cell>
          <cell r="Q1551">
            <v>493</v>
          </cell>
          <cell r="R1551">
            <v>0</v>
          </cell>
          <cell r="S1551">
            <v>0</v>
          </cell>
          <cell r="T1551">
            <v>23600</v>
          </cell>
          <cell r="U1551">
            <v>23600</v>
          </cell>
          <cell r="V1551">
            <v>0</v>
          </cell>
          <cell r="W1551">
            <v>0</v>
          </cell>
          <cell r="X1551" t="str">
            <v>TENT HS CODE6306290000 TEL +8619925300591 ATTN SHELLEYWANG PIN NUMBERP051314734W FREIGHT PREPAID</v>
          </cell>
          <cell r="Y1551" t="str">
            <v>Valide</v>
          </cell>
        </row>
        <row r="1552">
          <cell r="A1552" t="str">
            <v>KKFU7707842</v>
          </cell>
          <cell r="B1552">
            <v>40</v>
          </cell>
          <cell r="C1552" t="str">
            <v>SJW000013700</v>
          </cell>
          <cell r="D1552">
            <v>44002</v>
          </cell>
          <cell r="E1552">
            <v>-43997</v>
          </cell>
          <cell r="I1552" t="str">
            <v>2020 MSA 164538</v>
          </cell>
          <cell r="J1552">
            <v>133</v>
          </cell>
          <cell r="K1552" t="str">
            <v>SHIJIAZHUANG HONGDEFA MACHINERY COLTDWUMA MOUNTAIN HEBEI CHINA</v>
          </cell>
          <cell r="L1552" t="str">
            <v>SIIRWA MILLERS LIMITED24093 - 00502 LANGATA NA KE POBOX 00200 TEL07216</v>
          </cell>
          <cell r="M1552" t="str">
            <v>CN</v>
          </cell>
          <cell r="N1552" t="str">
            <v>CNTXG</v>
          </cell>
          <cell r="O1552" t="str">
            <v>PK</v>
          </cell>
          <cell r="P1552">
            <v>402</v>
          </cell>
          <cell r="Q1552">
            <v>402</v>
          </cell>
          <cell r="R1552">
            <v>402</v>
          </cell>
          <cell r="S1552">
            <v>402</v>
          </cell>
          <cell r="T1552">
            <v>16130</v>
          </cell>
          <cell r="U1552">
            <v>16130</v>
          </cell>
          <cell r="V1552">
            <v>16130</v>
          </cell>
          <cell r="W1552">
            <v>16130</v>
          </cell>
          <cell r="X1552" t="str">
            <v>30T MAIZE MILL MACHINE COMPLETE LINE E-MAIL THOMASACHOLA68 GMAIL COM PIN NO P051854504E</v>
          </cell>
          <cell r="Y1552" t="str">
            <v>Valide</v>
          </cell>
        </row>
        <row r="1553">
          <cell r="A1553" t="str">
            <v>MAGU5208856</v>
          </cell>
          <cell r="B1553">
            <v>40</v>
          </cell>
          <cell r="C1553" t="str">
            <v>SJW000013700</v>
          </cell>
          <cell r="D1553">
            <v>44002</v>
          </cell>
          <cell r="E1553">
            <v>-43997</v>
          </cell>
          <cell r="I1553" t="str">
            <v>2020 MSA 164538</v>
          </cell>
          <cell r="J1553">
            <v>133</v>
          </cell>
          <cell r="K1553" t="str">
            <v>SHIJIAZHUANG HONGDEFA MACHINERY COLTDWUMA MOUNTAIN HEBEI CHINA</v>
          </cell>
          <cell r="L1553" t="str">
            <v>SIIRWA MILLERS LIMITED24093 - 00502 LANGATA NA KE POBOX 00200 TEL07216</v>
          </cell>
          <cell r="M1553" t="str">
            <v>CN</v>
          </cell>
          <cell r="N1553" t="str">
            <v>CNTXG</v>
          </cell>
          <cell r="O1553" t="str">
            <v>PK</v>
          </cell>
          <cell r="P1553">
            <v>402</v>
          </cell>
          <cell r="Q1553">
            <v>402</v>
          </cell>
          <cell r="R1553">
            <v>402</v>
          </cell>
          <cell r="S1553">
            <v>402</v>
          </cell>
          <cell r="T1553">
            <v>16130</v>
          </cell>
          <cell r="U1553">
            <v>16130</v>
          </cell>
          <cell r="V1553">
            <v>16130</v>
          </cell>
          <cell r="W1553">
            <v>16130</v>
          </cell>
          <cell r="X1553" t="str">
            <v>30T MAIZE MILL MACHINE COMPLETE LINE E-MAIL THOMASACHOLA68 GMAIL COM PIN NO P051854504E</v>
          </cell>
          <cell r="Y1553" t="str">
            <v>Valide</v>
          </cell>
        </row>
        <row r="1554">
          <cell r="A1554" t="str">
            <v>UETU2565775</v>
          </cell>
          <cell r="B1554">
            <v>20</v>
          </cell>
          <cell r="C1554" t="str">
            <v>THD0559990</v>
          </cell>
          <cell r="D1554">
            <v>44001</v>
          </cell>
          <cell r="E1554">
            <v>-43996</v>
          </cell>
          <cell r="I1554" t="str">
            <v>2020 MSA 164461</v>
          </cell>
          <cell r="J1554">
            <v>338</v>
          </cell>
          <cell r="K1554" t="str">
            <v>SCG PLASTICS CO LTD 1 SIAM CEMENT ROAD BANGSUE BANGKOK 10800 THAILA</v>
          </cell>
          <cell r="L1554" t="str">
            <v>TO THE ORDER OF BATA SHOE COMPANY KENYA LTD P O BOX 23-00217 LIMURU</v>
          </cell>
          <cell r="M1554" t="str">
            <v>CN</v>
          </cell>
          <cell r="N1554" t="str">
            <v>SGSIN</v>
          </cell>
          <cell r="O1554" t="str">
            <v>PK</v>
          </cell>
          <cell r="P1554">
            <v>7920</v>
          </cell>
          <cell r="Q1554">
            <v>7920</v>
          </cell>
          <cell r="R1554">
            <v>7920</v>
          </cell>
          <cell r="S1554">
            <v>7920</v>
          </cell>
          <cell r="T1554">
            <v>199267</v>
          </cell>
          <cell r="U1554">
            <v>199267</v>
          </cell>
          <cell r="V1554">
            <v>199267</v>
          </cell>
          <cell r="W1554">
            <v>199267</v>
          </cell>
          <cell r="X1554" t="str">
            <v>198 00MT 198 000KGS OF PVC RESIN SG660 H S CODE 3904 10 INLAND HAULAGE CHARGES FROM MOMBASA KENYA TO NAIROBI ICD KENYA TO BE BORNE BY BATA SHOE COMPANY KENYA LTD FREIGHT PREPAID</v>
          </cell>
          <cell r="Y1554" t="str">
            <v>Valide</v>
          </cell>
        </row>
        <row r="1555">
          <cell r="A1555" t="str">
            <v>TEMU3070244</v>
          </cell>
          <cell r="B1555">
            <v>20</v>
          </cell>
          <cell r="C1555" t="str">
            <v>THD0559990</v>
          </cell>
          <cell r="D1555">
            <v>44002</v>
          </cell>
          <cell r="E1555">
            <v>-43997</v>
          </cell>
          <cell r="I1555" t="str">
            <v>2020 MSA 164461</v>
          </cell>
          <cell r="J1555">
            <v>338</v>
          </cell>
          <cell r="K1555" t="str">
            <v>SCG PLASTICS CO LTD 1 SIAM CEMENT ROAD BANGSUE BANGKOK 10800 THAILA</v>
          </cell>
          <cell r="L1555" t="str">
            <v>TO THE ORDER OF BATA SHOE COMPANY KENYA LTD P O BOX 23-00217 LIMURU</v>
          </cell>
          <cell r="M1555" t="str">
            <v>CN</v>
          </cell>
          <cell r="N1555" t="str">
            <v>SGSIN</v>
          </cell>
          <cell r="O1555" t="str">
            <v>PK</v>
          </cell>
          <cell r="P1555">
            <v>7920</v>
          </cell>
          <cell r="Q1555">
            <v>7920</v>
          </cell>
          <cell r="R1555">
            <v>7920</v>
          </cell>
          <cell r="S1555">
            <v>7920</v>
          </cell>
          <cell r="T1555">
            <v>199267</v>
          </cell>
          <cell r="U1555">
            <v>199267</v>
          </cell>
          <cell r="V1555">
            <v>199267</v>
          </cell>
          <cell r="W1555">
            <v>199267</v>
          </cell>
          <cell r="X1555" t="str">
            <v>198 00MT 198 000KGS OF PVC RESIN SG660 H S CODE 3904 10 INLAND HAULAGE CHARGES FROM MOMBASA KENYA TO NAIROBI ICD KENYA TO BE BORNE BY BATA SHOE COMPANY KENYA LTD FREIGHT PREPAID</v>
          </cell>
          <cell r="Y1555" t="str">
            <v>Valide</v>
          </cell>
        </row>
        <row r="1556">
          <cell r="A1556" t="str">
            <v>CMAU1974597</v>
          </cell>
          <cell r="B1556">
            <v>20</v>
          </cell>
          <cell r="C1556" t="str">
            <v>THD0559990</v>
          </cell>
          <cell r="D1556">
            <v>44002</v>
          </cell>
          <cell r="E1556">
            <v>-43997</v>
          </cell>
          <cell r="I1556" t="str">
            <v>2020 MSA 164461</v>
          </cell>
          <cell r="J1556">
            <v>338</v>
          </cell>
          <cell r="K1556" t="str">
            <v>SCG PLASTICS CO LTD 1 SIAM CEMENT ROAD BANGSUE BANGKOK 10800 THAILA</v>
          </cell>
          <cell r="L1556" t="str">
            <v>TO THE ORDER OF BATA SHOE COMPANY KENYA LTD P O BOX 23-00217 LIMURU</v>
          </cell>
          <cell r="M1556" t="str">
            <v>CN</v>
          </cell>
          <cell r="N1556" t="str">
            <v>SGSIN</v>
          </cell>
          <cell r="O1556" t="str">
            <v>PK</v>
          </cell>
          <cell r="P1556">
            <v>7920</v>
          </cell>
          <cell r="Q1556">
            <v>7920</v>
          </cell>
          <cell r="R1556">
            <v>7920</v>
          </cell>
          <cell r="S1556">
            <v>7920</v>
          </cell>
          <cell r="T1556">
            <v>199267</v>
          </cell>
          <cell r="U1556">
            <v>199267</v>
          </cell>
          <cell r="V1556">
            <v>199267</v>
          </cell>
          <cell r="W1556">
            <v>199267</v>
          </cell>
          <cell r="X1556" t="str">
            <v>198 00MT 198 000KGS OF PVC RESIN SG660 H S CODE 3904 10 INLAND HAULAGE CHARGES FROM MOMBASA KENYA TO NAIROBI ICD KENYA TO BE BORNE BY BATA SHOE COMPANY KENYA LTD FREIGHT PREPAID</v>
          </cell>
          <cell r="Y1556" t="str">
            <v>Valide</v>
          </cell>
        </row>
        <row r="1557">
          <cell r="A1557" t="str">
            <v>CMAU0659121</v>
          </cell>
          <cell r="B1557">
            <v>20</v>
          </cell>
          <cell r="C1557" t="str">
            <v>THD0559990</v>
          </cell>
          <cell r="D1557">
            <v>44002</v>
          </cell>
          <cell r="E1557">
            <v>-43997</v>
          </cell>
          <cell r="I1557" t="str">
            <v>2020 MSA 164461</v>
          </cell>
          <cell r="J1557">
            <v>338</v>
          </cell>
          <cell r="K1557" t="str">
            <v>SCG PLASTICS CO LTD 1 SIAM CEMENT ROAD BANGSUE BANGKOK 10800 THAILA</v>
          </cell>
          <cell r="L1557" t="str">
            <v>TO THE ORDER OF BATA SHOE COMPANY KENYA LTD P O BOX 23-00217 LIMURU</v>
          </cell>
          <cell r="M1557" t="str">
            <v>CN</v>
          </cell>
          <cell r="N1557" t="str">
            <v>SGSIN</v>
          </cell>
          <cell r="O1557" t="str">
            <v>PK</v>
          </cell>
          <cell r="P1557">
            <v>7920</v>
          </cell>
          <cell r="Q1557">
            <v>7920</v>
          </cell>
          <cell r="R1557">
            <v>7920</v>
          </cell>
          <cell r="S1557">
            <v>7920</v>
          </cell>
          <cell r="T1557">
            <v>199267</v>
          </cell>
          <cell r="U1557">
            <v>199267</v>
          </cell>
          <cell r="V1557">
            <v>199267</v>
          </cell>
          <cell r="W1557">
            <v>199267</v>
          </cell>
          <cell r="X1557" t="str">
            <v>198 00MT 198 000KGS OF PVC RESIN SG660 H S CODE 3904 10 INLAND HAULAGE CHARGES FROM MOMBASA KENYA TO NAIROBI ICD KENYA TO BE BORNE BY BATA SHOE COMPANY KENYA LTD FREIGHT PREPAID</v>
          </cell>
          <cell r="Y1557" t="str">
            <v>Valide</v>
          </cell>
        </row>
        <row r="1558">
          <cell r="A1558" t="str">
            <v>MSKU0291703</v>
          </cell>
          <cell r="B1558">
            <v>40</v>
          </cell>
          <cell r="C1558">
            <v>596552593</v>
          </cell>
          <cell r="D1558">
            <v>44001</v>
          </cell>
          <cell r="E1558">
            <v>-43996</v>
          </cell>
          <cell r="I1558" t="str">
            <v>2020 MSA 164510</v>
          </cell>
          <cell r="J1558">
            <v>17</v>
          </cell>
          <cell r="K1558" t="str">
            <v>EAGLE POLYMERS</v>
          </cell>
          <cell r="L1558" t="str">
            <v>CROWN PAINTS K PLC</v>
          </cell>
          <cell r="M1558" t="str">
            <v>LK</v>
          </cell>
          <cell r="N1558" t="str">
            <v>LKCMB</v>
          </cell>
          <cell r="O1558" t="str">
            <v>IB</v>
          </cell>
          <cell r="P1558">
            <v>60</v>
          </cell>
          <cell r="Q1558">
            <v>60</v>
          </cell>
          <cell r="R1558">
            <v>60</v>
          </cell>
          <cell r="S1558">
            <v>60</v>
          </cell>
          <cell r="T1558">
            <v>66300</v>
          </cell>
          <cell r="U1558">
            <v>66300</v>
          </cell>
          <cell r="V1558">
            <v>66300</v>
          </cell>
          <cell r="W1558">
            <v>66300</v>
          </cell>
          <cell r="X1558" t="str">
            <v>3 X 20DV CONTAINERS SAID TO CONTAIN 20 IBCS RAW MATERIALS FOR MANUFACTURE OF PAINTS 1 X 20 DV CONTAINER SAID TO CONTAIN 20 IBCS RAW MATERIALS FOR MANUFACTURE OF PAINTS 1 X 20 DV CONTAINER SAID TO CONTAIN 20 IBCS RAW MATERIALS FOR MANUFACTURE OF PAINTS 3 X 20DV CONTAINERS SAID TO CONTAIN 60 IBCS X 1050 K G C - EAGLE SA72 50 50 H S CODE 3903 90 CARGO IN TRANSIT TO ICD EMBAKASI NAIROBI ON RECEIVER S ACCOUNT 21 DAYS FREE OF DEMURRAGE TOTAL QUANTITY 60 IBCS RAW MATERIALS FOR MANUFACTURE OF PAINTS FREIGHT PREPAID UP TO MOMBASA ONLY LI LO</v>
          </cell>
          <cell r="Y1558" t="str">
            <v>Valide</v>
          </cell>
        </row>
        <row r="1559">
          <cell r="A1559" t="str">
            <v>WECU2100522</v>
          </cell>
          <cell r="B1559">
            <v>20</v>
          </cell>
          <cell r="C1559" t="str">
            <v>WECC2050MBA0339</v>
          </cell>
          <cell r="D1559">
            <v>44002</v>
          </cell>
          <cell r="E1559">
            <v>-43997</v>
          </cell>
          <cell r="I1559" t="str">
            <v>2020 MSA 164510</v>
          </cell>
          <cell r="J1559">
            <v>18</v>
          </cell>
          <cell r="K1559" t="str">
            <v>EAGLE POLYMERS</v>
          </cell>
          <cell r="L1559" t="str">
            <v>CROWN PAINTS K PLC</v>
          </cell>
          <cell r="M1559" t="str">
            <v>LK</v>
          </cell>
          <cell r="N1559" t="str">
            <v>LKCMB</v>
          </cell>
          <cell r="O1559" t="str">
            <v>IB</v>
          </cell>
          <cell r="P1559">
            <v>100</v>
          </cell>
          <cell r="Q1559">
            <v>100</v>
          </cell>
          <cell r="R1559">
            <v>100</v>
          </cell>
          <cell r="S1559">
            <v>100</v>
          </cell>
          <cell r="T1559">
            <v>110500</v>
          </cell>
          <cell r="U1559">
            <v>110500</v>
          </cell>
          <cell r="V1559">
            <v>110500</v>
          </cell>
          <cell r="W1559">
            <v>110500</v>
          </cell>
          <cell r="X1559" t="str">
            <v>5 X 20DV CONTAINERS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5 X 20 DV CONTAINERS SAID TO CONTAIN 100 IBCS X 1050 K G C - EAGLE SA85 50 50 H S CODE 3903 90 CARGO IN TRANSIT TO ICD EMBAKASI NAIROBI ON RECEIVER S ACCOUNT 21 DAYS FREE OF DEMURRAGE TOTAL QUANTITY 100 IBCS RAW MATERIALS FOR MANUFACTURE OF PAINTS FREIGHT PREPAID UP TO MOMBASA ONLY LI LO</v>
          </cell>
          <cell r="Y1559" t="str">
            <v>Valide</v>
          </cell>
        </row>
        <row r="1560">
          <cell r="A1560" t="str">
            <v>IPXU3654129</v>
          </cell>
          <cell r="B1560">
            <v>20</v>
          </cell>
          <cell r="C1560" t="str">
            <v>WECC2050MBA0339</v>
          </cell>
          <cell r="D1560">
            <v>44002</v>
          </cell>
          <cell r="E1560">
            <v>-43997</v>
          </cell>
          <cell r="I1560" t="str">
            <v>2020 MSA 164510</v>
          </cell>
          <cell r="J1560">
            <v>18</v>
          </cell>
          <cell r="K1560" t="str">
            <v>EAGLE POLYMERS</v>
          </cell>
          <cell r="L1560" t="str">
            <v>CROWN PAINTS K PLC</v>
          </cell>
          <cell r="M1560" t="str">
            <v>LK</v>
          </cell>
          <cell r="N1560" t="str">
            <v>LKCMB</v>
          </cell>
          <cell r="O1560" t="str">
            <v>IB</v>
          </cell>
          <cell r="P1560">
            <v>100</v>
          </cell>
          <cell r="Q1560">
            <v>100</v>
          </cell>
          <cell r="R1560">
            <v>100</v>
          </cell>
          <cell r="S1560">
            <v>100</v>
          </cell>
          <cell r="T1560">
            <v>110500</v>
          </cell>
          <cell r="U1560">
            <v>110500</v>
          </cell>
          <cell r="V1560">
            <v>110500</v>
          </cell>
          <cell r="W1560">
            <v>110500</v>
          </cell>
          <cell r="X1560" t="str">
            <v>5 X 20DV CONTAINERS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5 X 20 DV CONTAINERS SAID TO CONTAIN 100 IBCS X 1050 K G C - EAGLE SA85 50 50 H S CODE 3903 90 CARGO IN TRANSIT TO ICD EMBAKASI NAIROBI ON RECEIVER S ACCOUNT 21 DAYS FREE OF DEMURRAGE TOTAL QUANTITY 100 IBCS RAW MATERIALS FOR MANUFACTURE OF PAINTS FREIGHT PREPAID UP TO MOMBASA ONLY LI LO</v>
          </cell>
          <cell r="Y1560" t="str">
            <v>Valide</v>
          </cell>
        </row>
        <row r="1561">
          <cell r="A1561" t="str">
            <v>WECU2152911</v>
          </cell>
          <cell r="B1561">
            <v>20</v>
          </cell>
          <cell r="C1561" t="str">
            <v>WECC2050MBA0339</v>
          </cell>
          <cell r="D1561">
            <v>44002</v>
          </cell>
          <cell r="E1561">
            <v>-43997</v>
          </cell>
          <cell r="I1561" t="str">
            <v>2020 MSA 164510</v>
          </cell>
          <cell r="J1561">
            <v>18</v>
          </cell>
          <cell r="K1561" t="str">
            <v>EAGLE POLYMERS</v>
          </cell>
          <cell r="L1561" t="str">
            <v>CROWN PAINTS K PLC</v>
          </cell>
          <cell r="M1561" t="str">
            <v>LK</v>
          </cell>
          <cell r="N1561" t="str">
            <v>LKCMB</v>
          </cell>
          <cell r="O1561" t="str">
            <v>IB</v>
          </cell>
          <cell r="P1561">
            <v>100</v>
          </cell>
          <cell r="Q1561">
            <v>100</v>
          </cell>
          <cell r="R1561">
            <v>100</v>
          </cell>
          <cell r="S1561">
            <v>100</v>
          </cell>
          <cell r="T1561">
            <v>110500</v>
          </cell>
          <cell r="U1561">
            <v>110500</v>
          </cell>
          <cell r="V1561">
            <v>110500</v>
          </cell>
          <cell r="W1561">
            <v>110500</v>
          </cell>
          <cell r="X1561" t="str">
            <v>5 X 20DV CONTAINERS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5 X 20 DV CONTAINERS SAID TO CONTAIN 100 IBCS X 1050 K G C - EAGLE SA85 50 50 H S CODE 3903 90 CARGO IN TRANSIT TO ICD EMBAKASI NAIROBI ON RECEIVER S ACCOUNT 21 DAYS FREE OF DEMURRAGE TOTAL QUANTITY 100 IBCS RAW MATERIALS FOR MANUFACTURE OF PAINTS FREIGHT PREPAID UP TO MOMBASA ONLY LI LO</v>
          </cell>
          <cell r="Y1561" t="str">
            <v>Valide</v>
          </cell>
        </row>
        <row r="1562">
          <cell r="A1562" t="str">
            <v>WECU2143550</v>
          </cell>
          <cell r="B1562">
            <v>20</v>
          </cell>
          <cell r="C1562" t="str">
            <v>WECC2050MBA0340</v>
          </cell>
          <cell r="D1562">
            <v>44001</v>
          </cell>
          <cell r="E1562">
            <v>-43996</v>
          </cell>
          <cell r="I1562" t="str">
            <v>2020 MSA 164510</v>
          </cell>
          <cell r="J1562">
            <v>17</v>
          </cell>
          <cell r="K1562" t="str">
            <v>EAGLE POLYMERS</v>
          </cell>
          <cell r="L1562" t="str">
            <v>CROWN PAINTS K PLC</v>
          </cell>
          <cell r="M1562" t="str">
            <v>LK</v>
          </cell>
          <cell r="N1562" t="str">
            <v>LKCMB</v>
          </cell>
          <cell r="O1562" t="str">
            <v>IB</v>
          </cell>
          <cell r="P1562">
            <v>60</v>
          </cell>
          <cell r="Q1562">
            <v>60</v>
          </cell>
          <cell r="R1562">
            <v>60</v>
          </cell>
          <cell r="S1562">
            <v>60</v>
          </cell>
          <cell r="T1562">
            <v>66300</v>
          </cell>
          <cell r="U1562">
            <v>66300</v>
          </cell>
          <cell r="V1562">
            <v>66300</v>
          </cell>
          <cell r="W1562">
            <v>66300</v>
          </cell>
          <cell r="X1562" t="str">
            <v>3 X 20DV CONTAINERS SAID TO CONTAIN 20 IBCS RAW MATERIALS FOR MANUFACTURE OF PAINTS 1 X 20 DV CONTAINER SAID TO CONTAIN 20 IBCS RAW MATERIALS FOR MANUFACTURE OF PAINTS 1 X 20 DV CONTAINER SAID TO CONTAIN 20 IBCS RAW MATERIALS FOR MANUFACTURE OF PAINTS 3 X 20DV CONTAINERS SAID TO CONTAIN 60 IBCS X 1050 K G C - EAGLE SA72 50 50 H S CODE 3903 90 CARGO IN TRANSIT TO ICD EMBAKASI NAIROBI ON RECEIVER S ACCOUNT 21 DAYS FREE OF DEMURRAGE TOTAL QUANTITY 60 IBCS RAW MATERIALS FOR MANUFACTURE OF PAINTS FREIGHT PREPAID UP TO MOMBASA ONLY LI LO</v>
          </cell>
          <cell r="Y1562" t="str">
            <v>Valide</v>
          </cell>
        </row>
        <row r="1563">
          <cell r="A1563" t="str">
            <v>MRKU7271040</v>
          </cell>
          <cell r="B1563">
            <v>20</v>
          </cell>
          <cell r="C1563">
            <v>607107776</v>
          </cell>
          <cell r="D1563">
            <v>44003</v>
          </cell>
          <cell r="E1563">
            <v>-43998</v>
          </cell>
          <cell r="I1563" t="str">
            <v>2020 MSA 164527</v>
          </cell>
          <cell r="J1563">
            <v>234</v>
          </cell>
          <cell r="K1563" t="str">
            <v>PT CEVA FREIGHT INDONESIA AS AGENT6 JAKARTA 10220 - INDONESIA P</v>
          </cell>
          <cell r="L1563" t="str">
            <v>INTRASPEED ARCPRO KENYA LIMITED ANTERNATIONAL AIRPORT NAIROBI</v>
          </cell>
          <cell r="M1563" t="str">
            <v>CN</v>
          </cell>
          <cell r="N1563" t="str">
            <v>IDBTM</v>
          </cell>
          <cell r="O1563" t="str">
            <v>PA</v>
          </cell>
          <cell r="P1563">
            <v>20</v>
          </cell>
          <cell r="Q1563">
            <v>20</v>
          </cell>
          <cell r="R1563">
            <v>0</v>
          </cell>
          <cell r="S1563">
            <v>0</v>
          </cell>
          <cell r="T1563">
            <v>19210</v>
          </cell>
          <cell r="U1563">
            <v>19210</v>
          </cell>
          <cell r="V1563">
            <v>0</v>
          </cell>
          <cell r="W1563">
            <v>0</v>
          </cell>
          <cell r="X1563" t="str">
            <v>TOTALS 20 PALLETS OF PVC EDGEBAND HS CODE 3920 49 90 INTRANSI T TO ICD EMBAKASI NAIROBI</v>
          </cell>
          <cell r="Y1563" t="str">
            <v>Valide</v>
          </cell>
        </row>
        <row r="1564">
          <cell r="A1564" t="str">
            <v>MSKU7536304</v>
          </cell>
          <cell r="B1564">
            <v>20</v>
          </cell>
          <cell r="C1564">
            <v>910745620</v>
          </cell>
          <cell r="D1564">
            <v>44003</v>
          </cell>
          <cell r="E1564">
            <v>-43998</v>
          </cell>
          <cell r="I1564" t="str">
            <v>2020 MSA 164528</v>
          </cell>
          <cell r="J1564">
            <v>54</v>
          </cell>
          <cell r="K1564" t="str">
            <v>MAXIMACH TECHNOLOGIES CO LTD ROOMOM PHONE 8613632370182</v>
          </cell>
          <cell r="L1564" t="str">
            <v>TRISTATE DIGITAL EQUIPMENTS AFRICA</v>
          </cell>
          <cell r="M1564" t="str">
            <v>CN</v>
          </cell>
          <cell r="N1564" t="str">
            <v>CNTAO</v>
          </cell>
          <cell r="O1564" t="str">
            <v>PK</v>
          </cell>
          <cell r="P1564">
            <v>2</v>
          </cell>
          <cell r="Q1564">
            <v>2</v>
          </cell>
          <cell r="R1564">
            <v>2</v>
          </cell>
          <cell r="S1564">
            <v>2</v>
          </cell>
          <cell r="T1564">
            <v>1445</v>
          </cell>
          <cell r="U1564">
            <v>1445</v>
          </cell>
          <cell r="V1564">
            <v>1445</v>
          </cell>
          <cell r="W1564">
            <v>1445</v>
          </cell>
          <cell r="X1564" t="str">
            <v>CNC ROUTER LASER ENGRAVING AND CUTTING MACHINE INTRANSIT TO ICD EMBAKASI NAIROBI</v>
          </cell>
          <cell r="Y1564" t="str">
            <v>Valide</v>
          </cell>
        </row>
        <row r="1565">
          <cell r="A1565" t="str">
            <v>GESU6261156</v>
          </cell>
          <cell r="B1565">
            <v>40</v>
          </cell>
          <cell r="C1565" t="str">
            <v>104000011192</v>
          </cell>
          <cell r="D1565">
            <v>44003</v>
          </cell>
          <cell r="E1565">
            <v>-43998</v>
          </cell>
          <cell r="I1565" t="str">
            <v>2020 MSA 164608</v>
          </cell>
          <cell r="J1565">
            <v>213</v>
          </cell>
          <cell r="K1565" t="str">
            <v>NIPPON EXPRESS INDIA PRIVATE LIMITED</v>
          </cell>
          <cell r="L1565" t="str">
            <v>KENYA POWER AND LIGHTING CO LTD</v>
          </cell>
          <cell r="M1565" t="str">
            <v>CN</v>
          </cell>
          <cell r="N1565" t="str">
            <v>INCCU</v>
          </cell>
          <cell r="O1565" t="str">
            <v>CL</v>
          </cell>
          <cell r="P1565">
            <v>2663</v>
          </cell>
          <cell r="Q1565">
            <v>2663</v>
          </cell>
          <cell r="R1565">
            <v>2663</v>
          </cell>
          <cell r="S1565">
            <v>2663</v>
          </cell>
          <cell r="T1565">
            <v>19174</v>
          </cell>
          <cell r="U1565">
            <v>19174</v>
          </cell>
          <cell r="V1565">
            <v>19174</v>
          </cell>
          <cell r="W1565">
            <v>19174</v>
          </cell>
          <cell r="X1565" t="str">
            <v>1 X 40 HC CONTAINERTOTAL 2663 COILSDESCRIPTION OF GOODS AND OR SERVIC ESSUPPLY OF LINE HARDWARES INSTALLATIONANDCOMMISSIONING OF EXTENSIONS OF MVLINES LVSINGLE PHASE LINES AND SERVICE CABLESFORTMP KPLC-LUKE-LOT-3 2019 1 X 40 HC CONTAINER TOTAL 2663 COILS DESCRIPTION OF GOODS AND OR SERVICES SUPPLY OF LINE HARDWARES INSTALLATION AND COMMISSIONING OF EXTENSIONS OF MV LINES LV SINGLE PHASE LINES AND SERVICE CABLES FOR ELECTRIFICATION PROGRAME IN THE COUNTIES OF BUNGOMA BUSIA HOMA BAY KAKAMEGA KISII MIGORI 19173 60 KGS L C NUMBER TF1929131210 TF1928970819 TF1835528697 AND IDF NO E1909238331 E1801760981 21 DAYS DETENTION FREETIME AT POD</v>
          </cell>
          <cell r="Y1565" t="str">
            <v>Valide</v>
          </cell>
        </row>
        <row r="1566">
          <cell r="A1566" t="str">
            <v>OCGU8006877</v>
          </cell>
          <cell r="B1566">
            <v>40</v>
          </cell>
          <cell r="C1566" t="str">
            <v>140000572956</v>
          </cell>
          <cell r="D1566">
            <v>44003</v>
          </cell>
          <cell r="E1566">
            <v>-43998</v>
          </cell>
          <cell r="I1566" t="str">
            <v>2020 MSA 164608</v>
          </cell>
          <cell r="J1566">
            <v>450</v>
          </cell>
          <cell r="K1566" t="str">
            <v>WEIGAO MEDICAL INTERNATIONAL CO LTD</v>
          </cell>
          <cell r="L1566" t="str">
            <v>ASTIQUE VENTURES LTD</v>
          </cell>
          <cell r="M1566" t="str">
            <v>CN</v>
          </cell>
          <cell r="N1566" t="str">
            <v>CNTAO</v>
          </cell>
          <cell r="O1566" t="str">
            <v>CT</v>
          </cell>
          <cell r="P1566">
            <v>834</v>
          </cell>
          <cell r="Q1566">
            <v>834</v>
          </cell>
          <cell r="R1566">
            <v>0</v>
          </cell>
          <cell r="S1566">
            <v>0</v>
          </cell>
          <cell r="T1566">
            <v>19099</v>
          </cell>
          <cell r="U1566">
            <v>19099</v>
          </cell>
          <cell r="V1566">
            <v>0</v>
          </cell>
          <cell r="W1566">
            <v>0</v>
          </cell>
          <cell r="X1566" t="str">
            <v>MEDICAL ENVELOPESSHIPPED ON BOARD 254 722251723EMAIL ADDRESSINFO AST IQUEVENTURES CO KE GSM 254 719 033000 254 733 606600E-MAIL LYGJA CK 126 COMPIN NO P051645057NN M MEDICAL ENVELOPES SHIPPED ON BOARD 254 722251723 EMAIL ADDRESS INFO ASTIQUEVENTURES CO KE GSM 254 719 033000 254 733 606600 E-MAIL LYGJACK 126 COM PIN NO P051645057N</v>
          </cell>
          <cell r="Y1566" t="str">
            <v>Valide</v>
          </cell>
        </row>
        <row r="1567">
          <cell r="A1567" t="str">
            <v>TCNU2087290</v>
          </cell>
          <cell r="B1567">
            <v>40</v>
          </cell>
          <cell r="C1567" t="str">
            <v>142000663753</v>
          </cell>
          <cell r="D1567">
            <v>44003</v>
          </cell>
          <cell r="E1567">
            <v>-43998</v>
          </cell>
          <cell r="I1567" t="str">
            <v>2020 MSA 164608</v>
          </cell>
          <cell r="J1567">
            <v>312</v>
          </cell>
          <cell r="K1567" t="str">
            <v>PRINTERMAYIN LIMITED</v>
          </cell>
          <cell r="L1567" t="str">
            <v>ABIZOOM BUSINESS MACHINES LTD</v>
          </cell>
          <cell r="M1567" t="str">
            <v>CN</v>
          </cell>
          <cell r="N1567" t="str">
            <v>CNSHA</v>
          </cell>
          <cell r="O1567" t="str">
            <v>CT</v>
          </cell>
          <cell r="P1567">
            <v>878</v>
          </cell>
          <cell r="Q1567">
            <v>878</v>
          </cell>
          <cell r="R1567">
            <v>0</v>
          </cell>
          <cell r="S1567">
            <v>0</v>
          </cell>
          <cell r="T1567">
            <v>14353</v>
          </cell>
          <cell r="U1567">
            <v>14353</v>
          </cell>
          <cell r="V1567">
            <v>0</v>
          </cell>
          <cell r="W1567">
            <v>0</v>
          </cell>
          <cell r="X1567" t="str">
            <v>TONER CARTRIDGEHS844399 SAFDAR 45 GMAIL COMPIN P051639043MN M TONER CARTRIDGE HS844399 SAFDAR 45 GMAIL COM PIN P051639043M</v>
          </cell>
          <cell r="Y1567" t="str">
            <v>Valide</v>
          </cell>
        </row>
        <row r="1568">
          <cell r="A1568" t="str">
            <v>BMOU4891390</v>
          </cell>
          <cell r="B1568">
            <v>40</v>
          </cell>
          <cell r="C1568" t="str">
            <v>COSU6261953110</v>
          </cell>
          <cell r="D1568">
            <v>44003</v>
          </cell>
          <cell r="E1568">
            <v>-43998</v>
          </cell>
          <cell r="I1568" t="str">
            <v>2020 MSA 164566</v>
          </cell>
          <cell r="J1568">
            <v>129</v>
          </cell>
          <cell r="K1568" t="str">
            <v>UNION SHINE HOLDINGS CO LTD</v>
          </cell>
          <cell r="L1568" t="str">
            <v>STARTIMES MEDIA KENYA CO LTD</v>
          </cell>
          <cell r="M1568" t="str">
            <v>CN</v>
          </cell>
          <cell r="N1568" t="str">
            <v>CNSHK</v>
          </cell>
          <cell r="O1568" t="str">
            <v>CT</v>
          </cell>
          <cell r="P1568">
            <v>577</v>
          </cell>
          <cell r="Q1568">
            <v>577</v>
          </cell>
          <cell r="R1568">
            <v>577</v>
          </cell>
          <cell r="S1568">
            <v>577</v>
          </cell>
          <cell r="T1568">
            <v>5297</v>
          </cell>
          <cell r="U1568">
            <v>5297</v>
          </cell>
          <cell r="V1568">
            <v>5297</v>
          </cell>
          <cell r="W1568">
            <v>5297</v>
          </cell>
          <cell r="X1568" t="str">
            <v>ANTENNA WITH CABLE TEL 00230 468 1600 TEL 00254 711982883 CONTACT FRANK ZHANG PLACE OF DELIVERY ICDE</v>
          </cell>
          <cell r="Y1568" t="str">
            <v>Valide</v>
          </cell>
        </row>
        <row r="1569">
          <cell r="A1569" t="str">
            <v>TEMU6359170</v>
          </cell>
          <cell r="B1569">
            <v>40</v>
          </cell>
          <cell r="C1569" t="str">
            <v>COSU8024623740</v>
          </cell>
          <cell r="D1569">
            <v>44003</v>
          </cell>
          <cell r="E1569">
            <v>-43998</v>
          </cell>
          <cell r="I1569" t="str">
            <v>2020 MSA 164566</v>
          </cell>
          <cell r="J1569">
            <v>76</v>
          </cell>
          <cell r="K1569" t="str">
            <v>UNITED AMERICAN LINE C O CALTEX</v>
          </cell>
          <cell r="L1569" t="str">
            <v>KAMWAMU TRADERS LTD</v>
          </cell>
          <cell r="M1569" t="str">
            <v>CN</v>
          </cell>
          <cell r="N1569" t="str">
            <v>USLGB</v>
          </cell>
          <cell r="O1569" t="str">
            <v>BG</v>
          </cell>
          <cell r="P1569">
            <v>770</v>
          </cell>
          <cell r="Q1569">
            <v>770</v>
          </cell>
          <cell r="R1569">
            <v>770</v>
          </cell>
          <cell r="S1569">
            <v>770</v>
          </cell>
          <cell r="T1569">
            <v>17463</v>
          </cell>
          <cell r="U1569">
            <v>17463</v>
          </cell>
          <cell r="V1569">
            <v>17463</v>
          </cell>
          <cell r="W1569">
            <v>17463</v>
          </cell>
          <cell r="X1569" t="str">
            <v>1 X 40 CONTAINER SLAC USED SHOES GRADE B USED SHOES GRADE B FREIGHT PREPAID CCAM DETAILS SHIPPER IDENTIFIER+SHIPPER COMPANY CODE EIN+223395962 PHONE 732 727 1700 EMAIL INFO UNITEDAMERICANLINE COM CONTACT PERSON MR CHRIS MARTINI CONSIGNEE NOTIFY PARTY IDENTIFIER+SHIPPER COMPANY CODE PIN+P051567090S PHONE +254722835098 EMAIL KAMWAMUSALES GMAIL COM KAMWAMU TRADERS LTD MUTHAIGA MIMI MARKET OFF LIMURU ROAD P 0 BOX 842-00600 NAIROBI-KENYA PHONE +254722835098-721836554 EMAIL ADDRESS -KAMWAMUSALES GMAIL COM PIN NO-P051567090S HS CODE 6309000000 PLACE OF DELIVERY PORT CLEARANCE</v>
          </cell>
          <cell r="Y1569" t="str">
            <v>Valide</v>
          </cell>
        </row>
        <row r="1570">
          <cell r="A1570" t="str">
            <v>CRSU1203631</v>
          </cell>
          <cell r="B1570">
            <v>20</v>
          </cell>
          <cell r="C1570" t="str">
            <v>MEDUAL513945</v>
          </cell>
          <cell r="D1570">
            <v>44003</v>
          </cell>
          <cell r="E1570">
            <v>-43998</v>
          </cell>
          <cell r="I1570" t="str">
            <v>2020 MSA 164523</v>
          </cell>
          <cell r="J1570">
            <v>6</v>
          </cell>
          <cell r="K1570" t="str">
            <v>CHEMICAL PARTNERS INDUSTRY S A E</v>
          </cell>
          <cell r="L1570" t="str">
            <v>KANSAI PLASCON KENYA LIMITED</v>
          </cell>
          <cell r="M1570" t="str">
            <v>CN</v>
          </cell>
          <cell r="N1570" t="str">
            <v>ZADUR</v>
          </cell>
          <cell r="O1570" t="str">
            <v>DR</v>
          </cell>
          <cell r="P1570">
            <v>80</v>
          </cell>
          <cell r="Q1570">
            <v>80</v>
          </cell>
          <cell r="R1570">
            <v>80</v>
          </cell>
          <cell r="S1570">
            <v>80</v>
          </cell>
          <cell r="T1570">
            <v>17980</v>
          </cell>
          <cell r="U1570">
            <v>17980</v>
          </cell>
          <cell r="V1570">
            <v>17980</v>
          </cell>
          <cell r="W1570">
            <v>17980</v>
          </cell>
          <cell r="X1570" t="str">
            <v>80 plastic drums Raw Mater ial for Paints industry as following 1 5000 KGs C hempart SC 400 Polysacch aride Resin 2 11400 KGs Chempart 20 55 LRSW 70 Long oil alkyd Resin on 20 Fumigated Pallets 1640 0 KG NET 17980 KG GROSS</v>
          </cell>
          <cell r="Y1570" t="str">
            <v>Valide</v>
          </cell>
        </row>
        <row r="1571">
          <cell r="A1571" t="str">
            <v>CRSU1203631</v>
          </cell>
          <cell r="B1571">
            <v>20</v>
          </cell>
          <cell r="C1571" t="str">
            <v>MEDUAL513945</v>
          </cell>
          <cell r="D1571">
            <v>44003</v>
          </cell>
          <cell r="E1571">
            <v>-43998</v>
          </cell>
          <cell r="I1571" t="str">
            <v>2020 MSA 164523</v>
          </cell>
          <cell r="J1571">
            <v>6</v>
          </cell>
          <cell r="K1571" t="str">
            <v>CHEMICAL PARTNERS INDUSTRY S A E</v>
          </cell>
          <cell r="L1571" t="str">
            <v>KANSAI PLASCON KENYA LIMITED</v>
          </cell>
          <cell r="M1571" t="str">
            <v>CN</v>
          </cell>
          <cell r="N1571" t="str">
            <v>ZADUR</v>
          </cell>
          <cell r="O1571" t="str">
            <v>DR</v>
          </cell>
          <cell r="P1571">
            <v>80</v>
          </cell>
          <cell r="Q1571">
            <v>80</v>
          </cell>
          <cell r="R1571">
            <v>80</v>
          </cell>
          <cell r="S1571">
            <v>80</v>
          </cell>
          <cell r="T1571">
            <v>17980</v>
          </cell>
          <cell r="U1571">
            <v>17980</v>
          </cell>
          <cell r="V1571">
            <v>17980</v>
          </cell>
          <cell r="W1571">
            <v>17980</v>
          </cell>
          <cell r="X1571" t="str">
            <v>80 plastic drums Raw Mater ial for Paints industry as following 1 5000 KGs C hempart SC 400 Polysacch aride Resin 2 11400 KGs Chempart 20 55 LRSW 70 Long oil alkyd Resin on 20 Fumigated Pallets 1640 0 KG NET 17980 KG GROSS</v>
          </cell>
          <cell r="Y1571" t="str">
            <v>Valide</v>
          </cell>
        </row>
        <row r="1572">
          <cell r="A1572" t="str">
            <v>CLHU3569939</v>
          </cell>
          <cell r="B1572">
            <v>20</v>
          </cell>
          <cell r="C1572" t="str">
            <v>MEDUAL514968</v>
          </cell>
          <cell r="D1572">
            <v>44003</v>
          </cell>
          <cell r="E1572">
            <v>-43998</v>
          </cell>
          <cell r="I1572" t="str">
            <v>2020 MSA 164523</v>
          </cell>
          <cell r="J1572">
            <v>13</v>
          </cell>
          <cell r="K1572" t="str">
            <v>SAUDI EGYPTION COMPANY FOR SALTS AND MINERALS</v>
          </cell>
          <cell r="L1572" t="str">
            <v>UPFIELD KENYA MANUFACTURING LIMITED</v>
          </cell>
          <cell r="M1572" t="str">
            <v>CN</v>
          </cell>
          <cell r="N1572" t="str">
            <v>ZADUR</v>
          </cell>
          <cell r="O1572" t="str">
            <v>BG</v>
          </cell>
          <cell r="P1572">
            <v>3200</v>
          </cell>
          <cell r="Q1572">
            <v>3200</v>
          </cell>
          <cell r="R1572">
            <v>3200</v>
          </cell>
          <cell r="S1572">
            <v>3200</v>
          </cell>
          <cell r="T1572">
            <v>81000</v>
          </cell>
          <cell r="U1572">
            <v>81000</v>
          </cell>
          <cell r="V1572">
            <v>81000</v>
          </cell>
          <cell r="W1572">
            <v>81000</v>
          </cell>
          <cell r="X1572" t="str">
            <v>3200 BAGS - Pure Dried Vac uum Salt PVD 25kgs P O NO 4700024938 TOTAL G W 8 1 000 KGS NET W 80 000 KG S Invoice No 460-2020 IN TRANSIT TO ICD EMBAKASI NAIROBI KENYA ON CONSIGNEE S ACCOUNT RISK and ARRANGE MENT CARRIERS LIABTLITY CE ASES AT POD 21 DAYS FREE T IME OF DEMURRAGE NW 20000 KGS</v>
          </cell>
          <cell r="Y1572" t="str">
            <v>Valide</v>
          </cell>
        </row>
        <row r="1573">
          <cell r="A1573" t="str">
            <v>CLHU3569939</v>
          </cell>
          <cell r="B1573">
            <v>20</v>
          </cell>
          <cell r="C1573" t="str">
            <v>MEDUAL514968</v>
          </cell>
          <cell r="D1573">
            <v>44003</v>
          </cell>
          <cell r="E1573">
            <v>-43998</v>
          </cell>
          <cell r="I1573" t="str">
            <v>2020 MSA 164523</v>
          </cell>
          <cell r="J1573">
            <v>13</v>
          </cell>
          <cell r="K1573" t="str">
            <v>SAUDI EGYPTION COMPANY FOR SALTS AND MINERALS</v>
          </cell>
          <cell r="L1573" t="str">
            <v>UPFIELD KENYA MANUFACTURING LIMITED</v>
          </cell>
          <cell r="M1573" t="str">
            <v>CN</v>
          </cell>
          <cell r="N1573" t="str">
            <v>ZADUR</v>
          </cell>
          <cell r="O1573" t="str">
            <v>BG</v>
          </cell>
          <cell r="P1573">
            <v>3200</v>
          </cell>
          <cell r="Q1573">
            <v>3200</v>
          </cell>
          <cell r="R1573">
            <v>3200</v>
          </cell>
          <cell r="S1573">
            <v>3200</v>
          </cell>
          <cell r="T1573">
            <v>81000</v>
          </cell>
          <cell r="U1573">
            <v>81000</v>
          </cell>
          <cell r="V1573">
            <v>81000</v>
          </cell>
          <cell r="W1573">
            <v>81000</v>
          </cell>
          <cell r="X1573" t="str">
            <v>3200 BAGS - Pure Dried Vac uum Salt PVD 25kgs P O NO 4700024938 TOTAL G W 8 1 000 KGS NET W 80 000 KG S Invoice No 460-2020 IN TRANSIT TO ICD EMBAKASI NAIROBI KENYA ON CONSIGNEE S ACCOUNT RISK and ARRANGE MENT CARRIERS LIABTLITY CE ASES AT POD 21 DAYS FREE T IME OF DEMURRAGE NW 20000 KGS</v>
          </cell>
          <cell r="Y1573" t="str">
            <v>Valide</v>
          </cell>
        </row>
        <row r="1574">
          <cell r="A1574" t="str">
            <v>TRLU6835766</v>
          </cell>
          <cell r="B1574">
            <v>40</v>
          </cell>
          <cell r="C1574" t="str">
            <v>MEDUSB036987</v>
          </cell>
          <cell r="D1574">
            <v>44003</v>
          </cell>
          <cell r="E1574">
            <v>-43998</v>
          </cell>
          <cell r="I1574" t="str">
            <v>2020 MSA 164525</v>
          </cell>
          <cell r="J1574">
            <v>148</v>
          </cell>
          <cell r="K1574" t="str">
            <v>SAMPA OTOMOTIV SAN VE TIC A S</v>
          </cell>
          <cell r="L1574" t="str">
            <v>AEXCEL AUTO SPARES LIMITED</v>
          </cell>
          <cell r="M1574" t="str">
            <v>TR</v>
          </cell>
          <cell r="N1574" t="str">
            <v>OMSLL</v>
          </cell>
          <cell r="O1574" t="str">
            <v>PK</v>
          </cell>
          <cell r="P1574">
            <v>71</v>
          </cell>
          <cell r="Q1574">
            <v>71</v>
          </cell>
          <cell r="R1574">
            <v>71</v>
          </cell>
          <cell r="S1574">
            <v>71</v>
          </cell>
          <cell r="T1574">
            <v>17146</v>
          </cell>
          <cell r="U1574">
            <v>17146</v>
          </cell>
          <cell r="V1574">
            <v>17146</v>
          </cell>
          <cell r="W1574">
            <v>17146</v>
          </cell>
          <cell r="X1574" t="str">
            <v>INVOICE NO IHA20190000027 98-IHA2020000000351-IHB202 0000000101 NET WEIGHT 15 820 21 KGS Auto Spare Part s 5 520 PIECES 84149000901 9-Shroud Fan</v>
          </cell>
          <cell r="Y1574" t="str">
            <v>Valide</v>
          </cell>
        </row>
        <row r="1575">
          <cell r="A1575" t="str">
            <v>FCIU3485348</v>
          </cell>
          <cell r="B1575">
            <v>20</v>
          </cell>
          <cell r="C1575" t="str">
            <v>MEDUUS844733</v>
          </cell>
          <cell r="D1575">
            <v>44003</v>
          </cell>
          <cell r="E1575">
            <v>-43998</v>
          </cell>
          <cell r="I1575" t="str">
            <v>2020 MSA 164525</v>
          </cell>
          <cell r="J1575">
            <v>155</v>
          </cell>
          <cell r="K1575" t="str">
            <v>3M GCS</v>
          </cell>
          <cell r="L1575" t="str">
            <v>SPACE AND STYLE LIMITED</v>
          </cell>
          <cell r="M1575" t="str">
            <v>TR</v>
          </cell>
          <cell r="N1575" t="str">
            <v>OMSLL</v>
          </cell>
          <cell r="O1575" t="str">
            <v>BG</v>
          </cell>
          <cell r="P1575">
            <v>20</v>
          </cell>
          <cell r="Q1575">
            <v>20</v>
          </cell>
          <cell r="R1575">
            <v>20</v>
          </cell>
          <cell r="S1575">
            <v>20</v>
          </cell>
          <cell r="T1575">
            <v>19958</v>
          </cell>
          <cell r="U1575">
            <v>19958</v>
          </cell>
          <cell r="V1575">
            <v>19958</v>
          </cell>
          <cell r="W1575">
            <v>19958</v>
          </cell>
          <cell r="X1575" t="str">
            <v>STONE CHIP HS 6802 10 AESPOST 41041777500 04 13 2019 ALL CHARGES PREPAID</v>
          </cell>
          <cell r="Y1575" t="str">
            <v>Valide</v>
          </cell>
        </row>
        <row r="1576">
          <cell r="A1576" t="str">
            <v>DFSU1042827</v>
          </cell>
          <cell r="B1576">
            <v>20</v>
          </cell>
          <cell r="C1576" t="str">
            <v>OOLU2639955870</v>
          </cell>
          <cell r="D1576">
            <v>44003</v>
          </cell>
          <cell r="E1576">
            <v>-43998</v>
          </cell>
          <cell r="I1576" t="str">
            <v>2020 MSA 164543</v>
          </cell>
          <cell r="J1576">
            <v>18</v>
          </cell>
          <cell r="K1576" t="str">
            <v>GUANGZHOU DONGXU AUTOMOBILE</v>
          </cell>
          <cell r="L1576" t="str">
            <v>WHITE DOVE ENTERPRISES LTD</v>
          </cell>
          <cell r="M1576" t="str">
            <v>SG</v>
          </cell>
          <cell r="N1576" t="str">
            <v>CNXMN</v>
          </cell>
          <cell r="O1576" t="str">
            <v>PK</v>
          </cell>
          <cell r="P1576">
            <v>32</v>
          </cell>
          <cell r="Q1576">
            <v>32</v>
          </cell>
          <cell r="R1576">
            <v>0</v>
          </cell>
          <cell r="S1576">
            <v>0</v>
          </cell>
          <cell r="T1576">
            <v>14480</v>
          </cell>
          <cell r="U1576">
            <v>14480</v>
          </cell>
          <cell r="V1576">
            <v>0</v>
          </cell>
          <cell r="W1576">
            <v>0</v>
          </cell>
          <cell r="X1576" t="str">
            <v>AUTOMOBILE GLASS THIS CONTAINER WILL TRANSPORT TO UGANDA BY CUSTOMER HIMSELF AT CONSIGNEE S RISK COST AND RESPONSIBILITY PLACE OF DELIVERY PORT CLEARANCE</v>
          </cell>
          <cell r="Y1576" t="str">
            <v>Valide</v>
          </cell>
        </row>
        <row r="1577">
          <cell r="A1577" t="str">
            <v>ECMU1649115</v>
          </cell>
          <cell r="B1577">
            <v>20</v>
          </cell>
          <cell r="C1577" t="str">
            <v>SHZ2854421</v>
          </cell>
          <cell r="D1577">
            <v>44003</v>
          </cell>
          <cell r="E1577">
            <v>-43998</v>
          </cell>
          <cell r="I1577" t="str">
            <v>2020 MSA 164461</v>
          </cell>
          <cell r="J1577">
            <v>326</v>
          </cell>
          <cell r="K1577" t="str">
            <v>TOTAL ACCESS TO ENERGYSOLUTIONS2 PLACE JEAN MILLIER LA DEFENSE</v>
          </cell>
          <cell r="L1577" t="str">
            <v>TOTAL KENYA LIMITEDREGAL PLAZA LIMIRU ROAD P O BOX30736 00100 GPO NA</v>
          </cell>
          <cell r="M1577" t="str">
            <v>CN</v>
          </cell>
          <cell r="N1577" t="str">
            <v>CNSHK</v>
          </cell>
          <cell r="O1577" t="str">
            <v>CT</v>
          </cell>
          <cell r="P1577">
            <v>480</v>
          </cell>
          <cell r="Q1577">
            <v>480</v>
          </cell>
          <cell r="R1577">
            <v>480</v>
          </cell>
          <cell r="S1577">
            <v>480</v>
          </cell>
          <cell r="T1577">
            <v>5404</v>
          </cell>
          <cell r="U1577">
            <v>5404</v>
          </cell>
          <cell r="V1577">
            <v>5404</v>
          </cell>
          <cell r="W1577">
            <v>5404</v>
          </cell>
          <cell r="X1577" t="str">
            <v>4800 PCS 120 CTNS LITTLE SUNSHINE 3000 PCS 250 CTNS FAMILY SUNSHINE 550 PCS 110 CTNS HOME SUNSHINE HS CODE 9405409000 ++JEREMIAH NGARI-TOTAL CO KE +254 202 897 361 + 254 733 677 131 FREIGHT PAYABLE AT LE HAVRE</v>
          </cell>
          <cell r="Y1577" t="str">
            <v>Valide</v>
          </cell>
        </row>
        <row r="1578">
          <cell r="A1578" t="str">
            <v>APZU3316250</v>
          </cell>
          <cell r="B1578">
            <v>20</v>
          </cell>
          <cell r="C1578" t="str">
            <v>THD0559990</v>
          </cell>
          <cell r="D1578">
            <v>44004</v>
          </cell>
          <cell r="E1578">
            <v>-43999</v>
          </cell>
          <cell r="I1578" t="str">
            <v>2020 MSA 164461</v>
          </cell>
          <cell r="J1578">
            <v>338</v>
          </cell>
          <cell r="K1578" t="str">
            <v>SCG PLASTICS CO LTD 1 SIAM CEMENT ROAD BANGSUE BANGKOK 10800 THAILA</v>
          </cell>
          <cell r="L1578" t="str">
            <v>TO THE ORDER OF BATA SHOE COMPANY KENYA LTD P O BOX 23-00217 LIMURU</v>
          </cell>
          <cell r="M1578" t="str">
            <v>CN</v>
          </cell>
          <cell r="N1578" t="str">
            <v>SGSIN</v>
          </cell>
          <cell r="O1578" t="str">
            <v>PK</v>
          </cell>
          <cell r="P1578">
            <v>7920</v>
          </cell>
          <cell r="Q1578">
            <v>7920</v>
          </cell>
          <cell r="R1578">
            <v>7920</v>
          </cell>
          <cell r="S1578">
            <v>7920</v>
          </cell>
          <cell r="T1578">
            <v>199267</v>
          </cell>
          <cell r="U1578">
            <v>199267</v>
          </cell>
          <cell r="V1578">
            <v>199267</v>
          </cell>
          <cell r="W1578">
            <v>199267</v>
          </cell>
          <cell r="X1578" t="str">
            <v>198 00MT 198 000KGS OF PVC RESIN SG660 H S CODE 3904 10 INLAND HAULAGE CHARGES FROM MOMBASA KENYA TO NAIROBI ICD KENYA TO BE BORNE BY BATA SHOE COMPANY KENYA LTD FREIGHT PREPAID</v>
          </cell>
          <cell r="Y1578" t="str">
            <v>Valide</v>
          </cell>
        </row>
        <row r="1579">
          <cell r="A1579" t="str">
            <v>PCIU1671050</v>
          </cell>
          <cell r="B1579">
            <v>20</v>
          </cell>
          <cell r="C1579" t="str">
            <v>TXSV01807000</v>
          </cell>
          <cell r="D1579">
            <v>44004</v>
          </cell>
          <cell r="E1579">
            <v>-43999</v>
          </cell>
          <cell r="I1579" t="str">
            <v>2020 MSA 164538</v>
          </cell>
          <cell r="J1579">
            <v>39</v>
          </cell>
          <cell r="K1579" t="str">
            <v>QINGDAO CRYSTAL CLEAR GLASS CO LTDNO 31 LONGCHENG ROAD QINGDAO CHINA</v>
          </cell>
          <cell r="L1579" t="str">
            <v>TO ORDER</v>
          </cell>
          <cell r="M1579" t="str">
            <v>CN</v>
          </cell>
          <cell r="N1579" t="str">
            <v>CNTXG</v>
          </cell>
          <cell r="O1579" t="str">
            <v>CR</v>
          </cell>
          <cell r="P1579">
            <v>24</v>
          </cell>
          <cell r="Q1579">
            <v>24</v>
          </cell>
          <cell r="R1579">
            <v>24</v>
          </cell>
          <cell r="S1579">
            <v>24</v>
          </cell>
          <cell r="T1579">
            <v>53600</v>
          </cell>
          <cell r="U1579">
            <v>53600</v>
          </cell>
          <cell r="V1579">
            <v>53600</v>
          </cell>
          <cell r="W1579">
            <v>53600</v>
          </cell>
          <cell r="X1579" t="str">
            <v>MIRROR IDF NO E2002299535</v>
          </cell>
          <cell r="Y1579" t="str">
            <v>Valide</v>
          </cell>
        </row>
        <row r="1580">
          <cell r="A1580" t="str">
            <v>PCIU1671050</v>
          </cell>
          <cell r="B1580">
            <v>20</v>
          </cell>
          <cell r="C1580" t="str">
            <v>TXSV01807000</v>
          </cell>
          <cell r="D1580">
            <v>44004</v>
          </cell>
          <cell r="E1580">
            <v>-43999</v>
          </cell>
          <cell r="I1580" t="str">
            <v>2020 MSA 164538</v>
          </cell>
          <cell r="J1580">
            <v>39</v>
          </cell>
          <cell r="K1580" t="str">
            <v>QINGDAO CRYSTAL CLEAR GLASS CO LTDNO 31 LONGCHENG ROAD QINGDAO CHINA</v>
          </cell>
          <cell r="L1580" t="str">
            <v>TO ORDER</v>
          </cell>
          <cell r="M1580" t="str">
            <v>CN</v>
          </cell>
          <cell r="N1580" t="str">
            <v>CNTXG</v>
          </cell>
          <cell r="O1580" t="str">
            <v>CR</v>
          </cell>
          <cell r="P1580">
            <v>24</v>
          </cell>
          <cell r="Q1580">
            <v>24</v>
          </cell>
          <cell r="R1580">
            <v>24</v>
          </cell>
          <cell r="S1580">
            <v>24</v>
          </cell>
          <cell r="T1580">
            <v>53600</v>
          </cell>
          <cell r="U1580">
            <v>53600</v>
          </cell>
          <cell r="V1580">
            <v>53600</v>
          </cell>
          <cell r="W1580">
            <v>53600</v>
          </cell>
          <cell r="X1580" t="str">
            <v>MIRROR IDF NO E2002299535</v>
          </cell>
          <cell r="Y1580" t="str">
            <v>Valide</v>
          </cell>
        </row>
        <row r="1581">
          <cell r="A1581" t="str">
            <v>WECU2153245</v>
          </cell>
          <cell r="B1581">
            <v>20</v>
          </cell>
          <cell r="C1581" t="str">
            <v>WECC2050MBA0339</v>
          </cell>
          <cell r="D1581">
            <v>44004</v>
          </cell>
          <cell r="E1581">
            <v>-43999</v>
          </cell>
          <cell r="I1581" t="str">
            <v>2020 MSA 164510</v>
          </cell>
          <cell r="J1581">
            <v>18</v>
          </cell>
          <cell r="K1581" t="str">
            <v>EAGLE POLYMERS</v>
          </cell>
          <cell r="L1581" t="str">
            <v>CROWN PAINTS K PLC</v>
          </cell>
          <cell r="M1581" t="str">
            <v>LK</v>
          </cell>
          <cell r="N1581" t="str">
            <v>LKCMB</v>
          </cell>
          <cell r="O1581" t="str">
            <v>IB</v>
          </cell>
          <cell r="P1581">
            <v>100</v>
          </cell>
          <cell r="Q1581">
            <v>100</v>
          </cell>
          <cell r="R1581">
            <v>100</v>
          </cell>
          <cell r="S1581">
            <v>100</v>
          </cell>
          <cell r="T1581">
            <v>110500</v>
          </cell>
          <cell r="U1581">
            <v>110500</v>
          </cell>
          <cell r="V1581">
            <v>110500</v>
          </cell>
          <cell r="W1581">
            <v>110500</v>
          </cell>
          <cell r="X1581" t="str">
            <v>5 X 20DV CONTAINERS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5 X 20 DV CONTAINERS SAID TO CONTAIN 100 IBCS X 1050 K G C - EAGLE SA85 50 50 H S CODE 3903 90 CARGO IN TRANSIT TO ICD EMBAKASI NAIROBI ON RECEIVER S ACCOUNT 21 DAYS FREE OF DEMURRAGE TOTAL QUANTITY 100 IBCS RAW MATERIALS FOR MANUFACTURE OF PAINTS FREIGHT PREPAID UP TO MOMBASA ONLY LI LO</v>
          </cell>
          <cell r="Y1581" t="str">
            <v>Valide</v>
          </cell>
        </row>
        <row r="1582">
          <cell r="A1582" t="str">
            <v>ALLU5207087</v>
          </cell>
          <cell r="B1582">
            <v>20</v>
          </cell>
          <cell r="C1582" t="str">
            <v>WECC2050MBA0339</v>
          </cell>
          <cell r="D1582">
            <v>44004</v>
          </cell>
          <cell r="E1582">
            <v>-43999</v>
          </cell>
          <cell r="I1582" t="str">
            <v>2020 MSA 164510</v>
          </cell>
          <cell r="J1582">
            <v>18</v>
          </cell>
          <cell r="K1582" t="str">
            <v>EAGLE POLYMERS</v>
          </cell>
          <cell r="L1582" t="str">
            <v>CROWN PAINTS K PLC</v>
          </cell>
          <cell r="M1582" t="str">
            <v>LK</v>
          </cell>
          <cell r="N1582" t="str">
            <v>LKCMB</v>
          </cell>
          <cell r="O1582" t="str">
            <v>IB</v>
          </cell>
          <cell r="P1582">
            <v>100</v>
          </cell>
          <cell r="Q1582">
            <v>100</v>
          </cell>
          <cell r="R1582">
            <v>100</v>
          </cell>
          <cell r="S1582">
            <v>100</v>
          </cell>
          <cell r="T1582">
            <v>110500</v>
          </cell>
          <cell r="U1582">
            <v>110500</v>
          </cell>
          <cell r="V1582">
            <v>110500</v>
          </cell>
          <cell r="W1582">
            <v>110500</v>
          </cell>
          <cell r="X1582" t="str">
            <v>5 X 20DV CONTAINERS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5 X 20 DV CONTAINERS SAID TO CONTAIN 100 IBCS X 1050 K G C - EAGLE SA85 50 50 H S CODE 3903 90 CARGO IN TRANSIT TO ICD EMBAKASI NAIROBI ON RECEIVER S ACCOUNT 21 DAYS FREE OF DEMURRAGE TOTAL QUANTITY 100 IBCS RAW MATERIALS FOR MANUFACTURE OF PAINTS FREIGHT PREPAID UP TO MOMBASA ONLY LI LO</v>
          </cell>
          <cell r="Y1582" t="str">
            <v>Valide</v>
          </cell>
        </row>
        <row r="1583">
          <cell r="A1583" t="str">
            <v>WECU2153245</v>
          </cell>
          <cell r="B1583">
            <v>20</v>
          </cell>
          <cell r="C1583" t="str">
            <v>WECC2050MBA0339</v>
          </cell>
          <cell r="D1583">
            <v>44004</v>
          </cell>
          <cell r="E1583">
            <v>-43999</v>
          </cell>
          <cell r="I1583" t="str">
            <v>2020 MSA 164510</v>
          </cell>
          <cell r="J1583">
            <v>18</v>
          </cell>
          <cell r="K1583" t="str">
            <v>EAGLE POLYMERS</v>
          </cell>
          <cell r="L1583" t="str">
            <v>CROWN PAINTS K PLC</v>
          </cell>
          <cell r="M1583" t="str">
            <v>LK</v>
          </cell>
          <cell r="N1583" t="str">
            <v>LKCMB</v>
          </cell>
          <cell r="O1583" t="str">
            <v>IB</v>
          </cell>
          <cell r="P1583">
            <v>100</v>
          </cell>
          <cell r="Q1583">
            <v>100</v>
          </cell>
          <cell r="R1583">
            <v>100</v>
          </cell>
          <cell r="S1583">
            <v>100</v>
          </cell>
          <cell r="T1583">
            <v>110500</v>
          </cell>
          <cell r="U1583">
            <v>110500</v>
          </cell>
          <cell r="V1583">
            <v>110500</v>
          </cell>
          <cell r="W1583">
            <v>110500</v>
          </cell>
          <cell r="X1583" t="str">
            <v>5 X 20DV CONTAINERS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5 X 20 DV CONTAINERS SAID TO CONTAIN 100 IBCS X 1050 K G C - EAGLE SA85 50 50 H S CODE 3903 90 CARGO IN TRANSIT TO ICD EMBAKASI NAIROBI ON RECEIVER S ACCOUNT 21 DAYS FREE OF DEMURRAGE TOTAL QUANTITY 100 IBCS RAW MATERIALS FOR MANUFACTURE OF PAINTS FREIGHT PREPAID UP TO MOMBASA ONLY LI LO</v>
          </cell>
          <cell r="Y1583" t="str">
            <v>Valide</v>
          </cell>
        </row>
        <row r="1584">
          <cell r="A1584" t="str">
            <v>ALLU5207087</v>
          </cell>
          <cell r="B1584">
            <v>20</v>
          </cell>
          <cell r="C1584" t="str">
            <v>WECC2050MBA0339</v>
          </cell>
          <cell r="D1584">
            <v>44004</v>
          </cell>
          <cell r="E1584">
            <v>-43999</v>
          </cell>
          <cell r="I1584" t="str">
            <v>2020 MSA 164510</v>
          </cell>
          <cell r="J1584">
            <v>18</v>
          </cell>
          <cell r="K1584" t="str">
            <v>EAGLE POLYMERS</v>
          </cell>
          <cell r="L1584" t="str">
            <v>CROWN PAINTS K PLC</v>
          </cell>
          <cell r="M1584" t="str">
            <v>LK</v>
          </cell>
          <cell r="N1584" t="str">
            <v>LKCMB</v>
          </cell>
          <cell r="O1584" t="str">
            <v>IB</v>
          </cell>
          <cell r="P1584">
            <v>100</v>
          </cell>
          <cell r="Q1584">
            <v>100</v>
          </cell>
          <cell r="R1584">
            <v>100</v>
          </cell>
          <cell r="S1584">
            <v>100</v>
          </cell>
          <cell r="T1584">
            <v>110500</v>
          </cell>
          <cell r="U1584">
            <v>110500</v>
          </cell>
          <cell r="V1584">
            <v>110500</v>
          </cell>
          <cell r="W1584">
            <v>110500</v>
          </cell>
          <cell r="X1584" t="str">
            <v>5 X 20DV CONTAINERS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1 X 20 DV CONTAINER SAID TO CONTAIN 20 IBCS RAW MATERIALS FOR MANUFACTURE OF PAINTS 5 X 20 DV CONTAINERS SAID TO CONTAIN 100 IBCS X 1050 K G C - EAGLE SA85 50 50 H S CODE 3903 90 CARGO IN TRANSIT TO ICD EMBAKASI NAIROBI ON RECEIVER S ACCOUNT 21 DAYS FREE OF DEMURRAGE TOTAL QUANTITY 100 IBCS RAW MATERIALS FOR MANUFACTURE OF PAINTS FREIGHT PREPAID UP TO MOMBASA ONLY LI LO</v>
          </cell>
          <cell r="Y1584" t="str">
            <v>Valide</v>
          </cell>
        </row>
        <row r="1585">
          <cell r="A1585" t="str">
            <v>WECU2063476</v>
          </cell>
          <cell r="B1585">
            <v>20</v>
          </cell>
          <cell r="C1585" t="str">
            <v>WECC2050MBA0340</v>
          </cell>
          <cell r="D1585">
            <v>44004</v>
          </cell>
          <cell r="E1585">
            <v>-43999</v>
          </cell>
          <cell r="I1585" t="str">
            <v>2020 MSA 164510</v>
          </cell>
          <cell r="J1585">
            <v>17</v>
          </cell>
          <cell r="K1585" t="str">
            <v>EAGLE POLYMERS</v>
          </cell>
          <cell r="L1585" t="str">
            <v>CROWN PAINTS K PLC</v>
          </cell>
          <cell r="M1585" t="str">
            <v>LK</v>
          </cell>
          <cell r="N1585" t="str">
            <v>LKCMB</v>
          </cell>
          <cell r="O1585" t="str">
            <v>IB</v>
          </cell>
          <cell r="P1585">
            <v>60</v>
          </cell>
          <cell r="Q1585">
            <v>60</v>
          </cell>
          <cell r="R1585">
            <v>60</v>
          </cell>
          <cell r="S1585">
            <v>60</v>
          </cell>
          <cell r="T1585">
            <v>66300</v>
          </cell>
          <cell r="U1585">
            <v>66300</v>
          </cell>
          <cell r="V1585">
            <v>66300</v>
          </cell>
          <cell r="W1585">
            <v>66300</v>
          </cell>
          <cell r="X1585" t="str">
            <v>3 X 20DV CONTAINERS SAID TO CONTAIN 20 IBCS RAW MATERIALS FOR MANUFACTURE OF PAINTS 1 X 20 DV CONTAINER SAID TO CONTAIN 20 IBCS RAW MATERIALS FOR MANUFACTURE OF PAINTS 1 X 20 DV CONTAINER SAID TO CONTAIN 20 IBCS RAW MATERIALS FOR MANUFACTURE OF PAINTS 3 X 20DV CONTAINERS SAID TO CONTAIN 60 IBCS X 1050 K G C - EAGLE SA72 50 50 H S CODE 3903 90 CARGO IN TRANSIT TO ICD EMBAKASI NAIROBI ON RECEIVER S ACCOUNT 21 DAYS FREE OF DEMURRAGE TOTAL QUANTITY 60 IBCS RAW MATERIALS FOR MANUFACTURE OF PAINTS FREIGHT PREPAID UP TO MOMBASA ONLY LI LO</v>
          </cell>
          <cell r="Y1585" t="str">
            <v>Valide</v>
          </cell>
        </row>
        <row r="1586">
          <cell r="A1586" t="str">
            <v>GESU3728695</v>
          </cell>
          <cell r="B1586">
            <v>20</v>
          </cell>
          <cell r="C1586" t="str">
            <v>WECC2050MBA0340</v>
          </cell>
          <cell r="D1586">
            <v>44005</v>
          </cell>
          <cell r="E1586">
            <v>-44000</v>
          </cell>
          <cell r="I1586" t="str">
            <v>2020 MSA 164510</v>
          </cell>
          <cell r="J1586">
            <v>17</v>
          </cell>
          <cell r="K1586" t="str">
            <v>EAGLE POLYMERS</v>
          </cell>
          <cell r="L1586" t="str">
            <v>CROWN PAINTS K PLC</v>
          </cell>
          <cell r="M1586" t="str">
            <v>LK</v>
          </cell>
          <cell r="N1586" t="str">
            <v>LKCMB</v>
          </cell>
          <cell r="O1586" t="str">
            <v>IB</v>
          </cell>
          <cell r="P1586">
            <v>60</v>
          </cell>
          <cell r="Q1586">
            <v>60</v>
          </cell>
          <cell r="R1586">
            <v>60</v>
          </cell>
          <cell r="S1586">
            <v>60</v>
          </cell>
          <cell r="T1586">
            <v>66300</v>
          </cell>
          <cell r="U1586">
            <v>66300</v>
          </cell>
          <cell r="V1586">
            <v>66300</v>
          </cell>
          <cell r="W1586">
            <v>66300</v>
          </cell>
          <cell r="X1586" t="str">
            <v>3 X 20DV CONTAINERS SAID TO CONTAIN 20 IBCS RAW MATERIALS FOR MANUFACTURE OF PAINTS 1 X 20 DV CONTAINER SAID TO CONTAIN 20 IBCS RAW MATERIALS FOR MANUFACTURE OF PAINTS 1 X 20 DV CONTAINER SAID TO CONTAIN 20 IBCS RAW MATERIALS FOR MANUFACTURE OF PAINTS 3 X 20DV CONTAINERS SAID TO CONTAIN 60 IBCS X 1050 K G C - EAGLE SA72 50 50 H S CODE 3903 90 CARGO IN TRANSIT TO ICD EMBAKASI NAIROBI ON RECEIVER S ACCOUNT 21 DAYS FREE OF DEMURRAGE TOTAL QUANTITY 60 IBCS RAW MATERIALS FOR MANUFACTURE OF PAINTS FREIGHT PREPAID UP TO MOMBASA ONLY LI LO</v>
          </cell>
          <cell r="Y1586" t="str">
            <v>Valide</v>
          </cell>
        </row>
        <row r="1587">
          <cell r="A1587" t="str">
            <v>WECU2063476</v>
          </cell>
          <cell r="B1587">
            <v>20</v>
          </cell>
          <cell r="C1587" t="str">
            <v>WECC2050MBA0340</v>
          </cell>
          <cell r="D1587">
            <v>44005</v>
          </cell>
          <cell r="E1587">
            <v>-44000</v>
          </cell>
          <cell r="I1587" t="str">
            <v>2020 MSA 164510</v>
          </cell>
          <cell r="J1587">
            <v>17</v>
          </cell>
          <cell r="K1587" t="str">
            <v>EAGLE POLYMERS</v>
          </cell>
          <cell r="L1587" t="str">
            <v>CROWN PAINTS K PLC</v>
          </cell>
          <cell r="M1587" t="str">
            <v>LK</v>
          </cell>
          <cell r="N1587" t="str">
            <v>LKCMB</v>
          </cell>
          <cell r="O1587" t="str">
            <v>IB</v>
          </cell>
          <cell r="P1587">
            <v>60</v>
          </cell>
          <cell r="Q1587">
            <v>60</v>
          </cell>
          <cell r="R1587">
            <v>60</v>
          </cell>
          <cell r="S1587">
            <v>60</v>
          </cell>
          <cell r="T1587">
            <v>66300</v>
          </cell>
          <cell r="U1587">
            <v>66300</v>
          </cell>
          <cell r="V1587">
            <v>66300</v>
          </cell>
          <cell r="W1587">
            <v>66300</v>
          </cell>
          <cell r="X1587" t="str">
            <v>3 X 20DV CONTAINERS SAID TO CONTAIN 20 IBCS RAW MATERIALS FOR MANUFACTURE OF PAINTS 1 X 20 DV CONTAINER SAID TO CONTAIN 20 IBCS RAW MATERIALS FOR MANUFACTURE OF PAINTS 1 X 20 DV CONTAINER SAID TO CONTAIN 20 IBCS RAW MATERIALS FOR MANUFACTURE OF PAINTS 3 X 20DV CONTAINERS SAID TO CONTAIN 60 IBCS X 1050 K G C - EAGLE SA72 50 50 H S CODE 3903 90 CARGO IN TRANSIT TO ICD EMBAKASI NAIROBI ON RECEIVER S ACCOUNT 21 DAYS FREE OF DEMURRAGE TOTAL QUANTITY 60 IBCS RAW MATERIALS FOR MANUFACTURE OF PAINTS FREIGHT PREPAID UP TO MOMBASA ONLY LI LO</v>
          </cell>
          <cell r="Y1587" t="str">
            <v>Valide</v>
          </cell>
        </row>
        <row r="1588">
          <cell r="A1588" t="str">
            <v>GESU3728695</v>
          </cell>
          <cell r="B1588">
            <v>20</v>
          </cell>
          <cell r="C1588" t="str">
            <v>WECC2050MBA0340</v>
          </cell>
          <cell r="D1588">
            <v>44005</v>
          </cell>
          <cell r="E1588">
            <v>-44000</v>
          </cell>
          <cell r="I1588" t="str">
            <v>2020 MSA 164510</v>
          </cell>
          <cell r="J1588">
            <v>17</v>
          </cell>
          <cell r="K1588" t="str">
            <v>EAGLE POLYMERS</v>
          </cell>
          <cell r="L1588" t="str">
            <v>CROWN PAINTS K PLC</v>
          </cell>
          <cell r="M1588" t="str">
            <v>LK</v>
          </cell>
          <cell r="N1588" t="str">
            <v>LKCMB</v>
          </cell>
          <cell r="O1588" t="str">
            <v>IB</v>
          </cell>
          <cell r="P1588">
            <v>60</v>
          </cell>
          <cell r="Q1588">
            <v>60</v>
          </cell>
          <cell r="R1588">
            <v>60</v>
          </cell>
          <cell r="S1588">
            <v>60</v>
          </cell>
          <cell r="T1588">
            <v>66300</v>
          </cell>
          <cell r="U1588">
            <v>66300</v>
          </cell>
          <cell r="V1588">
            <v>66300</v>
          </cell>
          <cell r="W1588">
            <v>66300</v>
          </cell>
          <cell r="X1588" t="str">
            <v>3 X 20DV CONTAINERS SAID TO CONTAIN 20 IBCS RAW MATERIALS FOR MANUFACTURE OF PAINTS 1 X 20 DV CONTAINER SAID TO CONTAIN 20 IBCS RAW MATERIALS FOR MANUFACTURE OF PAINTS 1 X 20 DV CONTAINER SAID TO CONTAIN 20 IBCS RAW MATERIALS FOR MANUFACTURE OF PAINTS 3 X 20DV CONTAINERS SAID TO CONTAIN 60 IBCS X 1050 K G C - EAGLE SA72 50 50 H S CODE 3903 90 CARGO IN TRANSIT TO ICD EMBAKASI NAIROBI ON RECEIVER S ACCOUNT 21 DAYS FREE OF DEMURRAGE TOTAL QUANTITY 60 IBCS RAW MATERIALS FOR MANUFACTURE OF PAINTS FREIGHT PREPAID UP TO MOMBASA ONLY LI LO</v>
          </cell>
          <cell r="Y1588" t="str">
            <v>Valide</v>
          </cell>
        </row>
        <row r="1589">
          <cell r="A1589" t="str">
            <v>TLLU4854468</v>
          </cell>
          <cell r="B1589">
            <v>40</v>
          </cell>
          <cell r="C1589" t="str">
            <v>140000584105</v>
          </cell>
          <cell r="D1589">
            <v>44006</v>
          </cell>
          <cell r="E1589">
            <v>-44001</v>
          </cell>
          <cell r="I1589" t="str">
            <v>2020 MSA 164608</v>
          </cell>
          <cell r="J1589">
            <v>340</v>
          </cell>
          <cell r="K1589" t="str">
            <v>LINYI GAOTONG IMPORT EXPORT CO LTD</v>
          </cell>
          <cell r="L1589" t="str">
            <v>SCALA ENTERPRISES LIMITED</v>
          </cell>
          <cell r="M1589" t="str">
            <v>CN</v>
          </cell>
          <cell r="N1589" t="str">
            <v>CNTAO</v>
          </cell>
          <cell r="O1589" t="str">
            <v>PX</v>
          </cell>
          <cell r="P1589">
            <v>32</v>
          </cell>
          <cell r="Q1589">
            <v>32</v>
          </cell>
          <cell r="R1589">
            <v>32</v>
          </cell>
          <cell r="S1589">
            <v>32</v>
          </cell>
          <cell r="T1589">
            <v>56000</v>
          </cell>
          <cell r="U1589">
            <v>56000</v>
          </cell>
          <cell r="V1589">
            <v>56000</v>
          </cell>
          <cell r="W1589">
            <v>56000</v>
          </cell>
          <cell r="X1589" t="str">
            <v>ORIENTED STRAND BOARDHS CODE 4410120000 EMAIL INFO SCALALTD COMNAME PI NO SIZE QTY PKG NO ORIGIN ORIENTED STRAND BOARD HS CODE 4410120000 EMAIL INFO SCALALTD COM</v>
          </cell>
          <cell r="Y1589" t="str">
            <v>Valide</v>
          </cell>
        </row>
        <row r="1590">
          <cell r="A1590" t="str">
            <v>FSCU8124429</v>
          </cell>
          <cell r="B1590">
            <v>40</v>
          </cell>
          <cell r="C1590" t="str">
            <v>149002057084</v>
          </cell>
          <cell r="D1590">
            <v>44006</v>
          </cell>
          <cell r="E1590">
            <v>-44001</v>
          </cell>
          <cell r="I1590" t="str">
            <v>2020 MSA 164608</v>
          </cell>
          <cell r="J1590">
            <v>149</v>
          </cell>
          <cell r="K1590" t="str">
            <v>D LIGHT DESIGN LTD</v>
          </cell>
          <cell r="L1590" t="str">
            <v>D LIGHT LIMITED</v>
          </cell>
          <cell r="M1590" t="str">
            <v>CN</v>
          </cell>
          <cell r="N1590" t="str">
            <v>CNSHK</v>
          </cell>
          <cell r="O1590" t="str">
            <v>CT</v>
          </cell>
          <cell r="P1590">
            <v>1080</v>
          </cell>
          <cell r="Q1590">
            <v>1080</v>
          </cell>
          <cell r="R1590">
            <v>1080</v>
          </cell>
          <cell r="S1590">
            <v>1080</v>
          </cell>
          <cell r="T1590">
            <v>16600</v>
          </cell>
          <cell r="U1590">
            <v>16600</v>
          </cell>
          <cell r="V1590">
            <v>16600</v>
          </cell>
          <cell r="W1590">
            <v>16600</v>
          </cell>
          <cell r="X1590" t="str">
            <v>D LIGHT X850 PLUS SOLAR HOME SYSTEMN M D LIGHT X850 PLUS SOLAR HOME SYSTEM</v>
          </cell>
          <cell r="Y1590" t="str">
            <v>Valide</v>
          </cell>
        </row>
        <row r="1591">
          <cell r="A1591" t="str">
            <v>SBOU1536761</v>
          </cell>
          <cell r="B1591">
            <v>20</v>
          </cell>
          <cell r="C1591" t="str">
            <v>598947080</v>
          </cell>
          <cell r="D1591">
            <v>44007</v>
          </cell>
          <cell r="E1591">
            <v>-44002</v>
          </cell>
          <cell r="I1591" t="str">
            <v>2020 MSA 164572</v>
          </cell>
          <cell r="J1591">
            <v>144</v>
          </cell>
          <cell r="K1591" t="str">
            <v>SCHENKER ITALIANA S P A VIA ODERZO</v>
          </cell>
          <cell r="L1591" t="str">
            <v>MZURI SWEETS LIMITED</v>
          </cell>
          <cell r="M1591" t="str">
            <v>SA</v>
          </cell>
          <cell r="N1591" t="str">
            <v>ITVCE</v>
          </cell>
          <cell r="O1591" t="str">
            <v>PK</v>
          </cell>
          <cell r="P1591">
            <v>5</v>
          </cell>
          <cell r="Q1591">
            <v>5</v>
          </cell>
          <cell r="R1591">
            <v>5</v>
          </cell>
          <cell r="S1591">
            <v>5</v>
          </cell>
          <cell r="T1591">
            <v>7093</v>
          </cell>
          <cell r="U1591">
            <v>7093</v>
          </cell>
          <cell r="V1591">
            <v>7093</v>
          </cell>
          <cell r="W1591">
            <v>7093</v>
          </cell>
          <cell r="X1591" t="str">
            <v>SHIPMENT TERMS CIF MOMBASA PORT KENYA SUPPLY OF SPONGE CAKE LINE 1 2X30 AS PER OFFER NO 19-143B-RB DATED 27 08 2019 AND SUPPLY OF AUTOM ATIC EGG WASHER EGG BREAKER AND EXTRA PACKAGING MACHINE FOR SPONGE C AKE LINE AS PER OFFER NO 19-233A-MD DATED 08 01 2020 HS CODE 843810 10 FREIGHT PREPAID LC NUMBER 5086600983 IDF NUMBER E2002298460</v>
          </cell>
          <cell r="Y1591" t="str">
            <v>Valide</v>
          </cell>
        </row>
        <row r="1592">
          <cell r="A1592" t="str">
            <v>MSKU1490947</v>
          </cell>
          <cell r="B1592">
            <v>40</v>
          </cell>
          <cell r="C1592" t="str">
            <v>599135301</v>
          </cell>
          <cell r="D1592">
            <v>44007</v>
          </cell>
          <cell r="E1592">
            <v>-44002</v>
          </cell>
          <cell r="I1592" t="str">
            <v>2020 MSA 164573</v>
          </cell>
          <cell r="J1592">
            <v>88</v>
          </cell>
          <cell r="K1592" t="str">
            <v>MICHAEL GATIMU 5 PETERFIELD ROAD</v>
          </cell>
          <cell r="L1592" t="str">
            <v>FAITH MUTHONI MACHARIAMWEIGA NYERI</v>
          </cell>
          <cell r="M1592" t="str">
            <v>AE</v>
          </cell>
          <cell r="N1592" t="str">
            <v>GBFXT</v>
          </cell>
          <cell r="O1592" t="str">
            <v>PK</v>
          </cell>
          <cell r="P1592">
            <v>2</v>
          </cell>
          <cell r="Q1592">
            <v>2</v>
          </cell>
          <cell r="R1592">
            <v>2</v>
          </cell>
          <cell r="S1592">
            <v>2</v>
          </cell>
          <cell r="T1592">
            <v>9000</v>
          </cell>
          <cell r="U1592">
            <v>9000</v>
          </cell>
          <cell r="V1592">
            <v>9000</v>
          </cell>
          <cell r="W1592">
            <v>9000</v>
          </cell>
          <cell r="X1592" t="str">
            <v>1 X USED ISUZU FORWARD REG LL63HVB CHASSIS JAANPR75MD7100748 1 X USED ISUZU FORWARD REG LL63HVF CHASSIS JAANPR75MD7100690</v>
          </cell>
          <cell r="Y1592" t="str">
            <v>Valide</v>
          </cell>
        </row>
        <row r="1593">
          <cell r="A1593" t="str">
            <v>MRKU5280546</v>
          </cell>
          <cell r="B1593">
            <v>40</v>
          </cell>
          <cell r="C1593" t="str">
            <v>599179916</v>
          </cell>
          <cell r="D1593">
            <v>44006</v>
          </cell>
          <cell r="E1593">
            <v>-44001</v>
          </cell>
          <cell r="I1593" t="str">
            <v>2020 MSA 164572</v>
          </cell>
          <cell r="J1593">
            <v>182</v>
          </cell>
          <cell r="K1593" t="str">
            <v>ITC LIMITED AGRI BUSINESS DIVISIONLP LTD</v>
          </cell>
          <cell r="L1593" t="str">
            <v>BRITISH AMERICAN TOBACCO KENYA PLC</v>
          </cell>
          <cell r="M1593" t="str">
            <v>SA</v>
          </cell>
          <cell r="N1593" t="str">
            <v>INKRI</v>
          </cell>
          <cell r="O1593" t="str">
            <v>CT</v>
          </cell>
          <cell r="P1593">
            <v>224</v>
          </cell>
          <cell r="Q1593">
            <v>224</v>
          </cell>
          <cell r="R1593">
            <v>224</v>
          </cell>
          <cell r="S1593">
            <v>224</v>
          </cell>
          <cell r="T1593">
            <v>48160</v>
          </cell>
          <cell r="U1593">
            <v>48160</v>
          </cell>
          <cell r="V1593">
            <v>48160</v>
          </cell>
          <cell r="W1593">
            <v>48160</v>
          </cell>
          <cell r="X1593" t="str">
            <v>MRKU5280546 40 DRY 9 6 SHIPPER S SEAL ML-IN281028 3 112 CARTON GROS S WEIGHT 24080 KGS MEASUREMENT 55 CBM UNMANUFACTURED INDIA FLU E CURED VIRGINIA TOBACCO STRIPS NET WT 22400 00 KGS 112 CARTON HS-CODE S 24012010 HS-CODE 24012010 MARKS AND NUMBERS LOT NUMBER 1019853 MRSU3692721 40 DRY 9 6 SHIPPER S SEAL ML-IN281028 5 112 CARTON GROSS WEIGHT 24080 KGS MEASUREMENT 55 CBM UNMANUFACTURED INDIA FLUE CURED VIRGINIA TOBACCO STRIPS NE T WT 22400 00 KGS 112 CARTON HS-CODE S 24012010 TOTAL 224 CARTONS BAT SO STO 98064 SB NO SB DT 2770857 21-05-20 2776224 22-05-20 TOTAL NET WT 44800 00 KGS HS-CODE S 24012010 FREIGHT PAYABLE BY BAT GLP LTD FREIGHT PAYABLE BY BAT GLP LTD INVOICE TO BAT GLP LTD GLOBE HOUSE 1 WATER STRE ET LONDON WC2R 3LA DESTINATION CHARGES PAYABLE BY CONSIGNEE HS-CODE 24012010 MARKS AND NUMBERS LOT NUMBER 1019853 8226 940 - AMD 926</v>
          </cell>
          <cell r="Y1593" t="str">
            <v>Valide</v>
          </cell>
        </row>
        <row r="1594">
          <cell r="A1594" t="str">
            <v>MAEU4234771</v>
          </cell>
          <cell r="B1594">
            <v>40</v>
          </cell>
          <cell r="C1594" t="str">
            <v>910676495</v>
          </cell>
          <cell r="D1594">
            <v>44007</v>
          </cell>
          <cell r="E1594">
            <v>-44002</v>
          </cell>
          <cell r="I1594" t="str">
            <v>2020 MSA 164572</v>
          </cell>
          <cell r="J1594">
            <v>355</v>
          </cell>
          <cell r="K1594" t="str">
            <v>BUCHER UNIPEKTIN AG MURZLENSTRASSE</v>
          </cell>
          <cell r="L1594" t="str">
            <v>KENYA BREWERIES LIMITED RUARAKA NG</v>
          </cell>
          <cell r="M1594" t="str">
            <v>SA</v>
          </cell>
          <cell r="N1594" t="str">
            <v>NLRTM</v>
          </cell>
          <cell r="O1594" t="str">
            <v>PK</v>
          </cell>
          <cell r="P1594">
            <v>6</v>
          </cell>
          <cell r="Q1594">
            <v>6</v>
          </cell>
          <cell r="R1594">
            <v>6</v>
          </cell>
          <cell r="S1594">
            <v>6</v>
          </cell>
          <cell r="T1594">
            <v>4490</v>
          </cell>
          <cell r="U1594">
            <v>4490</v>
          </cell>
          <cell r="V1594">
            <v>4490</v>
          </cell>
          <cell r="W1594">
            <v>4490</v>
          </cell>
          <cell r="X1594" t="str">
            <v>M-41049 EXPANSION OF CERINOX BR PLANT FOR BEER RECOVERY ACCORDING TO QUOTATION NO 10054-5 AND MSOT DT 29TH OF AUG 2019 DISASSEMBLED F OR TRANSPORT REASONS ACCORDING DETAILED PACKING LIST IDF NO 20E MKIM000077211 HS-CODE 8421 22 INTRANSIT TO ICD EMBAKASI NAIRO BI</v>
          </cell>
          <cell r="Y1594" t="str">
            <v>Valide</v>
          </cell>
        </row>
        <row r="1595">
          <cell r="A1595" t="str">
            <v>CCLU3482891</v>
          </cell>
          <cell r="B1595">
            <v>20</v>
          </cell>
          <cell r="C1595" t="str">
            <v>EMKNSAMBA12147</v>
          </cell>
          <cell r="D1595">
            <v>44006</v>
          </cell>
          <cell r="E1595">
            <v>-44001</v>
          </cell>
          <cell r="I1595" t="str">
            <v>2020 MSA 164575</v>
          </cell>
          <cell r="J1595">
            <v>8</v>
          </cell>
          <cell r="K1595" t="str">
            <v>KALYANI ENTERPRISES SHOP NO 2 PLOT</v>
          </cell>
          <cell r="L1595" t="str">
            <v>CROWN PAINTS KENYA PLC LIKONI ROAD</v>
          </cell>
          <cell r="M1595" t="str">
            <v>IN</v>
          </cell>
          <cell r="N1595" t="str">
            <v>INNSA</v>
          </cell>
          <cell r="O1595" t="str">
            <v>BG</v>
          </cell>
          <cell r="P1595">
            <v>920</v>
          </cell>
          <cell r="Q1595">
            <v>920</v>
          </cell>
          <cell r="R1595">
            <v>920</v>
          </cell>
          <cell r="S1595">
            <v>920</v>
          </cell>
          <cell r="T1595">
            <v>46200</v>
          </cell>
          <cell r="U1595">
            <v>46200</v>
          </cell>
          <cell r="V1595">
            <v>46200</v>
          </cell>
          <cell r="W1595">
            <v>46200</v>
          </cell>
          <cell r="X1595" t="str">
            <v>2X20 FCL CONTAINERS STC 920 HDPE BAGS EACH - 50 KG QUARTZ POWDER EXTENDERS -30 80 EQUAL TO ME - 48 HS CODE - 250610 20 00 BATCH NO 07 MFG DATED 24 05 20 TOTAL - 920 BAGS INV NO 07 20-21 DATED 25 05 2020 S BILL NO 2845206 DTD 26 05 2020 GROSS WEIGHT 46 2 MTS NET WT 46 00 MTS HS CODE 25061020 2X20 FCL CONTAINERS STC 920 HDPE BAGS EACH - 50 KG QUARTZ POWDER EXTENDERS -30 80 EQUAL TO ME - 48 HS CODE - 250610 20 00 BATCH NO 07 MFG DATED 24 05 20 TOTAL - 920 BAGS INV NO 07 20-21 DATED 25 05 2020 S BILL NO 2845206 DTD 26 05 2020 GROSS WEIGHT 46 2 MTS NET WT 46 00 MTS HS CODE 25061020 HOUSE TO HOUSE PORT CLEARANCE</v>
          </cell>
          <cell r="Y1595" t="str">
            <v>Valide</v>
          </cell>
        </row>
        <row r="1596">
          <cell r="A1596" t="str">
            <v>DFSU7670564</v>
          </cell>
          <cell r="B1596">
            <v>40</v>
          </cell>
          <cell r="C1596" t="str">
            <v>EPIRAEESAD218331</v>
          </cell>
          <cell r="D1596">
            <v>44007</v>
          </cell>
          <cell r="E1596">
            <v>-44002</v>
          </cell>
          <cell r="I1596" t="str">
            <v>2020 MSA 164468</v>
          </cell>
          <cell r="J1596">
            <v>4</v>
          </cell>
          <cell r="K1596" t="str">
            <v>JABAL DAALO GENERAL TRADING LLC DUB AI UAE</v>
          </cell>
          <cell r="L1596" t="str">
            <v>CITY TECHNOLOGIES LTD JAMIA SHOPPIN G MALL GROUD FLOOR SHOP NO G17 KI</v>
          </cell>
          <cell r="M1596" t="str">
            <v>PK</v>
          </cell>
          <cell r="N1596" t="str">
            <v>AEJEA</v>
          </cell>
          <cell r="O1596" t="str">
            <v>PK</v>
          </cell>
          <cell r="P1596">
            <v>3693</v>
          </cell>
          <cell r="Q1596">
            <v>3693</v>
          </cell>
          <cell r="R1596">
            <v>3693</v>
          </cell>
          <cell r="S1596">
            <v>3693</v>
          </cell>
          <cell r="T1596">
            <v>13903</v>
          </cell>
          <cell r="U1596">
            <v>13903</v>
          </cell>
          <cell r="V1596">
            <v>13903</v>
          </cell>
          <cell r="W1596">
            <v>13903</v>
          </cell>
          <cell r="X1596" t="str">
            <v>HIGH CUBE 40 CONTAINER SAID TO CONTAIN 3693 PIECES 30PCS USED HP 430G2 CI5 4GB 500GB 200PCS USED HP 440G2 CI3 4GB 320GB 100PCS USED HP 9480 CI5 4GB 500GB 50PCS USED DELL E7440 CI5 4GB 500GB 45PCS USED HP 840G1 CI5 4GB 500GB 50PCS USED HP 8 20G2 CI5 4GB 500GB 50PCS USED HP 430G2 CELERON 4GB 320GB 50PCS USED HP 6735B AMD 4GB 250GB 65PCS USED LENOVO X131 CELERON 4GB 320GB 139PCS USED HP TOWER 8200 CI5 4GB 500GB WITH LCD 62PCS USED HP DESKTOP 6300 CI5 4GB 500GB WITH LCD 43PCS USED HP DESKT OP 600G1 CI3 OTHER DETAILS AS PER OBL DEASCRIPTION HOUSE HOUSE PORT CLEARANCE KPA NOTICE</v>
          </cell>
          <cell r="Y1596" t="str">
            <v>Valide</v>
          </cell>
        </row>
        <row r="1597">
          <cell r="A1597" t="str">
            <v>MEDU2399377</v>
          </cell>
          <cell r="B1597">
            <v>20</v>
          </cell>
          <cell r="C1597" t="str">
            <v>MEDUB7396824</v>
          </cell>
          <cell r="D1597">
            <v>44007</v>
          </cell>
          <cell r="E1597">
            <v>-44002</v>
          </cell>
          <cell r="I1597" t="str">
            <v>2020 MSA 164633</v>
          </cell>
          <cell r="J1597">
            <v>19</v>
          </cell>
          <cell r="K1597" t="str">
            <v>SINO BASIC CHEMICALS CO LTD</v>
          </cell>
          <cell r="L1597" t="str">
            <v>DIAMOND CHEMICALS</v>
          </cell>
          <cell r="M1597" t="str">
            <v>CN</v>
          </cell>
          <cell r="N1597" t="str">
            <v>OMSLL</v>
          </cell>
          <cell r="O1597" t="str">
            <v>DR</v>
          </cell>
          <cell r="P1597">
            <v>740</v>
          </cell>
          <cell r="Q1597">
            <v>740</v>
          </cell>
          <cell r="R1597">
            <v>740</v>
          </cell>
          <cell r="S1597">
            <v>740</v>
          </cell>
          <cell r="T1597">
            <v>27010</v>
          </cell>
          <cell r="U1597">
            <v>27010</v>
          </cell>
          <cell r="V1597">
            <v>27010</v>
          </cell>
          <cell r="W1597">
            <v>27010</v>
          </cell>
          <cell r="X1597" t="str">
            <v>PHOSPHORIC ACID 85 MIN FOOD GRADE</v>
          </cell>
          <cell r="Y1597" t="str">
            <v>Valide</v>
          </cell>
        </row>
        <row r="1598">
          <cell r="A1598" t="str">
            <v>MSCU6018805</v>
          </cell>
          <cell r="B1598">
            <v>20</v>
          </cell>
          <cell r="C1598" t="str">
            <v>MEDUDC357057</v>
          </cell>
          <cell r="D1598">
            <v>44007</v>
          </cell>
          <cell r="E1598">
            <v>-44002</v>
          </cell>
          <cell r="I1598" t="str">
            <v>2020 MSA 164525</v>
          </cell>
          <cell r="J1598">
            <v>9</v>
          </cell>
          <cell r="K1598" t="str">
            <v>SCHENKER LLC</v>
          </cell>
          <cell r="L1598" t="str">
            <v>BHACHU INDUSTRIES LIMITED</v>
          </cell>
          <cell r="M1598" t="str">
            <v>TR</v>
          </cell>
          <cell r="N1598" t="str">
            <v>OMSLL</v>
          </cell>
          <cell r="O1598" t="str">
            <v>PE</v>
          </cell>
          <cell r="P1598">
            <v>21</v>
          </cell>
          <cell r="Q1598">
            <v>21</v>
          </cell>
          <cell r="R1598">
            <v>0</v>
          </cell>
          <cell r="S1598">
            <v>0</v>
          </cell>
          <cell r="T1598">
            <v>23735</v>
          </cell>
          <cell r="U1598">
            <v>23735</v>
          </cell>
          <cell r="V1598">
            <v>0</v>
          </cell>
          <cell r="W1598">
            <v>0</v>
          </cell>
          <cell r="X1598" t="str">
            <v>WIRE OF SILICO-MANGANESE STEEL IN COILS</v>
          </cell>
          <cell r="Y1598" t="str">
            <v>Valide</v>
          </cell>
        </row>
        <row r="1599">
          <cell r="A1599" t="str">
            <v>MEDU1769029</v>
          </cell>
          <cell r="B1599">
            <v>20</v>
          </cell>
          <cell r="C1599" t="str">
            <v>MEDUKR425464</v>
          </cell>
          <cell r="D1599">
            <v>44007</v>
          </cell>
          <cell r="E1599">
            <v>-44002</v>
          </cell>
          <cell r="I1599" t="str">
            <v>2020 MSA 164633</v>
          </cell>
          <cell r="J1599">
            <v>63</v>
          </cell>
          <cell r="K1599" t="str">
            <v>TOPTONE CORPORATION</v>
          </cell>
          <cell r="L1599" t="str">
            <v>DIAMOND CHEMICALS LIMITED</v>
          </cell>
          <cell r="M1599" t="str">
            <v>CN</v>
          </cell>
          <cell r="N1599" t="str">
            <v>OMSLL</v>
          </cell>
          <cell r="O1599" t="str">
            <v>CX</v>
          </cell>
          <cell r="P1599">
            <v>1440</v>
          </cell>
          <cell r="Q1599">
            <v>1440</v>
          </cell>
          <cell r="R1599">
            <v>0</v>
          </cell>
          <cell r="S1599">
            <v>0</v>
          </cell>
          <cell r="T1599">
            <v>45600</v>
          </cell>
          <cell r="U1599">
            <v>45600</v>
          </cell>
          <cell r="V1599">
            <v>0</v>
          </cell>
          <cell r="W1599">
            <v>0</v>
          </cell>
          <cell r="X1599" t="str">
            <v>OF HYDROGEN PEROXIDE OF HYDROGEN PEROXIDE 1440CANSHYDROGEN PEROXIDE 35 F G GOODS IN TRANSIT TO MITCHELL COTTS KIBARANI MCF ON-CARRIAGE ARRANGED BY MERCHANTS UNDER THEIR RESPONSIBILITY AND AT THEIR COSTS AND RISKS HS CODE 284700 21DAYS FREE TIME AT DESTINATION EQUIPMENT ONLY FREIGHT PREPAID</v>
          </cell>
          <cell r="Y1599" t="str">
            <v>Valide</v>
          </cell>
        </row>
        <row r="1600">
          <cell r="A1600" t="str">
            <v>MEDU3474027</v>
          </cell>
          <cell r="B1600">
            <v>20</v>
          </cell>
          <cell r="C1600" t="str">
            <v>MEDUKR425464</v>
          </cell>
          <cell r="D1600">
            <v>44007</v>
          </cell>
          <cell r="E1600">
            <v>-44002</v>
          </cell>
          <cell r="I1600" t="str">
            <v>2020 MSA 164633</v>
          </cell>
          <cell r="J1600">
            <v>63</v>
          </cell>
          <cell r="K1600" t="str">
            <v>TOPTONE CORPORATION</v>
          </cell>
          <cell r="L1600" t="str">
            <v>DIAMOND CHEMICALS LIMITED</v>
          </cell>
          <cell r="M1600" t="str">
            <v>CN</v>
          </cell>
          <cell r="N1600" t="str">
            <v>OMSLL</v>
          </cell>
          <cell r="O1600" t="str">
            <v>CX</v>
          </cell>
          <cell r="P1600">
            <v>1440</v>
          </cell>
          <cell r="Q1600">
            <v>1440</v>
          </cell>
          <cell r="R1600">
            <v>0</v>
          </cell>
          <cell r="S1600">
            <v>0</v>
          </cell>
          <cell r="T1600">
            <v>45600</v>
          </cell>
          <cell r="U1600">
            <v>45600</v>
          </cell>
          <cell r="V1600">
            <v>0</v>
          </cell>
          <cell r="W1600">
            <v>0</v>
          </cell>
          <cell r="X1600" t="str">
            <v>OF HYDROGEN PEROXIDE OF HYDROGEN PEROXIDE 1440CANSHYDROGEN PEROXIDE 35 F G GOODS IN TRANSIT TO MITCHELL COTTS KIBARANI MCF ON-CARRIAGE ARRANGED BY MERCHANTS UNDER THEIR RESPONSIBILITY AND AT THEIR COSTS AND RISKS HS CODE 284700 21DAYS FREE TIME AT DESTINATION EQUIPMENT ONLY FREIGHT PREPAID</v>
          </cell>
          <cell r="Y1600" t="str">
            <v>Valide</v>
          </cell>
        </row>
        <row r="1601">
          <cell r="A1601" t="str">
            <v>MEDU7726580</v>
          </cell>
          <cell r="B1601">
            <v>40</v>
          </cell>
          <cell r="C1601" t="str">
            <v>MEDUMH762350</v>
          </cell>
          <cell r="D1601">
            <v>44007</v>
          </cell>
          <cell r="E1601">
            <v>-44002</v>
          </cell>
          <cell r="I1601" t="str">
            <v>2020 MSA 164633</v>
          </cell>
          <cell r="J1601">
            <v>98</v>
          </cell>
          <cell r="K1601" t="str">
            <v>MRF LIMITED</v>
          </cell>
          <cell r="L1601" t="str">
            <v>CAR AND GENERAL TRADING LTD</v>
          </cell>
          <cell r="M1601" t="str">
            <v>CN</v>
          </cell>
          <cell r="N1601" t="str">
            <v>OMSLL</v>
          </cell>
          <cell r="O1601" t="str">
            <v>PK</v>
          </cell>
          <cell r="P1601">
            <v>4500</v>
          </cell>
          <cell r="Q1601">
            <v>4500</v>
          </cell>
          <cell r="R1601">
            <v>4500</v>
          </cell>
          <cell r="S1601">
            <v>4500</v>
          </cell>
          <cell r="T1601">
            <v>17262</v>
          </cell>
          <cell r="U1601">
            <v>17262</v>
          </cell>
          <cell r="V1601">
            <v>17262</v>
          </cell>
          <cell r="W1601">
            <v>17262</v>
          </cell>
          <cell r="X1601" t="str">
            <v>1X40 HC CONTAINER ONLY 3 0 0-17 MOGRIP MOTO-D N6 TYR ES - 4500 A 1667 AUTOMOB ILE TYRES REINFORCED WITH NYLON TYRE CORD WARP SHEET INVOICE NO 4000012868 S BILL NO s 2994381 04 06 2020 RBI NO MM120004 HS CODE NO 40114010 NET WT 1 7262 000 KGS</v>
          </cell>
          <cell r="Y1601" t="str">
            <v>Valide</v>
          </cell>
        </row>
        <row r="1602">
          <cell r="A1602" t="str">
            <v>EITU1253603</v>
          </cell>
          <cell r="B1602">
            <v>40</v>
          </cell>
          <cell r="C1602">
            <v>520000075121</v>
          </cell>
          <cell r="D1602">
            <v>44010</v>
          </cell>
          <cell r="E1602">
            <v>-44005</v>
          </cell>
          <cell r="I1602" t="str">
            <v>2020 MSA 163728</v>
          </cell>
          <cell r="J1602">
            <v>37</v>
          </cell>
          <cell r="K1602" t="str">
            <v>FF COOLING ENGINEERING CCSOUTH AFRICA</v>
          </cell>
          <cell r="L1602" t="str">
            <v>TWIGA TATU LIMITEDPRECINCT 3BA</v>
          </cell>
          <cell r="M1602" t="str">
            <v>CN</v>
          </cell>
          <cell r="N1602" t="str">
            <v>NLRTM</v>
          </cell>
          <cell r="O1602" t="str">
            <v>PX</v>
          </cell>
          <cell r="P1602">
            <v>53</v>
          </cell>
          <cell r="Q1602">
            <v>53</v>
          </cell>
          <cell r="R1602">
            <v>0</v>
          </cell>
          <cell r="S1602">
            <v>0</v>
          </cell>
          <cell r="T1602">
            <v>24318</v>
          </cell>
          <cell r="U1602">
            <v>24318</v>
          </cell>
          <cell r="V1602">
            <v>0</v>
          </cell>
          <cell r="W1602">
            <v>0</v>
          </cell>
          <cell r="X1602" t="str">
            <v>20 PALLETSGSD40-OT4 SECTIONAL RIPENING ROOMDOORHS CODE 73083000NW 767 8 00 KGSINVOICE NUMBER TWIG003C01 DATED28 01 2020TWIGA REFERENCE NUM BER MHLTWIGCOC 20MBAIM000289554SEALNR B4014945 20 PALLETS GSD40-OT4 SECTIONAL RIPENING ROOM DOOR HS CODE 73083000 NW 7678 00 KGS INVOICE NUMBER TWIG003C01 DATED 28 01 2020 TWIGA REFERENCE NUMBER MHLTWIG COC 20MBAIM000289554 SHIPPING REF 72336 COUNTRY OF ORIGIN NETHERLANDS INCOTERMS DAP NAIROBI KENYA FREIGHT PREPAID AT ORIGIN RUIRU-KAMITI ROAD SOUTH WEST OF RUIRU TOWNSHIP P O BOX 1925-00502 NAIROBI KENYA PIN P051874708M T 254 701 942 544 CONTACT MAHIA-JOHN MAHIAINI EMAIL MAHIA-JOHN TWIGAFOODS COM EMAIL CMAIYO KENFREIGHT CO KE EMAIL PRICING KE1 FREIGHT-IN-TIME COM 20 PALLETSGSD40-OT4 SECTIONAL RIPENING ROOMDOORHS CODE 73083000NW 922 1 00 KGSSEALNR B4014943 20 PALLETS GSD40-OT4 SECTIONAL RIPENING ROOM DOOR HS CODE 73083000 NW 9221 00 KGS 13 PALLETSGSD40-OT4 SECTIONAL RIPENING ROOMDOORHS CODE 73083000NW 614 4 00 KGSSEALNR B4014944 13 PALLETS GSD40-OT4 SECTIONAL RIPENING ROOM DOOR HS CODE 73083000 NW 6144 00 KGS</v>
          </cell>
          <cell r="Y1602" t="str">
            <v>Valide</v>
          </cell>
        </row>
        <row r="1603">
          <cell r="A1603" t="str">
            <v>BMOU5441720</v>
          </cell>
          <cell r="B1603">
            <v>40</v>
          </cell>
          <cell r="C1603">
            <v>520000075121</v>
          </cell>
          <cell r="D1603">
            <v>44010</v>
          </cell>
          <cell r="E1603">
            <v>-44005</v>
          </cell>
          <cell r="I1603" t="str">
            <v>2020 MSA 163728</v>
          </cell>
          <cell r="J1603">
            <v>37</v>
          </cell>
          <cell r="K1603" t="str">
            <v>FF COOLING ENGINEERING CCSOUTH AFRICA</v>
          </cell>
          <cell r="L1603" t="str">
            <v>TWIGA TATU LIMITEDPRECINCT 3BA</v>
          </cell>
          <cell r="M1603" t="str">
            <v>CN</v>
          </cell>
          <cell r="N1603" t="str">
            <v>NLRTM</v>
          </cell>
          <cell r="O1603" t="str">
            <v>PX</v>
          </cell>
          <cell r="P1603">
            <v>53</v>
          </cell>
          <cell r="Q1603">
            <v>53</v>
          </cell>
          <cell r="R1603">
            <v>0</v>
          </cell>
          <cell r="S1603">
            <v>0</v>
          </cell>
          <cell r="T1603">
            <v>24318</v>
          </cell>
          <cell r="U1603">
            <v>24318</v>
          </cell>
          <cell r="V1603">
            <v>0</v>
          </cell>
          <cell r="W1603">
            <v>0</v>
          </cell>
          <cell r="X1603" t="str">
            <v>20 PALLETSGSD40-OT4 SECTIONAL RIPENING ROOMDOORHS CODE 73083000NW 767 8 00 KGSINVOICE NUMBER TWIG003C01 DATED28 01 2020TWIGA REFERENCE NUM BER MHLTWIGCOC 20MBAIM000289554SEALNR B4014945 20 PALLETS GSD40-OT4 SECTIONAL RIPENING ROOM DOOR HS CODE 73083000 NW 7678 00 KGS INVOICE NUMBER TWIG003C01 DATED 28 01 2020 TWIGA REFERENCE NUMBER MHLTWIG COC 20MBAIM000289554 SHIPPING REF 72336 COUNTRY OF ORIGIN NETHERLANDS INCOTERMS DAP NAIROBI KENYA FREIGHT PREPAID AT ORIGIN RUIRU-KAMITI ROAD SOUTH WEST OF RUIRU TOWNSHIP P O BOX 1925-00502 NAIROBI KENYA PIN P051874708M T 254 701 942 544 CONTACT MAHIA-JOHN MAHIAINI EMAIL MAHIA-JOHN TWIGAFOODS COM EMAIL CMAIYO KENFREIGHT CO KE EMAIL PRICING KE1 FREIGHT-IN-TIME COM 20 PALLETSGSD40-OT4 SECTIONAL RIPENING ROOMDOORHS CODE 73083000NW 922 1 00 KGSSEALNR B4014943 20 PALLETS GSD40-OT4 SECTIONAL RIPENING ROOM DOOR HS CODE 73083000 NW 9221 00 KGS 13 PALLETSGSD40-OT4 SECTIONAL RIPENING ROOMDOORHS CODE 73083000NW 614 4 00 KGSSEALNR B4014944 13 PALLETS GSD40-OT4 SECTIONAL RIPENING ROOM DOOR HS CODE 73083000 NW 6144 00 KGS</v>
          </cell>
          <cell r="Y1603" t="str">
            <v>Valide</v>
          </cell>
        </row>
        <row r="1604">
          <cell r="A1604" t="str">
            <v>MRKU3420818</v>
          </cell>
          <cell r="B1604">
            <v>40</v>
          </cell>
          <cell r="C1604">
            <v>597867259</v>
          </cell>
          <cell r="D1604">
            <v>44008</v>
          </cell>
          <cell r="E1604">
            <v>-44003</v>
          </cell>
          <cell r="I1604" t="str">
            <v>2020 MSA 164671</v>
          </cell>
          <cell r="J1604">
            <v>235</v>
          </cell>
          <cell r="K1604" t="str">
            <v>AMERICAN INTERNATIONAL SHIPPING 181</v>
          </cell>
          <cell r="L1604" t="str">
            <v>OMBAGA JOHN MAKANA P O BOX 13314 N</v>
          </cell>
          <cell r="M1604" t="str">
            <v>CN</v>
          </cell>
          <cell r="N1604" t="str">
            <v>USLAX</v>
          </cell>
          <cell r="O1604" t="str">
            <v>LT</v>
          </cell>
          <cell r="P1604">
            <v>1</v>
          </cell>
          <cell r="Q1604">
            <v>1</v>
          </cell>
          <cell r="R1604">
            <v>1</v>
          </cell>
          <cell r="S1604">
            <v>1</v>
          </cell>
          <cell r="T1604">
            <v>9000</v>
          </cell>
          <cell r="U1604">
            <v>9000</v>
          </cell>
          <cell r="V1604">
            <v>9000</v>
          </cell>
          <cell r="W1604">
            <v>9000</v>
          </cell>
          <cell r="X1604" t="str">
            <v>1X40 HC CONTAINER CONTAINING 1 LOT OF USED AUTO PARTS NO EEI 30 3 7 A</v>
          </cell>
          <cell r="Y1604" t="str">
            <v>Valide</v>
          </cell>
        </row>
        <row r="1605">
          <cell r="A1605" t="str">
            <v>THLU6816832</v>
          </cell>
          <cell r="B1605">
            <v>20</v>
          </cell>
          <cell r="C1605">
            <v>910749774</v>
          </cell>
          <cell r="D1605">
            <v>44008</v>
          </cell>
          <cell r="E1605">
            <v>-44003</v>
          </cell>
          <cell r="I1605" t="str">
            <v>2020 MSA 164527</v>
          </cell>
          <cell r="J1605">
            <v>288</v>
          </cell>
          <cell r="K1605" t="str">
            <v>GUANGZHOU SHENG BANG TRADING CO LT2318 PH 86 13808812441</v>
          </cell>
          <cell r="L1605" t="str">
            <v>LATICRETE AFRICA LTD P O BOX 12419MMFARHA GMAIL COM</v>
          </cell>
          <cell r="M1605" t="str">
            <v>CN</v>
          </cell>
          <cell r="N1605" t="str">
            <v>CNYTN</v>
          </cell>
          <cell r="O1605" t="str">
            <v>PK</v>
          </cell>
          <cell r="P1605">
            <v>131</v>
          </cell>
          <cell r="Q1605">
            <v>131</v>
          </cell>
          <cell r="R1605">
            <v>0</v>
          </cell>
          <cell r="S1605">
            <v>0</v>
          </cell>
          <cell r="T1605">
            <v>5000</v>
          </cell>
          <cell r="U1605">
            <v>5000</v>
          </cell>
          <cell r="V1605">
            <v>0</v>
          </cell>
          <cell r="W1605">
            <v>0</v>
          </cell>
          <cell r="X1605" t="str">
            <v>LED SPORTS LIGHT RUBBER FLOORING SPORT COURT CHAIN LINK FENCE PU AD HESIVE BLACK AND RED RUBBER GRANULE PIN P051890758S</v>
          </cell>
          <cell r="Y1605" t="str">
            <v>Valide</v>
          </cell>
        </row>
        <row r="1606">
          <cell r="A1606" t="str">
            <v>EITU1312033</v>
          </cell>
          <cell r="B1606">
            <v>40</v>
          </cell>
          <cell r="C1606">
            <v>149001806407</v>
          </cell>
          <cell r="D1606">
            <v>44010</v>
          </cell>
          <cell r="E1606">
            <v>-44005</v>
          </cell>
          <cell r="I1606" t="str">
            <v>2020 MSA 164433</v>
          </cell>
          <cell r="J1606">
            <v>289</v>
          </cell>
          <cell r="K1606" t="str">
            <v>D LIGHT DESIGN LTD</v>
          </cell>
          <cell r="L1606" t="str">
            <v>D LIGHT LIMITED</v>
          </cell>
          <cell r="M1606" t="str">
            <v>CN</v>
          </cell>
          <cell r="N1606" t="str">
            <v>CNSHK</v>
          </cell>
          <cell r="O1606" t="str">
            <v>CT</v>
          </cell>
          <cell r="P1606">
            <v>1080</v>
          </cell>
          <cell r="Q1606">
            <v>1080</v>
          </cell>
          <cell r="R1606">
            <v>1080</v>
          </cell>
          <cell r="S1606">
            <v>1080</v>
          </cell>
          <cell r="T1606">
            <v>14700</v>
          </cell>
          <cell r="U1606">
            <v>14700</v>
          </cell>
          <cell r="V1606">
            <v>14700</v>
          </cell>
          <cell r="W1606">
            <v>14700</v>
          </cell>
          <cell r="X1606" t="str">
            <v>D LIGHT X850 SOLAR HOME SYSTEMN M D LIGHT X850 SOLAR HOME SYSTEM</v>
          </cell>
          <cell r="Y1606" t="str">
            <v>Valide</v>
          </cell>
        </row>
        <row r="1607">
          <cell r="A1607" t="str">
            <v>MSKU5541960</v>
          </cell>
          <cell r="B1607">
            <v>20</v>
          </cell>
          <cell r="C1607" t="str">
            <v>203121981</v>
          </cell>
          <cell r="D1607">
            <v>44008</v>
          </cell>
          <cell r="E1607">
            <v>-44003</v>
          </cell>
          <cell r="I1607" t="str">
            <v>2020 MSA 164573</v>
          </cell>
          <cell r="J1607">
            <v>2</v>
          </cell>
          <cell r="K1607" t="str">
            <v>MAUTIK IMPEX PVT LTD A-31 PARISEE</v>
          </cell>
          <cell r="L1607" t="str">
            <v>PALAK INTERNATIONAL LTD P O BOX NO</v>
          </cell>
          <cell r="M1607" t="str">
            <v>AE</v>
          </cell>
          <cell r="N1607" t="str">
            <v>INMUN</v>
          </cell>
          <cell r="O1607" t="str">
            <v>PK</v>
          </cell>
          <cell r="P1607">
            <v>9135</v>
          </cell>
          <cell r="Q1607">
            <v>9135</v>
          </cell>
          <cell r="R1607">
            <v>9135</v>
          </cell>
          <cell r="S1607">
            <v>9135</v>
          </cell>
          <cell r="T1607">
            <v>26950</v>
          </cell>
          <cell r="U1607">
            <v>26950</v>
          </cell>
          <cell r="V1607">
            <v>26950</v>
          </cell>
          <cell r="W1607">
            <v>26950</v>
          </cell>
          <cell r="X1607" t="str">
            <v>01X20 FCL CONTAINER TOTAL 9135 PACKAGES REFRACTORIES ITEMS - BOTTOM POURING SETS SHIPPING BILL NO 2969186 DT 02 06 2020 H S CODE 69029 090 IEC CODE 0899004377 NET WT 26950 000 KGS CARGO IN TRANSIT TO I CD NAIROBI ON CONSIGNEE A C</v>
          </cell>
          <cell r="Y1607" t="str">
            <v>Valide</v>
          </cell>
        </row>
        <row r="1608">
          <cell r="A1608" t="str">
            <v>SUDU7414660</v>
          </cell>
          <cell r="B1608">
            <v>20</v>
          </cell>
          <cell r="C1608" t="str">
            <v>203378693</v>
          </cell>
          <cell r="D1608">
            <v>44008</v>
          </cell>
          <cell r="E1608">
            <v>-44003</v>
          </cell>
          <cell r="I1608" t="str">
            <v>2020 MSA 164572</v>
          </cell>
          <cell r="J1608">
            <v>63</v>
          </cell>
          <cell r="K1608" t="str">
            <v>KODIXODEL PRIVATE LIMITED 204A COR</v>
          </cell>
          <cell r="L1608" t="str">
            <v>DIVYA LUBRIC CHEM LIMITED P O BOX</v>
          </cell>
          <cell r="M1608" t="str">
            <v>SA</v>
          </cell>
          <cell r="N1608" t="str">
            <v>INPIR</v>
          </cell>
          <cell r="O1608" t="str">
            <v>PK</v>
          </cell>
          <cell r="P1608">
            <v>660</v>
          </cell>
          <cell r="Q1608">
            <v>660</v>
          </cell>
          <cell r="R1608">
            <v>0</v>
          </cell>
          <cell r="S1608">
            <v>0</v>
          </cell>
          <cell r="T1608">
            <v>16591</v>
          </cell>
          <cell r="U1608">
            <v>16591</v>
          </cell>
          <cell r="V1608">
            <v>0</v>
          </cell>
          <cell r="W1608">
            <v>0</v>
          </cell>
          <cell r="X1608" t="str">
            <v>TOTAL 01 CONTAINER SAID TO CONTAIN 660 PACKAGES 660 BAGS OF 25 KG EACH DESCRIPTION PVC STABILIZERS PE WAX IDF E2003305710 INVOICE NO Cl20K04 -002 DATE 21 04 2020 S BILL NO 2464748 DTD 23 04 2020 NET WEIGHT 16500 KG FREIGHT PREPAID INTRANSIT TO ICD EMBAKASI NAIROBI</v>
          </cell>
          <cell r="Y1608" t="str">
            <v>Valide</v>
          </cell>
        </row>
        <row r="1609">
          <cell r="A1609" t="str">
            <v>HASU1141720</v>
          </cell>
          <cell r="B1609">
            <v>20</v>
          </cell>
          <cell r="C1609" t="str">
            <v>597784704</v>
          </cell>
          <cell r="D1609">
            <v>44008</v>
          </cell>
          <cell r="E1609">
            <v>-44003</v>
          </cell>
          <cell r="I1609" t="str">
            <v>2020 MSA 164573</v>
          </cell>
          <cell r="J1609">
            <v>53</v>
          </cell>
          <cell r="K1609" t="str">
            <v>TRILLICK TRACTORS LTD 39 MAGHERALOU</v>
          </cell>
          <cell r="L1609" t="str">
            <v>JANE NYAMBURA MWANGI 16926-20100 NA</v>
          </cell>
          <cell r="M1609" t="str">
            <v>AE</v>
          </cell>
          <cell r="N1609" t="str">
            <v>GBBEL</v>
          </cell>
          <cell r="O1609" t="str">
            <v>PK</v>
          </cell>
          <cell r="P1609">
            <v>2</v>
          </cell>
          <cell r="Q1609">
            <v>2</v>
          </cell>
          <cell r="R1609">
            <v>2</v>
          </cell>
          <cell r="S1609">
            <v>2</v>
          </cell>
          <cell r="T1609">
            <v>4176</v>
          </cell>
          <cell r="U1609">
            <v>4176</v>
          </cell>
          <cell r="V1609">
            <v>4176</v>
          </cell>
          <cell r="W1609">
            <v>4176</v>
          </cell>
          <cell r="X1609" t="str">
            <v>1 X MASSEY FERGUSON 3 SQUARE BALER SERIAL NO 1493 1 X PZ 2 DRUM MOW ER SERIAL NO 7794</v>
          </cell>
          <cell r="Y1609" t="str">
            <v>Valide</v>
          </cell>
        </row>
        <row r="1610">
          <cell r="A1610" t="str">
            <v>MSKU3125413</v>
          </cell>
          <cell r="B1610">
            <v>20</v>
          </cell>
          <cell r="C1610" t="str">
            <v>599320106</v>
          </cell>
          <cell r="D1610">
            <v>44008</v>
          </cell>
          <cell r="E1610">
            <v>-44003</v>
          </cell>
          <cell r="I1610" t="str">
            <v>2020 MSA 164572</v>
          </cell>
          <cell r="J1610">
            <v>224</v>
          </cell>
          <cell r="K1610" t="str">
            <v>ROYAL COSMETICS CO 3 MAHMOUD SEDKY</v>
          </cell>
          <cell r="L1610" t="str">
            <v>TOWFIQ KENYA LIMITED LIKONI ROAD TO</v>
          </cell>
          <cell r="M1610" t="str">
            <v>SA</v>
          </cell>
          <cell r="N1610" t="str">
            <v>EGPSE</v>
          </cell>
          <cell r="O1610" t="str">
            <v>CT</v>
          </cell>
          <cell r="P1610">
            <v>960</v>
          </cell>
          <cell r="Q1610">
            <v>960</v>
          </cell>
          <cell r="R1610">
            <v>0</v>
          </cell>
          <cell r="S1610">
            <v>0</v>
          </cell>
          <cell r="T1610">
            <v>10912</v>
          </cell>
          <cell r="U1610">
            <v>10912</v>
          </cell>
          <cell r="V1610">
            <v>0</v>
          </cell>
          <cell r="W1610">
            <v>0</v>
          </cell>
          <cell r="X1610" t="str">
            <v>DETTOL LIQUID ASSORTED 960 CARTONS N W 10170 KG G W 10911 9 KG INTRANSIT TO ICD EMBAKASI NAIROBI</v>
          </cell>
          <cell r="Y1610" t="str">
            <v>Valide</v>
          </cell>
        </row>
        <row r="1611">
          <cell r="A1611" t="str">
            <v>MRKU6512395</v>
          </cell>
          <cell r="B1611">
            <v>20</v>
          </cell>
          <cell r="C1611" t="str">
            <v>910712794</v>
          </cell>
          <cell r="D1611">
            <v>44008</v>
          </cell>
          <cell r="E1611">
            <v>-44003</v>
          </cell>
          <cell r="I1611" t="str">
            <v>2020 MSA 164573</v>
          </cell>
          <cell r="J1611">
            <v>173</v>
          </cell>
          <cell r="K1611" t="str">
            <v>TME 40 DEVILS TOWER ROAD P O BOX 1</v>
          </cell>
          <cell r="L1611" t="str">
            <v>WORLDSERVE INTERNATIONAL KENYA PO67 275</v>
          </cell>
          <cell r="M1611" t="str">
            <v>AE</v>
          </cell>
          <cell r="N1611" t="str">
            <v>ESALG</v>
          </cell>
          <cell r="O1611" t="str">
            <v>PK</v>
          </cell>
          <cell r="P1611">
            <v>3</v>
          </cell>
          <cell r="Q1611">
            <v>3</v>
          </cell>
          <cell r="R1611">
            <v>3</v>
          </cell>
          <cell r="S1611">
            <v>3</v>
          </cell>
          <cell r="T1611">
            <v>6789</v>
          </cell>
          <cell r="U1611">
            <v>6789</v>
          </cell>
          <cell r="V1611">
            <v>6789</v>
          </cell>
          <cell r="W1611">
            <v>6789</v>
          </cell>
          <cell r="X1611" t="str">
            <v>1 NEW TOYOTA LAND CRUISER DOUBLE CABIN PICK-UP 6 SEATER VIN 298232 CHASSIS NO JTEBB71J30B011335 ENGINE NO 1HZ-0943354 HS CODE 87 0333 00 YEAR OF MANUFACTURE 2019 ACCESSORIES INCLUDED 2419 06KG 18 4M3 1 NEW TOYOTA LAND CRUISER DOUBLE CABIN PICK-UP 6 SEATER VIN 298233 CHASSIS NO JTEBB71J40B011229 ENGINE NO 1HZ-0943081 HSCODE 870333 00 YEAR OF MANUFACTURE 2019 ACCESSORIES INCLUDED 2419 06KG 18 4M3 INTRANSIT TO ICD EMBAKASI NAIROBI 1 NEW TOYOTA HILUX DOUBLE CABIN 5 SEATER GD SERIES RHD VIN 296253 C HASSIS NO AHTFB8CD803875233 ENGINE NO 2GD-0751561 HS CODE 87033 2 02 YEAR OF MANUFACTURE 2019 ACCESSORIES INCLUDED 1951 32KG 18M3 FREIGHT PREPAID TO CUSTOMS TERMINAL NAIROBI UNCLEARED - ALL FURTHE R COST ON ACCOUNT OF CONSIGNEE IN TRANSIT TO ICD EMBAKASI NAIROBI</v>
          </cell>
          <cell r="Y1611" t="str">
            <v>Valide</v>
          </cell>
        </row>
        <row r="1612">
          <cell r="A1612" t="str">
            <v>SUDU7792001</v>
          </cell>
          <cell r="B1612">
            <v>20</v>
          </cell>
          <cell r="C1612" t="str">
            <v>910781683</v>
          </cell>
          <cell r="D1612">
            <v>44008</v>
          </cell>
          <cell r="E1612">
            <v>-44003</v>
          </cell>
          <cell r="I1612" t="str">
            <v>2020 MSA 164573</v>
          </cell>
          <cell r="J1612">
            <v>202</v>
          </cell>
          <cell r="K1612" t="str">
            <v>IMAGE FIRST EU LTD 32 RIDGEWAY W</v>
          </cell>
          <cell r="L1612" t="str">
            <v>MANCHESTER OUTFITTERS LTD DUNGA C</v>
          </cell>
          <cell r="M1612" t="str">
            <v>AE</v>
          </cell>
          <cell r="N1612" t="str">
            <v>GBHOU</v>
          </cell>
          <cell r="O1612" t="str">
            <v>PA</v>
          </cell>
          <cell r="P1612">
            <v>6</v>
          </cell>
          <cell r="Q1612">
            <v>6</v>
          </cell>
          <cell r="R1612">
            <v>6</v>
          </cell>
          <cell r="S1612">
            <v>6</v>
          </cell>
          <cell r="T1612">
            <v>3500</v>
          </cell>
          <cell r="U1612">
            <v>3500</v>
          </cell>
          <cell r="V1612">
            <v>3500</v>
          </cell>
          <cell r="W1612">
            <v>3500</v>
          </cell>
          <cell r="X1612" t="str">
            <v>TEXTILES HS CODE 56022900 56031200 INTRANSIT TO ICD EMBAKASI NAIROB I</v>
          </cell>
          <cell r="Y1612" t="str">
            <v>Valide</v>
          </cell>
        </row>
        <row r="1613">
          <cell r="A1613" t="str">
            <v>MSKU7044330</v>
          </cell>
          <cell r="B1613">
            <v>20</v>
          </cell>
          <cell r="C1613" t="str">
            <v>910792823</v>
          </cell>
          <cell r="D1613">
            <v>44008</v>
          </cell>
          <cell r="E1613">
            <v>-44003</v>
          </cell>
          <cell r="I1613" t="str">
            <v>2020 MSA 164572</v>
          </cell>
          <cell r="J1613">
            <v>401</v>
          </cell>
          <cell r="K1613" t="str">
            <v>ROYAL COSMETICS CO 3 MAHMOUD SEDKY</v>
          </cell>
          <cell r="L1613" t="str">
            <v>TOWFIQ KENYA LIMITED LIKONI ROAD TO</v>
          </cell>
          <cell r="M1613" t="str">
            <v>SA</v>
          </cell>
          <cell r="N1613" t="str">
            <v>EGPSE</v>
          </cell>
          <cell r="O1613" t="str">
            <v>CT</v>
          </cell>
          <cell r="P1613">
            <v>9985</v>
          </cell>
          <cell r="Q1613">
            <v>9985</v>
          </cell>
          <cell r="R1613">
            <v>0</v>
          </cell>
          <cell r="S1613">
            <v>0</v>
          </cell>
          <cell r="T1613">
            <v>73439</v>
          </cell>
          <cell r="U1613">
            <v>73439</v>
          </cell>
          <cell r="V1613">
            <v>0</v>
          </cell>
          <cell r="W1613">
            <v>0</v>
          </cell>
          <cell r="X1613" t="str">
            <v>DETTOL SOAP ASSORTED 9985 CARTONS N W 67987 35 KG G W 73439 2 KG INTRANSIT TO ICD EMBAKASI NAIROBI</v>
          </cell>
          <cell r="Y1613" t="str">
            <v>Valide</v>
          </cell>
        </row>
        <row r="1614">
          <cell r="A1614" t="str">
            <v>PONU0086653</v>
          </cell>
          <cell r="B1614">
            <v>20</v>
          </cell>
          <cell r="C1614" t="str">
            <v>910792823</v>
          </cell>
          <cell r="D1614">
            <v>44008</v>
          </cell>
          <cell r="E1614">
            <v>-44003</v>
          </cell>
          <cell r="I1614" t="str">
            <v>2020 MSA 164572</v>
          </cell>
          <cell r="J1614">
            <v>401</v>
          </cell>
          <cell r="K1614" t="str">
            <v>ROYAL COSMETICS CO 3 MAHMOUD SEDKY</v>
          </cell>
          <cell r="L1614" t="str">
            <v>TOWFIQ KENYA LIMITED LIKONI ROAD TO</v>
          </cell>
          <cell r="M1614" t="str">
            <v>SA</v>
          </cell>
          <cell r="N1614" t="str">
            <v>EGPSE</v>
          </cell>
          <cell r="O1614" t="str">
            <v>CT</v>
          </cell>
          <cell r="P1614">
            <v>9985</v>
          </cell>
          <cell r="Q1614">
            <v>9985</v>
          </cell>
          <cell r="R1614">
            <v>0</v>
          </cell>
          <cell r="S1614">
            <v>0</v>
          </cell>
          <cell r="T1614">
            <v>73439</v>
          </cell>
          <cell r="U1614">
            <v>73439</v>
          </cell>
          <cell r="V1614">
            <v>0</v>
          </cell>
          <cell r="W1614">
            <v>0</v>
          </cell>
          <cell r="X1614" t="str">
            <v>DETTOL SOAP ASSORTED 9985 CARTONS N W 67987 35 KG G W 73439 2 KG INTRANSIT TO ICD EMBAKASI NAIROBI</v>
          </cell>
          <cell r="Y1614" t="str">
            <v>Valide</v>
          </cell>
        </row>
        <row r="1615">
          <cell r="A1615" t="str">
            <v>CADU2040259</v>
          </cell>
          <cell r="B1615">
            <v>20</v>
          </cell>
          <cell r="C1615" t="str">
            <v>910792823</v>
          </cell>
          <cell r="D1615">
            <v>44008</v>
          </cell>
          <cell r="E1615">
            <v>-44003</v>
          </cell>
          <cell r="I1615" t="str">
            <v>2020 MSA 164572</v>
          </cell>
          <cell r="J1615">
            <v>401</v>
          </cell>
          <cell r="K1615" t="str">
            <v>ROYAL COSMETICS CO 3 MAHMOUD SEDKY</v>
          </cell>
          <cell r="L1615" t="str">
            <v>TOWFIQ KENYA LIMITED LIKONI ROAD TO</v>
          </cell>
          <cell r="M1615" t="str">
            <v>SA</v>
          </cell>
          <cell r="N1615" t="str">
            <v>EGPSE</v>
          </cell>
          <cell r="O1615" t="str">
            <v>CT</v>
          </cell>
          <cell r="P1615">
            <v>9985</v>
          </cell>
          <cell r="Q1615">
            <v>9985</v>
          </cell>
          <cell r="R1615">
            <v>0</v>
          </cell>
          <cell r="S1615">
            <v>0</v>
          </cell>
          <cell r="T1615">
            <v>73439</v>
          </cell>
          <cell r="U1615">
            <v>73439</v>
          </cell>
          <cell r="V1615">
            <v>0</v>
          </cell>
          <cell r="W1615">
            <v>0</v>
          </cell>
          <cell r="X1615" t="str">
            <v>DETTOL SOAP ASSORTED 9985 CARTONS N W 67987 35 KG G W 73439 2 KG INTRANSIT TO ICD EMBAKASI NAIROBI</v>
          </cell>
          <cell r="Y1615" t="str">
            <v>Valide</v>
          </cell>
        </row>
        <row r="1616">
          <cell r="A1616" t="str">
            <v>BEAU4061378</v>
          </cell>
          <cell r="B1616">
            <v>40</v>
          </cell>
          <cell r="C1616" t="str">
            <v>AMC0870788</v>
          </cell>
          <cell r="D1616">
            <v>44010</v>
          </cell>
          <cell r="E1616">
            <v>-44005</v>
          </cell>
          <cell r="I1616" t="str">
            <v>2020 MSA 164753</v>
          </cell>
          <cell r="J1616">
            <v>78</v>
          </cell>
          <cell r="K1616" t="str">
            <v>HERMES TRAVEL CARGO PVT LTDUNIT 50 ADARSH INDUSTRIAL ESTATESAHAR ROA</v>
          </cell>
          <cell r="L1616" t="str">
            <v>DINLAS PHARMA EPZ LTD</v>
          </cell>
          <cell r="M1616" t="str">
            <v>AE</v>
          </cell>
          <cell r="N1616" t="str">
            <v>INNSA</v>
          </cell>
          <cell r="O1616" t="str">
            <v>PK</v>
          </cell>
          <cell r="P1616">
            <v>714</v>
          </cell>
          <cell r="Q1616">
            <v>714</v>
          </cell>
          <cell r="R1616">
            <v>0</v>
          </cell>
          <cell r="S1616">
            <v>0</v>
          </cell>
          <cell r="T1616">
            <v>12727</v>
          </cell>
          <cell r="U1616">
            <v>12727</v>
          </cell>
          <cell r="V1616">
            <v>0</v>
          </cell>
          <cell r="W1616">
            <v>0</v>
          </cell>
          <cell r="X1616" t="str">
            <v>714 PACKAGES SEVEN HUNDRED FOURTEEN PACKAGES ONLY PHARMACEUTICAL PACKING MATERIAL AS PER PROFORMA INVOICE NO PI-13 DATED 200220 INCOTERMS 2010 FOB ANY PORT IN INDIA INVOICE NO EXP02 EXP03 EXP04 DT 19 05 2020 S BILL NO 2845036 DT 26 05 2020 LC NO CCBIMPLC 082 20 DT 28 02 2020 IDF NO 20EMKIM000043072 GR WT 12727 000 KGS NT WT 12100 000 KGS HS CODE 48192020 48211020 FREIGHT PREPAID</v>
          </cell>
          <cell r="Y1616" t="str">
            <v>Valide</v>
          </cell>
        </row>
        <row r="1617">
          <cell r="A1617" t="str">
            <v>DFSU2921939</v>
          </cell>
          <cell r="B1617">
            <v>20</v>
          </cell>
          <cell r="C1617" t="str">
            <v>MEDUPK800100</v>
          </cell>
          <cell r="D1617">
            <v>44010</v>
          </cell>
          <cell r="E1617">
            <v>-44005</v>
          </cell>
          <cell r="I1617" t="str">
            <v>2020 MSA 164148</v>
          </cell>
          <cell r="J1617">
            <v>78</v>
          </cell>
          <cell r="K1617" t="str">
            <v>SINDH PUNJAB TRADERS</v>
          </cell>
          <cell r="L1617" t="str">
            <v>TO THE ORDER OF</v>
          </cell>
          <cell r="M1617" t="str">
            <v>US</v>
          </cell>
          <cell r="N1617" t="str">
            <v>OMSLL</v>
          </cell>
          <cell r="O1617" t="str">
            <v>BG</v>
          </cell>
          <cell r="P1617">
            <v>11000</v>
          </cell>
          <cell r="Q1617">
            <v>11000</v>
          </cell>
          <cell r="R1617">
            <v>0</v>
          </cell>
          <cell r="S1617">
            <v>0</v>
          </cell>
          <cell r="T1617">
            <v>275880</v>
          </cell>
          <cell r="U1617">
            <v>275880</v>
          </cell>
          <cell r="V1617">
            <v>0</v>
          </cell>
          <cell r="W1617">
            <v>0</v>
          </cell>
          <cell r="X1617" t="str">
            <v>10X20 FCL - 275 MT - 1100 0 BAGS PAKISTANI LONG GRA IN WHITE RICE IRRI-6 15 B ROKEN DOUBLE POLISHED 100 SORTEXED CROP 2019-20 PACKING 25 KG NET NEW ST RONG PP BAGS FREIGHT PREPA ID GROSS WT 275 880 M TO NS NET WT 275 000 M TO NS 28 DAYS FREE TIME AT DE STINATION FORM E NO ABL-2 020-0000009167 DT 29 04 2 020 GOODS IN TRANSIT TO UGANDA ON MERCHANT CONSIGNEE OWN TRANSPORT RISK AND COST-C ARRIER S LIABILITY CEASES UPON DISCHARGE AT THE PORT OF MOMBASA KENYA</v>
          </cell>
          <cell r="Y1617" t="str">
            <v>Valide</v>
          </cell>
        </row>
        <row r="1618">
          <cell r="A1618" t="str">
            <v>TCNU1199042</v>
          </cell>
          <cell r="B1618">
            <v>40</v>
          </cell>
          <cell r="C1618" t="str">
            <v>COSU6263944270</v>
          </cell>
          <cell r="D1618">
            <v>44010</v>
          </cell>
          <cell r="E1618">
            <v>-44005</v>
          </cell>
          <cell r="I1618" t="str">
            <v>2020 MSA 164543</v>
          </cell>
          <cell r="J1618">
            <v>68</v>
          </cell>
          <cell r="K1618" t="str">
            <v>TEKWISE GROUP CO LTD</v>
          </cell>
          <cell r="L1618" t="str">
            <v>FOREVER BRAND LIMITED</v>
          </cell>
          <cell r="M1618" t="str">
            <v>SG</v>
          </cell>
          <cell r="N1618" t="str">
            <v>CNNGB</v>
          </cell>
          <cell r="O1618" t="str">
            <v>PK</v>
          </cell>
          <cell r="P1618">
            <v>1232</v>
          </cell>
          <cell r="Q1618">
            <v>1232</v>
          </cell>
          <cell r="R1618">
            <v>1232</v>
          </cell>
          <cell r="S1618">
            <v>1232</v>
          </cell>
          <cell r="T1618">
            <v>14470</v>
          </cell>
          <cell r="U1618">
            <v>14470</v>
          </cell>
          <cell r="V1618">
            <v>14470</v>
          </cell>
          <cell r="W1618">
            <v>14470</v>
          </cell>
          <cell r="X1618" t="str">
            <v>MUGS ALUMINUM WATER BOTTLES CRYSTAL PHOTO FRAME WRIST BANDS BADGES PAPER BAG PILLOW HEAT TRANSFER PAPER KEY RINGS MAGAZINE HOLDER NINGBO-MOMBASA FREIGHT PREPAID MOMBASA-ICD EMBAKASI FREIGHT COLLECT</v>
          </cell>
          <cell r="Y1618" t="str">
            <v>Valide</v>
          </cell>
        </row>
        <row r="1619">
          <cell r="A1619" t="str">
            <v>TCNU6626595</v>
          </cell>
          <cell r="B1619">
            <v>40</v>
          </cell>
          <cell r="C1619" t="str">
            <v>COSU6264082840W</v>
          </cell>
          <cell r="D1619">
            <v>44009</v>
          </cell>
          <cell r="E1619">
            <v>-44004</v>
          </cell>
          <cell r="I1619" t="str">
            <v>2020 MSA 164719</v>
          </cell>
          <cell r="J1619">
            <v>253</v>
          </cell>
          <cell r="K1619" t="str">
            <v>DBA VERTEX ENGINEERING</v>
          </cell>
          <cell r="L1619" t="str">
            <v>GIL OIL COMPANY LTD</v>
          </cell>
          <cell r="M1619" t="str">
            <v>CN</v>
          </cell>
          <cell r="N1619" t="str">
            <v>INMUN</v>
          </cell>
          <cell r="O1619" t="str">
            <v>PK</v>
          </cell>
          <cell r="P1619">
            <v>89</v>
          </cell>
          <cell r="Q1619">
            <v>89</v>
          </cell>
          <cell r="R1619">
            <v>0</v>
          </cell>
          <cell r="S1619">
            <v>0</v>
          </cell>
          <cell r="T1619">
            <v>7105</v>
          </cell>
          <cell r="U1619">
            <v>7105</v>
          </cell>
          <cell r="V1619">
            <v>0</v>
          </cell>
          <cell r="W1619">
            <v>0</v>
          </cell>
          <cell r="X1619" t="str">
            <v>01 X 40 FCL CONTAINER STC TOTAL 89 PACKAGES ONLY EIGHTY NINE PACKAGES ONLY DISSOLVED AIR FLOTATION SYSTEM DAF FEED PUMP SR NO F 511018032 F511018034 AHR FEED PUMP SR NO F51102402 0 F511024021 AHR RECYCLE PUMP SR NO F51104 3051 F511043056 FILTER FEED BACK WASH PUMP SR NO D111342050 D111599014 SLUDGE WASTING RECYCLING PUMP SR NO F511018026 F511018022 ACID DOSING SYSTEM HYPO DOSING SYSTEM COAGULANT DOSING SYSTEM DAP DOSING SYSTEM POLY DOSING SYSTEM ELECTRICAL INSTRUMENTS AND ACCESSORIES CABLE CABLE TRAY EARTHING MA TERIAL PRESSURE GAUGE MAGNETIC FLOW METER 2 DISPLA CER TYPE MAGNETIC LEVEL SWITCH SR NO 92029727 28 29 30 FRP GRATING FILTER MEDIA GRANULAR ACTIVATED CARBON 1MM WITH SAND ANGLE CHANNEL MS ISMC NUT BOLT FASTENERS S BILL NO 2751825 DT 21 05 2020 GROSS WT 7105 000 KGS NET WT 6408 000 KGS INFO VERTEXENGINEERINGSOLUTIO N COM GST NO 07AAGCD4032J1ZS KIND ATTN AMIT PANWAR MOB +254 0 722 209 550 TEL +254 20 7771</v>
          </cell>
          <cell r="Y1619" t="str">
            <v>Valide</v>
          </cell>
        </row>
        <row r="1620">
          <cell r="A1620" t="str">
            <v>FCIU7169991</v>
          </cell>
          <cell r="B1620">
            <v>40</v>
          </cell>
          <cell r="C1620" t="str">
            <v>COSU6264706440</v>
          </cell>
          <cell r="D1620">
            <v>44008</v>
          </cell>
          <cell r="E1620">
            <v>-44003</v>
          </cell>
          <cell r="I1620" t="str">
            <v>2020 MSA 164719</v>
          </cell>
          <cell r="J1620">
            <v>268</v>
          </cell>
          <cell r="K1620" t="str">
            <v>EMPIRE INDUSTRIES LTD-VITRUM GLASS</v>
          </cell>
          <cell r="L1620" t="str">
            <v>BETA HEALTHCARE INTERNATIONAL</v>
          </cell>
          <cell r="M1620" t="str">
            <v>CN</v>
          </cell>
          <cell r="N1620" t="str">
            <v>INNSA</v>
          </cell>
          <cell r="O1620" t="str">
            <v>PK</v>
          </cell>
          <cell r="P1620">
            <v>4400</v>
          </cell>
          <cell r="Q1620">
            <v>4400</v>
          </cell>
          <cell r="R1620">
            <v>4400</v>
          </cell>
          <cell r="S1620">
            <v>4400</v>
          </cell>
          <cell r="T1620">
            <v>52800</v>
          </cell>
          <cell r="U1620">
            <v>52800</v>
          </cell>
          <cell r="V1620">
            <v>52800</v>
          </cell>
          <cell r="W1620">
            <v>52800</v>
          </cell>
          <cell r="X1620" t="str">
            <v>02X40 FCL CONTAINER STC TOTAL 4400 PACKAGES ONLY SHRINK WRAP PACKS 100 ML EMPTY AMBER GLASS BOTTLES AMBER COLOUR 4400 PACKS 528000 PCS EXPORT UNDER ADVANCE LICENCE NO 0310827718 DATED 15 03 2019 IDF NO E2002299438 HSN CODE 70109000 OUR INVOICE NO 27VITR MU E010 SHIPPING BILL NO 2825007 DATE 25 05 2020 TOTAL NET WT OF CONSIGNMENT 51920 000 KGS FREIGHT PREPAID SSEA1516550 TWENTY ONE 21 DAYS FREETIME ALLOWED AT DESTINATION PLACE OF DELIVERY PORT CLEARANCE</v>
          </cell>
          <cell r="Y1620" t="str">
            <v>Valide</v>
          </cell>
        </row>
        <row r="1621">
          <cell r="A1621" t="str">
            <v>OOLU6845506</v>
          </cell>
          <cell r="B1621">
            <v>40</v>
          </cell>
          <cell r="C1621" t="str">
            <v>COSU6264706440</v>
          </cell>
          <cell r="D1621">
            <v>44009</v>
          </cell>
          <cell r="E1621">
            <v>-44004</v>
          </cell>
          <cell r="I1621" t="str">
            <v>2020 MSA 164719</v>
          </cell>
          <cell r="J1621">
            <v>268</v>
          </cell>
          <cell r="K1621" t="str">
            <v>EMPIRE INDUSTRIES LTD-VITRUM GLASS</v>
          </cell>
          <cell r="L1621" t="str">
            <v>BETA HEALTHCARE INTERNATIONAL</v>
          </cell>
          <cell r="M1621" t="str">
            <v>CN</v>
          </cell>
          <cell r="N1621" t="str">
            <v>INNSA</v>
          </cell>
          <cell r="O1621" t="str">
            <v>PK</v>
          </cell>
          <cell r="P1621">
            <v>4400</v>
          </cell>
          <cell r="Q1621">
            <v>4400</v>
          </cell>
          <cell r="R1621">
            <v>4400</v>
          </cell>
          <cell r="S1621">
            <v>4400</v>
          </cell>
          <cell r="T1621">
            <v>52800</v>
          </cell>
          <cell r="U1621">
            <v>52800</v>
          </cell>
          <cell r="V1621">
            <v>52800</v>
          </cell>
          <cell r="W1621">
            <v>52800</v>
          </cell>
          <cell r="X1621" t="str">
            <v>02X40 FCL CONTAINER STC TOTAL 4400 PACKAGES ONLY SHRINK WRAP PACKS 100 ML EMPTY AMBER GLASS BOTTLES AMBER COLOUR 4400 PACKS 528000 PCS EXPORT UNDER ADVANCE LICENCE NO 0310827718 DATED 15 03 2019 IDF NO E2002299438 HSN CODE 70109000 OUR INVOICE NO 27VITR MU E010 SHIPPING BILL NO 2825007 DATE 25 05 2020 TOTAL NET WT OF CONSIGNMENT 51920 000 KGS FREIGHT PREPAID SSEA1516550 TWENTY ONE 21 DAYS FREETIME ALLOWED AT DESTINATION PLACE OF DELIVERY PORT CLEARANCE</v>
          </cell>
          <cell r="Y1621" t="str">
            <v>Valide</v>
          </cell>
        </row>
        <row r="1622">
          <cell r="A1622" t="str">
            <v>OOCU6799739</v>
          </cell>
          <cell r="B1622">
            <v>40</v>
          </cell>
          <cell r="C1622" t="str">
            <v>COSU6265230130</v>
          </cell>
          <cell r="D1622">
            <v>44008</v>
          </cell>
          <cell r="E1622">
            <v>-44003</v>
          </cell>
          <cell r="I1622" t="str">
            <v>2020 MSA 164719</v>
          </cell>
          <cell r="J1622">
            <v>127</v>
          </cell>
          <cell r="K1622" t="str">
            <v>YONGKANG UNITED MECHANIC CO LTD</v>
          </cell>
          <cell r="L1622" t="str">
            <v>SHOP N BUY LTD</v>
          </cell>
          <cell r="M1622" t="str">
            <v>CN</v>
          </cell>
          <cell r="N1622" t="str">
            <v>CNNGB</v>
          </cell>
          <cell r="O1622" t="str">
            <v>CT</v>
          </cell>
          <cell r="P1622">
            <v>1187</v>
          </cell>
          <cell r="Q1622">
            <v>1187</v>
          </cell>
          <cell r="R1622">
            <v>1187</v>
          </cell>
          <cell r="S1622">
            <v>1187</v>
          </cell>
          <cell r="T1622">
            <v>14244</v>
          </cell>
          <cell r="U1622">
            <v>14244</v>
          </cell>
          <cell r="V1622">
            <v>14244</v>
          </cell>
          <cell r="W1622">
            <v>14244</v>
          </cell>
          <cell r="X1622" t="str">
            <v>FOGGING MACHINES MODEL FS680K THE GOODS TRANSIT FROM MOMBASA TO NAIROBI WILL BE ARRANGED BY CONSIGNEE ALL THE RISK CHARGES AND RESPONSIBILITIES WILL BE ON CONSIGNEE S ACCONT THE CARRIER S RESPONSIBILITY WILL BE TERMINATED AT MOMBASA ON CNEE S ACCOUNTS AND RISKS LULEYBIZ GMAIL COM +254727767962 SHIPPERS LOAD STOW COUNT PLACE OF DELIVERY PORT CLEARANCE</v>
          </cell>
          <cell r="Y1622" t="str">
            <v>Valide</v>
          </cell>
        </row>
        <row r="1623">
          <cell r="A1623" t="str">
            <v>CSNU6990180</v>
          </cell>
          <cell r="B1623">
            <v>40</v>
          </cell>
          <cell r="C1623" t="str">
            <v>COSU6265230130</v>
          </cell>
          <cell r="D1623">
            <v>44010</v>
          </cell>
          <cell r="E1623">
            <v>-44005</v>
          </cell>
          <cell r="I1623" t="str">
            <v>2020 MSA 164719</v>
          </cell>
          <cell r="J1623">
            <v>127</v>
          </cell>
          <cell r="K1623" t="str">
            <v>YONGKANG UNITED MECHANIC CO LTD</v>
          </cell>
          <cell r="L1623" t="str">
            <v>SHOP N BUY LTD</v>
          </cell>
          <cell r="M1623" t="str">
            <v>CN</v>
          </cell>
          <cell r="N1623" t="str">
            <v>CNNGB</v>
          </cell>
          <cell r="O1623" t="str">
            <v>CT</v>
          </cell>
          <cell r="P1623">
            <v>1187</v>
          </cell>
          <cell r="Q1623">
            <v>1187</v>
          </cell>
          <cell r="R1623">
            <v>1187</v>
          </cell>
          <cell r="S1623">
            <v>1187</v>
          </cell>
          <cell r="T1623">
            <v>14244</v>
          </cell>
          <cell r="U1623">
            <v>14244</v>
          </cell>
          <cell r="V1623">
            <v>14244</v>
          </cell>
          <cell r="W1623">
            <v>14244</v>
          </cell>
          <cell r="X1623" t="str">
            <v>FOGGING MACHINES MODEL FS680K THE GOODS TRANSIT FROM MOMBASA TO NAIROBI WILL BE ARRANGED BY CONSIGNEE ALL THE RISK CHARGES AND RESPONSIBILITIES WILL BE ON CONSIGNEE S ACCONT THE CARRIER S RESPONSIBILITY WILL BE TERMINATED AT MOMBASA ON CNEE S ACCOUNTS AND RISKS LULEYBIZ GMAIL COM +254727767962 SHIPPERS LOAD STOW COUNT PLACE OF DELIVERY PORT CLEARANCE</v>
          </cell>
          <cell r="Y1623" t="str">
            <v>Valide</v>
          </cell>
        </row>
        <row r="1624">
          <cell r="A1624" t="str">
            <v>CCLU4694920</v>
          </cell>
          <cell r="B1624">
            <v>40</v>
          </cell>
          <cell r="C1624" t="str">
            <v>COSU8041054690</v>
          </cell>
          <cell r="D1624">
            <v>44008</v>
          </cell>
          <cell r="E1624">
            <v>-44003</v>
          </cell>
          <cell r="I1624" t="str">
            <v>2020 MSA 164566</v>
          </cell>
          <cell r="J1624">
            <v>143</v>
          </cell>
          <cell r="K1624" t="str">
            <v>TIGERS USA GLOBAL LOGISTICS INC</v>
          </cell>
          <cell r="L1624" t="str">
            <v>FIWAGOH MISSION FOR ORPHANAGE SCHOOLS</v>
          </cell>
          <cell r="M1624" t="str">
            <v>CN</v>
          </cell>
          <cell r="N1624" t="str">
            <v>USOAK</v>
          </cell>
          <cell r="O1624" t="str">
            <v>CT</v>
          </cell>
          <cell r="P1624">
            <v>9454</v>
          </cell>
          <cell r="Q1624">
            <v>9454</v>
          </cell>
          <cell r="R1624">
            <v>9454</v>
          </cell>
          <cell r="S1624">
            <v>9454</v>
          </cell>
          <cell r="T1624">
            <v>22589</v>
          </cell>
          <cell r="U1624">
            <v>22589</v>
          </cell>
          <cell r="V1624">
            <v>22589</v>
          </cell>
          <cell r="W1624">
            <v>22589</v>
          </cell>
          <cell r="X1624" t="str">
            <v>9454 CARTONS USED RELIGIOUS BOOKS 51 422 PCS TOTAL HS 4901 99 PLACE OF DELIVERY PORT CLEARANCE</v>
          </cell>
          <cell r="Y1624" t="str">
            <v>Valide</v>
          </cell>
        </row>
        <row r="1625">
          <cell r="A1625" t="str">
            <v>DRYU9315151</v>
          </cell>
          <cell r="B1625">
            <v>40</v>
          </cell>
          <cell r="C1625" t="str">
            <v>EPIRAEESAD218609</v>
          </cell>
          <cell r="D1625">
            <v>44010</v>
          </cell>
          <cell r="E1625">
            <v>-44005</v>
          </cell>
          <cell r="I1625" t="str">
            <v>2020 MSA 164768</v>
          </cell>
          <cell r="J1625">
            <v>47</v>
          </cell>
          <cell r="K1625" t="str">
            <v>NIPPON GENERAL TRADING FZE AJMAN FR EE ZONE AJMAN U A E 97167428295</v>
          </cell>
          <cell r="L1625" t="str">
            <v>TOKYO TRADING GLOBAL LIMITED NGONG ROAD NEAR NAKUMATT PRESTIGE NAIROB</v>
          </cell>
          <cell r="M1625" t="str">
            <v>IN</v>
          </cell>
          <cell r="N1625" t="str">
            <v>AEJEA</v>
          </cell>
          <cell r="O1625" t="str">
            <v>PE</v>
          </cell>
          <cell r="P1625">
            <v>20</v>
          </cell>
          <cell r="Q1625">
            <v>20</v>
          </cell>
          <cell r="R1625">
            <v>20</v>
          </cell>
          <cell r="S1625">
            <v>20</v>
          </cell>
          <cell r="T1625">
            <v>9286</v>
          </cell>
          <cell r="U1625">
            <v>9286</v>
          </cell>
          <cell r="V1625">
            <v>9286</v>
          </cell>
          <cell r="W1625">
            <v>9286</v>
          </cell>
          <cell r="X1625" t="str">
            <v>HIGH CUBE 40 CONTAINER SAID TO CONTAIN 20 PALLETS USED COMPUTERS COMPUTERS ACCESSORIES 21 DAYS FREE TIME ALLOWED AT FINAL DESTINATION HOUSE HOUSE PORT NOMINATION AS PER KPA DIRECTIVE</v>
          </cell>
          <cell r="Y1625" t="str">
            <v>Valide</v>
          </cell>
        </row>
        <row r="1626">
          <cell r="A1626" t="str">
            <v>TCNU4819316</v>
          </cell>
          <cell r="B1626">
            <v>40</v>
          </cell>
          <cell r="C1626" t="str">
            <v>EPIRINDMUM211293</v>
          </cell>
          <cell r="D1626">
            <v>44010</v>
          </cell>
          <cell r="E1626">
            <v>-44005</v>
          </cell>
          <cell r="I1626" t="str">
            <v>2020 MSA 164768</v>
          </cell>
          <cell r="J1626">
            <v>184</v>
          </cell>
          <cell r="K1626" t="str">
            <v>H K PRINTERS PVT LTD Inside Nee lkanth Estate Near Saibaba Temple</v>
          </cell>
          <cell r="L1626" t="str">
            <v>M s LABORATORY ALLIED LTD P O BOX 42875-00100 NAIROBI KENYA</v>
          </cell>
          <cell r="M1626" t="str">
            <v>IN</v>
          </cell>
          <cell r="N1626" t="str">
            <v>INNSA</v>
          </cell>
          <cell r="O1626" t="str">
            <v>PK</v>
          </cell>
          <cell r="P1626">
            <v>1205</v>
          </cell>
          <cell r="Q1626">
            <v>1205</v>
          </cell>
          <cell r="R1626">
            <v>1205</v>
          </cell>
          <cell r="S1626">
            <v>1205</v>
          </cell>
          <cell r="T1626">
            <v>16958</v>
          </cell>
          <cell r="U1626">
            <v>16958</v>
          </cell>
          <cell r="V1626">
            <v>16958</v>
          </cell>
          <cell r="W1626">
            <v>16958</v>
          </cell>
          <cell r="X1626" t="str">
            <v>1 X HIGH CUBE 40 CONTAINER SAID TO CONTAIN TOTAL 1205 SHIPPER PACKS ONE THOUSAND TWO HUNDRED AND FIVE SHIPPER PACKS ONLY PRINTED CARTONS MADE OF PAPER BOARD PRINTED LABELS MADE OF PAPER PRINTED LEAFLET MADE OF PAPER INVOICE NO AND DAT E EXP - G005 30 05 2020 HS CODE 48192090 SHIPPING BILL NO 2925976 DATE 30-05-2020 TOTAL NET WEIGHT 15994 100 KGS TOTAL GROSS WEIGHT 16958 100 KGS INTRANSIT TO ICD EMBAKASI BY SGR RFID E-SEAL NO PACK01005174</v>
          </cell>
          <cell r="Y1626" t="str">
            <v>Valide</v>
          </cell>
        </row>
        <row r="1627">
          <cell r="A1627" t="str">
            <v>UETU5723154</v>
          </cell>
          <cell r="B1627">
            <v>40</v>
          </cell>
          <cell r="C1627" t="str">
            <v>HLCUTS1201233472</v>
          </cell>
          <cell r="D1627">
            <v>44010</v>
          </cell>
          <cell r="E1627">
            <v>-44005</v>
          </cell>
          <cell r="I1627" t="str">
            <v>2020 MSA 164800</v>
          </cell>
          <cell r="J1627">
            <v>147</v>
          </cell>
          <cell r="K1627" t="str">
            <v>DSV AIR SEA CO LTD TIANJIN BRANCH AS AGENT FOR DSV OCEAN TRANSPO</v>
          </cell>
          <cell r="L1627" t="str">
            <v>VESTAS EASTERN AFRICA C O LAKE TURKANA WIND POWER LIMITED Karen Business Park PO BOX 2114 00502 Nairobi ATTN Benson</v>
          </cell>
          <cell r="M1627" t="str">
            <v>US</v>
          </cell>
          <cell r="N1627" t="str">
            <v>CNTXG</v>
          </cell>
          <cell r="O1627" t="str">
            <v>NE</v>
          </cell>
          <cell r="P1627">
            <v>383</v>
          </cell>
          <cell r="Q1627">
            <v>383</v>
          </cell>
          <cell r="R1627">
            <v>0</v>
          </cell>
          <cell r="S1627">
            <v>0</v>
          </cell>
          <cell r="T1627">
            <v>147334</v>
          </cell>
          <cell r="U1627">
            <v>147334</v>
          </cell>
          <cell r="V1627">
            <v>0</v>
          </cell>
          <cell r="W1627">
            <v>0</v>
          </cell>
          <cell r="X1627"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27" t="str">
            <v>Valide</v>
          </cell>
        </row>
        <row r="1628">
          <cell r="A1628" t="str">
            <v>UETU5731057</v>
          </cell>
          <cell r="B1628">
            <v>40</v>
          </cell>
          <cell r="C1628" t="str">
            <v>HLCUTS1201233472</v>
          </cell>
          <cell r="D1628">
            <v>44010</v>
          </cell>
          <cell r="E1628">
            <v>-44005</v>
          </cell>
          <cell r="I1628" t="str">
            <v>2020 MSA 164800</v>
          </cell>
          <cell r="J1628">
            <v>147</v>
          </cell>
          <cell r="K1628" t="str">
            <v>DSV AIR SEA CO LTD TIANJIN BRANCH AS AGENT FOR DSV OCEAN TRANSPO</v>
          </cell>
          <cell r="L1628" t="str">
            <v>VESTAS EASTERN AFRICA C O LAKE TURKANA WIND POWER LIMITED Karen Business Park PO BOX 2114 00502 Nairobi ATTN Benson</v>
          </cell>
          <cell r="M1628" t="str">
            <v>US</v>
          </cell>
          <cell r="N1628" t="str">
            <v>CNTXG</v>
          </cell>
          <cell r="O1628" t="str">
            <v>NE</v>
          </cell>
          <cell r="P1628">
            <v>383</v>
          </cell>
          <cell r="Q1628">
            <v>383</v>
          </cell>
          <cell r="R1628">
            <v>0</v>
          </cell>
          <cell r="S1628">
            <v>0</v>
          </cell>
          <cell r="T1628">
            <v>147334</v>
          </cell>
          <cell r="U1628">
            <v>147334</v>
          </cell>
          <cell r="V1628">
            <v>0</v>
          </cell>
          <cell r="W1628">
            <v>0</v>
          </cell>
          <cell r="X1628"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28" t="str">
            <v>Valide</v>
          </cell>
        </row>
        <row r="1629">
          <cell r="A1629" t="str">
            <v>UETU5734502</v>
          </cell>
          <cell r="B1629">
            <v>40</v>
          </cell>
          <cell r="C1629" t="str">
            <v>HLCUTS1201233472</v>
          </cell>
          <cell r="D1629">
            <v>44010</v>
          </cell>
          <cell r="E1629">
            <v>-44005</v>
          </cell>
          <cell r="I1629" t="str">
            <v>2020 MSA 164800</v>
          </cell>
          <cell r="J1629">
            <v>147</v>
          </cell>
          <cell r="K1629" t="str">
            <v>DSV AIR SEA CO LTD TIANJIN BRANCH AS AGENT FOR DSV OCEAN TRANSPO</v>
          </cell>
          <cell r="L1629" t="str">
            <v>VESTAS EASTERN AFRICA C O LAKE TURKANA WIND POWER LIMITED Karen Business Park PO BOX 2114 00502 Nairobi ATTN Benson</v>
          </cell>
          <cell r="M1629" t="str">
            <v>US</v>
          </cell>
          <cell r="N1629" t="str">
            <v>CNTXG</v>
          </cell>
          <cell r="O1629" t="str">
            <v>NE</v>
          </cell>
          <cell r="P1629">
            <v>383</v>
          </cell>
          <cell r="Q1629">
            <v>383</v>
          </cell>
          <cell r="R1629">
            <v>0</v>
          </cell>
          <cell r="S1629">
            <v>0</v>
          </cell>
          <cell r="T1629">
            <v>147334</v>
          </cell>
          <cell r="U1629">
            <v>147334</v>
          </cell>
          <cell r="V1629">
            <v>0</v>
          </cell>
          <cell r="W1629">
            <v>0</v>
          </cell>
          <cell r="X1629"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29" t="str">
            <v>Valide</v>
          </cell>
        </row>
        <row r="1630">
          <cell r="A1630" t="str">
            <v>UETU5731139</v>
          </cell>
          <cell r="B1630">
            <v>40</v>
          </cell>
          <cell r="C1630" t="str">
            <v>HLCUTS1201233472</v>
          </cell>
          <cell r="D1630">
            <v>44010</v>
          </cell>
          <cell r="E1630">
            <v>-44005</v>
          </cell>
          <cell r="I1630" t="str">
            <v>2020 MSA 164800</v>
          </cell>
          <cell r="J1630">
            <v>147</v>
          </cell>
          <cell r="K1630" t="str">
            <v>DSV AIR SEA CO LTD TIANJIN BRANCH AS AGENT FOR DSV OCEAN TRANSPO</v>
          </cell>
          <cell r="L1630" t="str">
            <v>VESTAS EASTERN AFRICA C O LAKE TURKANA WIND POWER LIMITED Karen Business Park PO BOX 2114 00502 Nairobi ATTN Benson</v>
          </cell>
          <cell r="M1630" t="str">
            <v>US</v>
          </cell>
          <cell r="N1630" t="str">
            <v>CNTXG</v>
          </cell>
          <cell r="O1630" t="str">
            <v>NE</v>
          </cell>
          <cell r="P1630">
            <v>383</v>
          </cell>
          <cell r="Q1630">
            <v>383</v>
          </cell>
          <cell r="R1630">
            <v>0</v>
          </cell>
          <cell r="S1630">
            <v>0</v>
          </cell>
          <cell r="T1630">
            <v>147334</v>
          </cell>
          <cell r="U1630">
            <v>147334</v>
          </cell>
          <cell r="V1630">
            <v>0</v>
          </cell>
          <cell r="W1630">
            <v>0</v>
          </cell>
          <cell r="X1630"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30" t="str">
            <v>Valide</v>
          </cell>
        </row>
        <row r="1631">
          <cell r="A1631" t="str">
            <v>UETU5723112</v>
          </cell>
          <cell r="B1631">
            <v>40</v>
          </cell>
          <cell r="C1631" t="str">
            <v>HLCUTS1201233472</v>
          </cell>
          <cell r="D1631">
            <v>44010</v>
          </cell>
          <cell r="E1631">
            <v>-44005</v>
          </cell>
          <cell r="I1631" t="str">
            <v>2020 MSA 164800</v>
          </cell>
          <cell r="J1631">
            <v>147</v>
          </cell>
          <cell r="K1631" t="str">
            <v>DSV AIR SEA CO LTD TIANJIN BRANCH AS AGENT FOR DSV OCEAN TRANSPO</v>
          </cell>
          <cell r="L1631" t="str">
            <v>VESTAS EASTERN AFRICA C O LAKE TURKANA WIND POWER LIMITED Karen Business Park PO BOX 2114 00502 Nairobi ATTN Benson</v>
          </cell>
          <cell r="M1631" t="str">
            <v>US</v>
          </cell>
          <cell r="N1631" t="str">
            <v>CNTXG</v>
          </cell>
          <cell r="O1631" t="str">
            <v>NE</v>
          </cell>
          <cell r="P1631">
            <v>383</v>
          </cell>
          <cell r="Q1631">
            <v>383</v>
          </cell>
          <cell r="R1631">
            <v>0</v>
          </cell>
          <cell r="S1631">
            <v>0</v>
          </cell>
          <cell r="T1631">
            <v>147334</v>
          </cell>
          <cell r="U1631">
            <v>147334</v>
          </cell>
          <cell r="V1631">
            <v>0</v>
          </cell>
          <cell r="W1631">
            <v>0</v>
          </cell>
          <cell r="X1631"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31" t="str">
            <v>Valide</v>
          </cell>
        </row>
        <row r="1632">
          <cell r="A1632" t="str">
            <v>PCIU1137385</v>
          </cell>
          <cell r="B1632">
            <v>20</v>
          </cell>
          <cell r="C1632" t="str">
            <v>HUBR00035500</v>
          </cell>
          <cell r="D1632">
            <v>44008</v>
          </cell>
          <cell r="E1632">
            <v>-44003</v>
          </cell>
          <cell r="I1632" t="str">
            <v>2020 MSA 164616</v>
          </cell>
          <cell r="J1632">
            <v>117</v>
          </cell>
          <cell r="K1632" t="str">
            <v>RISA HK INTERNATIONAL LIMITEDADDROOM 103 OF YUNSHANJU NO 52XINGUAGCHON</v>
          </cell>
          <cell r="L1632" t="str">
            <v>THOMSONS HOTEL NAIROBI LIMITEDADDP O BOX 51665-00200 NAIROBIKENYA TEL0</v>
          </cell>
          <cell r="M1632" t="str">
            <v>CN</v>
          </cell>
          <cell r="N1632" t="str">
            <v>CNNSA</v>
          </cell>
          <cell r="O1632" t="str">
            <v>PK</v>
          </cell>
          <cell r="P1632">
            <v>133</v>
          </cell>
          <cell r="Q1632">
            <v>133</v>
          </cell>
          <cell r="R1632">
            <v>0</v>
          </cell>
          <cell r="S1632">
            <v>0</v>
          </cell>
          <cell r="T1632">
            <v>16660</v>
          </cell>
          <cell r="U1632">
            <v>16660</v>
          </cell>
          <cell r="V1632">
            <v>0</v>
          </cell>
          <cell r="W1632">
            <v>0</v>
          </cell>
          <cell r="X1632" t="str">
            <v>ALUMINIUM WINDOWS FREIGHT PREPAID ALUMINIUM WINDOWS FREIGHT PREPAID</v>
          </cell>
          <cell r="Y1632" t="str">
            <v>Valide</v>
          </cell>
        </row>
        <row r="1633">
          <cell r="A1633" t="str">
            <v>PCIU1874870</v>
          </cell>
          <cell r="B1633">
            <v>20</v>
          </cell>
          <cell r="C1633" t="str">
            <v>JKT000265000</v>
          </cell>
          <cell r="D1633">
            <v>44008</v>
          </cell>
          <cell r="E1633">
            <v>-44003</v>
          </cell>
          <cell r="I1633" t="str">
            <v>2020 MSA 164616</v>
          </cell>
          <cell r="J1633">
            <v>104</v>
          </cell>
          <cell r="K1633" t="str">
            <v>PT MULIAGLASS ATRIUM MULIA 8THFLOOR JL HR RASUNA SAID KAV B 10-11SETIA</v>
          </cell>
          <cell r="L1633" t="str">
            <v>ESSAJEE AMIJEE EA LTDLUSAKA ROAD NAIROBI MOMBASA KENYA PINP05151720</v>
          </cell>
          <cell r="M1633" t="str">
            <v>CN</v>
          </cell>
          <cell r="N1633" t="str">
            <v>IDJKT</v>
          </cell>
          <cell r="O1633" t="str">
            <v>BX</v>
          </cell>
          <cell r="P1633">
            <v>153</v>
          </cell>
          <cell r="Q1633">
            <v>153</v>
          </cell>
          <cell r="R1633">
            <v>153</v>
          </cell>
          <cell r="S1633">
            <v>153</v>
          </cell>
          <cell r="T1633">
            <v>334036</v>
          </cell>
          <cell r="U1633">
            <v>334036</v>
          </cell>
          <cell r="V1633">
            <v>334036</v>
          </cell>
          <cell r="W1633">
            <v>334036</v>
          </cell>
          <cell r="X1633" t="str">
            <v>88 BOXES OF 3 8MM 4 8MM CLEAR FLOAT GLASS 65 BOXES OF 4MM 5MM 6MM DARK GREY FLOAT GLASS AND SILVER DARK GREY AS PER P I-2112026528 IDF NO E2005333394 HS CODE NO 7005210000 7005290000 TOTAL NW 312 175 00KGS GOODS IN TRANSIT TO FOCUS CFS BY CONSIGNEE S ACCOUNT AND RISK SHIPPED ON BOARD AT TG PRIOK JAKARTA INDONESIA ON MAY 31 2020 BY CSCL LIMA V 083N TRANSHIPMENT AT SINGAPORE BY KOTA GEMAR V 0027W INDONESIA PEB040300-29052020-330536 NPWP013463310092000</v>
          </cell>
          <cell r="Y1633" t="str">
            <v>Valide</v>
          </cell>
        </row>
        <row r="1634">
          <cell r="A1634" t="str">
            <v>MSCU3915785</v>
          </cell>
          <cell r="B1634">
            <v>20</v>
          </cell>
          <cell r="C1634" t="str">
            <v>MEDUAL514968</v>
          </cell>
          <cell r="D1634">
            <v>44010</v>
          </cell>
          <cell r="E1634">
            <v>-44005</v>
          </cell>
          <cell r="I1634" t="str">
            <v>2020 MSA 164523</v>
          </cell>
          <cell r="J1634">
            <v>13</v>
          </cell>
          <cell r="K1634" t="str">
            <v>SAUDI EGYPTION COMPANY FOR SALTS AND MINERALS</v>
          </cell>
          <cell r="L1634" t="str">
            <v>UPFIELD KENYA MANUFACTURING LIMITED</v>
          </cell>
          <cell r="M1634" t="str">
            <v>CN</v>
          </cell>
          <cell r="N1634" t="str">
            <v>ZADUR</v>
          </cell>
          <cell r="O1634" t="str">
            <v>BG</v>
          </cell>
          <cell r="P1634">
            <v>3200</v>
          </cell>
          <cell r="Q1634">
            <v>3200</v>
          </cell>
          <cell r="R1634">
            <v>3200</v>
          </cell>
          <cell r="S1634">
            <v>3200</v>
          </cell>
          <cell r="T1634">
            <v>81000</v>
          </cell>
          <cell r="U1634">
            <v>81000</v>
          </cell>
          <cell r="V1634">
            <v>81000</v>
          </cell>
          <cell r="W1634">
            <v>81000</v>
          </cell>
          <cell r="X1634" t="str">
            <v>3200 BAGS - Pure Dried Vac uum Salt PVD 25kgs P O NO 4700024938 TOTAL G W 8 1 000 KGS NET W 80 000 KG S Invoice No 460-2020 IN TRANSIT TO ICD EMBAKASI NAIROBI KENYA ON CONSIGNEE S ACCOUNT RISK and ARRANGE MENT CARRIERS LIABTLITY CE ASES AT POD 21 DAYS FREE T IME OF DEMURRAGE NW 20000 KGS</v>
          </cell>
          <cell r="Y1634" t="str">
            <v>Valide</v>
          </cell>
        </row>
        <row r="1635">
          <cell r="A1635" t="str">
            <v>TCLU9867325</v>
          </cell>
          <cell r="B1635">
            <v>40</v>
          </cell>
          <cell r="C1635" t="str">
            <v>MEDUDC361109</v>
          </cell>
          <cell r="D1635">
            <v>44009</v>
          </cell>
          <cell r="E1635">
            <v>-44004</v>
          </cell>
          <cell r="I1635" t="str">
            <v>2020 MSA 164644</v>
          </cell>
          <cell r="J1635">
            <v>35</v>
          </cell>
          <cell r="K1635" t="str">
            <v>MHL INTERNATIONAL FZCO</v>
          </cell>
          <cell r="L1635" t="str">
            <v>GSM RETAIL LIMITED</v>
          </cell>
          <cell r="M1635" t="str">
            <v>TR</v>
          </cell>
          <cell r="N1635" t="str">
            <v>OMSLL</v>
          </cell>
          <cell r="O1635" t="str">
            <v>PK</v>
          </cell>
          <cell r="P1635">
            <v>5937</v>
          </cell>
          <cell r="Q1635">
            <v>5937</v>
          </cell>
          <cell r="R1635">
            <v>5937</v>
          </cell>
          <cell r="S1635">
            <v>5937</v>
          </cell>
          <cell r="T1635">
            <v>64067</v>
          </cell>
          <cell r="U1635">
            <v>64067</v>
          </cell>
          <cell r="V1635">
            <v>64067</v>
          </cell>
          <cell r="W1635">
            <v>64067</v>
          </cell>
          <cell r="X1635" t="str">
            <v>GARMENT AND HOMEWARE ITEMS GARMENT AND HOMEWARE ITEMS 21 DAYS FREE TIME AT DESTINATION GARMENT AND HOMEWARE ITEMS GARMENT AND HOMEWARE ITEMS GARMENT AND HOMEWARE ITEMS GARMENT AND HOMEWARE ITEMS</v>
          </cell>
          <cell r="Y1635" t="str">
            <v>Valide</v>
          </cell>
        </row>
        <row r="1636">
          <cell r="A1636" t="str">
            <v>INKU6625635</v>
          </cell>
          <cell r="B1636">
            <v>40</v>
          </cell>
          <cell r="C1636" t="str">
            <v>MEDUDC361109</v>
          </cell>
          <cell r="D1636">
            <v>44009</v>
          </cell>
          <cell r="E1636">
            <v>-44004</v>
          </cell>
          <cell r="I1636" t="str">
            <v>2020 MSA 164644</v>
          </cell>
          <cell r="J1636">
            <v>35</v>
          </cell>
          <cell r="K1636" t="str">
            <v>MHL INTERNATIONAL FZCO</v>
          </cell>
          <cell r="L1636" t="str">
            <v>GSM RETAIL LIMITED</v>
          </cell>
          <cell r="M1636" t="str">
            <v>TR</v>
          </cell>
          <cell r="N1636" t="str">
            <v>OMSLL</v>
          </cell>
          <cell r="O1636" t="str">
            <v>PK</v>
          </cell>
          <cell r="P1636">
            <v>5937</v>
          </cell>
          <cell r="Q1636">
            <v>5937</v>
          </cell>
          <cell r="R1636">
            <v>5937</v>
          </cell>
          <cell r="S1636">
            <v>5937</v>
          </cell>
          <cell r="T1636">
            <v>64067</v>
          </cell>
          <cell r="U1636">
            <v>64067</v>
          </cell>
          <cell r="V1636">
            <v>64067</v>
          </cell>
          <cell r="W1636">
            <v>64067</v>
          </cell>
          <cell r="X1636" t="str">
            <v>GARMENT AND HOMEWARE ITEMS GARMENT AND HOMEWARE ITEMS 21 DAYS FREE TIME AT DESTINATION GARMENT AND HOMEWARE ITEMS GARMENT AND HOMEWARE ITEMS GARMENT AND HOMEWARE ITEMS GARMENT AND HOMEWARE ITEMS</v>
          </cell>
          <cell r="Y1636" t="str">
            <v>Valide</v>
          </cell>
        </row>
        <row r="1637">
          <cell r="A1637" t="str">
            <v>CAIU4742334</v>
          </cell>
          <cell r="B1637">
            <v>40</v>
          </cell>
          <cell r="C1637" t="str">
            <v>MEDUDC361109</v>
          </cell>
          <cell r="D1637">
            <v>44009</v>
          </cell>
          <cell r="E1637">
            <v>-44004</v>
          </cell>
          <cell r="I1637" t="str">
            <v>2020 MSA 164644</v>
          </cell>
          <cell r="J1637">
            <v>35</v>
          </cell>
          <cell r="K1637" t="str">
            <v>MHL INTERNATIONAL FZCO</v>
          </cell>
          <cell r="L1637" t="str">
            <v>GSM RETAIL LIMITED</v>
          </cell>
          <cell r="M1637" t="str">
            <v>TR</v>
          </cell>
          <cell r="N1637" t="str">
            <v>OMSLL</v>
          </cell>
          <cell r="O1637" t="str">
            <v>PK</v>
          </cell>
          <cell r="P1637">
            <v>5937</v>
          </cell>
          <cell r="Q1637">
            <v>5937</v>
          </cell>
          <cell r="R1637">
            <v>5937</v>
          </cell>
          <cell r="S1637">
            <v>5937</v>
          </cell>
          <cell r="T1637">
            <v>64067</v>
          </cell>
          <cell r="U1637">
            <v>64067</v>
          </cell>
          <cell r="V1637">
            <v>64067</v>
          </cell>
          <cell r="W1637">
            <v>64067</v>
          </cell>
          <cell r="X1637" t="str">
            <v>GARMENT AND HOMEWARE ITEMS GARMENT AND HOMEWARE ITEMS 21 DAYS FREE TIME AT DESTINATION GARMENT AND HOMEWARE ITEMS GARMENT AND HOMEWARE ITEMS GARMENT AND HOMEWARE ITEMS GARMENT AND HOMEWARE ITEMS</v>
          </cell>
          <cell r="Y1637" t="str">
            <v>Valide</v>
          </cell>
        </row>
        <row r="1638">
          <cell r="A1638" t="str">
            <v>MSCU5366133</v>
          </cell>
          <cell r="B1638">
            <v>40</v>
          </cell>
          <cell r="C1638" t="str">
            <v>MEDUDC361109</v>
          </cell>
          <cell r="D1638">
            <v>44009</v>
          </cell>
          <cell r="E1638">
            <v>-44004</v>
          </cell>
          <cell r="I1638" t="str">
            <v>2020 MSA 164644</v>
          </cell>
          <cell r="J1638">
            <v>35</v>
          </cell>
          <cell r="K1638" t="str">
            <v>MHL INTERNATIONAL FZCO</v>
          </cell>
          <cell r="L1638" t="str">
            <v>GSM RETAIL LIMITED</v>
          </cell>
          <cell r="M1638" t="str">
            <v>TR</v>
          </cell>
          <cell r="N1638" t="str">
            <v>OMSLL</v>
          </cell>
          <cell r="O1638" t="str">
            <v>PK</v>
          </cell>
          <cell r="P1638">
            <v>5937</v>
          </cell>
          <cell r="Q1638">
            <v>5937</v>
          </cell>
          <cell r="R1638">
            <v>5937</v>
          </cell>
          <cell r="S1638">
            <v>5937</v>
          </cell>
          <cell r="T1638">
            <v>64067</v>
          </cell>
          <cell r="U1638">
            <v>64067</v>
          </cell>
          <cell r="V1638">
            <v>64067</v>
          </cell>
          <cell r="W1638">
            <v>64067</v>
          </cell>
          <cell r="X1638" t="str">
            <v>GARMENT AND HOMEWARE ITEMS GARMENT AND HOMEWARE ITEMS 21 DAYS FREE TIME AT DESTINATION GARMENT AND HOMEWARE ITEMS GARMENT AND HOMEWARE ITEMS GARMENT AND HOMEWARE ITEMS GARMENT AND HOMEWARE ITEMS</v>
          </cell>
          <cell r="Y1638" t="str">
            <v>Valide</v>
          </cell>
        </row>
        <row r="1639">
          <cell r="A1639" t="str">
            <v>TEMU8316310</v>
          </cell>
          <cell r="B1639">
            <v>40</v>
          </cell>
          <cell r="C1639" t="str">
            <v>MEDUDC361109</v>
          </cell>
          <cell r="D1639">
            <v>44009</v>
          </cell>
          <cell r="E1639">
            <v>-44004</v>
          </cell>
          <cell r="I1639" t="str">
            <v>2020 MSA 164644</v>
          </cell>
          <cell r="J1639">
            <v>35</v>
          </cell>
          <cell r="K1639" t="str">
            <v>MHL INTERNATIONAL FZCO</v>
          </cell>
          <cell r="L1639" t="str">
            <v>GSM RETAIL LIMITED</v>
          </cell>
          <cell r="M1639" t="str">
            <v>TR</v>
          </cell>
          <cell r="N1639" t="str">
            <v>OMSLL</v>
          </cell>
          <cell r="O1639" t="str">
            <v>PK</v>
          </cell>
          <cell r="P1639">
            <v>5937</v>
          </cell>
          <cell r="Q1639">
            <v>5937</v>
          </cell>
          <cell r="R1639">
            <v>5937</v>
          </cell>
          <cell r="S1639">
            <v>5937</v>
          </cell>
          <cell r="T1639">
            <v>64067</v>
          </cell>
          <cell r="U1639">
            <v>64067</v>
          </cell>
          <cell r="V1639">
            <v>64067</v>
          </cell>
          <cell r="W1639">
            <v>64067</v>
          </cell>
          <cell r="X1639" t="str">
            <v>GARMENT AND HOMEWARE ITEMS GARMENT AND HOMEWARE ITEMS 21 DAYS FREE TIME AT DESTINATION GARMENT AND HOMEWARE ITEMS GARMENT AND HOMEWARE ITEMS GARMENT AND HOMEWARE ITEMS GARMENT AND HOMEWARE ITEMS</v>
          </cell>
          <cell r="Y1639" t="str">
            <v>Valide</v>
          </cell>
        </row>
        <row r="1640">
          <cell r="A1640" t="str">
            <v>CAIU9484490</v>
          </cell>
          <cell r="B1640">
            <v>40</v>
          </cell>
          <cell r="C1640" t="str">
            <v>MEDUDC361109</v>
          </cell>
          <cell r="D1640">
            <v>44009</v>
          </cell>
          <cell r="E1640">
            <v>-44004</v>
          </cell>
          <cell r="I1640" t="str">
            <v>2020 MSA 164644</v>
          </cell>
          <cell r="J1640">
            <v>35</v>
          </cell>
          <cell r="K1640" t="str">
            <v>MHL INTERNATIONAL FZCO</v>
          </cell>
          <cell r="L1640" t="str">
            <v>GSM RETAIL LIMITED</v>
          </cell>
          <cell r="M1640" t="str">
            <v>TR</v>
          </cell>
          <cell r="N1640" t="str">
            <v>OMSLL</v>
          </cell>
          <cell r="O1640" t="str">
            <v>PK</v>
          </cell>
          <cell r="P1640">
            <v>5937</v>
          </cell>
          <cell r="Q1640">
            <v>5937</v>
          </cell>
          <cell r="R1640">
            <v>5937</v>
          </cell>
          <cell r="S1640">
            <v>5937</v>
          </cell>
          <cell r="T1640">
            <v>64067</v>
          </cell>
          <cell r="U1640">
            <v>64067</v>
          </cell>
          <cell r="V1640">
            <v>64067</v>
          </cell>
          <cell r="W1640">
            <v>64067</v>
          </cell>
          <cell r="X1640" t="str">
            <v>GARMENT AND HOMEWARE ITEMS GARMENT AND HOMEWARE ITEMS 21 DAYS FREE TIME AT DESTINATION GARMENT AND HOMEWARE ITEMS GARMENT AND HOMEWARE ITEMS GARMENT AND HOMEWARE ITEMS GARMENT AND HOMEWARE ITEMS</v>
          </cell>
          <cell r="Y1640" t="str">
            <v>Valide</v>
          </cell>
        </row>
        <row r="1641">
          <cell r="A1641" t="str">
            <v>MSDU7037470</v>
          </cell>
          <cell r="B1641">
            <v>40</v>
          </cell>
          <cell r="C1641" t="str">
            <v>MEDUI1694229</v>
          </cell>
          <cell r="D1641">
            <v>44009</v>
          </cell>
          <cell r="E1641">
            <v>-44004</v>
          </cell>
          <cell r="I1641" t="str">
            <v>2020 MSA 164644</v>
          </cell>
          <cell r="J1641">
            <v>53</v>
          </cell>
          <cell r="K1641" t="str">
            <v>EVOLOG NAKLIYAT VE LOJISTIK HIZMETLERI TIC LTD STI</v>
          </cell>
          <cell r="L1641" t="str">
            <v>Salvador Caetano Kenya Ltd</v>
          </cell>
          <cell r="M1641" t="str">
            <v>TR</v>
          </cell>
          <cell r="N1641" t="str">
            <v>OMSLL</v>
          </cell>
          <cell r="O1641" t="str">
            <v>PK</v>
          </cell>
          <cell r="P1641">
            <v>6</v>
          </cell>
          <cell r="Q1641">
            <v>6</v>
          </cell>
          <cell r="R1641">
            <v>0</v>
          </cell>
          <cell r="S1641">
            <v>0</v>
          </cell>
          <cell r="T1641">
            <v>2030</v>
          </cell>
          <cell r="U1641">
            <v>2030</v>
          </cell>
          <cell r="V1641">
            <v>0</v>
          </cell>
          <cell r="W1641">
            <v>0</v>
          </cell>
          <cell r="X1641" t="str">
            <v>Final Destination ICD Em bakasi CARRIER S RESPONSIB ILITY CEASES AT PORT OF DI SCHARGE INTERNAL ELEMENTS HS CODE 94056080</v>
          </cell>
          <cell r="Y1641" t="str">
            <v>Valide</v>
          </cell>
        </row>
        <row r="1642">
          <cell r="A1642" t="str">
            <v>GESU5903333</v>
          </cell>
          <cell r="B1642">
            <v>40</v>
          </cell>
          <cell r="C1642" t="str">
            <v>MEDUMH818319</v>
          </cell>
          <cell r="D1642">
            <v>44008</v>
          </cell>
          <cell r="E1642">
            <v>-44003</v>
          </cell>
          <cell r="I1642" t="str">
            <v>2020 MSA 164525</v>
          </cell>
          <cell r="J1642">
            <v>97</v>
          </cell>
          <cell r="K1642" t="str">
            <v>PON PURE CHEMICAL INDIA PRIVATE LIMITED</v>
          </cell>
          <cell r="L1642" t="str">
            <v>DIAMOND CHEMICALS LTD</v>
          </cell>
          <cell r="M1642" t="str">
            <v>TR</v>
          </cell>
          <cell r="N1642" t="str">
            <v>OMSLL</v>
          </cell>
          <cell r="O1642" t="str">
            <v>DR</v>
          </cell>
          <cell r="P1642">
            <v>150</v>
          </cell>
          <cell r="Q1642">
            <v>150</v>
          </cell>
          <cell r="R1642">
            <v>150</v>
          </cell>
          <cell r="S1642">
            <v>150</v>
          </cell>
          <cell r="T1642">
            <v>26850</v>
          </cell>
          <cell r="U1642">
            <v>26850</v>
          </cell>
          <cell r="V1642">
            <v>26850</v>
          </cell>
          <cell r="W1642">
            <v>26850</v>
          </cell>
          <cell r="X1642" t="str">
            <v>150 NEW STEEL DRUM METHANO L DENATURED H S Code 2 905 11 00 UN NO 1230 HAZ CLASS 3 PACKING GROUP II NET WT 24450 000 KG S GROSS WT 26850 000 KGS S BILL NO 4006631 DT 04 06 2020</v>
          </cell>
          <cell r="Y1642" t="str">
            <v>Valide</v>
          </cell>
        </row>
        <row r="1643">
          <cell r="A1643" t="str">
            <v>MSCU6942568</v>
          </cell>
          <cell r="B1643">
            <v>20</v>
          </cell>
          <cell r="C1643" t="str">
            <v>MEDUPR384033</v>
          </cell>
          <cell r="D1643">
            <v>44009</v>
          </cell>
          <cell r="E1643">
            <v>-44004</v>
          </cell>
          <cell r="I1643" t="str">
            <v>2020 MSA 164633</v>
          </cell>
          <cell r="J1643">
            <v>132</v>
          </cell>
          <cell r="K1643" t="str">
            <v>DITA INTERNATIONAL BV</v>
          </cell>
          <cell r="L1643" t="str">
            <v>CHEMICALS and SCHOOL SUPPLIES LTD</v>
          </cell>
          <cell r="M1643" t="str">
            <v>CN</v>
          </cell>
          <cell r="N1643" t="str">
            <v>OMSLL</v>
          </cell>
          <cell r="O1643" t="str">
            <v>PE</v>
          </cell>
          <cell r="P1643">
            <v>9</v>
          </cell>
          <cell r="Q1643">
            <v>9</v>
          </cell>
          <cell r="R1643">
            <v>9</v>
          </cell>
          <cell r="S1643">
            <v>9</v>
          </cell>
          <cell r="T1643">
            <v>10558</v>
          </cell>
          <cell r="U1643">
            <v>10558</v>
          </cell>
          <cell r="V1643">
            <v>10558</v>
          </cell>
          <cell r="W1643">
            <v>10558</v>
          </cell>
          <cell r="X1643" t="str">
            <v>SPORTS WEAR JACKET SHOES AND PANTS HS CODE 62021900 62034919 62033990 95069990</v>
          </cell>
          <cell r="Y1643" t="str">
            <v>Valide</v>
          </cell>
        </row>
        <row r="1644">
          <cell r="A1644" t="str">
            <v>CBHU8574922</v>
          </cell>
          <cell r="B1644">
            <v>40</v>
          </cell>
          <cell r="C1644" t="str">
            <v>OOLU2113058340</v>
          </cell>
          <cell r="D1644">
            <v>44008</v>
          </cell>
          <cell r="E1644">
            <v>-44003</v>
          </cell>
          <cell r="I1644" t="str">
            <v>2020 MSA 164719</v>
          </cell>
          <cell r="J1644">
            <v>25</v>
          </cell>
          <cell r="K1644" t="str">
            <v>YUYAO OLLIN PHOTOVOLTAIC</v>
          </cell>
          <cell r="L1644" t="str">
            <v>GLOBAL RIM CO LTD</v>
          </cell>
          <cell r="M1644" t="str">
            <v>CN</v>
          </cell>
          <cell r="N1644" t="str">
            <v>CNNGB</v>
          </cell>
          <cell r="O1644" t="str">
            <v>CT</v>
          </cell>
          <cell r="P1644">
            <v>1814</v>
          </cell>
          <cell r="Q1644">
            <v>1814</v>
          </cell>
          <cell r="R1644">
            <v>0</v>
          </cell>
          <cell r="S1644">
            <v>0</v>
          </cell>
          <cell r="T1644">
            <v>20950</v>
          </cell>
          <cell r="U1644">
            <v>20950</v>
          </cell>
          <cell r="V1644">
            <v>0</v>
          </cell>
          <cell r="W1644">
            <v>0</v>
          </cell>
          <cell r="X1644" t="str">
            <v>SOLAR PANEL HSCODE 8541400010 PLACE OF DELIVERY PORT CLEARANCE</v>
          </cell>
          <cell r="Y1644" t="str">
            <v>Valide</v>
          </cell>
        </row>
        <row r="1645">
          <cell r="A1645" t="str">
            <v>CSNU7383128</v>
          </cell>
          <cell r="B1645">
            <v>40</v>
          </cell>
          <cell r="C1645" t="str">
            <v>OOLU2640954260</v>
          </cell>
          <cell r="D1645">
            <v>44010</v>
          </cell>
          <cell r="E1645">
            <v>-44005</v>
          </cell>
          <cell r="I1645" t="str">
            <v>2020 MSA 164719</v>
          </cell>
          <cell r="J1645">
            <v>39</v>
          </cell>
          <cell r="K1645" t="str">
            <v>INNER MONGOLIA DEKANG SCIENCE</v>
          </cell>
          <cell r="L1645" t="str">
            <v>TASHMI INTERNATIONAL LTD</v>
          </cell>
          <cell r="M1645" t="str">
            <v>CN</v>
          </cell>
          <cell r="N1645" t="str">
            <v>CNSHA</v>
          </cell>
          <cell r="O1645" t="str">
            <v>PK</v>
          </cell>
          <cell r="P1645">
            <v>1849</v>
          </cell>
          <cell r="Q1645">
            <v>1849</v>
          </cell>
          <cell r="R1645">
            <v>0</v>
          </cell>
          <cell r="S1645">
            <v>0</v>
          </cell>
          <cell r="T1645">
            <v>13498</v>
          </cell>
          <cell r="U1645">
            <v>13498</v>
          </cell>
          <cell r="V1645">
            <v>0</v>
          </cell>
          <cell r="W1645">
            <v>0</v>
          </cell>
          <cell r="X1645" t="str">
            <v>CENTRIFUGAL TUBE HS CODE 39269090 PLACE OF DELIVERY PORT CLEARANCE</v>
          </cell>
          <cell r="Y1645" t="str">
            <v>Valide</v>
          </cell>
        </row>
        <row r="1646">
          <cell r="A1646" t="str">
            <v>CMAU5498502</v>
          </cell>
          <cell r="B1646">
            <v>40</v>
          </cell>
          <cell r="C1646" t="str">
            <v>MEDUPK800100</v>
          </cell>
          <cell r="D1646">
            <v>44008</v>
          </cell>
          <cell r="E1646">
            <v>-44003</v>
          </cell>
          <cell r="I1646" t="str">
            <v>2020 MSA 164148</v>
          </cell>
          <cell r="J1646">
            <v>78</v>
          </cell>
          <cell r="K1646" t="str">
            <v>SINDH PUNJAB TRADERS</v>
          </cell>
          <cell r="L1646" t="str">
            <v>TO THE ORDER OF</v>
          </cell>
          <cell r="M1646" t="str">
            <v>US</v>
          </cell>
          <cell r="N1646" t="str">
            <v>OMSLL</v>
          </cell>
          <cell r="O1646" t="str">
            <v>BG</v>
          </cell>
          <cell r="P1646">
            <v>11000</v>
          </cell>
          <cell r="Q1646">
            <v>11000</v>
          </cell>
          <cell r="R1646">
            <v>0</v>
          </cell>
          <cell r="S1646">
            <v>0</v>
          </cell>
          <cell r="T1646">
            <v>275880</v>
          </cell>
          <cell r="U1646">
            <v>275880</v>
          </cell>
          <cell r="V1646">
            <v>0</v>
          </cell>
          <cell r="W1646">
            <v>0</v>
          </cell>
          <cell r="X1646" t="str">
            <v>10X20 FCL - 275 MT - 1100 0 BAGS PAKISTANI LONG GRA IN WHITE RICE IRRI-6 15 B ROKEN DOUBLE POLISHED 100 SORTEXED CROP 2019-20 PACKING 25 KG NET NEW ST RONG PP BAGS FREIGHT PREPA ID GROSS WT 275 880 M TO NS NET WT 275 000 M TO NS 28 DAYS FREE TIME AT DE STINATION FORM E NO ABL-2 020-0000009167 DT 29 04 2 020 GOODS IN TRANSIT TO UGANDA ON MERCHANT CONSIGNEE OWN TRANSPORT RISK AND COST-C ARRIER S LIABILITY CEASES UPON DISCHARGE AT THE PORT OF MOMBASA KENYA</v>
          </cell>
          <cell r="Y1646" t="str">
            <v>Valide</v>
          </cell>
        </row>
        <row r="1647">
          <cell r="A1647" t="str">
            <v>PCIU1145842</v>
          </cell>
          <cell r="B1647">
            <v>20</v>
          </cell>
          <cell r="C1647" t="str">
            <v>SZCP00008400</v>
          </cell>
          <cell r="D1647">
            <v>44010</v>
          </cell>
          <cell r="E1647">
            <v>-44005</v>
          </cell>
          <cell r="I1647" t="str">
            <v>2020 MSA 164567</v>
          </cell>
          <cell r="J1647">
            <v>317</v>
          </cell>
          <cell r="K1647" t="str">
            <v>SORAB ENTERPRISE PTE LTD 10 UBICRESCENT 02-93 LOBBY E UBITECHPARK SI</v>
          </cell>
          <cell r="L1647" t="str">
            <v>TO THE ORDER OF TROPICAL HEAT LTD NO 2 SEREM ROAD OFF LUNGA LUNGARD</v>
          </cell>
          <cell r="M1647" t="str">
            <v>CN</v>
          </cell>
          <cell r="N1647" t="str">
            <v>CNWUZ</v>
          </cell>
          <cell r="O1647" t="str">
            <v>CT</v>
          </cell>
          <cell r="P1647">
            <v>520</v>
          </cell>
          <cell r="Q1647">
            <v>520</v>
          </cell>
          <cell r="R1647">
            <v>520</v>
          </cell>
          <cell r="S1647">
            <v>520</v>
          </cell>
          <cell r="T1647">
            <v>13700</v>
          </cell>
          <cell r="U1647">
            <v>13700</v>
          </cell>
          <cell r="V1647">
            <v>13700</v>
          </cell>
          <cell r="W1647">
            <v>13700</v>
          </cell>
          <cell r="X1647" t="str">
            <v>CASSIA WHOLE NET WEIGHT 13000KGS HS CODE 09061900 ALSO NOTIFY EMAIL INFO TROPICALHEAT CO KE NAME MR AAKASH MOBILE PHONE NO 254-719-637744</v>
          </cell>
          <cell r="Y1647" t="str">
            <v>Valide</v>
          </cell>
        </row>
        <row r="1648">
          <cell r="A1648" t="str">
            <v>PCIU0205459</v>
          </cell>
          <cell r="B1648">
            <v>20</v>
          </cell>
          <cell r="C1648" t="str">
            <v>TAQH00460000</v>
          </cell>
          <cell r="D1648">
            <v>44008</v>
          </cell>
          <cell r="E1648">
            <v>-44003</v>
          </cell>
          <cell r="I1648" t="str">
            <v>2020 MSA 164616</v>
          </cell>
          <cell r="J1648">
            <v>78</v>
          </cell>
          <cell r="K1648" t="str">
            <v>H M INTERNATIONAL COMPANY LIMITEDFLAT RM 1402B 14 F THE BELGIANBANK BU</v>
          </cell>
          <cell r="L1648" t="str">
            <v>M S BHACHU INDUSTRIES LIMITEDP O BOX74332 00200NAIROBI KENYA MAILTOBHA</v>
          </cell>
          <cell r="M1648" t="str">
            <v>CN</v>
          </cell>
          <cell r="N1648" t="str">
            <v>CNTAO</v>
          </cell>
          <cell r="O1648" t="str">
            <v>PE</v>
          </cell>
          <cell r="P1648">
            <v>47</v>
          </cell>
          <cell r="Q1648">
            <v>47</v>
          </cell>
          <cell r="R1648">
            <v>0</v>
          </cell>
          <cell r="S1648">
            <v>0</v>
          </cell>
          <cell r="T1648">
            <v>46625</v>
          </cell>
          <cell r="U1648">
            <v>46625</v>
          </cell>
          <cell r="V1648">
            <v>0</v>
          </cell>
          <cell r="W1648">
            <v>0</v>
          </cell>
          <cell r="X1648" t="str">
            <v>ADJUSTABLE SUSPENSION KITS ACCESSORIES MONGKOK KL TRADE REGISTER NUMBER 59331482-000-01-19-9 TEL 254412318770 254202025992 254714547597 MOMBASA-KENYA TEL 254412318770 254202025992 254714547597 FAX 254412318418 PORT STORAGE CHARGE W ILL BE COLLECTED FROM CONSIGNEE AFTER 7 FREE DAYS FROM DATE OF DISCHARGE FROM VESSEL AS PER KENYA PORT AUTHORITY TARIFF AT TIME OF DELIVERY AT DESTINATION</v>
          </cell>
          <cell r="Y1648" t="str">
            <v>Valide</v>
          </cell>
        </row>
        <row r="1649">
          <cell r="A1649" t="str">
            <v>PCIU1366566</v>
          </cell>
          <cell r="B1649">
            <v>20</v>
          </cell>
          <cell r="C1649" t="str">
            <v>TAQH00460000</v>
          </cell>
          <cell r="D1649">
            <v>44008</v>
          </cell>
          <cell r="E1649">
            <v>-44003</v>
          </cell>
          <cell r="I1649" t="str">
            <v>2020 MSA 164616</v>
          </cell>
          <cell r="J1649">
            <v>78</v>
          </cell>
          <cell r="K1649" t="str">
            <v>H M INTERNATIONAL COMPANY LIMITEDFLAT RM 1402B 14 F THE BELGIANBANK BU</v>
          </cell>
          <cell r="L1649" t="str">
            <v>M S BHACHU INDUSTRIES LIMITEDP O BOX74332 00200NAIROBI KENYA MAILTOBHA</v>
          </cell>
          <cell r="M1649" t="str">
            <v>CN</v>
          </cell>
          <cell r="N1649" t="str">
            <v>CNTAO</v>
          </cell>
          <cell r="O1649" t="str">
            <v>PE</v>
          </cell>
          <cell r="P1649">
            <v>47</v>
          </cell>
          <cell r="Q1649">
            <v>47</v>
          </cell>
          <cell r="R1649">
            <v>0</v>
          </cell>
          <cell r="S1649">
            <v>0</v>
          </cell>
          <cell r="T1649">
            <v>46625</v>
          </cell>
          <cell r="U1649">
            <v>46625</v>
          </cell>
          <cell r="V1649">
            <v>0</v>
          </cell>
          <cell r="W1649">
            <v>0</v>
          </cell>
          <cell r="X1649" t="str">
            <v>ADJUSTABLE SUSPENSION KITS ACCESSORIES MONGKOK KL TRADE REGISTER NUMBER 59331482-000-01-19-9 TEL 254412318770 254202025992 254714547597 MOMBASA-KENYA TEL 254412318770 254202025992 254714547597 FAX 254412318418 PORT STORAGE CHARGE W ILL BE COLLECTED FROM CONSIGNEE AFTER 7 FREE DAYS FROM DATE OF DISCHARGE FROM VESSEL AS PER KENYA PORT AUTHORITY TARIFF AT TIME OF DELIVERY AT DESTINATION</v>
          </cell>
          <cell r="Y1649" t="str">
            <v>Valide</v>
          </cell>
        </row>
        <row r="1650">
          <cell r="A1650" t="str">
            <v>TLLU5352720</v>
          </cell>
          <cell r="B1650">
            <v>40</v>
          </cell>
          <cell r="C1650" t="str">
            <v>598989707</v>
          </cell>
          <cell r="D1650">
            <v>44011</v>
          </cell>
          <cell r="E1650">
            <v>-44006</v>
          </cell>
          <cell r="I1650" t="str">
            <v>2020 MSA 164572</v>
          </cell>
          <cell r="J1650">
            <v>150</v>
          </cell>
          <cell r="K1650" t="str">
            <v>BOROUGE PTE LTD P O BOX 6951 ABU D</v>
          </cell>
          <cell r="L1650" t="str">
            <v>DENTEX INDUSTRIES LIMITED ADDIS ABA00609188M TEL 254 746820100</v>
          </cell>
          <cell r="M1650" t="str">
            <v>SA</v>
          </cell>
          <cell r="N1650" t="str">
            <v>AEAUH</v>
          </cell>
          <cell r="O1650" t="str">
            <v>BG</v>
          </cell>
          <cell r="P1650">
            <v>990</v>
          </cell>
          <cell r="Q1650">
            <v>990</v>
          </cell>
          <cell r="R1650">
            <v>0</v>
          </cell>
          <cell r="S1650">
            <v>0</v>
          </cell>
          <cell r="T1650">
            <v>25344</v>
          </cell>
          <cell r="U1650">
            <v>25344</v>
          </cell>
          <cell r="V1650">
            <v>0</v>
          </cell>
          <cell r="W1650">
            <v>0</v>
          </cell>
          <cell r="X1650" t="str">
            <v>24 75 MT POLYETHYLENE HAUTE DENSITE SOUFFLAGE BOROUGE BB2588 H S CO DE 39012000 TOTAL NET WEIGHT 24 750 MT TOTAL GROSS WEIGHT 25 3 44 MT 21 DAYS FREE TIME DETENTION ALLOWED AT DESTINATION CARGO I N TRANSIT FROM MOMBASA TO ICD EMBAKASI BY RAIL ON RISK AND ACCOUNT OF THE CONSIGNEE MARKINGS SNETOR - CH2004461- MOMBASA - KENYA AGENT AT DESTINATION MAERSK KENYA LIMITED HEAD OFFICE KAMSONS HOUSE MOMBASA ROAD P O BOX 43986 - 00100 GPO NAIROBI KENYA PHONE SALES 254 20 3588811 CUSTOMER CARE 254 20 3513034 FAX 254 20 828 921 KE IMPORT MAERSK COM</v>
          </cell>
          <cell r="Y1650" t="str">
            <v>Valide</v>
          </cell>
        </row>
        <row r="1651">
          <cell r="A1651" t="str">
            <v>MRSU3692721</v>
          </cell>
          <cell r="B1651">
            <v>40</v>
          </cell>
          <cell r="C1651" t="str">
            <v>599179916</v>
          </cell>
          <cell r="D1651">
            <v>44011</v>
          </cell>
          <cell r="E1651">
            <v>-44006</v>
          </cell>
          <cell r="I1651" t="str">
            <v>2020 MSA 164572</v>
          </cell>
          <cell r="J1651">
            <v>182</v>
          </cell>
          <cell r="K1651" t="str">
            <v>ITC LIMITED AGRI BUSINESS DIVISIONLP LTD</v>
          </cell>
          <cell r="L1651" t="str">
            <v>BRITISH AMERICAN TOBACCO KENYA PLC</v>
          </cell>
          <cell r="M1651" t="str">
            <v>SA</v>
          </cell>
          <cell r="N1651" t="str">
            <v>INKRI</v>
          </cell>
          <cell r="O1651" t="str">
            <v>CT</v>
          </cell>
          <cell r="P1651">
            <v>224</v>
          </cell>
          <cell r="Q1651">
            <v>224</v>
          </cell>
          <cell r="R1651">
            <v>224</v>
          </cell>
          <cell r="S1651">
            <v>224</v>
          </cell>
          <cell r="T1651">
            <v>48160</v>
          </cell>
          <cell r="U1651">
            <v>48160</v>
          </cell>
          <cell r="V1651">
            <v>48160</v>
          </cell>
          <cell r="W1651">
            <v>48160</v>
          </cell>
          <cell r="X1651" t="str">
            <v>MRKU5280546 40 DRY 9 6 SHIPPER S SEAL ML-IN281028 3 112 CARTON GROS S WEIGHT 24080 KGS MEASUREMENT 55 CBM UNMANUFACTURED INDIA FLU E CURED VIRGINIA TOBACCO STRIPS NET WT 22400 00 KGS 112 CARTON HS-CODE S 24012010 HS-CODE 24012010 MARKS AND NUMBERS LOT NUMBER 1019853 MRSU3692721 40 DRY 9 6 SHIPPER S SEAL ML-IN281028 5 112 CARTON GROSS WEIGHT 24080 KGS MEASUREMENT 55 CBM UNMANUFACTURED INDIA FLUE CURED VIRGINIA TOBACCO STRIPS NE T WT 22400 00 KGS 112 CARTON HS-CODE S 24012010 TOTAL 224 CARTONS BAT SO STO 98064 SB NO SB DT 2770857 21-05-20 2776224 22-05-20 TOTAL NET WT 44800 00 KGS HS-CODE S 24012010 FREIGHT PAYABLE BY BAT GLP LTD FREIGHT PAYABLE BY BAT GLP LTD INVOICE TO BAT GLP LTD GLOBE HOUSE 1 WATER STRE ET LONDON WC2R 3LA DESTINATION CHARGES PAYABLE BY CONSIGNEE HS-CODE 24012010 MARKS AND NUMBERS LOT NUMBER 1019853 8226 940 - AMD 926</v>
          </cell>
          <cell r="Y1651" t="str">
            <v>Valide</v>
          </cell>
        </row>
        <row r="1652">
          <cell r="A1652" t="str">
            <v>TEMU4819023</v>
          </cell>
          <cell r="B1652">
            <v>20</v>
          </cell>
          <cell r="C1652" t="str">
            <v>COSU6264435620W</v>
          </cell>
          <cell r="D1652">
            <v>44011</v>
          </cell>
          <cell r="E1652">
            <v>-44006</v>
          </cell>
          <cell r="I1652" t="str">
            <v>2020 MSA 164719</v>
          </cell>
          <cell r="J1652">
            <v>82</v>
          </cell>
          <cell r="K1652" t="str">
            <v>DSV AIR SEA CO LTD DALIAN BRANCH</v>
          </cell>
          <cell r="L1652" t="str">
            <v>CMEC</v>
          </cell>
          <cell r="M1652" t="str">
            <v>CN</v>
          </cell>
          <cell r="N1652" t="str">
            <v>CNDLC</v>
          </cell>
          <cell r="O1652" t="str">
            <v>PK</v>
          </cell>
          <cell r="P1652">
            <v>3</v>
          </cell>
          <cell r="Q1652">
            <v>3</v>
          </cell>
          <cell r="R1652">
            <v>3</v>
          </cell>
          <cell r="S1652">
            <v>3</v>
          </cell>
          <cell r="T1652">
            <v>1770</v>
          </cell>
          <cell r="U1652">
            <v>1770</v>
          </cell>
          <cell r="V1652">
            <v>1770</v>
          </cell>
          <cell r="W1652">
            <v>1770</v>
          </cell>
          <cell r="X1652" t="str">
            <v>PROTECTING COVER BETW SECT 2 3 PROTECTING COVER BETW SECT 1 2 COUVERCLE SOLIDE ENTRE BAS ET COUVERCLE PROT SOLIDE COIN 45 EXT MILIEU-HAUT REV4 PIN P000619117T DAI RENHAO +254-745660586 +86- 15058294125 KEVIN OLUM FFKGRP COM PLACE OF DELIVERY PORT CLEARANCE</v>
          </cell>
          <cell r="Y1652" t="str">
            <v>Valide</v>
          </cell>
        </row>
        <row r="1653">
          <cell r="A1653" t="str">
            <v>CSLU1395166</v>
          </cell>
          <cell r="B1653">
            <v>20</v>
          </cell>
          <cell r="C1653" t="str">
            <v>COSU6264673790</v>
          </cell>
          <cell r="D1653">
            <v>44011</v>
          </cell>
          <cell r="E1653">
            <v>-44006</v>
          </cell>
          <cell r="I1653" t="str">
            <v>2020 MSA 164719</v>
          </cell>
          <cell r="J1653">
            <v>90</v>
          </cell>
          <cell r="K1653" t="str">
            <v>JORDAN GROUP CO LIMITED</v>
          </cell>
          <cell r="L1653" t="str">
            <v>BENARD RAPHAEL OJIAMBO</v>
          </cell>
          <cell r="M1653" t="str">
            <v>CN</v>
          </cell>
          <cell r="N1653" t="str">
            <v>CNFOC</v>
          </cell>
          <cell r="O1653" t="str">
            <v>CT</v>
          </cell>
          <cell r="P1653">
            <v>1345</v>
          </cell>
          <cell r="Q1653">
            <v>1345</v>
          </cell>
          <cell r="R1653">
            <v>0</v>
          </cell>
          <cell r="S1653">
            <v>0</v>
          </cell>
          <cell r="T1653">
            <v>27555</v>
          </cell>
          <cell r="U1653">
            <v>27555</v>
          </cell>
          <cell r="V1653">
            <v>0</v>
          </cell>
          <cell r="W1653">
            <v>0</v>
          </cell>
          <cell r="X1653" t="str">
            <v>CERAMIC TILES 300 X 300MM CERAMIC TILES 200 X 300MM PLACE OF DELIVERY PORT CLEARANCE</v>
          </cell>
          <cell r="Y1653" t="str">
            <v>Valide</v>
          </cell>
        </row>
        <row r="1654">
          <cell r="A1654" t="str">
            <v>LMCU1172354</v>
          </cell>
          <cell r="B1654">
            <v>20</v>
          </cell>
          <cell r="C1654" t="str">
            <v>CP000520</v>
          </cell>
          <cell r="D1654">
            <v>44011</v>
          </cell>
          <cell r="E1654">
            <v>-44006</v>
          </cell>
          <cell r="I1654" t="str">
            <v>2020 MSA 164611</v>
          </cell>
          <cell r="J1654">
            <v>10</v>
          </cell>
          <cell r="K1654" t="str">
            <v>AFRIQUE INTERLINK PTY LTD</v>
          </cell>
          <cell r="L1654" t="str">
            <v>WOW BEVERAGES LIMITED WW</v>
          </cell>
          <cell r="M1654" t="str">
            <v>ZA</v>
          </cell>
          <cell r="N1654" t="str">
            <v>ZADUR</v>
          </cell>
          <cell r="O1654" t="str">
            <v>CS</v>
          </cell>
          <cell r="P1654">
            <v>3242</v>
          </cell>
          <cell r="Q1654">
            <v>3242</v>
          </cell>
          <cell r="R1654">
            <v>3242</v>
          </cell>
          <cell r="S1654">
            <v>3242</v>
          </cell>
          <cell r="T1654">
            <v>50960</v>
          </cell>
          <cell r="U1654">
            <v>50960</v>
          </cell>
          <cell r="V1654">
            <v>50960</v>
          </cell>
          <cell r="W1654">
            <v>50960</v>
          </cell>
          <cell r="X1654" t="str">
            <v>ASSORTED BEVERAGES - ICD EMBAKASI</v>
          </cell>
          <cell r="Y1654" t="str">
            <v>Valide</v>
          </cell>
        </row>
        <row r="1655">
          <cell r="A1655" t="str">
            <v>APHU7326459</v>
          </cell>
          <cell r="B1655">
            <v>40</v>
          </cell>
          <cell r="C1655" t="str">
            <v>ECN0177468</v>
          </cell>
          <cell r="D1655">
            <v>44011</v>
          </cell>
          <cell r="E1655">
            <v>-44006</v>
          </cell>
          <cell r="I1655" t="str">
            <v>2020 MSA 164753</v>
          </cell>
          <cell r="J1655">
            <v>220</v>
          </cell>
          <cell r="K1655" t="str">
            <v>JADE ELEVATOR COMPONENTS455</v>
          </cell>
          <cell r="L1655" t="str">
            <v>GLOBALWISE IMPEX CONSTRUCTION LTDP O BOX NO 257 00600NAIROBI KENYA</v>
          </cell>
          <cell r="M1655" t="str">
            <v>AE</v>
          </cell>
          <cell r="N1655" t="str">
            <v>INAMD</v>
          </cell>
          <cell r="O1655" t="str">
            <v>PK</v>
          </cell>
          <cell r="P1655">
            <v>99</v>
          </cell>
          <cell r="Q1655">
            <v>99</v>
          </cell>
          <cell r="R1655">
            <v>99</v>
          </cell>
          <cell r="S1655">
            <v>99</v>
          </cell>
          <cell r="T1655">
            <v>11059</v>
          </cell>
          <cell r="U1655">
            <v>11059</v>
          </cell>
          <cell r="V1655">
            <v>11059</v>
          </cell>
          <cell r="W1655">
            <v>11059</v>
          </cell>
          <cell r="X1655" t="str">
            <v>1X40HC CONTAINER TOTAL 99 PACKAGES ONLY ELEVATOR KIT CLICK-12 2 IN 1 WALL MIXER WITH BRASS BEND AND LEGSET CLICK-03 S L SINGLE LEVER PILLAR COCK-6 INCH CLICK-04 ANGLE COCK CC-77 OVERHEAD SHOWER ALIVE SS SIZE 6X8 INCH CC-70 ACCESSORIES CONNECTION PIPE 24 INCH HLF-08 HEALTH FAUCET SUPER BRASS CLICK-10 SINK MIXER WITH BRASS LEG SET ARM 303 RECTANGLE BRASS ARM SIZE 15 INCH INV NO JEC 002 20-21 DT 30 05 2020 S B NO 2948837 DT 01 06 2020 HS CODE 8431 31 0900 8481900000 7324900000 39173900000 7418200000 FREIGHT PREPAID NET WT 10489 4 KGS</v>
          </cell>
          <cell r="Y1655" t="str">
            <v>Valide</v>
          </cell>
        </row>
        <row r="1656">
          <cell r="A1656" t="str">
            <v>MSKU7846017</v>
          </cell>
          <cell r="B1656">
            <v>20</v>
          </cell>
          <cell r="C1656">
            <v>59829136</v>
          </cell>
          <cell r="D1656">
            <v>44012</v>
          </cell>
          <cell r="E1656">
            <v>-44007</v>
          </cell>
        </row>
        <row r="1657">
          <cell r="A1657" t="str">
            <v>MRKU7420652</v>
          </cell>
          <cell r="B1657">
            <v>20</v>
          </cell>
          <cell r="C1657">
            <v>599320106</v>
          </cell>
          <cell r="D1657">
            <v>44012</v>
          </cell>
          <cell r="E1657">
            <v>-44007</v>
          </cell>
          <cell r="I1657" t="str">
            <v>2020 MSA 164572</v>
          </cell>
          <cell r="J1657">
            <v>224</v>
          </cell>
          <cell r="K1657" t="str">
            <v>ROYAL COSMETICS CO 3 MAHMOUD SEDKY</v>
          </cell>
          <cell r="L1657" t="str">
            <v>TOWFIQ KENYA LIMITED LIKONI ROAD TO</v>
          </cell>
          <cell r="M1657" t="str">
            <v>SA</v>
          </cell>
          <cell r="N1657" t="str">
            <v>EGPSE</v>
          </cell>
          <cell r="O1657" t="str">
            <v>CT</v>
          </cell>
          <cell r="P1657">
            <v>960</v>
          </cell>
          <cell r="Q1657">
            <v>960</v>
          </cell>
          <cell r="R1657">
            <v>0</v>
          </cell>
          <cell r="S1657">
            <v>0</v>
          </cell>
          <cell r="T1657">
            <v>10912</v>
          </cell>
          <cell r="U1657">
            <v>10912</v>
          </cell>
          <cell r="V1657">
            <v>0</v>
          </cell>
          <cell r="W1657">
            <v>0</v>
          </cell>
          <cell r="X1657" t="str">
            <v>DETTOL LIQUID ASSORTED 960 CARTONS N W 10170 KG G W 10911 9 KG INTRANSIT TO ICD EMBAKASI NAIROBI</v>
          </cell>
          <cell r="Y1657" t="str">
            <v>Valide</v>
          </cell>
        </row>
        <row r="1658">
          <cell r="A1658" t="str">
            <v>MRKU4027024</v>
          </cell>
          <cell r="B1658">
            <v>40</v>
          </cell>
          <cell r="C1658" t="str">
            <v>910712794</v>
          </cell>
          <cell r="D1658">
            <v>44012</v>
          </cell>
          <cell r="E1658">
            <v>-44007</v>
          </cell>
          <cell r="I1658" t="str">
            <v>2020 MSA 164573</v>
          </cell>
          <cell r="J1658">
            <v>173</v>
          </cell>
          <cell r="K1658" t="str">
            <v>TME 40 DEVILS TOWER ROAD P O BOX 1</v>
          </cell>
          <cell r="L1658" t="str">
            <v>WORLDSERVE INTERNATIONAL KENYA PO67 275</v>
          </cell>
          <cell r="M1658" t="str">
            <v>AE</v>
          </cell>
          <cell r="N1658" t="str">
            <v>ESALG</v>
          </cell>
          <cell r="O1658" t="str">
            <v>PK</v>
          </cell>
          <cell r="P1658">
            <v>3</v>
          </cell>
          <cell r="Q1658">
            <v>3</v>
          </cell>
          <cell r="R1658">
            <v>3</v>
          </cell>
          <cell r="S1658">
            <v>3</v>
          </cell>
          <cell r="T1658">
            <v>6789</v>
          </cell>
          <cell r="U1658">
            <v>6789</v>
          </cell>
          <cell r="V1658">
            <v>6789</v>
          </cell>
          <cell r="W1658">
            <v>6789</v>
          </cell>
          <cell r="X1658" t="str">
            <v>1 NEW TOYOTA LAND CRUISER DOUBLE CABIN PICK-UP 6 SEATER VIN 298232 CHASSIS NO JTEBB71J30B011335 ENGINE NO 1HZ-0943354 HS CODE 87 0333 00 YEAR OF MANUFACTURE 2019 ACCESSORIES INCLUDED 2419 06KG 18 4M3 1 NEW TOYOTA LAND CRUISER DOUBLE CABIN PICK-UP 6 SEATER VIN 298233 CHASSIS NO JTEBB71J40B011229 ENGINE NO 1HZ-0943081 HSCODE 870333 00 YEAR OF MANUFACTURE 2019 ACCESSORIES INCLUDED 2419 06KG 18 4M3 INTRANSIT TO ICD EMBAKASI NAIROBI 1 NEW TOYOTA HILUX DOUBLE CABIN 5 SEATER GD SERIES RHD VIN 296253 C HASSIS NO AHTFB8CD803875233 ENGINE NO 2GD-0751561 HS CODE 87033 2 02 YEAR OF MANUFACTURE 2019 ACCESSORIES INCLUDED 1951 32KG 18M3 FREIGHT PREPAID TO CUSTOMS TERMINAL NAIROBI UNCLEARED - ALL FURTHE R COST ON ACCOUNT OF CONSIGNEE IN TRANSIT TO ICD EMBAKASI NAIROBI</v>
          </cell>
          <cell r="Y1658" t="str">
            <v>Valide</v>
          </cell>
        </row>
        <row r="1659">
          <cell r="A1659" t="str">
            <v>BMOU1286143</v>
          </cell>
          <cell r="B1659">
            <v>20</v>
          </cell>
          <cell r="C1659" t="str">
            <v>CFA0348374</v>
          </cell>
          <cell r="D1659">
            <v>44013</v>
          </cell>
          <cell r="E1659">
            <v>-44008</v>
          </cell>
          <cell r="I1659" t="str">
            <v>2020 MSA 164853</v>
          </cell>
          <cell r="J1659">
            <v>24</v>
          </cell>
          <cell r="K1659" t="str">
            <v>GALAXY CHEMICALS EGYPT S A EPLOT NO 9 BLOCK MTHE PUBLIC FREE ZONEATTAQ</v>
          </cell>
          <cell r="L1659" t="str">
            <v>DIAMOND CHEMICALS LTDKNTC WAREHOUSE RUNYENJES ROADOFF NANYUKI ROADNDUS</v>
          </cell>
          <cell r="M1659" t="str">
            <v>SA</v>
          </cell>
          <cell r="N1659" t="str">
            <v>SAJED</v>
          </cell>
          <cell r="O1659" t="str">
            <v>PK</v>
          </cell>
          <cell r="P1659">
            <v>80</v>
          </cell>
          <cell r="Q1659">
            <v>80</v>
          </cell>
          <cell r="R1659">
            <v>0</v>
          </cell>
          <cell r="S1659">
            <v>0</v>
          </cell>
          <cell r="T1659">
            <v>20050</v>
          </cell>
          <cell r="U1659">
            <v>20050</v>
          </cell>
          <cell r="V1659">
            <v>0</v>
          </cell>
          <cell r="W1659">
            <v>0</v>
          </cell>
          <cell r="X1659" t="str">
            <v>Second Notify VIKUDHA OVERSEAS CORPORATION LTD Address 18TH FLOOR WYNDHAM PLACE 40-44 WYNDHAM STREET CENTRAL HONG KONG Tel 852 2523 4554 GALAXY LES 70 --------------- SODIUM LAURYL ETHER SULPHATE H S CODE NO 340211 NET WT 19 200 KG --------------- GALAXY LES 70 LOT NO GROSS WT 249 30 KG TARE WT 9 30 KG NET WT 240 00 KG GALAXY CHEMICALS EGYPT S A E MADE IN EGYPT PRODUCTION DATE EXPIRY DATE IDF No 20EMKIM000074903 Freight Payable at Hong Kong</v>
          </cell>
          <cell r="Y1659" t="str">
            <v>Valide</v>
          </cell>
        </row>
        <row r="1660">
          <cell r="A1660" t="str">
            <v>TGHU0058714</v>
          </cell>
          <cell r="B1660">
            <v>20</v>
          </cell>
          <cell r="C1660" t="str">
            <v>CP000520</v>
          </cell>
          <cell r="D1660">
            <v>44013</v>
          </cell>
          <cell r="E1660">
            <v>-44008</v>
          </cell>
          <cell r="I1660" t="str">
            <v>2020 MSA 164611</v>
          </cell>
          <cell r="J1660">
            <v>10</v>
          </cell>
          <cell r="K1660" t="str">
            <v>AFRIQUE INTERLINK PTY LTD</v>
          </cell>
          <cell r="L1660" t="str">
            <v>WOW BEVERAGES LIMITED WW</v>
          </cell>
          <cell r="M1660" t="str">
            <v>ZA</v>
          </cell>
          <cell r="N1660" t="str">
            <v>ZADUR</v>
          </cell>
          <cell r="O1660" t="str">
            <v>CS</v>
          </cell>
          <cell r="P1660">
            <v>3242</v>
          </cell>
          <cell r="Q1660">
            <v>3242</v>
          </cell>
          <cell r="R1660">
            <v>3242</v>
          </cell>
          <cell r="S1660">
            <v>3242</v>
          </cell>
          <cell r="T1660">
            <v>50960</v>
          </cell>
          <cell r="U1660">
            <v>50960</v>
          </cell>
          <cell r="V1660">
            <v>50960</v>
          </cell>
          <cell r="W1660">
            <v>50960</v>
          </cell>
          <cell r="X1660" t="str">
            <v>ASSORTED BEVERAGES - ICD EMBAKASI</v>
          </cell>
          <cell r="Y1660" t="str">
            <v>Valide</v>
          </cell>
        </row>
        <row r="1661">
          <cell r="A1661" t="str">
            <v>LMCU1206840</v>
          </cell>
          <cell r="B1661">
            <v>20</v>
          </cell>
          <cell r="C1661" t="str">
            <v>CP000520</v>
          </cell>
          <cell r="D1661">
            <v>44013</v>
          </cell>
          <cell r="E1661">
            <v>-44008</v>
          </cell>
          <cell r="I1661" t="str">
            <v>2020 MSA 164611</v>
          </cell>
          <cell r="J1661">
            <v>10</v>
          </cell>
          <cell r="K1661" t="str">
            <v>AFRIQUE INTERLINK PTY LTD</v>
          </cell>
          <cell r="L1661" t="str">
            <v>WOW BEVERAGES LIMITED WW</v>
          </cell>
          <cell r="M1661" t="str">
            <v>ZA</v>
          </cell>
          <cell r="N1661" t="str">
            <v>ZADUR</v>
          </cell>
          <cell r="O1661" t="str">
            <v>CS</v>
          </cell>
          <cell r="P1661">
            <v>3242</v>
          </cell>
          <cell r="Q1661">
            <v>3242</v>
          </cell>
          <cell r="R1661">
            <v>3242</v>
          </cell>
          <cell r="S1661">
            <v>3242</v>
          </cell>
          <cell r="T1661">
            <v>50960</v>
          </cell>
          <cell r="U1661">
            <v>50960</v>
          </cell>
          <cell r="V1661">
            <v>50960</v>
          </cell>
          <cell r="W1661">
            <v>50960</v>
          </cell>
          <cell r="X1661" t="str">
            <v>ASSORTED BEVERAGES - ICD EMBAKASI</v>
          </cell>
          <cell r="Y1661" t="str">
            <v>Valide</v>
          </cell>
        </row>
        <row r="1662">
          <cell r="A1662" t="str">
            <v>CMAU5988937</v>
          </cell>
          <cell r="B1662">
            <v>40</v>
          </cell>
          <cell r="C1662" t="str">
            <v>ECN0177322</v>
          </cell>
          <cell r="D1662">
            <v>44012</v>
          </cell>
          <cell r="E1662">
            <v>-44007</v>
          </cell>
          <cell r="I1662" t="str">
            <v>2020 MSA 164753</v>
          </cell>
          <cell r="J1662">
            <v>213</v>
          </cell>
          <cell r="K1662" t="str">
            <v>HERMES TRAVEL CARGO PVT LTDUNIT 50 ADARSH INDUSTRIAL ESTATESAHAR ROA</v>
          </cell>
          <cell r="L1662" t="str">
            <v>DINLAS PHARMA EPZ LTD</v>
          </cell>
          <cell r="M1662" t="str">
            <v>AE</v>
          </cell>
          <cell r="N1662" t="str">
            <v>INAMD</v>
          </cell>
          <cell r="O1662" t="str">
            <v>PK</v>
          </cell>
          <cell r="P1662">
            <v>306</v>
          </cell>
          <cell r="Q1662">
            <v>306</v>
          </cell>
          <cell r="R1662">
            <v>0</v>
          </cell>
          <cell r="S1662">
            <v>0</v>
          </cell>
          <cell r="T1662">
            <v>3460</v>
          </cell>
          <cell r="U1662">
            <v>3460</v>
          </cell>
          <cell r="V1662">
            <v>0</v>
          </cell>
          <cell r="W1662">
            <v>0</v>
          </cell>
          <cell r="X1662" t="str">
            <v>TOTAL 306 PACKAGES PHARMACEUTICAL PACKING MATERIALS AS PER PROFORMA INVOICE NO 12 19-20 DATED 190710 IDF NO 20EMKIM000039345 AND LC NO CCBIMPLC 101 20 INVOICE NO 08 20-21 DATED 22 05 2020 SHIPPING BILL NO 2790579 DATED 22 05 2020 HS CODE 39239090 NET WEIGHT 3190 80 KGS email dan-collateralfreightservices co ke FREIGHT PREPAID</v>
          </cell>
          <cell r="Y1662" t="str">
            <v>Valide</v>
          </cell>
        </row>
        <row r="1663">
          <cell r="A1663" t="str">
            <v>FCIU4529013</v>
          </cell>
          <cell r="B1663">
            <v>20</v>
          </cell>
          <cell r="C1663" t="str">
            <v>EID0297737</v>
          </cell>
          <cell r="D1663">
            <v>44013</v>
          </cell>
          <cell r="E1663">
            <v>-44008</v>
          </cell>
          <cell r="I1663" t="str">
            <v>2020 MSA 164753</v>
          </cell>
          <cell r="J1663">
            <v>243</v>
          </cell>
          <cell r="K1663" t="str">
            <v>M S SANJAY IRON STEEL INDUSTRIESSURVEY NO 221 SIHORGHANGHLI ROAD</v>
          </cell>
          <cell r="L1663" t="str">
            <v>254-716923777</v>
          </cell>
          <cell r="M1663" t="str">
            <v>AE</v>
          </cell>
          <cell r="N1663" t="str">
            <v>INMUN</v>
          </cell>
          <cell r="O1663" t="str">
            <v>PK</v>
          </cell>
          <cell r="P1663">
            <v>552</v>
          </cell>
          <cell r="Q1663">
            <v>552</v>
          </cell>
          <cell r="R1663">
            <v>552</v>
          </cell>
          <cell r="S1663">
            <v>552</v>
          </cell>
          <cell r="T1663">
            <v>27000</v>
          </cell>
          <cell r="U1663">
            <v>27000</v>
          </cell>
          <cell r="V1663">
            <v>27000</v>
          </cell>
          <cell r="W1663">
            <v>27000</v>
          </cell>
          <cell r="X1663" t="str">
            <v>FERRO SILICO MANGANESE HSN CODE 72023000 PRODUCT FERRO SILICO MANGANESE QTY - WT PCS 552-48 914 TOTAL WEIGHT 27000 00 KGS INV NO SISI 01 2020-21 DT 03 06 2020 S B No 2999681 Date 04 06 2020 FREIGHT PREPAID</v>
          </cell>
          <cell r="Y1663" t="str">
            <v>Valide</v>
          </cell>
        </row>
        <row r="1664">
          <cell r="A1664" t="str">
            <v>CLHU3944650</v>
          </cell>
          <cell r="B1664">
            <v>20</v>
          </cell>
          <cell r="C1664" t="str">
            <v>EPIRINDDEL208509</v>
          </cell>
          <cell r="D1664">
            <v>44013</v>
          </cell>
          <cell r="E1664">
            <v>-44008</v>
          </cell>
          <cell r="I1664" t="str">
            <v>2020 MSA 164768</v>
          </cell>
          <cell r="J1664">
            <v>153</v>
          </cell>
          <cell r="K1664" t="str">
            <v>KAJARIA CERAMICS LTD J1 B1 EXTN MOHAN CO OP INDUSTRIAL ESTATE</v>
          </cell>
          <cell r="L1664" t="str">
            <v>KANHA LIMITED AZURE TOWER 8TH FLOOR WESTLANDS LANTANA ROAD P O BOX 43</v>
          </cell>
          <cell r="M1664" t="str">
            <v>IN</v>
          </cell>
          <cell r="N1664" t="str">
            <v>INMUN</v>
          </cell>
          <cell r="O1664" t="str">
            <v>PK</v>
          </cell>
          <cell r="P1664">
            <v>28</v>
          </cell>
          <cell r="Q1664">
            <v>28</v>
          </cell>
          <cell r="R1664">
            <v>28</v>
          </cell>
          <cell r="S1664">
            <v>28</v>
          </cell>
          <cell r="T1664">
            <v>40380</v>
          </cell>
          <cell r="U1664">
            <v>40380</v>
          </cell>
          <cell r="V1664">
            <v>40380</v>
          </cell>
          <cell r="W1664">
            <v>40380</v>
          </cell>
          <cell r="X1664" t="str">
            <v>2 X STANDARD 20 CONTAINER SAID TO CONTAIN TOTAL 28 TWENTY EIGHT PALLETS ONLY CONTAINING GLAZED PORCELAIN TILES AS PER PROFORMA INVOICE NO KCL TILES GVT 232 19-20 DTD 19 03 2020 INVOICE NO EXP 6120000027 DATED 29 05 2020 S BILL NO 2969046 DATED 02 06 2020 HS CODE NO 69072100 AND PACKING LIST IEC NO 0588085243 NET WT 38980 00 KGS CONTAINER SUMMARY 2 X STANDARD 20 CONTAINER CARRIAGE TERM LINER CARGO IN-TRANSIT TO ICD EMBAKASI BY SGR</v>
          </cell>
          <cell r="Y1664" t="str">
            <v>Valide</v>
          </cell>
        </row>
        <row r="1665">
          <cell r="A1665" t="str">
            <v>TGHU0700505</v>
          </cell>
          <cell r="B1665">
            <v>20</v>
          </cell>
          <cell r="C1665" t="str">
            <v>EPIRINDDEL208509</v>
          </cell>
          <cell r="D1665">
            <v>44013</v>
          </cell>
          <cell r="E1665">
            <v>-44008</v>
          </cell>
          <cell r="I1665" t="str">
            <v>2020 MSA 164768</v>
          </cell>
          <cell r="J1665">
            <v>153</v>
          </cell>
          <cell r="K1665" t="str">
            <v>KAJARIA CERAMICS LTD J1 B1 EXTN MOHAN CO OP INDUSTRIAL ESTATE</v>
          </cell>
          <cell r="L1665" t="str">
            <v>KANHA LIMITED AZURE TOWER 8TH FLOOR WESTLANDS LANTANA ROAD P O BOX 43</v>
          </cell>
          <cell r="M1665" t="str">
            <v>IN</v>
          </cell>
          <cell r="N1665" t="str">
            <v>INMUN</v>
          </cell>
          <cell r="O1665" t="str">
            <v>PK</v>
          </cell>
          <cell r="P1665">
            <v>28</v>
          </cell>
          <cell r="Q1665">
            <v>28</v>
          </cell>
          <cell r="R1665">
            <v>28</v>
          </cell>
          <cell r="S1665">
            <v>28</v>
          </cell>
          <cell r="T1665">
            <v>40380</v>
          </cell>
          <cell r="U1665">
            <v>40380</v>
          </cell>
          <cell r="V1665">
            <v>40380</v>
          </cell>
          <cell r="W1665">
            <v>40380</v>
          </cell>
          <cell r="X1665" t="str">
            <v>2 X STANDARD 20 CONTAINER SAID TO CONTAIN TOTAL 28 TWENTY EIGHT PALLETS ONLY CONTAINING GLAZED PORCELAIN TILES AS PER PROFORMA INVOICE NO KCL TILES GVT 232 19-20 DTD 19 03 2020 INVOICE NO EXP 6120000027 DATED 29 05 2020 S BILL NO 2969046 DATED 02 06 2020 HS CODE NO 69072100 AND PACKING LIST IEC NO 0588085243 NET WT 38980 00 KGS CONTAINER SUMMARY 2 X STANDARD 20 CONTAINER CARRIAGE TERM LINER CARGO IN-TRANSIT TO ICD EMBAKASI BY SGR</v>
          </cell>
          <cell r="Y1665" t="str">
            <v>Valide</v>
          </cell>
        </row>
        <row r="1666">
          <cell r="A1666" t="str">
            <v>UACU5984087</v>
          </cell>
          <cell r="B1666">
            <v>40</v>
          </cell>
          <cell r="C1666" t="str">
            <v>HLCUTS1201233472</v>
          </cell>
          <cell r="D1666">
            <v>44013</v>
          </cell>
          <cell r="E1666">
            <v>-44008</v>
          </cell>
          <cell r="I1666" t="str">
            <v>2020 MSA 164800</v>
          </cell>
          <cell r="J1666">
            <v>147</v>
          </cell>
          <cell r="K1666" t="str">
            <v>DSV AIR SEA CO LTD TIANJIN BRANCH AS AGENT FOR DSV OCEAN TRANSPO</v>
          </cell>
          <cell r="L1666" t="str">
            <v>VESTAS EASTERN AFRICA C O LAKE TURKANA WIND POWER LIMITED Karen Business Park PO BOX 2114 00502 Nairobi ATTN Benson</v>
          </cell>
          <cell r="M1666" t="str">
            <v>US</v>
          </cell>
          <cell r="N1666" t="str">
            <v>CNTXG</v>
          </cell>
          <cell r="O1666" t="str">
            <v>NE</v>
          </cell>
          <cell r="P1666">
            <v>383</v>
          </cell>
          <cell r="Q1666">
            <v>383</v>
          </cell>
          <cell r="R1666">
            <v>0</v>
          </cell>
          <cell r="S1666">
            <v>0</v>
          </cell>
          <cell r="T1666">
            <v>147334</v>
          </cell>
          <cell r="U1666">
            <v>147334</v>
          </cell>
          <cell r="V1666">
            <v>0</v>
          </cell>
          <cell r="W1666">
            <v>0</v>
          </cell>
          <cell r="X1666"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66" t="str">
            <v>Valide</v>
          </cell>
        </row>
        <row r="1667">
          <cell r="A1667" t="str">
            <v>HLBU2884116</v>
          </cell>
          <cell r="B1667">
            <v>40</v>
          </cell>
          <cell r="C1667" t="str">
            <v>HLCUTS1201233472</v>
          </cell>
          <cell r="D1667">
            <v>44013</v>
          </cell>
          <cell r="E1667">
            <v>-44008</v>
          </cell>
          <cell r="I1667" t="str">
            <v>2020 MSA 164800</v>
          </cell>
          <cell r="J1667">
            <v>147</v>
          </cell>
          <cell r="K1667" t="str">
            <v>DSV AIR SEA CO LTD TIANJIN BRANCH AS AGENT FOR DSV OCEAN TRANSPO</v>
          </cell>
          <cell r="L1667" t="str">
            <v>VESTAS EASTERN AFRICA C O LAKE TURKANA WIND POWER LIMITED Karen Business Park PO BOX 2114 00502 Nairobi ATTN Benson</v>
          </cell>
          <cell r="M1667" t="str">
            <v>US</v>
          </cell>
          <cell r="N1667" t="str">
            <v>CNTXG</v>
          </cell>
          <cell r="O1667" t="str">
            <v>NE</v>
          </cell>
          <cell r="P1667">
            <v>383</v>
          </cell>
          <cell r="Q1667">
            <v>383</v>
          </cell>
          <cell r="R1667">
            <v>0</v>
          </cell>
          <cell r="S1667">
            <v>0</v>
          </cell>
          <cell r="T1667">
            <v>147334</v>
          </cell>
          <cell r="U1667">
            <v>147334</v>
          </cell>
          <cell r="V1667">
            <v>0</v>
          </cell>
          <cell r="W1667">
            <v>0</v>
          </cell>
          <cell r="X1667"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67" t="str">
            <v>Valide</v>
          </cell>
        </row>
        <row r="1668">
          <cell r="A1668" t="str">
            <v>UETU5723107</v>
          </cell>
          <cell r="B1668">
            <v>40</v>
          </cell>
          <cell r="C1668" t="str">
            <v>HLCUTS1201233472</v>
          </cell>
          <cell r="D1668">
            <v>44013</v>
          </cell>
          <cell r="E1668">
            <v>-44008</v>
          </cell>
          <cell r="I1668" t="str">
            <v>2020 MSA 164800</v>
          </cell>
          <cell r="J1668">
            <v>147</v>
          </cell>
          <cell r="K1668" t="str">
            <v>DSV AIR SEA CO LTD TIANJIN BRANCH AS AGENT FOR DSV OCEAN TRANSPO</v>
          </cell>
          <cell r="L1668" t="str">
            <v>VESTAS EASTERN AFRICA C O LAKE TURKANA WIND POWER LIMITED Karen Business Park PO BOX 2114 00502 Nairobi ATTN Benson</v>
          </cell>
          <cell r="M1668" t="str">
            <v>US</v>
          </cell>
          <cell r="N1668" t="str">
            <v>CNTXG</v>
          </cell>
          <cell r="O1668" t="str">
            <v>NE</v>
          </cell>
          <cell r="P1668">
            <v>383</v>
          </cell>
          <cell r="Q1668">
            <v>383</v>
          </cell>
          <cell r="R1668">
            <v>0</v>
          </cell>
          <cell r="S1668">
            <v>0</v>
          </cell>
          <cell r="T1668">
            <v>147334</v>
          </cell>
          <cell r="U1668">
            <v>147334</v>
          </cell>
          <cell r="V1668">
            <v>0</v>
          </cell>
          <cell r="W1668">
            <v>0</v>
          </cell>
          <cell r="X1668"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68" t="str">
            <v>Valide</v>
          </cell>
        </row>
        <row r="1669">
          <cell r="A1669" t="str">
            <v>TGBU6205641</v>
          </cell>
          <cell r="B1669">
            <v>40</v>
          </cell>
          <cell r="C1669" t="str">
            <v>HLCUTS1201233472</v>
          </cell>
          <cell r="D1669">
            <v>44013</v>
          </cell>
          <cell r="E1669">
            <v>-44008</v>
          </cell>
          <cell r="I1669" t="str">
            <v>2020 MSA 164800</v>
          </cell>
          <cell r="J1669">
            <v>147</v>
          </cell>
          <cell r="K1669" t="str">
            <v>DSV AIR SEA CO LTD TIANJIN BRANCH AS AGENT FOR DSV OCEAN TRANSPO</v>
          </cell>
          <cell r="L1669" t="str">
            <v>VESTAS EASTERN AFRICA C O LAKE TURKANA WIND POWER LIMITED Karen Business Park PO BOX 2114 00502 Nairobi ATTN Benson</v>
          </cell>
          <cell r="M1669" t="str">
            <v>US</v>
          </cell>
          <cell r="N1669" t="str">
            <v>CNTXG</v>
          </cell>
          <cell r="O1669" t="str">
            <v>NE</v>
          </cell>
          <cell r="P1669">
            <v>383</v>
          </cell>
          <cell r="Q1669">
            <v>383</v>
          </cell>
          <cell r="R1669">
            <v>0</v>
          </cell>
          <cell r="S1669">
            <v>0</v>
          </cell>
          <cell r="T1669">
            <v>147334</v>
          </cell>
          <cell r="U1669">
            <v>147334</v>
          </cell>
          <cell r="V1669">
            <v>0</v>
          </cell>
          <cell r="W1669">
            <v>0</v>
          </cell>
          <cell r="X1669"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669" t="str">
            <v>Valide</v>
          </cell>
        </row>
        <row r="1670">
          <cell r="A1670" t="str">
            <v>CAIU8269410</v>
          </cell>
          <cell r="B1670">
            <v>40</v>
          </cell>
          <cell r="C1670" t="str">
            <v>HUBR00035500</v>
          </cell>
          <cell r="D1670">
            <v>44013</v>
          </cell>
          <cell r="E1670">
            <v>-44008</v>
          </cell>
          <cell r="I1670" t="str">
            <v>2020 MSA 164616</v>
          </cell>
          <cell r="J1670">
            <v>117</v>
          </cell>
          <cell r="K1670" t="str">
            <v>RISA HK INTERNATIONAL LIMITEDADDROOM 103 OF YUNSHANJU NO 52XINGUAGCHON</v>
          </cell>
          <cell r="L1670" t="str">
            <v>THOMSONS HOTEL NAIROBI LIMITEDADDP O BOX 51665-00200 NAIROBIKENYA TEL0</v>
          </cell>
          <cell r="M1670" t="str">
            <v>CN</v>
          </cell>
          <cell r="N1670" t="str">
            <v>CNNSA</v>
          </cell>
          <cell r="O1670" t="str">
            <v>PK</v>
          </cell>
          <cell r="P1670">
            <v>133</v>
          </cell>
          <cell r="Q1670">
            <v>133</v>
          </cell>
          <cell r="R1670">
            <v>0</v>
          </cell>
          <cell r="S1670">
            <v>0</v>
          </cell>
          <cell r="T1670">
            <v>16660</v>
          </cell>
          <cell r="U1670">
            <v>16660</v>
          </cell>
          <cell r="V1670">
            <v>0</v>
          </cell>
          <cell r="W1670">
            <v>0</v>
          </cell>
          <cell r="X1670" t="str">
            <v>ALUMINIUM WINDOWS FREIGHT PREPAID ALUMINIUM WINDOWS FREIGHT PREPAID</v>
          </cell>
          <cell r="Y1670" t="str">
            <v>Valide</v>
          </cell>
        </row>
        <row r="1671">
          <cell r="A1671" t="str">
            <v>WSCU3278049</v>
          </cell>
          <cell r="B1671">
            <v>20</v>
          </cell>
          <cell r="C1671" t="str">
            <v>LPL0955658</v>
          </cell>
          <cell r="D1671">
            <v>44013</v>
          </cell>
          <cell r="E1671">
            <v>-44008</v>
          </cell>
          <cell r="I1671" t="str">
            <v>2020 MSA 164853</v>
          </cell>
          <cell r="J1671">
            <v>80</v>
          </cell>
          <cell r="K1671" t="str">
            <v>BAKER BROTHERS TRADING LTDLONG ORCHARD FARM REDHILL ROAD COBHAM SURR</v>
          </cell>
          <cell r="L1671" t="str">
            <v>MR PETER KEMEI A B PAULP O BOX 25449 - 00603NAIROBI KENYATELEPHONE</v>
          </cell>
          <cell r="M1671" t="str">
            <v>SA</v>
          </cell>
          <cell r="N1671" t="str">
            <v>SAJED</v>
          </cell>
          <cell r="O1671" t="str">
            <v>PK</v>
          </cell>
          <cell r="P1671">
            <v>1</v>
          </cell>
          <cell r="Q1671">
            <v>1</v>
          </cell>
          <cell r="R1671">
            <v>1</v>
          </cell>
          <cell r="S1671">
            <v>1</v>
          </cell>
          <cell r="T1671">
            <v>3350</v>
          </cell>
          <cell r="U1671">
            <v>3350</v>
          </cell>
          <cell r="V1671">
            <v>3350</v>
          </cell>
          <cell r="W1671">
            <v>3350</v>
          </cell>
          <cell r="X1671" t="str">
            <v>FREIGHT PREPAID CARGO IN TRANSIT TO NICT CFS EMBAKASI AT CONSIGNEE S OWN RISKS AND EXPENSES AT MOMBASA 1 UNIT OF MOTOR VEHICLE MAKE TOYOTA LAND CRUISER V8 D-4D AUTO CYLINDER CAPACITY 4461 CC MODEL NO V8 ESTATE DIESEL CAR VIN CHASSIS FRAME NO JTMHV05J504152063 ENGINE NO 1VD0262545 COLOUR WHITE YOM 2015 Shippers Owned Container</v>
          </cell>
          <cell r="Y1671" t="str">
            <v>Valide</v>
          </cell>
        </row>
        <row r="1672">
          <cell r="A1672" t="str">
            <v>MEDU3697416</v>
          </cell>
          <cell r="B1672">
            <v>20</v>
          </cell>
          <cell r="C1672" t="str">
            <v>MEDUDN209116</v>
          </cell>
          <cell r="D1672">
            <v>44012</v>
          </cell>
          <cell r="E1672">
            <v>-44007</v>
          </cell>
          <cell r="I1672" t="str">
            <v>2020 MSA 164755</v>
          </cell>
          <cell r="J1672">
            <v>84</v>
          </cell>
          <cell r="K1672" t="str">
            <v>INDICAA GROUP LIMITED</v>
          </cell>
          <cell r="L1672" t="str">
            <v>TO ORDER OF ABSA BANK KENYA PLC</v>
          </cell>
          <cell r="M1672" t="str">
            <v>NA</v>
          </cell>
          <cell r="N1672" t="str">
            <v>ZADUR</v>
          </cell>
          <cell r="O1672" t="str">
            <v>PK</v>
          </cell>
          <cell r="P1672">
            <v>14</v>
          </cell>
          <cell r="Q1672">
            <v>14</v>
          </cell>
          <cell r="R1672">
            <v>0</v>
          </cell>
          <cell r="S1672">
            <v>0</v>
          </cell>
          <cell r="T1672">
            <v>373990</v>
          </cell>
          <cell r="U1672">
            <v>373990</v>
          </cell>
          <cell r="V1672">
            <v>0</v>
          </cell>
          <cell r="W1672">
            <v>0</v>
          </cell>
          <cell r="X1672"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672" t="str">
            <v>Valide</v>
          </cell>
        </row>
        <row r="1673">
          <cell r="A1673" t="str">
            <v>MSCU1691217</v>
          </cell>
          <cell r="B1673">
            <v>20</v>
          </cell>
          <cell r="C1673" t="str">
            <v>MEDUDN209116</v>
          </cell>
          <cell r="D1673">
            <v>44012</v>
          </cell>
          <cell r="E1673">
            <v>-44007</v>
          </cell>
          <cell r="I1673" t="str">
            <v>2020 MSA 164755</v>
          </cell>
          <cell r="J1673">
            <v>84</v>
          </cell>
          <cell r="K1673" t="str">
            <v>INDICAA GROUP LIMITED</v>
          </cell>
          <cell r="L1673" t="str">
            <v>TO ORDER OF ABSA BANK KENYA PLC</v>
          </cell>
          <cell r="M1673" t="str">
            <v>NA</v>
          </cell>
          <cell r="N1673" t="str">
            <v>ZADUR</v>
          </cell>
          <cell r="O1673" t="str">
            <v>PK</v>
          </cell>
          <cell r="P1673">
            <v>14</v>
          </cell>
          <cell r="Q1673">
            <v>14</v>
          </cell>
          <cell r="R1673">
            <v>0</v>
          </cell>
          <cell r="S1673">
            <v>0</v>
          </cell>
          <cell r="T1673">
            <v>373990</v>
          </cell>
          <cell r="U1673">
            <v>373990</v>
          </cell>
          <cell r="V1673">
            <v>0</v>
          </cell>
          <cell r="W1673">
            <v>0</v>
          </cell>
          <cell r="X1673"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673" t="str">
            <v>Valide</v>
          </cell>
        </row>
        <row r="1674">
          <cell r="A1674" t="str">
            <v>FCIU2859248</v>
          </cell>
          <cell r="B1674">
            <v>20</v>
          </cell>
          <cell r="C1674" t="str">
            <v>MEDUDN209116</v>
          </cell>
          <cell r="D1674">
            <v>44012</v>
          </cell>
          <cell r="E1674">
            <v>-44007</v>
          </cell>
          <cell r="I1674" t="str">
            <v>2020 MSA 164755</v>
          </cell>
          <cell r="J1674">
            <v>84</v>
          </cell>
          <cell r="K1674" t="str">
            <v>INDICAA GROUP LIMITED</v>
          </cell>
          <cell r="L1674" t="str">
            <v>TO ORDER OF ABSA BANK KENYA PLC</v>
          </cell>
          <cell r="M1674" t="str">
            <v>NA</v>
          </cell>
          <cell r="N1674" t="str">
            <v>ZADUR</v>
          </cell>
          <cell r="O1674" t="str">
            <v>PK</v>
          </cell>
          <cell r="P1674">
            <v>14</v>
          </cell>
          <cell r="Q1674">
            <v>14</v>
          </cell>
          <cell r="R1674">
            <v>0</v>
          </cell>
          <cell r="S1674">
            <v>0</v>
          </cell>
          <cell r="T1674">
            <v>373990</v>
          </cell>
          <cell r="U1674">
            <v>373990</v>
          </cell>
          <cell r="V1674">
            <v>0</v>
          </cell>
          <cell r="W1674">
            <v>0</v>
          </cell>
          <cell r="X1674"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674" t="str">
            <v>Valide</v>
          </cell>
        </row>
        <row r="1675">
          <cell r="A1675" t="str">
            <v>CZZU3746037</v>
          </cell>
          <cell r="B1675">
            <v>20</v>
          </cell>
          <cell r="C1675" t="str">
            <v>MEDUDN209116</v>
          </cell>
          <cell r="D1675">
            <v>44013</v>
          </cell>
          <cell r="E1675">
            <v>-44008</v>
          </cell>
          <cell r="I1675" t="str">
            <v>2020 MSA 164755</v>
          </cell>
          <cell r="J1675">
            <v>84</v>
          </cell>
          <cell r="K1675" t="str">
            <v>INDICAA GROUP LIMITED</v>
          </cell>
          <cell r="L1675" t="str">
            <v>TO ORDER OF ABSA BANK KENYA PLC</v>
          </cell>
          <cell r="M1675" t="str">
            <v>NA</v>
          </cell>
          <cell r="N1675" t="str">
            <v>ZADUR</v>
          </cell>
          <cell r="O1675" t="str">
            <v>PK</v>
          </cell>
          <cell r="P1675">
            <v>14</v>
          </cell>
          <cell r="Q1675">
            <v>14</v>
          </cell>
          <cell r="R1675">
            <v>0</v>
          </cell>
          <cell r="S1675">
            <v>0</v>
          </cell>
          <cell r="T1675">
            <v>373990</v>
          </cell>
          <cell r="U1675">
            <v>373990</v>
          </cell>
          <cell r="V1675">
            <v>0</v>
          </cell>
          <cell r="W1675">
            <v>0</v>
          </cell>
          <cell r="X1675"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675" t="str">
            <v>Valide</v>
          </cell>
        </row>
        <row r="1676">
          <cell r="A1676" t="str">
            <v>MSCU3776313</v>
          </cell>
          <cell r="B1676">
            <v>20</v>
          </cell>
          <cell r="C1676" t="str">
            <v>MEDUDN209116</v>
          </cell>
          <cell r="D1676">
            <v>44013</v>
          </cell>
          <cell r="E1676">
            <v>-44008</v>
          </cell>
          <cell r="I1676" t="str">
            <v>2020 MSA 164755</v>
          </cell>
          <cell r="J1676">
            <v>84</v>
          </cell>
          <cell r="K1676" t="str">
            <v>INDICAA GROUP LIMITED</v>
          </cell>
          <cell r="L1676" t="str">
            <v>TO ORDER OF ABSA BANK KENYA PLC</v>
          </cell>
          <cell r="M1676" t="str">
            <v>NA</v>
          </cell>
          <cell r="N1676" t="str">
            <v>ZADUR</v>
          </cell>
          <cell r="O1676" t="str">
            <v>PK</v>
          </cell>
          <cell r="P1676">
            <v>14</v>
          </cell>
          <cell r="Q1676">
            <v>14</v>
          </cell>
          <cell r="R1676">
            <v>0</v>
          </cell>
          <cell r="S1676">
            <v>0</v>
          </cell>
          <cell r="T1676">
            <v>373990</v>
          </cell>
          <cell r="U1676">
            <v>373990</v>
          </cell>
          <cell r="V1676">
            <v>0</v>
          </cell>
          <cell r="W1676">
            <v>0</v>
          </cell>
          <cell r="X1676"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676" t="str">
            <v>Valide</v>
          </cell>
        </row>
        <row r="1677">
          <cell r="A1677" t="str">
            <v>MEDU2983694</v>
          </cell>
          <cell r="B1677">
            <v>20</v>
          </cell>
          <cell r="C1677" t="str">
            <v>MEDUDN209116</v>
          </cell>
          <cell r="D1677">
            <v>44013</v>
          </cell>
          <cell r="E1677">
            <v>-44008</v>
          </cell>
          <cell r="I1677" t="str">
            <v>2020 MSA 164755</v>
          </cell>
          <cell r="J1677">
            <v>84</v>
          </cell>
          <cell r="K1677" t="str">
            <v>INDICAA GROUP LIMITED</v>
          </cell>
          <cell r="L1677" t="str">
            <v>TO ORDER OF ABSA BANK KENYA PLC</v>
          </cell>
          <cell r="M1677" t="str">
            <v>NA</v>
          </cell>
          <cell r="N1677" t="str">
            <v>ZADUR</v>
          </cell>
          <cell r="O1677" t="str">
            <v>PK</v>
          </cell>
          <cell r="P1677">
            <v>14</v>
          </cell>
          <cell r="Q1677">
            <v>14</v>
          </cell>
          <cell r="R1677">
            <v>0</v>
          </cell>
          <cell r="S1677">
            <v>0</v>
          </cell>
          <cell r="T1677">
            <v>373990</v>
          </cell>
          <cell r="U1677">
            <v>373990</v>
          </cell>
          <cell r="V1677">
            <v>0</v>
          </cell>
          <cell r="W1677">
            <v>0</v>
          </cell>
          <cell r="X1677"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677" t="str">
            <v>Valide</v>
          </cell>
        </row>
        <row r="1678">
          <cell r="A1678" t="str">
            <v>MEDU1730135</v>
          </cell>
          <cell r="B1678">
            <v>20</v>
          </cell>
          <cell r="C1678" t="str">
            <v>MEDUDN209116</v>
          </cell>
          <cell r="D1678">
            <v>44013</v>
          </cell>
          <cell r="E1678">
            <v>-44008</v>
          </cell>
          <cell r="I1678" t="str">
            <v>2020 MSA 164755</v>
          </cell>
          <cell r="J1678">
            <v>84</v>
          </cell>
          <cell r="K1678" t="str">
            <v>INDICAA GROUP LIMITED</v>
          </cell>
          <cell r="L1678" t="str">
            <v>TO ORDER OF ABSA BANK KENYA PLC</v>
          </cell>
          <cell r="M1678" t="str">
            <v>NA</v>
          </cell>
          <cell r="N1678" t="str">
            <v>ZADUR</v>
          </cell>
          <cell r="O1678" t="str">
            <v>PK</v>
          </cell>
          <cell r="P1678">
            <v>14</v>
          </cell>
          <cell r="Q1678">
            <v>14</v>
          </cell>
          <cell r="R1678">
            <v>0</v>
          </cell>
          <cell r="S1678">
            <v>0</v>
          </cell>
          <cell r="T1678">
            <v>373990</v>
          </cell>
          <cell r="U1678">
            <v>373990</v>
          </cell>
          <cell r="V1678">
            <v>0</v>
          </cell>
          <cell r="W1678">
            <v>0</v>
          </cell>
          <cell r="X1678"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678" t="str">
            <v>Valide</v>
          </cell>
        </row>
        <row r="1679">
          <cell r="A1679" t="str">
            <v>FCIU2435471</v>
          </cell>
          <cell r="B1679">
            <v>20</v>
          </cell>
          <cell r="C1679" t="str">
            <v>WECC2030MBA1118</v>
          </cell>
          <cell r="D1679">
            <v>44013</v>
          </cell>
          <cell r="E1679">
            <v>-44008</v>
          </cell>
          <cell r="I1679" t="str">
            <v>2020 MSA 164642</v>
          </cell>
          <cell r="J1679">
            <v>27</v>
          </cell>
          <cell r="K1679" t="str">
            <v>WOLF OIL CORPORATION N V</v>
          </cell>
          <cell r="L1679" t="str">
            <v>UNIFILTERS KENYA LIMITED</v>
          </cell>
          <cell r="M1679" t="str">
            <v>DE</v>
          </cell>
          <cell r="N1679" t="str">
            <v>LKCMB</v>
          </cell>
          <cell r="O1679" t="str">
            <v>PK</v>
          </cell>
          <cell r="P1679">
            <v>472</v>
          </cell>
          <cell r="Q1679">
            <v>472</v>
          </cell>
          <cell r="R1679">
            <v>472</v>
          </cell>
          <cell r="S1679">
            <v>472</v>
          </cell>
          <cell r="T1679">
            <v>18677</v>
          </cell>
          <cell r="U1679">
            <v>18677</v>
          </cell>
          <cell r="V1679">
            <v>18677</v>
          </cell>
          <cell r="W1679">
            <v>18677</v>
          </cell>
          <cell r="X1679" t="str">
            <v>1X20DV CONTAINER 56 DRUMS + 144 BOXES + 272 PAILS WOLF LUBRICANTS PFW 20031528 HS CODES 27101981 27101983 27101987 34031980 38190000</v>
          </cell>
          <cell r="Y1679" t="str">
            <v>Valide</v>
          </cell>
        </row>
        <row r="1680">
          <cell r="A1680" t="str">
            <v>UETU5024331</v>
          </cell>
          <cell r="B1680">
            <v>40</v>
          </cell>
          <cell r="C1680" t="str">
            <v>WECC2028MBA1010</v>
          </cell>
          <cell r="D1680">
            <v>44013</v>
          </cell>
          <cell r="E1680">
            <v>-44008</v>
          </cell>
          <cell r="I1680" t="str">
            <v>2020 MSA 164642</v>
          </cell>
          <cell r="J1680">
            <v>8</v>
          </cell>
          <cell r="K1680" t="str">
            <v>MOSES KIOKO ODERO</v>
          </cell>
          <cell r="L1680" t="str">
            <v>MOSES KIOKO ODER0</v>
          </cell>
          <cell r="M1680" t="str">
            <v>DE</v>
          </cell>
          <cell r="N1680" t="str">
            <v>LKCMB</v>
          </cell>
          <cell r="O1680" t="str">
            <v>PK</v>
          </cell>
          <cell r="P1680">
            <v>168</v>
          </cell>
          <cell r="Q1680">
            <v>168</v>
          </cell>
          <cell r="R1680">
            <v>168</v>
          </cell>
          <cell r="S1680">
            <v>168</v>
          </cell>
          <cell r="T1680">
            <v>13600</v>
          </cell>
          <cell r="U1680">
            <v>13600</v>
          </cell>
          <cell r="V1680">
            <v>13600</v>
          </cell>
          <cell r="W1680">
            <v>13600</v>
          </cell>
          <cell r="X1680" t="str">
            <v>1X40HC CONTAINER USED PERSONAL EFFECTS HOUSEHOLDS EFFECTS</v>
          </cell>
          <cell r="Y1680" t="str">
            <v>Valide</v>
          </cell>
        </row>
        <row r="1681">
          <cell r="A1681" t="str">
            <v>MRKU8106939</v>
          </cell>
          <cell r="B1681">
            <v>20</v>
          </cell>
          <cell r="C1681" t="str">
            <v>597614380</v>
          </cell>
          <cell r="D1681">
            <v>44016</v>
          </cell>
          <cell r="E1681">
            <v>-44011</v>
          </cell>
          <cell r="I1681" t="str">
            <v>2020 MSA 164772</v>
          </cell>
          <cell r="J1681">
            <v>184</v>
          </cell>
          <cell r="K1681" t="str">
            <v>THE GIVING EXCHANGE 455 SUMMIT RD W</v>
          </cell>
          <cell r="L1681" t="str">
            <v>THE NATIONAL GOVERNMENT CONSTITUENC</v>
          </cell>
          <cell r="M1681" t="str">
            <v>BR</v>
          </cell>
          <cell r="N1681" t="str">
            <v>USMSY</v>
          </cell>
          <cell r="O1681" t="str">
            <v>PK</v>
          </cell>
          <cell r="P1681">
            <v>4</v>
          </cell>
          <cell r="Q1681">
            <v>4</v>
          </cell>
          <cell r="R1681">
            <v>4</v>
          </cell>
          <cell r="S1681">
            <v>4</v>
          </cell>
          <cell r="T1681">
            <v>1028</v>
          </cell>
          <cell r="U1681">
            <v>1028</v>
          </cell>
          <cell r="V1681">
            <v>1028</v>
          </cell>
          <cell r="W1681">
            <v>1028</v>
          </cell>
          <cell r="X1681" t="str">
            <v>MUSICAL INSTRUMENTS ITN X20200430546518</v>
          </cell>
          <cell r="Y1681" t="str">
            <v>Valide</v>
          </cell>
        </row>
        <row r="1682">
          <cell r="A1682" t="str">
            <v>MRKU9338707</v>
          </cell>
          <cell r="B1682">
            <v>20</v>
          </cell>
          <cell r="C1682" t="str">
            <v>599176947</v>
          </cell>
          <cell r="D1682">
            <v>44017</v>
          </cell>
          <cell r="E1682">
            <v>-44012</v>
          </cell>
          <cell r="I1682" t="str">
            <v>2020 MSA 164870</v>
          </cell>
          <cell r="J1682">
            <v>186</v>
          </cell>
          <cell r="K1682" t="str">
            <v>GOLD COAST TRADING CORPORATION LIMI</v>
          </cell>
          <cell r="L1682" t="str">
            <v>TALON CONSTRUCTION LIMITED 19175 00</v>
          </cell>
          <cell r="M1682" t="str">
            <v>CN</v>
          </cell>
          <cell r="N1682" t="str">
            <v>CNTXG</v>
          </cell>
          <cell r="O1682" t="str">
            <v>PK</v>
          </cell>
          <cell r="P1682">
            <v>2907</v>
          </cell>
          <cell r="Q1682">
            <v>2907</v>
          </cell>
          <cell r="R1682">
            <v>2907</v>
          </cell>
          <cell r="S1682">
            <v>2907</v>
          </cell>
          <cell r="T1682">
            <v>82900</v>
          </cell>
          <cell r="U1682">
            <v>82900</v>
          </cell>
          <cell r="V1682">
            <v>82900</v>
          </cell>
          <cell r="W1682">
            <v>82900</v>
          </cell>
          <cell r="X1682" t="str">
            <v>RAZOR WIRE GALVANIZED HEXAGONAL WIRE MESH GALVANIZED IRON WIRE BLAC K ANNEALED SOFT BINDING WIRE</v>
          </cell>
          <cell r="Y1682" t="str">
            <v>Valide</v>
          </cell>
        </row>
        <row r="1683">
          <cell r="A1683" t="str">
            <v>TGHU1841299</v>
          </cell>
          <cell r="B1683">
            <v>20</v>
          </cell>
          <cell r="C1683" t="str">
            <v>599967348</v>
          </cell>
          <cell r="D1683">
            <v>44016</v>
          </cell>
          <cell r="E1683">
            <v>-44011</v>
          </cell>
          <cell r="I1683" t="str">
            <v>2020 MSA 164772</v>
          </cell>
          <cell r="J1683">
            <v>284</v>
          </cell>
          <cell r="K1683" t="str">
            <v>SAFEWATER LINES INDIA PRIVATE LIMIT</v>
          </cell>
          <cell r="L1683" t="str">
            <v>M S EKOMED DIAGNOSTICS SUPPLY P OENYA GMAIL COM</v>
          </cell>
          <cell r="M1683" t="str">
            <v>BR</v>
          </cell>
          <cell r="N1683" t="str">
            <v>INCOK</v>
          </cell>
          <cell r="O1683" t="str">
            <v>CT</v>
          </cell>
          <cell r="P1683">
            <v>311</v>
          </cell>
          <cell r="Q1683">
            <v>311</v>
          </cell>
          <cell r="R1683">
            <v>311</v>
          </cell>
          <cell r="S1683">
            <v>311</v>
          </cell>
          <cell r="T1683">
            <v>2341</v>
          </cell>
          <cell r="U1683">
            <v>2341</v>
          </cell>
          <cell r="V1683">
            <v>2341</v>
          </cell>
          <cell r="W1683">
            <v>2341</v>
          </cell>
          <cell r="X1683" t="str">
            <v>TOTAL 311 CARTONS OF VACSURE - VACUUM BLOOD COLLECTION EDTA K3 - 4ML TUBES 13X75MM BATCH EXP TV42001 01 2022 VACSURE-VACUUM BLOOD COL LECTION CLOT ACTIVATOR4ML TUBES 13X75MM BATCH EXP CV42002 01 2022 URINE CONTAINER - 60ML - ETO STERILE INDIVIDUALLY WRAPPED BATCH EXP 104C 08 19 07 2022 STOOL CONTAINER - 60ML WITH ATTACHED SPOON-ETO STERILE INDIVIDUALLY WRAP PED BATCH EXP 104F 08 19 07 2022 SW AB WITH PLASTIC STICK IN PP TUBE - ETO STERILE BATCH EXP A 03 20 02 2023 PAP SMEAR KIT - ETO STERILE CYTO BRUSH-1 NO CERVICAL SPATUL A-1 NO MICROSCOPIC SLIDE-1 NO SWAB WITH PLASTIC STICK-1 NO BAT CH EXP 134A 02 20 01 2023 URINE CONTAINER - 25ML - ETO STERILE INDIVIDUALLY WRAPPED -POLYSTERENE BATCH EXP 101Q 02 20 01 2023 STOOL CONTAINER WITH ATTACHED SPOON - 25ML - ETO STERILE INDIVIDUALLY WR APPED - POLYSTERENE BATCH EXP 101P 02 20 01 2023 YELLOW TIPS UNIV ERSAL GILSON - 2-200UL BATCH EXP YT 02 20 BLUE TIPS UNIVERSAL GILSON 200-100</v>
          </cell>
          <cell r="Y1683" t="str">
            <v>Valide</v>
          </cell>
        </row>
        <row r="1684">
          <cell r="A1684" t="str">
            <v>TLLU2432740</v>
          </cell>
          <cell r="B1684">
            <v>20</v>
          </cell>
          <cell r="C1684" t="str">
            <v>607097482</v>
          </cell>
          <cell r="D1684">
            <v>44016</v>
          </cell>
          <cell r="E1684">
            <v>-44011</v>
          </cell>
          <cell r="I1684" t="str">
            <v>2020 MSA 164772</v>
          </cell>
          <cell r="J1684">
            <v>308</v>
          </cell>
          <cell r="K1684" t="str">
            <v>MBG GLOBAL BRANDS GMBH OBERES FELD</v>
          </cell>
          <cell r="L1684" t="str">
            <v>LONDON DISTILLERS EAST AFRICA LTD O</v>
          </cell>
          <cell r="M1684" t="str">
            <v>BR</v>
          </cell>
          <cell r="N1684" t="str">
            <v>DEHAM</v>
          </cell>
          <cell r="O1684" t="str">
            <v>CT</v>
          </cell>
          <cell r="P1684">
            <v>1909</v>
          </cell>
          <cell r="Q1684">
            <v>1909</v>
          </cell>
          <cell r="R1684">
            <v>1909</v>
          </cell>
          <cell r="S1684">
            <v>1909</v>
          </cell>
          <cell r="T1684">
            <v>16172</v>
          </cell>
          <cell r="U1684">
            <v>16172</v>
          </cell>
          <cell r="V1684">
            <v>16172</v>
          </cell>
          <cell r="W1684">
            <v>16172</v>
          </cell>
          <cell r="X1684" t="str">
            <v>WINE FREIGHT PREPAID</v>
          </cell>
          <cell r="Y1684" t="str">
            <v>Valide</v>
          </cell>
        </row>
        <row r="1685">
          <cell r="A1685" t="str">
            <v>MRSU0146877</v>
          </cell>
          <cell r="B1685">
            <v>20</v>
          </cell>
          <cell r="C1685" t="str">
            <v>607103277</v>
          </cell>
          <cell r="D1685">
            <v>44014</v>
          </cell>
          <cell r="E1685">
            <v>-44009</v>
          </cell>
          <cell r="I1685" t="str">
            <v>2020 MSA 164572</v>
          </cell>
          <cell r="J1685">
            <v>303</v>
          </cell>
          <cell r="K1685" t="str">
            <v>CEVA FREIGHT GERMANY GMBH MUSEUMSTR</v>
          </cell>
          <cell r="L1685" t="str">
            <v>NATIONAL EDGING EAST AFRICA LTD</v>
          </cell>
          <cell r="M1685" t="str">
            <v>SA</v>
          </cell>
          <cell r="N1685" t="str">
            <v>DEDET</v>
          </cell>
          <cell r="O1685" t="str">
            <v>PA</v>
          </cell>
          <cell r="P1685">
            <v>22</v>
          </cell>
          <cell r="Q1685">
            <v>22</v>
          </cell>
          <cell r="R1685">
            <v>0</v>
          </cell>
          <cell r="S1685">
            <v>0</v>
          </cell>
          <cell r="T1685">
            <v>15885</v>
          </cell>
          <cell r="U1685">
            <v>15885</v>
          </cell>
          <cell r="V1685">
            <v>0</v>
          </cell>
          <cell r="W1685">
            <v>0</v>
          </cell>
          <cell r="X1685" t="str">
            <v>JOWAT PRODUCTS JOWATEC SUPER HIGH SOLID ADHESIVE ORDER 01 2020 HS CODE 38051200 35069190 39095090 IMO 3 UN 1133 PG II FREIGHT C OLLECT KUEHNE NAGEL BUILDING JOMO KENYATTA INT AIRPORT NAI ROBI-KENYA P O BOX 69979-00100 TEL 254 20 827 411 FAX 254 20 827 417 EMAIL INFO NAIROBI KUEHNE-NAGEL COM</v>
          </cell>
          <cell r="Y1685" t="str">
            <v>Valide</v>
          </cell>
        </row>
        <row r="1686">
          <cell r="A1686" t="str">
            <v>MRKU2225606</v>
          </cell>
          <cell r="B1686">
            <v>40</v>
          </cell>
          <cell r="C1686" t="str">
            <v>607125948</v>
          </cell>
          <cell r="D1686">
            <v>44017</v>
          </cell>
          <cell r="E1686">
            <v>-44012</v>
          </cell>
          <cell r="I1686" t="str">
            <v>2020 MSA 164870</v>
          </cell>
          <cell r="J1686">
            <v>233</v>
          </cell>
          <cell r="K1686" t="str">
            <v>ITOCHU CORPORATION 5-1 KITA-AOYAMA</v>
          </cell>
          <cell r="L1686" t="str">
            <v>ISUZU EAST AFRICA LIMITED ENTERPRIS-MAIL HENRY NJOROGE ISUZU CO</v>
          </cell>
          <cell r="M1686" t="str">
            <v>CN</v>
          </cell>
          <cell r="N1686" t="str">
            <v>JPYOK</v>
          </cell>
          <cell r="O1686" t="str">
            <v>PK</v>
          </cell>
          <cell r="P1686">
            <v>36</v>
          </cell>
          <cell r="Q1686">
            <v>36</v>
          </cell>
          <cell r="R1686">
            <v>36</v>
          </cell>
          <cell r="S1686">
            <v>36</v>
          </cell>
          <cell r="T1686">
            <v>22240</v>
          </cell>
          <cell r="U1686">
            <v>22240</v>
          </cell>
          <cell r="V1686">
            <v>22240</v>
          </cell>
          <cell r="W1686">
            <v>22240</v>
          </cell>
          <cell r="X1686" t="str">
            <v>ISUZU VEHICLES IN CKD PH II CONDITION MODEL NLR HS CODE 8704 2 1 ATTN DANIEL KILENGE FRANCIS OHAGA HENRY NJOROGE TRADE R EGISTER NUMBER P000608609Y INTRANSIT TO ICD EMBAKASI NAIROBI</v>
          </cell>
          <cell r="Y1686" t="str">
            <v>Valide</v>
          </cell>
        </row>
        <row r="1687">
          <cell r="A1687" t="str">
            <v>MRSU0132087</v>
          </cell>
          <cell r="B1687">
            <v>20</v>
          </cell>
          <cell r="C1687" t="str">
            <v>910736485</v>
          </cell>
          <cell r="D1687">
            <v>44015</v>
          </cell>
          <cell r="E1687">
            <v>-44010</v>
          </cell>
          <cell r="I1687" t="str">
            <v>2020 MSA 164772</v>
          </cell>
          <cell r="J1687">
            <v>359</v>
          </cell>
          <cell r="K1687" t="str">
            <v>ROXCEL TRADING THURNGASSE 10 A</v>
          </cell>
          <cell r="L1687" t="str">
            <v>GENERAL PRINTERS LIMITED HOMABAY ROMOBILE NOS 25722 204350</v>
          </cell>
          <cell r="M1687" t="str">
            <v>BR</v>
          </cell>
          <cell r="N1687" t="str">
            <v>SIKOP</v>
          </cell>
          <cell r="O1687" t="str">
            <v>RL</v>
          </cell>
          <cell r="P1687">
            <v>48</v>
          </cell>
          <cell r="Q1687">
            <v>48</v>
          </cell>
          <cell r="R1687">
            <v>48</v>
          </cell>
          <cell r="S1687">
            <v>48</v>
          </cell>
          <cell r="T1687">
            <v>38912</v>
          </cell>
          <cell r="U1687">
            <v>38912</v>
          </cell>
          <cell r="V1687">
            <v>38912</v>
          </cell>
          <cell r="W1687">
            <v>38912</v>
          </cell>
          <cell r="X1687" t="str">
            <v>UNPRINTED HIGH STRENGTH WHITE GLOSS LABEL PAPER- BIOKETT IDF NO 19EM KIM000172250 APPLICABLE FREE TIME 14 DAYS COMBINED DETENTION DEM URRAGE AT PORT OF DISCHARGE PLACE OF DELIVERY INTRANSIT TO ICD EMBAKASI NAIROBI</v>
          </cell>
          <cell r="Y1687" t="str">
            <v>Valide</v>
          </cell>
        </row>
        <row r="1688">
          <cell r="A1688" t="str">
            <v>MSKU5047048</v>
          </cell>
          <cell r="B1688">
            <v>20</v>
          </cell>
          <cell r="C1688" t="str">
            <v>910742350</v>
          </cell>
          <cell r="D1688">
            <v>44014</v>
          </cell>
          <cell r="E1688">
            <v>-44009</v>
          </cell>
          <cell r="I1688" t="str">
            <v>2020 MSA 164572</v>
          </cell>
          <cell r="J1688">
            <v>381</v>
          </cell>
          <cell r="K1688" t="str">
            <v>SIGNIFY INNOVATIONS INDIA LIMITED F21 1 VILLAGE SANPKA NEAR JAMA</v>
          </cell>
          <cell r="L1688" t="str">
            <v>TO THE ORDER OF STANDARD CHARTERED</v>
          </cell>
          <cell r="M1688" t="str">
            <v>SA</v>
          </cell>
          <cell r="N1688" t="str">
            <v>INNSA</v>
          </cell>
          <cell r="O1688" t="str">
            <v>PK</v>
          </cell>
          <cell r="P1688">
            <v>240</v>
          </cell>
          <cell r="Q1688">
            <v>240</v>
          </cell>
          <cell r="R1688">
            <v>240</v>
          </cell>
          <cell r="S1688">
            <v>240</v>
          </cell>
          <cell r="T1688">
            <v>3600</v>
          </cell>
          <cell r="U1688">
            <v>3600</v>
          </cell>
          <cell r="V1688">
            <v>3600</v>
          </cell>
          <cell r="W1688">
            <v>3600</v>
          </cell>
          <cell r="X1688" t="str">
            <v>SOLAR LANTERNS LAMPS BRP710 LED30 CW MR S1 12V LFP AIO SOLAR 919515 812388 HS CODE 94059900 SB NO - 2489978 DT 27 04 2020 NET WT 30 60 000 KGS IMO CLASS - 9 UN NO 3481 LC NUMBER 201010066999-S AND I MPORT DECLARATION NUMBER E2001279752 INTRANSIT TO ICD EMBAKASI NAIROB I</v>
          </cell>
          <cell r="Y1688" t="str">
            <v>Valide</v>
          </cell>
        </row>
        <row r="1689">
          <cell r="A1689" t="str">
            <v>TGHU3472815</v>
          </cell>
          <cell r="B1689">
            <v>20</v>
          </cell>
          <cell r="C1689" t="str">
            <v>910745725</v>
          </cell>
          <cell r="D1689">
            <v>44014</v>
          </cell>
          <cell r="E1689">
            <v>-44009</v>
          </cell>
          <cell r="I1689" t="str">
            <v>2020 MSA 164772</v>
          </cell>
          <cell r="J1689">
            <v>366</v>
          </cell>
          <cell r="K1689" t="str">
            <v>ROXCEL TRADING GMBH THURNGASSE 10 A</v>
          </cell>
          <cell r="L1689" t="str">
            <v>GENERAL PRINTERS LIMITED HOMABAY ROOBILE NOS 25722 204350</v>
          </cell>
          <cell r="M1689" t="str">
            <v>BR</v>
          </cell>
          <cell r="N1689" t="str">
            <v>SIKOP</v>
          </cell>
          <cell r="O1689" t="str">
            <v>RL</v>
          </cell>
          <cell r="P1689">
            <v>21</v>
          </cell>
          <cell r="Q1689">
            <v>21</v>
          </cell>
          <cell r="R1689">
            <v>0</v>
          </cell>
          <cell r="S1689">
            <v>0</v>
          </cell>
          <cell r="T1689">
            <v>19532</v>
          </cell>
          <cell r="U1689">
            <v>19532</v>
          </cell>
          <cell r="V1689">
            <v>0</v>
          </cell>
          <cell r="W1689">
            <v>0</v>
          </cell>
          <cell r="X1689" t="str">
            <v>WETSTRENGTH LABEL PAPER -NIKLAKETT SPEZIAL TD IDF NO 19EMKIM00017993 0 APPLICABLE FREE TIME 14 DAYS COMBINED DETENTION DEMURRAGE AT PORT OF DISCHARGE PLACE OF DELIVERY INTRANSIT TO ICD EMBAKASI NAI ROBI</v>
          </cell>
          <cell r="Y1689" t="str">
            <v>Valide</v>
          </cell>
        </row>
        <row r="1690">
          <cell r="A1690" t="str">
            <v>PONU0025616</v>
          </cell>
          <cell r="B1690">
            <v>20</v>
          </cell>
          <cell r="C1690" t="str">
            <v>910789490</v>
          </cell>
          <cell r="D1690">
            <v>44016</v>
          </cell>
          <cell r="E1690">
            <v>-44011</v>
          </cell>
          <cell r="I1690" t="str">
            <v>2020 MSA 164772</v>
          </cell>
          <cell r="J1690">
            <v>402</v>
          </cell>
          <cell r="K1690" t="str">
            <v>ROXCEL TRADING GMBH THURNGASSE 10</v>
          </cell>
          <cell r="L1690" t="str">
            <v>GENERAL PRINTERS LIMITED HOMABAY ROMOBILE NOS 25722 204350</v>
          </cell>
          <cell r="M1690" t="str">
            <v>BR</v>
          </cell>
          <cell r="N1690" t="str">
            <v>SIKOP</v>
          </cell>
          <cell r="O1690" t="str">
            <v>RL</v>
          </cell>
          <cell r="P1690">
            <v>48</v>
          </cell>
          <cell r="Q1690">
            <v>48</v>
          </cell>
          <cell r="R1690">
            <v>0</v>
          </cell>
          <cell r="S1690">
            <v>0</v>
          </cell>
          <cell r="T1690">
            <v>40111</v>
          </cell>
          <cell r="U1690">
            <v>40111</v>
          </cell>
          <cell r="V1690">
            <v>0</v>
          </cell>
          <cell r="W1690">
            <v>0</v>
          </cell>
          <cell r="X1690" t="str">
            <v>UNPRINTED HIGH STRENGTH WHITE GLOSS LABEL PAPER- BIOKETT IDF NO 20EMK IM000072706 APPLICABLE FREE TIME 14 DAYS COMBINED DETENTION DEM URRAGE AT PORT OF DISCHARGE PLACE OF DELIVERY INTRANSIT TO ICD EMBAKASI NAIROBI</v>
          </cell>
          <cell r="Y1690" t="str">
            <v>Valide</v>
          </cell>
        </row>
        <row r="1691">
          <cell r="A1691" t="str">
            <v>TRLU9063305</v>
          </cell>
          <cell r="B1691">
            <v>20</v>
          </cell>
          <cell r="C1691" t="str">
            <v>910789490</v>
          </cell>
          <cell r="D1691">
            <v>44016</v>
          </cell>
          <cell r="E1691">
            <v>-44011</v>
          </cell>
          <cell r="I1691" t="str">
            <v>2020 MSA 164772</v>
          </cell>
          <cell r="J1691">
            <v>402</v>
          </cell>
          <cell r="K1691" t="str">
            <v>ROXCEL TRADING GMBH THURNGASSE 10</v>
          </cell>
          <cell r="L1691" t="str">
            <v>GENERAL PRINTERS LIMITED HOMABAY ROMOBILE NOS 25722 204350</v>
          </cell>
          <cell r="M1691" t="str">
            <v>BR</v>
          </cell>
          <cell r="N1691" t="str">
            <v>SIKOP</v>
          </cell>
          <cell r="O1691" t="str">
            <v>RL</v>
          </cell>
          <cell r="P1691">
            <v>48</v>
          </cell>
          <cell r="Q1691">
            <v>48</v>
          </cell>
          <cell r="R1691">
            <v>0</v>
          </cell>
          <cell r="S1691">
            <v>0</v>
          </cell>
          <cell r="T1691">
            <v>40111</v>
          </cell>
          <cell r="U1691">
            <v>40111</v>
          </cell>
          <cell r="V1691">
            <v>0</v>
          </cell>
          <cell r="W1691">
            <v>0</v>
          </cell>
          <cell r="X1691" t="str">
            <v>UNPRINTED HIGH STRENGTH WHITE GLOSS LABEL PAPER- BIOKETT IDF NO 20EMK IM000072706 APPLICABLE FREE TIME 14 DAYS COMBINED DETENTION DEM URRAGE AT PORT OF DISCHARGE PLACE OF DELIVERY INTRANSIT TO ICD EMBAKASI NAIROBI</v>
          </cell>
          <cell r="Y1691" t="str">
            <v>Valide</v>
          </cell>
        </row>
        <row r="1692">
          <cell r="A1692" t="str">
            <v>MRKU8478140</v>
          </cell>
          <cell r="B1692">
            <v>20</v>
          </cell>
          <cell r="C1692" t="str">
            <v>910792823</v>
          </cell>
          <cell r="D1692">
            <v>44016</v>
          </cell>
          <cell r="E1692">
            <v>-44011</v>
          </cell>
          <cell r="I1692" t="str">
            <v>2020 MSA 164572</v>
          </cell>
          <cell r="J1692">
            <v>401</v>
          </cell>
          <cell r="K1692" t="str">
            <v>ROYAL COSMETICS CO 3 MAHMOUD SEDKY</v>
          </cell>
          <cell r="L1692" t="str">
            <v>TOWFIQ KENYA LIMITED LIKONI ROAD TO</v>
          </cell>
          <cell r="M1692" t="str">
            <v>SA</v>
          </cell>
          <cell r="N1692" t="str">
            <v>EGPSE</v>
          </cell>
          <cell r="O1692" t="str">
            <v>CT</v>
          </cell>
          <cell r="P1692">
            <v>9985</v>
          </cell>
          <cell r="Q1692">
            <v>9985</v>
          </cell>
          <cell r="R1692">
            <v>0</v>
          </cell>
          <cell r="S1692">
            <v>0</v>
          </cell>
          <cell r="T1692">
            <v>73439</v>
          </cell>
          <cell r="U1692">
            <v>73439</v>
          </cell>
          <cell r="V1692">
            <v>0</v>
          </cell>
          <cell r="W1692">
            <v>0</v>
          </cell>
          <cell r="X1692" t="str">
            <v>DETTOL SOAP ASSORTED 9985 CARTONS N W 67987 35 KG G W 73439 2 KG INTRANSIT TO ICD EMBAKASI NAIROBI</v>
          </cell>
          <cell r="Y1692" t="str">
            <v>Valide</v>
          </cell>
        </row>
        <row r="1693">
          <cell r="A1693" t="str">
            <v>MSKU5411519</v>
          </cell>
          <cell r="B1693">
            <v>20</v>
          </cell>
          <cell r="C1693" t="str">
            <v>910815376</v>
          </cell>
          <cell r="D1693">
            <v>44016</v>
          </cell>
          <cell r="E1693">
            <v>-44011</v>
          </cell>
          <cell r="I1693" t="str">
            <v>2020 MSA 164771</v>
          </cell>
          <cell r="J1693">
            <v>218</v>
          </cell>
          <cell r="K1693" t="str">
            <v>MONSTER ENERGY SA 64 KENT ROAD DUNK</v>
          </cell>
          <cell r="L1693" t="str">
            <v>NAIROBI BOTTLERS LIMITED AIRPORT NO</v>
          </cell>
          <cell r="M1693" t="str">
            <v>CN</v>
          </cell>
          <cell r="N1693" t="str">
            <v>NLRTM</v>
          </cell>
          <cell r="O1693" t="str">
            <v>PA</v>
          </cell>
          <cell r="P1693">
            <v>8</v>
          </cell>
          <cell r="Q1693">
            <v>8</v>
          </cell>
          <cell r="R1693">
            <v>0</v>
          </cell>
          <cell r="S1693">
            <v>0</v>
          </cell>
          <cell r="T1693">
            <v>4092</v>
          </cell>
          <cell r="U1693">
            <v>4092</v>
          </cell>
          <cell r="V1693">
            <v>0</v>
          </cell>
          <cell r="W1693">
            <v>0</v>
          </cell>
          <cell r="X1693" t="str">
            <v>NUTRIONALS HS CODE 21069092 29393000 29181400 29181500 MA RKS AND NUMBERS NAIROBI BOTTLERS LIMITED AIRPORT NORTH ROAD NAI ROBI INTRANSIT TO ICD EMBAKASI NAIROBI</v>
          </cell>
          <cell r="Y1693" t="str">
            <v>Valide</v>
          </cell>
        </row>
        <row r="1694">
          <cell r="A1694" t="str">
            <v>IPXU3604880</v>
          </cell>
          <cell r="B1694">
            <v>20</v>
          </cell>
          <cell r="C1694" t="str">
            <v>AL042888</v>
          </cell>
          <cell r="D1694">
            <v>44016</v>
          </cell>
          <cell r="E1694">
            <v>-44011</v>
          </cell>
          <cell r="I1694" t="str">
            <v>2020 MSA 164842</v>
          </cell>
          <cell r="J1694">
            <v>6</v>
          </cell>
          <cell r="K1694" t="str">
            <v>EAGLE POLYMERS</v>
          </cell>
          <cell r="L1694" t="str">
            <v>GAMMA UNIVERSAL LTD</v>
          </cell>
          <cell r="M1694" t="str">
            <v>IT</v>
          </cell>
          <cell r="N1694" t="str">
            <v>EGALY</v>
          </cell>
          <cell r="O1694" t="str">
            <v>DR</v>
          </cell>
          <cell r="P1694">
            <v>99</v>
          </cell>
          <cell r="Q1694">
            <v>99</v>
          </cell>
          <cell r="R1694">
            <v>99</v>
          </cell>
          <cell r="S1694">
            <v>99</v>
          </cell>
          <cell r="T1694">
            <v>19648</v>
          </cell>
          <cell r="U1694">
            <v>19648</v>
          </cell>
          <cell r="V1694">
            <v>19648</v>
          </cell>
          <cell r="W1694">
            <v>19648</v>
          </cell>
          <cell r="X1694" t="str">
            <v>Raw materials for manufacture of paints 59 Drums X 185 K G C - Eagle VV20 50 50 20 Drums X 190 K G LA - Eagle SW61-22 55 70 20 Drums X 190 K LA - Eagle LRW60-19 55 70 - ICD EMBAKASI</v>
          </cell>
          <cell r="Y1694" t="str">
            <v>Valide</v>
          </cell>
        </row>
        <row r="1695">
          <cell r="A1695" t="str">
            <v>CSLU2364391</v>
          </cell>
          <cell r="B1695">
            <v>20</v>
          </cell>
          <cell r="C1695" t="str">
            <v>COSU6264813690</v>
          </cell>
          <cell r="D1695">
            <v>44017</v>
          </cell>
          <cell r="E1695">
            <v>-44012</v>
          </cell>
          <cell r="I1695" t="str">
            <v>2020 MSA 164719</v>
          </cell>
          <cell r="J1695">
            <v>98</v>
          </cell>
          <cell r="K1695" t="str">
            <v>FUZHOU KAMINO AUTO INDUSTRIES</v>
          </cell>
          <cell r="L1695" t="str">
            <v>AEXCEL AUTO SPARES LIMITED</v>
          </cell>
          <cell r="M1695" t="str">
            <v>CN</v>
          </cell>
          <cell r="N1695" t="str">
            <v>CNQIN</v>
          </cell>
          <cell r="O1695" t="str">
            <v>PK</v>
          </cell>
          <cell r="P1695">
            <v>117</v>
          </cell>
          <cell r="Q1695">
            <v>117</v>
          </cell>
          <cell r="R1695">
            <v>0</v>
          </cell>
          <cell r="S1695">
            <v>0</v>
          </cell>
          <cell r="T1695">
            <v>20565</v>
          </cell>
          <cell r="U1695">
            <v>20565</v>
          </cell>
          <cell r="V1695">
            <v>0</v>
          </cell>
          <cell r="W1695">
            <v>0</v>
          </cell>
          <cell r="X1695" t="str">
            <v>AUTO PARTS IDF NO 20EMKIM000071498 TEL 0086-591-87516230 FAX 0086-591-87516232 PLACE OF DELIVERY ICDE</v>
          </cell>
          <cell r="Y1695" t="str">
            <v>Valide</v>
          </cell>
        </row>
        <row r="1696">
          <cell r="A1696" t="str">
            <v>TCNU1206861</v>
          </cell>
          <cell r="B1696">
            <v>40</v>
          </cell>
          <cell r="C1696" t="str">
            <v>COSU6265351810</v>
          </cell>
          <cell r="D1696">
            <v>44015</v>
          </cell>
          <cell r="E1696">
            <v>-44010</v>
          </cell>
          <cell r="I1696" t="str">
            <v>2020 MSA 164719</v>
          </cell>
          <cell r="J1696">
            <v>324</v>
          </cell>
          <cell r="K1696" t="str">
            <v>ANHUI TECHNOLOGY IMP AND EXP</v>
          </cell>
          <cell r="L1696" t="str">
            <v>ANKE HOME APPLIANCE SERVICES</v>
          </cell>
          <cell r="M1696" t="str">
            <v>CN</v>
          </cell>
          <cell r="N1696" t="str">
            <v>CNNSA</v>
          </cell>
          <cell r="O1696" t="str">
            <v>CT</v>
          </cell>
          <cell r="P1696">
            <v>493</v>
          </cell>
          <cell r="Q1696">
            <v>493</v>
          </cell>
          <cell r="R1696">
            <v>493</v>
          </cell>
          <cell r="S1696">
            <v>493</v>
          </cell>
          <cell r="T1696">
            <v>20763</v>
          </cell>
          <cell r="U1696">
            <v>20763</v>
          </cell>
          <cell r="V1696">
            <v>20763</v>
          </cell>
          <cell r="W1696">
            <v>20763</v>
          </cell>
          <cell r="X1696" t="str">
            <v>SPEAKER IN CKD COMPLETELY KNOCKED DOWN BRAND JTC MODEL J-801 SPEAKER IN CKD COMPLETELY KNOCKED DOWN BRAND JTC MODEL H8001 PLACE OF DELIVERY ICDE</v>
          </cell>
          <cell r="Y1696" t="str">
            <v>Valide</v>
          </cell>
        </row>
        <row r="1697">
          <cell r="A1697" t="str">
            <v>LMCU1159162</v>
          </cell>
          <cell r="B1697">
            <v>20</v>
          </cell>
          <cell r="C1697" t="str">
            <v>CS014235</v>
          </cell>
          <cell r="D1697">
            <v>44016</v>
          </cell>
          <cell r="E1697">
            <v>-44011</v>
          </cell>
          <cell r="I1697" t="str">
            <v>2020 MSA 164842</v>
          </cell>
          <cell r="J1697">
            <v>34</v>
          </cell>
          <cell r="K1697" t="str">
            <v>NUEVA ALAPLANA S L U</v>
          </cell>
          <cell r="L1697" t="str">
            <v>JAYANTKUMAR S PATEL</v>
          </cell>
          <cell r="M1697" t="str">
            <v>IT</v>
          </cell>
          <cell r="N1697" t="str">
            <v>ITGOA</v>
          </cell>
          <cell r="O1697" t="str">
            <v>PE</v>
          </cell>
          <cell r="P1697">
            <v>31</v>
          </cell>
          <cell r="Q1697">
            <v>31</v>
          </cell>
          <cell r="R1697">
            <v>31</v>
          </cell>
          <cell r="S1697">
            <v>31</v>
          </cell>
          <cell r="T1697">
            <v>36075</v>
          </cell>
          <cell r="U1697">
            <v>36075</v>
          </cell>
          <cell r="V1697">
            <v>36075</v>
          </cell>
          <cell r="W1697">
            <v>36075</v>
          </cell>
          <cell r="X1697" t="str">
            <v>CERAMIC TILES- ICD EMBAKASI</v>
          </cell>
          <cell r="Y1697" t="str">
            <v>Valide</v>
          </cell>
        </row>
        <row r="1698">
          <cell r="A1698" t="str">
            <v>TCKU2471485</v>
          </cell>
          <cell r="B1698">
            <v>20</v>
          </cell>
          <cell r="C1698" t="str">
            <v>CS014235</v>
          </cell>
          <cell r="D1698">
            <v>44016</v>
          </cell>
          <cell r="E1698">
            <v>-44011</v>
          </cell>
          <cell r="I1698" t="str">
            <v>2020 MSA 164842</v>
          </cell>
          <cell r="J1698">
            <v>34</v>
          </cell>
          <cell r="K1698" t="str">
            <v>NUEVA ALAPLANA S L U</v>
          </cell>
          <cell r="L1698" t="str">
            <v>JAYANTKUMAR S PATEL</v>
          </cell>
          <cell r="M1698" t="str">
            <v>IT</v>
          </cell>
          <cell r="N1698" t="str">
            <v>ITGOA</v>
          </cell>
          <cell r="O1698" t="str">
            <v>PE</v>
          </cell>
          <cell r="P1698">
            <v>31</v>
          </cell>
          <cell r="Q1698">
            <v>31</v>
          </cell>
          <cell r="R1698">
            <v>31</v>
          </cell>
          <cell r="S1698">
            <v>31</v>
          </cell>
          <cell r="T1698">
            <v>36075</v>
          </cell>
          <cell r="U1698">
            <v>36075</v>
          </cell>
          <cell r="V1698">
            <v>36075</v>
          </cell>
          <cell r="W1698">
            <v>36075</v>
          </cell>
          <cell r="X1698" t="str">
            <v>CERAMIC TILES- ICD EMBAKASI</v>
          </cell>
          <cell r="Y1698" t="str">
            <v>Valide</v>
          </cell>
        </row>
        <row r="1699">
          <cell r="A1699" t="str">
            <v>TEMU1024403</v>
          </cell>
          <cell r="B1699">
            <v>20</v>
          </cell>
          <cell r="C1699" t="str">
            <v>DXB0501029</v>
          </cell>
          <cell r="D1699">
            <v>44015</v>
          </cell>
          <cell r="E1699">
            <v>-44010</v>
          </cell>
          <cell r="I1699" t="str">
            <v>2020 MSA 164753</v>
          </cell>
          <cell r="J1699">
            <v>153</v>
          </cell>
          <cell r="K1699" t="str">
            <v>LDA GENERAL TRADING LLCPO BOX 63254BURJ KHALIFA STREETDUBAI</v>
          </cell>
          <cell r="L1699" t="str">
            <v>DUBKEN EVERGREEN JAMBO SHIPPINGPO BOX 1614 10101NAIROBI KENYA</v>
          </cell>
          <cell r="M1699" t="str">
            <v>AE</v>
          </cell>
          <cell r="N1699" t="str">
            <v>AEJEA</v>
          </cell>
          <cell r="O1699" t="str">
            <v>PK</v>
          </cell>
          <cell r="P1699">
            <v>239</v>
          </cell>
          <cell r="Q1699">
            <v>239</v>
          </cell>
          <cell r="R1699">
            <v>239</v>
          </cell>
          <cell r="S1699">
            <v>239</v>
          </cell>
          <cell r="T1699">
            <v>12300</v>
          </cell>
          <cell r="U1699">
            <v>12300</v>
          </cell>
          <cell r="V1699">
            <v>12300</v>
          </cell>
          <cell r="W1699">
            <v>12300</v>
          </cell>
          <cell r="X1699" t="str">
            <v>1 X 20 STC 239 PACKAGES OF USED KITCHEN WARE HOTPOSTS SOLAR LIGHTS AND TYRES WITH RIMS HS CODE 401110000 CTC MOSES EMAIL FAFCO2010-GMAIL COM FREIGHT PREPAID</v>
          </cell>
          <cell r="Y1699" t="str">
            <v>Valide</v>
          </cell>
        </row>
        <row r="1700">
          <cell r="A1700" t="str">
            <v>DRYU2835439</v>
          </cell>
          <cell r="B1700">
            <v>20</v>
          </cell>
          <cell r="C1700" t="str">
            <v>EPIRINDMUM211290</v>
          </cell>
          <cell r="D1700">
            <v>44014</v>
          </cell>
          <cell r="E1700">
            <v>-44009</v>
          </cell>
          <cell r="I1700" t="str">
            <v>2020 MSA 164768</v>
          </cell>
          <cell r="J1700">
            <v>182</v>
          </cell>
          <cell r="K1700" t="str">
            <v>LEBEN LABORATORIES PVT LTD L4 PHAS E III M I D C AKOLA 444 104</v>
          </cell>
          <cell r="L1700" t="str">
            <v>M S UNISEL PHARMA KENYA LIMITED A PRICOT SUITES PLOT NO 209 3356 4TH</v>
          </cell>
          <cell r="M1700" t="str">
            <v>IN</v>
          </cell>
          <cell r="N1700" t="str">
            <v>INNSA</v>
          </cell>
          <cell r="O1700" t="str">
            <v>PK</v>
          </cell>
          <cell r="P1700">
            <v>572</v>
          </cell>
          <cell r="Q1700">
            <v>572</v>
          </cell>
          <cell r="R1700">
            <v>572</v>
          </cell>
          <cell r="S1700">
            <v>572</v>
          </cell>
          <cell r="T1700">
            <v>6791</v>
          </cell>
          <cell r="U1700">
            <v>6791</v>
          </cell>
          <cell r="V1700">
            <v>6791</v>
          </cell>
          <cell r="W1700">
            <v>6791</v>
          </cell>
          <cell r="X1700" t="str">
            <v>1 X STANDARD 20 CONTAINER SAID TO CONTAIN TOTAL 572 FIVE HUNDRED SEVENTY-TWO ONLY PACKAGES FIVE HUNDRED SEVENTY TWO PACKAGES ONLY PHARMACEUTICAL PRODUCTS MEDICAMENTS 1 BECLOMIN OINTMENT BP 15 GM BECLOMETHASONE+ MICONAZOLE+ NEO MYCIN 2 CEXIL-125 DRY SYRUP BP 100 ML CEFADROXIL 125 MG 5 ML 3 ADIFLAM GEL BP 20 GM DICLOFENAC GEL 4 ADIFLAM TABLET BP 10 S X 10 DICLOFENAC SODIUM 50 MG 5 CIPIUM TABLET BP 1000 S CHLOEPHENIRAMINE MALEATE 4 MG 6 IBUT-200 TABLET BP OTHER DETAILS AS PER OBL DESCRIPTION INTRANSIT TO ICD EMBAKASI BY SGR-TBL</v>
          </cell>
          <cell r="Y1700" t="str">
            <v>Valide</v>
          </cell>
        </row>
        <row r="1701">
          <cell r="A1701" t="str">
            <v>FCIU8088174</v>
          </cell>
          <cell r="B1701">
            <v>40</v>
          </cell>
          <cell r="C1701" t="str">
            <v>EPIRINDMUM211329</v>
          </cell>
          <cell r="D1701">
            <v>44017</v>
          </cell>
          <cell r="E1701">
            <v>-44012</v>
          </cell>
          <cell r="I1701" t="str">
            <v>2020 MSA 164956</v>
          </cell>
          <cell r="J1701">
            <v>106</v>
          </cell>
          <cell r="K1701" t="str">
            <v>ACUTEN GLOBAL B10 3RD MAIN ROAD</v>
          </cell>
          <cell r="L1701" t="str">
            <v>BETA HEALTHCARE INTERNATIONAL LTD MOGADISHU ROAD OFF LUNGA LUNGA ROA</v>
          </cell>
          <cell r="M1701" t="str">
            <v>SA</v>
          </cell>
          <cell r="N1701" t="str">
            <v>INNSA</v>
          </cell>
          <cell r="O1701" t="str">
            <v>PK</v>
          </cell>
          <cell r="P1701">
            <v>502</v>
          </cell>
          <cell r="Q1701">
            <v>502</v>
          </cell>
          <cell r="R1701">
            <v>0</v>
          </cell>
          <cell r="S1701">
            <v>0</v>
          </cell>
          <cell r="T1701">
            <v>17021</v>
          </cell>
          <cell r="U1701">
            <v>17021</v>
          </cell>
          <cell r="V1701">
            <v>0</v>
          </cell>
          <cell r="W1701">
            <v>0</v>
          </cell>
          <cell r="X1701" t="str">
            <v>1 X HIGH CUBE 40 CONTAINER SAID TO CONTAIN TOTAL 502 PACKAGES FIVE HUNDRED TWO PACKAGES ONLY PROPYL HYDROXYBENZOATE BP HS CODE NO 29163990 SODIUM PROPYL HYDROXYBENZOATE BP - HS CODE NO 29182990 PURIFIED TALC BP - HS CODE NO 2526200 0 INV NO EXP 355 20-21 DT 30 04 2020 BUYER ORDER NO IPO NOS 18001233 18001251 DT 17 02 2020 PROFORMA INVOICE NO 1516420 1516422 DT 14 02 2020 BUYER IDF NOS E2003301257 E2002296382 S B NO 2653530 DT 14 05 2020 PKGS 45 GROSS WT 1138 580 KGS NET WT 1125 000 KGS OTHER CARGO DESCRIPTION AS PER ISSUED OBL HOUSE HOUSE PORT NOMINATION AS PER KPA DIRECTIVE</v>
          </cell>
          <cell r="Y1701" t="str">
            <v>Valide</v>
          </cell>
        </row>
        <row r="1702">
          <cell r="A1702" t="str">
            <v>LMCU9100319</v>
          </cell>
          <cell r="B1702">
            <v>40</v>
          </cell>
          <cell r="C1702" t="str">
            <v>ME006205</v>
          </cell>
          <cell r="D1702">
            <v>44016</v>
          </cell>
          <cell r="E1702">
            <v>-44011</v>
          </cell>
          <cell r="I1702" t="str">
            <v>2020 MSA 164842</v>
          </cell>
          <cell r="J1702">
            <v>82</v>
          </cell>
          <cell r="K1702" t="str">
            <v>PASTIFICIO LUCIO GAROFALO S P A</v>
          </cell>
          <cell r="L1702" t="str">
            <v>TO ORDER OF INDUSTRIAL AND COMMERCIALBANK OF CHINA ASIA LIMITED</v>
          </cell>
          <cell r="M1702" t="str">
            <v>IT</v>
          </cell>
          <cell r="N1702" t="str">
            <v>TRMER</v>
          </cell>
          <cell r="O1702" t="str">
            <v>CT</v>
          </cell>
          <cell r="P1702">
            <v>9685</v>
          </cell>
          <cell r="Q1702">
            <v>9685</v>
          </cell>
          <cell r="R1702">
            <v>9685</v>
          </cell>
          <cell r="S1702">
            <v>9685</v>
          </cell>
          <cell r="T1702">
            <v>99150</v>
          </cell>
          <cell r="U1702">
            <v>99150</v>
          </cell>
          <cell r="V1702">
            <v>99150</v>
          </cell>
          <cell r="W1702">
            <v>99150</v>
          </cell>
          <cell r="X1702" t="str">
            <v>PASTA</v>
          </cell>
          <cell r="Y1702" t="str">
            <v>Valide</v>
          </cell>
        </row>
        <row r="1703">
          <cell r="A1703" t="str">
            <v>LMCU1239421</v>
          </cell>
          <cell r="B1703">
            <v>20</v>
          </cell>
          <cell r="C1703" t="str">
            <v>ME006205</v>
          </cell>
          <cell r="D1703">
            <v>44016</v>
          </cell>
          <cell r="E1703">
            <v>-44011</v>
          </cell>
          <cell r="I1703" t="str">
            <v>2020 MSA 164842</v>
          </cell>
          <cell r="J1703">
            <v>82</v>
          </cell>
          <cell r="K1703" t="str">
            <v>PASTIFICIO LUCIO GAROFALO S P A</v>
          </cell>
          <cell r="L1703" t="str">
            <v>TO ORDER OF INDUSTRIAL AND COMMERCIALBANK OF CHINA ASIA LIMITED</v>
          </cell>
          <cell r="M1703" t="str">
            <v>IT</v>
          </cell>
          <cell r="N1703" t="str">
            <v>TRMER</v>
          </cell>
          <cell r="O1703" t="str">
            <v>CT</v>
          </cell>
          <cell r="P1703">
            <v>9685</v>
          </cell>
          <cell r="Q1703">
            <v>9685</v>
          </cell>
          <cell r="R1703">
            <v>9685</v>
          </cell>
          <cell r="S1703">
            <v>9685</v>
          </cell>
          <cell r="T1703">
            <v>99150</v>
          </cell>
          <cell r="U1703">
            <v>99150</v>
          </cell>
          <cell r="V1703">
            <v>99150</v>
          </cell>
          <cell r="W1703">
            <v>99150</v>
          </cell>
          <cell r="X1703" t="str">
            <v>PASTA</v>
          </cell>
          <cell r="Y1703" t="str">
            <v>Valide</v>
          </cell>
        </row>
        <row r="1704">
          <cell r="A1704" t="str">
            <v>CAIU3381330</v>
          </cell>
          <cell r="B1704">
            <v>20</v>
          </cell>
          <cell r="C1704" t="str">
            <v>ME006205</v>
          </cell>
          <cell r="D1704">
            <v>44016</v>
          </cell>
          <cell r="E1704">
            <v>-44011</v>
          </cell>
          <cell r="I1704" t="str">
            <v>2020 MSA 164842</v>
          </cell>
          <cell r="J1704">
            <v>82</v>
          </cell>
          <cell r="K1704" t="str">
            <v>PASTIFICIO LUCIO GAROFALO S P A</v>
          </cell>
          <cell r="L1704" t="str">
            <v>TO ORDER OF INDUSTRIAL AND COMMERCIALBANK OF CHINA ASIA LIMITED</v>
          </cell>
          <cell r="M1704" t="str">
            <v>IT</v>
          </cell>
          <cell r="N1704" t="str">
            <v>TRMER</v>
          </cell>
          <cell r="O1704" t="str">
            <v>CT</v>
          </cell>
          <cell r="P1704">
            <v>9685</v>
          </cell>
          <cell r="Q1704">
            <v>9685</v>
          </cell>
          <cell r="R1704">
            <v>9685</v>
          </cell>
          <cell r="S1704">
            <v>9685</v>
          </cell>
          <cell r="T1704">
            <v>99150</v>
          </cell>
          <cell r="U1704">
            <v>99150</v>
          </cell>
          <cell r="V1704">
            <v>99150</v>
          </cell>
          <cell r="W1704">
            <v>99150</v>
          </cell>
          <cell r="X1704" t="str">
            <v>PASTA</v>
          </cell>
          <cell r="Y1704" t="str">
            <v>Valide</v>
          </cell>
        </row>
        <row r="1705">
          <cell r="A1705" t="str">
            <v>EMCU3599522</v>
          </cell>
          <cell r="B1705">
            <v>20</v>
          </cell>
          <cell r="C1705" t="str">
            <v>ME006205</v>
          </cell>
          <cell r="D1705">
            <v>44017</v>
          </cell>
          <cell r="E1705">
            <v>-44012</v>
          </cell>
          <cell r="I1705" t="str">
            <v>2020 MSA 164842</v>
          </cell>
          <cell r="J1705">
            <v>82</v>
          </cell>
          <cell r="K1705" t="str">
            <v>PASTIFICIO LUCIO GAROFALO S P A</v>
          </cell>
          <cell r="L1705" t="str">
            <v>TO ORDER OF INDUSTRIAL AND COMMERCIALBANK OF CHINA ASIA LIMITED</v>
          </cell>
          <cell r="M1705" t="str">
            <v>IT</v>
          </cell>
          <cell r="N1705" t="str">
            <v>TRMER</v>
          </cell>
          <cell r="O1705" t="str">
            <v>CT</v>
          </cell>
          <cell r="P1705">
            <v>9685</v>
          </cell>
          <cell r="Q1705">
            <v>9685</v>
          </cell>
          <cell r="R1705">
            <v>9685</v>
          </cell>
          <cell r="S1705">
            <v>9685</v>
          </cell>
          <cell r="T1705">
            <v>99150</v>
          </cell>
          <cell r="U1705">
            <v>99150</v>
          </cell>
          <cell r="V1705">
            <v>99150</v>
          </cell>
          <cell r="W1705">
            <v>99150</v>
          </cell>
          <cell r="X1705" t="str">
            <v>PASTA</v>
          </cell>
          <cell r="Y1705" t="str">
            <v>Valide</v>
          </cell>
        </row>
        <row r="1706">
          <cell r="A1706" t="str">
            <v>TEMU5245402</v>
          </cell>
          <cell r="B1706">
            <v>20</v>
          </cell>
          <cell r="C1706" t="str">
            <v>ME006213</v>
          </cell>
          <cell r="D1706">
            <v>44014</v>
          </cell>
          <cell r="E1706">
            <v>-44009</v>
          </cell>
          <cell r="I1706" t="str">
            <v>2020 MSA 164842</v>
          </cell>
          <cell r="J1706">
            <v>83</v>
          </cell>
          <cell r="K1706" t="str">
            <v>PASTIFICIO LUCIO GAROFALO S P A</v>
          </cell>
          <cell r="L1706" t="str">
            <v>TO ORDER OF INDUSTRIAL AND COMMERCIAL BANK OF CHINA ASIA LIMITED</v>
          </cell>
          <cell r="M1706" t="str">
            <v>IT</v>
          </cell>
          <cell r="N1706" t="str">
            <v>TRMER</v>
          </cell>
          <cell r="O1706" t="str">
            <v>CT</v>
          </cell>
          <cell r="P1706">
            <v>12740</v>
          </cell>
          <cell r="Q1706">
            <v>12740</v>
          </cell>
          <cell r="R1706">
            <v>0</v>
          </cell>
          <cell r="S1706">
            <v>0</v>
          </cell>
          <cell r="T1706">
            <v>133385</v>
          </cell>
          <cell r="U1706">
            <v>133385</v>
          </cell>
          <cell r="V1706">
            <v>0</v>
          </cell>
          <cell r="W1706">
            <v>0</v>
          </cell>
          <cell r="X1706" t="str">
            <v>PASTA</v>
          </cell>
          <cell r="Y1706" t="str">
            <v>Valide</v>
          </cell>
        </row>
        <row r="1707">
          <cell r="A1707" t="str">
            <v>LMCU1216909</v>
          </cell>
          <cell r="B1707">
            <v>20</v>
          </cell>
          <cell r="C1707" t="str">
            <v>ME006213</v>
          </cell>
          <cell r="D1707">
            <v>44016</v>
          </cell>
          <cell r="E1707">
            <v>-44011</v>
          </cell>
          <cell r="I1707" t="str">
            <v>2020 MSA 164842</v>
          </cell>
          <cell r="J1707">
            <v>83</v>
          </cell>
          <cell r="K1707" t="str">
            <v>PASTIFICIO LUCIO GAROFALO S P A</v>
          </cell>
          <cell r="L1707" t="str">
            <v>TO ORDER OF INDUSTRIAL AND COMMERCIAL BANK OF CHINA ASIA LIMITED</v>
          </cell>
          <cell r="M1707" t="str">
            <v>IT</v>
          </cell>
          <cell r="N1707" t="str">
            <v>TRMER</v>
          </cell>
          <cell r="O1707" t="str">
            <v>CT</v>
          </cell>
          <cell r="P1707">
            <v>12740</v>
          </cell>
          <cell r="Q1707">
            <v>12740</v>
          </cell>
          <cell r="R1707">
            <v>0</v>
          </cell>
          <cell r="S1707">
            <v>0</v>
          </cell>
          <cell r="T1707">
            <v>133385</v>
          </cell>
          <cell r="U1707">
            <v>133385</v>
          </cell>
          <cell r="V1707">
            <v>0</v>
          </cell>
          <cell r="W1707">
            <v>0</v>
          </cell>
          <cell r="X1707" t="str">
            <v>PASTA</v>
          </cell>
          <cell r="Y1707" t="str">
            <v>Valide</v>
          </cell>
        </row>
        <row r="1708">
          <cell r="A1708" t="str">
            <v>LMCU1192089</v>
          </cell>
          <cell r="B1708">
            <v>20</v>
          </cell>
          <cell r="C1708" t="str">
            <v>ME006213</v>
          </cell>
          <cell r="D1708">
            <v>44016</v>
          </cell>
          <cell r="E1708">
            <v>-44011</v>
          </cell>
          <cell r="I1708" t="str">
            <v>2020 MSA 164842</v>
          </cell>
          <cell r="J1708">
            <v>83</v>
          </cell>
          <cell r="K1708" t="str">
            <v>PASTIFICIO LUCIO GAROFALO S P A</v>
          </cell>
          <cell r="L1708" t="str">
            <v>TO ORDER OF INDUSTRIAL AND COMMERCIAL BANK OF CHINA ASIA LIMITED</v>
          </cell>
          <cell r="M1708" t="str">
            <v>IT</v>
          </cell>
          <cell r="N1708" t="str">
            <v>TRMER</v>
          </cell>
          <cell r="O1708" t="str">
            <v>CT</v>
          </cell>
          <cell r="P1708">
            <v>12740</v>
          </cell>
          <cell r="Q1708">
            <v>12740</v>
          </cell>
          <cell r="R1708">
            <v>0</v>
          </cell>
          <cell r="S1708">
            <v>0</v>
          </cell>
          <cell r="T1708">
            <v>133385</v>
          </cell>
          <cell r="U1708">
            <v>133385</v>
          </cell>
          <cell r="V1708">
            <v>0</v>
          </cell>
          <cell r="W1708">
            <v>0</v>
          </cell>
          <cell r="X1708" t="str">
            <v>PASTA</v>
          </cell>
          <cell r="Y1708" t="str">
            <v>Valide</v>
          </cell>
        </row>
        <row r="1709">
          <cell r="A1709" t="str">
            <v>HJCU2186453</v>
          </cell>
          <cell r="B1709">
            <v>20</v>
          </cell>
          <cell r="C1709" t="str">
            <v>ME006213</v>
          </cell>
          <cell r="D1709">
            <v>44017</v>
          </cell>
          <cell r="E1709">
            <v>-44012</v>
          </cell>
          <cell r="I1709" t="str">
            <v>2020 MSA 164842</v>
          </cell>
          <cell r="J1709">
            <v>83</v>
          </cell>
          <cell r="K1709" t="str">
            <v>PASTIFICIO LUCIO GAROFALO S P A</v>
          </cell>
          <cell r="L1709" t="str">
            <v>TO ORDER OF INDUSTRIAL AND COMMERCIAL BANK OF CHINA ASIA LIMITED</v>
          </cell>
          <cell r="M1709" t="str">
            <v>IT</v>
          </cell>
          <cell r="N1709" t="str">
            <v>TRMER</v>
          </cell>
          <cell r="O1709" t="str">
            <v>CT</v>
          </cell>
          <cell r="P1709">
            <v>12740</v>
          </cell>
          <cell r="Q1709">
            <v>12740</v>
          </cell>
          <cell r="R1709">
            <v>0</v>
          </cell>
          <cell r="S1709">
            <v>0</v>
          </cell>
          <cell r="T1709">
            <v>133385</v>
          </cell>
          <cell r="U1709">
            <v>133385</v>
          </cell>
          <cell r="V1709">
            <v>0</v>
          </cell>
          <cell r="W1709">
            <v>0</v>
          </cell>
          <cell r="X1709" t="str">
            <v>PASTA</v>
          </cell>
          <cell r="Y1709" t="str">
            <v>Valide</v>
          </cell>
        </row>
        <row r="1710">
          <cell r="A1710" t="str">
            <v>TGHU7485214</v>
          </cell>
          <cell r="B1710">
            <v>40</v>
          </cell>
          <cell r="C1710" t="str">
            <v>ME006280</v>
          </cell>
          <cell r="D1710">
            <v>44016</v>
          </cell>
          <cell r="E1710">
            <v>-44011</v>
          </cell>
          <cell r="I1710" t="str">
            <v>2020 MSA 164842</v>
          </cell>
          <cell r="J1710">
            <v>86</v>
          </cell>
          <cell r="K1710" t="str">
            <v>SOLIMPEKS ENERJI SAN VE TIC A S</v>
          </cell>
          <cell r="L1710" t="str">
            <v>THE ORDER OF I AND M BANK LTD</v>
          </cell>
          <cell r="M1710" t="str">
            <v>IT</v>
          </cell>
          <cell r="N1710" t="str">
            <v>TRMER</v>
          </cell>
          <cell r="O1710" t="str">
            <v>BX</v>
          </cell>
          <cell r="P1710">
            <v>511</v>
          </cell>
          <cell r="Q1710">
            <v>511</v>
          </cell>
          <cell r="R1710">
            <v>511</v>
          </cell>
          <cell r="S1710">
            <v>511</v>
          </cell>
          <cell r="T1710">
            <v>13920</v>
          </cell>
          <cell r="U1710">
            <v>13920</v>
          </cell>
          <cell r="V1710">
            <v>13920</v>
          </cell>
          <cell r="W1710">
            <v>13920</v>
          </cell>
          <cell r="X1710" t="str">
            <v>511 BOXES 110L SOLAR HEATING HEATPUMP SYSTEM WITH 4 SOLAR COLLECTORS SET COMPLETE WITH PIPES ACCESSORIES AND FITTINGS 315 WATTS PV PANELS WITH FRAME AND CONNECTION ACCESSORIES</v>
          </cell>
          <cell r="Y1710" t="str">
            <v>Valide</v>
          </cell>
        </row>
        <row r="1711">
          <cell r="A1711" t="str">
            <v>MSCU6366040</v>
          </cell>
          <cell r="B1711">
            <v>20</v>
          </cell>
          <cell r="C1711" t="str">
            <v>MEDUDC360978</v>
          </cell>
          <cell r="D1711">
            <v>44014</v>
          </cell>
          <cell r="E1711">
            <v>-44009</v>
          </cell>
          <cell r="I1711" t="str">
            <v>2020 MSA 164644</v>
          </cell>
          <cell r="J1711">
            <v>33</v>
          </cell>
          <cell r="K1711" t="str">
            <v>HYVA INTERNATIONAL ON BEHLAF OF HYVA MEA</v>
          </cell>
          <cell r="L1711" t="str">
            <v>BHACHU INDUSTRIES</v>
          </cell>
          <cell r="M1711" t="str">
            <v>TR</v>
          </cell>
          <cell r="N1711" t="str">
            <v>OMSLL</v>
          </cell>
          <cell r="O1711" t="str">
            <v>PE</v>
          </cell>
          <cell r="P1711">
            <v>17</v>
          </cell>
          <cell r="Q1711">
            <v>17</v>
          </cell>
          <cell r="R1711">
            <v>17</v>
          </cell>
          <cell r="S1711">
            <v>17</v>
          </cell>
          <cell r="T1711">
            <v>13191</v>
          </cell>
          <cell r="U1711">
            <v>13191</v>
          </cell>
          <cell r="V1711">
            <v>13191</v>
          </cell>
          <cell r="W1711">
            <v>13191</v>
          </cell>
          <cell r="X1711" t="str">
            <v>COMPLETE HYDRAULIC JACK KITS FOR TRAILERS</v>
          </cell>
          <cell r="Y1711" t="str">
            <v>Valide</v>
          </cell>
        </row>
        <row r="1712">
          <cell r="A1712" t="str">
            <v>MEDU1010897</v>
          </cell>
          <cell r="B1712">
            <v>20</v>
          </cell>
          <cell r="C1712" t="str">
            <v>MEDUDN209116</v>
          </cell>
          <cell r="D1712">
            <v>44014</v>
          </cell>
          <cell r="E1712">
            <v>-44009</v>
          </cell>
          <cell r="I1712" t="str">
            <v>2020 MSA 164755</v>
          </cell>
          <cell r="J1712">
            <v>84</v>
          </cell>
          <cell r="K1712" t="str">
            <v>INDICAA GROUP LIMITED</v>
          </cell>
          <cell r="L1712" t="str">
            <v>TO ORDER OF ABSA BANK KENYA PLC</v>
          </cell>
          <cell r="M1712" t="str">
            <v>NA</v>
          </cell>
          <cell r="N1712" t="str">
            <v>ZADUR</v>
          </cell>
          <cell r="O1712" t="str">
            <v>PK</v>
          </cell>
          <cell r="P1712">
            <v>14</v>
          </cell>
          <cell r="Q1712">
            <v>14</v>
          </cell>
          <cell r="R1712">
            <v>0</v>
          </cell>
          <cell r="S1712">
            <v>0</v>
          </cell>
          <cell r="T1712">
            <v>373990</v>
          </cell>
          <cell r="U1712">
            <v>373990</v>
          </cell>
          <cell r="V1712">
            <v>0</v>
          </cell>
          <cell r="W1712">
            <v>0</v>
          </cell>
          <cell r="X1712"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712" t="str">
            <v>Valide</v>
          </cell>
        </row>
        <row r="1713">
          <cell r="A1713" t="str">
            <v>TGHU1914250</v>
          </cell>
          <cell r="B1713">
            <v>20</v>
          </cell>
          <cell r="C1713" t="str">
            <v>MEDUDN209116</v>
          </cell>
          <cell r="D1713">
            <v>44014</v>
          </cell>
          <cell r="E1713">
            <v>-44009</v>
          </cell>
          <cell r="I1713" t="str">
            <v>2020 MSA 164755</v>
          </cell>
          <cell r="J1713">
            <v>84</v>
          </cell>
          <cell r="K1713" t="str">
            <v>INDICAA GROUP LIMITED</v>
          </cell>
          <cell r="L1713" t="str">
            <v>TO ORDER OF ABSA BANK KENYA PLC</v>
          </cell>
          <cell r="M1713" t="str">
            <v>NA</v>
          </cell>
          <cell r="N1713" t="str">
            <v>ZADUR</v>
          </cell>
          <cell r="O1713" t="str">
            <v>PK</v>
          </cell>
          <cell r="P1713">
            <v>14</v>
          </cell>
          <cell r="Q1713">
            <v>14</v>
          </cell>
          <cell r="R1713">
            <v>0</v>
          </cell>
          <cell r="S1713">
            <v>0</v>
          </cell>
          <cell r="T1713">
            <v>373990</v>
          </cell>
          <cell r="U1713">
            <v>373990</v>
          </cell>
          <cell r="V1713">
            <v>0</v>
          </cell>
          <cell r="W1713">
            <v>0</v>
          </cell>
          <cell r="X1713"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713" t="str">
            <v>Valide</v>
          </cell>
        </row>
        <row r="1714">
          <cell r="A1714" t="str">
            <v>DFSU1474081</v>
          </cell>
          <cell r="B1714">
            <v>20</v>
          </cell>
          <cell r="C1714" t="str">
            <v>MEDUDN209116</v>
          </cell>
          <cell r="D1714">
            <v>44014</v>
          </cell>
          <cell r="E1714">
            <v>-44009</v>
          </cell>
          <cell r="I1714" t="str">
            <v>2020 MSA 164755</v>
          </cell>
          <cell r="J1714">
            <v>84</v>
          </cell>
          <cell r="K1714" t="str">
            <v>INDICAA GROUP LIMITED</v>
          </cell>
          <cell r="L1714" t="str">
            <v>TO ORDER OF ABSA BANK KENYA PLC</v>
          </cell>
          <cell r="M1714" t="str">
            <v>NA</v>
          </cell>
          <cell r="N1714" t="str">
            <v>ZADUR</v>
          </cell>
          <cell r="O1714" t="str">
            <v>PK</v>
          </cell>
          <cell r="P1714">
            <v>14</v>
          </cell>
          <cell r="Q1714">
            <v>14</v>
          </cell>
          <cell r="R1714">
            <v>0</v>
          </cell>
          <cell r="S1714">
            <v>0</v>
          </cell>
          <cell r="T1714">
            <v>373990</v>
          </cell>
          <cell r="U1714">
            <v>373990</v>
          </cell>
          <cell r="V1714">
            <v>0</v>
          </cell>
          <cell r="W1714">
            <v>0</v>
          </cell>
          <cell r="X1714"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714" t="str">
            <v>Valide</v>
          </cell>
        </row>
        <row r="1715">
          <cell r="A1715" t="str">
            <v>MEDU3090459</v>
          </cell>
          <cell r="B1715">
            <v>20</v>
          </cell>
          <cell r="C1715" t="str">
            <v>MEDUDN209116</v>
          </cell>
          <cell r="D1715">
            <v>44014</v>
          </cell>
          <cell r="E1715">
            <v>-44009</v>
          </cell>
          <cell r="I1715" t="str">
            <v>2020 MSA 164755</v>
          </cell>
          <cell r="J1715">
            <v>84</v>
          </cell>
          <cell r="K1715" t="str">
            <v>INDICAA GROUP LIMITED</v>
          </cell>
          <cell r="L1715" t="str">
            <v>TO ORDER OF ABSA BANK KENYA PLC</v>
          </cell>
          <cell r="M1715" t="str">
            <v>NA</v>
          </cell>
          <cell r="N1715" t="str">
            <v>ZADUR</v>
          </cell>
          <cell r="O1715" t="str">
            <v>PK</v>
          </cell>
          <cell r="P1715">
            <v>14</v>
          </cell>
          <cell r="Q1715">
            <v>14</v>
          </cell>
          <cell r="R1715">
            <v>0</v>
          </cell>
          <cell r="S1715">
            <v>0</v>
          </cell>
          <cell r="T1715">
            <v>373990</v>
          </cell>
          <cell r="U1715">
            <v>373990</v>
          </cell>
          <cell r="V1715">
            <v>0</v>
          </cell>
          <cell r="W1715">
            <v>0</v>
          </cell>
          <cell r="X1715"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715" t="str">
            <v>Valide</v>
          </cell>
        </row>
        <row r="1716">
          <cell r="A1716" t="str">
            <v>CLHU3838405</v>
          </cell>
          <cell r="B1716">
            <v>20</v>
          </cell>
          <cell r="C1716" t="str">
            <v>MEDUDN209116</v>
          </cell>
          <cell r="D1716">
            <v>44016</v>
          </cell>
          <cell r="E1716">
            <v>-44011</v>
          </cell>
          <cell r="I1716" t="str">
            <v>2020 MSA 164755</v>
          </cell>
          <cell r="J1716">
            <v>84</v>
          </cell>
          <cell r="K1716" t="str">
            <v>INDICAA GROUP LIMITED</v>
          </cell>
          <cell r="L1716" t="str">
            <v>TO ORDER OF ABSA BANK KENYA PLC</v>
          </cell>
          <cell r="M1716" t="str">
            <v>NA</v>
          </cell>
          <cell r="N1716" t="str">
            <v>ZADUR</v>
          </cell>
          <cell r="O1716" t="str">
            <v>PK</v>
          </cell>
          <cell r="P1716">
            <v>14</v>
          </cell>
          <cell r="Q1716">
            <v>14</v>
          </cell>
          <cell r="R1716">
            <v>0</v>
          </cell>
          <cell r="S1716">
            <v>0</v>
          </cell>
          <cell r="T1716">
            <v>373990</v>
          </cell>
          <cell r="U1716">
            <v>373990</v>
          </cell>
          <cell r="V1716">
            <v>0</v>
          </cell>
          <cell r="W1716">
            <v>0</v>
          </cell>
          <cell r="X1716"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716" t="str">
            <v>Valide</v>
          </cell>
        </row>
        <row r="1717">
          <cell r="A1717" t="str">
            <v>MEDU6823550</v>
          </cell>
          <cell r="B1717">
            <v>20</v>
          </cell>
          <cell r="C1717" t="str">
            <v>MEDUDN209116</v>
          </cell>
          <cell r="D1717">
            <v>44016</v>
          </cell>
          <cell r="E1717">
            <v>-44011</v>
          </cell>
          <cell r="I1717" t="str">
            <v>2020 MSA 164755</v>
          </cell>
          <cell r="J1717">
            <v>84</v>
          </cell>
          <cell r="K1717" t="str">
            <v>INDICAA GROUP LIMITED</v>
          </cell>
          <cell r="L1717" t="str">
            <v>TO ORDER OF ABSA BANK KENYA PLC</v>
          </cell>
          <cell r="M1717" t="str">
            <v>NA</v>
          </cell>
          <cell r="N1717" t="str">
            <v>ZADUR</v>
          </cell>
          <cell r="O1717" t="str">
            <v>PK</v>
          </cell>
          <cell r="P1717">
            <v>14</v>
          </cell>
          <cell r="Q1717">
            <v>14</v>
          </cell>
          <cell r="R1717">
            <v>0</v>
          </cell>
          <cell r="S1717">
            <v>0</v>
          </cell>
          <cell r="T1717">
            <v>373990</v>
          </cell>
          <cell r="U1717">
            <v>373990</v>
          </cell>
          <cell r="V1717">
            <v>0</v>
          </cell>
          <cell r="W1717">
            <v>0</v>
          </cell>
          <cell r="X1717"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717" t="str">
            <v>Valide</v>
          </cell>
        </row>
        <row r="1718">
          <cell r="A1718" t="str">
            <v>CRSU1364770</v>
          </cell>
          <cell r="B1718">
            <v>20</v>
          </cell>
          <cell r="C1718" t="str">
            <v>MEDUDN209116</v>
          </cell>
          <cell r="D1718">
            <v>44017</v>
          </cell>
          <cell r="E1718">
            <v>-44012</v>
          </cell>
          <cell r="I1718" t="str">
            <v>2020 MSA 164755</v>
          </cell>
          <cell r="J1718">
            <v>84</v>
          </cell>
          <cell r="K1718" t="str">
            <v>INDICAA GROUP LIMITED</v>
          </cell>
          <cell r="L1718" t="str">
            <v>TO ORDER OF ABSA BANK KENYA PLC</v>
          </cell>
          <cell r="M1718" t="str">
            <v>NA</v>
          </cell>
          <cell r="N1718" t="str">
            <v>ZADUR</v>
          </cell>
          <cell r="O1718" t="str">
            <v>PK</v>
          </cell>
          <cell r="P1718">
            <v>14</v>
          </cell>
          <cell r="Q1718">
            <v>14</v>
          </cell>
          <cell r="R1718">
            <v>0</v>
          </cell>
          <cell r="S1718">
            <v>0</v>
          </cell>
          <cell r="T1718">
            <v>373990</v>
          </cell>
          <cell r="U1718">
            <v>373990</v>
          </cell>
          <cell r="V1718">
            <v>0</v>
          </cell>
          <cell r="W1718">
            <v>0</v>
          </cell>
          <cell r="X1718" t="str">
            <v>14X 20 CONTAINER STC TO TAL NET WT 373 990MT TOTA L GROSS WT 373 990MT SHRE DDED STEEL SCRAP IDF NUMBE R E2005329617 DRAWN UNDER ABSA BANK KENYA PLC IRREVO CABLE LETTER OF CREDIT NUM BER 077ILC2201360008 DATED 26 MAY 2020 ON CARRIAGE W ILL BE DONE BY MSC BUT COS T TO BE BORNE BY CONSIGNEE SHIPPER RESPONSIBILITY C EASES AT PORT OF DISCHARGE FCL FCL FREIGHT PREPAID S HIPPED ON BOARD 28 DAYS FR EE DETENTION PERIOD ALLOWE D AT PLACE OF DELIVERY</v>
          </cell>
          <cell r="Y1718" t="str">
            <v>Valide</v>
          </cell>
        </row>
        <row r="1719">
          <cell r="A1719" t="str">
            <v>MEDU4968641</v>
          </cell>
          <cell r="B1719">
            <v>40</v>
          </cell>
          <cell r="C1719" t="str">
            <v>MEDUMH875095</v>
          </cell>
          <cell r="D1719">
            <v>44017</v>
          </cell>
          <cell r="E1719">
            <v>-44012</v>
          </cell>
          <cell r="I1719" t="str">
            <v>2020 MSA 164893</v>
          </cell>
          <cell r="J1719">
            <v>184</v>
          </cell>
          <cell r="K1719" t="str">
            <v>SPRAY ENGINEERING DEVICES LIMITED</v>
          </cell>
          <cell r="L1719" t="str">
            <v>KIBOS DISTILLERS LIMITED</v>
          </cell>
          <cell r="M1719" t="str">
            <v>CN</v>
          </cell>
          <cell r="N1719" t="str">
            <v>OMSLL</v>
          </cell>
          <cell r="O1719" t="str">
            <v>PK</v>
          </cell>
          <cell r="P1719">
            <v>23</v>
          </cell>
          <cell r="Q1719">
            <v>23</v>
          </cell>
          <cell r="R1719">
            <v>0</v>
          </cell>
          <cell r="S1719">
            <v>0</v>
          </cell>
          <cell r="T1719">
            <v>14443</v>
          </cell>
          <cell r="U1719">
            <v>14443</v>
          </cell>
          <cell r="V1719">
            <v>0</v>
          </cell>
          <cell r="W1719">
            <v>0</v>
          </cell>
          <cell r="X1719" t="str">
            <v>TOTAL PACKAGES - 23 NOS S UPPLY OF 250 TPD SPENT WAS H CONCENTRATION SYSTEM 3RD PARTIAL SHIPMENT OF ABOVE ITEM 1 STRIPPER COLUMN P UMPING UNIT 1 MVR BLOWER 2 MVR BLOWER 3 VACUUM P UMP 4 MOTOR FOR RE-CIRCUL ATION PUMPS FOR EVAPO RATOR 5 MOTOR FOR FEED PU MP 6 MOTOR FOR CONDENSATE PUMP 7 MOTOR FOR MVR BLO WER 8 MOTOR FOR MVR VACUU M PUMP FLOW CONTROLLING UN IT 1 FLANGES FOR BFV NRV and PUMPS STRUCTURE MATERIAL 1 FOUNDATION BOLTS M20 X400MM 2 PLATFORM 3 RAI LING PIPE 4 STRUCTURE COL UMN 5 STAIR STEPS 1 DISTR IBUTOR PO NO 1020000780 D ated 02 03 2020 H S CODE NO 84195000 NET WEIGHT 14237 KG GROSS WT 14443 KG FREIGHT PREPAID SHIPPIN G BILL NO 3041873 DT 06 06 2020 INVOICE NO SED E XP 320005 DATED 05 06 2020 IEC CODE 2299000798 GSTIN 02AAICS5252M1Z7 CARRI ER S RESPONSIBILITY CEASES AT MOMBASA KENYA CARGO I N TRANSIT TO NAIROBI KENY A ON CONSIGNEE S OWN RISK COST AND RESPONSIBILITY</v>
          </cell>
          <cell r="Y1719" t="str">
            <v>Valide</v>
          </cell>
        </row>
        <row r="1720">
          <cell r="A1720" t="str">
            <v>OOLU9261002</v>
          </cell>
          <cell r="B1720">
            <v>40</v>
          </cell>
          <cell r="C1720" t="str">
            <v>OOLU2640954260</v>
          </cell>
          <cell r="D1720">
            <v>44014</v>
          </cell>
          <cell r="E1720">
            <v>-44009</v>
          </cell>
          <cell r="I1720" t="str">
            <v>2020 MSA 164719</v>
          </cell>
          <cell r="J1720">
            <v>39</v>
          </cell>
          <cell r="K1720" t="str">
            <v>INNER MONGOLIA DEKANG SCIENCE</v>
          </cell>
          <cell r="L1720" t="str">
            <v>TASHMI INTERNATIONAL LTD</v>
          </cell>
          <cell r="M1720" t="str">
            <v>CN</v>
          </cell>
          <cell r="N1720" t="str">
            <v>CNSHA</v>
          </cell>
          <cell r="O1720" t="str">
            <v>PK</v>
          </cell>
          <cell r="P1720">
            <v>1849</v>
          </cell>
          <cell r="Q1720">
            <v>1849</v>
          </cell>
          <cell r="R1720">
            <v>1849</v>
          </cell>
          <cell r="S1720">
            <v>1849</v>
          </cell>
          <cell r="T1720">
            <v>13498</v>
          </cell>
          <cell r="U1720">
            <v>13498</v>
          </cell>
          <cell r="V1720">
            <v>13498</v>
          </cell>
          <cell r="W1720">
            <v>13498</v>
          </cell>
          <cell r="X1720" t="str">
            <v>CENTRIFUGAL TUBE HS CODE 39269090 PLACE OF DELIVERY PORT CLEARANCE</v>
          </cell>
          <cell r="Y1720" t="str">
            <v>Valide</v>
          </cell>
        </row>
        <row r="1721">
          <cell r="A1721" t="str">
            <v>CMAU6377974</v>
          </cell>
          <cell r="B1721">
            <v>40</v>
          </cell>
          <cell r="C1721" t="str">
            <v>DXB0502839</v>
          </cell>
          <cell r="D1721">
            <v>44017</v>
          </cell>
          <cell r="E1721">
            <v>-44012</v>
          </cell>
          <cell r="I1721" t="str">
            <v>2020 MSA 164944</v>
          </cell>
          <cell r="J1721">
            <v>213</v>
          </cell>
          <cell r="K1721" t="str">
            <v>971 6 5750010</v>
          </cell>
          <cell r="L1721" t="str">
            <v>BRUSH MANUFACTURERS LIMITEDP O BOX 48865 00100LUNGA LUNGA ROAD INDUS</v>
          </cell>
          <cell r="M1721" t="str">
            <v>AE</v>
          </cell>
          <cell r="N1721" t="str">
            <v>AEJEA</v>
          </cell>
          <cell r="O1721" t="str">
            <v>PK</v>
          </cell>
          <cell r="P1721">
            <v>15</v>
          </cell>
          <cell r="Q1721">
            <v>15</v>
          </cell>
          <cell r="R1721">
            <v>0</v>
          </cell>
          <cell r="S1721">
            <v>0</v>
          </cell>
          <cell r="T1721">
            <v>18000</v>
          </cell>
          <cell r="U1721">
            <v>18000</v>
          </cell>
          <cell r="V1721">
            <v>0</v>
          </cell>
          <cell r="W1721">
            <v>0</v>
          </cell>
          <cell r="X1721" t="str">
            <v>COMPLETE SET OF USED INJECTION MOULDING MACHINE WITH ITS ACCESSORIES MODEL JM 468 C2 CTC TAXID C13735 FREIGHT PREPAID</v>
          </cell>
          <cell r="Y1721" t="str">
            <v>Valide</v>
          </cell>
        </row>
        <row r="1722">
          <cell r="A1722" t="str">
            <v>CMAU7914738</v>
          </cell>
          <cell r="B1722">
            <v>40</v>
          </cell>
          <cell r="C1722" t="str">
            <v>CAD0417011</v>
          </cell>
          <cell r="D1722">
            <v>44017</v>
          </cell>
          <cell r="E1722">
            <v>-44012</v>
          </cell>
          <cell r="I1722" t="str">
            <v>2020 MSA 164944</v>
          </cell>
          <cell r="J1722">
            <v>101</v>
          </cell>
          <cell r="K1722" t="str">
            <v>NOVATEUR ELECTRICAL DIGITALSYSTEMS PRIVATE LIMITEDKHASARA NO78 188</v>
          </cell>
          <cell r="L1722" t="str">
            <v>KENYA POWER AND LIGHTING COMPANYLTDSTIMA PLAZA KOLOBOT ROAD P O BOX</v>
          </cell>
          <cell r="M1722" t="str">
            <v>AE</v>
          </cell>
          <cell r="N1722" t="str">
            <v>INDEL</v>
          </cell>
          <cell r="O1722" t="str">
            <v>PE</v>
          </cell>
          <cell r="P1722">
            <v>42</v>
          </cell>
          <cell r="Q1722">
            <v>42</v>
          </cell>
          <cell r="R1722">
            <v>42</v>
          </cell>
          <cell r="S1722">
            <v>42</v>
          </cell>
          <cell r="T1722">
            <v>15450</v>
          </cell>
          <cell r="U1722">
            <v>15450</v>
          </cell>
          <cell r="V1722">
            <v>15450</v>
          </cell>
          <cell r="W1722">
            <v>15450</v>
          </cell>
          <cell r="X1722" t="str">
            <v>SUPPLY OF LINE HARDWARES INSTALLATION AND COMMISSIONING OF EXTENSIONS OF MV LINES LV SINGLE PHASE LINES AND SERVICE CABLES FOR ELECTRIFICATION PROGRAM IN THE COUNTIES OF BUNGOMA BUSIA HOMA BAY KAKAMEGA KISII MIGORI NYAMIRA SIAYA AND VIHIGA LOT3 OH LINE MATERIALS FOR KPLC UNDER CONTRACT NO KP1 6E 2 PT 2 17 A61 LOT 3 WESTERN SUPPLY OF READY BOARDS AS PER PI NO EXP PI ZA 2020 P010 DTD 23 01 2020 TRADE TERMS CPT EMBAKASI KENYA INCOTERMS 2010 HS CODE 85371000 INVOICE NO 100004 ISE DT 30 05 2020 LC NO TF2004532174 DT 200214 ISSUED BY COMMERCIAL BANK OF AFRICA LTD NAIROBI KENYA IMPORT DECLARATION NUMBER E2001288040 E1801760981 APPLICANT BANKS L C NO TF2003517005 TF1835528697 SB NO 2915537 DATE 30 05 2020 IEC NO 0310040001 TOTAL NET WT 14700 00 KGS TOTAL GROSS WT 15450 00 KGS BUSINESS TOWER A-6 SECTOR-125 NOIDA-201301 U P INDIA MR JOSEPH NGUNJIRI TEL TOTAL PKGS 42 PK FREIGHT PREPAID</v>
          </cell>
          <cell r="Y1722" t="str">
            <v>Valide</v>
          </cell>
        </row>
        <row r="1723">
          <cell r="A1723" t="str">
            <v>CMAU3077510</v>
          </cell>
          <cell r="B1723">
            <v>20</v>
          </cell>
          <cell r="C1723" t="str">
            <v>RTM0996811</v>
          </cell>
          <cell r="D1723">
            <v>44015</v>
          </cell>
          <cell r="E1723">
            <v>-44010</v>
          </cell>
          <cell r="I1723" t="str">
            <v>2020 MSA 164672</v>
          </cell>
          <cell r="J1723">
            <v>100</v>
          </cell>
          <cell r="K1723" t="str">
            <v>ALPHA PLUS INDUSTRIAL GROUPPO BOX 18308MINNEAPOLIS MN 55418UNITED STA</v>
          </cell>
          <cell r="L1723" t="str">
            <v>ZAMIRA INDUSTRIAL GROUPPLOT 81 LUNGA LUNGA ROAD00100 NAIROBIKENYA</v>
          </cell>
          <cell r="M1723" t="str">
            <v>SA</v>
          </cell>
          <cell r="N1723" t="str">
            <v>SAJED</v>
          </cell>
          <cell r="O1723" t="str">
            <v>PE</v>
          </cell>
          <cell r="P1723">
            <v>10</v>
          </cell>
          <cell r="Q1723">
            <v>10</v>
          </cell>
          <cell r="R1723">
            <v>10</v>
          </cell>
          <cell r="S1723">
            <v>10</v>
          </cell>
          <cell r="T1723">
            <v>7900</v>
          </cell>
          <cell r="U1723">
            <v>7900</v>
          </cell>
          <cell r="V1723">
            <v>7900</v>
          </cell>
          <cell r="W1723">
            <v>7900</v>
          </cell>
          <cell r="X1723" t="str">
            <v>ready for pick up print for pcikup FREIGHT PREPAID CONTAINING 350 CARTONS ALPHA PLUS 1 250 CARTONS ALPHA PLUS FOF 2</v>
          </cell>
          <cell r="Y1723" t="str">
            <v>Valide</v>
          </cell>
        </row>
        <row r="1724">
          <cell r="A1724" t="str">
            <v>MRKU0164775</v>
          </cell>
          <cell r="B1724">
            <v>40</v>
          </cell>
          <cell r="C1724" t="str">
            <v>TST260019</v>
          </cell>
          <cell r="D1724">
            <v>44014</v>
          </cell>
          <cell r="E1724">
            <v>-44009</v>
          </cell>
          <cell r="I1724" t="str">
            <v>2020 MSA 164670</v>
          </cell>
          <cell r="J1724">
            <v>150</v>
          </cell>
          <cell r="K1724" t="str">
            <v>SINO BASIC CHEMICALS CO LTD RM 1</v>
          </cell>
          <cell r="L1724" t="str">
            <v>MULBERRY SOLVENTS LTD OFF OLD NORT</v>
          </cell>
          <cell r="M1724" t="str">
            <v>CN</v>
          </cell>
          <cell r="N1724" t="str">
            <v>CNTAO</v>
          </cell>
          <cell r="O1724" t="str">
            <v>PK</v>
          </cell>
          <cell r="P1724">
            <v>152</v>
          </cell>
          <cell r="Q1724">
            <v>152</v>
          </cell>
          <cell r="R1724">
            <v>0</v>
          </cell>
          <cell r="S1724">
            <v>0</v>
          </cell>
          <cell r="T1724">
            <v>27056</v>
          </cell>
          <cell r="U1724">
            <v>27056</v>
          </cell>
          <cell r="V1724">
            <v>0</v>
          </cell>
          <cell r="W1724">
            <v>0</v>
          </cell>
          <cell r="X1724" t="str">
            <v>ISO PROPYL ALCOHOL IPA 99 9 MIN 152DRUMS INTRANSIT TO ICD EMBA KASI NAIROBI</v>
          </cell>
          <cell r="Y1724" t="str">
            <v>Valide</v>
          </cell>
        </row>
        <row r="1725">
          <cell r="A1725" t="str">
            <v>GESU6222458</v>
          </cell>
          <cell r="B1725">
            <v>40</v>
          </cell>
          <cell r="C1725" t="str">
            <v>WECC2042EMB1015</v>
          </cell>
          <cell r="D1725">
            <v>44015</v>
          </cell>
          <cell r="E1725">
            <v>-44010</v>
          </cell>
          <cell r="I1725" t="str">
            <v>2020 MSA 164798</v>
          </cell>
          <cell r="J1725">
            <v>52</v>
          </cell>
          <cell r="K1725" t="str">
            <v>NOBILIA-WERKE J STICKLING GMBH CO KG</v>
          </cell>
          <cell r="L1725" t="str">
            <v>PAUL MUNYIRI KAGUAMBAH</v>
          </cell>
          <cell r="M1725" t="str">
            <v>AE</v>
          </cell>
          <cell r="N1725" t="str">
            <v>AEAUH</v>
          </cell>
          <cell r="O1725" t="str">
            <v>PK</v>
          </cell>
          <cell r="P1725">
            <v>809</v>
          </cell>
          <cell r="Q1725">
            <v>809</v>
          </cell>
          <cell r="R1725">
            <v>0</v>
          </cell>
          <cell r="S1725">
            <v>0</v>
          </cell>
          <cell r="T1725">
            <v>13886</v>
          </cell>
          <cell r="U1725">
            <v>13886</v>
          </cell>
          <cell r="V1725">
            <v>0</v>
          </cell>
          <cell r="W1725">
            <v>0</v>
          </cell>
          <cell r="X1725" t="str">
            <v>2x40HC CONTAINERS KITCHEN FURNITURE HS CODE 94034010 KITCHEN FURNITURE HS CODE 94034010</v>
          </cell>
          <cell r="Y1725" t="str">
            <v>Valide</v>
          </cell>
        </row>
        <row r="1726">
          <cell r="A1726" t="str">
            <v>TCNU5450639</v>
          </cell>
          <cell r="B1726">
            <v>40</v>
          </cell>
          <cell r="C1726" t="str">
            <v>WECC2042EMB1015</v>
          </cell>
          <cell r="D1726">
            <v>44015</v>
          </cell>
          <cell r="E1726">
            <v>-44010</v>
          </cell>
          <cell r="I1726" t="str">
            <v>2020 MSA 164798</v>
          </cell>
          <cell r="J1726">
            <v>52</v>
          </cell>
          <cell r="K1726" t="str">
            <v>NOBILIA-WERKE J STICKLING GMBH CO KG</v>
          </cell>
          <cell r="L1726" t="str">
            <v>PAUL MUNYIRI KAGUAMBAH</v>
          </cell>
          <cell r="M1726" t="str">
            <v>AE</v>
          </cell>
          <cell r="N1726" t="str">
            <v>AEAUH</v>
          </cell>
          <cell r="O1726" t="str">
            <v>PK</v>
          </cell>
          <cell r="P1726">
            <v>809</v>
          </cell>
          <cell r="Q1726">
            <v>809</v>
          </cell>
          <cell r="R1726">
            <v>0</v>
          </cell>
          <cell r="S1726">
            <v>0</v>
          </cell>
          <cell r="T1726">
            <v>13886</v>
          </cell>
          <cell r="U1726">
            <v>13886</v>
          </cell>
          <cell r="V1726">
            <v>0</v>
          </cell>
          <cell r="W1726">
            <v>0</v>
          </cell>
          <cell r="X1726" t="str">
            <v>2x40HC CONTAINERS KITCHEN FURNITURE HS CODE 94034010 KITCHEN FURNITURE HS CODE 94034010</v>
          </cell>
          <cell r="Y1726" t="str">
            <v>Valide</v>
          </cell>
        </row>
        <row r="1727">
          <cell r="A1727" t="str">
            <v>SUDU1422334</v>
          </cell>
          <cell r="B1727">
            <v>20</v>
          </cell>
          <cell r="C1727">
            <v>599870839</v>
          </cell>
          <cell r="D1727">
            <v>44014</v>
          </cell>
          <cell r="E1727">
            <v>-44009</v>
          </cell>
          <cell r="I1727" t="str">
            <v>2020 MSA 164670</v>
          </cell>
          <cell r="J1727">
            <v>87</v>
          </cell>
          <cell r="K1727" t="str">
            <v>PANALPINA TRANSPORT MALAYSIA SDNN BARU PENANG MALAYSIA</v>
          </cell>
          <cell r="L1727" t="str">
            <v>DSV AIR AND SEA LIMITED NEW CANNON</v>
          </cell>
          <cell r="M1727" t="str">
            <v>CN</v>
          </cell>
          <cell r="N1727" t="str">
            <v>MYPEN</v>
          </cell>
          <cell r="O1727" t="str">
            <v>CT</v>
          </cell>
          <cell r="P1727">
            <v>1980</v>
          </cell>
          <cell r="Q1727">
            <v>1980</v>
          </cell>
          <cell r="R1727">
            <v>1980</v>
          </cell>
          <cell r="S1727">
            <v>1980</v>
          </cell>
          <cell r="T1727">
            <v>7564</v>
          </cell>
          <cell r="U1727">
            <v>7564</v>
          </cell>
          <cell r="V1727">
            <v>7564</v>
          </cell>
          <cell r="W1727">
            <v>7564</v>
          </cell>
          <cell r="X1727" t="str">
            <v>FINGER TEXTURED ONLINE CHLORINATED NITRILE POWDER FREE VIOLET BLUE GLOVES BRAND SEMPERCARE NITRILE VELVET 100 REFERENCE NO 5000012209 L12209 HS CODE 4015 19</v>
          </cell>
          <cell r="Y1727" t="str">
            <v>Valide</v>
          </cell>
        </row>
        <row r="1728">
          <cell r="A1728" t="str">
            <v>TCNU1483341</v>
          </cell>
          <cell r="B1728">
            <v>40</v>
          </cell>
          <cell r="C1728">
            <v>607125948</v>
          </cell>
          <cell r="D1728">
            <v>44018</v>
          </cell>
          <cell r="E1728">
            <v>-44013</v>
          </cell>
          <cell r="I1728" t="str">
            <v>2020 MSA 164870</v>
          </cell>
          <cell r="J1728">
            <v>233</v>
          </cell>
          <cell r="K1728" t="str">
            <v>ITOCHU CORPORATION 5-1 KITA-AOYAMA</v>
          </cell>
          <cell r="L1728" t="str">
            <v>ISUZU EAST AFRICA LIMITED ENTERPRIS-MAIL HENRY NJOROGE ISUZU CO</v>
          </cell>
          <cell r="M1728" t="str">
            <v>CN</v>
          </cell>
          <cell r="N1728" t="str">
            <v>JPYOK</v>
          </cell>
          <cell r="O1728" t="str">
            <v>PK</v>
          </cell>
          <cell r="P1728">
            <v>36</v>
          </cell>
          <cell r="Q1728">
            <v>36</v>
          </cell>
          <cell r="R1728">
            <v>36</v>
          </cell>
          <cell r="S1728">
            <v>36</v>
          </cell>
          <cell r="T1728">
            <v>22240</v>
          </cell>
          <cell r="U1728">
            <v>22240</v>
          </cell>
          <cell r="V1728">
            <v>22240</v>
          </cell>
          <cell r="W1728">
            <v>22240</v>
          </cell>
          <cell r="X1728" t="str">
            <v>ISUZU VEHICLES IN CKD PH II CONDITION MODEL NLR HS CODE 8704 2 1 ATTN DANIEL KILENGE FRANCIS OHAGA HENRY NJOROGE TRADE R EGISTER NUMBER P000608609Y INTRANSIT TO ICD EMBAKASI NAIROBI</v>
          </cell>
          <cell r="Y1728" t="str">
            <v>Valide</v>
          </cell>
        </row>
        <row r="1729">
          <cell r="A1729" t="str">
            <v>MSKU4457074</v>
          </cell>
          <cell r="B1729">
            <v>20</v>
          </cell>
          <cell r="C1729">
            <v>910670075</v>
          </cell>
          <cell r="D1729">
            <v>44018</v>
          </cell>
          <cell r="E1729">
            <v>-44013</v>
          </cell>
          <cell r="I1729" t="str">
            <v>2020 MSA 164772</v>
          </cell>
          <cell r="J1729">
            <v>344</v>
          </cell>
          <cell r="K1729" t="str">
            <v>KH CHEMICALS ME DWC LLC BUILDING C</v>
          </cell>
          <cell r="L1729" t="str">
            <v>TO THE ORDER OF BANK OF INDIA INDUS</v>
          </cell>
          <cell r="M1729" t="str">
            <v>BR</v>
          </cell>
          <cell r="N1729" t="str">
            <v>RUNVS</v>
          </cell>
          <cell r="O1729" t="str">
            <v>BG</v>
          </cell>
          <cell r="P1729">
            <v>800</v>
          </cell>
          <cell r="Q1729">
            <v>800</v>
          </cell>
          <cell r="R1729">
            <v>800</v>
          </cell>
          <cell r="S1729">
            <v>800</v>
          </cell>
          <cell r="T1729">
            <v>20907</v>
          </cell>
          <cell r="U1729">
            <v>20907</v>
          </cell>
          <cell r="V1729">
            <v>20907</v>
          </cell>
          <cell r="W1729">
            <v>20907</v>
          </cell>
          <cell r="X1729" t="str">
            <v>800 25KG BAGS TITANIUM DIOXIDE AS PER PROFORMA INVOICE REF VOME0015 33 DATED 10 02 2020 LC NUMBER 002FLCDA200020 IDF NUMBER 20MBAIM000 105225 TRANSIT FROM MOMBASA KENYA TO NAIROBI KENYA ON CONSIGNEE S RISK RESPONSIBILITIES APPLICABLE FREE TIME 14 DAYS COMBINED DET ENTION DEMURRAGE AT PORT OF DISCHARGE PLACE OF DELIVERY</v>
          </cell>
          <cell r="Y1729" t="str">
            <v>Valide</v>
          </cell>
        </row>
        <row r="1730">
          <cell r="A1730" t="str">
            <v>EITU1711223</v>
          </cell>
          <cell r="B1730">
            <v>40</v>
          </cell>
          <cell r="C1730">
            <v>143000139785</v>
          </cell>
          <cell r="D1730">
            <v>44018</v>
          </cell>
          <cell r="E1730">
            <v>-44013</v>
          </cell>
          <cell r="I1730" t="str">
            <v>2020 MSA 164993</v>
          </cell>
          <cell r="J1730">
            <v>495</v>
          </cell>
          <cell r="K1730" t="str">
            <v>STPP GROUP CO LIMITED</v>
          </cell>
          <cell r="L1730" t="str">
            <v>NICE FAMILY GENARAL TRADING CO LTD</v>
          </cell>
          <cell r="M1730" t="str">
            <v>CN</v>
          </cell>
          <cell r="N1730" t="str">
            <v>CNSHK</v>
          </cell>
          <cell r="O1730" t="str">
            <v>PK</v>
          </cell>
          <cell r="P1730">
            <v>7561</v>
          </cell>
          <cell r="Q1730">
            <v>7561</v>
          </cell>
          <cell r="R1730">
            <v>0</v>
          </cell>
          <cell r="S1730">
            <v>0</v>
          </cell>
          <cell r="T1730">
            <v>77959</v>
          </cell>
          <cell r="U1730">
            <v>77959</v>
          </cell>
          <cell r="V1730">
            <v>0</v>
          </cell>
          <cell r="W1730">
            <v>0</v>
          </cell>
          <cell r="X1730" t="str">
            <v>DETERGENT POWDERN M DETERGENT POWDER</v>
          </cell>
          <cell r="Y1730" t="str">
            <v>Valide</v>
          </cell>
        </row>
        <row r="1731">
          <cell r="A1731" t="str">
            <v>MSKU2134597</v>
          </cell>
          <cell r="B1731">
            <v>20</v>
          </cell>
          <cell r="C1731" t="str">
            <v>598347990</v>
          </cell>
          <cell r="D1731">
            <v>44018</v>
          </cell>
          <cell r="E1731">
            <v>-44013</v>
          </cell>
          <cell r="I1731" t="str">
            <v>2020 MSA 164771</v>
          </cell>
          <cell r="J1731">
            <v>95</v>
          </cell>
          <cell r="K1731" t="str">
            <v>TME 40 DEVILS TOWER ROAD P O BOX 1</v>
          </cell>
          <cell r="L1731" t="str">
            <v>INTERNATIONAL LABOUR OFFICE ILO U</v>
          </cell>
          <cell r="M1731" t="str">
            <v>CN</v>
          </cell>
          <cell r="N1731" t="str">
            <v>ESALG</v>
          </cell>
          <cell r="O1731" t="str">
            <v>PK</v>
          </cell>
          <cell r="P1731">
            <v>1</v>
          </cell>
          <cell r="Q1731">
            <v>1</v>
          </cell>
          <cell r="R1731">
            <v>1</v>
          </cell>
          <cell r="S1731">
            <v>1</v>
          </cell>
          <cell r="T1731">
            <v>2927</v>
          </cell>
          <cell r="U1731">
            <v>2927</v>
          </cell>
          <cell r="V1731">
            <v>2927</v>
          </cell>
          <cell r="W1731">
            <v>2927</v>
          </cell>
          <cell r="X1731" t="str">
            <v>1 NEW TOYOTA LAND CRUISER 200 STATION WAGON GX-R V8 TWIN TD 8 SEATS MANUAL VIN 296586 CHASSIS NO JTMHV01J504293673 ENGINE NO 1VD-0 508757 HS CODE 870333 00 YEAR OF MANUFACTURE 2019 ACCESSORIES INC LUDED SPARE PARTS INCLUDED 2926 93KG 19 3M3 INTRANSIT TO ICD EMBAK ASI NAIROBI</v>
          </cell>
          <cell r="Y1731" t="str">
            <v>Valide</v>
          </cell>
        </row>
        <row r="1732">
          <cell r="A1732" t="str">
            <v>MRKU9326922</v>
          </cell>
          <cell r="B1732">
            <v>20</v>
          </cell>
          <cell r="C1732" t="str">
            <v>599524882</v>
          </cell>
          <cell r="D1732">
            <v>44018</v>
          </cell>
          <cell r="E1732">
            <v>-44013</v>
          </cell>
          <cell r="I1732" t="str">
            <v>2020 MSA 164772</v>
          </cell>
          <cell r="J1732">
            <v>245</v>
          </cell>
          <cell r="K1732" t="str">
            <v>CARTONAL ITALIA PIAZZA DELLA SEREN</v>
          </cell>
          <cell r="L1732" t="str">
            <v>TO THE ORDER OF I AND M BANK LTD P</v>
          </cell>
          <cell r="M1732" t="str">
            <v>BR</v>
          </cell>
          <cell r="N1732" t="str">
            <v>ITVCE</v>
          </cell>
          <cell r="O1732" t="str">
            <v>PA</v>
          </cell>
          <cell r="P1732">
            <v>21</v>
          </cell>
          <cell r="Q1732">
            <v>21</v>
          </cell>
          <cell r="R1732">
            <v>0</v>
          </cell>
          <cell r="S1732">
            <v>0</v>
          </cell>
          <cell r="T1732">
            <v>20666</v>
          </cell>
          <cell r="U1732">
            <v>20666</v>
          </cell>
          <cell r="V1732">
            <v>0</v>
          </cell>
          <cell r="W1732">
            <v>0</v>
          </cell>
          <cell r="X1732" t="str">
            <v>82 REELS ON 21 PALLETS OC N 24335 R OC YOUR E-MAIL CFR MOMBASA K ENYA INCOTERM 2020 20 435KGS COATED ONE SIDE PAPER 40 GSM R WGSM RW MM 455 AS PER PROFORMA INVOICE NO 24335 DATED MARCH 31 2020 WITH A TOLERANCE OF UP TO PLUS OR MINUS TEN PERCENT IN BOTH QUANTITY AND CO RRESPONDI VALUE IDF NO 20EMKIM000077560 L C NO IMPLC30 0693 20 APPLICABLE FREE TIME 9 DAYS COMBINED DETENTION DEMURRAGE AT PORT OF DI SCHARGE PLACE OF DELIVERY GOODS IN TRANSIT TO ICD EMBAKASI NAIROB I KENYA</v>
          </cell>
          <cell r="Y1732" t="str">
            <v>Valide</v>
          </cell>
        </row>
        <row r="1733">
          <cell r="A1733" t="str">
            <v>MRKU2239472</v>
          </cell>
          <cell r="B1733">
            <v>40</v>
          </cell>
          <cell r="C1733" t="str">
            <v>607125948</v>
          </cell>
          <cell r="D1733">
            <v>44018</v>
          </cell>
          <cell r="E1733">
            <v>-44013</v>
          </cell>
          <cell r="I1733" t="str">
            <v>2020 MSA 164870</v>
          </cell>
          <cell r="J1733">
            <v>233</v>
          </cell>
          <cell r="K1733" t="str">
            <v>ITOCHU CORPORATION 5-1 KITA-AOYAMA</v>
          </cell>
          <cell r="L1733" t="str">
            <v>ISUZU EAST AFRICA LIMITED ENTERPRIS-MAIL HENRY NJOROGE ISUZU CO</v>
          </cell>
          <cell r="M1733" t="str">
            <v>CN</v>
          </cell>
          <cell r="N1733" t="str">
            <v>JPYOK</v>
          </cell>
          <cell r="O1733" t="str">
            <v>PK</v>
          </cell>
          <cell r="P1733">
            <v>36</v>
          </cell>
          <cell r="Q1733">
            <v>36</v>
          </cell>
          <cell r="R1733">
            <v>36</v>
          </cell>
          <cell r="S1733">
            <v>36</v>
          </cell>
          <cell r="T1733">
            <v>22240</v>
          </cell>
          <cell r="U1733">
            <v>22240</v>
          </cell>
          <cell r="V1733">
            <v>22240</v>
          </cell>
          <cell r="W1733">
            <v>22240</v>
          </cell>
          <cell r="X1733" t="str">
            <v>ISUZU VEHICLES IN CKD PH II CONDITION MODEL NLR HS CODE 8704 2 1 ATTN DANIEL KILENGE FRANCIS OHAGA HENRY NJOROGE TRADE R EGISTER NUMBER P000608609Y INTRANSIT TO ICD EMBAKASI NAIROBI</v>
          </cell>
          <cell r="Y1733" t="str">
            <v>Valide</v>
          </cell>
        </row>
        <row r="1734">
          <cell r="A1734" t="str">
            <v>MSKU5010270</v>
          </cell>
          <cell r="B1734">
            <v>20</v>
          </cell>
          <cell r="C1734" t="str">
            <v>910736485</v>
          </cell>
          <cell r="D1734">
            <v>44018</v>
          </cell>
          <cell r="E1734">
            <v>-44013</v>
          </cell>
          <cell r="I1734" t="str">
            <v>2020 MSA 164772</v>
          </cell>
          <cell r="J1734">
            <v>359</v>
          </cell>
          <cell r="K1734" t="str">
            <v>ROXCEL TRADING THURNGASSE 10 A</v>
          </cell>
          <cell r="L1734" t="str">
            <v>GENERAL PRINTERS LIMITED HOMABAY ROMOBILE NOS 25722 204350</v>
          </cell>
          <cell r="M1734" t="str">
            <v>BR</v>
          </cell>
          <cell r="N1734" t="str">
            <v>SIKOP</v>
          </cell>
          <cell r="O1734" t="str">
            <v>RL</v>
          </cell>
          <cell r="P1734">
            <v>48</v>
          </cell>
          <cell r="Q1734">
            <v>48</v>
          </cell>
          <cell r="R1734">
            <v>48</v>
          </cell>
          <cell r="S1734">
            <v>48</v>
          </cell>
          <cell r="T1734">
            <v>38912</v>
          </cell>
          <cell r="U1734">
            <v>38912</v>
          </cell>
          <cell r="V1734">
            <v>38912</v>
          </cell>
          <cell r="W1734">
            <v>38912</v>
          </cell>
          <cell r="X1734" t="str">
            <v>UNPRINTED HIGH STRENGTH WHITE GLOSS LABEL PAPER- BIOKETT IDF NO 19EM KIM000172250 APPLICABLE FREE TIME 14 DAYS COMBINED DETENTION DEM URRAGE AT PORT OF DISCHARGE PLACE OF DELIVERY INTRANSIT TO ICD EMBAKASI NAIROBI</v>
          </cell>
          <cell r="Y1734" t="str">
            <v>Valide</v>
          </cell>
        </row>
        <row r="1735">
          <cell r="A1735" t="str">
            <v>TTNU1002201</v>
          </cell>
          <cell r="B1735">
            <v>20</v>
          </cell>
          <cell r="C1735" t="str">
            <v>AMC0882185B</v>
          </cell>
          <cell r="D1735">
            <v>44018</v>
          </cell>
          <cell r="E1735">
            <v>-44013</v>
          </cell>
          <cell r="I1735" t="str">
            <v>2020 MSA 164944</v>
          </cell>
          <cell r="J1735">
            <v>97</v>
          </cell>
          <cell r="K1735" t="str">
            <v>APAR INDUSTRIES LIMITEDAPAR HOUSE CORPORATE PARKSION TROMBAY ROAD CHE</v>
          </cell>
          <cell r="L1735" t="str">
            <v>254 722 206598 733 621 633 EMAIL INFO TRICLOVER CO KE</v>
          </cell>
          <cell r="M1735" t="str">
            <v>AE</v>
          </cell>
          <cell r="N1735" t="str">
            <v>INNSA</v>
          </cell>
          <cell r="O1735" t="str">
            <v>PK</v>
          </cell>
          <cell r="P1735">
            <v>3</v>
          </cell>
          <cell r="Q1735">
            <v>3</v>
          </cell>
          <cell r="R1735">
            <v>3</v>
          </cell>
          <cell r="S1735">
            <v>3</v>
          </cell>
          <cell r="T1735">
            <v>59990</v>
          </cell>
          <cell r="U1735">
            <v>59990</v>
          </cell>
          <cell r="V1735">
            <v>59990</v>
          </cell>
          <cell r="W1735">
            <v>59990</v>
          </cell>
          <cell r="X1735" t="str">
            <v>PK 03 x 20FCL CONTAINER 3 FLEXI BAGS POWEROIL TOPAZ L85 WHITE OIL TECH 15 SUPPLIED IN FLEXI BAGS PROFORMA INVOICE NO 20005195 DATED 05 06 2020 IDF NUMBER E2006344214 UCR N UCR202002169828 HS CODE 271019 FREIGHT PREPAID SHIPPING BILL NO 3207542 DATE 16 06 2020 Total Net Wt 59 6200 MT Total Gross Wt 59 9900 MT FLEXI BAG NO 94392420703 94392420698 94392420701 GOODS IN TRANSIT TO ICD EMBAKASI ON CONSIGNEE RISK A C AND CARRIER RESPONSIBILITY CEASES AT POD MOMBASA</v>
          </cell>
          <cell r="Y1735" t="str">
            <v>Valide</v>
          </cell>
        </row>
        <row r="1736">
          <cell r="A1736" t="str">
            <v>SEGU6906964</v>
          </cell>
          <cell r="B1736">
            <v>40</v>
          </cell>
          <cell r="C1736" t="str">
            <v>COSU6265074470</v>
          </cell>
          <cell r="D1736">
            <v>44018</v>
          </cell>
          <cell r="E1736">
            <v>-44013</v>
          </cell>
          <cell r="I1736" t="str">
            <v>2020 MSA 164889</v>
          </cell>
          <cell r="J1736">
            <v>88</v>
          </cell>
          <cell r="K1736" t="str">
            <v>SHENYANG JIEZHIDA MODERN OFFICE</v>
          </cell>
          <cell r="L1736" t="str">
            <v>GRACE ROCK GIRLS SECONDARY SCHOOL</v>
          </cell>
          <cell r="M1736" t="str">
            <v>VN</v>
          </cell>
          <cell r="N1736" t="str">
            <v>CNDLC</v>
          </cell>
          <cell r="O1736" t="str">
            <v>PK</v>
          </cell>
          <cell r="P1736">
            <v>126</v>
          </cell>
          <cell r="Q1736">
            <v>126</v>
          </cell>
          <cell r="R1736">
            <v>0</v>
          </cell>
          <cell r="S1736">
            <v>0</v>
          </cell>
          <cell r="T1736">
            <v>8720</v>
          </cell>
          <cell r="U1736">
            <v>8720</v>
          </cell>
          <cell r="V1736">
            <v>0</v>
          </cell>
          <cell r="W1736">
            <v>0</v>
          </cell>
          <cell r="X1736" t="str">
            <v>STEEL TRIPLE BUNK BED SCHOOL DESK CHAIR PLACE OF DELIVERY ICDE</v>
          </cell>
          <cell r="Y1736" t="str">
            <v>Valide</v>
          </cell>
        </row>
        <row r="1737">
          <cell r="A1737" t="str">
            <v>CMAU7949009</v>
          </cell>
          <cell r="B1737">
            <v>40</v>
          </cell>
          <cell r="C1737" t="str">
            <v>DXB0503206</v>
          </cell>
          <cell r="D1737">
            <v>44018</v>
          </cell>
          <cell r="E1737">
            <v>-44013</v>
          </cell>
          <cell r="I1737" t="str">
            <v>2020 MSA 164944</v>
          </cell>
          <cell r="J1737">
            <v>225</v>
          </cell>
          <cell r="K1737" t="str">
            <v>NIPPON GENERAL TRADING FZEP O BOX 21072 AJMAN FREE ZONEAJMANUNITED AR</v>
          </cell>
          <cell r="L1737" t="str">
            <v>TOKYO TRADING GLOBAL LIMITEDPLOT NO - 209 409 3 NGONG ROAD BESIDE FAUL</v>
          </cell>
          <cell r="M1737" t="str">
            <v>AE</v>
          </cell>
          <cell r="N1737" t="str">
            <v>AEJEA</v>
          </cell>
          <cell r="O1737" t="str">
            <v>PE</v>
          </cell>
          <cell r="P1737">
            <v>20</v>
          </cell>
          <cell r="Q1737">
            <v>20</v>
          </cell>
          <cell r="R1737">
            <v>20</v>
          </cell>
          <cell r="S1737">
            <v>20</v>
          </cell>
          <cell r="T1737">
            <v>14068</v>
          </cell>
          <cell r="U1737">
            <v>14068</v>
          </cell>
          <cell r="V1737">
            <v>14068</v>
          </cell>
          <cell r="W1737">
            <v>14068</v>
          </cell>
          <cell r="X1737" t="str">
            <v>USED COMPUTERS COMPUTERS ACCESSORIES CTC MR YADAD KAFLE TAX ID P051392765J FREIGHT PREPAID</v>
          </cell>
          <cell r="Y1737" t="str">
            <v>Valide</v>
          </cell>
        </row>
        <row r="1738">
          <cell r="A1738" t="str">
            <v>APHU7358121</v>
          </cell>
          <cell r="B1738">
            <v>40</v>
          </cell>
          <cell r="C1738" t="str">
            <v>EID0298498</v>
          </cell>
          <cell r="D1738">
            <v>44018</v>
          </cell>
          <cell r="E1738">
            <v>-44013</v>
          </cell>
          <cell r="I1738" t="str">
            <v>2020 MSA 164944</v>
          </cell>
          <cell r="J1738">
            <v>259</v>
          </cell>
          <cell r="K1738" t="str">
            <v>M S SPARSH BIO - TECH PVT LTD POLT NO 1 SURVEY NO 242 243 244VILLAG</v>
          </cell>
          <cell r="L1738" t="str">
            <v>M S KENTONS LIMITEDP O BOX 21-40100 KISUMU KENYA</v>
          </cell>
          <cell r="M1738" t="str">
            <v>AE</v>
          </cell>
          <cell r="N1738" t="str">
            <v>INMUN</v>
          </cell>
          <cell r="O1738" t="str">
            <v>PK</v>
          </cell>
          <cell r="P1738">
            <v>1299</v>
          </cell>
          <cell r="Q1738">
            <v>1299</v>
          </cell>
          <cell r="R1738">
            <v>1299</v>
          </cell>
          <cell r="S1738">
            <v>1299</v>
          </cell>
          <cell r="T1738">
            <v>13992</v>
          </cell>
          <cell r="U1738">
            <v>13992</v>
          </cell>
          <cell r="V1738">
            <v>13992</v>
          </cell>
          <cell r="W1738">
            <v>13992</v>
          </cell>
          <cell r="X1738" t="str">
            <v>01 X 40HC CONTAINER TOTAL 1299 PACKAGES AMOXICILLIN CAPSULES BP 250 MG BRAND NAME - SPAMOX CAPSULES 250 AMOXICILLIN CAPSULES BP 500 MG BRAND NAME - SPAMOX CAPSULES 500 PROFORMA INVOICE NO SBPL PI EXP 140 2019-2020 DT 14 06 2020 INVOICE NO 022202021 DT 18 06 2020 S BILL NO 3276116 DT 18 06 2020 H S CODE 30041030 GSTIN NO 24AAFCS5556F1ZC NET WEIGHT 8591 37 KGS FREIGHT PREPAID</v>
          </cell>
          <cell r="Y1738" t="str">
            <v>Valide</v>
          </cell>
        </row>
        <row r="1739">
          <cell r="A1739" t="str">
            <v>CMAU2043705</v>
          </cell>
          <cell r="B1739">
            <v>20</v>
          </cell>
          <cell r="C1739" t="str">
            <v>ETG0101773</v>
          </cell>
          <cell r="D1739">
            <v>44018</v>
          </cell>
          <cell r="E1739">
            <v>-44013</v>
          </cell>
          <cell r="I1739" t="str">
            <v>2020 MSA 164973</v>
          </cell>
          <cell r="J1739">
            <v>240</v>
          </cell>
          <cell r="K1739" t="str">
            <v>MS CECILIA AIPIRAC O UNDP ADDIS ABABA ETHIOPIA</v>
          </cell>
          <cell r="L1739" t="str">
            <v>M S CECILIA AIPIRA</v>
          </cell>
          <cell r="M1739" t="str">
            <v>CN</v>
          </cell>
          <cell r="N1739" t="str">
            <v>SGSIN</v>
          </cell>
          <cell r="O1739" t="str">
            <v>PK</v>
          </cell>
          <cell r="P1739">
            <v>93</v>
          </cell>
          <cell r="Q1739">
            <v>93</v>
          </cell>
          <cell r="R1739">
            <v>0</v>
          </cell>
          <cell r="S1739">
            <v>0</v>
          </cell>
          <cell r="T1739">
            <v>3123</v>
          </cell>
          <cell r="U1739">
            <v>3123</v>
          </cell>
          <cell r="V1739">
            <v>0</v>
          </cell>
          <cell r="W1739">
            <v>0</v>
          </cell>
          <cell r="X1739" t="str">
            <v>1X20 GROSS WEIGHT 3 122 9 KGS DIPLOMATIC USED HOUSE HOLD GOODS AND PERSONAL EFFECTS FREIGHT PREPAID</v>
          </cell>
          <cell r="Y1739" t="str">
            <v>Valide</v>
          </cell>
        </row>
        <row r="1740">
          <cell r="A1740" t="str">
            <v>UACU8456550</v>
          </cell>
          <cell r="B1740">
            <v>40</v>
          </cell>
          <cell r="C1740" t="str">
            <v>HLCUDX3200638903</v>
          </cell>
          <cell r="D1740">
            <v>44018</v>
          </cell>
          <cell r="E1740">
            <v>-44013</v>
          </cell>
          <cell r="I1740" t="str">
            <v>2020 MSA 164962</v>
          </cell>
          <cell r="J1740">
            <v>46</v>
          </cell>
          <cell r="K1740" t="str">
            <v>LUCY ELECTRIC UK LTD HOWLAND ROAD THAME OXFORDSHIRE OX9 3UJ</v>
          </cell>
          <cell r="L1740" t="str">
            <v>TO THE ORDER OF DEVELOPMENT BANK OFKENYA LTD P O BOX 30483-00100 NA</v>
          </cell>
          <cell r="M1740" t="str">
            <v>US</v>
          </cell>
          <cell r="N1740" t="str">
            <v>AEJEA</v>
          </cell>
          <cell r="O1740" t="str">
            <v>NE</v>
          </cell>
          <cell r="P1740">
            <v>22</v>
          </cell>
          <cell r="Q1740">
            <v>22</v>
          </cell>
          <cell r="R1740">
            <v>22</v>
          </cell>
          <cell r="S1740">
            <v>22</v>
          </cell>
          <cell r="T1740">
            <v>9743</v>
          </cell>
          <cell r="U1740">
            <v>9743</v>
          </cell>
          <cell r="V1740">
            <v>9743</v>
          </cell>
          <cell r="W1740">
            <v>9743</v>
          </cell>
          <cell r="X1740" t="str">
            <v>AIR BREAK SWITCH AND ISOLATING LINK FOR DESIGN SUPPLY INSTALLATION AND COMMISSIONING OF SUBSTATIONS AND MEDIUM VOLTAGE LINES SABAKI KALOLENI KOKOTONI MTONDIA AND WUNDAYI CONTRACT NO KP1 12A-2 PT 4 14 A36B LOT2 LC NO 001IMP0201350001 IDF NO E2001286040 HS-CODE 85 38 90</v>
          </cell>
          <cell r="Y1740" t="str">
            <v>Valide</v>
          </cell>
        </row>
        <row r="1741">
          <cell r="A1741" t="str">
            <v>UACU5886542</v>
          </cell>
          <cell r="B1741">
            <v>40</v>
          </cell>
          <cell r="C1741" t="str">
            <v>HLCUDX3200640919</v>
          </cell>
          <cell r="D1741">
            <v>44018</v>
          </cell>
          <cell r="E1741">
            <v>-44013</v>
          </cell>
          <cell r="I1741" t="str">
            <v>2020 MSA 164962</v>
          </cell>
          <cell r="J1741">
            <v>57</v>
          </cell>
          <cell r="K1741" t="str">
            <v>AL SHAFAR STEEL ENGINEERING L L C ASSENT POST BOX-38436 DUBAI UAE TEL</v>
          </cell>
          <cell r="L1741" t="str">
            <v>MARUBENI CORPORATION KENYA POWER PROJECT OFFICE 7TH FLOOR BRITAM TOWE</v>
          </cell>
          <cell r="M1741" t="str">
            <v>US</v>
          </cell>
          <cell r="N1741" t="str">
            <v>AEJEA</v>
          </cell>
          <cell r="O1741" t="str">
            <v>NE</v>
          </cell>
          <cell r="P1741">
            <v>22</v>
          </cell>
          <cell r="Q1741">
            <v>22</v>
          </cell>
          <cell r="R1741">
            <v>22</v>
          </cell>
          <cell r="S1741">
            <v>22</v>
          </cell>
          <cell r="T1741">
            <v>152370</v>
          </cell>
          <cell r="U1741">
            <v>152370</v>
          </cell>
          <cell r="V1741">
            <v>152370</v>
          </cell>
          <cell r="W1741">
            <v>152370</v>
          </cell>
          <cell r="X1741"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41" t="str">
            <v>Valide</v>
          </cell>
        </row>
        <row r="1742">
          <cell r="A1742" t="str">
            <v>HLBU2700522</v>
          </cell>
          <cell r="B1742">
            <v>40</v>
          </cell>
          <cell r="C1742" t="str">
            <v>HLCUDX3200640919</v>
          </cell>
          <cell r="D1742">
            <v>44018</v>
          </cell>
          <cell r="E1742">
            <v>-44013</v>
          </cell>
          <cell r="I1742" t="str">
            <v>2020 MSA 164962</v>
          </cell>
          <cell r="J1742">
            <v>57</v>
          </cell>
          <cell r="K1742" t="str">
            <v>AL SHAFAR STEEL ENGINEERING L L C ASSENT POST BOX-38436 DUBAI UAE TEL</v>
          </cell>
          <cell r="L1742" t="str">
            <v>MARUBENI CORPORATION KENYA POWER PROJECT OFFICE 7TH FLOOR BRITAM TOWE</v>
          </cell>
          <cell r="M1742" t="str">
            <v>US</v>
          </cell>
          <cell r="N1742" t="str">
            <v>AEJEA</v>
          </cell>
          <cell r="O1742" t="str">
            <v>NE</v>
          </cell>
          <cell r="P1742">
            <v>22</v>
          </cell>
          <cell r="Q1742">
            <v>22</v>
          </cell>
          <cell r="R1742">
            <v>22</v>
          </cell>
          <cell r="S1742">
            <v>22</v>
          </cell>
          <cell r="T1742">
            <v>152370</v>
          </cell>
          <cell r="U1742">
            <v>152370</v>
          </cell>
          <cell r="V1742">
            <v>152370</v>
          </cell>
          <cell r="W1742">
            <v>152370</v>
          </cell>
          <cell r="X1742"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42" t="str">
            <v>Valide</v>
          </cell>
        </row>
        <row r="1743">
          <cell r="A1743" t="str">
            <v>TGHU0949268</v>
          </cell>
          <cell r="B1743">
            <v>20</v>
          </cell>
          <cell r="C1743" t="str">
            <v>ME006213</v>
          </cell>
          <cell r="D1743">
            <v>44018</v>
          </cell>
          <cell r="E1743">
            <v>-44013</v>
          </cell>
          <cell r="I1743" t="str">
            <v>2020 MSA 164842</v>
          </cell>
          <cell r="J1743">
            <v>83</v>
          </cell>
          <cell r="K1743" t="str">
            <v>PASTIFICIO LUCIO GAROFALO S P A</v>
          </cell>
          <cell r="L1743" t="str">
            <v>TO ORDER OF INDUSTRIAL AND COMMERCIAL BANK OF CHINA ASIA LIMITED</v>
          </cell>
          <cell r="M1743" t="str">
            <v>IT</v>
          </cell>
          <cell r="N1743" t="str">
            <v>TRMER</v>
          </cell>
          <cell r="O1743" t="str">
            <v>CT</v>
          </cell>
          <cell r="P1743">
            <v>12740</v>
          </cell>
          <cell r="Q1743">
            <v>12740</v>
          </cell>
          <cell r="R1743">
            <v>0</v>
          </cell>
          <cell r="S1743">
            <v>0</v>
          </cell>
          <cell r="T1743">
            <v>133385</v>
          </cell>
          <cell r="U1743">
            <v>133385</v>
          </cell>
          <cell r="V1743">
            <v>0</v>
          </cell>
          <cell r="W1743">
            <v>0</v>
          </cell>
          <cell r="X1743" t="str">
            <v>PASTA</v>
          </cell>
          <cell r="Y1743" t="str">
            <v>Valide</v>
          </cell>
        </row>
        <row r="1744">
          <cell r="A1744" t="str">
            <v>TGHU0968925</v>
          </cell>
          <cell r="B1744">
            <v>20</v>
          </cell>
          <cell r="C1744" t="str">
            <v>NAM3879321</v>
          </cell>
          <cell r="D1744">
            <v>44018</v>
          </cell>
          <cell r="E1744">
            <v>-44013</v>
          </cell>
          <cell r="I1744" t="str">
            <v>2020 MSA 164853</v>
          </cell>
          <cell r="J1744">
            <v>99</v>
          </cell>
          <cell r="K1744" t="str">
            <v>C H ROBINSON INTERNATIONAL INCBRANCH 25067261 ENGLE RDSTE 400</v>
          </cell>
          <cell r="L1744" t="str">
            <v>AFRICA GOSPEL CHURCH LAKEVIEW AREA SECTION 58 P O BOX 1680 NAKURU KENY</v>
          </cell>
          <cell r="M1744" t="str">
            <v>SA</v>
          </cell>
          <cell r="N1744" t="str">
            <v>SAJED</v>
          </cell>
          <cell r="O1744" t="str">
            <v>PK</v>
          </cell>
          <cell r="P1744">
            <v>79</v>
          </cell>
          <cell r="Q1744">
            <v>79</v>
          </cell>
          <cell r="R1744">
            <v>79</v>
          </cell>
          <cell r="S1744">
            <v>79</v>
          </cell>
          <cell r="T1744">
            <v>5266</v>
          </cell>
          <cell r="U1744">
            <v>5266</v>
          </cell>
          <cell r="V1744">
            <v>5266</v>
          </cell>
          <cell r="W1744">
            <v>5266</v>
          </cell>
          <cell r="X1744" t="str">
            <v>PIECES AGRICULTURE EQUIPMENT NCM 8432 29 0060 8204 11 0030 8431 41 0080 8205 40 0000 8301 10 0000 9403 70 0000 8205 59 9000 8424 20 0000 Shippers Owned Container</v>
          </cell>
          <cell r="Y1744" t="str">
            <v>Valide</v>
          </cell>
        </row>
        <row r="1745">
          <cell r="A1745" t="str">
            <v>WECU2043274</v>
          </cell>
          <cell r="B1745">
            <v>20</v>
          </cell>
          <cell r="C1745" t="str">
            <v>WECC2004MBA1125</v>
          </cell>
          <cell r="D1745">
            <v>44018</v>
          </cell>
          <cell r="E1745">
            <v>-44013</v>
          </cell>
          <cell r="I1745" t="str">
            <v>2020 MSA 164897</v>
          </cell>
          <cell r="J1745">
            <v>5</v>
          </cell>
          <cell r="K1745" t="str">
            <v>UNITED SUGAR COMPANY - EGYPT</v>
          </cell>
          <cell r="L1745" t="str">
            <v>BOLLORE TRANSPORT LOGISTICS KENYA LIMITED</v>
          </cell>
          <cell r="M1745" t="str">
            <v>SE</v>
          </cell>
          <cell r="N1745" t="str">
            <v>LKCMB</v>
          </cell>
          <cell r="O1745" t="str">
            <v>BG</v>
          </cell>
          <cell r="P1745">
            <v>4080</v>
          </cell>
          <cell r="Q1745">
            <v>4080</v>
          </cell>
          <cell r="R1745">
            <v>4080</v>
          </cell>
          <cell r="S1745">
            <v>4080</v>
          </cell>
          <cell r="T1745">
            <v>204530</v>
          </cell>
          <cell r="U1745">
            <v>204530</v>
          </cell>
          <cell r="V1745">
            <v>204530</v>
          </cell>
          <cell r="W1745">
            <v>204530</v>
          </cell>
          <cell r="X1745" t="str">
            <v>8x20 CONTAINERS White refined sugar White refined sugar White refined sugar White refined sugar White refined sugar White refined sugar White refined sugar White refined sugar 204 00 MT of White Refined sugar colour maximum 45 units ICUMSA Minimum Polarisation 99 8 degrees maximum moisture 0 07 all final at time of shipment Packed in new sound polythene lined polypropylene bags of 50kg net weight in 20 foot containers of 25 50 metric tons net Total Net Weight 204 00 MT Total Gross Weight 204530 Kgs Total Number of Bags 4 080 bags Total Number of Containers 8 x 20 foot containers each S T C 510 bags Cargo In transit to ICD Embakasi at consignees risk expense</v>
          </cell>
          <cell r="Y1745" t="str">
            <v>Valide</v>
          </cell>
        </row>
        <row r="1746">
          <cell r="A1746" t="str">
            <v>WECU2113392</v>
          </cell>
          <cell r="B1746">
            <v>20</v>
          </cell>
          <cell r="C1746" t="str">
            <v>WECC2004MBA1125</v>
          </cell>
          <cell r="D1746">
            <v>44018</v>
          </cell>
          <cell r="E1746">
            <v>-44013</v>
          </cell>
          <cell r="I1746" t="str">
            <v>2020 MSA 164897</v>
          </cell>
          <cell r="J1746">
            <v>5</v>
          </cell>
          <cell r="K1746" t="str">
            <v>UNITED SUGAR COMPANY - EGYPT</v>
          </cell>
          <cell r="L1746" t="str">
            <v>BOLLORE TRANSPORT LOGISTICS KENYA LIMITED</v>
          </cell>
          <cell r="M1746" t="str">
            <v>SE</v>
          </cell>
          <cell r="N1746" t="str">
            <v>LKCMB</v>
          </cell>
          <cell r="O1746" t="str">
            <v>BG</v>
          </cell>
          <cell r="P1746">
            <v>4080</v>
          </cell>
          <cell r="Q1746">
            <v>4080</v>
          </cell>
          <cell r="R1746">
            <v>4080</v>
          </cell>
          <cell r="S1746">
            <v>4080</v>
          </cell>
          <cell r="T1746">
            <v>204530</v>
          </cell>
          <cell r="U1746">
            <v>204530</v>
          </cell>
          <cell r="V1746">
            <v>204530</v>
          </cell>
          <cell r="W1746">
            <v>204530</v>
          </cell>
          <cell r="X1746" t="str">
            <v>8x20 CONTAINERS White refined sugar White refined sugar White refined sugar White refined sugar White refined sugar White refined sugar White refined sugar White refined sugar 204 00 MT of White Refined sugar colour maximum 45 units ICUMSA Minimum Polarisation 99 8 degrees maximum moisture 0 07 all final at time of shipment Packed in new sound polythene lined polypropylene bags of 50kg net weight in 20 foot containers of 25 50 metric tons net Total Net Weight 204 00 MT Total Gross Weight 204530 Kgs Total Number of Bags 4 080 bags Total Number of Containers 8 x 20 foot containers each S T C 510 bags Cargo In transit to ICD Embakasi at consignees risk expense</v>
          </cell>
          <cell r="Y1746" t="str">
            <v>Valide</v>
          </cell>
        </row>
        <row r="1747">
          <cell r="A1747" t="str">
            <v>AXIU2203554</v>
          </cell>
          <cell r="B1747">
            <v>20</v>
          </cell>
          <cell r="C1747" t="str">
            <v>WECC2004MBA1125</v>
          </cell>
          <cell r="D1747">
            <v>44018</v>
          </cell>
          <cell r="E1747">
            <v>-44013</v>
          </cell>
          <cell r="I1747" t="str">
            <v>2020 MSA 164897</v>
          </cell>
          <cell r="J1747">
            <v>5</v>
          </cell>
          <cell r="K1747" t="str">
            <v>UNITED SUGAR COMPANY - EGYPT</v>
          </cell>
          <cell r="L1747" t="str">
            <v>BOLLORE TRANSPORT LOGISTICS KENYA LIMITED</v>
          </cell>
          <cell r="M1747" t="str">
            <v>SE</v>
          </cell>
          <cell r="N1747" t="str">
            <v>LKCMB</v>
          </cell>
          <cell r="O1747" t="str">
            <v>BG</v>
          </cell>
          <cell r="P1747">
            <v>4080</v>
          </cell>
          <cell r="Q1747">
            <v>4080</v>
          </cell>
          <cell r="R1747">
            <v>4080</v>
          </cell>
          <cell r="S1747">
            <v>4080</v>
          </cell>
          <cell r="T1747">
            <v>204530</v>
          </cell>
          <cell r="U1747">
            <v>204530</v>
          </cell>
          <cell r="V1747">
            <v>204530</v>
          </cell>
          <cell r="W1747">
            <v>204530</v>
          </cell>
          <cell r="X1747" t="str">
            <v>8x20 CONTAINERS White refined sugar White refined sugar White refined sugar White refined sugar White refined sugar White refined sugar White refined sugar White refined sugar 204 00 MT of White Refined sugar colour maximum 45 units ICUMSA Minimum Polarisation 99 8 degrees maximum moisture 0 07 all final at time of shipment Packed in new sound polythene lined polypropylene bags of 50kg net weight in 20 foot containers of 25 50 metric tons net Total Net Weight 204 00 MT Total Gross Weight 204530 Kgs Total Number of Bags 4 080 bags Total Number of Containers 8 x 20 foot containers each S T C 510 bags Cargo In transit to ICD Embakasi at consignees risk expense</v>
          </cell>
          <cell r="Y1747" t="str">
            <v>Valide</v>
          </cell>
        </row>
        <row r="1748">
          <cell r="A1748" t="str">
            <v>GESU3613628</v>
          </cell>
          <cell r="B1748">
            <v>20</v>
          </cell>
          <cell r="C1748" t="str">
            <v>WECC2004MBA1125</v>
          </cell>
          <cell r="D1748">
            <v>44018</v>
          </cell>
          <cell r="E1748">
            <v>-44013</v>
          </cell>
          <cell r="I1748" t="str">
            <v>2020 MSA 164897</v>
          </cell>
          <cell r="J1748">
            <v>5</v>
          </cell>
          <cell r="K1748" t="str">
            <v>UNITED SUGAR COMPANY - EGYPT</v>
          </cell>
          <cell r="L1748" t="str">
            <v>BOLLORE TRANSPORT LOGISTICS KENYA LIMITED</v>
          </cell>
          <cell r="M1748" t="str">
            <v>SE</v>
          </cell>
          <cell r="N1748" t="str">
            <v>LKCMB</v>
          </cell>
          <cell r="O1748" t="str">
            <v>BG</v>
          </cell>
          <cell r="P1748">
            <v>4080</v>
          </cell>
          <cell r="Q1748">
            <v>4080</v>
          </cell>
          <cell r="R1748">
            <v>4080</v>
          </cell>
          <cell r="S1748">
            <v>4080</v>
          </cell>
          <cell r="T1748">
            <v>204530</v>
          </cell>
          <cell r="U1748">
            <v>204530</v>
          </cell>
          <cell r="V1748">
            <v>204530</v>
          </cell>
          <cell r="W1748">
            <v>204530</v>
          </cell>
          <cell r="X1748" t="str">
            <v>8x20 CONTAINERS White refined sugar White refined sugar White refined sugar White refined sugar White refined sugar White refined sugar White refined sugar White refined sugar 204 00 MT of White Refined sugar colour maximum 45 units ICUMSA Minimum Polarisation 99 8 degrees maximum moisture 0 07 all final at time of shipment Packed in new sound polythene lined polypropylene bags of 50kg net weight in 20 foot containers of 25 50 metric tons net Total Net Weight 204 00 MT Total Gross Weight 204530 Kgs Total Number of Bags 4 080 bags Total Number of Containers 8 x 20 foot containers each S T C 510 bags Cargo In transit to ICD Embakasi at consignees risk expense</v>
          </cell>
          <cell r="Y1748" t="str">
            <v>Valide</v>
          </cell>
        </row>
        <row r="1749">
          <cell r="A1749" t="str">
            <v>FCIU2541540</v>
          </cell>
          <cell r="B1749">
            <v>20</v>
          </cell>
          <cell r="C1749" t="str">
            <v>WECC2004MBA1125</v>
          </cell>
          <cell r="D1749">
            <v>44018</v>
          </cell>
          <cell r="E1749">
            <v>-44013</v>
          </cell>
          <cell r="I1749" t="str">
            <v>2020 MSA 164897</v>
          </cell>
          <cell r="J1749">
            <v>5</v>
          </cell>
          <cell r="K1749" t="str">
            <v>UNITED SUGAR COMPANY - EGYPT</v>
          </cell>
          <cell r="L1749" t="str">
            <v>BOLLORE TRANSPORT LOGISTICS KENYA LIMITED</v>
          </cell>
          <cell r="M1749" t="str">
            <v>SE</v>
          </cell>
          <cell r="N1749" t="str">
            <v>LKCMB</v>
          </cell>
          <cell r="O1749" t="str">
            <v>BG</v>
          </cell>
          <cell r="P1749">
            <v>4080</v>
          </cell>
          <cell r="Q1749">
            <v>4080</v>
          </cell>
          <cell r="R1749">
            <v>4080</v>
          </cell>
          <cell r="S1749">
            <v>4080</v>
          </cell>
          <cell r="T1749">
            <v>204530</v>
          </cell>
          <cell r="U1749">
            <v>204530</v>
          </cell>
          <cell r="V1749">
            <v>204530</v>
          </cell>
          <cell r="W1749">
            <v>204530</v>
          </cell>
          <cell r="X1749" t="str">
            <v>8x20 CONTAINERS White refined sugar White refined sugar White refined sugar White refined sugar White refined sugar White refined sugar White refined sugar White refined sugar 204 00 MT of White Refined sugar colour maximum 45 units ICUMSA Minimum Polarisation 99 8 degrees maximum moisture 0 07 all final at time of shipment Packed in new sound polythene lined polypropylene bags of 50kg net weight in 20 foot containers of 25 50 metric tons net Total Net Weight 204 00 MT Total Gross Weight 204530 Kgs Total Number of Bags 4 080 bags Total Number of Containers 8 x 20 foot containers each S T C 510 bags Cargo In transit to ICD Embakasi at consignees risk expense</v>
          </cell>
          <cell r="Y1749" t="str">
            <v>Valide</v>
          </cell>
        </row>
        <row r="1750">
          <cell r="A1750" t="str">
            <v>BMOU5461959</v>
          </cell>
          <cell r="B1750">
            <v>40</v>
          </cell>
          <cell r="C1750">
            <v>520000075121</v>
          </cell>
          <cell r="D1750">
            <v>44018</v>
          </cell>
          <cell r="E1750">
            <v>-44013</v>
          </cell>
          <cell r="I1750" t="str">
            <v>2020 MSA 163728</v>
          </cell>
          <cell r="J1750">
            <v>37</v>
          </cell>
          <cell r="K1750" t="str">
            <v>FF COOLING ENGINEERING CCSOUTH AFRICA</v>
          </cell>
          <cell r="L1750" t="str">
            <v>TWIGA TATU LIMITEDPRECINCT 3BA</v>
          </cell>
          <cell r="M1750" t="str">
            <v>CN</v>
          </cell>
          <cell r="N1750" t="str">
            <v>NLRTM</v>
          </cell>
          <cell r="O1750" t="str">
            <v>PX</v>
          </cell>
          <cell r="P1750">
            <v>53</v>
          </cell>
          <cell r="Q1750">
            <v>53</v>
          </cell>
          <cell r="R1750">
            <v>0</v>
          </cell>
          <cell r="S1750">
            <v>0</v>
          </cell>
          <cell r="T1750">
            <v>24318</v>
          </cell>
          <cell r="U1750">
            <v>24318</v>
          </cell>
          <cell r="V1750">
            <v>0</v>
          </cell>
          <cell r="W1750">
            <v>0</v>
          </cell>
          <cell r="X1750" t="str">
            <v>20 PALLETSGSD40-OT4 SECTIONAL RIPENING ROOMDOORHS CODE 73083000NW 767 8 00 KGSINVOICE NUMBER TWIG003C01 DATED28 01 2020TWIGA REFERENCE NUM BER MHLTWIGCOC 20MBAIM000289554SEALNR B4014945 20 PALLETS GSD40-OT4 SECTIONAL RIPENING ROOM DOOR HS CODE 73083000 NW 7678 00 KGS INVOICE NUMBER TWIG003C01 DATED 28 01 2020 TWIGA REFERENCE NUMBER MHLTWIG COC 20MBAIM000289554 SHIPPING REF 72336 COUNTRY OF ORIGIN NETHERLANDS INCOTERMS DAP NAIROBI KENYA FREIGHT PREPAID AT ORIGIN RUIRU-KAMITI ROAD SOUTH WEST OF RUIRU TOWNSHIP P O BOX 1925-00502 NAIROBI KENYA PIN P051874708M T 254 701 942 544 CONTACT MAHIA-JOHN MAHIAINI EMAIL MAHIA-JOHN TWIGAFOODS COM EMAIL CMAIYO KENFREIGHT CO KE EMAIL PRICING KE1 FREIGHT-IN-TIME COM 20 PALLETSGSD40-OT4 SECTIONAL RIPENING ROOMDOORHS CODE 73083000NW 922 1 00 KGSSEALNR B4014943 20 PALLETS GSD40-OT4 SECTIONAL RIPENING ROOM DOOR HS CODE 73083000 NW 9221 00 KGS 13 PALLETSGSD40-OT4 SECTIONAL RIPENING ROOMDOORHS CODE 73083000NW 614 4 00 KGSSEALNR B4014944 13 PALLETS GSD40-OT4 SECTIONAL RIPENING ROOM DOOR HS CODE 73083000 NW 6144 00 KGS</v>
          </cell>
          <cell r="Y1750" t="str">
            <v>Valide</v>
          </cell>
        </row>
        <row r="1751">
          <cell r="A1751" t="str">
            <v>EITU1102150</v>
          </cell>
          <cell r="B1751">
            <v>40</v>
          </cell>
          <cell r="C1751" t="str">
            <v>140000563426</v>
          </cell>
          <cell r="D1751">
            <v>44019</v>
          </cell>
          <cell r="E1751">
            <v>-44014</v>
          </cell>
          <cell r="I1751" t="str">
            <v>2020 MSA 164993</v>
          </cell>
          <cell r="J1751">
            <v>523</v>
          </cell>
          <cell r="K1751" t="str">
            <v>ZAFCO FZCO</v>
          </cell>
          <cell r="L1751" t="str">
            <v>SAONE LIMITED</v>
          </cell>
          <cell r="M1751" t="str">
            <v>CN</v>
          </cell>
          <cell r="N1751" t="str">
            <v>CNTAO</v>
          </cell>
          <cell r="O1751" t="str">
            <v>PK</v>
          </cell>
          <cell r="P1751">
            <v>299</v>
          </cell>
          <cell r="Q1751">
            <v>299</v>
          </cell>
          <cell r="R1751">
            <v>299</v>
          </cell>
          <cell r="S1751">
            <v>299</v>
          </cell>
          <cell r="T1751">
            <v>14740</v>
          </cell>
          <cell r="U1751">
            <v>14740</v>
          </cell>
          <cell r="V1751">
            <v>14740</v>
          </cell>
          <cell r="W1751">
            <v>14740</v>
          </cell>
          <cell r="X1751" t="str">
            <v>TYRES REGISTRATION NO 10866 2018PIN NO P051699629AN M TYRES REGISTRATION NO 10866 2018 PIN NO P051699629A</v>
          </cell>
          <cell r="Y1751" t="str">
            <v>Valide</v>
          </cell>
        </row>
        <row r="1752">
          <cell r="A1752" t="str">
            <v>TLLU4042090</v>
          </cell>
          <cell r="B1752">
            <v>40</v>
          </cell>
          <cell r="C1752" t="str">
            <v>143076636381</v>
          </cell>
          <cell r="D1752">
            <v>44019</v>
          </cell>
          <cell r="E1752">
            <v>-44014</v>
          </cell>
          <cell r="I1752" t="str">
            <v>2020 MSA 164993</v>
          </cell>
          <cell r="J1752">
            <v>476</v>
          </cell>
          <cell r="K1752" t="str">
            <v>NINGBO YITENG ELECTRIC CO LTD</v>
          </cell>
          <cell r="L1752" t="str">
            <v>SOLAR PANDA KENYA LIMITED</v>
          </cell>
          <cell r="M1752" t="str">
            <v>CN</v>
          </cell>
          <cell r="N1752" t="str">
            <v>CNNGB</v>
          </cell>
          <cell r="O1752" t="str">
            <v>PK</v>
          </cell>
          <cell r="P1752">
            <v>2018</v>
          </cell>
          <cell r="Q1752">
            <v>2018</v>
          </cell>
          <cell r="R1752">
            <v>2018</v>
          </cell>
          <cell r="S1752">
            <v>2018</v>
          </cell>
          <cell r="T1752">
            <v>36563</v>
          </cell>
          <cell r="U1752">
            <v>36563</v>
          </cell>
          <cell r="V1752">
            <v>36563</v>
          </cell>
          <cell r="W1752">
            <v>36563</v>
          </cell>
          <cell r="X1752" t="str">
            <v>SOLAR PANDA TV PREMIUM KITHS CODE 85414000SOLAR PANDA HOME KITHS CODE 85414000SOLAR PANDA COMPONENTSHS CODE 85414000TOTE BAGSHS CODE 4202290 0 NAIROBI KENYAN M SOLAR PANDA TV PREMIUM KIT HS CODE 85414000 SOLAR PANDA HOME KIT HS CODE 85414000 SOLAR PANDA COMPONENTS HS CODE 85414000 TOTE BAGS HS CODE 42022900 NAIROBI KENYA PIN NUMBER P051646440I TEL 1 416 910 6580 FAX 1 416 910 6580 CONTACT ANDY KEITH SOLARPANDAKENYA GMAIL COM TEL 254 740 090 087 FAX 254740 090 087 CONTACT DAVID WAKABA MOBILE 254 721 999983 INFO MODESTINTL-LOGISTICS COM</v>
          </cell>
          <cell r="Y1752" t="str">
            <v>Valide</v>
          </cell>
        </row>
        <row r="1753">
          <cell r="A1753" t="str">
            <v>PONU0617750</v>
          </cell>
          <cell r="B1753">
            <v>20</v>
          </cell>
          <cell r="C1753" t="str">
            <v>203200087</v>
          </cell>
          <cell r="D1753">
            <v>44019</v>
          </cell>
          <cell r="E1753">
            <v>-44014</v>
          </cell>
          <cell r="I1753" t="str">
            <v>2020 MSA 164993</v>
          </cell>
          <cell r="J1753">
            <v>476</v>
          </cell>
          <cell r="K1753" t="str">
            <v>NINGBO YITENG ELECTRIC CO LTD</v>
          </cell>
          <cell r="L1753" t="str">
            <v>SOLAR PANDA KENYA LIMITED</v>
          </cell>
          <cell r="M1753" t="str">
            <v>CN</v>
          </cell>
          <cell r="N1753" t="str">
            <v>CNNGB</v>
          </cell>
          <cell r="O1753" t="str">
            <v>PK</v>
          </cell>
          <cell r="P1753">
            <v>2018</v>
          </cell>
          <cell r="Q1753">
            <v>2018</v>
          </cell>
          <cell r="R1753">
            <v>2018</v>
          </cell>
          <cell r="S1753">
            <v>2018</v>
          </cell>
          <cell r="T1753">
            <v>36563</v>
          </cell>
          <cell r="U1753">
            <v>36563</v>
          </cell>
          <cell r="V1753">
            <v>36563</v>
          </cell>
          <cell r="W1753">
            <v>36563</v>
          </cell>
          <cell r="X1753" t="str">
            <v>SOLAR PANDA TV PREMIUM KITHS CODE 85414000SOLAR PANDA HOME KITHS CODE 85414000SOLAR PANDA COMPONENTSHS CODE 85414000TOTE BAGSHS CODE 4202290 0 NAIROBI KENYAN M SOLAR PANDA TV PREMIUM KIT HS CODE 85414000 SOLAR PANDA HOME KIT HS CODE 85414000 SOLAR PANDA COMPONENTS HS CODE 85414000 TOTE BAGS HS CODE 42022900 NAIROBI KENYA PIN NUMBER P051646440I TEL 1 416 910 6580 FAX 1 416 910 6580 CONTACT ANDY KEITH SOLARPANDAKENYA GMAIL COM TEL 254 740 090 087 FAX 254740 090 087 CONTACT DAVID WAKABA MOBILE 254 721 999983 INFO MODESTINTL-LOGISTICS COM</v>
          </cell>
          <cell r="Y1753" t="str">
            <v>Valide</v>
          </cell>
        </row>
        <row r="1754">
          <cell r="A1754" t="str">
            <v>TGHU9612766</v>
          </cell>
          <cell r="B1754">
            <v>40</v>
          </cell>
          <cell r="C1754" t="str">
            <v>AID0183424</v>
          </cell>
          <cell r="D1754">
            <v>44019</v>
          </cell>
          <cell r="E1754">
            <v>-44014</v>
          </cell>
          <cell r="I1754" t="str">
            <v>2020 MSA 164973</v>
          </cell>
          <cell r="J1754">
            <v>139</v>
          </cell>
          <cell r="K1754" t="str">
            <v>91 33 2283 3613 3611</v>
          </cell>
          <cell r="L1754" t="str">
            <v>TO THE ORDER OFNATIONAL BANK OF KENYA LTD</v>
          </cell>
          <cell r="M1754" t="str">
            <v>CN</v>
          </cell>
          <cell r="N1754" t="str">
            <v>LKCMB</v>
          </cell>
          <cell r="O1754" t="str">
            <v>PK</v>
          </cell>
          <cell r="P1754">
            <v>574</v>
          </cell>
          <cell r="Q1754">
            <v>574</v>
          </cell>
          <cell r="R1754">
            <v>0</v>
          </cell>
          <cell r="S1754">
            <v>0</v>
          </cell>
          <cell r="T1754">
            <v>53446</v>
          </cell>
          <cell r="U1754">
            <v>53446</v>
          </cell>
          <cell r="V1754">
            <v>0</v>
          </cell>
          <cell r="W1754">
            <v>0</v>
          </cell>
          <cell r="X1754" t="str">
            <v>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- 2 NOS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v>
          </cell>
          <cell r="Y1754" t="str">
            <v>Valide</v>
          </cell>
        </row>
        <row r="1755">
          <cell r="A1755" t="str">
            <v>YMLU8347793</v>
          </cell>
          <cell r="B1755">
            <v>40</v>
          </cell>
          <cell r="C1755" t="str">
            <v>CNKN137898</v>
          </cell>
          <cell r="D1755">
            <v>44019</v>
          </cell>
          <cell r="E1755">
            <v>-44014</v>
          </cell>
          <cell r="I1755" t="str">
            <v>2020 MSA 164973</v>
          </cell>
          <cell r="J1755">
            <v>215</v>
          </cell>
          <cell r="K1755" t="str">
            <v>KUEHNE NAGEL LIMITEDBUILDING 4 1401 LANE JIANGCHANGROAD JINGAN DIST</v>
          </cell>
          <cell r="L1755" t="str">
            <v>SCHINDLER LTD 1ST FLOOR LONGONOT PLACEKIJABE STREET00100 NAIROBI KENIA</v>
          </cell>
          <cell r="M1755" t="str">
            <v>CN</v>
          </cell>
          <cell r="N1755" t="str">
            <v>MYTPP</v>
          </cell>
          <cell r="O1755" t="str">
            <v>PK</v>
          </cell>
          <cell r="P1755">
            <v>184</v>
          </cell>
          <cell r="Q1755">
            <v>184</v>
          </cell>
          <cell r="R1755">
            <v>0</v>
          </cell>
          <cell r="S1755">
            <v>0</v>
          </cell>
          <cell r="T1755">
            <v>46208</v>
          </cell>
          <cell r="U1755">
            <v>46208</v>
          </cell>
          <cell r="V1755">
            <v>0</v>
          </cell>
          <cell r="W1755">
            <v>0</v>
          </cell>
          <cell r="X1755" t="str">
            <v>ELEVATOR MATERIAL FOR PROJECT ANNIVERSARY TOWERS HS-CODE 842810 TEL 25 420 3340 819 ELEVATOR MATERIAL FOR PROJECT ANNIVERSARY TOWERS HS-CODE 842810 QCHN009510 ELEVATOR MATERIAL FOR PROJECT ANNIVERSARY TOWERS HS-CODE 842810</v>
          </cell>
          <cell r="Y1755" t="str">
            <v>Valide</v>
          </cell>
        </row>
        <row r="1756">
          <cell r="A1756" t="str">
            <v>TCNU9895812</v>
          </cell>
          <cell r="B1756">
            <v>40</v>
          </cell>
          <cell r="C1756" t="str">
            <v>CNKN137898</v>
          </cell>
          <cell r="D1756">
            <v>44019</v>
          </cell>
          <cell r="E1756">
            <v>-44014</v>
          </cell>
          <cell r="I1756" t="str">
            <v>2020 MSA 164973</v>
          </cell>
          <cell r="J1756">
            <v>215</v>
          </cell>
          <cell r="K1756" t="str">
            <v>KUEHNE NAGEL LIMITEDBUILDING 4 1401 LANE JIANGCHANGROAD JINGAN DIST</v>
          </cell>
          <cell r="L1756" t="str">
            <v>SCHINDLER LTD 1ST FLOOR LONGONOT PLACEKIJABE STREET00100 NAIROBI KENIA</v>
          </cell>
          <cell r="M1756" t="str">
            <v>CN</v>
          </cell>
          <cell r="N1756" t="str">
            <v>MYTPP</v>
          </cell>
          <cell r="O1756" t="str">
            <v>PK</v>
          </cell>
          <cell r="P1756">
            <v>184</v>
          </cell>
          <cell r="Q1756">
            <v>184</v>
          </cell>
          <cell r="R1756">
            <v>0</v>
          </cell>
          <cell r="S1756">
            <v>0</v>
          </cell>
          <cell r="T1756">
            <v>46208</v>
          </cell>
          <cell r="U1756">
            <v>46208</v>
          </cell>
          <cell r="V1756">
            <v>0</v>
          </cell>
          <cell r="W1756">
            <v>0</v>
          </cell>
          <cell r="X1756" t="str">
            <v>ELEVATOR MATERIAL FOR PROJECT ANNIVERSARY TOWERS HS-CODE 842810 TEL 25 420 3340 819 ELEVATOR MATERIAL FOR PROJECT ANNIVERSARY TOWERS HS-CODE 842810 QCHN009510 ELEVATOR MATERIAL FOR PROJECT ANNIVERSARY TOWERS HS-CODE 842810</v>
          </cell>
          <cell r="Y1756" t="str">
            <v>Valide</v>
          </cell>
        </row>
        <row r="1757">
          <cell r="A1757" t="str">
            <v>TCNU2217520</v>
          </cell>
          <cell r="B1757">
            <v>40</v>
          </cell>
          <cell r="C1757" t="str">
            <v>MEDUT2359486</v>
          </cell>
          <cell r="D1757">
            <v>44019</v>
          </cell>
          <cell r="E1757">
            <v>-44014</v>
          </cell>
          <cell r="I1757" t="str">
            <v>2020 MSA 165000</v>
          </cell>
          <cell r="J1757">
            <v>162</v>
          </cell>
          <cell r="K1757" t="str">
            <v>OMNI AGRICULTURE LTD</v>
          </cell>
          <cell r="L1757" t="str">
            <v>FLAMINGO HORTICULTURE KENYA LIMITED</v>
          </cell>
          <cell r="M1757" t="str">
            <v>OM</v>
          </cell>
          <cell r="N1757" t="str">
            <v>OMSLL</v>
          </cell>
          <cell r="O1757" t="str">
            <v>PK</v>
          </cell>
          <cell r="P1757">
            <v>341790</v>
          </cell>
          <cell r="Q1757">
            <v>341790</v>
          </cell>
          <cell r="R1757">
            <v>341790</v>
          </cell>
          <cell r="S1757">
            <v>341790</v>
          </cell>
          <cell r="T1757">
            <v>169195</v>
          </cell>
          <cell r="U1757">
            <v>169195</v>
          </cell>
          <cell r="V1757">
            <v>169195</v>
          </cell>
          <cell r="W1757">
            <v>169195</v>
          </cell>
          <cell r="X1757" t="str">
            <v>COMPLETE GREENHOUSE HS CODE 9406001000 IDF NO E2004313834</v>
          </cell>
          <cell r="Y1757" t="str">
            <v>Valide</v>
          </cell>
        </row>
        <row r="1758">
          <cell r="A1758" t="str">
            <v>CAIU7415206</v>
          </cell>
          <cell r="B1758">
            <v>40</v>
          </cell>
          <cell r="C1758" t="str">
            <v>MEDUT2359486</v>
          </cell>
          <cell r="D1758">
            <v>44019</v>
          </cell>
          <cell r="E1758">
            <v>-44014</v>
          </cell>
          <cell r="I1758" t="str">
            <v>2020 MSA 165000</v>
          </cell>
          <cell r="J1758">
            <v>162</v>
          </cell>
          <cell r="K1758" t="str">
            <v>OMNI AGRICULTURE LTD</v>
          </cell>
          <cell r="L1758" t="str">
            <v>FLAMINGO HORTICULTURE KENYA LIMITED</v>
          </cell>
          <cell r="M1758" t="str">
            <v>OM</v>
          </cell>
          <cell r="N1758" t="str">
            <v>OMSLL</v>
          </cell>
          <cell r="O1758" t="str">
            <v>PK</v>
          </cell>
          <cell r="P1758">
            <v>341790</v>
          </cell>
          <cell r="Q1758">
            <v>341790</v>
          </cell>
          <cell r="R1758">
            <v>341790</v>
          </cell>
          <cell r="S1758">
            <v>341790</v>
          </cell>
          <cell r="T1758">
            <v>169195</v>
          </cell>
          <cell r="U1758">
            <v>169195</v>
          </cell>
          <cell r="V1758">
            <v>169195</v>
          </cell>
          <cell r="W1758">
            <v>169195</v>
          </cell>
          <cell r="X1758" t="str">
            <v>COMPLETE GREENHOUSE HS CODE 9406001000 IDF NO E2004313834</v>
          </cell>
          <cell r="Y1758" t="str">
            <v>Valide</v>
          </cell>
        </row>
        <row r="1759">
          <cell r="A1759" t="str">
            <v>CMAU0175636</v>
          </cell>
          <cell r="B1759">
            <v>20</v>
          </cell>
          <cell r="C1759" t="str">
            <v>QDCL043641</v>
          </cell>
          <cell r="D1759">
            <v>44019</v>
          </cell>
          <cell r="E1759">
            <v>-44014</v>
          </cell>
          <cell r="I1759" t="str">
            <v>2020 MSA 164973</v>
          </cell>
          <cell r="J1759">
            <v>350</v>
          </cell>
          <cell r="K1759" t="str">
            <v>UNION SHINE HOLDINGS CO LTD ADD 10TH FLOOR STANDARD CHARTEREDTOWER</v>
          </cell>
          <cell r="L1759" t="str">
            <v>STARTIMES MEDIA KENYA CO LTDGROUND FLOOR VICTORIA TOWERS KILIMANJARO</v>
          </cell>
          <cell r="M1759" t="str">
            <v>CN</v>
          </cell>
          <cell r="N1759" t="str">
            <v>MYTPP</v>
          </cell>
          <cell r="O1759" t="str">
            <v>PK</v>
          </cell>
          <cell r="P1759">
            <v>693</v>
          </cell>
          <cell r="Q1759">
            <v>693</v>
          </cell>
          <cell r="R1759">
            <v>693</v>
          </cell>
          <cell r="S1759">
            <v>693</v>
          </cell>
          <cell r="T1759">
            <v>8547</v>
          </cell>
          <cell r="U1759">
            <v>8547</v>
          </cell>
          <cell r="V1759">
            <v>8547</v>
          </cell>
          <cell r="W1759">
            <v>8547</v>
          </cell>
          <cell r="X1759" t="str">
            <v>COAXIAL CABLE 9M HS CODE 854442 CONTACT FRANK ZHANG FREIGHT PREPAID</v>
          </cell>
          <cell r="Y1759" t="str">
            <v>Valide</v>
          </cell>
        </row>
        <row r="1760">
          <cell r="A1760" t="str">
            <v>EISU9474551</v>
          </cell>
          <cell r="B1760">
            <v>40</v>
          </cell>
          <cell r="C1760" t="str">
            <v>040000162905</v>
          </cell>
          <cell r="D1760">
            <v>44020</v>
          </cell>
          <cell r="E1760">
            <v>-44015</v>
          </cell>
          <cell r="I1760" t="str">
            <v>2020 MSA 164993</v>
          </cell>
          <cell r="J1760">
            <v>229</v>
          </cell>
          <cell r="K1760" t="str">
            <v>GUANGZHOU LINGSHUN ELECTRONIC TECHNOLOGY CO LTD</v>
          </cell>
          <cell r="L1760" t="str">
            <v>ISKY SMART TECH LIMITED</v>
          </cell>
          <cell r="M1760" t="str">
            <v>CN</v>
          </cell>
          <cell r="N1760" t="str">
            <v>KRINC</v>
          </cell>
          <cell r="O1760" t="str">
            <v>CT</v>
          </cell>
          <cell r="P1760">
            <v>734</v>
          </cell>
          <cell r="Q1760">
            <v>734</v>
          </cell>
          <cell r="R1760">
            <v>0</v>
          </cell>
          <cell r="S1760">
            <v>0</v>
          </cell>
          <cell r="T1760">
            <v>25000</v>
          </cell>
          <cell r="U1760">
            <v>25000</v>
          </cell>
          <cell r="V1760">
            <v>0</v>
          </cell>
          <cell r="W1760">
            <v>0</v>
          </cell>
          <cell r="X1760" t="str">
            <v>15 INCH SLIM TV TUBE20 1 INCH SLIM TV TUBE22INCH SLIM TV TUBEP05171798 8GISKAYSMARTTECH OUTLOOK COMN M 15 INCH SLIM TV TUBE 20 1 INCH SLIM TV TUBE 22INCH SLIM TV TUBE P051717988G ISKAYSMARTTECH OUTLOOK COM</v>
          </cell>
          <cell r="Y1760" t="str">
            <v>Valide</v>
          </cell>
        </row>
        <row r="1761">
          <cell r="A1761" t="str">
            <v>EISU9377079</v>
          </cell>
          <cell r="B1761">
            <v>40</v>
          </cell>
          <cell r="C1761" t="str">
            <v>149002045558</v>
          </cell>
          <cell r="D1761">
            <v>44020</v>
          </cell>
          <cell r="E1761">
            <v>-44015</v>
          </cell>
          <cell r="I1761" t="str">
            <v>2020 MSA 164993</v>
          </cell>
          <cell r="J1761">
            <v>305</v>
          </cell>
          <cell r="K1761" t="str">
            <v>DHL GLOBAL FORWARDING CHINA CO</v>
          </cell>
          <cell r="L1761" t="str">
            <v>KCSSA EAST AFRICA LIMITED</v>
          </cell>
          <cell r="M1761" t="str">
            <v>CN</v>
          </cell>
          <cell r="N1761" t="str">
            <v>CNSHK</v>
          </cell>
          <cell r="O1761" t="str">
            <v>CS</v>
          </cell>
          <cell r="P1761">
            <v>7608</v>
          </cell>
          <cell r="Q1761">
            <v>7608</v>
          </cell>
          <cell r="R1761">
            <v>0</v>
          </cell>
          <cell r="S1761">
            <v>0</v>
          </cell>
          <cell r="T1761">
            <v>6146</v>
          </cell>
          <cell r="U1761">
            <v>6146</v>
          </cell>
          <cell r="V1761">
            <v>0</v>
          </cell>
          <cell r="W1761">
            <v>0</v>
          </cell>
          <cell r="X1761" t="str">
            <v>KOTEX LINERS NML 20 16 WRAPPEDKOTEX LINERS REG 20 16PART NUMBER 932517 2 9325132COMMODITY CODE 961900 254 725 270 995EMAIL CATHERINE OKU MU-MURERWA KCC COM KE DGF INTERCOMPANY DHL COMTEL 254206925839N M KOTEX LINERS NML 20 16 WRAPPED KOTEX LINERS REG 20 16 PART NUMBER 9325172 9325132 COMMODITY CODE 961900 254 725 270 995 EMAIL CATHERINE OKUMU-MURERWA KCC COM KE DGF INTERCOMPANY DHL COM TEL 254206925839 EMAIL KE DGF INTERCOMPANY DHL COM</v>
          </cell>
          <cell r="Y1761" t="str">
            <v>Valide</v>
          </cell>
        </row>
        <row r="1762">
          <cell r="A1762" t="str">
            <v>EITU1660126</v>
          </cell>
          <cell r="B1762">
            <v>40</v>
          </cell>
          <cell r="C1762" t="str">
            <v>149002376457</v>
          </cell>
          <cell r="D1762">
            <v>44020</v>
          </cell>
          <cell r="E1762">
            <v>-44015</v>
          </cell>
          <cell r="I1762" t="str">
            <v>2020 MSA 164993</v>
          </cell>
          <cell r="J1762">
            <v>309</v>
          </cell>
          <cell r="K1762" t="str">
            <v>WEIGAO MEDICAL INTERNATIONAL CO</v>
          </cell>
          <cell r="L1762" t="str">
            <v>ASTIQUE VENTURES LTD</v>
          </cell>
          <cell r="M1762" t="str">
            <v>CN</v>
          </cell>
          <cell r="N1762" t="str">
            <v>CNJMN</v>
          </cell>
          <cell r="O1762" t="str">
            <v>CT</v>
          </cell>
          <cell r="P1762">
            <v>834</v>
          </cell>
          <cell r="Q1762">
            <v>834</v>
          </cell>
          <cell r="R1762">
            <v>0</v>
          </cell>
          <cell r="S1762">
            <v>0</v>
          </cell>
          <cell r="T1762">
            <v>19110</v>
          </cell>
          <cell r="U1762">
            <v>19110</v>
          </cell>
          <cell r="V1762">
            <v>0</v>
          </cell>
          <cell r="W1762">
            <v>0</v>
          </cell>
          <cell r="X1762" t="str">
            <v>MEDICAL ENVELOPES FAX 86-631-5622563 MOP 254 720365925 254 722251 723TEL 254 720 365935FAX 254 720 365935EMAIL ADDRESSINFO ASTIQUEVE NTURES CO KE GSM 254 719 033000 N M MEDICAL ENVELOPES FAX 86-631-5622563 MOP 254 720365925 254 722251723 TEL 254 720 365935 FAX 254 720 365935 EMAIL ADDRESS INFO ASTIQUEVENTURES CO KE GSM 254 719 033000 254 733 606600 E-MAIL LYGJACK 126 COM PIN NO P051645057N</v>
          </cell>
          <cell r="Y1762" t="str">
            <v>Valide</v>
          </cell>
        </row>
        <row r="1763">
          <cell r="A1763" t="str">
            <v>TCNU5212902</v>
          </cell>
          <cell r="B1763">
            <v>40</v>
          </cell>
          <cell r="C1763" t="str">
            <v>AID0183424</v>
          </cell>
          <cell r="D1763">
            <v>44020</v>
          </cell>
          <cell r="E1763">
            <v>-44015</v>
          </cell>
          <cell r="I1763" t="str">
            <v>2020 MSA 164973</v>
          </cell>
          <cell r="J1763">
            <v>139</v>
          </cell>
          <cell r="K1763" t="str">
            <v>91 33 2283 3613 3611</v>
          </cell>
          <cell r="L1763" t="str">
            <v>TO THE ORDER OFNATIONAL BANK OF KENYA LTD</v>
          </cell>
          <cell r="M1763" t="str">
            <v>CN</v>
          </cell>
          <cell r="N1763" t="str">
            <v>LKCMB</v>
          </cell>
          <cell r="O1763" t="str">
            <v>PK</v>
          </cell>
          <cell r="P1763">
            <v>574</v>
          </cell>
          <cell r="Q1763">
            <v>574</v>
          </cell>
          <cell r="R1763">
            <v>574</v>
          </cell>
          <cell r="S1763">
            <v>574</v>
          </cell>
          <cell r="T1763">
            <v>53446</v>
          </cell>
          <cell r="U1763">
            <v>53446</v>
          </cell>
          <cell r="V1763">
            <v>53446</v>
          </cell>
          <cell r="W1763">
            <v>53446</v>
          </cell>
          <cell r="X1763" t="str">
            <v>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- 2 NOS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v>
          </cell>
          <cell r="Y1763" t="str">
            <v>Valide</v>
          </cell>
        </row>
        <row r="1764">
          <cell r="A1764" t="str">
            <v>TEMU7440882</v>
          </cell>
          <cell r="B1764">
            <v>40</v>
          </cell>
          <cell r="C1764" t="str">
            <v>AID0183424</v>
          </cell>
          <cell r="D1764">
            <v>44020</v>
          </cell>
          <cell r="E1764">
            <v>-44015</v>
          </cell>
          <cell r="I1764" t="str">
            <v>2020 MSA 164973</v>
          </cell>
          <cell r="J1764">
            <v>139</v>
          </cell>
          <cell r="K1764" t="str">
            <v>91 33 2283 3613 3611</v>
          </cell>
          <cell r="L1764" t="str">
            <v>TO THE ORDER OFNATIONAL BANK OF KENYA LTD</v>
          </cell>
          <cell r="M1764" t="str">
            <v>CN</v>
          </cell>
          <cell r="N1764" t="str">
            <v>LKCMB</v>
          </cell>
          <cell r="O1764" t="str">
            <v>PK</v>
          </cell>
          <cell r="P1764">
            <v>574</v>
          </cell>
          <cell r="Q1764">
            <v>574</v>
          </cell>
          <cell r="R1764">
            <v>574</v>
          </cell>
          <cell r="S1764">
            <v>574</v>
          </cell>
          <cell r="T1764">
            <v>53446</v>
          </cell>
          <cell r="U1764">
            <v>53446</v>
          </cell>
          <cell r="V1764">
            <v>53446</v>
          </cell>
          <cell r="W1764">
            <v>53446</v>
          </cell>
          <cell r="X1764" t="str">
            <v>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- 2 NOS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v>
          </cell>
          <cell r="Y1764" t="str">
            <v>Valide</v>
          </cell>
        </row>
        <row r="1765">
          <cell r="A1765" t="str">
            <v>TEMU7806349</v>
          </cell>
          <cell r="B1765">
            <v>40</v>
          </cell>
          <cell r="C1765" t="str">
            <v>AID0183424</v>
          </cell>
          <cell r="D1765">
            <v>44020</v>
          </cell>
          <cell r="E1765">
            <v>-44015</v>
          </cell>
          <cell r="I1765" t="str">
            <v>2020 MSA 164973</v>
          </cell>
          <cell r="J1765">
            <v>139</v>
          </cell>
          <cell r="K1765" t="str">
            <v>91 33 2283 3613 3611</v>
          </cell>
          <cell r="L1765" t="str">
            <v>TO THE ORDER OFNATIONAL BANK OF KENYA LTD</v>
          </cell>
          <cell r="M1765" t="str">
            <v>CN</v>
          </cell>
          <cell r="N1765" t="str">
            <v>LKCMB</v>
          </cell>
          <cell r="O1765" t="str">
            <v>PK</v>
          </cell>
          <cell r="P1765">
            <v>574</v>
          </cell>
          <cell r="Q1765">
            <v>574</v>
          </cell>
          <cell r="R1765">
            <v>574</v>
          </cell>
          <cell r="S1765">
            <v>574</v>
          </cell>
          <cell r="T1765">
            <v>53446</v>
          </cell>
          <cell r="U1765">
            <v>53446</v>
          </cell>
          <cell r="V1765">
            <v>53446</v>
          </cell>
          <cell r="W1765">
            <v>53446</v>
          </cell>
          <cell r="X1765" t="str">
            <v>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- 2 NOS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v>
          </cell>
          <cell r="Y1765" t="str">
            <v>Valide</v>
          </cell>
        </row>
        <row r="1766">
          <cell r="A1766" t="str">
            <v>SEGU4756398</v>
          </cell>
          <cell r="B1766">
            <v>40</v>
          </cell>
          <cell r="C1766" t="str">
            <v>AID0183424</v>
          </cell>
          <cell r="D1766">
            <v>44020</v>
          </cell>
          <cell r="E1766">
            <v>-44015</v>
          </cell>
          <cell r="I1766" t="str">
            <v>2020 MSA 164973</v>
          </cell>
          <cell r="J1766">
            <v>139</v>
          </cell>
          <cell r="K1766" t="str">
            <v>91 33 2283 3613 3611</v>
          </cell>
          <cell r="L1766" t="str">
            <v>TO THE ORDER OFNATIONAL BANK OF KENYA LTD</v>
          </cell>
          <cell r="M1766" t="str">
            <v>CN</v>
          </cell>
          <cell r="N1766" t="str">
            <v>LKCMB</v>
          </cell>
          <cell r="O1766" t="str">
            <v>PK</v>
          </cell>
          <cell r="P1766">
            <v>574</v>
          </cell>
          <cell r="Q1766">
            <v>574</v>
          </cell>
          <cell r="R1766">
            <v>574</v>
          </cell>
          <cell r="S1766">
            <v>574</v>
          </cell>
          <cell r="T1766">
            <v>53446</v>
          </cell>
          <cell r="U1766">
            <v>53446</v>
          </cell>
          <cell r="V1766">
            <v>53446</v>
          </cell>
          <cell r="W1766">
            <v>53446</v>
          </cell>
          <cell r="X1766" t="str">
            <v>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- 2 NOS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v>
          </cell>
          <cell r="Y1766" t="str">
            <v>Valide</v>
          </cell>
        </row>
        <row r="1767">
          <cell r="A1767" t="str">
            <v>CMAU1253986</v>
          </cell>
          <cell r="B1767">
            <v>20</v>
          </cell>
          <cell r="C1767" t="str">
            <v>GGZ1096078</v>
          </cell>
          <cell r="D1767">
            <v>44020</v>
          </cell>
          <cell r="E1767">
            <v>-44015</v>
          </cell>
          <cell r="I1767" t="str">
            <v>2020 MSA 164973</v>
          </cell>
          <cell r="J1767">
            <v>264</v>
          </cell>
          <cell r="K1767" t="str">
            <v>PIZHOU WOOD BUILDING MATERIAL CO LTD O B AL NASHER TRADING LIMITED</v>
          </cell>
          <cell r="L1767" t="str">
            <v>IMANI TECHNOLOGIES COMPANY LIMITEDPO BOX 102493 00101 NAIROBI KENYAID</v>
          </cell>
          <cell r="M1767" t="str">
            <v>CN</v>
          </cell>
          <cell r="N1767" t="str">
            <v>CNNSA</v>
          </cell>
          <cell r="O1767" t="str">
            <v>PK</v>
          </cell>
          <cell r="P1767">
            <v>526</v>
          </cell>
          <cell r="Q1767">
            <v>526</v>
          </cell>
          <cell r="R1767">
            <v>526</v>
          </cell>
          <cell r="S1767">
            <v>526</v>
          </cell>
          <cell r="T1767">
            <v>7630</v>
          </cell>
          <cell r="U1767">
            <v>7630</v>
          </cell>
          <cell r="V1767">
            <v>7630</v>
          </cell>
          <cell r="W1767">
            <v>7630</v>
          </cell>
          <cell r="X1767" t="str">
            <v>CABLES POWER CORD ACCESS POINTS HS CODE 854449 854420 851762 FREIGHT PREPAID</v>
          </cell>
          <cell r="Y1767" t="str">
            <v>Valide</v>
          </cell>
        </row>
        <row r="1768">
          <cell r="A1768" t="str">
            <v>CAIU8465958</v>
          </cell>
          <cell r="B1768">
            <v>40</v>
          </cell>
          <cell r="C1768" t="str">
            <v>HLCUDX3200640919</v>
          </cell>
          <cell r="D1768">
            <v>44020</v>
          </cell>
          <cell r="E1768">
            <v>-44015</v>
          </cell>
          <cell r="I1768" t="str">
            <v>2020 MSA 164962</v>
          </cell>
          <cell r="J1768">
            <v>57</v>
          </cell>
          <cell r="K1768" t="str">
            <v>AL SHAFAR STEEL ENGINEERING L L C ASSENT POST BOX-38436 DUBAI UAE TEL</v>
          </cell>
          <cell r="L1768" t="str">
            <v>MARUBENI CORPORATION KENYA POWER PROJECT OFFICE 7TH FLOOR BRITAM TOWE</v>
          </cell>
          <cell r="M1768" t="str">
            <v>US</v>
          </cell>
          <cell r="N1768" t="str">
            <v>AEJEA</v>
          </cell>
          <cell r="O1768" t="str">
            <v>NE</v>
          </cell>
          <cell r="P1768">
            <v>22</v>
          </cell>
          <cell r="Q1768">
            <v>22</v>
          </cell>
          <cell r="R1768">
            <v>22</v>
          </cell>
          <cell r="S1768">
            <v>22</v>
          </cell>
          <cell r="T1768">
            <v>152370</v>
          </cell>
          <cell r="U1768">
            <v>152370</v>
          </cell>
          <cell r="V1768">
            <v>152370</v>
          </cell>
          <cell r="W1768">
            <v>152370</v>
          </cell>
          <cell r="X1768"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68" t="str">
            <v>Valide</v>
          </cell>
        </row>
        <row r="1769">
          <cell r="A1769" t="str">
            <v>HLXU6597301</v>
          </cell>
          <cell r="B1769">
            <v>40</v>
          </cell>
          <cell r="C1769" t="str">
            <v>HLCUDX3200640919</v>
          </cell>
          <cell r="D1769">
            <v>44020</v>
          </cell>
          <cell r="E1769">
            <v>-44015</v>
          </cell>
          <cell r="I1769" t="str">
            <v>2020 MSA 164962</v>
          </cell>
          <cell r="J1769">
            <v>57</v>
          </cell>
          <cell r="K1769" t="str">
            <v>AL SHAFAR STEEL ENGINEERING L L C ASSENT POST BOX-38436 DUBAI UAE TEL</v>
          </cell>
          <cell r="L1769" t="str">
            <v>MARUBENI CORPORATION KENYA POWER PROJECT OFFICE 7TH FLOOR BRITAM TOWE</v>
          </cell>
          <cell r="M1769" t="str">
            <v>US</v>
          </cell>
          <cell r="N1769" t="str">
            <v>AEJEA</v>
          </cell>
          <cell r="O1769" t="str">
            <v>NE</v>
          </cell>
          <cell r="P1769">
            <v>22</v>
          </cell>
          <cell r="Q1769">
            <v>22</v>
          </cell>
          <cell r="R1769">
            <v>22</v>
          </cell>
          <cell r="S1769">
            <v>22</v>
          </cell>
          <cell r="T1769">
            <v>152370</v>
          </cell>
          <cell r="U1769">
            <v>152370</v>
          </cell>
          <cell r="V1769">
            <v>152370</v>
          </cell>
          <cell r="W1769">
            <v>152370</v>
          </cell>
          <cell r="X1769"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69" t="str">
            <v>Valide</v>
          </cell>
        </row>
        <row r="1770">
          <cell r="A1770" t="str">
            <v>HLBU2903303</v>
          </cell>
          <cell r="B1770">
            <v>40</v>
          </cell>
          <cell r="C1770" t="str">
            <v>HLCUDX3200640919</v>
          </cell>
          <cell r="D1770">
            <v>44020</v>
          </cell>
          <cell r="E1770">
            <v>-44015</v>
          </cell>
          <cell r="I1770" t="str">
            <v>2020 MSA 164962</v>
          </cell>
          <cell r="J1770">
            <v>57</v>
          </cell>
          <cell r="K1770" t="str">
            <v>AL SHAFAR STEEL ENGINEERING L L C ASSENT POST BOX-38436 DUBAI UAE TEL</v>
          </cell>
          <cell r="L1770" t="str">
            <v>MARUBENI CORPORATION KENYA POWER PROJECT OFFICE 7TH FLOOR BRITAM TOWE</v>
          </cell>
          <cell r="M1770" t="str">
            <v>US</v>
          </cell>
          <cell r="N1770" t="str">
            <v>AEJEA</v>
          </cell>
          <cell r="O1770" t="str">
            <v>NE</v>
          </cell>
          <cell r="P1770">
            <v>22</v>
          </cell>
          <cell r="Q1770">
            <v>22</v>
          </cell>
          <cell r="R1770">
            <v>22</v>
          </cell>
          <cell r="S1770">
            <v>22</v>
          </cell>
          <cell r="T1770">
            <v>152370</v>
          </cell>
          <cell r="U1770">
            <v>152370</v>
          </cell>
          <cell r="V1770">
            <v>152370</v>
          </cell>
          <cell r="W1770">
            <v>152370</v>
          </cell>
          <cell r="X1770"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70" t="str">
            <v>Valide</v>
          </cell>
        </row>
        <row r="1771">
          <cell r="A1771" t="str">
            <v>TCKU6589141</v>
          </cell>
          <cell r="B1771">
            <v>40</v>
          </cell>
          <cell r="C1771" t="str">
            <v>HLCUDX3200640919</v>
          </cell>
          <cell r="D1771">
            <v>44020</v>
          </cell>
          <cell r="E1771">
            <v>-44015</v>
          </cell>
          <cell r="I1771" t="str">
            <v>2020 MSA 164962</v>
          </cell>
          <cell r="J1771">
            <v>57</v>
          </cell>
          <cell r="K1771" t="str">
            <v>AL SHAFAR STEEL ENGINEERING L L C ASSENT POST BOX-38436 DUBAI UAE TEL</v>
          </cell>
          <cell r="L1771" t="str">
            <v>MARUBENI CORPORATION KENYA POWER PROJECT OFFICE 7TH FLOOR BRITAM TOWE</v>
          </cell>
          <cell r="M1771" t="str">
            <v>US</v>
          </cell>
          <cell r="N1771" t="str">
            <v>AEJEA</v>
          </cell>
          <cell r="O1771" t="str">
            <v>NE</v>
          </cell>
          <cell r="P1771">
            <v>22</v>
          </cell>
          <cell r="Q1771">
            <v>22</v>
          </cell>
          <cell r="R1771">
            <v>22</v>
          </cell>
          <cell r="S1771">
            <v>22</v>
          </cell>
          <cell r="T1771">
            <v>152370</v>
          </cell>
          <cell r="U1771">
            <v>152370</v>
          </cell>
          <cell r="V1771">
            <v>152370</v>
          </cell>
          <cell r="W1771">
            <v>152370</v>
          </cell>
          <cell r="X1771"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71" t="str">
            <v>Valide</v>
          </cell>
        </row>
        <row r="1772">
          <cell r="A1772" t="str">
            <v>BEAU4568850</v>
          </cell>
          <cell r="B1772">
            <v>40</v>
          </cell>
          <cell r="C1772" t="str">
            <v>HLCUDX3200640919</v>
          </cell>
          <cell r="D1772">
            <v>44020</v>
          </cell>
          <cell r="E1772">
            <v>-44015</v>
          </cell>
          <cell r="I1772" t="str">
            <v>2020 MSA 164962</v>
          </cell>
          <cell r="J1772">
            <v>57</v>
          </cell>
          <cell r="K1772" t="str">
            <v>AL SHAFAR STEEL ENGINEERING L L C ASSENT POST BOX-38436 DUBAI UAE TEL</v>
          </cell>
          <cell r="L1772" t="str">
            <v>MARUBENI CORPORATION KENYA POWER PROJECT OFFICE 7TH FLOOR BRITAM TOWE</v>
          </cell>
          <cell r="M1772" t="str">
            <v>US</v>
          </cell>
          <cell r="N1772" t="str">
            <v>AEJEA</v>
          </cell>
          <cell r="O1772" t="str">
            <v>NE</v>
          </cell>
          <cell r="P1772">
            <v>22</v>
          </cell>
          <cell r="Q1772">
            <v>22</v>
          </cell>
          <cell r="R1772">
            <v>22</v>
          </cell>
          <cell r="S1772">
            <v>22</v>
          </cell>
          <cell r="T1772">
            <v>152370</v>
          </cell>
          <cell r="U1772">
            <v>152370</v>
          </cell>
          <cell r="V1772">
            <v>152370</v>
          </cell>
          <cell r="W1772">
            <v>152370</v>
          </cell>
          <cell r="X1772"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72" t="str">
            <v>Valide</v>
          </cell>
        </row>
        <row r="1773">
          <cell r="A1773" t="str">
            <v>BSIU9276492</v>
          </cell>
          <cell r="B1773">
            <v>40</v>
          </cell>
          <cell r="C1773" t="str">
            <v>HLCUDX3200640919</v>
          </cell>
          <cell r="D1773">
            <v>44020</v>
          </cell>
          <cell r="E1773">
            <v>-44015</v>
          </cell>
          <cell r="I1773" t="str">
            <v>2020 MSA 164962</v>
          </cell>
          <cell r="J1773">
            <v>57</v>
          </cell>
          <cell r="K1773" t="str">
            <v>AL SHAFAR STEEL ENGINEERING L L C ASSENT POST BOX-38436 DUBAI UAE TEL</v>
          </cell>
          <cell r="L1773" t="str">
            <v>MARUBENI CORPORATION KENYA POWER PROJECT OFFICE 7TH FLOOR BRITAM TOWE</v>
          </cell>
          <cell r="M1773" t="str">
            <v>US</v>
          </cell>
          <cell r="N1773" t="str">
            <v>AEJEA</v>
          </cell>
          <cell r="O1773" t="str">
            <v>NE</v>
          </cell>
          <cell r="P1773">
            <v>22</v>
          </cell>
          <cell r="Q1773">
            <v>22</v>
          </cell>
          <cell r="R1773">
            <v>22</v>
          </cell>
          <cell r="S1773">
            <v>22</v>
          </cell>
          <cell r="T1773">
            <v>152370</v>
          </cell>
          <cell r="U1773">
            <v>152370</v>
          </cell>
          <cell r="V1773">
            <v>152370</v>
          </cell>
          <cell r="W1773">
            <v>152370</v>
          </cell>
          <cell r="X1773"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773" t="str">
            <v>Valide</v>
          </cell>
        </row>
        <row r="1774">
          <cell r="A1774" t="str">
            <v>SEGU6249129</v>
          </cell>
          <cell r="B1774">
            <v>40</v>
          </cell>
          <cell r="C1774" t="str">
            <v>MEDUT2359486</v>
          </cell>
          <cell r="D1774">
            <v>44020</v>
          </cell>
          <cell r="E1774">
            <v>-44015</v>
          </cell>
          <cell r="I1774" t="str">
            <v>2020 MSA 165000</v>
          </cell>
          <cell r="J1774">
            <v>162</v>
          </cell>
          <cell r="K1774" t="str">
            <v>OMNI AGRICULTURE LTD</v>
          </cell>
          <cell r="L1774" t="str">
            <v>FLAMINGO HORTICULTURE KENYA LIMITED</v>
          </cell>
          <cell r="M1774" t="str">
            <v>OM</v>
          </cell>
          <cell r="N1774" t="str">
            <v>OMSLL</v>
          </cell>
          <cell r="O1774" t="str">
            <v>PK</v>
          </cell>
          <cell r="P1774">
            <v>341790</v>
          </cell>
          <cell r="Q1774">
            <v>341790</v>
          </cell>
          <cell r="R1774">
            <v>341790</v>
          </cell>
          <cell r="S1774">
            <v>341790</v>
          </cell>
          <cell r="T1774">
            <v>169195</v>
          </cell>
          <cell r="U1774">
            <v>169195</v>
          </cell>
          <cell r="V1774">
            <v>169195</v>
          </cell>
          <cell r="W1774">
            <v>169195</v>
          </cell>
          <cell r="X1774" t="str">
            <v>COMPLETE GREENHOUSE HS CODE 9406001000 IDF NO E2004313834</v>
          </cell>
          <cell r="Y1774" t="str">
            <v>Valide</v>
          </cell>
        </row>
        <row r="1775">
          <cell r="A1775" t="str">
            <v>GLDU9461956</v>
          </cell>
          <cell r="B1775">
            <v>20</v>
          </cell>
          <cell r="C1775" t="str">
            <v>MEDUT2359486</v>
          </cell>
          <cell r="D1775">
            <v>44020</v>
          </cell>
          <cell r="E1775">
            <v>-44015</v>
          </cell>
          <cell r="I1775" t="str">
            <v>2020 MSA 165000</v>
          </cell>
          <cell r="J1775">
            <v>162</v>
          </cell>
          <cell r="K1775" t="str">
            <v>OMNI AGRICULTURE LTD</v>
          </cell>
          <cell r="L1775" t="str">
            <v>FLAMINGO HORTICULTURE KENYA LIMITED</v>
          </cell>
          <cell r="M1775" t="str">
            <v>OM</v>
          </cell>
          <cell r="N1775" t="str">
            <v>OMSLL</v>
          </cell>
          <cell r="O1775" t="str">
            <v>PK</v>
          </cell>
          <cell r="P1775">
            <v>341790</v>
          </cell>
          <cell r="Q1775">
            <v>341790</v>
          </cell>
          <cell r="R1775">
            <v>341790</v>
          </cell>
          <cell r="S1775">
            <v>341790</v>
          </cell>
          <cell r="T1775">
            <v>169195</v>
          </cell>
          <cell r="U1775">
            <v>169195</v>
          </cell>
          <cell r="V1775">
            <v>169195</v>
          </cell>
          <cell r="W1775">
            <v>169195</v>
          </cell>
          <cell r="X1775" t="str">
            <v>COMPLETE GREENHOUSE HS CODE 9406001000 IDF NO E2004313834</v>
          </cell>
          <cell r="Y1775" t="str">
            <v>Valide</v>
          </cell>
        </row>
        <row r="1776">
          <cell r="A1776" t="str">
            <v>TCKU4773458</v>
          </cell>
          <cell r="B1776">
            <v>40</v>
          </cell>
          <cell r="C1776" t="str">
            <v>SZPA82848600</v>
          </cell>
          <cell r="D1776">
            <v>44020</v>
          </cell>
          <cell r="E1776">
            <v>-44015</v>
          </cell>
          <cell r="I1776" t="str">
            <v>2020 MSA 164952</v>
          </cell>
          <cell r="J1776">
            <v>20</v>
          </cell>
          <cell r="K1776" t="str">
            <v>BBOXX ASIA LTD</v>
          </cell>
          <cell r="L1776" t="str">
            <v>BBOXX CAPITAL KENYA LTD</v>
          </cell>
          <cell r="M1776" t="str">
            <v>NL</v>
          </cell>
          <cell r="N1776" t="str">
            <v>CNSHK</v>
          </cell>
          <cell r="O1776" t="str">
            <v>CT</v>
          </cell>
          <cell r="P1776">
            <v>1345</v>
          </cell>
          <cell r="Q1776">
            <v>1345</v>
          </cell>
          <cell r="R1776">
            <v>1345</v>
          </cell>
          <cell r="S1776">
            <v>1345</v>
          </cell>
          <cell r="T1776">
            <v>24635</v>
          </cell>
          <cell r="U1776">
            <v>24635</v>
          </cell>
          <cell r="V1776">
            <v>24635</v>
          </cell>
          <cell r="W1776">
            <v>24635</v>
          </cell>
          <cell r="X1776" t="str">
            <v>1X40ST CONTAINER STC 1345 CARTONS SOLAR CONTROL KIT AND ITS ACCESSORY HS CODE 8541409000 PORT CLEARANCE</v>
          </cell>
          <cell r="Y1776" t="str">
            <v>Valide</v>
          </cell>
        </row>
        <row r="1777">
          <cell r="A1777" t="str">
            <v>APZU3375817</v>
          </cell>
          <cell r="B1777">
            <v>20</v>
          </cell>
          <cell r="C1777" t="str">
            <v>TSYD019131</v>
          </cell>
          <cell r="D1777">
            <v>44020</v>
          </cell>
          <cell r="E1777">
            <v>-44015</v>
          </cell>
          <cell r="I1777" t="str">
            <v>2020 MSA 164973</v>
          </cell>
          <cell r="J1777">
            <v>446</v>
          </cell>
          <cell r="K1777" t="str">
            <v>BEIJING XUN AN DA TRADE CO LTDC1004 STAR CITY MANSION NO 10JIUXIANQ</v>
          </cell>
          <cell r="L1777" t="str">
            <v>COSEKE KENYA LIMITEDP O BOX 1208-00606 NAIROBI KENYATEL254-020-273</v>
          </cell>
          <cell r="M1777" t="str">
            <v>CN</v>
          </cell>
          <cell r="N1777" t="str">
            <v>SGSIN</v>
          </cell>
          <cell r="O1777" t="str">
            <v>PK</v>
          </cell>
          <cell r="P1777">
            <v>240</v>
          </cell>
          <cell r="Q1777">
            <v>240</v>
          </cell>
          <cell r="R1777">
            <v>240</v>
          </cell>
          <cell r="S1777">
            <v>240</v>
          </cell>
          <cell r="T1777">
            <v>5085</v>
          </cell>
          <cell r="U1777">
            <v>5085</v>
          </cell>
          <cell r="V1777">
            <v>5085</v>
          </cell>
          <cell r="W1777">
            <v>5085</v>
          </cell>
          <cell r="X1777" t="str">
            <v>COMPUTER CONTROLLED MOVABLE SHELVES HS 94032000 FREIGHT PREPAID 20GPX1 FAX 861064321240</v>
          </cell>
          <cell r="Y1777" t="str">
            <v>Valide</v>
          </cell>
        </row>
        <row r="1778">
          <cell r="A1778" t="str">
            <v>MSKU5876347</v>
          </cell>
          <cell r="B1778">
            <v>20</v>
          </cell>
          <cell r="C1778">
            <v>910680217</v>
          </cell>
          <cell r="D1778">
            <v>44022</v>
          </cell>
          <cell r="E1778">
            <v>-44017</v>
          </cell>
          <cell r="I1778" t="str">
            <v>2020 MSA 164772</v>
          </cell>
          <cell r="J1778">
            <v>346</v>
          </cell>
          <cell r="K1778" t="str">
            <v>GLOBAL METCORP LIMITED GROVE HOUSE</v>
          </cell>
          <cell r="L1778" t="str">
            <v>TO THE ORDER OF CREDIT EUROPE BANK</v>
          </cell>
          <cell r="M1778" t="str">
            <v>BR</v>
          </cell>
          <cell r="N1778" t="str">
            <v>LVRIX</v>
          </cell>
          <cell r="O1778" t="str">
            <v>LT</v>
          </cell>
          <cell r="P1778">
            <v>37</v>
          </cell>
          <cell r="Q1778">
            <v>37</v>
          </cell>
          <cell r="R1778">
            <v>0</v>
          </cell>
          <cell r="S1778">
            <v>0</v>
          </cell>
          <cell r="T1778">
            <v>1028860</v>
          </cell>
          <cell r="U1778">
            <v>1028860</v>
          </cell>
          <cell r="V1778">
            <v>0</v>
          </cell>
          <cell r="W1778">
            <v>0</v>
          </cell>
          <cell r="X1778" t="str">
            <v>1028 860 MT OF SHREDDED STEEL SCRAP NET WEIGHT 1028 860 MT AGENT A T DESTINATION MAERSK KENYA LTD BRANCH OFFICE MARITIME CENTRE A RCHBISHOP MAKARIOS CLOSE OFF MOI AVENUE P O BOX 89911 MOMBASA KENY A PHONE 254 41 2220056 2221273 - 6 FAX 254 20 2220086 2316260 I 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v>
          </cell>
          <cell r="Y1778" t="str">
            <v>Valide</v>
          </cell>
        </row>
        <row r="1779">
          <cell r="A1779" t="str">
            <v>TGHU0509823</v>
          </cell>
          <cell r="B1779">
            <v>20</v>
          </cell>
          <cell r="C1779">
            <v>910680217</v>
          </cell>
          <cell r="D1779">
            <v>44022</v>
          </cell>
          <cell r="E1779">
            <v>-44017</v>
          </cell>
          <cell r="I1779" t="str">
            <v>2020 MSA 164772</v>
          </cell>
          <cell r="J1779">
            <v>346</v>
          </cell>
          <cell r="K1779" t="str">
            <v>GLOBAL METCORP LIMITED GROVE HOUSE</v>
          </cell>
          <cell r="L1779" t="str">
            <v>TO THE ORDER OF CREDIT EUROPE BANK</v>
          </cell>
          <cell r="M1779" t="str">
            <v>BR</v>
          </cell>
          <cell r="N1779" t="str">
            <v>LVRIX</v>
          </cell>
          <cell r="O1779" t="str">
            <v>LT</v>
          </cell>
          <cell r="P1779">
            <v>37</v>
          </cell>
          <cell r="Q1779">
            <v>37</v>
          </cell>
          <cell r="R1779">
            <v>0</v>
          </cell>
          <cell r="S1779">
            <v>0</v>
          </cell>
          <cell r="T1779">
            <v>1028860</v>
          </cell>
          <cell r="U1779">
            <v>1028860</v>
          </cell>
          <cell r="V1779">
            <v>0</v>
          </cell>
          <cell r="W1779">
            <v>0</v>
          </cell>
          <cell r="X1779" t="str">
            <v>1028 860 MT OF SHREDDED STEEL SCRAP NET WEIGHT 1028 860 MT AGENT A T DESTINATION MAERSK KENYA LTD BRANCH OFFICE MARITIME CENTRE A RCHBISHOP MAKARIOS CLOSE OFF MOI AVENUE P O BOX 89911 MOMBASA KENY A PHONE 254 41 2220056 2221273 - 6 FAX 254 20 2220086 2316260 I 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v>
          </cell>
          <cell r="Y1779" t="str">
            <v>Valide</v>
          </cell>
        </row>
        <row r="1780">
          <cell r="A1780" t="str">
            <v>MSKU8637243</v>
          </cell>
          <cell r="B1780">
            <v>40</v>
          </cell>
          <cell r="C1780">
            <v>910844654</v>
          </cell>
          <cell r="D1780">
            <v>44021</v>
          </cell>
          <cell r="E1780">
            <v>-44016</v>
          </cell>
          <cell r="I1780" t="str">
            <v>2020 MSA 164955</v>
          </cell>
          <cell r="J1780">
            <v>421</v>
          </cell>
          <cell r="K1780" t="str">
            <v>BENEFICIARY MEDISTICS GLOBAL PVT L6K1ZP</v>
          </cell>
          <cell r="L1780" t="str">
            <v>TO THE ORDER OF STANBIC BANK KENYA</v>
          </cell>
          <cell r="M1780" t="str">
            <v>NL</v>
          </cell>
          <cell r="N1780" t="str">
            <v>INBLR</v>
          </cell>
          <cell r="O1780" t="str">
            <v>BX</v>
          </cell>
          <cell r="P1780">
            <v>488</v>
          </cell>
          <cell r="Q1780">
            <v>488</v>
          </cell>
          <cell r="R1780">
            <v>488</v>
          </cell>
          <cell r="S1780">
            <v>488</v>
          </cell>
          <cell r="T1780">
            <v>8774</v>
          </cell>
          <cell r="U1780">
            <v>8774</v>
          </cell>
          <cell r="V1780">
            <v>8774</v>
          </cell>
          <cell r="W1780">
            <v>8774</v>
          </cell>
          <cell r="X1780" t="str">
            <v>1X20 FCL CONTAINER 1X40 HC FCL CONTAINER 488 CORRUGATED B OXES 60ML AMBER PET BOTTLES QUANTITY IN NOS 836 000 487 BOXES EACH SHIPPER CONTAINS 1715 BOTTLES 1 BOX 1 S HIPPER CONTAINS 795 BOTTLES AS PER REVISED PROFORMA INVOICE NO MGPLEXP PFI 20-21 004 DATED APRIL 29 2020 CFR MOMBASA KENYA INCOTERMS 2020 DOCUMENTARY CREDIT NUMBER TF2013600007 DATE OF ISSUE 200521 INVOICE NO MGPLEXP20-21 024 DT 30 05 20 20 SB NO 2940948 DT 01 06 2020 IDF NO E2004324568 BUYER S ORDER DATE I P O- 18001336 DATED 29 04 2020 HS C ODE 39233090 NET WT 8248 00 KGS GROSS WT 8774 00 KGS</v>
          </cell>
          <cell r="Y1780" t="str">
            <v>Valide</v>
          </cell>
        </row>
        <row r="1781">
          <cell r="A1781" t="str">
            <v>EITU0518626</v>
          </cell>
          <cell r="B1781">
            <v>20</v>
          </cell>
          <cell r="C1781" t="str">
            <v>100080042011</v>
          </cell>
          <cell r="D1781">
            <v>44024</v>
          </cell>
          <cell r="E1781">
            <v>-44019</v>
          </cell>
          <cell r="I1781" t="str">
            <v>2020 MSA 164993</v>
          </cell>
          <cell r="J1781">
            <v>175</v>
          </cell>
          <cell r="K1781" t="str">
            <v>JAJOO RASHMI REFRACTORIES PVT LTD</v>
          </cell>
          <cell r="L1781" t="str">
            <v>ENDMOR STEEL MILLERS LTD</v>
          </cell>
          <cell r="M1781" t="str">
            <v>CN</v>
          </cell>
          <cell r="N1781" t="str">
            <v>INJAI</v>
          </cell>
          <cell r="O1781" t="str">
            <v>BG</v>
          </cell>
          <cell r="P1781">
            <v>48</v>
          </cell>
          <cell r="Q1781">
            <v>48</v>
          </cell>
          <cell r="R1781">
            <v>48</v>
          </cell>
          <cell r="S1781">
            <v>48</v>
          </cell>
          <cell r="T1781">
            <v>54080</v>
          </cell>
          <cell r="U1781">
            <v>54080</v>
          </cell>
          <cell r="V1781">
            <v>54080</v>
          </cell>
          <cell r="W1781">
            <v>54080</v>
          </cell>
          <cell r="X1781" t="str">
            <v>TOTAL 48 BAGS ONLYTOTAL 48 JUMBO BAGSSTANDARD EXPORT SEA-WORTHY PACKIN GRAMMING MASSH S CODE 3816 0000IDF NUMBER E2003310962AS PER PURCHASE ORDER NO 005 DATED 25 02 2020AS PER PROFORMA INVOICE NO 48 JUMBO BAGS TOTAL 48 BAGS ONLY TOTAL 48 JUMBO BAGS STANDARD EXPORT SEA-WORTHY PACKING RAMMING MASS H S CODE 3816 0000 IDF NUMBER E2003310962 AS PER PURCHASE ORDER NO 005 DATED 25 02 2020 AS PER PROFORMA INVOICE NO JRRPL EXP 2019-20 084 DATED 24 02 2020 INVOICE NO JRRPL 029A 20-21 DATED 22 05 2020SHIPPING BILL NO 2831369 DATED 26 05 2020 NET WEIGHT 54 000 MT 21 DAYS FREE DETENTION TIME ALLOWED AT PORT OF DISCHARGE PH 0091-141-2335816 5134441 CARRIER S RESPONSIBILITY CEASES AT MOMBASA KILINDINI PORT EMPTY RETURN TO OUR DESIGNATED INLAND EMPTY DEPOT IN MOMBASA IS UNDER FULL RESPONSIBILITY AND RISK OFMERCHANTS</v>
          </cell>
          <cell r="Y1781" t="str">
            <v>Valide</v>
          </cell>
        </row>
        <row r="1782">
          <cell r="A1782" t="str">
            <v>EITU1925035</v>
          </cell>
          <cell r="B1782">
            <v>40</v>
          </cell>
          <cell r="C1782" t="str">
            <v>143000167061</v>
          </cell>
          <cell r="D1782">
            <v>44025</v>
          </cell>
          <cell r="E1782">
            <v>-44020</v>
          </cell>
          <cell r="I1782" t="str">
            <v>2020 MSA 165241</v>
          </cell>
          <cell r="J1782">
            <v>48</v>
          </cell>
          <cell r="K1782" t="str">
            <v>ZHEJIANG QIANJIANG MOTOR IMP</v>
          </cell>
          <cell r="L1782" t="str">
            <v>CAPTAIN MOTORCYCLE MANUFACTURING</v>
          </cell>
          <cell r="M1782" t="str">
            <v>CN</v>
          </cell>
          <cell r="N1782" t="str">
            <v>CNNGB</v>
          </cell>
          <cell r="O1782" t="str">
            <v>PK</v>
          </cell>
          <cell r="P1782">
            <v>362</v>
          </cell>
          <cell r="Q1782">
            <v>362</v>
          </cell>
          <cell r="R1782">
            <v>362</v>
          </cell>
          <cell r="S1782">
            <v>362</v>
          </cell>
          <cell r="T1782">
            <v>27952</v>
          </cell>
          <cell r="U1782">
            <v>27952</v>
          </cell>
          <cell r="V1782">
            <v>27952</v>
          </cell>
          <cell r="W1782">
            <v>27952</v>
          </cell>
          <cell r="X1782" t="str">
            <v>MOTORCYCLES IN CKDCONDITIONFREIGHT PREPAID-FAX 0576-86138083 PETERGIC HUKI36 GMAIL COMN M MOTORCYCLES IN CKD CONDITION FREIGHT PREPAID -FAX 0576-86138083 PETERGICHUKI36 GMAIL COM</v>
          </cell>
          <cell r="Y1782" t="str">
            <v>Valide</v>
          </cell>
        </row>
        <row r="1783">
          <cell r="A1783" t="str">
            <v>TCNU2405791</v>
          </cell>
          <cell r="B1783">
            <v>40</v>
          </cell>
          <cell r="C1783" t="str">
            <v>143076636381</v>
          </cell>
          <cell r="D1783">
            <v>44024</v>
          </cell>
          <cell r="E1783">
            <v>-44019</v>
          </cell>
          <cell r="I1783" t="str">
            <v>2020 MSA 164993</v>
          </cell>
          <cell r="J1783">
            <v>476</v>
          </cell>
          <cell r="K1783" t="str">
            <v>NINGBO YITENG ELECTRIC CO LTD</v>
          </cell>
          <cell r="L1783" t="str">
            <v>SOLAR PANDA KENYA LIMITED</v>
          </cell>
          <cell r="M1783" t="str">
            <v>CN</v>
          </cell>
          <cell r="N1783" t="str">
            <v>CNNGB</v>
          </cell>
          <cell r="O1783" t="str">
            <v>PK</v>
          </cell>
          <cell r="P1783">
            <v>2018</v>
          </cell>
          <cell r="Q1783">
            <v>2018</v>
          </cell>
          <cell r="R1783">
            <v>2018</v>
          </cell>
          <cell r="S1783">
            <v>2018</v>
          </cell>
          <cell r="T1783">
            <v>36563</v>
          </cell>
          <cell r="U1783">
            <v>36563</v>
          </cell>
          <cell r="V1783">
            <v>36563</v>
          </cell>
          <cell r="W1783">
            <v>36563</v>
          </cell>
          <cell r="X1783" t="str">
            <v>SOLAR PANDA TV PREMIUM KITHS CODE 85414000SOLAR PANDA HOME KITHS CODE 85414000SOLAR PANDA COMPONENTSHS CODE 85414000TOTE BAGSHS CODE 4202290 0 NAIROBI KENYAN M SOLAR PANDA TV PREMIUM KIT HS CODE 85414000 SOLAR PANDA HOME KIT HS CODE 85414000 SOLAR PANDA COMPONENTS HS CODE 85414000 TOTE BAGS HS CODE 42022900 NAIROBI KENYA PIN NUMBER P051646440I TEL 1 416 910 6580 FAX 1 416 910 6580 CONTACT ANDY KEITH SOLARPANDAKENYA GMAIL COM TEL 254 740 090 087 FAX 254740 090 087 CONTACT DAVID WAKABA MOBILE 254 721 999983 INFO MODESTINTL-LOGISTICS COM</v>
          </cell>
          <cell r="Y1783" t="str">
            <v>Valide</v>
          </cell>
        </row>
        <row r="1784">
          <cell r="A1784" t="str">
            <v>MRKU2039807</v>
          </cell>
          <cell r="B1784">
            <v>40</v>
          </cell>
          <cell r="C1784" t="str">
            <v>203175250</v>
          </cell>
          <cell r="D1784">
            <v>44021</v>
          </cell>
          <cell r="E1784">
            <v>-44016</v>
          </cell>
          <cell r="I1784" t="str">
            <v>2020 MSA 164955</v>
          </cell>
          <cell r="J1784">
            <v>189</v>
          </cell>
          <cell r="K1784" t="str">
            <v>EMPIRE INDUSTRIES LTD-VITRUM GLASS</v>
          </cell>
          <cell r="L1784" t="str">
            <v>BETA HEALTHCARE INTERNATIONAL LIMIT</v>
          </cell>
          <cell r="M1784" t="str">
            <v>NL</v>
          </cell>
          <cell r="N1784" t="str">
            <v>INNSA</v>
          </cell>
          <cell r="O1784" t="str">
            <v>PK</v>
          </cell>
          <cell r="P1784">
            <v>4400</v>
          </cell>
          <cell r="Q1784">
            <v>4400</v>
          </cell>
          <cell r="R1784">
            <v>0</v>
          </cell>
          <cell r="S1784">
            <v>0</v>
          </cell>
          <cell r="T1784">
            <v>52800</v>
          </cell>
          <cell r="U1784">
            <v>52800</v>
          </cell>
          <cell r="V1784">
            <v>0</v>
          </cell>
          <cell r="W1784">
            <v>0</v>
          </cell>
          <cell r="X1784" t="str">
            <v>2X40 FCL 4400 SHRINK WRAP PACKS 100 ML EMPTY AMBER GLASS BOTTLES AMBER COLOUR 4400 PACKS 528000 PCS EXPORT UNDER ADVANCE LICE NCE NO 0310827718 DATED 15 03 2019 IDF NO E2002299438 HSN CODE 70109000 OUR INVOICE NO 27VITR MU E020 SHIPPING BILL NO 3002280 DA TE 04 06 2020 TOTAL NET WT OF CONSIGNMENT 51920 000 KGS</v>
          </cell>
          <cell r="Y1784" t="str">
            <v>Valide</v>
          </cell>
        </row>
        <row r="1785">
          <cell r="A1785" t="str">
            <v>MRKU4108390</v>
          </cell>
          <cell r="B1785">
            <v>40</v>
          </cell>
          <cell r="C1785" t="str">
            <v>203175250</v>
          </cell>
          <cell r="D1785">
            <v>44022</v>
          </cell>
          <cell r="E1785">
            <v>-44017</v>
          </cell>
          <cell r="I1785" t="str">
            <v>2020 MSA 164955</v>
          </cell>
          <cell r="J1785">
            <v>189</v>
          </cell>
          <cell r="K1785" t="str">
            <v>EMPIRE INDUSTRIES LTD-VITRUM GLASS</v>
          </cell>
          <cell r="L1785" t="str">
            <v>BETA HEALTHCARE INTERNATIONAL LIMIT</v>
          </cell>
          <cell r="M1785" t="str">
            <v>NL</v>
          </cell>
          <cell r="N1785" t="str">
            <v>INNSA</v>
          </cell>
          <cell r="O1785" t="str">
            <v>PK</v>
          </cell>
          <cell r="P1785">
            <v>4400</v>
          </cell>
          <cell r="Q1785">
            <v>4400</v>
          </cell>
          <cell r="R1785">
            <v>0</v>
          </cell>
          <cell r="S1785">
            <v>0</v>
          </cell>
          <cell r="T1785">
            <v>52800</v>
          </cell>
          <cell r="U1785">
            <v>52800</v>
          </cell>
          <cell r="V1785">
            <v>0</v>
          </cell>
          <cell r="W1785">
            <v>0</v>
          </cell>
          <cell r="X1785" t="str">
            <v>2X40 FCL 4400 SHRINK WRAP PACKS 100 ML EMPTY AMBER GLASS BOTTLES AMBER COLOUR 4400 PACKS 528000 PCS EXPORT UNDER ADVANCE LICE NCE NO 0310827718 DATED 15 03 2019 IDF NO E2002299438 HSN CODE 70109000 OUR INVOICE NO 27VITR MU E020 SHIPPING BILL NO 3002280 DA TE 04 06 2020 TOTAL NET WT OF CONSIGNMENT 51920 000 KGS</v>
          </cell>
          <cell r="Y1785" t="str">
            <v>Valide</v>
          </cell>
        </row>
        <row r="1786">
          <cell r="A1786" t="str">
            <v>MRKU5829894</v>
          </cell>
          <cell r="B1786">
            <v>40</v>
          </cell>
          <cell r="C1786" t="str">
            <v>203229717</v>
          </cell>
          <cell r="D1786">
            <v>44023</v>
          </cell>
          <cell r="E1786">
            <v>-44018</v>
          </cell>
          <cell r="I1786" t="str">
            <v>2020 MSA 165016</v>
          </cell>
          <cell r="J1786">
            <v>101</v>
          </cell>
          <cell r="K1786" t="str">
            <v>ZHEJIANG FURUIXIN SUPPLY CHAIN CO</v>
          </cell>
          <cell r="L1786" t="str">
            <v>JIANG SHI CO K LTD P O BOX 00200-</v>
          </cell>
          <cell r="M1786" t="str">
            <v>CN</v>
          </cell>
          <cell r="N1786" t="str">
            <v>CNNGB</v>
          </cell>
          <cell r="O1786" t="str">
            <v>PK</v>
          </cell>
          <cell r="P1786">
            <v>614</v>
          </cell>
          <cell r="Q1786">
            <v>614</v>
          </cell>
          <cell r="R1786">
            <v>614</v>
          </cell>
          <cell r="S1786">
            <v>614</v>
          </cell>
          <cell r="T1786">
            <v>21320</v>
          </cell>
          <cell r="U1786">
            <v>21320</v>
          </cell>
          <cell r="V1786">
            <v>21320</v>
          </cell>
          <cell r="W1786">
            <v>21320</v>
          </cell>
          <cell r="X1786" t="str">
            <v>BED SPREADS LIGHT BED COVERS DOOR MATS TABLE MATS</v>
          </cell>
          <cell r="Y1786" t="str">
            <v>Valide</v>
          </cell>
        </row>
        <row r="1787">
          <cell r="A1787" t="str">
            <v>MSKU0411542</v>
          </cell>
          <cell r="B1787">
            <v>40</v>
          </cell>
          <cell r="C1787" t="str">
            <v>203341205</v>
          </cell>
          <cell r="D1787">
            <v>44023</v>
          </cell>
          <cell r="E1787">
            <v>-44018</v>
          </cell>
          <cell r="I1787" t="str">
            <v>2020 MSA 165016</v>
          </cell>
          <cell r="J1787">
            <v>8</v>
          </cell>
          <cell r="K1787" t="str">
            <v>BIOLITE INC O B DONG GUAN Q S ELECTDONGGUANG CHINA</v>
          </cell>
          <cell r="L1787" t="str">
            <v>BIOLITE HOLDINGS KENYA LIMITED 40</v>
          </cell>
          <cell r="M1787" t="str">
            <v>CN</v>
          </cell>
          <cell r="N1787" t="str">
            <v>HKHKG</v>
          </cell>
          <cell r="O1787" t="str">
            <v>CT</v>
          </cell>
          <cell r="P1787">
            <v>777</v>
          </cell>
          <cell r="Q1787">
            <v>777</v>
          </cell>
          <cell r="R1787">
            <v>777</v>
          </cell>
          <cell r="S1787">
            <v>777</v>
          </cell>
          <cell r="T1787">
            <v>9105</v>
          </cell>
          <cell r="U1787">
            <v>9105</v>
          </cell>
          <cell r="V1787">
            <v>9105</v>
          </cell>
          <cell r="W1787">
            <v>9105</v>
          </cell>
          <cell r="X1787" t="str">
            <v>BIOLITE SOLAR HOME 5000 TV W LIGHTS - AN SHE 5000 ITEM NO SEB002 -AN- A PO NO PO524 768 PCS 768 CTNS WITH EXPANSION CABLES 1114 PC S 9 CTNS INTRANSIT TO ICD EMBAKASI NAIROBI</v>
          </cell>
          <cell r="Y1787" t="str">
            <v>Valide</v>
          </cell>
        </row>
        <row r="1788">
          <cell r="A1788" t="str">
            <v>MRSU3505271</v>
          </cell>
          <cell r="B1788">
            <v>40</v>
          </cell>
          <cell r="C1788" t="str">
            <v>203354697</v>
          </cell>
          <cell r="D1788">
            <v>44023</v>
          </cell>
          <cell r="E1788">
            <v>-44018</v>
          </cell>
          <cell r="I1788" t="str">
            <v>2020 MSA 165016</v>
          </cell>
          <cell r="J1788">
            <v>10</v>
          </cell>
          <cell r="K1788" t="str">
            <v>BIOLITE C O UTI HK LTD 10 F EVER</v>
          </cell>
          <cell r="L1788" t="str">
            <v>BIOLITE HOLDINGS KENYA LIMITED P O</v>
          </cell>
          <cell r="M1788" t="str">
            <v>CN</v>
          </cell>
          <cell r="N1788" t="str">
            <v>HKHKG</v>
          </cell>
          <cell r="O1788" t="str">
            <v>CT</v>
          </cell>
          <cell r="P1788">
            <v>1248</v>
          </cell>
          <cell r="Q1788">
            <v>1248</v>
          </cell>
          <cell r="R1788">
            <v>1248</v>
          </cell>
          <cell r="S1788">
            <v>1248</v>
          </cell>
          <cell r="T1788">
            <v>13229</v>
          </cell>
          <cell r="U1788">
            <v>13229</v>
          </cell>
          <cell r="V1788">
            <v>13229</v>
          </cell>
          <cell r="W1788">
            <v>13229</v>
          </cell>
          <cell r="X1788" t="str">
            <v>SOLAR HOME 620 ANGAZA INTRANSIT TO ICD EMBAKASI NAIROBI</v>
          </cell>
          <cell r="Y1788" t="str">
            <v>Valide</v>
          </cell>
        </row>
        <row r="1789">
          <cell r="A1789" t="str">
            <v>MRKU6813193</v>
          </cell>
          <cell r="B1789">
            <v>20</v>
          </cell>
          <cell r="C1789" t="str">
            <v>203360247</v>
          </cell>
          <cell r="D1789">
            <v>44025</v>
          </cell>
          <cell r="E1789">
            <v>-44020</v>
          </cell>
          <cell r="I1789" t="str">
            <v>2020 MSA 164955</v>
          </cell>
          <cell r="J1789">
            <v>106</v>
          </cell>
          <cell r="K1789" t="str">
            <v>ESTER INDUSTRIES LIMITED P O CHARU</v>
          </cell>
          <cell r="L1789" t="str">
            <v>BOBMILINDUSTRIES LIMITED MOMBASA ROAD</v>
          </cell>
          <cell r="M1789" t="str">
            <v>NL</v>
          </cell>
          <cell r="N1789" t="str">
            <v>INMOR</v>
          </cell>
          <cell r="O1789" t="str">
            <v>PA</v>
          </cell>
          <cell r="P1789">
            <v>24</v>
          </cell>
          <cell r="Q1789">
            <v>24</v>
          </cell>
          <cell r="R1789">
            <v>24</v>
          </cell>
          <cell r="S1789">
            <v>24</v>
          </cell>
          <cell r="T1789">
            <v>14284</v>
          </cell>
          <cell r="U1789">
            <v>14284</v>
          </cell>
          <cell r="V1789">
            <v>14284</v>
          </cell>
          <cell r="W1789">
            <v>14284</v>
          </cell>
          <cell r="X1789" t="str">
            <v>1X20 CONTAINER 72 ROLLS IN 24 PALLETS CONTAINING TWIST CLEAR PET FILM 18 MIC 590 MM TWIST METALLIZED PET FILM 18 MIC 590 MM HS CODE 3920201000 AND 3921900000 AS PER PO NO MA PO 2020 1071 DTD 07 05 2020 COMMERCIAL INVOICE NOS EX0520000289 EX0520000290 DT 1 2 062020 S BILL NO 3156004 3156017 DT 12 06 2020 NET WT 12985 200 KGS FREIGHT PREPAID B L TO BE SWITCHED FROM DUBAI MOMBASA- IC D EMBAKASI NAIROBI COLLECT INLAND HAULAGE CHARGES ON CONSIGNEE S R ISK AND ACCOUNT INTRANSIT TO ICD EMBAKASI NAIROBI</v>
          </cell>
          <cell r="Y1789" t="str">
            <v>Valide</v>
          </cell>
        </row>
        <row r="1790">
          <cell r="A1790" t="str">
            <v>MSKU9225024</v>
          </cell>
          <cell r="B1790">
            <v>40</v>
          </cell>
          <cell r="C1790" t="str">
            <v>203380003</v>
          </cell>
          <cell r="D1790">
            <v>44023</v>
          </cell>
          <cell r="E1790">
            <v>-44018</v>
          </cell>
          <cell r="I1790" t="str">
            <v>2020 MSA 165016</v>
          </cell>
          <cell r="J1790">
            <v>59</v>
          </cell>
          <cell r="K1790" t="str">
            <v>GUANGZHOU SOLAR IDEA NEW ENERGY TECCHINA</v>
          </cell>
          <cell r="L1790" t="str">
            <v>BIOLITE HOLDINGS KENYA LIMITED 40</v>
          </cell>
          <cell r="M1790" t="str">
            <v>CN</v>
          </cell>
          <cell r="N1790" t="str">
            <v>CNNSA</v>
          </cell>
          <cell r="O1790" t="str">
            <v>CT</v>
          </cell>
          <cell r="P1790">
            <v>428</v>
          </cell>
          <cell r="Q1790">
            <v>428</v>
          </cell>
          <cell r="R1790">
            <v>428</v>
          </cell>
          <cell r="S1790">
            <v>428</v>
          </cell>
          <cell r="T1790">
            <v>6990</v>
          </cell>
          <cell r="U1790">
            <v>6990</v>
          </cell>
          <cell r="V1790">
            <v>6990</v>
          </cell>
          <cell r="W1790">
            <v>6990</v>
          </cell>
          <cell r="X1790" t="str">
            <v>SOLAR MULTI-LIGHT SYSTEM 3650PCS ALL PACKED IN 365CTNS SOLAR HOME 620 R-LOCKED SH620R-LK-A PO NO 537 PACKING 4 PCS CTN LAST CARTO N 2PCS CTN 63 CTNS 250 PCS INTRANSIT TO ICD EMBAKASI NAIROBI</v>
          </cell>
          <cell r="Y1790" t="str">
            <v>Valide</v>
          </cell>
        </row>
        <row r="1791">
          <cell r="A1791" t="str">
            <v>TCLU6141010</v>
          </cell>
          <cell r="B1791">
            <v>20</v>
          </cell>
          <cell r="C1791" t="str">
            <v>203414478</v>
          </cell>
          <cell r="D1791">
            <v>44024</v>
          </cell>
          <cell r="E1791">
            <v>-44019</v>
          </cell>
          <cell r="I1791" t="str">
            <v>2020 MSA 164955</v>
          </cell>
          <cell r="J1791">
            <v>41</v>
          </cell>
          <cell r="K1791" t="str">
            <v>CYTECH COATINGS PVT LTD SHED NO C</v>
          </cell>
          <cell r="L1791" t="str">
            <v>HITECH INKS AND COATING LTD PLOT NTEL NO 25719550019 2547010</v>
          </cell>
          <cell r="M1791" t="str">
            <v>NL</v>
          </cell>
          <cell r="N1791" t="str">
            <v>INNSA</v>
          </cell>
          <cell r="O1791" t="str">
            <v>PK</v>
          </cell>
          <cell r="P1791">
            <v>360</v>
          </cell>
          <cell r="Q1791">
            <v>360</v>
          </cell>
          <cell r="R1791">
            <v>360</v>
          </cell>
          <cell r="S1791">
            <v>360</v>
          </cell>
          <cell r="T1791">
            <v>17896</v>
          </cell>
          <cell r="U1791">
            <v>17896</v>
          </cell>
          <cell r="V1791">
            <v>17896</v>
          </cell>
          <cell r="W1791">
            <v>17896</v>
          </cell>
          <cell r="X1791" t="str">
            <v>01 X20 FT TOTAL 360 PACKAGES TOTAL THREE HUNDRED SIXTY PACKAGES 1- POLYOL RESIN - H S CODE - 3907200000 IDF NO E2005333568 DA TE 20 05 2020 INVOICE NO 21 2020-21 DATE 19 06 2020 SHIPPING B ILL NO 3297814 DATE 19 06 2020 GROSS WT 17896 00 KGS NET WT 160 00 00 KGS APPLICABLE FREE TIME 14 DAYS COMBINED DETENTION DEMURRAGE AT PORT OF DISCHARGE PLACE OF DELIVERY TEL NO 912 60 6530325 919427119121 EMAIL R SHUKLA CYTECHGROUP IN</v>
          </cell>
          <cell r="Y1791" t="str">
            <v>Valide</v>
          </cell>
        </row>
        <row r="1792">
          <cell r="A1792" t="str">
            <v>MRKU7488122</v>
          </cell>
          <cell r="B1792">
            <v>20</v>
          </cell>
          <cell r="C1792" t="str">
            <v>203418308</v>
          </cell>
          <cell r="D1792">
            <v>44025</v>
          </cell>
          <cell r="E1792">
            <v>-44020</v>
          </cell>
          <cell r="I1792" t="str">
            <v>2020 MSA 164955</v>
          </cell>
          <cell r="J1792">
            <v>49</v>
          </cell>
          <cell r="K1792" t="str">
            <v>M S GUDHKA BROTHERS 57 COMMERCIAL</v>
          </cell>
          <cell r="L1792" t="str">
            <v>TROPICAL HEAT LTD P O BOX 44804 NAI</v>
          </cell>
          <cell r="M1792" t="str">
            <v>NL</v>
          </cell>
          <cell r="N1792" t="str">
            <v>INNSA</v>
          </cell>
          <cell r="O1792" t="str">
            <v>BG</v>
          </cell>
          <cell r="P1792">
            <v>760</v>
          </cell>
          <cell r="Q1792">
            <v>760</v>
          </cell>
          <cell r="R1792">
            <v>760</v>
          </cell>
          <cell r="S1792">
            <v>760</v>
          </cell>
          <cell r="T1792">
            <v>19228</v>
          </cell>
          <cell r="U1792">
            <v>19228</v>
          </cell>
          <cell r="V1792">
            <v>19228</v>
          </cell>
          <cell r="W1792">
            <v>19228</v>
          </cell>
          <cell r="X1792" t="str">
            <v>TOTAL 760 BAGS TURMERIC WHOLE S BILL NO 3271482 DT 18 06 202 0 APPLICABLE FREE TIME 14 DAYS COMBINED DETENTION DEMURRAGE AT PORT OF DISCHARGE PLACE OF DELIVERY HS CODE 0910 30 20 GR WT 19228 000 KGS NET WT 19000 000 KGS CONTAINER IN TRANSIT TO ICD EMBAKASI FREIGHT PREPAID INTRANSIT TO ICD EMBAKASI NAIROBI</v>
          </cell>
          <cell r="Y1792" t="str">
            <v>Valide</v>
          </cell>
        </row>
        <row r="1793">
          <cell r="A1793" t="str">
            <v>EGHU3524318</v>
          </cell>
          <cell r="B1793">
            <v>20</v>
          </cell>
          <cell r="C1793" t="str">
            <v>560000241844</v>
          </cell>
          <cell r="D1793">
            <v>44023</v>
          </cell>
          <cell r="E1793">
            <v>-44018</v>
          </cell>
          <cell r="I1793" t="str">
            <v>2020 MSA 164993</v>
          </cell>
          <cell r="J1793">
            <v>379</v>
          </cell>
          <cell r="K1793" t="str">
            <v>BOREAL LIGHT GMBH WINTURE</v>
          </cell>
          <cell r="L1793" t="str">
            <v>WATER KIOSK LTD</v>
          </cell>
          <cell r="M1793" t="str">
            <v>CN</v>
          </cell>
          <cell r="N1793" t="str">
            <v>DEHAM</v>
          </cell>
          <cell r="O1793" t="str">
            <v>PK</v>
          </cell>
          <cell r="P1793">
            <v>7</v>
          </cell>
          <cell r="Q1793">
            <v>7</v>
          </cell>
          <cell r="R1793">
            <v>7</v>
          </cell>
          <cell r="S1793">
            <v>7</v>
          </cell>
          <cell r="T1793">
            <v>5950</v>
          </cell>
          <cell r="U1793">
            <v>5950</v>
          </cell>
          <cell r="V1793">
            <v>5950</v>
          </cell>
          <cell r="W1793">
            <v>5950</v>
          </cell>
          <cell r="X1793" t="str">
            <v>SOLAR WATER DESALINATION SYSTEM ANDTHEIRCOMPONENTSIDF E2005329309HS CODE 84212100WATER KIOSK LTD KENYA SOLAR WATER DESALINATION SYSTEM AND THEIR COMPONENTS IDF E2005329309 HS CODE 84212100</v>
          </cell>
          <cell r="Y1793" t="str">
            <v>Valide</v>
          </cell>
        </row>
        <row r="1794">
          <cell r="A1794" t="str">
            <v>TLLU2343432</v>
          </cell>
          <cell r="B1794">
            <v>20</v>
          </cell>
          <cell r="C1794" t="str">
            <v>599952805</v>
          </cell>
          <cell r="D1794">
            <v>44025</v>
          </cell>
          <cell r="E1794">
            <v>-44020</v>
          </cell>
          <cell r="I1794" t="str">
            <v>2020 MSA 165016</v>
          </cell>
          <cell r="J1794">
            <v>195</v>
          </cell>
          <cell r="K1794" t="str">
            <v>EPCO INC 52-3-103 2-CHOME YASHI</v>
          </cell>
          <cell r="L1794" t="str">
            <v>NELSON NDEGWA NJERI P O BOX 8067-00</v>
          </cell>
          <cell r="M1794" t="str">
            <v>CN</v>
          </cell>
          <cell r="N1794" t="str">
            <v>JPYOK</v>
          </cell>
          <cell r="O1794" t="str">
            <v>PK</v>
          </cell>
          <cell r="P1794">
            <v>41</v>
          </cell>
          <cell r="Q1794">
            <v>41</v>
          </cell>
          <cell r="R1794">
            <v>41</v>
          </cell>
          <cell r="S1794">
            <v>41</v>
          </cell>
          <cell r="T1794">
            <v>4210</v>
          </cell>
          <cell r="U1794">
            <v>4210</v>
          </cell>
          <cell r="V1794">
            <v>4210</v>
          </cell>
          <cell r="W1794">
            <v>4210</v>
          </cell>
          <cell r="X1794" t="str">
            <v>USED GRAND PIANO LEGS FOR GRAND PIANO USED UPRIGHT PIANO USED D IGITAL PIANO HAIR ROLLERS HIFI RADIO CASSETTE WITH CD CHANGER TO OL BOX USED PIANO BENCH INVOICE NO EP-200604 39 UNITS AND 2 CAR TONS HS CODE 9201 10</v>
          </cell>
          <cell r="Y1794" t="str">
            <v>Valide</v>
          </cell>
        </row>
        <row r="1795">
          <cell r="A1795" t="str">
            <v>MRKU8419424</v>
          </cell>
          <cell r="B1795">
            <v>20</v>
          </cell>
          <cell r="C1795" t="str">
            <v>607125948</v>
          </cell>
          <cell r="D1795">
            <v>44022</v>
          </cell>
          <cell r="E1795">
            <v>-44017</v>
          </cell>
          <cell r="I1795" t="str">
            <v>2020 MSA 164870</v>
          </cell>
          <cell r="J1795">
            <v>233</v>
          </cell>
          <cell r="K1795" t="str">
            <v>ITOCHU CORPORATION 5-1 KITA-AOYAMA</v>
          </cell>
          <cell r="L1795" t="str">
            <v>ISUZU EAST AFRICA LIMITED ENTERPRIS-MAIL HENRY NJOROGE ISUZU CO</v>
          </cell>
          <cell r="M1795" t="str">
            <v>CN</v>
          </cell>
          <cell r="N1795" t="str">
            <v>JPYOK</v>
          </cell>
          <cell r="O1795" t="str">
            <v>PK</v>
          </cell>
          <cell r="P1795">
            <v>36</v>
          </cell>
          <cell r="Q1795">
            <v>36</v>
          </cell>
          <cell r="R1795">
            <v>36</v>
          </cell>
          <cell r="S1795">
            <v>36</v>
          </cell>
          <cell r="T1795">
            <v>22240</v>
          </cell>
          <cell r="U1795">
            <v>22240</v>
          </cell>
          <cell r="V1795">
            <v>22240</v>
          </cell>
          <cell r="W1795">
            <v>22240</v>
          </cell>
          <cell r="X1795" t="str">
            <v>ISUZU VEHICLES IN CKD PH II CONDITION MODEL NLR HS CODE 8704 2 1 ATTN DANIEL KILENGE FRANCIS OHAGA HENRY NJOROGE TRADE R EGISTER NUMBER P000608609Y INTRANSIT TO ICD EMBAKASI NAIROBI</v>
          </cell>
          <cell r="Y1795" t="str">
            <v>Valide</v>
          </cell>
        </row>
        <row r="1796">
          <cell r="A1796" t="str">
            <v>MSKU4254483</v>
          </cell>
          <cell r="B1796">
            <v>20</v>
          </cell>
          <cell r="C1796" t="str">
            <v>910844654</v>
          </cell>
          <cell r="D1796">
            <v>44025</v>
          </cell>
          <cell r="E1796">
            <v>-44020</v>
          </cell>
          <cell r="I1796" t="str">
            <v>2020 MSA 164955</v>
          </cell>
          <cell r="J1796">
            <v>421</v>
          </cell>
          <cell r="K1796" t="str">
            <v>BENEFICIARY MEDISTICS GLOBAL PVT L6K1ZP</v>
          </cell>
          <cell r="L1796" t="str">
            <v>TO THE ORDER OF STANBIC BANK KENYA</v>
          </cell>
          <cell r="M1796" t="str">
            <v>NL</v>
          </cell>
          <cell r="N1796" t="str">
            <v>INBLR</v>
          </cell>
          <cell r="O1796" t="str">
            <v>BX</v>
          </cell>
          <cell r="P1796">
            <v>488</v>
          </cell>
          <cell r="Q1796">
            <v>488</v>
          </cell>
          <cell r="R1796">
            <v>488</v>
          </cell>
          <cell r="S1796">
            <v>488</v>
          </cell>
          <cell r="T1796">
            <v>8774</v>
          </cell>
          <cell r="U1796">
            <v>8774</v>
          </cell>
          <cell r="V1796">
            <v>8774</v>
          </cell>
          <cell r="W1796">
            <v>8774</v>
          </cell>
          <cell r="X1796" t="str">
            <v>1X20 FCL CONTAINER 1X40 HC FCL CONTAINER 488 CORRUGATED B OXES 60ML AMBER PET BOTTLES QUANTITY IN NOS 836 000 487 BOXES EACH SHIPPER CONTAINS 1715 BOTTLES 1 BOX 1 S HIPPER CONTAINS 795 BOTTLES AS PER REVISED PROFORMA INVOICE NO MGPLEXP PFI 20-21 004 DATED APRIL 29 2020 CFR MOMBASA KENYA INCOTERMS 2020 DOCUMENTARY CREDIT NUMBER TF2013600007 DATE OF ISSUE 200521 INVOICE NO MGPLEXP20-21 024 DT 30 05 20 20 SB NO 2940948 DT 01 06 2020 IDF NO E2004324568 BUYER S ORDER DATE I P O- 18001336 DATED 29 04 2020 HS C ODE 39233090 NET WT 8248 00 KGS GROSS WT 8774 00 KGS</v>
          </cell>
          <cell r="Y1796" t="str">
            <v>Valide</v>
          </cell>
        </row>
        <row r="1797">
          <cell r="A1797" t="str">
            <v>TGHU8403606</v>
          </cell>
          <cell r="B1797">
            <v>40</v>
          </cell>
          <cell r="C1797" t="str">
            <v>AID0183424</v>
          </cell>
          <cell r="D1797">
            <v>44022</v>
          </cell>
          <cell r="E1797">
            <v>-44017</v>
          </cell>
          <cell r="I1797" t="str">
            <v>2020 MSA 164973</v>
          </cell>
          <cell r="J1797">
            <v>139</v>
          </cell>
          <cell r="K1797" t="str">
            <v>91 33 2283 3613 3611</v>
          </cell>
          <cell r="L1797" t="str">
            <v>TO THE ORDER OFNATIONAL BANK OF KENYA LTD</v>
          </cell>
          <cell r="M1797" t="str">
            <v>CN</v>
          </cell>
          <cell r="N1797" t="str">
            <v>LKCMB</v>
          </cell>
          <cell r="O1797" t="str">
            <v>PK</v>
          </cell>
          <cell r="P1797">
            <v>574</v>
          </cell>
          <cell r="Q1797">
            <v>574</v>
          </cell>
          <cell r="R1797">
            <v>574</v>
          </cell>
          <cell r="S1797">
            <v>574</v>
          </cell>
          <cell r="T1797">
            <v>53446</v>
          </cell>
          <cell r="U1797">
            <v>53446</v>
          </cell>
          <cell r="V1797">
            <v>53446</v>
          </cell>
          <cell r="W1797">
            <v>53446</v>
          </cell>
          <cell r="X1797" t="str">
            <v>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INCOTERM 2010 DDP SIREET OUTGROWERS EMPOWERMENT PREMISES NANDI HILLS KENYA 1 SUPREX 54 Fibre Extractor - 4 NOS 2 Sortea Single Tray Sorter - 40 - 2 NOS CTC - 2 NOS 4 Common Control Panel for Sorting Machines - 2 NOS 5 Centrifugal Bucket Elevator for feeding Storage bin - 2 NOS 6 Conveyor from Suprex to Vibroscreen - 2 NOS 7 CFM Twin Discharge Conveyor - 2 NOS 8 Inclined Conveyor from Dryer to Suprex Fibre Extractor - 2 NOS magnets Hopper Vib Packer - 2 NOS 10 MV Panel APEC Panel SSBS - 1 NO AS PER PROFORMA INVOICE NO TIPL PF 0712 DATED 05 11 2019 INVOICE NO EX009 20-21 DT 02 06 2020 LC NO ILC0099200805 DATED 17 02 2020 IDF NO E1912268550 S BILL NO 3026121 DT 05 06 2020 COUNTRY OF ORIGIN INDIA NET WT 49944 000 KGS FREIGHT PREPAID TOTAL 574 PACKAGES ONLY TEA PROCESSING MACHINERY SUPPLY DELIVERY INSTALLATION AND COMMISSIONING OF TEA PROCESSING MACHINERY AS PER PROFORMA INC</v>
          </cell>
          <cell r="Y1797" t="str">
            <v>Valide</v>
          </cell>
        </row>
        <row r="1798">
          <cell r="A1798" t="str">
            <v>ECMU4711663</v>
          </cell>
          <cell r="B1798">
            <v>40</v>
          </cell>
          <cell r="C1798" t="str">
            <v>AMC0883797</v>
          </cell>
          <cell r="D1798">
            <v>44025</v>
          </cell>
          <cell r="E1798">
            <v>-44020</v>
          </cell>
          <cell r="I1798" t="str">
            <v>2020 MSA 165134</v>
          </cell>
          <cell r="J1798">
            <v>36</v>
          </cell>
          <cell r="K1798" t="str">
            <v>CHANDRA MATS PVT LTDK 224 225 MIDC AREA WALUJAURANGABADINDIA</v>
          </cell>
          <cell r="L1798" t="str">
            <v>ICRC TRANSIT DEPO NO1P O BOX 73226-00200NAIROBIKENYA</v>
          </cell>
          <cell r="M1798" t="str">
            <v>AE</v>
          </cell>
          <cell r="N1798" t="str">
            <v>INNSA</v>
          </cell>
          <cell r="O1798" t="str">
            <v>PK</v>
          </cell>
          <cell r="P1798">
            <v>1520</v>
          </cell>
          <cell r="Q1798">
            <v>1520</v>
          </cell>
          <cell r="R1798">
            <v>1520</v>
          </cell>
          <cell r="S1798">
            <v>1520</v>
          </cell>
          <cell r="T1798">
            <v>30400</v>
          </cell>
          <cell r="U1798">
            <v>30400</v>
          </cell>
          <cell r="V1798">
            <v>30400</v>
          </cell>
          <cell r="W1798">
            <v>30400</v>
          </cell>
          <cell r="X1798" t="str">
            <v>2X40 HC CONTAINERS 1X40 STD CONTAINER 1520 PACKAGES ONE THOUSAND FIVE HUNDRED TWENTY PACKAGES ONLY P O NO CHA00IN LON20 010244 DATED 24 04 2020 100 POLYPROPYLENE MATS MAT plastic 180 x 90cm HSHEMATTPLA1 38000 pcs INV NO EXP 015 2020-21 DT 08 06 2020 H S CODE 46019900 IEC 0306030055 Shipping Bill Number 3346934 Dated 22 06 2020 FREIGHT PREPAID 2X40 HC CONTAINERS 1X40 STD CONTAINER 1520 PACKAGES ONE THOUSAND FIVE HUNDRED TWENTY PACKAGES ONLY P O NO CHA00IN LON20 010244 DATED 24 04 2020 100 POLYPROPYLENE MATS MAT plastic 180 x 90cm HSHEMATTPLA1 38000 pcs INV NO EXP 015 2020-21 DT 08 06 2020 H S CODE 46019900 IEC 0306030055 Shipping Bill Number 3346934 Dated 22 06 2020</v>
          </cell>
          <cell r="Y1798" t="str">
            <v>Valide</v>
          </cell>
        </row>
        <row r="1799">
          <cell r="A1799" t="str">
            <v>CAXU8095557</v>
          </cell>
          <cell r="B1799">
            <v>40</v>
          </cell>
          <cell r="C1799" t="str">
            <v>ANT1326983</v>
          </cell>
          <cell r="D1799">
            <v>44024</v>
          </cell>
          <cell r="E1799">
            <v>-44019</v>
          </cell>
          <cell r="I1799" t="str">
            <v>2020 MSA 165004</v>
          </cell>
          <cell r="J1799">
            <v>17</v>
          </cell>
          <cell r="K1799" t="str">
            <v>ANN NJUHI KAMANUP O BOX 26023 - 0100NAIROBITEL 254736354358</v>
          </cell>
          <cell r="L1799" t="str">
            <v>ANN NJUHI KAMANUP O BOX 26023 - 0100NAIROBI</v>
          </cell>
          <cell r="M1799" t="str">
            <v>SA</v>
          </cell>
          <cell r="N1799" t="str">
            <v>SAJED</v>
          </cell>
          <cell r="O1799" t="str">
            <v>PK</v>
          </cell>
          <cell r="P1799">
            <v>1</v>
          </cell>
          <cell r="Q1799">
            <v>1</v>
          </cell>
          <cell r="R1799">
            <v>1</v>
          </cell>
          <cell r="S1799">
            <v>1</v>
          </cell>
          <cell r="T1799">
            <v>15910</v>
          </cell>
          <cell r="U1799">
            <v>15910</v>
          </cell>
          <cell r="V1799">
            <v>15910</v>
          </cell>
          <cell r="W1799">
            <v>15910</v>
          </cell>
          <cell r="X1799" t="str">
            <v>FREIGHT PREPAID STC PERSONAL EFFECTS HS CODE 98040085 Shippers Owned Container</v>
          </cell>
          <cell r="Y1799" t="str">
            <v>Valide</v>
          </cell>
        </row>
        <row r="1800">
          <cell r="A1800" t="str">
            <v>CMAU5254450</v>
          </cell>
          <cell r="B1800">
            <v>40</v>
          </cell>
          <cell r="C1800" t="str">
            <v>CHP0122787</v>
          </cell>
          <cell r="D1800">
            <v>44025</v>
          </cell>
          <cell r="E1800">
            <v>-44020</v>
          </cell>
          <cell r="I1800" t="str">
            <v>2020 MSA 165134</v>
          </cell>
          <cell r="J1800">
            <v>142</v>
          </cell>
          <cell r="K1800" t="str">
            <v>BOROUGE PTE LTD P O BOX 6951 ABU DHABI UAE</v>
          </cell>
          <cell r="L1800" t="str">
            <v>BLOWPLAST LIMITEDPO BOX 19029-00500 NAIROBI KENYAEMAIL -IMPORTS BLOW</v>
          </cell>
          <cell r="M1800" t="str">
            <v>AE</v>
          </cell>
          <cell r="N1800" t="str">
            <v>AEJEA</v>
          </cell>
          <cell r="O1800" t="str">
            <v>PK</v>
          </cell>
          <cell r="P1800">
            <v>3960</v>
          </cell>
          <cell r="Q1800">
            <v>3960</v>
          </cell>
          <cell r="R1800">
            <v>3960</v>
          </cell>
          <cell r="S1800">
            <v>3960</v>
          </cell>
          <cell r="T1800">
            <v>101376</v>
          </cell>
          <cell r="U1800">
            <v>101376</v>
          </cell>
          <cell r="V1800">
            <v>101376</v>
          </cell>
          <cell r="W1800">
            <v>101376</v>
          </cell>
          <cell r="X1800" t="str">
            <v>04 X 40SHC CONTAINERS CONTAINING BD265MO PROPYLENE COPOLYMERS HS CODE 39023000 TOTAL NET WEIGHT 24 750 MT ORDER NO 5100092872 DELIVERY NO 80468993 SHIPMENT NO 486012 FREIGHT PREPAID 21 DAYS CONTAINER FREE DETENTION AND DEMURRAGE AT POD</v>
          </cell>
          <cell r="Y1800" t="str">
            <v>Valide</v>
          </cell>
        </row>
        <row r="1801">
          <cell r="A1801" t="str">
            <v>CAIU9063613</v>
          </cell>
          <cell r="B1801">
            <v>40</v>
          </cell>
          <cell r="C1801" t="str">
            <v>CHP0122787</v>
          </cell>
          <cell r="D1801">
            <v>44025</v>
          </cell>
          <cell r="E1801">
            <v>-44020</v>
          </cell>
          <cell r="I1801" t="str">
            <v>2020 MSA 165134</v>
          </cell>
          <cell r="J1801">
            <v>142</v>
          </cell>
          <cell r="K1801" t="str">
            <v>BOROUGE PTE LTD P O BOX 6951 ABU DHABI UAE</v>
          </cell>
          <cell r="L1801" t="str">
            <v>BLOWPLAST LIMITEDPO BOX 19029-00500 NAIROBI KENYAEMAIL -IMPORTS BLOW</v>
          </cell>
          <cell r="M1801" t="str">
            <v>AE</v>
          </cell>
          <cell r="N1801" t="str">
            <v>AEJEA</v>
          </cell>
          <cell r="O1801" t="str">
            <v>PK</v>
          </cell>
          <cell r="P1801">
            <v>3960</v>
          </cell>
          <cell r="Q1801">
            <v>3960</v>
          </cell>
          <cell r="R1801">
            <v>3960</v>
          </cell>
          <cell r="S1801">
            <v>3960</v>
          </cell>
          <cell r="T1801">
            <v>101376</v>
          </cell>
          <cell r="U1801">
            <v>101376</v>
          </cell>
          <cell r="V1801">
            <v>101376</v>
          </cell>
          <cell r="W1801">
            <v>101376</v>
          </cell>
          <cell r="X1801" t="str">
            <v>04 X 40SHC CONTAINERS CONTAINING BD265MO PROPYLENE COPOLYMERS HS CODE 39023000 TOTAL NET WEIGHT 24 750 MT ORDER NO 5100092872 DELIVERY NO 80468993 SHIPMENT NO 486012 FREIGHT PREPAID 21 DAYS CONTAINER FREE DETENTION AND DEMURRAGE AT POD</v>
          </cell>
          <cell r="Y1801" t="str">
            <v>Valide</v>
          </cell>
        </row>
        <row r="1802">
          <cell r="A1802" t="str">
            <v>CAIU9669051</v>
          </cell>
          <cell r="B1802">
            <v>40</v>
          </cell>
          <cell r="C1802" t="str">
            <v>CHP0122787</v>
          </cell>
          <cell r="D1802">
            <v>44025</v>
          </cell>
          <cell r="E1802">
            <v>-44020</v>
          </cell>
          <cell r="I1802" t="str">
            <v>2020 MSA 165134</v>
          </cell>
          <cell r="J1802">
            <v>142</v>
          </cell>
          <cell r="K1802" t="str">
            <v>BOROUGE PTE LTD P O BOX 6951 ABU DHABI UAE</v>
          </cell>
          <cell r="L1802" t="str">
            <v>BLOWPLAST LIMITEDPO BOX 19029-00500 NAIROBI KENYAEMAIL -IMPORTS BLOW</v>
          </cell>
          <cell r="M1802" t="str">
            <v>AE</v>
          </cell>
          <cell r="N1802" t="str">
            <v>AEJEA</v>
          </cell>
          <cell r="O1802" t="str">
            <v>PK</v>
          </cell>
          <cell r="P1802">
            <v>3960</v>
          </cell>
          <cell r="Q1802">
            <v>3960</v>
          </cell>
          <cell r="R1802">
            <v>3960</v>
          </cell>
          <cell r="S1802">
            <v>3960</v>
          </cell>
          <cell r="T1802">
            <v>101376</v>
          </cell>
          <cell r="U1802">
            <v>101376</v>
          </cell>
          <cell r="V1802">
            <v>101376</v>
          </cell>
          <cell r="W1802">
            <v>101376</v>
          </cell>
          <cell r="X1802" t="str">
            <v>04 X 40SHC CONTAINERS CONTAINING BD265MO PROPYLENE COPOLYMERS HS CODE 39023000 TOTAL NET WEIGHT 24 750 MT ORDER NO 5100092872 DELIVERY NO 80468993 SHIPMENT NO 486012 FREIGHT PREPAID 21 DAYS CONTAINER FREE DETENTION AND DEMURRAGE AT POD</v>
          </cell>
          <cell r="Y1802" t="str">
            <v>Valide</v>
          </cell>
        </row>
        <row r="1803">
          <cell r="A1803" t="str">
            <v>DRYU9977250</v>
          </cell>
          <cell r="B1803">
            <v>40</v>
          </cell>
          <cell r="C1803" t="str">
            <v>CHP0122787</v>
          </cell>
          <cell r="D1803">
            <v>44025</v>
          </cell>
          <cell r="E1803">
            <v>-44020</v>
          </cell>
          <cell r="I1803" t="str">
            <v>2020 MSA 165134</v>
          </cell>
          <cell r="J1803">
            <v>142</v>
          </cell>
          <cell r="K1803" t="str">
            <v>BOROUGE PTE LTD P O BOX 6951 ABU DHABI UAE</v>
          </cell>
          <cell r="L1803" t="str">
            <v>BLOWPLAST LIMITEDPO BOX 19029-00500 NAIROBI KENYAEMAIL -IMPORTS BLOW</v>
          </cell>
          <cell r="M1803" t="str">
            <v>AE</v>
          </cell>
          <cell r="N1803" t="str">
            <v>AEJEA</v>
          </cell>
          <cell r="O1803" t="str">
            <v>PK</v>
          </cell>
          <cell r="P1803">
            <v>3960</v>
          </cell>
          <cell r="Q1803">
            <v>3960</v>
          </cell>
          <cell r="R1803">
            <v>3960</v>
          </cell>
          <cell r="S1803">
            <v>3960</v>
          </cell>
          <cell r="T1803">
            <v>101376</v>
          </cell>
          <cell r="U1803">
            <v>101376</v>
          </cell>
          <cell r="V1803">
            <v>101376</v>
          </cell>
          <cell r="W1803">
            <v>101376</v>
          </cell>
          <cell r="X1803" t="str">
            <v>04 X 40SHC CONTAINERS CONTAINING BD265MO PROPYLENE COPOLYMERS HS CODE 39023000 TOTAL NET WEIGHT 24 750 MT ORDER NO 5100092872 DELIVERY NO 80468993 SHIPMENT NO 486012 FREIGHT PREPAID 21 DAYS CONTAINER FREE DETENTION AND DEMURRAGE AT POD</v>
          </cell>
          <cell r="Y1803" t="str">
            <v>Valide</v>
          </cell>
        </row>
        <row r="1804">
          <cell r="A1804" t="str">
            <v>CAIU8871514</v>
          </cell>
          <cell r="B1804">
            <v>40</v>
          </cell>
          <cell r="C1804" t="str">
            <v>CNKN137898</v>
          </cell>
          <cell r="D1804">
            <v>44024</v>
          </cell>
          <cell r="E1804">
            <v>-44019</v>
          </cell>
          <cell r="I1804" t="str">
            <v>2020 MSA 164973</v>
          </cell>
          <cell r="J1804">
            <v>215</v>
          </cell>
          <cell r="K1804" t="str">
            <v>KUEHNE NAGEL LIMITEDBUILDING 4 1401 LANE JIANGCHANGROAD JINGAN DIST</v>
          </cell>
          <cell r="L1804" t="str">
            <v>SCHINDLER LTD 1ST FLOOR LONGONOT PLACEKIJABE STREET00100 NAIROBI KENIA</v>
          </cell>
          <cell r="M1804" t="str">
            <v>CN</v>
          </cell>
          <cell r="N1804" t="str">
            <v>MYTPP</v>
          </cell>
          <cell r="O1804" t="str">
            <v>PK</v>
          </cell>
          <cell r="P1804">
            <v>184</v>
          </cell>
          <cell r="Q1804">
            <v>184</v>
          </cell>
          <cell r="R1804">
            <v>184</v>
          </cell>
          <cell r="S1804">
            <v>184</v>
          </cell>
          <cell r="T1804">
            <v>46208</v>
          </cell>
          <cell r="U1804">
            <v>46208</v>
          </cell>
          <cell r="V1804">
            <v>42238</v>
          </cell>
          <cell r="W1804">
            <v>42238</v>
          </cell>
          <cell r="X1804" t="str">
            <v>ELEVATOR MATERIAL FOR PROJECT ANNIVERSARY TOWERS HS-CODE 842810 TEL 25 420 3340 819 ELEVATOR MATERIAL FOR PROJECT ANNIVERSARY TOWERS HS-CODE 842810 QCHN009510 ELEVATOR MATERIAL FOR PROJECT ANNIVERSARY TOWERS HS-CODE 842810</v>
          </cell>
          <cell r="Y1804" t="str">
            <v>Valide</v>
          </cell>
        </row>
        <row r="1805">
          <cell r="A1805" t="str">
            <v>OOCU7099088</v>
          </cell>
          <cell r="B1805">
            <v>40</v>
          </cell>
          <cell r="C1805" t="str">
            <v>COSU6266075250</v>
          </cell>
          <cell r="D1805">
            <v>44023</v>
          </cell>
          <cell r="E1805">
            <v>-44018</v>
          </cell>
          <cell r="I1805" t="str">
            <v>2020 MSA 165034</v>
          </cell>
          <cell r="J1805">
            <v>69</v>
          </cell>
          <cell r="K1805" t="str">
            <v>FUZHOU KAMINO AUTO INDUSTRIES</v>
          </cell>
          <cell r="L1805" t="str">
            <v>AEXCEL AUTO SPARES LIMITED</v>
          </cell>
          <cell r="M1805" t="str">
            <v>SG</v>
          </cell>
          <cell r="N1805" t="str">
            <v>CNFOC</v>
          </cell>
          <cell r="O1805" t="str">
            <v>PK</v>
          </cell>
          <cell r="P1805">
            <v>387</v>
          </cell>
          <cell r="Q1805">
            <v>387</v>
          </cell>
          <cell r="R1805">
            <v>0</v>
          </cell>
          <cell r="S1805">
            <v>0</v>
          </cell>
          <cell r="T1805">
            <v>19951</v>
          </cell>
          <cell r="U1805">
            <v>19951</v>
          </cell>
          <cell r="V1805">
            <v>0</v>
          </cell>
          <cell r="W1805">
            <v>0</v>
          </cell>
          <cell r="X1805" t="str">
            <v>AUTO PARTS IDF NO 20EMKIM000082888 TEL 86 591 87516230 FAX 86 591 87516232 SHIPPERS LOAD STOW COUNT PLACE OF DELIVERY ICDE</v>
          </cell>
          <cell r="Y1805" t="str">
            <v>Valide</v>
          </cell>
        </row>
        <row r="1806">
          <cell r="A1806" t="str">
            <v>CBHU9096915</v>
          </cell>
          <cell r="B1806">
            <v>40</v>
          </cell>
          <cell r="C1806" t="str">
            <v>COSU6266473770</v>
          </cell>
          <cell r="D1806">
            <v>44023</v>
          </cell>
          <cell r="E1806">
            <v>-44018</v>
          </cell>
          <cell r="I1806" t="str">
            <v>2020 MSA 165034</v>
          </cell>
          <cell r="J1806">
            <v>105</v>
          </cell>
          <cell r="K1806" t="str">
            <v>YIWU BOCHAO IMPORT EXPORT CO LTD</v>
          </cell>
          <cell r="L1806" t="str">
            <v>GRACE WANJIKU WANGARI</v>
          </cell>
          <cell r="M1806" t="str">
            <v>SG</v>
          </cell>
          <cell r="N1806" t="str">
            <v>CNNGB</v>
          </cell>
          <cell r="O1806" t="str">
            <v>CT</v>
          </cell>
          <cell r="P1806">
            <v>2000</v>
          </cell>
          <cell r="Q1806">
            <v>2000</v>
          </cell>
          <cell r="R1806">
            <v>2000</v>
          </cell>
          <cell r="S1806">
            <v>2000</v>
          </cell>
          <cell r="T1806">
            <v>26300</v>
          </cell>
          <cell r="U1806">
            <v>26300</v>
          </cell>
          <cell r="V1806">
            <v>26300</v>
          </cell>
          <cell r="W1806">
            <v>26300</v>
          </cell>
          <cell r="X1806" t="str">
            <v>PLAYING CARD RAT TRAP NINGBO-MOMBASA PREPAID MOMBASA-ICD EMBAKASI COLLECT 26 DAYS FREE DND AT DESTINATION</v>
          </cell>
          <cell r="Y1806" t="str">
            <v>Valide</v>
          </cell>
        </row>
        <row r="1807">
          <cell r="A1807" t="str">
            <v>FCIU8553527</v>
          </cell>
          <cell r="B1807">
            <v>40</v>
          </cell>
          <cell r="C1807" t="str">
            <v>COSU6266777591</v>
          </cell>
          <cell r="D1807">
            <v>44022</v>
          </cell>
          <cell r="E1807">
            <v>-44017</v>
          </cell>
          <cell r="I1807" t="str">
            <v>2020 MSA 165034</v>
          </cell>
          <cell r="J1807">
            <v>177</v>
          </cell>
          <cell r="K1807" t="str">
            <v>FRIENDSHIP INTERNATIONAL TRADING</v>
          </cell>
          <cell r="L1807" t="str">
            <v>MERLIN RESORTS LIMITED</v>
          </cell>
          <cell r="M1807" t="str">
            <v>SG</v>
          </cell>
          <cell r="N1807" t="str">
            <v>CNNSA</v>
          </cell>
          <cell r="O1807" t="str">
            <v>PK</v>
          </cell>
          <cell r="P1807">
            <v>244</v>
          </cell>
          <cell r="Q1807">
            <v>244</v>
          </cell>
          <cell r="R1807">
            <v>244</v>
          </cell>
          <cell r="S1807">
            <v>244</v>
          </cell>
          <cell r="T1807">
            <v>13160</v>
          </cell>
          <cell r="U1807">
            <v>13160</v>
          </cell>
          <cell r="V1807">
            <v>13160</v>
          </cell>
          <cell r="W1807">
            <v>13160</v>
          </cell>
          <cell r="X1807" t="str">
            <v>RECEPTION DESK WITH ACCESSORIES SOLAR LIGHT KETTLE VACUUM CLEANER HOT BAIN MARIE WITH CABINET MEAL STOVE COOKING POT WASHING MACHINE ICE MAKER MACHINE TOWEL CABINET 4 DOOR CHILLER GYM TRAINER GYM UTILITY BENCH GYM WEIGHT BENCH GYM FITNESS FRAME GYM EXERCISE BIKE GYM TREADMILL GYM FITNESS BOARD GYM BARBELL SLICE GYM DUMBBELL RACK GYM DUMBBELL WITH BARBELL GYM YOGA BALL BOUNCY CASTLE WITH AIR BLOWER TISSUE BOX SOAP BASKET SQUATTING PAN WITH WATER TANK URINAL WATER TAP OUTDOOR UMBRELLA OUTDOOR TENT WOODEN CHAIR SWIMMING POOL FILTRATION AND DISINFECTION SYSTEM SEIMMING POOL CLEANING SYSTEM SWIMMING POOL ACCESSORIES SAUNA AND STEAM SYSTEM OUTDOOR BEACH CHAIR AND UMBERALLA PASSENGER ELEVATOR WITHOUT MACHINE ROOM SHIPPER OWNED CONTAINER PLACE OF DELIVERY PORT CLEARANCE</v>
          </cell>
          <cell r="Y1807" t="str">
            <v>Valide</v>
          </cell>
        </row>
        <row r="1808">
          <cell r="A1808" t="str">
            <v>CRSU9242188</v>
          </cell>
          <cell r="B1808">
            <v>40</v>
          </cell>
          <cell r="C1808" t="str">
            <v>ENA0120791</v>
          </cell>
          <cell r="D1808">
            <v>44025</v>
          </cell>
          <cell r="E1808">
            <v>-44020</v>
          </cell>
          <cell r="I1808" t="str">
            <v>2020 MSA 165134</v>
          </cell>
          <cell r="J1808">
            <v>77</v>
          </cell>
          <cell r="K1808" t="str">
            <v>SRF LIMITEDPACKAGING FILMS BUSINESSBLOCK-C SECTOR-45 GURGAON-122003HAR</v>
          </cell>
          <cell r="L1808" t="str">
            <v>GENERAL PRINTERS LIMITEDP O BOX 18001 POST CODE 00500NAIROBI HOMAB</v>
          </cell>
          <cell r="M1808" t="str">
            <v>AE</v>
          </cell>
          <cell r="N1808" t="str">
            <v>INPIR</v>
          </cell>
          <cell r="O1808" t="str">
            <v>PE</v>
          </cell>
          <cell r="P1808">
            <v>21</v>
          </cell>
          <cell r="Q1808">
            <v>21</v>
          </cell>
          <cell r="R1808">
            <v>0</v>
          </cell>
          <cell r="S1808">
            <v>0</v>
          </cell>
          <cell r="T1808">
            <v>24979</v>
          </cell>
          <cell r="U1808">
            <v>24979</v>
          </cell>
          <cell r="V1808">
            <v>0</v>
          </cell>
          <cell r="W1808">
            <v>0</v>
          </cell>
          <cell r="X1808" t="str">
            <v>21 PALLETS 41 ROLLS 12 MIC UNPRINTED TRANSPARENT POLYESTER FILM HS CODE 3920 62 ORDER NO E-MAIL DTD 19 06 2020 INVOICE NO 156200529 Date 13 06 2020 SHIPPING BILL NO 4008075 DATE 13 06 2020 NET WT 23697 8400 KGS FREIGHT PREPAID</v>
          </cell>
          <cell r="Y1808" t="str">
            <v>Valide</v>
          </cell>
        </row>
        <row r="1809">
          <cell r="A1809" t="str">
            <v>CMAU3055491</v>
          </cell>
          <cell r="B1809">
            <v>20</v>
          </cell>
          <cell r="C1809" t="str">
            <v>HBG1402843</v>
          </cell>
          <cell r="D1809">
            <v>44021</v>
          </cell>
          <cell r="E1809">
            <v>-44016</v>
          </cell>
          <cell r="I1809" t="str">
            <v>2020 MSA 165004</v>
          </cell>
          <cell r="J1809">
            <v>58</v>
          </cell>
          <cell r="K1809" t="str">
            <v>ADM ANTWERP NV 807836 ROSTOCKWEG 17 - KAAI 312A2030 ANTWERP BELGIUM</v>
          </cell>
          <cell r="L1809" t="str">
            <v>UPFIELD KENYA MANUFACTURING LIMITEDWESTERN HEIGHTS KARUNA ROAD KARUNA</v>
          </cell>
          <cell r="M1809" t="str">
            <v>SA</v>
          </cell>
          <cell r="N1809" t="str">
            <v>SAJED</v>
          </cell>
          <cell r="O1809" t="str">
            <v>PK</v>
          </cell>
          <cell r="P1809">
            <v>14</v>
          </cell>
          <cell r="Q1809">
            <v>14</v>
          </cell>
          <cell r="R1809">
            <v>14</v>
          </cell>
          <cell r="S1809">
            <v>14</v>
          </cell>
          <cell r="T1809">
            <v>308640</v>
          </cell>
          <cell r="U1809">
            <v>308640</v>
          </cell>
          <cell r="V1809">
            <v>308640</v>
          </cell>
          <cell r="W1809">
            <v>308640</v>
          </cell>
          <cell r="X1809"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09" t="str">
            <v>Valide</v>
          </cell>
        </row>
        <row r="1810">
          <cell r="A1810" t="str">
            <v>CMAU3288298</v>
          </cell>
          <cell r="B1810">
            <v>20</v>
          </cell>
          <cell r="C1810" t="str">
            <v>HBG1402843</v>
          </cell>
          <cell r="D1810">
            <v>44022</v>
          </cell>
          <cell r="E1810">
            <v>-44017</v>
          </cell>
          <cell r="I1810" t="str">
            <v>2020 MSA 165004</v>
          </cell>
          <cell r="J1810">
            <v>58</v>
          </cell>
          <cell r="K1810" t="str">
            <v>ADM ANTWERP NV 807836 ROSTOCKWEG 17 - KAAI 312A2030 ANTWERP BELGIUM</v>
          </cell>
          <cell r="L1810" t="str">
            <v>UPFIELD KENYA MANUFACTURING LIMITEDWESTERN HEIGHTS KARUNA ROAD KARUNA</v>
          </cell>
          <cell r="M1810" t="str">
            <v>SA</v>
          </cell>
          <cell r="N1810" t="str">
            <v>SAJED</v>
          </cell>
          <cell r="O1810" t="str">
            <v>PK</v>
          </cell>
          <cell r="P1810">
            <v>14</v>
          </cell>
          <cell r="Q1810">
            <v>14</v>
          </cell>
          <cell r="R1810">
            <v>14</v>
          </cell>
          <cell r="S1810">
            <v>14</v>
          </cell>
          <cell r="T1810">
            <v>308640</v>
          </cell>
          <cell r="U1810">
            <v>308640</v>
          </cell>
          <cell r="V1810">
            <v>308640</v>
          </cell>
          <cell r="W1810">
            <v>308640</v>
          </cell>
          <cell r="X1810"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0" t="str">
            <v>Valide</v>
          </cell>
        </row>
        <row r="1811">
          <cell r="A1811" t="str">
            <v>CMAU3057468</v>
          </cell>
          <cell r="B1811">
            <v>20</v>
          </cell>
          <cell r="C1811" t="str">
            <v>HBG1402843</v>
          </cell>
          <cell r="D1811">
            <v>44022</v>
          </cell>
          <cell r="E1811">
            <v>-44017</v>
          </cell>
          <cell r="I1811" t="str">
            <v>2020 MSA 165004</v>
          </cell>
          <cell r="J1811">
            <v>58</v>
          </cell>
          <cell r="K1811" t="str">
            <v>ADM ANTWERP NV 807836 ROSTOCKWEG 17 - KAAI 312A2030 ANTWERP BELGIUM</v>
          </cell>
          <cell r="L1811" t="str">
            <v>UPFIELD KENYA MANUFACTURING LIMITEDWESTERN HEIGHTS KARUNA ROAD KARUNA</v>
          </cell>
          <cell r="M1811" t="str">
            <v>SA</v>
          </cell>
          <cell r="N1811" t="str">
            <v>SAJED</v>
          </cell>
          <cell r="O1811" t="str">
            <v>PK</v>
          </cell>
          <cell r="P1811">
            <v>14</v>
          </cell>
          <cell r="Q1811">
            <v>14</v>
          </cell>
          <cell r="R1811">
            <v>14</v>
          </cell>
          <cell r="S1811">
            <v>14</v>
          </cell>
          <cell r="T1811">
            <v>308640</v>
          </cell>
          <cell r="U1811">
            <v>308640</v>
          </cell>
          <cell r="V1811">
            <v>308640</v>
          </cell>
          <cell r="W1811">
            <v>308640</v>
          </cell>
          <cell r="X1811"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1" t="str">
            <v>Valide</v>
          </cell>
        </row>
        <row r="1812">
          <cell r="A1812" t="str">
            <v>CMAU3288976</v>
          </cell>
          <cell r="B1812">
            <v>20</v>
          </cell>
          <cell r="C1812" t="str">
            <v>HBG1402843</v>
          </cell>
          <cell r="D1812">
            <v>44022</v>
          </cell>
          <cell r="E1812">
            <v>-44017</v>
          </cell>
          <cell r="I1812" t="str">
            <v>2020 MSA 165004</v>
          </cell>
          <cell r="J1812">
            <v>58</v>
          </cell>
          <cell r="K1812" t="str">
            <v>ADM ANTWERP NV 807836 ROSTOCKWEG 17 - KAAI 312A2030 ANTWERP BELGIUM</v>
          </cell>
          <cell r="L1812" t="str">
            <v>UPFIELD KENYA MANUFACTURING LIMITEDWESTERN HEIGHTS KARUNA ROAD KARUNA</v>
          </cell>
          <cell r="M1812" t="str">
            <v>SA</v>
          </cell>
          <cell r="N1812" t="str">
            <v>SAJED</v>
          </cell>
          <cell r="O1812" t="str">
            <v>PK</v>
          </cell>
          <cell r="P1812">
            <v>14</v>
          </cell>
          <cell r="Q1812">
            <v>14</v>
          </cell>
          <cell r="R1812">
            <v>14</v>
          </cell>
          <cell r="S1812">
            <v>14</v>
          </cell>
          <cell r="T1812">
            <v>308640</v>
          </cell>
          <cell r="U1812">
            <v>308640</v>
          </cell>
          <cell r="V1812">
            <v>308640</v>
          </cell>
          <cell r="W1812">
            <v>308640</v>
          </cell>
          <cell r="X1812"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2" t="str">
            <v>Valide</v>
          </cell>
        </row>
        <row r="1813">
          <cell r="A1813" t="str">
            <v>CMAU3282941</v>
          </cell>
          <cell r="B1813">
            <v>20</v>
          </cell>
          <cell r="C1813" t="str">
            <v>HBG1402843</v>
          </cell>
          <cell r="D1813">
            <v>44022</v>
          </cell>
          <cell r="E1813">
            <v>-44017</v>
          </cell>
          <cell r="I1813" t="str">
            <v>2020 MSA 165004</v>
          </cell>
          <cell r="J1813">
            <v>58</v>
          </cell>
          <cell r="K1813" t="str">
            <v>ADM ANTWERP NV 807836 ROSTOCKWEG 17 - KAAI 312A2030 ANTWERP BELGIUM</v>
          </cell>
          <cell r="L1813" t="str">
            <v>UPFIELD KENYA MANUFACTURING LIMITEDWESTERN HEIGHTS KARUNA ROAD KARUNA</v>
          </cell>
          <cell r="M1813" t="str">
            <v>SA</v>
          </cell>
          <cell r="N1813" t="str">
            <v>SAJED</v>
          </cell>
          <cell r="O1813" t="str">
            <v>PK</v>
          </cell>
          <cell r="P1813">
            <v>14</v>
          </cell>
          <cell r="Q1813">
            <v>14</v>
          </cell>
          <cell r="R1813">
            <v>14</v>
          </cell>
          <cell r="S1813">
            <v>14</v>
          </cell>
          <cell r="T1813">
            <v>308640</v>
          </cell>
          <cell r="U1813">
            <v>308640</v>
          </cell>
          <cell r="V1813">
            <v>308640</v>
          </cell>
          <cell r="W1813">
            <v>308640</v>
          </cell>
          <cell r="X1813"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3" t="str">
            <v>Valide</v>
          </cell>
        </row>
        <row r="1814">
          <cell r="A1814" t="str">
            <v>CMAU3203794</v>
          </cell>
          <cell r="B1814">
            <v>20</v>
          </cell>
          <cell r="C1814" t="str">
            <v>HBG1402843</v>
          </cell>
          <cell r="D1814">
            <v>44022</v>
          </cell>
          <cell r="E1814">
            <v>-44017</v>
          </cell>
          <cell r="I1814" t="str">
            <v>2020 MSA 165004</v>
          </cell>
          <cell r="J1814">
            <v>58</v>
          </cell>
          <cell r="K1814" t="str">
            <v>ADM ANTWERP NV 807836 ROSTOCKWEG 17 - KAAI 312A2030 ANTWERP BELGIUM</v>
          </cell>
          <cell r="L1814" t="str">
            <v>UPFIELD KENYA MANUFACTURING LIMITEDWESTERN HEIGHTS KARUNA ROAD KARUNA</v>
          </cell>
          <cell r="M1814" t="str">
            <v>SA</v>
          </cell>
          <cell r="N1814" t="str">
            <v>SAJED</v>
          </cell>
          <cell r="O1814" t="str">
            <v>PK</v>
          </cell>
          <cell r="P1814">
            <v>14</v>
          </cell>
          <cell r="Q1814">
            <v>14</v>
          </cell>
          <cell r="R1814">
            <v>14</v>
          </cell>
          <cell r="S1814">
            <v>14</v>
          </cell>
          <cell r="T1814">
            <v>308640</v>
          </cell>
          <cell r="U1814">
            <v>308640</v>
          </cell>
          <cell r="V1814">
            <v>308640</v>
          </cell>
          <cell r="W1814">
            <v>308640</v>
          </cell>
          <cell r="X1814"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4" t="str">
            <v>Valide</v>
          </cell>
        </row>
        <row r="1815">
          <cell r="A1815" t="str">
            <v>CMAU3191538</v>
          </cell>
          <cell r="B1815">
            <v>20</v>
          </cell>
          <cell r="C1815" t="str">
            <v>HBG1402843</v>
          </cell>
          <cell r="D1815">
            <v>44023</v>
          </cell>
          <cell r="E1815">
            <v>-44018</v>
          </cell>
          <cell r="I1815" t="str">
            <v>2020 MSA 165004</v>
          </cell>
          <cell r="J1815">
            <v>58</v>
          </cell>
          <cell r="K1815" t="str">
            <v>ADM ANTWERP NV 807836 ROSTOCKWEG 17 - KAAI 312A2030 ANTWERP BELGIUM</v>
          </cell>
          <cell r="L1815" t="str">
            <v>UPFIELD KENYA MANUFACTURING LIMITEDWESTERN HEIGHTS KARUNA ROAD KARUNA</v>
          </cell>
          <cell r="M1815" t="str">
            <v>SA</v>
          </cell>
          <cell r="N1815" t="str">
            <v>SAJED</v>
          </cell>
          <cell r="O1815" t="str">
            <v>PK</v>
          </cell>
          <cell r="P1815">
            <v>14</v>
          </cell>
          <cell r="Q1815">
            <v>14</v>
          </cell>
          <cell r="R1815">
            <v>14</v>
          </cell>
          <cell r="S1815">
            <v>14</v>
          </cell>
          <cell r="T1815">
            <v>308640</v>
          </cell>
          <cell r="U1815">
            <v>308640</v>
          </cell>
          <cell r="V1815">
            <v>308640</v>
          </cell>
          <cell r="W1815">
            <v>308640</v>
          </cell>
          <cell r="X1815"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5" t="str">
            <v>Valide</v>
          </cell>
        </row>
        <row r="1816">
          <cell r="A1816" t="str">
            <v>CMAU3288805</v>
          </cell>
          <cell r="B1816">
            <v>20</v>
          </cell>
          <cell r="C1816" t="str">
            <v>HBG1402843</v>
          </cell>
          <cell r="D1816">
            <v>44024</v>
          </cell>
          <cell r="E1816">
            <v>-44019</v>
          </cell>
          <cell r="I1816" t="str">
            <v>2020 MSA 165004</v>
          </cell>
          <cell r="J1816">
            <v>58</v>
          </cell>
          <cell r="K1816" t="str">
            <v>ADM ANTWERP NV 807836 ROSTOCKWEG 17 - KAAI 312A2030 ANTWERP BELGIUM</v>
          </cell>
          <cell r="L1816" t="str">
            <v>UPFIELD KENYA MANUFACTURING LIMITEDWESTERN HEIGHTS KARUNA ROAD KARUNA</v>
          </cell>
          <cell r="M1816" t="str">
            <v>SA</v>
          </cell>
          <cell r="N1816" t="str">
            <v>SAJED</v>
          </cell>
          <cell r="O1816" t="str">
            <v>PK</v>
          </cell>
          <cell r="P1816">
            <v>14</v>
          </cell>
          <cell r="Q1816">
            <v>14</v>
          </cell>
          <cell r="R1816">
            <v>14</v>
          </cell>
          <cell r="S1816">
            <v>14</v>
          </cell>
          <cell r="T1816">
            <v>308640</v>
          </cell>
          <cell r="U1816">
            <v>308640</v>
          </cell>
          <cell r="V1816">
            <v>308640</v>
          </cell>
          <cell r="W1816">
            <v>308640</v>
          </cell>
          <cell r="X1816"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6" t="str">
            <v>Valide</v>
          </cell>
        </row>
        <row r="1817">
          <cell r="A1817" t="str">
            <v>CMAU3055505</v>
          </cell>
          <cell r="B1817">
            <v>20</v>
          </cell>
          <cell r="C1817" t="str">
            <v>HBG1402843</v>
          </cell>
          <cell r="D1817">
            <v>44024</v>
          </cell>
          <cell r="E1817">
            <v>-44019</v>
          </cell>
          <cell r="I1817" t="str">
            <v>2020 MSA 165004</v>
          </cell>
          <cell r="J1817">
            <v>58</v>
          </cell>
          <cell r="K1817" t="str">
            <v>ADM ANTWERP NV 807836 ROSTOCKWEG 17 - KAAI 312A2030 ANTWERP BELGIUM</v>
          </cell>
          <cell r="L1817" t="str">
            <v>UPFIELD KENYA MANUFACTURING LIMITEDWESTERN HEIGHTS KARUNA ROAD KARUNA</v>
          </cell>
          <cell r="M1817" t="str">
            <v>SA</v>
          </cell>
          <cell r="N1817" t="str">
            <v>SAJED</v>
          </cell>
          <cell r="O1817" t="str">
            <v>PK</v>
          </cell>
          <cell r="P1817">
            <v>14</v>
          </cell>
          <cell r="Q1817">
            <v>14</v>
          </cell>
          <cell r="R1817">
            <v>14</v>
          </cell>
          <cell r="S1817">
            <v>14</v>
          </cell>
          <cell r="T1817">
            <v>308640</v>
          </cell>
          <cell r="U1817">
            <v>308640</v>
          </cell>
          <cell r="V1817">
            <v>308640</v>
          </cell>
          <cell r="W1817">
            <v>308640</v>
          </cell>
          <cell r="X1817"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7" t="str">
            <v>Valide</v>
          </cell>
        </row>
        <row r="1818">
          <cell r="A1818" t="str">
            <v>CMAU0724696</v>
          </cell>
          <cell r="B1818">
            <v>20</v>
          </cell>
          <cell r="C1818" t="str">
            <v>HBG1402843</v>
          </cell>
          <cell r="D1818">
            <v>44024</v>
          </cell>
          <cell r="E1818">
            <v>-44019</v>
          </cell>
          <cell r="I1818" t="str">
            <v>2020 MSA 165004</v>
          </cell>
          <cell r="J1818">
            <v>58</v>
          </cell>
          <cell r="K1818" t="str">
            <v>ADM ANTWERP NV 807836 ROSTOCKWEG 17 - KAAI 312A2030 ANTWERP BELGIUM</v>
          </cell>
          <cell r="L1818" t="str">
            <v>UPFIELD KENYA MANUFACTURING LIMITEDWESTERN HEIGHTS KARUNA ROAD KARUNA</v>
          </cell>
          <cell r="M1818" t="str">
            <v>SA</v>
          </cell>
          <cell r="N1818" t="str">
            <v>SAJED</v>
          </cell>
          <cell r="O1818" t="str">
            <v>PK</v>
          </cell>
          <cell r="P1818">
            <v>14</v>
          </cell>
          <cell r="Q1818">
            <v>14</v>
          </cell>
          <cell r="R1818">
            <v>14</v>
          </cell>
          <cell r="S1818">
            <v>14</v>
          </cell>
          <cell r="T1818">
            <v>308640</v>
          </cell>
          <cell r="U1818">
            <v>308640</v>
          </cell>
          <cell r="V1818">
            <v>308640</v>
          </cell>
          <cell r="W1818">
            <v>308640</v>
          </cell>
          <cell r="X1818"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8" t="str">
            <v>Valide</v>
          </cell>
        </row>
        <row r="1819">
          <cell r="A1819" t="str">
            <v>CMAU3219194</v>
          </cell>
          <cell r="B1819">
            <v>20</v>
          </cell>
          <cell r="C1819" t="str">
            <v>HBG1402843</v>
          </cell>
          <cell r="D1819">
            <v>44024</v>
          </cell>
          <cell r="E1819">
            <v>-44019</v>
          </cell>
          <cell r="I1819" t="str">
            <v>2020 MSA 165004</v>
          </cell>
          <cell r="J1819">
            <v>58</v>
          </cell>
          <cell r="K1819" t="str">
            <v>ADM ANTWERP NV 807836 ROSTOCKWEG 17 - KAAI 312A2030 ANTWERP BELGIUM</v>
          </cell>
          <cell r="L1819" t="str">
            <v>UPFIELD KENYA MANUFACTURING LIMITEDWESTERN HEIGHTS KARUNA ROAD KARUNA</v>
          </cell>
          <cell r="M1819" t="str">
            <v>SA</v>
          </cell>
          <cell r="N1819" t="str">
            <v>SAJED</v>
          </cell>
          <cell r="O1819" t="str">
            <v>PK</v>
          </cell>
          <cell r="P1819">
            <v>14</v>
          </cell>
          <cell r="Q1819">
            <v>14</v>
          </cell>
          <cell r="R1819">
            <v>14</v>
          </cell>
          <cell r="S1819">
            <v>14</v>
          </cell>
          <cell r="T1819">
            <v>308640</v>
          </cell>
          <cell r="U1819">
            <v>308640</v>
          </cell>
          <cell r="V1819">
            <v>308640</v>
          </cell>
          <cell r="W1819">
            <v>308640</v>
          </cell>
          <cell r="X1819"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19" t="str">
            <v>Valide</v>
          </cell>
        </row>
        <row r="1820">
          <cell r="A1820" t="str">
            <v>CMAU3096818</v>
          </cell>
          <cell r="B1820">
            <v>20</v>
          </cell>
          <cell r="C1820" t="str">
            <v>HBG1402843</v>
          </cell>
          <cell r="D1820">
            <v>44024</v>
          </cell>
          <cell r="E1820">
            <v>-44019</v>
          </cell>
          <cell r="I1820" t="str">
            <v>2020 MSA 165004</v>
          </cell>
          <cell r="J1820">
            <v>58</v>
          </cell>
          <cell r="K1820" t="str">
            <v>ADM ANTWERP NV 807836 ROSTOCKWEG 17 - KAAI 312A2030 ANTWERP BELGIUM</v>
          </cell>
          <cell r="L1820" t="str">
            <v>UPFIELD KENYA MANUFACTURING LIMITEDWESTERN HEIGHTS KARUNA ROAD KARUNA</v>
          </cell>
          <cell r="M1820" t="str">
            <v>SA</v>
          </cell>
          <cell r="N1820" t="str">
            <v>SAJED</v>
          </cell>
          <cell r="O1820" t="str">
            <v>PK</v>
          </cell>
          <cell r="P1820">
            <v>14</v>
          </cell>
          <cell r="Q1820">
            <v>14</v>
          </cell>
          <cell r="R1820">
            <v>14</v>
          </cell>
          <cell r="S1820">
            <v>14</v>
          </cell>
          <cell r="T1820">
            <v>308640</v>
          </cell>
          <cell r="U1820">
            <v>308640</v>
          </cell>
          <cell r="V1820">
            <v>308640</v>
          </cell>
          <cell r="W1820">
            <v>308640</v>
          </cell>
          <cell r="X1820"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20" t="str">
            <v>Valide</v>
          </cell>
        </row>
        <row r="1821">
          <cell r="A1821" t="str">
            <v>CMAU3238471</v>
          </cell>
          <cell r="B1821">
            <v>20</v>
          </cell>
          <cell r="C1821" t="str">
            <v>HBG1402843</v>
          </cell>
          <cell r="D1821">
            <v>44024</v>
          </cell>
          <cell r="E1821">
            <v>-44019</v>
          </cell>
          <cell r="I1821" t="str">
            <v>2020 MSA 165004</v>
          </cell>
          <cell r="J1821">
            <v>58</v>
          </cell>
          <cell r="K1821" t="str">
            <v>ADM ANTWERP NV 807836 ROSTOCKWEG 17 - KAAI 312A2030 ANTWERP BELGIUM</v>
          </cell>
          <cell r="L1821" t="str">
            <v>UPFIELD KENYA MANUFACTURING LIMITEDWESTERN HEIGHTS KARUNA ROAD KARUNA</v>
          </cell>
          <cell r="M1821" t="str">
            <v>SA</v>
          </cell>
          <cell r="N1821" t="str">
            <v>SAJED</v>
          </cell>
          <cell r="O1821" t="str">
            <v>PK</v>
          </cell>
          <cell r="P1821">
            <v>14</v>
          </cell>
          <cell r="Q1821">
            <v>14</v>
          </cell>
          <cell r="R1821">
            <v>14</v>
          </cell>
          <cell r="S1821">
            <v>14</v>
          </cell>
          <cell r="T1821">
            <v>308640</v>
          </cell>
          <cell r="U1821">
            <v>308640</v>
          </cell>
          <cell r="V1821">
            <v>308640</v>
          </cell>
          <cell r="W1821">
            <v>308640</v>
          </cell>
          <cell r="X1821"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21" t="str">
            <v>Valide</v>
          </cell>
        </row>
        <row r="1822">
          <cell r="A1822" t="str">
            <v>CMAU3058470</v>
          </cell>
          <cell r="B1822">
            <v>20</v>
          </cell>
          <cell r="C1822" t="str">
            <v>HBG1402843</v>
          </cell>
          <cell r="D1822">
            <v>44025</v>
          </cell>
          <cell r="E1822">
            <v>-44020</v>
          </cell>
          <cell r="I1822" t="str">
            <v>2020 MSA 165004</v>
          </cell>
          <cell r="J1822">
            <v>58</v>
          </cell>
          <cell r="K1822" t="str">
            <v>ADM ANTWERP NV 807836 ROSTOCKWEG 17 - KAAI 312A2030 ANTWERP BELGIUM</v>
          </cell>
          <cell r="L1822" t="str">
            <v>UPFIELD KENYA MANUFACTURING LIMITEDWESTERN HEIGHTS KARUNA ROAD KARUNA</v>
          </cell>
          <cell r="M1822" t="str">
            <v>SA</v>
          </cell>
          <cell r="N1822" t="str">
            <v>SAJED</v>
          </cell>
          <cell r="O1822" t="str">
            <v>PK</v>
          </cell>
          <cell r="P1822">
            <v>14</v>
          </cell>
          <cell r="Q1822">
            <v>14</v>
          </cell>
          <cell r="R1822">
            <v>14</v>
          </cell>
          <cell r="S1822">
            <v>14</v>
          </cell>
          <cell r="T1822">
            <v>308640</v>
          </cell>
          <cell r="U1822">
            <v>308640</v>
          </cell>
          <cell r="V1822">
            <v>308640</v>
          </cell>
          <cell r="W1822">
            <v>308640</v>
          </cell>
          <cell r="X1822" t="str">
            <v>CRUDE DEGUMMED RAPESEED OIL NET WEIGHT 21880 00 KG HS CODE 151411 CRUDE DEGUMMED RAPESEED OIL NET WEIGHT 21960 KG HS CODE 151411 CRUDE DEGUMMED RAPESEED OIL NET WEIGHT 21980 KG HS CODE 151411 CRUDE DEGUMMED RAPESEED OIL NET WEIGHT 21960 KG HS CODE 151411 CRUDE DEGUMMED RAPESEED OIL NET WEIGHT 21960 KG HS CODE 151411 CRUDE DEGUMMED RAPESEED OIL NET WEIGHT 21940 KG HS CODE 151411 CRUDE DEGUMMED RAPESEED OIL NET WEIGHT 21900 KG HS CODE 151411 CRUDE DEGUMMED RAPESEED OIL NET WEIGHT 21880 KG HS CODE 151411 CRUDE DEGUMMED RAPESEED OIL NET WEIGHT 21980 KG HS CODE 151411 CRUDE DEGUMMED RAPESEED OIL NET WEIGHT 21940 KG HS CODE 151411 CRUDE DEGUMMED RAPESEED OIL NET WEIGHT 21920 KG HS CODE 151411 CRUDE DEGUMMED RAPESEED OIL NET WEIGHT 21920 KG HS CODE 151411 CRUDE DEGUMMED RAPESEED OIL NET WEIGHT 21960 KG HS CODE 151411 CRUDE DEGUMMED RAPESEED OIL NET WEIGHT 22060 KG TOTAL NET WEIGHT 307240 00 KG TOTAL GROSS WEIGHT 308640 00 KG Contact Person Moses Muguro Email address moses muguro-upfield com TEL NO +254 716 846 532 HS CODE 151411 TOTAL PKGS 14 PK FREIGHT PREPAID</v>
          </cell>
          <cell r="Y1822" t="str">
            <v>Valide</v>
          </cell>
        </row>
        <row r="1823">
          <cell r="A1823" t="str">
            <v>MRKU5784640</v>
          </cell>
          <cell r="B1823">
            <v>40</v>
          </cell>
          <cell r="C1823" t="str">
            <v>HG0197534</v>
          </cell>
          <cell r="D1823">
            <v>44022</v>
          </cell>
          <cell r="E1823">
            <v>-44017</v>
          </cell>
          <cell r="I1823" t="str">
            <v>2020 MSA 165016</v>
          </cell>
          <cell r="J1823">
            <v>79</v>
          </cell>
          <cell r="K1823" t="str">
            <v>JIANGMEN WANGYE MOTORCYCLE MANUFACT</v>
          </cell>
          <cell r="L1823" t="str">
            <v>CAPTAIN MOTORCYCLE MANUFACTURING CO54720657854</v>
          </cell>
          <cell r="M1823" t="str">
            <v>CN</v>
          </cell>
          <cell r="N1823" t="str">
            <v>CNJMN</v>
          </cell>
          <cell r="O1823" t="str">
            <v>PK</v>
          </cell>
          <cell r="P1823">
            <v>696</v>
          </cell>
          <cell r="Q1823">
            <v>696</v>
          </cell>
          <cell r="R1823">
            <v>0</v>
          </cell>
          <cell r="S1823">
            <v>0</v>
          </cell>
          <cell r="T1823">
            <v>49000</v>
          </cell>
          <cell r="U1823">
            <v>49000</v>
          </cell>
          <cell r="V1823">
            <v>0</v>
          </cell>
          <cell r="W1823">
            <v>0</v>
          </cell>
          <cell r="X1823" t="str">
            <v>MOTORCYCLES IN CKD FAX 86-750-2033167 PIN NO P051207140T</v>
          </cell>
          <cell r="Y1823" t="str">
            <v>Valide</v>
          </cell>
        </row>
        <row r="1824">
          <cell r="A1824" t="str">
            <v>MSKU9053223</v>
          </cell>
          <cell r="B1824">
            <v>40</v>
          </cell>
          <cell r="C1824" t="str">
            <v>HG0197534</v>
          </cell>
          <cell r="D1824">
            <v>44023</v>
          </cell>
          <cell r="E1824">
            <v>-44018</v>
          </cell>
          <cell r="I1824" t="str">
            <v>2020 MSA 165016</v>
          </cell>
          <cell r="J1824">
            <v>79</v>
          </cell>
          <cell r="K1824" t="str">
            <v>JIANGMEN WANGYE MOTORCYCLE MANUFACT</v>
          </cell>
          <cell r="L1824" t="str">
            <v>CAPTAIN MOTORCYCLE MANUFACTURING CO54720657854</v>
          </cell>
          <cell r="M1824" t="str">
            <v>CN</v>
          </cell>
          <cell r="N1824" t="str">
            <v>CNJMN</v>
          </cell>
          <cell r="O1824" t="str">
            <v>PK</v>
          </cell>
          <cell r="P1824">
            <v>696</v>
          </cell>
          <cell r="Q1824">
            <v>696</v>
          </cell>
          <cell r="R1824">
            <v>0</v>
          </cell>
          <cell r="S1824">
            <v>0</v>
          </cell>
          <cell r="T1824">
            <v>49000</v>
          </cell>
          <cell r="U1824">
            <v>49000</v>
          </cell>
          <cell r="V1824">
            <v>0</v>
          </cell>
          <cell r="W1824">
            <v>0</v>
          </cell>
          <cell r="X1824" t="str">
            <v>MOTORCYCLES IN CKD FAX 86-750-2033167 PIN NO P051207140T</v>
          </cell>
          <cell r="Y1824" t="str">
            <v>Valide</v>
          </cell>
        </row>
        <row r="1825">
          <cell r="A1825" t="str">
            <v>UACU8466950</v>
          </cell>
          <cell r="B1825">
            <v>40</v>
          </cell>
          <cell r="C1825" t="str">
            <v>HLCUDX3200638903</v>
          </cell>
          <cell r="D1825">
            <v>44022</v>
          </cell>
          <cell r="E1825">
            <v>-44017</v>
          </cell>
          <cell r="I1825" t="str">
            <v>2020 MSA 164962</v>
          </cell>
          <cell r="J1825">
            <v>46</v>
          </cell>
          <cell r="K1825" t="str">
            <v>LUCY ELECTRIC UK LTD HOWLAND ROAD THAME OXFORDSHIRE OX9 3UJ</v>
          </cell>
          <cell r="L1825" t="str">
            <v>TO THE ORDER OF DEVELOPMENT BANK OFKENYA LTD P O BOX 30483-00100 NA</v>
          </cell>
          <cell r="M1825" t="str">
            <v>US</v>
          </cell>
          <cell r="N1825" t="str">
            <v>AEJEA</v>
          </cell>
          <cell r="O1825" t="str">
            <v>NE</v>
          </cell>
          <cell r="P1825">
            <v>22</v>
          </cell>
          <cell r="Q1825">
            <v>22</v>
          </cell>
          <cell r="R1825">
            <v>22</v>
          </cell>
          <cell r="S1825">
            <v>22</v>
          </cell>
          <cell r="T1825">
            <v>9743</v>
          </cell>
          <cell r="U1825">
            <v>9743</v>
          </cell>
          <cell r="V1825">
            <v>9743</v>
          </cell>
          <cell r="W1825">
            <v>9743</v>
          </cell>
          <cell r="X1825" t="str">
            <v>AIR BREAK SWITCH AND ISOLATING LINK FOR DESIGN SUPPLY INSTALLATION AND COMMISSIONING OF SUBSTATIONS AND MEDIUM VOLTAGE LINES SABAKI KALOLENI KOKOTONI MTONDIA AND WUNDAYI CONTRACT NO KP1 12A-2 PT 4 14 A36B LOT2 LC NO 001IMP0201350001 IDF NO E2001286040 HS-CODE 85 38 90</v>
          </cell>
          <cell r="Y1825" t="str">
            <v>Valide</v>
          </cell>
        </row>
        <row r="1826">
          <cell r="A1826" t="str">
            <v>UACU3904230</v>
          </cell>
          <cell r="B1826">
            <v>20</v>
          </cell>
          <cell r="C1826" t="str">
            <v>HLCUDX3200639303</v>
          </cell>
          <cell r="D1826">
            <v>44024</v>
          </cell>
          <cell r="E1826">
            <v>-44019</v>
          </cell>
          <cell r="I1826" t="str">
            <v>2020 MSA 164962</v>
          </cell>
          <cell r="J1826">
            <v>48</v>
          </cell>
          <cell r="K1826" t="str">
            <v>NATIONAL PAINTS FACTORIES CO LTD P O BOX 5822 SHARJAH - UAE</v>
          </cell>
          <cell r="L1826" t="str">
            <v>WALLMATT PRODUCTS LIMITED PO BOX 3994 00506 NAIROBI KENYA</v>
          </cell>
          <cell r="M1826" t="str">
            <v>US</v>
          </cell>
          <cell r="N1826" t="str">
            <v>AEJEA</v>
          </cell>
          <cell r="O1826" t="str">
            <v>BX</v>
          </cell>
          <cell r="P1826">
            <v>594</v>
          </cell>
          <cell r="Q1826">
            <v>594</v>
          </cell>
          <cell r="R1826">
            <v>0</v>
          </cell>
          <cell r="S1826">
            <v>0</v>
          </cell>
          <cell r="T1826">
            <v>6359</v>
          </cell>
          <cell r="U1826">
            <v>6359</v>
          </cell>
          <cell r="V1826">
            <v>0</v>
          </cell>
          <cell r="W1826">
            <v>0</v>
          </cell>
          <cell r="X1826" t="str">
            <v>594 PACKAGES 591 PACKAGES PAINTS WEIGHT 5699 KGS IMCO CLASS 3 UN NO 1263 AND 3 BOX NUMIX MIXINA MACHINE AND ACCESSORIES WEIGHT 660 KGS</v>
          </cell>
          <cell r="Y1826" t="str">
            <v>Valide</v>
          </cell>
        </row>
        <row r="1827">
          <cell r="A1827" t="str">
            <v>HLBU2481933</v>
          </cell>
          <cell r="B1827">
            <v>40</v>
          </cell>
          <cell r="C1827" t="str">
            <v>HLCUDX3200640919</v>
          </cell>
          <cell r="D1827">
            <v>44022</v>
          </cell>
          <cell r="E1827">
            <v>-44017</v>
          </cell>
          <cell r="I1827" t="str">
            <v>2020 MSA 164962</v>
          </cell>
          <cell r="J1827">
            <v>57</v>
          </cell>
          <cell r="K1827" t="str">
            <v>AL SHAFAR STEEL ENGINEERING L L C ASSENT POST BOX-38436 DUBAI UAE TEL</v>
          </cell>
          <cell r="L1827" t="str">
            <v>MARUBENI CORPORATION KENYA POWER PROJECT OFFICE 7TH FLOOR BRITAM TOWE</v>
          </cell>
          <cell r="M1827" t="str">
            <v>US</v>
          </cell>
          <cell r="N1827" t="str">
            <v>AEJEA</v>
          </cell>
          <cell r="O1827" t="str">
            <v>NE</v>
          </cell>
          <cell r="P1827">
            <v>22</v>
          </cell>
          <cell r="Q1827">
            <v>22</v>
          </cell>
          <cell r="R1827">
            <v>22</v>
          </cell>
          <cell r="S1827">
            <v>22</v>
          </cell>
          <cell r="T1827">
            <v>152370</v>
          </cell>
          <cell r="U1827">
            <v>152370</v>
          </cell>
          <cell r="V1827">
            <v>152370</v>
          </cell>
          <cell r="W1827">
            <v>152370</v>
          </cell>
          <cell r="X1827" t="str">
            <v>COMPONENT PART OF GOODS WITH STANDARD ACCESSORIES OF GOODS WHICH ARE NECESSARY FOR OLKARIA I ADDITIONAL UNIT 6 POWER DEVELOPMENT PROJECT MASTER LIST NO DFN415 232 011 DATED 7TH JUNE 2019 MASTER LIST ITEM NO A 8 STRUCTURAL STEEL SHIPMENT NO CV06 INVOICE NO 9PHX0391 HS CODE 73 08 90 FABRICATED STRUCTURAL STEEL C O KENYA ELECTRICITY GENERATING COMPANY PLC PIN NO P000593625T MR TARO SETO GENERAL MANAGER HS CODE 73 08 90</v>
          </cell>
          <cell r="Y1827" t="str">
            <v>Valide</v>
          </cell>
        </row>
        <row r="1828">
          <cell r="A1828" t="str">
            <v>HLXU1245951</v>
          </cell>
          <cell r="B1828">
            <v>20</v>
          </cell>
          <cell r="C1828" t="str">
            <v>HLCUDX3200653292</v>
          </cell>
          <cell r="D1828">
            <v>44025</v>
          </cell>
          <cell r="E1828">
            <v>-44020</v>
          </cell>
          <cell r="I1828" t="str">
            <v>2020 MSA 165221</v>
          </cell>
          <cell r="J1828">
            <v>33</v>
          </cell>
          <cell r="K1828" t="str">
            <v>ALWADI SPICES FOODSTUFF FILLINGLLC POBOX 31702 INDUSTRIAL AREA 6</v>
          </cell>
          <cell r="L1828" t="str">
            <v>AZOFCO GENERAL MERCHANTS LIMITED POBOX 41744-80100 MOMBASA KENYA CON</v>
          </cell>
          <cell r="M1828" t="str">
            <v>US</v>
          </cell>
          <cell r="N1828" t="str">
            <v>AEJEA</v>
          </cell>
          <cell r="O1828" t="str">
            <v>BG</v>
          </cell>
          <cell r="P1828">
            <v>5200</v>
          </cell>
          <cell r="Q1828">
            <v>5200</v>
          </cell>
          <cell r="R1828">
            <v>5200</v>
          </cell>
          <cell r="S1828">
            <v>5200</v>
          </cell>
          <cell r="T1828">
            <v>260470</v>
          </cell>
          <cell r="U1828">
            <v>260470</v>
          </cell>
          <cell r="V1828">
            <v>260470</v>
          </cell>
          <cell r="W1828">
            <v>260470</v>
          </cell>
          <cell r="X1828" t="str">
            <v>DESCRIPTION GREEN LENTILS HS CODE 07134000</v>
          </cell>
          <cell r="Y1828" t="str">
            <v>Valide</v>
          </cell>
        </row>
        <row r="1829">
          <cell r="A1829" t="str">
            <v>HLBU1823353</v>
          </cell>
          <cell r="B1829">
            <v>20</v>
          </cell>
          <cell r="C1829" t="str">
            <v>HLCUDX3200653292</v>
          </cell>
          <cell r="D1829">
            <v>44025</v>
          </cell>
          <cell r="E1829">
            <v>-44020</v>
          </cell>
          <cell r="I1829" t="str">
            <v>2020 MSA 165221</v>
          </cell>
          <cell r="J1829">
            <v>33</v>
          </cell>
          <cell r="K1829" t="str">
            <v>ALWADI SPICES FOODSTUFF FILLINGLLC POBOX 31702 INDUSTRIAL AREA 6</v>
          </cell>
          <cell r="L1829" t="str">
            <v>AZOFCO GENERAL MERCHANTS LIMITED POBOX 41744-80100 MOMBASA KENYA CON</v>
          </cell>
          <cell r="M1829" t="str">
            <v>US</v>
          </cell>
          <cell r="N1829" t="str">
            <v>AEJEA</v>
          </cell>
          <cell r="O1829" t="str">
            <v>BG</v>
          </cell>
          <cell r="P1829">
            <v>5200</v>
          </cell>
          <cell r="Q1829">
            <v>5200</v>
          </cell>
          <cell r="R1829">
            <v>5200</v>
          </cell>
          <cell r="S1829">
            <v>5200</v>
          </cell>
          <cell r="T1829">
            <v>260470</v>
          </cell>
          <cell r="U1829">
            <v>260470</v>
          </cell>
          <cell r="V1829">
            <v>260470</v>
          </cell>
          <cell r="W1829">
            <v>260470</v>
          </cell>
          <cell r="X1829" t="str">
            <v>DESCRIPTION GREEN LENTILS HS CODE 07134000</v>
          </cell>
          <cell r="Y1829" t="str">
            <v>Valide</v>
          </cell>
        </row>
        <row r="1830">
          <cell r="A1830" t="str">
            <v>HAMU1259794</v>
          </cell>
          <cell r="B1830">
            <v>40</v>
          </cell>
          <cell r="C1830" t="str">
            <v>HLCUDX3200700045</v>
          </cell>
          <cell r="D1830">
            <v>44025</v>
          </cell>
          <cell r="E1830">
            <v>-44020</v>
          </cell>
          <cell r="I1830" t="str">
            <v>2020 MSA 165221</v>
          </cell>
          <cell r="J1830">
            <v>33</v>
          </cell>
          <cell r="K1830" t="str">
            <v>ALWADI SPICES FOODSTUFF FILLINGLLC POBOX 31702 INDUSTRIAL AREA 6</v>
          </cell>
          <cell r="L1830" t="str">
            <v>AZOFCO GENERAL MERCHANTS LIMITED POBOX 41744-80100 MOMBASA KENYA CON</v>
          </cell>
          <cell r="M1830" t="str">
            <v>US</v>
          </cell>
          <cell r="N1830" t="str">
            <v>AEJEA</v>
          </cell>
          <cell r="O1830" t="str">
            <v>BG</v>
          </cell>
          <cell r="P1830">
            <v>5200</v>
          </cell>
          <cell r="Q1830">
            <v>5200</v>
          </cell>
          <cell r="R1830">
            <v>5200</v>
          </cell>
          <cell r="S1830">
            <v>5200</v>
          </cell>
          <cell r="T1830">
            <v>260470</v>
          </cell>
          <cell r="U1830">
            <v>260470</v>
          </cell>
          <cell r="V1830">
            <v>260470</v>
          </cell>
          <cell r="W1830">
            <v>260470</v>
          </cell>
          <cell r="X1830" t="str">
            <v>DESCRIPTION GREEN LENTILS HS CODE 07134000</v>
          </cell>
          <cell r="Y1830" t="str">
            <v>Valide</v>
          </cell>
        </row>
        <row r="1831">
          <cell r="A1831" t="str">
            <v>HLBU2884862</v>
          </cell>
          <cell r="B1831">
            <v>40</v>
          </cell>
          <cell r="C1831" t="str">
            <v>HLCUDX3200700045</v>
          </cell>
          <cell r="D1831">
            <v>44025</v>
          </cell>
          <cell r="E1831">
            <v>-44020</v>
          </cell>
          <cell r="I1831" t="str">
            <v>2020 MSA 165221</v>
          </cell>
          <cell r="J1831">
            <v>33</v>
          </cell>
          <cell r="K1831" t="str">
            <v>ALWADI SPICES FOODSTUFF FILLINGLLC POBOX 31702 INDUSTRIAL AREA 6</v>
          </cell>
          <cell r="L1831" t="str">
            <v>AZOFCO GENERAL MERCHANTS LIMITED POBOX 41744-80100 MOMBASA KENYA CON</v>
          </cell>
          <cell r="M1831" t="str">
            <v>US</v>
          </cell>
          <cell r="N1831" t="str">
            <v>AEJEA</v>
          </cell>
          <cell r="O1831" t="str">
            <v>BG</v>
          </cell>
          <cell r="P1831">
            <v>5200</v>
          </cell>
          <cell r="Q1831">
            <v>5200</v>
          </cell>
          <cell r="R1831">
            <v>5200</v>
          </cell>
          <cell r="S1831">
            <v>5200</v>
          </cell>
          <cell r="T1831">
            <v>260470</v>
          </cell>
          <cell r="U1831">
            <v>260470</v>
          </cell>
          <cell r="V1831">
            <v>260470</v>
          </cell>
          <cell r="W1831">
            <v>260470</v>
          </cell>
          <cell r="X1831" t="str">
            <v>DESCRIPTION GREEN LENTILS HS CODE 07134000</v>
          </cell>
          <cell r="Y1831" t="str">
            <v>Valide</v>
          </cell>
        </row>
        <row r="1832">
          <cell r="A1832" t="str">
            <v>TCKU6556549</v>
          </cell>
          <cell r="B1832">
            <v>40</v>
          </cell>
          <cell r="C1832" t="str">
            <v>HLCUDX3200700045</v>
          </cell>
          <cell r="D1832">
            <v>44025</v>
          </cell>
          <cell r="E1832">
            <v>-44020</v>
          </cell>
          <cell r="I1832" t="str">
            <v>2020 MSA 165221</v>
          </cell>
          <cell r="J1832">
            <v>33</v>
          </cell>
          <cell r="K1832" t="str">
            <v>ALWADI SPICES FOODSTUFF FILLINGLLC POBOX 31702 INDUSTRIAL AREA 6</v>
          </cell>
          <cell r="L1832" t="str">
            <v>AZOFCO GENERAL MERCHANTS LIMITED POBOX 41744-80100 MOMBASA KENYA CON</v>
          </cell>
          <cell r="M1832" t="str">
            <v>US</v>
          </cell>
          <cell r="N1832" t="str">
            <v>AEJEA</v>
          </cell>
          <cell r="O1832" t="str">
            <v>BG</v>
          </cell>
          <cell r="P1832">
            <v>5200</v>
          </cell>
          <cell r="Q1832">
            <v>5200</v>
          </cell>
          <cell r="R1832">
            <v>5200</v>
          </cell>
          <cell r="S1832">
            <v>5200</v>
          </cell>
          <cell r="T1832">
            <v>260470</v>
          </cell>
          <cell r="U1832">
            <v>260470</v>
          </cell>
          <cell r="V1832">
            <v>260470</v>
          </cell>
          <cell r="W1832">
            <v>260470</v>
          </cell>
          <cell r="X1832" t="str">
            <v>DESCRIPTION GREEN LENTILS HS CODE 07134000</v>
          </cell>
          <cell r="Y1832" t="str">
            <v>Valide</v>
          </cell>
        </row>
        <row r="1833">
          <cell r="A1833" t="str">
            <v>GESU6503898</v>
          </cell>
          <cell r="B1833">
            <v>40</v>
          </cell>
          <cell r="C1833" t="str">
            <v>HLCUDX3200700045</v>
          </cell>
          <cell r="D1833">
            <v>44025</v>
          </cell>
          <cell r="E1833">
            <v>-44020</v>
          </cell>
          <cell r="I1833" t="str">
            <v>2020 MSA 165221</v>
          </cell>
          <cell r="J1833">
            <v>33</v>
          </cell>
          <cell r="K1833" t="str">
            <v>ALWADI SPICES FOODSTUFF FILLINGLLC POBOX 31702 INDUSTRIAL AREA 6</v>
          </cell>
          <cell r="L1833" t="str">
            <v>AZOFCO GENERAL MERCHANTS LIMITED POBOX 41744-80100 MOMBASA KENYA CON</v>
          </cell>
          <cell r="M1833" t="str">
            <v>US</v>
          </cell>
          <cell r="N1833" t="str">
            <v>AEJEA</v>
          </cell>
          <cell r="O1833" t="str">
            <v>BG</v>
          </cell>
          <cell r="P1833">
            <v>5200</v>
          </cell>
          <cell r="Q1833">
            <v>5200</v>
          </cell>
          <cell r="R1833">
            <v>5200</v>
          </cell>
          <cell r="S1833">
            <v>5200</v>
          </cell>
          <cell r="T1833">
            <v>260470</v>
          </cell>
          <cell r="U1833">
            <v>260470</v>
          </cell>
          <cell r="V1833">
            <v>260470</v>
          </cell>
          <cell r="W1833">
            <v>260470</v>
          </cell>
          <cell r="X1833" t="str">
            <v>DESCRIPTION GREEN LENTILS HS CODE 07134000</v>
          </cell>
          <cell r="Y1833" t="str">
            <v>Valide</v>
          </cell>
        </row>
        <row r="1834">
          <cell r="A1834" t="str">
            <v>TCNU7494127</v>
          </cell>
          <cell r="B1834">
            <v>40</v>
          </cell>
          <cell r="C1834" t="str">
            <v>HLCUDX3200700045</v>
          </cell>
          <cell r="D1834">
            <v>44025</v>
          </cell>
          <cell r="E1834">
            <v>-44020</v>
          </cell>
          <cell r="I1834" t="str">
            <v>2020 MSA 165221</v>
          </cell>
          <cell r="J1834">
            <v>33</v>
          </cell>
          <cell r="K1834" t="str">
            <v>ALWADI SPICES FOODSTUFF FILLINGLLC POBOX 31702 INDUSTRIAL AREA 6</v>
          </cell>
          <cell r="L1834" t="str">
            <v>AZOFCO GENERAL MERCHANTS LIMITED POBOX 41744-80100 MOMBASA KENYA CON</v>
          </cell>
          <cell r="M1834" t="str">
            <v>US</v>
          </cell>
          <cell r="N1834" t="str">
            <v>AEJEA</v>
          </cell>
          <cell r="O1834" t="str">
            <v>BG</v>
          </cell>
          <cell r="P1834">
            <v>5200</v>
          </cell>
          <cell r="Q1834">
            <v>5200</v>
          </cell>
          <cell r="R1834">
            <v>5200</v>
          </cell>
          <cell r="S1834">
            <v>5200</v>
          </cell>
          <cell r="T1834">
            <v>260470</v>
          </cell>
          <cell r="U1834">
            <v>260470</v>
          </cell>
          <cell r="V1834">
            <v>260470</v>
          </cell>
          <cell r="W1834">
            <v>260470</v>
          </cell>
          <cell r="X1834" t="str">
            <v>DESCRIPTION GREEN LENTILS HS CODE 07134000</v>
          </cell>
          <cell r="Y1834" t="str">
            <v>Valide</v>
          </cell>
        </row>
        <row r="1835">
          <cell r="A1835" t="str">
            <v>CAAU5396613</v>
          </cell>
          <cell r="B1835">
            <v>40</v>
          </cell>
          <cell r="C1835" t="str">
            <v>HLCUDX3200700045</v>
          </cell>
          <cell r="D1835">
            <v>44025</v>
          </cell>
          <cell r="E1835">
            <v>-44020</v>
          </cell>
          <cell r="I1835" t="str">
            <v>2020 MSA 165221</v>
          </cell>
          <cell r="J1835">
            <v>33</v>
          </cell>
          <cell r="K1835" t="str">
            <v>ALWADI SPICES FOODSTUFF FILLINGLLC POBOX 31702 INDUSTRIAL AREA 6</v>
          </cell>
          <cell r="L1835" t="str">
            <v>AZOFCO GENERAL MERCHANTS LIMITED POBOX 41744-80100 MOMBASA KENYA CON</v>
          </cell>
          <cell r="M1835" t="str">
            <v>US</v>
          </cell>
          <cell r="N1835" t="str">
            <v>AEJEA</v>
          </cell>
          <cell r="O1835" t="str">
            <v>BG</v>
          </cell>
          <cell r="P1835">
            <v>5200</v>
          </cell>
          <cell r="Q1835">
            <v>5200</v>
          </cell>
          <cell r="R1835">
            <v>5200</v>
          </cell>
          <cell r="S1835">
            <v>5200</v>
          </cell>
          <cell r="T1835">
            <v>260470</v>
          </cell>
          <cell r="U1835">
            <v>260470</v>
          </cell>
          <cell r="V1835">
            <v>260470</v>
          </cell>
          <cell r="W1835">
            <v>260470</v>
          </cell>
          <cell r="X1835" t="str">
            <v>DESCRIPTION GREEN LENTILS HS CODE 07134000</v>
          </cell>
          <cell r="Y1835" t="str">
            <v>Valide</v>
          </cell>
        </row>
        <row r="1836">
          <cell r="A1836" t="str">
            <v>HLXU8232473</v>
          </cell>
          <cell r="B1836">
            <v>40</v>
          </cell>
          <cell r="C1836" t="str">
            <v>HLCUDX3200700045</v>
          </cell>
          <cell r="D1836">
            <v>44025</v>
          </cell>
          <cell r="E1836">
            <v>-44020</v>
          </cell>
          <cell r="I1836" t="str">
            <v>2020 MSA 165221</v>
          </cell>
          <cell r="J1836">
            <v>33</v>
          </cell>
          <cell r="K1836" t="str">
            <v>ALWADI SPICES FOODSTUFF FILLINGLLC POBOX 31702 INDUSTRIAL AREA 6</v>
          </cell>
          <cell r="L1836" t="str">
            <v>AZOFCO GENERAL MERCHANTS LIMITED POBOX 41744-80100 MOMBASA KENYA CON</v>
          </cell>
          <cell r="M1836" t="str">
            <v>US</v>
          </cell>
          <cell r="N1836" t="str">
            <v>AEJEA</v>
          </cell>
          <cell r="O1836" t="str">
            <v>BG</v>
          </cell>
          <cell r="P1836">
            <v>5200</v>
          </cell>
          <cell r="Q1836">
            <v>5200</v>
          </cell>
          <cell r="R1836">
            <v>5200</v>
          </cell>
          <cell r="S1836">
            <v>5200</v>
          </cell>
          <cell r="T1836">
            <v>260470</v>
          </cell>
          <cell r="U1836">
            <v>260470</v>
          </cell>
          <cell r="V1836">
            <v>260470</v>
          </cell>
          <cell r="W1836">
            <v>260470</v>
          </cell>
          <cell r="X1836" t="str">
            <v>DESCRIPTION GREEN LENTILS HS CODE 07134000</v>
          </cell>
          <cell r="Y1836" t="str">
            <v>Valide</v>
          </cell>
        </row>
        <row r="1837">
          <cell r="A1837" t="str">
            <v>UACU3965771</v>
          </cell>
          <cell r="B1837">
            <v>20</v>
          </cell>
          <cell r="C1837" t="str">
            <v>HLCUEUR200629718</v>
          </cell>
          <cell r="D1837">
            <v>44022</v>
          </cell>
          <cell r="E1837">
            <v>-44017</v>
          </cell>
          <cell r="I1837" t="str">
            <v>2020 MSA 164962</v>
          </cell>
          <cell r="J1837">
            <v>79</v>
          </cell>
          <cell r="K1837" t="str">
            <v>M S DHIRAJ ENGINEERING WORKS PLOT 77 G I D C ESTATE KALOL-382721</v>
          </cell>
          <cell r="L1837" t="str">
            <v>M S REGIONAL VENTURES LIMITED P O BOX NO 29481-00100 NAIROBI KENYA</v>
          </cell>
          <cell r="M1837" t="str">
            <v>US</v>
          </cell>
          <cell r="N1837" t="str">
            <v>INMUN</v>
          </cell>
          <cell r="O1837" t="str">
            <v>NE</v>
          </cell>
          <cell r="P1837">
            <v>71</v>
          </cell>
          <cell r="Q1837">
            <v>71</v>
          </cell>
          <cell r="R1837">
            <v>0</v>
          </cell>
          <cell r="S1837">
            <v>0</v>
          </cell>
          <cell r="T1837">
            <v>33475</v>
          </cell>
          <cell r="U1837">
            <v>33475</v>
          </cell>
          <cell r="V1837">
            <v>0</v>
          </cell>
          <cell r="W1837">
            <v>0</v>
          </cell>
          <cell r="X1837" t="str">
            <v>DRILLING RIG MODEL DEW-2000 TOTAL 71 PACKAGES DHIRAJ RIGS MAKE HYDRAULIC OPERATED DRILLING RIG MODEL DEW-2000 COMBO MOUNTED ON BRAND NEW ASHOK LEYLAND TRUCK MODEL 2818 RHD HS CODE 84304110 ASHOK LEYLAND BRAND NEW TRUCK MODEL 2818 RHD WITH NEW STEEL SLEEPER CABIN ENGINE NO KDPZ126755 CHASSIS NO MB1CWCHDXKPBK6750 HS CODE 87060042 ELGI MAKE AIR COMPRESSOR MODEL 1200-330 FAB NO BSFD230508 HS CODE 84144030 4 5 X 4 5 METER LONG DRILL PIPE HS CODE 82071900 ACCESSORIES AND TOOLS OF DRILLING RIG AS PER ANNEXURE -A HS CODE 84314310 HS-CODE 84 31 43</v>
          </cell>
          <cell r="Y1837" t="str">
            <v>Valide</v>
          </cell>
        </row>
        <row r="1838">
          <cell r="A1838" t="str">
            <v>HAMU1078672</v>
          </cell>
          <cell r="B1838">
            <v>20</v>
          </cell>
          <cell r="C1838" t="str">
            <v>HLCUTS1201233472</v>
          </cell>
          <cell r="D1838">
            <v>44021</v>
          </cell>
          <cell r="E1838">
            <v>-44016</v>
          </cell>
          <cell r="I1838" t="str">
            <v>2020 MSA 164800</v>
          </cell>
          <cell r="J1838">
            <v>147</v>
          </cell>
          <cell r="K1838" t="str">
            <v>DSV AIR SEA CO LTD TIANJIN BRANCH AS AGENT FOR DSV OCEAN TRANSPO</v>
          </cell>
          <cell r="L1838" t="str">
            <v>VESTAS EASTERN AFRICA C O LAKE TURKANA WIND POWER LIMITED Karen Business Park PO BOX 2114 00502 Nairobi ATTN Benson</v>
          </cell>
          <cell r="M1838" t="str">
            <v>US</v>
          </cell>
          <cell r="N1838" t="str">
            <v>CNTXG</v>
          </cell>
          <cell r="O1838" t="str">
            <v>NE</v>
          </cell>
          <cell r="P1838">
            <v>383</v>
          </cell>
          <cell r="Q1838">
            <v>383</v>
          </cell>
          <cell r="R1838">
            <v>0</v>
          </cell>
          <cell r="S1838">
            <v>0</v>
          </cell>
          <cell r="T1838">
            <v>147334</v>
          </cell>
          <cell r="U1838">
            <v>147334</v>
          </cell>
          <cell r="V1838">
            <v>0</v>
          </cell>
          <cell r="W1838">
            <v>0</v>
          </cell>
          <cell r="X1838" t="str">
            <v>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CABLE HEPING DISTRICT 300051 TIANJIN TAX CODE 9112010178332473XH TEL 022-58783500 FAX 022-58993555 KAREN KAREN BUSINESS PARK HS CODE 85 44 60 CABLE HEPING DISTRICT 300051 TIANJIN TAX CODE 9112010178332473XH TEL 022-58783500 FAX 022-58993555 KAREN KAREN BUSINESS PARK CABLE HEPING DISTRICT 300051 TIANJIN TAX CODE 9112010178332473XH TEL 022-58783500 FAX 022-58993555 KAREN KAREN BUSINESS PARK</v>
          </cell>
          <cell r="Y1838" t="str">
            <v>Valide</v>
          </cell>
        </row>
        <row r="1839">
          <cell r="A1839" t="str">
            <v>MSCU5996370</v>
          </cell>
          <cell r="B1839">
            <v>40</v>
          </cell>
          <cell r="C1839" t="str">
            <v>MEDUDM175151</v>
          </cell>
          <cell r="D1839">
            <v>44023</v>
          </cell>
          <cell r="E1839">
            <v>-44018</v>
          </cell>
          <cell r="I1839" t="str">
            <v>2020 MSA 164991</v>
          </cell>
          <cell r="J1839">
            <v>58</v>
          </cell>
          <cell r="K1839" t="str">
            <v>SAUDI BASIC INDUSTRIES CORPORATION</v>
          </cell>
          <cell r="L1839" t="str">
            <v>ADPACK LIMITED</v>
          </cell>
          <cell r="M1839" t="str">
            <v>OM</v>
          </cell>
          <cell r="N1839" t="str">
            <v>OMSLL</v>
          </cell>
          <cell r="O1839" t="str">
            <v>BG</v>
          </cell>
          <cell r="P1839">
            <v>990</v>
          </cell>
          <cell r="Q1839">
            <v>990</v>
          </cell>
          <cell r="R1839">
            <v>0</v>
          </cell>
          <cell r="S1839">
            <v>0</v>
          </cell>
          <cell r="T1839">
            <v>25290</v>
          </cell>
          <cell r="U1839">
            <v>25290</v>
          </cell>
          <cell r="V1839">
            <v>0</v>
          </cell>
          <cell r="W1839">
            <v>0</v>
          </cell>
          <cell r="X1839" t="str">
            <v>POLYPROPYLENE HOMOPOLYMER 506P 24 750 MT POLYPROPYLENE HOMOPOLYMER 506P PALLETIZED 55 BAGS OF 25 KG TOTAL NO OF PACKAGES 990 BAGS CARGO NET WEIGHT 24 750 MT CARGO GROSS WEIGHT 25 290 MT CONT R TARE WEIGHT 3 780 MT CONT R GROSS WEIGHT 29 070 MT SALES ORDER NO 3304774 SABIC DELIVERY NO 802533868 H S CODE 3902 10 00 00 00 FREIGHT PREPAID</v>
          </cell>
          <cell r="Y1839" t="str">
            <v>Valide</v>
          </cell>
        </row>
        <row r="1840">
          <cell r="A1840" t="str">
            <v>MEDU1814956</v>
          </cell>
          <cell r="B1840">
            <v>20</v>
          </cell>
          <cell r="C1840" t="str">
            <v>MEDUIP206044</v>
          </cell>
          <cell r="D1840">
            <v>44024</v>
          </cell>
          <cell r="E1840">
            <v>-44019</v>
          </cell>
          <cell r="I1840" t="str">
            <v>2020 MSA 164893</v>
          </cell>
          <cell r="J1840">
            <v>60</v>
          </cell>
          <cell r="K1840" t="str">
            <v>KUEHNE NAGEL LTD LPL</v>
          </cell>
          <cell r="L1840" t="str">
            <v>BLUE ANCHOR LINE LTD</v>
          </cell>
          <cell r="M1840" t="str">
            <v>CN</v>
          </cell>
          <cell r="N1840" t="str">
            <v>OMSLL</v>
          </cell>
          <cell r="O1840" t="str">
            <v>JY</v>
          </cell>
          <cell r="P1840">
            <v>502</v>
          </cell>
          <cell r="Q1840">
            <v>502</v>
          </cell>
          <cell r="R1840">
            <v>0</v>
          </cell>
          <cell r="S1840">
            <v>0</v>
          </cell>
          <cell r="T1840">
            <v>8347</v>
          </cell>
          <cell r="U1840">
            <v>8347</v>
          </cell>
          <cell r="V1840">
            <v>0</v>
          </cell>
          <cell r="W1840">
            <v>0</v>
          </cell>
          <cell r="X1840" t="str">
            <v>BUTTER F-10203 25 KGS120 JERRICAN 3000 00 KGNET PRODUCT 20122163HAZARDOUS CARGO -UN3265 CLASS 8 P G IIIHS CODE 33021090IDF NO E2004319790PFI NO 500141135 IN TRANSIT TO ICDEMBAKASI PACKED ON 11 PALLETS LEMON F-10512 20 KG5 JERRICAN 100 00 KGS NETPRODUCT NO 20122303HAZARDOUS CARGOUN1197 CLASS 3 PGIII ORANGE F-11775 20 KG7 JERRICAN 140 KGNET PRODUCT 20122472HAZARDOUS CARGOUN1197 CLASS 3 PG III VANILLA F-10213 25KG60 JERRICAN 1500 KG NETPRODUCT 20122157NON HAZARDOUS LACTAROME 104743 B 10 KGS300 JERRICAN 3165 00 KGNET PRODUCT 20123373NON HAZARDOUS STRAWBERRY F-10795 20KGS200 KG NETPRODUCT 20122960HAZARDOUS CARGOUN1197 CLASS 3 P G III</v>
          </cell>
          <cell r="Y1840" t="str">
            <v>Valide</v>
          </cell>
        </row>
        <row r="1841">
          <cell r="A1841" t="str">
            <v>MSDU7253633</v>
          </cell>
          <cell r="B1841">
            <v>40</v>
          </cell>
          <cell r="C1841" t="str">
            <v>MEDUMH859065</v>
          </cell>
          <cell r="D1841">
            <v>44021</v>
          </cell>
          <cell r="E1841">
            <v>-44016</v>
          </cell>
          <cell r="I1841" t="str">
            <v>2020 MSA 165000</v>
          </cell>
          <cell r="J1841">
            <v>53</v>
          </cell>
          <cell r="K1841" t="str">
            <v>STALLION ENTERPRISE</v>
          </cell>
          <cell r="L1841" t="str">
            <v>JETLAK FOODS LTD</v>
          </cell>
          <cell r="M1841" t="str">
            <v>OM</v>
          </cell>
          <cell r="N1841" t="str">
            <v>OMSLL</v>
          </cell>
          <cell r="O1841" t="str">
            <v>BG</v>
          </cell>
          <cell r="P1841">
            <v>1040</v>
          </cell>
          <cell r="Q1841">
            <v>1040</v>
          </cell>
          <cell r="R1841">
            <v>1040</v>
          </cell>
          <cell r="S1841">
            <v>1040</v>
          </cell>
          <cell r="T1841">
            <v>26187</v>
          </cell>
          <cell r="U1841">
            <v>26187</v>
          </cell>
          <cell r="V1841">
            <v>26187</v>
          </cell>
          <cell r="W1841">
            <v>26187</v>
          </cell>
          <cell r="X1841" t="str">
            <v>PEANUT BOLD 50 60 1040 VAC CUM BAGS OF 25 KGS NET CON TRACT 1302 DT 21 05 2020 TOTAL GROSS WEIGHT 26187 KGS TOTAL NET WEIGHT 260 00 KGS HS CODE 12024210 S hipping Bill NO 3226416 D ate 16 06 2020</v>
          </cell>
          <cell r="Y1841" t="str">
            <v>Valide</v>
          </cell>
        </row>
        <row r="1842">
          <cell r="A1842" t="str">
            <v>BMOU2823273</v>
          </cell>
          <cell r="B1842">
            <v>20</v>
          </cell>
          <cell r="C1842" t="str">
            <v>MEDUMH937879</v>
          </cell>
          <cell r="D1842">
            <v>44024</v>
          </cell>
          <cell r="E1842">
            <v>-44019</v>
          </cell>
          <cell r="I1842" t="str">
            <v>2020 MSA 164991</v>
          </cell>
          <cell r="J1842">
            <v>116</v>
          </cell>
          <cell r="K1842" t="str">
            <v>PRAKASH CHEMICALS INTERNATIONAL PVT LTD</v>
          </cell>
          <cell r="L1842" t="str">
            <v>CHARMING GENERAL TRADING LTD</v>
          </cell>
          <cell r="M1842" t="str">
            <v>OM</v>
          </cell>
          <cell r="N1842" t="str">
            <v>OMSLL</v>
          </cell>
          <cell r="O1842" t="str">
            <v>DR</v>
          </cell>
          <cell r="P1842">
            <v>320</v>
          </cell>
          <cell r="Q1842">
            <v>320</v>
          </cell>
          <cell r="R1842">
            <v>0</v>
          </cell>
          <cell r="S1842">
            <v>0</v>
          </cell>
          <cell r="T1842">
            <v>69920</v>
          </cell>
          <cell r="U1842">
            <v>69920</v>
          </cell>
          <cell r="V1842">
            <v>0</v>
          </cell>
          <cell r="W1842">
            <v>0</v>
          </cell>
          <cell r="X1842" t="str">
            <v>ETHYL ACETATE HAZ DETAILS - IMO Class 3 and UN Number 1173 PG II FLASHPOINT -4 DEG C TOTAL 320 Drums ETHYL ACE TATE 320 NOS OF 210 KGS HD PE DRUMS TOTAL GROSS WEIGH T 69920 KGS TOTAL NET WEI GHT 67200 KGS COUNTRY OF ORIGIN INDIA S BILL 33032 34 3303876 and 3324157 DT 19 06 2020 and 20 06 2020 THROUGH BL HAZ DETAILS - IMO Class 3 and UN Number 1173 PG II FLASHPOINT - 4 DEG C Tax Id P0518400 99P ETHYL ACETATE HAZ DETAILS - IMO Class 3 and UN Number 1173 PG II FLASHPOINT -4 DEG C</v>
          </cell>
          <cell r="Y1842" t="str">
            <v>Valide</v>
          </cell>
        </row>
        <row r="1843">
          <cell r="A1843" t="str">
            <v>MEDU1885219</v>
          </cell>
          <cell r="B1843">
            <v>20</v>
          </cell>
          <cell r="C1843" t="str">
            <v>MEDUMH937879</v>
          </cell>
          <cell r="D1843">
            <v>44024</v>
          </cell>
          <cell r="E1843">
            <v>-44019</v>
          </cell>
          <cell r="I1843" t="str">
            <v>2020 MSA 164991</v>
          </cell>
          <cell r="J1843">
            <v>116</v>
          </cell>
          <cell r="K1843" t="str">
            <v>PRAKASH CHEMICALS INTERNATIONAL PVT LTD</v>
          </cell>
          <cell r="L1843" t="str">
            <v>CHARMING GENERAL TRADING LTD</v>
          </cell>
          <cell r="M1843" t="str">
            <v>OM</v>
          </cell>
          <cell r="N1843" t="str">
            <v>OMSLL</v>
          </cell>
          <cell r="O1843" t="str">
            <v>DR</v>
          </cell>
          <cell r="P1843">
            <v>320</v>
          </cell>
          <cell r="Q1843">
            <v>320</v>
          </cell>
          <cell r="R1843">
            <v>0</v>
          </cell>
          <cell r="S1843">
            <v>0</v>
          </cell>
          <cell r="T1843">
            <v>69920</v>
          </cell>
          <cell r="U1843">
            <v>69920</v>
          </cell>
          <cell r="V1843">
            <v>0</v>
          </cell>
          <cell r="W1843">
            <v>0</v>
          </cell>
          <cell r="X1843" t="str">
            <v>ETHYL ACETATE HAZ DETAILS - IMO Class 3 and UN Number 1173 PG II FLASHPOINT -4 DEG C TOTAL 320 Drums ETHYL ACE TATE 320 NOS OF 210 KGS HD PE DRUMS TOTAL GROSS WEIGH T 69920 KGS TOTAL NET WEI GHT 67200 KGS COUNTRY OF ORIGIN INDIA S BILL 33032 34 3303876 and 3324157 DT 19 06 2020 and 20 06 2020 THROUGH BL HAZ DETAILS - IMO Class 3 and UN Number 1173 PG II FLASHPOINT - 4 DEG C Tax Id P0518400 99P ETHYL ACETATE HAZ DETAILS - IMO Class 3 and UN Number 1173 PG II FLASHPOINT -4 DEG C</v>
          </cell>
          <cell r="Y1843" t="str">
            <v>Valide</v>
          </cell>
        </row>
        <row r="1844">
          <cell r="A1844" t="str">
            <v>MSCU2591819</v>
          </cell>
          <cell r="B1844">
            <v>20</v>
          </cell>
          <cell r="C1844" t="str">
            <v>MEDUT2340882</v>
          </cell>
          <cell r="D1844">
            <v>44021</v>
          </cell>
          <cell r="E1844">
            <v>-44016</v>
          </cell>
          <cell r="I1844" t="str">
            <v>2020 MSA 165000</v>
          </cell>
          <cell r="J1844">
            <v>156</v>
          </cell>
          <cell r="K1844" t="str">
            <v>NEW CHINA CHEMICALS CO LTD</v>
          </cell>
          <cell r="L1844" t="str">
            <v>BIDCO AFRICA LIMITED</v>
          </cell>
          <cell r="M1844" t="str">
            <v>OM</v>
          </cell>
          <cell r="N1844" t="str">
            <v>OMSLL</v>
          </cell>
          <cell r="O1844" t="str">
            <v>BG</v>
          </cell>
          <cell r="P1844">
            <v>3000</v>
          </cell>
          <cell r="Q1844">
            <v>3000</v>
          </cell>
          <cell r="R1844">
            <v>0</v>
          </cell>
          <cell r="S1844">
            <v>0</v>
          </cell>
          <cell r="T1844">
            <v>150300</v>
          </cell>
          <cell r="U1844">
            <v>150300</v>
          </cell>
          <cell r="V1844">
            <v>0</v>
          </cell>
          <cell r="W1844">
            <v>0</v>
          </cell>
          <cell r="X1844" t="str">
            <v>SODIUM SULPHATE ANHYDROUS IN 50KG NET BAG WITHOUT PALLET 21 DAYS FREE DEMURRAGE TIME AT THE PORT OF DESTINATION SODIUM SULPHATE ANHYDROUS IN 50KG NET BAG WITHOUT PALLET SODIUM SULPHATE ANHYDROUS IN 50KG NET BAG WITHOUT PALLET SODIUM SULPHATE ANHYDROUS IN 50KG NET BAG WITHOUT PALLET SODIUM SULPHATE ANHYDROUS IN 50KG NET BAG WITHOUT PALLET SODIUM SULPHATE ANHYDROUS IN 50KG NET BAG WITHOUT PALLET</v>
          </cell>
          <cell r="Y1844" t="str">
            <v>Valide</v>
          </cell>
        </row>
        <row r="1845">
          <cell r="A1845" t="str">
            <v>FCIU2948387</v>
          </cell>
          <cell r="B1845">
            <v>20</v>
          </cell>
          <cell r="C1845" t="str">
            <v>MEDUT2340882</v>
          </cell>
          <cell r="D1845">
            <v>44022</v>
          </cell>
          <cell r="E1845">
            <v>-44017</v>
          </cell>
          <cell r="I1845" t="str">
            <v>2020 MSA 165000</v>
          </cell>
          <cell r="J1845">
            <v>156</v>
          </cell>
          <cell r="K1845" t="str">
            <v>NEW CHINA CHEMICALS CO LTD</v>
          </cell>
          <cell r="L1845" t="str">
            <v>BIDCO AFRICA LIMITED</v>
          </cell>
          <cell r="M1845" t="str">
            <v>OM</v>
          </cell>
          <cell r="N1845" t="str">
            <v>OMSLL</v>
          </cell>
          <cell r="O1845" t="str">
            <v>BG</v>
          </cell>
          <cell r="P1845">
            <v>3000</v>
          </cell>
          <cell r="Q1845">
            <v>3000</v>
          </cell>
          <cell r="R1845">
            <v>0</v>
          </cell>
          <cell r="S1845">
            <v>0</v>
          </cell>
          <cell r="T1845">
            <v>150300</v>
          </cell>
          <cell r="U1845">
            <v>150300</v>
          </cell>
          <cell r="V1845">
            <v>0</v>
          </cell>
          <cell r="W1845">
            <v>0</v>
          </cell>
          <cell r="X1845" t="str">
            <v>SODIUM SULPHATE ANHYDROUS IN 50KG NET BAG WITHOUT PALLET 21 DAYS FREE DEMURRAGE TIME AT THE PORT OF DESTINATION SODIUM SULPHATE ANHYDROUS IN 50KG NET BAG WITHOUT PALLET SODIUM SULPHATE ANHYDROUS IN 50KG NET BAG WITHOUT PALLET SODIUM SULPHATE ANHYDROUS IN 50KG NET BAG WITHOUT PALLET SODIUM SULPHATE ANHYDROUS IN 50KG NET BAG WITHOUT PALLET SODIUM SULPHATE ANHYDROUS IN 50KG NET BAG WITHOUT PALLET</v>
          </cell>
          <cell r="Y1845" t="str">
            <v>Valide</v>
          </cell>
        </row>
        <row r="1846">
          <cell r="A1846" t="str">
            <v>MEDU2298788</v>
          </cell>
          <cell r="B1846">
            <v>20</v>
          </cell>
          <cell r="C1846" t="str">
            <v>MEDUT2340882</v>
          </cell>
          <cell r="D1846">
            <v>44022</v>
          </cell>
          <cell r="E1846">
            <v>-44017</v>
          </cell>
          <cell r="I1846" t="str">
            <v>2020 MSA 165000</v>
          </cell>
          <cell r="J1846">
            <v>156</v>
          </cell>
          <cell r="K1846" t="str">
            <v>NEW CHINA CHEMICALS CO LTD</v>
          </cell>
          <cell r="L1846" t="str">
            <v>BIDCO AFRICA LIMITED</v>
          </cell>
          <cell r="M1846" t="str">
            <v>OM</v>
          </cell>
          <cell r="N1846" t="str">
            <v>OMSLL</v>
          </cell>
          <cell r="O1846" t="str">
            <v>BG</v>
          </cell>
          <cell r="P1846">
            <v>3000</v>
          </cell>
          <cell r="Q1846">
            <v>3000</v>
          </cell>
          <cell r="R1846">
            <v>0</v>
          </cell>
          <cell r="S1846">
            <v>0</v>
          </cell>
          <cell r="T1846">
            <v>150300</v>
          </cell>
          <cell r="U1846">
            <v>150300</v>
          </cell>
          <cell r="V1846">
            <v>0</v>
          </cell>
          <cell r="W1846">
            <v>0</v>
          </cell>
          <cell r="X1846" t="str">
            <v>SODIUM SULPHATE ANHYDROUS IN 50KG NET BAG WITHOUT PALLET 21 DAYS FREE DEMURRAGE TIME AT THE PORT OF DESTINATION SODIUM SULPHATE ANHYDROUS IN 50KG NET BAG WITHOUT PALLET SODIUM SULPHATE ANHYDROUS IN 50KG NET BAG WITHOUT PALLET SODIUM SULPHATE ANHYDROUS IN 50KG NET BAG WITHOUT PALLET SODIUM SULPHATE ANHYDROUS IN 50KG NET BAG WITHOUT PALLET SODIUM SULPHATE ANHYDROUS IN 50KG NET BAG WITHOUT PALLET</v>
          </cell>
          <cell r="Y1846" t="str">
            <v>Valide</v>
          </cell>
        </row>
        <row r="1847">
          <cell r="A1847" t="str">
            <v>GLDU9528448</v>
          </cell>
          <cell r="B1847">
            <v>20</v>
          </cell>
          <cell r="C1847" t="str">
            <v>MEDUT2340882</v>
          </cell>
          <cell r="D1847">
            <v>44024</v>
          </cell>
          <cell r="E1847">
            <v>-44019</v>
          </cell>
          <cell r="I1847" t="str">
            <v>2020 MSA 165000</v>
          </cell>
          <cell r="J1847">
            <v>156</v>
          </cell>
          <cell r="K1847" t="str">
            <v>NEW CHINA CHEMICALS CO LTD</v>
          </cell>
          <cell r="L1847" t="str">
            <v>BIDCO AFRICA LIMITED</v>
          </cell>
          <cell r="M1847" t="str">
            <v>OM</v>
          </cell>
          <cell r="N1847" t="str">
            <v>OMSLL</v>
          </cell>
          <cell r="O1847" t="str">
            <v>BG</v>
          </cell>
          <cell r="P1847">
            <v>3000</v>
          </cell>
          <cell r="Q1847">
            <v>3000</v>
          </cell>
          <cell r="R1847">
            <v>0</v>
          </cell>
          <cell r="S1847">
            <v>0</v>
          </cell>
          <cell r="T1847">
            <v>150300</v>
          </cell>
          <cell r="U1847">
            <v>150300</v>
          </cell>
          <cell r="V1847">
            <v>0</v>
          </cell>
          <cell r="W1847">
            <v>0</v>
          </cell>
          <cell r="X1847" t="str">
            <v>SODIUM SULPHATE ANHYDROUS IN 50KG NET BAG WITHOUT PALLET 21 DAYS FREE DEMURRAGE TIME AT THE PORT OF DESTINATION SODIUM SULPHATE ANHYDROUS IN 50KG NET BAG WITHOUT PALLET SODIUM SULPHATE ANHYDROUS IN 50KG NET BAG WITHOUT PALLET SODIUM SULPHATE ANHYDROUS IN 50KG NET BAG WITHOUT PALLET SODIUM SULPHATE ANHYDROUS IN 50KG NET BAG WITHOUT PALLET SODIUM SULPHATE ANHYDROUS IN 50KG NET BAG WITHOUT PALLET</v>
          </cell>
          <cell r="Y1847" t="str">
            <v>Valide</v>
          </cell>
        </row>
        <row r="1848">
          <cell r="A1848" t="str">
            <v>GLDU3185444</v>
          </cell>
          <cell r="B1848">
            <v>20</v>
          </cell>
          <cell r="C1848" t="str">
            <v>MEDUT2340882</v>
          </cell>
          <cell r="D1848">
            <v>44024</v>
          </cell>
          <cell r="E1848">
            <v>-44019</v>
          </cell>
          <cell r="I1848" t="str">
            <v>2020 MSA 165000</v>
          </cell>
          <cell r="J1848">
            <v>156</v>
          </cell>
          <cell r="K1848" t="str">
            <v>NEW CHINA CHEMICALS CO LTD</v>
          </cell>
          <cell r="L1848" t="str">
            <v>BIDCO AFRICA LIMITED</v>
          </cell>
          <cell r="M1848" t="str">
            <v>OM</v>
          </cell>
          <cell r="N1848" t="str">
            <v>OMSLL</v>
          </cell>
          <cell r="O1848" t="str">
            <v>BG</v>
          </cell>
          <cell r="P1848">
            <v>3000</v>
          </cell>
          <cell r="Q1848">
            <v>3000</v>
          </cell>
          <cell r="R1848">
            <v>0</v>
          </cell>
          <cell r="S1848">
            <v>0</v>
          </cell>
          <cell r="T1848">
            <v>150300</v>
          </cell>
          <cell r="U1848">
            <v>150300</v>
          </cell>
          <cell r="V1848">
            <v>0</v>
          </cell>
          <cell r="W1848">
            <v>0</v>
          </cell>
          <cell r="X1848" t="str">
            <v>SODIUM SULPHATE ANHYDROUS IN 50KG NET BAG WITHOUT PALLET 21 DAYS FREE DEMURRAGE TIME AT THE PORT OF DESTINATION SODIUM SULPHATE ANHYDROUS IN 50KG NET BAG WITHOUT PALLET SODIUM SULPHATE ANHYDROUS IN 50KG NET BAG WITHOUT PALLET SODIUM SULPHATE ANHYDROUS IN 50KG NET BAG WITHOUT PALLET SODIUM SULPHATE ANHYDROUS IN 50KG NET BAG WITHOUT PALLET SODIUM SULPHATE ANHYDROUS IN 50KG NET BAG WITHOUT PALLET</v>
          </cell>
          <cell r="Y1848" t="str">
            <v>Valide</v>
          </cell>
        </row>
        <row r="1849">
          <cell r="A1849" t="str">
            <v>MSCU3177911</v>
          </cell>
          <cell r="B1849">
            <v>20</v>
          </cell>
          <cell r="C1849" t="str">
            <v>MEDUT2359486</v>
          </cell>
          <cell r="D1849">
            <v>44022</v>
          </cell>
          <cell r="E1849">
            <v>-44017</v>
          </cell>
          <cell r="I1849" t="str">
            <v>2020 MSA 165000</v>
          </cell>
          <cell r="J1849">
            <v>162</v>
          </cell>
          <cell r="K1849" t="str">
            <v>OMNI AGRICULTURE LTD</v>
          </cell>
          <cell r="L1849" t="str">
            <v>FLAMINGO HORTICULTURE KENYA LIMITED</v>
          </cell>
          <cell r="M1849" t="str">
            <v>OM</v>
          </cell>
          <cell r="N1849" t="str">
            <v>OMSLL</v>
          </cell>
          <cell r="O1849" t="str">
            <v>PK</v>
          </cell>
          <cell r="P1849">
            <v>341790</v>
          </cell>
          <cell r="Q1849">
            <v>341790</v>
          </cell>
          <cell r="R1849">
            <v>341790</v>
          </cell>
          <cell r="S1849">
            <v>341790</v>
          </cell>
          <cell r="T1849">
            <v>169195</v>
          </cell>
          <cell r="U1849">
            <v>169195</v>
          </cell>
          <cell r="V1849">
            <v>169195</v>
          </cell>
          <cell r="W1849">
            <v>169195</v>
          </cell>
          <cell r="X1849" t="str">
            <v>COMPLETE GREENHOUSE HS CODE 9406001000 IDF NO E2004313834</v>
          </cell>
          <cell r="Y1849" t="str">
            <v>Valide</v>
          </cell>
        </row>
        <row r="1850">
          <cell r="A1850" t="str">
            <v>GLDU5562151</v>
          </cell>
          <cell r="B1850">
            <v>20</v>
          </cell>
          <cell r="C1850" t="str">
            <v>MEDUZI702859</v>
          </cell>
          <cell r="D1850">
            <v>44024</v>
          </cell>
          <cell r="E1850">
            <v>-44019</v>
          </cell>
          <cell r="I1850" t="str">
            <v>2020 MSA 164991</v>
          </cell>
          <cell r="J1850">
            <v>164</v>
          </cell>
          <cell r="K1850" t="str">
            <v>KAR-EL DEMIR TEL SAN VE TIC LTD STI</v>
          </cell>
          <cell r="L1850" t="str">
            <v>TO THE ORDER OF NCBA BANK KENYA PLC</v>
          </cell>
          <cell r="M1850" t="str">
            <v>OM</v>
          </cell>
          <cell r="N1850" t="str">
            <v>OMSLL</v>
          </cell>
          <cell r="O1850" t="str">
            <v>CL</v>
          </cell>
          <cell r="P1850">
            <v>151</v>
          </cell>
          <cell r="Q1850">
            <v>151</v>
          </cell>
          <cell r="R1850">
            <v>0</v>
          </cell>
          <cell r="S1850">
            <v>0</v>
          </cell>
          <cell r="T1850">
            <v>106030</v>
          </cell>
          <cell r="U1850">
            <v>106030</v>
          </cell>
          <cell r="V1850">
            <v>0</v>
          </cell>
          <cell r="W1850">
            <v>0</v>
          </cell>
          <cell r="X1850" t="str">
            <v>PRIME QUALITY HOT DIPPED G ALVANIZED WIRE DIAM 2 40M M AND 3 00MM IN ROSETTE CO ILS OF 700-900KG WRAPPED IN PLASTIC AS PER SALES CONTRACT NO CEXMOM 20-0329 C DATED 09 03 2020 CFR MO MBASA SEA PORT KENYA SHIPP ER FURTHER DECLARES WITHO UT PREJUDICE TO BL TERMS A ND CONDITIONS ESP CLAUSE 14 LC NO TF2009032491 IDF NO 20EMKIM000071412 TOTAL ACTUAL WEIGHT 106 030 MT TOTAL NO OF COILS 151 COI LS FREIGHT PREPAID HTS COD E 72 17 20 PRIME QUALIT Y HOT DIPPED GALVANIZED WI RE</v>
          </cell>
          <cell r="Y1850" t="str">
            <v>Valide</v>
          </cell>
        </row>
        <row r="1851">
          <cell r="A1851" t="str">
            <v>MEDU5303907</v>
          </cell>
          <cell r="B1851">
            <v>20</v>
          </cell>
          <cell r="C1851" t="str">
            <v>MEDUZI702859</v>
          </cell>
          <cell r="D1851">
            <v>44025</v>
          </cell>
          <cell r="E1851">
            <v>-44020</v>
          </cell>
          <cell r="I1851" t="str">
            <v>2020 MSA 164991</v>
          </cell>
          <cell r="J1851">
            <v>164</v>
          </cell>
          <cell r="K1851" t="str">
            <v>KAR-EL DEMIR TEL SAN VE TIC LTD STI</v>
          </cell>
          <cell r="L1851" t="str">
            <v>TO THE ORDER OF NCBA BANK KENYA PLC</v>
          </cell>
          <cell r="M1851" t="str">
            <v>OM</v>
          </cell>
          <cell r="N1851" t="str">
            <v>OMSLL</v>
          </cell>
          <cell r="O1851" t="str">
            <v>CL</v>
          </cell>
          <cell r="P1851">
            <v>151</v>
          </cell>
          <cell r="Q1851">
            <v>151</v>
          </cell>
          <cell r="R1851">
            <v>0</v>
          </cell>
          <cell r="S1851">
            <v>0</v>
          </cell>
          <cell r="T1851">
            <v>106030</v>
          </cell>
          <cell r="U1851">
            <v>106030</v>
          </cell>
          <cell r="V1851">
            <v>0</v>
          </cell>
          <cell r="W1851">
            <v>0</v>
          </cell>
          <cell r="X1851" t="str">
            <v>PRIME QUALITY HOT DIPPED G ALVANIZED WIRE DIAM 2 40M M AND 3 00MM IN ROSETTE CO ILS OF 700-900KG WRAPPED IN PLASTIC AS PER SALES CONTRACT NO CEXMOM 20-0329 C DATED 09 03 2020 CFR MO MBASA SEA PORT KENYA SHIPP ER FURTHER DECLARES WITHO UT PREJUDICE TO BL TERMS A ND CONDITIONS ESP CLAUSE 14 LC NO TF2009032491 IDF NO 20EMKIM000071412 TOTAL ACTUAL WEIGHT 106 030 MT TOTAL NO OF COILS 151 COI LS FREIGHT PREPAID HTS COD E 72 17 20 PRIME QUALIT Y HOT DIPPED GALVANIZED WI RE</v>
          </cell>
          <cell r="Y1851" t="str">
            <v>Valide</v>
          </cell>
        </row>
        <row r="1852">
          <cell r="A1852" t="str">
            <v>CBHU7039747</v>
          </cell>
          <cell r="B1852">
            <v>40</v>
          </cell>
          <cell r="C1852" t="str">
            <v>OOLU2640285584</v>
          </cell>
          <cell r="D1852">
            <v>44022</v>
          </cell>
          <cell r="E1852">
            <v>-44017</v>
          </cell>
          <cell r="I1852" t="str">
            <v>2020 MSA 165034</v>
          </cell>
          <cell r="J1852">
            <v>17</v>
          </cell>
          <cell r="K1852" t="str">
            <v>SHAOXING SHINEE IMPORT AND</v>
          </cell>
          <cell r="L1852" t="str">
            <v>KEYSOURCE LIMITED</v>
          </cell>
          <cell r="M1852" t="str">
            <v>SG</v>
          </cell>
          <cell r="N1852" t="str">
            <v>CNNSA</v>
          </cell>
          <cell r="O1852" t="str">
            <v>PK</v>
          </cell>
          <cell r="P1852">
            <v>1307</v>
          </cell>
          <cell r="Q1852">
            <v>1307</v>
          </cell>
          <cell r="R1852">
            <v>1307</v>
          </cell>
          <cell r="S1852">
            <v>1307</v>
          </cell>
          <cell r="T1852">
            <v>18750</v>
          </cell>
          <cell r="U1852">
            <v>18750</v>
          </cell>
          <cell r="V1852">
            <v>18750</v>
          </cell>
          <cell r="W1852">
            <v>18750</v>
          </cell>
          <cell r="X1852" t="str">
            <v>CURTAIN RODS 21DAYS FREE DETENTION AT DESTINATION PLACE OF DELIVERY PORT CLEARANCE</v>
          </cell>
          <cell r="Y1852" t="str">
            <v>Valide</v>
          </cell>
        </row>
        <row r="1853">
          <cell r="A1853" t="str">
            <v>SLSU2030427</v>
          </cell>
          <cell r="B1853">
            <v>20</v>
          </cell>
          <cell r="C1853" t="str">
            <v>OOLU2640426480</v>
          </cell>
          <cell r="D1853">
            <v>44022</v>
          </cell>
          <cell r="E1853">
            <v>-44017</v>
          </cell>
          <cell r="I1853" t="str">
            <v>2020 MSA 164941</v>
          </cell>
          <cell r="J1853">
            <v>14</v>
          </cell>
          <cell r="K1853" t="str">
            <v>LINYI DONGYUE IMP AND EXP</v>
          </cell>
          <cell r="L1853" t="str">
            <v>ELCAGO SUPPLIES LTD</v>
          </cell>
          <cell r="M1853" t="str">
            <v>JP</v>
          </cell>
          <cell r="N1853" t="str">
            <v>CNTAO</v>
          </cell>
          <cell r="O1853" t="str">
            <v>PK</v>
          </cell>
          <cell r="P1853">
            <v>12</v>
          </cell>
          <cell r="Q1853">
            <v>12</v>
          </cell>
          <cell r="R1853">
            <v>12</v>
          </cell>
          <cell r="S1853">
            <v>12</v>
          </cell>
          <cell r="T1853">
            <v>4600</v>
          </cell>
          <cell r="U1853">
            <v>4600</v>
          </cell>
          <cell r="V1853">
            <v>4600</v>
          </cell>
          <cell r="W1853">
            <v>4600</v>
          </cell>
          <cell r="X1853" t="str">
            <v>BLOCK MAKING MACHINE HS 8474800000 PLACE OF DELIVERY PORT CLEARANCE</v>
          </cell>
          <cell r="Y1853" t="str">
            <v>Valide</v>
          </cell>
        </row>
        <row r="1854">
          <cell r="A1854" t="str">
            <v>CSNU7362043</v>
          </cell>
          <cell r="B1854">
            <v>40</v>
          </cell>
          <cell r="C1854" t="str">
            <v>OOLU4108370530</v>
          </cell>
          <cell r="D1854">
            <v>44023</v>
          </cell>
          <cell r="E1854">
            <v>-44018</v>
          </cell>
          <cell r="I1854" t="str">
            <v>2020 MSA 165034</v>
          </cell>
          <cell r="J1854">
            <v>28</v>
          </cell>
          <cell r="K1854" t="str">
            <v>SOLSTAR INTERNATIONAL PTE LTD</v>
          </cell>
          <cell r="L1854" t="str">
            <v>OPALNET LIMITED</v>
          </cell>
          <cell r="M1854" t="str">
            <v>SG</v>
          </cell>
          <cell r="N1854" t="str">
            <v>CNSHA</v>
          </cell>
          <cell r="O1854" t="str">
            <v>CT</v>
          </cell>
          <cell r="P1854">
            <v>79</v>
          </cell>
          <cell r="Q1854">
            <v>79</v>
          </cell>
          <cell r="R1854">
            <v>79</v>
          </cell>
          <cell r="S1854">
            <v>79</v>
          </cell>
          <cell r="T1854">
            <v>5192</v>
          </cell>
          <cell r="U1854">
            <v>5192</v>
          </cell>
          <cell r="V1854">
            <v>5192</v>
          </cell>
          <cell r="W1854">
            <v>5192</v>
          </cell>
          <cell r="X1854" t="str">
            <v>VERTICAL COOLER REFERENCE NO 203436 PLACE OF DELIVERY PORT CLEARANCE</v>
          </cell>
          <cell r="Y1854" t="str">
            <v>Valide</v>
          </cell>
        </row>
        <row r="1855">
          <cell r="A1855" t="str">
            <v>CNIU2177653</v>
          </cell>
          <cell r="B1855">
            <v>40</v>
          </cell>
          <cell r="C1855" t="str">
            <v>R02579164</v>
          </cell>
          <cell r="D1855">
            <v>44022</v>
          </cell>
          <cell r="E1855">
            <v>-44017</v>
          </cell>
          <cell r="I1855" t="str">
            <v>2020 MSA 164955</v>
          </cell>
          <cell r="J1855">
            <v>444</v>
          </cell>
          <cell r="K1855" t="str">
            <v>SAUDI BASIC INDUSTRIES CORPORATION</v>
          </cell>
          <cell r="L1855" t="str">
            <v>TO ORDER OF ABSA BANK KENYA PLC</v>
          </cell>
          <cell r="M1855" t="str">
            <v>NL</v>
          </cell>
          <cell r="N1855" t="str">
            <v>SAJUB</v>
          </cell>
          <cell r="O1855" t="str">
            <v>BG</v>
          </cell>
          <cell r="P1855">
            <v>1020</v>
          </cell>
          <cell r="Q1855">
            <v>1020</v>
          </cell>
          <cell r="R1855">
            <v>1020</v>
          </cell>
          <cell r="S1855">
            <v>1020</v>
          </cell>
          <cell r="T1855">
            <v>26028</v>
          </cell>
          <cell r="U1855">
            <v>26028</v>
          </cell>
          <cell r="V1855">
            <v>26028</v>
          </cell>
          <cell r="W1855">
            <v>26028</v>
          </cell>
          <cell r="X1855" t="str">
            <v>25 500 MT POLYSTYRENE GRADE 125 149 PALLETIZED 60 BAGS OF 25 KG HS CODE 3903 19 00 DELIVERY NO 802579164 0010 SALES ORDER NO 3276358 0010 CARGO NET WEIGHT 25 500 MT CARGO GROSS WEIGHT 26 028 MT CONTAINER TARE WEIGHT 4 000 MT TOTAL GROSS WEIGHT 30 028 MT LC NUMBER 077ILC2200990004 ABSA BANK KENYA PLC IRREVOCABLELETTER OF CREDIT NUMBER 077ILC2200990004 DATED 22-APR-2020 AGENT A T DESTINATION MAERSK KENYA LTD BRANCH OFFICE MARITIME CENTRE ARCHBISHOP MAKARIOS CLOSE OFF MOI AVENUE P O BOX 89911 MOMBASA KENYA PHONE 254 41 2220056 2221273 - 6 FAX 254 20 2220086 2 316260 INTRANSIT TO ICD EMBAKASI NAIROBI</v>
          </cell>
          <cell r="Y1855" t="str">
            <v>Valide</v>
          </cell>
        </row>
        <row r="1856">
          <cell r="A1856" t="str">
            <v>PCIU9411661</v>
          </cell>
          <cell r="B1856">
            <v>40</v>
          </cell>
          <cell r="C1856" t="str">
            <v>SHFG00097600</v>
          </cell>
          <cell r="D1856">
            <v>44024</v>
          </cell>
          <cell r="E1856">
            <v>-44019</v>
          </cell>
          <cell r="I1856" t="str">
            <v>2020 MSA 164799</v>
          </cell>
          <cell r="J1856">
            <v>262</v>
          </cell>
          <cell r="K1856" t="str">
            <v>SCHINDLER SA INVESTMENT HOLDING PTY LTDP O BOX 3615 JOHANNESBURG 20</v>
          </cell>
          <cell r="L1856" t="str">
            <v>SCHINDLER LIMITED LONGONOT PLACE 1ST FLOOR KIJABESTREET P O BOX 43410-</v>
          </cell>
          <cell r="M1856" t="str">
            <v>CN</v>
          </cell>
          <cell r="N1856" t="str">
            <v>CNSHA</v>
          </cell>
          <cell r="O1856" t="str">
            <v>PK</v>
          </cell>
          <cell r="P1856">
            <v>68</v>
          </cell>
          <cell r="Q1856">
            <v>68</v>
          </cell>
          <cell r="R1856">
            <v>68</v>
          </cell>
          <cell r="S1856">
            <v>68</v>
          </cell>
          <cell r="T1856">
            <v>23960</v>
          </cell>
          <cell r="U1856">
            <v>23960</v>
          </cell>
          <cell r="V1856">
            <v>23960</v>
          </cell>
          <cell r="W1856">
            <v>23960</v>
          </cell>
          <cell r="X1856" t="str">
            <v>SHIPMENT TERMS CFR MOMBASA PORT OF KENYA 4 PASSENGER LIFTS TYPE SCHINDLER 3300AP MRL AND 2 PASSENGER LIFTS TYPE 3300AP MRL COMPLETE IN KNOCKED DOWN KIT FORM PROJECT NAME SHARIF APARTMENTS CITY PARK ESTATE CFR FREIGHT PREPAID JONATHAN MUTHUA JONATHAN MUTHUA SCHINDLER COM 2542332154 MOB 254203340819 JONATHAN MUTHUA SCHINDLER COM</v>
          </cell>
          <cell r="Y1856" t="str">
            <v>Valide</v>
          </cell>
        </row>
        <row r="1857">
          <cell r="A1857" t="str">
            <v>PCIU9058831</v>
          </cell>
          <cell r="B1857">
            <v>40</v>
          </cell>
          <cell r="C1857" t="str">
            <v>SHFG00097600</v>
          </cell>
          <cell r="D1857">
            <v>44024</v>
          </cell>
          <cell r="E1857">
            <v>-44019</v>
          </cell>
          <cell r="I1857" t="str">
            <v>2020 MSA 164799</v>
          </cell>
          <cell r="J1857">
            <v>262</v>
          </cell>
          <cell r="K1857" t="str">
            <v>SCHINDLER SA INVESTMENT HOLDING PTY LTDP O BOX 3615 JOHANNESBURG 20</v>
          </cell>
          <cell r="L1857" t="str">
            <v>SCHINDLER LIMITED LONGONOT PLACE 1ST FLOOR KIJABESTREET P O BOX 43410-</v>
          </cell>
          <cell r="M1857" t="str">
            <v>CN</v>
          </cell>
          <cell r="N1857" t="str">
            <v>CNSHA</v>
          </cell>
          <cell r="O1857" t="str">
            <v>PK</v>
          </cell>
          <cell r="P1857">
            <v>68</v>
          </cell>
          <cell r="Q1857">
            <v>68</v>
          </cell>
          <cell r="R1857">
            <v>68</v>
          </cell>
          <cell r="S1857">
            <v>68</v>
          </cell>
          <cell r="T1857">
            <v>23960</v>
          </cell>
          <cell r="U1857">
            <v>23960</v>
          </cell>
          <cell r="V1857">
            <v>23960</v>
          </cell>
          <cell r="W1857">
            <v>23960</v>
          </cell>
          <cell r="X1857" t="str">
            <v>SHIPMENT TERMS CFR MOMBASA PORT OF KENYA 4 PASSENGER LIFTS TYPE SCHINDLER 3300AP MRL AND 2 PASSENGER LIFTS TYPE 3300AP MRL COMPLETE IN KNOCKED DOWN KIT FORM PROJECT NAME SHARIF APARTMENTS CITY PARK ESTATE CFR FREIGHT PREPAID JONATHAN MUTHUA JONATHAN MUTHUA SCHINDLER COM 2542332154 MOB 254203340819 JONATHAN MUTHUA SCHINDLER COM</v>
          </cell>
          <cell r="Y1857" t="str">
            <v>Valide</v>
          </cell>
        </row>
        <row r="1858">
          <cell r="A1858" t="str">
            <v>CAIU7098797</v>
          </cell>
          <cell r="B1858">
            <v>40</v>
          </cell>
          <cell r="C1858" t="str">
            <v>SZPS00350400</v>
          </cell>
          <cell r="D1858">
            <v>44024</v>
          </cell>
          <cell r="E1858">
            <v>-44019</v>
          </cell>
          <cell r="I1858" t="str">
            <v>2020 MSA 164799</v>
          </cell>
          <cell r="J1858">
            <v>15</v>
          </cell>
          <cell r="K1858" t="str">
            <v>REX INTERNATIONAL CO LTD ECO-TEC DEVELOPMENT ZONE SHANDONG CHINA</v>
          </cell>
          <cell r="L1858" t="str">
            <v>TO THE ORDER OF I AND M BANK LTD P O BOX 30238 00100 NAIROBIGPO KENYA</v>
          </cell>
          <cell r="M1858" t="str">
            <v>CN</v>
          </cell>
          <cell r="N1858" t="str">
            <v>CNSHK</v>
          </cell>
          <cell r="O1858" t="str">
            <v>PK</v>
          </cell>
          <cell r="P1858">
            <v>1267</v>
          </cell>
          <cell r="Q1858">
            <v>1267</v>
          </cell>
          <cell r="R1858">
            <v>1267</v>
          </cell>
          <cell r="S1858">
            <v>1267</v>
          </cell>
          <cell r="T1858">
            <v>22166</v>
          </cell>
          <cell r="U1858">
            <v>22166</v>
          </cell>
          <cell r="V1858">
            <v>22166</v>
          </cell>
          <cell r="W1858">
            <v>22166</v>
          </cell>
          <cell r="X1858" t="str">
            <v>VISITOR CHAIR SAI S OFFICEPOINT SOFA SAI S OFFICEPOINT OFFICE DESK SAI S OFFICEPOINT FOB SHEKOU PORT IN CHINA INCOTERMS 2020 ASSORTED FURNITURE AS PER PROFORMA INVOICE NO RS2020-K09 DATED FEBRUARY 28 2020 IDF NO E2002299398 ALSO NOT IFY E-MAIL A GUPTA SAIOFFICE CO KE MOBILE PHONE NO 254 780900082 ALSO CONSIGNEE TEL 254203221000 254719088000 254732100000 CONTACT PERSON ISADORA AMOLLO OR KENNEDY CHEGE VISITOR CHAIR SAI S OFFICEPOINT SOFA SAI S OFFICEPOINT OFFICE DESK SAI S OFFICEPOINT FOB SHEKOU PORT IN CHINA INCOT ERMS 2020 ASSORTED FURNITURE AS PER PROFORMA INVOICE NO RS2020-K09 DATED FEBRUARY 28 2020 IDF NO E2002299398 ALSO NOTIFY E-MAIL A GUPTA SAIOFFICE CO KE MOBILE PHONE NO 254 780900082 ALSO CONSIGNEE TEL 254203221000 254719088000 254732100000 CONTACT PERS ON ISADORA AMOLLO OR KENNEDY CHEGE</v>
          </cell>
          <cell r="Y1858" t="str">
            <v>Valide</v>
          </cell>
        </row>
        <row r="1859">
          <cell r="A1859" t="str">
            <v>GLDU7655401</v>
          </cell>
          <cell r="B1859">
            <v>40</v>
          </cell>
          <cell r="C1859" t="str">
            <v>TSHB010307</v>
          </cell>
          <cell r="D1859">
            <v>44025</v>
          </cell>
          <cell r="E1859">
            <v>-44020</v>
          </cell>
          <cell r="I1859" t="str">
            <v>2020 MSA 165215</v>
          </cell>
          <cell r="J1859">
            <v>322</v>
          </cell>
          <cell r="K1859" t="str">
            <v>HEBEI SUGUO INTERNATIONAL TRADECO LTDADD 7-1-3303 FEDERAL ORIENTALPE</v>
          </cell>
          <cell r="L1859" t="str">
            <v>LUMA STORES AND SUPPLIESENTERPRISES LIMITEDADRESS KANGUNDO ROAD MALAA</v>
          </cell>
          <cell r="M1859" t="str">
            <v>CN</v>
          </cell>
          <cell r="N1859" t="str">
            <v>SGSIN</v>
          </cell>
          <cell r="O1859" t="str">
            <v>PK</v>
          </cell>
          <cell r="P1859">
            <v>216</v>
          </cell>
          <cell r="Q1859">
            <v>216</v>
          </cell>
          <cell r="R1859">
            <v>216</v>
          </cell>
          <cell r="S1859">
            <v>216</v>
          </cell>
          <cell r="T1859">
            <v>30150</v>
          </cell>
          <cell r="U1859">
            <v>30150</v>
          </cell>
          <cell r="V1859">
            <v>30150</v>
          </cell>
          <cell r="W1859">
            <v>30150</v>
          </cell>
          <cell r="X1859" t="str">
            <v>MAIZE MILLING PLANT MODEL 6FYDT-60 HS CODE 843780 FREIGHT PREPAID</v>
          </cell>
          <cell r="Y1859" t="str">
            <v>Valide</v>
          </cell>
        </row>
        <row r="1860">
          <cell r="A1860" t="str">
            <v>PCIU8495478</v>
          </cell>
          <cell r="B1860">
            <v>40</v>
          </cell>
          <cell r="C1860" t="str">
            <v>WUAQ00009300</v>
          </cell>
          <cell r="D1860">
            <v>44024</v>
          </cell>
          <cell r="E1860">
            <v>-44019</v>
          </cell>
          <cell r="I1860" t="str">
            <v>2020 MSA 164799</v>
          </cell>
          <cell r="J1860">
            <v>283</v>
          </cell>
          <cell r="K1860" t="str">
            <v>HUBEI YINKANG MEDICAL EQUIPMENTCO LTD ADDR SHANGGUANMIAO VILLAGE MA</v>
          </cell>
          <cell r="L1860" t="str">
            <v>TRUST MED SUPPLIES LIMITED WHITEANGLE BUILDING 3RD FLOOR ACRA ROAD P</v>
          </cell>
          <cell r="M1860" t="str">
            <v>CN</v>
          </cell>
          <cell r="N1860" t="str">
            <v>CNWUH</v>
          </cell>
          <cell r="O1860" t="str">
            <v>PK</v>
          </cell>
          <cell r="P1860">
            <v>390</v>
          </cell>
          <cell r="Q1860">
            <v>390</v>
          </cell>
          <cell r="R1860">
            <v>390</v>
          </cell>
          <cell r="S1860">
            <v>390</v>
          </cell>
          <cell r="T1860">
            <v>8920</v>
          </cell>
          <cell r="U1860">
            <v>8920</v>
          </cell>
          <cell r="V1860">
            <v>8920</v>
          </cell>
          <cell r="W1860">
            <v>8920</v>
          </cell>
          <cell r="X1860" t="str">
            <v>390PACKAGES HOSPITAL FURNITURE CHINA</v>
          </cell>
          <cell r="Y1860" t="str">
            <v>Valide</v>
          </cell>
        </row>
        <row r="1861">
          <cell r="A1861" t="str">
            <v>PCIU9434857</v>
          </cell>
          <cell r="B1861">
            <v>40</v>
          </cell>
          <cell r="C1861" t="str">
            <v>WUAQ00009300</v>
          </cell>
          <cell r="D1861">
            <v>44024</v>
          </cell>
          <cell r="E1861">
            <v>-44019</v>
          </cell>
          <cell r="I1861" t="str">
            <v>2020 MSA 164799</v>
          </cell>
          <cell r="J1861">
            <v>283</v>
          </cell>
          <cell r="K1861" t="str">
            <v>HUBEI YINKANG MEDICAL EQUIPMENTCO LTD ADDR SHANGGUANMIAO VILLAGE MA</v>
          </cell>
          <cell r="L1861" t="str">
            <v>TRUST MED SUPPLIES LIMITED WHITEANGLE BUILDING 3RD FLOOR ACRA ROAD P</v>
          </cell>
          <cell r="M1861" t="str">
            <v>CN</v>
          </cell>
          <cell r="N1861" t="str">
            <v>CNWUH</v>
          </cell>
          <cell r="O1861" t="str">
            <v>PK</v>
          </cell>
          <cell r="P1861">
            <v>390</v>
          </cell>
          <cell r="Q1861">
            <v>390</v>
          </cell>
          <cell r="R1861">
            <v>390</v>
          </cell>
          <cell r="S1861">
            <v>390</v>
          </cell>
          <cell r="T1861">
            <v>8920</v>
          </cell>
          <cell r="U1861">
            <v>8920</v>
          </cell>
          <cell r="V1861">
            <v>8920</v>
          </cell>
          <cell r="W1861">
            <v>8920</v>
          </cell>
          <cell r="X1861" t="str">
            <v>390PACKAGES HOSPITAL FURNITURE CHINA</v>
          </cell>
          <cell r="Y1861" t="str">
            <v>Valide</v>
          </cell>
        </row>
        <row r="1862">
          <cell r="A1862" t="str">
            <v>TLLU4463273</v>
          </cell>
          <cell r="B1862">
            <v>40</v>
          </cell>
          <cell r="C1862">
            <v>143000160628</v>
          </cell>
          <cell r="D1862">
            <v>44022</v>
          </cell>
          <cell r="E1862">
            <v>-44017</v>
          </cell>
          <cell r="I1862" t="str">
            <v>2020 MSA 164993</v>
          </cell>
          <cell r="J1862">
            <v>210</v>
          </cell>
          <cell r="K1862" t="str">
            <v>ZHONGYI INTERNATIONAL TRADINGBUILDING NO 800 CHOUZHOU NORTH</v>
          </cell>
          <cell r="L1862" t="str">
            <v>CHANNEL ATLANTIC LIMITED</v>
          </cell>
          <cell r="M1862" t="str">
            <v>CN</v>
          </cell>
          <cell r="N1862" t="str">
            <v>CNNGB</v>
          </cell>
          <cell r="O1862" t="str">
            <v>CT</v>
          </cell>
          <cell r="P1862">
            <v>652</v>
          </cell>
          <cell r="Q1862">
            <v>652</v>
          </cell>
          <cell r="R1862">
            <v>652</v>
          </cell>
          <cell r="S1862">
            <v>652</v>
          </cell>
          <cell r="T1862">
            <v>9100</v>
          </cell>
          <cell r="U1862">
            <v>9100</v>
          </cell>
          <cell r="V1862">
            <v>9100</v>
          </cell>
          <cell r="W1862">
            <v>9100</v>
          </cell>
          <cell r="X1862" t="str">
            <v>MOSQUITO NETWALLPAPERCERAMIC VASESARTIFICIAL FLOWERSDECORATION MIRRORS 45X45CMPICTURE FRAMESCEILING MOON LAMPBEDSHEET MATERIALMATSN M MOSQUITO NET WALLPAPER CERAMIC VASES ARTIFICIAL FLOWERS DECORATION MIRRORS 45X45CM PICTURE FRAMES CEILING MOON LAMP BEDSHEET MATERIAL MATS INCENSE BURNER RD YIWU ZHEJIANG CHINA F 0733555368</v>
          </cell>
          <cell r="Y1862" t="str">
            <v>Valide</v>
          </cell>
        </row>
        <row r="1863">
          <cell r="A1863" t="str">
            <v>GLDU9867605</v>
          </cell>
          <cell r="B1863">
            <v>20</v>
          </cell>
          <cell r="C1863" t="str">
            <v>AMC0876376</v>
          </cell>
          <cell r="D1863">
            <v>44023</v>
          </cell>
          <cell r="E1863">
            <v>-44018</v>
          </cell>
          <cell r="I1863" t="str">
            <v>2020 MSA 164944</v>
          </cell>
          <cell r="J1863">
            <v>64</v>
          </cell>
          <cell r="K1863" t="str">
            <v>ANCHOR ENGINEERING INDUSTRIESD-40 INDUSTRIAL ESTATEALIGARH - 202001 U</v>
          </cell>
          <cell r="L1863" t="str">
            <v>MAYAMBALA PHILEMON</v>
          </cell>
          <cell r="M1863" t="str">
            <v>AE</v>
          </cell>
          <cell r="N1863" t="str">
            <v>INNSA</v>
          </cell>
          <cell r="O1863" t="str">
            <v>CT</v>
          </cell>
          <cell r="P1863">
            <v>990</v>
          </cell>
          <cell r="Q1863">
            <v>990</v>
          </cell>
          <cell r="R1863">
            <v>0</v>
          </cell>
          <cell r="S1863">
            <v>0</v>
          </cell>
          <cell r="T1863">
            <v>26906</v>
          </cell>
          <cell r="U1863">
            <v>26906</v>
          </cell>
          <cell r="V1863">
            <v>0</v>
          </cell>
          <cell r="W1863">
            <v>0</v>
          </cell>
          <cell r="X1863" t="str">
            <v>NINE HUNDRED NINETY CARTONS ONLY IRON BUILDER HARDWARE PAD LOCK WITH PACKING MATERIAL INNER BOX POLY BAGS CARTONS INVOICE NO 2 DT 04 06 2020 SHIPPING BILL NO 3024380 DT 05 06 2020 HS CODE 83024200 83011000 83011000 TOTAL NET WT 24926 000 KGS CONTACT NO</v>
          </cell>
          <cell r="Y1863" t="str">
            <v>Valide</v>
          </cell>
        </row>
        <row r="1864">
          <cell r="A1864" t="str">
            <v>TEMU5913266</v>
          </cell>
          <cell r="B1864">
            <v>20</v>
          </cell>
          <cell r="C1864">
            <v>910680217</v>
          </cell>
          <cell r="D1864">
            <v>44023</v>
          </cell>
          <cell r="E1864">
            <v>-44018</v>
          </cell>
          <cell r="I1864" t="str">
            <v>2020 MSA 164772</v>
          </cell>
          <cell r="J1864">
            <v>346</v>
          </cell>
          <cell r="K1864" t="str">
            <v>GLOBAL METCORP LIMITED GROVE HOUSE</v>
          </cell>
          <cell r="L1864" t="str">
            <v>TO THE ORDER OF CREDIT EUROPE BANK</v>
          </cell>
          <cell r="M1864" t="str">
            <v>BR</v>
          </cell>
          <cell r="N1864" t="str">
            <v>LVRIX</v>
          </cell>
          <cell r="O1864" t="str">
            <v>LT</v>
          </cell>
          <cell r="P1864">
            <v>37</v>
          </cell>
          <cell r="Q1864">
            <v>37</v>
          </cell>
          <cell r="R1864">
            <v>0</v>
          </cell>
          <cell r="S1864">
            <v>0</v>
          </cell>
          <cell r="T1864">
            <v>1028860</v>
          </cell>
          <cell r="U1864">
            <v>1028860</v>
          </cell>
          <cell r="V1864">
            <v>0</v>
          </cell>
          <cell r="W1864">
            <v>0</v>
          </cell>
          <cell r="X1864" t="str">
            <v>1028 860 MT OF SHREDDED STEEL SCRAP NET WEIGHT 1028 860 MT AGENT A T DESTINATION MAERSK KENYA LTD BRANCH OFFICE MARITIME CENTRE A RCHBISHOP MAKARIOS CLOSE OFF MOI AVENUE P O BOX 89911 MOMBASA KENY A PHONE 254 41 2220056 2221273 - 6 FAX 254 20 2220086 2316260 I 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DESTINATION MAERSK KENYA LTD BRANCH OFFICE MARITIME CENT RE ARCHBISHOP MAKARIOS CLOSE OFF MOI AVENUE P O BOX 89911 MOM BASA KENYA PHONE 254 41 2220056 2221273 - 6 FAX 254 20 222008 6 2316260 IN TRANSIT TO UGANDA IN TRANSIT IS ARRANGED BY MERCHANT FOR ACCOUNT AND RISK OF MERCHANT 1028 860 MT OF SHREDDED STEEL SCRAP NET WEIGHT 1028 860 MT AGE NT AT DESTI</v>
          </cell>
          <cell r="Y1864" t="str">
            <v>Valide</v>
          </cell>
        </row>
        <row r="1865">
          <cell r="A1865" t="str">
            <v>BMOU2227736</v>
          </cell>
          <cell r="B1865">
            <v>20</v>
          </cell>
          <cell r="C1865" t="str">
            <v>HLCUDX3200653292</v>
          </cell>
          <cell r="D1865">
            <v>44025</v>
          </cell>
          <cell r="E1865">
            <v>-44020</v>
          </cell>
          <cell r="I1865" t="str">
            <v>2020 MSA 165221</v>
          </cell>
          <cell r="J1865">
            <v>33</v>
          </cell>
          <cell r="K1865" t="str">
            <v>ALWADI SPICES FOODSTUFF FILLINGLLC POBOX 31702 INDUSTRIAL AREA 6</v>
          </cell>
          <cell r="L1865" t="str">
            <v>AZOFCO GENERAL MERCHANTS LIMITED POBOX 41744-80100 MOMBASA KENYA CON</v>
          </cell>
          <cell r="M1865" t="str">
            <v>US</v>
          </cell>
          <cell r="N1865" t="str">
            <v>AEJEA</v>
          </cell>
          <cell r="O1865" t="str">
            <v>BG</v>
          </cell>
          <cell r="P1865">
            <v>5200</v>
          </cell>
          <cell r="Q1865">
            <v>5200</v>
          </cell>
          <cell r="R1865">
            <v>5200</v>
          </cell>
          <cell r="S1865">
            <v>5200</v>
          </cell>
          <cell r="T1865">
            <v>260470</v>
          </cell>
          <cell r="U1865">
            <v>260470</v>
          </cell>
          <cell r="V1865">
            <v>260470</v>
          </cell>
          <cell r="W1865">
            <v>260470</v>
          </cell>
          <cell r="X1865" t="str">
            <v>DESCRIPTION GREEN LENTILS HS CODE 07134000</v>
          </cell>
          <cell r="Y1865" t="str">
            <v>Valide</v>
          </cell>
        </row>
        <row r="1866">
          <cell r="A1866" t="str">
            <v>BSIU9510300</v>
          </cell>
          <cell r="B1866">
            <v>40</v>
          </cell>
          <cell r="C1866" t="str">
            <v>091030278698</v>
          </cell>
          <cell r="D1866">
            <v>44026</v>
          </cell>
          <cell r="E1866">
            <v>-44021</v>
          </cell>
          <cell r="I1866" t="str">
            <v>2020 MSA 165241</v>
          </cell>
          <cell r="J1866">
            <v>328</v>
          </cell>
          <cell r="K1866" t="str">
            <v>HECNY TRANSPORTATION M SDN BHD</v>
          </cell>
          <cell r="L1866" t="str">
            <v>PRINCIPAL SECRETARY</v>
          </cell>
          <cell r="M1866" t="str">
            <v>CN</v>
          </cell>
          <cell r="N1866" t="str">
            <v>MYPKG</v>
          </cell>
          <cell r="O1866" t="str">
            <v>CS</v>
          </cell>
          <cell r="P1866">
            <v>4</v>
          </cell>
          <cell r="Q1866">
            <v>4</v>
          </cell>
          <cell r="R1866">
            <v>4</v>
          </cell>
          <cell r="S1866">
            <v>4</v>
          </cell>
          <cell r="T1866">
            <v>3145</v>
          </cell>
          <cell r="U1866">
            <v>3145</v>
          </cell>
          <cell r="V1866">
            <v>3145</v>
          </cell>
          <cell r="W1866">
            <v>3145</v>
          </cell>
          <cell r="X1866" t="str">
            <v>1 X 40 HQ CONTAINER -4 CASESEQUIPMENT FOR PLANT OPERATION FOR EDUCAT IONAL AND TRAINING PURPOSESONLY CONTRACT NUMBER D-002174-001 WITHCICA N INVOICE NUMBER INV-180008-03-KIS-B TEL 254 020 3318581N M 1 X 40 HQ CONTAINER - 4 CASES EQUIPMENT FOR PLANT OPERATION FOR EDUCATIONAL AND TRAINING PURPOSES ONLY CONTRACT NUMBER D-002174-001 WITH CICAN INVOICE NUMBER INV-180008-03-KIS-B TEL 254 020 3318581 PIN NO P051098571N</v>
          </cell>
          <cell r="Y1866" t="str">
            <v>Valide</v>
          </cell>
        </row>
        <row r="1867">
          <cell r="A1867" t="str">
            <v>HMCU9144781</v>
          </cell>
          <cell r="B1867">
            <v>40</v>
          </cell>
          <cell r="C1867" t="str">
            <v>149002478853</v>
          </cell>
          <cell r="D1867">
            <v>44026</v>
          </cell>
          <cell r="E1867">
            <v>-44021</v>
          </cell>
          <cell r="I1867" t="str">
            <v>2020 MSA 165241</v>
          </cell>
          <cell r="J1867">
            <v>318</v>
          </cell>
          <cell r="K1867" t="str">
            <v>D LIGHT DESIGN LTD</v>
          </cell>
          <cell r="L1867" t="str">
            <v>D LIGHT LIMITED</v>
          </cell>
          <cell r="M1867" t="str">
            <v>CN</v>
          </cell>
          <cell r="N1867" t="str">
            <v>CNSHK</v>
          </cell>
          <cell r="O1867" t="str">
            <v>CT</v>
          </cell>
          <cell r="P1867">
            <v>1180</v>
          </cell>
          <cell r="Q1867">
            <v>1180</v>
          </cell>
          <cell r="R1867">
            <v>1180</v>
          </cell>
          <cell r="S1867">
            <v>1180</v>
          </cell>
          <cell r="T1867">
            <v>15220</v>
          </cell>
          <cell r="U1867">
            <v>15220</v>
          </cell>
          <cell r="V1867">
            <v>15220</v>
          </cell>
          <cell r="W1867">
            <v>15220</v>
          </cell>
          <cell r="X1867" t="str">
            <v>D LIGHT X850 SOLAR HOME SYSTEMD LIGHT SV320SI-P SOLAR TVN M D LIGHT X850 SOLAR HOME SYSTEM D LIGHT SV320SI-P SOLAR TV</v>
          </cell>
          <cell r="Y1867" t="str">
            <v>Valide</v>
          </cell>
        </row>
        <row r="1868">
          <cell r="A1868" t="str">
            <v>FCIU7535093</v>
          </cell>
          <cell r="B1868">
            <v>40</v>
          </cell>
          <cell r="C1868" t="str">
            <v>149002478918</v>
          </cell>
          <cell r="D1868">
            <v>44026</v>
          </cell>
          <cell r="E1868">
            <v>-44021</v>
          </cell>
          <cell r="I1868" t="str">
            <v>2020 MSA 165241</v>
          </cell>
          <cell r="J1868">
            <v>218</v>
          </cell>
          <cell r="K1868" t="str">
            <v>D LIGHT DESIGN LTD</v>
          </cell>
          <cell r="L1868" t="str">
            <v>D LIGHT LIMITED</v>
          </cell>
          <cell r="M1868" t="str">
            <v>CN</v>
          </cell>
          <cell r="N1868" t="str">
            <v>CNSHK</v>
          </cell>
          <cell r="O1868" t="str">
            <v>CT</v>
          </cell>
          <cell r="P1868">
            <v>1080</v>
          </cell>
          <cell r="Q1868">
            <v>1080</v>
          </cell>
          <cell r="R1868">
            <v>1080</v>
          </cell>
          <cell r="S1868">
            <v>1080</v>
          </cell>
          <cell r="T1868">
            <v>14600</v>
          </cell>
          <cell r="U1868">
            <v>14600</v>
          </cell>
          <cell r="V1868">
            <v>14600</v>
          </cell>
          <cell r="W1868">
            <v>14600</v>
          </cell>
          <cell r="X1868" t="str">
            <v>D LIGHT X850 SOLAR HOME SYSTEMN M D LIGHT X850 SOLAR HOME SYSTEM</v>
          </cell>
          <cell r="Y1868" t="str">
            <v>Valide</v>
          </cell>
        </row>
        <row r="1869">
          <cell r="A1869" t="str">
            <v>MRKU7174543</v>
          </cell>
          <cell r="B1869">
            <v>20</v>
          </cell>
          <cell r="C1869" t="str">
            <v>203361208</v>
          </cell>
          <cell r="D1869">
            <v>44028</v>
          </cell>
          <cell r="E1869">
            <v>-44023</v>
          </cell>
          <cell r="I1869" t="str">
            <v>2020 MSA 165223</v>
          </cell>
          <cell r="J1869">
            <v>272</v>
          </cell>
          <cell r="K1869" t="str">
            <v>ROYAL COSMETICS CO 3 MAHMOUD SEDKY</v>
          </cell>
          <cell r="L1869" t="str">
            <v>TOWFIQ KENYA LIMITED LIKONI ROAD TO</v>
          </cell>
          <cell r="M1869" t="str">
            <v>US</v>
          </cell>
          <cell r="N1869" t="str">
            <v>EGPSE</v>
          </cell>
          <cell r="O1869" t="str">
            <v>CT</v>
          </cell>
          <cell r="P1869">
            <v>13430</v>
          </cell>
          <cell r="Q1869">
            <v>13430</v>
          </cell>
          <cell r="R1869">
            <v>0</v>
          </cell>
          <cell r="S1869">
            <v>0</v>
          </cell>
          <cell r="T1869">
            <v>104570</v>
          </cell>
          <cell r="U1869">
            <v>104570</v>
          </cell>
          <cell r="V1869">
            <v>0</v>
          </cell>
          <cell r="W1869">
            <v>0</v>
          </cell>
          <cell r="X1869" t="str">
            <v>DETTOL SOAP ASSORTED 13430 CARTONS N W 97632 9 KG G W 104570 1 K G INTRANSIT TO ICD EMBAKASI NAIROBI</v>
          </cell>
          <cell r="Y1869" t="str">
            <v>Valide</v>
          </cell>
        </row>
        <row r="1870">
          <cell r="A1870" t="str">
            <v>MRKU9527932</v>
          </cell>
          <cell r="B1870">
            <v>20</v>
          </cell>
          <cell r="C1870" t="str">
            <v>203361208</v>
          </cell>
          <cell r="D1870">
            <v>44028</v>
          </cell>
          <cell r="E1870">
            <v>-44023</v>
          </cell>
          <cell r="I1870" t="str">
            <v>2020 MSA 165223</v>
          </cell>
          <cell r="J1870">
            <v>272</v>
          </cell>
          <cell r="K1870" t="str">
            <v>ROYAL COSMETICS CO 3 MAHMOUD SEDKY</v>
          </cell>
          <cell r="L1870" t="str">
            <v>TOWFIQ KENYA LIMITED LIKONI ROAD TO</v>
          </cell>
          <cell r="M1870" t="str">
            <v>US</v>
          </cell>
          <cell r="N1870" t="str">
            <v>EGPSE</v>
          </cell>
          <cell r="O1870" t="str">
            <v>CT</v>
          </cell>
          <cell r="P1870">
            <v>13430</v>
          </cell>
          <cell r="Q1870">
            <v>13430</v>
          </cell>
          <cell r="R1870">
            <v>0</v>
          </cell>
          <cell r="S1870">
            <v>0</v>
          </cell>
          <cell r="T1870">
            <v>104570</v>
          </cell>
          <cell r="U1870">
            <v>104570</v>
          </cell>
          <cell r="V1870">
            <v>0</v>
          </cell>
          <cell r="W1870">
            <v>0</v>
          </cell>
          <cell r="X1870" t="str">
            <v>DETTOL SOAP ASSORTED 13430 CARTONS N W 97632 9 KG G W 104570 1 K G INTRANSIT TO ICD EMBAKASI NAIROBI</v>
          </cell>
          <cell r="Y1870" t="str">
            <v>Valide</v>
          </cell>
        </row>
        <row r="1871">
          <cell r="A1871" t="str">
            <v>TCLU6169681</v>
          </cell>
          <cell r="B1871">
            <v>20</v>
          </cell>
          <cell r="C1871" t="str">
            <v>203361208</v>
          </cell>
          <cell r="D1871">
            <v>44028</v>
          </cell>
          <cell r="E1871">
            <v>-44023</v>
          </cell>
          <cell r="I1871" t="str">
            <v>2020 MSA 165223</v>
          </cell>
          <cell r="J1871">
            <v>272</v>
          </cell>
          <cell r="K1871" t="str">
            <v>ROYAL COSMETICS CO 3 MAHMOUD SEDKY</v>
          </cell>
          <cell r="L1871" t="str">
            <v>TOWFIQ KENYA LIMITED LIKONI ROAD TO</v>
          </cell>
          <cell r="M1871" t="str">
            <v>US</v>
          </cell>
          <cell r="N1871" t="str">
            <v>EGPSE</v>
          </cell>
          <cell r="O1871" t="str">
            <v>CT</v>
          </cell>
          <cell r="P1871">
            <v>13430</v>
          </cell>
          <cell r="Q1871">
            <v>13430</v>
          </cell>
          <cell r="R1871">
            <v>0</v>
          </cell>
          <cell r="S1871">
            <v>0</v>
          </cell>
          <cell r="T1871">
            <v>104570</v>
          </cell>
          <cell r="U1871">
            <v>104570</v>
          </cell>
          <cell r="V1871">
            <v>0</v>
          </cell>
          <cell r="W1871">
            <v>0</v>
          </cell>
          <cell r="X1871" t="str">
            <v>DETTOL SOAP ASSORTED 13430 CARTONS N W 97632 9 KG G W 104570 1 K G INTRANSIT TO ICD EMBAKASI NAIROBI</v>
          </cell>
          <cell r="Y1871" t="str">
            <v>Valide</v>
          </cell>
        </row>
        <row r="1872">
          <cell r="A1872" t="str">
            <v>HASU1377720</v>
          </cell>
          <cell r="B1872">
            <v>20</v>
          </cell>
          <cell r="C1872" t="str">
            <v>203361208</v>
          </cell>
          <cell r="D1872">
            <v>44028</v>
          </cell>
          <cell r="E1872">
            <v>-44023</v>
          </cell>
          <cell r="I1872" t="str">
            <v>2020 MSA 165223</v>
          </cell>
          <cell r="J1872">
            <v>272</v>
          </cell>
          <cell r="K1872" t="str">
            <v>ROYAL COSMETICS CO 3 MAHMOUD SEDKY</v>
          </cell>
          <cell r="L1872" t="str">
            <v>TOWFIQ KENYA LIMITED LIKONI ROAD TO</v>
          </cell>
          <cell r="M1872" t="str">
            <v>US</v>
          </cell>
          <cell r="N1872" t="str">
            <v>EGPSE</v>
          </cell>
          <cell r="O1872" t="str">
            <v>CT</v>
          </cell>
          <cell r="P1872">
            <v>13430</v>
          </cell>
          <cell r="Q1872">
            <v>13430</v>
          </cell>
          <cell r="R1872">
            <v>0</v>
          </cell>
          <cell r="S1872">
            <v>0</v>
          </cell>
          <cell r="T1872">
            <v>104570</v>
          </cell>
          <cell r="U1872">
            <v>104570</v>
          </cell>
          <cell r="V1872">
            <v>0</v>
          </cell>
          <cell r="W1872">
            <v>0</v>
          </cell>
          <cell r="X1872" t="str">
            <v>DETTOL SOAP ASSORTED 13430 CARTONS N W 97632 9 KG G W 104570 1 K G INTRANSIT TO ICD EMBAKASI NAIROBI</v>
          </cell>
          <cell r="Y1872" t="str">
            <v>Valide</v>
          </cell>
        </row>
        <row r="1873">
          <cell r="A1873" t="str">
            <v>MRKU6533823</v>
          </cell>
          <cell r="B1873">
            <v>20</v>
          </cell>
          <cell r="C1873" t="str">
            <v>910839729</v>
          </cell>
          <cell r="D1873">
            <v>44028</v>
          </cell>
          <cell r="E1873">
            <v>-44023</v>
          </cell>
          <cell r="I1873" t="str">
            <v>2020 MSA 165223</v>
          </cell>
          <cell r="J1873">
            <v>520</v>
          </cell>
          <cell r="K1873" t="str">
            <v>ACAS LOGISTICS SOLUTION PVT LTD C</v>
          </cell>
          <cell r="L1873" t="str">
            <v>AGRICHEM AFRICA LTD P O BOX 27151-</v>
          </cell>
          <cell r="M1873" t="str">
            <v>US</v>
          </cell>
          <cell r="N1873" t="str">
            <v>INSAA</v>
          </cell>
          <cell r="O1873" t="str">
            <v>BG</v>
          </cell>
          <cell r="P1873">
            <v>1440</v>
          </cell>
          <cell r="Q1873">
            <v>1440</v>
          </cell>
          <cell r="R1873">
            <v>0</v>
          </cell>
          <cell r="S1873">
            <v>0</v>
          </cell>
          <cell r="T1873">
            <v>18189</v>
          </cell>
          <cell r="U1873">
            <v>18189</v>
          </cell>
          <cell r="V1873">
            <v>0</v>
          </cell>
          <cell r="W1873">
            <v>0</v>
          </cell>
          <cell r="X1873" t="str">
            <v>720 UN APPROVED HDPE BAG OF 25 KGS NET WEIGHT EACH CONTAINING INDI AN ORIGIN PESTICIDES FORMULATIONS SULPHUR 80 WDG 720 UN APPROVED HDPE BAG OF 25 KG WEIGHT EACH INVOICE NO EXP 0009 20-21 DT 10-06- 2020 S BILL NO 3112236 DATED 10 06 2020 HS CODE 38089290 IEC N O 0815904924 PSN ENVIRONMENTALLY HAZARDOUS SUBSTANCE SOLID N O S TECHNICAL NAME SULPHUR 80 WDG CLASS 9 PACKING LNSTRUCTION P002 UN NO 3077 PACKAGE GROUP III EMS NO F-A S-F FLASHPOINT 160 0 C MARINE POLLUTANT NO PACKING CODE 5M2 Z 26 S 19 IND 73568043 EMERGENCY CONTACT NAME MAHE SH RAGHAVAN EMERGENCY PHONE NO COUNTRY 00 EMERGENCY PHONE NO 09909979938 NET WEIGHT 18000 00 KGS FREIGHT PREPAID I NTRANSIT TO ICD EMBAKASI NAIROBI</v>
          </cell>
          <cell r="Y1873" t="str">
            <v>Valide</v>
          </cell>
        </row>
        <row r="1874">
          <cell r="A1874" t="str">
            <v>ALMU5180061</v>
          </cell>
          <cell r="B1874">
            <v>40</v>
          </cell>
          <cell r="C1874" t="str">
            <v>CFA0350191</v>
          </cell>
          <cell r="D1874">
            <v>44028</v>
          </cell>
          <cell r="E1874">
            <v>-44023</v>
          </cell>
          <cell r="I1874" t="str">
            <v>2020 MSA 165329</v>
          </cell>
          <cell r="J1874">
            <v>38</v>
          </cell>
          <cell r="K1874" t="str">
            <v>MASS FOOD CO ON BEHALF OF WILTEX LIMITED HONG KONG</v>
          </cell>
          <cell r="L1874" t="str">
            <v>TO ORDER OF INDUSTRIAL ANDCOMMERCIAL BANK OF CHINA ASIA LIMITED</v>
          </cell>
          <cell r="M1874" t="str">
            <v>SA</v>
          </cell>
          <cell r="N1874" t="str">
            <v>SAJED</v>
          </cell>
          <cell r="O1874" t="str">
            <v>CT</v>
          </cell>
          <cell r="P1874">
            <v>1525</v>
          </cell>
          <cell r="Q1874">
            <v>1525</v>
          </cell>
          <cell r="R1874">
            <v>0</v>
          </cell>
          <cell r="S1874">
            <v>0</v>
          </cell>
          <cell r="T1874">
            <v>8152</v>
          </cell>
          <cell r="U1874">
            <v>8152</v>
          </cell>
          <cell r="V1874">
            <v>0</v>
          </cell>
          <cell r="W1874">
            <v>0</v>
          </cell>
          <cell r="X1874" t="str">
            <v>TOTAL NO OF CARTONS 1525 CARTONS AS PER COMMERCIAL INVOICE NO MF20052 CEREALS HS CODE 1904 10- 1904 20-1904 90 AS PER BENEFICIARYS PROFORMA INVOICE NO 2552 DATED 05 05 2020 EMAIL - Nassir said-gnsgroup co ke TEL 0722400313 FAX 0722400313 PIN NO P051192619Q VAT NO 0165951W SHIPMENT EFFECTED IN 1X40FT HC CONTAINER CFR MOMBASA KENYA TOTAL NET WEIGHT 6212 70KGS DISCHARGE PORT AGENT CMA CGM KENYA LTD BAYWOOD BUILDING 1ST FLOOR MOI AVENUE PO BOX 90262 80100 MOMBASA KENYA PHONE +254 0709 952 300 MOB GENMBOX-CMA-CGM COM FREIGHT PREPAID</v>
          </cell>
          <cell r="Y1874" t="str">
            <v>Valide</v>
          </cell>
        </row>
        <row r="1875">
          <cell r="A1875" t="str">
            <v>TCLU6562106</v>
          </cell>
          <cell r="B1875">
            <v>40</v>
          </cell>
          <cell r="C1875" t="str">
            <v>CNKN137866</v>
          </cell>
          <cell r="D1875">
            <v>44026</v>
          </cell>
          <cell r="E1875">
            <v>-44021</v>
          </cell>
          <cell r="I1875" t="str">
            <v>2020 MSA 165215</v>
          </cell>
          <cell r="J1875">
            <v>140</v>
          </cell>
          <cell r="K1875" t="str">
            <v>KUEHNE NAGEL LIMITEDBUILDING 4 1401 LANE JIANGCHANGROAD JINGAN DIST</v>
          </cell>
          <cell r="L1875" t="str">
            <v>MINISTRY OF HEALTH MURANGACOUNTRY KENYA52-10200 COUNTY HALL KIRIA-IN</v>
          </cell>
          <cell r="M1875" t="str">
            <v>CN</v>
          </cell>
          <cell r="N1875" t="str">
            <v>CNSHA</v>
          </cell>
          <cell r="O1875" t="str">
            <v>CT</v>
          </cell>
          <cell r="P1875">
            <v>356</v>
          </cell>
          <cell r="Q1875">
            <v>356</v>
          </cell>
          <cell r="R1875">
            <v>0</v>
          </cell>
          <cell r="S1875">
            <v>0</v>
          </cell>
          <cell r="T1875">
            <v>7809</v>
          </cell>
          <cell r="U1875">
            <v>7809</v>
          </cell>
          <cell r="V1875">
            <v>0</v>
          </cell>
          <cell r="W1875">
            <v>0</v>
          </cell>
          <cell r="X1875" t="str">
            <v>WHEELCHAIRS WHEELCHAIR SPARE PARTS HS-CODE 87142000 CONTACT DR JOSEPH MBAI-PAULINE WAIRIMU NGIGI PHONE DR MBAI +254 0 729 344 229 PAULINE NGIGI EMAIL DIPEK MBAI-GMAIL COM Tax Id is P051419267Q QCHN009510</v>
          </cell>
          <cell r="Y1875" t="str">
            <v>Valide</v>
          </cell>
        </row>
        <row r="1876">
          <cell r="A1876" t="str">
            <v>CMAU6242897</v>
          </cell>
          <cell r="B1876">
            <v>40</v>
          </cell>
          <cell r="C1876" t="str">
            <v>DUI0178130</v>
          </cell>
          <cell r="D1876">
            <v>44027</v>
          </cell>
          <cell r="E1876">
            <v>-44022</v>
          </cell>
          <cell r="I1876" t="str">
            <v>2020 MSA 165329</v>
          </cell>
          <cell r="J1876">
            <v>53</v>
          </cell>
          <cell r="K1876" t="str">
            <v>R A BAILEYS CONANGOR HOUSE WESTERN EST NANGOR RDDUBLIN 12DUBLIN</v>
          </cell>
          <cell r="L1876" t="str">
            <v>UDV KENYA LTDPO BOX 30161-00100NAIROBIKENYA</v>
          </cell>
          <cell r="M1876" t="str">
            <v>SA</v>
          </cell>
          <cell r="N1876" t="str">
            <v>SAJED</v>
          </cell>
          <cell r="O1876" t="str">
            <v>CA</v>
          </cell>
          <cell r="P1876">
            <v>1210</v>
          </cell>
          <cell r="Q1876">
            <v>1210</v>
          </cell>
          <cell r="R1876">
            <v>1210</v>
          </cell>
          <cell r="S1876">
            <v>1210</v>
          </cell>
          <cell r="T1876">
            <v>19191</v>
          </cell>
          <cell r="U1876">
            <v>19191</v>
          </cell>
          <cell r="V1876">
            <v>19191</v>
          </cell>
          <cell r="W1876">
            <v>19191</v>
          </cell>
          <cell r="X1876" t="str">
            <v>FREIGHT PREPAID 1210 CASES NET WEIGHT 11 173 140 KGS COMMODITY CODE 22087010 BAILYSDLTPRMLIQ 75CL 12X01 DELIGHT ABV15 00</v>
          </cell>
          <cell r="Y1876" t="str">
            <v>Valide</v>
          </cell>
        </row>
        <row r="1877">
          <cell r="A1877" t="str">
            <v>CMAU5104152</v>
          </cell>
          <cell r="B1877">
            <v>40</v>
          </cell>
          <cell r="C1877" t="str">
            <v>DXB0504211C</v>
          </cell>
          <cell r="D1877">
            <v>44026</v>
          </cell>
          <cell r="E1877">
            <v>-44021</v>
          </cell>
          <cell r="I1877" t="str">
            <v>2020 MSA 165134</v>
          </cell>
          <cell r="J1877">
            <v>210</v>
          </cell>
          <cell r="K1877" t="str">
            <v>SKY BLUE SHIPPING LLCPO BOX 3215DUBAIUNITED ARAB EMIRATES</v>
          </cell>
          <cell r="L1877" t="str">
            <v>SAMUEL MUHIA MAINAPO BOX 8363 00100NAIROBI KENYA PIN A001461332ACTC SA</v>
          </cell>
          <cell r="M1877" t="str">
            <v>AE</v>
          </cell>
          <cell r="N1877" t="str">
            <v>AEJEA</v>
          </cell>
          <cell r="O1877" t="str">
            <v>PK</v>
          </cell>
          <cell r="P1877">
            <v>696</v>
          </cell>
          <cell r="Q1877">
            <v>696</v>
          </cell>
          <cell r="R1877">
            <v>696</v>
          </cell>
          <cell r="S1877">
            <v>696</v>
          </cell>
          <cell r="T1877">
            <v>6756</v>
          </cell>
          <cell r="U1877">
            <v>6756</v>
          </cell>
          <cell r="V1877">
            <v>6756</v>
          </cell>
          <cell r="W1877">
            <v>6756</v>
          </cell>
          <cell r="X1877" t="str">
            <v>696 PKGS OF ELECTRONIC ITEM IDF NO E2007355828 HS CODE 85279100 CARGO IN TRANSIT TO ICD EMBAKASI NAIROBI AT CONSIGNEES COST RISK AND RESPONSIBILITY CARRIER RESPONSIBILITY CEASES AT PORT OF DISCHARGE FREIGHT PREPAID</v>
          </cell>
          <cell r="Y1877" t="str">
            <v>Valide</v>
          </cell>
        </row>
        <row r="1878">
          <cell r="A1878" t="str">
            <v>CMAU3291521</v>
          </cell>
          <cell r="B1878">
            <v>20</v>
          </cell>
          <cell r="C1878" t="str">
            <v>HBG1409627</v>
          </cell>
          <cell r="D1878">
            <v>44027</v>
          </cell>
          <cell r="E1878">
            <v>-44022</v>
          </cell>
          <cell r="I1878" t="str">
            <v>2020 MSA 165329</v>
          </cell>
          <cell r="J1878">
            <v>57</v>
          </cell>
          <cell r="K1878" t="str">
            <v>VOELPKER SPEZIALPRODUKTE GMBHFABRIKSTRASSE 139393 VOELPKE</v>
          </cell>
          <cell r="L1878" t="str">
            <v>S C JOHNSON SON KENYA LTDOUTERING THIKA ROAD JUNCTION30457 - 00100 NAIROBIKENYA TAX ID P000593624S</v>
          </cell>
          <cell r="M1878" t="str">
            <v>SA</v>
          </cell>
          <cell r="N1878" t="str">
            <v>SAJED</v>
          </cell>
          <cell r="O1878" t="str">
            <v>PK</v>
          </cell>
          <cell r="P1878">
            <v>11</v>
          </cell>
          <cell r="Q1878">
            <v>11</v>
          </cell>
          <cell r="R1878">
            <v>0</v>
          </cell>
          <cell r="S1878">
            <v>0</v>
          </cell>
          <cell r="T1878">
            <v>8580</v>
          </cell>
          <cell r="U1878">
            <v>8580</v>
          </cell>
          <cell r="V1878">
            <v>0</v>
          </cell>
          <cell r="W1878">
            <v>0</v>
          </cell>
          <cell r="X1878" t="str">
            <v>WARADUR OZN HS CODE 34049000 FREIGHT PREPAID GENERAL CMA CGM TERMS AND CONDITIONS TO BE FOUND UNDER WWW CMA-CGM COM</v>
          </cell>
          <cell r="Y1878" t="str">
            <v>Valide</v>
          </cell>
        </row>
        <row r="1879">
          <cell r="A1879" t="str">
            <v>MSKU4588562</v>
          </cell>
          <cell r="B1879">
            <v>40</v>
          </cell>
          <cell r="C1879" t="str">
            <v>LYGZ41782</v>
          </cell>
          <cell r="D1879">
            <v>44027</v>
          </cell>
          <cell r="E1879">
            <v>-44022</v>
          </cell>
          <cell r="I1879" t="str">
            <v>2020 MSA 165015</v>
          </cell>
          <cell r="J1879">
            <v>77</v>
          </cell>
          <cell r="K1879" t="str">
            <v>EAGLE MOTOR LIMITED UNIT 04 7 F BRI</v>
          </cell>
          <cell r="L1879" t="str">
            <v>TO ORDER</v>
          </cell>
          <cell r="M1879" t="str">
            <v>CN</v>
          </cell>
          <cell r="N1879" t="str">
            <v>CNLYG</v>
          </cell>
          <cell r="O1879" t="str">
            <v>PK</v>
          </cell>
          <cell r="P1879">
            <v>33</v>
          </cell>
          <cell r="Q1879">
            <v>33</v>
          </cell>
          <cell r="R1879">
            <v>33</v>
          </cell>
          <cell r="S1879">
            <v>33</v>
          </cell>
          <cell r="T1879">
            <v>33180</v>
          </cell>
          <cell r="U1879">
            <v>33180</v>
          </cell>
          <cell r="V1879">
            <v>33180</v>
          </cell>
          <cell r="W1879">
            <v>33180</v>
          </cell>
          <cell r="X1879" t="str">
            <v>REPALL UNASSEMBLED TANK TRAILERS IN CKD FORM FOR CHASIS NO BIL 29231 29235 5 UNITS PFI NO EML-BIL2019FU1217 FREIGHT COLLECT SHIPPED ON BOARD DRAWN UNDER BARCLAYS BANK OF KENYA LTD NAIRO BI IRREVOCABLE LETTER OF CREDIT NUMBER 077ILC2200080001 DATED 08 JAN 2020 IDF NUMBER E1912277158 PLACE OF FINAL DESTINATION FORTRANSPORTATION TO PL MOMBASA KENYA FOR ICDE NAIROBI INTRANS IT TO ICD EMBAKASI NAIROBI</v>
          </cell>
          <cell r="Y1879" t="str">
            <v>Valide</v>
          </cell>
        </row>
        <row r="1880">
          <cell r="A1880" t="str">
            <v>MSKU4674399</v>
          </cell>
          <cell r="B1880">
            <v>40</v>
          </cell>
          <cell r="C1880" t="str">
            <v>LYGZ41782</v>
          </cell>
          <cell r="D1880">
            <v>44027</v>
          </cell>
          <cell r="E1880">
            <v>-44022</v>
          </cell>
          <cell r="I1880" t="str">
            <v>2020 MSA 165015</v>
          </cell>
          <cell r="J1880">
            <v>77</v>
          </cell>
          <cell r="K1880" t="str">
            <v>EAGLE MOTOR LIMITED UNIT 04 7 F BRI</v>
          </cell>
          <cell r="L1880" t="str">
            <v>TO ORDER</v>
          </cell>
          <cell r="M1880" t="str">
            <v>CN</v>
          </cell>
          <cell r="N1880" t="str">
            <v>CNLYG</v>
          </cell>
          <cell r="O1880" t="str">
            <v>PK</v>
          </cell>
          <cell r="P1880">
            <v>33</v>
          </cell>
          <cell r="Q1880">
            <v>33</v>
          </cell>
          <cell r="R1880">
            <v>33</v>
          </cell>
          <cell r="S1880">
            <v>33</v>
          </cell>
          <cell r="T1880">
            <v>33180</v>
          </cell>
          <cell r="U1880">
            <v>33180</v>
          </cell>
          <cell r="V1880">
            <v>33180</v>
          </cell>
          <cell r="W1880">
            <v>33180</v>
          </cell>
          <cell r="X1880" t="str">
            <v>REPALL UNASSEMBLED TANK TRAILERS IN CKD FORM FOR CHASIS NO BIL 29231 29235 5 UNITS PFI NO EML-BIL2019FU1217 FREIGHT COLLECT SHIPPED ON BOARD DRAWN UNDER BARCLAYS BANK OF KENYA LTD NAIRO BI IRREVOCABLE LETTER OF CREDIT NUMBER 077ILC2200080001 DATED 08 JAN 2020 IDF NUMBER E1912277158 PLACE OF FINAL DESTINATION FORTRANSPORTATION TO PL MOMBASA KENYA FOR ICDE NAIROBI INTRANS IT TO ICD EMBAKASI NAIROBI</v>
          </cell>
          <cell r="Y1880" t="str">
            <v>Valide</v>
          </cell>
        </row>
        <row r="1881">
          <cell r="A1881" t="str">
            <v>MSKU4756809</v>
          </cell>
          <cell r="B1881">
            <v>40</v>
          </cell>
          <cell r="C1881" t="str">
            <v>LYGZ41782</v>
          </cell>
          <cell r="D1881">
            <v>44027</v>
          </cell>
          <cell r="E1881">
            <v>-44022</v>
          </cell>
          <cell r="I1881" t="str">
            <v>2020 MSA 165015</v>
          </cell>
          <cell r="J1881">
            <v>77</v>
          </cell>
          <cell r="K1881" t="str">
            <v>EAGLE MOTOR LIMITED UNIT 04 7 F BRI</v>
          </cell>
          <cell r="L1881" t="str">
            <v>TO ORDER</v>
          </cell>
          <cell r="M1881" t="str">
            <v>CN</v>
          </cell>
          <cell r="N1881" t="str">
            <v>CNLYG</v>
          </cell>
          <cell r="O1881" t="str">
            <v>PK</v>
          </cell>
          <cell r="P1881">
            <v>33</v>
          </cell>
          <cell r="Q1881">
            <v>33</v>
          </cell>
          <cell r="R1881">
            <v>33</v>
          </cell>
          <cell r="S1881">
            <v>33</v>
          </cell>
          <cell r="T1881">
            <v>33180</v>
          </cell>
          <cell r="U1881">
            <v>33180</v>
          </cell>
          <cell r="V1881">
            <v>33180</v>
          </cell>
          <cell r="W1881">
            <v>33180</v>
          </cell>
          <cell r="X1881" t="str">
            <v>REPALL UNASSEMBLED TANK TRAILERS IN CKD FORM FOR CHASIS NO BIL 29231 29235 5 UNITS PFI NO EML-BIL2019FU1217 FREIGHT COLLECT SHIPPED ON BOARD DRAWN UNDER BARCLAYS BANK OF KENYA LTD NAIRO BI IRREVOCABLE LETTER OF CREDIT NUMBER 077ILC2200080001 DATED 08 JAN 2020 IDF NUMBER E1912277158 PLACE OF FINAL DESTINATION FORTRANSPORTATION TO PL MOMBASA KENYA FOR ICDE NAIROBI INTRANS IT TO ICD EMBAKASI NAIROBI</v>
          </cell>
          <cell r="Y1881" t="str">
            <v>Valide</v>
          </cell>
        </row>
        <row r="1882">
          <cell r="A1882" t="str">
            <v>MSKU4664180</v>
          </cell>
          <cell r="B1882">
            <v>40</v>
          </cell>
          <cell r="C1882" t="str">
            <v>LYGZ41782</v>
          </cell>
          <cell r="D1882">
            <v>44027</v>
          </cell>
          <cell r="E1882">
            <v>-44022</v>
          </cell>
          <cell r="I1882" t="str">
            <v>2020 MSA 165015</v>
          </cell>
          <cell r="J1882">
            <v>77</v>
          </cell>
          <cell r="K1882" t="str">
            <v>EAGLE MOTOR LIMITED UNIT 04 7 F BRI</v>
          </cell>
          <cell r="L1882" t="str">
            <v>TO ORDER</v>
          </cell>
          <cell r="M1882" t="str">
            <v>CN</v>
          </cell>
          <cell r="N1882" t="str">
            <v>CNLYG</v>
          </cell>
          <cell r="O1882" t="str">
            <v>PK</v>
          </cell>
          <cell r="P1882">
            <v>33</v>
          </cell>
          <cell r="Q1882">
            <v>33</v>
          </cell>
          <cell r="R1882">
            <v>33</v>
          </cell>
          <cell r="S1882">
            <v>33</v>
          </cell>
          <cell r="T1882">
            <v>33180</v>
          </cell>
          <cell r="U1882">
            <v>33180</v>
          </cell>
          <cell r="V1882">
            <v>33180</v>
          </cell>
          <cell r="W1882">
            <v>33180</v>
          </cell>
          <cell r="X1882" t="str">
            <v>REPALL UNASSEMBLED TANK TRAILERS IN CKD FORM FOR CHASIS NO BIL 29231 29235 5 UNITS PFI NO EML-BIL2019FU1217 FREIGHT COLLECT SHIPPED ON BOARD DRAWN UNDER BARCLAYS BANK OF KENYA LTD NAIRO BI IRREVOCABLE LETTER OF CREDIT NUMBER 077ILC2200080001 DATED 08 JAN 2020 IDF NUMBER E1912277158 PLACE OF FINAL DESTINATION FORTRANSPORTATION TO PL MOMBASA KENYA FOR ICDE NAIROBI INTRANS IT TO ICD EMBAKASI NAIROBI</v>
          </cell>
          <cell r="Y1882" t="str">
            <v>Valide</v>
          </cell>
        </row>
        <row r="1883">
          <cell r="A1883" t="str">
            <v>MSKU4716513</v>
          </cell>
          <cell r="B1883">
            <v>40</v>
          </cell>
          <cell r="C1883" t="str">
            <v>LYGZ41782</v>
          </cell>
          <cell r="D1883">
            <v>44027</v>
          </cell>
          <cell r="E1883">
            <v>-44022</v>
          </cell>
          <cell r="I1883" t="str">
            <v>2020 MSA 165015</v>
          </cell>
          <cell r="J1883">
            <v>77</v>
          </cell>
          <cell r="K1883" t="str">
            <v>EAGLE MOTOR LIMITED UNIT 04 7 F BRI</v>
          </cell>
          <cell r="L1883" t="str">
            <v>TO ORDER</v>
          </cell>
          <cell r="M1883" t="str">
            <v>CN</v>
          </cell>
          <cell r="N1883" t="str">
            <v>CNLYG</v>
          </cell>
          <cell r="O1883" t="str">
            <v>PK</v>
          </cell>
          <cell r="P1883">
            <v>33</v>
          </cell>
          <cell r="Q1883">
            <v>33</v>
          </cell>
          <cell r="R1883">
            <v>33</v>
          </cell>
          <cell r="S1883">
            <v>33</v>
          </cell>
          <cell r="T1883">
            <v>33180</v>
          </cell>
          <cell r="U1883">
            <v>33180</v>
          </cell>
          <cell r="V1883">
            <v>33180</v>
          </cell>
          <cell r="W1883">
            <v>33180</v>
          </cell>
          <cell r="X1883" t="str">
            <v>REPALL UNASSEMBLED TANK TRAILERS IN CKD FORM FOR CHASIS NO BIL 29231 29235 5 UNITS PFI NO EML-BIL2019FU1217 FREIGHT COLLECT SHIPPED ON BOARD DRAWN UNDER BARCLAYS BANK OF KENYA LTD NAIRO BI IRREVOCABLE LETTER OF CREDIT NUMBER 077ILC2200080001 DATED 08 JAN 2020 IDF NUMBER E1912277158 PLACE OF FINAL DESTINATION FORTRANSPORTATION TO PL MOMBASA KENYA FOR ICDE NAIROBI INTRANS IT TO ICD EMBAKASI NAIROBI</v>
          </cell>
          <cell r="Y1883" t="str">
            <v>Valide</v>
          </cell>
        </row>
        <row r="1884">
          <cell r="A1884" t="str">
            <v>MSCU7857748</v>
          </cell>
          <cell r="B1884">
            <v>40</v>
          </cell>
          <cell r="C1884" t="str">
            <v>MEDUDM177710</v>
          </cell>
          <cell r="D1884">
            <v>44027</v>
          </cell>
          <cell r="E1884">
            <v>-44022</v>
          </cell>
          <cell r="I1884" t="str">
            <v>2020 MSA 165288</v>
          </cell>
          <cell r="J1884">
            <v>96</v>
          </cell>
          <cell r="K1884" t="str">
            <v>SAUDI BASIC INDUSTRIES CORPORATION</v>
          </cell>
          <cell r="L1884" t="str">
            <v>L G HARRIS and CO E A LTD</v>
          </cell>
          <cell r="M1884" t="str">
            <v>OM</v>
          </cell>
          <cell r="N1884" t="str">
            <v>OMSLL</v>
          </cell>
          <cell r="O1884" t="str">
            <v>BG</v>
          </cell>
          <cell r="P1884">
            <v>4950</v>
          </cell>
          <cell r="Q1884">
            <v>4950</v>
          </cell>
          <cell r="R1884">
            <v>4950</v>
          </cell>
          <cell r="S1884">
            <v>4950</v>
          </cell>
          <cell r="T1884">
            <v>126450</v>
          </cell>
          <cell r="U1884">
            <v>126450</v>
          </cell>
          <cell r="V1884">
            <v>126450</v>
          </cell>
          <cell r="W1884">
            <v>126450</v>
          </cell>
          <cell r="X1884" t="str">
            <v>POLYPROPYLENE HOMOPOLYMER 500P 123 750 MT POLYPROPYLENE HOMOPOLYMER 500P 148 PALLETIZED 55 BAGS OF 25 KG TOTAL NO OF PACKAGES 4950 BAGS CARGO NET WEIGHT 123 750 MT CARGO GROSS WEIGHT 126 450 MT CONT R TARE WEIGHT 18 900 MT CONT R GROSS WEIGHT 145 350 MT SALES ORDER NO 3318672 SABIC DELIVERY NO 802565496 H S CODE 3902 10 00 00 00 FREIGHT PREPAID POLYPROPYLENE HOMOPOLYMER 500P POLYPROPYLENE HOMOPOLYMER 500P POLYPROPYLENE HOMOPOLYMER 500P POLYPROPYLENE HOMOPOLYMER 500P</v>
          </cell>
          <cell r="Y1884" t="str">
            <v>Valide</v>
          </cell>
        </row>
        <row r="1885">
          <cell r="A1885" t="str">
            <v>FJKU6000380</v>
          </cell>
          <cell r="B1885">
            <v>40</v>
          </cell>
          <cell r="C1885" t="str">
            <v>MEDUDM177710</v>
          </cell>
          <cell r="D1885">
            <v>44027</v>
          </cell>
          <cell r="E1885">
            <v>-44022</v>
          </cell>
          <cell r="I1885" t="str">
            <v>2020 MSA 165288</v>
          </cell>
          <cell r="J1885">
            <v>96</v>
          </cell>
          <cell r="K1885" t="str">
            <v>SAUDI BASIC INDUSTRIES CORPORATION</v>
          </cell>
          <cell r="L1885" t="str">
            <v>L G HARRIS and CO E A LTD</v>
          </cell>
          <cell r="M1885" t="str">
            <v>OM</v>
          </cell>
          <cell r="N1885" t="str">
            <v>OMSLL</v>
          </cell>
          <cell r="O1885" t="str">
            <v>BG</v>
          </cell>
          <cell r="P1885">
            <v>4950</v>
          </cell>
          <cell r="Q1885">
            <v>4950</v>
          </cell>
          <cell r="R1885">
            <v>4950</v>
          </cell>
          <cell r="S1885">
            <v>4950</v>
          </cell>
          <cell r="T1885">
            <v>126450</v>
          </cell>
          <cell r="U1885">
            <v>126450</v>
          </cell>
          <cell r="V1885">
            <v>126450</v>
          </cell>
          <cell r="W1885">
            <v>126450</v>
          </cell>
          <cell r="X1885" t="str">
            <v>POLYPROPYLENE HOMOPOLYMER 500P 123 750 MT POLYPROPYLENE HOMOPOLYMER 500P 148 PALLETIZED 55 BAGS OF 25 KG TOTAL NO OF PACKAGES 4950 BAGS CARGO NET WEIGHT 123 750 MT CARGO GROSS WEIGHT 126 450 MT CONT R TARE WEIGHT 18 900 MT CONT R GROSS WEIGHT 145 350 MT SALES ORDER NO 3318672 SABIC DELIVERY NO 802565496 H S CODE 3902 10 00 00 00 FREIGHT PREPAID POLYPROPYLENE HOMOPOLYMER 500P POLYPROPYLENE HOMOPOLYMER 500P POLYPROPYLENE HOMOPOLYMER 500P POLYPROPYLENE HOMOPOLYMER 500P</v>
          </cell>
          <cell r="Y1885" t="str">
            <v>Valide</v>
          </cell>
        </row>
        <row r="1886">
          <cell r="A1886" t="str">
            <v>CAIU8754190</v>
          </cell>
          <cell r="B1886">
            <v>40</v>
          </cell>
          <cell r="C1886" t="str">
            <v>MEDUDM177710</v>
          </cell>
          <cell r="D1886">
            <v>44028</v>
          </cell>
          <cell r="E1886">
            <v>-44023</v>
          </cell>
          <cell r="I1886" t="str">
            <v>2020 MSA 165288</v>
          </cell>
          <cell r="J1886">
            <v>96</v>
          </cell>
          <cell r="K1886" t="str">
            <v>SAUDI BASIC INDUSTRIES CORPORATION</v>
          </cell>
          <cell r="L1886" t="str">
            <v>L G HARRIS and CO E A LTD</v>
          </cell>
          <cell r="M1886" t="str">
            <v>OM</v>
          </cell>
          <cell r="N1886" t="str">
            <v>OMSLL</v>
          </cell>
          <cell r="O1886" t="str">
            <v>BG</v>
          </cell>
          <cell r="P1886">
            <v>4950</v>
          </cell>
          <cell r="Q1886">
            <v>4950</v>
          </cell>
          <cell r="R1886">
            <v>4950</v>
          </cell>
          <cell r="S1886">
            <v>4950</v>
          </cell>
          <cell r="T1886">
            <v>126450</v>
          </cell>
          <cell r="U1886">
            <v>126450</v>
          </cell>
          <cell r="V1886">
            <v>126450</v>
          </cell>
          <cell r="W1886">
            <v>126450</v>
          </cell>
          <cell r="X1886" t="str">
            <v>POLYPROPYLENE HOMOPOLYMER 500P 123 750 MT POLYPROPYLENE HOMOPOLYMER 500P 148 PALLETIZED 55 BAGS OF 25 KG TOTAL NO OF PACKAGES 4950 BAGS CARGO NET WEIGHT 123 750 MT CARGO GROSS WEIGHT 126 450 MT CONT R TARE WEIGHT 18 900 MT CONT R GROSS WEIGHT 145 350 MT SALES ORDER NO 3318672 SABIC DELIVERY NO 802565496 H S CODE 3902 10 00 00 00 FREIGHT PREPAID POLYPROPYLENE HOMOPOLYMER 500P POLYPROPYLENE HOMOPOLYMER 500P POLYPROPYLENE HOMOPOLYMER 500P POLYPROPYLENE HOMOPOLYMER 500P</v>
          </cell>
          <cell r="Y1886" t="str">
            <v>Valide</v>
          </cell>
        </row>
        <row r="1887">
          <cell r="A1887" t="str">
            <v>MEDU4987214</v>
          </cell>
          <cell r="B1887">
            <v>40</v>
          </cell>
          <cell r="C1887" t="str">
            <v>MEDUDM177710</v>
          </cell>
          <cell r="D1887">
            <v>44028</v>
          </cell>
          <cell r="E1887">
            <v>-44023</v>
          </cell>
          <cell r="I1887" t="str">
            <v>2020 MSA 165288</v>
          </cell>
          <cell r="J1887">
            <v>96</v>
          </cell>
          <cell r="K1887" t="str">
            <v>SAUDI BASIC INDUSTRIES CORPORATION</v>
          </cell>
          <cell r="L1887" t="str">
            <v>L G HARRIS and CO E A LTD</v>
          </cell>
          <cell r="M1887" t="str">
            <v>OM</v>
          </cell>
          <cell r="N1887" t="str">
            <v>OMSLL</v>
          </cell>
          <cell r="O1887" t="str">
            <v>BG</v>
          </cell>
          <cell r="P1887">
            <v>4950</v>
          </cell>
          <cell r="Q1887">
            <v>4950</v>
          </cell>
          <cell r="R1887">
            <v>4950</v>
          </cell>
          <cell r="S1887">
            <v>4950</v>
          </cell>
          <cell r="T1887">
            <v>126450</v>
          </cell>
          <cell r="U1887">
            <v>126450</v>
          </cell>
          <cell r="V1887">
            <v>126450</v>
          </cell>
          <cell r="W1887">
            <v>126450</v>
          </cell>
          <cell r="X1887" t="str">
            <v>POLYPROPYLENE HOMOPOLYMER 500P 123 750 MT POLYPROPYLENE HOMOPOLYMER 500P 148 PALLETIZED 55 BAGS OF 25 KG TOTAL NO OF PACKAGES 4950 BAGS CARGO NET WEIGHT 123 750 MT CARGO GROSS WEIGHT 126 450 MT CONT R TARE WEIGHT 18 900 MT CONT R GROSS WEIGHT 145 350 MT SALES ORDER NO 3318672 SABIC DELIVERY NO 802565496 H S CODE 3902 10 00 00 00 FREIGHT PREPAID POLYPROPYLENE HOMOPOLYMER 500P POLYPROPYLENE HOMOPOLYMER 500P POLYPROPYLENE HOMOPOLYMER 500P POLYPROPYLENE HOMOPOLYMER 500P</v>
          </cell>
          <cell r="Y1887" t="str">
            <v>Valide</v>
          </cell>
        </row>
        <row r="1888">
          <cell r="A1888" t="str">
            <v>MSCU5470718</v>
          </cell>
          <cell r="B1888">
            <v>40</v>
          </cell>
          <cell r="C1888" t="str">
            <v>MEDUGH070278</v>
          </cell>
          <cell r="D1888">
            <v>44028</v>
          </cell>
          <cell r="E1888">
            <v>-44023</v>
          </cell>
          <cell r="I1888" t="str">
            <v>2020 MSA 165288</v>
          </cell>
          <cell r="J1888">
            <v>109</v>
          </cell>
          <cell r="K1888" t="str">
            <v>KNAUF AMF GMBH and CO KG</v>
          </cell>
          <cell r="L1888" t="str">
            <v>DUCO AFRICA CONSTRUCTION and TRADE LTD</v>
          </cell>
          <cell r="M1888" t="str">
            <v>OM</v>
          </cell>
          <cell r="N1888" t="str">
            <v>OMSLL</v>
          </cell>
          <cell r="O1888" t="str">
            <v>CT</v>
          </cell>
          <cell r="P1888">
            <v>792</v>
          </cell>
          <cell r="Q1888">
            <v>792</v>
          </cell>
          <cell r="R1888">
            <v>792</v>
          </cell>
          <cell r="S1888">
            <v>792</v>
          </cell>
          <cell r="T1888">
            <v>15480</v>
          </cell>
          <cell r="U1888">
            <v>15480</v>
          </cell>
          <cell r="V1888">
            <v>15480</v>
          </cell>
          <cell r="W1888">
            <v>15480</v>
          </cell>
          <cell r="X1888" t="str">
            <v>MINERAL BOARDS HS CODE 68069000 COUNTRY OF ORIGIN GERMANY FREIGHT PREPAID ON-CARRIAGE TO ICD EMBAKASI PREPAID SHIPPED ON BOARD 14 DAYS FREETIME AT DESTINATION CONTACT MERCY NJERI MUCHIRI E-MAIL DUCOAFRICA GMAIL COM TEL-NR +254 777 774 077 +254 20 2177407 +254 723 477 243</v>
          </cell>
          <cell r="Y1888" t="str">
            <v>Valide</v>
          </cell>
        </row>
        <row r="1889">
          <cell r="A1889" t="str">
            <v>TCNU2379413</v>
          </cell>
          <cell r="B1889">
            <v>40</v>
          </cell>
          <cell r="C1889" t="str">
            <v>MEDUMV067597</v>
          </cell>
          <cell r="D1889">
            <v>44028</v>
          </cell>
          <cell r="E1889">
            <v>-44023</v>
          </cell>
          <cell r="I1889" t="str">
            <v>2020 MSA 165288</v>
          </cell>
          <cell r="J1889">
            <v>229</v>
          </cell>
          <cell r="K1889" t="str">
            <v>STALLION ENTERPRISE</v>
          </cell>
          <cell r="L1889" t="str">
            <v>JETLAK FOODS LTD</v>
          </cell>
          <cell r="M1889" t="str">
            <v>OM</v>
          </cell>
          <cell r="N1889" t="str">
            <v>OMSLL</v>
          </cell>
          <cell r="O1889" t="str">
            <v>BG</v>
          </cell>
          <cell r="P1889">
            <v>1040</v>
          </cell>
          <cell r="Q1889">
            <v>1040</v>
          </cell>
          <cell r="R1889">
            <v>0</v>
          </cell>
          <cell r="S1889">
            <v>0</v>
          </cell>
          <cell r="T1889">
            <v>26187</v>
          </cell>
          <cell r="U1889">
            <v>26187</v>
          </cell>
          <cell r="V1889">
            <v>0</v>
          </cell>
          <cell r="W1889">
            <v>0</v>
          </cell>
          <cell r="X1889" t="str">
            <v>PEANUT BOLD 50 60 1040 VAC UUM BAGS OF 25 KGS NET CON TRACT 1302 DT 21 05 2020 TOTAL GROSS WEIGHT 26187 KGS TOTAL NET WEIGHT 260 00 KGS H S CODE 12024210 Shipping bill no 3481648 D ate 29 06 2020</v>
          </cell>
          <cell r="Y1889" t="str">
            <v>Valide</v>
          </cell>
        </row>
        <row r="1890">
          <cell r="A1890" t="str">
            <v>TCKU2222374</v>
          </cell>
          <cell r="B1890">
            <v>20</v>
          </cell>
          <cell r="C1890" t="str">
            <v>MEDUT2359486</v>
          </cell>
          <cell r="D1890">
            <v>44026</v>
          </cell>
          <cell r="E1890">
            <v>-44021</v>
          </cell>
          <cell r="I1890" t="str">
            <v>2020 MSA 165000</v>
          </cell>
          <cell r="J1890">
            <v>162</v>
          </cell>
          <cell r="K1890" t="str">
            <v>OMNI AGRICULTURE LTD</v>
          </cell>
          <cell r="L1890" t="str">
            <v>FLAMINGO HORTICULTURE KENYA LIMITED</v>
          </cell>
          <cell r="M1890" t="str">
            <v>OM</v>
          </cell>
          <cell r="N1890" t="str">
            <v>OMSLL</v>
          </cell>
          <cell r="O1890" t="str">
            <v>PK</v>
          </cell>
          <cell r="P1890">
            <v>341790</v>
          </cell>
          <cell r="Q1890">
            <v>341790</v>
          </cell>
          <cell r="R1890">
            <v>341790</v>
          </cell>
          <cell r="S1890">
            <v>341790</v>
          </cell>
          <cell r="T1890">
            <v>169195</v>
          </cell>
          <cell r="U1890">
            <v>169195</v>
          </cell>
          <cell r="V1890">
            <v>169195</v>
          </cell>
          <cell r="W1890">
            <v>169195</v>
          </cell>
          <cell r="X1890" t="str">
            <v>COMPLETE GREENHOUSE HS CODE 9406001000 IDF NO E2004313834</v>
          </cell>
          <cell r="Y1890" t="str">
            <v>Valide</v>
          </cell>
        </row>
        <row r="1891">
          <cell r="A1891" t="str">
            <v>CAIU6139016</v>
          </cell>
          <cell r="B1891">
            <v>20</v>
          </cell>
          <cell r="C1891" t="str">
            <v>MEDUZI702859</v>
          </cell>
          <cell r="D1891">
            <v>44026</v>
          </cell>
          <cell r="E1891">
            <v>-44021</v>
          </cell>
          <cell r="I1891" t="str">
            <v>2020 MSA 164991</v>
          </cell>
          <cell r="J1891">
            <v>164</v>
          </cell>
          <cell r="K1891" t="str">
            <v>KAR-EL DEMIR TEL SAN VE TIC LTD STI</v>
          </cell>
          <cell r="L1891" t="str">
            <v>TO THE ORDER OF NCBA BANK KENYA PLC</v>
          </cell>
          <cell r="M1891" t="str">
            <v>OM</v>
          </cell>
          <cell r="N1891" t="str">
            <v>OMSLL</v>
          </cell>
          <cell r="O1891" t="str">
            <v>CL</v>
          </cell>
          <cell r="P1891">
            <v>151</v>
          </cell>
          <cell r="Q1891">
            <v>151</v>
          </cell>
          <cell r="R1891">
            <v>0</v>
          </cell>
          <cell r="S1891">
            <v>0</v>
          </cell>
          <cell r="T1891">
            <v>106030</v>
          </cell>
          <cell r="U1891">
            <v>106030</v>
          </cell>
          <cell r="V1891">
            <v>0</v>
          </cell>
          <cell r="W1891">
            <v>0</v>
          </cell>
          <cell r="X1891" t="str">
            <v>PRIME QUALITY HOT DIPPED G ALVANIZED WIRE DIAM 2 40M M AND 3 00MM IN ROSETTE CO ILS OF 700-900KG WRAPPED IN PLASTIC AS PER SALES CONTRACT NO CEXMOM 20-0329 C DATED 09 03 2020 CFR MO MBASA SEA PORT KENYA SHIPP ER FURTHER DECLARES WITHO UT PREJUDICE TO BL TERMS A ND CONDITIONS ESP CLAUSE 14 LC NO TF2009032491 IDF NO 20EMKIM000071412 TOTAL ACTUAL WEIGHT 106 030 MT TOTAL NO OF COILS 151 COI LS FREIGHT PREPAID HTS COD E 72 17 20 PRIME QUALIT Y HOT DIPPED GALVANIZED WI RE</v>
          </cell>
          <cell r="Y1891" t="str">
            <v>Valide</v>
          </cell>
        </row>
        <row r="1892">
          <cell r="A1892" t="str">
            <v>MEDU2071161</v>
          </cell>
          <cell r="B1892">
            <v>20</v>
          </cell>
          <cell r="C1892" t="str">
            <v>MEDUZI702859</v>
          </cell>
          <cell r="D1892">
            <v>44027</v>
          </cell>
          <cell r="E1892">
            <v>-44022</v>
          </cell>
          <cell r="I1892" t="str">
            <v>2020 MSA 164991</v>
          </cell>
          <cell r="J1892">
            <v>164</v>
          </cell>
          <cell r="K1892" t="str">
            <v>KAR-EL DEMIR TEL SAN VE TIC LTD STI</v>
          </cell>
          <cell r="L1892" t="str">
            <v>TO THE ORDER OF NCBA BANK KENYA PLC</v>
          </cell>
          <cell r="M1892" t="str">
            <v>OM</v>
          </cell>
          <cell r="N1892" t="str">
            <v>OMSLL</v>
          </cell>
          <cell r="O1892" t="str">
            <v>CL</v>
          </cell>
          <cell r="P1892">
            <v>151</v>
          </cell>
          <cell r="Q1892">
            <v>151</v>
          </cell>
          <cell r="R1892">
            <v>0</v>
          </cell>
          <cell r="S1892">
            <v>0</v>
          </cell>
          <cell r="T1892">
            <v>106030</v>
          </cell>
          <cell r="U1892">
            <v>106030</v>
          </cell>
          <cell r="V1892">
            <v>0</v>
          </cell>
          <cell r="W1892">
            <v>0</v>
          </cell>
          <cell r="X1892" t="str">
            <v>PRIME QUALITY HOT DIPPED G ALVANIZED WIRE DIAM 2 40M M AND 3 00MM IN ROSETTE CO ILS OF 700-900KG WRAPPED IN PLASTIC AS PER SALES CONTRACT NO CEXMOM 20-0329 C DATED 09 03 2020 CFR MO MBASA SEA PORT KENYA SHIPP ER FURTHER DECLARES WITHO UT PREJUDICE TO BL TERMS A ND CONDITIONS ESP CLAUSE 14 LC NO TF2009032491 IDF NO 20EMKIM000071412 TOTAL ACTUAL WEIGHT 106 030 MT TOTAL NO OF COILS 151 COI LS FREIGHT PREPAID HTS COD E 72 17 20 PRIME QUALIT Y HOT DIPPED GALVANIZED WI RE</v>
          </cell>
          <cell r="Y1892" t="str">
            <v>Valide</v>
          </cell>
        </row>
        <row r="1893">
          <cell r="A1893" t="str">
            <v>CAXU8107283</v>
          </cell>
          <cell r="B1893">
            <v>40</v>
          </cell>
          <cell r="C1893" t="str">
            <v>NJYH300510</v>
          </cell>
          <cell r="D1893">
            <v>44027</v>
          </cell>
          <cell r="E1893">
            <v>-44022</v>
          </cell>
          <cell r="I1893" t="str">
            <v>2020 MSA 165215</v>
          </cell>
          <cell r="J1893">
            <v>269</v>
          </cell>
          <cell r="K1893" t="str">
            <v>JIANGSU MUYANG HOLDINGS CO LTD NO 1 HUASHENG RD HANJIANGECONOMIC DEV</v>
          </cell>
          <cell r="L1893" t="str">
            <v>ECONOMY FARM PRODUCTS K LIMITEDP O BOX 64983 NAIROBI KENYACHRISTINE N</v>
          </cell>
          <cell r="M1893" t="str">
            <v>CN</v>
          </cell>
          <cell r="N1893" t="str">
            <v>CNSHA</v>
          </cell>
          <cell r="O1893" t="str">
            <v>PK</v>
          </cell>
          <cell r="P1893">
            <v>80</v>
          </cell>
          <cell r="Q1893">
            <v>80</v>
          </cell>
          <cell r="R1893">
            <v>80</v>
          </cell>
          <cell r="S1893">
            <v>80</v>
          </cell>
          <cell r="T1893">
            <v>106000</v>
          </cell>
          <cell r="U1893">
            <v>106000</v>
          </cell>
          <cell r="V1893">
            <v>106000</v>
          </cell>
          <cell r="W1893">
            <v>106000</v>
          </cell>
          <cell r="X1893" t="str">
            <v>ONE COMPLETE BRAND NEW MACHINE 20TPH MASH AND12TPH PELLETING LINE FOR ANIMAL FEEDS FEED MILL PRODUCTION PLANT THIRD PARTIAL SHIPMENT HS CODE 843780 FREIGHT PREPAID</v>
          </cell>
          <cell r="Y1893" t="str">
            <v>Valide</v>
          </cell>
        </row>
        <row r="1894">
          <cell r="A1894" t="str">
            <v>PCIU1968096</v>
          </cell>
          <cell r="B1894">
            <v>20</v>
          </cell>
          <cell r="C1894" t="str">
            <v>SHSE00361600</v>
          </cell>
          <cell r="D1894">
            <v>44028</v>
          </cell>
          <cell r="E1894">
            <v>-44023</v>
          </cell>
          <cell r="I1894" t="str">
            <v>2020 MSA 164799</v>
          </cell>
          <cell r="J1894">
            <v>289</v>
          </cell>
          <cell r="K1894" t="str">
            <v>WING-TRANS WORLDWIDE LOGISTICS SHANGHAI LTDROOM 2008 FEIDIAO INTL BLD</v>
          </cell>
          <cell r="L1894" t="str">
            <v>GENERAL PRINTERS LIMITED P O BOX18001-00500NAIROBI KENYA SABINA NJUG</v>
          </cell>
          <cell r="M1894" t="str">
            <v>CN</v>
          </cell>
          <cell r="N1894" t="str">
            <v>CNSHA</v>
          </cell>
          <cell r="O1894" t="str">
            <v>PK</v>
          </cell>
          <cell r="P1894">
            <v>20</v>
          </cell>
          <cell r="Q1894">
            <v>20</v>
          </cell>
          <cell r="R1894">
            <v>20</v>
          </cell>
          <cell r="S1894">
            <v>20</v>
          </cell>
          <cell r="T1894">
            <v>15572</v>
          </cell>
          <cell r="U1894">
            <v>15572</v>
          </cell>
          <cell r="V1894">
            <v>15572</v>
          </cell>
          <cell r="W1894">
            <v>15572</v>
          </cell>
          <cell r="X1894" t="str">
            <v>BOPA FILM ALUMINIUM FOIL HS 39209200 76071120 14 DAYS FREE PERIOD AT DESTINATION CNSHA-KEMBA PP KEMBA-KEEMB CC TEL 8621-54774492 TEL NO 254 722 204350 254 733 640340 PIN P000593876I TEL 254 41 2228888 2222964 MOBI LE 254 722 207140</v>
          </cell>
          <cell r="Y1894" t="str">
            <v>Valide</v>
          </cell>
        </row>
        <row r="1895">
          <cell r="A1895" t="str">
            <v>GESU5594743</v>
          </cell>
          <cell r="B1895">
            <v>40</v>
          </cell>
          <cell r="C1895" t="str">
            <v>SHZ2882496</v>
          </cell>
          <cell r="D1895">
            <v>44026</v>
          </cell>
          <cell r="E1895">
            <v>-44021</v>
          </cell>
          <cell r="I1895" t="str">
            <v>2020 MSA 165215</v>
          </cell>
          <cell r="J1895">
            <v>310</v>
          </cell>
          <cell r="K1895" t="str">
            <v>UNION SHINE HOLDINGS CO LTD ADD 10TH FLOOR STANDARD CHARTEREDTOWER</v>
          </cell>
          <cell r="L1895" t="str">
            <v>STARTIMES MEDIA KENYA CO LTDGROUND FLOOR VICTORIATOWERS KILIMANJARO R</v>
          </cell>
          <cell r="M1895" t="str">
            <v>CN</v>
          </cell>
          <cell r="N1895" t="str">
            <v>CNSHK</v>
          </cell>
          <cell r="O1895" t="str">
            <v>PK</v>
          </cell>
          <cell r="P1895">
            <v>580</v>
          </cell>
          <cell r="Q1895">
            <v>580</v>
          </cell>
          <cell r="R1895">
            <v>580</v>
          </cell>
          <cell r="S1895">
            <v>580</v>
          </cell>
          <cell r="T1895">
            <v>5220</v>
          </cell>
          <cell r="U1895">
            <v>5220</v>
          </cell>
          <cell r="V1895">
            <v>5220</v>
          </cell>
          <cell r="W1895">
            <v>5220</v>
          </cell>
          <cell r="X1895" t="str">
            <v>ANTENNA HS CODE 8529 10 00 CONTACT FRANK ZHANG TRADE REGISTER NUMBER CPR 2010 25296 FREIGHT PREPAID</v>
          </cell>
          <cell r="Y1895" t="str">
            <v>Valide</v>
          </cell>
        </row>
        <row r="1896">
          <cell r="A1896" t="str">
            <v>MAEU9189675</v>
          </cell>
          <cell r="B1896">
            <v>40</v>
          </cell>
          <cell r="C1896" t="str">
            <v>TSTZSX356</v>
          </cell>
          <cell r="D1896">
            <v>44027</v>
          </cell>
          <cell r="E1896">
            <v>-44022</v>
          </cell>
          <cell r="I1896" t="str">
            <v>2020 MSA 165015</v>
          </cell>
          <cell r="J1896">
            <v>118</v>
          </cell>
          <cell r="K1896" t="str">
            <v>QINGDAO HISEEKING ENTERPRISES CO L</v>
          </cell>
          <cell r="L1896" t="str">
            <v>LIFE STREAM LIMITED 77927-00610 OFF</v>
          </cell>
          <cell r="M1896" t="str">
            <v>CN</v>
          </cell>
          <cell r="N1896" t="str">
            <v>CNTAO</v>
          </cell>
          <cell r="O1896" t="str">
            <v>CT</v>
          </cell>
          <cell r="P1896">
            <v>1271</v>
          </cell>
          <cell r="Q1896">
            <v>1271</v>
          </cell>
          <cell r="R1896">
            <v>1271</v>
          </cell>
          <cell r="S1896">
            <v>1271</v>
          </cell>
          <cell r="T1896">
            <v>17818</v>
          </cell>
          <cell r="U1896">
            <v>17818</v>
          </cell>
          <cell r="V1896">
            <v>17818</v>
          </cell>
          <cell r="W1896">
            <v>17818</v>
          </cell>
          <cell r="X1896" t="str">
            <v>PHARMACEUTICALS AS PER INVOICE NO QHSK200217 INDOMETHACIN CAPSULE HS CODE 3004909099 PIROXICAM CAPSULE HS CODE 3004909099 GENTA MYCIN SULPHATE INJECTION HS CODE 3004209099 TETRACTCLINE CAPSULE HS CODE 3004209099 PIN P051671370D NET WEIGHT 16547KGS</v>
          </cell>
          <cell r="Y1896" t="str">
            <v>Valide</v>
          </cell>
        </row>
        <row r="1897">
          <cell r="A1897" t="str">
            <v>TEMU7541126</v>
          </cell>
          <cell r="B1897">
            <v>40</v>
          </cell>
          <cell r="C1897" t="str">
            <v>WECC2042MBA1110</v>
          </cell>
          <cell r="D1897">
            <v>44028</v>
          </cell>
          <cell r="E1897">
            <v>-44023</v>
          </cell>
          <cell r="I1897" t="str">
            <v>2020 MSA 165289</v>
          </cell>
          <cell r="J1897">
            <v>71</v>
          </cell>
          <cell r="K1897" t="str">
            <v>BIG DUTCHMAN INTERNATIONAL GMBH</v>
          </cell>
          <cell r="L1897" t="str">
            <v>AGRICULTURE EQUIPMENT KENYA LIMITED</v>
          </cell>
          <cell r="M1897" t="str">
            <v>LK</v>
          </cell>
          <cell r="N1897" t="str">
            <v>LKCMB</v>
          </cell>
          <cell r="O1897" t="str">
            <v>PK</v>
          </cell>
          <cell r="P1897">
            <v>66</v>
          </cell>
          <cell r="Q1897">
            <v>66</v>
          </cell>
          <cell r="R1897">
            <v>66</v>
          </cell>
          <cell r="S1897">
            <v>66</v>
          </cell>
          <cell r="T1897">
            <v>21029</v>
          </cell>
          <cell r="U1897">
            <v>21029</v>
          </cell>
          <cell r="V1897">
            <v>21029</v>
          </cell>
          <cell r="W1897">
            <v>21029</v>
          </cell>
          <cell r="X1897" t="str">
            <v>2X40HC AND 1X20 CONTAINERS COMPLETE POULTRY EQUIPMENT POULTRY EQUIPMENT YEGEN FARM POULTRY PROJECT - SHIPMENT 2 OF 2 COMPLETE POULTRY EQUIPMENT FOR 1 LAYER HOUSE IN TRANSIT TO NAIROBI FOR THE RISK AND ACCOUNT OF THE CONSIGNEE HS CODE 84362900</v>
          </cell>
          <cell r="Y1897" t="str">
            <v>Valide</v>
          </cell>
        </row>
        <row r="1898">
          <cell r="A1898" t="str">
            <v>CMAU0613840</v>
          </cell>
          <cell r="B1898">
            <v>20</v>
          </cell>
          <cell r="C1898" t="str">
            <v>EID0296835</v>
          </cell>
          <cell r="D1898">
            <v>44039</v>
          </cell>
          <cell r="E1898">
            <v>-44034</v>
          </cell>
          <cell r="I1898" t="str">
            <v>2020 MSA 164423</v>
          </cell>
          <cell r="J1898">
            <v>297</v>
          </cell>
          <cell r="K1898" t="str">
            <v>VELJI DOSABHAI SONS PVT LTD701 ATMA HOUSE OPP OLD RBI ASHARAM ROA</v>
          </cell>
          <cell r="L1898" t="str">
            <v>THE KAMPALA INDUSTRIES ANDINFRASTRUCTURE DEVELOPMENT SMC LTD PLOT NO</v>
          </cell>
          <cell r="M1898" t="str">
            <v>AE</v>
          </cell>
          <cell r="N1898" t="str">
            <v>INMUN</v>
          </cell>
          <cell r="O1898" t="str">
            <v>PK</v>
          </cell>
          <cell r="P1898">
            <v>4860</v>
          </cell>
          <cell r="Q1898">
            <v>4860</v>
          </cell>
          <cell r="R1898">
            <v>0</v>
          </cell>
          <cell r="S1898">
            <v>0</v>
          </cell>
          <cell r="T1898">
            <v>162400</v>
          </cell>
          <cell r="U1898">
            <v>162400</v>
          </cell>
          <cell r="V1898">
            <v>0</v>
          </cell>
          <cell r="W1898">
            <v>0</v>
          </cell>
          <cell r="X1898" t="str">
            <v>6X20 FCL CONTAINER TOTAL 4860 FOUR THOUSAND EIGHT HUNDRED SIXTY BAGS ONLY 3X20 CONTAINERS FINISH SALT -IODIZED SALT PACKING-50KG BAG- TOTAL-1620 BAGS GROSS WEIGHT 81200 KGS NET WEIGHT 81000 KGS 3X20 CONTAINERS FINISH SALT -IODIZED SALT PACKING-25KG BAG- TOTAL-3240 BAGS GROSS WEIGHT 81200 KGS NET WEIGHT 81000 KGS HSN CODE 25010010 INVOICE NO H EA 04 20-21 DT 27 05 2020 S BILL NO 2853988 DT 27 05 2020 FREIGHT PREPAID UP TO MOMBASA EXPORTER IEC NO- 0816910936 COUNTRY OF ORIGIN INDIA TOTAL PACKAGES 4860 BAGS TOTAL GROSS WEIGHT 162400 00KGS TOTAL NET WEIGHT 162000 00 KGS TIN NUMBER 1012197123 GOODS IN TRANSIT TO KAMPALA UGANDA ON CONSIGNEE RISK A C AND CARRIER RESPONSIBILITY CEASES AT POD MOMBASA KENYA FREIGHT PREPAID</v>
          </cell>
          <cell r="Y1898" t="str">
            <v>Valide</v>
          </cell>
        </row>
        <row r="1899">
          <cell r="A1899" t="str">
            <v>MRKU5759396</v>
          </cell>
          <cell r="B1899">
            <v>40</v>
          </cell>
          <cell r="C1899">
            <v>203236820</v>
          </cell>
          <cell r="D1899">
            <v>44040</v>
          </cell>
          <cell r="E1899">
            <v>-44035</v>
          </cell>
          <cell r="I1899" t="str">
            <v>2020 MSA 165538</v>
          </cell>
          <cell r="J1899">
            <v>101</v>
          </cell>
          <cell r="K1899" t="str">
            <v>SUEZ CANAL FREIGHT LTD 12A NAVIGATI</v>
          </cell>
          <cell r="L1899" t="str">
            <v>AYUEN MATTHEW APIU AYUEN PO BOX 2</v>
          </cell>
          <cell r="M1899" t="str">
            <v>CN</v>
          </cell>
          <cell r="N1899" t="str">
            <v>GBLCS</v>
          </cell>
          <cell r="O1899" t="str">
            <v>PK</v>
          </cell>
          <cell r="P1899">
            <v>4</v>
          </cell>
          <cell r="Q1899">
            <v>4</v>
          </cell>
          <cell r="R1899">
            <v>0</v>
          </cell>
          <cell r="S1899">
            <v>0</v>
          </cell>
          <cell r="T1899">
            <v>7500</v>
          </cell>
          <cell r="U1899">
            <v>7500</v>
          </cell>
          <cell r="V1899">
            <v>0</v>
          </cell>
          <cell r="W1899">
            <v>0</v>
          </cell>
          <cell r="X1899" t="str">
            <v>USED MERCEDES BENZ ML SILVER REG NO MV52 GCX CHASSIS NO WDC163113 2A370541 USED MERCEDES BENZ ML BLACK REG NO SD54 ZZX CHASSIS NO WDC1631132A539081 USED VOLKSWAGEN TOUAREG BLACK REG NO VK57 FXD CHASSIS NO WVGZZZ7LZ8D023452 TOYOTA MR2 SILVER REG NO YO52 CYK CHASSIS NO JTDFR320000052548 15 HOUSEHOLD ITEMS MIXTURE OF CARTON BOXES AND LOOSE ITEMS ALL GOOD IN TRANSIT TO SOUTH SUDAN FOR STRIPPING</v>
          </cell>
          <cell r="Y1899" t="str">
            <v>Valide</v>
          </cell>
        </row>
        <row r="1900">
          <cell r="A1900" t="str">
            <v>TCLU6780047</v>
          </cell>
          <cell r="B1900">
            <v>20</v>
          </cell>
          <cell r="C1900">
            <v>591250556</v>
          </cell>
          <cell r="D1900">
            <v>44041</v>
          </cell>
          <cell r="E1900">
            <v>-44036</v>
          </cell>
          <cell r="I1900" t="str">
            <v>2020 MSA 161816</v>
          </cell>
          <cell r="J1900">
            <v>88</v>
          </cell>
          <cell r="K1900" t="str">
            <v>CENTURY PULP AND PAPER PROP CENTU</v>
          </cell>
          <cell r="L1900" t="str">
            <v>AFRITECH GRAPHICS AND PRESS CHEMICA</v>
          </cell>
          <cell r="M1900" t="str">
            <v>NL</v>
          </cell>
          <cell r="N1900" t="str">
            <v>INMOR</v>
          </cell>
          <cell r="O1900" t="str">
            <v>BE</v>
          </cell>
          <cell r="P1900">
            <v>987</v>
          </cell>
          <cell r="Q1900">
            <v>987</v>
          </cell>
          <cell r="R1900">
            <v>987</v>
          </cell>
          <cell r="S1900">
            <v>987</v>
          </cell>
          <cell r="T1900">
            <v>60005</v>
          </cell>
          <cell r="U1900">
            <v>60005</v>
          </cell>
          <cell r="V1900">
            <v>60005</v>
          </cell>
          <cell r="W1900">
            <v>60005</v>
          </cell>
          <cell r="X1900" t="str">
            <v>03 X 20 FCL 987 BUNDLES WOODFREE PAPER GSM 70 SIZE 52 X 86 CM GSM 70 SIZE 61 X 86 CM GSM 70 SIZE 75 X 52 5 CM GRADE DAZZ LE PRINT H S CODE 48025700 IDF NO 20EMKIM000006259 TOTAL BU NDLES 987 TOTAL GROSS WT 60 005 MT TOTAL NETT WT 59 610 MT SB NO 9982183 DT 28 01 2020 APPLICABLE FREE TIME 21 DAYS COMBINED DETENTION AT PORT OF DISCHARGE PLACE OF DELIVERY FREIGHT PREPAID ON A C OF TRITON GLOBAL FZE 22G-04 LEASED OFFICE BLDG 22 P O BO X 51384 HAMRIYAH FREE ZONE SHARJAH U A E INTRANSIT TO ICD EMB AKASI NAIROBI</v>
          </cell>
          <cell r="Y1900" t="str">
            <v>Valide</v>
          </cell>
        </row>
        <row r="1901">
          <cell r="A1901" t="str">
            <v>EISU2063013</v>
          </cell>
          <cell r="B1901">
            <v>20</v>
          </cell>
          <cell r="C1901">
            <v>237000171974</v>
          </cell>
          <cell r="D1901">
            <v>44038</v>
          </cell>
          <cell r="E1901">
            <v>-44033</v>
          </cell>
          <cell r="I1901" t="str">
            <v>2020 MSA 165241</v>
          </cell>
          <cell r="J1901">
            <v>176</v>
          </cell>
          <cell r="K1901" t="str">
            <v>ADC PLASTIC JSC</v>
          </cell>
          <cell r="L1901" t="str">
            <v>TARPO PLASTICS U LTD</v>
          </cell>
          <cell r="M1901" t="str">
            <v>CN</v>
          </cell>
          <cell r="N1901" t="str">
            <v>VNHPH</v>
          </cell>
          <cell r="O1901" t="str">
            <v>BG</v>
          </cell>
          <cell r="P1901">
            <v>4320</v>
          </cell>
          <cell r="Q1901">
            <v>4320</v>
          </cell>
          <cell r="R1901">
            <v>0</v>
          </cell>
          <cell r="S1901">
            <v>0</v>
          </cell>
          <cell r="T1901">
            <v>108432</v>
          </cell>
          <cell r="U1901">
            <v>108432</v>
          </cell>
          <cell r="V1901">
            <v>0</v>
          </cell>
          <cell r="W1901">
            <v>0</v>
          </cell>
          <cell r="X1901" t="str">
            <v>FILLER MASTERBATCH CALCIUM CARBONATE- PP CARRIER MN570HS CODE 3824999 990 EMAIL TARPOPLASTICS GMAIL COMTEL 256 755 855 891 EMAIL TARPOPLASTICS GMAIL COM TEL 256 755 855 891 FILLER MASTERBATCH CALCIUM CARBONATE - PP CARRIER MN570 HS CODE 3824999990 EMAIL TARPOPLASTICS GMAIL COM TEL 256 755 855 891</v>
          </cell>
          <cell r="Y1901" t="str">
            <v>Valide</v>
          </cell>
        </row>
        <row r="1902">
          <cell r="A1902" t="str">
            <v>EGHU3012883</v>
          </cell>
          <cell r="B1902">
            <v>20</v>
          </cell>
          <cell r="C1902" t="str">
            <v>100080042011</v>
          </cell>
          <cell r="D1902">
            <v>44030</v>
          </cell>
          <cell r="E1902">
            <v>-44025</v>
          </cell>
          <cell r="I1902" t="str">
            <v>2020 MSA 164993</v>
          </cell>
          <cell r="J1902">
            <v>175</v>
          </cell>
          <cell r="K1902" t="str">
            <v>JAJOO RASHMI REFRACTORIES PVT LTD</v>
          </cell>
          <cell r="L1902" t="str">
            <v>ENDMOR STEEL MILLERS LTD</v>
          </cell>
          <cell r="M1902" t="str">
            <v>CN</v>
          </cell>
          <cell r="N1902" t="str">
            <v>INJAI</v>
          </cell>
          <cell r="O1902" t="str">
            <v>BG</v>
          </cell>
          <cell r="P1902">
            <v>48</v>
          </cell>
          <cell r="Q1902">
            <v>48</v>
          </cell>
          <cell r="R1902">
            <v>48</v>
          </cell>
          <cell r="S1902">
            <v>48</v>
          </cell>
          <cell r="T1902">
            <v>54080</v>
          </cell>
          <cell r="U1902">
            <v>54080</v>
          </cell>
          <cell r="V1902">
            <v>54080</v>
          </cell>
          <cell r="W1902">
            <v>54080</v>
          </cell>
          <cell r="X1902" t="str">
            <v>TOTAL 48 BAGS ONLYTOTAL 48 JUMBO BAGSSTANDARD EXPORT SEA-WORTHY PACKIN GRAMMING MASSH S CODE 3816 0000IDF NUMBER E2003310962AS PER PURCHASE ORDER NO 005 DATED 25 02 2020AS PER PROFORMA INVOICE NO 48 JUMBO BAGS TOTAL 48 BAGS ONLY TOTAL 48 JUMBO BAGS STANDARD EXPORT SEA-WORTHY PACKING RAMMING MASS H S CODE 3816 0000 IDF NUMBER E2003310962 AS PER PURCHASE ORDER NO 005 DATED 25 02 2020 AS PER PROFORMA INVOICE NO JRRPL EXP 2019-20 084 DATED 24 02 2020 INVOICE NO JRRPL 029A 20-21 DATED 22 05 2020SHIPPING BILL NO 2831369 DATED 26 05 2020 NET WEIGHT 54 000 MT 21 DAYS FREE DETENTION TIME ALLOWED AT PORT OF DISCHARGE PH 0091-141-2335816 5134441 CARRIER S RESPONSIBILITY CEASES AT MOMBASA KILINDINI PORT EMPTY RETURN TO OUR DESIGNATED INLAND EMPTY DEPOT IN MOMBASA IS UNDER FULL RESPONSIBILITY AND RISK OFMERCHANTS</v>
          </cell>
          <cell r="Y1902" t="str">
            <v>Valide</v>
          </cell>
        </row>
        <row r="1903">
          <cell r="A1903" t="str">
            <v>TEMU8424612</v>
          </cell>
          <cell r="B1903">
            <v>40</v>
          </cell>
          <cell r="C1903" t="str">
            <v>145099145771</v>
          </cell>
          <cell r="D1903">
            <v>44040</v>
          </cell>
          <cell r="E1903">
            <v>-44035</v>
          </cell>
          <cell r="I1903" t="str">
            <v>2020 MSA 165558</v>
          </cell>
          <cell r="J1903">
            <v>261</v>
          </cell>
          <cell r="K1903" t="str">
            <v>ZHANGJIAGANG CITY WANJINPROVINCE CHINA</v>
          </cell>
          <cell r="L1903" t="str">
            <v>TATUMILK LIMITED</v>
          </cell>
          <cell r="M1903" t="str">
            <v>CN</v>
          </cell>
          <cell r="N1903" t="str">
            <v>CNZJG</v>
          </cell>
          <cell r="O1903" t="str">
            <v>PK</v>
          </cell>
          <cell r="P1903">
            <v>98</v>
          </cell>
          <cell r="Q1903">
            <v>98</v>
          </cell>
          <cell r="R1903">
            <v>0</v>
          </cell>
          <cell r="S1903">
            <v>0</v>
          </cell>
          <cell r="T1903">
            <v>7000</v>
          </cell>
          <cell r="U1903">
            <v>7000</v>
          </cell>
          <cell r="V1903">
            <v>0</v>
          </cell>
          <cell r="W1903">
            <v>0</v>
          </cell>
          <cell r="X1903" t="str">
            <v>MILK PROCESSING LINE FILLINGAND PACKING LINE LCNUMBER 077ILC22016200 01DATED 10JUNE 2020 FAX 0512-58575611 ATTN DAISYUSCI 913205825652728 55JN M MILK PROCESSING LINE FILLING AND PACKING LINE LC NUMBER 077ILC2201620001 DATED 10JUNE 2020 FAX 0512-58575611 ATTN DAISY USCI 91320582565272855J</v>
          </cell>
          <cell r="Y1903" t="str">
            <v>Valide</v>
          </cell>
        </row>
        <row r="1904">
          <cell r="A1904" t="str">
            <v>EGSU9150292</v>
          </cell>
          <cell r="B1904">
            <v>40</v>
          </cell>
          <cell r="C1904" t="str">
            <v>145099145771</v>
          </cell>
          <cell r="D1904">
            <v>44040</v>
          </cell>
          <cell r="E1904">
            <v>-44035</v>
          </cell>
          <cell r="I1904" t="str">
            <v>2020 MSA 165558</v>
          </cell>
          <cell r="J1904">
            <v>261</v>
          </cell>
          <cell r="K1904" t="str">
            <v>ZHANGJIAGANG CITY WANJINPROVINCE CHINA</v>
          </cell>
          <cell r="L1904" t="str">
            <v>TATUMILK LIMITED</v>
          </cell>
          <cell r="M1904" t="str">
            <v>CN</v>
          </cell>
          <cell r="N1904" t="str">
            <v>CNZJG</v>
          </cell>
          <cell r="O1904" t="str">
            <v>PK</v>
          </cell>
          <cell r="P1904">
            <v>98</v>
          </cell>
          <cell r="Q1904">
            <v>98</v>
          </cell>
          <cell r="R1904">
            <v>0</v>
          </cell>
          <cell r="S1904">
            <v>0</v>
          </cell>
          <cell r="T1904">
            <v>7000</v>
          </cell>
          <cell r="U1904">
            <v>7000</v>
          </cell>
          <cell r="V1904">
            <v>0</v>
          </cell>
          <cell r="W1904">
            <v>0</v>
          </cell>
          <cell r="X1904" t="str">
            <v>MILK PROCESSING LINE FILLINGAND PACKING LINE LCNUMBER 077ILC22016200 01DATED 10JUNE 2020 FAX 0512-58575611 ATTN DAISYUSCI 913205825652728 55JN M MILK PROCESSING LINE FILLING AND PACKING LINE LC NUMBER 077ILC2201620001 DATED 10JUNE 2020 FAX 0512-58575611 ATTN DAISY USCI 91320582565272855J</v>
          </cell>
          <cell r="Y1904" t="str">
            <v>Valide</v>
          </cell>
        </row>
        <row r="1905">
          <cell r="A1905" t="str">
            <v>EISU3914571</v>
          </cell>
          <cell r="B1905">
            <v>20</v>
          </cell>
          <cell r="C1905" t="str">
            <v>146000470583</v>
          </cell>
          <cell r="D1905">
            <v>44039</v>
          </cell>
          <cell r="E1905">
            <v>-44034</v>
          </cell>
          <cell r="I1905" t="str">
            <v>2020 MSA 165558</v>
          </cell>
          <cell r="J1905">
            <v>121</v>
          </cell>
          <cell r="K1905" t="str">
            <v>FUJIAN QUNFENG MACHINERY CO LTD</v>
          </cell>
          <cell r="L1905" t="str">
            <v>STONEFIELD COMPANY LTD</v>
          </cell>
          <cell r="M1905" t="str">
            <v>CN</v>
          </cell>
          <cell r="N1905" t="str">
            <v>CNXMN</v>
          </cell>
          <cell r="O1905" t="str">
            <v>PK</v>
          </cell>
          <cell r="P1905">
            <v>127</v>
          </cell>
          <cell r="Q1905">
            <v>127</v>
          </cell>
          <cell r="R1905">
            <v>127</v>
          </cell>
          <cell r="S1905">
            <v>127</v>
          </cell>
          <cell r="T1905">
            <v>150480</v>
          </cell>
          <cell r="U1905">
            <v>150480</v>
          </cell>
          <cell r="V1905">
            <v>150480</v>
          </cell>
          <cell r="W1905">
            <v>150480</v>
          </cell>
          <cell r="X1905" t="str">
            <v>ONE COMPLETE AUTOMATIC BLOCK MAKINGPLANT MODEL QF1300 WITHACCESSORIESD RAWN UNDER ABSA BANK KENYA PLCIRREVOCABLE LETTER OF CREDIT NUMBER077IL C2201320001 DATED 18-MAY-2020FUJIAN QUNFENG MACHINERY CO LTD NO 18 BINJIANG ROAD XIAMEI MECHANICAL EQUIPMENT INDUSTRIAL BASE NANAN QUANZHOU FUJIAN CHINA BRAND NAME QUNFENG MONTH AND YEAR OF MANUFACTURE 2020 05 APPROVAL MARK 913505836740087461 COUNTRY OF ORIGIN MADE IN CHINA ONE COMPLETE AUTOMATIC BLOCK MAKING PLANT MODEL QF1300 WITH ACCESSORIESDRAWN UNDER ABSA BANK KENYA PLC IRREVOCABLE LETTER OF CREDIT NUMBER 077ILC2201320001 DATED 18-MAY-2020</v>
          </cell>
          <cell r="Y1905" t="str">
            <v>Valide</v>
          </cell>
        </row>
        <row r="1906">
          <cell r="A1906" t="str">
            <v>EITU0587484</v>
          </cell>
          <cell r="B1906">
            <v>20</v>
          </cell>
          <cell r="C1906" t="str">
            <v>146000470583</v>
          </cell>
          <cell r="D1906">
            <v>44039</v>
          </cell>
          <cell r="E1906">
            <v>-44034</v>
          </cell>
          <cell r="I1906" t="str">
            <v>2020 MSA 165558</v>
          </cell>
          <cell r="J1906">
            <v>121</v>
          </cell>
          <cell r="K1906" t="str">
            <v>FUJIAN QUNFENG MACHINERY CO LTD</v>
          </cell>
          <cell r="L1906" t="str">
            <v>STONEFIELD COMPANY LTD</v>
          </cell>
          <cell r="M1906" t="str">
            <v>CN</v>
          </cell>
          <cell r="N1906" t="str">
            <v>CNXMN</v>
          </cell>
          <cell r="O1906" t="str">
            <v>PK</v>
          </cell>
          <cell r="P1906">
            <v>127</v>
          </cell>
          <cell r="Q1906">
            <v>127</v>
          </cell>
          <cell r="R1906">
            <v>127</v>
          </cell>
          <cell r="S1906">
            <v>127</v>
          </cell>
          <cell r="T1906">
            <v>150480</v>
          </cell>
          <cell r="U1906">
            <v>150480</v>
          </cell>
          <cell r="V1906">
            <v>150480</v>
          </cell>
          <cell r="W1906">
            <v>150480</v>
          </cell>
          <cell r="X1906" t="str">
            <v>ONE COMPLETE AUTOMATIC BLOCK MAKINGPLANT MODEL QF1300 WITHACCESSORIESD RAWN UNDER ABSA BANK KENYA PLCIRREVOCABLE LETTER OF CREDIT NUMBER077IL C2201320001 DATED 18-MAY-2020FUJIAN QUNFENG MACHINERY CO LTD NO 18 BINJIANG ROAD XIAMEI MECHANICAL EQUIPMENT INDUSTRIAL BASE NANAN QUANZHOU FUJIAN CHINA BRAND NAME QUNFENG MONTH AND YEAR OF MANUFACTURE 2020 05 APPROVAL MARK 913505836740087461 COUNTRY OF ORIGIN MADE IN CHINA ONE COMPLETE AUTOMATIC BLOCK MAKING PLANT MODEL QF1300 WITH ACCESSORIESDRAWN UNDER ABSA BANK KENYA PLC IRREVOCABLE LETTER OF CREDIT NUMBER 077ILC2201320001 DATED 18-MAY-2020</v>
          </cell>
          <cell r="Y1906" t="str">
            <v>Valide</v>
          </cell>
        </row>
        <row r="1907">
          <cell r="A1907" t="str">
            <v>TEMU6222090</v>
          </cell>
          <cell r="B1907">
            <v>40</v>
          </cell>
          <cell r="C1907" t="str">
            <v>146000470583</v>
          </cell>
          <cell r="D1907">
            <v>44040</v>
          </cell>
          <cell r="E1907">
            <v>-44035</v>
          </cell>
          <cell r="I1907" t="str">
            <v>2020 MSA 165558</v>
          </cell>
          <cell r="J1907">
            <v>121</v>
          </cell>
          <cell r="K1907" t="str">
            <v>FUJIAN QUNFENG MACHINERY CO LTD</v>
          </cell>
          <cell r="L1907" t="str">
            <v>STONEFIELD COMPANY LTD</v>
          </cell>
          <cell r="M1907" t="str">
            <v>CN</v>
          </cell>
          <cell r="N1907" t="str">
            <v>CNXMN</v>
          </cell>
          <cell r="O1907" t="str">
            <v>PK</v>
          </cell>
          <cell r="P1907">
            <v>127</v>
          </cell>
          <cell r="Q1907">
            <v>127</v>
          </cell>
          <cell r="R1907">
            <v>127</v>
          </cell>
          <cell r="S1907">
            <v>127</v>
          </cell>
          <cell r="T1907">
            <v>150480</v>
          </cell>
          <cell r="U1907">
            <v>150480</v>
          </cell>
          <cell r="V1907">
            <v>150480</v>
          </cell>
          <cell r="W1907">
            <v>150480</v>
          </cell>
          <cell r="X1907" t="str">
            <v>ONE COMPLETE AUTOMATIC BLOCK MAKINGPLANT MODEL QF1300 WITHACCESSORIESD RAWN UNDER ABSA BANK KENYA PLCIRREVOCABLE LETTER OF CREDIT NUMBER077IL C2201320001 DATED 18-MAY-2020FUJIAN QUNFENG MACHINERY CO LTD NO 18 BINJIANG ROAD XIAMEI MECHANICAL EQUIPMENT INDUSTRIAL BASE NANAN QUANZHOU FUJIAN CHINA BRAND NAME QUNFENG MONTH AND YEAR OF MANUFACTURE 2020 05 APPROVAL MARK 913505836740087461 COUNTRY OF ORIGIN MADE IN CHINA ONE COMPLETE AUTOMATIC BLOCK MAKING PLANT MODEL QF1300 WITH ACCESSORIESDRAWN UNDER ABSA BANK KENYA PLC IRREVOCABLE LETTER OF CREDIT NUMBER 077ILC2201320001 DATED 18-MAY-2020</v>
          </cell>
          <cell r="Y1907" t="str">
            <v>Valide</v>
          </cell>
        </row>
        <row r="1908">
          <cell r="A1908" t="str">
            <v>EGHU9759840</v>
          </cell>
          <cell r="B1908">
            <v>40</v>
          </cell>
          <cell r="C1908" t="str">
            <v>146000470583</v>
          </cell>
          <cell r="D1908">
            <v>44040</v>
          </cell>
          <cell r="E1908">
            <v>-44035</v>
          </cell>
          <cell r="I1908" t="str">
            <v>2020 MSA 165558</v>
          </cell>
          <cell r="J1908">
            <v>121</v>
          </cell>
          <cell r="K1908" t="str">
            <v>FUJIAN QUNFENG MACHINERY CO LTD</v>
          </cell>
          <cell r="L1908" t="str">
            <v>STONEFIELD COMPANY LTD</v>
          </cell>
          <cell r="M1908" t="str">
            <v>CN</v>
          </cell>
          <cell r="N1908" t="str">
            <v>CNXMN</v>
          </cell>
          <cell r="O1908" t="str">
            <v>PK</v>
          </cell>
          <cell r="P1908">
            <v>127</v>
          </cell>
          <cell r="Q1908">
            <v>127</v>
          </cell>
          <cell r="R1908">
            <v>127</v>
          </cell>
          <cell r="S1908">
            <v>127</v>
          </cell>
          <cell r="T1908">
            <v>150480</v>
          </cell>
          <cell r="U1908">
            <v>150480</v>
          </cell>
          <cell r="V1908">
            <v>150480</v>
          </cell>
          <cell r="W1908">
            <v>150480</v>
          </cell>
          <cell r="X1908" t="str">
            <v>ONE COMPLETE AUTOMATIC BLOCK MAKINGPLANT MODEL QF1300 WITHACCESSORIESD RAWN UNDER ABSA BANK KENYA PLCIRREVOCABLE LETTER OF CREDIT NUMBER077IL C2201320001 DATED 18-MAY-2020FUJIAN QUNFENG MACHINERY CO LTD NO 18 BINJIANG ROAD XIAMEI MECHANICAL EQUIPMENT INDUSTRIAL BASE NANAN QUANZHOU FUJIAN CHINA BRAND NAME QUNFENG MONTH AND YEAR OF MANUFACTURE 2020 05 APPROVAL MARK 913505836740087461 COUNTRY OF ORIGIN MADE IN CHINA ONE COMPLETE AUTOMATIC BLOCK MAKING PLANT MODEL QF1300 WITH ACCESSORIESDRAWN UNDER ABSA BANK KENYA PLC IRREVOCABLE LETTER OF CREDIT NUMBER 077ILC2201320001 DATED 18-MAY-2020</v>
          </cell>
          <cell r="Y1908" t="str">
            <v>Valide</v>
          </cell>
        </row>
        <row r="1909">
          <cell r="A1909" t="str">
            <v>EISU9975390</v>
          </cell>
          <cell r="B1909">
            <v>40</v>
          </cell>
          <cell r="C1909" t="str">
            <v>146000470583</v>
          </cell>
          <cell r="D1909">
            <v>44041</v>
          </cell>
          <cell r="E1909">
            <v>-44036</v>
          </cell>
          <cell r="I1909" t="str">
            <v>2020 MSA 165558</v>
          </cell>
          <cell r="J1909">
            <v>121</v>
          </cell>
          <cell r="K1909" t="str">
            <v>FUJIAN QUNFENG MACHINERY CO LTD</v>
          </cell>
          <cell r="L1909" t="str">
            <v>STONEFIELD COMPANY LTD</v>
          </cell>
          <cell r="M1909" t="str">
            <v>CN</v>
          </cell>
          <cell r="N1909" t="str">
            <v>CNXMN</v>
          </cell>
          <cell r="O1909" t="str">
            <v>PK</v>
          </cell>
          <cell r="P1909">
            <v>127</v>
          </cell>
          <cell r="Q1909">
            <v>127</v>
          </cell>
          <cell r="R1909">
            <v>127</v>
          </cell>
          <cell r="S1909">
            <v>127</v>
          </cell>
          <cell r="T1909">
            <v>150480</v>
          </cell>
          <cell r="U1909">
            <v>150480</v>
          </cell>
          <cell r="V1909">
            <v>150480</v>
          </cell>
          <cell r="W1909">
            <v>150480</v>
          </cell>
          <cell r="X1909" t="str">
            <v>ONE COMPLETE AUTOMATIC BLOCK MAKINGPLANT MODEL QF1300 WITHACCESSORIESD RAWN UNDER ABSA BANK KENYA PLCIRREVOCABLE LETTER OF CREDIT NUMBER077IL C2201320001 DATED 18-MAY-2020FUJIAN QUNFENG MACHINERY CO LTD NO 18 BINJIANG ROAD XIAMEI MECHANICAL EQUIPMENT INDUSTRIAL BASE NANAN QUANZHOU FUJIAN CHINA BRAND NAME QUNFENG MONTH AND YEAR OF MANUFACTURE 2020 05 APPROVAL MARK 913505836740087461 COUNTRY OF ORIGIN MADE IN CHINA ONE COMPLETE AUTOMATIC BLOCK MAKING PLANT MODEL QF1300 WITH ACCESSORIESDRAWN UNDER ABSA BANK KENYA PLC IRREVOCABLE LETTER OF CREDIT NUMBER 077ILC2201320001 DATED 18-MAY-2020</v>
          </cell>
          <cell r="Y1909" t="str">
            <v>Valide</v>
          </cell>
        </row>
        <row r="1910">
          <cell r="A1910" t="str">
            <v>DRYU2242460</v>
          </cell>
          <cell r="B1910">
            <v>20</v>
          </cell>
          <cell r="C1910" t="str">
            <v>146000470583</v>
          </cell>
          <cell r="D1910">
            <v>44041</v>
          </cell>
          <cell r="E1910">
            <v>-44036</v>
          </cell>
          <cell r="I1910" t="str">
            <v>2020 MSA 165558</v>
          </cell>
          <cell r="J1910">
            <v>121</v>
          </cell>
          <cell r="K1910" t="str">
            <v>FUJIAN QUNFENG MACHINERY CO LTD</v>
          </cell>
          <cell r="L1910" t="str">
            <v>STONEFIELD COMPANY LTD</v>
          </cell>
          <cell r="M1910" t="str">
            <v>CN</v>
          </cell>
          <cell r="N1910" t="str">
            <v>CNXMN</v>
          </cell>
          <cell r="O1910" t="str">
            <v>PK</v>
          </cell>
          <cell r="P1910">
            <v>127</v>
          </cell>
          <cell r="Q1910">
            <v>127</v>
          </cell>
          <cell r="R1910">
            <v>127</v>
          </cell>
          <cell r="S1910">
            <v>127</v>
          </cell>
          <cell r="T1910">
            <v>150480</v>
          </cell>
          <cell r="U1910">
            <v>150480</v>
          </cell>
          <cell r="V1910">
            <v>150480</v>
          </cell>
          <cell r="W1910">
            <v>150480</v>
          </cell>
          <cell r="X1910" t="str">
            <v>ONE COMPLETE AUTOMATIC BLOCK MAKINGPLANT MODEL QF1300 WITHACCESSORIESD RAWN UNDER ABSA BANK KENYA PLCIRREVOCABLE LETTER OF CREDIT NUMBER077IL C2201320001 DATED 18-MAY-2020FUJIAN QUNFENG MACHINERY CO LTD NO 18 BINJIANG ROAD XIAMEI MECHANICAL EQUIPMENT INDUSTRIAL BASE NANAN QUANZHOU FUJIAN CHINA BRAND NAME QUNFENG MONTH AND YEAR OF MANUFACTURE 2020 05 APPROVAL MARK 913505836740087461 COUNTRY OF ORIGIN MADE IN CHINA ONE COMPLETE AUTOMATIC BLOCK MAKING PLANT MODEL QF1300 WITH ACCESSORIESDRAWN UNDER ABSA BANK KENYA PLC IRREVOCABLE LETTER OF CREDIT NUMBER 077ILC2201320001 DATED 18-MAY-2020</v>
          </cell>
          <cell r="Y1910" t="str">
            <v>Valide</v>
          </cell>
        </row>
        <row r="1911">
          <cell r="A1911" t="str">
            <v>TEMU0533704</v>
          </cell>
          <cell r="B1911">
            <v>20</v>
          </cell>
          <cell r="C1911" t="str">
            <v>147000323864</v>
          </cell>
          <cell r="D1911">
            <v>44038</v>
          </cell>
          <cell r="E1911">
            <v>-44033</v>
          </cell>
          <cell r="I1911" t="str">
            <v>2020 MSA 165397</v>
          </cell>
          <cell r="J1911">
            <v>172</v>
          </cell>
          <cell r="K1911" t="str">
            <v>CHINA BASE INTERNATIONAL HK</v>
          </cell>
          <cell r="L1911" t="str">
            <v>AUGUST AUTO AGENCIES LTD</v>
          </cell>
          <cell r="M1911" t="str">
            <v>CN</v>
          </cell>
          <cell r="N1911" t="str">
            <v>CNSHK</v>
          </cell>
          <cell r="O1911" t="str">
            <v>CT</v>
          </cell>
          <cell r="P1911">
            <v>534</v>
          </cell>
          <cell r="Q1911">
            <v>534</v>
          </cell>
          <cell r="R1911">
            <v>534</v>
          </cell>
          <cell r="S1911">
            <v>534</v>
          </cell>
          <cell r="T1911">
            <v>9230</v>
          </cell>
          <cell r="U1911">
            <v>9230</v>
          </cell>
          <cell r="V1911">
            <v>9230</v>
          </cell>
          <cell r="W1911">
            <v>9230</v>
          </cell>
          <cell r="X1911" t="str">
            <v>534 CARTONSDOUBLE PANDA BRANDRUBBER INDUSTRIAL GLOVESPVC DIPPED WORK G LOVESLATEX DIPPED GLOVESIDF NO E2002299654 COM TEL FAX 254 20 212679 7MOB 254 722 758756A A A 534 CARTONS DOUBLE PANDA BRAND RUBBER INDUSTRIAL GLOVES PVC DIPPED WORK GLOVES LATEX DIPPED GLOVES IDF NO E2002299654 COM TEL FAX 254 20 2126797 MOB 254 722 758756</v>
          </cell>
          <cell r="Y1911" t="str">
            <v>Valide</v>
          </cell>
        </row>
        <row r="1912">
          <cell r="A1912" t="str">
            <v>MIEU0028172</v>
          </cell>
          <cell r="B1912">
            <v>40</v>
          </cell>
          <cell r="C1912" t="str">
            <v>203208754</v>
          </cell>
          <cell r="D1912">
            <v>44042</v>
          </cell>
          <cell r="E1912">
            <v>-44037</v>
          </cell>
          <cell r="I1912" t="str">
            <v>2020 MSA 165522</v>
          </cell>
          <cell r="J1912">
            <v>12</v>
          </cell>
          <cell r="K1912" t="str">
            <v>INTERNATIONAL COPIERS464 BASINGSTOK</v>
          </cell>
          <cell r="L1912" t="str">
            <v>ABIZOOM BUSINESS MACHINES LTD PO B</v>
          </cell>
          <cell r="M1912" t="str">
            <v>BR</v>
          </cell>
          <cell r="N1912" t="str">
            <v>GBRDN</v>
          </cell>
          <cell r="O1912" t="str">
            <v>PC</v>
          </cell>
          <cell r="P1912">
            <v>108</v>
          </cell>
          <cell r="Q1912">
            <v>108</v>
          </cell>
          <cell r="R1912">
            <v>108</v>
          </cell>
          <cell r="S1912">
            <v>108</v>
          </cell>
          <cell r="T1912">
            <v>15230</v>
          </cell>
          <cell r="U1912">
            <v>15230</v>
          </cell>
          <cell r="V1912">
            <v>15230</v>
          </cell>
          <cell r="W1912">
            <v>15230</v>
          </cell>
          <cell r="X1912" t="str">
            <v>UNITS OF MULTIFUNCTION COPIERS</v>
          </cell>
          <cell r="Y1912" t="str">
            <v>Valide</v>
          </cell>
        </row>
        <row r="1913">
          <cell r="A1913" t="str">
            <v>MRSU3419553</v>
          </cell>
          <cell r="B1913">
            <v>40</v>
          </cell>
          <cell r="C1913" t="str">
            <v>203256499</v>
          </cell>
          <cell r="D1913">
            <v>44040</v>
          </cell>
          <cell r="E1913">
            <v>-44035</v>
          </cell>
          <cell r="I1913" t="str">
            <v>2020 MSA 165538</v>
          </cell>
          <cell r="J1913">
            <v>109</v>
          </cell>
          <cell r="K1913" t="str">
            <v>DASH INSAAT DIS TIC ANONIM SIRKET COM PHONE 905498271043</v>
          </cell>
          <cell r="L1913" t="str">
            <v>SAAB ROYALE HOTEL LTD P O BOX 159933</v>
          </cell>
          <cell r="M1913" t="str">
            <v>CN</v>
          </cell>
          <cell r="N1913" t="str">
            <v>TRIST</v>
          </cell>
          <cell r="O1913" t="str">
            <v>PC</v>
          </cell>
          <cell r="P1913">
            <v>269</v>
          </cell>
          <cell r="Q1913">
            <v>269</v>
          </cell>
          <cell r="R1913">
            <v>269</v>
          </cell>
          <cell r="S1913">
            <v>269</v>
          </cell>
          <cell r="T1913">
            <v>11440</v>
          </cell>
          <cell r="U1913">
            <v>11440</v>
          </cell>
          <cell r="V1913">
            <v>11440</v>
          </cell>
          <cell r="W1913">
            <v>11440</v>
          </cell>
          <cell r="X1913" t="str">
            <v>ASSORTED DECORATION EQUIPMENTS HS CODE 9405 10 50 10 19 6303 91 00 00 20 4802 4 8418699000 7007 92 00 00 00 441890 9403 60 1 0 00 00 392630 5705 00 80 00 00 39 22 90 00 90 12 7604 29 90</v>
          </cell>
          <cell r="Y1913" t="str">
            <v>Valide</v>
          </cell>
        </row>
        <row r="1914">
          <cell r="A1914" t="str">
            <v>SUDU7993475</v>
          </cell>
          <cell r="B1914">
            <v>20</v>
          </cell>
          <cell r="C1914" t="str">
            <v>203273686</v>
          </cell>
          <cell r="D1914">
            <v>44038</v>
          </cell>
          <cell r="E1914">
            <v>-44033</v>
          </cell>
          <cell r="I1914" t="str">
            <v>2020 MSA 165355</v>
          </cell>
          <cell r="J1914">
            <v>93</v>
          </cell>
          <cell r="K1914" t="str">
            <v>SEABOARD SPECIAL CROPS ON ACCOUNT O372</v>
          </cell>
          <cell r="L1914" t="str">
            <v>SPICE WORLD LIMITED 38 NANYUKI ROAHAH SPICEWORLDLTD CO KE</v>
          </cell>
          <cell r="M1914" t="str">
            <v>EG</v>
          </cell>
          <cell r="N1914" t="str">
            <v>CAVAN</v>
          </cell>
          <cell r="O1914" t="str">
            <v>PK</v>
          </cell>
          <cell r="P1914">
            <v>2</v>
          </cell>
          <cell r="Q1914">
            <v>2</v>
          </cell>
          <cell r="R1914">
            <v>2</v>
          </cell>
          <cell r="S1914">
            <v>2</v>
          </cell>
          <cell r="T1914">
            <v>51350</v>
          </cell>
          <cell r="U1914">
            <v>51350</v>
          </cell>
          <cell r="V1914">
            <v>51350</v>
          </cell>
          <cell r="W1914">
            <v>51350</v>
          </cell>
          <cell r="X1914" t="str">
            <v>2 X 20 FCLS IN BULK WHOLE GREEN PEAS 2 OR BETTER H S CODE 0713 1 0 00 TOTAL NET WEIGHT 51 350 MT TOTAL GROSS WEIGHT 51 350 MT APPLICABLE FREE TIME 9 DAYS COMBINED DETENTION DEMURRAGE AT PORT OF D ISCHARGE PLACE OF DELIVERY GOODS ARE IN TRANSIT TO ICD EMBAKASI SHIPPER LOAD STOW AND COUNT FREIGHT PREPAID DTHC DOC PREPAID</v>
          </cell>
          <cell r="Y1914" t="str">
            <v>Valide</v>
          </cell>
        </row>
        <row r="1915">
          <cell r="A1915" t="str">
            <v>MSKU5901440</v>
          </cell>
          <cell r="B1915">
            <v>20</v>
          </cell>
          <cell r="C1915" t="str">
            <v>203312501</v>
          </cell>
          <cell r="D1915">
            <v>44043</v>
          </cell>
          <cell r="E1915">
            <v>-44038</v>
          </cell>
          <cell r="I1915" t="str">
            <v>2020 MSA 165223</v>
          </cell>
          <cell r="J1915">
            <v>240</v>
          </cell>
          <cell r="K1915" t="str">
            <v>JEREMIAH KIIRU 35 STANDISH GARDENS</v>
          </cell>
          <cell r="L1915" t="str">
            <v>PAUL MUNYUA NG ANG A P O BOX 6965</v>
          </cell>
          <cell r="M1915" t="str">
            <v>US</v>
          </cell>
          <cell r="N1915" t="str">
            <v>GBFXT</v>
          </cell>
          <cell r="O1915" t="str">
            <v>PK</v>
          </cell>
          <cell r="P1915">
            <v>1</v>
          </cell>
          <cell r="Q1915">
            <v>1</v>
          </cell>
          <cell r="R1915">
            <v>1</v>
          </cell>
          <cell r="S1915">
            <v>1</v>
          </cell>
          <cell r="T1915">
            <v>2200</v>
          </cell>
          <cell r="U1915">
            <v>2200</v>
          </cell>
          <cell r="V1915">
            <v>2200</v>
          </cell>
          <cell r="W1915">
            <v>2200</v>
          </cell>
          <cell r="X1915" t="str">
            <v>1 X VOLKSWAGEN TOUAREG REG YL63 CFM CHASSIS WVGZZZ7PZED032425 INTRANSIT TO ICD EMBAKASI NAIROBI</v>
          </cell>
          <cell r="Y1915" t="str">
            <v>Valide</v>
          </cell>
        </row>
        <row r="1916">
          <cell r="A1916" t="str">
            <v>PONU7465828</v>
          </cell>
          <cell r="B1916">
            <v>40</v>
          </cell>
          <cell r="C1916" t="str">
            <v>203348406</v>
          </cell>
          <cell r="D1916">
            <v>44036</v>
          </cell>
          <cell r="E1916">
            <v>-44031</v>
          </cell>
          <cell r="I1916" t="str">
            <v>2020 MSA 165356</v>
          </cell>
          <cell r="J1916">
            <v>84</v>
          </cell>
          <cell r="K1916" t="str">
            <v>CAPITAL SERVICES CORPORATION LTD 4</v>
          </cell>
          <cell r="L1916" t="str">
            <v>THARAKA NITHI COUNTY PO BOX 10 KAT</v>
          </cell>
          <cell r="M1916" t="str">
            <v>US</v>
          </cell>
          <cell r="N1916" t="str">
            <v>GBBEF</v>
          </cell>
          <cell r="O1916" t="str">
            <v>PK</v>
          </cell>
          <cell r="P1916">
            <v>12</v>
          </cell>
          <cell r="Q1916">
            <v>12</v>
          </cell>
          <cell r="R1916">
            <v>0</v>
          </cell>
          <cell r="S1916">
            <v>0</v>
          </cell>
          <cell r="T1916">
            <v>8000</v>
          </cell>
          <cell r="U1916">
            <v>8000</v>
          </cell>
          <cell r="V1916">
            <v>0</v>
          </cell>
          <cell r="W1916">
            <v>0</v>
          </cell>
          <cell r="X1916" t="str">
            <v>JAWS OF LIFE 2 DOUBLE FIRE EXTINGUISHER CABINETS 8 TRIPLE EXTENSION LADDERS 4 9 METRE PIVOT LADDERS 6 ROOF LADDERS 2 WATER HOSE PIPES 1 5 2 PALLETS OF LIFE JACKETS 27 BOXES 135 HELMETS 100 6 PALLETS OF F IRE SAFETY BOOTS 500 12 BALES OF UNIFORMS 500 EMERGENCY LIGHTS 4 FL OW NOZZLE 6</v>
          </cell>
          <cell r="Y1916" t="str">
            <v>Valide</v>
          </cell>
        </row>
        <row r="1917">
          <cell r="A1917" t="str">
            <v>MRKU7763250</v>
          </cell>
          <cell r="B1917">
            <v>20</v>
          </cell>
          <cell r="C1917" t="str">
            <v>203385296</v>
          </cell>
          <cell r="D1917">
            <v>44038</v>
          </cell>
          <cell r="E1917">
            <v>-44033</v>
          </cell>
          <cell r="I1917" t="str">
            <v>2020 MSA 165355</v>
          </cell>
          <cell r="J1917">
            <v>104</v>
          </cell>
          <cell r="K1917" t="str">
            <v>BENEFICIARY DINESH PRINTERS B86 4</v>
          </cell>
          <cell r="L1917" t="str">
            <v>TO THE ORDER OF STANBIC BANK KENYA</v>
          </cell>
          <cell r="M1917" t="str">
            <v>EG</v>
          </cell>
          <cell r="N1917" t="str">
            <v>INBLR</v>
          </cell>
          <cell r="O1917" t="str">
            <v>CT</v>
          </cell>
          <cell r="P1917">
            <v>791</v>
          </cell>
          <cell r="Q1917">
            <v>791</v>
          </cell>
          <cell r="R1917">
            <v>791</v>
          </cell>
          <cell r="S1917">
            <v>791</v>
          </cell>
          <cell r="T1917">
            <v>11486</v>
          </cell>
          <cell r="U1917">
            <v>11486</v>
          </cell>
          <cell r="V1917">
            <v>11486</v>
          </cell>
          <cell r="W1917">
            <v>11486</v>
          </cell>
          <cell r="X1917" t="str">
            <v>1X20 FCL CONTAINER 791 CARTON BOXES VARIOUS PHARMACEUTICAL PACKAGIN G MATERIALS AS PER PROFORMA INVOICE NO DP PFI 077 19-20 DTD 13 3 2020 DP PFI 002 20-21 DTD 29 4 2020 DP PFI 078 19-20 DTD 13 3 2020 CFR MOMBASA KENYA INCOTERMS 2020 PRINTED ITEMS OF WOODWA RDS GRIPE WATER 100ML UNIT CARTONS COLDRIL CAP DIS 20 S INNER BOX SMALL COLDRIL CAP DIS 12X20 S INNER BOX LARGE COLDRIL SYRUP 100ML UNIT CARTON MUCOLYN PAEDIATRIC SYRUP 100ML UNIT CARTON MUCOLYN SYRUP 100M L UNIT CARTON COFTA EXTRA INSERTS MUCOLYN PAEDIATRIC SYRUP 100ML INS ERTS MUCOLYN SYRUP 100ML INSERTS COFTA EXTRA 100ML LABEL MUCOLYN PA EDIATRIC SYRUP 100ML LABELS MUCOLYN SYRUP 100ML LABELS SA ACTION POLYPAPER TRIPPLE TRACK BACK ACTION POLYPAPER TRIPPLE TRACK FRONT INVOICE NO DP 015 EXP 20-21 DT 15 06 2020 SB NO 3220667 DT 16 0 6 2020 IDF NO E2002297979 E2005325023 E2002298135 PURCHASE ORDER NUMBER 18001288 DTD 26 2 2020 18001337 DTD 30 4 2020 18001287 DTD 26 2 20</v>
          </cell>
          <cell r="Y1917" t="str">
            <v>Valide</v>
          </cell>
        </row>
        <row r="1918">
          <cell r="A1918" t="str">
            <v>HASU1451659</v>
          </cell>
          <cell r="B1918">
            <v>20</v>
          </cell>
          <cell r="C1918" t="str">
            <v>203415599</v>
          </cell>
          <cell r="D1918">
            <v>44038</v>
          </cell>
          <cell r="E1918">
            <v>-44033</v>
          </cell>
          <cell r="I1918" t="str">
            <v>2020 MSA 165355</v>
          </cell>
          <cell r="J1918">
            <v>113</v>
          </cell>
          <cell r="K1918" t="str">
            <v>DINESH PRINTERS B-86 47 RAJAJI</v>
          </cell>
          <cell r="L1918" t="str">
            <v>BETA HEALTHCARE INTERNATIONAL LTD P591209I EMAIL INFO KE BETASHE</v>
          </cell>
          <cell r="M1918" t="str">
            <v>EG</v>
          </cell>
          <cell r="N1918" t="str">
            <v>INBLR</v>
          </cell>
          <cell r="O1918" t="str">
            <v>PK</v>
          </cell>
          <cell r="P1918">
            <v>1300</v>
          </cell>
          <cell r="Q1918">
            <v>1300</v>
          </cell>
          <cell r="R1918">
            <v>1300</v>
          </cell>
          <cell r="S1918">
            <v>1300</v>
          </cell>
          <cell r="T1918">
            <v>17659</v>
          </cell>
          <cell r="U1918">
            <v>17659</v>
          </cell>
          <cell r="V1918">
            <v>17659</v>
          </cell>
          <cell r="W1918">
            <v>17659</v>
          </cell>
          <cell r="X1918" t="str">
            <v>1X20 FCL CONTAINER 1300 CARTON BOXES AS PER PROFORMA INVOICE DP PFI 002 2020-21 DTD 29 4 2020 DP PFI 078 19-20 DTD 13 3 2020 CFR MOMBASA KENYA INCOTERMS 2020 PRINTED ITEMS OF MARA MOJA POLY PAPER TRIPPLE TRACK FRONT MARA MOJA POLYPAPER TRIPPLE TRACK BACK MARA MOJA POLYPAPER TRIPPLE TRACK BACK INVOICE NO DP 016 EXP 20-21 DT 16 06 2020 BUYER S ORDER NUMBER 18001337 DTD 30 4 2020 1800 1287 DTD 26 2 2020 IDF NO E2005325023 E2002298135 SB NO 3246015 DT 17 06 2020 HS CODE 48102900 GROSS WEIGHT 17658 88 KGS NET W EIGHT 15868 71 KGS</v>
          </cell>
          <cell r="Y1918" t="str">
            <v>Valide</v>
          </cell>
        </row>
        <row r="1919">
          <cell r="A1919" t="str">
            <v>PONU7233503</v>
          </cell>
          <cell r="B1919">
            <v>40</v>
          </cell>
          <cell r="C1919" t="str">
            <v>203434216</v>
          </cell>
          <cell r="D1919">
            <v>44043</v>
          </cell>
          <cell r="E1919">
            <v>-44038</v>
          </cell>
          <cell r="I1919" t="str">
            <v>2020 MSA 165596</v>
          </cell>
          <cell r="J1919">
            <v>36</v>
          </cell>
          <cell r="K1919" t="str">
            <v>GUANGZHOU YIJIA SUPPLY CHAIN CO L</v>
          </cell>
          <cell r="L1919" t="str">
            <v>VALUEMART KENYA LIMITED P O BOX 513</v>
          </cell>
          <cell r="M1919" t="str">
            <v>CN</v>
          </cell>
          <cell r="N1919" t="str">
            <v>CNNSA</v>
          </cell>
          <cell r="O1919" t="str">
            <v>PK</v>
          </cell>
          <cell r="P1919">
            <v>862</v>
          </cell>
          <cell r="Q1919">
            <v>862</v>
          </cell>
          <cell r="R1919">
            <v>862</v>
          </cell>
          <cell r="S1919">
            <v>862</v>
          </cell>
          <cell r="T1919">
            <v>17550</v>
          </cell>
          <cell r="U1919">
            <v>17550</v>
          </cell>
          <cell r="V1919">
            <v>17550</v>
          </cell>
          <cell r="W1919">
            <v>17550</v>
          </cell>
          <cell r="X1919" t="str">
            <v>METALLIC 3 SEATER WAITING CHAIR 1 75X0 63X0 77M MDF RECEPTION DESK 1 8X0 6X1 05M MDF OFFICE TABLE 1 4X0 7X0 76M FABRIC METAL BASE TYP ING CHAIRS FABRIC METAL BASE OFFICE CHAIRS MDF OFFICE TABLE 1 2X0 6X0 76M FABRIC METAL FRAME VISITOR CHAIRS PU METAL FRAME VISITOR CHAIR PU METAL BASE OFFICE CHAIR INTRANSIT TO ICD EMBAKASI NAIROBI</v>
          </cell>
          <cell r="Y1919" t="str">
            <v>Valide</v>
          </cell>
        </row>
        <row r="1920">
          <cell r="A1920" t="str">
            <v>TLLU5870144</v>
          </cell>
          <cell r="B1920">
            <v>40</v>
          </cell>
          <cell r="C1920" t="str">
            <v>203527857</v>
          </cell>
          <cell r="D1920">
            <v>44040</v>
          </cell>
          <cell r="E1920">
            <v>-44035</v>
          </cell>
          <cell r="I1920" t="str">
            <v>2020 MSA 165522</v>
          </cell>
          <cell r="J1920">
            <v>109</v>
          </cell>
          <cell r="K1920" t="str">
            <v>MODERN INDUSTRIES CO 31412 DAMMAM</v>
          </cell>
          <cell r="L1920" t="str">
            <v>HASBAH KENYA LTD OFF EMBAKASI ROAD</v>
          </cell>
          <cell r="M1920" t="str">
            <v>BR</v>
          </cell>
          <cell r="N1920" t="str">
            <v>SADMM</v>
          </cell>
          <cell r="O1920" t="str">
            <v>CS</v>
          </cell>
          <cell r="P1920">
            <v>8109</v>
          </cell>
          <cell r="Q1920">
            <v>8109</v>
          </cell>
          <cell r="R1920">
            <v>8109</v>
          </cell>
          <cell r="S1920">
            <v>8109</v>
          </cell>
          <cell r="T1920">
            <v>8198</v>
          </cell>
          <cell r="U1920">
            <v>8198</v>
          </cell>
          <cell r="V1920">
            <v>8198</v>
          </cell>
          <cell r="W1920">
            <v>8198</v>
          </cell>
          <cell r="X1920" t="str">
            <v>FABRIC ENHANCERS INTRANSIT TO ICD EMBAKASI NAIROBI</v>
          </cell>
          <cell r="Y1920" t="str">
            <v>Valide</v>
          </cell>
        </row>
        <row r="1921">
          <cell r="A1921" t="str">
            <v>TLLU5250143</v>
          </cell>
          <cell r="B1921">
            <v>40</v>
          </cell>
          <cell r="C1921" t="str">
            <v>203527872</v>
          </cell>
          <cell r="D1921">
            <v>44040</v>
          </cell>
          <cell r="E1921">
            <v>-44035</v>
          </cell>
          <cell r="I1921" t="str">
            <v>2020 MSA 165522</v>
          </cell>
          <cell r="J1921">
            <v>110</v>
          </cell>
          <cell r="K1921" t="str">
            <v>MODERN INDUSTRIES CO 31412 DAMMAM</v>
          </cell>
          <cell r="L1921" t="str">
            <v>HASBAH KENYA LTD OFF EMBAKASI ROAD</v>
          </cell>
          <cell r="M1921" t="str">
            <v>BR</v>
          </cell>
          <cell r="N1921" t="str">
            <v>SADMM</v>
          </cell>
          <cell r="O1921" t="str">
            <v>CS</v>
          </cell>
          <cell r="P1921">
            <v>8109</v>
          </cell>
          <cell r="Q1921">
            <v>8109</v>
          </cell>
          <cell r="R1921">
            <v>8109</v>
          </cell>
          <cell r="S1921">
            <v>8109</v>
          </cell>
          <cell r="T1921">
            <v>8198</v>
          </cell>
          <cell r="U1921">
            <v>8198</v>
          </cell>
          <cell r="V1921">
            <v>8198</v>
          </cell>
          <cell r="W1921">
            <v>8198</v>
          </cell>
          <cell r="X1921" t="str">
            <v>FABRIC ENHANCERS INTRANSIT TO ICD EMBAKASI NAIROBI</v>
          </cell>
          <cell r="Y1921" t="str">
            <v>Valide</v>
          </cell>
        </row>
        <row r="1922">
          <cell r="A1922" t="str">
            <v>MRKU7537700</v>
          </cell>
          <cell r="B1922">
            <v>20</v>
          </cell>
          <cell r="C1922" t="str">
            <v>203707229</v>
          </cell>
          <cell r="D1922">
            <v>44043</v>
          </cell>
          <cell r="E1922">
            <v>-44038</v>
          </cell>
          <cell r="I1922" t="str">
            <v>2020 MSA 165538</v>
          </cell>
          <cell r="J1922">
            <v>12</v>
          </cell>
          <cell r="K1922" t="str">
            <v>M P FIBERS LLC 403 VIRESHWAR CHAMB</v>
          </cell>
          <cell r="L1922" t="str">
            <v>SITIMA PRINTERS STATIONERS LIMITE722 763 275 CONTACT PERSON</v>
          </cell>
          <cell r="M1922" t="str">
            <v>CN</v>
          </cell>
          <cell r="N1922" t="str">
            <v>INNSA</v>
          </cell>
          <cell r="O1922" t="str">
            <v>BE</v>
          </cell>
          <cell r="P1922">
            <v>686</v>
          </cell>
          <cell r="Q1922">
            <v>686</v>
          </cell>
          <cell r="R1922">
            <v>686</v>
          </cell>
          <cell r="S1922">
            <v>686</v>
          </cell>
          <cell r="T1922">
            <v>40568</v>
          </cell>
          <cell r="U1922">
            <v>40568</v>
          </cell>
          <cell r="V1922">
            <v>40568</v>
          </cell>
          <cell r="W1922">
            <v>40568</v>
          </cell>
          <cell r="X1922" t="str">
            <v>2X20FT CONTAINER 686 PACKAGES SIX HUNDRED EIGHTY SIX ONLY HWC N ATURAL WHITE DUPLEX BOARD GREY BACK GSM 300 GSM IN SHEET GROSS WEIGHT 40 5678MT NET WEIGHT 39 8818MT IDF NO E2005336643 A PPLICABLE FREE TIME 14 DAYS COMBINED DETENTION DEMURRAGE AT PORT O F DISCHARGE PLACE OF DELIVERY FREIGHT PREPAID EMPTY CONTAINERS TO BE RETURNED AT ICD NAIROBI INTRANSIT TO ICD EMBAKASI NAI ROBI</v>
          </cell>
          <cell r="Y1922" t="str">
            <v>Valide</v>
          </cell>
        </row>
        <row r="1923">
          <cell r="A1923" t="str">
            <v>MRKU8523974</v>
          </cell>
          <cell r="B1923">
            <v>20</v>
          </cell>
          <cell r="C1923" t="str">
            <v>203752476</v>
          </cell>
          <cell r="D1923">
            <v>44043</v>
          </cell>
          <cell r="E1923">
            <v>-44038</v>
          </cell>
          <cell r="I1923" t="str">
            <v>2020 MSA 165522</v>
          </cell>
          <cell r="J1923">
            <v>214</v>
          </cell>
          <cell r="K1923" t="str">
            <v>KODIXODEL PRIVATE LIMITED 204 - A C</v>
          </cell>
          <cell r="L1923" t="str">
            <v>TO THE ORDER OF M ORIENTAL BANK LIM</v>
          </cell>
          <cell r="M1923" t="str">
            <v>BR</v>
          </cell>
          <cell r="N1923" t="str">
            <v>INPIR</v>
          </cell>
          <cell r="O1923" t="str">
            <v>BG</v>
          </cell>
          <cell r="P1923">
            <v>898</v>
          </cell>
          <cell r="Q1923">
            <v>898</v>
          </cell>
          <cell r="R1923">
            <v>0</v>
          </cell>
          <cell r="S1923">
            <v>0</v>
          </cell>
          <cell r="T1923">
            <v>22664</v>
          </cell>
          <cell r="U1923">
            <v>22664</v>
          </cell>
          <cell r="V1923">
            <v>0</v>
          </cell>
          <cell r="W1923">
            <v>0</v>
          </cell>
          <cell r="X1923" t="str">
            <v>PVC STABILIZERS CODE HS 38123990 GRADE KS-5414 KS-9250 KTR-940 0 KS-5824 PE WAX GRADE KS-7361 IDF E2006347247 INVOICE NO 2200 146 DATE 04 07 2020 S BILL NO 3636451 DTD 06 07 2020 LC NO T R LC 1584 MOBL GROSS WEIGHT 22664 KG NET WEIGHT 22450 KG FREIGHT PREPAID FREIGHT PREPAID INTRANSIT TO ICD EMBAKASI NAIROBI</v>
          </cell>
          <cell r="Y1923" t="str">
            <v>Valide</v>
          </cell>
        </row>
        <row r="1924">
          <cell r="A1924" t="str">
            <v>TCLU3631287</v>
          </cell>
          <cell r="B1924">
            <v>20</v>
          </cell>
          <cell r="C1924" t="str">
            <v>520000111241</v>
          </cell>
          <cell r="D1924">
            <v>44041</v>
          </cell>
          <cell r="E1924">
            <v>-44036</v>
          </cell>
          <cell r="I1924" t="str">
            <v>2020 MSA 165558</v>
          </cell>
          <cell r="J1924">
            <v>165</v>
          </cell>
          <cell r="K1924" t="str">
            <v>KUEHNE NAGEL NVAGENT OF BLUE ANCHOR LINE</v>
          </cell>
          <cell r="L1924" t="str">
            <v>AGRO-CHEMICAL FOOD CO LTD</v>
          </cell>
          <cell r="M1924" t="str">
            <v>CN</v>
          </cell>
          <cell r="N1924" t="str">
            <v>NLRTM</v>
          </cell>
          <cell r="O1924" t="str">
            <v>BG</v>
          </cell>
          <cell r="P1924">
            <v>700</v>
          </cell>
          <cell r="Q1924">
            <v>700</v>
          </cell>
          <cell r="R1924">
            <v>700</v>
          </cell>
          <cell r="S1924">
            <v>700</v>
          </cell>
          <cell r="T1924">
            <v>17940</v>
          </cell>
          <cell r="U1924">
            <v>17940</v>
          </cell>
          <cell r="V1924">
            <v>17940</v>
          </cell>
          <cell r="W1924">
            <v>17940</v>
          </cell>
          <cell r="X1924" t="str">
            <v>700 PAPERBAGS OF 25 KGSNETTPOTATO STARCH 17500 KGSNETTLOADED ON 20 P ALLETSORDER NO 851305IDF NO E2004316278HS-CODE S 11081300 WILLIAM OUMA NYORENO MARKS 700 PAPERBAGS OF 25 KGS NETT POTATO STARCH 17500 KGS NETT LOADED ON 20 PALLETS ORDER NO 851305 IDF NO E2004316278 HS-CODE S 11081300 WILLIAM OUMA NYORE EMAIL WNYORE ACFC CO KE 254 20 66 00 000 BAL DIRECTLINE 254 772 928 685 MOBILE 254 706 EMAIL MARYLINE MNYAPARA KUEHNE-NAGE L COM</v>
          </cell>
          <cell r="Y1924" t="str">
            <v>Valide</v>
          </cell>
        </row>
        <row r="1925">
          <cell r="A1925" t="str">
            <v>TCNU3010224</v>
          </cell>
          <cell r="B1925">
            <v>40</v>
          </cell>
          <cell r="C1925" t="str">
            <v>520000133449</v>
          </cell>
          <cell r="D1925">
            <v>44039</v>
          </cell>
          <cell r="E1925">
            <v>-44034</v>
          </cell>
          <cell r="I1925" t="str">
            <v>2020 MSA 165558</v>
          </cell>
          <cell r="J1925">
            <v>472</v>
          </cell>
          <cell r="K1925" t="str">
            <v>MOLNLYCKE HEALTH CARE AB</v>
          </cell>
          <cell r="L1925" t="str">
            <v>MAC NAUGHTON LIMITED</v>
          </cell>
          <cell r="M1925" t="str">
            <v>CN</v>
          </cell>
          <cell r="N1925" t="str">
            <v>BEANR</v>
          </cell>
          <cell r="O1925" t="str">
            <v>PX</v>
          </cell>
          <cell r="P1925">
            <v>25</v>
          </cell>
          <cell r="Q1925">
            <v>25</v>
          </cell>
          <cell r="R1925">
            <v>25</v>
          </cell>
          <cell r="S1925">
            <v>25</v>
          </cell>
          <cell r="T1925">
            <v>5024</v>
          </cell>
          <cell r="U1925">
            <v>5024</v>
          </cell>
          <cell r="V1925">
            <v>5024</v>
          </cell>
          <cell r="W1925">
            <v>5024</v>
          </cell>
          <cell r="X1925" t="str">
            <v>MEDICAL EQUIPMENTN M MEDICAL EQUIPMENT</v>
          </cell>
          <cell r="Y1925" t="str">
            <v>Valide</v>
          </cell>
        </row>
        <row r="1926">
          <cell r="A1926" t="str">
            <v>MRKU4270311</v>
          </cell>
          <cell r="B1926">
            <v>40</v>
          </cell>
          <cell r="C1926" t="str">
            <v>598937233</v>
          </cell>
          <cell r="D1926">
            <v>44041</v>
          </cell>
          <cell r="E1926">
            <v>-44036</v>
          </cell>
          <cell r="I1926" t="str">
            <v>2020 MSA 165522</v>
          </cell>
          <cell r="J1926">
            <v>330</v>
          </cell>
          <cell r="K1926" t="str">
            <v>SHIPCO TRANSPORT INC SEA EIN 13</v>
          </cell>
          <cell r="L1926" t="str">
            <v>THE DAVID SHELDRICK WILDLIFE TRUST234 ATTN STE ATTN STEPHEN BDO</v>
          </cell>
          <cell r="M1926" t="str">
            <v>BR</v>
          </cell>
          <cell r="N1926" t="str">
            <v>USSEA</v>
          </cell>
          <cell r="O1926" t="str">
            <v>PK</v>
          </cell>
          <cell r="P1926">
            <v>3</v>
          </cell>
          <cell r="Q1926">
            <v>3</v>
          </cell>
          <cell r="R1926">
            <v>3</v>
          </cell>
          <cell r="S1926">
            <v>3</v>
          </cell>
          <cell r="T1926">
            <v>1735</v>
          </cell>
          <cell r="U1926">
            <v>1735</v>
          </cell>
          <cell r="V1926">
            <v>1735</v>
          </cell>
          <cell r="W1926">
            <v>1735</v>
          </cell>
          <cell r="X1926" t="str">
            <v>X 40 HC 3 PACKAGES 1 DISASSEMBLED AIRCRAFT S N CCX-2000-0070 MODEL C CX-2000 1 BOX CONTAINING 444 PCS AIRCRAFT PARTS AND SUPPLIES 1 CRATE H S 3506 91 0000 3910 00 0000 4011 30 0000 8413 30 9000 7326 19 000 0 8421 23 0000 8507 10 0090 8511 10 0000 8803 30 0010 8802 20 001 5 ARBITRARY CLAUSE MUST BE PREPAID ITN X20200521402071 SC 297211831 TO BE CONTINUED FROM NOTIFY T 254202353337 WIRELESS TELEFAX 2 54412220236 LANDLINE FAX EMAIL ID CS MBA TEAMGLOBAL CO IMPORTS MBA T EAMGLOBAL CO FREIGHT INVOICES SHOULD GO TO BRC VENDORINVOICE AM SHIP CO COM ALL DESTINATION CHARGES ARE COLLECT FREIGHT PREPAID INTRANSIT TO ICD EMBAKASI NAIROBI</v>
          </cell>
          <cell r="Y1926" t="str">
            <v>Valide</v>
          </cell>
        </row>
        <row r="1927">
          <cell r="A1927" t="str">
            <v>HASU1067957</v>
          </cell>
          <cell r="B1927">
            <v>20</v>
          </cell>
          <cell r="C1927" t="str">
            <v>599425682</v>
          </cell>
          <cell r="D1927">
            <v>44038</v>
          </cell>
          <cell r="E1927">
            <v>-44033</v>
          </cell>
          <cell r="I1927" t="str">
            <v>2020 MSA 165356</v>
          </cell>
          <cell r="J1927">
            <v>400</v>
          </cell>
          <cell r="K1927" t="str">
            <v>FRIMPEKS KIMYA VE ETIKET SAN TIC A</v>
          </cell>
          <cell r="L1927" t="str">
            <v>TO THE ORDER OF CHARMING GENERAL TR</v>
          </cell>
          <cell r="M1927" t="str">
            <v>US</v>
          </cell>
          <cell r="N1927" t="str">
            <v>TRIST</v>
          </cell>
          <cell r="O1927" t="str">
            <v>PA</v>
          </cell>
          <cell r="P1927">
            <v>30</v>
          </cell>
          <cell r="Q1927">
            <v>30</v>
          </cell>
          <cell r="R1927">
            <v>30</v>
          </cell>
          <cell r="S1927">
            <v>30</v>
          </cell>
          <cell r="T1927">
            <v>35880</v>
          </cell>
          <cell r="U1927">
            <v>35880</v>
          </cell>
          <cell r="V1927">
            <v>35880</v>
          </cell>
          <cell r="W1927">
            <v>35880</v>
          </cell>
          <cell r="X1927" t="str">
            <v>SELF ADHESIVE PAPER AND FILM IN REELS 35 87951 MT GROSS WEIGHT 34 45 578 MT NET WEIGHT 224 848 65 SQM 115 REELS ON 30 PALLETS HS CODE 4811411000 VE 3919901000 TOTAL WEIGHT 35 87951 KGS TOTAL QUANTIT Y 30 PALLETS TOTAL CBM 50 CYPAP VIENNA VC 662219 MADE IN TURK EY ON BEHALF OF CYPAP PAPIER HANDELS GMBH VIKTORGASSE 5 TOP 2 3 A-1040 VIENNA AUSTRIA MAIL ADMIN CHARMINGTRADING CO M PIN NO P051840099P 14 DAYS DEMURRAGE FREE PERIOD AT FINAL DEST INATION INTRANSIT TO ICD EMBAKASI NAIROBI SELF ADHESIVE PAPER AND FILM IN REELS 35 87951 MT GROSS WEIGHT 34 45 578 MT NET WEIGHT 224 848 65 SQM 115 REELS ON 30 PALLETS HS CODE 4811411000 VE 3919901000 TOTAL WEIGHT 35 87951 KGS TOTAL QUANTIT Y 30 PALLETS TOTAL CBM 50 CYPAP VIENNA VC 662219 MADE IN TURK EY ON BEHALF OF CYPAP PAPIER HANDELS GMBH VIKTORGASSE 5 TOP 2 3 A-1040 VIENNA AUSTRIA MAIL ADMIN CHARMINGTRADING CO M PIN NO P051840099P 14 DAYS DEMURRAGE FREE PERIOD AT FINAL DEST INATION INTRANSIT TO ICD EMBAKASI NAIROBI</v>
          </cell>
          <cell r="Y1927" t="str">
            <v>Valide</v>
          </cell>
        </row>
        <row r="1928">
          <cell r="A1928" t="str">
            <v>MSKU4422000</v>
          </cell>
          <cell r="B1928">
            <v>20</v>
          </cell>
          <cell r="C1928" t="str">
            <v>599425682</v>
          </cell>
          <cell r="D1928">
            <v>44038</v>
          </cell>
          <cell r="E1928">
            <v>-44033</v>
          </cell>
          <cell r="I1928" t="str">
            <v>2020 MSA 165356</v>
          </cell>
          <cell r="J1928">
            <v>400</v>
          </cell>
          <cell r="K1928" t="str">
            <v>FRIMPEKS KIMYA VE ETIKET SAN TIC A</v>
          </cell>
          <cell r="L1928" t="str">
            <v>TO THE ORDER OF CHARMING GENERAL TR</v>
          </cell>
          <cell r="M1928" t="str">
            <v>US</v>
          </cell>
          <cell r="N1928" t="str">
            <v>TRIST</v>
          </cell>
          <cell r="O1928" t="str">
            <v>PA</v>
          </cell>
          <cell r="P1928">
            <v>30</v>
          </cell>
          <cell r="Q1928">
            <v>30</v>
          </cell>
          <cell r="R1928">
            <v>30</v>
          </cell>
          <cell r="S1928">
            <v>30</v>
          </cell>
          <cell r="T1928">
            <v>35880</v>
          </cell>
          <cell r="U1928">
            <v>35880</v>
          </cell>
          <cell r="V1928">
            <v>35880</v>
          </cell>
          <cell r="W1928">
            <v>35880</v>
          </cell>
          <cell r="X1928" t="str">
            <v>SELF ADHESIVE PAPER AND FILM IN REELS 35 87951 MT GROSS WEIGHT 34 45 578 MT NET WEIGHT 224 848 65 SQM 115 REELS ON 30 PALLETS HS CODE 4811411000 VE 3919901000 TOTAL WEIGHT 35 87951 KGS TOTAL QUANTIT Y 30 PALLETS TOTAL CBM 50 CYPAP VIENNA VC 662219 MADE IN TURK EY ON BEHALF OF CYPAP PAPIER HANDELS GMBH VIKTORGASSE 5 TOP 2 3 A-1040 VIENNA AUSTRIA MAIL ADMIN CHARMINGTRADING CO M PIN NO P051840099P 14 DAYS DEMURRAGE FREE PERIOD AT FINAL DEST INATION INTRANSIT TO ICD EMBAKASI NAIROBI SELF ADHESIVE PAPER AND FILM IN REELS 35 87951 MT GROSS WEIGHT 34 45 578 MT NET WEIGHT 224 848 65 SQM 115 REELS ON 30 PALLETS HS CODE 4811411000 VE 3919901000 TOTAL WEIGHT 35 87951 KGS TOTAL QUANTIT Y 30 PALLETS TOTAL CBM 50 CYPAP VIENNA VC 662219 MADE IN TURK EY ON BEHALF OF CYPAP PAPIER HANDELS GMBH VIKTORGASSE 5 TOP 2 3 A-1040 VIENNA AUSTRIA MAIL ADMIN CHARMINGTRADING CO M PIN NO P051840099P 14 DAYS DEMURRAGE FREE PERIOD AT FINAL DEST INATION INTRANSIT TO ICD EMBAKASI NAIROBI</v>
          </cell>
          <cell r="Y1928" t="str">
            <v>Valide</v>
          </cell>
        </row>
        <row r="1929">
          <cell r="A1929" t="str">
            <v>MSKU6714206</v>
          </cell>
          <cell r="B1929">
            <v>40</v>
          </cell>
          <cell r="C1929" t="str">
            <v>711057695</v>
          </cell>
          <cell r="D1929">
            <v>44043</v>
          </cell>
          <cell r="E1929">
            <v>-44038</v>
          </cell>
          <cell r="I1929" t="str">
            <v>2020 MSA 165538</v>
          </cell>
          <cell r="J1929">
            <v>245</v>
          </cell>
          <cell r="K1929" t="str">
            <v>ARYSTA LIFESCIENCE BENELUX SPRL RUE</v>
          </cell>
          <cell r="L1929" t="str">
            <v>ARYSTA LIFESCIENCE KENYA LTD GOODM</v>
          </cell>
          <cell r="M1929" t="str">
            <v>CN</v>
          </cell>
          <cell r="N1929" t="str">
            <v>BEANR</v>
          </cell>
          <cell r="O1929" t="str">
            <v>PA</v>
          </cell>
          <cell r="P1929">
            <v>14</v>
          </cell>
          <cell r="Q1929">
            <v>14</v>
          </cell>
          <cell r="R1929">
            <v>14</v>
          </cell>
          <cell r="S1929">
            <v>14</v>
          </cell>
          <cell r="T1929">
            <v>17358</v>
          </cell>
          <cell r="U1929">
            <v>17358</v>
          </cell>
          <cell r="V1929">
            <v>17358</v>
          </cell>
          <cell r="W1929">
            <v>17358</v>
          </cell>
          <cell r="X1929" t="str">
            <v>FLORAMITE 240 SC 2 IBC S OF 1000 L -- 2000 LI 2 PALLETS OF 1000 LI - 2120 KGS NET - 2240 KGS GROSS UN 3082 ENVIRONMENTALLY HAZAR DOUS SUBSTANCE LIQUID N O S BIFENAZATE CLASS 9 PACKING GR OUP III MARINE POLLUTANT GOLDAZIM 500 SC 720 CARTONS OF 12 X 1 L I -- 8640 LI 10 PALLETS OF 864 LI - 10195 2 KGS NET - 11897 28 KGS GROSS UN 3082 ENVIRONMENTALLY HAZARDOUS SUBSTANCE LIQUID N O S CARBENDAZIM CLASS 9 PACKING GROUP III MARINE POLLUTANT GOLDAZIM 500 SC 128 CARTONS OF 1 X 20 LI - 2560 LI 2 PALLETS OF 1280 LI - 2974 72 KGS NET - 3220 48 KGS GROSS UN 3082 ENVIRONME NTALLY HAZARDOUS SUBSTANCE LIQUID N O S CARBENDAZIM CLASS 9 PACKING GROUP III MARINE POLLUTANT FREIGHT PAYABLE AT ANTWER P</v>
          </cell>
          <cell r="Y1929" t="str">
            <v>Valide</v>
          </cell>
        </row>
        <row r="1930">
          <cell r="A1930" t="str">
            <v>MSKU1828660</v>
          </cell>
          <cell r="B1930">
            <v>40</v>
          </cell>
          <cell r="C1930" t="str">
            <v>711058058</v>
          </cell>
          <cell r="D1930">
            <v>44040</v>
          </cell>
          <cell r="E1930">
            <v>-44035</v>
          </cell>
          <cell r="I1930" t="str">
            <v>2020 MSA 165538</v>
          </cell>
          <cell r="J1930">
            <v>246</v>
          </cell>
          <cell r="K1930" t="str">
            <v>HELLMANN WWL SHANNONWEG 11 3197 LG</v>
          </cell>
          <cell r="L1930" t="str">
            <v>UDV KENYA LTD INDUSTRIAL AREA KAMPA</v>
          </cell>
          <cell r="M1930" t="str">
            <v>CN</v>
          </cell>
          <cell r="N1930" t="str">
            <v>NLRTM</v>
          </cell>
          <cell r="O1930" t="str">
            <v>PA</v>
          </cell>
          <cell r="P1930">
            <v>21</v>
          </cell>
          <cell r="Q1930">
            <v>21</v>
          </cell>
          <cell r="R1930">
            <v>21</v>
          </cell>
          <cell r="S1930">
            <v>21</v>
          </cell>
          <cell r="T1930">
            <v>5496</v>
          </cell>
          <cell r="U1930">
            <v>5496</v>
          </cell>
          <cell r="V1930">
            <v>5496</v>
          </cell>
          <cell r="W1930">
            <v>5496</v>
          </cell>
          <cell r="X1930" t="str">
            <v>S T C TAN COUPETTE GLASS TAN COPA GLASS SIN GLASS HS CODE 7013379 1 701328900 701328900</v>
          </cell>
          <cell r="Y1930" t="str">
            <v>Valide</v>
          </cell>
        </row>
        <row r="1931">
          <cell r="A1931" t="str">
            <v>MSKU5996506</v>
          </cell>
          <cell r="B1931">
            <v>20</v>
          </cell>
          <cell r="C1931" t="str">
            <v>910859721</v>
          </cell>
          <cell r="D1931">
            <v>44030</v>
          </cell>
          <cell r="E1931">
            <v>-44025</v>
          </cell>
          <cell r="I1931" t="str">
            <v>2020 MSA 164954</v>
          </cell>
          <cell r="J1931">
            <v>40</v>
          </cell>
          <cell r="K1931" t="str">
            <v>DBA VERTEX ENGINEERING SOLUTION PVTSOLUTION COM GST NO 07AAGCD4</v>
          </cell>
          <cell r="L1931" t="str">
            <v>GIL OIL COMPANY LTD GILGIL ROAD OF</v>
          </cell>
          <cell r="M1931" t="str">
            <v>CN</v>
          </cell>
          <cell r="N1931" t="str">
            <v>INNSA</v>
          </cell>
          <cell r="O1931" t="str">
            <v>PK</v>
          </cell>
          <cell r="P1931">
            <v>97</v>
          </cell>
          <cell r="Q1931">
            <v>97</v>
          </cell>
          <cell r="R1931">
            <v>97</v>
          </cell>
          <cell r="S1931">
            <v>97</v>
          </cell>
          <cell r="T1931">
            <v>3173</v>
          </cell>
          <cell r="U1931">
            <v>3173</v>
          </cell>
          <cell r="V1931">
            <v>3173</v>
          </cell>
          <cell r="W1931">
            <v>3173</v>
          </cell>
          <cell r="X1931" t="str">
            <v>TOTAL 97 NINTY SEVEN PACKAGES ONLY CD-B27 53 SHEETSET 1200X600 WHI TE 0 3MM CD-B27 53 SHEETSET 1200X600 WHITE 0 4MM CYCLOHEXANONE PVC GLUE PVC RESIN PVC PIPE PVC VALVE PVC FITTINGS S BILL NO 319488 2 DT 15 06 2020 GROSS WT 3173 000 KGS NET WT 3051 000 KGS HAZ DETAILS IMO CLASS 3 UN NO 1133 FLASHPOINT 43 6 C MARINE POLLUTANT N EMS NO F-E EMS NO S-D PACKAGE GROUP II</v>
          </cell>
          <cell r="Y1931" t="str">
            <v>Valide</v>
          </cell>
        </row>
        <row r="1932">
          <cell r="A1932" t="str">
            <v>CMAU0762823</v>
          </cell>
          <cell r="B1932">
            <v>20</v>
          </cell>
          <cell r="C1932" t="str">
            <v>AMC0879643</v>
          </cell>
          <cell r="D1932">
            <v>44031</v>
          </cell>
          <cell r="E1932">
            <v>-44026</v>
          </cell>
          <cell r="I1932" t="str">
            <v>2020 MSA 165134</v>
          </cell>
          <cell r="J1932">
            <v>12</v>
          </cell>
          <cell r="K1932" t="str">
            <v>ACUTEN GLOBALB-10 3RD MAIN ROADINDUSTRIAL ESTATE RAJAJINAGAR</v>
          </cell>
          <cell r="L1932" t="str">
            <v>BETA HEALTHCAREINTERNATIONAL LTDMOGADISHU ROAD OFF LUNGA</v>
          </cell>
          <cell r="M1932" t="str">
            <v>AE</v>
          </cell>
          <cell r="N1932" t="str">
            <v>INNSA</v>
          </cell>
          <cell r="O1932" t="str">
            <v>PK</v>
          </cell>
          <cell r="P1932">
            <v>1112</v>
          </cell>
          <cell r="Q1932">
            <v>1112</v>
          </cell>
          <cell r="R1932">
            <v>1112</v>
          </cell>
          <cell r="S1932">
            <v>1112</v>
          </cell>
          <cell r="T1932">
            <v>13010</v>
          </cell>
          <cell r="U1932">
            <v>13010</v>
          </cell>
          <cell r="V1932">
            <v>13010</v>
          </cell>
          <cell r="W1932">
            <v>13010</v>
          </cell>
          <cell r="X1932" t="str">
            <v>1 X 20 FCL SAID TO CONTAIN 1112 PACKAGES ONE THOUSAND ONE HUNDRED TWELVE PACKAGES ONLY 60ML IS 25MM NECK EMPTY AMBER COLOUR GLASS BOTTLES 200160 Nos H S CODE NO 70109000 PROFORMA INVOICE NO 1516428 Dt 06 05 2020 BUYER ORDER NO 18001342 Dt 08 05 2020 IDF NO E2005327186 INV NO EXP 364 20-21 DT 11 06 2020 S B NO 3215414 Dt 16-Jun-2020 NET WEIGHT 12788 000 KGS PH GSTIN 29ABBFA9870G1Z5 P O BOX 42569-00100 NAIROBI KENYA PIN P000591209I EMAIL info-ke betashelys com Mob FREIGHT PREPAID</v>
          </cell>
          <cell r="Y1932" t="str">
            <v>Valide</v>
          </cell>
        </row>
        <row r="1933">
          <cell r="A1933" t="str">
            <v>CMAU5850275</v>
          </cell>
          <cell r="B1933">
            <v>40</v>
          </cell>
          <cell r="C1933" t="str">
            <v>AMC0879738</v>
          </cell>
          <cell r="D1933">
            <v>44032</v>
          </cell>
          <cell r="E1933">
            <v>-44027</v>
          </cell>
          <cell r="I1933" t="str">
            <v>2020 MSA 165352</v>
          </cell>
          <cell r="J1933">
            <v>29</v>
          </cell>
          <cell r="K1933" t="str">
            <v>MAXS LOGISTICS GROUP LLPA WING 501 5TH FLOOR DAMJI SHAMJICORPORATE S</v>
          </cell>
          <cell r="L1933" t="str">
            <v>JUNACO TRADING KENYA LTDTHE GREEN HOUSE-NGONG ROAD2ND FLOOR SUITE NO</v>
          </cell>
          <cell r="M1933" t="str">
            <v>AE</v>
          </cell>
          <cell r="N1933" t="str">
            <v>INNSA</v>
          </cell>
          <cell r="O1933" t="str">
            <v>DR</v>
          </cell>
          <cell r="P1933">
            <v>1120</v>
          </cell>
          <cell r="Q1933">
            <v>1120</v>
          </cell>
          <cell r="R1933">
            <v>1120</v>
          </cell>
          <cell r="S1933">
            <v>1120</v>
          </cell>
          <cell r="T1933">
            <v>53200</v>
          </cell>
          <cell r="U1933">
            <v>53200</v>
          </cell>
          <cell r="V1933">
            <v>53200</v>
          </cell>
          <cell r="W1933">
            <v>53200</v>
          </cell>
          <cell r="X1933" t="str">
            <v>2 X 40 HC CONTAINER SAID TO CONTAIN TOTAL 1120 PP-CP DRUMS ONE THOUSAND ONE HUNDRED TWENTY ONLY HI-CLEAR- CHLORAMINE T COUNTRY OF ORIGIN OF GOODS INDIA PACKING 2 X 40 HC CONTAINER 1120 X 45 KG NET UN APPROVED AIRTIGHT PP-CP DRUMS WITH POLYTHENE LINER INSIDE EACH CONTAINER HAVING 560 LABLES ON EACH DRUM ALL DRUMS ARE FULLY BLOCKED AND BRACED IN CONTAINER ALL WARNING LABELS APPEAR ON EACH PACKAGE CONTAINER HAVING ISO CAS NO 127-65-1 EINECS NO 204-854-7 EMS NO F-A S-B RISK PHRASES R-22 R-34 R-31 R-42 IMDG PACKING GROUP III UN PACKING CODE SHIPPIG BILL NO 3232003 DTD 17 06 2020 ITC HS NO 29359090 A C DODHIA CHEM-TEX PVT LTD CONTACT PERSON MR PETER TEL +254 208000286 email PSN CORROSIVE SOLID BASIC ORGANIC N O S UN Number 3263 - IMDG Class 8 - PG III Chemical name CHLORAMINE T Tosylchloramide Sodium -- -- PSN CORROSIVE SOLID BASIC ORGANIC N O S UN Number 3263 - IMDG Class 8 - PG III Chemical name CHLORAMINE T Tosylchloramide Sodium</v>
          </cell>
          <cell r="Y1933" t="str">
            <v>Valide</v>
          </cell>
        </row>
        <row r="1934">
          <cell r="A1934" t="str">
            <v>GESU5588925</v>
          </cell>
          <cell r="B1934">
            <v>40</v>
          </cell>
          <cell r="C1934" t="str">
            <v>AMC0879738</v>
          </cell>
          <cell r="D1934">
            <v>44032</v>
          </cell>
          <cell r="E1934">
            <v>-44027</v>
          </cell>
          <cell r="I1934" t="str">
            <v>2020 MSA 165352</v>
          </cell>
          <cell r="J1934">
            <v>29</v>
          </cell>
          <cell r="K1934" t="str">
            <v>MAXS LOGISTICS GROUP LLPA WING 501 5TH FLOOR DAMJI SHAMJICORPORATE S</v>
          </cell>
          <cell r="L1934" t="str">
            <v>JUNACO TRADING KENYA LTDTHE GREEN HOUSE-NGONG ROAD2ND FLOOR SUITE NO</v>
          </cell>
          <cell r="M1934" t="str">
            <v>AE</v>
          </cell>
          <cell r="N1934" t="str">
            <v>INNSA</v>
          </cell>
          <cell r="O1934" t="str">
            <v>DR</v>
          </cell>
          <cell r="P1934">
            <v>1120</v>
          </cell>
          <cell r="Q1934">
            <v>1120</v>
          </cell>
          <cell r="R1934">
            <v>1120</v>
          </cell>
          <cell r="S1934">
            <v>1120</v>
          </cell>
          <cell r="T1934">
            <v>53200</v>
          </cell>
          <cell r="U1934">
            <v>53200</v>
          </cell>
          <cell r="V1934">
            <v>53200</v>
          </cell>
          <cell r="W1934">
            <v>53200</v>
          </cell>
          <cell r="X1934" t="str">
            <v>2 X 40 HC CONTAINER SAID TO CONTAIN TOTAL 1120 PP-CP DRUMS ONE THOUSAND ONE HUNDRED TWENTY ONLY HI-CLEAR- CHLORAMINE T COUNTRY OF ORIGIN OF GOODS INDIA PACKING 2 X 40 HC CONTAINER 1120 X 45 KG NET UN APPROVED AIRTIGHT PP-CP DRUMS WITH POLYTHENE LINER INSIDE EACH CONTAINER HAVING 560 LABLES ON EACH DRUM ALL DRUMS ARE FULLY BLOCKED AND BRACED IN CONTAINER ALL WARNING LABELS APPEAR ON EACH PACKAGE CONTAINER HAVING ISO CAS NO 127-65-1 EINECS NO 204-854-7 EMS NO F-A S-B RISK PHRASES R-22 R-34 R-31 R-42 IMDG PACKING GROUP III UN PACKING CODE SHIPPIG BILL NO 3232003 DTD 17 06 2020 ITC HS NO 29359090 A C DODHIA CHEM-TEX PVT LTD CONTACT PERSON MR PETER TEL +254 208000286 email PSN CORROSIVE SOLID BASIC ORGANIC N O S UN Number 3263 - IMDG Class 8 - PG III Chemical name CHLORAMINE T Tosylchloramide Sodium -- -- PSN CORROSIVE SOLID BASIC ORGANIC N O S UN Number 3263 - IMDG Class 8 - PG III Chemical name CHLORAMINE T Tosylchloramide Sodium</v>
          </cell>
          <cell r="Y1934" t="str">
            <v>Valide</v>
          </cell>
        </row>
        <row r="1935">
          <cell r="A1935" t="str">
            <v>CAIU8289695</v>
          </cell>
          <cell r="B1935">
            <v>40</v>
          </cell>
          <cell r="C1935" t="str">
            <v>CAD0418941</v>
          </cell>
          <cell r="D1935">
            <v>44031</v>
          </cell>
          <cell r="E1935">
            <v>-44026</v>
          </cell>
          <cell r="I1935" t="str">
            <v>2020 MSA 165352</v>
          </cell>
          <cell r="J1935">
            <v>71</v>
          </cell>
          <cell r="K1935" t="str">
            <v>NOVATEUR ELECTRICAL DIGITALSYSTEMS PRIVATE LIMITEDKHASARA NO 78 188</v>
          </cell>
          <cell r="L1935" t="str">
            <v>TO THE ORDER OFNCBA BANK KENYA PLC</v>
          </cell>
          <cell r="M1935" t="str">
            <v>AE</v>
          </cell>
          <cell r="N1935" t="str">
            <v>INDEL</v>
          </cell>
          <cell r="O1935" t="str">
            <v>PE</v>
          </cell>
          <cell r="P1935">
            <v>42</v>
          </cell>
          <cell r="Q1935">
            <v>42</v>
          </cell>
          <cell r="R1935">
            <v>42</v>
          </cell>
          <cell r="S1935">
            <v>42</v>
          </cell>
          <cell r="T1935">
            <v>15370</v>
          </cell>
          <cell r="U1935">
            <v>15370</v>
          </cell>
          <cell r="V1935">
            <v>15370</v>
          </cell>
          <cell r="W1935">
            <v>15370</v>
          </cell>
          <cell r="X1935" t="str">
            <v>SUPPLY OF LINE HARDWARES INSTALLATION AND COMMISSIONING OF EXTENSIONS OF MV LINES LV SINGLE PHASE LINES AND SERVICE CABLES FOR ELECTRIFICATION PROGRAM IN THE COUNTIES OF BUNGOMA BUSIA HOMA BAY KAKAMEGA KISII MIGORI NYAMIRA SIAYA AND VIHIGA LOT3 OH LINE MATERIALS FOR KPLC UNDER CONTRACT NO KP1 6E 2 PT 2 17 A61 LOT 3 WESTERN SUPPLY OF READY BOARDS AS PER PI NO EXP PI ZA 2020 P010 DTD 23 01 2020 TRADE TERMS CPT EMBAKASI KENYA INCOTERMS 2010 HS CODE 85371000 INVOICE NO 100009 ISE DT 18 06 2020 LC NO TF2004532174 DT 200214 ISSUED BY COMMERCIAL BANK OF AFRICA LTD NAIROBI KENYA IMPORT DECLARATION NUMBER E2001288040 E1801760981 APPLICANT BANKS L C NO TF2003517005 TF1835528697 SB NO 3271304 DATE 18 06 2020 IEC NO 0310040001 TOTAL NET WT 14490 00 KGS TOTAL GROSS WT 15370 00 KGS TOWER A-6 SECTOR-125 NOIDA-201301 U P INDIA NOTIFY PARTY 2 LUKENYA GREENS LIMITED</v>
          </cell>
          <cell r="Y1935" t="str">
            <v>Valide</v>
          </cell>
        </row>
        <row r="1936">
          <cell r="A1936" t="str">
            <v>GLDU7520725</v>
          </cell>
          <cell r="B1936">
            <v>40</v>
          </cell>
          <cell r="C1936" t="str">
            <v>CAD0419537</v>
          </cell>
          <cell r="D1936">
            <v>44031</v>
          </cell>
          <cell r="E1936">
            <v>-44026</v>
          </cell>
          <cell r="I1936" t="str">
            <v>2020 MSA 165352</v>
          </cell>
          <cell r="J1936">
            <v>74</v>
          </cell>
          <cell r="K1936" t="str">
            <v>NOVATEUR ELECTRICAL DIGITALSYSTEMS PRIVATE LIMITEDKHASARA NO 78 188</v>
          </cell>
          <cell r="L1936" t="str">
            <v>THE KENYA POWER AND LIGHTINGCOMPANY LIMITEDP O BOX 30099 00100 NAIROBI</v>
          </cell>
          <cell r="M1936" t="str">
            <v>AE</v>
          </cell>
          <cell r="N1936" t="str">
            <v>INDEL</v>
          </cell>
          <cell r="O1936" t="str">
            <v>PE</v>
          </cell>
          <cell r="P1936">
            <v>46</v>
          </cell>
          <cell r="Q1936">
            <v>46</v>
          </cell>
          <cell r="R1936">
            <v>0</v>
          </cell>
          <cell r="S1936">
            <v>0</v>
          </cell>
          <cell r="T1936">
            <v>27570</v>
          </cell>
          <cell r="U1936">
            <v>27570</v>
          </cell>
          <cell r="V1936">
            <v>0</v>
          </cell>
          <cell r="W1936">
            <v>0</v>
          </cell>
          <cell r="X1936" t="str">
            <v>SUPPLY OF CUT OUTS AND FUSE LINK CARTRIDGES UNDER LAST MILE CONNECTIVITY PROJECT-II CONTRACT NO KP1 6E 1 PT 1 17 A01-LOT G4 DATED 20 JUNE 2019 GOODS IN TRANSIT TO KPLC PROJECT SITES AT RECEIVERS RISKS CARE AND EXPENSES CARRIERS LIABILITY CEASES AT PORT OF DISCHARGE MOMBASA IDF NO - E2006346454 INVOICE NO - 1987-298 S BILL NO 3365006 DT 23 06 2020 TOTAL NET WT 26685 00 KGS TOTAL GROSS WT 27570 00 KGS FREIGHT PREPAID BUSINESS TOWER OFFICE ADDRESS IST FLOOR V J BUSINESS TOWER A - 6 SECTOR - 125 NOIDA - 201301 U P INDIA KENYA EMAIL - EMEIDA-KPLC CO KE TEL - +254 203 201821 NOTIFT PARTY 2 SPEDAG INTERFREIGHT KENYA LTD OLD MOMBASA ROAD OFF MOMBASA ROAD NAIROBI - KENYA SARAH ATIENO PHONE +254 730 166 000 DIRECT +254 730 166 728</v>
          </cell>
          <cell r="Y1936" t="str">
            <v>Valide</v>
          </cell>
        </row>
        <row r="1937">
          <cell r="A1937" t="str">
            <v>SEGU4490369</v>
          </cell>
          <cell r="B1937">
            <v>40</v>
          </cell>
          <cell r="C1937" t="str">
            <v>COSU6266336990</v>
          </cell>
          <cell r="D1937">
            <v>44029</v>
          </cell>
          <cell r="E1937">
            <v>-44024</v>
          </cell>
          <cell r="I1937" t="str">
            <v>2020 MSA 165327</v>
          </cell>
          <cell r="J1937">
            <v>324</v>
          </cell>
          <cell r="K1937" t="str">
            <v>CCIT INT L GROUP CO LIMITED</v>
          </cell>
          <cell r="L1937" t="str">
            <v>COPTIC ORTHODOX CHURCH HOSPITAL</v>
          </cell>
          <cell r="M1937" t="str">
            <v>CN</v>
          </cell>
          <cell r="N1937" t="str">
            <v>CNSHK</v>
          </cell>
          <cell r="O1937" t="str">
            <v>CT</v>
          </cell>
          <cell r="P1937">
            <v>523</v>
          </cell>
          <cell r="Q1937">
            <v>523</v>
          </cell>
          <cell r="R1937">
            <v>523</v>
          </cell>
          <cell r="S1937">
            <v>523</v>
          </cell>
          <cell r="T1937">
            <v>11190</v>
          </cell>
          <cell r="U1937">
            <v>11190</v>
          </cell>
          <cell r="V1937">
            <v>11190</v>
          </cell>
          <cell r="W1937">
            <v>11190</v>
          </cell>
          <cell r="X1937" t="str">
            <v>DONATIONS ITEMS FURNITURE LIGHTINGS AND HOUSEHOLD PRODUCTS PLACE OF DELIVERY ICDE</v>
          </cell>
          <cell r="Y1937" t="str">
            <v>Valide</v>
          </cell>
        </row>
        <row r="1938">
          <cell r="A1938" t="str">
            <v>FCIU4823250</v>
          </cell>
          <cell r="B1938">
            <v>20</v>
          </cell>
          <cell r="C1938" t="str">
            <v>COSU6267006070</v>
          </cell>
          <cell r="D1938">
            <v>44038</v>
          </cell>
          <cell r="E1938">
            <v>-44033</v>
          </cell>
          <cell r="I1938" t="str">
            <v>2020 MSA 165469</v>
          </cell>
          <cell r="J1938">
            <v>285</v>
          </cell>
          <cell r="K1938" t="str">
            <v>WENG MENG INDUSTRIES SDN BHD</v>
          </cell>
          <cell r="L1938" t="str">
            <v>PANAFRIC HOTELS LTD</v>
          </cell>
          <cell r="M1938" t="str">
            <v>ID</v>
          </cell>
          <cell r="N1938" t="str">
            <v>MYPKG</v>
          </cell>
          <cell r="O1938" t="str">
            <v>SS</v>
          </cell>
          <cell r="P1938">
            <v>117</v>
          </cell>
          <cell r="Q1938">
            <v>117</v>
          </cell>
          <cell r="R1938">
            <v>117</v>
          </cell>
          <cell r="S1938">
            <v>117</v>
          </cell>
          <cell r="T1938">
            <v>10530</v>
          </cell>
          <cell r="U1938">
            <v>10530</v>
          </cell>
          <cell r="V1938">
            <v>10530</v>
          </cell>
          <cell r="W1938">
            <v>10530</v>
          </cell>
          <cell r="X1938" t="str">
            <v>1 X 20 GP CONTAINER STC TOTAL QUANTITY 117 SETS OF DOOR LEAF WITH DOOR FRAME CFR MOMBASA KENYA PORT I C C INCOTERMS 2010 PORT OF LOADING PORT KLANG MALAYSIA PORT OF DISCHARGE MOMBASA PORT KENYA INVOICE NUMBER WM220 0112 DATED 29 06 2020 H S CODE 4418 20 0000 PROFORMA INVOICE NUMBER WM PI1778 REV1 SHIPPER DECLARED THAT COUNTRY OF ORIGIN MALAYSIA IDF NUMBER E2006344682 PLACE OF DELIVERY PORT CLEARANCE</v>
          </cell>
          <cell r="Y1938" t="str">
            <v>Valide</v>
          </cell>
        </row>
        <row r="1939">
          <cell r="A1939" t="str">
            <v>TGBU5125095</v>
          </cell>
          <cell r="B1939">
            <v>40</v>
          </cell>
          <cell r="C1939" t="str">
            <v>COSU6267121200</v>
          </cell>
          <cell r="D1939">
            <v>44043</v>
          </cell>
          <cell r="E1939">
            <v>-44038</v>
          </cell>
          <cell r="I1939" t="str">
            <v>2020 MSA 165611</v>
          </cell>
          <cell r="J1939">
            <v>107</v>
          </cell>
          <cell r="K1939" t="str">
            <v>HEBEI ORIENT SUNDAR WINDOWS</v>
          </cell>
          <cell r="L1939" t="str">
            <v>SAHSON CONSTRUCTION LTD</v>
          </cell>
          <cell r="M1939" t="str">
            <v>ID</v>
          </cell>
          <cell r="N1939" t="str">
            <v>CNTXG</v>
          </cell>
          <cell r="O1939" t="str">
            <v>PK</v>
          </cell>
          <cell r="P1939">
            <v>170</v>
          </cell>
          <cell r="Q1939">
            <v>170</v>
          </cell>
          <cell r="R1939">
            <v>170</v>
          </cell>
          <cell r="S1939">
            <v>170</v>
          </cell>
          <cell r="T1939">
            <v>42700</v>
          </cell>
          <cell r="U1939">
            <v>42700</v>
          </cell>
          <cell r="V1939">
            <v>42700</v>
          </cell>
          <cell r="W1939">
            <v>42700</v>
          </cell>
          <cell r="X1939" t="str">
            <v>PVC WINDOWS PLACE OF DELIVERY PORT CLEARANCE</v>
          </cell>
          <cell r="Y1939" t="str">
            <v>Valide</v>
          </cell>
        </row>
        <row r="1940">
          <cell r="A1940" t="str">
            <v>OOLU8372552</v>
          </cell>
          <cell r="B1940">
            <v>40</v>
          </cell>
          <cell r="C1940" t="str">
            <v>COSU6267121200</v>
          </cell>
          <cell r="D1940">
            <v>44043</v>
          </cell>
          <cell r="E1940">
            <v>-44038</v>
          </cell>
          <cell r="I1940" t="str">
            <v>2020 MSA 165611</v>
          </cell>
          <cell r="J1940">
            <v>107</v>
          </cell>
          <cell r="K1940" t="str">
            <v>HEBEI ORIENT SUNDAR WINDOWS</v>
          </cell>
          <cell r="L1940" t="str">
            <v>SAHSON CONSTRUCTION LTD</v>
          </cell>
          <cell r="M1940" t="str">
            <v>ID</v>
          </cell>
          <cell r="N1940" t="str">
            <v>CNTXG</v>
          </cell>
          <cell r="O1940" t="str">
            <v>PK</v>
          </cell>
          <cell r="P1940">
            <v>170</v>
          </cell>
          <cell r="Q1940">
            <v>170</v>
          </cell>
          <cell r="R1940">
            <v>170</v>
          </cell>
          <cell r="S1940">
            <v>170</v>
          </cell>
          <cell r="T1940">
            <v>42700</v>
          </cell>
          <cell r="U1940">
            <v>42700</v>
          </cell>
          <cell r="V1940">
            <v>42700</v>
          </cell>
          <cell r="W1940">
            <v>42700</v>
          </cell>
          <cell r="X1940" t="str">
            <v>PVC WINDOWS PLACE OF DELIVERY PORT CLEARANCE</v>
          </cell>
          <cell r="Y1940" t="str">
            <v>Valide</v>
          </cell>
        </row>
        <row r="1941">
          <cell r="A1941" t="str">
            <v>OOLU9360495</v>
          </cell>
          <cell r="B1941">
            <v>40</v>
          </cell>
          <cell r="C1941" t="str">
            <v>COSU6267121200</v>
          </cell>
          <cell r="D1941">
            <v>44043</v>
          </cell>
          <cell r="E1941">
            <v>-44038</v>
          </cell>
          <cell r="I1941" t="str">
            <v>2020 MSA 165611</v>
          </cell>
          <cell r="J1941">
            <v>107</v>
          </cell>
          <cell r="K1941" t="str">
            <v>HEBEI ORIENT SUNDAR WINDOWS</v>
          </cell>
          <cell r="L1941" t="str">
            <v>SAHSON CONSTRUCTION LTD</v>
          </cell>
          <cell r="M1941" t="str">
            <v>ID</v>
          </cell>
          <cell r="N1941" t="str">
            <v>CNTXG</v>
          </cell>
          <cell r="O1941" t="str">
            <v>PK</v>
          </cell>
          <cell r="P1941">
            <v>170</v>
          </cell>
          <cell r="Q1941">
            <v>170</v>
          </cell>
          <cell r="R1941">
            <v>170</v>
          </cell>
          <cell r="S1941">
            <v>170</v>
          </cell>
          <cell r="T1941">
            <v>42700</v>
          </cell>
          <cell r="U1941">
            <v>42700</v>
          </cell>
          <cell r="V1941">
            <v>42700</v>
          </cell>
          <cell r="W1941">
            <v>42700</v>
          </cell>
          <cell r="X1941" t="str">
            <v>PVC WINDOWS PLACE OF DELIVERY PORT CLEARANCE</v>
          </cell>
          <cell r="Y1941" t="str">
            <v>Valide</v>
          </cell>
        </row>
        <row r="1942">
          <cell r="A1942" t="str">
            <v>CSNU8055967</v>
          </cell>
          <cell r="B1942">
            <v>40</v>
          </cell>
          <cell r="C1942" t="str">
            <v>COSU6267910900</v>
          </cell>
          <cell r="D1942">
            <v>44043</v>
          </cell>
          <cell r="E1942">
            <v>-44038</v>
          </cell>
          <cell r="I1942" t="str">
            <v>2020 MSA 165469</v>
          </cell>
          <cell r="J1942">
            <v>248</v>
          </cell>
          <cell r="K1942" t="str">
            <v>HANGZHOU HPWINNER LIGHTING</v>
          </cell>
          <cell r="L1942" t="str">
            <v>ZORAN SERVICES AND SUPPLIES</v>
          </cell>
          <cell r="M1942" t="str">
            <v>ID</v>
          </cell>
          <cell r="N1942" t="str">
            <v>CNSHA</v>
          </cell>
          <cell r="O1942" t="str">
            <v>CT</v>
          </cell>
          <cell r="P1942">
            <v>2600</v>
          </cell>
          <cell r="Q1942">
            <v>2600</v>
          </cell>
          <cell r="R1942">
            <v>0</v>
          </cell>
          <cell r="S1942">
            <v>0</v>
          </cell>
          <cell r="T1942">
            <v>17160</v>
          </cell>
          <cell r="U1942">
            <v>17160</v>
          </cell>
          <cell r="V1942">
            <v>0</v>
          </cell>
          <cell r="W1942">
            <v>0</v>
          </cell>
          <cell r="X1942" t="str">
            <v>LED STREET LIGHT 2600 SETS OF LED STREET LIGHT MODEL T68N2100034 L C NO OLCF000005520 AND TF201 0700001 AS PER PROFORMA INVOICE NO HP P-20200330 DATED 30 03 2020 CFR MOMBASA P ORT INCOTERMS 2020 FAX +86 0 571-899 71205 PLACE OF DELIVERY PORT CLEARANCE</v>
          </cell>
          <cell r="Y1942" t="str">
            <v>Valide</v>
          </cell>
        </row>
        <row r="1943">
          <cell r="A1943" t="str">
            <v>LMCU1249395</v>
          </cell>
          <cell r="B1943">
            <v>20</v>
          </cell>
          <cell r="C1943" t="str">
            <v>CP000770</v>
          </cell>
          <cell r="D1943">
            <v>44042</v>
          </cell>
          <cell r="E1943">
            <v>-44037</v>
          </cell>
          <cell r="I1943" t="str">
            <v>2020 MSA 165544</v>
          </cell>
          <cell r="J1943">
            <v>8</v>
          </cell>
          <cell r="K1943" t="str">
            <v>HOME OF ORIGIN WINE SA PTY LTD</v>
          </cell>
          <cell r="L1943" t="str">
            <v>MOHANS OYSTERBAY DRINKS LTD</v>
          </cell>
          <cell r="M1943" t="str">
            <v>ZA</v>
          </cell>
          <cell r="N1943" t="str">
            <v>ZADUR</v>
          </cell>
          <cell r="O1943" t="str">
            <v>CS</v>
          </cell>
          <cell r="P1943">
            <v>2126</v>
          </cell>
          <cell r="Q1943">
            <v>2126</v>
          </cell>
          <cell r="R1943">
            <v>2126</v>
          </cell>
          <cell r="S1943">
            <v>2126</v>
          </cell>
          <cell r="T1943">
            <v>15450</v>
          </cell>
          <cell r="U1943">
            <v>15450</v>
          </cell>
          <cell r="V1943">
            <v>15450</v>
          </cell>
          <cell r="W1943">
            <v>15450</v>
          </cell>
          <cell r="X1943" t="str">
            <v>6X750ML WINES-ICD EMBAKASI</v>
          </cell>
          <cell r="Y1943" t="str">
            <v>Valide</v>
          </cell>
        </row>
        <row r="1944">
          <cell r="A1944" t="str">
            <v>CMAU7495122</v>
          </cell>
          <cell r="B1944">
            <v>40</v>
          </cell>
          <cell r="C1944" t="str">
            <v>DXB0500225</v>
          </cell>
          <cell r="D1944">
            <v>44036</v>
          </cell>
          <cell r="E1944">
            <v>-44031</v>
          </cell>
          <cell r="I1944" t="str">
            <v>2020 MSA 164423</v>
          </cell>
          <cell r="J1944">
            <v>255</v>
          </cell>
          <cell r="K1944" t="str">
            <v>AMI MIDDLE EAST LLCPO BOX 32194DUBAI UAETEL 0097148838818</v>
          </cell>
          <cell r="L1944" t="str">
            <v>INNOVATIVE FURNITURE LIMITEDPO BOX 30150 PLOT 8 JINJA ROADOPP VICTORIA</v>
          </cell>
          <cell r="M1944" t="str">
            <v>AE</v>
          </cell>
          <cell r="N1944" t="str">
            <v>AEJEA</v>
          </cell>
          <cell r="O1944" t="str">
            <v>PK</v>
          </cell>
          <cell r="P1944">
            <v>635</v>
          </cell>
          <cell r="Q1944">
            <v>635</v>
          </cell>
          <cell r="R1944">
            <v>0</v>
          </cell>
          <cell r="S1944">
            <v>0</v>
          </cell>
          <cell r="T1944">
            <v>23956</v>
          </cell>
          <cell r="U1944">
            <v>23956</v>
          </cell>
          <cell r="V1944">
            <v>0</v>
          </cell>
          <cell r="W1944">
            <v>0</v>
          </cell>
          <cell r="X1944" t="str">
            <v>1X40 HC STC 635 PCS OF STEEL OFFICE FURNITURE HS CODE 94031090 MOBILE 0716234866 0712171819 EMAIL INNOVATIVE UG-YAHOO COM TAX ID P051185453C CARGO IN TRANSIT TO KAMPALA UGANDA AT CONSIGNEES COST RISK AND RESPONSIBILITY CARRIER RESPONSIBILITY CEASES AT PORT OF DISCHARGE FREIGHT PREPAID</v>
          </cell>
          <cell r="Y1944" t="str">
            <v>Valide</v>
          </cell>
        </row>
        <row r="1945">
          <cell r="A1945" t="str">
            <v>TLLU2003900</v>
          </cell>
          <cell r="B1945">
            <v>20</v>
          </cell>
          <cell r="C1945" t="str">
            <v>DXB0503261B</v>
          </cell>
          <cell r="D1945">
            <v>44034</v>
          </cell>
          <cell r="E1945">
            <v>-44029</v>
          </cell>
          <cell r="I1945" t="str">
            <v>2020 MSA 165134</v>
          </cell>
          <cell r="J1945">
            <v>169</v>
          </cell>
          <cell r="K1945">
            <v>97142269094</v>
          </cell>
          <cell r="L1945" t="str">
            <v>254 759 646757 P O BOX 2730 00100 NAIROBI - KENYA</v>
          </cell>
          <cell r="M1945" t="str">
            <v>AE</v>
          </cell>
          <cell r="N1945" t="str">
            <v>AEJEA</v>
          </cell>
          <cell r="O1945" t="str">
            <v>PK</v>
          </cell>
          <cell r="P1945">
            <v>588</v>
          </cell>
          <cell r="Q1945">
            <v>588</v>
          </cell>
          <cell r="R1945">
            <v>588</v>
          </cell>
          <cell r="S1945">
            <v>588</v>
          </cell>
          <cell r="T1945">
            <v>9678</v>
          </cell>
          <cell r="U1945">
            <v>9678</v>
          </cell>
          <cell r="V1945">
            <v>9678</v>
          </cell>
          <cell r="W1945">
            <v>9678</v>
          </cell>
          <cell r="X1945" t="str">
            <v>588 PKGS OF KEY BOARD BAR CODE SCANNER CASH COUNTING MACHINE TONERS CABLES RECEIPT PRINTER ED NO 303-05335176-20 FREIGHT PREPAID</v>
          </cell>
          <cell r="Y1945" t="str">
            <v>Valide</v>
          </cell>
        </row>
        <row r="1946">
          <cell r="A1946" t="str">
            <v>FCIU5127913</v>
          </cell>
          <cell r="B1946">
            <v>20</v>
          </cell>
          <cell r="C1946" t="str">
            <v>DXB0503923</v>
          </cell>
          <cell r="D1946">
            <v>44036</v>
          </cell>
          <cell r="E1946">
            <v>-44031</v>
          </cell>
          <cell r="I1946" t="str">
            <v>2020 MSA 165352</v>
          </cell>
          <cell r="J1946">
            <v>120</v>
          </cell>
          <cell r="K1946" t="str">
            <v>SERENGETI CARGO SERVICESP O BOX 52392DUBAI U A ETEL 042284422</v>
          </cell>
          <cell r="L1946" t="str">
            <v>OMACCON SPARE PARTS DIVISIONKENYA LTDWADPA BLDG AMBALA LANEP O BOX</v>
          </cell>
          <cell r="M1946" t="str">
            <v>AE</v>
          </cell>
          <cell r="N1946" t="str">
            <v>AEJEA</v>
          </cell>
          <cell r="O1946" t="str">
            <v>PK</v>
          </cell>
          <cell r="P1946">
            <v>743</v>
          </cell>
          <cell r="Q1946">
            <v>743</v>
          </cell>
          <cell r="R1946">
            <v>743</v>
          </cell>
          <cell r="S1946">
            <v>743</v>
          </cell>
          <cell r="T1946">
            <v>13200</v>
          </cell>
          <cell r="U1946">
            <v>13200</v>
          </cell>
          <cell r="V1946">
            <v>13200</v>
          </cell>
          <cell r="W1946">
            <v>13200</v>
          </cell>
          <cell r="X1946" t="str">
            <v>AUTO SPARE PARTS ACCESSORIES HAND TOOLS SANITARY FITTINGS REFRIGERATION ITEMS PL NO SCS-059 HS CODE 847329 FREIGHT PREPAID EMAIL KAPAIRK-YAHOO COM</v>
          </cell>
          <cell r="Y1946" t="str">
            <v>Valide</v>
          </cell>
        </row>
        <row r="1947">
          <cell r="A1947" t="str">
            <v>RFCU4087350</v>
          </cell>
          <cell r="B1947">
            <v>40</v>
          </cell>
          <cell r="C1947" t="str">
            <v>EPIRCHNFJX205202</v>
          </cell>
          <cell r="D1947">
            <v>44038</v>
          </cell>
          <cell r="E1947">
            <v>-44033</v>
          </cell>
          <cell r="I1947" t="str">
            <v>2020 MSA 165240</v>
          </cell>
          <cell r="J1947">
            <v>9</v>
          </cell>
          <cell r="K1947" t="str">
            <v>TRINOGXS XIAMEN GREENHOUSE TECH C O LTD SUITE 403404 BUILDING NO 2</v>
          </cell>
          <cell r="L1947" t="str">
            <v>HORTIPRO LIMITED 3897400623 WESTLAN DS NAIROBI KE TEL0745731024 074573</v>
          </cell>
          <cell r="M1947" t="str">
            <v>MY</v>
          </cell>
          <cell r="N1947" t="str">
            <v>CNXMN</v>
          </cell>
          <cell r="O1947" t="str">
            <v>PK</v>
          </cell>
          <cell r="P1947">
            <v>238</v>
          </cell>
          <cell r="Q1947">
            <v>238</v>
          </cell>
          <cell r="R1947">
            <v>238</v>
          </cell>
          <cell r="S1947">
            <v>238</v>
          </cell>
          <cell r="T1947">
            <v>6790</v>
          </cell>
          <cell r="U1947">
            <v>6790</v>
          </cell>
          <cell r="V1947">
            <v>6790</v>
          </cell>
          <cell r="W1947">
            <v>6790</v>
          </cell>
          <cell r="X1947" t="str">
            <v>1 X HIGH CUBE 40 CONTAINER SAID TO CONTAIN TOTAL 238 TWO HUNDRED THIRTY-EIGHT ONLY PACKAGES COMPLETE GLASS GREENHOUSE GOODS MATERIALS HS CODE 94069010 HOUSE HOUSE CARGO IN-TRANSIT TO ICD EMBAKASI BY SGR CARRIAGE TERM LINER TBL</v>
          </cell>
          <cell r="Y1947" t="str">
            <v>Valide</v>
          </cell>
        </row>
        <row r="1948">
          <cell r="A1948" t="str">
            <v>TGHU3838102</v>
          </cell>
          <cell r="B1948">
            <v>20</v>
          </cell>
          <cell r="C1948" t="str">
            <v>EPIRCHNFJX205275</v>
          </cell>
          <cell r="D1948">
            <v>44036</v>
          </cell>
          <cell r="E1948">
            <v>-44031</v>
          </cell>
          <cell r="I1948" t="str">
            <v>2020 MSA 165378</v>
          </cell>
          <cell r="J1948">
            <v>11</v>
          </cell>
          <cell r="K1948" t="str">
            <v>ECU WORLDWIDE GUANGZHOU LIMITED X IAMEN BRANCH UNIT 212B NORINCO BUS</v>
          </cell>
          <cell r="L1948" t="str">
            <v>VARIETY FLOORING WORKS LTD LENANA R D VARIETY BUILDING 2540202734879 2</v>
          </cell>
          <cell r="M1948" t="str">
            <v>SG</v>
          </cell>
          <cell r="N1948" t="str">
            <v>CNXMN</v>
          </cell>
          <cell r="O1948" t="str">
            <v>PE</v>
          </cell>
          <cell r="P1948">
            <v>9</v>
          </cell>
          <cell r="Q1948">
            <v>9</v>
          </cell>
          <cell r="R1948">
            <v>9</v>
          </cell>
          <cell r="S1948">
            <v>9</v>
          </cell>
          <cell r="T1948">
            <v>24600</v>
          </cell>
          <cell r="U1948">
            <v>24600</v>
          </cell>
          <cell r="V1948">
            <v>24600</v>
          </cell>
          <cell r="W1948">
            <v>24600</v>
          </cell>
          <cell r="X1948" t="str">
            <v>1 X STANDARD 20 CONTAINER SAID TO CONTAIN TOTAL 9 NINE ONLY PALLETS GRANITE STONE PRODUCTS CARGO IN-TRANSIT TO ICD EMBAKASI BY SGR CARRIAGE TERM LINER</v>
          </cell>
          <cell r="Y1948" t="str">
            <v>Valide</v>
          </cell>
        </row>
        <row r="1949">
          <cell r="A1949" t="str">
            <v>CAIU8246836</v>
          </cell>
          <cell r="B1949">
            <v>40</v>
          </cell>
          <cell r="C1949" t="str">
            <v>EPIRCHNSHN265886</v>
          </cell>
          <cell r="D1949">
            <v>44031</v>
          </cell>
          <cell r="E1949">
            <v>-44026</v>
          </cell>
          <cell r="I1949" t="str">
            <v>2020 MSA 165240</v>
          </cell>
          <cell r="J1949">
            <v>43</v>
          </cell>
          <cell r="K1949" t="str">
            <v>ANHUI REDSTAR VALVE CO LTD SHIZIS HAN ECONOMIC DEVELOPMENT ZONE TONG</v>
          </cell>
          <cell r="L1949" t="str">
            <v>ORIENTAL CONSTRUCTION CO LTD P O BOX 4836400100 NAIROBI KENYA EXECU</v>
          </cell>
          <cell r="M1949" t="str">
            <v>MY</v>
          </cell>
          <cell r="N1949" t="str">
            <v>CNSHA</v>
          </cell>
          <cell r="O1949" t="str">
            <v>CS</v>
          </cell>
          <cell r="P1949">
            <v>51</v>
          </cell>
          <cell r="Q1949">
            <v>51</v>
          </cell>
          <cell r="R1949">
            <v>51</v>
          </cell>
          <cell r="S1949">
            <v>51</v>
          </cell>
          <cell r="T1949">
            <v>20348</v>
          </cell>
          <cell r="U1949">
            <v>20348</v>
          </cell>
          <cell r="V1949">
            <v>20348</v>
          </cell>
          <cell r="W1949">
            <v>20348</v>
          </cell>
          <cell r="X1949" t="str">
            <v>1 X HIGH CUBE 40 CONTAINER SAID TO CONTAIN TOTAL 51 FIFTY-ONE ONLY CASES GATE VALVE 84818000 CHECK VALVE 84818000 AIR VALVES 84818000 WATER METER 90282000 BALL FLOAT VALVE 84818000 PENSTOCK 73089099 Y STRAINER 84818000 BUTTERFLY VALV E 84818000 PROJECT NAME LOT2-CONSTRUCTION OF CHOGORIA WATER SUPPLY INFRASTRUCTURE CONTRACT NO TWSB ADB 004 2017 2018 IN-TRANSIT BY CARRIER S HAULAGE CARRIAGE TERM LINER -TBL</v>
          </cell>
          <cell r="Y1949" t="str">
            <v>Valide</v>
          </cell>
        </row>
        <row r="1950">
          <cell r="A1950" t="str">
            <v>CAXU6590377</v>
          </cell>
          <cell r="B1950">
            <v>20</v>
          </cell>
          <cell r="C1950" t="str">
            <v>EPIRCHNTAO210768</v>
          </cell>
          <cell r="D1950">
            <v>44034</v>
          </cell>
          <cell r="E1950">
            <v>-44029</v>
          </cell>
          <cell r="I1950" t="str">
            <v>2020 MSA 165378</v>
          </cell>
          <cell r="J1950">
            <v>57</v>
          </cell>
          <cell r="K1950" t="str">
            <v>SINO BASIC CHEMICALS CO LTD RM101 MAPLE HOUSE 118 HIGH STREET PU</v>
          </cell>
          <cell r="L1950" t="str">
            <v>DIAMOND CHEMICALS LTD PO BOX 758940 0200 NAIROBI KENYA 254208042110</v>
          </cell>
          <cell r="M1950" t="str">
            <v>SG</v>
          </cell>
          <cell r="N1950" t="str">
            <v>CNTAO</v>
          </cell>
          <cell r="O1950" t="str">
            <v>BG</v>
          </cell>
          <cell r="P1950">
            <v>2200</v>
          </cell>
          <cell r="Q1950">
            <v>2200</v>
          </cell>
          <cell r="R1950">
            <v>2200</v>
          </cell>
          <cell r="S1950">
            <v>2200</v>
          </cell>
          <cell r="T1950">
            <v>88332</v>
          </cell>
          <cell r="U1950">
            <v>88332</v>
          </cell>
          <cell r="V1950">
            <v>88332</v>
          </cell>
          <cell r="W1950">
            <v>88332</v>
          </cell>
          <cell r="X1950" t="str">
            <v>4 X STANDARD 20 CONTAINER SAID TO CONTAIN TOTAL 2200 TWO THOUSAND TWO HUNDRED ONLY BAGS SODA ASH LIGHT 99PCTMIN HOUSE HOUSE CARGO IN-TRANSIT TO ICD EMBAKASI BY SGR LINES TBL</v>
          </cell>
          <cell r="Y1950" t="str">
            <v>Valide</v>
          </cell>
        </row>
        <row r="1951">
          <cell r="A1951" t="str">
            <v>TEMU2753251</v>
          </cell>
          <cell r="B1951">
            <v>20</v>
          </cell>
          <cell r="C1951" t="str">
            <v>EPIRCHNTAO210768</v>
          </cell>
          <cell r="D1951">
            <v>44035</v>
          </cell>
          <cell r="E1951">
            <v>-44030</v>
          </cell>
          <cell r="I1951" t="str">
            <v>2020 MSA 165378</v>
          </cell>
          <cell r="J1951">
            <v>57</v>
          </cell>
          <cell r="K1951" t="str">
            <v>SINO BASIC CHEMICALS CO LTD RM101 MAPLE HOUSE 118 HIGH STREET PU</v>
          </cell>
          <cell r="L1951" t="str">
            <v>DIAMOND CHEMICALS LTD PO BOX 758940 0200 NAIROBI KENYA 254208042110</v>
          </cell>
          <cell r="M1951" t="str">
            <v>SG</v>
          </cell>
          <cell r="N1951" t="str">
            <v>CNTAO</v>
          </cell>
          <cell r="O1951" t="str">
            <v>BG</v>
          </cell>
          <cell r="P1951">
            <v>2200</v>
          </cell>
          <cell r="Q1951">
            <v>2200</v>
          </cell>
          <cell r="R1951">
            <v>2200</v>
          </cell>
          <cell r="S1951">
            <v>2200</v>
          </cell>
          <cell r="T1951">
            <v>88332</v>
          </cell>
          <cell r="U1951">
            <v>88332</v>
          </cell>
          <cell r="V1951">
            <v>88332</v>
          </cell>
          <cell r="W1951">
            <v>88332</v>
          </cell>
          <cell r="X1951" t="str">
            <v>4 X STANDARD 20 CONTAINER SAID TO CONTAIN TOTAL 2200 TWO THOUSAND TWO HUNDRED ONLY BAGS SODA ASH LIGHT 99PCTMIN HOUSE HOUSE CARGO IN-TRANSIT TO ICD EMBAKASI BY SGR LINES TBL</v>
          </cell>
          <cell r="Y1951" t="str">
            <v>Valide</v>
          </cell>
        </row>
        <row r="1952">
          <cell r="A1952" t="str">
            <v>FCIU2785119</v>
          </cell>
          <cell r="B1952">
            <v>20</v>
          </cell>
          <cell r="C1952" t="str">
            <v>EPIRCHNTAO210768</v>
          </cell>
          <cell r="D1952">
            <v>44036</v>
          </cell>
          <cell r="E1952">
            <v>-44031</v>
          </cell>
          <cell r="I1952" t="str">
            <v>2020 MSA 165378</v>
          </cell>
          <cell r="J1952">
            <v>57</v>
          </cell>
          <cell r="K1952" t="str">
            <v>SINO BASIC CHEMICALS CO LTD RM101 MAPLE HOUSE 118 HIGH STREET PU</v>
          </cell>
          <cell r="L1952" t="str">
            <v>DIAMOND CHEMICALS LTD PO BOX 758940 0200 NAIROBI KENYA 254208042110</v>
          </cell>
          <cell r="M1952" t="str">
            <v>SG</v>
          </cell>
          <cell r="N1952" t="str">
            <v>CNTAO</v>
          </cell>
          <cell r="O1952" t="str">
            <v>BG</v>
          </cell>
          <cell r="P1952">
            <v>2200</v>
          </cell>
          <cell r="Q1952">
            <v>2200</v>
          </cell>
          <cell r="R1952">
            <v>2200</v>
          </cell>
          <cell r="S1952">
            <v>2200</v>
          </cell>
          <cell r="T1952">
            <v>88332</v>
          </cell>
          <cell r="U1952">
            <v>88332</v>
          </cell>
          <cell r="V1952">
            <v>88332</v>
          </cell>
          <cell r="W1952">
            <v>88332</v>
          </cell>
          <cell r="X1952" t="str">
            <v>4 X STANDARD 20 CONTAINER SAID TO CONTAIN TOTAL 2200 TWO THOUSAND TWO HUNDRED ONLY BAGS SODA ASH LIGHT 99PCTMIN HOUSE HOUSE CARGO IN-TRANSIT TO ICD EMBAKASI BY SGR LINES TBL</v>
          </cell>
          <cell r="Y1952" t="str">
            <v>Valide</v>
          </cell>
        </row>
        <row r="1953">
          <cell r="A1953" t="str">
            <v>UNXU2938345</v>
          </cell>
          <cell r="B1953">
            <v>20</v>
          </cell>
          <cell r="C1953" t="str">
            <v>EPIRCHNTAO210768</v>
          </cell>
          <cell r="D1953">
            <v>44043</v>
          </cell>
          <cell r="E1953">
            <v>-44038</v>
          </cell>
          <cell r="I1953" t="str">
            <v>2020 MSA 165378</v>
          </cell>
          <cell r="J1953">
            <v>57</v>
          </cell>
          <cell r="K1953" t="str">
            <v>SINO BASIC CHEMICALS CO LTD RM101 MAPLE HOUSE 118 HIGH STREET PU</v>
          </cell>
          <cell r="L1953" t="str">
            <v>DIAMOND CHEMICALS LTD PO BOX 758940 0200 NAIROBI KENYA 254208042110</v>
          </cell>
          <cell r="M1953" t="str">
            <v>SG</v>
          </cell>
          <cell r="N1953" t="str">
            <v>CNTAO</v>
          </cell>
          <cell r="O1953" t="str">
            <v>BG</v>
          </cell>
          <cell r="P1953">
            <v>2200</v>
          </cell>
          <cell r="Q1953">
            <v>2200</v>
          </cell>
          <cell r="R1953">
            <v>2200</v>
          </cell>
          <cell r="S1953">
            <v>2200</v>
          </cell>
          <cell r="T1953">
            <v>88332</v>
          </cell>
          <cell r="U1953">
            <v>88332</v>
          </cell>
          <cell r="V1953">
            <v>88332</v>
          </cell>
          <cell r="W1953">
            <v>88332</v>
          </cell>
          <cell r="X1953" t="str">
            <v>4 X STANDARD 20 CONTAINER SAID TO CONTAIN TOTAL 2200 TWO THOUSAND TWO HUNDRED ONLY BAGS SODA ASH LIGHT 99PCTMIN HOUSE HOUSE CARGO IN-TRANSIT TO ICD EMBAKASI BY SGR LINES TBL</v>
          </cell>
          <cell r="Y1953" t="str">
            <v>Valide</v>
          </cell>
        </row>
        <row r="1954">
          <cell r="A1954" t="str">
            <v>SGCU3690274</v>
          </cell>
          <cell r="B1954">
            <v>40</v>
          </cell>
          <cell r="C1954" t="str">
            <v>G0058844</v>
          </cell>
          <cell r="D1954">
            <v>44032</v>
          </cell>
          <cell r="E1954">
            <v>-44027</v>
          </cell>
          <cell r="I1954" t="str">
            <v>2020 MSA 165294</v>
          </cell>
          <cell r="J1954">
            <v>126</v>
          </cell>
          <cell r="K1954" t="str">
            <v>VISMA CONTRACT SRL</v>
          </cell>
          <cell r="L1954" t="str">
            <v>FONTI RESIDENCES HOTEL LIMITED</v>
          </cell>
          <cell r="M1954" t="str">
            <v>IT</v>
          </cell>
          <cell r="N1954" t="str">
            <v>ITGOA</v>
          </cell>
          <cell r="O1954" t="str">
            <v>PK</v>
          </cell>
          <cell r="P1954">
            <v>1731</v>
          </cell>
          <cell r="Q1954">
            <v>1731</v>
          </cell>
          <cell r="R1954">
            <v>0</v>
          </cell>
          <cell r="S1954">
            <v>0</v>
          </cell>
          <cell r="T1954">
            <v>38803</v>
          </cell>
          <cell r="U1954">
            <v>38803</v>
          </cell>
          <cell r="V1954">
            <v>0</v>
          </cell>
          <cell r="W1954">
            <v>0</v>
          </cell>
          <cell r="X1954" t="str">
            <v>FURNITURE- INTRANSIT TO UGANDA</v>
          </cell>
          <cell r="Y1954" t="str">
            <v>Valide</v>
          </cell>
        </row>
        <row r="1955">
          <cell r="A1955" t="str">
            <v>HLXU3557028</v>
          </cell>
          <cell r="B1955">
            <v>20</v>
          </cell>
          <cell r="C1955" t="str">
            <v>HLCUBSC2006ARZH3</v>
          </cell>
          <cell r="D1955">
            <v>44039</v>
          </cell>
          <cell r="E1955">
            <v>-44034</v>
          </cell>
          <cell r="I1955" t="str">
            <v>2020 MSA 165380</v>
          </cell>
          <cell r="J1955">
            <v>19</v>
          </cell>
          <cell r="K1955" t="str">
            <v>LEMAN USA INC 1860 RENAISSANCE BOULEVARD STURTEVANT WI 53177 PH 262</v>
          </cell>
          <cell r="L1955" t="str">
            <v>PROMACO LTD P O BOX 24556-00502 AFRICA REIT HOUSE 2ND FLOOR DAGORETTI</v>
          </cell>
          <cell r="M1955" t="str">
            <v>US</v>
          </cell>
          <cell r="N1955" t="str">
            <v>CAHAL</v>
          </cell>
          <cell r="O1955" t="str">
            <v>BG</v>
          </cell>
          <cell r="P1955">
            <v>700</v>
          </cell>
          <cell r="Q1955">
            <v>700</v>
          </cell>
          <cell r="R1955">
            <v>700</v>
          </cell>
          <cell r="S1955">
            <v>700</v>
          </cell>
          <cell r="T1955">
            <v>16035</v>
          </cell>
          <cell r="U1955">
            <v>16035</v>
          </cell>
          <cell r="V1955">
            <v>16035</v>
          </cell>
          <cell r="W1955">
            <v>16035</v>
          </cell>
          <cell r="X1955" t="str">
            <v>700 BAGS OF 22 68 KGS SLAC CONTAINSMAXIGEL 617 NON GMO HS CODE 3505 10 NET WEIGHT 15876 KG</v>
          </cell>
          <cell r="Y1955" t="str">
            <v>Valide</v>
          </cell>
        </row>
        <row r="1956">
          <cell r="A1956" t="str">
            <v>FCIU7343866</v>
          </cell>
          <cell r="B1956">
            <v>40</v>
          </cell>
          <cell r="C1956" t="str">
            <v>HLCUDX3200711234</v>
          </cell>
          <cell r="D1956">
            <v>44031</v>
          </cell>
          <cell r="E1956">
            <v>-44026</v>
          </cell>
          <cell r="I1956" t="str">
            <v>2020 MSA 165380</v>
          </cell>
          <cell r="J1956">
            <v>43</v>
          </cell>
          <cell r="K1956" t="str">
            <v>AL SHAFAR STEEL ENGINEERING L L C ASSENT POST BOX-38436 DUBAI UAE TEL</v>
          </cell>
          <cell r="L1956" t="str">
            <v>MARUBENI CORPORATION KENYA POWER PROJECT OFFICE 7TH FLOOR BRITAM TOWE</v>
          </cell>
          <cell r="M1956" t="str">
            <v>US</v>
          </cell>
          <cell r="N1956" t="str">
            <v>AEJEA</v>
          </cell>
          <cell r="O1956" t="str">
            <v>PK</v>
          </cell>
          <cell r="P1956">
            <v>8</v>
          </cell>
          <cell r="Q1956">
            <v>8</v>
          </cell>
          <cell r="R1956">
            <v>8</v>
          </cell>
          <cell r="S1956">
            <v>8</v>
          </cell>
          <cell r="T1956">
            <v>122208</v>
          </cell>
          <cell r="U1956">
            <v>122208</v>
          </cell>
          <cell r="V1956">
            <v>122208</v>
          </cell>
          <cell r="W1956">
            <v>122208</v>
          </cell>
          <cell r="X1956"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56" t="str">
            <v>Valide</v>
          </cell>
        </row>
        <row r="1957">
          <cell r="A1957" t="str">
            <v>UACU5734344</v>
          </cell>
          <cell r="B1957">
            <v>40</v>
          </cell>
          <cell r="C1957" t="str">
            <v>HLCUDX3200711234</v>
          </cell>
          <cell r="D1957">
            <v>44031</v>
          </cell>
          <cell r="E1957">
            <v>-44026</v>
          </cell>
          <cell r="I1957" t="str">
            <v>2020 MSA 165380</v>
          </cell>
          <cell r="J1957">
            <v>43</v>
          </cell>
          <cell r="K1957" t="str">
            <v>AL SHAFAR STEEL ENGINEERING L L C ASSENT POST BOX-38436 DUBAI UAE TEL</v>
          </cell>
          <cell r="L1957" t="str">
            <v>MARUBENI CORPORATION KENYA POWER PROJECT OFFICE 7TH FLOOR BRITAM TOWE</v>
          </cell>
          <cell r="M1957" t="str">
            <v>US</v>
          </cell>
          <cell r="N1957" t="str">
            <v>AEJEA</v>
          </cell>
          <cell r="O1957" t="str">
            <v>PK</v>
          </cell>
          <cell r="P1957">
            <v>8</v>
          </cell>
          <cell r="Q1957">
            <v>8</v>
          </cell>
          <cell r="R1957">
            <v>8</v>
          </cell>
          <cell r="S1957">
            <v>8</v>
          </cell>
          <cell r="T1957">
            <v>122208</v>
          </cell>
          <cell r="U1957">
            <v>122208</v>
          </cell>
          <cell r="V1957">
            <v>122208</v>
          </cell>
          <cell r="W1957">
            <v>122208</v>
          </cell>
          <cell r="X1957"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57" t="str">
            <v>Valide</v>
          </cell>
        </row>
        <row r="1958">
          <cell r="A1958" t="str">
            <v>TGHU6211965</v>
          </cell>
          <cell r="B1958">
            <v>40</v>
          </cell>
          <cell r="C1958" t="str">
            <v>HLCUDX3200711234</v>
          </cell>
          <cell r="D1958">
            <v>44031</v>
          </cell>
          <cell r="E1958">
            <v>-44026</v>
          </cell>
          <cell r="I1958" t="str">
            <v>2020 MSA 165380</v>
          </cell>
          <cell r="J1958">
            <v>43</v>
          </cell>
          <cell r="K1958" t="str">
            <v>AL SHAFAR STEEL ENGINEERING L L C ASSENT POST BOX-38436 DUBAI UAE TEL</v>
          </cell>
          <cell r="L1958" t="str">
            <v>MARUBENI CORPORATION KENYA POWER PROJECT OFFICE 7TH FLOOR BRITAM TOWE</v>
          </cell>
          <cell r="M1958" t="str">
            <v>US</v>
          </cell>
          <cell r="N1958" t="str">
            <v>AEJEA</v>
          </cell>
          <cell r="O1958" t="str">
            <v>PK</v>
          </cell>
          <cell r="P1958">
            <v>8</v>
          </cell>
          <cell r="Q1958">
            <v>8</v>
          </cell>
          <cell r="R1958">
            <v>8</v>
          </cell>
          <cell r="S1958">
            <v>8</v>
          </cell>
          <cell r="T1958">
            <v>122208</v>
          </cell>
          <cell r="U1958">
            <v>122208</v>
          </cell>
          <cell r="V1958">
            <v>122208</v>
          </cell>
          <cell r="W1958">
            <v>122208</v>
          </cell>
          <cell r="X1958"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58" t="str">
            <v>Valide</v>
          </cell>
        </row>
        <row r="1959">
          <cell r="A1959" t="str">
            <v>HLBU2905688</v>
          </cell>
          <cell r="B1959">
            <v>40</v>
          </cell>
          <cell r="C1959" t="str">
            <v>HLCUDX3200711234</v>
          </cell>
          <cell r="D1959">
            <v>44031</v>
          </cell>
          <cell r="E1959">
            <v>-44026</v>
          </cell>
          <cell r="I1959" t="str">
            <v>2020 MSA 165380</v>
          </cell>
          <cell r="J1959">
            <v>43</v>
          </cell>
          <cell r="K1959" t="str">
            <v>AL SHAFAR STEEL ENGINEERING L L C ASSENT POST BOX-38436 DUBAI UAE TEL</v>
          </cell>
          <cell r="L1959" t="str">
            <v>MARUBENI CORPORATION KENYA POWER PROJECT OFFICE 7TH FLOOR BRITAM TOWE</v>
          </cell>
          <cell r="M1959" t="str">
            <v>US</v>
          </cell>
          <cell r="N1959" t="str">
            <v>AEJEA</v>
          </cell>
          <cell r="O1959" t="str">
            <v>PK</v>
          </cell>
          <cell r="P1959">
            <v>8</v>
          </cell>
          <cell r="Q1959">
            <v>8</v>
          </cell>
          <cell r="R1959">
            <v>8</v>
          </cell>
          <cell r="S1959">
            <v>8</v>
          </cell>
          <cell r="T1959">
            <v>122208</v>
          </cell>
          <cell r="U1959">
            <v>122208</v>
          </cell>
          <cell r="V1959">
            <v>122208</v>
          </cell>
          <cell r="W1959">
            <v>122208</v>
          </cell>
          <cell r="X1959"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59" t="str">
            <v>Valide</v>
          </cell>
        </row>
        <row r="1960">
          <cell r="A1960" t="str">
            <v>UACU5575052</v>
          </cell>
          <cell r="B1960">
            <v>40</v>
          </cell>
          <cell r="C1960" t="str">
            <v>HLCUDX3200711234</v>
          </cell>
          <cell r="D1960">
            <v>44031</v>
          </cell>
          <cell r="E1960">
            <v>-44026</v>
          </cell>
          <cell r="I1960" t="str">
            <v>2020 MSA 165380</v>
          </cell>
          <cell r="J1960">
            <v>43</v>
          </cell>
          <cell r="K1960" t="str">
            <v>AL SHAFAR STEEL ENGINEERING L L C ASSENT POST BOX-38436 DUBAI UAE TEL</v>
          </cell>
          <cell r="L1960" t="str">
            <v>MARUBENI CORPORATION KENYA POWER PROJECT OFFICE 7TH FLOOR BRITAM TOWE</v>
          </cell>
          <cell r="M1960" t="str">
            <v>US</v>
          </cell>
          <cell r="N1960" t="str">
            <v>AEJEA</v>
          </cell>
          <cell r="O1960" t="str">
            <v>PK</v>
          </cell>
          <cell r="P1960">
            <v>8</v>
          </cell>
          <cell r="Q1960">
            <v>8</v>
          </cell>
          <cell r="R1960">
            <v>8</v>
          </cell>
          <cell r="S1960">
            <v>8</v>
          </cell>
          <cell r="T1960">
            <v>122208</v>
          </cell>
          <cell r="U1960">
            <v>122208</v>
          </cell>
          <cell r="V1960">
            <v>122208</v>
          </cell>
          <cell r="W1960">
            <v>122208</v>
          </cell>
          <cell r="X1960"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60" t="str">
            <v>Valide</v>
          </cell>
        </row>
        <row r="1961">
          <cell r="A1961" t="str">
            <v>BEAU4592142</v>
          </cell>
          <cell r="B1961">
            <v>40</v>
          </cell>
          <cell r="C1961" t="str">
            <v>HLCUDX3200711234</v>
          </cell>
          <cell r="D1961">
            <v>44031</v>
          </cell>
          <cell r="E1961">
            <v>-44026</v>
          </cell>
          <cell r="I1961" t="str">
            <v>2020 MSA 165380</v>
          </cell>
          <cell r="J1961">
            <v>43</v>
          </cell>
          <cell r="K1961" t="str">
            <v>AL SHAFAR STEEL ENGINEERING L L C ASSENT POST BOX-38436 DUBAI UAE TEL</v>
          </cell>
          <cell r="L1961" t="str">
            <v>MARUBENI CORPORATION KENYA POWER PROJECT OFFICE 7TH FLOOR BRITAM TOWE</v>
          </cell>
          <cell r="M1961" t="str">
            <v>US</v>
          </cell>
          <cell r="N1961" t="str">
            <v>AEJEA</v>
          </cell>
          <cell r="O1961" t="str">
            <v>PK</v>
          </cell>
          <cell r="P1961">
            <v>8</v>
          </cell>
          <cell r="Q1961">
            <v>8</v>
          </cell>
          <cell r="R1961">
            <v>8</v>
          </cell>
          <cell r="S1961">
            <v>8</v>
          </cell>
          <cell r="T1961">
            <v>122208</v>
          </cell>
          <cell r="U1961">
            <v>122208</v>
          </cell>
          <cell r="V1961">
            <v>122208</v>
          </cell>
          <cell r="W1961">
            <v>122208</v>
          </cell>
          <cell r="X1961"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61" t="str">
            <v>Valide</v>
          </cell>
        </row>
        <row r="1962">
          <cell r="A1962" t="str">
            <v>HAMU1145929</v>
          </cell>
          <cell r="B1962">
            <v>40</v>
          </cell>
          <cell r="C1962" t="str">
            <v>HLCUDX3200711234</v>
          </cell>
          <cell r="D1962">
            <v>44031</v>
          </cell>
          <cell r="E1962">
            <v>-44026</v>
          </cell>
          <cell r="I1962" t="str">
            <v>2020 MSA 165380</v>
          </cell>
          <cell r="J1962">
            <v>43</v>
          </cell>
          <cell r="K1962" t="str">
            <v>AL SHAFAR STEEL ENGINEERING L L C ASSENT POST BOX-38436 DUBAI UAE TEL</v>
          </cell>
          <cell r="L1962" t="str">
            <v>MARUBENI CORPORATION KENYA POWER PROJECT OFFICE 7TH FLOOR BRITAM TOWE</v>
          </cell>
          <cell r="M1962" t="str">
            <v>US</v>
          </cell>
          <cell r="N1962" t="str">
            <v>AEJEA</v>
          </cell>
          <cell r="O1962" t="str">
            <v>PK</v>
          </cell>
          <cell r="P1962">
            <v>8</v>
          </cell>
          <cell r="Q1962">
            <v>8</v>
          </cell>
          <cell r="R1962">
            <v>8</v>
          </cell>
          <cell r="S1962">
            <v>8</v>
          </cell>
          <cell r="T1962">
            <v>122208</v>
          </cell>
          <cell r="U1962">
            <v>122208</v>
          </cell>
          <cell r="V1962">
            <v>122208</v>
          </cell>
          <cell r="W1962">
            <v>122208</v>
          </cell>
          <cell r="X1962"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62" t="str">
            <v>Valide</v>
          </cell>
        </row>
        <row r="1963">
          <cell r="A1963" t="str">
            <v>HLBU1157283</v>
          </cell>
          <cell r="B1963">
            <v>40</v>
          </cell>
          <cell r="C1963" t="str">
            <v>HLCUDX3200711234</v>
          </cell>
          <cell r="D1963">
            <v>44032</v>
          </cell>
          <cell r="E1963">
            <v>-44027</v>
          </cell>
          <cell r="I1963" t="str">
            <v>2020 MSA 165380</v>
          </cell>
          <cell r="J1963">
            <v>43</v>
          </cell>
          <cell r="K1963" t="str">
            <v>AL SHAFAR STEEL ENGINEERING L L C ASSENT POST BOX-38436 DUBAI UAE TEL</v>
          </cell>
          <cell r="L1963" t="str">
            <v>MARUBENI CORPORATION KENYA POWER PROJECT OFFICE 7TH FLOOR BRITAM TOWE</v>
          </cell>
          <cell r="M1963" t="str">
            <v>US</v>
          </cell>
          <cell r="N1963" t="str">
            <v>AEJEA</v>
          </cell>
          <cell r="O1963" t="str">
            <v>PK</v>
          </cell>
          <cell r="P1963">
            <v>8</v>
          </cell>
          <cell r="Q1963">
            <v>8</v>
          </cell>
          <cell r="R1963">
            <v>8</v>
          </cell>
          <cell r="S1963">
            <v>8</v>
          </cell>
          <cell r="T1963">
            <v>122208</v>
          </cell>
          <cell r="U1963">
            <v>122208</v>
          </cell>
          <cell r="V1963">
            <v>122208</v>
          </cell>
          <cell r="W1963">
            <v>122208</v>
          </cell>
          <cell r="X1963" t="str">
            <v>FABRICATED STRUCTURAL STEEL COMPONENT PART OF GOODS WITH STANDARD ACCESSORIES OF GOODS WHICH ARE NECESSARY FOR OLKARIA I ADDITIONAL UNIT 6 POWER DEVELOPMENT PROJECT MASTER LIST NO DFN415 232 011 DATED 7TH JUNE 2019 MASTER LIST ITEM NO A 8 STRUCTURAL STEEL SHIPMENT NO CV08 INVOICE NO 9PHX0397 LC LC011100020268 DTD 08 11 2019 FREIGHT PREPAID C O KENYA ELECTRICITY GENERATING COMPANY PLC PIN NO P000593625T MR TARO SETO GENERAL MANAGER EMAIL SETO-T MARUBENI COM TEL 254- 0 20-2719055 2719023 FAX 254- 0 20-2719102 MOBILE 254- 0 701707275 JEBEL ALI UNITED ARAB EMIRATES</v>
          </cell>
          <cell r="Y1963" t="str">
            <v>Valide</v>
          </cell>
        </row>
        <row r="1964">
          <cell r="A1964" t="str">
            <v>TCNU8467070</v>
          </cell>
          <cell r="B1964">
            <v>40</v>
          </cell>
          <cell r="C1964" t="str">
            <v>HLCUTOR200510694</v>
          </cell>
          <cell r="D1964">
            <v>44031</v>
          </cell>
          <cell r="E1964">
            <v>-44026</v>
          </cell>
          <cell r="I1964" t="str">
            <v>2020 MSA 165380</v>
          </cell>
          <cell r="J1964">
            <v>114</v>
          </cell>
          <cell r="K1964" t="str">
            <v>AGTECHNOLOGIES EXPORTERS INC 705 PARKVIEW CRESCENT CAMBRIDGE ON N3H 5</v>
          </cell>
          <cell r="L1964" t="str">
            <v>MR ALEX ROTICH RUTTO P O BOX 722-0521 NAIROBI KENYA EMAIL ARUTTO GM</v>
          </cell>
          <cell r="M1964" t="str">
            <v>US</v>
          </cell>
          <cell r="N1964" t="str">
            <v>CAMTR</v>
          </cell>
          <cell r="O1964" t="str">
            <v>NE</v>
          </cell>
          <cell r="P1964">
            <v>7</v>
          </cell>
          <cell r="Q1964">
            <v>7</v>
          </cell>
          <cell r="R1964">
            <v>0</v>
          </cell>
          <cell r="S1964">
            <v>0</v>
          </cell>
          <cell r="T1964">
            <v>14400</v>
          </cell>
          <cell r="U1964">
            <v>14400</v>
          </cell>
          <cell r="V1964">
            <v>0</v>
          </cell>
          <cell r="W1964">
            <v>0</v>
          </cell>
          <cell r="X1964" t="str">
            <v>CONTAINING 2 TRACTORS AND 4 IMPLEMENTS USED AGRICULTURAL FARM EQUIPMENT 1 NEW HOLLAND TS100 2WD TRACTOR SECOND HAND SERIAL NO 175759B 618320 ENGINE NO 98290387801226 4500 KGS 2 MASSEY FERGUSON 165 2WD 9A174463 37786240M 3500 KGS 3 MASSEY FERGUSON 224 HAY SQUARE BALER SECOND HAND MODEL MS 2201 SERIAL NUMBER 001613 2500KGS 4 INTERNATIONAL B47 HAY SQUARE BALER SECOND HAND B47 H-1619 2000KGS 5 KONGSKILDE FERTILIZER SPREADER SECOND HAND 45 012 000 640KGS 6 MASSEY FERGUSON 2 DISC PLOUGH MF48 0484 880KGS USED BICYCLES HS-CODE 87 14 91</v>
          </cell>
          <cell r="Y1964" t="str">
            <v>Valide</v>
          </cell>
        </row>
        <row r="1965">
          <cell r="A1965" t="str">
            <v>APZU4869877</v>
          </cell>
          <cell r="B1965">
            <v>40</v>
          </cell>
          <cell r="C1965" t="str">
            <v>IBC0592066</v>
          </cell>
          <cell r="D1965">
            <v>44041</v>
          </cell>
          <cell r="E1965">
            <v>-44036</v>
          </cell>
          <cell r="I1965" t="str">
            <v>2020 MSA 165507</v>
          </cell>
          <cell r="J1965">
            <v>146</v>
          </cell>
          <cell r="K1965" t="str">
            <v>INTEGRA INTERNATIONAL SRLAS AGENT OF IFLN SHIPPING LINETIERRA DE BARRO</v>
          </cell>
          <cell r="L1965" t="str">
            <v>CENTURY CINEMAX LTDP O BOX 42391-00100JUNCTION MALL DAGORETTI CORNERN</v>
          </cell>
          <cell r="M1965" t="str">
            <v>SA</v>
          </cell>
          <cell r="N1965" t="str">
            <v>ESVLC</v>
          </cell>
          <cell r="O1965" t="str">
            <v>PK</v>
          </cell>
          <cell r="P1965">
            <v>14</v>
          </cell>
          <cell r="Q1965">
            <v>14</v>
          </cell>
          <cell r="R1965">
            <v>14</v>
          </cell>
          <cell r="S1965">
            <v>14</v>
          </cell>
          <cell r="T1965">
            <v>3121</v>
          </cell>
          <cell r="U1965">
            <v>3121</v>
          </cell>
          <cell r="V1965">
            <v>3121</v>
          </cell>
          <cell r="W1965">
            <v>3121</v>
          </cell>
          <cell r="X1965" t="str">
            <v>MATERIAL AUDIOVISUAL FREIGHT PREPAID SPEAKERS AMPLIFIERS SPEAKER BRACKETS MOUNTS 8518210000 HS</v>
          </cell>
          <cell r="Y1965" t="str">
            <v>Valide</v>
          </cell>
        </row>
        <row r="1966">
          <cell r="A1966" t="str">
            <v>CMAU4327716</v>
          </cell>
          <cell r="B1966">
            <v>40</v>
          </cell>
          <cell r="C1966" t="str">
            <v>MCB0107285</v>
          </cell>
          <cell r="D1966">
            <v>44041</v>
          </cell>
          <cell r="E1966">
            <v>-44036</v>
          </cell>
          <cell r="I1966" t="str">
            <v>2020 MSA 165507</v>
          </cell>
          <cell r="J1966">
            <v>177</v>
          </cell>
          <cell r="K1966" t="str">
            <v>SAUDI BASIC INDUSTRIES CORPORATION SABIC PO BOX 59090 RIYADH 11525KING</v>
          </cell>
          <cell r="L1966" t="str">
            <v>MADE OUT TO ORDER OFABSA BANK KENYA PLC</v>
          </cell>
          <cell r="M1966" t="str">
            <v>SA</v>
          </cell>
          <cell r="N1966" t="str">
            <v>SAYBI</v>
          </cell>
          <cell r="O1966" t="str">
            <v>PK</v>
          </cell>
          <cell r="P1966">
            <v>990</v>
          </cell>
          <cell r="Q1966">
            <v>990</v>
          </cell>
          <cell r="R1966">
            <v>0</v>
          </cell>
          <cell r="S1966">
            <v>0</v>
          </cell>
          <cell r="T1966">
            <v>25245</v>
          </cell>
          <cell r="U1966">
            <v>25245</v>
          </cell>
          <cell r="V1966">
            <v>0</v>
          </cell>
          <cell r="W1966">
            <v>0</v>
          </cell>
          <cell r="X1966" t="str">
            <v>HIGH DENSITY POLETHYLENE GRADE B5429 TOTAL NO OF BAGS 990 NET WEIGHT 24 750 MTS GROSS WEIGHT 25 245 MTS SALES ORDER NO 3276155 DELIVERY NO 802619384 0010 SHIPMENT NO 6011886 0010 FREIGHT PREPAID ABSA BANK KENYA PLC IRREVOCABLE LETTER OF CREDIT NUMBER 077ILC2200990005 DATED 22-APR-2020 ALL INLAND HAULAGE CHARGES FROM PORT OF DISCHARGE TO FINAL PLACE OF DELIVERY ICD EMBAKASI ARE ON CONSIGNEES COSTS AND RISKS</v>
          </cell>
          <cell r="Y1966" t="str">
            <v>Valide</v>
          </cell>
        </row>
        <row r="1967">
          <cell r="A1967" t="str">
            <v>HJCU2203777</v>
          </cell>
          <cell r="B1967">
            <v>20</v>
          </cell>
          <cell r="C1967" t="str">
            <v>ME007269</v>
          </cell>
          <cell r="D1967">
            <v>44030</v>
          </cell>
          <cell r="E1967">
            <v>-44025</v>
          </cell>
          <cell r="I1967" t="str">
            <v>2020 MSA 165294</v>
          </cell>
          <cell r="J1967">
            <v>80</v>
          </cell>
          <cell r="K1967" t="str">
            <v>PASTIFICIO LUCIO GAROFALO S P A</v>
          </cell>
          <cell r="L1967" t="str">
            <v>TO ORDER OF INDUSTRIAL AND COMMERCIALBANK OF</v>
          </cell>
          <cell r="M1967" t="str">
            <v>IT</v>
          </cell>
          <cell r="N1967" t="str">
            <v>TRMER</v>
          </cell>
          <cell r="O1967" t="str">
            <v>CT</v>
          </cell>
          <cell r="P1967">
            <v>12959</v>
          </cell>
          <cell r="Q1967">
            <v>12959</v>
          </cell>
          <cell r="R1967">
            <v>0</v>
          </cell>
          <cell r="S1967">
            <v>0</v>
          </cell>
          <cell r="T1967">
            <v>134566</v>
          </cell>
          <cell r="U1967">
            <v>134566</v>
          </cell>
          <cell r="V1967">
            <v>0</v>
          </cell>
          <cell r="W1967">
            <v>0</v>
          </cell>
          <cell r="X1967" t="str">
            <v>PASTA</v>
          </cell>
          <cell r="Y1967" t="str">
            <v>Valide</v>
          </cell>
        </row>
        <row r="1968">
          <cell r="A1968" t="str">
            <v>CAIU3416565</v>
          </cell>
          <cell r="B1968">
            <v>20</v>
          </cell>
          <cell r="C1968" t="str">
            <v>ME007269</v>
          </cell>
          <cell r="D1968">
            <v>44030</v>
          </cell>
          <cell r="E1968">
            <v>-44025</v>
          </cell>
          <cell r="I1968" t="str">
            <v>2020 MSA 165294</v>
          </cell>
          <cell r="J1968">
            <v>80</v>
          </cell>
          <cell r="K1968" t="str">
            <v>PASTIFICIO LUCIO GAROFALO S P A</v>
          </cell>
          <cell r="L1968" t="str">
            <v>TO ORDER OF INDUSTRIAL AND COMMERCIALBANK OF</v>
          </cell>
          <cell r="M1968" t="str">
            <v>IT</v>
          </cell>
          <cell r="N1968" t="str">
            <v>TRMER</v>
          </cell>
          <cell r="O1968" t="str">
            <v>CT</v>
          </cell>
          <cell r="P1968">
            <v>12959</v>
          </cell>
          <cell r="Q1968">
            <v>12959</v>
          </cell>
          <cell r="R1968">
            <v>0</v>
          </cell>
          <cell r="S1968">
            <v>0</v>
          </cell>
          <cell r="T1968">
            <v>134566</v>
          </cell>
          <cell r="U1968">
            <v>134566</v>
          </cell>
          <cell r="V1968">
            <v>0</v>
          </cell>
          <cell r="W1968">
            <v>0</v>
          </cell>
          <cell r="X1968" t="str">
            <v>PASTA</v>
          </cell>
          <cell r="Y1968" t="str">
            <v>Valide</v>
          </cell>
        </row>
        <row r="1969">
          <cell r="A1969" t="str">
            <v>LMCU1215590</v>
          </cell>
          <cell r="B1969">
            <v>20</v>
          </cell>
          <cell r="C1969" t="str">
            <v>ME007269</v>
          </cell>
          <cell r="D1969">
            <v>44030</v>
          </cell>
          <cell r="E1969">
            <v>-44025</v>
          </cell>
          <cell r="I1969" t="str">
            <v>2020 MSA 165294</v>
          </cell>
          <cell r="J1969">
            <v>80</v>
          </cell>
          <cell r="K1969" t="str">
            <v>PASTIFICIO LUCIO GAROFALO S P A</v>
          </cell>
          <cell r="L1969" t="str">
            <v>TO ORDER OF INDUSTRIAL AND COMMERCIALBANK OF</v>
          </cell>
          <cell r="M1969" t="str">
            <v>IT</v>
          </cell>
          <cell r="N1969" t="str">
            <v>TRMER</v>
          </cell>
          <cell r="O1969" t="str">
            <v>CT</v>
          </cell>
          <cell r="P1969">
            <v>12959</v>
          </cell>
          <cell r="Q1969">
            <v>12959</v>
          </cell>
          <cell r="R1969">
            <v>0</v>
          </cell>
          <cell r="S1969">
            <v>0</v>
          </cell>
          <cell r="T1969">
            <v>134566</v>
          </cell>
          <cell r="U1969">
            <v>134566</v>
          </cell>
          <cell r="V1969">
            <v>0</v>
          </cell>
          <cell r="W1969">
            <v>0</v>
          </cell>
          <cell r="X1969" t="str">
            <v>PASTA</v>
          </cell>
          <cell r="Y1969" t="str">
            <v>Valide</v>
          </cell>
        </row>
        <row r="1970">
          <cell r="A1970" t="str">
            <v>LMCU1159352</v>
          </cell>
          <cell r="B1970">
            <v>20</v>
          </cell>
          <cell r="C1970" t="str">
            <v>ME007269</v>
          </cell>
          <cell r="D1970">
            <v>44033</v>
          </cell>
          <cell r="E1970">
            <v>-44028</v>
          </cell>
          <cell r="I1970" t="str">
            <v>2020 MSA 165294</v>
          </cell>
          <cell r="J1970">
            <v>80</v>
          </cell>
          <cell r="K1970" t="str">
            <v>PASTIFICIO LUCIO GAROFALO S P A</v>
          </cell>
          <cell r="L1970" t="str">
            <v>TO ORDER OF INDUSTRIAL AND COMMERCIALBANK OF</v>
          </cell>
          <cell r="M1970" t="str">
            <v>IT</v>
          </cell>
          <cell r="N1970" t="str">
            <v>TRMER</v>
          </cell>
          <cell r="O1970" t="str">
            <v>CT</v>
          </cell>
          <cell r="P1970">
            <v>12959</v>
          </cell>
          <cell r="Q1970">
            <v>12959</v>
          </cell>
          <cell r="R1970">
            <v>0</v>
          </cell>
          <cell r="S1970">
            <v>0</v>
          </cell>
          <cell r="T1970">
            <v>134566</v>
          </cell>
          <cell r="U1970">
            <v>134566</v>
          </cell>
          <cell r="V1970">
            <v>0</v>
          </cell>
          <cell r="W1970">
            <v>0</v>
          </cell>
          <cell r="X1970" t="str">
            <v>PASTA</v>
          </cell>
          <cell r="Y1970" t="str">
            <v>Valide</v>
          </cell>
        </row>
        <row r="1971">
          <cell r="A1971" t="str">
            <v>CRXU1858440</v>
          </cell>
          <cell r="B1971">
            <v>20</v>
          </cell>
          <cell r="C1971" t="str">
            <v>ME007269</v>
          </cell>
          <cell r="D1971">
            <v>44034</v>
          </cell>
          <cell r="E1971">
            <v>-44029</v>
          </cell>
          <cell r="I1971" t="str">
            <v>2020 MSA 165294</v>
          </cell>
          <cell r="J1971">
            <v>80</v>
          </cell>
          <cell r="K1971" t="str">
            <v>PASTIFICIO LUCIO GAROFALO S P A</v>
          </cell>
          <cell r="L1971" t="str">
            <v>TO ORDER OF INDUSTRIAL AND COMMERCIALBANK OF</v>
          </cell>
          <cell r="M1971" t="str">
            <v>IT</v>
          </cell>
          <cell r="N1971" t="str">
            <v>TRMER</v>
          </cell>
          <cell r="O1971" t="str">
            <v>CT</v>
          </cell>
          <cell r="P1971">
            <v>12959</v>
          </cell>
          <cell r="Q1971">
            <v>12959</v>
          </cell>
          <cell r="R1971">
            <v>0</v>
          </cell>
          <cell r="S1971">
            <v>0</v>
          </cell>
          <cell r="T1971">
            <v>134566</v>
          </cell>
          <cell r="U1971">
            <v>134566</v>
          </cell>
          <cell r="V1971">
            <v>0</v>
          </cell>
          <cell r="W1971">
            <v>0</v>
          </cell>
          <cell r="X1971" t="str">
            <v>PASTA</v>
          </cell>
          <cell r="Y1971" t="str">
            <v>Valide</v>
          </cell>
        </row>
        <row r="1972">
          <cell r="A1972" t="str">
            <v>MEDU4030541</v>
          </cell>
          <cell r="B1972">
            <v>40</v>
          </cell>
          <cell r="C1972" t="str">
            <v>MEDUL3995833</v>
          </cell>
          <cell r="D1972">
            <v>44043</v>
          </cell>
          <cell r="E1972">
            <v>-44038</v>
          </cell>
          <cell r="I1972" t="str">
            <v>2020 MSA 165582</v>
          </cell>
          <cell r="J1972">
            <v>101</v>
          </cell>
          <cell r="K1972" t="str">
            <v>ZAGO GIUSEPPE</v>
          </cell>
          <cell r="L1972" t="str">
            <v>HASSKO K LTD</v>
          </cell>
          <cell r="M1972" t="str">
            <v>OM</v>
          </cell>
          <cell r="N1972" t="str">
            <v>OMSLL</v>
          </cell>
          <cell r="O1972" t="str">
            <v>PK</v>
          </cell>
          <cell r="P1972">
            <v>16</v>
          </cell>
          <cell r="Q1972">
            <v>16</v>
          </cell>
          <cell r="R1972">
            <v>16</v>
          </cell>
          <cell r="S1972">
            <v>16</v>
          </cell>
          <cell r="T1972">
            <v>4500</v>
          </cell>
          <cell r="U1972">
            <v>4500</v>
          </cell>
          <cell r="V1972">
            <v>4500</v>
          </cell>
          <cell r="W1972">
            <v>4500</v>
          </cell>
          <cell r="X1972" t="str">
            <v>ACCESSORIES and PARTS OF MACHINERY AGRICOLE HS CODE 87089997</v>
          </cell>
          <cell r="Y1972" t="str">
            <v>Valide</v>
          </cell>
        </row>
        <row r="1973">
          <cell r="A1973" t="str">
            <v>CAIU2802500</v>
          </cell>
          <cell r="B1973">
            <v>20</v>
          </cell>
          <cell r="C1973" t="str">
            <v>MEDUMH937879</v>
          </cell>
          <cell r="D1973">
            <v>44030</v>
          </cell>
          <cell r="E1973">
            <v>-44025</v>
          </cell>
          <cell r="I1973" t="str">
            <v>2020 MSA 164991</v>
          </cell>
          <cell r="J1973">
            <v>116</v>
          </cell>
          <cell r="K1973" t="str">
            <v>PRAKASH CHEMICALS INTERNATIONAL PVT LTD</v>
          </cell>
          <cell r="L1973" t="str">
            <v>CHARMING GENERAL TRADING LTD</v>
          </cell>
          <cell r="M1973" t="str">
            <v>OM</v>
          </cell>
          <cell r="N1973" t="str">
            <v>OMSLL</v>
          </cell>
          <cell r="O1973" t="str">
            <v>DR</v>
          </cell>
          <cell r="P1973">
            <v>320</v>
          </cell>
          <cell r="Q1973">
            <v>320</v>
          </cell>
          <cell r="R1973">
            <v>320</v>
          </cell>
          <cell r="S1973">
            <v>320</v>
          </cell>
          <cell r="T1973">
            <v>69920</v>
          </cell>
          <cell r="U1973">
            <v>69920</v>
          </cell>
          <cell r="V1973">
            <v>69920</v>
          </cell>
          <cell r="W1973">
            <v>69920</v>
          </cell>
          <cell r="X1973" t="str">
            <v>ETHYL ACETATE HAZ DETAILS - IMO Class 3 and UN Number 1173 PG II FLASHPOINT -4 DEG C TOTAL 320 Drums ETHYL ACE TATE 320 NOS OF 210 KGS HD PE DRUMS TOTAL GROSS WEIGH T 69920 KGS TOTAL NET WEI GHT 67200 KGS COUNTRY OF ORIGIN INDIA S BILL 33032 34 3303876 and 3324157 DT 19 06 2020 and 20 06 2020 THROUGH BL HAZ DETAILS - IMO Class 3 and UN Number 1173 PG II FLASHPOINT - 4 DEG C Tax Id P0518400 99P ETHYL ACETATE HAZ DETAILS - IMO Class 3 and UN Number 1173 PG II FLASHPOINT -4 DEG C</v>
          </cell>
          <cell r="Y1973" t="str">
            <v>Valide</v>
          </cell>
        </row>
        <row r="1974">
          <cell r="A1974" t="str">
            <v>MEDU3118999</v>
          </cell>
          <cell r="B1974">
            <v>20</v>
          </cell>
          <cell r="C1974" t="str">
            <v>MEDUMH937879</v>
          </cell>
          <cell r="D1974">
            <v>44035</v>
          </cell>
          <cell r="E1974">
            <v>-44030</v>
          </cell>
          <cell r="I1974" t="str">
            <v>2020 MSA 164991</v>
          </cell>
          <cell r="J1974">
            <v>116</v>
          </cell>
          <cell r="K1974" t="str">
            <v>PRAKASH CHEMICALS INTERNATIONAL PVT LTD</v>
          </cell>
          <cell r="L1974" t="str">
            <v>CHARMING GENERAL TRADING LTD</v>
          </cell>
          <cell r="M1974" t="str">
            <v>OM</v>
          </cell>
          <cell r="N1974" t="str">
            <v>OMSLL</v>
          </cell>
          <cell r="O1974" t="str">
            <v>DR</v>
          </cell>
          <cell r="P1974">
            <v>320</v>
          </cell>
          <cell r="Q1974">
            <v>320</v>
          </cell>
          <cell r="R1974">
            <v>320</v>
          </cell>
          <cell r="S1974">
            <v>320</v>
          </cell>
          <cell r="T1974">
            <v>69920</v>
          </cell>
          <cell r="U1974">
            <v>69920</v>
          </cell>
          <cell r="V1974">
            <v>69920</v>
          </cell>
          <cell r="W1974">
            <v>69920</v>
          </cell>
          <cell r="X1974" t="str">
            <v>ETHYL ACETATE HAZ DETAILS - IMO Class 3 and UN Number 1173 PG II FLASHPOINT -4 DEG C TOTAL 320 Drums ETHYL ACE TATE 320 NOS OF 210 KGS HD PE DRUMS TOTAL GROSS WEIGH T 69920 KGS TOTAL NET WEI GHT 67200 KGS COUNTRY OF ORIGIN INDIA S BILL 33032 34 3303876 and 3324157 DT 19 06 2020 and 20 06 2020 THROUGH BL HAZ DETAILS - IMO Class 3 and UN Number 1173 PG II FLASHPOINT - 4 DEG C Tax Id P0518400 99P ETHYL ACETATE HAZ DETAILS - IMO Class 3 and UN Number 1173 PG II FLASHPOINT -4 DEG C</v>
          </cell>
          <cell r="Y1974" t="str">
            <v>Valide</v>
          </cell>
        </row>
        <row r="1975">
          <cell r="A1975" t="str">
            <v>TCKU2237538</v>
          </cell>
          <cell r="B1975">
            <v>20</v>
          </cell>
          <cell r="C1975" t="str">
            <v>MEDUMV049009</v>
          </cell>
          <cell r="D1975">
            <v>44032</v>
          </cell>
          <cell r="E1975">
            <v>-44027</v>
          </cell>
          <cell r="I1975" t="str">
            <v>2020 MSA 165288</v>
          </cell>
          <cell r="J1975">
            <v>220</v>
          </cell>
          <cell r="K1975" t="str">
            <v>CKB GLOBAL LOGISTICS PVT LTD</v>
          </cell>
          <cell r="L1975" t="str">
            <v>BALAJI VENTURES LIMITED</v>
          </cell>
          <cell r="M1975" t="str">
            <v>OM</v>
          </cell>
          <cell r="N1975" t="str">
            <v>OMSLL</v>
          </cell>
          <cell r="O1975" t="str">
            <v>PK</v>
          </cell>
          <cell r="P1975">
            <v>5907</v>
          </cell>
          <cell r="Q1975">
            <v>5907</v>
          </cell>
          <cell r="R1975">
            <v>5907</v>
          </cell>
          <cell r="S1975">
            <v>5907</v>
          </cell>
          <cell r="T1975">
            <v>111167</v>
          </cell>
          <cell r="U1975">
            <v>111167</v>
          </cell>
          <cell r="V1975">
            <v>111167</v>
          </cell>
          <cell r="W1975">
            <v>111167</v>
          </cell>
          <cell r="X1975" t="str">
            <v>CERAMIC TILES 04X20 SAID TO CONTAIN 590 7 PACKAGES 5907 PACKAGE CERAMIC TILES HS CODE - 69 072300 ALL OTHER DETAILS A S PER INVOICE INVOICE NO ASHI EX003 2020-21 DT 27 0 6 20 S BILL NO 3468381 DATE 27 06 2020 FREIGHT PR EPAID MOBILE + 254 735 587 799 LANDLINE + 254 780 525 151 + 254 790 621 896 CERAMIC TILES</v>
          </cell>
          <cell r="Y1975" t="str">
            <v>Valide</v>
          </cell>
        </row>
        <row r="1976">
          <cell r="A1976" t="str">
            <v>DFSU2109859</v>
          </cell>
          <cell r="B1976">
            <v>20</v>
          </cell>
          <cell r="C1976" t="str">
            <v>MEDUMV049009</v>
          </cell>
          <cell r="D1976">
            <v>44032</v>
          </cell>
          <cell r="E1976">
            <v>-44027</v>
          </cell>
          <cell r="I1976" t="str">
            <v>2020 MSA 165288</v>
          </cell>
          <cell r="J1976">
            <v>220</v>
          </cell>
          <cell r="K1976" t="str">
            <v>CKB GLOBAL LOGISTICS PVT LTD</v>
          </cell>
          <cell r="L1976" t="str">
            <v>BALAJI VENTURES LIMITED</v>
          </cell>
          <cell r="M1976" t="str">
            <v>OM</v>
          </cell>
          <cell r="N1976" t="str">
            <v>OMSLL</v>
          </cell>
          <cell r="O1976" t="str">
            <v>PK</v>
          </cell>
          <cell r="P1976">
            <v>5907</v>
          </cell>
          <cell r="Q1976">
            <v>5907</v>
          </cell>
          <cell r="R1976">
            <v>5907</v>
          </cell>
          <cell r="S1976">
            <v>5907</v>
          </cell>
          <cell r="T1976">
            <v>111167</v>
          </cell>
          <cell r="U1976">
            <v>111167</v>
          </cell>
          <cell r="V1976">
            <v>111167</v>
          </cell>
          <cell r="W1976">
            <v>111167</v>
          </cell>
          <cell r="X1976" t="str">
            <v>CERAMIC TILES 04X20 SAID TO CONTAIN 590 7 PACKAGES 5907 PACKAGE CERAMIC TILES HS CODE - 69 072300 ALL OTHER DETAILS A S PER INVOICE INVOICE NO ASHI EX003 2020-21 DT 27 0 6 20 S BILL NO 3468381 DATE 27 06 2020 FREIGHT PR EPAID MOBILE + 254 735 587 799 LANDLINE + 254 780 525 151 + 254 790 621 896 CERAMIC TILES</v>
          </cell>
          <cell r="Y1976" t="str">
            <v>Valide</v>
          </cell>
        </row>
        <row r="1977">
          <cell r="A1977" t="str">
            <v>TCKU2138983</v>
          </cell>
          <cell r="B1977">
            <v>20</v>
          </cell>
          <cell r="C1977" t="str">
            <v>MEDUMV049009</v>
          </cell>
          <cell r="D1977">
            <v>44039</v>
          </cell>
          <cell r="E1977">
            <v>-44034</v>
          </cell>
          <cell r="I1977" t="str">
            <v>2020 MSA 165288</v>
          </cell>
          <cell r="J1977">
            <v>220</v>
          </cell>
          <cell r="K1977" t="str">
            <v>CKB GLOBAL LOGISTICS PVT LTD</v>
          </cell>
          <cell r="L1977" t="str">
            <v>BALAJI VENTURES LIMITED</v>
          </cell>
          <cell r="M1977" t="str">
            <v>OM</v>
          </cell>
          <cell r="N1977" t="str">
            <v>OMSLL</v>
          </cell>
          <cell r="O1977" t="str">
            <v>PK</v>
          </cell>
          <cell r="P1977">
            <v>5907</v>
          </cell>
          <cell r="Q1977">
            <v>5907</v>
          </cell>
          <cell r="R1977">
            <v>5907</v>
          </cell>
          <cell r="S1977">
            <v>5907</v>
          </cell>
          <cell r="T1977">
            <v>111167</v>
          </cell>
          <cell r="U1977">
            <v>111167</v>
          </cell>
          <cell r="V1977">
            <v>111167</v>
          </cell>
          <cell r="W1977">
            <v>111167</v>
          </cell>
          <cell r="X1977" t="str">
            <v>CERAMIC TILES 04X20 SAID TO CONTAIN 590 7 PACKAGES 5907 PACKAGE CERAMIC TILES HS CODE - 69 072300 ALL OTHER DETAILS A S PER INVOICE INVOICE NO ASHI EX003 2020-21 DT 27 0 6 20 S BILL NO 3468381 DATE 27 06 2020 FREIGHT PR EPAID MOBILE + 254 735 587 799 LANDLINE + 254 780 525 151 + 254 790 621 896 CERAMIC TILES</v>
          </cell>
          <cell r="Y1977" t="str">
            <v>Valide</v>
          </cell>
        </row>
        <row r="1978">
          <cell r="A1978" t="str">
            <v>FSCU3530620</v>
          </cell>
          <cell r="B1978">
            <v>20</v>
          </cell>
          <cell r="C1978" t="str">
            <v>MEDUMV049009</v>
          </cell>
          <cell r="D1978">
            <v>44039</v>
          </cell>
          <cell r="E1978">
            <v>-44034</v>
          </cell>
          <cell r="I1978" t="str">
            <v>2020 MSA 165288</v>
          </cell>
          <cell r="J1978">
            <v>220</v>
          </cell>
          <cell r="K1978" t="str">
            <v>CKB GLOBAL LOGISTICS PVT LTD</v>
          </cell>
          <cell r="L1978" t="str">
            <v>BALAJI VENTURES LIMITED</v>
          </cell>
          <cell r="M1978" t="str">
            <v>OM</v>
          </cell>
          <cell r="N1978" t="str">
            <v>OMSLL</v>
          </cell>
          <cell r="O1978" t="str">
            <v>PK</v>
          </cell>
          <cell r="P1978">
            <v>5907</v>
          </cell>
          <cell r="Q1978">
            <v>5907</v>
          </cell>
          <cell r="R1978">
            <v>5907</v>
          </cell>
          <cell r="S1978">
            <v>5907</v>
          </cell>
          <cell r="T1978">
            <v>111167</v>
          </cell>
          <cell r="U1978">
            <v>111167</v>
          </cell>
          <cell r="V1978">
            <v>111167</v>
          </cell>
          <cell r="W1978">
            <v>111167</v>
          </cell>
          <cell r="X1978" t="str">
            <v>CERAMIC TILES 04X20 SAID TO CONTAIN 590 7 PACKAGES 5907 PACKAGE CERAMIC TILES HS CODE - 69 072300 ALL OTHER DETAILS A S PER INVOICE INVOICE NO ASHI EX003 2020-21 DT 27 0 6 20 S BILL NO 3468381 DATE 27 06 2020 FREIGHT PR EPAID MOBILE + 254 735 587 799 LANDLINE + 254 780 525 151 + 254 790 621 896 CERAMIC TILES</v>
          </cell>
          <cell r="Y1978" t="str">
            <v>Valide</v>
          </cell>
        </row>
        <row r="1979">
          <cell r="A1979" t="str">
            <v>GLDU7357536</v>
          </cell>
          <cell r="B1979">
            <v>40</v>
          </cell>
          <cell r="C1979" t="str">
            <v>MEDUMV071623</v>
          </cell>
          <cell r="D1979">
            <v>44039</v>
          </cell>
          <cell r="E1979">
            <v>-44034</v>
          </cell>
          <cell r="I1979" t="str">
            <v>2020 MSA 165506</v>
          </cell>
          <cell r="J1979">
            <v>76</v>
          </cell>
          <cell r="K1979" t="str">
            <v>UPL LIMITED</v>
          </cell>
          <cell r="L1979" t="str">
            <v>ARYSTA LIFESCIENCE KENYA LTD</v>
          </cell>
          <cell r="M1979" t="str">
            <v>OM</v>
          </cell>
          <cell r="N1979" t="str">
            <v>OMSLL</v>
          </cell>
          <cell r="O1979" t="str">
            <v>BX</v>
          </cell>
          <cell r="P1979">
            <v>512</v>
          </cell>
          <cell r="Q1979">
            <v>512</v>
          </cell>
          <cell r="R1979">
            <v>512</v>
          </cell>
          <cell r="S1979">
            <v>512</v>
          </cell>
          <cell r="T1979">
            <v>17664</v>
          </cell>
          <cell r="U1979">
            <v>17664</v>
          </cell>
          <cell r="V1979">
            <v>17664</v>
          </cell>
          <cell r="W1979">
            <v>17664</v>
          </cell>
          <cell r="X1979" t="str">
            <v>512 CORR BOXES FIVE HUNDR ED AND TWELVE CORR BOXES O N SIXTEEN PALLETS ONLY OR THENE 97 PACKING 512 CO RR BOXES OF 30 KGS EACH 3 POUCH X 10 KG IN CORR BOX OF 30 KG SB NO 3503458 DT 29-Jun-2020 PO NUMBER INTER PO 7150000351 PFI NO UPLCORP ARYSTA 2020 009 IDF NO E2006353508 FREIGH T PREPAID GR WT KGS 17664 000 Net Wt KGS 15360 000 14 DAYS FREE TIME ON LINE DEMURRAGE DETENTION ALLO TTED FROM THE DISCHARGE AT PORT OF DISCHARGE MANUF ACTURER UPL LIMITED ANKL ESHWAR GUJARAT TEL 254 726 594 037 CONTACT PERSO N ANN PINAKIN</v>
          </cell>
          <cell r="Y1979" t="str">
            <v>Valide</v>
          </cell>
        </row>
        <row r="1980">
          <cell r="A1980" t="str">
            <v>TRHU1191066</v>
          </cell>
          <cell r="B1980">
            <v>20</v>
          </cell>
          <cell r="C1980" t="str">
            <v>MEDUPL129269</v>
          </cell>
          <cell r="D1980">
            <v>44034</v>
          </cell>
          <cell r="E1980">
            <v>-44029</v>
          </cell>
          <cell r="I1980" t="str">
            <v>2020 MSA 165268</v>
          </cell>
          <cell r="J1980">
            <v>130</v>
          </cell>
          <cell r="K1980" t="str">
            <v>MAURITIUS SUGAR SYNDICATE ON BEHALF OF</v>
          </cell>
          <cell r="L1980" t="str">
            <v>BOLLORE TRANSPORT and LOGISTICS KENYA LTD JOINTLY and SEVERALLY WI</v>
          </cell>
          <cell r="M1980" t="str">
            <v>OM</v>
          </cell>
          <cell r="N1980" t="str">
            <v>OMSLL</v>
          </cell>
          <cell r="O1980" t="str">
            <v>BG</v>
          </cell>
          <cell r="P1980">
            <v>1500</v>
          </cell>
          <cell r="Q1980">
            <v>1500</v>
          </cell>
          <cell r="R1980">
            <v>1500</v>
          </cell>
          <cell r="S1980">
            <v>1500</v>
          </cell>
          <cell r="T1980">
            <v>75243</v>
          </cell>
          <cell r="U1980">
            <v>75243</v>
          </cell>
          <cell r="V1980">
            <v>75243</v>
          </cell>
          <cell r="W1980">
            <v>75243</v>
          </cell>
          <cell r="X1980"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X 50 KG WHITE REFINED SUGAR NET WE IGHT 25 000 MT</v>
          </cell>
          <cell r="Y1980" t="str">
            <v>Valide</v>
          </cell>
        </row>
        <row r="1981">
          <cell r="A1981" t="str">
            <v>TRHU1821967</v>
          </cell>
          <cell r="B1981">
            <v>20</v>
          </cell>
          <cell r="C1981" t="str">
            <v>MEDUPL129269</v>
          </cell>
          <cell r="D1981">
            <v>44041</v>
          </cell>
          <cell r="E1981">
            <v>-44036</v>
          </cell>
          <cell r="I1981" t="str">
            <v>2020 MSA 165268</v>
          </cell>
          <cell r="J1981">
            <v>130</v>
          </cell>
          <cell r="K1981" t="str">
            <v>MAURITIUS SUGAR SYNDICATE ON BEHALF OF</v>
          </cell>
          <cell r="L1981" t="str">
            <v>BOLLORE TRANSPORT and LOGISTICS KENYA LTD JOINTLY and SEVERALLY WI</v>
          </cell>
          <cell r="M1981" t="str">
            <v>OM</v>
          </cell>
          <cell r="N1981" t="str">
            <v>OMSLL</v>
          </cell>
          <cell r="O1981" t="str">
            <v>BG</v>
          </cell>
          <cell r="P1981">
            <v>1500</v>
          </cell>
          <cell r="Q1981">
            <v>1500</v>
          </cell>
          <cell r="R1981">
            <v>1500</v>
          </cell>
          <cell r="S1981">
            <v>1500</v>
          </cell>
          <cell r="T1981">
            <v>75243</v>
          </cell>
          <cell r="U1981">
            <v>75243</v>
          </cell>
          <cell r="V1981">
            <v>75243</v>
          </cell>
          <cell r="W1981">
            <v>75243</v>
          </cell>
          <cell r="X1981"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X 50 KG WHITE REFINED SUGAR NET WE IGHT 25 000 MT</v>
          </cell>
          <cell r="Y1981" t="str">
            <v>Valide</v>
          </cell>
        </row>
        <row r="1982">
          <cell r="A1982" t="str">
            <v>MEDU6381761</v>
          </cell>
          <cell r="B1982">
            <v>20</v>
          </cell>
          <cell r="C1982" t="str">
            <v>MEDUT2340882</v>
          </cell>
          <cell r="D1982">
            <v>44036</v>
          </cell>
          <cell r="E1982">
            <v>-44031</v>
          </cell>
          <cell r="I1982" t="str">
            <v>2020 MSA 165000</v>
          </cell>
          <cell r="J1982">
            <v>156</v>
          </cell>
          <cell r="K1982" t="str">
            <v>NEW CHINA CHEMICALS CO LTD</v>
          </cell>
          <cell r="L1982" t="str">
            <v>BIDCO AFRICA LIMITED</v>
          </cell>
          <cell r="M1982" t="str">
            <v>OM</v>
          </cell>
          <cell r="N1982" t="str">
            <v>OMSLL</v>
          </cell>
          <cell r="O1982" t="str">
            <v>BG</v>
          </cell>
          <cell r="P1982">
            <v>3000</v>
          </cell>
          <cell r="Q1982">
            <v>3000</v>
          </cell>
          <cell r="R1982">
            <v>3000</v>
          </cell>
          <cell r="S1982">
            <v>3000</v>
          </cell>
          <cell r="T1982">
            <v>150300</v>
          </cell>
          <cell r="U1982">
            <v>150300</v>
          </cell>
          <cell r="V1982">
            <v>150300</v>
          </cell>
          <cell r="W1982">
            <v>150300</v>
          </cell>
          <cell r="X1982" t="str">
            <v>SODIUM SULPHATE ANHYDROUS IN 50KG NET BAG WITHOUT PALLET 21 DAYS FREE DEMURRAGE TIME AT THE PORT OF DESTINATION SODIUM SULPHATE ANHYDROUS IN 50KG NET BAG WITHOUT PALLET SODIUM SULPHATE ANHYDROUS IN 50KG NET BAG WITHOUT PALLET SODIUM SULPHATE ANHYDROUS IN 50KG NET BAG WITHOUT PALLET SODIUM SULPHATE ANHYDROUS IN 50KG NET BAG WITHOUT PALLET SODIUM SULPHATE ANHYDROUS IN 50KG NET BAG WITHOUT PALLET</v>
          </cell>
          <cell r="Y1982" t="str">
            <v>Valide</v>
          </cell>
        </row>
        <row r="1983">
          <cell r="A1983" t="str">
            <v>APHU7317349</v>
          </cell>
          <cell r="B1983">
            <v>40</v>
          </cell>
          <cell r="C1983" t="str">
            <v>NAM3916622</v>
          </cell>
          <cell r="D1983">
            <v>44041</v>
          </cell>
          <cell r="E1983">
            <v>-44036</v>
          </cell>
          <cell r="I1983" t="str">
            <v>2020 MSA 165379</v>
          </cell>
          <cell r="J1983">
            <v>238</v>
          </cell>
          <cell r="K1983" t="str">
            <v>MAKTABAS INC BEHALF OFOBOX FREIGHT LLC499 CRESPI PLACESAN LORENZO CA</v>
          </cell>
          <cell r="L1983" t="str">
            <v>MAKTABAS GUKAYA FOUNDATIONC O EDWARD MUNGAI GATONGAPO BOX 19483 NAIROB</v>
          </cell>
          <cell r="M1983" t="str">
            <v>CN</v>
          </cell>
          <cell r="N1983" t="str">
            <v>SGSIN</v>
          </cell>
          <cell r="O1983" t="str">
            <v>PK</v>
          </cell>
          <cell r="P1983">
            <v>1</v>
          </cell>
          <cell r="Q1983">
            <v>1</v>
          </cell>
          <cell r="R1983">
            <v>1</v>
          </cell>
          <cell r="S1983">
            <v>1</v>
          </cell>
          <cell r="T1983">
            <v>22410</v>
          </cell>
          <cell r="U1983">
            <v>22410</v>
          </cell>
          <cell r="V1983">
            <v>22410</v>
          </cell>
          <cell r="W1983">
            <v>22410</v>
          </cell>
          <cell r="X1983" t="str">
            <v>UNIT 1 LOAD OF 1400 USED BOOKS AND SCHOOL SUPPLIES - HS CODE 490199 USED BOOKDS DONATED TO KENYAN SCHOOLS AND LOCAL COMMUNITIES 15432 LBS PORT OF DELIVERY NAIROBI ICD</v>
          </cell>
          <cell r="Y1983" t="str">
            <v>Valide</v>
          </cell>
        </row>
        <row r="1984">
          <cell r="A1984" t="str">
            <v>PCIU2789958</v>
          </cell>
          <cell r="B1984">
            <v>20</v>
          </cell>
          <cell r="C1984" t="str">
            <v>NSAMBA150001046</v>
          </cell>
          <cell r="D1984">
            <v>44036</v>
          </cell>
          <cell r="E1984">
            <v>-44031</v>
          </cell>
          <cell r="I1984" t="str">
            <v>2015 MSA 121405</v>
          </cell>
          <cell r="J1984">
            <v>398</v>
          </cell>
          <cell r="K1984" t="str">
            <v>SUPERIOR SPIRITS PVT LTDB-57 2ND FLOOR NEW RAJINDERNAGAR NEW DELHI</v>
          </cell>
          <cell r="L1984" t="str">
            <v>RWAGACHA SUPPLIER P O BOX 31700-00600 NAIROBI KENYA</v>
          </cell>
          <cell r="M1984" t="str">
            <v>ID</v>
          </cell>
          <cell r="N1984" t="str">
            <v>INNSA</v>
          </cell>
          <cell r="O1984" t="str">
            <v>NE</v>
          </cell>
          <cell r="P1984">
            <v>400</v>
          </cell>
          <cell r="Q1984">
            <v>400</v>
          </cell>
          <cell r="R1984">
            <v>400</v>
          </cell>
          <cell r="S1984">
            <v>400</v>
          </cell>
          <cell r="T1984">
            <v>84480</v>
          </cell>
          <cell r="U1984">
            <v>84480</v>
          </cell>
          <cell r="V1984">
            <v>84480</v>
          </cell>
          <cell r="W1984">
            <v>84480</v>
          </cell>
          <cell r="X1984" t="str">
            <v>SAID TO CONTAIN 400 DRUMS BASE OIL PACKED IN 400 X 250 LITRES SHIPPING BILL NO 9254925 28 04 15 SHIPPER S LOAD STOW COUNT SEAL FREIGHT PREPAID AS ARRANGED HOUSE HOUSE</v>
          </cell>
          <cell r="Y1984" t="str">
            <v>Suspended</v>
          </cell>
        </row>
        <row r="1985">
          <cell r="A1985" t="str">
            <v>BMOU5027562</v>
          </cell>
          <cell r="B1985">
            <v>40</v>
          </cell>
          <cell r="C1985" t="str">
            <v>OOLU2640284652</v>
          </cell>
          <cell r="D1985">
            <v>44034</v>
          </cell>
          <cell r="E1985">
            <v>-44029</v>
          </cell>
          <cell r="I1985" t="str">
            <v>2020 MSA 165357</v>
          </cell>
          <cell r="J1985">
            <v>9</v>
          </cell>
          <cell r="K1985" t="str">
            <v>SHENZHEN CITY HAIQI SHOW</v>
          </cell>
          <cell r="L1985" t="str">
            <v>HUAWEI TECHNOLOGIES KENYA CO LTD</v>
          </cell>
          <cell r="M1985" t="str">
            <v>CN</v>
          </cell>
          <cell r="N1985" t="str">
            <v>CNSHK</v>
          </cell>
          <cell r="O1985" t="str">
            <v>CT</v>
          </cell>
          <cell r="P1985">
            <v>35</v>
          </cell>
          <cell r="Q1985">
            <v>35</v>
          </cell>
          <cell r="R1985">
            <v>35</v>
          </cell>
          <cell r="S1985">
            <v>35</v>
          </cell>
          <cell r="T1985">
            <v>4982</v>
          </cell>
          <cell r="U1985">
            <v>4982</v>
          </cell>
          <cell r="V1985">
            <v>4982</v>
          </cell>
          <cell r="W1985">
            <v>4982</v>
          </cell>
          <cell r="X1985" t="str">
            <v>HQ-HW200612 CABINET A HS CODE 9403609990 CABINET B HS CODE 9403609990 LIGHT BOX HS CODE 9405600000 LOGO WALL HS CODE 7616999000 LOGO HS CODE 9405600000 CASHIER HS CODE 9403609990 WALL BAY FOR HEGEL HS CODE 9403609990 SQUARE STOOL A HS CODE 9401690090 SQUARE STOOL B HS CODE 9401690090 EXPERIENCE TABLE HS CODE 9403609990 TRAINING TABLE HS CODE 9403609990 STAFF SEAT HS CODE 9401790000 CHAIR HS CODE 9401790000 LINEAR REPAIR TABLE HS CODE 9403609990 BULLETIN BOARD HS CODE 4421999090 PLACE OF DELIVERY PORT CLEARANCE</v>
          </cell>
          <cell r="Y1985" t="str">
            <v>Valide</v>
          </cell>
        </row>
        <row r="1986">
          <cell r="A1986" t="str">
            <v>OOLU9803530</v>
          </cell>
          <cell r="B1986">
            <v>40</v>
          </cell>
          <cell r="C1986" t="str">
            <v>OOLU2641211520</v>
          </cell>
          <cell r="D1986">
            <v>44034</v>
          </cell>
          <cell r="E1986">
            <v>-44029</v>
          </cell>
          <cell r="I1986" t="str">
            <v>2020 MSA 165357</v>
          </cell>
          <cell r="J1986">
            <v>18</v>
          </cell>
          <cell r="K1986" t="str">
            <v>PRINX CHENGSHAN SHANDONG</v>
          </cell>
          <cell r="L1986" t="str">
            <v>SPIN TYRES LIMITED</v>
          </cell>
          <cell r="M1986" t="str">
            <v>CN</v>
          </cell>
          <cell r="N1986" t="str">
            <v>CNTAO</v>
          </cell>
          <cell r="O1986" t="str">
            <v>PK</v>
          </cell>
          <cell r="P1986">
            <v>427</v>
          </cell>
          <cell r="Q1986">
            <v>427</v>
          </cell>
          <cell r="R1986">
            <v>427</v>
          </cell>
          <cell r="S1986">
            <v>427</v>
          </cell>
          <cell r="T1986">
            <v>20903</v>
          </cell>
          <cell r="U1986">
            <v>20903</v>
          </cell>
          <cell r="V1986">
            <v>20903</v>
          </cell>
          <cell r="W1986">
            <v>20903</v>
          </cell>
          <cell r="X1986" t="str">
            <v>TIRES AND TUBES NET WEIGHT 20903 HS CODE 40112000 21 DAYS FREE DETENTION AT DESTINATION PLACE OF DELIVERY PORT CLEARANCE</v>
          </cell>
          <cell r="Y1986" t="str">
            <v>Valide</v>
          </cell>
        </row>
        <row r="1987">
          <cell r="A1987" t="str">
            <v>OOCU6825972</v>
          </cell>
          <cell r="B1987">
            <v>40</v>
          </cell>
          <cell r="C1987" t="str">
            <v>OOLU4108466340</v>
          </cell>
          <cell r="D1987">
            <v>44043</v>
          </cell>
          <cell r="E1987">
            <v>-44038</v>
          </cell>
          <cell r="I1987" t="str">
            <v>2020 MSA 165611</v>
          </cell>
          <cell r="J1987">
            <v>4</v>
          </cell>
          <cell r="K1987" t="str">
            <v>HANGZHOU HPWINNER LIGHTING</v>
          </cell>
          <cell r="L1987" t="str">
            <v>ZORAN SERVICES AND SUPPLIES</v>
          </cell>
          <cell r="M1987" t="str">
            <v>ID</v>
          </cell>
          <cell r="N1987" t="str">
            <v>CNSHA</v>
          </cell>
          <cell r="O1987" t="str">
            <v>CT</v>
          </cell>
          <cell r="P1987">
            <v>2600</v>
          </cell>
          <cell r="Q1987">
            <v>2600</v>
          </cell>
          <cell r="R1987">
            <v>0</v>
          </cell>
          <cell r="S1987">
            <v>0</v>
          </cell>
          <cell r="T1987">
            <v>17160</v>
          </cell>
          <cell r="U1987">
            <v>17160</v>
          </cell>
          <cell r="V1987">
            <v>0</v>
          </cell>
          <cell r="W1987">
            <v>0</v>
          </cell>
          <cell r="X1987" t="str">
            <v>LED STREET LIGHT 2600 SETS OF LED STREET LIGHT MODEL T68N2100034 L C NO OLCF000005520 AND TF2010700001 AS PER PROFORMA INVOICE NO HPP-20200330 DATED 30 03 2020 CFR MOMBASA PORT INCOTERMS 2020 PLACE OF DELIVERY PORT CLEARANCE</v>
          </cell>
          <cell r="Y1987" t="str">
            <v>Valide</v>
          </cell>
        </row>
        <row r="1988">
          <cell r="A1988" t="str">
            <v>TRLU6624017</v>
          </cell>
          <cell r="B1988">
            <v>40</v>
          </cell>
          <cell r="C1988" t="str">
            <v>QDWL192176</v>
          </cell>
          <cell r="D1988">
            <v>44034</v>
          </cell>
          <cell r="E1988">
            <v>-44029</v>
          </cell>
          <cell r="I1988" t="str">
            <v>2020 MSA 165379</v>
          </cell>
          <cell r="J1988">
            <v>333</v>
          </cell>
          <cell r="K1988" t="str">
            <v>SHANDONG CHANGFENG TYRES CO LTD ADD DAWANG ECONOMIC DEVELOPMENTZONE</v>
          </cell>
          <cell r="L1988" t="str">
            <v>COLOUR LINK LIMITEDADD ENTERPRISE ROAD NO 100 INDUSTRIAL AREA P O BOX1</v>
          </cell>
          <cell r="M1988" t="str">
            <v>CN</v>
          </cell>
          <cell r="N1988" t="str">
            <v>SGSIN</v>
          </cell>
          <cell r="O1988" t="str">
            <v>PK</v>
          </cell>
          <cell r="P1988">
            <v>225</v>
          </cell>
          <cell r="Q1988">
            <v>225</v>
          </cell>
          <cell r="R1988">
            <v>225</v>
          </cell>
          <cell r="S1988">
            <v>225</v>
          </cell>
          <cell r="T1988">
            <v>18050</v>
          </cell>
          <cell r="U1988">
            <v>18050</v>
          </cell>
          <cell r="V1988">
            <v>18050</v>
          </cell>
          <cell r="W1988">
            <v>18050</v>
          </cell>
          <cell r="X1988" t="str">
            <v>TBR TYRES WOSEN BRAND HS CODE 40112000 FREIGHT PREPAID EMAIL COLOURLINK-YAHOO COM TELEPHONE 254716614290</v>
          </cell>
          <cell r="Y1988" t="str">
            <v>Valide</v>
          </cell>
        </row>
        <row r="1989">
          <cell r="A1989" t="str">
            <v>MSKU9007721</v>
          </cell>
          <cell r="B1989">
            <v>40</v>
          </cell>
          <cell r="C1989" t="str">
            <v>R02581551</v>
          </cell>
          <cell r="D1989">
            <v>44038</v>
          </cell>
          <cell r="E1989">
            <v>-44033</v>
          </cell>
          <cell r="I1989" t="str">
            <v>2020 MSA 165356</v>
          </cell>
          <cell r="J1989">
            <v>559</v>
          </cell>
          <cell r="K1989" t="str">
            <v>SAUDI BASIC INDUSTRIES CORPORATION</v>
          </cell>
          <cell r="L1989" t="str">
            <v>TO ORDER OF ABSA BANK KENYA PLC</v>
          </cell>
          <cell r="M1989" t="str">
            <v>US</v>
          </cell>
          <cell r="N1989" t="str">
            <v>SAJUB</v>
          </cell>
          <cell r="O1989" t="str">
            <v>BG</v>
          </cell>
          <cell r="P1989">
            <v>990</v>
          </cell>
          <cell r="Q1989">
            <v>990</v>
          </cell>
          <cell r="R1989">
            <v>0</v>
          </cell>
          <cell r="S1989">
            <v>0</v>
          </cell>
          <cell r="T1989">
            <v>25295</v>
          </cell>
          <cell r="U1989">
            <v>25295</v>
          </cell>
          <cell r="V1989">
            <v>0</v>
          </cell>
          <cell r="W1989">
            <v>0</v>
          </cell>
          <cell r="X1989" t="str">
            <v>24 750 MT POLYPROPYLENE COPOLYMER QR6701K HS CODE 3902 30 0 0 00 00 DELIVERY NO 802581551 0010 SALES ORDER NO 3276156 0010 CARGO NET WEIGHT 24 750 MT CARGO GROSS WEIGHT 25 295 MT CONTAINE R TARE WEIGHT 4 000 MT TOTAL GROSS WEIGHT 29 295 MT ABSA BANK KENYA PLC IRREVOCABLE LETTER OF CREDIT NUMBER 077ILC2200990003 DATED15-APR-2020 LC NUMBER 077ILC2200990003 AGENT AT DESTINATION MAERSK KENYA LTD BRANCH OFFICE MARITIME CENTRE ARCHBISHOP MAK ARIOS CLOSE OFF MOI AVENUE P O BOX 89911 MOMBASA KENYA PHONE 254 41 2220056 2221273 - 6 FAX 254 20 2220086 2316260 INTRANSI T TO ICD EMBAKASI NAIROBI</v>
          </cell>
          <cell r="Y1989" t="str">
            <v>Valide</v>
          </cell>
        </row>
        <row r="1990">
          <cell r="A1990" t="str">
            <v>PCIU8908458</v>
          </cell>
          <cell r="B1990">
            <v>40</v>
          </cell>
          <cell r="C1990" t="str">
            <v>SHCS00144400</v>
          </cell>
          <cell r="D1990">
            <v>44043</v>
          </cell>
          <cell r="E1990">
            <v>-44038</v>
          </cell>
          <cell r="I1990" t="str">
            <v>2020 MSA 165580</v>
          </cell>
          <cell r="J1990">
            <v>20</v>
          </cell>
          <cell r="K1990" t="str">
            <v>DANYANG ZHONGWEN AUTO LAMP CO LTD XINQIAO TOWN DANYANG JIANGSU CHIN</v>
          </cell>
          <cell r="L1990" t="str">
            <v>FLAMINGO PART CENTER LIMITEDP O BOX 22792 00400 NAIROBI KENYATEL 2547</v>
          </cell>
          <cell r="M1990" t="str">
            <v>CN</v>
          </cell>
          <cell r="N1990" t="str">
            <v>CNSHA</v>
          </cell>
          <cell r="O1990" t="str">
            <v>CT</v>
          </cell>
          <cell r="P1990">
            <v>406</v>
          </cell>
          <cell r="Q1990">
            <v>406</v>
          </cell>
          <cell r="R1990">
            <v>406</v>
          </cell>
          <cell r="S1990">
            <v>406</v>
          </cell>
          <cell r="T1990">
            <v>6168</v>
          </cell>
          <cell r="U1990">
            <v>6168</v>
          </cell>
          <cell r="V1990">
            <v>6168</v>
          </cell>
          <cell r="W1990">
            <v>6168</v>
          </cell>
          <cell r="X1990" t="str">
            <v>AUTO LAMPS AUTO LAMP PARTS</v>
          </cell>
          <cell r="Y1990" t="str">
            <v>Valide</v>
          </cell>
        </row>
        <row r="1991">
          <cell r="A1991" t="str">
            <v>PCIU8700783</v>
          </cell>
          <cell r="B1991">
            <v>40</v>
          </cell>
          <cell r="C1991" t="str">
            <v>SZPS00357100</v>
          </cell>
          <cell r="D1991">
            <v>44043</v>
          </cell>
          <cell r="E1991">
            <v>-44038</v>
          </cell>
          <cell r="I1991" t="str">
            <v>2020 MSA 165580</v>
          </cell>
          <cell r="J1991">
            <v>318</v>
          </cell>
          <cell r="K1991" t="str">
            <v>REX INTERNATIONAL CO LTD ECO-TEC DEVELOPMENT ZONE SHANDONG CHINA</v>
          </cell>
          <cell r="L1991" t="str">
            <v>TO THE ORDER OF I AND M BANK LTD P O BOX 30238 00100 NAIROBIGPO KENYA</v>
          </cell>
          <cell r="M1991" t="str">
            <v>CN</v>
          </cell>
          <cell r="N1991" t="str">
            <v>CNSHK</v>
          </cell>
          <cell r="O1991" t="str">
            <v>CT</v>
          </cell>
          <cell r="P1991">
            <v>3132</v>
          </cell>
          <cell r="Q1991">
            <v>3132</v>
          </cell>
          <cell r="R1991">
            <v>3132</v>
          </cell>
          <cell r="S1991">
            <v>3132</v>
          </cell>
          <cell r="T1991">
            <v>54442</v>
          </cell>
          <cell r="U1991">
            <v>54442</v>
          </cell>
          <cell r="V1991">
            <v>54442</v>
          </cell>
          <cell r="W1991">
            <v>54442</v>
          </cell>
          <cell r="X1991" t="str">
            <v>BOX FILE SAI S OFFICEPOINT D-RING FILE SAI S OFFICEPOINT SUSPENSION FILE SAI S OFFICEPOINT SCISSORS SAI S OFFICEPOINT WHITE BOARD SAI S OFFICEPOINT FELT BOARD SAI S OFFICEPOINT FOB SHEKOU PORT IN CHINA INCOTERMS 2020 ASSORTED STATIO NERY AS PER PROFORMA INVOICE NO RS2020-K13 DATED MAY 11 2020 IDF NO E2005329739</v>
          </cell>
          <cell r="Y1991" t="str">
            <v>Valide</v>
          </cell>
        </row>
        <row r="1992">
          <cell r="A1992" t="str">
            <v>PCIU1351632</v>
          </cell>
          <cell r="B1992">
            <v>20</v>
          </cell>
          <cell r="C1992" t="str">
            <v>TAJM00193000</v>
          </cell>
          <cell r="D1992">
            <v>44030</v>
          </cell>
          <cell r="E1992">
            <v>-44025</v>
          </cell>
          <cell r="I1992" t="str">
            <v>2020 MSA 165220</v>
          </cell>
          <cell r="J1992">
            <v>275</v>
          </cell>
          <cell r="K1992" t="str">
            <v>CHR OLESEN PHARMACEUTICALS A SJAEGERSBORG ALLE 164DK-2820 GENTOFTE DEN</v>
          </cell>
          <cell r="L1992" t="str">
            <v>BETA HEALTHCARE INTERNATIONALLIMITEDMOGADISHU RD OFF LUNGA LUNGARD IN</v>
          </cell>
          <cell r="M1992" t="str">
            <v>CN</v>
          </cell>
          <cell r="N1992" t="str">
            <v>CNTAO</v>
          </cell>
          <cell r="O1992" t="str">
            <v>CT</v>
          </cell>
          <cell r="P1992">
            <v>780</v>
          </cell>
          <cell r="Q1992">
            <v>780</v>
          </cell>
          <cell r="R1992">
            <v>780</v>
          </cell>
          <cell r="S1992">
            <v>780</v>
          </cell>
          <cell r="T1992">
            <v>20592</v>
          </cell>
          <cell r="U1992">
            <v>20592</v>
          </cell>
          <cell r="V1992">
            <v>20592</v>
          </cell>
          <cell r="W1992">
            <v>20592</v>
          </cell>
          <cell r="X1992" t="str">
            <v>780CTNS 19500KGS ACETYLSALICYLIC ACID BETA GRADE P O NO PHBP000766-1 KENYA PIN P000591209I EMAIL INFO KE BETASHELYS COM MOBILE 254 735992599 CONTACT SAMUEL MUSYOKA IDF NO E2005326889 KENYA PIN P000591209I EMAIL INFO KE BETA SHELYS COM MOBILE 254 735992599 CONTACT SAMUEL MUSYOKA IDF NO E2005326889</v>
          </cell>
          <cell r="Y1992" t="str">
            <v>Valide</v>
          </cell>
        </row>
        <row r="1993">
          <cell r="A1993" t="str">
            <v>LMCU9161192</v>
          </cell>
          <cell r="B1993">
            <v>40</v>
          </cell>
          <cell r="C1993" t="str">
            <v>TN008250</v>
          </cell>
          <cell r="D1993">
            <v>44029</v>
          </cell>
          <cell r="E1993">
            <v>-44024</v>
          </cell>
          <cell r="I1993" t="str">
            <v>2020 MSA 165294</v>
          </cell>
          <cell r="J1993">
            <v>92</v>
          </cell>
          <cell r="K1993" t="str">
            <v>AZUR PAPIER</v>
          </cell>
          <cell r="L1993" t="str">
            <v>STANBIC BANK KENYA LTD</v>
          </cell>
          <cell r="M1993" t="str">
            <v>IT</v>
          </cell>
          <cell r="N1993" t="str">
            <v>ITGOA</v>
          </cell>
          <cell r="O1993" t="str">
            <v>RO</v>
          </cell>
          <cell r="P1993">
            <v>31</v>
          </cell>
          <cell r="Q1993">
            <v>31</v>
          </cell>
          <cell r="R1993">
            <v>31</v>
          </cell>
          <cell r="S1993">
            <v>31</v>
          </cell>
          <cell r="T1993">
            <v>14064</v>
          </cell>
          <cell r="U1993">
            <v>14064</v>
          </cell>
          <cell r="V1993">
            <v>14064</v>
          </cell>
          <cell r="W1993">
            <v>14064</v>
          </cell>
          <cell r="X1993" t="str">
            <v>TOILETT TISSUE AND TOWEL TISSUE - ICD EMBAKASI</v>
          </cell>
          <cell r="Y1993" t="str">
            <v>Valide</v>
          </cell>
        </row>
        <row r="1994">
          <cell r="A1994" t="str">
            <v>LMCU1198045</v>
          </cell>
          <cell r="B1994">
            <v>20</v>
          </cell>
          <cell r="C1994" t="str">
            <v>TN008862</v>
          </cell>
          <cell r="D1994">
            <v>44041</v>
          </cell>
          <cell r="E1994">
            <v>-44036</v>
          </cell>
          <cell r="I1994" t="str">
            <v>2020 MSA 165294</v>
          </cell>
          <cell r="J1994">
            <v>94</v>
          </cell>
          <cell r="K1994" t="str">
            <v>STCA AL JAZIRA</v>
          </cell>
          <cell r="L1994" t="str">
            <v>FRANCIS NYAMIOBO</v>
          </cell>
          <cell r="M1994" t="str">
            <v>IT</v>
          </cell>
          <cell r="N1994" t="str">
            <v>ITGOA</v>
          </cell>
          <cell r="O1994" t="str">
            <v>CT</v>
          </cell>
          <cell r="P1994">
            <v>1110</v>
          </cell>
          <cell r="Q1994">
            <v>1110</v>
          </cell>
          <cell r="R1994">
            <v>1110</v>
          </cell>
          <cell r="S1994">
            <v>1110</v>
          </cell>
          <cell r="T1994">
            <v>13703</v>
          </cell>
          <cell r="U1994">
            <v>13703</v>
          </cell>
          <cell r="V1994">
            <v>13703</v>
          </cell>
          <cell r="W1994">
            <v>13703</v>
          </cell>
          <cell r="X1994" t="str">
            <v>EXTRA VIRGIN OLIVE OIL IN DIFFERENT CAPACITIES</v>
          </cell>
          <cell r="Y1994" t="str">
            <v>Valide</v>
          </cell>
        </row>
        <row r="1995">
          <cell r="A1995" t="str">
            <v>APHU6813982</v>
          </cell>
          <cell r="B1995">
            <v>40</v>
          </cell>
          <cell r="C1995" t="str">
            <v>CHP0122750</v>
          </cell>
          <cell r="D1995">
            <v>44035</v>
          </cell>
          <cell r="E1995">
            <v>-44030</v>
          </cell>
          <cell r="I1995" t="str">
            <v>2020 MSA 165134</v>
          </cell>
          <cell r="J1995">
            <v>135</v>
          </cell>
          <cell r="K1995" t="str">
            <v>BOROUGE PTE LTDP O BOX 6951ABU DHABIU A E</v>
          </cell>
          <cell r="L1995" t="str">
            <v>GENTEX ENTERPRISES LIMITEDPLOT M513 NTINDA INDUSTRIAL AREAP O BOX 14</v>
          </cell>
          <cell r="M1995" t="str">
            <v>AE</v>
          </cell>
          <cell r="N1995" t="str">
            <v>AEJEA</v>
          </cell>
          <cell r="O1995" t="str">
            <v>PK</v>
          </cell>
          <cell r="P1995">
            <v>14850</v>
          </cell>
          <cell r="Q1995">
            <v>14850</v>
          </cell>
          <cell r="R1995">
            <v>0</v>
          </cell>
          <cell r="S1995">
            <v>0</v>
          </cell>
          <cell r="T1995">
            <v>380160</v>
          </cell>
          <cell r="U1995">
            <v>380160</v>
          </cell>
          <cell r="V1995">
            <v>0</v>
          </cell>
          <cell r="W1995">
            <v>0</v>
          </cell>
          <cell r="X1995" t="str">
            <v>15 X 40HC CONTAINERS CONTAINING HE3461HD POLYETHYLENE HS CODE 39012000 TOTAL NET WEIGHT 371 250 MT ORDER NO 5100092818 DELIVERY NO 80468831 SHIPMENT NO 485785 CARGO IN TRANSIT TO KAMPALA AT CONSIGNEES COST RISK AND RESPONSIBILITY CARRIER RESPONSIBILITY CEASES AT PORT OF DISCHARGE EMAIL ADMIN-GENTEXENTERPRISES COM FREIGHT PREPAID</v>
          </cell>
          <cell r="Y1995" t="str">
            <v>Valide</v>
          </cell>
        </row>
        <row r="1996">
          <cell r="A1996" t="str">
            <v>EGHU3898046</v>
          </cell>
          <cell r="B1996">
            <v>20</v>
          </cell>
          <cell r="C1996">
            <v>237000171974</v>
          </cell>
          <cell r="D1996">
            <v>44036</v>
          </cell>
          <cell r="E1996">
            <v>-44031</v>
          </cell>
          <cell r="I1996" t="str">
            <v>2020 MSA 165241</v>
          </cell>
          <cell r="J1996">
            <v>176</v>
          </cell>
          <cell r="K1996" t="str">
            <v>ADC PLASTIC JSC</v>
          </cell>
          <cell r="L1996" t="str">
            <v>TARPO PLASTICS U LTD</v>
          </cell>
          <cell r="M1996" t="str">
            <v>CN</v>
          </cell>
          <cell r="N1996" t="str">
            <v>VNHPH</v>
          </cell>
          <cell r="O1996" t="str">
            <v>BG</v>
          </cell>
          <cell r="P1996">
            <v>4320</v>
          </cell>
          <cell r="Q1996">
            <v>4320</v>
          </cell>
          <cell r="R1996">
            <v>0</v>
          </cell>
          <cell r="S1996">
            <v>0</v>
          </cell>
          <cell r="T1996">
            <v>108432</v>
          </cell>
          <cell r="U1996">
            <v>108432</v>
          </cell>
          <cell r="V1996">
            <v>0</v>
          </cell>
          <cell r="W1996">
            <v>0</v>
          </cell>
          <cell r="X1996" t="str">
            <v>FILLER MASTERBATCH CALCIUM CARBONATE- PP CARRIER MN570HS CODE 3824999 990 EMAIL TARPOPLASTICS GMAIL COMTEL 256 755 855 891 EMAIL TARPOPLASTICS GMAIL COM TEL 256 755 855 891 FILLER MASTERBATCH CALCIUM CARBONATE - PP CARRIER MN570 HS CODE 3824999990 EMAIL TARPOPLASTICS GMAIL COM TEL 256 755 855 891</v>
          </cell>
          <cell r="Y1996" t="str">
            <v>Valide</v>
          </cell>
        </row>
        <row r="1997">
          <cell r="A1997" t="str">
            <v>CMAU4709391</v>
          </cell>
          <cell r="B1997">
            <v>40</v>
          </cell>
          <cell r="C1997" t="str">
            <v>CHP0122750</v>
          </cell>
          <cell r="D1997">
            <v>44041</v>
          </cell>
          <cell r="E1997">
            <v>-44036</v>
          </cell>
          <cell r="I1997" t="str">
            <v>2020 MSA 165134</v>
          </cell>
          <cell r="J1997">
            <v>135</v>
          </cell>
          <cell r="K1997" t="str">
            <v>BOROUGE PTE LTDP O BOX 6951ABU DHABIU A E</v>
          </cell>
          <cell r="L1997" t="str">
            <v>GENTEX ENTERPRISES LIMITEDPLOT M513 NTINDA INDUSTRIAL AREAP O BOX 14</v>
          </cell>
          <cell r="M1997" t="str">
            <v>AE</v>
          </cell>
          <cell r="N1997" t="str">
            <v>AEJEA</v>
          </cell>
          <cell r="O1997" t="str">
            <v>PK</v>
          </cell>
          <cell r="P1997">
            <v>14850</v>
          </cell>
          <cell r="Q1997">
            <v>14850</v>
          </cell>
          <cell r="R1997">
            <v>0</v>
          </cell>
          <cell r="S1997">
            <v>0</v>
          </cell>
          <cell r="T1997">
            <v>380160</v>
          </cell>
          <cell r="U1997">
            <v>380160</v>
          </cell>
          <cell r="V1997">
            <v>0</v>
          </cell>
          <cell r="W1997">
            <v>0</v>
          </cell>
          <cell r="X1997" t="str">
            <v>15 X 40HC CONTAINERS CONTAINING HE3461HD POLYETHYLENE HS CODE 39012000 TOTAL NET WEIGHT 371 250 MT ORDER NO 5100092818 DELIVERY NO 80468831 SHIPMENT NO 485785 CARGO IN TRANSIT TO KAMPALA AT CONSIGNEES COST RISK AND RESPONSIBILITY CARRIER RESPONSIBILITY CEASES AT PORT OF DISCHARGE EMAIL ADMIN-GENTEXENTERPRISES COM FREIGHT PREPAID</v>
          </cell>
          <cell r="Y1997" t="str">
            <v>Valide</v>
          </cell>
        </row>
        <row r="1998">
          <cell r="A1998" t="str">
            <v>MSKU7416612</v>
          </cell>
          <cell r="B1998">
            <v>20</v>
          </cell>
          <cell r="C1998">
            <v>203413273</v>
          </cell>
          <cell r="D1998">
            <v>44044</v>
          </cell>
          <cell r="E1998">
            <v>-44039</v>
          </cell>
          <cell r="I1998" t="str">
            <v>2020 MSA 165522</v>
          </cell>
          <cell r="J1998">
            <v>71</v>
          </cell>
          <cell r="K1998" t="str">
            <v>ROXCEL TRADING GMBH THURNGASSE 10 A</v>
          </cell>
          <cell r="L1998" t="str">
            <v>GENERAL PRINTERS LIMITED HOMABAY ROOBILE NOS 25722 204350</v>
          </cell>
          <cell r="M1998" t="str">
            <v>BR</v>
          </cell>
          <cell r="N1998" t="str">
            <v>SIKOP</v>
          </cell>
          <cell r="O1998" t="str">
            <v>RL</v>
          </cell>
          <cell r="P1998">
            <v>24</v>
          </cell>
          <cell r="Q1998">
            <v>24</v>
          </cell>
          <cell r="R1998">
            <v>0</v>
          </cell>
          <cell r="S1998">
            <v>0</v>
          </cell>
          <cell r="T1998">
            <v>18399</v>
          </cell>
          <cell r="U1998">
            <v>18399</v>
          </cell>
          <cell r="V1998">
            <v>0</v>
          </cell>
          <cell r="W1998">
            <v>0</v>
          </cell>
          <cell r="X1998" t="str">
            <v>WETSTRENGTH LABEL PAPER -NIKLAKETT SPEZIAL TD IDF NO 20EMKIM00009385 5 APPLICABLE FREE TIME 14 DAYS COMBINED DETENTION DEMURRAGE AT PORT OF DISCHARGE PLACE OF DELIVERY INTRANSIT TO ICD EMBAKASI N AIROBI</v>
          </cell>
          <cell r="Y1998" t="str">
            <v>Valide</v>
          </cell>
        </row>
        <row r="1999">
          <cell r="A1999" t="str">
            <v>BSIU2742243</v>
          </cell>
          <cell r="B1999">
            <v>20</v>
          </cell>
          <cell r="C1999">
            <v>910189141</v>
          </cell>
          <cell r="D1999">
            <v>44047</v>
          </cell>
          <cell r="E1999">
            <v>-44042</v>
          </cell>
          <cell r="I1999" t="str">
            <v>2020 MSA 162027</v>
          </cell>
          <cell r="J1999">
            <v>381</v>
          </cell>
          <cell r="K1999" t="str">
            <v>SF COMMODITIES SUITE 1102 UNI CENTR</v>
          </cell>
          <cell r="L1999" t="str">
            <v>TO THE ORDER OF BANK AL HABIB LIMI</v>
          </cell>
          <cell r="M1999" t="str">
            <v>NL</v>
          </cell>
          <cell r="N1999" t="str">
            <v>PKKHI</v>
          </cell>
          <cell r="O1999" t="str">
            <v>BG</v>
          </cell>
          <cell r="P1999">
            <v>6456</v>
          </cell>
          <cell r="Q1999">
            <v>6456</v>
          </cell>
          <cell r="R1999">
            <v>6456</v>
          </cell>
          <cell r="S1999">
            <v>6456</v>
          </cell>
          <cell r="T1999">
            <v>162046</v>
          </cell>
          <cell r="U1999">
            <v>162046</v>
          </cell>
          <cell r="V1999">
            <v>162046</v>
          </cell>
          <cell r="W1999">
            <v>162046</v>
          </cell>
          <cell r="X1999" t="str">
            <v>6X20 FCL CONTAINING 161 40 MT PAKISTAN WHITE RICE C9 IN 25 KGS PA CKING GRADE-1 SHIPMENT DELIVERY TERMS - CNF MOMBASA KENYA FOR M E NO AHB-2020-0000012404 DT 28 01 2020 NET WEIGHT 161400 00 KGS GROSS WEIGHT 162045 60 KGS APPLICABLE FREE TIME 14 DAYS COMBINE D DETENTION DEMURRAGE AT PORT OF DISCHARGE PLACE OF DELIVERY</v>
          </cell>
          <cell r="Y1999" t="str">
            <v>Valide</v>
          </cell>
        </row>
        <row r="2000">
          <cell r="A2000" t="str">
            <v>HASU1186956</v>
          </cell>
          <cell r="B2000">
            <v>20</v>
          </cell>
          <cell r="C2000">
            <v>910859811</v>
          </cell>
          <cell r="D2000">
            <v>44044</v>
          </cell>
          <cell r="E2000">
            <v>-44039</v>
          </cell>
          <cell r="I2000" t="str">
            <v>2020 MSA 165538</v>
          </cell>
          <cell r="J2000">
            <v>258</v>
          </cell>
          <cell r="K2000" t="str">
            <v>MAGNETIC GIFT CREATIONS UNIT 5 96 2</v>
          </cell>
          <cell r="L2000" t="str">
            <v>LEVS TRADING COMPANY LTD PO BOX 422</v>
          </cell>
          <cell r="M2000" t="str">
            <v>CN</v>
          </cell>
          <cell r="N2000" t="str">
            <v>ZADUR</v>
          </cell>
          <cell r="O2000" t="str">
            <v>CT</v>
          </cell>
          <cell r="P2000">
            <v>441</v>
          </cell>
          <cell r="Q2000">
            <v>441</v>
          </cell>
          <cell r="R2000">
            <v>441</v>
          </cell>
          <cell r="S2000">
            <v>441</v>
          </cell>
          <cell r="T2000">
            <v>7190</v>
          </cell>
          <cell r="U2000">
            <v>7190</v>
          </cell>
          <cell r="V2000">
            <v>7190</v>
          </cell>
          <cell r="W2000">
            <v>7190</v>
          </cell>
          <cell r="X2000" t="str">
            <v>TOYS GIFTS NOVELTIES KITCHENWARE AND CARDS INTRANSIT TO ICD EMB AKASI NAIROBI</v>
          </cell>
          <cell r="Y2000" t="str">
            <v>Valide</v>
          </cell>
        </row>
        <row r="2001">
          <cell r="A2001" t="str">
            <v>SEGU5970608</v>
          </cell>
          <cell r="B2001">
            <v>40</v>
          </cell>
          <cell r="C2001" t="str">
            <v>OS8EE9512400</v>
          </cell>
          <cell r="D2001">
            <v>44046</v>
          </cell>
          <cell r="E2001">
            <v>-44041</v>
          </cell>
          <cell r="I2001" t="str">
            <v>2020 MSA 165691</v>
          </cell>
          <cell r="J2001">
            <v>26</v>
          </cell>
          <cell r="K2001" t="str">
            <v>HAMANA TRADE CO LTD</v>
          </cell>
          <cell r="L2001" t="str">
            <v>PATHFINDER INVESTMENTS LTD</v>
          </cell>
          <cell r="M2001" t="str">
            <v>TW</v>
          </cell>
          <cell r="N2001" t="str">
            <v>JPTYO</v>
          </cell>
          <cell r="O2001" t="str">
            <v>PK</v>
          </cell>
          <cell r="P2001">
            <v>104</v>
          </cell>
          <cell r="Q2001">
            <v>104</v>
          </cell>
          <cell r="R2001">
            <v>104</v>
          </cell>
          <cell r="S2001">
            <v>104</v>
          </cell>
          <cell r="T2001">
            <v>10690</v>
          </cell>
          <cell r="U2001">
            <v>10690</v>
          </cell>
          <cell r="V2001">
            <v>10690</v>
          </cell>
          <cell r="W2001">
            <v>10690</v>
          </cell>
          <cell r="X2001" t="str">
            <v>1X40FT CONTAINER STC 104 PACKAGES SOLAR PANEL HS 854140 USED DIGITAL PIANO HS 920710 PORT CLEARANCE</v>
          </cell>
          <cell r="Y2001" t="str">
            <v>Valide</v>
          </cell>
        </row>
        <row r="2002">
          <cell r="A2002" t="str">
            <v>TLLU4141549</v>
          </cell>
          <cell r="B2002">
            <v>40</v>
          </cell>
          <cell r="C2002" t="str">
            <v>140000774575</v>
          </cell>
          <cell r="D2002">
            <v>44048</v>
          </cell>
          <cell r="E2002">
            <v>-44043</v>
          </cell>
          <cell r="I2002" t="str">
            <v>2020 MSA 165683</v>
          </cell>
          <cell r="J2002">
            <v>362</v>
          </cell>
          <cell r="K2002" t="str">
            <v>SHANDONG GUOFENG RUBBER PLASTICS CO LTD</v>
          </cell>
          <cell r="L2002" t="str">
            <v>PAK SOUNDS LTD</v>
          </cell>
          <cell r="M2002" t="str">
            <v>CN</v>
          </cell>
          <cell r="N2002" t="str">
            <v>CNTAO</v>
          </cell>
          <cell r="O2002" t="str">
            <v>PW</v>
          </cell>
          <cell r="P2002">
            <v>454</v>
          </cell>
          <cell r="Q2002">
            <v>454</v>
          </cell>
          <cell r="R2002">
            <v>454</v>
          </cell>
          <cell r="S2002">
            <v>454</v>
          </cell>
          <cell r="T2002">
            <v>10740</v>
          </cell>
          <cell r="U2002">
            <v>10740</v>
          </cell>
          <cell r="V2002">
            <v>10740</v>
          </cell>
          <cell r="W2002">
            <v>10740</v>
          </cell>
          <cell r="X2002" t="str">
            <v>TIRESN M TIRES</v>
          </cell>
          <cell r="Y2002" t="str">
            <v>Valide</v>
          </cell>
        </row>
        <row r="2003">
          <cell r="A2003" t="str">
            <v>HMCU9159879</v>
          </cell>
          <cell r="B2003">
            <v>40</v>
          </cell>
          <cell r="C2003" t="str">
            <v>143075184516</v>
          </cell>
          <cell r="D2003">
            <v>44047</v>
          </cell>
          <cell r="E2003">
            <v>-44042</v>
          </cell>
          <cell r="I2003" t="str">
            <v>2020 MSA 165683</v>
          </cell>
          <cell r="J2003">
            <v>181</v>
          </cell>
          <cell r="K2003" t="str">
            <v>ASIA KUNMAO INDUSTRIAL CO LIMITED</v>
          </cell>
          <cell r="L2003" t="str">
            <v>EVERGREEN LOGISTICS CO LIMITED</v>
          </cell>
          <cell r="M2003" t="str">
            <v>CN</v>
          </cell>
          <cell r="N2003" t="str">
            <v>CNNGB</v>
          </cell>
          <cell r="O2003" t="str">
            <v>PK</v>
          </cell>
          <cell r="P2003">
            <v>1750</v>
          </cell>
          <cell r="Q2003">
            <v>1750</v>
          </cell>
          <cell r="R2003">
            <v>1750</v>
          </cell>
          <cell r="S2003">
            <v>1750</v>
          </cell>
          <cell r="T2003">
            <v>14360</v>
          </cell>
          <cell r="U2003">
            <v>14360</v>
          </cell>
          <cell r="V2003">
            <v>14360</v>
          </cell>
          <cell r="W2003">
            <v>14360</v>
          </cell>
          <cell r="X2003" t="str">
            <v>DIARIESPROMOTIONAL PENSUCCESS CARDSBADGE FAX 86 021 56327202 EMAIL 13 867939382 163 COM N M DIARIES PROMOTIONAL PEN SUCCESS CARDS BADGE FAX 86 021 56327202 EMAIL 13867939382 163 COM</v>
          </cell>
          <cell r="Y2003" t="str">
            <v>Valide</v>
          </cell>
        </row>
        <row r="2004">
          <cell r="A2004" t="str">
            <v>OCGU2079500</v>
          </cell>
          <cell r="B2004">
            <v>20</v>
          </cell>
          <cell r="C2004" t="str">
            <v>143099344823</v>
          </cell>
          <cell r="D2004">
            <v>44045</v>
          </cell>
          <cell r="E2004">
            <v>-44040</v>
          </cell>
          <cell r="I2004" t="str">
            <v>2020 MSA 165558</v>
          </cell>
          <cell r="J2004">
            <v>376</v>
          </cell>
          <cell r="K2004" t="str">
            <v>HAINING HISENER TRADE CO LTD</v>
          </cell>
          <cell r="L2004" t="str">
            <v>AUGUST AUTO AGENCIES LTD</v>
          </cell>
          <cell r="M2004" t="str">
            <v>CN</v>
          </cell>
          <cell r="N2004" t="str">
            <v>CNJIX</v>
          </cell>
          <cell r="O2004" t="str">
            <v>PX</v>
          </cell>
          <cell r="P2004">
            <v>64</v>
          </cell>
          <cell r="Q2004">
            <v>64</v>
          </cell>
          <cell r="R2004">
            <v>0</v>
          </cell>
          <cell r="S2004">
            <v>0</v>
          </cell>
          <cell r="T2004">
            <v>50839</v>
          </cell>
          <cell r="U2004">
            <v>50839</v>
          </cell>
          <cell r="V2004">
            <v>0</v>
          </cell>
          <cell r="W2004">
            <v>0</v>
          </cell>
          <cell r="X2004" t="str">
            <v>BOLTSHS 731815NUTSHS 731816 M 254 722 758756EMAIL AAA AUGUSTAUTO CO K EN M BOLTS HS 731815 NUTS HS 731816 M 254 722 758756 EMAIL AAA AUGUSTAUTO CO KE</v>
          </cell>
          <cell r="Y2004" t="str">
            <v>Valide</v>
          </cell>
        </row>
        <row r="2005">
          <cell r="A2005" t="str">
            <v>TEMU0682966</v>
          </cell>
          <cell r="B2005">
            <v>20</v>
          </cell>
          <cell r="C2005" t="str">
            <v>149003025381</v>
          </cell>
          <cell r="D2005">
            <v>44048</v>
          </cell>
          <cell r="E2005">
            <v>-44043</v>
          </cell>
          <cell r="I2005" t="str">
            <v>2020 MSA 165683</v>
          </cell>
          <cell r="J2005">
            <v>86</v>
          </cell>
          <cell r="K2005" t="str">
            <v>PUTIAN QUANDA TRADING CO LTD</v>
          </cell>
          <cell r="L2005" t="str">
            <v>GLOBAL RIM CO LIMITED</v>
          </cell>
          <cell r="M2005" t="str">
            <v>CN</v>
          </cell>
          <cell r="N2005" t="str">
            <v>CNSHK</v>
          </cell>
          <cell r="O2005" t="str">
            <v>CT</v>
          </cell>
          <cell r="P2005">
            <v>1910</v>
          </cell>
          <cell r="Q2005">
            <v>1910</v>
          </cell>
          <cell r="R2005">
            <v>1910</v>
          </cell>
          <cell r="S2005">
            <v>1910</v>
          </cell>
          <cell r="T2005">
            <v>27982</v>
          </cell>
          <cell r="U2005">
            <v>27982</v>
          </cell>
          <cell r="V2005">
            <v>27982</v>
          </cell>
          <cell r="W2005">
            <v>27982</v>
          </cell>
          <cell r="X2005" t="str">
            <v>SOLAR BATTERYSOLAR CHARGE CONTROLLERSOLAR INVERTERMOMBASA-NAIROBI DEST INATION INLANDHAULAGE COLLECTN M SOLAR BATTERY SOLAR CHARGE CONTROLLER SOLAR INVERTER MOMBASA-NAIROBI DESTINATION INLAND HAULAGE COLLECT</v>
          </cell>
          <cell r="Y2005" t="str">
            <v>Valide</v>
          </cell>
        </row>
        <row r="2006">
          <cell r="A2006" t="str">
            <v>EISU9032890</v>
          </cell>
          <cell r="B2006">
            <v>40</v>
          </cell>
          <cell r="C2006" t="str">
            <v>149003064408</v>
          </cell>
          <cell r="D2006">
            <v>44049</v>
          </cell>
          <cell r="E2006">
            <v>-44044</v>
          </cell>
          <cell r="I2006" t="str">
            <v>2020 MSA 165683</v>
          </cell>
          <cell r="J2006">
            <v>347</v>
          </cell>
          <cell r="K2006" t="str">
            <v>ASCENT INTERNATIONAL EXPORTS LIMITED</v>
          </cell>
          <cell r="L2006" t="str">
            <v>PROFILE INTERNATIONAL KENYA LIMITED</v>
          </cell>
          <cell r="M2006" t="str">
            <v>CN</v>
          </cell>
          <cell r="N2006" t="str">
            <v>CNSHK</v>
          </cell>
          <cell r="O2006" t="str">
            <v>PW</v>
          </cell>
          <cell r="P2006">
            <v>1790</v>
          </cell>
          <cell r="Q2006">
            <v>1790</v>
          </cell>
          <cell r="R2006">
            <v>1790</v>
          </cell>
          <cell r="S2006">
            <v>1790</v>
          </cell>
          <cell r="T2006">
            <v>8670</v>
          </cell>
          <cell r="U2006">
            <v>8670</v>
          </cell>
          <cell r="V2006">
            <v>8670</v>
          </cell>
          <cell r="W2006">
            <v>8670</v>
          </cell>
          <cell r="X2006" t="str">
            <v>LED TVN M LED TV</v>
          </cell>
          <cell r="Y2006" t="str">
            <v>Valide</v>
          </cell>
        </row>
        <row r="2007">
          <cell r="A2007" t="str">
            <v>LTIU3021979</v>
          </cell>
          <cell r="B2007">
            <v>20</v>
          </cell>
          <cell r="C2007" t="str">
            <v>150000025570</v>
          </cell>
          <cell r="D2007">
            <v>44045</v>
          </cell>
          <cell r="E2007">
            <v>-44040</v>
          </cell>
          <cell r="I2007" t="str">
            <v>2020 MSA 165558</v>
          </cell>
          <cell r="J2007">
            <v>141</v>
          </cell>
          <cell r="K2007" t="str">
            <v>HANGZHOU HIKVISION TECHNOLOGY</v>
          </cell>
          <cell r="L2007" t="str">
            <v>MITOKA ENTERPRISES LIMITED</v>
          </cell>
          <cell r="M2007" t="str">
            <v>CN</v>
          </cell>
          <cell r="N2007" t="str">
            <v>CNSHA</v>
          </cell>
          <cell r="O2007" t="str">
            <v>CT</v>
          </cell>
          <cell r="P2007">
            <v>341</v>
          </cell>
          <cell r="Q2007">
            <v>341</v>
          </cell>
          <cell r="R2007">
            <v>341</v>
          </cell>
          <cell r="S2007">
            <v>341</v>
          </cell>
          <cell r="T2007">
            <v>6088</v>
          </cell>
          <cell r="U2007">
            <v>6088</v>
          </cell>
          <cell r="V2007">
            <v>6088</v>
          </cell>
          <cell r="W2007">
            <v>6088</v>
          </cell>
          <cell r="X2007" t="str">
            <v>CCTV CAMERACCTV DVRCCTV NVRCCTV SWITCHCCTV CABLECCTV BRACKETCCTV HARD DISKN M CCTV CAMERA CCTV DVR CCTV NVR CCTV SWITCH CCTV CABLE CCTV BRACKET CCTV HARD DISK</v>
          </cell>
          <cell r="Y2007" t="str">
            <v>Valide</v>
          </cell>
        </row>
        <row r="2008">
          <cell r="A2008" t="str">
            <v>MRKU3690710</v>
          </cell>
          <cell r="B2008">
            <v>40</v>
          </cell>
          <cell r="C2008" t="str">
            <v>203540434</v>
          </cell>
          <cell r="D2008">
            <v>44047</v>
          </cell>
          <cell r="E2008">
            <v>-44042</v>
          </cell>
          <cell r="I2008" t="str">
            <v>2020 MSA 165692</v>
          </cell>
          <cell r="J2008">
            <v>85</v>
          </cell>
          <cell r="K2008" t="str">
            <v>HAYAT EGYPT HYGIENIC PRODUCTS SAE C</v>
          </cell>
          <cell r="L2008" t="str">
            <v>HAYAT KIMYA HYGIENIC PRODUCTS KENYA</v>
          </cell>
          <cell r="M2008" t="str">
            <v>TR</v>
          </cell>
          <cell r="N2008" t="str">
            <v>EGSOK</v>
          </cell>
          <cell r="O2008" t="str">
            <v>BX</v>
          </cell>
          <cell r="P2008">
            <v>7920</v>
          </cell>
          <cell r="Q2008">
            <v>7920</v>
          </cell>
          <cell r="R2008">
            <v>7920</v>
          </cell>
          <cell r="S2008">
            <v>7920</v>
          </cell>
          <cell r="T2008">
            <v>45039</v>
          </cell>
          <cell r="U2008">
            <v>45039</v>
          </cell>
          <cell r="V2008">
            <v>45039</v>
          </cell>
          <cell r="W2008">
            <v>45039</v>
          </cell>
          <cell r="X2008" t="str">
            <v>BABY DIAPERS FWD DETAILS TRANSTAS GLOBAL LOGISTICS FINAL DESTINAT ION ICD IMBEIKSI INVOICE NUMBER 9028003378 INTRANSIT TO IC D EMBAKASI NAIROBI</v>
          </cell>
          <cell r="Y2008" t="str">
            <v>Valide</v>
          </cell>
        </row>
        <row r="2009">
          <cell r="A2009" t="str">
            <v>MRKU4491890</v>
          </cell>
          <cell r="B2009">
            <v>40</v>
          </cell>
          <cell r="C2009" t="str">
            <v>203540434</v>
          </cell>
          <cell r="D2009">
            <v>44049</v>
          </cell>
          <cell r="E2009">
            <v>-44044</v>
          </cell>
          <cell r="I2009" t="str">
            <v>2020 MSA 165692</v>
          </cell>
          <cell r="J2009">
            <v>85</v>
          </cell>
          <cell r="K2009" t="str">
            <v>HAYAT EGYPT HYGIENIC PRODUCTS SAE C</v>
          </cell>
          <cell r="L2009" t="str">
            <v>HAYAT KIMYA HYGIENIC PRODUCTS KENYA</v>
          </cell>
          <cell r="M2009" t="str">
            <v>TR</v>
          </cell>
          <cell r="N2009" t="str">
            <v>EGSOK</v>
          </cell>
          <cell r="O2009" t="str">
            <v>BX</v>
          </cell>
          <cell r="P2009">
            <v>7920</v>
          </cell>
          <cell r="Q2009">
            <v>7920</v>
          </cell>
          <cell r="R2009">
            <v>7920</v>
          </cell>
          <cell r="S2009">
            <v>7920</v>
          </cell>
          <cell r="T2009">
            <v>45039</v>
          </cell>
          <cell r="U2009">
            <v>45039</v>
          </cell>
          <cell r="V2009">
            <v>45039</v>
          </cell>
          <cell r="W2009">
            <v>45039</v>
          </cell>
          <cell r="X2009" t="str">
            <v>BABY DIAPERS FWD DETAILS TRANSTAS GLOBAL LOGISTICS FINAL DESTINAT ION ICD IMBEIKSI INVOICE NUMBER 9028003378 INTRANSIT TO IC D EMBAKASI NAIROBI</v>
          </cell>
          <cell r="Y2009" t="str">
            <v>Valide</v>
          </cell>
        </row>
        <row r="2010">
          <cell r="A2010" t="str">
            <v>MRKU5382738</v>
          </cell>
          <cell r="B2010">
            <v>40</v>
          </cell>
          <cell r="C2010" t="str">
            <v>203540434</v>
          </cell>
          <cell r="D2010">
            <v>44049</v>
          </cell>
          <cell r="E2010">
            <v>-44044</v>
          </cell>
          <cell r="I2010" t="str">
            <v>2020 MSA 165692</v>
          </cell>
          <cell r="J2010">
            <v>85</v>
          </cell>
          <cell r="K2010" t="str">
            <v>HAYAT EGYPT HYGIENIC PRODUCTS SAE C</v>
          </cell>
          <cell r="L2010" t="str">
            <v>HAYAT KIMYA HYGIENIC PRODUCTS KENYA</v>
          </cell>
          <cell r="M2010" t="str">
            <v>TR</v>
          </cell>
          <cell r="N2010" t="str">
            <v>EGSOK</v>
          </cell>
          <cell r="O2010" t="str">
            <v>BX</v>
          </cell>
          <cell r="P2010">
            <v>7920</v>
          </cell>
          <cell r="Q2010">
            <v>7920</v>
          </cell>
          <cell r="R2010">
            <v>7920</v>
          </cell>
          <cell r="S2010">
            <v>7920</v>
          </cell>
          <cell r="T2010">
            <v>45039</v>
          </cell>
          <cell r="U2010">
            <v>45039</v>
          </cell>
          <cell r="V2010">
            <v>45039</v>
          </cell>
          <cell r="W2010">
            <v>45039</v>
          </cell>
          <cell r="X2010" t="str">
            <v>BABY DIAPERS FWD DETAILS TRANSTAS GLOBAL LOGISTICS FINAL DESTINAT ION ICD IMBEIKSI INVOICE NUMBER 9028003378 INTRANSIT TO IC D EMBAKASI NAIROBI</v>
          </cell>
          <cell r="Y2010" t="str">
            <v>Valide</v>
          </cell>
        </row>
        <row r="2011">
          <cell r="A2011" t="str">
            <v>MSKU1788823</v>
          </cell>
          <cell r="B2011">
            <v>40</v>
          </cell>
          <cell r="C2011" t="str">
            <v>203540434</v>
          </cell>
          <cell r="D2011">
            <v>44049</v>
          </cell>
          <cell r="E2011">
            <v>-44044</v>
          </cell>
          <cell r="I2011" t="str">
            <v>2020 MSA 165692</v>
          </cell>
          <cell r="J2011">
            <v>85</v>
          </cell>
          <cell r="K2011" t="str">
            <v>HAYAT EGYPT HYGIENIC PRODUCTS SAE C</v>
          </cell>
          <cell r="L2011" t="str">
            <v>HAYAT KIMYA HYGIENIC PRODUCTS KENYA</v>
          </cell>
          <cell r="M2011" t="str">
            <v>TR</v>
          </cell>
          <cell r="N2011" t="str">
            <v>EGSOK</v>
          </cell>
          <cell r="O2011" t="str">
            <v>BX</v>
          </cell>
          <cell r="P2011">
            <v>7920</v>
          </cell>
          <cell r="Q2011">
            <v>7920</v>
          </cell>
          <cell r="R2011">
            <v>7920</v>
          </cell>
          <cell r="S2011">
            <v>7920</v>
          </cell>
          <cell r="T2011">
            <v>45039</v>
          </cell>
          <cell r="U2011">
            <v>45039</v>
          </cell>
          <cell r="V2011">
            <v>45039</v>
          </cell>
          <cell r="W2011">
            <v>45039</v>
          </cell>
          <cell r="X2011" t="str">
            <v>BABY DIAPERS FWD DETAILS TRANSTAS GLOBAL LOGISTICS FINAL DESTINAT ION ICD IMBEIKSI INVOICE NUMBER 9028003378 INTRANSIT TO IC D EMBAKASI NAIROBI</v>
          </cell>
          <cell r="Y2011" t="str">
            <v>Valide</v>
          </cell>
        </row>
        <row r="2012">
          <cell r="A2012" t="str">
            <v>MRKU3496109</v>
          </cell>
          <cell r="B2012">
            <v>40</v>
          </cell>
          <cell r="C2012" t="str">
            <v>203874000</v>
          </cell>
          <cell r="D2012">
            <v>44049</v>
          </cell>
          <cell r="E2012">
            <v>-44044</v>
          </cell>
          <cell r="I2012" t="str">
            <v>2020 MSA 165692</v>
          </cell>
          <cell r="J2012">
            <v>265</v>
          </cell>
          <cell r="K2012" t="str">
            <v>PEARL PRINT PACK P LTD PLOT NO</v>
          </cell>
          <cell r="L2012" t="str">
            <v>TO THE ORDER OF FAMILY BANK LIMITE</v>
          </cell>
          <cell r="M2012" t="str">
            <v>TR</v>
          </cell>
          <cell r="N2012" t="str">
            <v>INPAP</v>
          </cell>
          <cell r="O2012" t="str">
            <v>PK</v>
          </cell>
          <cell r="P2012">
            <v>669</v>
          </cell>
          <cell r="Q2012">
            <v>669</v>
          </cell>
          <cell r="R2012">
            <v>669</v>
          </cell>
          <cell r="S2012">
            <v>669</v>
          </cell>
          <cell r="T2012">
            <v>18960</v>
          </cell>
          <cell r="U2012">
            <v>18960</v>
          </cell>
          <cell r="V2012">
            <v>18960</v>
          </cell>
          <cell r="W2012">
            <v>18960</v>
          </cell>
          <cell r="X2012" t="str">
            <v>CONTAINING DOUBLE BURNER LPG STOVE AS PER INVOICE NO EXP 002 DT 12 07 2020 EXP 003 DT 12 07 2020 SHIPPING BILL NO 3773360 DT 13 0 7 2020 3773254 DT 13 07 2020 IEC NO 6113001784 HS CODE NO 732111 10 TOTAL NET WEIGHT 14780 00 KGS FREIGHT PREPAID</v>
          </cell>
          <cell r="Y2012" t="str">
            <v>Valide</v>
          </cell>
        </row>
        <row r="2013">
          <cell r="A2013" t="str">
            <v>MSKU6691121</v>
          </cell>
          <cell r="B2013">
            <v>40</v>
          </cell>
          <cell r="C2013" t="str">
            <v>607163382</v>
          </cell>
          <cell r="D2013">
            <v>44048</v>
          </cell>
          <cell r="E2013">
            <v>-44043</v>
          </cell>
          <cell r="I2013" t="str">
            <v>2020 MSA 165692</v>
          </cell>
          <cell r="J2013">
            <v>473</v>
          </cell>
          <cell r="K2013" t="str">
            <v>AGILITY LOGISTICS CORPORATION 580 C</v>
          </cell>
          <cell r="L2013" t="str">
            <v>RONGO UNIVERSITY PO BOX 103-40404 R</v>
          </cell>
          <cell r="M2013" t="str">
            <v>TR</v>
          </cell>
          <cell r="N2013" t="str">
            <v>USEWR</v>
          </cell>
          <cell r="O2013" t="str">
            <v>PK</v>
          </cell>
          <cell r="P2013">
            <v>125</v>
          </cell>
          <cell r="Q2013">
            <v>125</v>
          </cell>
          <cell r="R2013">
            <v>125</v>
          </cell>
          <cell r="S2013">
            <v>125</v>
          </cell>
          <cell r="T2013">
            <v>4039</v>
          </cell>
          <cell r="U2013">
            <v>4039</v>
          </cell>
          <cell r="V2013">
            <v>4039</v>
          </cell>
          <cell r="W2013">
            <v>4039</v>
          </cell>
          <cell r="X2013" t="str">
            <v>STC ARTICLES DONATED FOR RELIEF OR CHARITY BY INDIVIDUALS OR PRIVATE AGENCIES N E S O I HS 9802 40 X20200629996210</v>
          </cell>
          <cell r="Y2013" t="str">
            <v>Valide</v>
          </cell>
        </row>
        <row r="2014">
          <cell r="A2014" t="str">
            <v>OOLU1752036</v>
          </cell>
          <cell r="B2014">
            <v>20</v>
          </cell>
          <cell r="C2014" t="str">
            <v>COSU6267026540</v>
          </cell>
          <cell r="D2014">
            <v>44045</v>
          </cell>
          <cell r="E2014">
            <v>-44040</v>
          </cell>
          <cell r="I2014" t="str">
            <v>2020 MSA 165611</v>
          </cell>
          <cell r="J2014">
            <v>101</v>
          </cell>
          <cell r="K2014" t="str">
            <v>ZHENGZHOU MUS AGRO TECH CO LTD</v>
          </cell>
          <cell r="L2014" t="str">
            <v>MURUGI FARM LTD</v>
          </cell>
          <cell r="M2014" t="str">
            <v>ID</v>
          </cell>
          <cell r="N2014" t="str">
            <v>CNQIN</v>
          </cell>
          <cell r="O2014" t="str">
            <v>PK</v>
          </cell>
          <cell r="P2014">
            <v>61</v>
          </cell>
          <cell r="Q2014">
            <v>61</v>
          </cell>
          <cell r="R2014">
            <v>61</v>
          </cell>
          <cell r="S2014">
            <v>61</v>
          </cell>
          <cell r="T2014">
            <v>4830</v>
          </cell>
          <cell r="U2014">
            <v>4830</v>
          </cell>
          <cell r="V2014">
            <v>4830</v>
          </cell>
          <cell r="W2014">
            <v>4830</v>
          </cell>
          <cell r="X2014" t="str">
            <v>PIG STALL PIG FEEDER MANURE PLUG PLACE OF DELIVERY PORT CLEARANCE</v>
          </cell>
          <cell r="Y2014" t="str">
            <v>Valide</v>
          </cell>
        </row>
        <row r="2015">
          <cell r="A2015" t="str">
            <v>CSNU8053352</v>
          </cell>
          <cell r="B2015">
            <v>40</v>
          </cell>
          <cell r="C2015" t="str">
            <v>COSU6267910900</v>
          </cell>
          <cell r="D2015">
            <v>44047</v>
          </cell>
          <cell r="E2015">
            <v>-44042</v>
          </cell>
          <cell r="I2015" t="str">
            <v>2020 MSA 165469</v>
          </cell>
          <cell r="J2015">
            <v>248</v>
          </cell>
          <cell r="K2015" t="str">
            <v>HANGZHOU HPWINNER LIGHTING</v>
          </cell>
          <cell r="L2015" t="str">
            <v>ZORAN SERVICES AND SUPPLIES</v>
          </cell>
          <cell r="M2015" t="str">
            <v>ID</v>
          </cell>
          <cell r="N2015" t="str">
            <v>CNSHA</v>
          </cell>
          <cell r="O2015" t="str">
            <v>CT</v>
          </cell>
          <cell r="P2015">
            <v>2600</v>
          </cell>
          <cell r="Q2015">
            <v>2600</v>
          </cell>
          <cell r="R2015">
            <v>0</v>
          </cell>
          <cell r="S2015">
            <v>0</v>
          </cell>
          <cell r="T2015">
            <v>17160</v>
          </cell>
          <cell r="U2015">
            <v>17160</v>
          </cell>
          <cell r="V2015">
            <v>0</v>
          </cell>
          <cell r="W2015">
            <v>0</v>
          </cell>
          <cell r="X2015" t="str">
            <v>LED STREET LIGHT 2600 SETS OF LED STREET LIGHT MODEL T68N2100034 L C NO OLCF000005520 AND TF201 0700001 AS PER PROFORMA INVOICE NO HP P-20200330 DATED 30 03 2020 CFR MOMBASA P ORT INCOTERMS 2020 FAX +86 0 571-899 71205 PLACE OF DELIVERY PORT CLEARANCE</v>
          </cell>
          <cell r="Y2015" t="str">
            <v>Valide</v>
          </cell>
        </row>
        <row r="2016">
          <cell r="A2016" t="str">
            <v>FCIU6220487</v>
          </cell>
          <cell r="B2016">
            <v>20</v>
          </cell>
          <cell r="C2016" t="str">
            <v>DXB0504999B</v>
          </cell>
          <cell r="D2016">
            <v>44045</v>
          </cell>
          <cell r="E2016">
            <v>-44040</v>
          </cell>
          <cell r="I2016" t="str">
            <v>2020 MSA 165518</v>
          </cell>
          <cell r="J2016">
            <v>108</v>
          </cell>
          <cell r="K2016" t="str">
            <v>MASKALI GENERAL TRADINGTEL 04 2269094DUBAI - UAE</v>
          </cell>
          <cell r="L2016" t="str">
            <v>TRADE BASED COMPANY LTDPO BOX54-0300 NAIROBI KENYAPIN NO P051127016</v>
          </cell>
          <cell r="M2016" t="str">
            <v>IN</v>
          </cell>
          <cell r="N2016" t="str">
            <v>AEJEA</v>
          </cell>
          <cell r="O2016" t="str">
            <v>PK</v>
          </cell>
          <cell r="P2016">
            <v>726</v>
          </cell>
          <cell r="Q2016">
            <v>726</v>
          </cell>
          <cell r="R2016">
            <v>0</v>
          </cell>
          <cell r="S2016">
            <v>0</v>
          </cell>
          <cell r="T2016">
            <v>16900</v>
          </cell>
          <cell r="U2016">
            <v>16900</v>
          </cell>
          <cell r="V2016">
            <v>0</v>
          </cell>
          <cell r="W2016">
            <v>0</v>
          </cell>
          <cell r="X2016" t="str">
            <v>726 PCS OF USED RIMS USED SLIM ENGINES ENGINE NO 1NZ A04164 1NZ X548434 1NZ B765842 1NZ A012410 1NZ A345421 1NZ A208478 1NZ A973803 1NZ C209554 1NZ A714744 1NZ 2627618 1NZ A925795 1NZ 1434648 1NZ B450037 1NZ B488064 1NZ A409066 1NZ B372722 1NZ C267105 1NZ A753306 1NZ A575626 1NZ 123483 FREIGHT PREPAID</v>
          </cell>
          <cell r="Y2016" t="str">
            <v>Valide</v>
          </cell>
        </row>
        <row r="2017">
          <cell r="A2017" t="str">
            <v>UNXU2997780</v>
          </cell>
          <cell r="B2017">
            <v>20</v>
          </cell>
          <cell r="C2017" t="str">
            <v>EPIRCHNSHN266205</v>
          </cell>
          <cell r="D2017">
            <v>44045</v>
          </cell>
          <cell r="E2017">
            <v>-44040</v>
          </cell>
          <cell r="I2017" t="str">
            <v>2020 MSA 165535</v>
          </cell>
          <cell r="J2017">
            <v>28</v>
          </cell>
          <cell r="K2017" t="str">
            <v>QINGDAO RISEN TOOLS CO LTD NO 36 XIANGGANG MIDDLE ROAD 28 F MERCHAN</v>
          </cell>
          <cell r="L2017" t="str">
            <v>DELUXE TRADING CO LTD PO BOX 6435 600620 GWASI ROAD OFF UKWALA ROAD</v>
          </cell>
          <cell r="M2017" t="str">
            <v>MY</v>
          </cell>
          <cell r="N2017" t="str">
            <v>CNSHA</v>
          </cell>
          <cell r="O2017" t="str">
            <v>PK</v>
          </cell>
          <cell r="P2017">
            <v>1225</v>
          </cell>
          <cell r="Q2017">
            <v>1225</v>
          </cell>
          <cell r="R2017">
            <v>1225</v>
          </cell>
          <cell r="S2017">
            <v>1225</v>
          </cell>
          <cell r="T2017">
            <v>53143</v>
          </cell>
          <cell r="U2017">
            <v>53143</v>
          </cell>
          <cell r="V2017">
            <v>53143</v>
          </cell>
          <cell r="W2017">
            <v>53143</v>
          </cell>
          <cell r="X2017" t="str">
            <v>2 X STANDARD 20 CONTAINER SAID TO CONTAIN TOTAL 1225 ONE THOUSAND TWO HUNDRED TWENTY-FIVE ONLY PACKAGES BOLTS NUTS SPRAYER BOLTS NUTS HS CODE 73181500 SPRAYER HS CODE 84244100 SHIPMENT IN TRANSIT TO ICD EMBAKASI VIA SGR TBL C ARRIER HAULAGE CONTAINER SUMMARY 2 X STANDARD 20 CONTAINER CARRIAGE TERM LINER</v>
          </cell>
          <cell r="Y2017" t="str">
            <v>Valide</v>
          </cell>
        </row>
        <row r="2018">
          <cell r="A2018" t="str">
            <v>CMAU1266094</v>
          </cell>
          <cell r="B2018">
            <v>20</v>
          </cell>
          <cell r="C2018" t="str">
            <v>FSH0202811</v>
          </cell>
          <cell r="D2018">
            <v>44045</v>
          </cell>
          <cell r="E2018">
            <v>-44040</v>
          </cell>
          <cell r="I2018" t="str">
            <v>2020 MSA 165543</v>
          </cell>
          <cell r="J2018">
            <v>235</v>
          </cell>
          <cell r="K2018" t="str">
            <v>TANGSHAN IMEX INDUSTRIAL CO LTDNO 211 TIANYUANLI DISTRICT DALI ROAD T</v>
          </cell>
          <cell r="L2018" t="str">
            <v>TILE AND CARPET CENTRE LTDPARKSIDE TOWERS MOMBASA ROAD P O BOX 3115 00</v>
          </cell>
          <cell r="M2018" t="str">
            <v>CN</v>
          </cell>
          <cell r="N2018" t="str">
            <v>CNSHK</v>
          </cell>
          <cell r="O2018" t="str">
            <v>CT</v>
          </cell>
          <cell r="P2018">
            <v>2042</v>
          </cell>
          <cell r="Q2018">
            <v>2042</v>
          </cell>
          <cell r="R2018">
            <v>2042</v>
          </cell>
          <cell r="S2018">
            <v>2042</v>
          </cell>
          <cell r="T2018">
            <v>53907</v>
          </cell>
          <cell r="U2018">
            <v>53907</v>
          </cell>
          <cell r="V2018">
            <v>53907</v>
          </cell>
          <cell r="W2018">
            <v>53907</v>
          </cell>
          <cell r="X2018" t="str">
            <v>PORCELAIN TILES MOSAIC HS CODE 69072290 70161000 FREIGHT PREPAID EMAIL SAMUELG-TILECENTRE COM</v>
          </cell>
          <cell r="Y2018" t="str">
            <v>Valide</v>
          </cell>
        </row>
        <row r="2019">
          <cell r="A2019" t="str">
            <v>TGHU0012734</v>
          </cell>
          <cell r="B2019">
            <v>20</v>
          </cell>
          <cell r="C2019" t="str">
            <v>FSH0202811</v>
          </cell>
          <cell r="D2019">
            <v>44049</v>
          </cell>
          <cell r="E2019">
            <v>-44044</v>
          </cell>
          <cell r="I2019" t="str">
            <v>2020 MSA 165543</v>
          </cell>
          <cell r="J2019">
            <v>235</v>
          </cell>
          <cell r="K2019" t="str">
            <v>TANGSHAN IMEX INDUSTRIAL CO LTDNO 211 TIANYUANLI DISTRICT DALI ROAD T</v>
          </cell>
          <cell r="L2019" t="str">
            <v>TILE AND CARPET CENTRE LTDPARKSIDE TOWERS MOMBASA ROAD P O BOX 3115 00</v>
          </cell>
          <cell r="M2019" t="str">
            <v>CN</v>
          </cell>
          <cell r="N2019" t="str">
            <v>CNSHK</v>
          </cell>
          <cell r="O2019" t="str">
            <v>CT</v>
          </cell>
          <cell r="P2019">
            <v>2042</v>
          </cell>
          <cell r="Q2019">
            <v>2042</v>
          </cell>
          <cell r="R2019">
            <v>2042</v>
          </cell>
          <cell r="S2019">
            <v>2042</v>
          </cell>
          <cell r="T2019">
            <v>53907</v>
          </cell>
          <cell r="U2019">
            <v>53907</v>
          </cell>
          <cell r="V2019">
            <v>53907</v>
          </cell>
          <cell r="W2019">
            <v>53907</v>
          </cell>
          <cell r="X2019" t="str">
            <v>PORCELAIN TILES MOSAIC HS CODE 69072290 70161000 FREIGHT PREPAID EMAIL SAMUELG-TILECENTRE COM</v>
          </cell>
          <cell r="Y2019" t="str">
            <v>Valide</v>
          </cell>
        </row>
        <row r="2020">
          <cell r="A2020" t="str">
            <v>CMAU0353954</v>
          </cell>
          <cell r="B2020">
            <v>20</v>
          </cell>
          <cell r="C2020" t="str">
            <v>FSH0203201</v>
          </cell>
          <cell r="D2020">
            <v>44049</v>
          </cell>
          <cell r="E2020">
            <v>-44044</v>
          </cell>
          <cell r="I2020" t="str">
            <v>2020 MSA 165688</v>
          </cell>
          <cell r="J2020">
            <v>214</v>
          </cell>
          <cell r="K2020" t="str">
            <v>TANGSHAN IMEX INDUSTRIAL CO LTDNO 211 TIANYUANLI DISTRICT DALI ROAD T</v>
          </cell>
          <cell r="L2020" t="str">
            <v>TILE AND CARPET CENTRE LTDPARKSIDE TOWERS MOMBASA ROAD P O BOX 3115 00</v>
          </cell>
          <cell r="M2020" t="str">
            <v>CN</v>
          </cell>
          <cell r="N2020" t="str">
            <v>CNSHK</v>
          </cell>
          <cell r="O2020" t="str">
            <v>CT</v>
          </cell>
          <cell r="P2020">
            <v>3720</v>
          </cell>
          <cell r="Q2020">
            <v>3720</v>
          </cell>
          <cell r="R2020">
            <v>3720</v>
          </cell>
          <cell r="S2020">
            <v>3720</v>
          </cell>
          <cell r="T2020">
            <v>102300</v>
          </cell>
          <cell r="U2020">
            <v>102300</v>
          </cell>
          <cell r="V2020">
            <v>102300</v>
          </cell>
          <cell r="W2020">
            <v>102300</v>
          </cell>
          <cell r="X2020" t="str">
            <v>PORCELAIN TILES HS CODE 69072290 EMAIL SAMUELG-TILECENTRE COM FREIGHT PREPAID</v>
          </cell>
          <cell r="Y2020" t="str">
            <v>Valide</v>
          </cell>
        </row>
        <row r="2021">
          <cell r="A2021" t="str">
            <v>TCLU7265421</v>
          </cell>
          <cell r="B2021">
            <v>20</v>
          </cell>
          <cell r="C2021" t="str">
            <v>GGZ1105419</v>
          </cell>
          <cell r="D2021">
            <v>44047</v>
          </cell>
          <cell r="E2021">
            <v>-44042</v>
          </cell>
          <cell r="I2021" t="str">
            <v>2020 MSA 165543</v>
          </cell>
          <cell r="J2021">
            <v>242</v>
          </cell>
          <cell r="K2021" t="str">
            <v>CN CENTURY TRADING LIMITEDROOM A B 9 F GLORY CENTRE 8 HILLWOOD ROAD TS</v>
          </cell>
          <cell r="L2021" t="str">
            <v>KEDA KENYA CERAMICS COMPANY LIMITEDPIN NO P051572738IP O BOX 6780-003</v>
          </cell>
          <cell r="M2021" t="str">
            <v>CN</v>
          </cell>
          <cell r="N2021" t="str">
            <v>CNSHK</v>
          </cell>
          <cell r="O2021" t="str">
            <v>PK</v>
          </cell>
          <cell r="P2021">
            <v>46</v>
          </cell>
          <cell r="Q2021">
            <v>46</v>
          </cell>
          <cell r="R2021">
            <v>46</v>
          </cell>
          <cell r="S2021">
            <v>46</v>
          </cell>
          <cell r="T2021">
            <v>23885</v>
          </cell>
          <cell r="U2021">
            <v>23885</v>
          </cell>
          <cell r="V2021">
            <v>23885</v>
          </cell>
          <cell r="W2021">
            <v>23885</v>
          </cell>
          <cell r="X2021" t="str">
            <v>CERAMIC INK CLEANER CLUTCHES AND SHAFT COUPLINGS COPPER PIPE DRAWING AND MEASUREING INSTRUMENTS ELECTRICAL MEASURING INSTRUMENTS GAS NOZZLE PLATE MOULDING BASES ORANGE PIGMENT LIQUID PLASTIC PIPE FITTINGS PREPARED PIGMENT IN LIQUID -YELLOW PREPARED PIGMENT IN LIQUID -PINK REDDISH BROWN PIGMENT LIQUID SAPPHIRE BLUE PIGMENT LIQUID SEAMLESS STEEL PIPES SPARE PARTS FOR CERAMIC PRINTING MACHINERY FILTER SPARE PARTS FOR GAS GENERATOR SEAL GLUE SPARE PARTS FOR GAS GENERATOR SEAL RINGS SPARE PARTS FOR INDUSTRIAL FURNACE BEARING SOCKET SPARE PARTS FOR MOULDING MACHINERY BEARING HS CODE 32064900 32071000 39174000 73041900 73044100 84059000 84179000 84199000 84439900 84749000 84804 900 84836000 90178000 90303300 E-MAIL IM KENYA-SUNDA COM TEL +254 786 266201 FREIGHT COLLECT</v>
          </cell>
          <cell r="Y2021" t="str">
            <v>Valide</v>
          </cell>
        </row>
        <row r="2022">
          <cell r="A2022" t="str">
            <v>PCIU8761747</v>
          </cell>
          <cell r="B2022">
            <v>40</v>
          </cell>
          <cell r="C2022" t="str">
            <v>HUZL00037000</v>
          </cell>
          <cell r="D2022">
            <v>44044</v>
          </cell>
          <cell r="E2022">
            <v>-44039</v>
          </cell>
          <cell r="I2022" t="str">
            <v>2020 MSA 165580</v>
          </cell>
          <cell r="J2022">
            <v>301</v>
          </cell>
          <cell r="K2022" t="str">
            <v>GUANGDONG BAIHE MEDICAL TECHNOLOGYCO LTD NO 89 TAOYUAN EAST ROAD NANH</v>
          </cell>
          <cell r="L2022" t="str">
            <v>TO THE ORDER OF STANDARD CHARTEREDBANKKENYA LTD</v>
          </cell>
          <cell r="M2022" t="str">
            <v>CN</v>
          </cell>
          <cell r="N2022" t="str">
            <v>CNNSA</v>
          </cell>
          <cell r="O2022" t="str">
            <v>CT</v>
          </cell>
          <cell r="P2022">
            <v>1036</v>
          </cell>
          <cell r="Q2022">
            <v>1036</v>
          </cell>
          <cell r="R2022">
            <v>1036</v>
          </cell>
          <cell r="S2022">
            <v>1036</v>
          </cell>
          <cell r="T2022">
            <v>7930</v>
          </cell>
          <cell r="U2022">
            <v>7930</v>
          </cell>
          <cell r="V2022">
            <v>7930</v>
          </cell>
          <cell r="W2022">
            <v>7930</v>
          </cell>
          <cell r="X2022" t="str">
            <v>LOW FLUX HEMODIALYZER A60 1080PCS HIGH FLUX HEMODIALYZER H80 7872 PCS HIGH FLUX HEMODIALYZER H200 4800 PCS DISPOSABLE BLOOD LINES 11112PCS INCOTERMS 2010 TERMS CIF ICD EMBAKASI NAIROBI FREIGHT PREPAID LETTER OF CREDIT NUMBER 20101006820 1-S DATE OF ISSUE JUN 26TH 2020 IMPORT DECLARATION NUMBER E2005332254 FUEL SURCHARGE WILL BE COLLECTED FROM THE CONSIGNEE IN ADDITION TO HAULAGE CHARGES AS PER MOVEMENT DATE FROM MOMBASA AND DAR ES SALAAM INTO INLAND DESTINATION PORT STORAGE CHARGE WILL BE COLLECTED FROM CONSIGNEE AFTER 5 FREE DAYS FROM DATE OF DISCHARGE FROM VE SSEL AS PER KENYA PORT AUTHORITY TARIFF AT TIME OF DELIVERY AT DESTINATION</v>
          </cell>
          <cell r="Y2022" t="str">
            <v>Valide</v>
          </cell>
        </row>
        <row r="2023">
          <cell r="A2023" t="str">
            <v>GLDU9709678</v>
          </cell>
          <cell r="B2023">
            <v>20</v>
          </cell>
          <cell r="C2023" t="str">
            <v>JKT000320100</v>
          </cell>
          <cell r="D2023">
            <v>44046</v>
          </cell>
          <cell r="E2023">
            <v>-44041</v>
          </cell>
          <cell r="I2023" t="str">
            <v>2020 MSA 165674</v>
          </cell>
          <cell r="J2023">
            <v>145</v>
          </cell>
          <cell r="K2023" t="str">
            <v>PT MULIAGLASSATRIUM MULIA 8TH FLOORJL HR RASUNA SAID KAV B10-11SETIABU</v>
          </cell>
          <cell r="L2023" t="str">
            <v>ESSAJEE AMIJEE EA LTDLUSAKA ROAD NAIROBI MOMBASA KENYA PINP05151720</v>
          </cell>
          <cell r="M2023" t="str">
            <v>CN</v>
          </cell>
          <cell r="N2023" t="str">
            <v>IDJKT</v>
          </cell>
          <cell r="O2023" t="str">
            <v>BX</v>
          </cell>
          <cell r="P2023">
            <v>145</v>
          </cell>
          <cell r="Q2023">
            <v>145</v>
          </cell>
          <cell r="R2023">
            <v>145</v>
          </cell>
          <cell r="S2023">
            <v>145</v>
          </cell>
          <cell r="T2023">
            <v>312587</v>
          </cell>
          <cell r="U2023">
            <v>312587</v>
          </cell>
          <cell r="V2023">
            <v>312587</v>
          </cell>
          <cell r="W2023">
            <v>312587</v>
          </cell>
          <cell r="X2023"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Y2023" t="str">
            <v>Valide</v>
          </cell>
        </row>
        <row r="2024">
          <cell r="A2024" t="str">
            <v>PCIU1918500</v>
          </cell>
          <cell r="B2024">
            <v>20</v>
          </cell>
          <cell r="C2024" t="str">
            <v>JKT000320100</v>
          </cell>
          <cell r="D2024">
            <v>44046</v>
          </cell>
          <cell r="E2024">
            <v>-44041</v>
          </cell>
          <cell r="I2024" t="str">
            <v>2020 MSA 165674</v>
          </cell>
          <cell r="J2024">
            <v>145</v>
          </cell>
          <cell r="K2024" t="str">
            <v>PT MULIAGLASSATRIUM MULIA 8TH FLOORJL HR RASUNA SAID KAV B10-11SETIABU</v>
          </cell>
          <cell r="L2024" t="str">
            <v>ESSAJEE AMIJEE EA LTDLUSAKA ROAD NAIROBI MOMBASA KENYA PINP05151720</v>
          </cell>
          <cell r="M2024" t="str">
            <v>CN</v>
          </cell>
          <cell r="N2024" t="str">
            <v>IDJKT</v>
          </cell>
          <cell r="O2024" t="str">
            <v>BX</v>
          </cell>
          <cell r="P2024">
            <v>145</v>
          </cell>
          <cell r="Q2024">
            <v>145</v>
          </cell>
          <cell r="R2024">
            <v>145</v>
          </cell>
          <cell r="S2024">
            <v>145</v>
          </cell>
          <cell r="T2024">
            <v>312587</v>
          </cell>
          <cell r="U2024">
            <v>312587</v>
          </cell>
          <cell r="V2024">
            <v>312587</v>
          </cell>
          <cell r="W2024">
            <v>312587</v>
          </cell>
          <cell r="X2024"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Y2024" t="str">
            <v>Valide</v>
          </cell>
        </row>
        <row r="2025">
          <cell r="A2025" t="str">
            <v>PCIU0092835</v>
          </cell>
          <cell r="B2025">
            <v>20</v>
          </cell>
          <cell r="C2025" t="str">
            <v>JKT000320100</v>
          </cell>
          <cell r="D2025">
            <v>44046</v>
          </cell>
          <cell r="E2025">
            <v>-44041</v>
          </cell>
          <cell r="I2025" t="str">
            <v>2020 MSA 165674</v>
          </cell>
          <cell r="J2025">
            <v>145</v>
          </cell>
          <cell r="K2025" t="str">
            <v>PT MULIAGLASSATRIUM MULIA 8TH FLOORJL HR RASUNA SAID KAV B10-11SETIABU</v>
          </cell>
          <cell r="L2025" t="str">
            <v>ESSAJEE AMIJEE EA LTDLUSAKA ROAD NAIROBI MOMBASA KENYA PINP05151720</v>
          </cell>
          <cell r="M2025" t="str">
            <v>CN</v>
          </cell>
          <cell r="N2025" t="str">
            <v>IDJKT</v>
          </cell>
          <cell r="O2025" t="str">
            <v>BX</v>
          </cell>
          <cell r="P2025">
            <v>145</v>
          </cell>
          <cell r="Q2025">
            <v>145</v>
          </cell>
          <cell r="R2025">
            <v>145</v>
          </cell>
          <cell r="S2025">
            <v>145</v>
          </cell>
          <cell r="T2025">
            <v>312587</v>
          </cell>
          <cell r="U2025">
            <v>312587</v>
          </cell>
          <cell r="V2025">
            <v>312587</v>
          </cell>
          <cell r="W2025">
            <v>312587</v>
          </cell>
          <cell r="X2025"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Y2025" t="str">
            <v>Valide</v>
          </cell>
        </row>
        <row r="2026">
          <cell r="A2026" t="str">
            <v>PCIU0056313</v>
          </cell>
          <cell r="B2026">
            <v>20</v>
          </cell>
          <cell r="C2026" t="str">
            <v>JKT000320100</v>
          </cell>
          <cell r="D2026">
            <v>44046</v>
          </cell>
          <cell r="E2026">
            <v>-44041</v>
          </cell>
          <cell r="I2026" t="str">
            <v>2020 MSA 165674</v>
          </cell>
          <cell r="J2026">
            <v>145</v>
          </cell>
          <cell r="K2026" t="str">
            <v>PT MULIAGLASSATRIUM MULIA 8TH FLOORJL HR RASUNA SAID KAV B10-11SETIABU</v>
          </cell>
          <cell r="L2026" t="str">
            <v>ESSAJEE AMIJEE EA LTDLUSAKA ROAD NAIROBI MOMBASA KENYA PINP05151720</v>
          </cell>
          <cell r="M2026" t="str">
            <v>CN</v>
          </cell>
          <cell r="N2026" t="str">
            <v>IDJKT</v>
          </cell>
          <cell r="O2026" t="str">
            <v>BX</v>
          </cell>
          <cell r="P2026">
            <v>145</v>
          </cell>
          <cell r="Q2026">
            <v>145</v>
          </cell>
          <cell r="R2026">
            <v>145</v>
          </cell>
          <cell r="S2026">
            <v>145</v>
          </cell>
          <cell r="T2026">
            <v>312587</v>
          </cell>
          <cell r="U2026">
            <v>312587</v>
          </cell>
          <cell r="V2026">
            <v>312587</v>
          </cell>
          <cell r="W2026">
            <v>312587</v>
          </cell>
          <cell r="X2026"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Y2026" t="str">
            <v>Valide</v>
          </cell>
        </row>
        <row r="2027">
          <cell r="A2027" t="str">
            <v>PCIU1627382</v>
          </cell>
          <cell r="B2027">
            <v>20</v>
          </cell>
          <cell r="C2027" t="str">
            <v>JKT000320100</v>
          </cell>
          <cell r="D2027">
            <v>44046</v>
          </cell>
          <cell r="E2027">
            <v>-44041</v>
          </cell>
          <cell r="I2027" t="str">
            <v>2020 MSA 165674</v>
          </cell>
          <cell r="J2027">
            <v>145</v>
          </cell>
          <cell r="K2027" t="str">
            <v>PT MULIAGLASSATRIUM MULIA 8TH FLOORJL HR RASUNA SAID KAV B10-11SETIABU</v>
          </cell>
          <cell r="L2027" t="str">
            <v>ESSAJEE AMIJEE EA LTDLUSAKA ROAD NAIROBI MOMBASA KENYA PINP05151720</v>
          </cell>
          <cell r="M2027" t="str">
            <v>CN</v>
          </cell>
          <cell r="N2027" t="str">
            <v>IDJKT</v>
          </cell>
          <cell r="O2027" t="str">
            <v>BX</v>
          </cell>
          <cell r="P2027">
            <v>145</v>
          </cell>
          <cell r="Q2027">
            <v>145</v>
          </cell>
          <cell r="R2027">
            <v>145</v>
          </cell>
          <cell r="S2027">
            <v>145</v>
          </cell>
          <cell r="T2027">
            <v>312587</v>
          </cell>
          <cell r="U2027">
            <v>312587</v>
          </cell>
          <cell r="V2027">
            <v>312587</v>
          </cell>
          <cell r="W2027">
            <v>312587</v>
          </cell>
          <cell r="X2027"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Y2027" t="str">
            <v>Valide</v>
          </cell>
        </row>
        <row r="2028">
          <cell r="A2028" t="str">
            <v>PCIU1741667</v>
          </cell>
          <cell r="B2028">
            <v>20</v>
          </cell>
          <cell r="C2028" t="str">
            <v>JKT000320100</v>
          </cell>
          <cell r="D2028">
            <v>44046</v>
          </cell>
          <cell r="E2028">
            <v>-44041</v>
          </cell>
          <cell r="I2028" t="str">
            <v>2020 MSA 165674</v>
          </cell>
          <cell r="J2028">
            <v>145</v>
          </cell>
          <cell r="K2028" t="str">
            <v>PT MULIAGLASSATRIUM MULIA 8TH FLOORJL HR RASUNA SAID KAV B10-11SETIABU</v>
          </cell>
          <cell r="L2028" t="str">
            <v>ESSAJEE AMIJEE EA LTDLUSAKA ROAD NAIROBI MOMBASA KENYA PINP05151720</v>
          </cell>
          <cell r="M2028" t="str">
            <v>CN</v>
          </cell>
          <cell r="N2028" t="str">
            <v>IDJKT</v>
          </cell>
          <cell r="O2028" t="str">
            <v>BX</v>
          </cell>
          <cell r="P2028">
            <v>145</v>
          </cell>
          <cell r="Q2028">
            <v>145</v>
          </cell>
          <cell r="R2028">
            <v>145</v>
          </cell>
          <cell r="S2028">
            <v>145</v>
          </cell>
          <cell r="T2028">
            <v>312587</v>
          </cell>
          <cell r="U2028">
            <v>312587</v>
          </cell>
          <cell r="V2028">
            <v>312587</v>
          </cell>
          <cell r="W2028">
            <v>312587</v>
          </cell>
          <cell r="X2028"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Y2028" t="str">
            <v>Valide</v>
          </cell>
        </row>
        <row r="2029">
          <cell r="A2029" t="str">
            <v>PCIU0032693</v>
          </cell>
          <cell r="B2029">
            <v>20</v>
          </cell>
          <cell r="C2029" t="str">
            <v>JKT000320100</v>
          </cell>
          <cell r="D2029">
            <v>44046</v>
          </cell>
          <cell r="E2029">
            <v>-44041</v>
          </cell>
          <cell r="I2029" t="str">
            <v>2020 MSA 165674</v>
          </cell>
          <cell r="J2029">
            <v>145</v>
          </cell>
          <cell r="K2029" t="str">
            <v>PT MULIAGLASSATRIUM MULIA 8TH FLOORJL HR RASUNA SAID KAV B10-11SETIABU</v>
          </cell>
          <cell r="L2029" t="str">
            <v>ESSAJEE AMIJEE EA LTDLUSAKA ROAD NAIROBI MOMBASA KENYA PINP05151720</v>
          </cell>
          <cell r="M2029" t="str">
            <v>CN</v>
          </cell>
          <cell r="N2029" t="str">
            <v>IDJKT</v>
          </cell>
          <cell r="O2029" t="str">
            <v>BX</v>
          </cell>
          <cell r="P2029">
            <v>145</v>
          </cell>
          <cell r="Q2029">
            <v>145</v>
          </cell>
          <cell r="R2029">
            <v>145</v>
          </cell>
          <cell r="S2029">
            <v>145</v>
          </cell>
          <cell r="T2029">
            <v>312587</v>
          </cell>
          <cell r="U2029">
            <v>312587</v>
          </cell>
          <cell r="V2029">
            <v>312587</v>
          </cell>
          <cell r="W2029">
            <v>312587</v>
          </cell>
          <cell r="X2029" t="str">
            <v>145 BOXES OF 2 8MM 3 8MM AND 4 8MM CLEAR FLOAT GLASS AS PER P I-2112026533 IDF NO E2006345817 HS CODE NO 7005290000 TOTAL NW 292 128 00KGS GOODS IN TRANSIT TO FOCUS CFS BY CONSIGNEE S ACCOUNT AND RISK SHIPPED ON BOARD AT TG PRIOK JAK ARTA INDONESIA ON JUNE 28 2020 BY CSCL LIMA V 085N TRANSHIPMENT AT SINGAPORE BY KOTA JOHAN V 0014W INDONESIA PEB040300-24062020-385582 NPWP013463310092000</v>
          </cell>
          <cell r="Y2029" t="str">
            <v>Valide</v>
          </cell>
        </row>
        <row r="2030">
          <cell r="A2030" t="str">
            <v>MEDU7745868</v>
          </cell>
          <cell r="B2030">
            <v>40</v>
          </cell>
          <cell r="C2030" t="str">
            <v>MEDUI1750997</v>
          </cell>
          <cell r="D2030">
            <v>44045</v>
          </cell>
          <cell r="E2030">
            <v>-44040</v>
          </cell>
          <cell r="I2030" t="str">
            <v>2020 MSA 165582</v>
          </cell>
          <cell r="J2030">
            <v>81</v>
          </cell>
          <cell r="K2030" t="str">
            <v>PIN INTERNET TEKNOLOJILERI VE EGITIM HIZMETLERI SAN TIC A S</v>
          </cell>
          <cell r="L2030" t="str">
            <v>BUGGY AFRICA LIMITED</v>
          </cell>
          <cell r="M2030" t="str">
            <v>OM</v>
          </cell>
          <cell r="N2030" t="str">
            <v>OMSLL</v>
          </cell>
          <cell r="O2030" t="str">
            <v>PK</v>
          </cell>
          <cell r="P2030">
            <v>50</v>
          </cell>
          <cell r="Q2030">
            <v>50</v>
          </cell>
          <cell r="R2030">
            <v>0</v>
          </cell>
          <cell r="S2030">
            <v>0</v>
          </cell>
          <cell r="T2030">
            <v>43500</v>
          </cell>
          <cell r="U2030">
            <v>43500</v>
          </cell>
          <cell r="V2030">
            <v>0</v>
          </cell>
          <cell r="W2030">
            <v>0</v>
          </cell>
          <cell r="X2030" t="str">
            <v>INCLUDES 25 CAPS 35 CL VO DKA 21 195 00 KGS NET H S CODE 2208 60 INCLUDES 25 CAPS 35 CL VO DKA 21 195 00 KGS NET HS CODE 2208 60</v>
          </cell>
          <cell r="Y2030" t="str">
            <v>Valide</v>
          </cell>
        </row>
        <row r="2031">
          <cell r="A2031" t="str">
            <v>MEDU4840687</v>
          </cell>
          <cell r="B2031">
            <v>40</v>
          </cell>
          <cell r="C2031" t="str">
            <v>MEDUI1750997</v>
          </cell>
          <cell r="D2031">
            <v>44045</v>
          </cell>
          <cell r="E2031">
            <v>-44040</v>
          </cell>
          <cell r="I2031" t="str">
            <v>2020 MSA 165582</v>
          </cell>
          <cell r="J2031">
            <v>81</v>
          </cell>
          <cell r="K2031" t="str">
            <v>PIN INTERNET TEKNOLOJILERI VE EGITIM HIZMETLERI SAN TIC A S</v>
          </cell>
          <cell r="L2031" t="str">
            <v>BUGGY AFRICA LIMITED</v>
          </cell>
          <cell r="M2031" t="str">
            <v>OM</v>
          </cell>
          <cell r="N2031" t="str">
            <v>OMSLL</v>
          </cell>
          <cell r="O2031" t="str">
            <v>PK</v>
          </cell>
          <cell r="P2031">
            <v>50</v>
          </cell>
          <cell r="Q2031">
            <v>50</v>
          </cell>
          <cell r="R2031">
            <v>0</v>
          </cell>
          <cell r="S2031">
            <v>0</v>
          </cell>
          <cell r="T2031">
            <v>43500</v>
          </cell>
          <cell r="U2031">
            <v>43500</v>
          </cell>
          <cell r="V2031">
            <v>0</v>
          </cell>
          <cell r="W2031">
            <v>0</v>
          </cell>
          <cell r="X2031" t="str">
            <v>INCLUDES 25 CAPS 35 CL VO DKA 21 195 00 KGS NET H S CODE 2208 60 INCLUDES 25 CAPS 35 CL VO DKA 21 195 00 KGS NET HS CODE 2208 60</v>
          </cell>
          <cell r="Y2031" t="str">
            <v>Valide</v>
          </cell>
        </row>
        <row r="2032">
          <cell r="A2032" t="str">
            <v>CLHU4743515</v>
          </cell>
          <cell r="B2032">
            <v>40</v>
          </cell>
          <cell r="C2032" t="str">
            <v>MEDUJ1361826</v>
          </cell>
          <cell r="D2032">
            <v>44048</v>
          </cell>
          <cell r="E2032">
            <v>-44043</v>
          </cell>
          <cell r="I2032" t="str">
            <v>2020 MSA 165559</v>
          </cell>
          <cell r="J2032">
            <v>168</v>
          </cell>
          <cell r="K2032" t="str">
            <v>COMPAIR SA PTY LTD</v>
          </cell>
          <cell r="L2032" t="str">
            <v>MARUBENI CORPORATION KENYA POWER PROJECT</v>
          </cell>
          <cell r="M2032" t="str">
            <v>OM</v>
          </cell>
          <cell r="N2032" t="str">
            <v>OMSLL</v>
          </cell>
          <cell r="O2032" t="str">
            <v>NE</v>
          </cell>
          <cell r="P2032">
            <v>10</v>
          </cell>
          <cell r="Q2032">
            <v>10</v>
          </cell>
          <cell r="R2032">
            <v>10</v>
          </cell>
          <cell r="S2032">
            <v>10</v>
          </cell>
          <cell r="T2032">
            <v>4954</v>
          </cell>
          <cell r="U2032">
            <v>4954</v>
          </cell>
          <cell r="V2032">
            <v>4954</v>
          </cell>
          <cell r="W2032">
            <v>4954</v>
          </cell>
          <cell r="X2032" t="str">
            <v>MASTER LIST ITEM NO H 3 4 AIR COMPRESSOR COMPRESSED AIR SYSTEM COMPONENT PART OF GOODS WITH STANDARD AC CESSORIES OF GOODS WHICH A RE NECESSARY FOR OLKARIA I ADDITIONAL UNIT 6 POWER D EVELOPMENT PROJECT SHIPMEN T NO FE35 INVOICE NO 9 PHX0388 MASTER LIST DFN4 15 232 011 DATED 7TH JUNE 2019 CONSIGNEE DETAILS CO NTINUES Contact MR TARO SETO GENERAL MANAGER Tel +254- 0 20-2719055 2719 023 FAX +254- 0 -20-2719 102 E-mail SETO-T MARUBEN I COM</v>
          </cell>
          <cell r="Y2032" t="str">
            <v>Valide</v>
          </cell>
        </row>
        <row r="2033">
          <cell r="A2033" t="str">
            <v>CAIU3191598</v>
          </cell>
          <cell r="B2033">
            <v>20</v>
          </cell>
          <cell r="C2033" t="str">
            <v>MEDUJ1361826</v>
          </cell>
          <cell r="D2033">
            <v>44049</v>
          </cell>
          <cell r="E2033">
            <v>-44044</v>
          </cell>
          <cell r="I2033" t="str">
            <v>2020 MSA 165559</v>
          </cell>
          <cell r="J2033">
            <v>168</v>
          </cell>
          <cell r="K2033" t="str">
            <v>COMPAIR SA PTY LTD</v>
          </cell>
          <cell r="L2033" t="str">
            <v>MARUBENI CORPORATION KENYA POWER PROJECT</v>
          </cell>
          <cell r="M2033" t="str">
            <v>OM</v>
          </cell>
          <cell r="N2033" t="str">
            <v>OMSLL</v>
          </cell>
          <cell r="O2033" t="str">
            <v>NE</v>
          </cell>
          <cell r="P2033">
            <v>10</v>
          </cell>
          <cell r="Q2033">
            <v>10</v>
          </cell>
          <cell r="R2033">
            <v>10</v>
          </cell>
          <cell r="S2033">
            <v>10</v>
          </cell>
          <cell r="T2033">
            <v>4954</v>
          </cell>
          <cell r="U2033">
            <v>4954</v>
          </cell>
          <cell r="V2033">
            <v>4954</v>
          </cell>
          <cell r="W2033">
            <v>4954</v>
          </cell>
          <cell r="X2033" t="str">
            <v>MASTER LIST ITEM NO H 3 4 AIR COMPRESSOR COMPRESSED AIR SYSTEM COMPONENT PART OF GOODS WITH STANDARD AC CESSORIES OF GOODS WHICH A RE NECESSARY FOR OLKARIA I ADDITIONAL UNIT 6 POWER D EVELOPMENT PROJECT SHIPMEN T NO FE35 INVOICE NO 9 PHX0388 MASTER LIST DFN4 15 232 011 DATED 7TH JUNE 2019 CONSIGNEE DETAILS CO NTINUES Contact MR TARO SETO GENERAL MANAGER Tel +254- 0 20-2719055 2719 023 FAX +254- 0 -20-2719 102 E-mail SETO-T MARUBEN I COM</v>
          </cell>
          <cell r="Y2033" t="str">
            <v>Valide</v>
          </cell>
        </row>
        <row r="2034">
          <cell r="A2034" t="str">
            <v>MEDU6200816</v>
          </cell>
          <cell r="B2034">
            <v>20</v>
          </cell>
          <cell r="C2034" t="str">
            <v>MEDUKR428351</v>
          </cell>
          <cell r="D2034">
            <v>44049</v>
          </cell>
          <cell r="E2034">
            <v>-44044</v>
          </cell>
          <cell r="I2034" t="str">
            <v>2020 MSA 165582</v>
          </cell>
          <cell r="J2034">
            <v>97</v>
          </cell>
          <cell r="K2034" t="str">
            <v>SINO BASICCHEMICALS CO LTD</v>
          </cell>
          <cell r="L2034" t="str">
            <v>MULBERRY SOLVENTS LTD</v>
          </cell>
          <cell r="M2034" t="str">
            <v>OM</v>
          </cell>
          <cell r="N2034" t="str">
            <v>OMSLL</v>
          </cell>
          <cell r="O2034" t="str">
            <v>CX</v>
          </cell>
          <cell r="P2034">
            <v>720</v>
          </cell>
          <cell r="Q2034">
            <v>720</v>
          </cell>
          <cell r="R2034">
            <v>0</v>
          </cell>
          <cell r="S2034">
            <v>0</v>
          </cell>
          <cell r="T2034">
            <v>22800</v>
          </cell>
          <cell r="U2034">
            <v>22800</v>
          </cell>
          <cell r="V2034">
            <v>0</v>
          </cell>
          <cell r="W2034">
            <v>0</v>
          </cell>
          <cell r="X2034" t="str">
            <v>OF HYDROGEN PEROXIDE HYDROGEN PEROXIDE 50 H S CODE 284700 21DAYS FREE TIME AT DESTINATION EQUIPMENT ONLY FREIGHT PREPAID</v>
          </cell>
          <cell r="Y2034" t="str">
            <v>Valide</v>
          </cell>
        </row>
        <row r="2035">
          <cell r="A2035" t="str">
            <v>FCIU7415040</v>
          </cell>
          <cell r="B2035">
            <v>40</v>
          </cell>
          <cell r="C2035" t="str">
            <v>MEDUMV113532</v>
          </cell>
          <cell r="D2035">
            <v>44045</v>
          </cell>
          <cell r="E2035">
            <v>-44040</v>
          </cell>
          <cell r="I2035" t="str">
            <v>2020 MSA 165577</v>
          </cell>
          <cell r="J2035">
            <v>60</v>
          </cell>
          <cell r="K2035" t="str">
            <v>M P ENTERPRISES</v>
          </cell>
          <cell r="L2035" t="str">
            <v>SUHANAN VENTURES LTD</v>
          </cell>
          <cell r="M2035" t="str">
            <v>OM</v>
          </cell>
          <cell r="N2035" t="str">
            <v>OMSLL</v>
          </cell>
          <cell r="O2035" t="str">
            <v>BX</v>
          </cell>
          <cell r="P2035">
            <v>110</v>
          </cell>
          <cell r="Q2035">
            <v>110</v>
          </cell>
          <cell r="R2035">
            <v>110</v>
          </cell>
          <cell r="S2035">
            <v>110</v>
          </cell>
          <cell r="T2035">
            <v>7600</v>
          </cell>
          <cell r="U2035">
            <v>7600</v>
          </cell>
          <cell r="V2035">
            <v>7600</v>
          </cell>
          <cell r="W2035">
            <v>7600</v>
          </cell>
          <cell r="X2035" t="str">
            <v>TOTAL 110 BOXES ONLY TOT AL ONE HUNDRED TEN BOXES O NLY FURNITURE INVOICE NO 12 DT 10 06 2020 INCO TERM - DDU SHIPPING BILL NO 3565543 SHIPPING BIL L DT 02 07 2020 TOTAL NE T WT 7000 00 KGS FREIGHT PREPAID</v>
          </cell>
          <cell r="Y2035" t="str">
            <v>Valide</v>
          </cell>
        </row>
        <row r="2036">
          <cell r="A2036" t="str">
            <v>MEDU1887844</v>
          </cell>
          <cell r="B2036">
            <v>20</v>
          </cell>
          <cell r="C2036" t="str">
            <v>MEDUMV162836</v>
          </cell>
          <cell r="D2036">
            <v>44049</v>
          </cell>
          <cell r="E2036">
            <v>-44044</v>
          </cell>
          <cell r="I2036" t="str">
            <v>2020 MSA 165577</v>
          </cell>
          <cell r="J2036">
            <v>67</v>
          </cell>
          <cell r="K2036" t="str">
            <v>PRAKASH CHEMICALS INTERNATIONAL PVT LTD</v>
          </cell>
          <cell r="L2036" t="str">
            <v>CHARMING GENERAL TRADING LTD</v>
          </cell>
          <cell r="M2036" t="str">
            <v>OM</v>
          </cell>
          <cell r="N2036" t="str">
            <v>OMSLL</v>
          </cell>
          <cell r="O2036" t="str">
            <v>DR</v>
          </cell>
          <cell r="P2036">
            <v>320</v>
          </cell>
          <cell r="Q2036">
            <v>320</v>
          </cell>
          <cell r="R2036">
            <v>0</v>
          </cell>
          <cell r="S2036">
            <v>0</v>
          </cell>
          <cell r="T2036">
            <v>69920</v>
          </cell>
          <cell r="U2036">
            <v>69920</v>
          </cell>
          <cell r="V2036">
            <v>0</v>
          </cell>
          <cell r="W2036">
            <v>0</v>
          </cell>
          <cell r="X2036"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Y2036" t="str">
            <v>Valide</v>
          </cell>
        </row>
        <row r="2037">
          <cell r="A2037" t="str">
            <v>TCLU7853446</v>
          </cell>
          <cell r="B2037">
            <v>40</v>
          </cell>
          <cell r="C2037" t="str">
            <v>MEDUMV179897</v>
          </cell>
          <cell r="D2037">
            <v>44045</v>
          </cell>
          <cell r="E2037">
            <v>-44040</v>
          </cell>
          <cell r="I2037" t="str">
            <v>2020 MSA 165577</v>
          </cell>
          <cell r="J2037">
            <v>74</v>
          </cell>
          <cell r="K2037" t="str">
            <v>GOMA PROCESS TECHNOLOGIES PVT LTD</v>
          </cell>
          <cell r="L2037" t="str">
            <v>OL KALOU DAIRY LTD</v>
          </cell>
          <cell r="M2037" t="str">
            <v>OM</v>
          </cell>
          <cell r="N2037" t="str">
            <v>OMSLL</v>
          </cell>
          <cell r="O2037" t="str">
            <v>PK</v>
          </cell>
          <cell r="P2037">
            <v>136</v>
          </cell>
          <cell r="Q2037">
            <v>136</v>
          </cell>
          <cell r="R2037">
            <v>136</v>
          </cell>
          <cell r="S2037">
            <v>136</v>
          </cell>
          <cell r="T2037">
            <v>25580</v>
          </cell>
          <cell r="U2037">
            <v>25580</v>
          </cell>
          <cell r="V2037">
            <v>25580</v>
          </cell>
          <cell r="W2037">
            <v>25580</v>
          </cell>
          <cell r="X2037"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Y2037" t="str">
            <v>Valide</v>
          </cell>
        </row>
        <row r="2038">
          <cell r="A2038" t="str">
            <v>TGHU9323151</v>
          </cell>
          <cell r="B2038">
            <v>40</v>
          </cell>
          <cell r="C2038" t="str">
            <v>MEDUMV179897</v>
          </cell>
          <cell r="D2038">
            <v>44045</v>
          </cell>
          <cell r="E2038">
            <v>-44040</v>
          </cell>
          <cell r="I2038" t="str">
            <v>2020 MSA 165577</v>
          </cell>
          <cell r="J2038">
            <v>74</v>
          </cell>
          <cell r="K2038" t="str">
            <v>GOMA PROCESS TECHNOLOGIES PVT LTD</v>
          </cell>
          <cell r="L2038" t="str">
            <v>OL KALOU DAIRY LTD</v>
          </cell>
          <cell r="M2038" t="str">
            <v>OM</v>
          </cell>
          <cell r="N2038" t="str">
            <v>OMSLL</v>
          </cell>
          <cell r="O2038" t="str">
            <v>PK</v>
          </cell>
          <cell r="P2038">
            <v>136</v>
          </cell>
          <cell r="Q2038">
            <v>136</v>
          </cell>
          <cell r="R2038">
            <v>136</v>
          </cell>
          <cell r="S2038">
            <v>136</v>
          </cell>
          <cell r="T2038">
            <v>25580</v>
          </cell>
          <cell r="U2038">
            <v>25580</v>
          </cell>
          <cell r="V2038">
            <v>25580</v>
          </cell>
          <cell r="W2038">
            <v>25580</v>
          </cell>
          <cell r="X2038"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Y2038" t="str">
            <v>Valide</v>
          </cell>
        </row>
        <row r="2039">
          <cell r="A2039" t="str">
            <v>CLHU8634240</v>
          </cell>
          <cell r="B2039">
            <v>40</v>
          </cell>
          <cell r="C2039" t="str">
            <v>MEDUMV179897</v>
          </cell>
          <cell r="D2039">
            <v>44045</v>
          </cell>
          <cell r="E2039">
            <v>-44040</v>
          </cell>
          <cell r="I2039" t="str">
            <v>2020 MSA 165577</v>
          </cell>
          <cell r="J2039">
            <v>74</v>
          </cell>
          <cell r="K2039" t="str">
            <v>GOMA PROCESS TECHNOLOGIES PVT LTD</v>
          </cell>
          <cell r="L2039" t="str">
            <v>OL KALOU DAIRY LTD</v>
          </cell>
          <cell r="M2039" t="str">
            <v>OM</v>
          </cell>
          <cell r="N2039" t="str">
            <v>OMSLL</v>
          </cell>
          <cell r="O2039" t="str">
            <v>PK</v>
          </cell>
          <cell r="P2039">
            <v>136</v>
          </cell>
          <cell r="Q2039">
            <v>136</v>
          </cell>
          <cell r="R2039">
            <v>136</v>
          </cell>
          <cell r="S2039">
            <v>136</v>
          </cell>
          <cell r="T2039">
            <v>25580</v>
          </cell>
          <cell r="U2039">
            <v>25580</v>
          </cell>
          <cell r="V2039">
            <v>25580</v>
          </cell>
          <cell r="W2039">
            <v>25580</v>
          </cell>
          <cell r="X2039"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Y2039" t="str">
            <v>Valide</v>
          </cell>
        </row>
        <row r="2040">
          <cell r="A2040" t="str">
            <v>MSCU7557519</v>
          </cell>
          <cell r="B2040">
            <v>40</v>
          </cell>
          <cell r="C2040" t="str">
            <v>MEDUMV179897</v>
          </cell>
          <cell r="D2040">
            <v>44045</v>
          </cell>
          <cell r="E2040">
            <v>-44040</v>
          </cell>
          <cell r="I2040" t="str">
            <v>2020 MSA 165577</v>
          </cell>
          <cell r="J2040">
            <v>74</v>
          </cell>
          <cell r="K2040" t="str">
            <v>GOMA PROCESS TECHNOLOGIES PVT LTD</v>
          </cell>
          <cell r="L2040" t="str">
            <v>OL KALOU DAIRY LTD</v>
          </cell>
          <cell r="M2040" t="str">
            <v>OM</v>
          </cell>
          <cell r="N2040" t="str">
            <v>OMSLL</v>
          </cell>
          <cell r="O2040" t="str">
            <v>PK</v>
          </cell>
          <cell r="P2040">
            <v>136</v>
          </cell>
          <cell r="Q2040">
            <v>136</v>
          </cell>
          <cell r="R2040">
            <v>136</v>
          </cell>
          <cell r="S2040">
            <v>136</v>
          </cell>
          <cell r="T2040">
            <v>25580</v>
          </cell>
          <cell r="U2040">
            <v>25580</v>
          </cell>
          <cell r="V2040">
            <v>25580</v>
          </cell>
          <cell r="W2040">
            <v>25580</v>
          </cell>
          <cell r="X2040" t="str">
            <v>DAIRY PLANT and MACHINERY DAIRY PLANT and MACHINERY HS CODE 84342000 SUPPLY OF DAIRY MACHINERIES FOR MILK PROCESSING PLANT INV NO S SI2021-1004 DT 08 07 2020 SB NO 4004390 DT 08 07 2 020 Gujarat -394230 GST N o 24AAGCG3162J2ZN EMAIL ISAACMUCHIRI001 GMAIL COM KWACHIRA OLKALOUDAIRY CO KE DAIRY PLANT and MACHINERY</v>
          </cell>
          <cell r="Y2040" t="str">
            <v>Valide</v>
          </cell>
        </row>
        <row r="2041">
          <cell r="A2041" t="str">
            <v>BMOU2237246</v>
          </cell>
          <cell r="B2041">
            <v>20</v>
          </cell>
          <cell r="C2041" t="str">
            <v>MEDUPL129251</v>
          </cell>
          <cell r="D2041">
            <v>44046</v>
          </cell>
          <cell r="E2041">
            <v>-44041</v>
          </cell>
          <cell r="I2041" t="str">
            <v>2020 MSA 165559</v>
          </cell>
          <cell r="J2041">
            <v>243</v>
          </cell>
          <cell r="K2041" t="str">
            <v>MAURITIUS SUGAR SYNDICATE ON BEHALF OF</v>
          </cell>
          <cell r="L2041" t="str">
            <v>BOLLORE TRANSPORT and LOGISTICS KENYA LTD JOINTLY and SEVERALLY WI</v>
          </cell>
          <cell r="M2041" t="str">
            <v>OM</v>
          </cell>
          <cell r="N2041" t="str">
            <v>OMSLL</v>
          </cell>
          <cell r="O2041" t="str">
            <v>BG</v>
          </cell>
          <cell r="P2041">
            <v>1500</v>
          </cell>
          <cell r="Q2041">
            <v>1500</v>
          </cell>
          <cell r="R2041">
            <v>0</v>
          </cell>
          <cell r="S2041">
            <v>0</v>
          </cell>
          <cell r="T2041">
            <v>75243</v>
          </cell>
          <cell r="U2041">
            <v>75243</v>
          </cell>
          <cell r="V2041">
            <v>0</v>
          </cell>
          <cell r="W2041">
            <v>0</v>
          </cell>
          <cell r="X2041"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IN DURBAN X 50 KG WHITE REFINED SUG AR NET WEIGHT 25 000 MT</v>
          </cell>
          <cell r="Y2041" t="str">
            <v>Valide</v>
          </cell>
        </row>
        <row r="2042">
          <cell r="A2042" t="str">
            <v>MEDU5209450</v>
          </cell>
          <cell r="B2042">
            <v>20</v>
          </cell>
          <cell r="C2042" t="str">
            <v>MEDUPL129251</v>
          </cell>
          <cell r="D2042">
            <v>44046</v>
          </cell>
          <cell r="E2042">
            <v>-44041</v>
          </cell>
          <cell r="I2042" t="str">
            <v>2020 MSA 165559</v>
          </cell>
          <cell r="J2042">
            <v>243</v>
          </cell>
          <cell r="K2042" t="str">
            <v>MAURITIUS SUGAR SYNDICATE ON BEHALF OF</v>
          </cell>
          <cell r="L2042" t="str">
            <v>BOLLORE TRANSPORT and LOGISTICS KENYA LTD JOINTLY and SEVERALLY WI</v>
          </cell>
          <cell r="M2042" t="str">
            <v>OM</v>
          </cell>
          <cell r="N2042" t="str">
            <v>OMSLL</v>
          </cell>
          <cell r="O2042" t="str">
            <v>BG</v>
          </cell>
          <cell r="P2042">
            <v>1500</v>
          </cell>
          <cell r="Q2042">
            <v>1500</v>
          </cell>
          <cell r="R2042">
            <v>0</v>
          </cell>
          <cell r="S2042">
            <v>0</v>
          </cell>
          <cell r="T2042">
            <v>75243</v>
          </cell>
          <cell r="U2042">
            <v>75243</v>
          </cell>
          <cell r="V2042">
            <v>0</v>
          </cell>
          <cell r="W2042">
            <v>0</v>
          </cell>
          <cell r="X2042"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IN DURBAN X 50 KG WHITE REFINED SUG AR NET WEIGHT 25 000 MT</v>
          </cell>
          <cell r="Y2042" t="str">
            <v>Valide</v>
          </cell>
        </row>
        <row r="2043">
          <cell r="A2043" t="str">
            <v>CAIU6699556</v>
          </cell>
          <cell r="B2043">
            <v>20</v>
          </cell>
          <cell r="C2043" t="str">
            <v>MEDUPL129269</v>
          </cell>
          <cell r="D2043">
            <v>44048</v>
          </cell>
          <cell r="E2043">
            <v>-44043</v>
          </cell>
          <cell r="I2043" t="str">
            <v>2020 MSA 165268</v>
          </cell>
          <cell r="J2043">
            <v>130</v>
          </cell>
          <cell r="K2043" t="str">
            <v>MAURITIUS SUGAR SYNDICATE ON BEHALF OF</v>
          </cell>
          <cell r="L2043" t="str">
            <v>BOLLORE TRANSPORT and LOGISTICS KENYA LTD JOINTLY and SEVERALLY WI</v>
          </cell>
          <cell r="M2043" t="str">
            <v>OM</v>
          </cell>
          <cell r="N2043" t="str">
            <v>OMSLL</v>
          </cell>
          <cell r="O2043" t="str">
            <v>BG</v>
          </cell>
          <cell r="P2043">
            <v>1500</v>
          </cell>
          <cell r="Q2043">
            <v>1500</v>
          </cell>
          <cell r="R2043">
            <v>1500</v>
          </cell>
          <cell r="S2043">
            <v>1500</v>
          </cell>
          <cell r="T2043">
            <v>75243</v>
          </cell>
          <cell r="U2043">
            <v>75243</v>
          </cell>
          <cell r="V2043">
            <v>75243</v>
          </cell>
          <cell r="W2043">
            <v>75243</v>
          </cell>
          <cell r="X2043"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X 50 KG WHITE REFINED SUGAR NET WE IGHT 25 000 MT</v>
          </cell>
          <cell r="Y2043" t="str">
            <v>Valide</v>
          </cell>
        </row>
        <row r="2044">
          <cell r="A2044" t="str">
            <v>MSDU1181053</v>
          </cell>
          <cell r="B2044">
            <v>20</v>
          </cell>
          <cell r="C2044" t="str">
            <v>MEDUW1023532</v>
          </cell>
          <cell r="D2044">
            <v>44045</v>
          </cell>
          <cell r="E2044">
            <v>-44040</v>
          </cell>
          <cell r="I2044" t="str">
            <v>2020 MSA 165559</v>
          </cell>
          <cell r="J2044">
            <v>275</v>
          </cell>
          <cell r="K2044" t="str">
            <v>NAMIBIA BREWERIES LTD</v>
          </cell>
          <cell r="L2044" t="str">
            <v>KAPARI LIMITED</v>
          </cell>
          <cell r="M2044" t="str">
            <v>OM</v>
          </cell>
          <cell r="N2044" t="str">
            <v>OMSLL</v>
          </cell>
          <cell r="O2044" t="str">
            <v>CS</v>
          </cell>
          <cell r="P2044">
            <v>3837</v>
          </cell>
          <cell r="Q2044">
            <v>3837</v>
          </cell>
          <cell r="R2044">
            <v>3837</v>
          </cell>
          <cell r="S2044">
            <v>3837</v>
          </cell>
          <cell r="T2044">
            <v>51801</v>
          </cell>
          <cell r="U2044">
            <v>51801</v>
          </cell>
          <cell r="V2044">
            <v>51801</v>
          </cell>
          <cell r="W2044">
            <v>51801</v>
          </cell>
          <cell r="X2044" t="str">
            <v>WINDHOEK LAGER DUMPIES NRB 330ML HS CODE - 220300 WINDHOEK DRAUGHT DUMPIES NRB 440ML HS CODE - 220300 WINDHOEK LAGER DUMPIES NRB 330ML HS CODE - 220300</v>
          </cell>
          <cell r="Y2044" t="str">
            <v>Valide</v>
          </cell>
        </row>
        <row r="2045">
          <cell r="A2045" t="str">
            <v>TCLU2656070</v>
          </cell>
          <cell r="B2045">
            <v>20</v>
          </cell>
          <cell r="C2045" t="str">
            <v>MEDUW1023532</v>
          </cell>
          <cell r="D2045">
            <v>44045</v>
          </cell>
          <cell r="E2045">
            <v>-44040</v>
          </cell>
          <cell r="I2045" t="str">
            <v>2020 MSA 165559</v>
          </cell>
          <cell r="J2045">
            <v>275</v>
          </cell>
          <cell r="K2045" t="str">
            <v>NAMIBIA BREWERIES LTD</v>
          </cell>
          <cell r="L2045" t="str">
            <v>KAPARI LIMITED</v>
          </cell>
          <cell r="M2045" t="str">
            <v>OM</v>
          </cell>
          <cell r="N2045" t="str">
            <v>OMSLL</v>
          </cell>
          <cell r="O2045" t="str">
            <v>CS</v>
          </cell>
          <cell r="P2045">
            <v>3837</v>
          </cell>
          <cell r="Q2045">
            <v>3837</v>
          </cell>
          <cell r="R2045">
            <v>3837</v>
          </cell>
          <cell r="S2045">
            <v>3837</v>
          </cell>
          <cell r="T2045">
            <v>51801</v>
          </cell>
          <cell r="U2045">
            <v>51801</v>
          </cell>
          <cell r="V2045">
            <v>51801</v>
          </cell>
          <cell r="W2045">
            <v>51801</v>
          </cell>
          <cell r="X2045" t="str">
            <v>WINDHOEK LAGER DUMPIES NRB 330ML HS CODE - 220300 WINDHOEK DRAUGHT DUMPIES NRB 440ML HS CODE - 220300 WINDHOEK LAGER DUMPIES NRB 330ML HS CODE - 220300</v>
          </cell>
          <cell r="Y2045" t="str">
            <v>Valide</v>
          </cell>
        </row>
        <row r="2046">
          <cell r="A2046" t="str">
            <v>MEDU5448351</v>
          </cell>
          <cell r="B2046">
            <v>20</v>
          </cell>
          <cell r="C2046" t="str">
            <v>MEDUW1023532</v>
          </cell>
          <cell r="D2046">
            <v>44045</v>
          </cell>
          <cell r="E2046">
            <v>-44040</v>
          </cell>
          <cell r="I2046" t="str">
            <v>2020 MSA 165559</v>
          </cell>
          <cell r="J2046">
            <v>275</v>
          </cell>
          <cell r="K2046" t="str">
            <v>NAMIBIA BREWERIES LTD</v>
          </cell>
          <cell r="L2046" t="str">
            <v>KAPARI LIMITED</v>
          </cell>
          <cell r="M2046" t="str">
            <v>OM</v>
          </cell>
          <cell r="N2046" t="str">
            <v>OMSLL</v>
          </cell>
          <cell r="O2046" t="str">
            <v>CS</v>
          </cell>
          <cell r="P2046">
            <v>3837</v>
          </cell>
          <cell r="Q2046">
            <v>3837</v>
          </cell>
          <cell r="R2046">
            <v>3837</v>
          </cell>
          <cell r="S2046">
            <v>3837</v>
          </cell>
          <cell r="T2046">
            <v>51801</v>
          </cell>
          <cell r="U2046">
            <v>51801</v>
          </cell>
          <cell r="V2046">
            <v>51801</v>
          </cell>
          <cell r="W2046">
            <v>51801</v>
          </cell>
          <cell r="X2046" t="str">
            <v>WINDHOEK LAGER DUMPIES NRB 330ML HS CODE - 220300 WINDHOEK DRAUGHT DUMPIES NRB 440ML HS CODE - 220300 WINDHOEK LAGER DUMPIES NRB 330ML HS CODE - 220300</v>
          </cell>
          <cell r="Y2046" t="str">
            <v>Valide</v>
          </cell>
        </row>
        <row r="2047">
          <cell r="A2047" t="str">
            <v>APZU4456596</v>
          </cell>
          <cell r="B2047">
            <v>40</v>
          </cell>
          <cell r="C2047" t="str">
            <v>NAM3908685</v>
          </cell>
          <cell r="D2047">
            <v>44048</v>
          </cell>
          <cell r="E2047">
            <v>-44043</v>
          </cell>
          <cell r="I2047" t="str">
            <v>2020 MSA 165688</v>
          </cell>
          <cell r="J2047">
            <v>242</v>
          </cell>
          <cell r="K2047" t="str">
            <v>FUJI ELECTRIC CORP OF AMERICAON BEHALF OF MARUBENI CORPORATION7-1 NI</v>
          </cell>
          <cell r="L2047" t="str">
            <v>MARUBENI CORPORATIONKENYA POWER PROJECT OFFICE7TH FLOOR BRITAM TOWER H</v>
          </cell>
          <cell r="M2047" t="str">
            <v>CN</v>
          </cell>
          <cell r="N2047" t="str">
            <v>USORH</v>
          </cell>
          <cell r="O2047" t="str">
            <v>PK</v>
          </cell>
          <cell r="P2047">
            <v>5</v>
          </cell>
          <cell r="Q2047">
            <v>5</v>
          </cell>
          <cell r="R2047">
            <v>0</v>
          </cell>
          <cell r="S2047">
            <v>0</v>
          </cell>
          <cell r="T2047">
            <v>3701</v>
          </cell>
          <cell r="U2047">
            <v>3701</v>
          </cell>
          <cell r="V2047">
            <v>0</v>
          </cell>
          <cell r="W2047">
            <v>0</v>
          </cell>
          <cell r="X2047" t="str">
            <v>SHP REQ COD - RC PACKAGES PARTIAL SHIPMENT OF MASTER LIST ITEM NO H 3 8 VALVES CONTROL VALVE HWPLCV MR TARO SETO GENERAL MANAGER EMAIL SETO-T-MARUBENI COM TEL +254- 0 20-2719055 2719023 FAX +254- 0 -20-2719102 MOBILE +254- 0 701707275 COMPONENT PART OF GOODS WITH STANDARD ACCESSORIES OF GOODS WHICH ARE NECESSARY FOR OLKARIA I ADDITIONAL UNIT 6 POWER DEVELOPMENT PROJECT SHIPMENT NO FE48-3 INVOICE NO 9PHX0389 MASTER LIST DFN415 232 011 DATED 7TH JUNE 2019</v>
          </cell>
          <cell r="Y2047" t="str">
            <v>Suspended</v>
          </cell>
        </row>
        <row r="2048">
          <cell r="A2048" t="str">
            <v>APZU4529305</v>
          </cell>
          <cell r="B2048">
            <v>40</v>
          </cell>
          <cell r="C2048" t="str">
            <v>NBDA009384</v>
          </cell>
          <cell r="D2048">
            <v>44045</v>
          </cell>
          <cell r="E2048">
            <v>-44040</v>
          </cell>
          <cell r="I2048" t="str">
            <v>2020 MSA 165543</v>
          </cell>
          <cell r="J2048">
            <v>268</v>
          </cell>
          <cell r="K2048" t="str">
            <v>NINGBO HIDROTEK CO LTD21F LINGQIAO PLAZA 31 YAOHANGSTREET NINGBO C</v>
          </cell>
          <cell r="L2048" t="str">
            <v>HFT TRADING LTDP O BOX 23001- 00505 NAIROBIOFF MOMBASA ROAD ATLANTISB</v>
          </cell>
          <cell r="M2048" t="str">
            <v>CN</v>
          </cell>
          <cell r="N2048" t="str">
            <v>CNNGB</v>
          </cell>
          <cell r="O2048" t="str">
            <v>CT</v>
          </cell>
          <cell r="P2048">
            <v>337</v>
          </cell>
          <cell r="Q2048">
            <v>337</v>
          </cell>
          <cell r="R2048">
            <v>337</v>
          </cell>
          <cell r="S2048">
            <v>337</v>
          </cell>
          <cell r="T2048">
            <v>5941</v>
          </cell>
          <cell r="U2048">
            <v>5941</v>
          </cell>
          <cell r="V2048">
            <v>5941</v>
          </cell>
          <cell r="W2048">
            <v>5941</v>
          </cell>
          <cell r="X2048" t="str">
            <v>PARTS OF WATER FILTER WATER FILTER ULTRAVIOLET WATER STERILIZER HS 842121 FREIGHT PREPAID TAX ID P051727397C SHARON-TRANSAFRICAWATER COM TAX ID P051727397C SHARON-TRANSAFRICAWATER COM</v>
          </cell>
          <cell r="Y2048" t="str">
            <v>Valide</v>
          </cell>
        </row>
        <row r="2049">
          <cell r="A2049" t="str">
            <v>OOCU6502753</v>
          </cell>
          <cell r="B2049">
            <v>40</v>
          </cell>
          <cell r="C2049" t="str">
            <v>OOLU4108466340</v>
          </cell>
          <cell r="D2049">
            <v>44048</v>
          </cell>
          <cell r="E2049">
            <v>-44043</v>
          </cell>
          <cell r="I2049" t="str">
            <v>2020 MSA 165611</v>
          </cell>
          <cell r="J2049">
            <v>4</v>
          </cell>
          <cell r="K2049" t="str">
            <v>HANGZHOU HPWINNER LIGHTING</v>
          </cell>
          <cell r="L2049" t="str">
            <v>ZORAN SERVICES AND SUPPLIES</v>
          </cell>
          <cell r="M2049" t="str">
            <v>ID</v>
          </cell>
          <cell r="N2049" t="str">
            <v>CNSHA</v>
          </cell>
          <cell r="O2049" t="str">
            <v>CT</v>
          </cell>
          <cell r="P2049">
            <v>2600</v>
          </cell>
          <cell r="Q2049">
            <v>2600</v>
          </cell>
          <cell r="R2049">
            <v>0</v>
          </cell>
          <cell r="S2049">
            <v>0</v>
          </cell>
          <cell r="T2049">
            <v>17160</v>
          </cell>
          <cell r="U2049">
            <v>17160</v>
          </cell>
          <cell r="V2049">
            <v>0</v>
          </cell>
          <cell r="W2049">
            <v>0</v>
          </cell>
          <cell r="X2049" t="str">
            <v>LED STREET LIGHT 2600 SETS OF LED STREET LIGHT MODEL T68N2100034 L C NO OLCF000005520 AND TF2010700001 AS PER PROFORMA INVOICE NO HPP-20200330 DATED 30 03 2020 CFR MOMBASA PORT INCOTERMS 2020 PLACE OF DELIVERY PORT CLEARANCE</v>
          </cell>
          <cell r="Y2049" t="str">
            <v>Valide</v>
          </cell>
        </row>
        <row r="2050">
          <cell r="A2050" t="str">
            <v>PCIU9381968</v>
          </cell>
          <cell r="B2050">
            <v>40</v>
          </cell>
          <cell r="C2050" t="str">
            <v>SZPS00357100</v>
          </cell>
          <cell r="D2050">
            <v>44044</v>
          </cell>
          <cell r="E2050">
            <v>-44039</v>
          </cell>
          <cell r="I2050" t="str">
            <v>2020 MSA 165580</v>
          </cell>
          <cell r="J2050">
            <v>318</v>
          </cell>
          <cell r="K2050" t="str">
            <v>REX INTERNATIONAL CO LTD ECO-TEC DEVELOPMENT ZONE SHANDONG CHINA</v>
          </cell>
          <cell r="L2050" t="str">
            <v>TO THE ORDER OF I AND M BANK LTD P O BOX 30238 00100 NAIROBIGPO KENYA</v>
          </cell>
          <cell r="M2050" t="str">
            <v>CN</v>
          </cell>
          <cell r="N2050" t="str">
            <v>CNSHK</v>
          </cell>
          <cell r="O2050" t="str">
            <v>CT</v>
          </cell>
          <cell r="P2050">
            <v>3132</v>
          </cell>
          <cell r="Q2050">
            <v>3132</v>
          </cell>
          <cell r="R2050">
            <v>3132</v>
          </cell>
          <cell r="S2050">
            <v>3132</v>
          </cell>
          <cell r="T2050">
            <v>54442</v>
          </cell>
          <cell r="U2050">
            <v>54442</v>
          </cell>
          <cell r="V2050">
            <v>54442</v>
          </cell>
          <cell r="W2050">
            <v>54442</v>
          </cell>
          <cell r="X2050" t="str">
            <v>BOX FILE SAI S OFFICEPOINT D-RING FILE SAI S OFFICEPOINT SUSPENSION FILE SAI S OFFICEPOINT SCISSORS SAI S OFFICEPOINT WHITE BOARD SAI S OFFICEPOINT FELT BOARD SAI S OFFICEPOINT FOB SHEKOU PORT IN CHINA INCOTERMS 2020 ASSORTED STATIO NERY AS PER PROFORMA INVOICE NO RS2020-K13 DATED MAY 11 2020 IDF NO E2005329739</v>
          </cell>
          <cell r="Y2050" t="str">
            <v>Valide</v>
          </cell>
        </row>
        <row r="2051">
          <cell r="A2051" t="str">
            <v>PCIU0028395</v>
          </cell>
          <cell r="B2051">
            <v>20</v>
          </cell>
          <cell r="C2051" t="str">
            <v>SZPZ00036000</v>
          </cell>
          <cell r="D2051">
            <v>44046</v>
          </cell>
          <cell r="E2051">
            <v>-44041</v>
          </cell>
          <cell r="I2051" t="str">
            <v>2020 MSA 165674</v>
          </cell>
          <cell r="J2051">
            <v>223</v>
          </cell>
          <cell r="K2051" t="str">
            <v>SHENZHEN TENDA TECHNOLOGY CO LTD 6-8 FLOOR TOWER E3 NO 1001 ZHONG</v>
          </cell>
          <cell r="L2051" t="str">
            <v>TRUE LAND KENYA LIMITED 3RD FLOOR KIMATHI HOUSE KIMATHISTREET NAIROBI</v>
          </cell>
          <cell r="M2051" t="str">
            <v>CN</v>
          </cell>
          <cell r="N2051" t="str">
            <v>CNSHK</v>
          </cell>
          <cell r="O2051" t="str">
            <v>CT</v>
          </cell>
          <cell r="P2051">
            <v>330</v>
          </cell>
          <cell r="Q2051">
            <v>330</v>
          </cell>
          <cell r="R2051">
            <v>330</v>
          </cell>
          <cell r="S2051">
            <v>330</v>
          </cell>
          <cell r="T2051">
            <v>3317</v>
          </cell>
          <cell r="U2051">
            <v>3317</v>
          </cell>
          <cell r="V2051">
            <v>3317</v>
          </cell>
          <cell r="W2051">
            <v>3317</v>
          </cell>
          <cell r="X2051" t="str">
            <v>NETWORKING PRODUCTS EMAIL TRUELANDLTD GMAIL COM CELLPHONE 254736201311 2 RHS FREIGHT SERVICES KENYA LIMITED POST BOX NO - 26475-00100 NAIROBI - KENYA MIRAGE PLAZA 3RD FLOOR MOMBASA ROAD PIN NUMBER P051405624Y EMAIL CS NBO RHSFREIGH TKENYA COM TEL 254 0 714417499 734765330 202628213 FAX 254 0 202628217 CONTACT NAME JACKLINE NYABUTO</v>
          </cell>
          <cell r="Y2051" t="str">
            <v>Valide</v>
          </cell>
        </row>
        <row r="2052">
          <cell r="A2052" t="str">
            <v>PCIU9142979</v>
          </cell>
          <cell r="B2052">
            <v>40</v>
          </cell>
          <cell r="C2052" t="str">
            <v>TAED00074400</v>
          </cell>
          <cell r="D2052">
            <v>44044</v>
          </cell>
          <cell r="E2052">
            <v>-44039</v>
          </cell>
          <cell r="I2052" t="str">
            <v>2020 MSA 165580</v>
          </cell>
          <cell r="J2052">
            <v>163</v>
          </cell>
          <cell r="K2052" t="str">
            <v>GIANT IMP EXP TRADING LIMITEDO B PRINX CHENGSHAN SHANDONG TIRE COMP</v>
          </cell>
          <cell r="L2052" t="str">
            <v>QINGDAO TYRES LIMITED POBOX101587-00100AMANA SHOPPING COMPLEX NAIROBI</v>
          </cell>
          <cell r="M2052" t="str">
            <v>CN</v>
          </cell>
          <cell r="N2052" t="str">
            <v>CNTAO</v>
          </cell>
          <cell r="O2052" t="str">
            <v>PK</v>
          </cell>
          <cell r="P2052">
            <v>3060</v>
          </cell>
          <cell r="Q2052">
            <v>3060</v>
          </cell>
          <cell r="R2052">
            <v>3060</v>
          </cell>
          <cell r="S2052">
            <v>3060</v>
          </cell>
          <cell r="T2052">
            <v>44062</v>
          </cell>
          <cell r="U2052">
            <v>44062</v>
          </cell>
          <cell r="V2052">
            <v>44062</v>
          </cell>
          <cell r="W2052">
            <v>44062</v>
          </cell>
          <cell r="X2052" t="str">
            <v>TYRE AND ADVERTISEMENTS HS CODE 401120 20 401110 00 21 DAYS FREE DETENTION AND DEMURRAGE AT DESTINATION TEL 002524732824242 EMAIL QINGDAOTYRE GMAIL COM</v>
          </cell>
          <cell r="Y2052" t="str">
            <v>Valide</v>
          </cell>
        </row>
        <row r="2053">
          <cell r="A2053" t="str">
            <v>PCIU0191139</v>
          </cell>
          <cell r="B2053">
            <v>20</v>
          </cell>
          <cell r="C2053" t="str">
            <v>TAJM00191600</v>
          </cell>
          <cell r="D2053">
            <v>44046</v>
          </cell>
          <cell r="E2053">
            <v>-44041</v>
          </cell>
          <cell r="I2053" t="str">
            <v>2020 MSA 165674</v>
          </cell>
          <cell r="J2053">
            <v>108</v>
          </cell>
          <cell r="K2053" t="str">
            <v>CHR OLESEN PHARMACEUTICALS A SJAEGERSBORG ALLE 164DK-2820 GENTOFTE DEN</v>
          </cell>
          <cell r="L2053" t="str">
            <v>BETA HEALTHCARE INTERNATIONALLIMITEDMOGADISHU RD OFF LUNGA LUNGARD IN</v>
          </cell>
          <cell r="M2053" t="str">
            <v>CN</v>
          </cell>
          <cell r="N2053" t="str">
            <v>CNTAO</v>
          </cell>
          <cell r="O2053" t="str">
            <v>CT</v>
          </cell>
          <cell r="P2053">
            <v>780</v>
          </cell>
          <cell r="Q2053">
            <v>780</v>
          </cell>
          <cell r="R2053">
            <v>780</v>
          </cell>
          <cell r="S2053">
            <v>780</v>
          </cell>
          <cell r="T2053">
            <v>20592</v>
          </cell>
          <cell r="U2053">
            <v>20592</v>
          </cell>
          <cell r="V2053">
            <v>20592</v>
          </cell>
          <cell r="W2053">
            <v>20592</v>
          </cell>
          <cell r="X2053" t="str">
            <v>780CARTONS 19500 KGS ACETYLSALICYLIC ACID BETA GRADE P O NO PHBP000766-2 TEL 45 70 23 07 00 FAX 45 70 23 07 08 KENYA PIN P000591209I EMAIL INFO KE BETASHELYS COM MOBILE 254 735992599 CONTACT SAMUEL MUSYOKA IDF NO E2005326889 KENYA PIN P000591209I EMAIL INFO KE BETASHELYS COM MOBILE 254 735992599 CONTACT SAMUEL MUSYOKA IDF NO E2005326889</v>
          </cell>
          <cell r="Y2053" t="str">
            <v>Valide</v>
          </cell>
        </row>
        <row r="2054">
          <cell r="A2054" t="str">
            <v>MEDU3175350</v>
          </cell>
          <cell r="B2054">
            <v>20</v>
          </cell>
          <cell r="C2054" t="str">
            <v>WECC2050MBA0463</v>
          </cell>
          <cell r="D2054">
            <v>44045</v>
          </cell>
          <cell r="E2054">
            <v>-44040</v>
          </cell>
          <cell r="I2054" t="str">
            <v>2020 MSA 165610</v>
          </cell>
          <cell r="J2054">
            <v>16</v>
          </cell>
          <cell r="K2054" t="str">
            <v>EL SHARK CO FOR TRADE INDUSTRY</v>
          </cell>
          <cell r="L2054" t="str">
            <v>SHIVAM ENTERPRISES LTD</v>
          </cell>
          <cell r="M2054" t="str">
            <v>LK</v>
          </cell>
          <cell r="N2054" t="str">
            <v>LKCMB</v>
          </cell>
          <cell r="O2054" t="str">
            <v>DR</v>
          </cell>
          <cell r="P2054">
            <v>80</v>
          </cell>
          <cell r="Q2054">
            <v>80</v>
          </cell>
          <cell r="R2054">
            <v>80</v>
          </cell>
          <cell r="S2054">
            <v>80</v>
          </cell>
          <cell r="T2054">
            <v>17440</v>
          </cell>
          <cell r="U2054">
            <v>17440</v>
          </cell>
          <cell r="V2054">
            <v>17440</v>
          </cell>
          <cell r="W2054">
            <v>17440</v>
          </cell>
          <cell r="X2054" t="str">
            <v>1 X 20DV CONTAINER SAID TO CONTAIN 80 DRUMS RAW MATERIAL FOR MANUFACTURE OF PAINTS 1 X 20 DV CONTAINER SAID TO CONTAIN 80 DRUMS X 200 K G NET SNDA - EAGLE COCX35-97 60 70 L V H S CODE 390799 IDF E2005335958 CARGO IN TRANSIT TO ICD EMBAKASI ON RECEIVER S ACCOUNT 21 DAYS FREE OF DEMURRAGE TOTAL QUANTITY 80 DRUMS RAW MATERIAL FOR MANUFACTURE OF PAINTS FREIGHT PREPAID UP TO MOMBASA ONLY LI LO</v>
          </cell>
          <cell r="Y2054" t="str">
            <v>Valide</v>
          </cell>
        </row>
        <row r="2055">
          <cell r="A2055" t="str">
            <v>MEDU5248707</v>
          </cell>
          <cell r="B2055">
            <v>20</v>
          </cell>
          <cell r="C2055" t="str">
            <v>MEDUDC373625</v>
          </cell>
          <cell r="D2055">
            <v>44047</v>
          </cell>
          <cell r="E2055">
            <v>-44042</v>
          </cell>
          <cell r="I2055" t="str">
            <v>2020 MSA 165325</v>
          </cell>
          <cell r="J2055">
            <v>45</v>
          </cell>
          <cell r="K2055" t="str">
            <v>J K CEMENT WORKS FUJAIRAH FZC</v>
          </cell>
          <cell r="L2055" t="str">
            <v>OUM TRADING CO</v>
          </cell>
          <cell r="M2055" t="str">
            <v>OM</v>
          </cell>
          <cell r="N2055" t="str">
            <v>OMSLL</v>
          </cell>
          <cell r="O2055" t="str">
            <v>BG</v>
          </cell>
          <cell r="P2055">
            <v>4170</v>
          </cell>
          <cell r="Q2055">
            <v>4170</v>
          </cell>
          <cell r="R2055">
            <v>0</v>
          </cell>
          <cell r="S2055">
            <v>0</v>
          </cell>
          <cell r="T2055">
            <v>166800</v>
          </cell>
          <cell r="U2055">
            <v>166800</v>
          </cell>
          <cell r="V2055">
            <v>0</v>
          </cell>
          <cell r="W2055">
            <v>0</v>
          </cell>
          <cell r="X2055" t="str">
            <v>J K WHITE CEMENT CONFORMING TO ASTM C-150 TYPE 1 AND EN197 -1 CEM 1 52 5N J K WHITE CEMENT CONFORMING TO ASTM C-150 TYPE 1 AND EN197 -1 CEM 1 52 5N H S CODE 2523 21 PORTLAND CEMENT-WHITE 40 KG MULTIPLY PAPER BAGS CARGO IN TRANSIT TO JINJA UGANDA ON CONSIGNEE ACCOUNT AT CONSIGNEE S OWN RISKS AND EXPENSES AND CARRIER RESPONSIBILITY CEASES AT PORT OF DISCHARGE COUNTRY OF ORIGIN - UAE 21 FREE DAYS AT DESTINATION J K WHITE CEMENT CONFORMING TO ASTM C-150 TYPE 1 AND EN197 -1 CEM 1 52 5N J K WHITE CEMENT CONFORMING TO ASTM C-150 TYPE 1 AND EN197 -1 CEM 1 52 5N J K WHITE CEMENT CONFORMING TO ASTM C-150 TYPE 1 AND EN197 -1 CEM 1 52 5N</v>
          </cell>
          <cell r="Y2055" t="str">
            <v>Valide</v>
          </cell>
        </row>
        <row r="2056">
          <cell r="A2056" t="str">
            <v>FCIU4519709</v>
          </cell>
          <cell r="B2056">
            <v>20</v>
          </cell>
          <cell r="C2056" t="str">
            <v>AKI0281599</v>
          </cell>
          <cell r="D2056">
            <v>44049</v>
          </cell>
          <cell r="E2056">
            <v>-44044</v>
          </cell>
          <cell r="I2056" t="str">
            <v>2020 MSA 165768</v>
          </cell>
          <cell r="J2056">
            <v>9</v>
          </cell>
          <cell r="K2056" t="str">
            <v>RB HYGIENE HOME LIMITED PAKISTANTHIRD FLOOR TENACY-04 AND 05 CORPORATE</v>
          </cell>
          <cell r="L2056" t="str">
            <v>TOWFIQ KENYA LIMITEDPO BOX 77883 - 0062210 LIKONI ROAD INDUSTRIAL AREA</v>
          </cell>
          <cell r="M2056" t="str">
            <v>AE</v>
          </cell>
          <cell r="N2056" t="str">
            <v>AEJEA</v>
          </cell>
          <cell r="O2056" t="str">
            <v>CT</v>
          </cell>
          <cell r="P2056">
            <v>2700</v>
          </cell>
          <cell r="Q2056">
            <v>2700</v>
          </cell>
          <cell r="R2056">
            <v>0</v>
          </cell>
          <cell r="S2056">
            <v>0</v>
          </cell>
          <cell r="T2056">
            <v>3375</v>
          </cell>
          <cell r="U2056">
            <v>3375</v>
          </cell>
          <cell r="V2056">
            <v>0</v>
          </cell>
          <cell r="W2056">
            <v>0</v>
          </cell>
          <cell r="X2056" t="str">
            <v>Freight Collect 2700 CTNS MORTN KE DOOM30N REF 28MLX24 PG OUR EXPORT REGN NO W 011765 DATED 10 3 1962 INVOICE NUMBER LED-KN-03-20 DATE 26 06 2020 FORM E NO SCB-2020-0000002856 DATED 23 06 2020 NET WT 2 160 00 KGS H S CODE 3808 91 PSN ENVIRONMENTALLY HAZARDOUS SUBSTANCE LIQUID N O S UN Number 3082 - IMDG Class 9 - PG III Chemical name ESBIOTHRIN</v>
          </cell>
          <cell r="Y2056" t="str">
            <v>Valide</v>
          </cell>
        </row>
        <row r="2057">
          <cell r="A2057" t="str">
            <v>CMAU4101992</v>
          </cell>
          <cell r="B2057">
            <v>40</v>
          </cell>
          <cell r="C2057" t="str">
            <v>ENA0120344B</v>
          </cell>
          <cell r="D2057">
            <v>43992</v>
          </cell>
          <cell r="E2057">
            <v>79</v>
          </cell>
          <cell r="I2057" t="str">
            <v>2020 MSA 164259</v>
          </cell>
          <cell r="J2057">
            <v>317</v>
          </cell>
          <cell r="K2057" t="str">
            <v>SRF LIMITEDPACKAGING FILMS BUSINESSBLOCK-C SECTOR-45 GURGAON-122003HAR</v>
          </cell>
          <cell r="L2057" t="str">
            <v>GENERAL PRINTERS LIMITEDP O BOX 18001 POST CODE 00500 NAIROBI HOMA</v>
          </cell>
          <cell r="M2057" t="str">
            <v>AE</v>
          </cell>
          <cell r="N2057" t="str">
            <v>INPIR</v>
          </cell>
          <cell r="O2057" t="str">
            <v>PE</v>
          </cell>
          <cell r="P2057">
            <v>23</v>
          </cell>
          <cell r="Q2057">
            <v>23</v>
          </cell>
          <cell r="R2057">
            <v>23</v>
          </cell>
          <cell r="S2057">
            <v>23</v>
          </cell>
          <cell r="T2057">
            <v>24459</v>
          </cell>
          <cell r="U2057">
            <v>24459</v>
          </cell>
          <cell r="V2057">
            <v>24459</v>
          </cell>
          <cell r="W2057">
            <v>24459</v>
          </cell>
          <cell r="X2057" t="str">
            <v>43 ROLLS ON 23 PALLETS 12 MIC UNPRINTED TRANSPARENT POLYESTER FILM HS CODE 3920 62 ORDER NO E-MAIL DTD 20 04 2020 INVOICE NO 156200239 DATE 09 05 2020 SHIPPING BILL NO 4006121 DATE 09-MAY-20 NET WT 23115 6600 KG GOODS IN TRANSIT TO NAIROBI AT RECEIVERS RISKS CARE AND EXPENSES CARRIERS LIABILTY CEASES AT KENYA FREIGHT PREPAID</v>
          </cell>
          <cell r="Y2057" t="str">
            <v>Valide</v>
          </cell>
        </row>
        <row r="2058">
          <cell r="A2058" t="str">
            <v>MRKU7271040</v>
          </cell>
          <cell r="B2058">
            <v>20</v>
          </cell>
          <cell r="C2058">
            <v>607107776</v>
          </cell>
          <cell r="D2058">
            <v>44005</v>
          </cell>
          <cell r="E2058">
            <v>66</v>
          </cell>
          <cell r="I2058" t="str">
            <v>2020 MSA 164527</v>
          </cell>
          <cell r="J2058">
            <v>234</v>
          </cell>
          <cell r="K2058" t="str">
            <v>PT CEVA FREIGHT INDONESIA AS AGENT6 JAKARTA 10220 - INDONESIA P</v>
          </cell>
          <cell r="L2058" t="str">
            <v>NATIONAL EDGING EAST AFRICA LTD</v>
          </cell>
          <cell r="M2058" t="str">
            <v>CN</v>
          </cell>
          <cell r="N2058" t="str">
            <v>IDBTM</v>
          </cell>
          <cell r="O2058" t="str">
            <v>PA</v>
          </cell>
          <cell r="P2058">
            <v>20</v>
          </cell>
          <cell r="Q2058">
            <v>20</v>
          </cell>
          <cell r="R2058">
            <v>20</v>
          </cell>
          <cell r="S2058">
            <v>20</v>
          </cell>
          <cell r="T2058">
            <v>19210</v>
          </cell>
          <cell r="U2058">
            <v>19210</v>
          </cell>
          <cell r="V2058">
            <v>19210</v>
          </cell>
          <cell r="W2058">
            <v>19210</v>
          </cell>
          <cell r="X2058" t="str">
            <v>TOTALS 20 PALLETS OF PVC EDGEBAND HS CODE 3920 49 90 INTRANSI T TO ICD EMBAKASI NAIROBI</v>
          </cell>
          <cell r="Y2058" t="str">
            <v>Valide</v>
          </cell>
        </row>
        <row r="2059">
          <cell r="A2059" t="str">
            <v>MRKU3420818</v>
          </cell>
          <cell r="B2059">
            <v>40</v>
          </cell>
          <cell r="C2059">
            <v>597867259</v>
          </cell>
          <cell r="D2059">
            <v>44008</v>
          </cell>
          <cell r="E2059">
            <v>63</v>
          </cell>
          <cell r="I2059" t="str">
            <v>2020 MSA 164671</v>
          </cell>
          <cell r="J2059">
            <v>235</v>
          </cell>
          <cell r="K2059" t="str">
            <v>AMERICAN INTERNATIONAL SHIPPING 181</v>
          </cell>
          <cell r="L2059" t="str">
            <v>OMBAGA JOHN MAKANA P O BOX 13314 N</v>
          </cell>
          <cell r="M2059" t="str">
            <v>CN</v>
          </cell>
          <cell r="N2059" t="str">
            <v>USLAX</v>
          </cell>
          <cell r="O2059" t="str">
            <v>LT</v>
          </cell>
          <cell r="P2059">
            <v>1</v>
          </cell>
          <cell r="Q2059">
            <v>1</v>
          </cell>
          <cell r="R2059">
            <v>1</v>
          </cell>
          <cell r="S2059">
            <v>1</v>
          </cell>
          <cell r="T2059">
            <v>9000</v>
          </cell>
          <cell r="U2059">
            <v>9000</v>
          </cell>
          <cell r="V2059">
            <v>9000</v>
          </cell>
          <cell r="W2059">
            <v>9000</v>
          </cell>
          <cell r="X2059" t="str">
            <v>1X40 HC CONTAINER CONTAINING 1 LOT OF USED AUTO PARTS NO EEI 30 3 7 A</v>
          </cell>
          <cell r="Y2059" t="str">
            <v>Valide</v>
          </cell>
        </row>
        <row r="2060">
          <cell r="A2060" t="str">
            <v>HMCU9159879</v>
          </cell>
          <cell r="B2060">
            <v>40</v>
          </cell>
          <cell r="C2060" t="str">
            <v>143075184516</v>
          </cell>
          <cell r="D2060">
            <v>44013</v>
          </cell>
          <cell r="E2060">
            <v>58</v>
          </cell>
          <cell r="I2060" t="str">
            <v>2020 MSA 165683</v>
          </cell>
          <cell r="J2060">
            <v>181</v>
          </cell>
          <cell r="K2060" t="str">
            <v>ASIA KUNMAO INDUSTRIAL CO LIMITED</v>
          </cell>
          <cell r="L2060" t="str">
            <v>EVERGREEN LOGISTICS CO LIMITED</v>
          </cell>
          <cell r="M2060" t="str">
            <v>CN</v>
          </cell>
          <cell r="N2060" t="str">
            <v>CNNGB</v>
          </cell>
          <cell r="O2060" t="str">
            <v>PK</v>
          </cell>
          <cell r="P2060">
            <v>1750</v>
          </cell>
          <cell r="Q2060">
            <v>1750</v>
          </cell>
          <cell r="R2060">
            <v>1750</v>
          </cell>
          <cell r="S2060">
            <v>1750</v>
          </cell>
          <cell r="T2060">
            <v>14360</v>
          </cell>
          <cell r="U2060">
            <v>14360</v>
          </cell>
          <cell r="V2060">
            <v>14360</v>
          </cell>
          <cell r="W2060">
            <v>14360</v>
          </cell>
          <cell r="X2060" t="str">
            <v>DIARIESPROMOTIONAL PENSUCCESS CARDSBADGE FAX 86 021 56327202 EMAIL 13 867939382 163 COM N M DIARIES PROMOTIONAL PEN SUCCESS CARDS BADGE FAX 86 021 56327202 EMAIL 13867939382 163 COM</v>
          </cell>
          <cell r="Y2060" t="str">
            <v>Valide</v>
          </cell>
        </row>
        <row r="2061">
          <cell r="A2061" t="str">
            <v>MRKU2039807</v>
          </cell>
          <cell r="B2061">
            <v>40</v>
          </cell>
          <cell r="C2061" t="str">
            <v>203175250</v>
          </cell>
          <cell r="D2061">
            <v>44021</v>
          </cell>
          <cell r="E2061">
            <v>50</v>
          </cell>
          <cell r="I2061" t="str">
            <v>2020 MSA 164955</v>
          </cell>
          <cell r="J2061">
            <v>189</v>
          </cell>
          <cell r="K2061" t="str">
            <v>EMPIRE INDUSTRIES LTD-VITRUM GLASS</v>
          </cell>
          <cell r="L2061" t="str">
            <v>BETA HEALTHCARE INTERNATIONAL LIMIT</v>
          </cell>
          <cell r="M2061" t="str">
            <v>NL</v>
          </cell>
          <cell r="N2061" t="str">
            <v>INNSA</v>
          </cell>
          <cell r="O2061" t="str">
            <v>PK</v>
          </cell>
          <cell r="P2061">
            <v>4400</v>
          </cell>
          <cell r="Q2061">
            <v>4400</v>
          </cell>
          <cell r="R2061">
            <v>4400</v>
          </cell>
          <cell r="S2061">
            <v>4400</v>
          </cell>
          <cell r="T2061">
            <v>52800</v>
          </cell>
          <cell r="U2061">
            <v>52800</v>
          </cell>
          <cell r="V2061">
            <v>52800</v>
          </cell>
          <cell r="W2061">
            <v>52800</v>
          </cell>
          <cell r="X2061" t="str">
            <v>2X40 FCL 4400 SHRINK WRAP PACKS 100 ML EMPTY AMBER GLASS BOTTLES AMBER COLOUR 4400 PACKS 528000 PCS EXPORT UNDER ADVANCE LICE NCE NO 0310827718 DATED 15 03 2019 IDF NO E2002299438 HSN CODE 70109000 OUR INVOICE NO 27VITR MU E020 SHIPPING BILL NO 3002280 DA TE 04 06 2020 TOTAL NET WT OF CONSIGNMENT 51920 000 KGS</v>
          </cell>
          <cell r="Y2061" t="str">
            <v>Valide</v>
          </cell>
        </row>
        <row r="2062">
          <cell r="A2062" t="str">
            <v>MRKU4108390</v>
          </cell>
          <cell r="B2062">
            <v>40</v>
          </cell>
          <cell r="C2062" t="str">
            <v>203175250</v>
          </cell>
          <cell r="D2062">
            <v>44022</v>
          </cell>
          <cell r="E2062">
            <v>49</v>
          </cell>
          <cell r="I2062" t="str">
            <v>2020 MSA 164955</v>
          </cell>
          <cell r="J2062">
            <v>189</v>
          </cell>
          <cell r="K2062" t="str">
            <v>EMPIRE INDUSTRIES LTD-VITRUM GLASS</v>
          </cell>
          <cell r="L2062" t="str">
            <v>BETA HEALTHCARE INTERNATIONAL LIMIT</v>
          </cell>
          <cell r="M2062" t="str">
            <v>NL</v>
          </cell>
          <cell r="N2062" t="str">
            <v>INNSA</v>
          </cell>
          <cell r="O2062" t="str">
            <v>PK</v>
          </cell>
          <cell r="P2062">
            <v>4400</v>
          </cell>
          <cell r="Q2062">
            <v>4400</v>
          </cell>
          <cell r="R2062">
            <v>4400</v>
          </cell>
          <cell r="S2062">
            <v>4400</v>
          </cell>
          <cell r="T2062">
            <v>52800</v>
          </cell>
          <cell r="U2062">
            <v>52800</v>
          </cell>
          <cell r="V2062">
            <v>52800</v>
          </cell>
          <cell r="W2062">
            <v>52800</v>
          </cell>
          <cell r="X2062" t="str">
            <v>2X40 FCL 4400 SHRINK WRAP PACKS 100 ML EMPTY AMBER GLASS BOTTLES AMBER COLOUR 4400 PACKS 528000 PCS EXPORT UNDER ADVANCE LICE NCE NO 0310827718 DATED 15 03 2019 IDF NO E2002299438 HSN CODE 70109000 OUR INVOICE NO 27VITR MU E020 SHIPPING BILL NO 3002280 DA TE 04 06 2020 TOTAL NET WT OF CONSIGNMENT 51920 000 KGS</v>
          </cell>
          <cell r="Y2062" t="str">
            <v>Valide</v>
          </cell>
        </row>
        <row r="2063">
          <cell r="A2063" t="str">
            <v>HASU1451659</v>
          </cell>
          <cell r="B2063">
            <v>20</v>
          </cell>
          <cell r="C2063" t="str">
            <v>203415599</v>
          </cell>
          <cell r="D2063">
            <v>44025</v>
          </cell>
          <cell r="E2063">
            <v>46</v>
          </cell>
          <cell r="I2063" t="str">
            <v>2020 MSA 165355</v>
          </cell>
          <cell r="J2063">
            <v>113</v>
          </cell>
          <cell r="K2063" t="str">
            <v>DINESH PRINTERS B-86 47 RAJAJI</v>
          </cell>
          <cell r="L2063" t="str">
            <v>BETA HEALTHCARE INTERNATIONAL LTD P591209I EMAIL INFO KE BETASHE</v>
          </cell>
          <cell r="M2063" t="str">
            <v>EG</v>
          </cell>
          <cell r="N2063" t="str">
            <v>INBLR</v>
          </cell>
          <cell r="O2063" t="str">
            <v>PK</v>
          </cell>
          <cell r="P2063">
            <v>1300</v>
          </cell>
          <cell r="Q2063">
            <v>1300</v>
          </cell>
          <cell r="R2063">
            <v>1300</v>
          </cell>
          <cell r="S2063">
            <v>1300</v>
          </cell>
          <cell r="T2063">
            <v>17659</v>
          </cell>
          <cell r="U2063">
            <v>17659</v>
          </cell>
          <cell r="V2063">
            <v>17659</v>
          </cell>
          <cell r="W2063">
            <v>17659</v>
          </cell>
          <cell r="X2063" t="str">
            <v>1X20 FCL CONTAINER 1300 CARTON BOXES AS PER PROFORMA INVOICE DP PFI 002 2020-21 DTD 29 4 2020 DP PFI 078 19-20 DTD 13 3 2020 CFR MOMBASA KENYA INCOTERMS 2020 PRINTED ITEMS OF MARA MOJA POLY PAPER TRIPPLE TRACK FRONT MARA MOJA POLYPAPER TRIPPLE TRACK BACK MARA MOJA POLYPAPER TRIPPLE TRACK BACK INVOICE NO DP 016 EXP 20-21 DT 16 06 2020 BUYER S ORDER NUMBER 18001337 DTD 30 4 2020 1800 1287 DTD 26 2 2020 IDF NO E2005325023 E2002298135 SB NO 3246015 DT 17 06 2020 HS CODE 48102900 GROSS WEIGHT 17658 88 KGS NET W EIGHT 15868 71 KGS</v>
          </cell>
          <cell r="Y2063" t="str">
            <v>Valide</v>
          </cell>
        </row>
        <row r="2064">
          <cell r="A2064" t="str">
            <v>MSKU6714206</v>
          </cell>
          <cell r="B2064">
            <v>40</v>
          </cell>
          <cell r="C2064" t="str">
            <v>711057695</v>
          </cell>
          <cell r="D2064">
            <v>44025</v>
          </cell>
          <cell r="E2064">
            <v>46</v>
          </cell>
          <cell r="I2064" t="str">
            <v>2020 MSA 165538</v>
          </cell>
          <cell r="J2064">
            <v>245</v>
          </cell>
          <cell r="K2064" t="str">
            <v>ARYSTA LIFESCIENCE BENELUX SPRL RUE</v>
          </cell>
          <cell r="L2064" t="str">
            <v>ARYSTA LIFESCIENCE KENYA LTD GOODM</v>
          </cell>
          <cell r="M2064" t="str">
            <v>CN</v>
          </cell>
          <cell r="N2064" t="str">
            <v>BEANR</v>
          </cell>
          <cell r="O2064" t="str">
            <v>PA</v>
          </cell>
          <cell r="P2064">
            <v>14</v>
          </cell>
          <cell r="Q2064">
            <v>14</v>
          </cell>
          <cell r="R2064">
            <v>14</v>
          </cell>
          <cell r="S2064">
            <v>14</v>
          </cell>
          <cell r="T2064">
            <v>17358</v>
          </cell>
          <cell r="U2064">
            <v>17358</v>
          </cell>
          <cell r="V2064">
            <v>17358</v>
          </cell>
          <cell r="W2064">
            <v>17358</v>
          </cell>
          <cell r="X2064" t="str">
            <v>FLORAMITE 240 SC 2 IBC S OF 1000 L -- 2000 LI 2 PALLETS OF 1000 LI - 2120 KGS NET - 2240 KGS GROSS UN 3082 ENVIRONMENTALLY HAZAR DOUS SUBSTANCE LIQUID N O S BIFENAZATE CLASS 9 PACKING GR OUP III MARINE POLLUTANT GOLDAZIM 500 SC 720 CARTONS OF 12 X 1 L I -- 8640 LI 10 PALLETS OF 864 LI - 10195 2 KGS NET - 11897 28 KGS GROSS UN 3082 ENVIRONMENTALLY HAZARDOUS SUBSTANCE LIQUID N O S CARBENDAZIM CLASS 9 PACKING GROUP III MARINE POLLUTANT GOLDAZIM 500 SC 128 CARTONS OF 1 X 20 LI - 2560 LI 2 PALLETS OF 1280 LI - 2974 72 KGS NET - 3220 48 KGS GROSS UN 3082 ENVIRONME NTALLY HAZARDOUS SUBSTANCE LIQUID N O S CARBENDAZIM CLASS 9 PACKING GROUP III MARINE POLLUTANT FREIGHT PAYABLE AT ANTWER P</v>
          </cell>
          <cell r="Y2064" t="str">
            <v>Valide</v>
          </cell>
        </row>
        <row r="2065">
          <cell r="A2065" t="str">
            <v>CMAU0762823</v>
          </cell>
          <cell r="B2065">
            <v>20</v>
          </cell>
          <cell r="C2065" t="str">
            <v>AMC0879643</v>
          </cell>
          <cell r="D2065">
            <v>44031</v>
          </cell>
          <cell r="E2065">
            <v>40</v>
          </cell>
          <cell r="I2065" t="str">
            <v>2020 MSA 165134</v>
          </cell>
          <cell r="J2065">
            <v>12</v>
          </cell>
          <cell r="K2065" t="str">
            <v>ACUTEN GLOBALB-10 3RD MAIN ROADINDUSTRIAL ESTATE RAJAJINAGAR</v>
          </cell>
          <cell r="L2065" t="str">
            <v>BETA HEALTHCAREINTERNATIONAL LTDMOGADISHU ROAD OFF LUNGA</v>
          </cell>
          <cell r="M2065" t="str">
            <v>AE</v>
          </cell>
          <cell r="N2065" t="str">
            <v>INNSA</v>
          </cell>
          <cell r="O2065" t="str">
            <v>PK</v>
          </cell>
          <cell r="P2065">
            <v>1112</v>
          </cell>
          <cell r="Q2065">
            <v>1112</v>
          </cell>
          <cell r="R2065">
            <v>1112</v>
          </cell>
          <cell r="S2065">
            <v>1112</v>
          </cell>
          <cell r="T2065">
            <v>13010</v>
          </cell>
          <cell r="U2065">
            <v>13010</v>
          </cell>
          <cell r="V2065">
            <v>13010</v>
          </cell>
          <cell r="W2065">
            <v>13010</v>
          </cell>
          <cell r="X2065" t="str">
            <v>1 X 20 FCL SAID TO CONTAIN 1112 PACKAGES ONE THOUSAND ONE HUNDRED TWELVE PACKAGES ONLY 60ML IS 25MM NECK EMPTY AMBER COLOUR GLASS BOTTLES 200160 Nos H S CODE NO 70109000 PROFORMA INVOICE NO 1516428 Dt 06 05 2020 BUYER ORDER NO 18001342 Dt 08 05 2020 IDF NO E2005327186 INV NO EXP 364 20-21 DT 11 06 2020 S B NO 3215414 Dt 16-Jun-2020 NET WEIGHT 12788 000 KGS PH GSTIN 29ABBFA9870G1Z5 P O BOX 42569-00100 NAIROBI KENYA PIN P000591209I EMAIL info-ke betashelys com Mob FREIGHT PREPAID</v>
          </cell>
          <cell r="Y2065" t="str">
            <v>Valide</v>
          </cell>
        </row>
        <row r="2066">
          <cell r="A2066" t="str">
            <v>TCKU6556549</v>
          </cell>
          <cell r="B2066">
            <v>40</v>
          </cell>
          <cell r="C2066" t="str">
            <v>HLCUDX3200700045</v>
          </cell>
          <cell r="D2066">
            <v>44038</v>
          </cell>
          <cell r="E2066">
            <v>33</v>
          </cell>
          <cell r="I2066" t="str">
            <v>2020 MSA 165221</v>
          </cell>
          <cell r="J2066">
            <v>52</v>
          </cell>
          <cell r="K2066" t="str">
            <v>AL SHAFAR STEEL ENGINEERING L L C ASSENT POST BOX-38436 DUBAI UAE TEL</v>
          </cell>
          <cell r="L2066" t="str">
            <v>MARUBENI CORPORATION KENYA POWER PROJECT OFFICE 7TH FLOOR BRITAM TOWE</v>
          </cell>
          <cell r="M2066" t="str">
            <v>US</v>
          </cell>
          <cell r="N2066" t="str">
            <v>AEJEA</v>
          </cell>
          <cell r="O2066" t="str">
            <v>PK</v>
          </cell>
          <cell r="P2066">
            <v>8</v>
          </cell>
          <cell r="Q2066">
            <v>8</v>
          </cell>
          <cell r="R2066">
            <v>8</v>
          </cell>
          <cell r="S2066">
            <v>8</v>
          </cell>
          <cell r="T2066">
            <v>140962</v>
          </cell>
          <cell r="U2066">
            <v>140962</v>
          </cell>
          <cell r="V2066">
            <v>140962</v>
          </cell>
          <cell r="W2066">
            <v>140962</v>
          </cell>
          <cell r="X2066" t="str">
            <v>FABRICATED STRUCTURAL STEEL COMPONENT PART OF GOODS WITH STANDARD ACCESSORIES OF GOODS WHICH ARE NECESSARY FOR OLKARIA I ADDITIONAL UNIT 6 POWER DEVELOPMENT PROJECT</v>
          </cell>
          <cell r="Y2066" t="str">
            <v>Valide</v>
          </cell>
        </row>
        <row r="2067">
          <cell r="A2067" t="str">
            <v>HLXU8232473</v>
          </cell>
          <cell r="B2067">
            <v>40</v>
          </cell>
          <cell r="C2067" t="str">
            <v>HLCUDX3200700045</v>
          </cell>
          <cell r="D2067">
            <v>44043</v>
          </cell>
          <cell r="E2067">
            <v>28</v>
          </cell>
          <cell r="I2067" t="str">
            <v>2020 MSA 165221</v>
          </cell>
          <cell r="J2067">
            <v>52</v>
          </cell>
          <cell r="K2067" t="str">
            <v>AL SHAFAR STEEL ENGINEERING L L C ASSENT POST BOX-38436 DUBAI UAE TEL</v>
          </cell>
          <cell r="L2067" t="str">
            <v>MARUBENI CORPORATION KENYA POWER PROJECT OFFICE 7TH FLOOR BRITAM TOWE</v>
          </cell>
          <cell r="M2067" t="str">
            <v>US</v>
          </cell>
          <cell r="N2067" t="str">
            <v>AEJEA</v>
          </cell>
          <cell r="O2067" t="str">
            <v>PK</v>
          </cell>
          <cell r="P2067">
            <v>8</v>
          </cell>
          <cell r="Q2067">
            <v>8</v>
          </cell>
          <cell r="R2067">
            <v>8</v>
          </cell>
          <cell r="S2067">
            <v>8</v>
          </cell>
          <cell r="T2067">
            <v>140962</v>
          </cell>
          <cell r="U2067">
            <v>140962</v>
          </cell>
          <cell r="V2067">
            <v>140962</v>
          </cell>
          <cell r="W2067">
            <v>140962</v>
          </cell>
          <cell r="X2067" t="str">
            <v>FABRICATED STRUCTURAL STEEL COMPONENT PART OF GOODS WITH STANDARD ACCESSORIES OF GOODS WHICH ARE NECESSARY FOR OLKARIA I ADDITIONAL UNIT 6 POWER DEVELOPMENT PROJECT</v>
          </cell>
          <cell r="Y2067" t="str">
            <v>Valide</v>
          </cell>
        </row>
        <row r="2068">
          <cell r="A2068" t="str">
            <v>CLHU4743515</v>
          </cell>
          <cell r="B2068">
            <v>40</v>
          </cell>
          <cell r="C2068" t="str">
            <v>MEDUJ1361826</v>
          </cell>
          <cell r="D2068">
            <v>44045</v>
          </cell>
          <cell r="E2068">
            <v>26</v>
          </cell>
          <cell r="I2068" t="str">
            <v>2020 MSA 165559</v>
          </cell>
          <cell r="J2068">
            <v>168</v>
          </cell>
          <cell r="K2068" t="str">
            <v>COMPAIR SA PTY LTD</v>
          </cell>
          <cell r="L2068" t="str">
            <v>MARUBENI CORPORATION KENYA POWER PROJECT</v>
          </cell>
          <cell r="M2068" t="str">
            <v>OM</v>
          </cell>
          <cell r="N2068" t="str">
            <v>OMSLL</v>
          </cell>
          <cell r="O2068" t="str">
            <v>NE</v>
          </cell>
          <cell r="P2068">
            <v>10</v>
          </cell>
          <cell r="Q2068">
            <v>10</v>
          </cell>
          <cell r="R2068">
            <v>10</v>
          </cell>
          <cell r="S2068">
            <v>10</v>
          </cell>
          <cell r="T2068">
            <v>4954</v>
          </cell>
          <cell r="U2068">
            <v>4954</v>
          </cell>
          <cell r="V2068">
            <v>4954</v>
          </cell>
          <cell r="W2068">
            <v>4954</v>
          </cell>
          <cell r="X2068" t="str">
            <v>MASTER LIST ITEM NO H 3 4 AIR COMPRESSOR COMPRESSED AIR SYSTEM COMPONENT PART OF GOODS WITH STANDARD AC CESSORIES OF GOODS WHICH A RE NECESSARY FOR OLKARIA I ADDITIONAL UNIT 6 POWER D EVELOPMENT PROJECT SHIPMEN T NO FE35 INVOICE NO 9 PHX0388 MASTER LIST DFN4 15 232 011 DATED 7TH JUNE 2019 CONSIGNEE DETAILS CO NTINUES Contact MR TARO SETO GENERAL MANAGER Tel +254- 0 20-2719055 2719 023 FAX +254- 0 -20-2719 102 E-mail SETO-T MARUBEN I COM</v>
          </cell>
          <cell r="Y2068" t="str">
            <v>Valide</v>
          </cell>
        </row>
        <row r="2069">
          <cell r="A2069" t="str">
            <v>CAIU3191598</v>
          </cell>
          <cell r="B2069">
            <v>20</v>
          </cell>
          <cell r="C2069" t="str">
            <v>MEDUJ1361826</v>
          </cell>
          <cell r="D2069">
            <v>44047</v>
          </cell>
          <cell r="E2069">
            <v>24</v>
          </cell>
          <cell r="I2069" t="str">
            <v>2020 MSA 165559</v>
          </cell>
          <cell r="J2069">
            <v>168</v>
          </cell>
          <cell r="K2069" t="str">
            <v>COMPAIR SA PTY LTD</v>
          </cell>
          <cell r="L2069" t="str">
            <v>MARUBENI CORPORATION KENYA POWER PROJECT</v>
          </cell>
          <cell r="M2069" t="str">
            <v>OM</v>
          </cell>
          <cell r="N2069" t="str">
            <v>OMSLL</v>
          </cell>
          <cell r="O2069" t="str">
            <v>NE</v>
          </cell>
          <cell r="P2069">
            <v>10</v>
          </cell>
          <cell r="Q2069">
            <v>10</v>
          </cell>
          <cell r="R2069">
            <v>10</v>
          </cell>
          <cell r="S2069">
            <v>10</v>
          </cell>
          <cell r="T2069">
            <v>4954</v>
          </cell>
          <cell r="U2069">
            <v>4954</v>
          </cell>
          <cell r="V2069">
            <v>4954</v>
          </cell>
          <cell r="W2069">
            <v>4954</v>
          </cell>
          <cell r="X2069" t="str">
            <v>MASTER LIST ITEM NO H 3 4 AIR COMPRESSOR COMPRESSED AIR SYSTEM COMPONENT PART OF GOODS WITH STANDARD AC CESSORIES OF GOODS WHICH A RE NECESSARY FOR OLKARIA I ADDITIONAL UNIT 6 POWER D EVELOPMENT PROJECT SHIPMEN T NO FE35 INVOICE NO 9 PHX0388 MASTER LIST DFN4 15 232 011 DATED 7TH JUNE 2019 CONSIGNEE DETAILS CO NTINUES Contact MR TARO SETO GENERAL MANAGER Tel +254- 0 20-2719055 2719 023 FAX +254- 0 -20-2719 102 E-mail SETO-T MARUBEN I COM</v>
          </cell>
          <cell r="Y2069" t="str">
            <v>Valide</v>
          </cell>
        </row>
        <row r="2070">
          <cell r="A2070" t="str">
            <v>FCIU7415040</v>
          </cell>
          <cell r="B2070">
            <v>40</v>
          </cell>
          <cell r="C2070" t="str">
            <v>MEDUMV113532</v>
          </cell>
          <cell r="D2070">
            <v>44048</v>
          </cell>
          <cell r="E2070">
            <v>23</v>
          </cell>
          <cell r="I2070" t="str">
            <v>2020 MSA 165577</v>
          </cell>
          <cell r="J2070">
            <v>60</v>
          </cell>
          <cell r="K2070" t="str">
            <v>M P ENTERPRISES</v>
          </cell>
          <cell r="L2070" t="str">
            <v>SUHANAN VENTURES LTD</v>
          </cell>
          <cell r="M2070" t="str">
            <v>OM</v>
          </cell>
          <cell r="N2070" t="str">
            <v>OMSLL</v>
          </cell>
          <cell r="O2070" t="str">
            <v>BX</v>
          </cell>
          <cell r="P2070">
            <v>110</v>
          </cell>
          <cell r="Q2070">
            <v>110</v>
          </cell>
          <cell r="R2070">
            <v>110</v>
          </cell>
          <cell r="S2070">
            <v>110</v>
          </cell>
          <cell r="T2070">
            <v>7600</v>
          </cell>
          <cell r="U2070">
            <v>7600</v>
          </cell>
          <cell r="V2070">
            <v>7600</v>
          </cell>
          <cell r="W2070">
            <v>7600</v>
          </cell>
          <cell r="X2070" t="str">
            <v>TOTAL 110 BOXES ONLY TOT AL ONE HUNDRED TEN BOXES O NLY FURNITURE INVOICE NO 12 DT 10 06 2020 INCO TERM - DDU SHIPPING BILL NO 3565543 SHIPPING BIL L DT 02 07 2020 TOTAL NE T WT 7000 00 KGS FREIGHT PREPAID</v>
          </cell>
          <cell r="Y2070" t="str">
            <v>Valide</v>
          </cell>
        </row>
        <row r="2071">
          <cell r="A2071" t="str">
            <v>UETU5024331</v>
          </cell>
          <cell r="B2071">
            <v>40</v>
          </cell>
          <cell r="C2071" t="str">
            <v>WECC2028MBA1010</v>
          </cell>
          <cell r="D2071">
            <v>44049</v>
          </cell>
          <cell r="E2071">
            <v>22</v>
          </cell>
          <cell r="I2071" t="str">
            <v>2020 MSA 164642</v>
          </cell>
          <cell r="J2071">
            <v>8</v>
          </cell>
          <cell r="K2071" t="str">
            <v>MOSES KIOKO ODERO</v>
          </cell>
          <cell r="L2071" t="str">
            <v>MOSES KIOKO ODER0</v>
          </cell>
          <cell r="M2071" t="str">
            <v>DE</v>
          </cell>
          <cell r="N2071" t="str">
            <v>LKCMB</v>
          </cell>
          <cell r="O2071" t="str">
            <v>PK</v>
          </cell>
          <cell r="P2071">
            <v>168</v>
          </cell>
          <cell r="Q2071">
            <v>168</v>
          </cell>
          <cell r="R2071">
            <v>168</v>
          </cell>
          <cell r="S2071">
            <v>168</v>
          </cell>
          <cell r="T2071">
            <v>13600</v>
          </cell>
          <cell r="U2071">
            <v>13600</v>
          </cell>
          <cell r="V2071">
            <v>13600</v>
          </cell>
          <cell r="W2071">
            <v>13600</v>
          </cell>
          <cell r="X2071" t="str">
            <v>1X40HC CONTAINER USED PERSONAL EFFECTS HOUSEHOLDS EFFECTS</v>
          </cell>
          <cell r="Y2071" t="str">
            <v>Valide</v>
          </cell>
        </row>
        <row r="2072">
          <cell r="A2072" t="str">
            <v>EMCU3925022</v>
          </cell>
          <cell r="B2072">
            <v>20</v>
          </cell>
          <cell r="C2072" t="str">
            <v>142001000626</v>
          </cell>
          <cell r="D2072">
            <v>44050</v>
          </cell>
          <cell r="E2072">
            <v>-44045</v>
          </cell>
          <cell r="I2072" t="str">
            <v>2020 MSA 165683</v>
          </cell>
          <cell r="J2072">
            <v>70</v>
          </cell>
          <cell r="K2072" t="str">
            <v>UNION NATURE CHEMICAL INDUSTRY</v>
          </cell>
          <cell r="L2072" t="str">
            <v>BLANTYRE STEEL LIMITED</v>
          </cell>
          <cell r="M2072" t="str">
            <v>CN</v>
          </cell>
          <cell r="N2072" t="str">
            <v>CNSHA</v>
          </cell>
          <cell r="O2072" t="str">
            <v>DR</v>
          </cell>
          <cell r="P2072">
            <v>114</v>
          </cell>
          <cell r="Q2072">
            <v>114</v>
          </cell>
          <cell r="R2072">
            <v>114</v>
          </cell>
          <cell r="S2072">
            <v>114</v>
          </cell>
          <cell r="T2072">
            <v>20178</v>
          </cell>
          <cell r="U2072">
            <v>20178</v>
          </cell>
          <cell r="V2072">
            <v>20178</v>
          </cell>
          <cell r="W2072">
            <v>20178</v>
          </cell>
          <cell r="X2072" t="str">
            <v>SODIUM LAURYL ETHER SULFATE 70 EMAIL BLANTYRESL GMAIL COM EMAIL BLAN TYRESL GMAIL COMN M SODIUM LAURYL ETHER SULFATE 70 EMAIL BLANTYRESL GMAIL COM EMAIL BLANTYRESL GMAIL COM</v>
          </cell>
          <cell r="Y2072" t="str">
            <v>Valide</v>
          </cell>
        </row>
        <row r="2073">
          <cell r="A2073" t="str">
            <v>BSIU2487066</v>
          </cell>
          <cell r="B2073">
            <v>20</v>
          </cell>
          <cell r="C2073" t="str">
            <v>142051661286</v>
          </cell>
          <cell r="D2073">
            <v>44050</v>
          </cell>
          <cell r="E2073">
            <v>-44045</v>
          </cell>
          <cell r="I2073" t="str">
            <v>2020 MSA 165683</v>
          </cell>
          <cell r="J2073">
            <v>289</v>
          </cell>
          <cell r="K2073" t="str">
            <v>SCHINDLER SA INVESTMENTSOUTH AFRICA</v>
          </cell>
          <cell r="L2073" t="str">
            <v>SCHINDLER LIMITED</v>
          </cell>
          <cell r="M2073" t="str">
            <v>CN</v>
          </cell>
          <cell r="N2073" t="str">
            <v>CNSHA</v>
          </cell>
          <cell r="O2073" t="str">
            <v>PK</v>
          </cell>
          <cell r="P2073">
            <v>13</v>
          </cell>
          <cell r="Q2073">
            <v>13</v>
          </cell>
          <cell r="R2073">
            <v>13</v>
          </cell>
          <cell r="S2073">
            <v>13</v>
          </cell>
          <cell r="T2073">
            <v>4893</v>
          </cell>
          <cell r="U2073">
            <v>4893</v>
          </cell>
          <cell r="V2073">
            <v>4893</v>
          </cell>
          <cell r="W2073">
            <v>4893</v>
          </cell>
          <cell r="X2073" t="str">
            <v>SHIPMENT TERMS CFR MOMBASA PORTOF KENYA1 PASSENGER LIFTS TYPE SCHINDL ER3300AP-MRLCOMPLETE KNOCKED DOWN KIT FORMPROJECT NAME MUNGAI MOMBASA ROADBUILDING LIFT ACFRLC NUMBER 5081600993 AND IDF NUMBERPO NO 4523578254 SHIPMENT TERMS CFR MOMBASA PORT OF KENYA 1 PASSENGER LIFTS TYPE SCHINDLER 3300AP-MRL COMPLETE KNOCKED DOWN KIT FORM PROJECT NAME MUNGAI MOMBASA ROAD BUILDING LIFT A CFR LC NUMBER 5081600993 AND IDF NUMBER E2003310495 FREIGHT PREPAID JONATHAN MUTHUA SCHINDLER COM</v>
          </cell>
          <cell r="Y2073" t="str">
            <v>Valide</v>
          </cell>
        </row>
        <row r="2074">
          <cell r="A2074" t="str">
            <v>EISU2254642</v>
          </cell>
          <cell r="B2074">
            <v>20</v>
          </cell>
          <cell r="C2074" t="str">
            <v>143075184532</v>
          </cell>
          <cell r="D2074">
            <v>44055</v>
          </cell>
          <cell r="E2074">
            <v>-44050</v>
          </cell>
          <cell r="I2074" t="str">
            <v>2020 MSA 165683</v>
          </cell>
          <cell r="J2074">
            <v>233</v>
          </cell>
          <cell r="K2074" t="str">
            <v>ASIA KUNMAO INDUSTRIAL CO LIMITED</v>
          </cell>
          <cell r="L2074" t="str">
            <v>EVERGREEN LOGISTICS CO LIMITED</v>
          </cell>
          <cell r="M2074" t="str">
            <v>CN</v>
          </cell>
          <cell r="N2074" t="str">
            <v>CNNGB</v>
          </cell>
          <cell r="O2074" t="str">
            <v>PK</v>
          </cell>
          <cell r="P2074">
            <v>1141</v>
          </cell>
          <cell r="Q2074">
            <v>1141</v>
          </cell>
          <cell r="R2074">
            <v>1141</v>
          </cell>
          <cell r="S2074">
            <v>1141</v>
          </cell>
          <cell r="T2074">
            <v>13250</v>
          </cell>
          <cell r="U2074">
            <v>13250</v>
          </cell>
          <cell r="V2074">
            <v>13250</v>
          </cell>
          <cell r="W2074">
            <v>13250</v>
          </cell>
          <cell r="X2074" t="str">
            <v>ASSORTED HARDWARE GOODS MEASURING TAPEHAMMERDOOR LOCKSDRAWER LOCKSDRAW ER HANDLEDRAWER SLIDESWINDOW FASTENERWINDOW STAYN M ASSORTED HARDWARE GOODS MEASURING TAPE HAMMER DOOR LOCKS DRAWER LOCKS DRAWER HANDLE DRAWER SLIDES WINDOW FASTENER WINDOW STAY SLIDE RAILS HINGES DOOR STRUT CURTAIN ROD PADLOCKS CHROME BRACKETS TOOTHBRUSH HOLDER TOWEL BAR SILICONE GLUE DASHBOARD SPRAY COATING POWDER FAX 86 021 56327202 EMAIL 13867939382 163 COM</v>
          </cell>
          <cell r="Y2074" t="str">
            <v>Valide</v>
          </cell>
        </row>
        <row r="2075">
          <cell r="A2075" t="str">
            <v>EGHU3554971</v>
          </cell>
          <cell r="B2075">
            <v>20</v>
          </cell>
          <cell r="C2075" t="str">
            <v>143099344823</v>
          </cell>
          <cell r="D2075">
            <v>44054</v>
          </cell>
          <cell r="E2075">
            <v>-44049</v>
          </cell>
          <cell r="I2075" t="str">
            <v>2020 MSA 165558</v>
          </cell>
          <cell r="J2075">
            <v>376</v>
          </cell>
          <cell r="K2075" t="str">
            <v>HAINING HISENER TRADE CO LTD</v>
          </cell>
          <cell r="L2075" t="str">
            <v>AUGUST AUTO AGENCIES LTD</v>
          </cell>
          <cell r="M2075" t="str">
            <v>CN</v>
          </cell>
          <cell r="N2075" t="str">
            <v>CNJIX</v>
          </cell>
          <cell r="O2075" t="str">
            <v>PX</v>
          </cell>
          <cell r="P2075">
            <v>64</v>
          </cell>
          <cell r="Q2075">
            <v>64</v>
          </cell>
          <cell r="R2075">
            <v>64</v>
          </cell>
          <cell r="S2075">
            <v>64</v>
          </cell>
          <cell r="T2075">
            <v>50839</v>
          </cell>
          <cell r="U2075">
            <v>50839</v>
          </cell>
          <cell r="V2075">
            <v>50839</v>
          </cell>
          <cell r="W2075">
            <v>50839</v>
          </cell>
          <cell r="X2075" t="str">
            <v>BOLTSHS 731815NUTSHS 731816 M 254 722 758756EMAIL AAA AUGUSTAUTO CO K EN M BOLTS HS 731815 NUTS HS 731816 M 254 722 758756 EMAIL AAA AUGUSTAUTO CO KE</v>
          </cell>
          <cell r="Y2075" t="str">
            <v>Valide</v>
          </cell>
        </row>
        <row r="2076">
          <cell r="A2076" t="str">
            <v>MRKU2079348</v>
          </cell>
          <cell r="B2076">
            <v>40</v>
          </cell>
          <cell r="C2076" t="str">
            <v>203136043</v>
          </cell>
          <cell r="D2076">
            <v>44052</v>
          </cell>
          <cell r="E2076">
            <v>-44047</v>
          </cell>
          <cell r="I2076" t="str">
            <v>2020 MSA 165829</v>
          </cell>
          <cell r="J2076">
            <v>295</v>
          </cell>
          <cell r="K2076" t="str">
            <v>SPEEDCRAFTS INFRATECH PRIVATE LIMIT</v>
          </cell>
          <cell r="L2076" t="str">
            <v>TO THE ORDER OF FAMILY BANK LIMITE</v>
          </cell>
          <cell r="M2076" t="str">
            <v>HK</v>
          </cell>
          <cell r="N2076" t="str">
            <v>INCCU</v>
          </cell>
          <cell r="O2076" t="str">
            <v>PK</v>
          </cell>
          <cell r="P2076">
            <v>131</v>
          </cell>
          <cell r="Q2076">
            <v>131</v>
          </cell>
          <cell r="R2076">
            <v>131</v>
          </cell>
          <cell r="S2076">
            <v>131</v>
          </cell>
          <cell r="T2076">
            <v>39579</v>
          </cell>
          <cell r="U2076">
            <v>39579</v>
          </cell>
          <cell r="V2076">
            <v>39579</v>
          </cell>
          <cell r="W2076">
            <v>39579</v>
          </cell>
          <cell r="X2076"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Y2076" t="str">
            <v>Valide</v>
          </cell>
        </row>
        <row r="2077">
          <cell r="A2077" t="str">
            <v>MRKU2195688</v>
          </cell>
          <cell r="B2077">
            <v>40</v>
          </cell>
          <cell r="C2077" t="str">
            <v>203136043</v>
          </cell>
          <cell r="D2077">
            <v>44052</v>
          </cell>
          <cell r="E2077">
            <v>-44047</v>
          </cell>
          <cell r="I2077" t="str">
            <v>2020 MSA 165829</v>
          </cell>
          <cell r="J2077">
            <v>295</v>
          </cell>
          <cell r="K2077" t="str">
            <v>SPEEDCRAFTS INFRATECH PRIVATE LIMIT</v>
          </cell>
          <cell r="L2077" t="str">
            <v>TO THE ORDER OF FAMILY BANK LIMITE</v>
          </cell>
          <cell r="M2077" t="str">
            <v>HK</v>
          </cell>
          <cell r="N2077" t="str">
            <v>INCCU</v>
          </cell>
          <cell r="O2077" t="str">
            <v>PK</v>
          </cell>
          <cell r="P2077">
            <v>131</v>
          </cell>
          <cell r="Q2077">
            <v>131</v>
          </cell>
          <cell r="R2077">
            <v>131</v>
          </cell>
          <cell r="S2077">
            <v>131</v>
          </cell>
          <cell r="T2077">
            <v>39579</v>
          </cell>
          <cell r="U2077">
            <v>39579</v>
          </cell>
          <cell r="V2077">
            <v>39579</v>
          </cell>
          <cell r="W2077">
            <v>39579</v>
          </cell>
          <cell r="X2077"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Y2077" t="str">
            <v>Valide</v>
          </cell>
        </row>
        <row r="2078">
          <cell r="A2078" t="str">
            <v>MSKU9913562</v>
          </cell>
          <cell r="B2078">
            <v>40</v>
          </cell>
          <cell r="C2078" t="str">
            <v>203136043</v>
          </cell>
          <cell r="D2078">
            <v>44052</v>
          </cell>
          <cell r="E2078">
            <v>-44047</v>
          </cell>
          <cell r="I2078" t="str">
            <v>2020 MSA 165829</v>
          </cell>
          <cell r="J2078">
            <v>295</v>
          </cell>
          <cell r="K2078" t="str">
            <v>SPEEDCRAFTS INFRATECH PRIVATE LIMIT</v>
          </cell>
          <cell r="L2078" t="str">
            <v>TO THE ORDER OF FAMILY BANK LIMITE</v>
          </cell>
          <cell r="M2078" t="str">
            <v>HK</v>
          </cell>
          <cell r="N2078" t="str">
            <v>INCCU</v>
          </cell>
          <cell r="O2078" t="str">
            <v>PK</v>
          </cell>
          <cell r="P2078">
            <v>131</v>
          </cell>
          <cell r="Q2078">
            <v>131</v>
          </cell>
          <cell r="R2078">
            <v>131</v>
          </cell>
          <cell r="S2078">
            <v>131</v>
          </cell>
          <cell r="T2078">
            <v>39579</v>
          </cell>
          <cell r="U2078">
            <v>39579</v>
          </cell>
          <cell r="V2078">
            <v>39579</v>
          </cell>
          <cell r="W2078">
            <v>39579</v>
          </cell>
          <cell r="X2078"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Y2078" t="str">
            <v>Valide</v>
          </cell>
        </row>
        <row r="2079">
          <cell r="A2079" t="str">
            <v>SUDU8812252</v>
          </cell>
          <cell r="B2079">
            <v>40</v>
          </cell>
          <cell r="C2079" t="str">
            <v>203136043</v>
          </cell>
          <cell r="D2079">
            <v>44052</v>
          </cell>
          <cell r="E2079">
            <v>-44047</v>
          </cell>
          <cell r="I2079" t="str">
            <v>2020 MSA 165829</v>
          </cell>
          <cell r="J2079">
            <v>295</v>
          </cell>
          <cell r="K2079" t="str">
            <v>SPEEDCRAFTS INFRATECH PRIVATE LIMIT</v>
          </cell>
          <cell r="L2079" t="str">
            <v>TO THE ORDER OF FAMILY BANK LIMITE</v>
          </cell>
          <cell r="M2079" t="str">
            <v>HK</v>
          </cell>
          <cell r="N2079" t="str">
            <v>INCCU</v>
          </cell>
          <cell r="O2079" t="str">
            <v>PK</v>
          </cell>
          <cell r="P2079">
            <v>131</v>
          </cell>
          <cell r="Q2079">
            <v>131</v>
          </cell>
          <cell r="R2079">
            <v>131</v>
          </cell>
          <cell r="S2079">
            <v>131</v>
          </cell>
          <cell r="T2079">
            <v>39579</v>
          </cell>
          <cell r="U2079">
            <v>39579</v>
          </cell>
          <cell r="V2079">
            <v>39579</v>
          </cell>
          <cell r="W2079">
            <v>39579</v>
          </cell>
          <cell r="X2079" t="str">
            <v>GUNNY BUNDLE 107 NOS UNPACKED 18 NOS STEEL CRATE 06 NOS TO TAL PACKAGES 131 NOS SPEEDCRAFTS ASPHALT DRUM MIX PLANT MODEL DM 120 OF 90 TO 120 TPH CAPACITY COMPLETE WITH 2 X BITUMEN TANKS O F 20 TON CAPACITY EACH WET POLLUTION CONTROL SYSTEM ONE YEAR OF FAST MOVING SPARE PARTS FOR THE PLANT H S CODE NO 8474 32 00 QUANTITY 01 NO SPEEDCRAFTS ROAD SWEEPER WITH COMBINATION BRUSH SECTIONS EXCLUSIVE OF TRACTOR H S CODE NO 8479 10 00 QUANTITY 01 NO AS PER PROFORMA INVOICE NO PF SIPL 8558 DATED 12 01 2020 LC NU MBER FABL LC0011 20 DATED 20 02 20 IDF NO E2003306355 INVOICE NO S I PEI 001 20-21 DATED 27 05 2020 S BILL NO 2973995 DT 03 06 2020 NETWEIGHT 39137 KGS FREIGHT PREPAID FCL FCL INTRANSIT TO ICD EMBA KASI NAIROBI</v>
          </cell>
          <cell r="Y2079" t="str">
            <v>Valide</v>
          </cell>
        </row>
        <row r="2080">
          <cell r="A2080" t="str">
            <v>XINU8143586</v>
          </cell>
          <cell r="B2080">
            <v>40</v>
          </cell>
          <cell r="C2080" t="str">
            <v>203421265</v>
          </cell>
          <cell r="D2080">
            <v>44055</v>
          </cell>
          <cell r="E2080">
            <v>-44050</v>
          </cell>
          <cell r="I2080" t="str">
            <v>2020 MSA 165864</v>
          </cell>
          <cell r="J2080">
            <v>182</v>
          </cell>
          <cell r="K2080" t="str">
            <v>HANS ANDERSSON PAPER NYA AB VALLGAT</v>
          </cell>
          <cell r="L2080" t="str">
            <v>TO THE ORDER OF I AND M BANK LTD P</v>
          </cell>
          <cell r="M2080" t="str">
            <v>US</v>
          </cell>
          <cell r="N2080" t="str">
            <v>RULED</v>
          </cell>
          <cell r="O2080" t="str">
            <v>RL</v>
          </cell>
          <cell r="P2080">
            <v>252</v>
          </cell>
          <cell r="Q2080">
            <v>252</v>
          </cell>
          <cell r="R2080">
            <v>252</v>
          </cell>
          <cell r="S2080">
            <v>252</v>
          </cell>
          <cell r="T2080">
            <v>92685</v>
          </cell>
          <cell r="U2080">
            <v>92685</v>
          </cell>
          <cell r="V2080">
            <v>92685</v>
          </cell>
          <cell r="W2080">
            <v>92685</v>
          </cell>
          <cell r="X2080" t="str">
            <v>252REELS 92685KGS STANDARD NEWSPRINT DOCUMENTARYCREDIT NUMBER IMPL C52 0867 20 IDF NO E2005332398 IN TRANSIT TO ICDE NAIROBI ON CONSIG NEE S ACCOUNT</v>
          </cell>
          <cell r="Y2080" t="str">
            <v>Valide</v>
          </cell>
        </row>
        <row r="2081">
          <cell r="A2081" t="str">
            <v>MRKU4677652</v>
          </cell>
          <cell r="B2081">
            <v>40</v>
          </cell>
          <cell r="C2081" t="str">
            <v>203726099</v>
          </cell>
          <cell r="D2081">
            <v>44055</v>
          </cell>
          <cell r="E2081">
            <v>-44050</v>
          </cell>
          <cell r="I2081" t="str">
            <v>2020 MSA 165866</v>
          </cell>
          <cell r="J2081">
            <v>177</v>
          </cell>
          <cell r="K2081" t="str">
            <v>P J ALLEN EXPORT SERVICES 264 NORTH</v>
          </cell>
          <cell r="L2081" t="str">
            <v>SIMBA GENERAL MERCHANTS LIMITED P O</v>
          </cell>
          <cell r="M2081" t="str">
            <v>CN</v>
          </cell>
          <cell r="N2081" t="str">
            <v>GBFXT</v>
          </cell>
          <cell r="O2081" t="str">
            <v>PA</v>
          </cell>
          <cell r="P2081">
            <v>24</v>
          </cell>
          <cell r="Q2081">
            <v>24</v>
          </cell>
          <cell r="R2081">
            <v>24</v>
          </cell>
          <cell r="S2081">
            <v>24</v>
          </cell>
          <cell r="T2081">
            <v>11200</v>
          </cell>
          <cell r="U2081">
            <v>11200</v>
          </cell>
          <cell r="V2081">
            <v>11200</v>
          </cell>
          <cell r="W2081">
            <v>11200</v>
          </cell>
          <cell r="X2081" t="str">
            <v>INDUSTRIAL TOOLS IDF NO 20MBAIM000326332 INTRANSIT TO ICD EMBAKAS I NAIROBI</v>
          </cell>
          <cell r="Y2081" t="str">
            <v>Valide</v>
          </cell>
        </row>
        <row r="2082">
          <cell r="A2082" t="str">
            <v>MRSU4058516</v>
          </cell>
          <cell r="B2082">
            <v>40</v>
          </cell>
          <cell r="C2082" t="str">
            <v>203773639</v>
          </cell>
          <cell r="D2082">
            <v>44050</v>
          </cell>
          <cell r="E2082">
            <v>-44045</v>
          </cell>
          <cell r="I2082" t="str">
            <v>2020 MSA 165522</v>
          </cell>
          <cell r="J2082">
            <v>223</v>
          </cell>
          <cell r="K2082" t="str">
            <v>MRS BECTORS FOOD SPECIALITIES LIMIF WILTEX LIMITED HONKONG</v>
          </cell>
          <cell r="L2082" t="str">
            <v>TO ORDER OF INDUSTRIAL AND COMMERCI</v>
          </cell>
          <cell r="M2082" t="str">
            <v>BR</v>
          </cell>
          <cell r="N2082" t="str">
            <v>INMUN</v>
          </cell>
          <cell r="O2082" t="str">
            <v>CT</v>
          </cell>
          <cell r="P2082">
            <v>3665</v>
          </cell>
          <cell r="Q2082">
            <v>3665</v>
          </cell>
          <cell r="R2082">
            <v>3665</v>
          </cell>
          <cell r="S2082">
            <v>3665</v>
          </cell>
          <cell r="T2082">
            <v>19421</v>
          </cell>
          <cell r="U2082">
            <v>19421</v>
          </cell>
          <cell r="V2082">
            <v>19421</v>
          </cell>
          <cell r="W2082">
            <v>19421</v>
          </cell>
          <cell r="X2082" t="str">
            <v>TOTAL 3665 THREE THOUSAND SIX HUNDRED SIXTY FIVE CARTONS ONLY CONT AINING BISCUITS AS PER INV NO 1000181836 DT 06 07 2020 S B NO 3728485 DT 10 07 2020 IEC 3095006896 NET WT 16050 000 KGS HS CODE 19053100 FREIGHT PREPAID</v>
          </cell>
          <cell r="Y2082" t="str">
            <v>Valide</v>
          </cell>
        </row>
        <row r="2083">
          <cell r="A2083" t="str">
            <v>MSKU5148172</v>
          </cell>
          <cell r="B2083">
            <v>20</v>
          </cell>
          <cell r="C2083" t="str">
            <v>203833231</v>
          </cell>
          <cell r="D2083">
            <v>44053</v>
          </cell>
          <cell r="E2083">
            <v>-44048</v>
          </cell>
          <cell r="I2083" t="str">
            <v>2020 MSA 165538</v>
          </cell>
          <cell r="J2083">
            <v>59</v>
          </cell>
          <cell r="K2083" t="str">
            <v>SHIPCO TRANSPORT PAKISTAN PVT LTD 111-SHIPCO 111-744-726 ON BEH</v>
          </cell>
          <cell r="L2083" t="str">
            <v>INTERNATIONAL ORGANIZATION FOR MIGRATION SRI AUROBINDO AVENUE OFF MZIMA SPRING IN LAVINGTON ADJACENT TO STRATHMORE</v>
          </cell>
          <cell r="M2083" t="str">
            <v>CN</v>
          </cell>
          <cell r="N2083" t="str">
            <v>PKKHI</v>
          </cell>
          <cell r="O2083" t="str">
            <v>PA</v>
          </cell>
          <cell r="P2083">
            <v>3</v>
          </cell>
          <cell r="Q2083">
            <v>3</v>
          </cell>
          <cell r="R2083">
            <v>3</v>
          </cell>
          <cell r="S2083">
            <v>3</v>
          </cell>
          <cell r="T2083">
            <v>2009</v>
          </cell>
          <cell r="U2083">
            <v>2009</v>
          </cell>
          <cell r="V2083">
            <v>2009</v>
          </cell>
          <cell r="W2083">
            <v>2009</v>
          </cell>
          <cell r="X2083" t="str">
            <v>THREE PALLETS ONLY PO 4600581268 5 PCS TENTS MULTIPURPOSE SIZE 45 SQM BASE COMPLETE WITH ACCESSORIES 5 PCS GROUND SHEET SIZE 45 SQM 5 PCS TENTS MULTIPURPOSE SIZE 45 SQM SHADE NET FRAME COMPLETE WITH A CCESSORIES 5 PCS INNER TENTSMULTIPUROSE SIZE 45 SQM GROUND SHEET 5 PCS PARTITION FOR INNER TENT MUTLIPURPOSE SIZE 45 SQM FREIGHT PREPAID ORIGIN THC PREPAID EXPORT SERVICE PREPAID ORIGIN DOCUMENTATION CH ARGES PREPAID LOLO CHARGES PREPAID D O CHARGES PREPAID DESTINATION THC PREPAID IMPORT SERVICE PREPAID IMPORT PORT SECURITY SERVICE PREP AID INLAND HAULAGE CHARGES PREPAID UPTO CONSIGNEE S WAREHOUSE CUSTOM CLEARANCE AT DESTINATION ON ACCOUNT OF CONSIGNEE CARGO DESTUFFING ATWAREHOUSE ON ACCOUNT OF CONSIGNEE APPLICABLE FREE TIME 14 DAYS COM BINED DETENTION DEMURRAGE AT PORT OF DISCHARGE PLACE OF DELIVERY NET WEIGHT 1934 00 KGS FORM E NO AHB-2020-0000068017 DATED 13 -07-2020 HBL 28594705 ACTUAL IMPORTER INTERNATIONAL ORGANISATI ON FOR MIGRATI</v>
          </cell>
          <cell r="Y2083" t="str">
            <v>Valide</v>
          </cell>
        </row>
        <row r="2084">
          <cell r="A2084" t="str">
            <v>MRKU9663559</v>
          </cell>
          <cell r="B2084">
            <v>20</v>
          </cell>
          <cell r="C2084" t="str">
            <v>203900597</v>
          </cell>
          <cell r="D2084">
            <v>44053</v>
          </cell>
          <cell r="E2084">
            <v>-44048</v>
          </cell>
          <cell r="I2084" t="str">
            <v>2020 MSA 165692</v>
          </cell>
          <cell r="J2084">
            <v>290</v>
          </cell>
          <cell r="K2084" t="str">
            <v>ROYAL PETRO OIL REFINERY LLP PLOT N</v>
          </cell>
          <cell r="L2084" t="str">
            <v>M S OPTIMUM LUBRICANTS LTD OFFICE</v>
          </cell>
          <cell r="M2084" t="str">
            <v>TR</v>
          </cell>
          <cell r="N2084" t="str">
            <v>INMUN</v>
          </cell>
          <cell r="O2084" t="str">
            <v>PK</v>
          </cell>
          <cell r="P2084">
            <v>1</v>
          </cell>
          <cell r="Q2084">
            <v>1</v>
          </cell>
          <cell r="R2084">
            <v>1</v>
          </cell>
          <cell r="S2084">
            <v>1</v>
          </cell>
          <cell r="T2084">
            <v>20350</v>
          </cell>
          <cell r="U2084">
            <v>20350</v>
          </cell>
          <cell r="V2084">
            <v>20350</v>
          </cell>
          <cell r="W2084">
            <v>20350</v>
          </cell>
          <cell r="X2084" t="str">
            <v>BASE OIL SN 500 - 20 25 MT 500 PACKED IN FLEXI BAG INVOICE NO EX P 077 20-21 DATE 14 07 2020 PFI NO RPC PFI 0306 20-21 IDF NO E2007357368 BIVAC REF NO KEN 2020 2 27602 0001 NET WEIGHT 20250 00 KGS GROSS WEIGHT 20350 0 0 KGS INTRANSIT TO ICD EMBAKASI NAIROBI</v>
          </cell>
          <cell r="Y2084" t="str">
            <v>Valide</v>
          </cell>
        </row>
        <row r="2085">
          <cell r="A2085" t="str">
            <v>MSKU1986140</v>
          </cell>
          <cell r="B2085">
            <v>40</v>
          </cell>
          <cell r="C2085" t="str">
            <v>203927916</v>
          </cell>
          <cell r="D2085">
            <v>44055</v>
          </cell>
          <cell r="E2085">
            <v>-44050</v>
          </cell>
          <cell r="I2085" t="str">
            <v>2020 MSA 165864</v>
          </cell>
          <cell r="J2085">
            <v>84</v>
          </cell>
          <cell r="K2085" t="str">
            <v>PEARL PRINT PACK P LTD PLOT NO</v>
          </cell>
          <cell r="L2085" t="str">
            <v>TO THE ORDER OF FAMILY BANK LIMITE</v>
          </cell>
          <cell r="M2085" t="str">
            <v>US</v>
          </cell>
          <cell r="N2085" t="str">
            <v>INPAP</v>
          </cell>
          <cell r="O2085" t="str">
            <v>CT</v>
          </cell>
          <cell r="P2085">
            <v>335</v>
          </cell>
          <cell r="Q2085">
            <v>335</v>
          </cell>
          <cell r="R2085">
            <v>335</v>
          </cell>
          <cell r="S2085">
            <v>335</v>
          </cell>
          <cell r="T2085">
            <v>9530</v>
          </cell>
          <cell r="U2085">
            <v>9530</v>
          </cell>
          <cell r="V2085">
            <v>9530</v>
          </cell>
          <cell r="W2085">
            <v>9530</v>
          </cell>
          <cell r="X2085" t="str">
            <v>CONTAINING DOUBLE BURNER LPG STOVE AS PER INVOICE NO EXP 004 DT 14 07 2020 SHIPPING BILL NO 3828036 DT 15 07 2020 IEC NO 611300178 4 HS CODE NO 73211110 TOTAL NET WEIGHT 7440 00 KGS FREIGHT PREPAI D</v>
          </cell>
          <cell r="Y2085" t="str">
            <v>Valide</v>
          </cell>
        </row>
        <row r="2086">
          <cell r="A2086" t="str">
            <v>EGHU3510865</v>
          </cell>
          <cell r="B2086">
            <v>20</v>
          </cell>
          <cell r="C2086" t="str">
            <v>236000190563</v>
          </cell>
          <cell r="D2086">
            <v>44053</v>
          </cell>
          <cell r="E2086">
            <v>-44048</v>
          </cell>
          <cell r="I2086" t="str">
            <v>2020 MSA 165683</v>
          </cell>
          <cell r="J2086">
            <v>100</v>
          </cell>
          <cell r="K2086" t="str">
            <v>SAFRIQUE INTERNATIONAL</v>
          </cell>
          <cell r="L2086" t="str">
            <v>ALLPACK INDUSTRIES LTD</v>
          </cell>
          <cell r="M2086" t="str">
            <v>CN</v>
          </cell>
          <cell r="N2086" t="str">
            <v>VNHPH</v>
          </cell>
          <cell r="O2086" t="str">
            <v>PX</v>
          </cell>
          <cell r="P2086">
            <v>20</v>
          </cell>
          <cell r="Q2086">
            <v>20</v>
          </cell>
          <cell r="R2086">
            <v>20</v>
          </cell>
          <cell r="S2086">
            <v>20</v>
          </cell>
          <cell r="T2086">
            <v>27630</v>
          </cell>
          <cell r="U2086">
            <v>27630</v>
          </cell>
          <cell r="V2086">
            <v>27630</v>
          </cell>
          <cell r="W2086">
            <v>27630</v>
          </cell>
          <cell r="X2086" t="str">
            <v>POLYMER EXTENDER PP275SNET WEIGHT 27 000 00 KGS 1 080 BAGS 20 PALLET S HS CODE 382499FREIGHT PREPAID IDF NO E2007361019PIN NO P000606242 R AT MOMBASA PORTNO MARK POLYMER EXTENDER PP275S NET WEIGHT 27 000 00 KGS 1 080 BAGS 20 PALLETS HS CODE 382499 FREIGHT PREPAID IDF NO E2007361019 PIN NO P000606242R AT MOMBASA PORT</v>
          </cell>
          <cell r="Y2086" t="str">
            <v>Valide</v>
          </cell>
        </row>
        <row r="2087">
          <cell r="A2087" t="str">
            <v>MSKU7786999</v>
          </cell>
          <cell r="B2087">
            <v>20</v>
          </cell>
          <cell r="C2087" t="str">
            <v>607097130</v>
          </cell>
          <cell r="D2087">
            <v>44053</v>
          </cell>
          <cell r="E2087">
            <v>-44048</v>
          </cell>
          <cell r="I2087" t="str">
            <v>2020 MSA 165692</v>
          </cell>
          <cell r="J2087">
            <v>441</v>
          </cell>
          <cell r="K2087" t="str">
            <v>PBG S A ROD DIVALDO SURUAGY KM 12</v>
          </cell>
          <cell r="L2087" t="str">
            <v>1 - TILE AND CARPET CENTRE LTD PARK</v>
          </cell>
          <cell r="M2087" t="str">
            <v>TR</v>
          </cell>
          <cell r="N2087" t="str">
            <v>BRSUA</v>
          </cell>
          <cell r="O2087" t="str">
            <v>PA</v>
          </cell>
          <cell r="P2087">
            <v>95</v>
          </cell>
          <cell r="Q2087">
            <v>95</v>
          </cell>
          <cell r="R2087">
            <v>95</v>
          </cell>
          <cell r="S2087">
            <v>95</v>
          </cell>
          <cell r="T2087">
            <v>132370</v>
          </cell>
          <cell r="U2087">
            <v>132370</v>
          </cell>
          <cell r="V2087">
            <v>132370</v>
          </cell>
          <cell r="W2087">
            <v>132370</v>
          </cell>
          <cell r="X2087" t="str">
            <v>05 CONTAINERS 20 DC 95 PALLETS WITH 3389 CARTONS 6907 22 00 - TILES AND SLABS FOR PAVING OR COATING WITH A COEFFICIENT OF WATER ABSORPTION IN WEIGHT SUPERIOR THAN 0 5 BUT NOT SUPERIOR THAN 10 NCM 69072200 DUE 20BR0006286222 20BR0006290513 RUC 0BR83 4759132004006D0000000000006082 0BR834759132004006D0000000000006083INVOICE NUMBER 30303 2020 30304 2020 FREIGHT PREPAID ABRO AD WOODEN PACKAGE USED TREATED AND CERTIFIED BL TOTAL NET WEIGHT 130 468 30 KG INTRANSIT TO ICD EMBAKASI NAIROBI</v>
          </cell>
          <cell r="Y2087" t="str">
            <v>Valide</v>
          </cell>
        </row>
        <row r="2088">
          <cell r="A2088" t="str">
            <v>MRKU0184452</v>
          </cell>
          <cell r="B2088">
            <v>40</v>
          </cell>
          <cell r="C2088" t="str">
            <v>910920714</v>
          </cell>
          <cell r="D2088">
            <v>44055</v>
          </cell>
          <cell r="E2088">
            <v>-44050</v>
          </cell>
          <cell r="I2088" t="str">
            <v>2020 MSA 165864</v>
          </cell>
          <cell r="J2088">
            <v>540</v>
          </cell>
          <cell r="K2088" t="str">
            <v>PODRAVKA DD 32 A STARCEVICA 48000</v>
          </cell>
          <cell r="L2088" t="str">
            <v>TOWFIQ KENYA LIMITED INDUSTRIAL A</v>
          </cell>
          <cell r="M2088" t="str">
            <v>US</v>
          </cell>
          <cell r="N2088" t="str">
            <v>HRRJK</v>
          </cell>
          <cell r="O2088" t="str">
            <v>CT</v>
          </cell>
          <cell r="P2088">
            <v>10911</v>
          </cell>
          <cell r="Q2088">
            <v>10911</v>
          </cell>
          <cell r="R2088">
            <v>0</v>
          </cell>
          <cell r="S2088">
            <v>0</v>
          </cell>
          <cell r="T2088">
            <v>33846</v>
          </cell>
          <cell r="U2088">
            <v>33846</v>
          </cell>
          <cell r="V2088">
            <v>0</v>
          </cell>
          <cell r="W2088">
            <v>0</v>
          </cell>
          <cell r="X2088" t="str">
            <v>CHICKEN PASTE 135G HS 16023230 LINO LADA DUO 350G HS 18069060 LINO L ADA NOUGAT 350G HS 18069060 AJVAR EXTRA HOT 350G HS 20059950 AJVAR M ILD ST 350G HS 20059950 VEGETA 75G HS 21039090 VEGETA FISH BAG 30G HS 21039090 VEGETA CRISPY POTATOES BAG 30G HS 21039090 VEGETA SALAD 20G HS 21039090 VEGETA GLASS D0SE 400G HS 21039090 VEGETA 12G STICKSAMPLE HS 21039090 VEGETA CHICKEN SOUP W N 60G HS 21041000 VEGETA G REEN VEGETABLE SOUP 60G HS 21041000 LINO LADA MILK 350G HS 21069098 INTRANSIT TO ICD EMBAKASI NAIROBI VEGETA GRILL CLASSIC BAG 30G HS 21039090 VEGETA GOLDEN CHICKEN BAG 30 G HS 21039090 VEGETA CHICKEN CUBE 80G HS 21041000 VEGETA BEEF CUBE 8 0G HS 21041000 BROCCOLI AND COULI SOUP 66G HS 21041000 VEG CREAM OF TOMATO S 60G HS 21041000 VEGETA CREAM MUSH SOUP 63G HS 21041000 VEG CREAM OF VEGETABLES 45G HS 21041000 VEGETA CHICKEN CUBE 1KG KE HS 21041000 VEGETA BEEF CUBE 1KG KE HS 21041000 INTRANSIT TO ICD EMBAKAS I NAIROBI</v>
          </cell>
          <cell r="Y2088" t="str">
            <v>Valide</v>
          </cell>
        </row>
        <row r="2089">
          <cell r="A2089" t="str">
            <v>MRKU0143284</v>
          </cell>
          <cell r="B2089">
            <v>40</v>
          </cell>
          <cell r="C2089" t="str">
            <v>910999565</v>
          </cell>
          <cell r="D2089">
            <v>44055</v>
          </cell>
          <cell r="E2089">
            <v>-44050</v>
          </cell>
          <cell r="I2089" t="str">
            <v>2020 MSA 165864</v>
          </cell>
          <cell r="J2089">
            <v>567</v>
          </cell>
          <cell r="K2089" t="str">
            <v>RECKITT BENCKISER BAHRAIN W L L B</v>
          </cell>
          <cell r="L2089" t="str">
            <v>TOWFIQ KENYA LTD LIKONI ROAD INDUSSIBWA TOWFIQ CO KE</v>
          </cell>
          <cell r="M2089" t="str">
            <v>US</v>
          </cell>
          <cell r="N2089" t="str">
            <v>BHBAH</v>
          </cell>
          <cell r="O2089" t="str">
            <v>CS</v>
          </cell>
          <cell r="P2089">
            <v>6938</v>
          </cell>
          <cell r="Q2089">
            <v>6938</v>
          </cell>
          <cell r="R2089">
            <v>0</v>
          </cell>
          <cell r="S2089">
            <v>0</v>
          </cell>
          <cell r="T2089">
            <v>27856</v>
          </cell>
          <cell r="U2089">
            <v>27856</v>
          </cell>
          <cell r="V2089">
            <v>0</v>
          </cell>
          <cell r="W2089">
            <v>0</v>
          </cell>
          <cell r="X2089" t="str">
            <v>01X20 DC 01X40 DC DTT JU HW SC 200ML DETTOL JU HW ORIG 200ML DTT JU SG FRESH500ML DTT JU SG ORIGINAL 250ML TOTAL CASES 6938 TOTA L NET WEIGHT 23010 86 KGS TOTAL GROSS WEIGHT 27855 80 KGS FREIGH T PREPAID</v>
          </cell>
          <cell r="Y2089" t="str">
            <v>Valide</v>
          </cell>
        </row>
        <row r="2090">
          <cell r="A2090" t="str">
            <v>CMAU2129748</v>
          </cell>
          <cell r="B2090">
            <v>20</v>
          </cell>
          <cell r="C2090" t="str">
            <v>ANT1335914</v>
          </cell>
          <cell r="D2090">
            <v>44055</v>
          </cell>
          <cell r="E2090">
            <v>-44050</v>
          </cell>
          <cell r="I2090" t="str">
            <v>2020 MSA 165706</v>
          </cell>
          <cell r="J2090">
            <v>24</v>
          </cell>
          <cell r="K2090" t="str">
            <v>COVIDIEN AGVICTOR VON BRUNS-STRASSE 19CH 8212 NEUHAUSEN AM RHEINFALLSW</v>
          </cell>
          <cell r="L2090" t="str">
            <v>TO THE ORDER OF THE CO-OPERATIVEBANK OF KENYA LTD P O BOX 48231 00100</v>
          </cell>
          <cell r="M2090" t="str">
            <v>SA</v>
          </cell>
          <cell r="N2090" t="str">
            <v>SAJED</v>
          </cell>
          <cell r="O2090" t="str">
            <v>PK</v>
          </cell>
          <cell r="P2090">
            <v>11</v>
          </cell>
          <cell r="Q2090">
            <v>11</v>
          </cell>
          <cell r="R2090">
            <v>11</v>
          </cell>
          <cell r="S2090">
            <v>11</v>
          </cell>
          <cell r="T2090">
            <v>1535</v>
          </cell>
          <cell r="U2090">
            <v>1535</v>
          </cell>
          <cell r="V2090">
            <v>1535</v>
          </cell>
          <cell r="W2090">
            <v>1535</v>
          </cell>
          <cell r="X2090" t="str">
            <v>FREIGHT PREPAID ON 11 PALLETS DESCRIPTION OF GOODS AND OR SERVICES CONSUMABLES FOR DIALYSIS TRADE TERMS CPT ICD EMBAKASI NAIROBI INCOTERMS 2010 INCLUDING 10 PIECES BATTERY POWERED EQUIPMENT HARMLESS - UN3171 SP961 - POINT 5 LETTER OF CREDIT-TFLCIM 20 0073KE DATED 09 06 2020 IMPORT DECLARATION FORM NO E2005336324 IF001-SWAX-11-001 HS CODE 9018 9030 8536 6990 4901 9900 2ND NOTIFY CO-OPERATIVE BANK OF KENYA LTD P O BOX 48231 00100 NAIROBI KENYA</v>
          </cell>
          <cell r="Y2090" t="str">
            <v>Valide</v>
          </cell>
        </row>
        <row r="2091">
          <cell r="A2091" t="str">
            <v>APHU6560816</v>
          </cell>
          <cell r="B2091">
            <v>40</v>
          </cell>
          <cell r="C2091" t="str">
            <v>ANT1338886</v>
          </cell>
          <cell r="D2091">
            <v>44054</v>
          </cell>
          <cell r="E2091">
            <v>-44049</v>
          </cell>
          <cell r="I2091" t="str">
            <v>2020 MSA 165875</v>
          </cell>
          <cell r="J2091">
            <v>21</v>
          </cell>
          <cell r="K2091" t="str">
            <v>KUEHNE + NAGEL S A R L 1 RUE EDMOND REUTERL-5326 CONTERNLUXEMBOURG</v>
          </cell>
          <cell r="L2091" t="str">
            <v>SAPPHIRE ENGINEERING LIMITEDOFF MOMBASA ROAD L R NO 15209 3GODOWN N</v>
          </cell>
          <cell r="M2091" t="str">
            <v>SA</v>
          </cell>
          <cell r="N2091" t="str">
            <v>SAJED</v>
          </cell>
          <cell r="O2091" t="str">
            <v>PK</v>
          </cell>
          <cell r="P2091">
            <v>32</v>
          </cell>
          <cell r="Q2091">
            <v>32</v>
          </cell>
          <cell r="R2091">
            <v>0</v>
          </cell>
          <cell r="S2091">
            <v>0</v>
          </cell>
          <cell r="T2091">
            <v>3446</v>
          </cell>
          <cell r="U2091">
            <v>3446</v>
          </cell>
          <cell r="V2091">
            <v>0</v>
          </cell>
          <cell r="W2091">
            <v>0</v>
          </cell>
          <cell r="X2091" t="str">
            <v>INVOICE 20001826 RI HS CODE 39269097 FREIGHT PREPAID OF UPP PIPES DUCT UPP PE CHAMBER SEAL FUSION LIFT HANDLE SKIRT OCH AS PER PROFORMA 1287353 DATED 19 05 2020 UNDER IDF NO E2005333987 INCOTERMS 2010 CFR MOMBASA PORT KENYA DOCUMENTARY LETTER OF CREDIT NUMBER TF2014132722 INVOICE 20001825 RI HS CODE 39172110 39173300 39269097 82055980 SPOT TOTAL PKGS 32 PK</v>
          </cell>
          <cell r="Y2091" t="str">
            <v>Valide</v>
          </cell>
        </row>
        <row r="2092">
          <cell r="A2092" t="str">
            <v>TCLU6452367</v>
          </cell>
          <cell r="B2092">
            <v>40</v>
          </cell>
          <cell r="C2092" t="str">
            <v>CAD0420376A</v>
          </cell>
          <cell r="D2092">
            <v>44054</v>
          </cell>
          <cell r="E2092">
            <v>-44049</v>
          </cell>
          <cell r="I2092" t="str">
            <v>2020 MSA 165672</v>
          </cell>
          <cell r="J2092">
            <v>121</v>
          </cell>
          <cell r="K2092" t="str">
            <v>DSV AIR SEA PVT LTDBUILDING NO- 10 TOWER A 3RD FLOORDLF CYBER CIT</v>
          </cell>
          <cell r="L2092" t="str">
            <v>THE KENYA POWER AND LIGHTINGCOMPANY LTDSTIMA PLAZA KOLOBOT ROAD P O</v>
          </cell>
          <cell r="M2092" t="str">
            <v>AE</v>
          </cell>
          <cell r="N2092" t="str">
            <v>INDEL</v>
          </cell>
          <cell r="O2092" t="str">
            <v>PE</v>
          </cell>
          <cell r="P2092">
            <v>42</v>
          </cell>
          <cell r="Q2092">
            <v>42</v>
          </cell>
          <cell r="R2092">
            <v>42</v>
          </cell>
          <cell r="S2092">
            <v>42</v>
          </cell>
          <cell r="T2092">
            <v>15285</v>
          </cell>
          <cell r="U2092">
            <v>15285</v>
          </cell>
          <cell r="V2092">
            <v>15285</v>
          </cell>
          <cell r="W2092">
            <v>15285</v>
          </cell>
          <cell r="X2092" t="str">
            <v>SUPPLY OF LINE HARDWARES INSTALLATION AND COMMISSIONING OF EXTENSIONS OF MV LINES LV SINGLE PHASE LINES AND SERVICE CABLES FOR ELECTRIFICATION PROGRAM IN THE COUNTIES OF BUNGOMA BUSIA HOMA BAY KAKAMEGA KISII MIGORI NYAMIRA SIAYA AND VIHIGA LOT3 OH LINE MATERIALS FOR KPLC UNDER CONTRACT NO KP1 6E 2 PT 2 17 A61 LOT 3 WESTERN SUPPLY OF READY BOARDS AS PER PI NO EXP PI ZA 2020 P010 DTD 23 01 2020 TRADE TERMS CPT EMBAKASI KENYA INCOTERMS 2010 HS CODE 85371000 INVOICE NO 100011 ISE DT 29 06 2020 LC NO TF2004532174 DT 200214 ISSUED BY COMMERCIAL BANK OF AFRICA LTD NAIROBI KENYA IMPORT DECLARATION NUMBER E2001288040 E1801760981 APPLICANT BANKS L C NO TF2003517005 TF1835528697 SB NO 3496213 DATE 29 06 2020 IEC NO 0310040001 TOTAL NET WT 14485 00 KGS TOTAL GROSS WT 15285 00 KGS</v>
          </cell>
          <cell r="Y2092" t="str">
            <v>Valide</v>
          </cell>
        </row>
        <row r="2093">
          <cell r="A2093" t="str">
            <v>CSNU1090436</v>
          </cell>
          <cell r="B2093">
            <v>20</v>
          </cell>
          <cell r="C2093" t="str">
            <v>COSU6266812810</v>
          </cell>
          <cell r="D2093">
            <v>44053</v>
          </cell>
          <cell r="E2093">
            <v>-44048</v>
          </cell>
          <cell r="I2093" t="str">
            <v>2020 MSA 165469</v>
          </cell>
          <cell r="J2093">
            <v>278</v>
          </cell>
          <cell r="K2093" t="str">
            <v>LIPTON JUTE TRADE INTERNATIONAL</v>
          </cell>
          <cell r="L2093" t="str">
            <v>JANE MUTHONI GICHERU</v>
          </cell>
          <cell r="M2093" t="str">
            <v>ID</v>
          </cell>
          <cell r="N2093" t="str">
            <v>BDCGP</v>
          </cell>
          <cell r="O2093" t="str">
            <v>BL</v>
          </cell>
          <cell r="P2093">
            <v>75</v>
          </cell>
          <cell r="Q2093">
            <v>75</v>
          </cell>
          <cell r="R2093">
            <v>0</v>
          </cell>
          <cell r="S2093">
            <v>0</v>
          </cell>
          <cell r="T2093">
            <v>20611</v>
          </cell>
          <cell r="U2093">
            <v>20611</v>
          </cell>
          <cell r="V2093">
            <v>0</v>
          </cell>
          <cell r="W2093">
            <v>0</v>
          </cell>
          <cell r="X2093" t="str">
            <v>01X20 FCL 75 BALES STC VEGETABLE OIL TREATED FOOD GRADE NEW JUTE BAG SIZE 41X26 5 INCHES WEIGHT 900 GRAMS + -5 PER BAG PORTER AND SHOT 6X7 HEMMED OVERHEAD DRY SEWN PLAIN INCLUDING PRINTING ONE SIDE TWO COLOUR DULY PACKED 300 BAGS PER BALE AND 75 BALES 22 500 PIECES PER 20 FEET CONTAINER GROSS WT 20 610 75 KGS NET WT 19 982 25 KGS EXP NO 1828-000011-2020 DATED 11-06-2020 IDF NO E2002292793 SGS SEAL NO SC058066 PORT OF LOADING CHITTAGONG BANGLADESH PORT OF DISCHARGE MOMBASA KENYA DHAKA-1000 BANGLADESH PHONE 00880-2-9564437 FAX 00880-2-9561837</v>
          </cell>
          <cell r="Y2093" t="str">
            <v>Valide</v>
          </cell>
        </row>
        <row r="2094">
          <cell r="A2094" t="str">
            <v>CSNU1795679</v>
          </cell>
          <cell r="B2094">
            <v>20</v>
          </cell>
          <cell r="C2094" t="str">
            <v>COSU6267682300</v>
          </cell>
          <cell r="D2094">
            <v>44054</v>
          </cell>
          <cell r="E2094">
            <v>-44049</v>
          </cell>
          <cell r="I2094" t="str">
            <v>2020 MSA 165782</v>
          </cell>
          <cell r="J2094">
            <v>102</v>
          </cell>
          <cell r="K2094" t="str">
            <v>QINGDAO BAIYOUSHENGLI TRADING</v>
          </cell>
          <cell r="L2094" t="str">
            <v>THRIVE BUILDING MATERIALS LIMITED</v>
          </cell>
          <cell r="M2094" t="str">
            <v>SG</v>
          </cell>
          <cell r="N2094" t="str">
            <v>CNQIN</v>
          </cell>
          <cell r="O2094" t="str">
            <v>PK</v>
          </cell>
          <cell r="P2094">
            <v>699</v>
          </cell>
          <cell r="Q2094">
            <v>699</v>
          </cell>
          <cell r="R2094">
            <v>699</v>
          </cell>
          <cell r="S2094">
            <v>699</v>
          </cell>
          <cell r="T2094">
            <v>25085</v>
          </cell>
          <cell r="U2094">
            <v>25085</v>
          </cell>
          <cell r="V2094">
            <v>25085</v>
          </cell>
          <cell r="W2094">
            <v>25085</v>
          </cell>
          <cell r="X2094" t="str">
            <v>OFFICE TABLE BOSS TABLE OFFICE CHAIR OFFICE SOFA SIMPLE COFFEE TABLE CONTACT MS ZHANG PHONE +254 757372958 EMAIL THRIVEBUILDINGMATERIALS GMAIL COM PLACE OF DELIVERY PORT CLEARANCE</v>
          </cell>
          <cell r="Y2094" t="str">
            <v>Valide</v>
          </cell>
        </row>
        <row r="2095">
          <cell r="A2095" t="str">
            <v>CCLU5221536</v>
          </cell>
          <cell r="B2095">
            <v>40</v>
          </cell>
          <cell r="C2095" t="str">
            <v>COSU6267682300</v>
          </cell>
          <cell r="D2095">
            <v>44055</v>
          </cell>
          <cell r="E2095">
            <v>-44050</v>
          </cell>
          <cell r="I2095" t="str">
            <v>2020 MSA 165782</v>
          </cell>
          <cell r="J2095">
            <v>102</v>
          </cell>
          <cell r="K2095" t="str">
            <v>QINGDAO BAIYOUSHENGLI TRADING</v>
          </cell>
          <cell r="L2095" t="str">
            <v>THRIVE BUILDING MATERIALS LIMITED</v>
          </cell>
          <cell r="M2095" t="str">
            <v>SG</v>
          </cell>
          <cell r="N2095" t="str">
            <v>CNQIN</v>
          </cell>
          <cell r="O2095" t="str">
            <v>PK</v>
          </cell>
          <cell r="P2095">
            <v>699</v>
          </cell>
          <cell r="Q2095">
            <v>699</v>
          </cell>
          <cell r="R2095">
            <v>699</v>
          </cell>
          <cell r="S2095">
            <v>699</v>
          </cell>
          <cell r="T2095">
            <v>25085</v>
          </cell>
          <cell r="U2095">
            <v>25085</v>
          </cell>
          <cell r="V2095">
            <v>25085</v>
          </cell>
          <cell r="W2095">
            <v>25085</v>
          </cell>
          <cell r="X2095" t="str">
            <v>OFFICE TABLE BOSS TABLE OFFICE CHAIR OFFICE SOFA SIMPLE COFFEE TABLE CONTACT MS ZHANG PHONE +254 757372958 EMAIL THRIVEBUILDINGMATERIALS GMAIL COM PLACE OF DELIVERY PORT CLEARANCE</v>
          </cell>
          <cell r="Y2095" t="str">
            <v>Valide</v>
          </cell>
        </row>
        <row r="2096">
          <cell r="A2096" t="str">
            <v>CBHU6350456</v>
          </cell>
          <cell r="B2096">
            <v>40</v>
          </cell>
          <cell r="C2096" t="str">
            <v>COSU6267682370</v>
          </cell>
          <cell r="D2096">
            <v>44052</v>
          </cell>
          <cell r="E2096">
            <v>-44047</v>
          </cell>
          <cell r="I2096" t="str">
            <v>2020 MSA 165782</v>
          </cell>
          <cell r="J2096">
            <v>103</v>
          </cell>
          <cell r="K2096" t="str">
            <v>QINGDAO BAIYOUSHENGLI TRADING</v>
          </cell>
          <cell r="L2096" t="str">
            <v>THRIVE BUILDING MATERIALS LIMITED</v>
          </cell>
          <cell r="M2096" t="str">
            <v>SG</v>
          </cell>
          <cell r="N2096" t="str">
            <v>CNQIN</v>
          </cell>
          <cell r="O2096" t="str">
            <v>PK</v>
          </cell>
          <cell r="P2096">
            <v>612</v>
          </cell>
          <cell r="Q2096">
            <v>612</v>
          </cell>
          <cell r="R2096">
            <v>612</v>
          </cell>
          <cell r="S2096">
            <v>612</v>
          </cell>
          <cell r="T2096">
            <v>16250</v>
          </cell>
          <cell r="U2096">
            <v>16250</v>
          </cell>
          <cell r="V2096">
            <v>16250</v>
          </cell>
          <cell r="W2096">
            <v>16250</v>
          </cell>
          <cell r="X2096" t="str">
            <v>ROCK WOOL TUBE SUBMERSIBLE PUMP GLASS CLOTH CONTACT MS ZHANG PHONE +254 757372958 EMAIL THRIVEBUILDINGMATERIALS GMAIL COM PLACE OF DELIVERY PORT CLEARANCE</v>
          </cell>
          <cell r="Y2096" t="str">
            <v>Valide</v>
          </cell>
        </row>
        <row r="2097">
          <cell r="A2097" t="str">
            <v>CSNU6278787</v>
          </cell>
          <cell r="B2097">
            <v>40</v>
          </cell>
          <cell r="C2097" t="str">
            <v>COSU6267757920</v>
          </cell>
          <cell r="D2097">
            <v>44053</v>
          </cell>
          <cell r="E2097">
            <v>-44048</v>
          </cell>
          <cell r="I2097" t="str">
            <v>2020 MSA 165782</v>
          </cell>
          <cell r="J2097">
            <v>110</v>
          </cell>
          <cell r="K2097" t="str">
            <v>QINGDAO EONCRED INT L CO LTD</v>
          </cell>
          <cell r="L2097" t="str">
            <v>BLANTYRE STEEL LIMITED</v>
          </cell>
          <cell r="M2097" t="str">
            <v>SG</v>
          </cell>
          <cell r="N2097" t="str">
            <v>CNQIN</v>
          </cell>
          <cell r="O2097" t="str">
            <v>PP</v>
          </cell>
          <cell r="P2097">
            <v>721</v>
          </cell>
          <cell r="Q2097">
            <v>721</v>
          </cell>
          <cell r="R2097">
            <v>721</v>
          </cell>
          <cell r="S2097">
            <v>721</v>
          </cell>
          <cell r="T2097">
            <v>25500</v>
          </cell>
          <cell r="U2097">
            <v>25500</v>
          </cell>
          <cell r="V2097">
            <v>25500</v>
          </cell>
          <cell r="W2097">
            <v>25500</v>
          </cell>
          <cell r="X2097" t="str">
            <v>MELAMINE MDF BOARD FILM FACED PLYWOOD FREIGHT PREPAID SHIPPED ON BOARD PLACE OF DELIVERY ICDE</v>
          </cell>
          <cell r="Y2097" t="str">
            <v>Valide</v>
          </cell>
        </row>
        <row r="2098">
          <cell r="A2098" t="str">
            <v>TEMU2809155</v>
          </cell>
          <cell r="B2098">
            <v>20</v>
          </cell>
          <cell r="C2098" t="str">
            <v>CP000980</v>
          </cell>
          <cell r="D2098">
            <v>44053</v>
          </cell>
          <cell r="E2098">
            <v>-44048</v>
          </cell>
          <cell r="I2098" t="str">
            <v>2020 MSA 165699</v>
          </cell>
          <cell r="J2098">
            <v>3</v>
          </cell>
          <cell r="K2098" t="str">
            <v>DISTELL LTD</v>
          </cell>
          <cell r="L2098" t="str">
            <v>KENYA WINE AGENCIES LTD</v>
          </cell>
          <cell r="M2098" t="str">
            <v>MZ</v>
          </cell>
          <cell r="N2098" t="str">
            <v>ZADUR</v>
          </cell>
          <cell r="O2098" t="str">
            <v>CS</v>
          </cell>
          <cell r="P2098">
            <v>4072</v>
          </cell>
          <cell r="Q2098">
            <v>4072</v>
          </cell>
          <cell r="R2098">
            <v>4072</v>
          </cell>
          <cell r="S2098">
            <v>4072</v>
          </cell>
          <cell r="T2098">
            <v>34061</v>
          </cell>
          <cell r="U2098">
            <v>34061</v>
          </cell>
          <cell r="V2098">
            <v>34061</v>
          </cell>
          <cell r="W2098">
            <v>34061</v>
          </cell>
          <cell r="X2098" t="str">
            <v>2380 CASES 6X750ML WINES- ICD EMBAKASI 500 CASES 6X750ML JUICE 620 CASES 6X750ML WINES 572 CASES 24X330ML CIDER- ICD EMBAKASI</v>
          </cell>
          <cell r="Y2098" t="str">
            <v>Valide</v>
          </cell>
        </row>
        <row r="2099">
          <cell r="A2099" t="str">
            <v>TRHU3550695</v>
          </cell>
          <cell r="B2099">
            <v>20</v>
          </cell>
          <cell r="C2099" t="str">
            <v>DR025170</v>
          </cell>
          <cell r="D2099">
            <v>44051</v>
          </cell>
          <cell r="E2099">
            <v>-44046</v>
          </cell>
          <cell r="I2099" t="str">
            <v>2020 MSA 165699</v>
          </cell>
          <cell r="J2099">
            <v>20</v>
          </cell>
          <cell r="K2099" t="str">
            <v>TONGAAT HULETT SUGAR LTD</v>
          </cell>
          <cell r="L2099" t="str">
            <v>TO ORDER</v>
          </cell>
          <cell r="M2099" t="str">
            <v>MZ</v>
          </cell>
          <cell r="N2099" t="str">
            <v>ZADUR</v>
          </cell>
          <cell r="O2099" t="str">
            <v>BG</v>
          </cell>
          <cell r="P2099">
            <v>5100</v>
          </cell>
          <cell r="Q2099">
            <v>5100</v>
          </cell>
          <cell r="R2099">
            <v>5100</v>
          </cell>
          <cell r="S2099">
            <v>5100</v>
          </cell>
          <cell r="T2099">
            <v>255820</v>
          </cell>
          <cell r="U2099">
            <v>255820</v>
          </cell>
          <cell r="V2099">
            <v>255820</v>
          </cell>
          <cell r="W2099">
            <v>255820</v>
          </cell>
          <cell r="X2099" t="str">
            <v>WHITE REFINED SUGAR FOR INDUSTRIAL USE - ICD EMBAKASI</v>
          </cell>
          <cell r="Y2099" t="str">
            <v>Valide</v>
          </cell>
        </row>
        <row r="2100">
          <cell r="A2100" t="str">
            <v>GLDU5153066</v>
          </cell>
          <cell r="B2100">
            <v>20</v>
          </cell>
          <cell r="C2100" t="str">
            <v>DR025170</v>
          </cell>
          <cell r="D2100">
            <v>44052</v>
          </cell>
          <cell r="E2100">
            <v>-44047</v>
          </cell>
          <cell r="I2100" t="str">
            <v>2020 MSA 165699</v>
          </cell>
          <cell r="J2100">
            <v>20</v>
          </cell>
          <cell r="K2100" t="str">
            <v>TONGAAT HULETT SUGAR LTD</v>
          </cell>
          <cell r="L2100" t="str">
            <v>TO ORDER</v>
          </cell>
          <cell r="M2100" t="str">
            <v>MZ</v>
          </cell>
          <cell r="N2100" t="str">
            <v>ZADUR</v>
          </cell>
          <cell r="O2100" t="str">
            <v>BG</v>
          </cell>
          <cell r="P2100">
            <v>5100</v>
          </cell>
          <cell r="Q2100">
            <v>5100</v>
          </cell>
          <cell r="R2100">
            <v>5100</v>
          </cell>
          <cell r="S2100">
            <v>5100</v>
          </cell>
          <cell r="T2100">
            <v>255820</v>
          </cell>
          <cell r="U2100">
            <v>255820</v>
          </cell>
          <cell r="V2100">
            <v>255820</v>
          </cell>
          <cell r="W2100">
            <v>255820</v>
          </cell>
          <cell r="X2100" t="str">
            <v>WHITE REFINED SUGAR FOR INDUSTRIAL USE - ICD EMBAKASI</v>
          </cell>
          <cell r="Y2100" t="str">
            <v>Valide</v>
          </cell>
        </row>
        <row r="2101">
          <cell r="A2101" t="str">
            <v>LMCU1215564</v>
          </cell>
          <cell r="B2101">
            <v>20</v>
          </cell>
          <cell r="C2101" t="str">
            <v>DR025170</v>
          </cell>
          <cell r="D2101">
            <v>44052</v>
          </cell>
          <cell r="E2101">
            <v>-44047</v>
          </cell>
          <cell r="I2101" t="str">
            <v>2020 MSA 165699</v>
          </cell>
          <cell r="J2101">
            <v>20</v>
          </cell>
          <cell r="K2101" t="str">
            <v>TONGAAT HULETT SUGAR LTD</v>
          </cell>
          <cell r="L2101" t="str">
            <v>TO ORDER</v>
          </cell>
          <cell r="M2101" t="str">
            <v>MZ</v>
          </cell>
          <cell r="N2101" t="str">
            <v>ZADUR</v>
          </cell>
          <cell r="O2101" t="str">
            <v>BG</v>
          </cell>
          <cell r="P2101">
            <v>5100</v>
          </cell>
          <cell r="Q2101">
            <v>5100</v>
          </cell>
          <cell r="R2101">
            <v>5100</v>
          </cell>
          <cell r="S2101">
            <v>5100</v>
          </cell>
          <cell r="T2101">
            <v>255820</v>
          </cell>
          <cell r="U2101">
            <v>255820</v>
          </cell>
          <cell r="V2101">
            <v>255820</v>
          </cell>
          <cell r="W2101">
            <v>255820</v>
          </cell>
          <cell r="X2101" t="str">
            <v>WHITE REFINED SUGAR FOR INDUSTRIAL USE - ICD EMBAKASI</v>
          </cell>
          <cell r="Y2101" t="str">
            <v>Valide</v>
          </cell>
        </row>
        <row r="2102">
          <cell r="A2102" t="str">
            <v>SGRU2004172</v>
          </cell>
          <cell r="B2102">
            <v>20</v>
          </cell>
          <cell r="C2102" t="str">
            <v>DR025170</v>
          </cell>
          <cell r="D2102">
            <v>44053</v>
          </cell>
          <cell r="E2102">
            <v>-44048</v>
          </cell>
          <cell r="I2102" t="str">
            <v>2020 MSA 165699</v>
          </cell>
          <cell r="J2102">
            <v>20</v>
          </cell>
          <cell r="K2102" t="str">
            <v>TONGAAT HULETT SUGAR LTD</v>
          </cell>
          <cell r="L2102" t="str">
            <v>TO ORDER</v>
          </cell>
          <cell r="M2102" t="str">
            <v>MZ</v>
          </cell>
          <cell r="N2102" t="str">
            <v>ZADUR</v>
          </cell>
          <cell r="O2102" t="str">
            <v>BG</v>
          </cell>
          <cell r="P2102">
            <v>5100</v>
          </cell>
          <cell r="Q2102">
            <v>5100</v>
          </cell>
          <cell r="R2102">
            <v>5100</v>
          </cell>
          <cell r="S2102">
            <v>5100</v>
          </cell>
          <cell r="T2102">
            <v>255820</v>
          </cell>
          <cell r="U2102">
            <v>255820</v>
          </cell>
          <cell r="V2102">
            <v>255820</v>
          </cell>
          <cell r="W2102">
            <v>255820</v>
          </cell>
          <cell r="X2102" t="str">
            <v>WHITE REFINED SUGAR FOR INDUSTRIAL USE - ICD EMBAKASI</v>
          </cell>
          <cell r="Y2102" t="str">
            <v>Valide</v>
          </cell>
        </row>
        <row r="2103">
          <cell r="A2103" t="str">
            <v>TCLU3726680</v>
          </cell>
          <cell r="B2103">
            <v>20</v>
          </cell>
          <cell r="C2103" t="str">
            <v>DXB0505537</v>
          </cell>
          <cell r="D2103">
            <v>44055</v>
          </cell>
          <cell r="E2103">
            <v>-44050</v>
          </cell>
          <cell r="I2103" t="str">
            <v>2020 MSA 165518</v>
          </cell>
          <cell r="J2103">
            <v>134</v>
          </cell>
          <cell r="K2103" t="str">
            <v>LDA GENERAL TRADING LLCPO BOX 63254BURJ KHALIFA STREETDUBAI</v>
          </cell>
          <cell r="L2103" t="str">
            <v>DUBKEN EVERGREEN JAMBO SHIPPINGPO BOX 1614KIRINYAGA STREET NAIROBI KE</v>
          </cell>
          <cell r="M2103" t="str">
            <v>IN</v>
          </cell>
          <cell r="N2103" t="str">
            <v>AEJEA</v>
          </cell>
          <cell r="O2103" t="str">
            <v>PK</v>
          </cell>
          <cell r="P2103">
            <v>150</v>
          </cell>
          <cell r="Q2103">
            <v>150</v>
          </cell>
          <cell r="R2103">
            <v>150</v>
          </cell>
          <cell r="S2103">
            <v>150</v>
          </cell>
          <cell r="T2103">
            <v>8100</v>
          </cell>
          <cell r="U2103">
            <v>8100</v>
          </cell>
          <cell r="V2103">
            <v>8100</v>
          </cell>
          <cell r="W2103">
            <v>8100</v>
          </cell>
          <cell r="X2103" t="str">
            <v>1 X 20 STC 150 PACKAGES OF FURNITURE SPARE PARTS HOUSEHOLD WASHING MACHINE AND TOILETRIES HS CODE 401110000 FREIGHT PREPAID</v>
          </cell>
          <cell r="Y2103" t="str">
            <v>Valide</v>
          </cell>
        </row>
        <row r="2104">
          <cell r="A2104" t="str">
            <v>DFSU7592944</v>
          </cell>
          <cell r="B2104">
            <v>40</v>
          </cell>
          <cell r="C2104" t="str">
            <v>EPIRINDMUM211966</v>
          </cell>
          <cell r="D2104">
            <v>44054</v>
          </cell>
          <cell r="E2104">
            <v>-44049</v>
          </cell>
          <cell r="I2104" t="str">
            <v>2020 MSA 165846</v>
          </cell>
          <cell r="J2104">
            <v>109</v>
          </cell>
          <cell r="K2104" t="str">
            <v>TIME TECHNOPLAST LTD 55CORPORATE A VENUE SAKI VIHAR ROAD</v>
          </cell>
          <cell r="L2104" t="str">
            <v>HASS PETROLEUM KENYA LTD HASS PLAZA 5TH FLOOR LOWER HILL ROAD</v>
          </cell>
          <cell r="M2104" t="str">
            <v>IN</v>
          </cell>
          <cell r="N2104" t="str">
            <v>INNSA</v>
          </cell>
          <cell r="O2104" t="str">
            <v>PE</v>
          </cell>
          <cell r="P2104">
            <v>44</v>
          </cell>
          <cell r="Q2104">
            <v>44</v>
          </cell>
          <cell r="R2104">
            <v>44</v>
          </cell>
          <cell r="S2104">
            <v>44</v>
          </cell>
          <cell r="T2104">
            <v>28340</v>
          </cell>
          <cell r="U2104">
            <v>28340</v>
          </cell>
          <cell r="V2104">
            <v>28340</v>
          </cell>
          <cell r="W2104">
            <v>28340</v>
          </cell>
          <cell r="X2104"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Y2104" t="str">
            <v>Valide</v>
          </cell>
        </row>
        <row r="2105">
          <cell r="A2105" t="str">
            <v>INKU2343269</v>
          </cell>
          <cell r="B2105">
            <v>40</v>
          </cell>
          <cell r="C2105" t="str">
            <v>EPIRINDMUM211966</v>
          </cell>
          <cell r="D2105">
            <v>44054</v>
          </cell>
          <cell r="E2105">
            <v>-44049</v>
          </cell>
          <cell r="I2105" t="str">
            <v>2020 MSA 165846</v>
          </cell>
          <cell r="J2105">
            <v>109</v>
          </cell>
          <cell r="K2105" t="str">
            <v>TIME TECHNOPLAST LTD 55CORPORATE A VENUE SAKI VIHAR ROAD</v>
          </cell>
          <cell r="L2105" t="str">
            <v>HASS PETROLEUM KENYA LTD HASS PLAZA 5TH FLOOR LOWER HILL ROAD</v>
          </cell>
          <cell r="M2105" t="str">
            <v>IN</v>
          </cell>
          <cell r="N2105" t="str">
            <v>INNSA</v>
          </cell>
          <cell r="O2105" t="str">
            <v>PE</v>
          </cell>
          <cell r="P2105">
            <v>44</v>
          </cell>
          <cell r="Q2105">
            <v>44</v>
          </cell>
          <cell r="R2105">
            <v>44</v>
          </cell>
          <cell r="S2105">
            <v>44</v>
          </cell>
          <cell r="T2105">
            <v>28340</v>
          </cell>
          <cell r="U2105">
            <v>28340</v>
          </cell>
          <cell r="V2105">
            <v>28340</v>
          </cell>
          <cell r="W2105">
            <v>28340</v>
          </cell>
          <cell r="X2105"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Y2105" t="str">
            <v>Valide</v>
          </cell>
        </row>
        <row r="2106">
          <cell r="A2106" t="str">
            <v>FCIU8097685</v>
          </cell>
          <cell r="B2106">
            <v>40</v>
          </cell>
          <cell r="C2106" t="str">
            <v>EPIRINDMUM211966</v>
          </cell>
          <cell r="D2106">
            <v>44054</v>
          </cell>
          <cell r="E2106">
            <v>-44049</v>
          </cell>
          <cell r="I2106" t="str">
            <v>2020 MSA 165846</v>
          </cell>
          <cell r="J2106">
            <v>109</v>
          </cell>
          <cell r="K2106" t="str">
            <v>TIME TECHNOPLAST LTD 55CORPORATE A VENUE SAKI VIHAR ROAD</v>
          </cell>
          <cell r="L2106" t="str">
            <v>HASS PETROLEUM KENYA LTD HASS PLAZA 5TH FLOOR LOWER HILL ROAD</v>
          </cell>
          <cell r="M2106" t="str">
            <v>IN</v>
          </cell>
          <cell r="N2106" t="str">
            <v>INNSA</v>
          </cell>
          <cell r="O2106" t="str">
            <v>PE</v>
          </cell>
          <cell r="P2106">
            <v>44</v>
          </cell>
          <cell r="Q2106">
            <v>44</v>
          </cell>
          <cell r="R2106">
            <v>44</v>
          </cell>
          <cell r="S2106">
            <v>44</v>
          </cell>
          <cell r="T2106">
            <v>28340</v>
          </cell>
          <cell r="U2106">
            <v>28340</v>
          </cell>
          <cell r="V2106">
            <v>28340</v>
          </cell>
          <cell r="W2106">
            <v>28340</v>
          </cell>
          <cell r="X2106"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Y2106" t="str">
            <v>Valide</v>
          </cell>
        </row>
        <row r="2107">
          <cell r="A2107" t="str">
            <v>CAXU9366170</v>
          </cell>
          <cell r="B2107">
            <v>40</v>
          </cell>
          <cell r="C2107" t="str">
            <v>EPIRINDMUM211966</v>
          </cell>
          <cell r="D2107">
            <v>44054</v>
          </cell>
          <cell r="E2107">
            <v>-44049</v>
          </cell>
          <cell r="I2107" t="str">
            <v>2020 MSA 165846</v>
          </cell>
          <cell r="J2107">
            <v>109</v>
          </cell>
          <cell r="K2107" t="str">
            <v>TIME TECHNOPLAST LTD 55CORPORATE A VENUE SAKI VIHAR ROAD</v>
          </cell>
          <cell r="L2107" t="str">
            <v>HASS PETROLEUM KENYA LTD HASS PLAZA 5TH FLOOR LOWER HILL ROAD</v>
          </cell>
          <cell r="M2107" t="str">
            <v>IN</v>
          </cell>
          <cell r="N2107" t="str">
            <v>INNSA</v>
          </cell>
          <cell r="O2107" t="str">
            <v>PE</v>
          </cell>
          <cell r="P2107">
            <v>44</v>
          </cell>
          <cell r="Q2107">
            <v>44</v>
          </cell>
          <cell r="R2107">
            <v>44</v>
          </cell>
          <cell r="S2107">
            <v>44</v>
          </cell>
          <cell r="T2107">
            <v>28340</v>
          </cell>
          <cell r="U2107">
            <v>28340</v>
          </cell>
          <cell r="V2107">
            <v>28340</v>
          </cell>
          <cell r="W2107">
            <v>28340</v>
          </cell>
          <cell r="X2107" t="str">
            <v>4 X HC40 STC 44 PALLETS EMPTY COMPOSITE CYLINDERS 29L 13 KGS IDF NO E2007366920 INVOICE NO TTL 085 20-21 DATED 20 07 2020 HS CODE 39239090 SHIPPER FACTORY ADDRESS TIME TECHNOPLAST LTD UNIT-VII SUR NO 370 1 PLOT NO 1 VILL-KACHIGAM DAMAN DAMAN AND DIU PIN-396210 SHIPPING BILL NO 3953623 DTD 20-07-2020 TOTAL NET WEIGHT 25560 000 KGS TOTAL GROSS WEIGHT 28341 120 KGS HOUSE HOUSE PORT NOMINATION AS PER KPA DIRECTIVE</v>
          </cell>
          <cell r="Y2107" t="str">
            <v>Valide</v>
          </cell>
        </row>
        <row r="2108">
          <cell r="A2108" t="str">
            <v>TCNU8001360</v>
          </cell>
          <cell r="B2108">
            <v>40</v>
          </cell>
          <cell r="C2108" t="str">
            <v>EPIRINDMUM211981</v>
          </cell>
          <cell r="D2108">
            <v>44054</v>
          </cell>
          <cell r="E2108">
            <v>-44049</v>
          </cell>
          <cell r="I2108" t="str">
            <v>2020 MSA 165846</v>
          </cell>
          <cell r="J2108">
            <v>114</v>
          </cell>
          <cell r="K2108" t="str">
            <v>ATLAS SHIPPING SERVICES PVT LTD A 25 SECTOR136 GAUTAM BUDDHA NAGAR</v>
          </cell>
          <cell r="L2108" t="str">
            <v>THE KENYA POWER AND LIGHTING COMPAN Y LTD STIMA PLAZA KOLOBOT ROAD P</v>
          </cell>
          <cell r="M2108" t="str">
            <v>IN</v>
          </cell>
          <cell r="N2108" t="str">
            <v>INNSA</v>
          </cell>
          <cell r="O2108" t="str">
            <v>DR</v>
          </cell>
          <cell r="P2108">
            <v>41</v>
          </cell>
          <cell r="Q2108">
            <v>41</v>
          </cell>
          <cell r="R2108">
            <v>0</v>
          </cell>
          <cell r="S2108">
            <v>0</v>
          </cell>
          <cell r="T2108">
            <v>42009</v>
          </cell>
          <cell r="U2108">
            <v>42009</v>
          </cell>
          <cell r="V2108">
            <v>0</v>
          </cell>
          <cell r="W2108">
            <v>0</v>
          </cell>
          <cell r="X2108" t="str">
            <v>2 X HC40 STC TOTAL 41 DRUMS PROCUREMENT OF PLANT DESIGN SUPPLY AND INSTALLATION OF EXTENSIONS OF LOW VOLTAGE SINGLE PHASE LINES AND SERVICE CABLES IN MIGORI KISII AND HOMA BAY COUNTIES CONTRACT AGREEMENT NO KP1 6E 1 17 A01-LOT 4 DAT ED 09 02 2018 IDF NO E1901062203 50 MM2 AA CONDUCTOR QUANTITY 249740 METERS HSN CODE 7614900000 GROSS WEIGHT - 42009 000 KGS NET WEIGHT - 36299 000 KGS S BILL NO 3907091 DATED 18 07 2020 COUNTRY OF ORIGIN HOUSE HOUSE INTRANSIT TO MOMBASA CONTAINER TERMINAL CFS MCT CFS AS PER REQUEST FROM CONSIGNEE AND APPROVAL BY KPA TERMINAL ON 3RD AUGUST 2020</v>
          </cell>
          <cell r="Y2108" t="str">
            <v>Valide</v>
          </cell>
        </row>
        <row r="2109">
          <cell r="A2109" t="str">
            <v>CMAU1840860</v>
          </cell>
          <cell r="B2109">
            <v>20</v>
          </cell>
          <cell r="C2109" t="str">
            <v>FSH0203201</v>
          </cell>
          <cell r="D2109">
            <v>44051</v>
          </cell>
          <cell r="E2109">
            <v>-44046</v>
          </cell>
          <cell r="I2109" t="str">
            <v>2020 MSA 165688</v>
          </cell>
          <cell r="J2109">
            <v>214</v>
          </cell>
          <cell r="K2109" t="str">
            <v>TANGSHAN IMEX INDUSTRIAL CO LTDNO 211 TIANYUANLI DISTRICT DALI ROAD T</v>
          </cell>
          <cell r="L2109" t="str">
            <v>TILE AND CARPET CENTRE LTDPARKSIDE TOWERS MOMBASA ROAD P O BOX 3115 00</v>
          </cell>
          <cell r="M2109" t="str">
            <v>CN</v>
          </cell>
          <cell r="N2109" t="str">
            <v>CNSHK</v>
          </cell>
          <cell r="O2109" t="str">
            <v>CT</v>
          </cell>
          <cell r="P2109">
            <v>3720</v>
          </cell>
          <cell r="Q2109">
            <v>3720</v>
          </cell>
          <cell r="R2109">
            <v>3720</v>
          </cell>
          <cell r="S2109">
            <v>3720</v>
          </cell>
          <cell r="T2109">
            <v>102300</v>
          </cell>
          <cell r="U2109">
            <v>102300</v>
          </cell>
          <cell r="V2109">
            <v>102300</v>
          </cell>
          <cell r="W2109">
            <v>102300</v>
          </cell>
          <cell r="X2109" t="str">
            <v>PORCELAIN TILES HS CODE 69072290 EMAIL SAMUELG-TILECENTRE COM FREIGHT PREPAID</v>
          </cell>
          <cell r="Y2109" t="str">
            <v>Valide</v>
          </cell>
        </row>
        <row r="2110">
          <cell r="A2110" t="str">
            <v>TGHU0622589</v>
          </cell>
          <cell r="B2110">
            <v>20</v>
          </cell>
          <cell r="C2110" t="str">
            <v>FSH0203201</v>
          </cell>
          <cell r="D2110">
            <v>44052</v>
          </cell>
          <cell r="E2110">
            <v>-44047</v>
          </cell>
          <cell r="I2110" t="str">
            <v>2020 MSA 165688</v>
          </cell>
          <cell r="J2110">
            <v>214</v>
          </cell>
          <cell r="K2110" t="str">
            <v>TANGSHAN IMEX INDUSTRIAL CO LTDNO 211 TIANYUANLI DISTRICT DALI ROAD T</v>
          </cell>
          <cell r="L2110" t="str">
            <v>TILE AND CARPET CENTRE LTDPARKSIDE TOWERS MOMBASA ROAD P O BOX 3115 00</v>
          </cell>
          <cell r="M2110" t="str">
            <v>CN</v>
          </cell>
          <cell r="N2110" t="str">
            <v>CNSHK</v>
          </cell>
          <cell r="O2110" t="str">
            <v>CT</v>
          </cell>
          <cell r="P2110">
            <v>3720</v>
          </cell>
          <cell r="Q2110">
            <v>3720</v>
          </cell>
          <cell r="R2110">
            <v>3720</v>
          </cell>
          <cell r="S2110">
            <v>3720</v>
          </cell>
          <cell r="T2110">
            <v>102300</v>
          </cell>
          <cell r="U2110">
            <v>102300</v>
          </cell>
          <cell r="V2110">
            <v>102300</v>
          </cell>
          <cell r="W2110">
            <v>102300</v>
          </cell>
          <cell r="X2110" t="str">
            <v>PORCELAIN TILES HS CODE 69072290 EMAIL SAMUELG-TILECENTRE COM FREIGHT PREPAID</v>
          </cell>
          <cell r="Y2110" t="str">
            <v>Valide</v>
          </cell>
        </row>
        <row r="2111">
          <cell r="A2111" t="str">
            <v>SEGU2285935</v>
          </cell>
          <cell r="B2111">
            <v>20</v>
          </cell>
          <cell r="C2111" t="str">
            <v>FSH0203201</v>
          </cell>
          <cell r="D2111">
            <v>44055</v>
          </cell>
          <cell r="E2111">
            <v>-44050</v>
          </cell>
          <cell r="I2111" t="str">
            <v>2020 MSA 165688</v>
          </cell>
          <cell r="J2111">
            <v>214</v>
          </cell>
          <cell r="K2111" t="str">
            <v>TANGSHAN IMEX INDUSTRIAL CO LTDNO 211 TIANYUANLI DISTRICT DALI ROAD T</v>
          </cell>
          <cell r="L2111" t="str">
            <v>TILE AND CARPET CENTRE LTDPARKSIDE TOWERS MOMBASA ROAD P O BOX 3115 00</v>
          </cell>
          <cell r="M2111" t="str">
            <v>CN</v>
          </cell>
          <cell r="N2111" t="str">
            <v>CNSHK</v>
          </cell>
          <cell r="O2111" t="str">
            <v>CT</v>
          </cell>
          <cell r="P2111">
            <v>3720</v>
          </cell>
          <cell r="Q2111">
            <v>3720</v>
          </cell>
          <cell r="R2111">
            <v>3720</v>
          </cell>
          <cell r="S2111">
            <v>3720</v>
          </cell>
          <cell r="T2111">
            <v>102300</v>
          </cell>
          <cell r="U2111">
            <v>102300</v>
          </cell>
          <cell r="V2111">
            <v>102300</v>
          </cell>
          <cell r="W2111">
            <v>102300</v>
          </cell>
          <cell r="X2111" t="str">
            <v>PORCELAIN TILES HS CODE 69072290 EMAIL SAMUELG-TILECENTRE COM FREIGHT PREPAID</v>
          </cell>
          <cell r="Y2111" t="str">
            <v>Valide</v>
          </cell>
        </row>
        <row r="2112">
          <cell r="A2112" t="str">
            <v>TCKU6455672</v>
          </cell>
          <cell r="B2112">
            <v>40</v>
          </cell>
          <cell r="C2112" t="str">
            <v>HLCUDX3200735684</v>
          </cell>
          <cell r="D2112">
            <v>44051</v>
          </cell>
          <cell r="E2112">
            <v>-44046</v>
          </cell>
          <cell r="I2112" t="str">
            <v>2020 MSA 165689</v>
          </cell>
          <cell r="J2112">
            <v>51</v>
          </cell>
          <cell r="K2112" t="str">
            <v>AL SHAFAR STEEL ENGINEERING L L C ASSENT POST BOX-38436 DUBAI UAE TEL</v>
          </cell>
          <cell r="L2112" t="str">
            <v>MARUBENI CORPORATION KENYA POWER PROJECT OFFICE 7TH FLOOR BRITAM TOWE</v>
          </cell>
          <cell r="M2112" t="str">
            <v>US</v>
          </cell>
          <cell r="N2112" t="str">
            <v>AEJEA</v>
          </cell>
          <cell r="O2112" t="str">
            <v>NE</v>
          </cell>
          <cell r="P2112">
            <v>8</v>
          </cell>
          <cell r="Q2112">
            <v>8</v>
          </cell>
          <cell r="R2112">
            <v>0</v>
          </cell>
          <cell r="S2112">
            <v>0</v>
          </cell>
          <cell r="T2112">
            <v>113917</v>
          </cell>
          <cell r="U2112">
            <v>113917</v>
          </cell>
          <cell r="V2112">
            <v>0</v>
          </cell>
          <cell r="W2112">
            <v>0</v>
          </cell>
          <cell r="X2112"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12" t="str">
            <v>Valide</v>
          </cell>
        </row>
        <row r="2113">
          <cell r="A2113" t="str">
            <v>UACU5254073</v>
          </cell>
          <cell r="B2113">
            <v>40</v>
          </cell>
          <cell r="C2113" t="str">
            <v>HLCUDX3200735684</v>
          </cell>
          <cell r="D2113">
            <v>44054</v>
          </cell>
          <cell r="E2113">
            <v>-44049</v>
          </cell>
          <cell r="I2113" t="str">
            <v>2020 MSA 165689</v>
          </cell>
          <cell r="J2113">
            <v>51</v>
          </cell>
          <cell r="K2113" t="str">
            <v>AL SHAFAR STEEL ENGINEERING L L C ASSENT POST BOX-38436 DUBAI UAE TEL</v>
          </cell>
          <cell r="L2113" t="str">
            <v>MARUBENI CORPORATION KENYA POWER PROJECT OFFICE 7TH FLOOR BRITAM TOWE</v>
          </cell>
          <cell r="M2113" t="str">
            <v>US</v>
          </cell>
          <cell r="N2113" t="str">
            <v>AEJEA</v>
          </cell>
          <cell r="O2113" t="str">
            <v>NE</v>
          </cell>
          <cell r="P2113">
            <v>8</v>
          </cell>
          <cell r="Q2113">
            <v>8</v>
          </cell>
          <cell r="R2113">
            <v>0</v>
          </cell>
          <cell r="S2113">
            <v>0</v>
          </cell>
          <cell r="T2113">
            <v>113917</v>
          </cell>
          <cell r="U2113">
            <v>113917</v>
          </cell>
          <cell r="V2113">
            <v>0</v>
          </cell>
          <cell r="W2113">
            <v>0</v>
          </cell>
          <cell r="X2113"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13" t="str">
            <v>Valide</v>
          </cell>
        </row>
        <row r="2114">
          <cell r="A2114" t="str">
            <v>HLBU2420202</v>
          </cell>
          <cell r="B2114">
            <v>40</v>
          </cell>
          <cell r="C2114" t="str">
            <v>HLCUDX3200735684</v>
          </cell>
          <cell r="D2114">
            <v>44054</v>
          </cell>
          <cell r="E2114">
            <v>-44049</v>
          </cell>
          <cell r="I2114" t="str">
            <v>2020 MSA 165689</v>
          </cell>
          <cell r="J2114">
            <v>51</v>
          </cell>
          <cell r="K2114" t="str">
            <v>AL SHAFAR STEEL ENGINEERING L L C ASSENT POST BOX-38436 DUBAI UAE TEL</v>
          </cell>
          <cell r="L2114" t="str">
            <v>MARUBENI CORPORATION KENYA POWER PROJECT OFFICE 7TH FLOOR BRITAM TOWE</v>
          </cell>
          <cell r="M2114" t="str">
            <v>US</v>
          </cell>
          <cell r="N2114" t="str">
            <v>AEJEA</v>
          </cell>
          <cell r="O2114" t="str">
            <v>NE</v>
          </cell>
          <cell r="P2114">
            <v>8</v>
          </cell>
          <cell r="Q2114">
            <v>8</v>
          </cell>
          <cell r="R2114">
            <v>0</v>
          </cell>
          <cell r="S2114">
            <v>0</v>
          </cell>
          <cell r="T2114">
            <v>113917</v>
          </cell>
          <cell r="U2114">
            <v>113917</v>
          </cell>
          <cell r="V2114">
            <v>0</v>
          </cell>
          <cell r="W2114">
            <v>0</v>
          </cell>
          <cell r="X2114"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14" t="str">
            <v>Valide</v>
          </cell>
        </row>
        <row r="2115">
          <cell r="A2115" t="str">
            <v>TGBU5914663</v>
          </cell>
          <cell r="B2115">
            <v>40</v>
          </cell>
          <cell r="C2115" t="str">
            <v>HLCUIZ1200622024</v>
          </cell>
          <cell r="D2115">
            <v>44055</v>
          </cell>
          <cell r="E2115">
            <v>-44050</v>
          </cell>
          <cell r="I2115" t="str">
            <v>2020 MSA 165865</v>
          </cell>
          <cell r="J2115">
            <v>81</v>
          </cell>
          <cell r="K2115" t="str">
            <v>ATA IC VE DIS TICARET SAN TIC LTD STI KOCATEPE MAH YEL SOK NO 14 A</v>
          </cell>
          <cell r="L2115" t="str">
            <v>KEYWORD ACADEMY P O BOX 10431-00400EMBAKASI KENYA MOMBASA IN TRANSIT T</v>
          </cell>
          <cell r="M2115" t="str">
            <v>US</v>
          </cell>
          <cell r="N2115" t="str">
            <v>TRIST</v>
          </cell>
          <cell r="O2115" t="str">
            <v>NE</v>
          </cell>
          <cell r="P2115">
            <v>103</v>
          </cell>
          <cell r="Q2115">
            <v>103</v>
          </cell>
          <cell r="R2115">
            <v>103</v>
          </cell>
          <cell r="S2115">
            <v>103</v>
          </cell>
          <cell r="T2115">
            <v>3250</v>
          </cell>
          <cell r="U2115">
            <v>3250</v>
          </cell>
          <cell r="V2115">
            <v>3250</v>
          </cell>
          <cell r="W2115">
            <v>3250</v>
          </cell>
          <cell r="X2115" t="str">
            <v>WARDROBE HS CODE 9403 30 99 00 00 TABLE ROW SET HS CODE 9403 60 10 00 00 SEAT COVER SET HS CODE 6302 99 90 00 19 ARTIFICIAL TURF HS CODE 3918 90 00 00 19 IN TRANSIT TO ICD NAIROBI HS-CODE 94 03 30</v>
          </cell>
          <cell r="Y2115" t="str">
            <v>Valide</v>
          </cell>
        </row>
        <row r="2116">
          <cell r="A2116" t="str">
            <v>PCIU8759673</v>
          </cell>
          <cell r="B2116">
            <v>40</v>
          </cell>
          <cell r="C2116" t="str">
            <v>HUZL00046700</v>
          </cell>
          <cell r="D2116">
            <v>44051</v>
          </cell>
          <cell r="E2116">
            <v>-44046</v>
          </cell>
          <cell r="I2116" t="str">
            <v>2020 MSA 165775</v>
          </cell>
          <cell r="J2116">
            <v>240</v>
          </cell>
          <cell r="K2116" t="str">
            <v>TEKWISE GROUP CO LTD</v>
          </cell>
          <cell r="L2116" t="str">
            <v>GRAPHICLINEUPS CO LTD P O BOX49912-00100 NAIROBI KENYATEL25472088888</v>
          </cell>
          <cell r="M2116" t="str">
            <v>CN</v>
          </cell>
          <cell r="N2116" t="str">
            <v>CNNSA</v>
          </cell>
          <cell r="O2116" t="str">
            <v>PK</v>
          </cell>
          <cell r="P2116">
            <v>10</v>
          </cell>
          <cell r="Q2116">
            <v>10</v>
          </cell>
          <cell r="R2116">
            <v>0</v>
          </cell>
          <cell r="S2116">
            <v>0</v>
          </cell>
          <cell r="T2116">
            <v>21000</v>
          </cell>
          <cell r="U2116">
            <v>21000</v>
          </cell>
          <cell r="V2116">
            <v>0</v>
          </cell>
          <cell r="W2116">
            <v>0</v>
          </cell>
          <cell r="X2116" t="str">
            <v>PAPER CUTTING MACHINE CORNER PASTING MACHINE ROLLER PRESSING MACHINE BOOK CASE MAKING MACHINE SHEET GLUING MACHINE DIGITAL CUTTING MACHINE FREIGHT PREPAID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2116" t="str">
            <v>Valide</v>
          </cell>
        </row>
        <row r="2117">
          <cell r="A2117" t="str">
            <v>CMAU4319855</v>
          </cell>
          <cell r="B2117">
            <v>40</v>
          </cell>
          <cell r="C2117" t="str">
            <v>LHV2315733</v>
          </cell>
          <cell r="D2117">
            <v>44055</v>
          </cell>
          <cell r="E2117">
            <v>-44050</v>
          </cell>
          <cell r="I2117" t="str">
            <v>2020 MSA 165875</v>
          </cell>
          <cell r="J2117">
            <v>139</v>
          </cell>
          <cell r="K2117" t="str">
            <v>LABORATOIRES ANIOS SAS1 RUE DE L ESPOIR59260 LEZENNESFRANCE</v>
          </cell>
          <cell r="L2117" t="str">
            <v>CROWN HEALTHCAREPO BOX 40449 - 00100 GPONAIROBI - KENYA</v>
          </cell>
          <cell r="M2117" t="str">
            <v>SA</v>
          </cell>
          <cell r="N2117" t="str">
            <v>SAJED</v>
          </cell>
          <cell r="O2117" t="str">
            <v>PK</v>
          </cell>
          <cell r="P2117">
            <v>48</v>
          </cell>
          <cell r="Q2117">
            <v>48</v>
          </cell>
          <cell r="R2117">
            <v>48</v>
          </cell>
          <cell r="S2117">
            <v>48</v>
          </cell>
          <cell r="T2117">
            <v>15519</v>
          </cell>
          <cell r="U2117">
            <v>15519</v>
          </cell>
          <cell r="V2117">
            <v>15519</v>
          </cell>
          <cell r="W2117">
            <v>15519</v>
          </cell>
          <cell r="X2117" t="str">
            <v>FREIGHT PREPAID STC DERMANIOS SCRUB CHLORHEX 4 12X1L ANIOSGEL 800 12X500 ML + PPE 3ML SUPPORT SOLUTION HYDROALCO 500 ML SUPPORT 1000 ML NM 1534 COLIS 7731 000KGS CLS 3PG 0FSP NO 1170 PCK GRP II 27 COLIS 332 000KGS CLS 9PG 0FSP NO 3082 PCK GRP III HS CODE 38089490 PSN ETHANOL SOLUTION UN Number 1170 - IMDG Class 3 - PG II - Flashpoint 17 8C PSN ETHANOL SOLUTION UN Number 1170 - IMDG Class 3 - PG II - Flashpoint 17 8C PSN ETHANOL SOLUTION UN Number 1170 - IMDG Class 3 - PG II - Flashpoint 17 8C PSN ENVIRONMENTALLY HAZARDOUS SUBSTANCE LIQUID N O S UN Number 3082 - IMDG Class 9 - PG III Chemical name d gluconic acid compound with n n bis chlorophenyl diimino tetraazatetradecanediamidine</v>
          </cell>
          <cell r="Y2117" t="str">
            <v>Valide</v>
          </cell>
        </row>
        <row r="2118">
          <cell r="A2118" t="str">
            <v>MEDU5253128</v>
          </cell>
          <cell r="B2118">
            <v>20</v>
          </cell>
          <cell r="C2118" t="str">
            <v>MEDUDN242430</v>
          </cell>
          <cell r="D2118">
            <v>44052</v>
          </cell>
          <cell r="E2118">
            <v>-44047</v>
          </cell>
          <cell r="I2118" t="str">
            <v>2020 MSA 165559</v>
          </cell>
          <cell r="J2118">
            <v>109</v>
          </cell>
          <cell r="K2118" t="str">
            <v>PROVIMI SSA PTY LTD</v>
          </cell>
          <cell r="L2118" t="str">
            <v>MAXIM AGRI LTD</v>
          </cell>
          <cell r="M2118" t="str">
            <v>OM</v>
          </cell>
          <cell r="N2118" t="str">
            <v>OMSLL</v>
          </cell>
          <cell r="O2118" t="str">
            <v>BG</v>
          </cell>
          <cell r="P2118">
            <v>1114</v>
          </cell>
          <cell r="Q2118">
            <v>1114</v>
          </cell>
          <cell r="R2118">
            <v>0</v>
          </cell>
          <cell r="S2118">
            <v>0</v>
          </cell>
          <cell r="T2118">
            <v>20305</v>
          </cell>
          <cell r="U2118">
            <v>20305</v>
          </cell>
          <cell r="V2118">
            <v>0</v>
          </cell>
          <cell r="W2118">
            <v>0</v>
          </cell>
          <cell r="X2118" t="str">
            <v>1 X 20 GP CONTAINER CONTAI NING 500 X 10KG BAGS PROVI MI DAIRY BASEMIX 120 X 25K G BAGS CHIC PULLET REARING BMX MED 3 5 2 5 280 X 25KG BAGS MAX CARE ORGANI C 80 X 25KG BAGS MAX CARE EXTRA 120 X 25KG BAGS PROV IMI BROILER STARTER BASEMI X MED 8 X 25KG BAGS CHICKE N FLAVOUR 6 X 25KG BAGS DA IRY and BEEF FLAVOR VIG 131 51 IDF NO E2007356663 HS CODE 2309 90 SHIPPED ON BOARD FREIGHT PREPAID</v>
          </cell>
          <cell r="Y2118" t="str">
            <v>Valide</v>
          </cell>
        </row>
        <row r="2119">
          <cell r="A2119" t="str">
            <v>GLDU3650459</v>
          </cell>
          <cell r="B2119">
            <v>20</v>
          </cell>
          <cell r="C2119" t="str">
            <v>MEDUKR428633</v>
          </cell>
          <cell r="D2119">
            <v>44052</v>
          </cell>
          <cell r="E2119">
            <v>-44047</v>
          </cell>
          <cell r="I2119" t="str">
            <v>2020 MSA 165582</v>
          </cell>
          <cell r="J2119">
            <v>98</v>
          </cell>
          <cell r="K2119" t="str">
            <v>TOPTONE CORPORATION</v>
          </cell>
          <cell r="L2119" t="str">
            <v>DIAMOND CHEMICALS LIMITED</v>
          </cell>
          <cell r="M2119" t="str">
            <v>OM</v>
          </cell>
          <cell r="N2119" t="str">
            <v>OMSLL</v>
          </cell>
          <cell r="O2119" t="str">
            <v>CX</v>
          </cell>
          <cell r="P2119">
            <v>1440</v>
          </cell>
          <cell r="Q2119">
            <v>1440</v>
          </cell>
          <cell r="R2119">
            <v>1440</v>
          </cell>
          <cell r="S2119">
            <v>1440</v>
          </cell>
          <cell r="T2119">
            <v>45600</v>
          </cell>
          <cell r="U2119">
            <v>45600</v>
          </cell>
          <cell r="V2119">
            <v>45600</v>
          </cell>
          <cell r="W2119">
            <v>45600</v>
          </cell>
          <cell r="X2119" t="str">
            <v>OF HYDROGEN PEROXIDE OF HYDROGEN PEROXIDE 1440 CANSHYDROGEN PEROXIDE 35 F G 21DAYS FREE TIME AT DESTINATION EQUIPMENT ONLY HS CODE 284700 FREIGHT PREPAID</v>
          </cell>
          <cell r="Y2119" t="str">
            <v>Valide</v>
          </cell>
        </row>
        <row r="2120">
          <cell r="A2120" t="str">
            <v>MEDU8322515</v>
          </cell>
          <cell r="B2120">
            <v>40</v>
          </cell>
          <cell r="C2120" t="str">
            <v>MEDUMV159618</v>
          </cell>
          <cell r="D2120">
            <v>44052</v>
          </cell>
          <cell r="E2120">
            <v>-44047</v>
          </cell>
          <cell r="I2120" t="str">
            <v>2020 MSA 165577</v>
          </cell>
          <cell r="J2120">
            <v>65</v>
          </cell>
          <cell r="K2120" t="str">
            <v>NILKANTH OVERSEAS</v>
          </cell>
          <cell r="L2120" t="str">
            <v>MASTER RUBBER SOLUTION LIMITED</v>
          </cell>
          <cell r="M2120" t="str">
            <v>OM</v>
          </cell>
          <cell r="N2120" t="str">
            <v>OMSLL</v>
          </cell>
          <cell r="O2120" t="str">
            <v>BG</v>
          </cell>
          <cell r="P2120">
            <v>1080</v>
          </cell>
          <cell r="Q2120">
            <v>1080</v>
          </cell>
          <cell r="R2120">
            <v>0</v>
          </cell>
          <cell r="S2120">
            <v>0</v>
          </cell>
          <cell r="T2120">
            <v>27065</v>
          </cell>
          <cell r="U2120">
            <v>27065</v>
          </cell>
          <cell r="V2120">
            <v>0</v>
          </cell>
          <cell r="W2120">
            <v>0</v>
          </cell>
          <cell r="X2120" t="str">
            <v>1080 Bag LINEAR LOW DENSIT Y POLYETHYLENE ROTOMOULDIN G POWDER - BLACK COLOR INV OICE NO 004 2020-21 DT 28 06 2020 S BILL NO 36 80252 DT 08 07 2020 NET WT 27000 00 KGS FREIGHT PREPAID DISTRICT TAX P AYER PIN P051654648N Con tact Person Mr Dipakbhai Patel Phone +254 733644 466 EMAIL ID mrslimited yahoo com CARRIER RESPONSI BILITY CEASES AT MOMBASA P ORT KENYA CARGO IN TRANSIT TO ELDORET ON CONSIGNEE S A C 14 DAYS FREE TIME ON LINE DEMURRAGE DETENTIO N CHARGES FROM DISCHARGE A T PORT OF DISCHARGE</v>
          </cell>
          <cell r="Y2120" t="str">
            <v>Valide</v>
          </cell>
        </row>
        <row r="2121">
          <cell r="A2121" t="str">
            <v>MEDU2727563</v>
          </cell>
          <cell r="B2121">
            <v>20</v>
          </cell>
          <cell r="C2121" t="str">
            <v>MEDUMV162836</v>
          </cell>
          <cell r="D2121">
            <v>44050</v>
          </cell>
          <cell r="E2121">
            <v>-44045</v>
          </cell>
          <cell r="I2121" t="str">
            <v>2020 MSA 165577</v>
          </cell>
          <cell r="J2121">
            <v>67</v>
          </cell>
          <cell r="K2121" t="str">
            <v>PRAKASH CHEMICALS INTERNATIONAL PVT LTD</v>
          </cell>
          <cell r="L2121" t="str">
            <v>CHARMING GENERAL TRADING LTD</v>
          </cell>
          <cell r="M2121" t="str">
            <v>OM</v>
          </cell>
          <cell r="N2121" t="str">
            <v>OMSLL</v>
          </cell>
          <cell r="O2121" t="str">
            <v>DR</v>
          </cell>
          <cell r="P2121">
            <v>320</v>
          </cell>
          <cell r="Q2121">
            <v>320</v>
          </cell>
          <cell r="R2121">
            <v>0</v>
          </cell>
          <cell r="S2121">
            <v>0</v>
          </cell>
          <cell r="T2121">
            <v>69920</v>
          </cell>
          <cell r="U2121">
            <v>69920</v>
          </cell>
          <cell r="V2121">
            <v>0</v>
          </cell>
          <cell r="W2121">
            <v>0</v>
          </cell>
          <cell r="X2121"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Y2121" t="str">
            <v>Valide</v>
          </cell>
        </row>
        <row r="2122">
          <cell r="A2122" t="str">
            <v>MEDU3462659</v>
          </cell>
          <cell r="B2122">
            <v>20</v>
          </cell>
          <cell r="C2122" t="str">
            <v>MEDUMV162836</v>
          </cell>
          <cell r="D2122">
            <v>44052</v>
          </cell>
          <cell r="E2122">
            <v>-44047</v>
          </cell>
          <cell r="I2122" t="str">
            <v>2020 MSA 165577</v>
          </cell>
          <cell r="J2122">
            <v>67</v>
          </cell>
          <cell r="K2122" t="str">
            <v>PRAKASH CHEMICALS INTERNATIONAL PVT LTD</v>
          </cell>
          <cell r="L2122" t="str">
            <v>CHARMING GENERAL TRADING LTD</v>
          </cell>
          <cell r="M2122" t="str">
            <v>OM</v>
          </cell>
          <cell r="N2122" t="str">
            <v>OMSLL</v>
          </cell>
          <cell r="O2122" t="str">
            <v>DR</v>
          </cell>
          <cell r="P2122">
            <v>320</v>
          </cell>
          <cell r="Q2122">
            <v>320</v>
          </cell>
          <cell r="R2122">
            <v>0</v>
          </cell>
          <cell r="S2122">
            <v>0</v>
          </cell>
          <cell r="T2122">
            <v>69920</v>
          </cell>
          <cell r="U2122">
            <v>69920</v>
          </cell>
          <cell r="V2122">
            <v>0</v>
          </cell>
          <cell r="W2122">
            <v>0</v>
          </cell>
          <cell r="X2122"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Y2122" t="str">
            <v>Valide</v>
          </cell>
        </row>
        <row r="2123">
          <cell r="A2123" t="str">
            <v>FBIU0142404</v>
          </cell>
          <cell r="B2123">
            <v>20</v>
          </cell>
          <cell r="C2123" t="str">
            <v>MEDUPL129251</v>
          </cell>
          <cell r="D2123">
            <v>44054</v>
          </cell>
          <cell r="E2123">
            <v>-44049</v>
          </cell>
          <cell r="I2123" t="str">
            <v>2020 MSA 165559</v>
          </cell>
          <cell r="J2123">
            <v>243</v>
          </cell>
          <cell r="K2123" t="str">
            <v>MAURITIUS SUGAR SYNDICATE ON BEHALF OF</v>
          </cell>
          <cell r="L2123" t="str">
            <v>BOLLORE TRANSPORT and LOGISTICS KENYA LTD JOINTLY and SEVERALLY WI</v>
          </cell>
          <cell r="M2123" t="str">
            <v>OM</v>
          </cell>
          <cell r="N2123" t="str">
            <v>OMSLL</v>
          </cell>
          <cell r="O2123" t="str">
            <v>BG</v>
          </cell>
          <cell r="P2123">
            <v>1500</v>
          </cell>
          <cell r="Q2123">
            <v>1500</v>
          </cell>
          <cell r="R2123">
            <v>0</v>
          </cell>
          <cell r="S2123">
            <v>0</v>
          </cell>
          <cell r="T2123">
            <v>75243</v>
          </cell>
          <cell r="U2123">
            <v>75243</v>
          </cell>
          <cell r="V2123">
            <v>0</v>
          </cell>
          <cell r="W2123">
            <v>0</v>
          </cell>
          <cell r="X2123" t="str">
            <v>75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7 5 00 MT TOTAL GROSS WEIGHT 75 243 MT TOTAL NUMBER OF BAGS 1 500 BAGS TOTAL NUMBER OF CONTAINERS 3 X 20 CONTAINERS EACH STC 50 0 BAGS DESTINATION THC COL LECT CONTAINER FREE TIME D EMURRAGE AT DESTINATION 30 DAYS SHIPPED ON BOARD FREIGHT PREPAID IN DURBAN X 50 KG WHITE REFINED SUG AR NET WEIGHT 25 000 MT</v>
          </cell>
          <cell r="Y2123" t="str">
            <v>Valide</v>
          </cell>
        </row>
        <row r="2124">
          <cell r="A2124" t="str">
            <v>TCLU5143893</v>
          </cell>
          <cell r="B2124">
            <v>40</v>
          </cell>
          <cell r="C2124" t="str">
            <v>MUC0157709</v>
          </cell>
          <cell r="D2124">
            <v>44052</v>
          </cell>
          <cell r="E2124">
            <v>-44047</v>
          </cell>
          <cell r="I2124" t="str">
            <v>2020 MSA 165507</v>
          </cell>
          <cell r="J2124">
            <v>184</v>
          </cell>
          <cell r="K2124" t="str">
            <v>ORMOND CONNECT LIMITEDCLYDE HOUSEIDA BLANCHARSTOWN BUSINESS PARKSNUGBO</v>
          </cell>
          <cell r="L2124" t="str">
            <v>KENYA BREWERIES LTD PO BOX 30161-00100 NAIROBI KENYACONTACT CAROLINE</v>
          </cell>
          <cell r="M2124" t="str">
            <v>SA</v>
          </cell>
          <cell r="N2124" t="str">
            <v>DELOS</v>
          </cell>
          <cell r="O2124" t="str">
            <v>PK</v>
          </cell>
          <cell r="P2124">
            <v>17</v>
          </cell>
          <cell r="Q2124">
            <v>17</v>
          </cell>
          <cell r="R2124">
            <v>17</v>
          </cell>
          <cell r="S2124">
            <v>17</v>
          </cell>
          <cell r="T2124">
            <v>7940</v>
          </cell>
          <cell r="U2124">
            <v>7940</v>
          </cell>
          <cell r="V2124">
            <v>7940</v>
          </cell>
          <cell r="W2124">
            <v>7940</v>
          </cell>
          <cell r="X2124" t="str">
            <v>PRECIPITATOR PARTS ALL AS PER INV BETHTUSK752020 PRECIPITATOR PARTS ALL AS PER INV BETHTUSK752020 H S CODE 8421 3925 FREIGHT PREPAID GENERAL CMA CGM TERMS AND CONDITIONS TO BE FOUND UNDER WWW CMA-CGM COM</v>
          </cell>
          <cell r="Y2124" t="str">
            <v>Valide</v>
          </cell>
        </row>
        <row r="2125">
          <cell r="A2125" t="str">
            <v>BSIU9549196</v>
          </cell>
          <cell r="B2125">
            <v>40</v>
          </cell>
          <cell r="C2125" t="str">
            <v>MUC0157709</v>
          </cell>
          <cell r="D2125">
            <v>44052</v>
          </cell>
          <cell r="E2125">
            <v>-44047</v>
          </cell>
          <cell r="I2125" t="str">
            <v>2020 MSA 165507</v>
          </cell>
          <cell r="J2125">
            <v>184</v>
          </cell>
          <cell r="K2125" t="str">
            <v>ORMOND CONNECT LIMITEDCLYDE HOUSEIDA BLANCHARSTOWN BUSINESS PARKSNUGBO</v>
          </cell>
          <cell r="L2125" t="str">
            <v>KENYA BREWERIES LTD PO BOX 30161-00100 NAIROBI KENYACONTACT CAROLINE</v>
          </cell>
          <cell r="M2125" t="str">
            <v>SA</v>
          </cell>
          <cell r="N2125" t="str">
            <v>DELOS</v>
          </cell>
          <cell r="O2125" t="str">
            <v>PK</v>
          </cell>
          <cell r="P2125">
            <v>17</v>
          </cell>
          <cell r="Q2125">
            <v>17</v>
          </cell>
          <cell r="R2125">
            <v>17</v>
          </cell>
          <cell r="S2125">
            <v>17</v>
          </cell>
          <cell r="T2125">
            <v>7940</v>
          </cell>
          <cell r="U2125">
            <v>7940</v>
          </cell>
          <cell r="V2125">
            <v>7940</v>
          </cell>
          <cell r="W2125">
            <v>7940</v>
          </cell>
          <cell r="X2125" t="str">
            <v>PRECIPITATOR PARTS ALL AS PER INV BETHTUSK752020 PRECIPITATOR PARTS ALL AS PER INV BETHTUSK752020 H S CODE 8421 3925 FREIGHT PREPAID GENERAL CMA CGM TERMS AND CONDITIONS TO BE FOUND UNDER WWW CMA-CGM COM</v>
          </cell>
          <cell r="Y2125" t="str">
            <v>Valide</v>
          </cell>
        </row>
        <row r="2126">
          <cell r="A2126" t="str">
            <v>XXXX2913728</v>
          </cell>
          <cell r="B2126">
            <v>20</v>
          </cell>
          <cell r="C2126" t="str">
            <v>NAM3943478</v>
          </cell>
          <cell r="D2126">
            <v>44055</v>
          </cell>
          <cell r="E2126">
            <v>-44050</v>
          </cell>
          <cell r="I2126" t="str">
            <v>2020 MSA 165875</v>
          </cell>
          <cell r="J2126">
            <v>177</v>
          </cell>
          <cell r="K2126" t="str">
            <v>SHIPCO TRANSPORT INC CHS EIN 13-3468377 4105 FABER PLACE DRIVESUITE</v>
          </cell>
          <cell r="L2126" t="str">
            <v>STEP 30 INITIATIVE DAWSON MUDENYOMUNDENYO PO BOX 2245 KITALE 30200KEN</v>
          </cell>
          <cell r="M2126" t="str">
            <v>SA</v>
          </cell>
          <cell r="N2126" t="str">
            <v>USSTL</v>
          </cell>
          <cell r="O2126" t="str">
            <v>PK</v>
          </cell>
          <cell r="P2126">
            <v>1505</v>
          </cell>
          <cell r="Q2126">
            <v>1505</v>
          </cell>
          <cell r="R2126">
            <v>1505</v>
          </cell>
          <cell r="S2126">
            <v>1505</v>
          </cell>
          <cell r="T2126">
            <v>17690</v>
          </cell>
          <cell r="U2126">
            <v>17690</v>
          </cell>
          <cell r="V2126">
            <v>17690</v>
          </cell>
          <cell r="W2126">
            <v>17690</v>
          </cell>
          <cell r="X2126" t="str">
            <v>fee confirm PIECES 1505 TOTAL PACKAGES OF CHIRSTIAN LITERATURE HTS 4901 99 0040 CONSIGNEE PIN NO P051582562J Shippers Owned Container</v>
          </cell>
          <cell r="Y2126" t="str">
            <v>Valide</v>
          </cell>
        </row>
        <row r="2127">
          <cell r="A2127" t="str">
            <v>OOLU0463229</v>
          </cell>
          <cell r="B2127">
            <v>20</v>
          </cell>
          <cell r="C2127" t="str">
            <v>OOLU2642280960</v>
          </cell>
          <cell r="D2127">
            <v>44050</v>
          </cell>
          <cell r="E2127">
            <v>-44045</v>
          </cell>
          <cell r="I2127" t="str">
            <v>2020 MSA 165655</v>
          </cell>
          <cell r="J2127">
            <v>32</v>
          </cell>
          <cell r="K2127" t="str">
            <v>HENAN TONG-DA CABLE CO LTD</v>
          </cell>
          <cell r="L2127" t="str">
            <v>PHILAFE ENGINEERING LIMITED OF</v>
          </cell>
          <cell r="M2127" t="str">
            <v>CN</v>
          </cell>
          <cell r="N2127" t="str">
            <v>CNTAO</v>
          </cell>
          <cell r="O2127" t="str">
            <v>DR</v>
          </cell>
          <cell r="P2127">
            <v>93</v>
          </cell>
          <cell r="Q2127">
            <v>93</v>
          </cell>
          <cell r="R2127">
            <v>93</v>
          </cell>
          <cell r="S2127">
            <v>93</v>
          </cell>
          <cell r="T2127">
            <v>94167</v>
          </cell>
          <cell r="U2127">
            <v>94167</v>
          </cell>
          <cell r="V2127">
            <v>94167</v>
          </cell>
          <cell r="W2127">
            <v>94167</v>
          </cell>
          <cell r="X2127" t="str">
            <v>75MM2 ACSR BARE CONDUCTOR HS CODE 76141000 185MM2 UNDERGROUND CABLE HT 33 KV U G 185 MM2 XLPE 3 CORE ARMOURED CABLE HS CODE 85446012 50MM2 AA HD BARE CONDUCTOR HS CODE 76149000 50MM2 PVC COPPER WIRE 50MM2 PVC S D CONDUCTOR 3 66MM PVC BINDING WIRE 3 66MM BARE BINDING WIRE 10MM2 PVC CONCENTRIC CABLE AL 10MM2 PVC INSULATED SINGLE PHASE CONCENTRIC ALUMINIUM CABLE WITH TWO CORE COPPER COMMUNICATION CABLE HS CODE 85444921 NET WEIGHT 86722KGS ELECTRICAL CABLES AS PER PROFORMA INVOICE NO TDWN190311-1 DATED 26TH MAY 2020 TRADE TERMS CIF MOMBASA PORT KENYA INCOTERMS 2010 LC NO TFLCIM 20 0076KE APPLICANT S BANK LC NO 000FDC000120 CARGO IN TRANSIT TO NAIROBI IN KENYA VIA MOMBASA PORT BY CONSIGNEE S OWN COSTS AND RISK FREIGHT PREPAID</v>
          </cell>
          <cell r="Y2127" t="str">
            <v>Valide</v>
          </cell>
        </row>
        <row r="2128">
          <cell r="A2128" t="str">
            <v>OOCU7227954</v>
          </cell>
          <cell r="B2128">
            <v>40</v>
          </cell>
          <cell r="C2128" t="str">
            <v>OOLU4108466940</v>
          </cell>
          <cell r="D2128">
            <v>44052</v>
          </cell>
          <cell r="E2128">
            <v>-44047</v>
          </cell>
          <cell r="I2128" t="str">
            <v>2020 MSA 165782</v>
          </cell>
          <cell r="J2128">
            <v>40</v>
          </cell>
          <cell r="K2128" t="str">
            <v>HANGZHOU HPWINNER LIGHTING</v>
          </cell>
          <cell r="L2128" t="str">
            <v>ZORAN SERVICES AND SUPPLIES</v>
          </cell>
          <cell r="M2128" t="str">
            <v>SG</v>
          </cell>
          <cell r="N2128" t="str">
            <v>CNSHA</v>
          </cell>
          <cell r="O2128" t="str">
            <v>CT</v>
          </cell>
          <cell r="P2128">
            <v>5200</v>
          </cell>
          <cell r="Q2128">
            <v>5200</v>
          </cell>
          <cell r="R2128">
            <v>0</v>
          </cell>
          <cell r="S2128">
            <v>0</v>
          </cell>
          <cell r="T2128">
            <v>34320</v>
          </cell>
          <cell r="U2128">
            <v>34320</v>
          </cell>
          <cell r="V2128">
            <v>0</v>
          </cell>
          <cell r="W2128">
            <v>0</v>
          </cell>
          <cell r="X2128"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Y2128" t="str">
            <v>Valide</v>
          </cell>
        </row>
        <row r="2129">
          <cell r="A2129" t="str">
            <v>OOCU7441082</v>
          </cell>
          <cell r="B2129">
            <v>40</v>
          </cell>
          <cell r="C2129" t="str">
            <v>OOLU4108466940</v>
          </cell>
          <cell r="D2129">
            <v>44052</v>
          </cell>
          <cell r="E2129">
            <v>-44047</v>
          </cell>
          <cell r="I2129" t="str">
            <v>2020 MSA 165782</v>
          </cell>
          <cell r="J2129">
            <v>40</v>
          </cell>
          <cell r="K2129" t="str">
            <v>HANGZHOU HPWINNER LIGHTING</v>
          </cell>
          <cell r="L2129" t="str">
            <v>ZORAN SERVICES AND SUPPLIES</v>
          </cell>
          <cell r="M2129" t="str">
            <v>SG</v>
          </cell>
          <cell r="N2129" t="str">
            <v>CNSHA</v>
          </cell>
          <cell r="O2129" t="str">
            <v>CT</v>
          </cell>
          <cell r="P2129">
            <v>5200</v>
          </cell>
          <cell r="Q2129">
            <v>5200</v>
          </cell>
          <cell r="R2129">
            <v>0</v>
          </cell>
          <cell r="S2129">
            <v>0</v>
          </cell>
          <cell r="T2129">
            <v>34320</v>
          </cell>
          <cell r="U2129">
            <v>34320</v>
          </cell>
          <cell r="V2129">
            <v>0</v>
          </cell>
          <cell r="W2129">
            <v>0</v>
          </cell>
          <cell r="X2129"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Y2129" t="str">
            <v>Valide</v>
          </cell>
        </row>
        <row r="2130">
          <cell r="A2130" t="str">
            <v>CSNU6350557</v>
          </cell>
          <cell r="B2130">
            <v>40</v>
          </cell>
          <cell r="C2130" t="str">
            <v>OOLU4108466940</v>
          </cell>
          <cell r="D2130">
            <v>44052</v>
          </cell>
          <cell r="E2130">
            <v>-44047</v>
          </cell>
          <cell r="I2130" t="str">
            <v>2020 MSA 165782</v>
          </cell>
          <cell r="J2130">
            <v>40</v>
          </cell>
          <cell r="K2130" t="str">
            <v>HANGZHOU HPWINNER LIGHTING</v>
          </cell>
          <cell r="L2130" t="str">
            <v>ZORAN SERVICES AND SUPPLIES</v>
          </cell>
          <cell r="M2130" t="str">
            <v>SG</v>
          </cell>
          <cell r="N2130" t="str">
            <v>CNSHA</v>
          </cell>
          <cell r="O2130" t="str">
            <v>CT</v>
          </cell>
          <cell r="P2130">
            <v>5200</v>
          </cell>
          <cell r="Q2130">
            <v>5200</v>
          </cell>
          <cell r="R2130">
            <v>0</v>
          </cell>
          <cell r="S2130">
            <v>0</v>
          </cell>
          <cell r="T2130">
            <v>34320</v>
          </cell>
          <cell r="U2130">
            <v>34320</v>
          </cell>
          <cell r="V2130">
            <v>0</v>
          </cell>
          <cell r="W2130">
            <v>0</v>
          </cell>
          <cell r="X2130"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Y2130" t="str">
            <v>Valide</v>
          </cell>
        </row>
        <row r="2131">
          <cell r="A2131" t="str">
            <v>OOLU9790808</v>
          </cell>
          <cell r="B2131">
            <v>40</v>
          </cell>
          <cell r="C2131" t="str">
            <v>OOLU4108466940</v>
          </cell>
          <cell r="D2131">
            <v>44053</v>
          </cell>
          <cell r="E2131">
            <v>-44048</v>
          </cell>
          <cell r="I2131" t="str">
            <v>2020 MSA 165782</v>
          </cell>
          <cell r="J2131">
            <v>40</v>
          </cell>
          <cell r="K2131" t="str">
            <v>HANGZHOU HPWINNER LIGHTING</v>
          </cell>
          <cell r="L2131" t="str">
            <v>ZORAN SERVICES AND SUPPLIES</v>
          </cell>
          <cell r="M2131" t="str">
            <v>SG</v>
          </cell>
          <cell r="N2131" t="str">
            <v>CNSHA</v>
          </cell>
          <cell r="O2131" t="str">
            <v>CT</v>
          </cell>
          <cell r="P2131">
            <v>5200</v>
          </cell>
          <cell r="Q2131">
            <v>5200</v>
          </cell>
          <cell r="R2131">
            <v>0</v>
          </cell>
          <cell r="S2131">
            <v>0</v>
          </cell>
          <cell r="T2131">
            <v>34320</v>
          </cell>
          <cell r="U2131">
            <v>34320</v>
          </cell>
          <cell r="V2131">
            <v>0</v>
          </cell>
          <cell r="W2131">
            <v>0</v>
          </cell>
          <cell r="X2131" t="str">
            <v>LED STREET LIGHT 4000 SETS OF LED STREET LIGHT MODEL T68N2080034 1200 SETS OF LED STREET LIGHT MODEL T68N2100034 L C NO OLCF000005520 AND TF2010700001 AS PER PROFORMA INVOICE NO HPP-20200330 DATED 30 03 2020 CFR MOMBASA PORT INCOTERMS 2020 PLACE OF DELIVERY PORT CLEARANCE</v>
          </cell>
          <cell r="Y2131" t="str">
            <v>Valide</v>
          </cell>
        </row>
        <row r="2132">
          <cell r="A2132" t="str">
            <v>PCIU8997270</v>
          </cell>
          <cell r="B2132">
            <v>40</v>
          </cell>
          <cell r="C2132" t="str">
            <v>TAED00074400</v>
          </cell>
          <cell r="D2132">
            <v>44052</v>
          </cell>
          <cell r="E2132">
            <v>-44047</v>
          </cell>
          <cell r="I2132" t="str">
            <v>2020 MSA 165580</v>
          </cell>
          <cell r="J2132">
            <v>163</v>
          </cell>
          <cell r="K2132" t="str">
            <v>GIANT IMP EXP TRADING LIMITEDO B PRINX CHENGSHAN SHANDONG TIRE COMP</v>
          </cell>
          <cell r="L2132" t="str">
            <v>QINGDAO TYRES LIMITED POBOX101587-00100AMANA SHOPPING COMPLEX NAIROBI</v>
          </cell>
          <cell r="M2132" t="str">
            <v>CN</v>
          </cell>
          <cell r="N2132" t="str">
            <v>CNTAO</v>
          </cell>
          <cell r="O2132" t="str">
            <v>PK</v>
          </cell>
          <cell r="P2132">
            <v>3060</v>
          </cell>
          <cell r="Q2132">
            <v>3060</v>
          </cell>
          <cell r="R2132">
            <v>3060</v>
          </cell>
          <cell r="S2132">
            <v>3060</v>
          </cell>
          <cell r="T2132">
            <v>44062</v>
          </cell>
          <cell r="U2132">
            <v>44062</v>
          </cell>
          <cell r="V2132">
            <v>44062</v>
          </cell>
          <cell r="W2132">
            <v>44062</v>
          </cell>
          <cell r="X2132" t="str">
            <v>TYRE AND ADVERTISEMENTS HS CODE 401120 20 401110 00 21 DAYS FREE DETENTION AND DEMURRAGE AT DESTINATION TEL 002524732824242 EMAIL QINGDAOTYRE GMAIL COM</v>
          </cell>
          <cell r="Y2132" t="str">
            <v>Valide</v>
          </cell>
        </row>
        <row r="2133">
          <cell r="A2133" t="str">
            <v>PCIU1934476</v>
          </cell>
          <cell r="B2133">
            <v>20</v>
          </cell>
          <cell r="C2133" t="str">
            <v>TAJM00188700</v>
          </cell>
          <cell r="D2133">
            <v>44052</v>
          </cell>
          <cell r="E2133">
            <v>-44047</v>
          </cell>
          <cell r="I2133" t="str">
            <v>2020 MSA 165775</v>
          </cell>
          <cell r="J2133">
            <v>326</v>
          </cell>
          <cell r="K2133" t="str">
            <v>CHR OLESEN PHARMACEUTICALS A SJAEGERSBORG ALLE 164DK-2820 GENTOFTE DEN</v>
          </cell>
          <cell r="L2133" t="str">
            <v>BETA HEALTHCARE INTERNATIONALLIMITEDMOGADISHU RD OFF LUNGA LUNGARD IND</v>
          </cell>
          <cell r="M2133" t="str">
            <v>CN</v>
          </cell>
          <cell r="N2133" t="str">
            <v>CNTAO</v>
          </cell>
          <cell r="O2133" t="str">
            <v>CT</v>
          </cell>
          <cell r="P2133">
            <v>780</v>
          </cell>
          <cell r="Q2133">
            <v>780</v>
          </cell>
          <cell r="R2133">
            <v>780</v>
          </cell>
          <cell r="S2133">
            <v>780</v>
          </cell>
          <cell r="T2133">
            <v>20592</v>
          </cell>
          <cell r="U2133">
            <v>20592</v>
          </cell>
          <cell r="V2133">
            <v>20592</v>
          </cell>
          <cell r="W2133">
            <v>20592</v>
          </cell>
          <cell r="X2133" t="str">
            <v>780CARTONS 19500 KGS ACETYLSALICYLIC ACID BETA GRADE P O NO PHBP000766-3 TEL 45 70 23 07 00 FAX 45 70 23 07 08 PIN P000591209I EMAIL INFO KE BETASHELYS COM MOBILE 254 735992599 CONTACT SAMUEL MUSYOKA IDF NO E200 5326889 PIN P000591209I EMAIL INFO KE BETASHELYS COM MOBILE 254 735992599 CONTACT SAMUEL MUSYOKA IDF NO E2005326889</v>
          </cell>
          <cell r="Y2133" t="str">
            <v>Valide</v>
          </cell>
        </row>
        <row r="2134">
          <cell r="A2134" t="str">
            <v>EMCU3862855</v>
          </cell>
          <cell r="B2134">
            <v>20</v>
          </cell>
          <cell r="C2134">
            <v>142051042179</v>
          </cell>
          <cell r="D2134">
            <v>44050</v>
          </cell>
          <cell r="E2134">
            <v>-44045</v>
          </cell>
          <cell r="I2134" t="str">
            <v>2020 MSA 165683</v>
          </cell>
          <cell r="J2134">
            <v>197</v>
          </cell>
          <cell r="K2134" t="str">
            <v>SHANGHAI SIJIN INTERNATIONALSHANGHAI CHINA 200071</v>
          </cell>
          <cell r="L2134" t="str">
            <v>ECU WORLDWIDE KENYA LTD</v>
          </cell>
          <cell r="M2134" t="str">
            <v>CN</v>
          </cell>
          <cell r="N2134" t="str">
            <v>CNSHA</v>
          </cell>
          <cell r="O2134" t="str">
            <v>PK</v>
          </cell>
          <cell r="P2134">
            <v>448</v>
          </cell>
          <cell r="Q2134">
            <v>448</v>
          </cell>
          <cell r="R2134">
            <v>448</v>
          </cell>
          <cell r="S2134">
            <v>448</v>
          </cell>
          <cell r="T2134">
            <v>5748</v>
          </cell>
          <cell r="U2134">
            <v>5748</v>
          </cell>
          <cell r="V2134">
            <v>5748</v>
          </cell>
          <cell r="W2134">
            <v>5748</v>
          </cell>
          <cell r="X2134" t="str">
            <v>CONSOLIDATION CARGOHS 950691 SPORTS ARTICLES TEL 36809182 254-41-2 223035 2230163 2311563 FAX 254-41-2311530 E MERCYMKABILI ECUWORLD WIDE COM PIN NO P051115344R MOMBASA ZIP CODE999070 KENYA MOBILE 254 733 315328 722N M CONSOLIDATION CARGO HS 950691 SPORTS ARTICLES TEL 36809182 254-41-2223035 2230163 2311563 FAX 254-41-2311530 E MERCYMKABILI ECUWORLDWIDE COM PIN NO P051115344R MOMBASA ZIP CODE999070 KENYA MOBILE 254 733 315328 722 434384</v>
          </cell>
          <cell r="Y2134" t="str">
            <v>Valide</v>
          </cell>
        </row>
        <row r="2135">
          <cell r="A2135" t="str">
            <v>HAMU1305288</v>
          </cell>
          <cell r="B2135">
            <v>40</v>
          </cell>
          <cell r="C2135" t="str">
            <v>HLCUDX3200735684</v>
          </cell>
          <cell r="D2135">
            <v>44052</v>
          </cell>
          <cell r="E2135">
            <v>-44047</v>
          </cell>
          <cell r="I2135" t="str">
            <v>2020 MSA 165689</v>
          </cell>
          <cell r="J2135">
            <v>51</v>
          </cell>
          <cell r="K2135" t="str">
            <v>AL SHAFAR STEEL ENGINEERING L L C ASSENT POST BOX-38436 DUBAI UAE TEL</v>
          </cell>
          <cell r="L2135" t="str">
            <v>MARUBENI CORPORATION KENYA POWER PROJECT OFFICE 7TH FLOOR BRITAM TOWE</v>
          </cell>
          <cell r="M2135" t="str">
            <v>US</v>
          </cell>
          <cell r="N2135" t="str">
            <v>AEJEA</v>
          </cell>
          <cell r="O2135" t="str">
            <v>NE</v>
          </cell>
          <cell r="P2135">
            <v>8</v>
          </cell>
          <cell r="Q2135">
            <v>8</v>
          </cell>
          <cell r="R2135">
            <v>0</v>
          </cell>
          <cell r="S2135">
            <v>0</v>
          </cell>
          <cell r="T2135">
            <v>113917</v>
          </cell>
          <cell r="U2135">
            <v>113917</v>
          </cell>
          <cell r="V2135">
            <v>0</v>
          </cell>
          <cell r="W2135">
            <v>0</v>
          </cell>
          <cell r="X2135"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35" t="str">
            <v>Valide</v>
          </cell>
        </row>
        <row r="2136">
          <cell r="A2136" t="str">
            <v>BMOU4559370</v>
          </cell>
          <cell r="B2136">
            <v>40</v>
          </cell>
          <cell r="C2136" t="str">
            <v>HLCUDX3200735684</v>
          </cell>
          <cell r="D2136">
            <v>44052</v>
          </cell>
          <cell r="E2136">
            <v>-44047</v>
          </cell>
          <cell r="I2136" t="str">
            <v>2020 MSA 165689</v>
          </cell>
          <cell r="J2136">
            <v>51</v>
          </cell>
          <cell r="K2136" t="str">
            <v>AL SHAFAR STEEL ENGINEERING L L C ASSENT POST BOX-38436 DUBAI UAE TEL</v>
          </cell>
          <cell r="L2136" t="str">
            <v>MARUBENI CORPORATION KENYA POWER PROJECT OFFICE 7TH FLOOR BRITAM TOWE</v>
          </cell>
          <cell r="M2136" t="str">
            <v>US</v>
          </cell>
          <cell r="N2136" t="str">
            <v>AEJEA</v>
          </cell>
          <cell r="O2136" t="str">
            <v>NE</v>
          </cell>
          <cell r="P2136">
            <v>8</v>
          </cell>
          <cell r="Q2136">
            <v>8</v>
          </cell>
          <cell r="R2136">
            <v>0</v>
          </cell>
          <cell r="S2136">
            <v>0</v>
          </cell>
          <cell r="T2136">
            <v>113917</v>
          </cell>
          <cell r="U2136">
            <v>113917</v>
          </cell>
          <cell r="V2136">
            <v>0</v>
          </cell>
          <cell r="W2136">
            <v>0</v>
          </cell>
          <cell r="X2136"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36" t="str">
            <v>Valide</v>
          </cell>
        </row>
        <row r="2137">
          <cell r="A2137" t="str">
            <v>UACU5442297</v>
          </cell>
          <cell r="B2137">
            <v>40</v>
          </cell>
          <cell r="C2137" t="str">
            <v>HLCUDX3200735684</v>
          </cell>
          <cell r="D2137">
            <v>44052</v>
          </cell>
          <cell r="E2137">
            <v>-44047</v>
          </cell>
          <cell r="I2137" t="str">
            <v>2020 MSA 165689</v>
          </cell>
          <cell r="J2137">
            <v>51</v>
          </cell>
          <cell r="K2137" t="str">
            <v>AL SHAFAR STEEL ENGINEERING L L C ASSENT POST BOX-38436 DUBAI UAE TEL</v>
          </cell>
          <cell r="L2137" t="str">
            <v>MARUBENI CORPORATION KENYA POWER PROJECT OFFICE 7TH FLOOR BRITAM TOWE</v>
          </cell>
          <cell r="M2137" t="str">
            <v>US</v>
          </cell>
          <cell r="N2137" t="str">
            <v>AEJEA</v>
          </cell>
          <cell r="O2137" t="str">
            <v>NE</v>
          </cell>
          <cell r="P2137">
            <v>8</v>
          </cell>
          <cell r="Q2137">
            <v>8</v>
          </cell>
          <cell r="R2137">
            <v>0</v>
          </cell>
          <cell r="S2137">
            <v>0</v>
          </cell>
          <cell r="T2137">
            <v>113917</v>
          </cell>
          <cell r="U2137">
            <v>113917</v>
          </cell>
          <cell r="V2137">
            <v>0</v>
          </cell>
          <cell r="W2137">
            <v>0</v>
          </cell>
          <cell r="X2137"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37" t="str">
            <v>Valide</v>
          </cell>
        </row>
        <row r="2138">
          <cell r="A2138" t="str">
            <v>TGBU6221386</v>
          </cell>
          <cell r="B2138">
            <v>40</v>
          </cell>
          <cell r="C2138" t="str">
            <v>HLCUDX3200735684</v>
          </cell>
          <cell r="D2138">
            <v>44052</v>
          </cell>
          <cell r="E2138">
            <v>-44047</v>
          </cell>
          <cell r="I2138" t="str">
            <v>2020 MSA 165689</v>
          </cell>
          <cell r="J2138">
            <v>51</v>
          </cell>
          <cell r="K2138" t="str">
            <v>AL SHAFAR STEEL ENGINEERING L L C ASSENT POST BOX-38436 DUBAI UAE TEL</v>
          </cell>
          <cell r="L2138" t="str">
            <v>MARUBENI CORPORATION KENYA POWER PROJECT OFFICE 7TH FLOOR BRITAM TOWE</v>
          </cell>
          <cell r="M2138" t="str">
            <v>US</v>
          </cell>
          <cell r="N2138" t="str">
            <v>AEJEA</v>
          </cell>
          <cell r="O2138" t="str">
            <v>NE</v>
          </cell>
          <cell r="P2138">
            <v>8</v>
          </cell>
          <cell r="Q2138">
            <v>8</v>
          </cell>
          <cell r="R2138">
            <v>0</v>
          </cell>
          <cell r="S2138">
            <v>0</v>
          </cell>
          <cell r="T2138">
            <v>113917</v>
          </cell>
          <cell r="U2138">
            <v>113917</v>
          </cell>
          <cell r="V2138">
            <v>0</v>
          </cell>
          <cell r="W2138">
            <v>0</v>
          </cell>
          <cell r="X2138"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38" t="str">
            <v>Valide</v>
          </cell>
        </row>
        <row r="2139">
          <cell r="A2139" t="str">
            <v>TLLU5307146</v>
          </cell>
          <cell r="B2139">
            <v>40</v>
          </cell>
          <cell r="C2139" t="str">
            <v>HLCUDX3200735684</v>
          </cell>
          <cell r="D2139">
            <v>44053</v>
          </cell>
          <cell r="E2139">
            <v>-44048</v>
          </cell>
          <cell r="I2139" t="str">
            <v>2020 MSA 165689</v>
          </cell>
          <cell r="J2139">
            <v>51</v>
          </cell>
          <cell r="K2139" t="str">
            <v>AL SHAFAR STEEL ENGINEERING L L C ASSENT POST BOX-38436 DUBAI UAE TEL</v>
          </cell>
          <cell r="L2139" t="str">
            <v>MARUBENI CORPORATION KENYA POWER PROJECT OFFICE 7TH FLOOR BRITAM TOWE</v>
          </cell>
          <cell r="M2139" t="str">
            <v>US</v>
          </cell>
          <cell r="N2139" t="str">
            <v>AEJEA</v>
          </cell>
          <cell r="O2139" t="str">
            <v>NE</v>
          </cell>
          <cell r="P2139">
            <v>8</v>
          </cell>
          <cell r="Q2139">
            <v>8</v>
          </cell>
          <cell r="R2139">
            <v>0</v>
          </cell>
          <cell r="S2139">
            <v>0</v>
          </cell>
          <cell r="T2139">
            <v>113917</v>
          </cell>
          <cell r="U2139">
            <v>113917</v>
          </cell>
          <cell r="V2139">
            <v>0</v>
          </cell>
          <cell r="W2139">
            <v>0</v>
          </cell>
          <cell r="X2139" t="str">
            <v>FABRICATED STRUCTURAL STEEL C O KENYA ELECTRICITY GENERATING COMPANY PLC PIN NO P000593625TS MR TARO SETO GENERAL MANAGER COMPONENT PART OF GOODS WITH STANDARD ACCESSORIES OF GOODS WHICH ARE NECESSARY FOR OLKARIA I ADDITIONAL UNIT 6 POWER DEVELOPMENT PROJECT MASTER LIST NO DFN415 232 011 DATED 7TH JUNE 2019 MASTER LIST ITEM NO A 8 STRUCTURAL STEEL SHIPMENT NO CV09 INVOICE NO 9PHX0404 HS-CODE 68 10 91</v>
          </cell>
          <cell r="Y2139" t="str">
            <v>Valide</v>
          </cell>
        </row>
        <row r="2140">
          <cell r="A2140" t="str">
            <v>MRSU3811292</v>
          </cell>
          <cell r="B2140">
            <v>40</v>
          </cell>
          <cell r="C2140">
            <v>203671388</v>
          </cell>
          <cell r="D2140">
            <v>44056</v>
          </cell>
          <cell r="E2140">
            <v>-44051</v>
          </cell>
          <cell r="I2140" t="str">
            <v>2020 MSA 165864</v>
          </cell>
          <cell r="J2140">
            <v>258</v>
          </cell>
          <cell r="K2140" t="str">
            <v>I P I - INTERSTATE PAPER INDUSTRIES</v>
          </cell>
          <cell r="L2140" t="str">
            <v>VICTORIA COMMERCIAL BANK MEZZ FLOO499 FAX 254 2 271 3778</v>
          </cell>
          <cell r="M2140" t="str">
            <v>US</v>
          </cell>
          <cell r="N2140" t="str">
            <v>EGALY</v>
          </cell>
          <cell r="O2140" t="str">
            <v>RO</v>
          </cell>
          <cell r="P2140">
            <v>180</v>
          </cell>
          <cell r="Q2140">
            <v>180</v>
          </cell>
          <cell r="R2140">
            <v>180</v>
          </cell>
          <cell r="S2140">
            <v>180</v>
          </cell>
          <cell r="T2140">
            <v>127575</v>
          </cell>
          <cell r="U2140">
            <v>127575</v>
          </cell>
          <cell r="V2140">
            <v>127575</v>
          </cell>
          <cell r="W2140">
            <v>127575</v>
          </cell>
          <cell r="X2140" t="str">
            <v>TOILET TISSUE ECONOMY INVOICE REFERENCE X0565 20 CUSTOMER REF IPI188 20 IDF E2006342527 NUMBER OF BUNDLES 180 NUMBER OF ROLLS 180 GROS S WEIGHT 127 575 TONS NET WEIGHT 127 575 TONS HS CODE 480300 INT RANSIT TO ICD EMBAKASI NAIROBI</v>
          </cell>
          <cell r="Y2140" t="str">
            <v>Valide</v>
          </cell>
        </row>
        <row r="2141">
          <cell r="A2141" t="str">
            <v>EGHU3521915</v>
          </cell>
          <cell r="B2141">
            <v>20</v>
          </cell>
          <cell r="C2141" t="str">
            <v>142051662398</v>
          </cell>
          <cell r="D2141">
            <v>44056</v>
          </cell>
          <cell r="E2141">
            <v>-44051</v>
          </cell>
          <cell r="I2141" t="str">
            <v>2020 MSA 165683</v>
          </cell>
          <cell r="J2141">
            <v>72</v>
          </cell>
          <cell r="K2141" t="str">
            <v>SCHINDLER SA INVESTMENT HOLDINGSOUTH AFRICA</v>
          </cell>
          <cell r="L2141" t="str">
            <v>SCHINDLER LTD</v>
          </cell>
          <cell r="M2141" t="str">
            <v>CN</v>
          </cell>
          <cell r="N2141" t="str">
            <v>CNSHA</v>
          </cell>
          <cell r="O2141" t="str">
            <v>PK</v>
          </cell>
          <cell r="P2141">
            <v>13</v>
          </cell>
          <cell r="Q2141">
            <v>13</v>
          </cell>
          <cell r="R2141">
            <v>13</v>
          </cell>
          <cell r="S2141">
            <v>13</v>
          </cell>
          <cell r="T2141">
            <v>3540</v>
          </cell>
          <cell r="U2141">
            <v>3540</v>
          </cell>
          <cell r="V2141">
            <v>3540</v>
          </cell>
          <cell r="W2141">
            <v>3540</v>
          </cell>
          <cell r="X2141" t="str">
            <v>SHIPMENT TERMS CFR MOMBASA PORT OFKENYA1PASSENGER LIFT TYPE 3300AP MR LCOMPLETE IN KNOCKED DOWN KIT FORMPROJECT NAME SAROVA PANAFIC HEALTHCF RFREIGHT PREPAID MOB 254203340819INFO NBO KE SCHINDLER COMPO NO 4524236205 SHIPMENT TERMS CFR MOMBASA PORT OF KENYA 1PASSENGER LIFT TYPE 3300AP MRL COMPLETE IN KNOCKED DOWN KIT FORM PROJECT NAME SAROVA PANAFIC HEALTH CFR FREIGHT PREPAID MOB 254203340819 INFO NBO KE SCHINDLER COM FAX 2542332154 MOB 254203340819 EMAIL INFO NBO KE SCHINDLER COM</v>
          </cell>
          <cell r="Y2141" t="str">
            <v>Valide</v>
          </cell>
        </row>
        <row r="2142">
          <cell r="A2142" t="str">
            <v>DRYU2725806</v>
          </cell>
          <cell r="B2142">
            <v>20</v>
          </cell>
          <cell r="C2142" t="str">
            <v>149002807067</v>
          </cell>
          <cell r="D2142">
            <v>44056</v>
          </cell>
          <cell r="E2142">
            <v>-44051</v>
          </cell>
          <cell r="I2142" t="str">
            <v>2020 MSA 165558</v>
          </cell>
          <cell r="J2142">
            <v>198</v>
          </cell>
          <cell r="K2142" t="str">
            <v>D LIGHT DESIGN LTD</v>
          </cell>
          <cell r="L2142" t="str">
            <v>D LIGHT LIMITED</v>
          </cell>
          <cell r="M2142" t="str">
            <v>CN</v>
          </cell>
          <cell r="N2142" t="str">
            <v>CNSHK</v>
          </cell>
          <cell r="O2142" t="str">
            <v>CT</v>
          </cell>
          <cell r="P2142">
            <v>375</v>
          </cell>
          <cell r="Q2142">
            <v>375</v>
          </cell>
          <cell r="R2142">
            <v>375</v>
          </cell>
          <cell r="S2142">
            <v>375</v>
          </cell>
          <cell r="T2142">
            <v>3090</v>
          </cell>
          <cell r="U2142">
            <v>3090</v>
          </cell>
          <cell r="V2142">
            <v>3090</v>
          </cell>
          <cell r="W2142">
            <v>3090</v>
          </cell>
          <cell r="X2142" t="str">
            <v>D LIGHT S200 SOLAR RECHARGEABLE LANTERNN M D LIGHT S200 SOLAR RECHARGEABLE LANTERN</v>
          </cell>
          <cell r="Y2142" t="str">
            <v>Valide</v>
          </cell>
        </row>
        <row r="2143">
          <cell r="A2143" t="str">
            <v>TEMU8851419</v>
          </cell>
          <cell r="B2143">
            <v>40</v>
          </cell>
          <cell r="C2143" t="str">
            <v>203421265</v>
          </cell>
          <cell r="D2143">
            <v>44056</v>
          </cell>
          <cell r="E2143">
            <v>-44051</v>
          </cell>
          <cell r="I2143" t="str">
            <v>2020 MSA 165864</v>
          </cell>
          <cell r="J2143">
            <v>182</v>
          </cell>
          <cell r="K2143" t="str">
            <v>HANS ANDERSSON PAPER NYA AB VALLGAT</v>
          </cell>
          <cell r="L2143" t="str">
            <v>TO THE ORDER OF I AND M BANK LTD P</v>
          </cell>
          <cell r="M2143" t="str">
            <v>US</v>
          </cell>
          <cell r="N2143" t="str">
            <v>RULED</v>
          </cell>
          <cell r="O2143" t="str">
            <v>RL</v>
          </cell>
          <cell r="P2143">
            <v>252</v>
          </cell>
          <cell r="Q2143">
            <v>252</v>
          </cell>
          <cell r="R2143">
            <v>252</v>
          </cell>
          <cell r="S2143">
            <v>252</v>
          </cell>
          <cell r="T2143">
            <v>92685</v>
          </cell>
          <cell r="U2143">
            <v>92685</v>
          </cell>
          <cell r="V2143">
            <v>92685</v>
          </cell>
          <cell r="W2143">
            <v>92685</v>
          </cell>
          <cell r="X2143" t="str">
            <v>252REELS 92685KGS STANDARD NEWSPRINT DOCUMENTARYCREDIT NUMBER IMPL C52 0867 20 IDF NO E2005332398 IN TRANSIT TO ICDE NAIROBI ON CONSIG NEE S ACCOUNT</v>
          </cell>
          <cell r="Y2143" t="str">
            <v>Valide</v>
          </cell>
        </row>
        <row r="2144">
          <cell r="A2144" t="str">
            <v>TLLU4157885</v>
          </cell>
          <cell r="B2144">
            <v>40</v>
          </cell>
          <cell r="C2144" t="str">
            <v>203752745</v>
          </cell>
          <cell r="D2144">
            <v>44056</v>
          </cell>
          <cell r="E2144">
            <v>-44051</v>
          </cell>
          <cell r="I2144" t="str">
            <v>2020 MSA 165864</v>
          </cell>
          <cell r="J2144">
            <v>299</v>
          </cell>
          <cell r="K2144" t="str">
            <v>STROTON YAPI KIMYASALLARI VE YALITI</v>
          </cell>
          <cell r="L2144" t="str">
            <v>SONADO CERAMICS LIMITED PO BOX 20</v>
          </cell>
          <cell r="M2144" t="str">
            <v>US</v>
          </cell>
          <cell r="N2144" t="str">
            <v>TRASR</v>
          </cell>
          <cell r="O2144" t="str">
            <v>PC</v>
          </cell>
          <cell r="P2144">
            <v>82</v>
          </cell>
          <cell r="Q2144">
            <v>82</v>
          </cell>
          <cell r="R2144">
            <v>82</v>
          </cell>
          <cell r="S2144">
            <v>82</v>
          </cell>
          <cell r="T2144">
            <v>18920</v>
          </cell>
          <cell r="U2144">
            <v>18920</v>
          </cell>
          <cell r="V2144">
            <v>18920</v>
          </cell>
          <cell r="W2144">
            <v>18920</v>
          </cell>
          <cell r="X2144" t="str">
            <v>CEMENT BASED WATERPROOFING SYSTEMS THAT AFFECT BUILDING LIFE AND DURAB ILI TY FURNITURE SET SHEET SYSTEMS MADE FROM POLYURETHANE HS CODE 392113-940360-691370-701391-701399-940510-702000-691200-382440</v>
          </cell>
          <cell r="Y2144" t="str">
            <v>Valide</v>
          </cell>
        </row>
        <row r="2145">
          <cell r="A2145" t="str">
            <v>SUDU1342590</v>
          </cell>
          <cell r="B2145">
            <v>20</v>
          </cell>
          <cell r="C2145" t="str">
            <v>910943581</v>
          </cell>
          <cell r="D2145">
            <v>44056</v>
          </cell>
          <cell r="E2145">
            <v>-44051</v>
          </cell>
          <cell r="I2145" t="str">
            <v>2020 MSA 165522</v>
          </cell>
          <cell r="J2145">
            <v>456</v>
          </cell>
          <cell r="K2145" t="str">
            <v>PON PURE CHEMICAL INDIA PRIVATE LIM</v>
          </cell>
          <cell r="L2145" t="str">
            <v>OSHO CHEMICAL INDUSTRIES LTD OSHO C</v>
          </cell>
          <cell r="M2145" t="str">
            <v>BR</v>
          </cell>
          <cell r="N2145" t="str">
            <v>INNSA</v>
          </cell>
          <cell r="O2145" t="str">
            <v>PK</v>
          </cell>
          <cell r="P2145">
            <v>80</v>
          </cell>
          <cell r="Q2145">
            <v>80</v>
          </cell>
          <cell r="R2145">
            <v>80</v>
          </cell>
          <cell r="S2145">
            <v>80</v>
          </cell>
          <cell r="T2145">
            <v>13912</v>
          </cell>
          <cell r="U2145">
            <v>13912</v>
          </cell>
          <cell r="V2145">
            <v>13912</v>
          </cell>
          <cell r="W2145">
            <v>13912</v>
          </cell>
          <cell r="X2145" t="str">
            <v>1X20 FCL 80 NEW STEEL DRUMS ISOPAR H HS CODE 2710 19 90 NET WEI GHT 12 480 MTS GROSS WEIGHT 13 912 MTS GOODS SHIPPED ARE AS PER PROFORMA INVOICE NO PPC 2020-2021 6260 DT 29 05 2020 INVOICE NO CHN T-EXP36 DATED 03 07 2020 SB NO 3590798 DT 03 07 2020 FREIGHT PREP AID INTRANSIT TO ICD EMBAKASI NAIROBI</v>
          </cell>
          <cell r="Y2145" t="str">
            <v>Valide</v>
          </cell>
        </row>
        <row r="2146">
          <cell r="A2146" t="str">
            <v>CMAU0313479</v>
          </cell>
          <cell r="B2146">
            <v>20</v>
          </cell>
          <cell r="C2146" t="str">
            <v>ANT1338886</v>
          </cell>
          <cell r="D2146">
            <v>44056</v>
          </cell>
          <cell r="E2146">
            <v>-44051</v>
          </cell>
          <cell r="I2146" t="str">
            <v>2020 MSA 165875</v>
          </cell>
          <cell r="J2146">
            <v>21</v>
          </cell>
          <cell r="K2146" t="str">
            <v>KUEHNE + NAGEL S A R L 1 RUE EDMOND REUTERL-5326 CONTERNLUXEMBOURG</v>
          </cell>
          <cell r="L2146" t="str">
            <v>SAPPHIRE ENGINEERING LIMITEDOFF MOMBASA ROAD L R NO 15209 3GODOWN N</v>
          </cell>
          <cell r="M2146" t="str">
            <v>SA</v>
          </cell>
          <cell r="N2146" t="str">
            <v>SAJED</v>
          </cell>
          <cell r="O2146" t="str">
            <v>PK</v>
          </cell>
          <cell r="P2146">
            <v>32</v>
          </cell>
          <cell r="Q2146">
            <v>32</v>
          </cell>
          <cell r="R2146">
            <v>0</v>
          </cell>
          <cell r="S2146">
            <v>0</v>
          </cell>
          <cell r="T2146">
            <v>3446</v>
          </cell>
          <cell r="U2146">
            <v>3446</v>
          </cell>
          <cell r="V2146">
            <v>0</v>
          </cell>
          <cell r="W2146">
            <v>0</v>
          </cell>
          <cell r="X2146" t="str">
            <v>INVOICE 20001826 RI HS CODE 39269097 FREIGHT PREPAID OF UPP PIPES DUCT UPP PE CHAMBER SEAL FUSION LIFT HANDLE SKIRT OCH AS PER PROFORMA 1287353 DATED 19 05 2020 UNDER IDF NO E2005333987 INCOTERMS 2010 CFR MOMBASA PORT KENYA DOCUMENTARY LETTER OF CREDIT NUMBER TF2014132722 INVOICE 20001825 RI HS CODE 39172110 39173300 39269097 82055980 SPOT TOTAL PKGS 32 PK</v>
          </cell>
          <cell r="Y2146" t="str">
            <v>Valide</v>
          </cell>
        </row>
        <row r="2147">
          <cell r="A2147" t="str">
            <v>FBIU0069670</v>
          </cell>
          <cell r="B2147">
            <v>20</v>
          </cell>
          <cell r="C2147" t="str">
            <v>CFA0352925</v>
          </cell>
          <cell r="D2147">
            <v>44056</v>
          </cell>
          <cell r="E2147">
            <v>-44051</v>
          </cell>
          <cell r="I2147" t="str">
            <v>2020 MSA 165875</v>
          </cell>
          <cell r="J2147">
            <v>50</v>
          </cell>
          <cell r="K2147" t="str">
            <v>ALAHRAM FOR FOOD INDUSTRIESINDUSTRIAL ZONE 3TEL 00201143131555INFO ALA</v>
          </cell>
          <cell r="L2147" t="str">
            <v>BIDCO AFRICA LIMITEDPO BOX 239 SCHOOL LANETHIKA - 01000 KENYA</v>
          </cell>
          <cell r="M2147" t="str">
            <v>SA</v>
          </cell>
          <cell r="N2147" t="str">
            <v>SAJED</v>
          </cell>
          <cell r="O2147" t="str">
            <v>PK</v>
          </cell>
          <cell r="P2147">
            <v>3800</v>
          </cell>
          <cell r="Q2147">
            <v>3800</v>
          </cell>
          <cell r="R2147">
            <v>3800</v>
          </cell>
          <cell r="S2147">
            <v>3800</v>
          </cell>
          <cell r="T2147">
            <v>95380</v>
          </cell>
          <cell r="U2147">
            <v>95380</v>
          </cell>
          <cell r="V2147">
            <v>95380</v>
          </cell>
          <cell r="W2147">
            <v>95380</v>
          </cell>
          <cell r="X2147" t="str">
            <v>FREIGHT PREPAID CORN STARCH PACKED IN 25 KG BAGS TOTAL N W 95000 KGM TOTAL NO OF PACKAGES 3800 BAGS H S CODE 1108120010 FINAL PLACE OF DELIVERY ICD EMBAKASI IDF N 20EMKIM000025331</v>
          </cell>
          <cell r="Y2147" t="str">
            <v>Valide</v>
          </cell>
        </row>
        <row r="2148">
          <cell r="A2148" t="str">
            <v>CMAU0753992</v>
          </cell>
          <cell r="B2148">
            <v>20</v>
          </cell>
          <cell r="C2148" t="str">
            <v>CFA0352925</v>
          </cell>
          <cell r="D2148">
            <v>44056</v>
          </cell>
          <cell r="E2148">
            <v>-44051</v>
          </cell>
          <cell r="I2148" t="str">
            <v>2020 MSA 165875</v>
          </cell>
          <cell r="J2148">
            <v>50</v>
          </cell>
          <cell r="K2148" t="str">
            <v>ALAHRAM FOR FOOD INDUSTRIESINDUSTRIAL ZONE 3TEL 00201143131555INFO ALA</v>
          </cell>
          <cell r="L2148" t="str">
            <v>BIDCO AFRICA LIMITEDPO BOX 239 SCHOOL LANETHIKA - 01000 KENYA</v>
          </cell>
          <cell r="M2148" t="str">
            <v>SA</v>
          </cell>
          <cell r="N2148" t="str">
            <v>SAJED</v>
          </cell>
          <cell r="O2148" t="str">
            <v>PK</v>
          </cell>
          <cell r="P2148">
            <v>3800</v>
          </cell>
          <cell r="Q2148">
            <v>3800</v>
          </cell>
          <cell r="R2148">
            <v>3800</v>
          </cell>
          <cell r="S2148">
            <v>3800</v>
          </cell>
          <cell r="T2148">
            <v>95380</v>
          </cell>
          <cell r="U2148">
            <v>95380</v>
          </cell>
          <cell r="V2148">
            <v>95380</v>
          </cell>
          <cell r="W2148">
            <v>95380</v>
          </cell>
          <cell r="X2148" t="str">
            <v>FREIGHT PREPAID CORN STARCH PACKED IN 25 KG BAGS TOTAL N W 95000 KGM TOTAL NO OF PACKAGES 3800 BAGS H S CODE 1108120010 FINAL PLACE OF DELIVERY ICD EMBAKASI IDF N 20EMKIM000025331</v>
          </cell>
          <cell r="Y2148" t="str">
            <v>Valide</v>
          </cell>
        </row>
        <row r="2149">
          <cell r="A2149" t="str">
            <v>ECMU2216824</v>
          </cell>
          <cell r="B2149">
            <v>20</v>
          </cell>
          <cell r="C2149" t="str">
            <v>CFA0352925</v>
          </cell>
          <cell r="D2149">
            <v>44056</v>
          </cell>
          <cell r="E2149">
            <v>-44051</v>
          </cell>
          <cell r="I2149" t="str">
            <v>2020 MSA 165875</v>
          </cell>
          <cell r="J2149">
            <v>50</v>
          </cell>
          <cell r="K2149" t="str">
            <v>ALAHRAM FOR FOOD INDUSTRIESINDUSTRIAL ZONE 3TEL 00201143131555INFO ALA</v>
          </cell>
          <cell r="L2149" t="str">
            <v>BIDCO AFRICA LIMITEDPO BOX 239 SCHOOL LANETHIKA - 01000 KENYA</v>
          </cell>
          <cell r="M2149" t="str">
            <v>SA</v>
          </cell>
          <cell r="N2149" t="str">
            <v>SAJED</v>
          </cell>
          <cell r="O2149" t="str">
            <v>PK</v>
          </cell>
          <cell r="P2149">
            <v>3800</v>
          </cell>
          <cell r="Q2149">
            <v>3800</v>
          </cell>
          <cell r="R2149">
            <v>3800</v>
          </cell>
          <cell r="S2149">
            <v>3800</v>
          </cell>
          <cell r="T2149">
            <v>95380</v>
          </cell>
          <cell r="U2149">
            <v>95380</v>
          </cell>
          <cell r="V2149">
            <v>95380</v>
          </cell>
          <cell r="W2149">
            <v>95380</v>
          </cell>
          <cell r="X2149" t="str">
            <v>FREIGHT PREPAID CORN STARCH PACKED IN 25 KG BAGS TOTAL N W 95000 KGM TOTAL NO OF PACKAGES 3800 BAGS H S CODE 1108120010 FINAL PLACE OF DELIVERY ICD EMBAKASI IDF N 20EMKIM000025331</v>
          </cell>
          <cell r="Y2149" t="str">
            <v>Valide</v>
          </cell>
        </row>
        <row r="2150">
          <cell r="A2150" t="str">
            <v>GLDU5182275</v>
          </cell>
          <cell r="B2150">
            <v>20</v>
          </cell>
          <cell r="C2150" t="str">
            <v>DR025170</v>
          </cell>
          <cell r="D2150">
            <v>44056</v>
          </cell>
          <cell r="E2150">
            <v>-44051</v>
          </cell>
          <cell r="I2150" t="str">
            <v>2020 MSA 165699</v>
          </cell>
          <cell r="J2150">
            <v>20</v>
          </cell>
          <cell r="K2150" t="str">
            <v>TONGAAT HULETT SUGAR LTD</v>
          </cell>
          <cell r="L2150" t="str">
            <v>TO ORDER</v>
          </cell>
          <cell r="M2150" t="str">
            <v>MZ</v>
          </cell>
          <cell r="N2150" t="str">
            <v>ZADUR</v>
          </cell>
          <cell r="O2150" t="str">
            <v>BG</v>
          </cell>
          <cell r="P2150">
            <v>5100</v>
          </cell>
          <cell r="Q2150">
            <v>5100</v>
          </cell>
          <cell r="R2150">
            <v>5100</v>
          </cell>
          <cell r="S2150">
            <v>5100</v>
          </cell>
          <cell r="T2150">
            <v>255820</v>
          </cell>
          <cell r="U2150">
            <v>255820</v>
          </cell>
          <cell r="V2150">
            <v>255820</v>
          </cell>
          <cell r="W2150">
            <v>255820</v>
          </cell>
          <cell r="X2150" t="str">
            <v>WHITE REFINED SUGAR FOR INDUSTRIAL USE - ICD EMBAKASI</v>
          </cell>
          <cell r="Y2150" t="str">
            <v>Valide</v>
          </cell>
        </row>
        <row r="2151">
          <cell r="A2151" t="str">
            <v>LMCU1250138</v>
          </cell>
          <cell r="B2151">
            <v>20</v>
          </cell>
          <cell r="C2151" t="str">
            <v>DR025170</v>
          </cell>
          <cell r="D2151">
            <v>44056</v>
          </cell>
          <cell r="E2151">
            <v>-44051</v>
          </cell>
          <cell r="I2151" t="str">
            <v>2020 MSA 165699</v>
          </cell>
          <cell r="J2151">
            <v>20</v>
          </cell>
          <cell r="K2151" t="str">
            <v>TONGAAT HULETT SUGAR LTD</v>
          </cell>
          <cell r="L2151" t="str">
            <v>TO ORDER</v>
          </cell>
          <cell r="M2151" t="str">
            <v>MZ</v>
          </cell>
          <cell r="N2151" t="str">
            <v>ZADUR</v>
          </cell>
          <cell r="O2151" t="str">
            <v>BG</v>
          </cell>
          <cell r="P2151">
            <v>5100</v>
          </cell>
          <cell r="Q2151">
            <v>5100</v>
          </cell>
          <cell r="R2151">
            <v>5100</v>
          </cell>
          <cell r="S2151">
            <v>5100</v>
          </cell>
          <cell r="T2151">
            <v>255820</v>
          </cell>
          <cell r="U2151">
            <v>255820</v>
          </cell>
          <cell r="V2151">
            <v>255820</v>
          </cell>
          <cell r="W2151">
            <v>255820</v>
          </cell>
          <cell r="X2151" t="str">
            <v>WHITE REFINED SUGAR FOR INDUSTRIAL USE - ICD EMBAKASI</v>
          </cell>
          <cell r="Y2151" t="str">
            <v>Valide</v>
          </cell>
        </row>
        <row r="2152">
          <cell r="A2152" t="str">
            <v>LMCU1223805</v>
          </cell>
          <cell r="B2152">
            <v>20</v>
          </cell>
          <cell r="C2152" t="str">
            <v>DR025170</v>
          </cell>
          <cell r="D2152">
            <v>44056</v>
          </cell>
          <cell r="E2152">
            <v>-44051</v>
          </cell>
          <cell r="I2152" t="str">
            <v>2020 MSA 165699</v>
          </cell>
          <cell r="J2152">
            <v>20</v>
          </cell>
          <cell r="K2152" t="str">
            <v>TONGAAT HULETT SUGAR LTD</v>
          </cell>
          <cell r="L2152" t="str">
            <v>TO ORDER</v>
          </cell>
          <cell r="M2152" t="str">
            <v>MZ</v>
          </cell>
          <cell r="N2152" t="str">
            <v>ZADUR</v>
          </cell>
          <cell r="O2152" t="str">
            <v>BG</v>
          </cell>
          <cell r="P2152">
            <v>5100</v>
          </cell>
          <cell r="Q2152">
            <v>5100</v>
          </cell>
          <cell r="R2152">
            <v>5100</v>
          </cell>
          <cell r="S2152">
            <v>5100</v>
          </cell>
          <cell r="T2152">
            <v>255820</v>
          </cell>
          <cell r="U2152">
            <v>255820</v>
          </cell>
          <cell r="V2152">
            <v>255820</v>
          </cell>
          <cell r="W2152">
            <v>255820</v>
          </cell>
          <cell r="X2152" t="str">
            <v>WHITE REFINED SUGAR FOR INDUSTRIAL USE - ICD EMBAKASI</v>
          </cell>
          <cell r="Y2152" t="str">
            <v>Valide</v>
          </cell>
        </row>
        <row r="2153">
          <cell r="A2153" t="str">
            <v>LMCU1229608</v>
          </cell>
          <cell r="B2153">
            <v>20</v>
          </cell>
          <cell r="C2153" t="str">
            <v>DR025170</v>
          </cell>
          <cell r="D2153">
            <v>44056</v>
          </cell>
          <cell r="E2153">
            <v>-44051</v>
          </cell>
          <cell r="I2153" t="str">
            <v>2020 MSA 165699</v>
          </cell>
          <cell r="J2153">
            <v>20</v>
          </cell>
          <cell r="K2153" t="str">
            <v>TONGAAT HULETT SUGAR LTD</v>
          </cell>
          <cell r="L2153" t="str">
            <v>TO ORDER</v>
          </cell>
          <cell r="M2153" t="str">
            <v>MZ</v>
          </cell>
          <cell r="N2153" t="str">
            <v>ZADUR</v>
          </cell>
          <cell r="O2153" t="str">
            <v>BG</v>
          </cell>
          <cell r="P2153">
            <v>5100</v>
          </cell>
          <cell r="Q2153">
            <v>5100</v>
          </cell>
          <cell r="R2153">
            <v>5100</v>
          </cell>
          <cell r="S2153">
            <v>5100</v>
          </cell>
          <cell r="T2153">
            <v>255820</v>
          </cell>
          <cell r="U2153">
            <v>255820</v>
          </cell>
          <cell r="V2153">
            <v>255820</v>
          </cell>
          <cell r="W2153">
            <v>255820</v>
          </cell>
          <cell r="X2153" t="str">
            <v>WHITE REFINED SUGAR FOR INDUSTRIAL USE - ICD EMBAKASI</v>
          </cell>
          <cell r="Y2153" t="str">
            <v>Valide</v>
          </cell>
        </row>
        <row r="2154">
          <cell r="A2154" t="str">
            <v>LMCU1245511</v>
          </cell>
          <cell r="B2154">
            <v>20</v>
          </cell>
          <cell r="C2154" t="str">
            <v>DR025170</v>
          </cell>
          <cell r="D2154">
            <v>44056</v>
          </cell>
          <cell r="E2154">
            <v>-44051</v>
          </cell>
          <cell r="I2154" t="str">
            <v>2020 MSA 165699</v>
          </cell>
          <cell r="J2154">
            <v>20</v>
          </cell>
          <cell r="K2154" t="str">
            <v>TONGAAT HULETT SUGAR LTD</v>
          </cell>
          <cell r="L2154" t="str">
            <v>TO ORDER</v>
          </cell>
          <cell r="M2154" t="str">
            <v>MZ</v>
          </cell>
          <cell r="N2154" t="str">
            <v>ZADUR</v>
          </cell>
          <cell r="O2154" t="str">
            <v>BG</v>
          </cell>
          <cell r="P2154">
            <v>5100</v>
          </cell>
          <cell r="Q2154">
            <v>5100</v>
          </cell>
          <cell r="R2154">
            <v>5100</v>
          </cell>
          <cell r="S2154">
            <v>5100</v>
          </cell>
          <cell r="T2154">
            <v>255820</v>
          </cell>
          <cell r="U2154">
            <v>255820</v>
          </cell>
          <cell r="V2154">
            <v>255820</v>
          </cell>
          <cell r="W2154">
            <v>255820</v>
          </cell>
          <cell r="X2154" t="str">
            <v>WHITE REFINED SUGAR FOR INDUSTRIAL USE - ICD EMBAKASI</v>
          </cell>
          <cell r="Y2154" t="str">
            <v>Valide</v>
          </cell>
        </row>
        <row r="2155">
          <cell r="A2155" t="str">
            <v>LMCU1247160</v>
          </cell>
          <cell r="B2155">
            <v>20</v>
          </cell>
          <cell r="C2155" t="str">
            <v>DR025170</v>
          </cell>
          <cell r="D2155">
            <v>44056</v>
          </cell>
          <cell r="E2155">
            <v>-44051</v>
          </cell>
          <cell r="I2155" t="str">
            <v>2020 MSA 165699</v>
          </cell>
          <cell r="J2155">
            <v>20</v>
          </cell>
          <cell r="K2155" t="str">
            <v>TONGAAT HULETT SUGAR LTD</v>
          </cell>
          <cell r="L2155" t="str">
            <v>TO ORDER</v>
          </cell>
          <cell r="M2155" t="str">
            <v>MZ</v>
          </cell>
          <cell r="N2155" t="str">
            <v>ZADUR</v>
          </cell>
          <cell r="O2155" t="str">
            <v>BG</v>
          </cell>
          <cell r="P2155">
            <v>5100</v>
          </cell>
          <cell r="Q2155">
            <v>5100</v>
          </cell>
          <cell r="R2155">
            <v>5100</v>
          </cell>
          <cell r="S2155">
            <v>5100</v>
          </cell>
          <cell r="T2155">
            <v>255820</v>
          </cell>
          <cell r="U2155">
            <v>255820</v>
          </cell>
          <cell r="V2155">
            <v>255820</v>
          </cell>
          <cell r="W2155">
            <v>255820</v>
          </cell>
          <cell r="X2155" t="str">
            <v>WHITE REFINED SUGAR FOR INDUSTRIAL USE - ICD EMBAKASI</v>
          </cell>
          <cell r="Y2155" t="str">
            <v>Valide</v>
          </cell>
        </row>
        <row r="2156">
          <cell r="A2156" t="str">
            <v>CMAU1878715</v>
          </cell>
          <cell r="B2156">
            <v>20</v>
          </cell>
          <cell r="C2156" t="str">
            <v>GEN1148532</v>
          </cell>
          <cell r="D2156">
            <v>44056</v>
          </cell>
          <cell r="E2156">
            <v>-44051</v>
          </cell>
          <cell r="I2156" t="str">
            <v>2020 MSA 165875</v>
          </cell>
          <cell r="J2156">
            <v>98</v>
          </cell>
          <cell r="K2156" t="str">
            <v>KUEHNE NAGEL SRL CON UNICO SOCIOIOVIA DI GONFIENTI 14 DEINTERPORTO OF</v>
          </cell>
          <cell r="L2156" t="str">
            <v>ANGELICA MEDICAL SUPPLIES LTD UNIT A3 1ST FLOOR CHEMUSIAN APTM00200 H</v>
          </cell>
          <cell r="M2156" t="str">
            <v>SA</v>
          </cell>
          <cell r="N2156" t="str">
            <v>ITGOA</v>
          </cell>
          <cell r="O2156" t="str">
            <v>PK</v>
          </cell>
          <cell r="P2156">
            <v>700</v>
          </cell>
          <cell r="Q2156">
            <v>700</v>
          </cell>
          <cell r="R2156">
            <v>0</v>
          </cell>
          <cell r="S2156">
            <v>0</v>
          </cell>
          <cell r="T2156">
            <v>4251</v>
          </cell>
          <cell r="U2156">
            <v>4251</v>
          </cell>
          <cell r="V2156">
            <v>0</v>
          </cell>
          <cell r="W2156">
            <v>0</v>
          </cell>
          <cell r="X2156" t="str">
            <v>UN 3098 OXIDIZING LIQUID CORROSIVE N O S HYDROGEN PEROXIDE SOLUTION ACETIC ACID 5 1 8 III FREIGHT PREPAID PSN OXIDIZING LIQUID CORROSIVE N O S UN Number 3098 - IMDG Class 5 1 8 - PG III Chemical name Hydrogen preoxide solution acetic acid</v>
          </cell>
          <cell r="Y2156" t="str">
            <v>Valide</v>
          </cell>
        </row>
        <row r="2157">
          <cell r="A2157" t="str">
            <v>BMOU2725560</v>
          </cell>
          <cell r="B2157">
            <v>20</v>
          </cell>
          <cell r="C2157" t="str">
            <v>OOLU2642280960</v>
          </cell>
          <cell r="D2157">
            <v>44056</v>
          </cell>
          <cell r="E2157">
            <v>-44051</v>
          </cell>
          <cell r="I2157" t="str">
            <v>2020 MSA 165655</v>
          </cell>
          <cell r="J2157">
            <v>32</v>
          </cell>
          <cell r="K2157" t="str">
            <v>HENAN TONG-DA CABLE CO LTD</v>
          </cell>
          <cell r="L2157" t="str">
            <v>PHILAFE ENGINEERING LIMITED OF</v>
          </cell>
          <cell r="M2157" t="str">
            <v>CN</v>
          </cell>
          <cell r="N2157" t="str">
            <v>CNTAO</v>
          </cell>
          <cell r="O2157" t="str">
            <v>DR</v>
          </cell>
          <cell r="P2157">
            <v>93</v>
          </cell>
          <cell r="Q2157">
            <v>93</v>
          </cell>
          <cell r="R2157">
            <v>93</v>
          </cell>
          <cell r="S2157">
            <v>93</v>
          </cell>
          <cell r="T2157">
            <v>94167</v>
          </cell>
          <cell r="U2157">
            <v>94167</v>
          </cell>
          <cell r="V2157">
            <v>94167</v>
          </cell>
          <cell r="W2157">
            <v>94167</v>
          </cell>
          <cell r="X2157" t="str">
            <v>75MM2 ACSR BARE CONDUCTOR HS CODE 76141000 185MM2 UNDERGROUND CABLE HT 33 KV U G 185 MM2 XLPE 3 CORE ARMOURED CABLE HS CODE 85446012 50MM2 AA HD BARE CONDUCTOR HS CODE 76149000 50MM2 PVC COPPER WIRE 50MM2 PVC S D CONDUCTOR 3 66MM PVC BINDING WIRE 3 66MM BARE BINDING WIRE 10MM2 PVC CONCENTRIC CABLE AL 10MM2 PVC INSULATED SINGLE PHASE CONCENTRIC ALUMINIUM CABLE WITH TWO CORE COPPER COMMUNICATION CABLE HS CODE 85444921 NET WEIGHT 86722KGS ELECTRICAL CABLES AS PER PROFORMA INVOICE NO TDWN190311-1 DATED 26TH MAY 2020 TRADE TERMS CIF MOMBASA PORT KENYA INCOTERMS 2010 LC NO TFLCIM 20 0076KE APPLICANT S BANK LC NO 000FDC000120 CARGO IN TRANSIT TO NAIROBI IN KENYA VIA MOMBASA PORT BY CONSIGNEE S OWN COSTS AND RISK FREIGHT PREPAID</v>
          </cell>
          <cell r="Y2157" t="str">
            <v>Valide</v>
          </cell>
        </row>
        <row r="2158">
          <cell r="A2158" t="str">
            <v>HASU1278780</v>
          </cell>
          <cell r="B2158">
            <v>20</v>
          </cell>
          <cell r="C2158">
            <v>203416937</v>
          </cell>
          <cell r="D2158">
            <v>44057</v>
          </cell>
          <cell r="E2158">
            <v>-44052</v>
          </cell>
          <cell r="I2158" t="str">
            <v>2020 MSA 165829</v>
          </cell>
          <cell r="J2158">
            <v>3</v>
          </cell>
          <cell r="K2158" t="str">
            <v>HENG YUAN INTERNATIONAL TRADE CO</v>
          </cell>
          <cell r="L2158" t="str">
            <v>GORAD INVESTMENTS LIMITED ADD P O</v>
          </cell>
          <cell r="M2158" t="str">
            <v>HK</v>
          </cell>
          <cell r="N2158" t="str">
            <v>CNNSA</v>
          </cell>
          <cell r="O2158" t="str">
            <v>CT</v>
          </cell>
          <cell r="P2158">
            <v>314</v>
          </cell>
          <cell r="Q2158">
            <v>314</v>
          </cell>
          <cell r="R2158">
            <v>314</v>
          </cell>
          <cell r="S2158">
            <v>314</v>
          </cell>
          <cell r="T2158">
            <v>7010</v>
          </cell>
          <cell r="U2158">
            <v>7010</v>
          </cell>
          <cell r="V2158">
            <v>7010</v>
          </cell>
          <cell r="W2158">
            <v>7010</v>
          </cell>
          <cell r="X2158" t="str">
            <v>MOBILE ACCESSORIES INTRANSIT TO ICD EMBAKASI NAIROBI</v>
          </cell>
          <cell r="Y2158" t="str">
            <v>Valide</v>
          </cell>
        </row>
        <row r="2159">
          <cell r="A2159" t="str">
            <v>MRSU3314486</v>
          </cell>
          <cell r="B2159">
            <v>40</v>
          </cell>
          <cell r="C2159" t="str">
            <v>203352192</v>
          </cell>
          <cell r="D2159">
            <v>44058</v>
          </cell>
          <cell r="E2159">
            <v>-44053</v>
          </cell>
          <cell r="I2159" t="str">
            <v>2020 MSA 165461</v>
          </cell>
          <cell r="J2159">
            <v>140</v>
          </cell>
          <cell r="K2159" t="str">
            <v>JAZFAH CO LTD 2336-1 MONZEN DAI</v>
          </cell>
          <cell r="L2159" t="str">
            <v>GRAND AUTO KENYA LTD P O BOX 15886</v>
          </cell>
          <cell r="M2159" t="str">
            <v>CN</v>
          </cell>
          <cell r="N2159" t="str">
            <v>JPNGO</v>
          </cell>
          <cell r="O2159" t="str">
            <v>PC</v>
          </cell>
          <cell r="P2159">
            <v>4</v>
          </cell>
          <cell r="Q2159">
            <v>4</v>
          </cell>
          <cell r="R2159">
            <v>4</v>
          </cell>
          <cell r="S2159">
            <v>4</v>
          </cell>
          <cell r="T2159">
            <v>4560</v>
          </cell>
          <cell r="U2159">
            <v>4560</v>
          </cell>
          <cell r="V2159">
            <v>4560</v>
          </cell>
          <cell r="W2159">
            <v>4560</v>
          </cell>
          <cell r="X2159" t="str">
            <v>USED VEHICLES TOYOTA NOAH C NO ZRR70-0554144 TOYOTA BB C NO QNC21-0106903 DAIHATSU MIRA C NO LA300S-1151183 NISSAN JUKE C NO YF15-211500 HS CODE 870323</v>
          </cell>
          <cell r="Y2159" t="str">
            <v>Valide</v>
          </cell>
        </row>
        <row r="2160">
          <cell r="A2160" t="str">
            <v>MSKU0100330</v>
          </cell>
          <cell r="B2160">
            <v>40</v>
          </cell>
          <cell r="C2160" t="str">
            <v>203421265</v>
          </cell>
          <cell r="D2160">
            <v>44057</v>
          </cell>
          <cell r="E2160">
            <v>-44052</v>
          </cell>
          <cell r="I2160" t="str">
            <v>2020 MSA 165864</v>
          </cell>
          <cell r="J2160">
            <v>182</v>
          </cell>
          <cell r="K2160" t="str">
            <v>HANS ANDERSSON PAPER NYA AB VALLGAT</v>
          </cell>
          <cell r="L2160" t="str">
            <v>TO THE ORDER OF I AND M BANK LTD P</v>
          </cell>
          <cell r="M2160" t="str">
            <v>US</v>
          </cell>
          <cell r="N2160" t="str">
            <v>RULED</v>
          </cell>
          <cell r="O2160" t="str">
            <v>RL</v>
          </cell>
          <cell r="P2160">
            <v>252</v>
          </cell>
          <cell r="Q2160">
            <v>252</v>
          </cell>
          <cell r="R2160">
            <v>252</v>
          </cell>
          <cell r="S2160">
            <v>252</v>
          </cell>
          <cell r="T2160">
            <v>92685</v>
          </cell>
          <cell r="U2160">
            <v>92685</v>
          </cell>
          <cell r="V2160">
            <v>92685</v>
          </cell>
          <cell r="W2160">
            <v>92685</v>
          </cell>
          <cell r="X2160" t="str">
            <v>252REELS 92685KGS STANDARD NEWSPRINT DOCUMENTARYCREDIT NUMBER IMPL C52 0867 20 IDF NO E2005332398 IN TRANSIT TO ICDE NAIROBI ON CONSIG NEE S ACCOUNT</v>
          </cell>
          <cell r="Y2160" t="str">
            <v>Valide</v>
          </cell>
        </row>
        <row r="2161">
          <cell r="A2161" t="str">
            <v>GESU6019780</v>
          </cell>
          <cell r="B2161">
            <v>40</v>
          </cell>
          <cell r="C2161" t="str">
            <v>203421265</v>
          </cell>
          <cell r="D2161">
            <v>44057</v>
          </cell>
          <cell r="E2161">
            <v>-44052</v>
          </cell>
          <cell r="I2161" t="str">
            <v>2020 MSA 165864</v>
          </cell>
          <cell r="J2161">
            <v>182</v>
          </cell>
          <cell r="K2161" t="str">
            <v>HANS ANDERSSON PAPER NYA AB VALLGAT</v>
          </cell>
          <cell r="L2161" t="str">
            <v>TO THE ORDER OF I AND M BANK LTD P</v>
          </cell>
          <cell r="M2161" t="str">
            <v>US</v>
          </cell>
          <cell r="N2161" t="str">
            <v>RULED</v>
          </cell>
          <cell r="O2161" t="str">
            <v>RL</v>
          </cell>
          <cell r="P2161">
            <v>252</v>
          </cell>
          <cell r="Q2161">
            <v>252</v>
          </cell>
          <cell r="R2161">
            <v>252</v>
          </cell>
          <cell r="S2161">
            <v>252</v>
          </cell>
          <cell r="T2161">
            <v>92685</v>
          </cell>
          <cell r="U2161">
            <v>92685</v>
          </cell>
          <cell r="V2161">
            <v>92685</v>
          </cell>
          <cell r="W2161">
            <v>92685</v>
          </cell>
          <cell r="X2161" t="str">
            <v>252REELS 92685KGS STANDARD NEWSPRINT DOCUMENTARYCREDIT NUMBER IMPL C52 0867 20 IDF NO E2005332398 IN TRANSIT TO ICDE NAIROBI ON CONSIG NEE S ACCOUNT</v>
          </cell>
          <cell r="Y2161" t="str">
            <v>Valide</v>
          </cell>
        </row>
        <row r="2162">
          <cell r="A2162" t="str">
            <v>MRSU0117930</v>
          </cell>
          <cell r="B2162">
            <v>20</v>
          </cell>
          <cell r="C2162" t="str">
            <v>203836173</v>
          </cell>
          <cell r="D2162">
            <v>44057</v>
          </cell>
          <cell r="E2162">
            <v>-44052</v>
          </cell>
          <cell r="I2162" t="str">
            <v>2020 MSA 165864</v>
          </cell>
          <cell r="J2162">
            <v>348</v>
          </cell>
          <cell r="K2162" t="str">
            <v>ROYAL COSMETICS CO 3 MAHMOUD SEDKY</v>
          </cell>
          <cell r="L2162" t="str">
            <v>TOWFIQ KENYA LIMITED LIKONI ROAD TO</v>
          </cell>
          <cell r="M2162" t="str">
            <v>US</v>
          </cell>
          <cell r="N2162" t="str">
            <v>EGPSE</v>
          </cell>
          <cell r="O2162" t="str">
            <v>CT</v>
          </cell>
          <cell r="P2162">
            <v>4660</v>
          </cell>
          <cell r="Q2162">
            <v>4660</v>
          </cell>
          <cell r="R2162">
            <v>0</v>
          </cell>
          <cell r="S2162">
            <v>0</v>
          </cell>
          <cell r="T2162">
            <v>33179</v>
          </cell>
          <cell r="U2162">
            <v>33179</v>
          </cell>
          <cell r="V2162">
            <v>0</v>
          </cell>
          <cell r="W2162">
            <v>0</v>
          </cell>
          <cell r="X2162" t="str">
            <v>DETTOL SOAP ASSORTED 4660 CARTONS N W 31455 KG G W 33179 2 KG INTRANSIT TO ICD EMBAKASI NAIROBI</v>
          </cell>
          <cell r="Y2162" t="str">
            <v>Valide</v>
          </cell>
        </row>
        <row r="2163">
          <cell r="A2163" t="str">
            <v>TCKU3294070</v>
          </cell>
          <cell r="B2163">
            <v>20</v>
          </cell>
          <cell r="C2163" t="str">
            <v>203836173</v>
          </cell>
          <cell r="D2163">
            <v>44059</v>
          </cell>
          <cell r="E2163">
            <v>-44054</v>
          </cell>
          <cell r="I2163" t="str">
            <v>2020 MSA 165864</v>
          </cell>
          <cell r="J2163">
            <v>348</v>
          </cell>
          <cell r="K2163" t="str">
            <v>ROYAL COSMETICS CO 3 MAHMOUD SEDKY</v>
          </cell>
          <cell r="L2163" t="str">
            <v>TOWFIQ KENYA LIMITED LIKONI ROAD TO</v>
          </cell>
          <cell r="M2163" t="str">
            <v>US</v>
          </cell>
          <cell r="N2163" t="str">
            <v>EGPSE</v>
          </cell>
          <cell r="O2163" t="str">
            <v>CT</v>
          </cell>
          <cell r="P2163">
            <v>4660</v>
          </cell>
          <cell r="Q2163">
            <v>4660</v>
          </cell>
          <cell r="R2163">
            <v>0</v>
          </cell>
          <cell r="S2163">
            <v>0</v>
          </cell>
          <cell r="T2163">
            <v>33179</v>
          </cell>
          <cell r="U2163">
            <v>33179</v>
          </cell>
          <cell r="V2163">
            <v>0</v>
          </cell>
          <cell r="W2163">
            <v>0</v>
          </cell>
          <cell r="X2163" t="str">
            <v>DETTOL SOAP ASSORTED 4660 CARTONS N W 31455 KG G W 33179 2 KG INTRANSIT TO ICD EMBAKASI NAIROBI</v>
          </cell>
          <cell r="Y2163" t="str">
            <v>Valide</v>
          </cell>
        </row>
        <row r="2164">
          <cell r="A2164" t="str">
            <v>MRSU3892890</v>
          </cell>
          <cell r="B2164">
            <v>40</v>
          </cell>
          <cell r="C2164" t="str">
            <v>204007393</v>
          </cell>
          <cell r="D2164">
            <v>44058</v>
          </cell>
          <cell r="E2164">
            <v>-44053</v>
          </cell>
          <cell r="I2164" t="str">
            <v>2020 MSA 165939</v>
          </cell>
          <cell r="J2164">
            <v>50</v>
          </cell>
          <cell r="K2164" t="str">
            <v>YIWU BAIDUI IMPORT AND EXPORT COMPA</v>
          </cell>
          <cell r="L2164" t="str">
            <v>GRACE WANJIKU WANGARI C O SCOOTY EN</v>
          </cell>
          <cell r="M2164" t="str">
            <v>CN</v>
          </cell>
          <cell r="N2164" t="str">
            <v>CNNGB</v>
          </cell>
          <cell r="O2164" t="str">
            <v>CT</v>
          </cell>
          <cell r="P2164">
            <v>582</v>
          </cell>
          <cell r="Q2164">
            <v>582</v>
          </cell>
          <cell r="R2164">
            <v>582</v>
          </cell>
          <cell r="S2164">
            <v>582</v>
          </cell>
          <cell r="T2164">
            <v>19760</v>
          </cell>
          <cell r="U2164">
            <v>19760</v>
          </cell>
          <cell r="V2164">
            <v>19760</v>
          </cell>
          <cell r="W2164">
            <v>19760</v>
          </cell>
          <cell r="X2164" t="str">
            <v>PAN MEAT MINCER KNIVES LEMON SQUEEZER CARROT GRATER THERMOS FLASK SPOON PRESSURE COOKER HOT POT FOOTBALL PADLOCKS SHELVES SKIMME R NINGBO-MOMBASA PREPAID MOMBASA-ICD EMBAKASI COLLECT INTRANSI T TO ICD EMBAKASI NAIROBI</v>
          </cell>
          <cell r="Y2164" t="str">
            <v>Valide</v>
          </cell>
        </row>
        <row r="2165">
          <cell r="A2165" t="str">
            <v>MSKU2841964</v>
          </cell>
          <cell r="B2165">
            <v>20</v>
          </cell>
          <cell r="C2165" t="str">
            <v>204019362</v>
          </cell>
          <cell r="D2165">
            <v>44059</v>
          </cell>
          <cell r="E2165">
            <v>-44054</v>
          </cell>
          <cell r="I2165" t="str">
            <v>2020 MSA 165864</v>
          </cell>
          <cell r="J2165">
            <v>464</v>
          </cell>
          <cell r="K2165" t="str">
            <v>ROYAL COSMETICS CO 3 MAHMOUD SEDKY</v>
          </cell>
          <cell r="L2165" t="str">
            <v>TOWFIQ KENYA LIMITED LIKONI ROAD TO</v>
          </cell>
          <cell r="M2165" t="str">
            <v>US</v>
          </cell>
          <cell r="N2165" t="str">
            <v>EGPSE</v>
          </cell>
          <cell r="O2165" t="str">
            <v>CT</v>
          </cell>
          <cell r="P2165">
            <v>5975</v>
          </cell>
          <cell r="Q2165">
            <v>5975</v>
          </cell>
          <cell r="R2165">
            <v>0</v>
          </cell>
          <cell r="S2165">
            <v>0</v>
          </cell>
          <cell r="T2165">
            <v>42665</v>
          </cell>
          <cell r="U2165">
            <v>42665</v>
          </cell>
          <cell r="V2165">
            <v>0</v>
          </cell>
          <cell r="W2165">
            <v>0</v>
          </cell>
          <cell r="X2165" t="str">
            <v>DETTOL SOAP ASSORTED 5975 CARTONS N W 40054 55 KG G W 42665 44 K G INTRANSIT TO ICD EMBAKASI NAIROBI</v>
          </cell>
          <cell r="Y2165" t="str">
            <v>Valide</v>
          </cell>
        </row>
        <row r="2166">
          <cell r="A2166" t="str">
            <v>TRHU2407566</v>
          </cell>
          <cell r="B2166">
            <v>20</v>
          </cell>
          <cell r="C2166" t="str">
            <v>204019600</v>
          </cell>
          <cell r="D2166">
            <v>44058</v>
          </cell>
          <cell r="E2166">
            <v>-44053</v>
          </cell>
          <cell r="I2166" t="str">
            <v>2020 MSA 165864</v>
          </cell>
          <cell r="J2166">
            <v>465</v>
          </cell>
          <cell r="K2166" t="str">
            <v>ROYAL COSMETICS CO 3 MAHMOUD SEDKY</v>
          </cell>
          <cell r="L2166" t="str">
            <v>TOWFIQ KENYA LIMITED LIKONI ROAD TO</v>
          </cell>
          <cell r="M2166" t="str">
            <v>US</v>
          </cell>
          <cell r="N2166" t="str">
            <v>EGPSE</v>
          </cell>
          <cell r="O2166" t="str">
            <v>CT</v>
          </cell>
          <cell r="P2166">
            <v>4400</v>
          </cell>
          <cell r="Q2166">
            <v>4400</v>
          </cell>
          <cell r="R2166">
            <v>0</v>
          </cell>
          <cell r="S2166">
            <v>0</v>
          </cell>
          <cell r="T2166">
            <v>24364</v>
          </cell>
          <cell r="U2166">
            <v>24364</v>
          </cell>
          <cell r="V2166">
            <v>0</v>
          </cell>
          <cell r="W2166">
            <v>0</v>
          </cell>
          <cell r="X2166" t="str">
            <v>DETTOL LIQUID ASSORTED 4400 CARTONS N W 22800 KG G W 24364 KG INTRANSIT TO ICD EMBAKASI NAIROBI</v>
          </cell>
          <cell r="Y2166" t="str">
            <v>Valide</v>
          </cell>
        </row>
        <row r="2167">
          <cell r="A2167" t="str">
            <v>MSKU5541744</v>
          </cell>
          <cell r="B2167">
            <v>20</v>
          </cell>
          <cell r="C2167" t="str">
            <v>204019600</v>
          </cell>
          <cell r="D2167">
            <v>44058</v>
          </cell>
          <cell r="E2167">
            <v>-44053</v>
          </cell>
          <cell r="I2167" t="str">
            <v>2020 MSA 165864</v>
          </cell>
          <cell r="J2167">
            <v>465</v>
          </cell>
          <cell r="K2167" t="str">
            <v>ROYAL COSMETICS CO 3 MAHMOUD SEDKY</v>
          </cell>
          <cell r="L2167" t="str">
            <v>TOWFIQ KENYA LIMITED LIKONI ROAD TO</v>
          </cell>
          <cell r="M2167" t="str">
            <v>US</v>
          </cell>
          <cell r="N2167" t="str">
            <v>EGPSE</v>
          </cell>
          <cell r="O2167" t="str">
            <v>CT</v>
          </cell>
          <cell r="P2167">
            <v>4400</v>
          </cell>
          <cell r="Q2167">
            <v>4400</v>
          </cell>
          <cell r="R2167">
            <v>0</v>
          </cell>
          <cell r="S2167">
            <v>0</v>
          </cell>
          <cell r="T2167">
            <v>24364</v>
          </cell>
          <cell r="U2167">
            <v>24364</v>
          </cell>
          <cell r="V2167">
            <v>0</v>
          </cell>
          <cell r="W2167">
            <v>0</v>
          </cell>
          <cell r="X2167" t="str">
            <v>DETTOL LIQUID ASSORTED 4400 CARTONS N W 22800 KG G W 24364 KG INTRANSIT TO ICD EMBAKASI NAIROBI</v>
          </cell>
          <cell r="Y2167" t="str">
            <v>Valide</v>
          </cell>
        </row>
        <row r="2168">
          <cell r="A2168" t="str">
            <v>MRKU7597397</v>
          </cell>
          <cell r="B2168">
            <v>20</v>
          </cell>
          <cell r="C2168" t="str">
            <v>204019600</v>
          </cell>
          <cell r="D2168">
            <v>44058</v>
          </cell>
          <cell r="E2168">
            <v>-44053</v>
          </cell>
          <cell r="I2168" t="str">
            <v>2020 MSA 165864</v>
          </cell>
          <cell r="J2168">
            <v>465</v>
          </cell>
          <cell r="K2168" t="str">
            <v>ROYAL COSMETICS CO 3 MAHMOUD SEDKY</v>
          </cell>
          <cell r="L2168" t="str">
            <v>TOWFIQ KENYA LIMITED LIKONI ROAD TO</v>
          </cell>
          <cell r="M2168" t="str">
            <v>US</v>
          </cell>
          <cell r="N2168" t="str">
            <v>EGPSE</v>
          </cell>
          <cell r="O2168" t="str">
            <v>CT</v>
          </cell>
          <cell r="P2168">
            <v>4400</v>
          </cell>
          <cell r="Q2168">
            <v>4400</v>
          </cell>
          <cell r="R2168">
            <v>0</v>
          </cell>
          <cell r="S2168">
            <v>0</v>
          </cell>
          <cell r="T2168">
            <v>24364</v>
          </cell>
          <cell r="U2168">
            <v>24364</v>
          </cell>
          <cell r="V2168">
            <v>0</v>
          </cell>
          <cell r="W2168">
            <v>0</v>
          </cell>
          <cell r="X2168" t="str">
            <v>DETTOL LIQUID ASSORTED 4400 CARTONS N W 22800 KG G W 24364 KG INTRANSIT TO ICD EMBAKASI NAIROBI</v>
          </cell>
          <cell r="Y2168" t="str">
            <v>Valide</v>
          </cell>
        </row>
        <row r="2169">
          <cell r="A2169" t="str">
            <v>SUDU7395107</v>
          </cell>
          <cell r="B2169">
            <v>20</v>
          </cell>
          <cell r="C2169" t="str">
            <v>204019600</v>
          </cell>
          <cell r="D2169">
            <v>44058</v>
          </cell>
          <cell r="E2169">
            <v>-44053</v>
          </cell>
          <cell r="I2169" t="str">
            <v>2020 MSA 165864</v>
          </cell>
          <cell r="J2169">
            <v>465</v>
          </cell>
          <cell r="K2169" t="str">
            <v>ROYAL COSMETICS CO 3 MAHMOUD SEDKY</v>
          </cell>
          <cell r="L2169" t="str">
            <v>TOWFIQ KENYA LIMITED LIKONI ROAD TO</v>
          </cell>
          <cell r="M2169" t="str">
            <v>US</v>
          </cell>
          <cell r="N2169" t="str">
            <v>EGPSE</v>
          </cell>
          <cell r="O2169" t="str">
            <v>CT</v>
          </cell>
          <cell r="P2169">
            <v>4400</v>
          </cell>
          <cell r="Q2169">
            <v>4400</v>
          </cell>
          <cell r="R2169">
            <v>0</v>
          </cell>
          <cell r="S2169">
            <v>0</v>
          </cell>
          <cell r="T2169">
            <v>24364</v>
          </cell>
          <cell r="U2169">
            <v>24364</v>
          </cell>
          <cell r="V2169">
            <v>0</v>
          </cell>
          <cell r="W2169">
            <v>0</v>
          </cell>
          <cell r="X2169" t="str">
            <v>DETTOL LIQUID ASSORTED 4400 CARTONS N W 22800 KG G W 24364 KG INTRANSIT TO ICD EMBAKASI NAIROBI</v>
          </cell>
          <cell r="Y2169" t="str">
            <v>Valide</v>
          </cell>
        </row>
        <row r="2170">
          <cell r="A2170" t="str">
            <v>MRKU3889615</v>
          </cell>
          <cell r="B2170">
            <v>40</v>
          </cell>
          <cell r="C2170" t="str">
            <v>204035769</v>
          </cell>
          <cell r="D2170">
            <v>44057</v>
          </cell>
          <cell r="E2170">
            <v>-44052</v>
          </cell>
          <cell r="I2170" t="str">
            <v>2020 MSA 165866</v>
          </cell>
          <cell r="J2170">
            <v>10</v>
          </cell>
          <cell r="K2170" t="str">
            <v>ADASCA GAT NO 501 3 SHINDE - NAYG</v>
          </cell>
          <cell r="L2170" t="str">
            <v>NEVAC GLOBAL SOLUTIONS LLP KIGWA ES</v>
          </cell>
          <cell r="M2170" t="str">
            <v>CN</v>
          </cell>
          <cell r="N2170" t="str">
            <v>INNSA</v>
          </cell>
          <cell r="O2170" t="str">
            <v>PK</v>
          </cell>
          <cell r="P2170">
            <v>2950</v>
          </cell>
          <cell r="Q2170">
            <v>2950</v>
          </cell>
          <cell r="R2170">
            <v>0</v>
          </cell>
          <cell r="S2170">
            <v>0</v>
          </cell>
          <cell r="T2170">
            <v>54105</v>
          </cell>
          <cell r="U2170">
            <v>54105</v>
          </cell>
          <cell r="V2170">
            <v>0</v>
          </cell>
          <cell r="W2170">
            <v>0</v>
          </cell>
          <cell r="X2170" t="str">
            <v>2X40 FCL CONTAINER TOTAL 2950 PAKAGES H S CODE - 3105 90 BA TCH NO ADS KZL 200601 H S CODE - 3105 90 BATCH NO ADS KZL 200 601 H S CODE - 2805 12 BATCH NO ADS CAL 200601 H S CODE - 2 805 12 BATCH NO ADS CAL 200601 H S CODE - 3105 90 BATCH NO A DS KGR 200601 H S CODE - 3105 90 BATCH NO ADS KGR 200601 INVOICE NO GST EXP 002 2020-21 DT 20 07 2020 S BILL NO 4020468 DT 23 07 2020 14 DAY DETENTION AND DEMURRAGE FREE A T DESTINATION</v>
          </cell>
          <cell r="Y2170" t="str">
            <v>Valide</v>
          </cell>
        </row>
        <row r="2171">
          <cell r="A2171" t="str">
            <v>MRKU9499790</v>
          </cell>
          <cell r="B2171">
            <v>20</v>
          </cell>
          <cell r="C2171" t="str">
            <v>204050079</v>
          </cell>
          <cell r="D2171">
            <v>44058</v>
          </cell>
          <cell r="E2171">
            <v>-44053</v>
          </cell>
          <cell r="I2171" t="str">
            <v>2020 MSA 165864</v>
          </cell>
          <cell r="J2171">
            <v>35</v>
          </cell>
          <cell r="K2171" t="str">
            <v>SYNTEGON TECHNOLOGY INDIA PRIVATE L</v>
          </cell>
          <cell r="L2171" t="str">
            <v>TO THE ORDER OF I AND M BANK LTD</v>
          </cell>
          <cell r="M2171" t="str">
            <v>US</v>
          </cell>
          <cell r="N2171" t="str">
            <v>INNSA</v>
          </cell>
          <cell r="O2171" t="str">
            <v>PK</v>
          </cell>
          <cell r="P2171">
            <v>2</v>
          </cell>
          <cell r="Q2171">
            <v>2</v>
          </cell>
          <cell r="R2171">
            <v>2</v>
          </cell>
          <cell r="S2171">
            <v>2</v>
          </cell>
          <cell r="T2171">
            <v>1210</v>
          </cell>
          <cell r="U2171">
            <v>1210</v>
          </cell>
          <cell r="V2171">
            <v>1210</v>
          </cell>
          <cell r="W2171">
            <v>1210</v>
          </cell>
          <cell r="X2171" t="str">
            <v>1X20 SD CONTAINING 02 WOODEN BOXES ONLY 1 UNIT PACK 101 FLOW WRAPPER MACHINE HS CODE 8422300 IN NO 2030000103 DT 15-07-2020 SB NO 3915046 DT 19 07 2020 IE CODE NO AAJCR6955M IDF NO E 2006341865 LC NO IMPLC07 0941 20 DATE OF ISSUE 200611 TOTAL NET W T 990 000 KGS INTRANSIT TO ICD EMBAKASI NAIROBI</v>
          </cell>
          <cell r="Y2171" t="str">
            <v>Valide</v>
          </cell>
        </row>
        <row r="2172">
          <cell r="A2172" t="str">
            <v>MRKU0843945</v>
          </cell>
          <cell r="B2172">
            <v>40</v>
          </cell>
          <cell r="C2172" t="str">
            <v>910896879</v>
          </cell>
          <cell r="D2172">
            <v>44059</v>
          </cell>
          <cell r="E2172">
            <v>-44054</v>
          </cell>
          <cell r="I2172" t="str">
            <v>2020 MSA 165692</v>
          </cell>
          <cell r="J2172">
            <v>520</v>
          </cell>
          <cell r="K2172" t="str">
            <v>SYNGENTA CROP PROTECTION AG ROSENTA</v>
          </cell>
          <cell r="L2172" t="str">
            <v>SYNGENTA EAST AFRICA LIMITED ROSE A</v>
          </cell>
          <cell r="M2172" t="str">
            <v>TR</v>
          </cell>
          <cell r="N2172" t="str">
            <v>DEHAM</v>
          </cell>
          <cell r="O2172" t="str">
            <v>PA</v>
          </cell>
          <cell r="P2172">
            <v>61</v>
          </cell>
          <cell r="Q2172">
            <v>61</v>
          </cell>
          <cell r="R2172">
            <v>0</v>
          </cell>
          <cell r="S2172">
            <v>0</v>
          </cell>
          <cell r="T2172">
            <v>34060</v>
          </cell>
          <cell r="U2172">
            <v>34060</v>
          </cell>
          <cell r="V2172">
            <v>0</v>
          </cell>
          <cell r="W2172">
            <v>0</v>
          </cell>
          <cell r="X2172"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Y2172" t="str">
            <v>Valide</v>
          </cell>
        </row>
        <row r="2173">
          <cell r="A2173" t="str">
            <v>TGHU4498476</v>
          </cell>
          <cell r="B2173">
            <v>40</v>
          </cell>
          <cell r="C2173" t="str">
            <v>910896879</v>
          </cell>
          <cell r="D2173">
            <v>44059</v>
          </cell>
          <cell r="E2173">
            <v>-44054</v>
          </cell>
          <cell r="I2173" t="str">
            <v>2020 MSA 165692</v>
          </cell>
          <cell r="J2173">
            <v>520</v>
          </cell>
          <cell r="K2173" t="str">
            <v>SYNGENTA CROP PROTECTION AG ROSENTA</v>
          </cell>
          <cell r="L2173" t="str">
            <v>SYNGENTA EAST AFRICA LIMITED ROSE A</v>
          </cell>
          <cell r="M2173" t="str">
            <v>TR</v>
          </cell>
          <cell r="N2173" t="str">
            <v>DEHAM</v>
          </cell>
          <cell r="O2173" t="str">
            <v>PA</v>
          </cell>
          <cell r="P2173">
            <v>61</v>
          </cell>
          <cell r="Q2173">
            <v>61</v>
          </cell>
          <cell r="R2173">
            <v>0</v>
          </cell>
          <cell r="S2173">
            <v>0</v>
          </cell>
          <cell r="T2173">
            <v>34060</v>
          </cell>
          <cell r="U2173">
            <v>34060</v>
          </cell>
          <cell r="V2173">
            <v>0</v>
          </cell>
          <cell r="W2173">
            <v>0</v>
          </cell>
          <cell r="X2173"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Y2173" t="str">
            <v>Valide</v>
          </cell>
        </row>
        <row r="2174">
          <cell r="A2174" t="str">
            <v>MRKU0100087</v>
          </cell>
          <cell r="B2174">
            <v>40</v>
          </cell>
          <cell r="C2174" t="str">
            <v>910896879</v>
          </cell>
          <cell r="D2174">
            <v>44059</v>
          </cell>
          <cell r="E2174">
            <v>-44054</v>
          </cell>
          <cell r="I2174" t="str">
            <v>2020 MSA 165692</v>
          </cell>
          <cell r="J2174">
            <v>520</v>
          </cell>
          <cell r="K2174" t="str">
            <v>SYNGENTA CROP PROTECTION AG ROSENTA</v>
          </cell>
          <cell r="L2174" t="str">
            <v>SYNGENTA EAST AFRICA LIMITED ROSE A</v>
          </cell>
          <cell r="M2174" t="str">
            <v>TR</v>
          </cell>
          <cell r="N2174" t="str">
            <v>DEHAM</v>
          </cell>
          <cell r="O2174" t="str">
            <v>PA</v>
          </cell>
          <cell r="P2174">
            <v>61</v>
          </cell>
          <cell r="Q2174">
            <v>61</v>
          </cell>
          <cell r="R2174">
            <v>0</v>
          </cell>
          <cell r="S2174">
            <v>0</v>
          </cell>
          <cell r="T2174">
            <v>34060</v>
          </cell>
          <cell r="U2174">
            <v>34060</v>
          </cell>
          <cell r="V2174">
            <v>0</v>
          </cell>
          <cell r="W2174">
            <v>0</v>
          </cell>
          <cell r="X2174"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Y2174" t="str">
            <v>Valide</v>
          </cell>
        </row>
        <row r="2175">
          <cell r="A2175" t="str">
            <v>MRKU0416429</v>
          </cell>
          <cell r="B2175">
            <v>40</v>
          </cell>
          <cell r="C2175" t="str">
            <v>910896879</v>
          </cell>
          <cell r="D2175">
            <v>44059</v>
          </cell>
          <cell r="E2175">
            <v>-44054</v>
          </cell>
          <cell r="I2175" t="str">
            <v>2020 MSA 165692</v>
          </cell>
          <cell r="J2175">
            <v>520</v>
          </cell>
          <cell r="K2175" t="str">
            <v>SYNGENTA CROP PROTECTION AG ROSENTA</v>
          </cell>
          <cell r="L2175" t="str">
            <v>SYNGENTA EAST AFRICA LIMITED ROSE A</v>
          </cell>
          <cell r="M2175" t="str">
            <v>TR</v>
          </cell>
          <cell r="N2175" t="str">
            <v>DEHAM</v>
          </cell>
          <cell r="O2175" t="str">
            <v>PA</v>
          </cell>
          <cell r="P2175">
            <v>61</v>
          </cell>
          <cell r="Q2175">
            <v>61</v>
          </cell>
          <cell r="R2175">
            <v>0</v>
          </cell>
          <cell r="S2175">
            <v>0</v>
          </cell>
          <cell r="T2175">
            <v>34060</v>
          </cell>
          <cell r="U2175">
            <v>34060</v>
          </cell>
          <cell r="V2175">
            <v>0</v>
          </cell>
          <cell r="W2175">
            <v>0</v>
          </cell>
          <cell r="X2175" t="str">
            <v>1 PALLETS STC 20 FIBC ORDER NO 85431513 RIDOMIL GOLD 68 WG INDOFI L 4 00 KG FUNGICIDE HS CODE 380892 COMMODITY CODE 38089230 IM O UN 3077 ENVIRONMENTALLY HAZARDOUS SUBSTANCE SOLID N O S MANC OZEB CLASS 9 PG III MARINE POLLUTANT CARGO IN TO TRANSIT TO NAI ROBI BY SGR FREIGHT PREPAID BY DAMCO SWITZERLAND ALL CHARGES PREPAID IN CASE OF EMERGENCY CONTACT 24 HOUR NUMBER 44 1484 538444 20 PALLETS ORDER NUMBER 85431508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NUMBER 85431509 STC 20 FIBC RIDOMIL GOLD 68 WG I NDOFIL 400 KG 010 FUNGICIDE HS CODE 380892 COMMODITY CODE 380 89230 IMO UN 3077 ENVIRONMENTALLY HAZARDOUS SUBSTANCE SOLID N O S MANCOZEB CLASS 9 PG III MARINE POLLUTANT CARGO IN TO TRANS IT TO NAIROBI BY SGR FREIGHT PREPAID BY DAMCO SWITZERLAND ALL CHARGES PREPAID IN CASE OF EMERGENCY CONTACT 24 HOUR NUMBER 44 1484 538444 20 PALLETS ORDER NO 85431511 STC 20 FIBC RIDOMIL GOLD 68 WG INDOFI L 400 KG FUNGICIDE HS CODE 380892 COMMODITY CODE 38089230 IMO UN 3077 ENVIRONMENTALLY HAZARDOUS SUBSTANCE SOLID N O S MANCOZE B CLASS 9 PG III MARINE POLLUTANT CARGO IN TO TRANSIT TO NAIROB I BY SGR FREIGHT PREPAID BY DAMCO SWITZERLAND ALL CHARGES PREPAID IN CASE OF EMERGENCY CONTACT 24 HOUR NUMBER 44 1484 538444</v>
          </cell>
          <cell r="Y2175" t="str">
            <v>Valide</v>
          </cell>
        </row>
        <row r="2176">
          <cell r="A2176" t="str">
            <v>MRKU9798338</v>
          </cell>
          <cell r="B2176">
            <v>20</v>
          </cell>
          <cell r="C2176" t="str">
            <v>910975417</v>
          </cell>
          <cell r="D2176">
            <v>44059</v>
          </cell>
          <cell r="E2176">
            <v>-44054</v>
          </cell>
          <cell r="I2176" t="str">
            <v>2020 MSA 165538</v>
          </cell>
          <cell r="J2176">
            <v>31</v>
          </cell>
          <cell r="K2176" t="str">
            <v>ANKITRAJ EXPOTRADE PRIVATE LTD 101</v>
          </cell>
          <cell r="L2176" t="str">
            <v>TO ORDER OF CO-OPERATIVE BANK OF KE NAIROBI KENYA</v>
          </cell>
          <cell r="M2176" t="str">
            <v>CN</v>
          </cell>
          <cell r="N2176" t="str">
            <v>INNSA</v>
          </cell>
          <cell r="O2176" t="str">
            <v>PK</v>
          </cell>
          <cell r="P2176">
            <v>576</v>
          </cell>
          <cell r="Q2176">
            <v>576</v>
          </cell>
          <cell r="R2176">
            <v>576</v>
          </cell>
          <cell r="S2176">
            <v>576</v>
          </cell>
          <cell r="T2176">
            <v>21139</v>
          </cell>
          <cell r="U2176">
            <v>21139</v>
          </cell>
          <cell r="V2176">
            <v>21139</v>
          </cell>
          <cell r="W2176">
            <v>21139</v>
          </cell>
          <cell r="X2176" t="str">
            <v>1 X 20 FT CONTAINER TOTAL PACKAGES 576 CARBUOYS 576 NOS NEW HDPE CARBOUYS OF 35 KGS EACH UNPALLATISED FIVE HU NDRED SEVENTY SIX CARBOUYS ONLY GLACIAL ACETIC ACID 99 8 MIN HS CODE 2915 21 00 IDF NO 20EMKIM000071265 IMDG CODE NO 8100 UN NO 2789 CLASS 8 PACKING GROUP II FLASH POINT 40 DEG C TOTAL GROSS WT 21139 200 KGS TOTAL NET WT 20160 000 KGS S BILL NO 3706522 DT 9 7 2020 FREIGHT PREPAID APPLICABLE FREE TIME 14 DAY S COMBINED DETENTION DEMURRAGE AT PORT OF DISCHARGE PLACE OF DEL IVERY MOBILE NO 254 0720 309811 254 0722 333020 FAX 00254-205 52575 - EMAIL ID INFO DIAMONDCHEMICALS CO KE</v>
          </cell>
          <cell r="Y2176" t="str">
            <v>Valide</v>
          </cell>
        </row>
        <row r="2177">
          <cell r="A2177" t="str">
            <v>CMAU5994502</v>
          </cell>
          <cell r="B2177">
            <v>40</v>
          </cell>
          <cell r="C2177" t="str">
            <v>AMC0914039</v>
          </cell>
          <cell r="D2177">
            <v>44059</v>
          </cell>
          <cell r="E2177">
            <v>-44054</v>
          </cell>
          <cell r="I2177" t="str">
            <v>2020 MSA 166078</v>
          </cell>
          <cell r="J2177">
            <v>51</v>
          </cell>
          <cell r="K2177" t="str">
            <v>M S MAHINDRA AND MAHINDRA LTDINTERNATIONAL OPERATIONS MAHINDRA TOWERS</v>
          </cell>
          <cell r="L2177" t="str">
            <v>XYLON MOTORS LIMITEDP O BOX 48296-00100NAIROBI - KENYAMR RAJESH</v>
          </cell>
          <cell r="M2177" t="str">
            <v>AE</v>
          </cell>
          <cell r="N2177" t="str">
            <v>INNSA</v>
          </cell>
          <cell r="O2177" t="str">
            <v>PK</v>
          </cell>
          <cell r="P2177">
            <v>83</v>
          </cell>
          <cell r="Q2177">
            <v>83</v>
          </cell>
          <cell r="R2177">
            <v>83</v>
          </cell>
          <cell r="S2177">
            <v>83</v>
          </cell>
          <cell r="T2177">
            <v>40480</v>
          </cell>
          <cell r="U2177">
            <v>40480</v>
          </cell>
          <cell r="V2177">
            <v>40480</v>
          </cell>
          <cell r="W2177">
            <v>40480</v>
          </cell>
          <cell r="X2177" t="str">
            <v>9 X 40 HC FCL CONTAINER TOTAL 83 PACKAGES TOTAL EIGHTY THREE PACKAGES ONLY 6 UNITS MAHINDRA SCORPIO PICK UP DC 2 2mHawk 4WD RHD - S6 CKD PACKAGE Capacity- 2179ccGVW - 3150 Kgs Engine Year Of Manufacture-2020 Model Code-HVR4JMCABRJ-KAW001Colour - White 6 SETS OF MATERIAL SUPPLIED SUBJECT TO KENYAN CUSTOMS LEGAL NOTICE No 489 -6 QTY 6 UNITS MAHINDRA SCORPIO PICK UP DC 2 2mHawk 4WD RHD - S6 CKD PACKAGE Engine Capacity- 2179ccGVW - 3150 Kgs Year Of Manufacture-2020 Model Code-HVR4JMCABRJ-KSK001Colour - Silver 6 SETS OF MATERIAL SUPPLIED SUBJECT TO KENYAN CUSTOMS LEGAL NOTICE No 489- 6 QTY RHD - S6 CKD PACKAGE Engine Capacity- 2179ccGVW - 3150 kgs Year Of Manufacture-2020 Model Code-CVR2JMCABRJ-KAW002Colour - White 6 SETS OF MATERIAL SUPPLIED SUBJECT TO KENYAN CUSTOMS LEGAL NOTICE No 489- 6 QTY IDF No E2007366080 BANK GUARANTEE NO 5522603005 PRESHIPMENT INV NO EX01212700001666</v>
          </cell>
          <cell r="Y2177" t="str">
            <v>Valide</v>
          </cell>
        </row>
        <row r="2178">
          <cell r="A2178" t="str">
            <v>CAIU3799741</v>
          </cell>
          <cell r="B2178">
            <v>20</v>
          </cell>
          <cell r="C2178" t="str">
            <v>CFA0352925</v>
          </cell>
          <cell r="D2178">
            <v>44057</v>
          </cell>
          <cell r="E2178">
            <v>-44052</v>
          </cell>
          <cell r="I2178" t="str">
            <v>2020 MSA 165875</v>
          </cell>
          <cell r="J2178">
            <v>50</v>
          </cell>
          <cell r="K2178" t="str">
            <v>ALAHRAM FOR FOOD INDUSTRIESINDUSTRIAL ZONE 3TEL 00201143131555INFO ALA</v>
          </cell>
          <cell r="L2178" t="str">
            <v>BIDCO AFRICA LIMITEDPO BOX 239 SCHOOL LANETHIKA - 01000 KENYA</v>
          </cell>
          <cell r="M2178" t="str">
            <v>SA</v>
          </cell>
          <cell r="N2178" t="str">
            <v>SAJED</v>
          </cell>
          <cell r="O2178" t="str">
            <v>PK</v>
          </cell>
          <cell r="P2178">
            <v>3800</v>
          </cell>
          <cell r="Q2178">
            <v>3800</v>
          </cell>
          <cell r="R2178">
            <v>3800</v>
          </cell>
          <cell r="S2178">
            <v>3800</v>
          </cell>
          <cell r="T2178">
            <v>95380</v>
          </cell>
          <cell r="U2178">
            <v>95380</v>
          </cell>
          <cell r="V2178">
            <v>95380</v>
          </cell>
          <cell r="W2178">
            <v>95380</v>
          </cell>
          <cell r="X2178" t="str">
            <v>FREIGHT PREPAID CORN STARCH PACKED IN 25 KG BAGS TOTAL N W 95000 KGM TOTAL NO OF PACKAGES 3800 BAGS H S CODE 1108120010 FINAL PLACE OF DELIVERY ICD EMBAKASI IDF N 20EMKIM000025331</v>
          </cell>
          <cell r="Y2178" t="str">
            <v>Valide</v>
          </cell>
        </row>
        <row r="2179">
          <cell r="A2179" t="str">
            <v>FCIU6168943</v>
          </cell>
          <cell r="B2179">
            <v>20</v>
          </cell>
          <cell r="C2179" t="str">
            <v>CFA0352925</v>
          </cell>
          <cell r="D2179">
            <v>44057</v>
          </cell>
          <cell r="E2179">
            <v>-44052</v>
          </cell>
          <cell r="I2179" t="str">
            <v>2020 MSA 165875</v>
          </cell>
          <cell r="J2179">
            <v>50</v>
          </cell>
          <cell r="K2179" t="str">
            <v>ALAHRAM FOR FOOD INDUSTRIESINDUSTRIAL ZONE 3TEL 00201143131555INFO ALA</v>
          </cell>
          <cell r="L2179" t="str">
            <v>BIDCO AFRICA LIMITEDPO BOX 239 SCHOOL LANETHIKA - 01000 KENYA</v>
          </cell>
          <cell r="M2179" t="str">
            <v>SA</v>
          </cell>
          <cell r="N2179" t="str">
            <v>SAJED</v>
          </cell>
          <cell r="O2179" t="str">
            <v>PK</v>
          </cell>
          <cell r="P2179">
            <v>3800</v>
          </cell>
          <cell r="Q2179">
            <v>3800</v>
          </cell>
          <cell r="R2179">
            <v>3800</v>
          </cell>
          <cell r="S2179">
            <v>3800</v>
          </cell>
          <cell r="T2179">
            <v>95380</v>
          </cell>
          <cell r="U2179">
            <v>95380</v>
          </cell>
          <cell r="V2179">
            <v>95380</v>
          </cell>
          <cell r="W2179">
            <v>95380</v>
          </cell>
          <cell r="X2179" t="str">
            <v>FREIGHT PREPAID CORN STARCH PACKED IN 25 KG BAGS TOTAL N W 95000 KGM TOTAL NO OF PACKAGES 3800 BAGS H S CODE 1108120010 FINAL PLACE OF DELIVERY ICD EMBAKASI IDF N 20EMKIM000025331</v>
          </cell>
          <cell r="Y2179" t="str">
            <v>Valide</v>
          </cell>
        </row>
        <row r="2180">
          <cell r="A2180" t="str">
            <v>CCLU6906587</v>
          </cell>
          <cell r="B2180">
            <v>40</v>
          </cell>
          <cell r="C2180" t="str">
            <v>COSU6270082101</v>
          </cell>
          <cell r="D2180">
            <v>44058</v>
          </cell>
          <cell r="E2180">
            <v>-44053</v>
          </cell>
          <cell r="I2180" t="str">
            <v>2020 MSA 165974</v>
          </cell>
          <cell r="J2180">
            <v>235</v>
          </cell>
          <cell r="K2180" t="str">
            <v>GUANGZHOU JING LIN TRADE CO LTD</v>
          </cell>
          <cell r="L2180" t="str">
            <v>MAXTEK LED COMPANY LIMITED</v>
          </cell>
          <cell r="M2180" t="str">
            <v>SG</v>
          </cell>
          <cell r="N2180" t="str">
            <v>CNNSA</v>
          </cell>
          <cell r="O2180" t="str">
            <v>CT</v>
          </cell>
          <cell r="P2180">
            <v>1487</v>
          </cell>
          <cell r="Q2180">
            <v>1487</v>
          </cell>
          <cell r="R2180">
            <v>1487</v>
          </cell>
          <cell r="S2180">
            <v>1487</v>
          </cell>
          <cell r="T2180">
            <v>9700</v>
          </cell>
          <cell r="U2180">
            <v>9700</v>
          </cell>
          <cell r="V2180">
            <v>9700</v>
          </cell>
          <cell r="W2180">
            <v>9700</v>
          </cell>
          <cell r="X2180" t="str">
            <v>CHANDELIER PENDANT LIGHT STREET LIGHT CEILING LIGHT PANEL LIGHT INDOOR WALL LAMP OUTDOOR LAMP FLOOD LIGHT ADVERTISING T-SHIRTS ADVERTISING BALLPOINT PEN ADVERTISING CAP EMAIL PETRONILLAHNDONGAH45 GMAIL COM PLACE OF DELIVERY ICDE</v>
          </cell>
          <cell r="Y2180" t="str">
            <v>Valide</v>
          </cell>
        </row>
        <row r="2181">
          <cell r="A2181" t="str">
            <v>UETU5350723</v>
          </cell>
          <cell r="B2181">
            <v>40</v>
          </cell>
          <cell r="C2181" t="str">
            <v>COSU6270225160</v>
          </cell>
          <cell r="D2181">
            <v>44058</v>
          </cell>
          <cell r="E2181">
            <v>-44053</v>
          </cell>
          <cell r="I2181" t="str">
            <v>2020 MSA 165974</v>
          </cell>
          <cell r="J2181">
            <v>174</v>
          </cell>
          <cell r="K2181" t="str">
            <v>BETTER MEDICAL TECHNOLOGY CO LTD</v>
          </cell>
          <cell r="L2181" t="str">
            <v>CROWN SOLUTIONS LTD</v>
          </cell>
          <cell r="M2181" t="str">
            <v>SG</v>
          </cell>
          <cell r="N2181" t="str">
            <v>CNNSA</v>
          </cell>
          <cell r="O2181" t="str">
            <v>CT</v>
          </cell>
          <cell r="P2181">
            <v>503</v>
          </cell>
          <cell r="Q2181">
            <v>503</v>
          </cell>
          <cell r="R2181">
            <v>503</v>
          </cell>
          <cell r="S2181">
            <v>503</v>
          </cell>
          <cell r="T2181">
            <v>20268</v>
          </cell>
          <cell r="U2181">
            <v>20268</v>
          </cell>
          <cell r="V2181">
            <v>20268</v>
          </cell>
          <cell r="W2181">
            <v>20268</v>
          </cell>
          <cell r="X2181" t="str">
            <v>HOSPITAL BED EXAMINATON BED DOCTORS CHAIR STRETCHER INSTRUMENT TROLLEY TROLLEY EMERGENCY AMBULANCE STRETCHER EMERGENCY STRETCHER BLUE STRETCHER SCOOP BEDSIDE LOCKER TROLLEY LINEN 21DAYS FREE AT DESTINATION PORT REFNO SLAT1597468 PLACE OF DELIVERY ICDE</v>
          </cell>
          <cell r="Y2181" t="str">
            <v>Valide</v>
          </cell>
        </row>
        <row r="2182">
          <cell r="A2182" t="str">
            <v>TCNU8855651</v>
          </cell>
          <cell r="B2182">
            <v>40</v>
          </cell>
          <cell r="C2182" t="str">
            <v>COSU6270225160</v>
          </cell>
          <cell r="D2182">
            <v>44058</v>
          </cell>
          <cell r="E2182">
            <v>-44053</v>
          </cell>
          <cell r="I2182" t="str">
            <v>2020 MSA 165974</v>
          </cell>
          <cell r="J2182">
            <v>174</v>
          </cell>
          <cell r="K2182" t="str">
            <v>BETTER MEDICAL TECHNOLOGY CO LTD</v>
          </cell>
          <cell r="L2182" t="str">
            <v>CROWN SOLUTIONS LTD</v>
          </cell>
          <cell r="M2182" t="str">
            <v>SG</v>
          </cell>
          <cell r="N2182" t="str">
            <v>CNNSA</v>
          </cell>
          <cell r="O2182" t="str">
            <v>CT</v>
          </cell>
          <cell r="P2182">
            <v>503</v>
          </cell>
          <cell r="Q2182">
            <v>503</v>
          </cell>
          <cell r="R2182">
            <v>503</v>
          </cell>
          <cell r="S2182">
            <v>503</v>
          </cell>
          <cell r="T2182">
            <v>20268</v>
          </cell>
          <cell r="U2182">
            <v>20268</v>
          </cell>
          <cell r="V2182">
            <v>20268</v>
          </cell>
          <cell r="W2182">
            <v>20268</v>
          </cell>
          <cell r="X2182" t="str">
            <v>HOSPITAL BED EXAMINATON BED DOCTORS CHAIR STRETCHER INSTRUMENT TROLLEY TROLLEY EMERGENCY AMBULANCE STRETCHER EMERGENCY STRETCHER BLUE STRETCHER SCOOP BEDSIDE LOCKER TROLLEY LINEN 21DAYS FREE AT DESTINATION PORT REFNO SLAT1597468 PLACE OF DELIVERY ICDE</v>
          </cell>
          <cell r="Y2182" t="str">
            <v>Valide</v>
          </cell>
        </row>
        <row r="2183">
          <cell r="A2183" t="str">
            <v>TCNU4568170</v>
          </cell>
          <cell r="B2183">
            <v>40</v>
          </cell>
          <cell r="C2183" t="str">
            <v>EPIRINDMUM211981</v>
          </cell>
          <cell r="D2183">
            <v>44059</v>
          </cell>
          <cell r="E2183">
            <v>-44054</v>
          </cell>
          <cell r="I2183" t="str">
            <v>2020 MSA 165846</v>
          </cell>
          <cell r="J2183">
            <v>114</v>
          </cell>
          <cell r="K2183" t="str">
            <v>ATLAS SHIPPING SERVICES PVT LTD A 25 SECTOR136 GAUTAM BUDDHA NAGAR</v>
          </cell>
          <cell r="L2183" t="str">
            <v>THE KENYA POWER AND LIGHTING COMPAN Y LTD STIMA PLAZA KOLOBOT ROAD P</v>
          </cell>
          <cell r="M2183" t="str">
            <v>IN</v>
          </cell>
          <cell r="N2183" t="str">
            <v>INNSA</v>
          </cell>
          <cell r="O2183" t="str">
            <v>DR</v>
          </cell>
          <cell r="P2183">
            <v>41</v>
          </cell>
          <cell r="Q2183">
            <v>41</v>
          </cell>
          <cell r="R2183">
            <v>0</v>
          </cell>
          <cell r="S2183">
            <v>0</v>
          </cell>
          <cell r="T2183">
            <v>42009</v>
          </cell>
          <cell r="U2183">
            <v>42009</v>
          </cell>
          <cell r="V2183">
            <v>0</v>
          </cell>
          <cell r="W2183">
            <v>0</v>
          </cell>
          <cell r="X2183" t="str">
            <v>2 X HC40 STC TOTAL 41 DRUMS PROCUREMENT OF PLANT DESIGN SUPPLY AND INSTALLATION OF EXTENSIONS OF LOW VOLTAGE SINGLE PHASE LINES AND SERVICE CABLES IN MIGORI KISII AND HOMA BAY COUNTIES CONTRACT AGREEMENT NO KP1 6E 1 17 A01-LOT 4 DAT ED 09 02 2018 IDF NO E1901062203 50 MM2 AA CONDUCTOR QUANTITY 249740 METERS HSN CODE 7614900000 GROSS WEIGHT - 42009 000 KGS NET WEIGHT - 36299 000 KGS S BILL NO 3907091 DATED 18 07 2020 COUNTRY OF ORIGIN HOUSE HOUSE INTRANSIT TO MOMBASA CONTAINER TERMINAL CFS MCT CFS AS PER REQUEST FROM CONSIGNEE AND APPROVAL BY KPA TERMINAL ON 3RD AUGUST 2020</v>
          </cell>
          <cell r="Y2183" t="str">
            <v>Valide</v>
          </cell>
        </row>
        <row r="2184">
          <cell r="A2184" t="str">
            <v>TCKU1959048</v>
          </cell>
          <cell r="B2184">
            <v>20</v>
          </cell>
          <cell r="C2184" t="str">
            <v>HLCUDUR200707170</v>
          </cell>
          <cell r="D2184">
            <v>44058</v>
          </cell>
          <cell r="E2184">
            <v>-44053</v>
          </cell>
          <cell r="I2184" t="str">
            <v>2020 MSA 165865</v>
          </cell>
          <cell r="J2184">
            <v>24</v>
          </cell>
          <cell r="K2184" t="str">
            <v>RMAA SOUTH AFRICA LOCATED AT FORD MOTOR COMPANY SA GATE 2 SIMON VERMO</v>
          </cell>
          <cell r="L2184" t="str">
            <v>UNITED NATIONS OFFICE ON DRUGS AND CRIME REGIONAL OFFICE FOR EASTERN A</v>
          </cell>
          <cell r="M2184" t="str">
            <v>US</v>
          </cell>
          <cell r="N2184" t="str">
            <v>ZADUR</v>
          </cell>
          <cell r="O2184" t="str">
            <v>NE</v>
          </cell>
          <cell r="P2184">
            <v>1</v>
          </cell>
          <cell r="Q2184">
            <v>1</v>
          </cell>
          <cell r="R2184">
            <v>0</v>
          </cell>
          <cell r="S2184">
            <v>0</v>
          </cell>
          <cell r="T2184">
            <v>3100</v>
          </cell>
          <cell r="U2184">
            <v>3100</v>
          </cell>
          <cell r="V2184">
            <v>0</v>
          </cell>
          <cell r="W2184">
            <v>0</v>
          </cell>
          <cell r="X2184" t="str">
            <v>FORD EVEREST EURO 2-3 VIP DIESEL RHD MT 2 2L I4 VIN 6FPJXXMJWJLB77478 ENG QJ2LJLB77478 HS-CODE 87 11 10</v>
          </cell>
          <cell r="Y2184" t="str">
            <v>Valide</v>
          </cell>
        </row>
        <row r="2185">
          <cell r="A2185" t="str">
            <v>FBLU0036120</v>
          </cell>
          <cell r="B2185">
            <v>40</v>
          </cell>
          <cell r="C2185" t="str">
            <v>MEDUEL014689</v>
          </cell>
          <cell r="D2185">
            <v>44058</v>
          </cell>
          <cell r="E2185">
            <v>-44053</v>
          </cell>
          <cell r="I2185" t="str">
            <v>2020 MSA 165972</v>
          </cell>
          <cell r="J2185">
            <v>169</v>
          </cell>
          <cell r="K2185" t="str">
            <v>JOHNSON AND JOHNSON</v>
          </cell>
          <cell r="L2185" t="str">
            <v>RADBONE-CLARK KENYA LTD</v>
          </cell>
          <cell r="M2185" t="str">
            <v>OM</v>
          </cell>
          <cell r="N2185" t="str">
            <v>OMSLL</v>
          </cell>
          <cell r="O2185" t="str">
            <v>CS</v>
          </cell>
          <cell r="P2185">
            <v>4660</v>
          </cell>
          <cell r="Q2185">
            <v>4660</v>
          </cell>
          <cell r="R2185">
            <v>4660</v>
          </cell>
          <cell r="S2185">
            <v>4660</v>
          </cell>
          <cell r="T2185">
            <v>17893</v>
          </cell>
          <cell r="U2185">
            <v>17893</v>
          </cell>
          <cell r="V2185">
            <v>17893</v>
          </cell>
          <cell r="W2185">
            <v>17893</v>
          </cell>
          <cell r="X2185" t="str">
            <v>4660 CASES ASST TOILETRIE S</v>
          </cell>
          <cell r="Y2185" t="str">
            <v>Valide</v>
          </cell>
        </row>
        <row r="2186">
          <cell r="A2186" t="str">
            <v>DFSU1243760</v>
          </cell>
          <cell r="B2186">
            <v>20</v>
          </cell>
          <cell r="C2186" t="str">
            <v>MEDUJ1369357</v>
          </cell>
          <cell r="D2186">
            <v>44059</v>
          </cell>
          <cell r="E2186">
            <v>-44054</v>
          </cell>
          <cell r="I2186" t="str">
            <v>2020 MSA 165972</v>
          </cell>
          <cell r="J2186">
            <v>193</v>
          </cell>
          <cell r="K2186" t="str">
            <v>ECOLAB PTY LIMITED</v>
          </cell>
          <cell r="L2186" t="str">
            <v>ECOLAB EAST ARFRICA K LTD</v>
          </cell>
          <cell r="M2186" t="str">
            <v>OM</v>
          </cell>
          <cell r="N2186" t="str">
            <v>OMSLL</v>
          </cell>
          <cell r="O2186" t="str">
            <v>DR</v>
          </cell>
          <cell r="P2186">
            <v>22</v>
          </cell>
          <cell r="Q2186">
            <v>22</v>
          </cell>
          <cell r="R2186">
            <v>0</v>
          </cell>
          <cell r="S2186">
            <v>0</v>
          </cell>
          <cell r="T2186">
            <v>14583</v>
          </cell>
          <cell r="U2186">
            <v>14583</v>
          </cell>
          <cell r="V2186">
            <v>0</v>
          </cell>
          <cell r="W2186">
            <v>0</v>
          </cell>
          <cell r="X2186" t="str">
            <v>NON-HAZARDOOUS CARGO GW 5970KGS and NW 5440KGS 1 X 20GP CONTAINER STC 2 PALLETS OF HAZARDOUS CARGOAND 10 PALLETS OF NON-HAZARDOUS CARGO CLEANING SANITIZING AND MAINTENANCE PRODUCTS FOR INSTITUTIONAL FOOD BEVERAGES AND INDUSTRIAL APPLICATIONS UN3267 CLASS 8 PGIII CORROSIVE LIQUID BASIS ORGANIC N O S 5 PLASTIC DRUMS 1H1 GW 1261KGS and NW 1250KGS 1 X 20GP STC 8 PALLETS AND8 LOOSE BOXES OF HAZARDOUS CARGO AND 1 PALLET OF NON-HAZARDOUS CARGO CLEANING SANITIZING AND MAINTENANCE PRODUCTS FOR INSTITUTIONAL FOOD BEVERAGES AND INDUSTRIAL APPLICATIONS UN3082 CLASS 8 PGIII ENVIRONMENTALLY HAZARDOUS SUBSTANCE LIQUID N O S 8 XFIBREBOARD BOXES 4G X 20L GW 230KGS and NW 160KGS 2 PLASTIC DRUMS 1H1 GW 396KGS and NT 370KGS 1PLASTIC DRUM COVERED WITHSTEEL FRAME 31HA1 GW 1013KGS and NW 953KGS 26 PLASTIC DRUMS 1H1 GW 5200KGSand NW 5018KGS UN3259 CLASS 8 PGIII AMINES SOLID CORROSIVE N O S 2 STEEL DRUMS 1A1 GW 426KGS NW 340KGS NON-HAZARDOUS CARGO - 1 XPLASTIC DRUM - GW 91KGS andNW 65KGS</v>
          </cell>
          <cell r="Y2186" t="str">
            <v>Valide</v>
          </cell>
        </row>
        <row r="2187">
          <cell r="A2187" t="str">
            <v>BMOU2657151</v>
          </cell>
          <cell r="B2187">
            <v>20</v>
          </cell>
          <cell r="C2187" t="str">
            <v>MEDUMV162836</v>
          </cell>
          <cell r="D2187">
            <v>44058</v>
          </cell>
          <cell r="E2187">
            <v>-44053</v>
          </cell>
          <cell r="I2187" t="str">
            <v>2020 MSA 165577</v>
          </cell>
          <cell r="J2187">
            <v>67</v>
          </cell>
          <cell r="K2187" t="str">
            <v>PRAKASH CHEMICALS INTERNATIONAL PVT LTD</v>
          </cell>
          <cell r="L2187" t="str">
            <v>CHARMING GENERAL TRADING LTD</v>
          </cell>
          <cell r="M2187" t="str">
            <v>OM</v>
          </cell>
          <cell r="N2187" t="str">
            <v>OMSLL</v>
          </cell>
          <cell r="O2187" t="str">
            <v>DR</v>
          </cell>
          <cell r="P2187">
            <v>320</v>
          </cell>
          <cell r="Q2187">
            <v>320</v>
          </cell>
          <cell r="R2187">
            <v>0</v>
          </cell>
          <cell r="S2187">
            <v>0</v>
          </cell>
          <cell r="T2187">
            <v>69920</v>
          </cell>
          <cell r="U2187">
            <v>69920</v>
          </cell>
          <cell r="V2187">
            <v>0</v>
          </cell>
          <cell r="W2187">
            <v>0</v>
          </cell>
          <cell r="X2187" t="str">
            <v>ETHYL ACETATE HAZ DETAILS - UN Number 1173 IMO Cla ss 3 PG II FLASH POIN T -4 DEG C NET WEIGHT 1 6800 KGS 4 Container Said to Contai n TOTAL 320 Drums ETHYL AC ETATE HAZ DETAILS - UN Nu mber 1173 IMO Class 3 PG II FLASH POINT -4 DE G C NET WEIGHT 16800 KGS COUNTRY OF ORIGIN INDIA S BILL 3661799 and 3670225 DT 06-07-2020 and 07-07-202 0 TOTAL 320 NOS OF 210 KGS HDPE DRUMS TOTAL GROSS WE IGHT 69920 KGS TOTAL NET WEIGHT 67200 KGS THROUGH BL Tax Id P051840099P ETHYL ACETATE HAZ DETAILS - UN Number 1173 IMO Cla ss 3 PG II FLASH POIN T -4 DEG C NET WEIGHT 1 6800 KGS</v>
          </cell>
          <cell r="Y2187" t="str">
            <v>Valide</v>
          </cell>
        </row>
        <row r="2188">
          <cell r="A2188" t="str">
            <v>MEDU5818939</v>
          </cell>
          <cell r="B2188">
            <v>20</v>
          </cell>
          <cell r="C2188" t="str">
            <v>MEDUPL132073</v>
          </cell>
          <cell r="D2188">
            <v>44058</v>
          </cell>
          <cell r="E2188">
            <v>-44053</v>
          </cell>
          <cell r="I2188" t="str">
            <v>2020 MSA 165559</v>
          </cell>
          <cell r="J2188">
            <v>247</v>
          </cell>
          <cell r="K2188" t="str">
            <v>MAURITIUS SUGAR SYNDICATE ON BEHALF OF</v>
          </cell>
          <cell r="L2188" t="str">
            <v>TO ORDER</v>
          </cell>
          <cell r="M2188" t="str">
            <v>OM</v>
          </cell>
          <cell r="N2188" t="str">
            <v>OMSLL</v>
          </cell>
          <cell r="O2188" t="str">
            <v>BG</v>
          </cell>
          <cell r="P2188">
            <v>1000</v>
          </cell>
          <cell r="Q2188">
            <v>1000</v>
          </cell>
          <cell r="R2188">
            <v>0</v>
          </cell>
          <cell r="S2188">
            <v>0</v>
          </cell>
          <cell r="T2188">
            <v>50162</v>
          </cell>
          <cell r="U2188">
            <v>50162</v>
          </cell>
          <cell r="V2188">
            <v>0</v>
          </cell>
          <cell r="W2188">
            <v>0</v>
          </cell>
          <cell r="X2188" t="str">
            <v>50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5 0 00 MT TOTAL GROSS WEIGHT 50 162 MT TOTAL NUMBER O F BAGS 1 000 BAGS TOTAL N UMBER OF CONTAINERS 2 X 2 0 CONTAINERS EACH STC 500 BAGS DESTINATION THC COLL ECT CONTAINER FREE TIME DE MURRAGE AT DESTINATION 30 DAYS SHIPPED ON BOARD F REIGHT PREPAID IN DURBAN X 50 KG WHITE REFINED SUGA R NET WEIGHT 25 000 MT</v>
          </cell>
          <cell r="Y2188" t="str">
            <v>Valide</v>
          </cell>
        </row>
        <row r="2189">
          <cell r="A2189" t="str">
            <v>CSLU2200470</v>
          </cell>
          <cell r="B2189">
            <v>20</v>
          </cell>
          <cell r="C2189" t="str">
            <v>OOLU2642280960</v>
          </cell>
          <cell r="D2189">
            <v>44058</v>
          </cell>
          <cell r="E2189">
            <v>-44053</v>
          </cell>
          <cell r="I2189" t="str">
            <v>2020 MSA 165655</v>
          </cell>
          <cell r="J2189">
            <v>32</v>
          </cell>
          <cell r="K2189" t="str">
            <v>HENAN TONG-DA CABLE CO LTD</v>
          </cell>
          <cell r="L2189" t="str">
            <v>PHILAFE ENGINEERING LIMITED OF</v>
          </cell>
          <cell r="M2189" t="str">
            <v>CN</v>
          </cell>
          <cell r="N2189" t="str">
            <v>CNTAO</v>
          </cell>
          <cell r="O2189" t="str">
            <v>DR</v>
          </cell>
          <cell r="P2189">
            <v>93</v>
          </cell>
          <cell r="Q2189">
            <v>93</v>
          </cell>
          <cell r="R2189">
            <v>93</v>
          </cell>
          <cell r="S2189">
            <v>93</v>
          </cell>
          <cell r="T2189">
            <v>94167</v>
          </cell>
          <cell r="U2189">
            <v>94167</v>
          </cell>
          <cell r="V2189">
            <v>94167</v>
          </cell>
          <cell r="W2189">
            <v>94167</v>
          </cell>
          <cell r="X2189" t="str">
            <v>75MM2 ACSR BARE CONDUCTOR HS CODE 76141000 185MM2 UNDERGROUND CABLE HT 33 KV U G 185 MM2 XLPE 3 CORE ARMOURED CABLE HS CODE 85446012 50MM2 AA HD BARE CONDUCTOR HS CODE 76149000 50MM2 PVC COPPER WIRE 50MM2 PVC S D CONDUCTOR 3 66MM PVC BINDING WIRE 3 66MM BARE BINDING WIRE 10MM2 PVC CONCENTRIC CABLE AL 10MM2 PVC INSULATED SINGLE PHASE CONCENTRIC ALUMINIUM CABLE WITH TWO CORE COPPER COMMUNICATION CABLE HS CODE 85444921 NET WEIGHT 86722KGS ELECTRICAL CABLES AS PER PROFORMA INVOICE NO TDWN190311-1 DATED 26TH MAY 2020 TRADE TERMS CIF MOMBASA PORT KENYA INCOTERMS 2010 LC NO TFLCIM 20 0076KE APPLICANT S BANK LC NO 000FDC000120 CARGO IN TRANSIT TO NAIROBI IN KENYA VIA MOMBASA PORT BY CONSIGNEE S OWN COSTS AND RISK FREIGHT PREPAID</v>
          </cell>
          <cell r="Y2189" t="str">
            <v>Valide</v>
          </cell>
        </row>
        <row r="2190">
          <cell r="A2190" t="str">
            <v>OOLU9579550</v>
          </cell>
          <cell r="B2190">
            <v>40</v>
          </cell>
          <cell r="C2190" t="str">
            <v>OOLU4108438180</v>
          </cell>
          <cell r="D2190">
            <v>44058</v>
          </cell>
          <cell r="E2190">
            <v>-44053</v>
          </cell>
          <cell r="I2190" t="str">
            <v>2020 MSA 165974</v>
          </cell>
          <cell r="J2190">
            <v>36</v>
          </cell>
          <cell r="K2190" t="str">
            <v>TENGZHOU HISING MACHINE TOOLS</v>
          </cell>
          <cell r="L2190" t="str">
            <v>CONVEX COMMODITY MERCHANTS</v>
          </cell>
          <cell r="M2190" t="str">
            <v>SG</v>
          </cell>
          <cell r="N2190" t="str">
            <v>CNSHA</v>
          </cell>
          <cell r="O2190" t="str">
            <v>PK</v>
          </cell>
          <cell r="P2190">
            <v>31</v>
          </cell>
          <cell r="Q2190">
            <v>31</v>
          </cell>
          <cell r="R2190">
            <v>0</v>
          </cell>
          <cell r="S2190">
            <v>0</v>
          </cell>
          <cell r="T2190">
            <v>30652</v>
          </cell>
          <cell r="U2190">
            <v>30652</v>
          </cell>
          <cell r="V2190">
            <v>0</v>
          </cell>
          <cell r="W2190">
            <v>0</v>
          </cell>
          <cell r="X2190" t="str">
            <v>MACHINES AND ACCESSORIES IDF NUMBER NO E2005329699 PLACE OF FINAL DELIVERY ICD EMBAKASI</v>
          </cell>
          <cell r="Y2190" t="str">
            <v>Valide</v>
          </cell>
        </row>
        <row r="2191">
          <cell r="A2191" t="str">
            <v>BMOU5910767</v>
          </cell>
          <cell r="B2191">
            <v>40</v>
          </cell>
          <cell r="C2191" t="str">
            <v>SHZ2911279</v>
          </cell>
          <cell r="D2191">
            <v>44059</v>
          </cell>
          <cell r="E2191">
            <v>-44054</v>
          </cell>
          <cell r="I2191" t="str">
            <v>2020 MSA 166033</v>
          </cell>
          <cell r="J2191">
            <v>348</v>
          </cell>
          <cell r="K2191" t="str">
            <v>HUIZHOU TOP-WISE TECHNOLOGY CO LTDBUILDING 2 OF DINGZHI INDUSTRILPARK</v>
          </cell>
          <cell r="L2191" t="str">
            <v>GREENLIGHT PLANET KENYA LIMITEDPO BOX 30739 00100 NAIROBI KENYAPRIORY</v>
          </cell>
          <cell r="M2191" t="str">
            <v>CN</v>
          </cell>
          <cell r="N2191" t="str">
            <v>CNSHK</v>
          </cell>
          <cell r="O2191" t="str">
            <v>CT</v>
          </cell>
          <cell r="P2191">
            <v>5000</v>
          </cell>
          <cell r="Q2191">
            <v>5000</v>
          </cell>
          <cell r="R2191">
            <v>5000</v>
          </cell>
          <cell r="S2191">
            <v>5000</v>
          </cell>
          <cell r="T2191">
            <v>27700</v>
          </cell>
          <cell r="U2191">
            <v>27700</v>
          </cell>
          <cell r="V2191">
            <v>27700</v>
          </cell>
          <cell r="W2191">
            <v>27700</v>
          </cell>
          <cell r="X2191" t="str">
            <v>SOLAR PANEL SOLAR LAMPS USB CABLE SET ANTENNA HS CODE 940550 greenlightplanet com Mobile Number +254 737 493 890 ATTN Edwin Gichia FREIGHT PREPAID</v>
          </cell>
          <cell r="Y2191" t="str">
            <v>Valide</v>
          </cell>
        </row>
        <row r="2192">
          <cell r="A2192" t="str">
            <v>DFSU6729708</v>
          </cell>
          <cell r="B2192">
            <v>40</v>
          </cell>
          <cell r="C2192" t="str">
            <v>TA0PT5498800</v>
          </cell>
          <cell r="D2192">
            <v>44059</v>
          </cell>
          <cell r="E2192">
            <v>-44054</v>
          </cell>
          <cell r="I2192" t="str">
            <v>2020 MSA 166077</v>
          </cell>
          <cell r="J2192">
            <v>15</v>
          </cell>
          <cell r="K2192" t="str">
            <v>QINGDAO NEW KETER TYRE CO LIMITED</v>
          </cell>
          <cell r="L2192" t="str">
            <v>MOBI TYRES AND AUTOSERV LTD</v>
          </cell>
          <cell r="M2192" t="str">
            <v>NL</v>
          </cell>
          <cell r="N2192" t="str">
            <v>CNTAO</v>
          </cell>
          <cell r="O2192" t="str">
            <v>PK</v>
          </cell>
          <cell r="P2192">
            <v>1090</v>
          </cell>
          <cell r="Q2192">
            <v>1090</v>
          </cell>
          <cell r="R2192">
            <v>1090</v>
          </cell>
          <cell r="S2192">
            <v>1090</v>
          </cell>
          <cell r="T2192">
            <v>10842</v>
          </cell>
          <cell r="U2192">
            <v>10842</v>
          </cell>
          <cell r="V2192">
            <v>10842</v>
          </cell>
          <cell r="W2192">
            <v>10842</v>
          </cell>
          <cell r="X2192" t="str">
            <v>1X40HC CONTAINER STC 1090 PIECES TYRE PORT CLEARANCE</v>
          </cell>
          <cell r="Y2192" t="str">
            <v>Valide</v>
          </cell>
        </row>
        <row r="2193">
          <cell r="A2193" t="str">
            <v>FCIU6050647</v>
          </cell>
          <cell r="B2193">
            <v>20</v>
          </cell>
          <cell r="C2193" t="str">
            <v>MEDUDC373625</v>
          </cell>
          <cell r="D2193">
            <v>44058</v>
          </cell>
          <cell r="E2193">
            <v>-44053</v>
          </cell>
          <cell r="I2193" t="str">
            <v>2020 MSA 165325</v>
          </cell>
          <cell r="J2193">
            <v>45</v>
          </cell>
          <cell r="K2193" t="str">
            <v>J K CEMENT WORKS FUJAIRAH FZC</v>
          </cell>
          <cell r="L2193" t="str">
            <v>OUM TRADING CO</v>
          </cell>
          <cell r="M2193" t="str">
            <v>OM</v>
          </cell>
          <cell r="N2193" t="str">
            <v>OMSLL</v>
          </cell>
          <cell r="O2193" t="str">
            <v>BG</v>
          </cell>
          <cell r="P2193">
            <v>4170</v>
          </cell>
          <cell r="Q2193">
            <v>4170</v>
          </cell>
          <cell r="R2193">
            <v>0</v>
          </cell>
          <cell r="S2193">
            <v>0</v>
          </cell>
          <cell r="T2193">
            <v>166800</v>
          </cell>
          <cell r="U2193">
            <v>166800</v>
          </cell>
          <cell r="V2193">
            <v>0</v>
          </cell>
          <cell r="W2193">
            <v>0</v>
          </cell>
          <cell r="X2193" t="str">
            <v>J K WHITE CEMENT CONFORMING TO ASTM C-150 TYPE 1 AND EN197 -1 CEM 1 52 5N J K WHITE CEMENT CONFORMING TO ASTM C-150 TYPE 1 AND EN197 -1 CEM 1 52 5N H S CODE 2523 21 PORTLAND CEMENT-WHITE 40 KG MULTIPLY PAPER BAGS CARGO IN TRANSIT TO JINJA UGANDA ON CONSIGNEE ACCOUNT AT CONSIGNEE S OWN RISKS AND EXPENSES AND CARRIER RESPONSIBILITY CEASES AT PORT OF DISCHARGE COUNTRY OF ORIGIN - UAE 21 FREE DAYS AT DESTINATION J K WHITE CEMENT CONFORMING TO ASTM C-150 TYPE 1 AND EN197 -1 CEM 1 52 5N J K WHITE CEMENT CONFORMING TO ASTM C-150 TYPE 1 AND EN197 -1 CEM 1 52 5N J K WHITE CEMENT CONFORMING TO ASTM C-150 TYPE 1 AND EN197 -1 CEM 1 52 5N</v>
          </cell>
          <cell r="Y2193" t="str">
            <v>Valide</v>
          </cell>
        </row>
        <row r="2194">
          <cell r="A2194" t="str">
            <v>EISU1861554</v>
          </cell>
          <cell r="B2194">
            <v>40</v>
          </cell>
          <cell r="C2194" t="str">
            <v>010000747511</v>
          </cell>
          <cell r="D2194">
            <v>44058</v>
          </cell>
          <cell r="E2194">
            <v>-44053</v>
          </cell>
          <cell r="I2194" t="str">
            <v>2020 MSA 165683</v>
          </cell>
          <cell r="J2194">
            <v>110</v>
          </cell>
          <cell r="K2194" t="str">
            <v>BRIGHT FUTURE PHARMACEUTICAL LAB LTD</v>
          </cell>
          <cell r="L2194" t="str">
            <v>DIVENS TRADING LIMITED</v>
          </cell>
          <cell r="M2194" t="str">
            <v>CN</v>
          </cell>
          <cell r="N2194" t="str">
            <v>HKHKG</v>
          </cell>
          <cell r="O2194" t="str">
            <v>CT</v>
          </cell>
          <cell r="P2194">
            <v>630</v>
          </cell>
          <cell r="Q2194">
            <v>630</v>
          </cell>
          <cell r="R2194">
            <v>630</v>
          </cell>
          <cell r="S2194">
            <v>630</v>
          </cell>
          <cell r="T2194">
            <v>5760</v>
          </cell>
          <cell r="U2194">
            <v>5760</v>
          </cell>
          <cell r="V2194">
            <v>5760</v>
          </cell>
          <cell r="W2194">
            <v>5760</v>
          </cell>
          <cell r="X2194" t="str">
            <v>DISPOSABLE FACE MASKHS CODE 630790 00 TEL 852-22112477 FAX 852-267593 28E-MAIL MANDYYU HIUKING BRIGHTFUTURE COM HK E-MAIL KECM BFSUM COMPI N NO P051646323GBF SUMA DISPOSABLE FACE MASK HS CODE 630790 00 TEL 852-22112477 FAX 852-26759328 E-MAIL MANDYYU HIUKING BRIGHTFUTURE COM HK E-MAIL KECM BFSUM COM PIN NO P051646323G</v>
          </cell>
          <cell r="Y2194" t="str">
            <v>Valide</v>
          </cell>
        </row>
        <row r="2195">
          <cell r="A2195" t="str">
            <v>TLLU2384684</v>
          </cell>
          <cell r="B2195">
            <v>20</v>
          </cell>
          <cell r="C2195" t="str">
            <v>TST260029</v>
          </cell>
          <cell r="D2195">
            <v>44059</v>
          </cell>
          <cell r="E2195">
            <v>-44054</v>
          </cell>
          <cell r="I2195" t="str">
            <v>2020 MSA 165326</v>
          </cell>
          <cell r="J2195">
            <v>390</v>
          </cell>
          <cell r="K2195" t="str">
            <v>SHREE CHEM TRADING FZE ADDRESS Q</v>
          </cell>
          <cell r="L2195" t="str">
            <v>KAC CHEMICALS PAINTS U LIMITED</v>
          </cell>
          <cell r="M2195" t="str">
            <v>CN</v>
          </cell>
          <cell r="N2195" t="str">
            <v>CNTAO</v>
          </cell>
          <cell r="O2195" t="str">
            <v>PK</v>
          </cell>
          <cell r="P2195">
            <v>80</v>
          </cell>
          <cell r="Q2195">
            <v>80</v>
          </cell>
          <cell r="R2195">
            <v>0</v>
          </cell>
          <cell r="S2195">
            <v>0</v>
          </cell>
          <cell r="T2195">
            <v>23120</v>
          </cell>
          <cell r="U2195">
            <v>23120</v>
          </cell>
          <cell r="V2195">
            <v>0</v>
          </cell>
          <cell r="W2195">
            <v>0</v>
          </cell>
          <cell r="X2195" t="str">
            <v>METHYLENE CHLORIDE UN 1593 CLASS 6 1 TOTAL NET WEIGHT 21 6 MT PACK ING PACKED IN 270 KG STEEL DRUM CARGO IN TRANSIT TO KAMPALA UGANDA ON CONSIGNEE RISK ACCOUNT AND RESPONSIBILITY</v>
          </cell>
          <cell r="Y2195" t="str">
            <v>Valide</v>
          </cell>
        </row>
        <row r="2196">
          <cell r="A2196" t="str">
            <v>PONU1689190</v>
          </cell>
          <cell r="B2196">
            <v>40</v>
          </cell>
          <cell r="C2196">
            <v>599573148</v>
          </cell>
          <cell r="D2196">
            <v>44060</v>
          </cell>
          <cell r="E2196">
            <v>-44055</v>
          </cell>
          <cell r="I2196" t="str">
            <v>2020 MSA 165829</v>
          </cell>
          <cell r="J2196">
            <v>254</v>
          </cell>
          <cell r="K2196" t="str">
            <v>TIANJIN LG BOHAI CHEMICAL CO LTD N</v>
          </cell>
          <cell r="L2196" t="str">
            <v>NAN NAN SHOES CO LTD PLOT NO 63 LI256707999971</v>
          </cell>
          <cell r="M2196" t="str">
            <v>HK</v>
          </cell>
          <cell r="N2196" t="str">
            <v>CNTXG</v>
          </cell>
          <cell r="O2196" t="str">
            <v>BG</v>
          </cell>
          <cell r="P2196">
            <v>8320</v>
          </cell>
          <cell r="Q2196">
            <v>8320</v>
          </cell>
          <cell r="R2196">
            <v>0</v>
          </cell>
          <cell r="S2196">
            <v>0</v>
          </cell>
          <cell r="T2196">
            <v>209664</v>
          </cell>
          <cell r="U2196">
            <v>209664</v>
          </cell>
          <cell r="V2196">
            <v>0</v>
          </cell>
          <cell r="W2196">
            <v>0</v>
          </cell>
          <cell r="X2196" t="str">
            <v>PVC MATERIAL GOODS IN TRANSIT TO UGANDA KAMPALA IS ON CONSIGNEE S ACCOUNT RISK AND ARRANGEMENT CARRIER S LIABILITY CEASES AT MONBASA FREIGHT PREPAID SHIPPED ON BOARD EMAIL NANNANSHOES 163 COM TIN 1015248491 TIN NO 1007566450</v>
          </cell>
          <cell r="Y2196" t="str">
            <v>Valide</v>
          </cell>
        </row>
        <row r="2197">
          <cell r="A2197" t="str">
            <v>MEDU1988829</v>
          </cell>
          <cell r="B2197">
            <v>20</v>
          </cell>
          <cell r="C2197" t="str">
            <v>MEDUT2568367</v>
          </cell>
          <cell r="D2197">
            <v>44060</v>
          </cell>
          <cell r="E2197">
            <v>-44055</v>
          </cell>
          <cell r="I2197" t="str">
            <v>2020 MSA 165922</v>
          </cell>
          <cell r="J2197">
            <v>184</v>
          </cell>
          <cell r="K2197" t="str">
            <v>CHINA RAILWAY NO 5 ENGINEERING GROUP CO LTD</v>
          </cell>
          <cell r="L2197" t="str">
            <v>CHINA RAILWAY NO 5 ENGINEERING GROUP CO LTD</v>
          </cell>
          <cell r="M2197" t="str">
            <v>OM</v>
          </cell>
          <cell r="N2197" t="str">
            <v>OMSLL</v>
          </cell>
          <cell r="O2197" t="str">
            <v>PK</v>
          </cell>
          <cell r="P2197">
            <v>300</v>
          </cell>
          <cell r="Q2197">
            <v>300</v>
          </cell>
          <cell r="R2197">
            <v>300</v>
          </cell>
          <cell r="S2197">
            <v>300</v>
          </cell>
          <cell r="T2197">
            <v>190000</v>
          </cell>
          <cell r="U2197">
            <v>190000</v>
          </cell>
          <cell r="V2197">
            <v>190000</v>
          </cell>
          <cell r="W2197">
            <v>190000</v>
          </cell>
          <cell r="X2197" t="str">
            <v>GUARDRAIL POST CAPS END TERMINAL SPACER TYPE A BOLTS AND NUTS TYPE B BOLTS AND NUTS CONNECTING BOLT REFLECTOR</v>
          </cell>
          <cell r="Y2197" t="str">
            <v>Valide</v>
          </cell>
        </row>
        <row r="2198">
          <cell r="A2198" t="str">
            <v>EITU1095540</v>
          </cell>
          <cell r="B2198">
            <v>40</v>
          </cell>
          <cell r="C2198" t="str">
            <v>149002969351</v>
          </cell>
          <cell r="D2198">
            <v>44060</v>
          </cell>
          <cell r="E2198">
            <v>-44055</v>
          </cell>
          <cell r="I2198" t="str">
            <v>2020 MSA 165683</v>
          </cell>
          <cell r="J2198">
            <v>142</v>
          </cell>
          <cell r="K2198" t="str">
            <v>TIANYU INTERNATIONAL LOGISTICS</v>
          </cell>
          <cell r="L2198" t="str">
            <v>SUPA BRITE LIMITED</v>
          </cell>
          <cell r="M2198" t="str">
            <v>CN</v>
          </cell>
          <cell r="N2198" t="str">
            <v>CNSHK</v>
          </cell>
          <cell r="O2198" t="str">
            <v>CT</v>
          </cell>
          <cell r="P2198">
            <v>853</v>
          </cell>
          <cell r="Q2198">
            <v>853</v>
          </cell>
          <cell r="R2198">
            <v>853</v>
          </cell>
          <cell r="S2198">
            <v>853</v>
          </cell>
          <cell r="T2198">
            <v>7664</v>
          </cell>
          <cell r="U2198">
            <v>7664</v>
          </cell>
          <cell r="V2198">
            <v>7664</v>
          </cell>
          <cell r="W2198">
            <v>7664</v>
          </cell>
          <cell r="X2198" t="str">
            <v>ORDER NR 200225SB01 S S SCOURER 10GR-SS100 35 100PCSS S SCOURER 15 GR-SS150 35 100 PCSS S SCOURER 22GR-SS220 74 250 PCSS S SCOURER 45 GR-SS450 44 000 PCSS S SPONGE GREEN-SNF10GR 19 800 PCSS S SPONGE R ED-SNF10R 19 800 PCSS S SPONGE BLUE-SNF10B 19 800 PCSSILVER SPONGE - SPF20S 30 600 PCSSUPA BRITE ITEM NR ITEM Q TY PCS ORDER NR 200225SB01 S S SCOURER 10GR-SS100 35 100PCS S S SCOURER 15GR-SS150 35 100 PCS S S SCOURER 22GR-SS220 74 250 PCS S S SCOURER 45GR-SS450 44 000 PCS S S SPONGE GREEN-SNF10GR 19 800 PCS S S SPONGE RED-SNF10R 19 800 PCS S SSPONGE BLUE-SNF10B 19 800 PCS SILVER SPONGE- SPF20S 30 600 PCS GOLD SPONGE- SPF20G 27 000 PCS NATURAL SCOURING PAD SHEET - NSP-100 1 050 PCS 24242555 EMAIL INFO SUPABRITE COM MOBIL 254728608100 OCHIENG BENFIFREIGHTKENYA CO KE</v>
          </cell>
          <cell r="Y2198" t="str">
            <v>Valide</v>
          </cell>
        </row>
        <row r="2199">
          <cell r="A2199" t="str">
            <v>TCLU1425522</v>
          </cell>
          <cell r="B2199">
            <v>20</v>
          </cell>
          <cell r="C2199" t="str">
            <v>203558849</v>
          </cell>
          <cell r="D2199">
            <v>44060</v>
          </cell>
          <cell r="E2199">
            <v>-44055</v>
          </cell>
          <cell r="I2199" t="str">
            <v>2020 MSA 166088</v>
          </cell>
          <cell r="J2199">
            <v>183</v>
          </cell>
          <cell r="K2199" t="str">
            <v>FAN TECHNOLOGY RESOURCES - CNPJ 17CNPJ 46355806000101</v>
          </cell>
          <cell r="L2199" t="str">
            <v>MARUBENI CORPORATION KENYA POWER PRYA ELECTRICITY GENERATING</v>
          </cell>
          <cell r="M2199" t="str">
            <v>BR</v>
          </cell>
          <cell r="N2199" t="str">
            <v>BRSSZ</v>
          </cell>
          <cell r="O2199" t="str">
            <v>PK</v>
          </cell>
          <cell r="P2199">
            <v>1</v>
          </cell>
          <cell r="Q2199">
            <v>1</v>
          </cell>
          <cell r="R2199">
            <v>1</v>
          </cell>
          <cell r="S2199">
            <v>1</v>
          </cell>
          <cell r="T2199">
            <v>240</v>
          </cell>
          <cell r="U2199">
            <v>240</v>
          </cell>
          <cell r="V2199">
            <v>240</v>
          </cell>
          <cell r="W2199">
            <v>240</v>
          </cell>
          <cell r="X2199" t="str">
            <v>PARTIAL SHIPMENT OF MASTER LIST ITEM NO Q 1 MANDATORY SPARE PARTS MECHANICAL SPARE PARTS FOR COOLING TOWER FAN BLADE COMPONENT P ART OF GOODS WITH STANDARD ACCESSORIES OF GOODS WHICH ARE NECESSARY FO R OLKARIA I ADDITIONAL UNIT 6 POWER DEVELOPMENT PROJECT SHIPMENT NO FE061 INVOICE NO 9PHX0381 MASTER LIST DFN415 232 011 DATED 7TH JUNE 2019 NCM 8414 59 90 NALADI 8414 59 90 RUC 0BR1752 43302FT004 DU-E 20BR000811969-2 COMPANY PLC PIN NO P0005 93625T MR TARO SETO GENERAL MANAGER EMAIL SETO-T MARUBENI COM TEL 254- 0 20-2719055 2719023 FAX 254- 0 -20-2719102 MOBILE 254- 0 701707275 INTRANSIT TO ICD EMBAKASI NAIROBI</v>
          </cell>
          <cell r="Y2199" t="str">
            <v>Valide</v>
          </cell>
        </row>
        <row r="2200">
          <cell r="A2200" t="str">
            <v>MRSU0075808</v>
          </cell>
          <cell r="B2200">
            <v>20</v>
          </cell>
          <cell r="C2200" t="str">
            <v>203970059</v>
          </cell>
          <cell r="D2200">
            <v>44060</v>
          </cell>
          <cell r="E2200">
            <v>-44055</v>
          </cell>
          <cell r="I2200" t="str">
            <v>2020 MSA 166088</v>
          </cell>
          <cell r="J2200">
            <v>320</v>
          </cell>
          <cell r="K2200" t="str">
            <v>TIMOTHY CHEGE 50 PLATTS ROAD EN3 5</v>
          </cell>
          <cell r="L2200" t="str">
            <v>EDWINA AKECH NDISIO P O BOX 40668</v>
          </cell>
          <cell r="M2200" t="str">
            <v>BR</v>
          </cell>
          <cell r="N2200" t="str">
            <v>GBFXT</v>
          </cell>
          <cell r="O2200" t="str">
            <v>PK</v>
          </cell>
          <cell r="P2200">
            <v>1</v>
          </cell>
          <cell r="Q2200">
            <v>1</v>
          </cell>
          <cell r="R2200">
            <v>1</v>
          </cell>
          <cell r="S2200">
            <v>1</v>
          </cell>
          <cell r="T2200">
            <v>2200</v>
          </cell>
          <cell r="U2200">
            <v>2200</v>
          </cell>
          <cell r="V2200">
            <v>2200</v>
          </cell>
          <cell r="W2200">
            <v>2200</v>
          </cell>
          <cell r="X2200" t="str">
            <v>1 X MERCEDES BENZ GLS350 REG KM19 AFR CHASSIS WDC1668242B241484 CONTAINER IN TRANSIT AND TO BE STRIPPED AT CONSIGNEE RISK AND EXPE NSE</v>
          </cell>
          <cell r="Y2200" t="str">
            <v>Valide</v>
          </cell>
        </row>
        <row r="2201">
          <cell r="A2201" t="str">
            <v>MSKU5627616</v>
          </cell>
          <cell r="B2201">
            <v>20</v>
          </cell>
          <cell r="C2201" t="str">
            <v>204019362</v>
          </cell>
          <cell r="D2201">
            <v>44060</v>
          </cell>
          <cell r="E2201">
            <v>-44055</v>
          </cell>
          <cell r="I2201" t="str">
            <v>2020 MSA 165864</v>
          </cell>
          <cell r="J2201">
            <v>464</v>
          </cell>
          <cell r="K2201" t="str">
            <v>ROYAL COSMETICS CO 3 MAHMOUD SEDKY</v>
          </cell>
          <cell r="L2201" t="str">
            <v>TOWFIQ KENYA LIMITED LIKONI ROAD TO</v>
          </cell>
          <cell r="M2201" t="str">
            <v>US</v>
          </cell>
          <cell r="N2201" t="str">
            <v>EGPSE</v>
          </cell>
          <cell r="O2201" t="str">
            <v>CT</v>
          </cell>
          <cell r="P2201">
            <v>5975</v>
          </cell>
          <cell r="Q2201">
            <v>5975</v>
          </cell>
          <cell r="R2201">
            <v>0</v>
          </cell>
          <cell r="S2201">
            <v>0</v>
          </cell>
          <cell r="T2201">
            <v>42665</v>
          </cell>
          <cell r="U2201">
            <v>42665</v>
          </cell>
          <cell r="V2201">
            <v>0</v>
          </cell>
          <cell r="W2201">
            <v>0</v>
          </cell>
          <cell r="X2201" t="str">
            <v>DETTOL SOAP ASSORTED 5975 CARTONS N W 40054 55 KG G W 42665 44 K G INTRANSIT TO ICD EMBAKASI NAIROBI</v>
          </cell>
          <cell r="Y2201" t="str">
            <v>Valide</v>
          </cell>
        </row>
        <row r="2202">
          <cell r="A2202" t="str">
            <v>MSKU4259335</v>
          </cell>
          <cell r="B2202">
            <v>20</v>
          </cell>
          <cell r="C2202" t="str">
            <v>204019362</v>
          </cell>
          <cell r="D2202">
            <v>44060</v>
          </cell>
          <cell r="E2202">
            <v>-44055</v>
          </cell>
          <cell r="I2202" t="str">
            <v>2020 MSA 165864</v>
          </cell>
          <cell r="J2202">
            <v>464</v>
          </cell>
          <cell r="K2202" t="str">
            <v>ROYAL COSMETICS CO 3 MAHMOUD SEDKY</v>
          </cell>
          <cell r="L2202" t="str">
            <v>TOWFIQ KENYA LIMITED LIKONI ROAD TO</v>
          </cell>
          <cell r="M2202" t="str">
            <v>US</v>
          </cell>
          <cell r="N2202" t="str">
            <v>EGPSE</v>
          </cell>
          <cell r="O2202" t="str">
            <v>CT</v>
          </cell>
          <cell r="P2202">
            <v>5975</v>
          </cell>
          <cell r="Q2202">
            <v>5975</v>
          </cell>
          <cell r="R2202">
            <v>0</v>
          </cell>
          <cell r="S2202">
            <v>0</v>
          </cell>
          <cell r="T2202">
            <v>42665</v>
          </cell>
          <cell r="U2202">
            <v>42665</v>
          </cell>
          <cell r="V2202">
            <v>0</v>
          </cell>
          <cell r="W2202">
            <v>0</v>
          </cell>
          <cell r="X2202" t="str">
            <v>DETTOL SOAP ASSORTED 5975 CARTONS N W 40054 55 KG G W 42665 44 K G INTRANSIT TO ICD EMBAKASI NAIROBI</v>
          </cell>
          <cell r="Y2202" t="str">
            <v>Valide</v>
          </cell>
        </row>
        <row r="2203">
          <cell r="A2203" t="str">
            <v>MSKU0545161</v>
          </cell>
          <cell r="B2203">
            <v>40</v>
          </cell>
          <cell r="C2203" t="str">
            <v>204054956</v>
          </cell>
          <cell r="D2203">
            <v>44060</v>
          </cell>
          <cell r="E2203">
            <v>-44055</v>
          </cell>
          <cell r="I2203" t="str">
            <v>2020 MSA 166088</v>
          </cell>
          <cell r="J2203">
            <v>366</v>
          </cell>
          <cell r="K2203" t="str">
            <v>GIZA CABLE INDUSTRIES 6 LBN MALEK S</v>
          </cell>
          <cell r="L2203" t="str">
            <v>TO THE ORDER OF KENYA POWER AND LIGKE PHONE 00254 203201000</v>
          </cell>
          <cell r="M2203" t="str">
            <v>BR</v>
          </cell>
          <cell r="N2203" t="str">
            <v>EGSOK</v>
          </cell>
          <cell r="O2203" t="str">
            <v>PK</v>
          </cell>
          <cell r="P2203">
            <v>24</v>
          </cell>
          <cell r="Q2203">
            <v>24</v>
          </cell>
          <cell r="R2203">
            <v>24</v>
          </cell>
          <cell r="S2203">
            <v>24</v>
          </cell>
          <cell r="T2203">
            <v>19653</v>
          </cell>
          <cell r="U2203">
            <v>19653</v>
          </cell>
          <cell r="V2203">
            <v>19653</v>
          </cell>
          <cell r="W2203">
            <v>19653</v>
          </cell>
          <cell r="X2203" t="str">
            <v>ALUMINUM CABLES 50MM2 AA CONDUCTOR ANT AS PER PI NO INQ-4840-10-19 DATED 17 05 2020 TRADE TERMS INCOTERMS 2020 CFR MOMBASA - KENYA HS CODE 76149000 NET WEIGHT 17592 KG GROSS WEIGHT 19653 KG</v>
          </cell>
          <cell r="Y2203" t="str">
            <v>Valide</v>
          </cell>
        </row>
        <row r="2204">
          <cell r="A2204" t="str">
            <v>TLLU5112400</v>
          </cell>
          <cell r="B2204">
            <v>40</v>
          </cell>
          <cell r="C2204" t="str">
            <v>204065621</v>
          </cell>
          <cell r="D2204">
            <v>44060</v>
          </cell>
          <cell r="E2204">
            <v>-44055</v>
          </cell>
          <cell r="I2204" t="str">
            <v>2020 MSA 166087</v>
          </cell>
          <cell r="J2204">
            <v>46</v>
          </cell>
          <cell r="K2204" t="str">
            <v>SKYLINK FREIGHT INDIA PVT LTD 107 1</v>
          </cell>
          <cell r="L2204" t="str">
            <v>M S UNIFILTERS KENYA LIMITED BUSI</v>
          </cell>
          <cell r="M2204" t="str">
            <v>AE</v>
          </cell>
          <cell r="N2204" t="str">
            <v>INICD</v>
          </cell>
          <cell r="O2204" t="str">
            <v>PK</v>
          </cell>
          <cell r="P2204">
            <v>473</v>
          </cell>
          <cell r="Q2204">
            <v>473</v>
          </cell>
          <cell r="R2204">
            <v>473</v>
          </cell>
          <cell r="S2204">
            <v>473</v>
          </cell>
          <cell r="T2204">
            <v>20749</v>
          </cell>
          <cell r="U2204">
            <v>20749</v>
          </cell>
          <cell r="V2204">
            <v>20749</v>
          </cell>
          <cell r="W2204">
            <v>20749</v>
          </cell>
          <cell r="X2204" t="str">
            <v>1 X 40 HC 473 PACKAGES FOUR HUNDRED SEVENTY THREE PACKAGES ONLY 03 WOODEN BOXES - PERFORATION MACHINE SIZE 1MTR DALFIN FILLING MACHINE WITH ALL STANDARD SPARE PARTS AND ACCESSORIES ALL OTHER D ETAILS AR AS PROFORMA INVOICE NO PI 20 104 DT 15 01 2020 HS CODE 84431990 SB NO 3946185 DT 20 07 2020 62 CORRUGATED BOXES - BIGSPRING SMALL SPRING HS CODE 48192010 SB NO 3969205 DT 21 07 20 20 260 BOXES - RUBBER GASKET HS CODE 40169340 SB NO 3780336 DT 13 07 2020 148 ARTICLES - FILTER PAPER HS CODE 48232000 SB NO 3 780094 DT 13 07 2020 NET WT 19792 100 KGS A C PRAKASH WEB O FFSET PVT LTD MULTI SPRINGS ENGINEERING PVT LTD UNIQUE AUTORUBBER UDYOG P LTD INTRANSIT TO ICD EMBAKASI NAIROBI</v>
          </cell>
          <cell r="Y2204" t="str">
            <v>Valide</v>
          </cell>
        </row>
        <row r="2205">
          <cell r="A2205" t="str">
            <v>TCLU6983532</v>
          </cell>
          <cell r="B2205">
            <v>20</v>
          </cell>
          <cell r="C2205" t="str">
            <v>204122161</v>
          </cell>
          <cell r="D2205">
            <v>44060</v>
          </cell>
          <cell r="E2205">
            <v>-44055</v>
          </cell>
          <cell r="I2205" t="str">
            <v>2020 MSA 166088</v>
          </cell>
          <cell r="J2205">
            <v>378</v>
          </cell>
          <cell r="K2205" t="str">
            <v>RECKITT BENCKISER BAHRAIN W L L B</v>
          </cell>
          <cell r="L2205" t="str">
            <v>TOWFIQ KENYA LTD LIKONI ROAD INDUSTIBWA TOWFIQ CO KE</v>
          </cell>
          <cell r="M2205" t="str">
            <v>BR</v>
          </cell>
          <cell r="N2205" t="str">
            <v>BHBAH</v>
          </cell>
          <cell r="O2205" t="str">
            <v>CS</v>
          </cell>
          <cell r="P2205">
            <v>3024</v>
          </cell>
          <cell r="Q2205">
            <v>3024</v>
          </cell>
          <cell r="R2205">
            <v>0</v>
          </cell>
          <cell r="S2205">
            <v>0</v>
          </cell>
          <cell r="T2205">
            <v>3447</v>
          </cell>
          <cell r="U2205">
            <v>3447</v>
          </cell>
          <cell r="V2205">
            <v>0</v>
          </cell>
          <cell r="W2205">
            <v>0</v>
          </cell>
          <cell r="X2205" t="str">
            <v>01X20 DC SKIN WIPES ORIGINAL 10S SRP TOTAL CASES 3024 TOTAL NET WEIGHT 2509 92 KGS HS CODE 33079020 FREIGHT PREPAID</v>
          </cell>
          <cell r="Y2205" t="str">
            <v>Valide</v>
          </cell>
        </row>
        <row r="2206">
          <cell r="A2206" t="str">
            <v>MRKU9166969</v>
          </cell>
          <cell r="B2206">
            <v>20</v>
          </cell>
          <cell r="C2206" t="str">
            <v>204153957</v>
          </cell>
          <cell r="D2206">
            <v>44060</v>
          </cell>
          <cell r="E2206">
            <v>-44055</v>
          </cell>
          <cell r="I2206" t="str">
            <v>2020 MSA 166088</v>
          </cell>
          <cell r="J2206">
            <v>18</v>
          </cell>
          <cell r="K2206" t="str">
            <v>GENERAL EXPORT ENTERPRISES5 FERN</v>
          </cell>
          <cell r="L2206" t="str">
            <v>TO ORDER</v>
          </cell>
          <cell r="M2206" t="str">
            <v>BR</v>
          </cell>
          <cell r="N2206" t="str">
            <v>INNSA</v>
          </cell>
          <cell r="O2206" t="str">
            <v>BL</v>
          </cell>
          <cell r="P2206">
            <v>176</v>
          </cell>
          <cell r="Q2206">
            <v>176</v>
          </cell>
          <cell r="R2206">
            <v>0</v>
          </cell>
          <cell r="S2206">
            <v>0</v>
          </cell>
          <cell r="T2206">
            <v>7407</v>
          </cell>
          <cell r="U2206">
            <v>7407</v>
          </cell>
          <cell r="V2206">
            <v>0</v>
          </cell>
          <cell r="W2206">
            <v>0</v>
          </cell>
          <cell r="X2206" t="str">
            <v>STOCK LOT OF TOWELS SHAWLS NET WT 7155 000 KGS INV NO GEE 130 2020-20 S BILLNO 3985078 22 07 2020 HS CODE NO 6302910 62149060 DETENTION AS PER TARIFF AFTER 14 DAYS FROM THE DATE OF UN LOADING THE VESSEL CONSIGNEES WILL PAY DETENTION AS PER TARIFF</v>
          </cell>
          <cell r="Y2206" t="str">
            <v>Valide</v>
          </cell>
        </row>
        <row r="2207">
          <cell r="A2207" t="str">
            <v>TEMU6391947</v>
          </cell>
          <cell r="B2207">
            <v>40</v>
          </cell>
          <cell r="C2207" t="str">
            <v>599736137</v>
          </cell>
          <cell r="D2207">
            <v>44060</v>
          </cell>
          <cell r="E2207">
            <v>-44055</v>
          </cell>
          <cell r="I2207" t="str">
            <v>2020 MSA 166088</v>
          </cell>
          <cell r="J2207">
            <v>414</v>
          </cell>
          <cell r="K2207" t="str">
            <v>ALPHA AND JAM NO 5 YUSUF OKUNADE</v>
          </cell>
          <cell r="L2207" t="str">
            <v>ALPHA AND JAM KENYA THE CHANCERY B</v>
          </cell>
          <cell r="M2207" t="str">
            <v>BR</v>
          </cell>
          <cell r="N2207" t="str">
            <v>NGAPP</v>
          </cell>
          <cell r="O2207" t="str">
            <v>BX</v>
          </cell>
          <cell r="P2207">
            <v>23</v>
          </cell>
          <cell r="Q2207">
            <v>23</v>
          </cell>
          <cell r="R2207">
            <v>23</v>
          </cell>
          <cell r="S2207">
            <v>23</v>
          </cell>
          <cell r="T2207">
            <v>12650</v>
          </cell>
          <cell r="U2207">
            <v>12650</v>
          </cell>
          <cell r="V2207">
            <v>12650</v>
          </cell>
          <cell r="W2207">
            <v>12650</v>
          </cell>
          <cell r="X2207" t="str">
            <v>1 X 40FT CONTAINER SAID TO CONTAIN 22 BOXES CONTAINING 9 SCREENS IN EAC H BOX OF USED LED SCREENS AND 1 BOX OF USED CONNECTING CABLES GROSS WEIGHT 12 650 KGS NET WEIGHT 10 350 KGS NXP XG20200007018 461</v>
          </cell>
          <cell r="Y2207" t="str">
            <v>Valide</v>
          </cell>
        </row>
        <row r="2208">
          <cell r="A2208" t="str">
            <v>MRKU7657454</v>
          </cell>
          <cell r="B2208">
            <v>20</v>
          </cell>
          <cell r="C2208" t="str">
            <v>910920714</v>
          </cell>
          <cell r="D2208">
            <v>44060</v>
          </cell>
          <cell r="E2208">
            <v>-44055</v>
          </cell>
          <cell r="I2208" t="str">
            <v>2020 MSA 165864</v>
          </cell>
          <cell r="J2208">
            <v>540</v>
          </cell>
          <cell r="K2208" t="str">
            <v>PODRAVKA DD 32 A STARCEVICA 48000</v>
          </cell>
          <cell r="L2208" t="str">
            <v>TOWFIQ KENYA LIMITED INDUSTRIAL A</v>
          </cell>
          <cell r="M2208" t="str">
            <v>US</v>
          </cell>
          <cell r="N2208" t="str">
            <v>HRRJK</v>
          </cell>
          <cell r="O2208" t="str">
            <v>CT</v>
          </cell>
          <cell r="P2208">
            <v>10911</v>
          </cell>
          <cell r="Q2208">
            <v>10911</v>
          </cell>
          <cell r="R2208">
            <v>0</v>
          </cell>
          <cell r="S2208">
            <v>0</v>
          </cell>
          <cell r="T2208">
            <v>33846</v>
          </cell>
          <cell r="U2208">
            <v>33846</v>
          </cell>
          <cell r="V2208">
            <v>0</v>
          </cell>
          <cell r="W2208">
            <v>0</v>
          </cell>
          <cell r="X2208" t="str">
            <v>CHICKEN PASTE 135G HS 16023230 LINO LADA DUO 350G HS 18069060 LINO L ADA NOUGAT 350G HS 18069060 AJVAR EXTRA HOT 350G HS 20059950 AJVAR M ILD ST 350G HS 20059950 VEGETA 75G HS 21039090 VEGETA FISH BAG 30G HS 21039090 VEGETA CRISPY POTATOES BAG 30G HS 21039090 VEGETA SALAD 20G HS 21039090 VEGETA GLASS D0SE 400G HS 21039090 VEGETA 12G STICKSAMPLE HS 21039090 VEGETA CHICKEN SOUP W N 60G HS 21041000 VEGETA G REEN VEGETABLE SOUP 60G HS 21041000 LINO LADA MILK 350G HS 21069098 INTRANSIT TO ICD EMBAKASI NAIROBI VEGETA GRILL CLASSIC BAG 30G HS 21039090 VEGETA GOLDEN CHICKEN BAG 30 G HS 21039090 VEGETA CHICKEN CUBE 80G HS 21041000 VEGETA BEEF CUBE 8 0G HS 21041000 BROCCOLI AND COULI SOUP 66G HS 21041000 VEG CREAM OF TOMATO S 60G HS 21041000 VEGETA CREAM MUSH SOUP 63G HS 21041000 VEG CREAM OF VEGETABLES 45G HS 21041000 VEGETA CHICKEN CUBE 1KG KE HS 21041000 VEGETA BEEF CUBE 1KG KE HS 21041000 INTRANSIT TO ICD EMBAKAS I NAIROBI</v>
          </cell>
          <cell r="Y2208" t="str">
            <v>Valide</v>
          </cell>
        </row>
        <row r="2209">
          <cell r="A2209" t="str">
            <v>MRKU9394450</v>
          </cell>
          <cell r="B2209">
            <v>20</v>
          </cell>
          <cell r="C2209" t="str">
            <v>910999565</v>
          </cell>
          <cell r="D2209">
            <v>44060</v>
          </cell>
          <cell r="E2209">
            <v>-44055</v>
          </cell>
          <cell r="I2209" t="str">
            <v>2020 MSA 165864</v>
          </cell>
          <cell r="J2209">
            <v>567</v>
          </cell>
          <cell r="K2209" t="str">
            <v>RECKITT BENCKISER BAHRAIN W L L B</v>
          </cell>
          <cell r="L2209" t="str">
            <v>TOWFIQ KENYA LTD LIKONI ROAD INDUSSIBWA TOWFIQ CO KE</v>
          </cell>
          <cell r="M2209" t="str">
            <v>US</v>
          </cell>
          <cell r="N2209" t="str">
            <v>BHBAH</v>
          </cell>
          <cell r="O2209" t="str">
            <v>CS</v>
          </cell>
          <cell r="P2209">
            <v>6938</v>
          </cell>
          <cell r="Q2209">
            <v>6938</v>
          </cell>
          <cell r="R2209">
            <v>6938</v>
          </cell>
          <cell r="S2209">
            <v>6938</v>
          </cell>
          <cell r="T2209">
            <v>27856</v>
          </cell>
          <cell r="U2209">
            <v>27856</v>
          </cell>
          <cell r="V2209">
            <v>27856</v>
          </cell>
          <cell r="W2209">
            <v>27856</v>
          </cell>
          <cell r="X2209" t="str">
            <v>01X20 DC 01X40 DC DTT JU HW SC 200ML DETTOL JU HW ORIG 200ML DTT JU SG FRESH500ML DTT JU SG ORIGINAL 250ML TOTAL CASES 6938 TOTA L NET WEIGHT 23010 86 KGS TOTAL GROSS WEIGHT 27855 80 KGS FREIGH T PREPAID</v>
          </cell>
          <cell r="Y2209" t="str">
            <v>Valide</v>
          </cell>
        </row>
        <row r="2210">
          <cell r="A2210" t="str">
            <v>CRSU9278555</v>
          </cell>
          <cell r="B2210">
            <v>40</v>
          </cell>
          <cell r="C2210" t="str">
            <v>AMC0914039</v>
          </cell>
          <cell r="D2210">
            <v>44061</v>
          </cell>
          <cell r="E2210">
            <v>-44056</v>
          </cell>
          <cell r="I2210" t="str">
            <v>2020 MSA 166078</v>
          </cell>
          <cell r="J2210">
            <v>51</v>
          </cell>
          <cell r="K2210" t="str">
            <v>M S MAHINDRA AND MAHINDRA LTDINTERNATIONAL OPERATIONS MAHINDRA TOWERS</v>
          </cell>
          <cell r="L2210" t="str">
            <v>XYLON MOTORS LIMITEDP O BOX 48296-00100NAIROBI - KENYAMR RAJESH</v>
          </cell>
          <cell r="M2210" t="str">
            <v>AE</v>
          </cell>
          <cell r="N2210" t="str">
            <v>INNSA</v>
          </cell>
          <cell r="O2210" t="str">
            <v>PK</v>
          </cell>
          <cell r="P2210">
            <v>83</v>
          </cell>
          <cell r="Q2210">
            <v>83</v>
          </cell>
          <cell r="R2210">
            <v>83</v>
          </cell>
          <cell r="S2210">
            <v>83</v>
          </cell>
          <cell r="T2210">
            <v>40480</v>
          </cell>
          <cell r="U2210">
            <v>40480</v>
          </cell>
          <cell r="V2210">
            <v>40480</v>
          </cell>
          <cell r="W2210">
            <v>40480</v>
          </cell>
          <cell r="X2210" t="str">
            <v>9 X 40 HC FCL CONTAINER TOTAL 83 PACKAGES TOTAL EIGHTY THREE PACKAGES ONLY 6 UNITS MAHINDRA SCORPIO PICK UP DC 2 2mHawk 4WD RHD - S6 CKD PACKAGE Capacity- 2179ccGVW - 3150 Kgs Engine Year Of Manufacture-2020 Model Code-HVR4JMCABRJ-KAW001Colour - White 6 SETS OF MATERIAL SUPPLIED SUBJECT TO KENYAN CUSTOMS LEGAL NOTICE No 489 -6 QTY 6 UNITS MAHINDRA SCORPIO PICK UP DC 2 2mHawk 4WD RHD - S6 CKD PACKAGE Engine Capacity- 2179ccGVW - 3150 Kgs Year Of Manufacture-2020 Model Code-HVR4JMCABRJ-KSK001Colour - Silver 6 SETS OF MATERIAL SUPPLIED SUBJECT TO KENYAN CUSTOMS LEGAL NOTICE No 489- 6 QTY RHD - S6 CKD PACKAGE Engine Capacity- 2179ccGVW - 3150 kgs Year Of Manufacture-2020 Model Code-CVR2JMCABRJ-KAW002Colour - White 6 SETS OF MATERIAL SUPPLIED SUBJECT TO KENYAN CUSTOMS LEGAL NOTICE No 489- 6 QTY IDF No E2007366080 BANK GUARANTEE NO 5522603005 PRESHIPMENT INV NO EX01212700001666</v>
          </cell>
          <cell r="Y2210" t="str">
            <v>Valide</v>
          </cell>
        </row>
        <row r="2211">
          <cell r="A2211" t="str">
            <v>CAIU3068011</v>
          </cell>
          <cell r="B2211">
            <v>20</v>
          </cell>
          <cell r="C2211" t="str">
            <v>CFA0351663</v>
          </cell>
          <cell r="D2211">
            <v>44061</v>
          </cell>
          <cell r="E2211">
            <v>-44056</v>
          </cell>
          <cell r="I2211" t="str">
            <v>2020 MSA 165875</v>
          </cell>
          <cell r="J2211">
            <v>30</v>
          </cell>
          <cell r="K2211" t="str">
            <v>EL-MOHANDES COMPANY FOR TRADING MANUFACTURING MODERN CHEMICALSADDRESS</v>
          </cell>
          <cell r="L2211" t="str">
            <v>ALBEN LOGISTICS LIMITEDPLOT NO 1631 20 MOWLEM UMOJA IIKANGUNDO ROAD NA</v>
          </cell>
          <cell r="M2211" t="str">
            <v>SA</v>
          </cell>
          <cell r="N2211" t="str">
            <v>EGAIS</v>
          </cell>
          <cell r="O2211" t="str">
            <v>CT</v>
          </cell>
          <cell r="P2211">
            <v>5121</v>
          </cell>
          <cell r="Q2211">
            <v>5121</v>
          </cell>
          <cell r="R2211">
            <v>5121</v>
          </cell>
          <cell r="S2211">
            <v>5121</v>
          </cell>
          <cell r="T2211">
            <v>121726</v>
          </cell>
          <cell r="U2211">
            <v>121726</v>
          </cell>
          <cell r="V2211">
            <v>121726</v>
          </cell>
          <cell r="W2211">
            <v>121726</v>
          </cell>
          <cell r="X2211" t="str">
            <v>H S CODE 321410 FREIGHT PREPAID QUANTITY 858 CARTONS TYPE OF PACKAGE CARTONS NET WEIGHT 18532 8KG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831 CARTONS TYPE OF PACKAGE CARTONS NET WEIGHT 17949 6 KG GROSS WEIGHT 19752 87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v>
          </cell>
          <cell r="Y2211" t="str">
            <v>Valide</v>
          </cell>
        </row>
        <row r="2212">
          <cell r="A2212" t="str">
            <v>CSLU1686198</v>
          </cell>
          <cell r="B2212">
            <v>20</v>
          </cell>
          <cell r="C2212" t="str">
            <v>COSU6264262630W</v>
          </cell>
          <cell r="D2212">
            <v>44061</v>
          </cell>
          <cell r="E2212">
            <v>-44056</v>
          </cell>
          <cell r="I2212" t="str">
            <v>2020 MSA 165782</v>
          </cell>
          <cell r="J2212">
            <v>67</v>
          </cell>
          <cell r="K2212" t="str">
            <v>SEA SHIPPING LINE</v>
          </cell>
          <cell r="L2212" t="str">
            <v>OPALNET LIMITED</v>
          </cell>
          <cell r="M2212" t="str">
            <v>SG</v>
          </cell>
          <cell r="N2212" t="str">
            <v>USLGB</v>
          </cell>
          <cell r="O2212" t="str">
            <v>PP</v>
          </cell>
          <cell r="P2212">
            <v>1</v>
          </cell>
          <cell r="Q2212">
            <v>1</v>
          </cell>
          <cell r="R2212">
            <v>1</v>
          </cell>
          <cell r="S2212">
            <v>1</v>
          </cell>
          <cell r="T2212">
            <v>436</v>
          </cell>
          <cell r="U2212">
            <v>436</v>
          </cell>
          <cell r="V2212">
            <v>436</v>
          </cell>
          <cell r="W2212">
            <v>436</v>
          </cell>
          <cell r="X2212" t="str">
            <v>EXHIBITION GOODS TV AMP APOS S 91 X 46 X 69 PLACE OF DELIVERY PORT CLEARANCE</v>
          </cell>
          <cell r="Y2212" t="str">
            <v>Valide</v>
          </cell>
        </row>
        <row r="2213">
          <cell r="A2213" t="str">
            <v>TGHU1257984</v>
          </cell>
          <cell r="B2213">
            <v>20</v>
          </cell>
          <cell r="C2213" t="str">
            <v>DXB0508968</v>
          </cell>
          <cell r="D2213">
            <v>44061</v>
          </cell>
          <cell r="E2213">
            <v>-44056</v>
          </cell>
          <cell r="I2213" t="str">
            <v>2020 MSA 166078</v>
          </cell>
          <cell r="J2213">
            <v>153</v>
          </cell>
          <cell r="K2213" t="str">
            <v>GANADOR GENERAL TRADING LLCPO BOX 116228DUBAIUNITED ARAB EMIRATES</v>
          </cell>
          <cell r="L2213" t="str">
            <v>ALKO BRANDS LIMITEDPO BOX 47507BLOCK D SAMEER BUSINESS PARKNAIROBI KEN</v>
          </cell>
          <cell r="M2213" t="str">
            <v>AE</v>
          </cell>
          <cell r="N2213" t="str">
            <v>AEJEA</v>
          </cell>
          <cell r="O2213" t="str">
            <v>CT</v>
          </cell>
          <cell r="P2213">
            <v>1030</v>
          </cell>
          <cell r="Q2213">
            <v>1030</v>
          </cell>
          <cell r="R2213">
            <v>0</v>
          </cell>
          <cell r="S2213">
            <v>0</v>
          </cell>
          <cell r="T2213">
            <v>18511</v>
          </cell>
          <cell r="U2213">
            <v>18511</v>
          </cell>
          <cell r="V2213">
            <v>0</v>
          </cell>
          <cell r="W2213">
            <v>0</v>
          </cell>
          <cell r="X2213" t="str">
            <v>ASSORTED ALCOHOLIC BEVERAGES CTC MR JULIUS TAX P051823943K FREIGHT PREPAID</v>
          </cell>
          <cell r="Y2213" t="str">
            <v>Valide</v>
          </cell>
        </row>
        <row r="2214">
          <cell r="A2214" t="str">
            <v>FCIU3828431</v>
          </cell>
          <cell r="B2214">
            <v>20</v>
          </cell>
          <cell r="C2214" t="str">
            <v>EDP0121239A</v>
          </cell>
          <cell r="D2214">
            <v>44061</v>
          </cell>
          <cell r="E2214">
            <v>-44056</v>
          </cell>
          <cell r="I2214" t="str">
            <v>2020 MSA 166078</v>
          </cell>
          <cell r="J2214">
            <v>163</v>
          </cell>
          <cell r="K2214" t="str">
            <v>STAR EXPORTS305 3RD FLOOR TV INDUSTRIAL ESTATESK AHIRE MARG</v>
          </cell>
          <cell r="L2214" t="str">
            <v>CONDUCTORS AND TRANSFORMERSMANUFACTURING CO LTDP O BOX 40859 NAIROBI</v>
          </cell>
          <cell r="M2214" t="str">
            <v>AE</v>
          </cell>
          <cell r="N2214" t="str">
            <v>INNSA</v>
          </cell>
          <cell r="O2214" t="str">
            <v>CX</v>
          </cell>
          <cell r="P2214">
            <v>55</v>
          </cell>
          <cell r="Q2214">
            <v>55</v>
          </cell>
          <cell r="R2214">
            <v>0</v>
          </cell>
          <cell r="S2214">
            <v>0</v>
          </cell>
          <cell r="T2214">
            <v>112803</v>
          </cell>
          <cell r="U2214">
            <v>112803</v>
          </cell>
          <cell r="V2214">
            <v>0</v>
          </cell>
          <cell r="W2214">
            <v>0</v>
          </cell>
          <cell r="X2214" t="str">
            <v>05 X 20 FCL CONTAINER STC 55 Coils 9 5 MM ALUMINIUM WIRE ROD EC GRADE H 14 HS CODE 76051100 TOTAL NET WT 111301 KGS FREIGHT PREPAID LAND LINE +254 41 2220904 EMAIL CUSTOMERCARE3-EASTGLOBALKENYA COM</v>
          </cell>
          <cell r="Y2214" t="str">
            <v>Valide</v>
          </cell>
        </row>
        <row r="2215">
          <cell r="A2215" t="str">
            <v>TRHU3081880</v>
          </cell>
          <cell r="B2215">
            <v>20</v>
          </cell>
          <cell r="C2215" t="str">
            <v>EDP0121239A</v>
          </cell>
          <cell r="D2215">
            <v>44061</v>
          </cell>
          <cell r="E2215">
            <v>-44056</v>
          </cell>
          <cell r="I2215" t="str">
            <v>2020 MSA 166078</v>
          </cell>
          <cell r="J2215">
            <v>163</v>
          </cell>
          <cell r="K2215" t="str">
            <v>STAR EXPORTS305 3RD FLOOR TV INDUSTRIAL ESTATESK AHIRE MARG</v>
          </cell>
          <cell r="L2215" t="str">
            <v>CONDUCTORS AND TRANSFORMERSMANUFACTURING CO LTDP O BOX 40859 NAIROBI</v>
          </cell>
          <cell r="M2215" t="str">
            <v>AE</v>
          </cell>
          <cell r="N2215" t="str">
            <v>INNSA</v>
          </cell>
          <cell r="O2215" t="str">
            <v>CX</v>
          </cell>
          <cell r="P2215">
            <v>55</v>
          </cell>
          <cell r="Q2215">
            <v>55</v>
          </cell>
          <cell r="R2215">
            <v>0</v>
          </cell>
          <cell r="S2215">
            <v>0</v>
          </cell>
          <cell r="T2215">
            <v>112803</v>
          </cell>
          <cell r="U2215">
            <v>112803</v>
          </cell>
          <cell r="V2215">
            <v>0</v>
          </cell>
          <cell r="W2215">
            <v>0</v>
          </cell>
          <cell r="X2215" t="str">
            <v>05 X 20 FCL CONTAINER STC 55 Coils 9 5 MM ALUMINIUM WIRE ROD EC GRADE H 14 HS CODE 76051100 TOTAL NET WT 111301 KGS FREIGHT PREPAID LAND LINE +254 41 2220904 EMAIL CUSTOMERCARE3-EASTGLOBALKENYA COM</v>
          </cell>
          <cell r="Y2215" t="str">
            <v>Valide</v>
          </cell>
        </row>
        <row r="2216">
          <cell r="A2216" t="str">
            <v>HLXU6421225</v>
          </cell>
          <cell r="B2216">
            <v>40</v>
          </cell>
          <cell r="C2216" t="str">
            <v>HLCUBSC2007APPG5</v>
          </cell>
          <cell r="D2216">
            <v>44061</v>
          </cell>
          <cell r="E2216">
            <v>-44056</v>
          </cell>
          <cell r="I2216" t="str">
            <v>2020 MSA 166102</v>
          </cell>
          <cell r="J2216">
            <v>18</v>
          </cell>
          <cell r="K2216" t="str">
            <v>VECTURA OCEAN LINES 1349 CHARWOOD ROAD HANOVER MD 21076 UNITED STAT</v>
          </cell>
          <cell r="L2216" t="str">
            <v>AMERICAN EMBASSY NAIROBI KENYA ATTENTION OBO CADDELL PROJECT</v>
          </cell>
          <cell r="M2216" t="str">
            <v>US</v>
          </cell>
          <cell r="N2216" t="str">
            <v>GBLON</v>
          </cell>
          <cell r="O2216" t="str">
            <v>NE</v>
          </cell>
          <cell r="P2216">
            <v>13</v>
          </cell>
          <cell r="Q2216">
            <v>13</v>
          </cell>
          <cell r="R2216">
            <v>13</v>
          </cell>
          <cell r="S2216">
            <v>13</v>
          </cell>
          <cell r="T2216">
            <v>3370</v>
          </cell>
          <cell r="U2216">
            <v>3370</v>
          </cell>
          <cell r="V2216">
            <v>3370</v>
          </cell>
          <cell r="W2216">
            <v>3370</v>
          </cell>
          <cell r="X2216" t="str">
            <v>DIPLOMATIIC CARGO-CONNSTUCTIION MATERIAL HS CODE 99 98 98</v>
          </cell>
          <cell r="Y2216" t="str">
            <v>Valide</v>
          </cell>
        </row>
        <row r="2217">
          <cell r="A2217" t="str">
            <v>HLXU5657920</v>
          </cell>
          <cell r="B2217">
            <v>40</v>
          </cell>
          <cell r="C2217" t="str">
            <v>HLCUIZ1200704003</v>
          </cell>
          <cell r="D2217">
            <v>44061</v>
          </cell>
          <cell r="E2217">
            <v>-44056</v>
          </cell>
          <cell r="I2217" t="str">
            <v>2020 MSA 166102</v>
          </cell>
          <cell r="J2217">
            <v>87</v>
          </cell>
          <cell r="K2217" t="str">
            <v>MAKKON MUHENDISLIK MAKINE SAN TIC LTD STI KONYA ORGANIZE SANAYI BOLGE</v>
          </cell>
          <cell r="L2217" t="str">
            <v>FINE ENGINEERING WORKS LIMITED P O BOX 32512 NANYUKI ROAD INDUSTRIAL</v>
          </cell>
          <cell r="M2217" t="str">
            <v>US</v>
          </cell>
          <cell r="N2217" t="str">
            <v>TRMER</v>
          </cell>
          <cell r="O2217" t="str">
            <v>NE</v>
          </cell>
          <cell r="P2217">
            <v>23</v>
          </cell>
          <cell r="Q2217">
            <v>23</v>
          </cell>
          <cell r="R2217">
            <v>23</v>
          </cell>
          <cell r="S2217">
            <v>23</v>
          </cell>
          <cell r="T2217">
            <v>26920</v>
          </cell>
          <cell r="U2217">
            <v>26920</v>
          </cell>
          <cell r="V2217">
            <v>26920</v>
          </cell>
          <cell r="W2217">
            <v>26920</v>
          </cell>
          <cell r="X2217" t="str">
            <v>1 NOS ELECTRIC OVERHEAD TRAVELLING CRANE HS CODE 8426 19 00 00 12 IDF NO E2007360328 - PIN P000596636E TOTAL 2 CONTAINERS - TOTAL 23 PACKS - TOTAL NET WEIGHT 26 520 KGS - TOTAL GROSS WEIGHT 26 920 KGS CONTAINER NO HLXU 5657920 15 PACKS - NET 14 905 KGS - GROSS 15 020 KGS CONTAINER NO UACU 4419820 8 PACKS - NET 11 615 KGS - GROSS 11 900 KGS THE CRANE IS HS-CODE 84 26 19</v>
          </cell>
          <cell r="Y2217" t="str">
            <v>Valide</v>
          </cell>
        </row>
        <row r="2218">
          <cell r="A2218" t="str">
            <v>UACU4419820</v>
          </cell>
          <cell r="B2218">
            <v>40</v>
          </cell>
          <cell r="C2218" t="str">
            <v>HLCUIZ1200704003</v>
          </cell>
          <cell r="D2218">
            <v>44062</v>
          </cell>
          <cell r="E2218">
            <v>-44057</v>
          </cell>
          <cell r="I2218" t="str">
            <v>2020 MSA 166102</v>
          </cell>
          <cell r="J2218">
            <v>87</v>
          </cell>
          <cell r="K2218" t="str">
            <v>MAKKON MUHENDISLIK MAKINE SAN TIC LTD STI KONYA ORGANIZE SANAYI BOLGE</v>
          </cell>
          <cell r="L2218" t="str">
            <v>FINE ENGINEERING WORKS LIMITED P O BOX 32512 NANYUKI ROAD INDUSTRIAL</v>
          </cell>
          <cell r="M2218" t="str">
            <v>US</v>
          </cell>
          <cell r="N2218" t="str">
            <v>TRMER</v>
          </cell>
          <cell r="O2218" t="str">
            <v>NE</v>
          </cell>
          <cell r="P2218">
            <v>23</v>
          </cell>
          <cell r="Q2218">
            <v>23</v>
          </cell>
          <cell r="R2218">
            <v>23</v>
          </cell>
          <cell r="S2218">
            <v>23</v>
          </cell>
          <cell r="T2218">
            <v>26920</v>
          </cell>
          <cell r="U2218">
            <v>26920</v>
          </cell>
          <cell r="V2218">
            <v>26920</v>
          </cell>
          <cell r="W2218">
            <v>26920</v>
          </cell>
          <cell r="X2218" t="str">
            <v>1 NOS ELECTRIC OVERHEAD TRAVELLING CRANE HS CODE 8426 19 00 00 12 IDF NO E2007360328 - PIN P000596636E TOTAL 2 CONTAINERS - TOTAL 23 PACKS - TOTAL NET WEIGHT 26 520 KGS - TOTAL GROSS WEIGHT 26 920 KGS CONTAINER NO HLXU 5657920 15 PACKS - NET 14 905 KGS - GROSS 15 020 KGS CONTAINER NO UACU 4419820 8 PACKS - NET 11 615 KGS - GROSS 11 900 KGS THE CRANE IS HS-CODE 84 26 19</v>
          </cell>
          <cell r="Y2218" t="str">
            <v>Valide</v>
          </cell>
        </row>
        <row r="2219">
          <cell r="A2219" t="str">
            <v>DFSU6610107</v>
          </cell>
          <cell r="B2219">
            <v>40</v>
          </cell>
          <cell r="C2219" t="str">
            <v>HLUSPIL200603875</v>
          </cell>
          <cell r="D2219">
            <v>44062</v>
          </cell>
          <cell r="E2219">
            <v>-44057</v>
          </cell>
          <cell r="I2219" t="str">
            <v>2020 MSA 166102</v>
          </cell>
          <cell r="J2219">
            <v>121</v>
          </cell>
          <cell r="K2219" t="str">
            <v>VECTURA OCEAN LINES 1349 CHARWOOD ROAD HANOVER MD 21076 UNITED STAT</v>
          </cell>
          <cell r="L2219" t="str">
            <v>U S EMBASSY NAIROBI NAIROBI KENYA</v>
          </cell>
          <cell r="M2219" t="str">
            <v>US</v>
          </cell>
          <cell r="N2219" t="str">
            <v>USORF</v>
          </cell>
          <cell r="O2219" t="str">
            <v>NE</v>
          </cell>
          <cell r="P2219">
            <v>70</v>
          </cell>
          <cell r="Q2219">
            <v>70</v>
          </cell>
          <cell r="R2219">
            <v>70</v>
          </cell>
          <cell r="S2219">
            <v>70</v>
          </cell>
          <cell r="T2219">
            <v>37494</v>
          </cell>
          <cell r="U2219">
            <v>37494</v>
          </cell>
          <cell r="V2219">
            <v>37494</v>
          </cell>
          <cell r="W2219">
            <v>37494</v>
          </cell>
          <cell r="X2219" t="str">
            <v>DIPLOMATIC CARGO-CONSTRUCTION MATERIAL HS CODE 69 02 10</v>
          </cell>
          <cell r="Y2219" t="str">
            <v>Valide</v>
          </cell>
        </row>
        <row r="2220">
          <cell r="A2220" t="str">
            <v>DRYU9064077</v>
          </cell>
          <cell r="B2220">
            <v>40</v>
          </cell>
          <cell r="C2220" t="str">
            <v>HLUSPIL200605362</v>
          </cell>
          <cell r="D2220">
            <v>44062</v>
          </cell>
          <cell r="E2220">
            <v>-44057</v>
          </cell>
          <cell r="I2220" t="str">
            <v>2020 MSA 166102</v>
          </cell>
          <cell r="J2220">
            <v>123</v>
          </cell>
          <cell r="K2220" t="str">
            <v>VECTURA OCEAN LINES 1349 CHARWOOD ROAD HANOVER MD 21076 UNITED STAT</v>
          </cell>
          <cell r="L2220" t="str">
            <v>U S EMBASSY NAIROBI NAIROBI KENYA</v>
          </cell>
          <cell r="M2220" t="str">
            <v>US</v>
          </cell>
          <cell r="N2220" t="str">
            <v>USORF</v>
          </cell>
          <cell r="O2220" t="str">
            <v>NE</v>
          </cell>
          <cell r="P2220">
            <v>50</v>
          </cell>
          <cell r="Q2220">
            <v>50</v>
          </cell>
          <cell r="R2220">
            <v>50</v>
          </cell>
          <cell r="S2220">
            <v>50</v>
          </cell>
          <cell r="T2220">
            <v>17909</v>
          </cell>
          <cell r="U2220">
            <v>17909</v>
          </cell>
          <cell r="V2220">
            <v>17909</v>
          </cell>
          <cell r="W2220">
            <v>17909</v>
          </cell>
          <cell r="X2220" t="str">
            <v>DIPLOMATIC CARGO- CONSTRUCTION MATERIAL HS CODE 69 02 10</v>
          </cell>
          <cell r="Y2220" t="str">
            <v>Valide</v>
          </cell>
        </row>
        <row r="2221">
          <cell r="A2221" t="str">
            <v>APZU4389760</v>
          </cell>
          <cell r="B2221">
            <v>40</v>
          </cell>
          <cell r="C2221" t="str">
            <v>LPL0965389</v>
          </cell>
          <cell r="D2221">
            <v>44063</v>
          </cell>
          <cell r="E2221">
            <v>-44058</v>
          </cell>
          <cell r="I2221" t="str">
            <v>2020 MSA 165875</v>
          </cell>
          <cell r="J2221">
            <v>153</v>
          </cell>
          <cell r="K2221" t="str">
            <v>BUTYL PRODUCTS LTD11 RADFORD CRESCENTBILLERICAYESSEX CM12 0DW</v>
          </cell>
          <cell r="L2221" t="str">
            <v>INTERNATIONAL FEDERATION OF REDCROSS AND RED CRESCENT SOCIETIESC 0 NOR</v>
          </cell>
          <cell r="M2221" t="str">
            <v>SA</v>
          </cell>
          <cell r="N2221" t="str">
            <v>GBBIL</v>
          </cell>
          <cell r="O2221" t="str">
            <v>PE</v>
          </cell>
          <cell r="P2221">
            <v>20</v>
          </cell>
          <cell r="Q2221">
            <v>20</v>
          </cell>
          <cell r="R2221">
            <v>0</v>
          </cell>
          <cell r="S2221">
            <v>0</v>
          </cell>
          <cell r="T2221">
            <v>3600</v>
          </cell>
          <cell r="U2221">
            <v>3600</v>
          </cell>
          <cell r="V2221">
            <v>0</v>
          </cell>
          <cell r="W2221">
            <v>0</v>
          </cell>
          <cell r="X2221" t="str">
            <v>FREIGHT PREPAID CONTACT OLLE KAIDRO REGIONAL LOGISTICS DELEGATE TEL +254 20 2835263 EMAIL OLLE KAIDRO-IFRC ORG 1 X 40 CONTAINER 20 PALLETS STC ORAL REHYDRATION POINT KITS KMEDZFCH0104 ORP KIT 2 H S CODE 8419 1100</v>
          </cell>
          <cell r="Y2221" t="str">
            <v>Valide</v>
          </cell>
        </row>
        <row r="2222">
          <cell r="A2222" t="str">
            <v>FCIU7428881</v>
          </cell>
          <cell r="B2222">
            <v>40</v>
          </cell>
          <cell r="C2222" t="str">
            <v>MEDUDM187743</v>
          </cell>
          <cell r="D2222">
            <v>44063</v>
          </cell>
          <cell r="E2222">
            <v>-44058</v>
          </cell>
          <cell r="I2222" t="str">
            <v>2020 MSA 166066</v>
          </cell>
          <cell r="J2222">
            <v>30</v>
          </cell>
          <cell r="K2222" t="str">
            <v>NATIONAL PETROCHEMICAL INDUSTRIALIZATION MARKETING COMPANY</v>
          </cell>
          <cell r="L2222" t="str">
            <v>MAISHA PACKAGING COMPANY LIMITED P O BOX 33319 NAIROBI KENYA</v>
          </cell>
          <cell r="M2222" t="str">
            <v>OM</v>
          </cell>
          <cell r="N2222" t="str">
            <v>OMSLL</v>
          </cell>
          <cell r="O2222" t="str">
            <v>BG</v>
          </cell>
          <cell r="P2222">
            <v>3960</v>
          </cell>
          <cell r="Q2222">
            <v>3960</v>
          </cell>
          <cell r="R2222">
            <v>0</v>
          </cell>
          <cell r="S2222">
            <v>0</v>
          </cell>
          <cell r="T2222">
            <v>101476</v>
          </cell>
          <cell r="U2222">
            <v>101476</v>
          </cell>
          <cell r="V2222">
            <v>0</v>
          </cell>
          <cell r="W2222">
            <v>0</v>
          </cell>
          <cell r="X2222" t="str">
            <v>99 000 MT - POLYPROPYLENE HOMOPOLYMER GRADE H1045 H S CODE NO 3902 1000 SO 3200086284 3960 BAGS - GROSS WEIGHT 101 476 MT - NET WEIGHT 99 000 MT PACKING IN 25 KGS PER BAG POLYPROPYLENE HOMOPOLYMER GRADE H1045 POLYPROPYLENE HOMOPOLYMER GRADE H1045 POLYPROPYLENE HOMOPOLYMER GRADE H1045</v>
          </cell>
          <cell r="Y2222" t="str">
            <v>Valide</v>
          </cell>
        </row>
        <row r="2223">
          <cell r="A2223" t="str">
            <v>FDCU0056231</v>
          </cell>
          <cell r="B2223">
            <v>40</v>
          </cell>
          <cell r="C2223" t="str">
            <v>MEDUDM187743</v>
          </cell>
          <cell r="D2223">
            <v>44063</v>
          </cell>
          <cell r="E2223">
            <v>-44058</v>
          </cell>
          <cell r="I2223" t="str">
            <v>2020 MSA 166066</v>
          </cell>
          <cell r="J2223">
            <v>30</v>
          </cell>
          <cell r="K2223" t="str">
            <v>NATIONAL PETROCHEMICAL INDUSTRIALIZATION MARKETING COMPANY</v>
          </cell>
          <cell r="L2223" t="str">
            <v>MAISHA PACKAGING COMPANY LIMITED P O BOX 33319 NAIROBI KENYA</v>
          </cell>
          <cell r="M2223" t="str">
            <v>OM</v>
          </cell>
          <cell r="N2223" t="str">
            <v>OMSLL</v>
          </cell>
          <cell r="O2223" t="str">
            <v>BG</v>
          </cell>
          <cell r="P2223">
            <v>3960</v>
          </cell>
          <cell r="Q2223">
            <v>3960</v>
          </cell>
          <cell r="R2223">
            <v>0</v>
          </cell>
          <cell r="S2223">
            <v>0</v>
          </cell>
          <cell r="T2223">
            <v>101476</v>
          </cell>
          <cell r="U2223">
            <v>101476</v>
          </cell>
          <cell r="V2223">
            <v>0</v>
          </cell>
          <cell r="W2223">
            <v>0</v>
          </cell>
          <cell r="X2223" t="str">
            <v>99 000 MT - POLYPROPYLENE HOMOPOLYMER GRADE H1045 H S CODE NO 3902 1000 SO 3200086284 3960 BAGS - GROSS WEIGHT 101 476 MT - NET WEIGHT 99 000 MT PACKING IN 25 KGS PER BAG POLYPROPYLENE HOMOPOLYMER GRADE H1045 POLYPROPYLENE HOMOPOLYMER GRADE H1045 POLYPROPYLENE HOMOPOLYMER GRADE H1045</v>
          </cell>
          <cell r="Y2223" t="str">
            <v>Valide</v>
          </cell>
        </row>
        <row r="2224">
          <cell r="A2224" t="str">
            <v>CAIU9042349</v>
          </cell>
          <cell r="B2224">
            <v>40</v>
          </cell>
          <cell r="C2224" t="str">
            <v>MEDUT2568367</v>
          </cell>
          <cell r="D2224">
            <v>44063</v>
          </cell>
          <cell r="E2224">
            <v>-44058</v>
          </cell>
          <cell r="I2224" t="str">
            <v>2020 MSA 165922</v>
          </cell>
          <cell r="J2224">
            <v>184</v>
          </cell>
          <cell r="K2224" t="str">
            <v>CHINA RAILWAY NO 5 ENGINEERING GROUP CO LTD</v>
          </cell>
          <cell r="L2224" t="str">
            <v>CHINA RAILWAY NO 5 ENGINEERING GROUP CO LTD</v>
          </cell>
          <cell r="M2224" t="str">
            <v>OM</v>
          </cell>
          <cell r="N2224" t="str">
            <v>OMSLL</v>
          </cell>
          <cell r="O2224" t="str">
            <v>PK</v>
          </cell>
          <cell r="P2224">
            <v>300</v>
          </cell>
          <cell r="Q2224">
            <v>300</v>
          </cell>
          <cell r="R2224">
            <v>300</v>
          </cell>
          <cell r="S2224">
            <v>300</v>
          </cell>
          <cell r="T2224">
            <v>190000</v>
          </cell>
          <cell r="U2224">
            <v>190000</v>
          </cell>
          <cell r="V2224">
            <v>190000</v>
          </cell>
          <cell r="W2224">
            <v>190000</v>
          </cell>
          <cell r="X2224" t="str">
            <v>GUARDRAIL POST CAPS END TERMINAL SPACER TYPE A BOLTS AND NUTS TYPE B BOLTS AND NUTS CONNECTING BOLT REFLECTOR</v>
          </cell>
          <cell r="Y2224" t="str">
            <v>Valide</v>
          </cell>
        </row>
        <row r="2225">
          <cell r="A2225" t="str">
            <v>TLLU5171954</v>
          </cell>
          <cell r="B2225">
            <v>40</v>
          </cell>
          <cell r="C2225" t="str">
            <v>MEDUT2568367</v>
          </cell>
          <cell r="D2225">
            <v>44063</v>
          </cell>
          <cell r="E2225">
            <v>-44058</v>
          </cell>
          <cell r="I2225" t="str">
            <v>2020 MSA 165922</v>
          </cell>
          <cell r="J2225">
            <v>184</v>
          </cell>
          <cell r="K2225" t="str">
            <v>CHINA RAILWAY NO 5 ENGINEERING GROUP CO LTD</v>
          </cell>
          <cell r="L2225" t="str">
            <v>CHINA RAILWAY NO 5 ENGINEERING GROUP CO LTD</v>
          </cell>
          <cell r="M2225" t="str">
            <v>OM</v>
          </cell>
          <cell r="N2225" t="str">
            <v>OMSLL</v>
          </cell>
          <cell r="O2225" t="str">
            <v>PK</v>
          </cell>
          <cell r="P2225">
            <v>300</v>
          </cell>
          <cell r="Q2225">
            <v>300</v>
          </cell>
          <cell r="R2225">
            <v>300</v>
          </cell>
          <cell r="S2225">
            <v>300</v>
          </cell>
          <cell r="T2225">
            <v>190000</v>
          </cell>
          <cell r="U2225">
            <v>190000</v>
          </cell>
          <cell r="V2225">
            <v>190000</v>
          </cell>
          <cell r="W2225">
            <v>190000</v>
          </cell>
          <cell r="X2225" t="str">
            <v>GUARDRAIL POST CAPS END TERMINAL SPACER TYPE A BOLTS AND NUTS TYPE B BOLTS AND NUTS CONNECTING BOLT REFLECTOR</v>
          </cell>
          <cell r="Y2225" t="str">
            <v>Valide</v>
          </cell>
        </row>
        <row r="2226">
          <cell r="A2226" t="str">
            <v>MEDU8729120</v>
          </cell>
          <cell r="B2226">
            <v>40</v>
          </cell>
          <cell r="C2226" t="str">
            <v>MEDUT2568367</v>
          </cell>
          <cell r="D2226">
            <v>44063</v>
          </cell>
          <cell r="E2226">
            <v>-44058</v>
          </cell>
          <cell r="I2226" t="str">
            <v>2020 MSA 165922</v>
          </cell>
          <cell r="J2226">
            <v>184</v>
          </cell>
          <cell r="K2226" t="str">
            <v>CHINA RAILWAY NO 5 ENGINEERING GROUP CO LTD</v>
          </cell>
          <cell r="L2226" t="str">
            <v>CHINA RAILWAY NO 5 ENGINEERING GROUP CO LTD</v>
          </cell>
          <cell r="M2226" t="str">
            <v>OM</v>
          </cell>
          <cell r="N2226" t="str">
            <v>OMSLL</v>
          </cell>
          <cell r="O2226" t="str">
            <v>PK</v>
          </cell>
          <cell r="P2226">
            <v>300</v>
          </cell>
          <cell r="Q2226">
            <v>300</v>
          </cell>
          <cell r="R2226">
            <v>300</v>
          </cell>
          <cell r="S2226">
            <v>300</v>
          </cell>
          <cell r="T2226">
            <v>190000</v>
          </cell>
          <cell r="U2226">
            <v>190000</v>
          </cell>
          <cell r="V2226">
            <v>190000</v>
          </cell>
          <cell r="W2226">
            <v>190000</v>
          </cell>
          <cell r="X2226" t="str">
            <v>GUARDRAIL POST CAPS END TERMINAL SPACER TYPE A BOLTS AND NUTS TYPE B BOLTS AND NUTS CONNECTING BOLT REFLECTOR</v>
          </cell>
          <cell r="Y2226" t="str">
            <v>Valide</v>
          </cell>
        </row>
        <row r="2227">
          <cell r="A2227" t="str">
            <v>PCIU0217167</v>
          </cell>
          <cell r="B2227">
            <v>20</v>
          </cell>
          <cell r="C2227" t="str">
            <v>NGNT01718600</v>
          </cell>
          <cell r="D2227">
            <v>44063</v>
          </cell>
          <cell r="E2227">
            <v>-44058</v>
          </cell>
          <cell r="I2227" t="str">
            <v>2020 MSA 165775</v>
          </cell>
          <cell r="J2227">
            <v>22</v>
          </cell>
          <cell r="K2227" t="str">
            <v>YIWU YURONG COMPANY LTD</v>
          </cell>
          <cell r="L2227" t="str">
            <v>EVERGREEN LOGISTICS CO LIMITED P OBOX 7651 00200 NAIROBI KENYATEL07228</v>
          </cell>
          <cell r="M2227" t="str">
            <v>CN</v>
          </cell>
          <cell r="N2227" t="str">
            <v>CNNGB</v>
          </cell>
          <cell r="O2227" t="str">
            <v>CT</v>
          </cell>
          <cell r="P2227">
            <v>627</v>
          </cell>
          <cell r="Q2227">
            <v>627</v>
          </cell>
          <cell r="R2227">
            <v>627</v>
          </cell>
          <cell r="S2227">
            <v>627</v>
          </cell>
          <cell r="T2227">
            <v>7270</v>
          </cell>
          <cell r="U2227">
            <v>7270</v>
          </cell>
          <cell r="V2227">
            <v>7270</v>
          </cell>
          <cell r="W2227">
            <v>7270</v>
          </cell>
          <cell r="X2227" t="str">
            <v>PENS EXERCISE KITS BELTS HANDKERCHIEF WATER METER BLOW DRYER TAPE OFFICE STATIONARY BICYCLE NUTS AIR VALVES HAMMER</v>
          </cell>
          <cell r="Y2227" t="str">
            <v>Valide</v>
          </cell>
        </row>
        <row r="2228">
          <cell r="A2228" t="str">
            <v>CBHU8647206</v>
          </cell>
          <cell r="B2228">
            <v>40</v>
          </cell>
          <cell r="C2228" t="str">
            <v>OOLU2113989320</v>
          </cell>
          <cell r="D2228">
            <v>44063</v>
          </cell>
          <cell r="E2228">
            <v>-44058</v>
          </cell>
          <cell r="I2228" t="str">
            <v>2020 MSA 165974</v>
          </cell>
          <cell r="J2228">
            <v>10</v>
          </cell>
          <cell r="K2228" t="str">
            <v>YIWU ONEIN IMP EXP CO LTD</v>
          </cell>
          <cell r="L2228" t="str">
            <v>HEALTHY U2000 LTD</v>
          </cell>
          <cell r="M2228" t="str">
            <v>SG</v>
          </cell>
          <cell r="N2228" t="str">
            <v>CNNGB</v>
          </cell>
          <cell r="O2228" t="str">
            <v>CT</v>
          </cell>
          <cell r="P2228">
            <v>594</v>
          </cell>
          <cell r="Q2228">
            <v>594</v>
          </cell>
          <cell r="R2228">
            <v>594</v>
          </cell>
          <cell r="S2228">
            <v>594</v>
          </cell>
          <cell r="T2228">
            <v>10836</v>
          </cell>
          <cell r="U2228">
            <v>10836</v>
          </cell>
          <cell r="V2228">
            <v>10836</v>
          </cell>
          <cell r="W2228">
            <v>10836</v>
          </cell>
          <cell r="X2228" t="str">
            <v>GLASS BOTTLE CUP YOGA MAT BLANKET PLACE OF DELIVERY PORT CLEARANCE</v>
          </cell>
          <cell r="Y2228" t="str">
            <v>Valide</v>
          </cell>
        </row>
        <row r="2229">
          <cell r="A2229" t="str">
            <v>PCIU9432392</v>
          </cell>
          <cell r="B2229">
            <v>40</v>
          </cell>
          <cell r="C2229" t="str">
            <v>TAEA00024400</v>
          </cell>
          <cell r="D2229">
            <v>44063</v>
          </cell>
          <cell r="E2229">
            <v>-44058</v>
          </cell>
          <cell r="I2229" t="str">
            <v>2020 MSA 166184</v>
          </cell>
          <cell r="J2229">
            <v>105</v>
          </cell>
          <cell r="K2229" t="str">
            <v>SHANDONG YUNHANG MACHINERYEQUIPMENT CO LTDADDROOM 6-606 6DISTRICT BUI</v>
          </cell>
          <cell r="L2229" t="str">
            <v>CHINA STATE CONSTRUCTIONENGINEERING CORPORATION KENYA LIMITED ADD1STF</v>
          </cell>
          <cell r="M2229" t="str">
            <v>CN</v>
          </cell>
          <cell r="N2229" t="str">
            <v>CNTAO</v>
          </cell>
          <cell r="O2229" t="str">
            <v>PK</v>
          </cell>
          <cell r="P2229">
            <v>128</v>
          </cell>
          <cell r="Q2229">
            <v>128</v>
          </cell>
          <cell r="R2229">
            <v>128</v>
          </cell>
          <cell r="S2229">
            <v>128</v>
          </cell>
          <cell r="T2229">
            <v>18730</v>
          </cell>
          <cell r="U2229">
            <v>18730</v>
          </cell>
          <cell r="V2229">
            <v>18730</v>
          </cell>
          <cell r="W2229">
            <v>18730</v>
          </cell>
          <cell r="X2229" t="str">
            <v>128PACKAGES 1 SET CONCRETE MIXING PLANT IN SKD FORM MODEL HZS50 REQUEST 21 DAYS FREE DETENTION AT DESTINATION HEADQUARTERS NO 15LANXIANGROAD TIANQIAO DISTRICT JINAN CITY SHANDONG PROVINCE TEL 86-531-85760152 PIN P051406897V C ONTACT MS ZHANG TEL 254757372958 EMAIL GINA ZHANG CJSMART CARGO COM 128PACKAGES 1 SET CONCRETE MIXING PLANT IN SKD FORM MODEL HZS50 REQUEST 21 DAYS FREE DETENTION AT DESTINATION HEADQUARTERS NO 15LANXIANGROAD TIANQIAO DISTRICT JINAN CITY SHANDONG PROVINCE TEL 86-531-85760152 PIN P051406897V CONTACT MS ZHANG TEL 254757372958 EMAIL GINA ZHANG CJSMART CARGO COM</v>
          </cell>
          <cell r="Y2229" t="str">
            <v>Valide</v>
          </cell>
        </row>
        <row r="2230">
          <cell r="A2230" t="str">
            <v>TGHU9401845</v>
          </cell>
          <cell r="B2230">
            <v>40</v>
          </cell>
          <cell r="C2230" t="str">
            <v>TAED00081700</v>
          </cell>
          <cell r="D2230">
            <v>44063</v>
          </cell>
          <cell r="E2230">
            <v>-44058</v>
          </cell>
          <cell r="I2230" t="str">
            <v>2020 MSA 166184</v>
          </cell>
          <cell r="J2230">
            <v>141</v>
          </cell>
          <cell r="K2230" t="str">
            <v>GIANT IMP EXP TRADING LIMITEDO B PRINX CHENGSHAN SHANDONG TIRE COMP</v>
          </cell>
          <cell r="L2230" t="str">
            <v>QINGDAO TYRES LIMITED POBOX101587-00100AMANA SHOPPING COMPLEX NAIROBI</v>
          </cell>
          <cell r="M2230" t="str">
            <v>CN</v>
          </cell>
          <cell r="N2230" t="str">
            <v>CNTAO</v>
          </cell>
          <cell r="O2230" t="str">
            <v>PK</v>
          </cell>
          <cell r="P2230">
            <v>6484</v>
          </cell>
          <cell r="Q2230">
            <v>6484</v>
          </cell>
          <cell r="R2230">
            <v>0</v>
          </cell>
          <cell r="S2230">
            <v>0</v>
          </cell>
          <cell r="T2230">
            <v>90418</v>
          </cell>
          <cell r="U2230">
            <v>90418</v>
          </cell>
          <cell r="V2230">
            <v>0</v>
          </cell>
          <cell r="W2230">
            <v>0</v>
          </cell>
          <cell r="X2230" t="str">
            <v>TYRE AND ADVERTISEMENTS HS CODE 401120 20 401110 00 TEL 002524732824242 EMAIL QINGDAOTYRE GMAIL COM</v>
          </cell>
          <cell r="Y2230" t="str">
            <v>Valide</v>
          </cell>
        </row>
        <row r="2231">
          <cell r="A2231" t="str">
            <v>GCXU5107756</v>
          </cell>
          <cell r="B2231">
            <v>40</v>
          </cell>
          <cell r="C2231" t="str">
            <v>TAED00081700</v>
          </cell>
          <cell r="D2231">
            <v>44063</v>
          </cell>
          <cell r="E2231">
            <v>-44058</v>
          </cell>
          <cell r="I2231" t="str">
            <v>2020 MSA 166184</v>
          </cell>
          <cell r="J2231">
            <v>141</v>
          </cell>
          <cell r="K2231" t="str">
            <v>GIANT IMP EXP TRADING LIMITEDO B PRINX CHENGSHAN SHANDONG TIRE COMP</v>
          </cell>
          <cell r="L2231" t="str">
            <v>QINGDAO TYRES LIMITED POBOX101587-00100AMANA SHOPPING COMPLEX NAIROBI</v>
          </cell>
          <cell r="M2231" t="str">
            <v>CN</v>
          </cell>
          <cell r="N2231" t="str">
            <v>CNTAO</v>
          </cell>
          <cell r="O2231" t="str">
            <v>PK</v>
          </cell>
          <cell r="P2231">
            <v>6484</v>
          </cell>
          <cell r="Q2231">
            <v>6484</v>
          </cell>
          <cell r="R2231">
            <v>0</v>
          </cell>
          <cell r="S2231">
            <v>0</v>
          </cell>
          <cell r="T2231">
            <v>90418</v>
          </cell>
          <cell r="U2231">
            <v>90418</v>
          </cell>
          <cell r="V2231">
            <v>0</v>
          </cell>
          <cell r="W2231">
            <v>0</v>
          </cell>
          <cell r="X2231" t="str">
            <v>TYRE AND ADVERTISEMENTS HS CODE 401120 20 401110 00 TEL 002524732824242 EMAIL QINGDAOTYRE GMAIL COM</v>
          </cell>
          <cell r="Y2231" t="str">
            <v>Valide</v>
          </cell>
        </row>
        <row r="2232">
          <cell r="A2232" t="str">
            <v>PCIU8938196</v>
          </cell>
          <cell r="B2232">
            <v>40</v>
          </cell>
          <cell r="C2232" t="str">
            <v>TAED00081700</v>
          </cell>
          <cell r="D2232">
            <v>44063</v>
          </cell>
          <cell r="E2232">
            <v>-44058</v>
          </cell>
          <cell r="I2232" t="str">
            <v>2020 MSA 166184</v>
          </cell>
          <cell r="J2232">
            <v>141</v>
          </cell>
          <cell r="K2232" t="str">
            <v>GIANT IMP EXP TRADING LIMITEDO B PRINX CHENGSHAN SHANDONG TIRE COMP</v>
          </cell>
          <cell r="L2232" t="str">
            <v>QINGDAO TYRES LIMITED POBOX101587-00100AMANA SHOPPING COMPLEX NAIROBI</v>
          </cell>
          <cell r="M2232" t="str">
            <v>CN</v>
          </cell>
          <cell r="N2232" t="str">
            <v>CNTAO</v>
          </cell>
          <cell r="O2232" t="str">
            <v>PK</v>
          </cell>
          <cell r="P2232">
            <v>6484</v>
          </cell>
          <cell r="Q2232">
            <v>6484</v>
          </cell>
          <cell r="R2232">
            <v>0</v>
          </cell>
          <cell r="S2232">
            <v>0</v>
          </cell>
          <cell r="T2232">
            <v>90418</v>
          </cell>
          <cell r="U2232">
            <v>90418</v>
          </cell>
          <cell r="V2232">
            <v>0</v>
          </cell>
          <cell r="W2232">
            <v>0</v>
          </cell>
          <cell r="X2232" t="str">
            <v>TYRE AND ADVERTISEMENTS HS CODE 401120 20 401110 00 TEL 002524732824242 EMAIL QINGDAOTYRE GMAIL COM</v>
          </cell>
          <cell r="Y2232" t="str">
            <v>Valide</v>
          </cell>
        </row>
        <row r="2233">
          <cell r="A2233" t="str">
            <v>PCIU8697334</v>
          </cell>
          <cell r="B2233">
            <v>40</v>
          </cell>
          <cell r="C2233" t="str">
            <v>TAPQ00098500</v>
          </cell>
          <cell r="D2233">
            <v>44063</v>
          </cell>
          <cell r="E2233">
            <v>-44058</v>
          </cell>
          <cell r="I2233" t="str">
            <v>2020 MSA 166184</v>
          </cell>
          <cell r="J2233">
            <v>46</v>
          </cell>
          <cell r="K2233" t="str">
            <v>ZHENGZHOU TURUI MACHINERYEQUIPMENTS CO LTDXINTIAN ROAD ZHONGYUAN DIS</v>
          </cell>
          <cell r="L2233" t="str">
            <v>HENAN HONGXING MINING MACHINERY K COMPANY LIMITEDADD PO BOX 8387 1014</v>
          </cell>
          <cell r="M2233" t="str">
            <v>CN</v>
          </cell>
          <cell r="N2233" t="str">
            <v>CNTAO</v>
          </cell>
          <cell r="O2233" t="str">
            <v>PK</v>
          </cell>
          <cell r="P2233">
            <v>10</v>
          </cell>
          <cell r="Q2233">
            <v>10</v>
          </cell>
          <cell r="R2233">
            <v>10</v>
          </cell>
          <cell r="S2233">
            <v>10</v>
          </cell>
          <cell r="T2233">
            <v>16500</v>
          </cell>
          <cell r="U2233">
            <v>16500</v>
          </cell>
          <cell r="V2233">
            <v>16500</v>
          </cell>
          <cell r="W2233">
            <v>16500</v>
          </cell>
          <cell r="X2233" t="str">
            <v>NEW ONE UNIT JAW CRUSHER BALER AND SCCESSORIES 21 FREE DAYS AT DESTINATION</v>
          </cell>
          <cell r="Y2233" t="str">
            <v>Valide</v>
          </cell>
        </row>
        <row r="2234">
          <cell r="A2234" t="str">
            <v>CSLU1888840</v>
          </cell>
          <cell r="B2234">
            <v>20</v>
          </cell>
          <cell r="C2234" t="str">
            <v>COSU6267116470</v>
          </cell>
          <cell r="D2234">
            <v>44063</v>
          </cell>
          <cell r="E2234">
            <v>-44058</v>
          </cell>
          <cell r="I2234" t="str">
            <v>2020 MSA 165782</v>
          </cell>
          <cell r="J2234">
            <v>84</v>
          </cell>
          <cell r="K2234" t="str">
            <v>WACKER CHEMICALS KOREA INC</v>
          </cell>
          <cell r="L2234" t="str">
            <v>HENKEL KENYA LIMITED</v>
          </cell>
          <cell r="M2234" t="str">
            <v>SG</v>
          </cell>
          <cell r="N2234" t="str">
            <v>KRPUS</v>
          </cell>
          <cell r="O2234" t="str">
            <v>DR</v>
          </cell>
          <cell r="P2234">
            <v>234</v>
          </cell>
          <cell r="Q2234">
            <v>234</v>
          </cell>
          <cell r="R2234">
            <v>234</v>
          </cell>
          <cell r="S2234">
            <v>234</v>
          </cell>
          <cell r="T2234">
            <v>55856</v>
          </cell>
          <cell r="U2234">
            <v>55856</v>
          </cell>
          <cell r="V2234">
            <v>55856</v>
          </cell>
          <cell r="W2234">
            <v>55856</v>
          </cell>
          <cell r="X2234" t="str">
            <v>VINNAPAS EP 706 DRUM 220 KG 60066365 17 160 000 KG VINNAPAS EP 706 DRUM 220 KG 60066365 17 160 000 KG VINNAPAS EP 706 DRUM 220 KG 60066365 17 160 000 KG IDF 20EMKIM000096080 PLACE OF DELIVERY PORT CLEARANCE</v>
          </cell>
          <cell r="Y2234" t="str">
            <v>Valide</v>
          </cell>
        </row>
        <row r="2235">
          <cell r="A2235" t="str">
            <v>APZU3531416</v>
          </cell>
          <cell r="B2235">
            <v>20</v>
          </cell>
          <cell r="C2235" t="str">
            <v>HBG1415902</v>
          </cell>
          <cell r="D2235">
            <v>44063</v>
          </cell>
          <cell r="E2235">
            <v>-44058</v>
          </cell>
          <cell r="I2235" t="str">
            <v>2020 MSA 165706</v>
          </cell>
          <cell r="J2235">
            <v>66</v>
          </cell>
          <cell r="K2235" t="str">
            <v>ZSK STICKMASCHINEN GMBHMAGDEBURGER STR 38 - 40 47800KREFELDGERMANY</v>
          </cell>
          <cell r="L2235" t="str">
            <v>TO THE ORDER OFDIAMOND TRUST BANKKENYA LTD P O BOX 61711 NAIROBI KEN</v>
          </cell>
          <cell r="M2235" t="str">
            <v>SA</v>
          </cell>
          <cell r="N2235" t="str">
            <v>DEDUI</v>
          </cell>
          <cell r="O2235" t="str">
            <v>PE</v>
          </cell>
          <cell r="P2235">
            <v>1</v>
          </cell>
          <cell r="Q2235">
            <v>1</v>
          </cell>
          <cell r="R2235">
            <v>1</v>
          </cell>
          <cell r="S2235">
            <v>1</v>
          </cell>
          <cell r="T2235">
            <v>1880</v>
          </cell>
          <cell r="U2235">
            <v>1880</v>
          </cell>
          <cell r="V2235">
            <v>1880</v>
          </cell>
          <cell r="W2235">
            <v>1880</v>
          </cell>
          <cell r="X2235" t="str">
            <v>ZSK 8 HEAD EMBROIDERY MACHINERY AS PER SALES QUOTES NO AN37947 DATED 200129 INCOTERMS 2010 CIF MOMBASA PORT KENYA L C NO CCBIMPLC 188 20 IDF NO 20MBAIM000083496 HS CODE 84479000 Mr Rajesh Galot PH +254 20298 4000 Email arj-man-outt com Total 1 PALLET FREIGHT PREPAID</v>
          </cell>
          <cell r="Y2235" t="str">
            <v>Valide</v>
          </cell>
        </row>
        <row r="2236">
          <cell r="A2236" t="str">
            <v>MRSU3027932</v>
          </cell>
          <cell r="B2236">
            <v>40</v>
          </cell>
          <cell r="C2236">
            <v>203886072</v>
          </cell>
          <cell r="D2236">
            <v>44063</v>
          </cell>
          <cell r="E2236">
            <v>-44058</v>
          </cell>
          <cell r="I2236" t="str">
            <v>2020 MSA 165692</v>
          </cell>
          <cell r="J2236">
            <v>280</v>
          </cell>
          <cell r="K2236" t="str">
            <v>BOROUGE PTE LTD P O BOX 6951 ABU D</v>
          </cell>
          <cell r="L2236" t="str">
            <v>SOMOCHEM U LIMITED PLOT 1-3 NYONMISHRA PIN NO 1000033361</v>
          </cell>
          <cell r="M2236" t="str">
            <v>TR</v>
          </cell>
          <cell r="N2236" t="str">
            <v>AEAUH</v>
          </cell>
          <cell r="O2236" t="str">
            <v>BG</v>
          </cell>
          <cell r="P2236">
            <v>2970</v>
          </cell>
          <cell r="Q2236">
            <v>2970</v>
          </cell>
          <cell r="R2236">
            <v>0</v>
          </cell>
          <cell r="S2236">
            <v>0</v>
          </cell>
          <cell r="T2236">
            <v>76032</v>
          </cell>
          <cell r="U2236">
            <v>76032</v>
          </cell>
          <cell r="V2236">
            <v>0</v>
          </cell>
          <cell r="W2236">
            <v>0</v>
          </cell>
          <cell r="X2236" t="str">
            <v>BORPURE MB6562 HD POLYETHYLENE H S CODE 39012000 TOTAL NET WEIGHT 74 250 MT TOTAL GROSS WEIGHT 76 032 MT 21 DAYS FREE TIME DETENT ION ALLOWED AT DESTINATION AGENT AT DESTINATION MAERSK KENYA LTD BRANCH OFFICE MARITIME CENTRE ARCHBISHOP MAKARIOS CLOSE OFF MO I AVENUE P O BOX 89911 MOMBASA KENYA PHONE 254 41 2220056 2221273 - 6 FAX 254 20 2220086 2316260 KE IMPORT MAERSK COM CARG O IN TRANSIT TO KAMPALA UGANDA INLAND HAULAGE FROM MOMBASA TO KAMPA LA ON CONSIGNEE S OWN RISK AND ACCOUNT</v>
          </cell>
          <cell r="Y2236" t="str">
            <v>Valide</v>
          </cell>
        </row>
        <row r="2237">
          <cell r="A2237" t="str">
            <v>TCKU7390956</v>
          </cell>
          <cell r="B2237">
            <v>40</v>
          </cell>
          <cell r="C2237">
            <v>204026032</v>
          </cell>
          <cell r="D2237">
            <v>44064</v>
          </cell>
          <cell r="E2237">
            <v>-44059</v>
          </cell>
          <cell r="I2237" t="str">
            <v>2020 MSA 166356</v>
          </cell>
          <cell r="J2237">
            <v>45</v>
          </cell>
          <cell r="K2237" t="str">
            <v>ASIA KUNMAO INDUSTRIAL CO LIMITED</v>
          </cell>
          <cell r="L2237" t="str">
            <v>EVERGREEN LOGISTICS CO LIMITED P O</v>
          </cell>
          <cell r="M2237" t="str">
            <v>CN</v>
          </cell>
          <cell r="N2237" t="str">
            <v>CNNGB</v>
          </cell>
          <cell r="O2237" t="str">
            <v>PK</v>
          </cell>
          <cell r="P2237">
            <v>1497</v>
          </cell>
          <cell r="Q2237">
            <v>1497</v>
          </cell>
          <cell r="R2237">
            <v>1497</v>
          </cell>
          <cell r="S2237">
            <v>1497</v>
          </cell>
          <cell r="T2237">
            <v>22500</v>
          </cell>
          <cell r="U2237">
            <v>22500</v>
          </cell>
          <cell r="V2237">
            <v>22500</v>
          </cell>
          <cell r="W2237">
            <v>22500</v>
          </cell>
          <cell r="X2237" t="str">
            <v>FLOAT SWITCH SWITCH SOCKET HANGING LIGHT PANEL LIGHT CAMERA BU LBS LIGHT FITTINGS RCA CABLES TV JACK COMPUTER FAN DIN RAIL COOKER COIL INTRANSIT TO ICD EMBAKASI NAIROBI</v>
          </cell>
          <cell r="Y2237" t="str">
            <v>Valide</v>
          </cell>
        </row>
        <row r="2238">
          <cell r="A2238" t="str">
            <v>EGHU9408249</v>
          </cell>
          <cell r="B2238">
            <v>40</v>
          </cell>
          <cell r="C2238" t="str">
            <v>143075180979</v>
          </cell>
          <cell r="D2238">
            <v>44064</v>
          </cell>
          <cell r="E2238">
            <v>-44059</v>
          </cell>
          <cell r="I2238" t="str">
            <v>2020 MSA 166323</v>
          </cell>
          <cell r="J2238">
            <v>6</v>
          </cell>
          <cell r="K2238" t="str">
            <v>YIWU ZR IMPORT EXPORT CO LIMITED</v>
          </cell>
          <cell r="L2238" t="str">
            <v>EASY POWER LTD</v>
          </cell>
          <cell r="M2238" t="str">
            <v>CN</v>
          </cell>
          <cell r="N2238" t="str">
            <v>CNNGB</v>
          </cell>
          <cell r="O2238" t="str">
            <v>CT</v>
          </cell>
          <cell r="P2238">
            <v>945</v>
          </cell>
          <cell r="Q2238">
            <v>945</v>
          </cell>
          <cell r="R2238">
            <v>945</v>
          </cell>
          <cell r="S2238">
            <v>945</v>
          </cell>
          <cell r="T2238">
            <v>21100</v>
          </cell>
          <cell r="U2238">
            <v>21100</v>
          </cell>
          <cell r="V2238">
            <v>21100</v>
          </cell>
          <cell r="W2238">
            <v>21100</v>
          </cell>
          <cell r="X2238" t="str">
            <v>TORCHASSORTED MANIATURE RADIOSSET-TOP BOX FAX 0579-85456762 VAT 581375 800000316AN M TORCH ASSORTED MANIATURE RADIOS SET-TOP BOX FAX 0579-85456762 VAT 581375800000316A</v>
          </cell>
          <cell r="Y2238" t="str">
            <v>Valide</v>
          </cell>
        </row>
        <row r="2239">
          <cell r="A2239" t="str">
            <v>TCLU3609180</v>
          </cell>
          <cell r="B2239">
            <v>20</v>
          </cell>
          <cell r="C2239" t="str">
            <v>147000296085</v>
          </cell>
          <cell r="D2239">
            <v>44064</v>
          </cell>
          <cell r="E2239">
            <v>-44059</v>
          </cell>
          <cell r="I2239" t="str">
            <v>2020 MSA 166323</v>
          </cell>
          <cell r="J2239">
            <v>286</v>
          </cell>
          <cell r="K2239" t="str">
            <v>AGILITY LOGISTICS SHANGHAI LTD</v>
          </cell>
          <cell r="L2239" t="str">
            <v>OFFICEONE SOLUTIONS LIMITED</v>
          </cell>
          <cell r="M2239" t="str">
            <v>CN</v>
          </cell>
          <cell r="N2239" t="str">
            <v>CNHUA</v>
          </cell>
          <cell r="O2239" t="str">
            <v>CT</v>
          </cell>
          <cell r="P2239">
            <v>407</v>
          </cell>
          <cell r="Q2239">
            <v>407</v>
          </cell>
          <cell r="R2239">
            <v>407</v>
          </cell>
          <cell r="S2239">
            <v>407</v>
          </cell>
          <cell r="T2239">
            <v>5051</v>
          </cell>
          <cell r="U2239">
            <v>5051</v>
          </cell>
          <cell r="V2239">
            <v>5051</v>
          </cell>
          <cell r="W2239">
            <v>5051</v>
          </cell>
          <cell r="X2239" t="str">
            <v>CABLEHS CODE 8544491900 8544421900158CTNS 2868 00KGS 12 956CBMTONER CARTRIDGEHS CODE 844399138CTNS 1200 05KGS 8 688CBMMOUSEHS CODE 8471607 200INET N M INET CABLE HS CODE 8544491900 8544421900 158CTNS 2868 00KGS 12 956CBM TONER CARTRIDGE HS CODE 844399 138CTNS 1200 05KGS 8 688CBM MOUSE HS CODE 8471607200 KEYBOARD HS CODE 8471607100 111CTNS 983 02KGS 5 875CBM PIN P051209041X EMAIL NMWIKYA AGILITY COM</v>
          </cell>
          <cell r="Y2239" t="str">
            <v>Valide</v>
          </cell>
        </row>
        <row r="2240">
          <cell r="A2240" t="str">
            <v>TEMU8818283</v>
          </cell>
          <cell r="B2240">
            <v>40</v>
          </cell>
          <cell r="C2240" t="str">
            <v>147000386751</v>
          </cell>
          <cell r="D2240">
            <v>44064</v>
          </cell>
          <cell r="E2240">
            <v>-44059</v>
          </cell>
          <cell r="I2240" t="str">
            <v>2020 MSA 166323</v>
          </cell>
          <cell r="J2240">
            <v>311</v>
          </cell>
          <cell r="K2240" t="str">
            <v>FRIENDSHIP INTERNATIONAL TRADING</v>
          </cell>
          <cell r="L2240" t="str">
            <v>EVERGREEN LOGISTICS CO LIMITED</v>
          </cell>
          <cell r="M2240" t="str">
            <v>CN</v>
          </cell>
          <cell r="N2240" t="str">
            <v>CNNSA</v>
          </cell>
          <cell r="O2240" t="str">
            <v>PK</v>
          </cell>
          <cell r="P2240">
            <v>1524</v>
          </cell>
          <cell r="Q2240">
            <v>1524</v>
          </cell>
          <cell r="R2240">
            <v>1524</v>
          </cell>
          <cell r="S2240">
            <v>1524</v>
          </cell>
          <cell r="T2240">
            <v>14360</v>
          </cell>
          <cell r="U2240">
            <v>14360</v>
          </cell>
          <cell r="V2240">
            <v>14360</v>
          </cell>
          <cell r="W2240">
            <v>14360</v>
          </cell>
          <cell r="X2240" t="str">
            <v>PENDANT LAMP CHANDELIER LEDLIGHT PROJECT LIGHT LAMP RINGLIGHT SNAKE LI GHTS GARDENLIGHT UNDERGROUNDLAMP FLOOR LAMP WITH ACCESSORIES SOLARPANE LS WITH COVERS SOLAR PANELS SOLARCHARGE CONTROLLER SOLAR LIGHT SOLARGA TE LAMP BULB SWITCH BULB BULB HOLDER ELECTRIC CABLE FIBRE OPTIC CABLES N M PENDANT LAMP CHANDELIER LED LIGHT PROJECT LIGHT LAMP RING LIGHT SNAKE LIGHTS GARDEN LIGHT UNDERGROUND LAMP FLOOR LAMP WITH ACCESSORIES SOLAR PANELS WITH COVERS SOLAR PANELS SOLAR CHARGE CONTROLLER SOLAR LIGHT SOLAR GATE LAMP BULB SWITCH BULB BULB HOLDER ELECTRIC CABLE FIBRE OPTIC CABLES SPEAKERS LED LCD POP FLAT PANEL TVWALL MOUNT DIGITAL MULTIMETER BLUETOOTH HEAD SET COMB BINDING MACHINE LAMINATOR MACHINE AIR BLOWER</v>
          </cell>
          <cell r="Y2240" t="str">
            <v>Valide</v>
          </cell>
        </row>
        <row r="2241">
          <cell r="A2241" t="str">
            <v>BEAU4451946</v>
          </cell>
          <cell r="B2241">
            <v>40</v>
          </cell>
          <cell r="C2241" t="str">
            <v>149003303011</v>
          </cell>
          <cell r="D2241">
            <v>44064</v>
          </cell>
          <cell r="E2241">
            <v>-44059</v>
          </cell>
          <cell r="I2241" t="str">
            <v>2020 MSA 166323</v>
          </cell>
          <cell r="J2241">
            <v>496</v>
          </cell>
          <cell r="K2241" t="str">
            <v>D LIGHT DESIGN LTD</v>
          </cell>
          <cell r="L2241" t="str">
            <v>D LIGHT LIMITED</v>
          </cell>
          <cell r="M2241" t="str">
            <v>CN</v>
          </cell>
          <cell r="N2241" t="str">
            <v>CNSHK</v>
          </cell>
          <cell r="O2241" t="str">
            <v>CT</v>
          </cell>
          <cell r="P2241">
            <v>1080</v>
          </cell>
          <cell r="Q2241">
            <v>1080</v>
          </cell>
          <cell r="R2241">
            <v>1080</v>
          </cell>
          <cell r="S2241">
            <v>1080</v>
          </cell>
          <cell r="T2241">
            <v>14600</v>
          </cell>
          <cell r="U2241">
            <v>14600</v>
          </cell>
          <cell r="V2241">
            <v>14600</v>
          </cell>
          <cell r="W2241">
            <v>14600</v>
          </cell>
          <cell r="X2241" t="str">
            <v>D LIGHT X850 SOLAR HOME SYSTEMN M D LIGHT X850 SOLAR HOME SYSTEM</v>
          </cell>
          <cell r="Y2241" t="str">
            <v>Valide</v>
          </cell>
        </row>
        <row r="2242">
          <cell r="A2242" t="str">
            <v>TGCU5146208</v>
          </cell>
          <cell r="B2242">
            <v>40</v>
          </cell>
          <cell r="C2242" t="str">
            <v>149003303054</v>
          </cell>
          <cell r="D2242">
            <v>44064</v>
          </cell>
          <cell r="E2242">
            <v>-44059</v>
          </cell>
          <cell r="I2242" t="str">
            <v>2020 MSA 166323</v>
          </cell>
          <cell r="J2242">
            <v>227</v>
          </cell>
          <cell r="K2242" t="str">
            <v>D LIGHT DESIGN LTD</v>
          </cell>
          <cell r="L2242" t="str">
            <v>D LIGHT LIMITED</v>
          </cell>
          <cell r="M2242" t="str">
            <v>CN</v>
          </cell>
          <cell r="N2242" t="str">
            <v>CNSHK</v>
          </cell>
          <cell r="O2242" t="str">
            <v>CT</v>
          </cell>
          <cell r="P2242">
            <v>1080</v>
          </cell>
          <cell r="Q2242">
            <v>1080</v>
          </cell>
          <cell r="R2242">
            <v>1080</v>
          </cell>
          <cell r="S2242">
            <v>1080</v>
          </cell>
          <cell r="T2242">
            <v>14600</v>
          </cell>
          <cell r="U2242">
            <v>14600</v>
          </cell>
          <cell r="V2242">
            <v>14600</v>
          </cell>
          <cell r="W2242">
            <v>14600</v>
          </cell>
          <cell r="X2242" t="str">
            <v>D LIGHT X850 SOLAR HOME SYSTEMN M D LIGHT X850 SOLAR HOME SYSTEM</v>
          </cell>
          <cell r="Y2242" t="str">
            <v>Valide</v>
          </cell>
        </row>
        <row r="2243">
          <cell r="A2243" t="str">
            <v>TGBU6510080</v>
          </cell>
          <cell r="B2243">
            <v>40</v>
          </cell>
          <cell r="C2243" t="str">
            <v>149003303101</v>
          </cell>
          <cell r="D2243">
            <v>44064</v>
          </cell>
          <cell r="E2243">
            <v>-44059</v>
          </cell>
          <cell r="I2243" t="str">
            <v>2020 MSA 166323</v>
          </cell>
          <cell r="J2243">
            <v>167</v>
          </cell>
          <cell r="K2243" t="str">
            <v>D LIGHT DESIGN LTD</v>
          </cell>
          <cell r="L2243" t="str">
            <v>D LIGHT LIMITED</v>
          </cell>
          <cell r="M2243" t="str">
            <v>CN</v>
          </cell>
          <cell r="N2243" t="str">
            <v>CNSHK</v>
          </cell>
          <cell r="O2243" t="str">
            <v>CT</v>
          </cell>
          <cell r="P2243">
            <v>1080</v>
          </cell>
          <cell r="Q2243">
            <v>1080</v>
          </cell>
          <cell r="R2243">
            <v>1080</v>
          </cell>
          <cell r="S2243">
            <v>1080</v>
          </cell>
          <cell r="T2243">
            <v>16600</v>
          </cell>
          <cell r="U2243">
            <v>16600</v>
          </cell>
          <cell r="V2243">
            <v>16600</v>
          </cell>
          <cell r="W2243">
            <v>16600</v>
          </cell>
          <cell r="X2243" t="str">
            <v>D LIGHT X850 PLUS SOLAR HOME SYSTEMN M D LIGHT X850 PLUS SOLAR HOME SYSTEM</v>
          </cell>
          <cell r="Y2243" t="str">
            <v>Valide</v>
          </cell>
        </row>
        <row r="2244">
          <cell r="A2244" t="str">
            <v>EITU1237639</v>
          </cell>
          <cell r="B2244">
            <v>40</v>
          </cell>
          <cell r="C2244" t="str">
            <v>149003303119</v>
          </cell>
          <cell r="D2244">
            <v>44064</v>
          </cell>
          <cell r="E2244">
            <v>-44059</v>
          </cell>
          <cell r="I2244" t="str">
            <v>2020 MSA 166323</v>
          </cell>
          <cell r="J2244">
            <v>288</v>
          </cell>
          <cell r="K2244" t="str">
            <v>D LIGHT DESIGN LTD</v>
          </cell>
          <cell r="L2244" t="str">
            <v>D LIGHT LIMITED</v>
          </cell>
          <cell r="M2244" t="str">
            <v>CN</v>
          </cell>
          <cell r="N2244" t="str">
            <v>CNSHK</v>
          </cell>
          <cell r="O2244" t="str">
            <v>CT</v>
          </cell>
          <cell r="P2244">
            <v>1080</v>
          </cell>
          <cell r="Q2244">
            <v>1080</v>
          </cell>
          <cell r="R2244">
            <v>1080</v>
          </cell>
          <cell r="S2244">
            <v>1080</v>
          </cell>
          <cell r="T2244">
            <v>14600</v>
          </cell>
          <cell r="U2244">
            <v>14600</v>
          </cell>
          <cell r="V2244">
            <v>14600</v>
          </cell>
          <cell r="W2244">
            <v>14600</v>
          </cell>
          <cell r="X2244" t="str">
            <v>D LIGHT X850 SOLAR HOME SYSTEMN M D LIGHT X850 SOLAR HOME SYSTEM</v>
          </cell>
          <cell r="Y2244" t="str">
            <v>Valide</v>
          </cell>
        </row>
        <row r="2245">
          <cell r="A2245" t="str">
            <v>SEGU5879144</v>
          </cell>
          <cell r="B2245">
            <v>40</v>
          </cell>
          <cell r="C2245" t="str">
            <v>149003582603</v>
          </cell>
          <cell r="D2245">
            <v>44064</v>
          </cell>
          <cell r="E2245">
            <v>-44059</v>
          </cell>
          <cell r="I2245" t="str">
            <v>2020 MSA 166536</v>
          </cell>
          <cell r="J2245">
            <v>70</v>
          </cell>
          <cell r="K2245" t="str">
            <v>JIANGMEN SHONGLI REARVIEW MIRROR INDUSTRIAL CO LTD</v>
          </cell>
          <cell r="L2245" t="str">
            <v>FLAMINGO PART CENTER LIMITED</v>
          </cell>
          <cell r="M2245" t="str">
            <v>CN</v>
          </cell>
          <cell r="N2245" t="str">
            <v>CNJMN</v>
          </cell>
          <cell r="O2245" t="str">
            <v>CT</v>
          </cell>
          <cell r="P2245">
            <v>573</v>
          </cell>
          <cell r="Q2245">
            <v>573</v>
          </cell>
          <cell r="R2245">
            <v>573</v>
          </cell>
          <cell r="S2245">
            <v>573</v>
          </cell>
          <cell r="T2245">
            <v>8160</v>
          </cell>
          <cell r="U2245">
            <v>8160</v>
          </cell>
          <cell r="V2245">
            <v>8160</v>
          </cell>
          <cell r="W2245">
            <v>8160</v>
          </cell>
          <cell r="X2245" t="str">
            <v>REARVIEW MIRRORLAMPWIPER BLADE TEL 0086-13426719656N M REARVIEW MIRROR LAMP WIPER BLADE TEL 0086-13426719656</v>
          </cell>
          <cell r="Y2245" t="str">
            <v>Valide</v>
          </cell>
        </row>
        <row r="2246">
          <cell r="A2246" t="str">
            <v>CAIU4622555</v>
          </cell>
          <cell r="B2246">
            <v>40</v>
          </cell>
          <cell r="C2246" t="str">
            <v>203734807</v>
          </cell>
          <cell r="D2246">
            <v>44064</v>
          </cell>
          <cell r="E2246">
            <v>-44059</v>
          </cell>
          <cell r="I2246" t="str">
            <v>2020 MSA 166309</v>
          </cell>
          <cell r="J2246">
            <v>108</v>
          </cell>
          <cell r="K2246" t="str">
            <v>OL USA LLC ONE PIERCE PLACE - SUITE</v>
          </cell>
          <cell r="L2246" t="str">
            <v>TRADEWINDS LOGISTICS LTD JKIA CARGO</v>
          </cell>
          <cell r="M2246" t="str">
            <v>NL</v>
          </cell>
          <cell r="N2246" t="str">
            <v>USCHI</v>
          </cell>
          <cell r="O2246" t="str">
            <v>PK</v>
          </cell>
          <cell r="P2246">
            <v>19</v>
          </cell>
          <cell r="Q2246">
            <v>19</v>
          </cell>
          <cell r="R2246">
            <v>0</v>
          </cell>
          <cell r="S2246">
            <v>0</v>
          </cell>
          <cell r="T2246">
            <v>19689</v>
          </cell>
          <cell r="U2246">
            <v>19689</v>
          </cell>
          <cell r="V2246">
            <v>0</v>
          </cell>
          <cell r="W2246">
            <v>0</v>
          </cell>
          <cell r="X2246" t="str">
            <v>19 PALLETS LACTOSE MONO NF 200MSH 25KG BG TARIFF 1702 11 AES IT N X20200715756829 FREIGHT PREPAID SEAWAY BILL DRAFTS COPIES INVOICES FINAL B L S SHOULD BE SENT ONLY TO MIDWESTEXPDOCS OL-USA C OM CONSIGNEE CONTINUED PHONE 254 780 221145 NOTIFY CON TINUED PHONE 254 780 221145</v>
          </cell>
          <cell r="Y2246" t="str">
            <v>Valide</v>
          </cell>
        </row>
        <row r="2247">
          <cell r="A2247" t="str">
            <v>MRKU4894468</v>
          </cell>
          <cell r="B2247">
            <v>40</v>
          </cell>
          <cell r="C2247" t="str">
            <v>203767076</v>
          </cell>
          <cell r="D2247">
            <v>44064</v>
          </cell>
          <cell r="E2247">
            <v>-44059</v>
          </cell>
          <cell r="I2247" t="str">
            <v>2020 MSA 166309</v>
          </cell>
          <cell r="J2247">
            <v>113</v>
          </cell>
          <cell r="K2247" t="str">
            <v>T S EXPO LTD 223 BEADLEMEAD NETHER</v>
          </cell>
          <cell r="L2247" t="str">
            <v>MOMBASA MAIZE MILLERS NBI LTD PO</v>
          </cell>
          <cell r="M2247" t="str">
            <v>NL</v>
          </cell>
          <cell r="N2247" t="str">
            <v>GBFXT</v>
          </cell>
          <cell r="O2247" t="str">
            <v>PC</v>
          </cell>
          <cell r="P2247">
            <v>8</v>
          </cell>
          <cell r="Q2247">
            <v>8</v>
          </cell>
          <cell r="R2247">
            <v>8</v>
          </cell>
          <cell r="S2247">
            <v>8</v>
          </cell>
          <cell r="T2247">
            <v>9000</v>
          </cell>
          <cell r="U2247">
            <v>9000</v>
          </cell>
          <cell r="V2247">
            <v>9000</v>
          </cell>
          <cell r="W2247">
            <v>9000</v>
          </cell>
          <cell r="X2247" t="str">
            <v>1 X NEW TERHI 400C ROWING BOAT SHELL WITHOUT AN ENGINE SERIAL NO FI TRH40578D718 HS CODE 8903990000 1 X USED MERCEDES AXOR CABIN HS COD E 87079000 1 X USED MERCEDES AXOR ENGINE WITH TRANSMISSION ENGINE NO 92691300453315 HS CODE 8408200000 1 X USED FRONT AXLE HS CODE 8708 500000 1 X USED DOUBLE REAR AXLE HS CODE 8708500000 1 X USED 6 CYLINDER CATERPILLAR ENGINE 3306T ENGINE NO 66D5179 HS CODE 84089090 2 X USED 4 CYLINDER CATERPILLAR ENGINES 3304T ENGINE NOS 5B1887 AND 027 85 HS CODE 84089090 FREIGHT PREPAID</v>
          </cell>
          <cell r="Y2247" t="str">
            <v>Valide</v>
          </cell>
        </row>
        <row r="2248">
          <cell r="A2248" t="str">
            <v>MRKU2696695</v>
          </cell>
          <cell r="B2248">
            <v>40</v>
          </cell>
          <cell r="C2248" t="str">
            <v>203905597</v>
          </cell>
          <cell r="D2248">
            <v>44064</v>
          </cell>
          <cell r="E2248">
            <v>-44059</v>
          </cell>
          <cell r="I2248" t="str">
            <v>2020 MSA 166309</v>
          </cell>
          <cell r="J2248">
            <v>139</v>
          </cell>
          <cell r="K2248" t="str">
            <v>HANSEN SHIPPING UK LIMITED 18-22</v>
          </cell>
          <cell r="L2248" t="str">
            <v>MILGAR CHESHIRE MACHINERY PO BOX 5</v>
          </cell>
          <cell r="M2248" t="str">
            <v>NL</v>
          </cell>
          <cell r="N2248" t="str">
            <v>GBLIV</v>
          </cell>
          <cell r="O2248" t="str">
            <v>PK</v>
          </cell>
          <cell r="P2248">
            <v>2</v>
          </cell>
          <cell r="Q2248">
            <v>2</v>
          </cell>
          <cell r="R2248">
            <v>2</v>
          </cell>
          <cell r="S2248">
            <v>2</v>
          </cell>
          <cell r="T2248">
            <v>40000</v>
          </cell>
          <cell r="U2248">
            <v>40000</v>
          </cell>
          <cell r="V2248">
            <v>40000</v>
          </cell>
          <cell r="W2248">
            <v>40000</v>
          </cell>
          <cell r="X2248" t="str">
            <v>POWERSCREEN DECK EXTEC SCREEN DECK DORMAN ENGINE AND CLUTCH J PUGSLE Y C RUSHER BOX YANMAR ROTAVATOR HOWARD SELECTATILTH ROTAVATOR PTO DRIVEN C ONCRETE MIXER RANSOMS 2 FURROW REVERSIBLE PLOUGH 8X REPLACM ENT EXTEC MES HES REPLACMENT BELT ROLLERS FOR EXTEC 5000 2 X DEUTZ FL4 913 SERVICE KI T VARIOUS TOP LINKS PINS CLIPS MISC ECT LANSINGFORKLIFT TRUCK - SN 85 12H0080706 LOADED IN CONTAINER NUMBER MRKU2 696695 LANSING FORKLIFT TRUCK - MODEL HERCULES 60 - SN 8512H008070 6 SCREENER - MODEL R210 - SN R2100375 FORKLIFT TRUCK - MODEL DP 5O P - SN DP 543102 MASSEY FERGUSON - SN T173001 MASSEY FERGUSON - MO DE 698-RT - SN B142036 LOADED IN CONTAINER NUMBER MSKU8058977</v>
          </cell>
          <cell r="Y2248" t="str">
            <v>Valide</v>
          </cell>
        </row>
        <row r="2249">
          <cell r="A2249" t="str">
            <v>MSKU8058977</v>
          </cell>
          <cell r="B2249">
            <v>40</v>
          </cell>
          <cell r="C2249" t="str">
            <v>203909106</v>
          </cell>
          <cell r="D2249">
            <v>44064</v>
          </cell>
          <cell r="E2249">
            <v>-44059</v>
          </cell>
          <cell r="I2249" t="str">
            <v>2020 MSA 166309</v>
          </cell>
          <cell r="J2249">
            <v>142</v>
          </cell>
          <cell r="K2249" t="str">
            <v>VP BRANDS INTERNATIONAL SA BG 82539</v>
          </cell>
          <cell r="L2249" t="str">
            <v>MAXAM LTD MAXAM PLACE KWAHERI RD</v>
          </cell>
          <cell r="M2249" t="str">
            <v>NL</v>
          </cell>
          <cell r="N2249" t="str">
            <v>BGBOJ</v>
          </cell>
          <cell r="O2249" t="str">
            <v>BX</v>
          </cell>
          <cell r="P2249">
            <v>1790</v>
          </cell>
          <cell r="Q2249">
            <v>1790</v>
          </cell>
          <cell r="R2249">
            <v>1790</v>
          </cell>
          <cell r="S2249">
            <v>1790</v>
          </cell>
          <cell r="T2249">
            <v>19959</v>
          </cell>
          <cell r="U2249">
            <v>19959</v>
          </cell>
          <cell r="V2249">
            <v>19959</v>
          </cell>
          <cell r="W2249">
            <v>19959</v>
          </cell>
          <cell r="X2249" t="str">
            <v>FLIRT VODKA 40 VOL 1000 ML 70 C S X 6 PCS FLIRT VODKA CHOCOLATE 3 7 5 VOL 1000 ML 40 C S X 6 PCS FLIRT VODKA GREEN APPLE 37 5 VOL 350 ML 198 C S X 12 PCS FLIRT VODKA GREEN APPLE 37 5 VOL 700 ML 728 C S X 6 PCS FLIRT VODKA GREEN APPLE 37 5 VOL 1000 ML 644 C S X 6 PCS FLIRT VODKA STRAWBERRY 37 5 VOL 1000 ML 110 C S X 6 PCS</v>
          </cell>
          <cell r="Y2249" t="str">
            <v>Valide</v>
          </cell>
        </row>
        <row r="2250">
          <cell r="A2250" t="str">
            <v>MRKU7238144</v>
          </cell>
          <cell r="B2250">
            <v>20</v>
          </cell>
          <cell r="C2250" t="str">
            <v>204019600</v>
          </cell>
          <cell r="D2250">
            <v>44064</v>
          </cell>
          <cell r="E2250">
            <v>-44059</v>
          </cell>
          <cell r="I2250" t="str">
            <v>2020 MSA 165864</v>
          </cell>
          <cell r="J2250">
            <v>465</v>
          </cell>
          <cell r="K2250" t="str">
            <v>ROYAL COSMETICS CO 3 MAHMOUD SEDKY</v>
          </cell>
          <cell r="L2250" t="str">
            <v>TOWFIQ KENYA LIMITED LIKONI ROAD TO</v>
          </cell>
          <cell r="M2250" t="str">
            <v>US</v>
          </cell>
          <cell r="N2250" t="str">
            <v>EGPSE</v>
          </cell>
          <cell r="O2250" t="str">
            <v>CT</v>
          </cell>
          <cell r="P2250">
            <v>4400</v>
          </cell>
          <cell r="Q2250">
            <v>4400</v>
          </cell>
          <cell r="R2250">
            <v>0</v>
          </cell>
          <cell r="S2250">
            <v>0</v>
          </cell>
          <cell r="T2250">
            <v>24364</v>
          </cell>
          <cell r="U2250">
            <v>24364</v>
          </cell>
          <cell r="V2250">
            <v>0</v>
          </cell>
          <cell r="W2250">
            <v>0</v>
          </cell>
          <cell r="X2250" t="str">
            <v>DETTOL LIQUID ASSORTED 4400 CARTONS N W 22800 KG G W 24364 KG INTRANSIT TO ICD EMBAKASI NAIROBI</v>
          </cell>
          <cell r="Y2250" t="str">
            <v>Valide</v>
          </cell>
        </row>
        <row r="2251">
          <cell r="A2251" t="str">
            <v>MSKU3930639</v>
          </cell>
          <cell r="B2251">
            <v>20</v>
          </cell>
          <cell r="C2251" t="str">
            <v>204019608</v>
          </cell>
          <cell r="D2251">
            <v>44065</v>
          </cell>
          <cell r="E2251">
            <v>-44060</v>
          </cell>
          <cell r="I2251" t="str">
            <v>2020 MSA 166309</v>
          </cell>
          <cell r="J2251">
            <v>198</v>
          </cell>
          <cell r="K2251" t="str">
            <v>WHIRLPOOL EMEA SPA VIA CARLO PISACA</v>
          </cell>
          <cell r="L2251" t="str">
            <v>HOTPOINT APPLIANCES LTD SUKARI INDFAX 2540203699000 CONTACT</v>
          </cell>
          <cell r="M2251" t="str">
            <v>NL</v>
          </cell>
          <cell r="N2251" t="str">
            <v>ITAOI</v>
          </cell>
          <cell r="O2251" t="str">
            <v>PK</v>
          </cell>
          <cell r="P2251">
            <v>84</v>
          </cell>
          <cell r="Q2251">
            <v>84</v>
          </cell>
          <cell r="R2251">
            <v>84</v>
          </cell>
          <cell r="S2251">
            <v>84</v>
          </cell>
          <cell r="T2251">
            <v>5258</v>
          </cell>
          <cell r="U2251">
            <v>5258</v>
          </cell>
          <cell r="V2251">
            <v>5258</v>
          </cell>
          <cell r="W2251">
            <v>5258</v>
          </cell>
          <cell r="X2251" t="str">
            <v>HOUSEHOLD APPLIANCES IDF NR E2006346820 INTRANSIT TO ICD EMBAKASI NAIROBI</v>
          </cell>
          <cell r="Y2251" t="str">
            <v>Valide</v>
          </cell>
        </row>
        <row r="2252">
          <cell r="A2252" t="str">
            <v>TCLU8736716</v>
          </cell>
          <cell r="B2252">
            <v>40</v>
          </cell>
          <cell r="C2252" t="str">
            <v>204035769</v>
          </cell>
          <cell r="D2252">
            <v>44065</v>
          </cell>
          <cell r="E2252">
            <v>-44060</v>
          </cell>
          <cell r="I2252" t="str">
            <v>2020 MSA 165866</v>
          </cell>
          <cell r="J2252">
            <v>10</v>
          </cell>
          <cell r="K2252" t="str">
            <v>ADASCA GAT NO 501 3 SHINDE - NAYG</v>
          </cell>
          <cell r="L2252" t="str">
            <v>NEVAC GLOBAL SOLUTIONS LLP KIGWA ES</v>
          </cell>
          <cell r="M2252" t="str">
            <v>CN</v>
          </cell>
          <cell r="N2252" t="str">
            <v>INNSA</v>
          </cell>
          <cell r="O2252" t="str">
            <v>PK</v>
          </cell>
          <cell r="P2252">
            <v>2950</v>
          </cell>
          <cell r="Q2252">
            <v>2950</v>
          </cell>
          <cell r="R2252">
            <v>2950</v>
          </cell>
          <cell r="S2252">
            <v>2950</v>
          </cell>
          <cell r="T2252">
            <v>54105</v>
          </cell>
          <cell r="U2252">
            <v>54105</v>
          </cell>
          <cell r="V2252">
            <v>54105</v>
          </cell>
          <cell r="W2252">
            <v>54105</v>
          </cell>
          <cell r="X2252" t="str">
            <v>2X40 FCL CONTAINER TOTAL 2950 PAKAGES H S CODE - 3105 90 BA TCH NO ADS KZL 200601 H S CODE - 3105 90 BATCH NO ADS KZL 200 601 H S CODE - 2805 12 BATCH NO ADS CAL 200601 H S CODE - 2 805 12 BATCH NO ADS CAL 200601 H S CODE - 3105 90 BATCH NO A DS KGR 200601 H S CODE - 3105 90 BATCH NO ADS KGR 200601 INVOICE NO GST EXP 002 2020-21 DT 20 07 2020 S BILL NO 4020468 DT 23 07 2020 14 DAY DETENTION AND DEMURRAGE FREE A T DESTINATION</v>
          </cell>
          <cell r="Y2252" t="str">
            <v>Valide</v>
          </cell>
        </row>
        <row r="2253">
          <cell r="A2253" t="str">
            <v>HASU4635876</v>
          </cell>
          <cell r="B2253">
            <v>40</v>
          </cell>
          <cell r="C2253" t="str">
            <v>204207278</v>
          </cell>
          <cell r="D2253">
            <v>44065</v>
          </cell>
          <cell r="E2253">
            <v>-44060</v>
          </cell>
          <cell r="I2253" t="str">
            <v>2020 MSA 166355</v>
          </cell>
          <cell r="J2253">
            <v>14</v>
          </cell>
          <cell r="K2253" t="str">
            <v>FRIENDSHIP INTERNATIONAL TRADING CO</v>
          </cell>
          <cell r="L2253" t="str">
            <v>EVERGREEN LOGISTICS CO LIMITED ADD</v>
          </cell>
          <cell r="M2253" t="str">
            <v>HK</v>
          </cell>
          <cell r="N2253" t="str">
            <v>CNNSA</v>
          </cell>
          <cell r="O2253" t="str">
            <v>PK</v>
          </cell>
          <cell r="P2253">
            <v>717</v>
          </cell>
          <cell r="Q2253">
            <v>717</v>
          </cell>
          <cell r="R2253">
            <v>717</v>
          </cell>
          <cell r="S2253">
            <v>717</v>
          </cell>
          <cell r="T2253">
            <v>26140</v>
          </cell>
          <cell r="U2253">
            <v>26140</v>
          </cell>
          <cell r="V2253">
            <v>26140</v>
          </cell>
          <cell r="W2253">
            <v>26140</v>
          </cell>
          <cell r="X2253" t="str">
            <v>ROOF TILES PANEL SHEET WATER PUMP SPRAY PUMP SAFE DOOR SPRING DOOR P ULLEY DOOR LOCKS DOOR CLIP MIXER FLUID LEVEL CONTROLLER IRRIGATION E QUIPMENT BRUSH CUTTER FISHING NETS GLUE GUN REMOTES COOKER COIL TH ERMOSTAT SOLDERING WIRE DRILL BIT GUITAR BAGS PRINTER HEAT PRESS MAC HINE BLADE MACHINE SUGARCANE MACHINE VACUUM CLEANER GENERATOR SEWINGMACHINE HEADS WITH STANDS WATER PURIFIER FOOT MASSAGER DUMMY HEAD S OAP DISPENSER BLENDER DECORDER 6 WAY SPLITTERS HDMI CABLES HUMIDIFIE R N M INTRANSIT TO ICD EMBAKASI NAIROBI</v>
          </cell>
          <cell r="Y2253" t="str">
            <v>Valide</v>
          </cell>
        </row>
        <row r="2254">
          <cell r="A2254" t="str">
            <v>TCLU2705220</v>
          </cell>
          <cell r="B2254">
            <v>20</v>
          </cell>
          <cell r="C2254" t="str">
            <v>204234691</v>
          </cell>
          <cell r="D2254">
            <v>44065</v>
          </cell>
          <cell r="E2254">
            <v>-44060</v>
          </cell>
          <cell r="I2254" t="str">
            <v>2020 MSA 166309</v>
          </cell>
          <cell r="J2254">
            <v>13</v>
          </cell>
          <cell r="K2254" t="str">
            <v>VSR AUTO E PVT LTD BLOCK NO 1 PL</v>
          </cell>
          <cell r="L2254" t="str">
            <v>RATILAL AUTO MOBILES P O BOX 2141</v>
          </cell>
          <cell r="M2254" t="str">
            <v>NL</v>
          </cell>
          <cell r="N2254" t="str">
            <v>INAMD</v>
          </cell>
          <cell r="O2254" t="str">
            <v>CT</v>
          </cell>
          <cell r="P2254">
            <v>624</v>
          </cell>
          <cell r="Q2254">
            <v>624</v>
          </cell>
          <cell r="R2254">
            <v>624</v>
          </cell>
          <cell r="S2254">
            <v>624</v>
          </cell>
          <cell r="T2254">
            <v>14489</v>
          </cell>
          <cell r="U2254">
            <v>14489</v>
          </cell>
          <cell r="V2254">
            <v>14489</v>
          </cell>
          <cell r="W2254">
            <v>14489</v>
          </cell>
          <cell r="X2254" t="str">
            <v>1X20 CONTAINER TOTAL 624 CARTONS TRACTOR PARTS AS PER INVOICE NO E X-06 20 21 DATE 27 07 2020 S B NO 4161907 DT 30 07 2020 IDF NO E 2006344794 NET WEIGHT 13438 951 KGS HS CODE 870899</v>
          </cell>
          <cell r="Y2254" t="str">
            <v>Valide</v>
          </cell>
        </row>
        <row r="2255">
          <cell r="A2255" t="str">
            <v>MRKU8416338</v>
          </cell>
          <cell r="B2255">
            <v>20</v>
          </cell>
          <cell r="C2255" t="str">
            <v>204261627</v>
          </cell>
          <cell r="D2255">
            <v>44065</v>
          </cell>
          <cell r="E2255">
            <v>-44060</v>
          </cell>
          <cell r="I2255" t="str">
            <v>2020 MSA 166355</v>
          </cell>
          <cell r="J2255">
            <v>310</v>
          </cell>
          <cell r="K2255" t="str">
            <v>GUANGZHOU ZHUIJIN TRANDING COMPANY</v>
          </cell>
          <cell r="L2255" t="str">
            <v>HERERI KENYA LIMITED 54382 - 00200</v>
          </cell>
          <cell r="M2255" t="str">
            <v>HK</v>
          </cell>
          <cell r="N2255" t="str">
            <v>CNNSA</v>
          </cell>
          <cell r="O2255" t="str">
            <v>PK</v>
          </cell>
          <cell r="P2255">
            <v>314</v>
          </cell>
          <cell r="Q2255">
            <v>314</v>
          </cell>
          <cell r="R2255">
            <v>314</v>
          </cell>
          <cell r="S2255">
            <v>314</v>
          </cell>
          <cell r="T2255">
            <v>8850</v>
          </cell>
          <cell r="U2255">
            <v>8850</v>
          </cell>
          <cell r="V2255">
            <v>8850</v>
          </cell>
          <cell r="W2255">
            <v>8850</v>
          </cell>
          <cell r="X2255" t="str">
            <v>314PKGS GLASS PHONE CASE WALL MOUNT CHARGER HEADPHONES SCREEN WIPE S CCTV CABLE THE GOODS IN TRANSIT TO KPA ICD EMBAKASI INTRANS IT TO ICD EMBAKASI NAIROBI</v>
          </cell>
          <cell r="Y2255" t="str">
            <v>Valide</v>
          </cell>
        </row>
        <row r="2256">
          <cell r="A2256" t="str">
            <v>MSKU5926659</v>
          </cell>
          <cell r="B2256">
            <v>20</v>
          </cell>
          <cell r="C2256" t="str">
            <v>204265631</v>
          </cell>
          <cell r="D2256">
            <v>44065</v>
          </cell>
          <cell r="E2256">
            <v>-44060</v>
          </cell>
          <cell r="I2256" t="str">
            <v>2020 MSA 166356</v>
          </cell>
          <cell r="J2256">
            <v>55</v>
          </cell>
          <cell r="K2256" t="str">
            <v>ZHEJIANG NEW VISION IMP EXP CO L</v>
          </cell>
          <cell r="L2256" t="str">
            <v>TROJESEE TRADERS LIMITED PO BOX 744</v>
          </cell>
          <cell r="M2256" t="str">
            <v>CN</v>
          </cell>
          <cell r="N2256" t="str">
            <v>CNNGB</v>
          </cell>
          <cell r="O2256" t="str">
            <v>CT</v>
          </cell>
          <cell r="P2256">
            <v>795</v>
          </cell>
          <cell r="Q2256">
            <v>795</v>
          </cell>
          <cell r="R2256">
            <v>795</v>
          </cell>
          <cell r="S2256">
            <v>795</v>
          </cell>
          <cell r="T2256">
            <v>15950</v>
          </cell>
          <cell r="U2256">
            <v>15950</v>
          </cell>
          <cell r="V2256">
            <v>15950</v>
          </cell>
          <cell r="W2256">
            <v>15950</v>
          </cell>
          <cell r="X2256" t="str">
            <v>BRAKE PADS CLUTCH PLATE BRAKE SHOE</v>
          </cell>
          <cell r="Y2256" t="str">
            <v>Valide</v>
          </cell>
        </row>
        <row r="2257">
          <cell r="A2257" t="str">
            <v>FSCU4960246</v>
          </cell>
          <cell r="B2257">
            <v>40</v>
          </cell>
          <cell r="C2257" t="str">
            <v>550000087813</v>
          </cell>
          <cell r="D2257">
            <v>44066</v>
          </cell>
          <cell r="E2257">
            <v>-44061</v>
          </cell>
          <cell r="I2257" t="str">
            <v>2020 MSA 166080</v>
          </cell>
          <cell r="J2257">
            <v>477</v>
          </cell>
          <cell r="K2257" t="str">
            <v>MERCURIO CORPORATE SA VIA CAMPAGNA</v>
          </cell>
          <cell r="L2257" t="str">
            <v>HAMECO LTD</v>
          </cell>
          <cell r="M2257" t="str">
            <v>CN</v>
          </cell>
          <cell r="N2257" t="str">
            <v>ITVCE</v>
          </cell>
          <cell r="O2257" t="str">
            <v>PK</v>
          </cell>
          <cell r="P2257">
            <v>4</v>
          </cell>
          <cell r="Q2257">
            <v>4</v>
          </cell>
          <cell r="R2257">
            <v>4</v>
          </cell>
          <cell r="S2257">
            <v>4</v>
          </cell>
          <cell r="T2257">
            <v>2472</v>
          </cell>
          <cell r="U2257">
            <v>2472</v>
          </cell>
          <cell r="V2257">
            <v>2472</v>
          </cell>
          <cell r="W2257">
            <v>2472</v>
          </cell>
          <cell r="X2257" t="str">
            <v>PHOENIX PRO SIMULATOR AS PER IDFNO E1909239498 - 19MBAIM000239498TOTAL PACKAGES 4 PACKAGESGOODS ON BOARDN M PHOENIX PRO SIMULATOR AS PER IDF NO E1909239498 - 19MBAIM000239498 TOTAL PACKAGES 4 PACKAGES GOODS ON BOARD</v>
          </cell>
          <cell r="Y2257" t="str">
            <v>Valide</v>
          </cell>
        </row>
        <row r="2258">
          <cell r="A2258" t="str">
            <v>SUDU7961945</v>
          </cell>
          <cell r="B2258">
            <v>20</v>
          </cell>
          <cell r="C2258" t="str">
            <v>599283069</v>
          </cell>
          <cell r="D2258">
            <v>44066</v>
          </cell>
          <cell r="E2258">
            <v>-44061</v>
          </cell>
          <cell r="I2258" t="str">
            <v>2020 MSA 166309</v>
          </cell>
          <cell r="J2258">
            <v>340</v>
          </cell>
          <cell r="K2258" t="str">
            <v>COOLIBREE GMBH RAIMUNDGASSE 1 1020</v>
          </cell>
          <cell r="L2258" t="str">
            <v>DUNE PACKAGING LIMITED P O BOX 453KAGING COM</v>
          </cell>
          <cell r="M2258" t="str">
            <v>NL</v>
          </cell>
          <cell r="N2258" t="str">
            <v>RULED</v>
          </cell>
          <cell r="O2258" t="str">
            <v>RL</v>
          </cell>
          <cell r="P2258">
            <v>53</v>
          </cell>
          <cell r="Q2258">
            <v>53</v>
          </cell>
          <cell r="R2258">
            <v>53</v>
          </cell>
          <cell r="S2258">
            <v>53</v>
          </cell>
          <cell r="T2258">
            <v>48363</v>
          </cell>
          <cell r="U2258">
            <v>48363</v>
          </cell>
          <cell r="V2258">
            <v>48363</v>
          </cell>
          <cell r="W2258">
            <v>48363</v>
          </cell>
          <cell r="X2258" t="str">
            <v>UNBLEACHED SACKKRAFT PAPER 78GSM HS CODE 48042100 ORIGIN RUSSIAN F EDERATION IDF NO 20MBAIM000161726 CFR MOMBASA FREIGHT PREPAID APPLICABLE FREE TIME 21 DAYS COMBINED DETENTION DEMURRAGE AT PORT OF DISCHARGE PLACE OF DELIVERY IN TRANSIT TO ICD EMBAKASI NAI ROBI</v>
          </cell>
          <cell r="Y2258" t="str">
            <v>Valide</v>
          </cell>
        </row>
        <row r="2259">
          <cell r="A2259" t="str">
            <v>CAXU6885399</v>
          </cell>
          <cell r="B2259">
            <v>20</v>
          </cell>
          <cell r="C2259" t="str">
            <v>607176089</v>
          </cell>
          <cell r="D2259">
            <v>44066</v>
          </cell>
          <cell r="E2259">
            <v>-44061</v>
          </cell>
          <cell r="I2259" t="str">
            <v>2020 MSA 166309</v>
          </cell>
          <cell r="J2259">
            <v>349</v>
          </cell>
          <cell r="K2259" t="str">
            <v>GLEN TURNER COMPANY LTD C O BEAM GL</v>
          </cell>
          <cell r="L2259" t="str">
            <v>THE WINE COMPANY LOWER BEDI ROAD I</v>
          </cell>
          <cell r="M2259" t="str">
            <v>NL</v>
          </cell>
          <cell r="N2259" t="str">
            <v>GBFXT</v>
          </cell>
          <cell r="O2259" t="str">
            <v>CS</v>
          </cell>
          <cell r="P2259">
            <v>2052</v>
          </cell>
          <cell r="Q2259">
            <v>2052</v>
          </cell>
          <cell r="R2259">
            <v>0</v>
          </cell>
          <cell r="S2259">
            <v>0</v>
          </cell>
          <cell r="T2259">
            <v>30105</v>
          </cell>
          <cell r="U2259">
            <v>30105</v>
          </cell>
          <cell r="V2259">
            <v>0</v>
          </cell>
          <cell r="W2259">
            <v>0</v>
          </cell>
          <cell r="X2259" t="str">
            <v>660 CASE S THC3 75X12 IC 40 NR GT DIV NEW 15 IMPORTER REFERENCES 7446000174 7446000173 7446000172 IN TRANSIT TO ICD EMBAKASI NAIRO BI 96 CASE S 12 X 35 CL TCR 40 RO GT TRAY NEW15 60 CASE S 12 X 75 CL TCR 40 NR GT DIV NEW 15 480 CASE S 12 X 1 LTR TCR 40 STL NR GT N EW15 IN TRANSIT TO ICD EMBAKASI NAIROBI 660 CASE S THC3 75X12 IC 40 NRPP DIV GT 96 CASE S TCR 35CLX12 RO 4 0 TRAY EURO ALL CHARGES TILL DESTINATION PREPAID IN TRANSIT TO ICD EMBAKASI NAIROBI</v>
          </cell>
          <cell r="Y2259" t="str">
            <v>Valide</v>
          </cell>
        </row>
        <row r="2260">
          <cell r="A2260" t="str">
            <v>MRKU7250108</v>
          </cell>
          <cell r="B2260">
            <v>20</v>
          </cell>
          <cell r="C2260" t="str">
            <v>607176089</v>
          </cell>
          <cell r="D2260">
            <v>44066</v>
          </cell>
          <cell r="E2260">
            <v>-44061</v>
          </cell>
          <cell r="I2260" t="str">
            <v>2020 MSA 166309</v>
          </cell>
          <cell r="J2260">
            <v>349</v>
          </cell>
          <cell r="K2260" t="str">
            <v>GLEN TURNER COMPANY LTD C O BEAM GL</v>
          </cell>
          <cell r="L2260" t="str">
            <v>THE WINE COMPANY LOWER BEDI ROAD I</v>
          </cell>
          <cell r="M2260" t="str">
            <v>NL</v>
          </cell>
          <cell r="N2260" t="str">
            <v>GBFXT</v>
          </cell>
          <cell r="O2260" t="str">
            <v>CS</v>
          </cell>
          <cell r="P2260">
            <v>2052</v>
          </cell>
          <cell r="Q2260">
            <v>2052</v>
          </cell>
          <cell r="R2260">
            <v>0</v>
          </cell>
          <cell r="S2260">
            <v>0</v>
          </cell>
          <cell r="T2260">
            <v>30105</v>
          </cell>
          <cell r="U2260">
            <v>30105</v>
          </cell>
          <cell r="V2260">
            <v>0</v>
          </cell>
          <cell r="W2260">
            <v>0</v>
          </cell>
          <cell r="X2260" t="str">
            <v>660 CASE S THC3 75X12 IC 40 NR GT DIV NEW 15 IMPORTER REFERENCES 7446000174 7446000173 7446000172 IN TRANSIT TO ICD EMBAKASI NAIRO BI 96 CASE S 12 X 35 CL TCR 40 RO GT TRAY NEW15 60 CASE S 12 X 75 CL TCR 40 NR GT DIV NEW 15 480 CASE S 12 X 1 LTR TCR 40 STL NR GT N EW15 IN TRANSIT TO ICD EMBAKASI NAIROBI 660 CASE S THC3 75X12 IC 40 NRPP DIV GT 96 CASE S TCR 35CLX12 RO 4 0 TRAY EURO ALL CHARGES TILL DESTINATION PREPAID IN TRANSIT TO ICD EMBAKASI NAIROBI</v>
          </cell>
          <cell r="Y2260" t="str">
            <v>Valide</v>
          </cell>
        </row>
        <row r="2261">
          <cell r="A2261" t="str">
            <v>MRKU7533474</v>
          </cell>
          <cell r="B2261">
            <v>20</v>
          </cell>
          <cell r="C2261" t="str">
            <v>910939928</v>
          </cell>
          <cell r="D2261">
            <v>44067</v>
          </cell>
          <cell r="E2261">
            <v>-44062</v>
          </cell>
          <cell r="I2261" t="str">
            <v>2020 MSA 166087</v>
          </cell>
          <cell r="J2261">
            <v>223</v>
          </cell>
          <cell r="K2261" t="str">
            <v>PB 8 SP Z O O UL SIENKIEWICZA 1</v>
          </cell>
          <cell r="L2261" t="str">
            <v>CAETANO KENYA LTD MOMBASA ROAD LR49</v>
          </cell>
          <cell r="M2261" t="str">
            <v>AE</v>
          </cell>
          <cell r="N2261" t="str">
            <v>DEHAM</v>
          </cell>
          <cell r="O2261" t="str">
            <v>PC</v>
          </cell>
          <cell r="P2261">
            <v>722</v>
          </cell>
          <cell r="Q2261">
            <v>722</v>
          </cell>
          <cell r="R2261">
            <v>0</v>
          </cell>
          <cell r="S2261">
            <v>0</v>
          </cell>
          <cell r="T2261">
            <v>18719</v>
          </cell>
          <cell r="U2261">
            <v>18719</v>
          </cell>
          <cell r="V2261">
            <v>0</v>
          </cell>
          <cell r="W2261">
            <v>0</v>
          </cell>
          <cell r="X2261" t="str">
            <v>15 PALLETS AUTOMOTIVE BATTERIES WET FILLED WITH ACID ELECTRIC STORA GE NET WEIGHT KGS 18117 00 UN 2794 IMO 8 CN 85071020 THE NAME OF THE MANUFACTURER AUTOPART S A UL KWIATKOWSKIEGO 2A 39-30 0 MIELEC POLAND EU THAT GOODS ARE OF POLISH ORIGIN GOODS FREE OF CHARGE HARMONIC SYSTEM CODE 73269098 - STANDS 10 PCS NET WEIGHTKGS 100 HARMONIC SYSTEM CODE 903031 - BATTERY TESTERS 4 PCS NET WEI GHT KGS 2</v>
          </cell>
          <cell r="Y2261" t="str">
            <v>Valide</v>
          </cell>
        </row>
        <row r="2262">
          <cell r="A2262" t="str">
            <v>4650341</v>
          </cell>
          <cell r="B2262">
            <v>40</v>
          </cell>
          <cell r="C2262" t="str">
            <v>910991944</v>
          </cell>
          <cell r="D2262">
            <v>44067</v>
          </cell>
          <cell r="E2262">
            <v>-44062</v>
          </cell>
          <cell r="I2262" t="str">
            <v>2020 MSA 166087</v>
          </cell>
          <cell r="J2262">
            <v>235</v>
          </cell>
          <cell r="K2262" t="str">
            <v>MATIERE SAS DIRECTION ADMINISTRATIV</v>
          </cell>
          <cell r="L2262" t="str">
            <v>TO THE ORDER OF EQUITY BANK KENYA</v>
          </cell>
          <cell r="M2262" t="str">
            <v>AE</v>
          </cell>
          <cell r="N2262" t="str">
            <v>FRFOS</v>
          </cell>
          <cell r="O2262" t="str">
            <v>PK</v>
          </cell>
          <cell r="P2262">
            <v>28</v>
          </cell>
          <cell r="Q2262">
            <v>28</v>
          </cell>
          <cell r="R2262">
            <v>28</v>
          </cell>
          <cell r="S2262">
            <v>28</v>
          </cell>
          <cell r="T2262">
            <v>24832</v>
          </cell>
          <cell r="U2262">
            <v>24832</v>
          </cell>
          <cell r="V2262">
            <v>24832</v>
          </cell>
          <cell r="W2262">
            <v>24832</v>
          </cell>
          <cell r="X2262" t="str">
            <v>SUPPLY OF UNIBRIDGE EQUIPMENT DECKS RAILINGS AND SPARE PARTS AS PER PROFORMA INVOICE NO PF KENHA KAG-3E DATED 14-01-2020 CIF MOMBASA PO RT INCOTERMS 2010 IRREVOCABLE DOCUMENTARY CREDIT NUMBER OLCF0000019 20 DATED 200225 IDF NO E2001287575 SHIPPER OWN CONTAINER BILLS OF LADING FREIGHT PREPAID DTHC COLLECT HS CODE 730810</v>
          </cell>
          <cell r="Y2262" t="str">
            <v>Valide</v>
          </cell>
        </row>
        <row r="2263">
          <cell r="A2263" t="str">
            <v>MSKU3586170</v>
          </cell>
          <cell r="B2263">
            <v>20</v>
          </cell>
          <cell r="C2263" t="str">
            <v>911060853</v>
          </cell>
          <cell r="D2263">
            <v>44067</v>
          </cell>
          <cell r="E2263">
            <v>-44062</v>
          </cell>
          <cell r="I2263" t="str">
            <v>2020 MSA 166087</v>
          </cell>
          <cell r="J2263">
            <v>69</v>
          </cell>
          <cell r="K2263" t="str">
            <v>RB HYGIENE HOME LIMITED PAKISTAN TARACHI - 75600 TEL 92 21 11</v>
          </cell>
          <cell r="L2263" t="str">
            <v>TOWFIQ KENYA LIMITED P O BOX 77883</v>
          </cell>
          <cell r="M2263" t="str">
            <v>AE</v>
          </cell>
          <cell r="N2263" t="str">
            <v>PKKHI</v>
          </cell>
          <cell r="O2263" t="str">
            <v>CT</v>
          </cell>
          <cell r="P2263">
            <v>2000</v>
          </cell>
          <cell r="Q2263">
            <v>2000</v>
          </cell>
          <cell r="R2263">
            <v>2000</v>
          </cell>
          <cell r="S2263">
            <v>2000</v>
          </cell>
          <cell r="T2263">
            <v>3295</v>
          </cell>
          <cell r="U2263">
            <v>3295</v>
          </cell>
          <cell r="V2263">
            <v>3295</v>
          </cell>
          <cell r="W2263">
            <v>3295</v>
          </cell>
          <cell r="X2263" t="str">
            <v>1700 CTNS MORTN KE DOOM K FISHER REF 60N PG 300 CTNS MO RTN KE DOOM30N REF 28MLX24 PG OUR EXPORT REGN NO W 011765 DATED 1 0 3 1962 INVOICE NUMBER LED-KN-04-20 DATE 30 07 2020 FOR M E NUMBER SCB-2020-0000003609 DATED 27 07 2020 ALSO NOTIFY RE CKITT BENCKISER ARABIA FZE DUBAI UAE PO BOX 61344 DUBAI UAE NET WEIGHT 2 025 00 KGS MARKS AND NUMBERS 8142127 3013293</v>
          </cell>
          <cell r="Y2263" t="str">
            <v>Valide</v>
          </cell>
        </row>
        <row r="2264">
          <cell r="A2264" t="str">
            <v>SGCU3690037</v>
          </cell>
          <cell r="B2264">
            <v>40</v>
          </cell>
          <cell r="C2264" t="str">
            <v>AL075642</v>
          </cell>
          <cell r="D2264">
            <v>44067</v>
          </cell>
          <cell r="E2264">
            <v>-44062</v>
          </cell>
          <cell r="I2264" t="str">
            <v>2020 MSA 166316</v>
          </cell>
          <cell r="J2264">
            <v>26</v>
          </cell>
          <cell r="K2264" t="str">
            <v>COPTIC ORTHODOX PATRIARCHATE</v>
          </cell>
          <cell r="L2264" t="str">
            <v>COPTIC HOSPITAL</v>
          </cell>
          <cell r="M2264" t="str">
            <v>IT</v>
          </cell>
          <cell r="N2264" t="str">
            <v>EGALY</v>
          </cell>
          <cell r="O2264" t="str">
            <v>PK</v>
          </cell>
          <cell r="P2264">
            <v>1210</v>
          </cell>
          <cell r="Q2264">
            <v>1210</v>
          </cell>
          <cell r="R2264">
            <v>1210</v>
          </cell>
          <cell r="S2264">
            <v>1210</v>
          </cell>
          <cell r="T2264">
            <v>17200</v>
          </cell>
          <cell r="U2264">
            <v>17200</v>
          </cell>
          <cell r="V2264">
            <v>17200</v>
          </cell>
          <cell r="W2264">
            <v>17200</v>
          </cell>
          <cell r="X2264" t="str">
            <v>1210 PACKAGES CHURCH DONATION ITEMS</v>
          </cell>
          <cell r="Y2264" t="str">
            <v>Valide</v>
          </cell>
        </row>
        <row r="2265">
          <cell r="A2265" t="str">
            <v>APZU3374359</v>
          </cell>
          <cell r="B2265">
            <v>20</v>
          </cell>
          <cell r="C2265" t="str">
            <v>AMC0927372</v>
          </cell>
          <cell r="D2265">
            <v>44068</v>
          </cell>
          <cell r="E2265">
            <v>-44063</v>
          </cell>
          <cell r="I2265" t="str">
            <v>2020 MSA 166527</v>
          </cell>
          <cell r="J2265">
            <v>56</v>
          </cell>
          <cell r="K2265" t="str">
            <v>KARAMTARA ENGINEERING PVT LTD705 MORYA LAND MARK II NEW LINKROAD ANDHE</v>
          </cell>
          <cell r="L2265" t="str">
            <v>KENYA ELECTRICTY TRANSMISSIONCOMPANY LTD KAWI COMPLEX BLOCK BPOPO LAN</v>
          </cell>
          <cell r="M2265" t="str">
            <v>AE</v>
          </cell>
          <cell r="N2265" t="str">
            <v>INNSA</v>
          </cell>
          <cell r="O2265" t="str">
            <v>PK</v>
          </cell>
          <cell r="P2265">
            <v>29</v>
          </cell>
          <cell r="Q2265">
            <v>29</v>
          </cell>
          <cell r="R2265">
            <v>0</v>
          </cell>
          <cell r="S2265">
            <v>0</v>
          </cell>
          <cell r="T2265">
            <v>30635</v>
          </cell>
          <cell r="U2265">
            <v>30635</v>
          </cell>
          <cell r="V2265">
            <v>0</v>
          </cell>
          <cell r="W2265">
            <v>0</v>
          </cell>
          <cell r="X2265" t="str">
            <v>01X20 01X40 CONTAINER 29 PACKAGES ONLY 21 BUNDLES + 02 BOXES + 06 BAGS KE200147 - 400kV Double Circuit LILO from Isinya-Suswa Transmission Line to Kimuka Substation DELIVERY TERMS CIF MOMBASA PORT KENYA INCOTERMS 2010 S B NO 4345088 Date 08 08 2020 S B NO 4345053 Date 08 08 2020 S B NO 4344998 Date 08 08 2020 CUSTOM INVOICE NO KEPL EXP 2020-21 300 Dt 07 08 2020 KEPL EXP 2020-21 301 Dt 07 08 2020 KEPL EXP 2020-21 302 Dt 07 08 2020 PO No - KE1000551OHL2 Date 09 09 2019 OMMERCIAL INVOICE NO 2020EP020053 Dt 07 08 2020 HS CODE 73082011 73181500 TOTAL GROSS WEIGHT 30 635 MT TOTAL NET WEIGHT 30 508 MT Notify Party 2 Consolidated Power Projects Pty Ltd 37 Richards Drive Halfway House Midrand RSA Contact Person Ellah Ndlovu Ellah ndlovu-concogrp com Contact Number +27 11 729 1213 hellen kamau-ffkgrp com FREIGHT PREPAID</v>
          </cell>
          <cell r="Y2265" t="str">
            <v>Valide</v>
          </cell>
        </row>
        <row r="2266">
          <cell r="A2266" t="str">
            <v>TCKU1043477</v>
          </cell>
          <cell r="B2266">
            <v>20</v>
          </cell>
          <cell r="C2266" t="str">
            <v>CBO0202568</v>
          </cell>
          <cell r="D2266">
            <v>44068</v>
          </cell>
          <cell r="E2266">
            <v>-44063</v>
          </cell>
          <cell r="I2266" t="str">
            <v>2020 MSA 166328</v>
          </cell>
          <cell r="J2266">
            <v>94</v>
          </cell>
          <cell r="K2266" t="str">
            <v>LANKA SHIPPING LOGISTICS PVT LTDLANKA SHIPPING TOWER99 ST MICHAEL S</v>
          </cell>
          <cell r="L2266" t="str">
            <v>BIBLE LEAGUE INTERNATIONALTAX ID P051407833FPO BOX 48356 LOCATED ON</v>
          </cell>
          <cell r="M2266" t="str">
            <v>CN</v>
          </cell>
          <cell r="N2266" t="str">
            <v>LKCMB</v>
          </cell>
          <cell r="O2266" t="str">
            <v>PE</v>
          </cell>
          <cell r="P2266">
            <v>10</v>
          </cell>
          <cell r="Q2266">
            <v>10</v>
          </cell>
          <cell r="R2266">
            <v>10</v>
          </cell>
          <cell r="S2266">
            <v>10</v>
          </cell>
          <cell r="T2266">
            <v>11637</v>
          </cell>
          <cell r="U2266">
            <v>11637</v>
          </cell>
          <cell r="V2266">
            <v>11637</v>
          </cell>
          <cell r="W2266">
            <v>11637</v>
          </cell>
          <cell r="X2266" t="str">
            <v>1 X 20FCL CONTAINER STC 10 PALLETS CONTAINING 682 BOXES OF BIBLES 110X110X 200CM PALLET 01-07 09 10 110X110X 120CM PALLET 08 NET WEIGHT 11 027 60 KGS FREIGHT PREPAID FCL FCL</v>
          </cell>
          <cell r="Y2266" t="str">
            <v>Valide</v>
          </cell>
        </row>
        <row r="2267">
          <cell r="A2267" t="str">
            <v>TGBU2188166</v>
          </cell>
          <cell r="B2267">
            <v>20</v>
          </cell>
          <cell r="C2267" t="str">
            <v>CFA0351663</v>
          </cell>
          <cell r="D2267">
            <v>44068</v>
          </cell>
          <cell r="E2267">
            <v>-44063</v>
          </cell>
          <cell r="I2267" t="str">
            <v>2020 MSA 165875</v>
          </cell>
          <cell r="J2267">
            <v>30</v>
          </cell>
          <cell r="K2267" t="str">
            <v>EL-MOHANDES COMPANY FOR TRADING MANUFACTURING MODERN CHEMICALSADDRESS</v>
          </cell>
          <cell r="L2267" t="str">
            <v>ALBEN LOGISTICS LIMITEDPLOT NO 1631 20 MOWLEM UMOJA IIKANGUNDO ROAD NA</v>
          </cell>
          <cell r="M2267" t="str">
            <v>SA</v>
          </cell>
          <cell r="N2267" t="str">
            <v>EGAIS</v>
          </cell>
          <cell r="O2267" t="str">
            <v>CT</v>
          </cell>
          <cell r="P2267">
            <v>5121</v>
          </cell>
          <cell r="Q2267">
            <v>5121</v>
          </cell>
          <cell r="R2267">
            <v>5121</v>
          </cell>
          <cell r="S2267">
            <v>5121</v>
          </cell>
          <cell r="T2267">
            <v>121726</v>
          </cell>
          <cell r="U2267">
            <v>121726</v>
          </cell>
          <cell r="V2267">
            <v>121726</v>
          </cell>
          <cell r="W2267">
            <v>121726</v>
          </cell>
          <cell r="X2267" t="str">
            <v>H S CODE 321410 FREIGHT PREPAID QUANTITY 858 CARTONS TYPE OF PACKAGE CARTONS NET WEIGHT 18532 8KG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831 CARTONS TYPE OF PACKAGE CARTONS NET WEIGHT 17949 6 KG GROSS WEIGHT 19752 87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v>
          </cell>
          <cell r="Y2267" t="str">
            <v>Valide</v>
          </cell>
        </row>
        <row r="2268">
          <cell r="A2268" t="str">
            <v>DFSU2184810</v>
          </cell>
          <cell r="B2268">
            <v>20</v>
          </cell>
          <cell r="C2268" t="str">
            <v>CFA0351663</v>
          </cell>
          <cell r="D2268">
            <v>44068</v>
          </cell>
          <cell r="E2268">
            <v>-44063</v>
          </cell>
          <cell r="I2268" t="str">
            <v>2020 MSA 165875</v>
          </cell>
          <cell r="J2268">
            <v>30</v>
          </cell>
          <cell r="K2268" t="str">
            <v>EL-MOHANDES COMPANY FOR TRADING MANUFACTURING MODERN CHEMICALSADDRESS</v>
          </cell>
          <cell r="L2268" t="str">
            <v>ALBEN LOGISTICS LIMITEDPLOT NO 1631 20 MOWLEM UMOJA IIKANGUNDO ROAD NA</v>
          </cell>
          <cell r="M2268" t="str">
            <v>SA</v>
          </cell>
          <cell r="N2268" t="str">
            <v>EGAIS</v>
          </cell>
          <cell r="O2268" t="str">
            <v>CT</v>
          </cell>
          <cell r="P2268">
            <v>5121</v>
          </cell>
          <cell r="Q2268">
            <v>5121</v>
          </cell>
          <cell r="R2268">
            <v>5121</v>
          </cell>
          <cell r="S2268">
            <v>5121</v>
          </cell>
          <cell r="T2268">
            <v>121726</v>
          </cell>
          <cell r="U2268">
            <v>121726</v>
          </cell>
          <cell r="V2268">
            <v>121726</v>
          </cell>
          <cell r="W2268">
            <v>121726</v>
          </cell>
          <cell r="X2268" t="str">
            <v>H S CODE 321410 FREIGHT PREPAID QUANTITY 858 CARTONS TYPE OF PACKAGE CARTONS NET WEIGHT 18532 8KG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831 CARTONS TYPE OF PACKAGE CARTONS NET WEIGHT 17949 6 KG GROSS WEIGHT 19752 87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v>
          </cell>
          <cell r="Y2268" t="str">
            <v>Valide</v>
          </cell>
        </row>
        <row r="2269">
          <cell r="A2269" t="str">
            <v>CMAU1349809</v>
          </cell>
          <cell r="B2269">
            <v>20</v>
          </cell>
          <cell r="C2269" t="str">
            <v>CFA0351663</v>
          </cell>
          <cell r="D2269">
            <v>44068</v>
          </cell>
          <cell r="E2269">
            <v>-44063</v>
          </cell>
          <cell r="I2269" t="str">
            <v>2020 MSA 165875</v>
          </cell>
          <cell r="J2269">
            <v>30</v>
          </cell>
          <cell r="K2269" t="str">
            <v>EL-MOHANDES COMPANY FOR TRADING MANUFACTURING MODERN CHEMICALSADDRESS</v>
          </cell>
          <cell r="L2269" t="str">
            <v>ALBEN LOGISTICS LIMITEDPLOT NO 1631 20 MOWLEM UMOJA IIKANGUNDO ROAD NA</v>
          </cell>
          <cell r="M2269" t="str">
            <v>SA</v>
          </cell>
          <cell r="N2269" t="str">
            <v>EGAIS</v>
          </cell>
          <cell r="O2269" t="str">
            <v>CT</v>
          </cell>
          <cell r="P2269">
            <v>5121</v>
          </cell>
          <cell r="Q2269">
            <v>5121</v>
          </cell>
          <cell r="R2269">
            <v>5121</v>
          </cell>
          <cell r="S2269">
            <v>5121</v>
          </cell>
          <cell r="T2269">
            <v>121726</v>
          </cell>
          <cell r="U2269">
            <v>121726</v>
          </cell>
          <cell r="V2269">
            <v>121726</v>
          </cell>
          <cell r="W2269">
            <v>121726</v>
          </cell>
          <cell r="X2269" t="str">
            <v>H S CODE 321410 FREIGHT PREPAID QUANTITY 858 CARTONS TYPE OF PACKAGE CARTONS NET WEIGHT 18532 8KG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831 CARTONS TYPE OF PACKAGE CARTONS NET WEIGHT 17949 6 KG GROSS WEIGHT 19752 87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v>
          </cell>
          <cell r="Y2269" t="str">
            <v>Valide</v>
          </cell>
        </row>
        <row r="2270">
          <cell r="A2270" t="str">
            <v>CMAU1928009</v>
          </cell>
          <cell r="B2270">
            <v>20</v>
          </cell>
          <cell r="C2270" t="str">
            <v>CFA0351663</v>
          </cell>
          <cell r="D2270">
            <v>44068</v>
          </cell>
          <cell r="E2270">
            <v>-44063</v>
          </cell>
          <cell r="I2270" t="str">
            <v>2020 MSA 165875</v>
          </cell>
          <cell r="J2270">
            <v>30</v>
          </cell>
          <cell r="K2270" t="str">
            <v>EL-MOHANDES COMPANY FOR TRADING MANUFACTURING MODERN CHEMICALSADDRESS</v>
          </cell>
          <cell r="L2270" t="str">
            <v>ALBEN LOGISTICS LIMITEDPLOT NO 1631 20 MOWLEM UMOJA IIKANGUNDO ROAD NA</v>
          </cell>
          <cell r="M2270" t="str">
            <v>SA</v>
          </cell>
          <cell r="N2270" t="str">
            <v>EGAIS</v>
          </cell>
          <cell r="O2270" t="str">
            <v>CT</v>
          </cell>
          <cell r="P2270">
            <v>5121</v>
          </cell>
          <cell r="Q2270">
            <v>5121</v>
          </cell>
          <cell r="R2270">
            <v>5121</v>
          </cell>
          <cell r="S2270">
            <v>5121</v>
          </cell>
          <cell r="T2270">
            <v>121726</v>
          </cell>
          <cell r="U2270">
            <v>121726</v>
          </cell>
          <cell r="V2270">
            <v>121726</v>
          </cell>
          <cell r="W2270">
            <v>121726</v>
          </cell>
          <cell r="X2270" t="str">
            <v>H S CODE 321410 FREIGHT PREPAID QUANTITY 858 CARTONS TYPE OF PACKAGE CARTONS NET WEIGHT 18532 8KG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831 CARTONS TYPE OF PACKAGE CARTONS NET WEIGHT 17949 6 KG GROSS WEIGHT 19752 87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v>
          </cell>
          <cell r="Y2270" t="str">
            <v>Valide</v>
          </cell>
        </row>
        <row r="2271">
          <cell r="A2271" t="str">
            <v>TEMU2496261</v>
          </cell>
          <cell r="B2271">
            <v>20</v>
          </cell>
          <cell r="C2271" t="str">
            <v>CFA0351663</v>
          </cell>
          <cell r="D2271">
            <v>44068</v>
          </cell>
          <cell r="E2271">
            <v>-44063</v>
          </cell>
          <cell r="I2271" t="str">
            <v>2020 MSA 165875</v>
          </cell>
          <cell r="J2271">
            <v>30</v>
          </cell>
          <cell r="K2271" t="str">
            <v>EL-MOHANDES COMPANY FOR TRADING MANUFACTURING MODERN CHEMICALSADDRESS</v>
          </cell>
          <cell r="L2271" t="str">
            <v>ALBEN LOGISTICS LIMITEDPLOT NO 1631 20 MOWLEM UMOJA IIKANGUNDO ROAD NA</v>
          </cell>
          <cell r="M2271" t="str">
            <v>SA</v>
          </cell>
          <cell r="N2271" t="str">
            <v>EGAIS</v>
          </cell>
          <cell r="O2271" t="str">
            <v>CT</v>
          </cell>
          <cell r="P2271">
            <v>5121</v>
          </cell>
          <cell r="Q2271">
            <v>5121</v>
          </cell>
          <cell r="R2271">
            <v>5121</v>
          </cell>
          <cell r="S2271">
            <v>5121</v>
          </cell>
          <cell r="T2271">
            <v>121726</v>
          </cell>
          <cell r="U2271">
            <v>121726</v>
          </cell>
          <cell r="V2271">
            <v>121726</v>
          </cell>
          <cell r="W2271">
            <v>121726</v>
          </cell>
          <cell r="X2271" t="str">
            <v>H S CODE 321410 FREIGHT PREPAID QUANTITY 858 CARTONS TYPE OF PACKAGE CARTONS NET WEIGHT 18532 8KG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 QUANTITY 831 CARTONS TYPE OF PACKAGE CARTONS NET WEIGHT 17949 6 KG GROSS WEIGHT 19752 87 KG BRAND NAME LIGHT WEIGHT BODY FILLER PSN STYRENE MONOMER STABILIZED UN Number 2055 - IMDG Class 3 - PG III - Flashpoint 31C Chemical name PUTTY QUANTITY 858 CARTONS TYPE OF PACKAGE CARTONS NET WEIGHT 18532 8 KG GROSS WEIGHT 20394 66 KG BRAND NAME LIGHT WEIGHT BODY FILLER PSN STYRENE MONOMER STABILIZED UN Number 2055 - IMDG Class 3 - PG III - Flashpoint 31C Chemical name PUTTY</v>
          </cell>
          <cell r="Y2271" t="str">
            <v>Valide</v>
          </cell>
        </row>
        <row r="2272">
          <cell r="A2272" t="str">
            <v>APZU3989625</v>
          </cell>
          <cell r="B2272">
            <v>20</v>
          </cell>
          <cell r="C2272" t="str">
            <v>CFA0353609B</v>
          </cell>
          <cell r="D2272">
            <v>44068</v>
          </cell>
          <cell r="E2272">
            <v>-44063</v>
          </cell>
          <cell r="I2272" t="str">
            <v>2020 MSA 166375</v>
          </cell>
          <cell r="J2272">
            <v>59</v>
          </cell>
          <cell r="K2272" t="str">
            <v>EGYPTIAN STARCH GLUCOSEMANUFACTURING CO 8 MOSTOROD 6THOCTOBER STREET</v>
          </cell>
          <cell r="L2272" t="str">
            <v>TRUFOODS LIMITEDP O BOX 41521-00100</v>
          </cell>
          <cell r="M2272" t="str">
            <v>SA</v>
          </cell>
          <cell r="N2272" t="str">
            <v>EGAIS</v>
          </cell>
          <cell r="O2272" t="str">
            <v>PK</v>
          </cell>
          <cell r="P2272">
            <v>760</v>
          </cell>
          <cell r="Q2272">
            <v>760</v>
          </cell>
          <cell r="R2272">
            <v>760</v>
          </cell>
          <cell r="S2272">
            <v>760</v>
          </cell>
          <cell r="T2272">
            <v>19076</v>
          </cell>
          <cell r="U2272">
            <v>19076</v>
          </cell>
          <cell r="V2272">
            <v>19076</v>
          </cell>
          <cell r="W2272">
            <v>19076</v>
          </cell>
          <cell r="X2272" t="str">
            <v>FREIGHT PREPAID MAIZE STARCH POWDER FOOD GRADE 760 PLASTIC BAGS EACH ONE OF 25 KGS Gross weight 19076 KGS Net weight 19000 KGS IDF Num E2006342604</v>
          </cell>
          <cell r="Y2272" t="str">
            <v>Valide</v>
          </cell>
        </row>
        <row r="2273">
          <cell r="A2273" t="str">
            <v>TGCU0024110</v>
          </cell>
          <cell r="B2273">
            <v>40</v>
          </cell>
          <cell r="C2273" t="str">
            <v>CNCC220163</v>
          </cell>
          <cell r="D2273">
            <v>44068</v>
          </cell>
          <cell r="E2273">
            <v>-44063</v>
          </cell>
          <cell r="I2273" t="str">
            <v>2020 MSA 166584</v>
          </cell>
          <cell r="J2273">
            <v>96</v>
          </cell>
          <cell r="K2273" t="str">
            <v>HANGZHOU HPWINNER LIGHTINGEQUIPMENTS CO LTDNO 18 KANGZHONG ROAD GONG</v>
          </cell>
          <cell r="L2273" t="str">
            <v>TO THE ORDER OF EQUITYBANK KENYA LIMITEDTRADE FINANCE DEPT EQUITY CE</v>
          </cell>
          <cell r="M2273" t="str">
            <v>CN</v>
          </cell>
          <cell r="N2273" t="str">
            <v>MYTPP</v>
          </cell>
          <cell r="O2273" t="str">
            <v>CT</v>
          </cell>
          <cell r="P2273">
            <v>3900</v>
          </cell>
          <cell r="Q2273">
            <v>3900</v>
          </cell>
          <cell r="R2273">
            <v>3900</v>
          </cell>
          <cell r="S2273">
            <v>3900</v>
          </cell>
          <cell r="T2273">
            <v>25740</v>
          </cell>
          <cell r="U2273">
            <v>25740</v>
          </cell>
          <cell r="V2273">
            <v>25740</v>
          </cell>
          <cell r="W2273">
            <v>25740</v>
          </cell>
          <cell r="X2273" t="str">
            <v>LED STREET LIGHT 3900 SETS OF LED STREET LIGHT MODEL T68N2080034 L C NO OLCF000005520 AND TF2010700001 AS PER PROFORMA INVOICE NO HPP-20200330 DATED 30 03 2020 CFR MOMBASA PORT INCOTERMS 2020 CHINA TEL +86 0 571-88399635 FAX +86 0 571-89971205 P O BOX 75104 00200 NAIROBI KENYA TEL +254 763 063 000 ZORAN PIN P051226018R INFO-ZORANSERVICES COM</v>
          </cell>
          <cell r="Y2273" t="str">
            <v>Valide</v>
          </cell>
        </row>
        <row r="2274">
          <cell r="A2274" t="str">
            <v>TCNU5190784</v>
          </cell>
          <cell r="B2274">
            <v>40</v>
          </cell>
          <cell r="C2274" t="str">
            <v>CNCC220163</v>
          </cell>
          <cell r="D2274">
            <v>44068</v>
          </cell>
          <cell r="E2274">
            <v>-44063</v>
          </cell>
          <cell r="I2274" t="str">
            <v>2020 MSA 166584</v>
          </cell>
          <cell r="J2274">
            <v>96</v>
          </cell>
          <cell r="K2274" t="str">
            <v>HANGZHOU HPWINNER LIGHTINGEQUIPMENTS CO LTDNO 18 KANGZHONG ROAD GONG</v>
          </cell>
          <cell r="L2274" t="str">
            <v>TO THE ORDER OF EQUITYBANK KENYA LIMITEDTRADE FINANCE DEPT EQUITY CE</v>
          </cell>
          <cell r="M2274" t="str">
            <v>CN</v>
          </cell>
          <cell r="N2274" t="str">
            <v>MYTPP</v>
          </cell>
          <cell r="O2274" t="str">
            <v>CT</v>
          </cell>
          <cell r="P2274">
            <v>3900</v>
          </cell>
          <cell r="Q2274">
            <v>3900</v>
          </cell>
          <cell r="R2274">
            <v>3900</v>
          </cell>
          <cell r="S2274">
            <v>3900</v>
          </cell>
          <cell r="T2274">
            <v>25740</v>
          </cell>
          <cell r="U2274">
            <v>25740</v>
          </cell>
          <cell r="V2274">
            <v>25740</v>
          </cell>
          <cell r="W2274">
            <v>25740</v>
          </cell>
          <cell r="X2274" t="str">
            <v>LED STREET LIGHT 3900 SETS OF LED STREET LIGHT MODEL T68N2080034 L C NO OLCF000005520 AND TF2010700001 AS PER PROFORMA INVOICE NO HPP-20200330 DATED 30 03 2020 CFR MOMBASA PORT INCOTERMS 2020 CHINA TEL +86 0 571-88399635 FAX +86 0 571-89971205 P O BOX 75104 00200 NAIROBI KENYA TEL +254 763 063 000 ZORAN PIN P051226018R INFO-ZORANSERVICES COM</v>
          </cell>
          <cell r="Y2274" t="str">
            <v>Valide</v>
          </cell>
        </row>
        <row r="2275">
          <cell r="A2275" t="str">
            <v>CMAU7350108</v>
          </cell>
          <cell r="B2275">
            <v>40</v>
          </cell>
          <cell r="C2275" t="str">
            <v>CNCC220163</v>
          </cell>
          <cell r="D2275">
            <v>44068</v>
          </cell>
          <cell r="E2275">
            <v>-44063</v>
          </cell>
          <cell r="I2275" t="str">
            <v>2020 MSA 166584</v>
          </cell>
          <cell r="J2275">
            <v>96</v>
          </cell>
          <cell r="K2275" t="str">
            <v>HANGZHOU HPWINNER LIGHTINGEQUIPMENTS CO LTDNO 18 KANGZHONG ROAD GONG</v>
          </cell>
          <cell r="L2275" t="str">
            <v>TO THE ORDER OF EQUITYBANK KENYA LIMITEDTRADE FINANCE DEPT EQUITY CE</v>
          </cell>
          <cell r="M2275" t="str">
            <v>CN</v>
          </cell>
          <cell r="N2275" t="str">
            <v>MYTPP</v>
          </cell>
          <cell r="O2275" t="str">
            <v>CT</v>
          </cell>
          <cell r="P2275">
            <v>3900</v>
          </cell>
          <cell r="Q2275">
            <v>3900</v>
          </cell>
          <cell r="R2275">
            <v>3900</v>
          </cell>
          <cell r="S2275">
            <v>3900</v>
          </cell>
          <cell r="T2275">
            <v>25740</v>
          </cell>
          <cell r="U2275">
            <v>25740</v>
          </cell>
          <cell r="V2275">
            <v>25740</v>
          </cell>
          <cell r="W2275">
            <v>25740</v>
          </cell>
          <cell r="X2275" t="str">
            <v>LED STREET LIGHT 3900 SETS OF LED STREET LIGHT MODEL T68N2080034 L C NO OLCF000005520 AND TF2010700001 AS PER PROFORMA INVOICE NO HPP-20200330 DATED 30 03 2020 CFR MOMBASA PORT INCOTERMS 2020 CHINA TEL +86 0 571-88399635 FAX +86 0 571-89971205 P O BOX 75104 00200 NAIROBI KENYA TEL +254 763 063 000 ZORAN PIN P051226018R INFO-ZORANSERVICES COM</v>
          </cell>
          <cell r="Y2275" t="str">
            <v>Valide</v>
          </cell>
        </row>
        <row r="2276">
          <cell r="A2276" t="str">
            <v>APHU6819620</v>
          </cell>
          <cell r="B2276">
            <v>40</v>
          </cell>
          <cell r="C2276" t="str">
            <v>CNCC221469</v>
          </cell>
          <cell r="D2276">
            <v>44068</v>
          </cell>
          <cell r="E2276">
            <v>-44063</v>
          </cell>
          <cell r="I2276" t="str">
            <v>2020 MSA 166328</v>
          </cell>
          <cell r="J2276">
            <v>118</v>
          </cell>
          <cell r="K2276" t="str">
            <v>HANGZHOU HPWINNER LIGHTINGEQUIPMENTS CO LTDNO 18 KANGZHONG ROAD GONG</v>
          </cell>
          <cell r="L2276" t="str">
            <v>TO THE ORDER OF EQUITYBANK KENYA LIMITEDTRADE FINANCE DEPT EQUITY CE</v>
          </cell>
          <cell r="M2276" t="str">
            <v>CN</v>
          </cell>
          <cell r="N2276" t="str">
            <v>CNSHA</v>
          </cell>
          <cell r="O2276" t="str">
            <v>CT</v>
          </cell>
          <cell r="P2276">
            <v>3100</v>
          </cell>
          <cell r="Q2276">
            <v>3100</v>
          </cell>
          <cell r="R2276">
            <v>3100</v>
          </cell>
          <cell r="S2276">
            <v>3100</v>
          </cell>
          <cell r="T2276">
            <v>20460</v>
          </cell>
          <cell r="U2276">
            <v>20460</v>
          </cell>
          <cell r="V2276">
            <v>20460</v>
          </cell>
          <cell r="W2276">
            <v>20460</v>
          </cell>
          <cell r="X2276" t="str">
            <v>LED STREET LIGHT 3100 SETS OF LED STREET LIGHT MODEL T68N2080034 L C NO OLCF000005520 AND TF2010700001 AS PER PROFORMA INVOICE NO HPP-20200330 DATED 30 03 2020 CFR MOMBASA PORT INCOTERMS 2020 TEL +86 0 571-88399635 FAX +86 0 571-89971205 NAIROBI KENYA TEL +254 763 063 000 ZORAN PIN P051226018R INFO-ZORANSERVICES COM CT CT</v>
          </cell>
          <cell r="Y2276" t="str">
            <v>Valide</v>
          </cell>
        </row>
        <row r="2277">
          <cell r="A2277" t="str">
            <v>TCNU1861014</v>
          </cell>
          <cell r="B2277">
            <v>40</v>
          </cell>
          <cell r="C2277" t="str">
            <v>CNCC221469</v>
          </cell>
          <cell r="D2277">
            <v>44068</v>
          </cell>
          <cell r="E2277">
            <v>-44063</v>
          </cell>
          <cell r="I2277" t="str">
            <v>2020 MSA 166328</v>
          </cell>
          <cell r="J2277">
            <v>118</v>
          </cell>
          <cell r="K2277" t="str">
            <v>HANGZHOU HPWINNER LIGHTINGEQUIPMENTS CO LTDNO 18 KANGZHONG ROAD GONG</v>
          </cell>
          <cell r="L2277" t="str">
            <v>TO THE ORDER OF EQUITYBANK KENYA LIMITEDTRADE FINANCE DEPT EQUITY CE</v>
          </cell>
          <cell r="M2277" t="str">
            <v>CN</v>
          </cell>
          <cell r="N2277" t="str">
            <v>CNSHA</v>
          </cell>
          <cell r="O2277" t="str">
            <v>CT</v>
          </cell>
          <cell r="P2277">
            <v>3100</v>
          </cell>
          <cell r="Q2277">
            <v>3100</v>
          </cell>
          <cell r="R2277">
            <v>3100</v>
          </cell>
          <cell r="S2277">
            <v>3100</v>
          </cell>
          <cell r="T2277">
            <v>20460</v>
          </cell>
          <cell r="U2277">
            <v>20460</v>
          </cell>
          <cell r="V2277">
            <v>20460</v>
          </cell>
          <cell r="W2277">
            <v>20460</v>
          </cell>
          <cell r="X2277" t="str">
            <v>LED STREET LIGHT 3100 SETS OF LED STREET LIGHT MODEL T68N2080034 L C NO OLCF000005520 AND TF2010700001 AS PER PROFORMA INVOICE NO HPP-20200330 DATED 30 03 2020 CFR MOMBASA PORT INCOTERMS 2020 TEL +86 0 571-88399635 FAX +86 0 571-89971205 NAIROBI KENYA TEL +254 763 063 000 ZORAN PIN P051226018R INFO-ZORANSERVICES COM CT CT</v>
          </cell>
          <cell r="Y2277" t="str">
            <v>Valide</v>
          </cell>
        </row>
        <row r="2278">
          <cell r="A2278" t="str">
            <v>TCKU1608887</v>
          </cell>
          <cell r="B2278">
            <v>20</v>
          </cell>
          <cell r="C2278" t="str">
            <v>CNCC221469</v>
          </cell>
          <cell r="D2278">
            <v>44068</v>
          </cell>
          <cell r="E2278">
            <v>-44063</v>
          </cell>
          <cell r="I2278" t="str">
            <v>2020 MSA 166328</v>
          </cell>
          <cell r="J2278">
            <v>118</v>
          </cell>
          <cell r="K2278" t="str">
            <v>HANGZHOU HPWINNER LIGHTINGEQUIPMENTS CO LTDNO 18 KANGZHONG ROAD GONG</v>
          </cell>
          <cell r="L2278" t="str">
            <v>TO THE ORDER OF EQUITYBANK KENYA LIMITEDTRADE FINANCE DEPT EQUITY CE</v>
          </cell>
          <cell r="M2278" t="str">
            <v>CN</v>
          </cell>
          <cell r="N2278" t="str">
            <v>CNSHA</v>
          </cell>
          <cell r="O2278" t="str">
            <v>CT</v>
          </cell>
          <cell r="P2278">
            <v>3100</v>
          </cell>
          <cell r="Q2278">
            <v>3100</v>
          </cell>
          <cell r="R2278">
            <v>3100</v>
          </cell>
          <cell r="S2278">
            <v>3100</v>
          </cell>
          <cell r="T2278">
            <v>20460</v>
          </cell>
          <cell r="U2278">
            <v>20460</v>
          </cell>
          <cell r="V2278">
            <v>20460</v>
          </cell>
          <cell r="W2278">
            <v>20460</v>
          </cell>
          <cell r="X2278" t="str">
            <v>LED STREET LIGHT 3100 SETS OF LED STREET LIGHT MODEL T68N2080034 L C NO OLCF000005520 AND TF2010700001 AS PER PROFORMA INVOICE NO HPP-20200330 DATED 30 03 2020 CFR MOMBASA PORT INCOTERMS 2020 TEL +86 0 571-88399635 FAX +86 0 571-89971205 NAIROBI KENYA TEL +254 763 063 000 ZORAN PIN P051226018R INFO-ZORANSERVICES COM CT CT</v>
          </cell>
          <cell r="Y2278" t="str">
            <v>Valide</v>
          </cell>
        </row>
        <row r="2279">
          <cell r="A2279" t="str">
            <v>CMAU4628828</v>
          </cell>
          <cell r="B2279">
            <v>40</v>
          </cell>
          <cell r="C2279" t="str">
            <v>CNKN138187</v>
          </cell>
          <cell r="D2279">
            <v>44069</v>
          </cell>
          <cell r="E2279">
            <v>-44064</v>
          </cell>
          <cell r="I2279" t="str">
            <v>2020 MSA 166328</v>
          </cell>
          <cell r="J2279">
            <v>151</v>
          </cell>
          <cell r="K2279" t="str">
            <v>KUEHNE NAGEL LIMITEDBUILDING 4 1401 LANE JIANGCHANGROAD JINGAN DIST</v>
          </cell>
          <cell r="L2279" t="str">
            <v>SCHINDLER LTDKIJABE STREET1ST FLOOR LONGONOT PLACEP O BOX 43410</v>
          </cell>
          <cell r="M2279" t="str">
            <v>CN</v>
          </cell>
          <cell r="N2279" t="str">
            <v>CNSHA</v>
          </cell>
          <cell r="O2279" t="str">
            <v>PK</v>
          </cell>
          <cell r="P2279">
            <v>191</v>
          </cell>
          <cell r="Q2279">
            <v>191</v>
          </cell>
          <cell r="R2279">
            <v>191</v>
          </cell>
          <cell r="S2279">
            <v>191</v>
          </cell>
          <cell r="T2279">
            <v>37607</v>
          </cell>
          <cell r="U2279">
            <v>37607</v>
          </cell>
          <cell r="V2279">
            <v>37607</v>
          </cell>
          <cell r="W2279">
            <v>37607</v>
          </cell>
          <cell r="X2279" t="str">
            <v>ELEVATOR MATERIAL FOR PROJECT COOP HOUSE HS-CODE 842810 ELEVATOR MATERIAL FOR PROJECT COOP HOUSE HS-CODE 842810 NAIROBI - KENYA PHONE 25 420 3340 819 E-MAIL JONATHAN MUTHUA- KE SCHINDLER COM FAX 254 731 000609 TAX 20MBAIM000307055 QCHN067388</v>
          </cell>
          <cell r="Y2279" t="str">
            <v>Valide</v>
          </cell>
        </row>
        <row r="2280">
          <cell r="A2280" t="str">
            <v>CMAU5178598</v>
          </cell>
          <cell r="B2280">
            <v>40</v>
          </cell>
          <cell r="C2280" t="str">
            <v>CNKN138187</v>
          </cell>
          <cell r="D2280">
            <v>44069</v>
          </cell>
          <cell r="E2280">
            <v>-44064</v>
          </cell>
          <cell r="I2280" t="str">
            <v>2020 MSA 166328</v>
          </cell>
          <cell r="J2280">
            <v>151</v>
          </cell>
          <cell r="K2280" t="str">
            <v>KUEHNE NAGEL LIMITEDBUILDING 4 1401 LANE JIANGCHANGROAD JINGAN DIST</v>
          </cell>
          <cell r="L2280" t="str">
            <v>SCHINDLER LTDKIJABE STREET1ST FLOOR LONGONOT PLACEP O BOX 43410</v>
          </cell>
          <cell r="M2280" t="str">
            <v>CN</v>
          </cell>
          <cell r="N2280" t="str">
            <v>CNSHA</v>
          </cell>
          <cell r="O2280" t="str">
            <v>PK</v>
          </cell>
          <cell r="P2280">
            <v>191</v>
          </cell>
          <cell r="Q2280">
            <v>191</v>
          </cell>
          <cell r="R2280">
            <v>191</v>
          </cell>
          <cell r="S2280">
            <v>191</v>
          </cell>
          <cell r="T2280">
            <v>37607</v>
          </cell>
          <cell r="U2280">
            <v>37607</v>
          </cell>
          <cell r="V2280">
            <v>37607</v>
          </cell>
          <cell r="W2280">
            <v>37607</v>
          </cell>
          <cell r="X2280" t="str">
            <v>ELEVATOR MATERIAL FOR PROJECT COOP HOUSE HS-CODE 842810 ELEVATOR MATERIAL FOR PROJECT COOP HOUSE HS-CODE 842810 NAIROBI - KENYA PHONE 25 420 3340 819 E-MAIL JONATHAN MUTHUA- KE SCHINDLER COM FAX 254 731 000609 TAX 20MBAIM000307055 QCHN067388</v>
          </cell>
          <cell r="Y2280" t="str">
            <v>Valide</v>
          </cell>
        </row>
        <row r="2281">
          <cell r="A2281" t="str">
            <v>TGBU6970893</v>
          </cell>
          <cell r="B2281">
            <v>40</v>
          </cell>
          <cell r="C2281" t="str">
            <v>CNKN138187</v>
          </cell>
          <cell r="D2281">
            <v>44069</v>
          </cell>
          <cell r="E2281">
            <v>-44064</v>
          </cell>
          <cell r="I2281" t="str">
            <v>2020 MSA 166328</v>
          </cell>
          <cell r="J2281">
            <v>151</v>
          </cell>
          <cell r="K2281" t="str">
            <v>KUEHNE NAGEL LIMITEDBUILDING 4 1401 LANE JIANGCHANGROAD JINGAN DIST</v>
          </cell>
          <cell r="L2281" t="str">
            <v>SCHINDLER LTDKIJABE STREET1ST FLOOR LONGONOT PLACEP O BOX 43410</v>
          </cell>
          <cell r="M2281" t="str">
            <v>CN</v>
          </cell>
          <cell r="N2281" t="str">
            <v>CNSHA</v>
          </cell>
          <cell r="O2281" t="str">
            <v>PK</v>
          </cell>
          <cell r="P2281">
            <v>191</v>
          </cell>
          <cell r="Q2281">
            <v>191</v>
          </cell>
          <cell r="R2281">
            <v>191</v>
          </cell>
          <cell r="S2281">
            <v>191</v>
          </cell>
          <cell r="T2281">
            <v>37607</v>
          </cell>
          <cell r="U2281">
            <v>37607</v>
          </cell>
          <cell r="V2281">
            <v>37607</v>
          </cell>
          <cell r="W2281">
            <v>37607</v>
          </cell>
          <cell r="X2281" t="str">
            <v>ELEVATOR MATERIAL FOR PROJECT COOP HOUSE HS-CODE 842810 ELEVATOR MATERIAL FOR PROJECT COOP HOUSE HS-CODE 842810 NAIROBI - KENYA PHONE 25 420 3340 819 E-MAIL JONATHAN MUTHUA- KE SCHINDLER COM FAX 254 731 000609 TAX 20MBAIM000307055 QCHN067388</v>
          </cell>
          <cell r="Y2281" t="str">
            <v>Valide</v>
          </cell>
        </row>
        <row r="2282">
          <cell r="A2282" t="str">
            <v>UNIU2050120</v>
          </cell>
          <cell r="B2282">
            <v>20</v>
          </cell>
          <cell r="C2282" t="str">
            <v>CNWW032137</v>
          </cell>
          <cell r="D2282">
            <v>44069</v>
          </cell>
          <cell r="E2282">
            <v>-44064</v>
          </cell>
          <cell r="I2282" t="str">
            <v>2020 MSA 166328</v>
          </cell>
          <cell r="J2282">
            <v>161</v>
          </cell>
          <cell r="K2282" t="str">
            <v>SHANGHAI EXPLOSION-PROOF MOTORYANCHENG CORP LTD SHUANGLONG GROUPNO</v>
          </cell>
          <cell r="L2282" t="str">
            <v>FIRST MACHINERIES LTDP O BOX 48415 - 00100OFF NORTH AIRPORT ROAD EMB</v>
          </cell>
          <cell r="M2282" t="str">
            <v>CN</v>
          </cell>
          <cell r="N2282" t="str">
            <v>CNSHA</v>
          </cell>
          <cell r="O2282" t="str">
            <v>PK</v>
          </cell>
          <cell r="P2282">
            <v>123</v>
          </cell>
          <cell r="Q2282">
            <v>123</v>
          </cell>
          <cell r="R2282">
            <v>123</v>
          </cell>
          <cell r="S2282">
            <v>123</v>
          </cell>
          <cell r="T2282">
            <v>27558</v>
          </cell>
          <cell r="U2282">
            <v>27558</v>
          </cell>
          <cell r="V2282">
            <v>27558</v>
          </cell>
          <cell r="W2282">
            <v>27558</v>
          </cell>
          <cell r="X2282" t="str">
            <v>THREE PHASE ELECTRIC MOTOR JIANGSU CHINA CELL + 254 722274411 EMAIL INFO-FIRSTMACHINERIES COM TAX P051172185Y</v>
          </cell>
          <cell r="Y2282" t="str">
            <v>Valide</v>
          </cell>
        </row>
        <row r="2283">
          <cell r="A2283" t="str">
            <v>GESU3830177</v>
          </cell>
          <cell r="B2283">
            <v>20</v>
          </cell>
          <cell r="C2283" t="str">
            <v>CNWW032137</v>
          </cell>
          <cell r="D2283">
            <v>44069</v>
          </cell>
          <cell r="E2283">
            <v>-44064</v>
          </cell>
          <cell r="I2283" t="str">
            <v>2020 MSA 166328</v>
          </cell>
          <cell r="J2283">
            <v>161</v>
          </cell>
          <cell r="K2283" t="str">
            <v>SHANGHAI EXPLOSION-PROOF MOTORYANCHENG CORP LTD SHUANGLONG GROUPNO</v>
          </cell>
          <cell r="L2283" t="str">
            <v>FIRST MACHINERIES LTDP O BOX 48415 - 00100OFF NORTH AIRPORT ROAD EMB</v>
          </cell>
          <cell r="M2283" t="str">
            <v>CN</v>
          </cell>
          <cell r="N2283" t="str">
            <v>CNSHA</v>
          </cell>
          <cell r="O2283" t="str">
            <v>PK</v>
          </cell>
          <cell r="P2283">
            <v>123</v>
          </cell>
          <cell r="Q2283">
            <v>123</v>
          </cell>
          <cell r="R2283">
            <v>123</v>
          </cell>
          <cell r="S2283">
            <v>123</v>
          </cell>
          <cell r="T2283">
            <v>27558</v>
          </cell>
          <cell r="U2283">
            <v>27558</v>
          </cell>
          <cell r="V2283">
            <v>27558</v>
          </cell>
          <cell r="W2283">
            <v>27558</v>
          </cell>
          <cell r="X2283" t="str">
            <v>THREE PHASE ELECTRIC MOTOR JIANGSU CHINA CELL + 254 722274411 EMAIL INFO-FIRSTMACHINERIES COM TAX P051172185Y</v>
          </cell>
          <cell r="Y2283" t="str">
            <v>Valide</v>
          </cell>
        </row>
        <row r="2284">
          <cell r="A2284" t="str">
            <v>TLLU4336113</v>
          </cell>
          <cell r="B2284">
            <v>40</v>
          </cell>
          <cell r="C2284" t="str">
            <v>CNZY268346</v>
          </cell>
          <cell r="D2284">
            <v>44069</v>
          </cell>
          <cell r="E2284">
            <v>-44064</v>
          </cell>
          <cell r="I2284" t="str">
            <v>2020 MSA 166584</v>
          </cell>
          <cell r="J2284">
            <v>165</v>
          </cell>
          <cell r="K2284" t="str">
            <v>NIPPON EXPRESS CHINA CO LTD SHANGHAI BRANCHO BNINGBO ALVA ELECT</v>
          </cell>
          <cell r="L2284" t="str">
            <v>THAMES ELECTRICALS LTD06 SASIO ROAD OFF LUNGA LUNGARD INDUSTRIAL AREA</v>
          </cell>
          <cell r="M2284" t="str">
            <v>CN</v>
          </cell>
          <cell r="N2284" t="str">
            <v>CNSHA</v>
          </cell>
          <cell r="O2284" t="str">
            <v>CT</v>
          </cell>
          <cell r="P2284">
            <v>488</v>
          </cell>
          <cell r="Q2284">
            <v>488</v>
          </cell>
          <cell r="R2284">
            <v>488</v>
          </cell>
          <cell r="S2284">
            <v>488</v>
          </cell>
          <cell r="T2284">
            <v>11175</v>
          </cell>
          <cell r="U2284">
            <v>11175</v>
          </cell>
          <cell r="V2284">
            <v>11175</v>
          </cell>
          <cell r="W2284">
            <v>11175</v>
          </cell>
          <cell r="X2284" t="str">
            <v>LED LIGHT HS CODE 940540 SPORTS CHENG JIANGBEI DISTRICT NINGBO CHINA TEL +86-0574-83096093 MAILTO ROHIT SINGH-NEEUR COM PIN P051655058P</v>
          </cell>
          <cell r="Y2284" t="str">
            <v>Valide</v>
          </cell>
        </row>
        <row r="2285">
          <cell r="A2285" t="str">
            <v>BMOU1135065</v>
          </cell>
          <cell r="B2285">
            <v>20</v>
          </cell>
          <cell r="C2285" t="str">
            <v>COSU6267595420W</v>
          </cell>
          <cell r="D2285">
            <v>44069</v>
          </cell>
          <cell r="E2285">
            <v>-44064</v>
          </cell>
          <cell r="I2285" t="str">
            <v>2020 MSA 166265</v>
          </cell>
          <cell r="J2285">
            <v>151</v>
          </cell>
          <cell r="K2285" t="str">
            <v>SCHENKER THAI LTD</v>
          </cell>
          <cell r="L2285" t="str">
            <v>HASBAH KENYA LIMITED</v>
          </cell>
          <cell r="M2285" t="str">
            <v>CN</v>
          </cell>
          <cell r="N2285" t="str">
            <v>THBKK</v>
          </cell>
          <cell r="O2285" t="str">
            <v>CT</v>
          </cell>
          <cell r="P2285">
            <v>1800</v>
          </cell>
          <cell r="Q2285">
            <v>1800</v>
          </cell>
          <cell r="R2285">
            <v>1800</v>
          </cell>
          <cell r="S2285">
            <v>1800</v>
          </cell>
          <cell r="T2285">
            <v>18599</v>
          </cell>
          <cell r="U2285">
            <v>18599</v>
          </cell>
          <cell r="V2285">
            <v>18599</v>
          </cell>
          <cell r="W2285">
            <v>18599</v>
          </cell>
          <cell r="X2285" t="str">
            <v>SHIPPER S LOAD COUNT SAID TO CONTAIN JOHN WEST BRAND 300 CARTONS LIGHT MEAT TUNA CHUNKS IN SALT WATER 48X170G ITEM CODE JWTSF36U007 300 CARTONS LIGHT MEAT SHREDDED TUNA IN SALT WATER 48X170G ITEM CODE JWTSF36U005 300 CARTONS LIGHT MEAT SOLID TUNA IN SALT WATER 48X170G ITEM CODE JWTSF36U006 300 CARTONS LIGHT MEAT SHREDDED TUNA IN SUNFLOWER OIL 48X170G ITEM CODE JWTSF60U007 300 CARTONS LIGHT MEAT TUNA CHUNKS IN SUNFLOWER OIL 48X170G ITEM CODE JWTSF60U005 300 CARTONS LIGHT MEAT SOLID TUNA IN SUNFLOWER OIL 48X170G ITEM CODE JWTSF60U008 PO NO 163147 H S CODE 1604 14 TOTAL NT WT 14 688 00 KGS INVOICE NO ISAV1279 2020 EXPORTER NAME I S A VALUE CO LTD TRANSHIPMENT AT SINGAPORE PLACE OF DELIVERY PORT CLEARANCE</v>
          </cell>
          <cell r="Y2285" t="str">
            <v>Valide</v>
          </cell>
        </row>
        <row r="2286">
          <cell r="A2286" t="str">
            <v>TCNU6702910</v>
          </cell>
          <cell r="B2286">
            <v>40</v>
          </cell>
          <cell r="C2286" t="str">
            <v>COSU6269333710</v>
          </cell>
          <cell r="D2286">
            <v>44070</v>
          </cell>
          <cell r="E2286">
            <v>-44065</v>
          </cell>
          <cell r="I2286" t="str">
            <v>2020 MSA 166265</v>
          </cell>
          <cell r="J2286">
            <v>268</v>
          </cell>
          <cell r="K2286" t="str">
            <v>RODEO INTERNATIONAL</v>
          </cell>
          <cell r="L2286" t="str">
            <v>ESSENTIAL TYRES LTD</v>
          </cell>
          <cell r="M2286" t="str">
            <v>CN</v>
          </cell>
          <cell r="N2286" t="str">
            <v>CNQIN</v>
          </cell>
          <cell r="O2286" t="str">
            <v>PP</v>
          </cell>
          <cell r="P2286">
            <v>1496</v>
          </cell>
          <cell r="Q2286">
            <v>1496</v>
          </cell>
          <cell r="R2286">
            <v>1496</v>
          </cell>
          <cell r="S2286">
            <v>1496</v>
          </cell>
          <cell r="T2286">
            <v>11980</v>
          </cell>
          <cell r="U2286">
            <v>11980</v>
          </cell>
          <cell r="V2286">
            <v>11980</v>
          </cell>
          <cell r="W2286">
            <v>11980</v>
          </cell>
          <cell r="X2286" t="str">
            <v>TYRES PLACE OF DELIVERY PORT CLEARANCE</v>
          </cell>
          <cell r="Y2286" t="str">
            <v>Valide</v>
          </cell>
        </row>
        <row r="2287">
          <cell r="A2287" t="str">
            <v>SEGU2906919</v>
          </cell>
          <cell r="B2287">
            <v>20</v>
          </cell>
          <cell r="C2287" t="str">
            <v>COSU6269809130</v>
          </cell>
          <cell r="D2287">
            <v>44070</v>
          </cell>
          <cell r="E2287">
            <v>-44065</v>
          </cell>
          <cell r="I2287" t="str">
            <v>2020 MSA 166422</v>
          </cell>
          <cell r="J2287">
            <v>165</v>
          </cell>
          <cell r="K2287" t="str">
            <v>LINYI BINGO MACHINERY CO LTD</v>
          </cell>
          <cell r="L2287" t="str">
            <v>TRUCKS CITY LTD</v>
          </cell>
          <cell r="M2287" t="str">
            <v>SG</v>
          </cell>
          <cell r="N2287" t="str">
            <v>CNTXG</v>
          </cell>
          <cell r="O2287" t="str">
            <v>PK</v>
          </cell>
          <cell r="P2287">
            <v>85</v>
          </cell>
          <cell r="Q2287">
            <v>85</v>
          </cell>
          <cell r="R2287">
            <v>0</v>
          </cell>
          <cell r="S2287">
            <v>0</v>
          </cell>
          <cell r="T2287">
            <v>53296</v>
          </cell>
          <cell r="U2287">
            <v>53296</v>
          </cell>
          <cell r="V2287">
            <v>0</v>
          </cell>
          <cell r="W2287">
            <v>0</v>
          </cell>
          <cell r="X2287" t="str">
            <v>PC WIRE 4 8MM SPINNING MACHINE PARTS MIXER PARTS GEAR BOX LOADER PARTS BRANDS BEARING PLACE OF DELIVERY PORT CLEARANCE</v>
          </cell>
          <cell r="Y2287" t="str">
            <v>Valide</v>
          </cell>
        </row>
        <row r="2288">
          <cell r="A2288" t="str">
            <v>CAIU3444844</v>
          </cell>
          <cell r="B2288">
            <v>20</v>
          </cell>
          <cell r="C2288" t="str">
            <v>COSU6269809130</v>
          </cell>
          <cell r="D2288">
            <v>44070</v>
          </cell>
          <cell r="E2288">
            <v>-44065</v>
          </cell>
          <cell r="I2288" t="str">
            <v>2020 MSA 166422</v>
          </cell>
          <cell r="J2288">
            <v>165</v>
          </cell>
          <cell r="K2288" t="str">
            <v>LINYI BINGO MACHINERY CO LTD</v>
          </cell>
          <cell r="L2288" t="str">
            <v>TRUCKS CITY LTD</v>
          </cell>
          <cell r="M2288" t="str">
            <v>SG</v>
          </cell>
          <cell r="N2288" t="str">
            <v>CNTXG</v>
          </cell>
          <cell r="O2288" t="str">
            <v>PK</v>
          </cell>
          <cell r="P2288">
            <v>85</v>
          </cell>
          <cell r="Q2288">
            <v>85</v>
          </cell>
          <cell r="R2288">
            <v>0</v>
          </cell>
          <cell r="S2288">
            <v>0</v>
          </cell>
          <cell r="T2288">
            <v>53296</v>
          </cell>
          <cell r="U2288">
            <v>53296</v>
          </cell>
          <cell r="V2288">
            <v>0</v>
          </cell>
          <cell r="W2288">
            <v>0</v>
          </cell>
          <cell r="X2288" t="str">
            <v>PC WIRE 4 8MM SPINNING MACHINE PARTS MIXER PARTS GEAR BOX LOADER PARTS BRANDS BEARING PLACE OF DELIVERY PORT CLEARANCE</v>
          </cell>
          <cell r="Y2288" t="str">
            <v>Valide</v>
          </cell>
        </row>
        <row r="2289">
          <cell r="A2289" t="str">
            <v>FSCU8744950</v>
          </cell>
          <cell r="B2289">
            <v>40</v>
          </cell>
          <cell r="C2289" t="str">
            <v>COSU6270088050</v>
          </cell>
          <cell r="D2289">
            <v>44070</v>
          </cell>
          <cell r="E2289">
            <v>-44065</v>
          </cell>
          <cell r="I2289" t="str">
            <v>2020 MSA 166422</v>
          </cell>
          <cell r="J2289">
            <v>174</v>
          </cell>
          <cell r="K2289" t="str">
            <v>ARTSEN ZONDER GRENZEN</v>
          </cell>
          <cell r="L2289" t="str">
            <v>MSF HOLLAND KENYA OFFICE</v>
          </cell>
          <cell r="M2289" t="str">
            <v>SG</v>
          </cell>
          <cell r="N2289" t="str">
            <v>CNQIN</v>
          </cell>
          <cell r="O2289" t="str">
            <v>PE</v>
          </cell>
          <cell r="P2289">
            <v>300</v>
          </cell>
          <cell r="Q2289">
            <v>300</v>
          </cell>
          <cell r="R2289">
            <v>300</v>
          </cell>
          <cell r="S2289">
            <v>300</v>
          </cell>
          <cell r="T2289">
            <v>43938</v>
          </cell>
          <cell r="U2289">
            <v>43938</v>
          </cell>
          <cell r="V2289">
            <v>43938</v>
          </cell>
          <cell r="W2289">
            <v>43938</v>
          </cell>
          <cell r="X2289" t="str">
            <v>80503342 ISOLATION GOWN LONG SLEEVE NON-STERILE SINGLE USE GOODS IN TRANSIT VIA TGD 119 TO SOUTH SUDAN DRC SOMALI VIA MSF HOLLAND KO LOG BASE NAIROBI KE SOUTH SUDAN DRC SOMALI IS UNDER THE MERCHANT S ARRANGEMENT ACCOUNT AND RESPONSIBILITY FREIGHT PREPAID S C NO GAA20209 NUMBER NL006790264B01 TEL 0031-20-520 8700 CONTACT PERSON ALICE JURJENS EMAIL ALICE JURJENS AMSTERDAM MSF ORG ATT TRANSPORT CUSTOMS MANAGER PO BOX 5659-00506 NAIROBI KENYA PLACE OF DELIVERY PORT CLEARANCE</v>
          </cell>
          <cell r="Y2289" t="str">
            <v>Valide</v>
          </cell>
        </row>
        <row r="2290">
          <cell r="A2290" t="str">
            <v>OOLU9893149</v>
          </cell>
          <cell r="B2290">
            <v>40</v>
          </cell>
          <cell r="C2290" t="str">
            <v>COSU6271589210</v>
          </cell>
          <cell r="D2290">
            <v>44070</v>
          </cell>
          <cell r="E2290">
            <v>-44065</v>
          </cell>
          <cell r="I2290" t="str">
            <v>2020 MSA 166422</v>
          </cell>
          <cell r="J2290">
            <v>237</v>
          </cell>
          <cell r="K2290" t="str">
            <v>NINGBO POLYCROWN SOLAR ENERGY</v>
          </cell>
          <cell r="L2290" t="str">
            <v>ADRIAN KENYA LIMITED</v>
          </cell>
          <cell r="M2290" t="str">
            <v>SG</v>
          </cell>
          <cell r="N2290" t="str">
            <v>CNNGB</v>
          </cell>
          <cell r="O2290" t="str">
            <v>PK</v>
          </cell>
          <cell r="P2290">
            <v>145</v>
          </cell>
          <cell r="Q2290">
            <v>145</v>
          </cell>
          <cell r="R2290">
            <v>145</v>
          </cell>
          <cell r="S2290">
            <v>145</v>
          </cell>
          <cell r="T2290">
            <v>36037</v>
          </cell>
          <cell r="U2290">
            <v>36037</v>
          </cell>
          <cell r="V2290">
            <v>36037</v>
          </cell>
          <cell r="W2290">
            <v>36037</v>
          </cell>
          <cell r="X2290" t="str">
            <v>MONO-CRYSTALLINE SOLAR PANELS IDF NO E2007363976 L C 508761023 SHIPPERS LOAD STOW COUNT PLACE OF DELIVERY PORT CLEARANCE</v>
          </cell>
          <cell r="Y2290" t="str">
            <v>Valide</v>
          </cell>
        </row>
        <row r="2291">
          <cell r="A2291" t="str">
            <v>CCLU3737800</v>
          </cell>
          <cell r="B2291">
            <v>20</v>
          </cell>
          <cell r="C2291" t="str">
            <v>COSU6271589210</v>
          </cell>
          <cell r="D2291">
            <v>44070</v>
          </cell>
          <cell r="E2291">
            <v>-44065</v>
          </cell>
          <cell r="I2291" t="str">
            <v>2020 MSA 166422</v>
          </cell>
          <cell r="J2291">
            <v>237</v>
          </cell>
          <cell r="K2291" t="str">
            <v>NINGBO POLYCROWN SOLAR ENERGY</v>
          </cell>
          <cell r="L2291" t="str">
            <v>ADRIAN KENYA LIMITED</v>
          </cell>
          <cell r="M2291" t="str">
            <v>SG</v>
          </cell>
          <cell r="N2291" t="str">
            <v>CNNGB</v>
          </cell>
          <cell r="O2291" t="str">
            <v>PK</v>
          </cell>
          <cell r="P2291">
            <v>145</v>
          </cell>
          <cell r="Q2291">
            <v>145</v>
          </cell>
          <cell r="R2291">
            <v>145</v>
          </cell>
          <cell r="S2291">
            <v>145</v>
          </cell>
          <cell r="T2291">
            <v>36037</v>
          </cell>
          <cell r="U2291">
            <v>36037</v>
          </cell>
          <cell r="V2291">
            <v>36037</v>
          </cell>
          <cell r="W2291">
            <v>36037</v>
          </cell>
          <cell r="X2291" t="str">
            <v>MONO-CRYSTALLINE SOLAR PANELS IDF NO E2007363976 L C 508761023 SHIPPERS LOAD STOW COUNT PLACE OF DELIVERY PORT CLEARANCE</v>
          </cell>
          <cell r="Y2291" t="str">
            <v>Valide</v>
          </cell>
        </row>
        <row r="2292">
          <cell r="A2292" t="str">
            <v>TGHU6973662</v>
          </cell>
          <cell r="B2292">
            <v>40</v>
          </cell>
          <cell r="C2292" t="str">
            <v>COSU6271589210</v>
          </cell>
          <cell r="D2292">
            <v>44070</v>
          </cell>
          <cell r="E2292">
            <v>-44065</v>
          </cell>
          <cell r="I2292" t="str">
            <v>2020 MSA 166422</v>
          </cell>
          <cell r="J2292">
            <v>237</v>
          </cell>
          <cell r="K2292" t="str">
            <v>NINGBO POLYCROWN SOLAR ENERGY</v>
          </cell>
          <cell r="L2292" t="str">
            <v>ADRIAN KENYA LIMITED</v>
          </cell>
          <cell r="M2292" t="str">
            <v>SG</v>
          </cell>
          <cell r="N2292" t="str">
            <v>CNNGB</v>
          </cell>
          <cell r="O2292" t="str">
            <v>PK</v>
          </cell>
          <cell r="P2292">
            <v>145</v>
          </cell>
          <cell r="Q2292">
            <v>145</v>
          </cell>
          <cell r="R2292">
            <v>145</v>
          </cell>
          <cell r="S2292">
            <v>145</v>
          </cell>
          <cell r="T2292">
            <v>36037</v>
          </cell>
          <cell r="U2292">
            <v>36037</v>
          </cell>
          <cell r="V2292">
            <v>36037</v>
          </cell>
          <cell r="W2292">
            <v>36037</v>
          </cell>
          <cell r="X2292" t="str">
            <v>MONO-CRYSTALLINE SOLAR PANELS IDF NO E2007363976 L C 508761023 SHIPPERS LOAD STOW COUNT PLACE OF DELIVERY PORT CLEARANCE</v>
          </cell>
          <cell r="Y2292" t="str">
            <v>Valide</v>
          </cell>
        </row>
        <row r="2293">
          <cell r="A2293" t="str">
            <v>CCLU7479047</v>
          </cell>
          <cell r="B2293">
            <v>40</v>
          </cell>
          <cell r="C2293" t="str">
            <v>COSU6882837410</v>
          </cell>
          <cell r="D2293">
            <v>44070</v>
          </cell>
          <cell r="E2293">
            <v>-44065</v>
          </cell>
          <cell r="I2293" t="str">
            <v>2020 MSA 166422</v>
          </cell>
          <cell r="J2293">
            <v>123</v>
          </cell>
          <cell r="K2293" t="str">
            <v>GUANGZHOU JING LIN TRADE CO LTD</v>
          </cell>
          <cell r="L2293" t="str">
            <v>MAXTEK LED COMPANY LIMITED</v>
          </cell>
          <cell r="M2293" t="str">
            <v>SG</v>
          </cell>
          <cell r="N2293" t="str">
            <v>CNNSA</v>
          </cell>
          <cell r="O2293" t="str">
            <v>PK</v>
          </cell>
          <cell r="P2293">
            <v>1698</v>
          </cell>
          <cell r="Q2293">
            <v>1698</v>
          </cell>
          <cell r="R2293">
            <v>1698</v>
          </cell>
          <cell r="S2293">
            <v>1698</v>
          </cell>
          <cell r="T2293">
            <v>13940</v>
          </cell>
          <cell r="U2293">
            <v>13940</v>
          </cell>
          <cell r="V2293">
            <v>13940</v>
          </cell>
          <cell r="W2293">
            <v>13940</v>
          </cell>
          <cell r="X2293" t="str">
            <v>CHANDELIER PENDANT LIGHT BULB INDOOR WALL LAMP OUTDOOR LAMP FLOOD LIGHT SOLAR PORTABLE LIGHT STRIP LIGHT SWITCH SOCKET TUBE BRACKET PLASTIC JUNCTION BOX E-MAIL PETRONILLAHNDONGAH45 GMAIL COM PIN P051909139U PLACE OF DELIVERY ICDE</v>
          </cell>
          <cell r="Y2293" t="str">
            <v>Valide</v>
          </cell>
        </row>
        <row r="2294">
          <cell r="A2294" t="str">
            <v>TCLU9703419</v>
          </cell>
          <cell r="B2294">
            <v>40</v>
          </cell>
          <cell r="C2294" t="str">
            <v>COSU6882853471</v>
          </cell>
          <cell r="D2294">
            <v>44070</v>
          </cell>
          <cell r="E2294">
            <v>-44065</v>
          </cell>
          <cell r="I2294" t="str">
            <v>2020 MSA 166422</v>
          </cell>
          <cell r="J2294">
            <v>63</v>
          </cell>
          <cell r="K2294" t="str">
            <v>ZHEJIANG CAFTP SERVICE CO LTD</v>
          </cell>
          <cell r="L2294" t="str">
            <v>SUPER PLASTIC LIMITED</v>
          </cell>
          <cell r="M2294" t="str">
            <v>SG</v>
          </cell>
          <cell r="N2294" t="str">
            <v>CNSHA</v>
          </cell>
          <cell r="O2294" t="str">
            <v>PK</v>
          </cell>
          <cell r="P2294">
            <v>11</v>
          </cell>
          <cell r="Q2294">
            <v>11</v>
          </cell>
          <cell r="R2294">
            <v>0</v>
          </cell>
          <cell r="S2294">
            <v>0</v>
          </cell>
          <cell r="T2294">
            <v>2359</v>
          </cell>
          <cell r="U2294">
            <v>2359</v>
          </cell>
          <cell r="V2294">
            <v>0</v>
          </cell>
          <cell r="W2294">
            <v>0</v>
          </cell>
          <cell r="X2294" t="str">
            <v>CAP MOLD 8CAVITIES WITH HOT RUNNER IN 4 SERS UNITS HS CODE 8480719090 HOT RUNNER CONTROLLER IN 4 SERS UNITS HS CODE 9032100000 MOULD HEATERS IN 12 PCS HS CODE 84779000 MOULD HEATERS HOT RUNNER BOTH TUBE HEATERS IN 36 PCS HS CODE 85168000 SEALED COPPER BAR FOR HOT RUNNER IN 12 PCS HS CODE 74072119000 SEALED COPPER GASKET IN 36PCS HS CODE 741521000 AND SEALED COPPER SLEEVE IN 36PCS HS CODE 7419999100 MOULD BERYLLIUM COPPER DIVERTER IN 36 PCS HS CODE 7419999100 WATER CONNECTORS FOR MOULD SPARE PARTS IN 400 PCS HS CODE7412209000 WATER PRESSURE PIPES FOR MOULD SPARE PARTS IN 3 PCS HS CODE 391732000 TIMING CONTROL IN 5 PCS HS CODE 9107000 AND TIMING DRAIN VALVE IN 5 PCS HS CODE 9032899090 THERMAL COUPLES FOR MOULD SPARE PARTS IN 50 PCS HS CODE 9033000090 SILENCER SIZE FOR MOULD SPARE PARTS IN 30 PCS HS CODE 84779000 SENSOR NORMALLY OPEN FOR MOULD SPARE PARTS IN 60 PCS HS CODE 84779000 AIR OIL SEPERATOR IN 4 PCS HS CODE 8421399090 HOSTHEAD FOR</v>
          </cell>
          <cell r="Y2294" t="str">
            <v>Valide</v>
          </cell>
        </row>
        <row r="2295">
          <cell r="A2295" t="str">
            <v>CSNU6682058</v>
          </cell>
          <cell r="B2295">
            <v>40</v>
          </cell>
          <cell r="C2295" t="str">
            <v>COSU6882855910</v>
          </cell>
          <cell r="D2295">
            <v>44070</v>
          </cell>
          <cell r="E2295">
            <v>-44065</v>
          </cell>
          <cell r="I2295" t="str">
            <v>2020 MSA 166422</v>
          </cell>
          <cell r="J2295">
            <v>65</v>
          </cell>
          <cell r="K2295" t="str">
            <v>CAMUSAT ROM TELECOMUNICATII SRL</v>
          </cell>
          <cell r="L2295" t="str">
            <v>CAMUSAT KENYA LIMITED</v>
          </cell>
          <cell r="M2295" t="str">
            <v>SG</v>
          </cell>
          <cell r="N2295" t="str">
            <v>CNSHA</v>
          </cell>
          <cell r="O2295" t="str">
            <v>PK</v>
          </cell>
          <cell r="P2295">
            <v>1886</v>
          </cell>
          <cell r="Q2295">
            <v>1886</v>
          </cell>
          <cell r="R2295">
            <v>1886</v>
          </cell>
          <cell r="S2295">
            <v>1886</v>
          </cell>
          <cell r="T2295">
            <v>35885</v>
          </cell>
          <cell r="U2295">
            <v>35885</v>
          </cell>
          <cell r="V2295">
            <v>35885</v>
          </cell>
          <cell r="W2295">
            <v>35885</v>
          </cell>
          <cell r="X2295" t="str">
            <v>COAXIAL CABLE PLACE OF DELIVERY PORT CLEARANCE</v>
          </cell>
          <cell r="Y2295" t="str">
            <v>Valide</v>
          </cell>
        </row>
        <row r="2296">
          <cell r="A2296" t="str">
            <v>FCIU5534708</v>
          </cell>
          <cell r="B2296">
            <v>20</v>
          </cell>
          <cell r="C2296" t="str">
            <v>COSU6882855910</v>
          </cell>
          <cell r="D2296">
            <v>44071</v>
          </cell>
          <cell r="E2296">
            <v>-44066</v>
          </cell>
          <cell r="I2296" t="str">
            <v>2020 MSA 166422</v>
          </cell>
          <cell r="J2296">
            <v>65</v>
          </cell>
          <cell r="K2296" t="str">
            <v>CAMUSAT ROM TELECOMUNICATII SRL</v>
          </cell>
          <cell r="L2296" t="str">
            <v>CAMUSAT KENYA LIMITED</v>
          </cell>
          <cell r="M2296" t="str">
            <v>SG</v>
          </cell>
          <cell r="N2296" t="str">
            <v>CNSHA</v>
          </cell>
          <cell r="O2296" t="str">
            <v>PK</v>
          </cell>
          <cell r="P2296">
            <v>1886</v>
          </cell>
          <cell r="Q2296">
            <v>1886</v>
          </cell>
          <cell r="R2296">
            <v>1886</v>
          </cell>
          <cell r="S2296">
            <v>1886</v>
          </cell>
          <cell r="T2296">
            <v>35885</v>
          </cell>
          <cell r="U2296">
            <v>35885</v>
          </cell>
          <cell r="V2296">
            <v>35885</v>
          </cell>
          <cell r="W2296">
            <v>35885</v>
          </cell>
          <cell r="X2296" t="str">
            <v>COAXIAL CABLE PLACE OF DELIVERY PORT CLEARANCE</v>
          </cell>
          <cell r="Y2296" t="str">
            <v>Valide</v>
          </cell>
        </row>
        <row r="2297">
          <cell r="A2297" t="str">
            <v>CAIU6443991</v>
          </cell>
          <cell r="B2297">
            <v>20</v>
          </cell>
          <cell r="C2297" t="str">
            <v>DXB0508804</v>
          </cell>
          <cell r="D2297">
            <v>44071</v>
          </cell>
          <cell r="E2297">
            <v>-44066</v>
          </cell>
          <cell r="I2297" t="str">
            <v>2020 MSA 166078</v>
          </cell>
          <cell r="J2297">
            <v>146</v>
          </cell>
          <cell r="K2297" t="str">
            <v>LDA GENERAL TRADING LLCPO BOX 63254BURJ KHALIFA STREETDUBAI</v>
          </cell>
          <cell r="L2297" t="str">
            <v>DUBKEN EVERGREEN JAMBO SHIPPINGPO BOX 1614KIRINYAGA STREETNAIROBI KEN</v>
          </cell>
          <cell r="M2297" t="str">
            <v>AE</v>
          </cell>
          <cell r="N2297" t="str">
            <v>AEJEA</v>
          </cell>
          <cell r="O2297" t="str">
            <v>PK</v>
          </cell>
          <cell r="P2297">
            <v>141</v>
          </cell>
          <cell r="Q2297">
            <v>141</v>
          </cell>
          <cell r="R2297">
            <v>141</v>
          </cell>
          <cell r="S2297">
            <v>141</v>
          </cell>
          <cell r="T2297">
            <v>4550</v>
          </cell>
          <cell r="U2297">
            <v>4550</v>
          </cell>
          <cell r="V2297">
            <v>4550</v>
          </cell>
          <cell r="W2297">
            <v>4550</v>
          </cell>
          <cell r="X2297" t="str">
            <v>FURNITURE SPEAKERS AND SPARE PARTS FREIGHT PREPAID</v>
          </cell>
          <cell r="Y2297" t="str">
            <v>Valide</v>
          </cell>
        </row>
        <row r="2298">
          <cell r="A2298" t="str">
            <v>CAIU8926155</v>
          </cell>
          <cell r="B2298">
            <v>40</v>
          </cell>
          <cell r="C2298" t="str">
            <v>DXB0509284B</v>
          </cell>
          <cell r="D2298">
            <v>44071</v>
          </cell>
          <cell r="E2298">
            <v>-44066</v>
          </cell>
          <cell r="I2298" t="str">
            <v>2020 MSA 166527</v>
          </cell>
          <cell r="J2298">
            <v>129</v>
          </cell>
          <cell r="K2298" t="str">
            <v>SOAPS CHEMICALSINDUSTRIAL TRADING COMPANY LTDPO BOX 23005 SHARJAH</v>
          </cell>
          <cell r="L2298" t="str">
            <v>TOWFIQ KENYA LTDLIKONI ROAD INDUSTRIAL AREAPO BOX 78239NAIROBI KENYA</v>
          </cell>
          <cell r="M2298" t="str">
            <v>AE</v>
          </cell>
          <cell r="N2298" t="str">
            <v>AEJEA</v>
          </cell>
          <cell r="O2298" t="str">
            <v>CA</v>
          </cell>
          <cell r="P2298">
            <v>6922</v>
          </cell>
          <cell r="Q2298">
            <v>6922</v>
          </cell>
          <cell r="R2298">
            <v>0</v>
          </cell>
          <cell r="S2298">
            <v>0</v>
          </cell>
          <cell r="T2298">
            <v>56802</v>
          </cell>
          <cell r="U2298">
            <v>56802</v>
          </cell>
          <cell r="V2298">
            <v>0</v>
          </cell>
          <cell r="W2298">
            <v>0</v>
          </cell>
          <cell r="X2298" t="str">
            <v>PSN CORROSIVE LIQUID N O S UN Number 1760 - IMDG Class 8 - PG I Chemical name sulphamidic acid formic acid FREIGHT PREPAID TAX ID P051130675T PSN CORROSIVE LIQUID N O S UN Number 1760 - IMDG Class 8 - PG I Chemical name sulphamidic acid formic acid</v>
          </cell>
          <cell r="Y2298" t="str">
            <v>Valide</v>
          </cell>
        </row>
        <row r="2299">
          <cell r="A2299" t="str">
            <v>BMOU6408286</v>
          </cell>
          <cell r="B2299">
            <v>40</v>
          </cell>
          <cell r="C2299" t="str">
            <v>DXB0509284C</v>
          </cell>
          <cell r="D2299">
            <v>44071</v>
          </cell>
          <cell r="E2299">
            <v>-44066</v>
          </cell>
          <cell r="I2299" t="str">
            <v>2020 MSA 166527</v>
          </cell>
          <cell r="J2299">
            <v>130</v>
          </cell>
          <cell r="K2299" t="str">
            <v>SOAPS CHEMICALSINDUSTRIAL TRADING COMPANY LTDPO BOX 23005 SHARJAH</v>
          </cell>
          <cell r="L2299" t="str">
            <v>TOWFIQ KENYA LTDLIKONI ROAD INDUSTRIAL AREAPO BOX 78239NAIROBI KENYA</v>
          </cell>
          <cell r="M2299" t="str">
            <v>AE</v>
          </cell>
          <cell r="N2299" t="str">
            <v>AEJEA</v>
          </cell>
          <cell r="O2299" t="str">
            <v>CA</v>
          </cell>
          <cell r="P2299">
            <v>7284</v>
          </cell>
          <cell r="Q2299">
            <v>7284</v>
          </cell>
          <cell r="R2299">
            <v>0</v>
          </cell>
          <cell r="S2299">
            <v>0</v>
          </cell>
          <cell r="T2299">
            <v>57994</v>
          </cell>
          <cell r="U2299">
            <v>57994</v>
          </cell>
          <cell r="V2299">
            <v>0</v>
          </cell>
          <cell r="W2299">
            <v>0</v>
          </cell>
          <cell r="X2299" t="str">
            <v>PSN CORROSIVE LIQUID N O S UN Number 1760 - IMDG Class 8 - PG I Chemical name sulphamidic acid formic acid FREIGHT PREPAID TAX ID P051130675T PSN CORROSIVE LIQUID N O S UN Number 1760 - IMDG Class 8 - PG I Chemical name sulphamidic acid formic acid</v>
          </cell>
          <cell r="Y2299" t="str">
            <v>Valide</v>
          </cell>
        </row>
        <row r="2300">
          <cell r="A2300" t="str">
            <v>TRLU9298470</v>
          </cell>
          <cell r="B2300">
            <v>20</v>
          </cell>
          <cell r="C2300" t="str">
            <v>DXB0509559</v>
          </cell>
          <cell r="D2300">
            <v>44071</v>
          </cell>
          <cell r="E2300">
            <v>-44066</v>
          </cell>
          <cell r="I2300" t="str">
            <v>2020 MSA 166527</v>
          </cell>
          <cell r="J2300">
            <v>133</v>
          </cell>
          <cell r="K2300" t="str">
            <v>ALVIN WASONGA SEKOHDUBAIUNITED ARAB EMIRATES</v>
          </cell>
          <cell r="L2300" t="str">
            <v>ALVIN WASONGA SEKOHNAIROBIKENYAEMIAL ALVINSEKOH GMAIL COM</v>
          </cell>
          <cell r="M2300" t="str">
            <v>AE</v>
          </cell>
          <cell r="N2300" t="str">
            <v>AEJEA</v>
          </cell>
          <cell r="O2300" t="str">
            <v>PK</v>
          </cell>
          <cell r="P2300">
            <v>118</v>
          </cell>
          <cell r="Q2300">
            <v>118</v>
          </cell>
          <cell r="R2300">
            <v>118</v>
          </cell>
          <cell r="S2300">
            <v>118</v>
          </cell>
          <cell r="T2300">
            <v>17770</v>
          </cell>
          <cell r="U2300">
            <v>17770</v>
          </cell>
          <cell r="V2300">
            <v>17770</v>
          </cell>
          <cell r="W2300">
            <v>17770</v>
          </cell>
          <cell r="X2300" t="str">
            <v>1 X 20 STC 118 PACKAGES OF PERSONAL HOUSEHOLD EFFECTS FOR RETURNING RESIDENT FREIGHT PREPAID</v>
          </cell>
          <cell r="Y2300" t="str">
            <v>Valide</v>
          </cell>
        </row>
        <row r="2301">
          <cell r="A2301" t="str">
            <v>CMAU7113873</v>
          </cell>
          <cell r="B2301">
            <v>40</v>
          </cell>
          <cell r="C2301" t="str">
            <v>DXB0511150</v>
          </cell>
          <cell r="D2301">
            <v>44071</v>
          </cell>
          <cell r="E2301">
            <v>-44066</v>
          </cell>
          <cell r="I2301" t="str">
            <v>2020 MSA 166527</v>
          </cell>
          <cell r="J2301">
            <v>187</v>
          </cell>
          <cell r="K2301" t="str">
            <v>NORDIC SHIPPING LLCOFFICE 205 OFFICE LAND BUILDINGNEAR LULU HYPERMA</v>
          </cell>
          <cell r="L2301" t="str">
            <v>THAMES ELECTRICALS LTDSASIO ROAD OFF LUNGA-LUNGA ROADPO BOX 10403 004</v>
          </cell>
          <cell r="M2301" t="str">
            <v>AE</v>
          </cell>
          <cell r="N2301" t="str">
            <v>AEJEA</v>
          </cell>
          <cell r="O2301" t="str">
            <v>BX</v>
          </cell>
          <cell r="P2301">
            <v>4990</v>
          </cell>
          <cell r="Q2301">
            <v>4990</v>
          </cell>
          <cell r="R2301">
            <v>4990</v>
          </cell>
          <cell r="S2301">
            <v>4990</v>
          </cell>
          <cell r="T2301">
            <v>16187</v>
          </cell>
          <cell r="U2301">
            <v>16187</v>
          </cell>
          <cell r="V2301">
            <v>16187</v>
          </cell>
          <cell r="W2301">
            <v>16187</v>
          </cell>
          <cell r="X2301" t="str">
            <v>2x40 HC STC 84756 PCS ELECTRICAL LIGHTING LAMPS PRODUCTS PACKING IN 4990 BOXES TOTAL QTY 84756 PCS IN 4990 BOXES TOTAL WEIGHT 16186 60 KGS HS CODE 94051000 94054090 85395000 CARGO IN TRANSIT TO EMBAKASI AT CONSIGNEES COST RISK AND RESPONSIBILITY CARRIER RESPONSIBILITY CEASES AT PORT OF DISCHARGE FREIGHT PREPAID</v>
          </cell>
          <cell r="Y2301" t="str">
            <v>Valide</v>
          </cell>
        </row>
        <row r="2302">
          <cell r="A2302" t="str">
            <v>TGHU1925316</v>
          </cell>
          <cell r="B2302">
            <v>20</v>
          </cell>
          <cell r="C2302" t="str">
            <v>EDP0121239A</v>
          </cell>
          <cell r="D2302">
            <v>44071</v>
          </cell>
          <cell r="E2302">
            <v>-44066</v>
          </cell>
          <cell r="I2302" t="str">
            <v>2020 MSA 166078</v>
          </cell>
          <cell r="J2302">
            <v>163</v>
          </cell>
          <cell r="K2302" t="str">
            <v>STAR EXPORTS305 3RD FLOOR TV INDUSTRIAL ESTATESK AHIRE MARG</v>
          </cell>
          <cell r="L2302" t="str">
            <v>CONDUCTORS AND TRANSFORMERSMANUFACTURING CO LTDP O BOX 40859 NAIROBI</v>
          </cell>
          <cell r="M2302" t="str">
            <v>AE</v>
          </cell>
          <cell r="N2302" t="str">
            <v>INNSA</v>
          </cell>
          <cell r="O2302" t="str">
            <v>CX</v>
          </cell>
          <cell r="P2302">
            <v>55</v>
          </cell>
          <cell r="Q2302">
            <v>55</v>
          </cell>
          <cell r="R2302">
            <v>55</v>
          </cell>
          <cell r="S2302">
            <v>55</v>
          </cell>
          <cell r="T2302">
            <v>112803</v>
          </cell>
          <cell r="U2302">
            <v>112803</v>
          </cell>
          <cell r="V2302">
            <v>112803</v>
          </cell>
          <cell r="W2302">
            <v>112803</v>
          </cell>
          <cell r="X2302" t="str">
            <v>05 X 20 FCL CONTAINER STC 55 Coils 9 5 MM ALUMINIUM WIRE ROD EC GRADE H 14 HS CODE 76051100 TOTAL NET WT 111301 KGS FREIGHT PREPAID LAND LINE +254 41 2220904 EMAIL CUSTOMERCARE3-EASTGLOBALKENYA COM</v>
          </cell>
          <cell r="Y2302" t="str">
            <v>Valide</v>
          </cell>
        </row>
        <row r="2303">
          <cell r="A2303" t="str">
            <v>APZU3348719</v>
          </cell>
          <cell r="B2303">
            <v>20</v>
          </cell>
          <cell r="C2303" t="str">
            <v>EDP0121239A</v>
          </cell>
          <cell r="D2303">
            <v>44071</v>
          </cell>
          <cell r="E2303">
            <v>-44066</v>
          </cell>
          <cell r="I2303" t="str">
            <v>2020 MSA 166078</v>
          </cell>
          <cell r="J2303">
            <v>163</v>
          </cell>
          <cell r="K2303" t="str">
            <v>STAR EXPORTS305 3RD FLOOR TV INDUSTRIAL ESTATESK AHIRE MARG</v>
          </cell>
          <cell r="L2303" t="str">
            <v>CONDUCTORS AND TRANSFORMERSMANUFACTURING CO LTDP O BOX 40859 NAIROBI</v>
          </cell>
          <cell r="M2303" t="str">
            <v>AE</v>
          </cell>
          <cell r="N2303" t="str">
            <v>INNSA</v>
          </cell>
          <cell r="O2303" t="str">
            <v>CX</v>
          </cell>
          <cell r="P2303">
            <v>55</v>
          </cell>
          <cell r="Q2303">
            <v>55</v>
          </cell>
          <cell r="R2303">
            <v>55</v>
          </cell>
          <cell r="S2303">
            <v>55</v>
          </cell>
          <cell r="T2303">
            <v>112803</v>
          </cell>
          <cell r="U2303">
            <v>112803</v>
          </cell>
          <cell r="V2303">
            <v>112803</v>
          </cell>
          <cell r="W2303">
            <v>112803</v>
          </cell>
          <cell r="X2303" t="str">
            <v>05 X 20 FCL CONTAINER STC 55 Coils 9 5 MM ALUMINIUM WIRE ROD EC GRADE H 14 HS CODE 76051100 TOTAL NET WT 111301 KGS FREIGHT PREPAID LAND LINE +254 41 2220904 EMAIL CUSTOMERCARE3-EASTGLOBALKENYA COM</v>
          </cell>
          <cell r="Y2303" t="str">
            <v>Valide</v>
          </cell>
        </row>
        <row r="2304">
          <cell r="A2304" t="str">
            <v>TEMU3361949</v>
          </cell>
          <cell r="B2304">
            <v>20</v>
          </cell>
          <cell r="C2304" t="str">
            <v>EDP0121239A</v>
          </cell>
          <cell r="D2304">
            <v>44071</v>
          </cell>
          <cell r="E2304">
            <v>-44066</v>
          </cell>
          <cell r="I2304" t="str">
            <v>2020 MSA 166078</v>
          </cell>
          <cell r="J2304">
            <v>163</v>
          </cell>
          <cell r="K2304" t="str">
            <v>STAR EXPORTS305 3RD FLOOR TV INDUSTRIAL ESTATESK AHIRE MARG</v>
          </cell>
          <cell r="L2304" t="str">
            <v>CONDUCTORS AND TRANSFORMERSMANUFACTURING CO LTDP O BOX 40859 NAIROBI</v>
          </cell>
          <cell r="M2304" t="str">
            <v>AE</v>
          </cell>
          <cell r="N2304" t="str">
            <v>INNSA</v>
          </cell>
          <cell r="O2304" t="str">
            <v>CX</v>
          </cell>
          <cell r="P2304">
            <v>55</v>
          </cell>
          <cell r="Q2304">
            <v>55</v>
          </cell>
          <cell r="R2304">
            <v>55</v>
          </cell>
          <cell r="S2304">
            <v>55</v>
          </cell>
          <cell r="T2304">
            <v>112803</v>
          </cell>
          <cell r="U2304">
            <v>112803</v>
          </cell>
          <cell r="V2304">
            <v>112803</v>
          </cell>
          <cell r="W2304">
            <v>112803</v>
          </cell>
          <cell r="X2304" t="str">
            <v>05 X 20 FCL CONTAINER STC 55 Coils 9 5 MM ALUMINIUM WIRE ROD EC GRADE H 14 HS CODE 76051100 TOTAL NET WT 111301 KGS FREIGHT PREPAID LAND LINE +254 41 2220904 EMAIL CUSTOMERCARE3-EASTGLOBALKENYA COM</v>
          </cell>
          <cell r="Y2304" t="str">
            <v>Valide</v>
          </cell>
        </row>
        <row r="2305">
          <cell r="A2305" t="str">
            <v>CMAU1651505</v>
          </cell>
          <cell r="B2305">
            <v>20</v>
          </cell>
          <cell r="C2305" t="str">
            <v>EDP0121239B</v>
          </cell>
          <cell r="D2305">
            <v>44072</v>
          </cell>
          <cell r="E2305">
            <v>-44067</v>
          </cell>
          <cell r="I2305" t="str">
            <v>2020 MSA 166315</v>
          </cell>
          <cell r="J2305">
            <v>285</v>
          </cell>
          <cell r="K2305" t="str">
            <v>STAR EXPORTS305 3RD FLOOR TV INDUSTRIAL ESTATESK AHIRE MARG</v>
          </cell>
          <cell r="L2305" t="str">
            <v>CONDUCTORS AND TRANSFORMERSMANUFACTURING CO LTDP O BOX 40859 NAIROBI</v>
          </cell>
          <cell r="M2305" t="str">
            <v>IN</v>
          </cell>
          <cell r="N2305" t="str">
            <v>INNSA</v>
          </cell>
          <cell r="O2305" t="str">
            <v>CX</v>
          </cell>
          <cell r="P2305">
            <v>11</v>
          </cell>
          <cell r="Q2305">
            <v>11</v>
          </cell>
          <cell r="R2305">
            <v>11</v>
          </cell>
          <cell r="S2305">
            <v>11</v>
          </cell>
          <cell r="T2305">
            <v>22200</v>
          </cell>
          <cell r="U2305">
            <v>22200</v>
          </cell>
          <cell r="V2305">
            <v>22200</v>
          </cell>
          <cell r="W2305">
            <v>22200</v>
          </cell>
          <cell r="X2305" t="str">
            <v>01 X 20 FCL CONTAINER 11 Coils 9 5 MM ALUMINIUM WIRE ROD EC GRADE H 14 HS CODE 76051100 TOTAL NET WT 21882 KGS OFFICE MOB NO +254 0719 66 99 63 +254 0786203355 MOBILE +254 0722 737 342 LAND LINE +254 41 2220904 E-MAIL CUSTOMERCARE3-EASTGLOBALKENYA COM FREIGHT PREPAID</v>
          </cell>
          <cell r="Y2305" t="str">
            <v>Valide</v>
          </cell>
        </row>
        <row r="2306">
          <cell r="A2306" t="str">
            <v>CLHU9106037</v>
          </cell>
          <cell r="B2306">
            <v>40</v>
          </cell>
          <cell r="C2306" t="str">
            <v>EPIRCHNSHN267053</v>
          </cell>
          <cell r="D2306">
            <v>44072</v>
          </cell>
          <cell r="E2306">
            <v>-44067</v>
          </cell>
          <cell r="I2306" t="str">
            <v>2020 MSA 166320</v>
          </cell>
          <cell r="J2306">
            <v>44</v>
          </cell>
          <cell r="K2306" t="str">
            <v>GLORY INTERNATIONAL HOLDING GROUP N O 5168 LONGWU RD WUJING TOWN SHAN</v>
          </cell>
          <cell r="L2306" t="str">
            <v>KANYOTU MOFFAT MUTHEE P O BOX 5084 30100 ELDORET KENYA TEL 0722292668</v>
          </cell>
          <cell r="M2306" t="str">
            <v>VN</v>
          </cell>
          <cell r="N2306" t="str">
            <v>CNSHA</v>
          </cell>
          <cell r="O2306" t="str">
            <v>PK</v>
          </cell>
          <cell r="P2306">
            <v>1</v>
          </cell>
          <cell r="Q2306">
            <v>1</v>
          </cell>
          <cell r="R2306">
            <v>1</v>
          </cell>
          <cell r="S2306">
            <v>1</v>
          </cell>
          <cell r="T2306">
            <v>17000</v>
          </cell>
          <cell r="U2306">
            <v>17000</v>
          </cell>
          <cell r="V2306">
            <v>17000</v>
          </cell>
          <cell r="W2306">
            <v>17000</v>
          </cell>
          <cell r="X2306" t="str">
            <v>1 X HIGH CUBE 40 CONTAINER SAID TO CONTAIN TOTAL 1 ONE ONLY UNITS USED 2012 YEAR CATERPILLAR MOTOR GRADER SERIAL NO CAT0140HVAPM03822 ENGINE NUMBER 3PD08316 ENGINE CAPCITY 185 FREIGHT PREPAID IDF NO E2007360457 HS 8429200 CARR IAGE TERM LINER HOUSE HOUSE PORT NOMINATION AS PER KPA DIRECTIVE</v>
          </cell>
          <cell r="Y2306" t="str">
            <v>Valide</v>
          </cell>
        </row>
        <row r="2307">
          <cell r="A2307" t="str">
            <v>TCKU2183323</v>
          </cell>
          <cell r="B2307">
            <v>20</v>
          </cell>
          <cell r="C2307" t="str">
            <v>EPIRAEESAD219501</v>
          </cell>
          <cell r="D2307">
            <v>44072</v>
          </cell>
          <cell r="E2307">
            <v>-44067</v>
          </cell>
          <cell r="I2307" t="str">
            <v>2020 MSA 165675</v>
          </cell>
          <cell r="J2307">
            <v>12</v>
          </cell>
          <cell r="K2307" t="str">
            <v>J K CEMENT WORKS FUJAIRAH FZC PO BOX5325 NO SHOW PLOT NO 7 BLOCK K</v>
          </cell>
          <cell r="L2307" t="str">
            <v>OUM TRADING CO 24 Clive Road JINJA UGANDA PH 256434121697 256702</v>
          </cell>
          <cell r="M2307" t="str">
            <v>SA</v>
          </cell>
          <cell r="N2307" t="str">
            <v>AEJEA</v>
          </cell>
          <cell r="O2307" t="str">
            <v>BG</v>
          </cell>
          <cell r="P2307">
            <v>4170</v>
          </cell>
          <cell r="Q2307">
            <v>4170</v>
          </cell>
          <cell r="R2307">
            <v>0</v>
          </cell>
          <cell r="S2307">
            <v>0</v>
          </cell>
          <cell r="T2307">
            <v>166800</v>
          </cell>
          <cell r="U2307">
            <v>166800</v>
          </cell>
          <cell r="V2307">
            <v>0</v>
          </cell>
          <cell r="W2307">
            <v>0</v>
          </cell>
          <cell r="X2307" t="str">
            <v>6 X STANDARD 20 CONTAINER SAID TO CONTAIN TOTAL 4170 FOUR THOUSAND ONE HUNDRED SEVENTY ONLY BAGS J K WHITE CEMENT CONFORMING TO ASTM C-150 TYPE 1 AND EN197 -1 CEM 1 52 5N H S CODE 2523 21 - PORTLAND CEMENT-WHITE 40 KG MULTIPLY PAPE R BAGS COUNTRY OF ORIGIN - UAE 30 DAYS FREE LINE DETENTION APPLICABLE AT POD CONTAINER SUMMARY 6 X STANDARD 20 CONTAINER CARRIAGE TERM LINER GOODS IN TRANSIT TO KAMPALA UGANDA</v>
          </cell>
          <cell r="Y2307" t="str">
            <v>Valide</v>
          </cell>
        </row>
        <row r="2308">
          <cell r="A2308" t="str">
            <v>TCNU7750933</v>
          </cell>
          <cell r="B2308">
            <v>40</v>
          </cell>
          <cell r="C2308" t="str">
            <v>EPIRINDDEL209157</v>
          </cell>
          <cell r="D2308">
            <v>44072</v>
          </cell>
          <cell r="E2308">
            <v>-44067</v>
          </cell>
          <cell r="I2308" t="str">
            <v>2020 MSA 166522</v>
          </cell>
          <cell r="J2308">
            <v>99</v>
          </cell>
          <cell r="K2308" t="str">
            <v>Nippon Express India Private Limi ted Plot No 442 Udyog Vihar Phase</v>
          </cell>
          <cell r="L2308" t="str">
            <v>PHILAFE ENGINEERING LIMITED OF P O BOX 61152 00200 CITY SQUARE NAI</v>
          </cell>
          <cell r="M2308" t="str">
            <v>SA</v>
          </cell>
          <cell r="N2308" t="str">
            <v>INTKD</v>
          </cell>
          <cell r="O2308" t="str">
            <v>BX</v>
          </cell>
          <cell r="P2308">
            <v>674</v>
          </cell>
          <cell r="Q2308">
            <v>674</v>
          </cell>
          <cell r="R2308">
            <v>0</v>
          </cell>
          <cell r="S2308">
            <v>0</v>
          </cell>
          <cell r="T2308">
            <v>10619</v>
          </cell>
          <cell r="U2308">
            <v>10619</v>
          </cell>
          <cell r="V2308">
            <v>0</v>
          </cell>
          <cell r="W2308">
            <v>0</v>
          </cell>
          <cell r="X2308" t="str">
            <v>1 X HIGH CUBE 40 CONTAINER SAID TO CONTAIN TOTAL 674 SIX HUNDRED SEVENTY-FOUR ONLY BOXES VARIOUS OVERHEAD LINE MATERIALS FOR KETRACO PROJECT AS PER PROFORMA INVOICE NO 052 PHIL 2019-20 DATED 20TH JULY 2020 TRADE TERMS CIF MOMB ASA PORT KENYA INCOTERMS 2010 33 KV TENSION COMPOSITE INSULATORS-1260 NOS 33 KV PIN COMPOSITE INSULATORS-4800 NOS OUR LC NO TFLCIM 20 0104KE APPLICANT S BANK LC NO 000FDC000220 INVOICE NO M15 2020-21 DT 04-08-2020 SHIPPING BILL NO 429901 0 DT 06-08-2020 INCOTERM CIF MOMBASA NET WT 9553 400 KGS HS CODE 85469090 HOUSE HOUSE PORT NOMINATION AS PER KPA DIRECTIVE</v>
          </cell>
          <cell r="Y2308" t="str">
            <v>Valide</v>
          </cell>
        </row>
        <row r="2309">
          <cell r="A2309" t="str">
            <v>BSIU2202836</v>
          </cell>
          <cell r="B2309">
            <v>20</v>
          </cell>
          <cell r="C2309" t="str">
            <v>EPIRINDMUM212351</v>
          </cell>
          <cell r="D2309">
            <v>44072</v>
          </cell>
          <cell r="E2309">
            <v>-44067</v>
          </cell>
          <cell r="I2309" t="str">
            <v>2020 MSA 166319</v>
          </cell>
          <cell r="J2309">
            <v>119</v>
          </cell>
          <cell r="K2309" t="str">
            <v>LEBEN LABORATORIES PVT LTD L4 PHAS E III M I D C AKOLA 444 104</v>
          </cell>
          <cell r="L2309" t="str">
            <v>M S UNISEL PHARMA KENYA LIMITED APRICOT SUITES PLOT NO 209 3356</v>
          </cell>
          <cell r="M2309" t="str">
            <v>SA</v>
          </cell>
          <cell r="N2309" t="str">
            <v>INNSA</v>
          </cell>
          <cell r="O2309" t="str">
            <v>PK</v>
          </cell>
          <cell r="P2309">
            <v>611</v>
          </cell>
          <cell r="Q2309">
            <v>611</v>
          </cell>
          <cell r="R2309">
            <v>611</v>
          </cell>
          <cell r="S2309">
            <v>611</v>
          </cell>
          <cell r="T2309">
            <v>5595</v>
          </cell>
          <cell r="U2309">
            <v>5595</v>
          </cell>
          <cell r="V2309">
            <v>5595</v>
          </cell>
          <cell r="W2309">
            <v>5595</v>
          </cell>
          <cell r="X2309" t="str">
            <v>1 X STANDARD 20 CONTAINER SAID TO CONTAIN TOTAL 611 PACKAGES SIX HUNDRED ELEVEN PACKAGES ONLY PHARMACEUTICAL PRODUCTS MEDICAMENTS 1 BECLOMIN LOTION BP 30 ML BECLOMETHASONE + MICONAZOLE NITRATE 2 CEXIL 250 DRY SYRUP 100 ML CEF ADROXIL 250 MG 5 ML 3 ADIFLAM GEL BP 20GM DICLOFENAC GEL 4 ADIFLAM GEL BP 30GM DICLOFENAC GEL 5 ADIFLAM SR TABLET BP 10 S X 10 DICLOFENAC SODIUM 100 MG 6 IBUT 200 TABLET BP - 1000 S IBUPROFEN 200 MG 7 IBUT-400 TABLET BP 10 S X 10 IB UPROFEN 400 MG 8 MOXILEB 250 CAPSULE BP 10 S X 10 AMOXYCILLIN TRIHYD EQUIV TO 250 MG OF AMOXYCI 9 PROHIBIN CAPSULE BP 10 S X 10 OMEPRAZOLE 20 MG H S CODE 30043200 30042070 30049069 30049063 3004 1030 30049034 INTRANSIT TO ICD EMBAKASI BY SGR TBL</v>
          </cell>
          <cell r="Y2309" t="str">
            <v>Valide</v>
          </cell>
        </row>
        <row r="2310">
          <cell r="A2310" t="str">
            <v>GAOU6123955</v>
          </cell>
          <cell r="B2310">
            <v>40</v>
          </cell>
          <cell r="C2310" t="str">
            <v>EPIRINDMUM212454</v>
          </cell>
          <cell r="D2310">
            <v>44072</v>
          </cell>
          <cell r="E2310">
            <v>-44067</v>
          </cell>
          <cell r="I2310" t="str">
            <v>2020 MSA 166522</v>
          </cell>
          <cell r="J2310">
            <v>120</v>
          </cell>
          <cell r="K2310" t="str">
            <v>EMPIRE INDUSTRIES LTD VITRUM GLASS 414 SENAPATI BAPAT ROAD LOWER PAP</v>
          </cell>
          <cell r="L2310" t="str">
            <v>BETA HEALTHCARE INTERNATIONAL LIMIT ED MOGADISHU RD OFF LUNGA LUNGA R</v>
          </cell>
          <cell r="M2310" t="str">
            <v>SA</v>
          </cell>
          <cell r="N2310" t="str">
            <v>INNSA</v>
          </cell>
          <cell r="O2310" t="str">
            <v>PK</v>
          </cell>
          <cell r="P2310">
            <v>4400</v>
          </cell>
          <cell r="Q2310">
            <v>4400</v>
          </cell>
          <cell r="R2310">
            <v>0</v>
          </cell>
          <cell r="S2310">
            <v>0</v>
          </cell>
          <cell r="T2310">
            <v>53240</v>
          </cell>
          <cell r="U2310">
            <v>53240</v>
          </cell>
          <cell r="V2310">
            <v>0</v>
          </cell>
          <cell r="W2310">
            <v>0</v>
          </cell>
          <cell r="X2310" t="str">
            <v>2 X HC40 STC 4400 SHRINKWRAP PACKS 100 ML AMBER 25MM NECK ROUND GLASS BOTTLES PACKED IN SHRINK WRAPPED TRAYS 4400 PACKS 528000 PCS EXPORT UNDER ADVANCE LICENCE NO 0310827718 DATED 15 03 2019 IDF NO E2005327169 HSN CODE 70109000 O UR INVOICE NO 27VITR MU E053 SHIPPING BILL NO 4410403 DATE 11 08 2020 TOTAL NET WT OF CONSIGNMENT 52360 000 KGS HOUSE HOUSE PORT NOMINATION AS PER KPA DIRECTIVE</v>
          </cell>
          <cell r="Y2310" t="str">
            <v>Valide</v>
          </cell>
        </row>
        <row r="2311">
          <cell r="A2311" t="str">
            <v>LMCU1216149</v>
          </cell>
          <cell r="B2311">
            <v>20</v>
          </cell>
          <cell r="C2311" t="str">
            <v>G0074254</v>
          </cell>
          <cell r="D2311">
            <v>44072</v>
          </cell>
          <cell r="E2311">
            <v>-44067</v>
          </cell>
          <cell r="I2311" t="str">
            <v>2020 MSA 166316</v>
          </cell>
          <cell r="J2311">
            <v>56</v>
          </cell>
          <cell r="K2311" t="str">
            <v>POLIFORM SPA</v>
          </cell>
          <cell r="L2311" t="str">
            <v>VICTORIA FURNITURES LIMITED</v>
          </cell>
          <cell r="M2311" t="str">
            <v>IT</v>
          </cell>
          <cell r="N2311" t="str">
            <v>ITGOA</v>
          </cell>
          <cell r="O2311" t="str">
            <v>PK</v>
          </cell>
          <cell r="P2311">
            <v>52</v>
          </cell>
          <cell r="Q2311">
            <v>52</v>
          </cell>
          <cell r="R2311">
            <v>52</v>
          </cell>
          <cell r="S2311">
            <v>52</v>
          </cell>
          <cell r="T2311">
            <v>1521</v>
          </cell>
          <cell r="U2311">
            <v>1521</v>
          </cell>
          <cell r="V2311">
            <v>1521</v>
          </cell>
          <cell r="W2311">
            <v>1521</v>
          </cell>
          <cell r="X2311" t="str">
            <v>FURNITURE- ICD EMBAKASI</v>
          </cell>
          <cell r="Y2311" t="str">
            <v>Valide</v>
          </cell>
        </row>
        <row r="2312">
          <cell r="A2312" t="str">
            <v>TCKU6238764</v>
          </cell>
          <cell r="B2312">
            <v>40</v>
          </cell>
          <cell r="C2312" t="str">
            <v>GGZ1116170</v>
          </cell>
          <cell r="D2312">
            <v>44072</v>
          </cell>
          <cell r="E2312">
            <v>-44067</v>
          </cell>
          <cell r="I2312" t="str">
            <v>2020 MSA 166584</v>
          </cell>
          <cell r="J2312">
            <v>190</v>
          </cell>
          <cell r="K2312" t="str">
            <v>D LIGHT DESIGN LTD6TH FLOOR TOWER A1 CYBERCITY EBENE 72201MAURITIUS</v>
          </cell>
          <cell r="L2312" t="str">
            <v>D LIGHT LIMITED6358 00100NAIROBIKENYA</v>
          </cell>
          <cell r="M2312" t="str">
            <v>CN</v>
          </cell>
          <cell r="N2312" t="str">
            <v>SGSIN</v>
          </cell>
          <cell r="O2312" t="str">
            <v>CT</v>
          </cell>
          <cell r="P2312">
            <v>1080</v>
          </cell>
          <cell r="Q2312">
            <v>1080</v>
          </cell>
          <cell r="R2312">
            <v>1080</v>
          </cell>
          <cell r="S2312">
            <v>1080</v>
          </cell>
          <cell r="T2312">
            <v>16600</v>
          </cell>
          <cell r="U2312">
            <v>16600</v>
          </cell>
          <cell r="V2312">
            <v>16600</v>
          </cell>
          <cell r="W2312">
            <v>16600</v>
          </cell>
          <cell r="X2312" t="str">
            <v>d light X850 Plus Solar Home System Phone +254723155302 peter odedo-dlight com HS CODE 9405400000 FREIGHT PREPAID</v>
          </cell>
          <cell r="Y2312" t="str">
            <v>Valide</v>
          </cell>
        </row>
        <row r="2313">
          <cell r="A2313" t="str">
            <v>SEKU4333528</v>
          </cell>
          <cell r="B2313">
            <v>40</v>
          </cell>
          <cell r="C2313" t="str">
            <v>GGZ1116184</v>
          </cell>
          <cell r="D2313">
            <v>44072</v>
          </cell>
          <cell r="E2313">
            <v>-44067</v>
          </cell>
          <cell r="I2313" t="str">
            <v>2020 MSA 166328</v>
          </cell>
          <cell r="J2313">
            <v>191</v>
          </cell>
          <cell r="K2313" t="str">
            <v>D LIGHT DESIGN LTD6TH FLOOR TOWER A1 CYBERCITY EBENE 72201MAURITIUS</v>
          </cell>
          <cell r="L2313" t="str">
            <v>D LIGHT LIMITED6358 00100NAIROBIKENYA</v>
          </cell>
          <cell r="M2313" t="str">
            <v>CN</v>
          </cell>
          <cell r="N2313" t="str">
            <v>CNSHK</v>
          </cell>
          <cell r="O2313" t="str">
            <v>CT</v>
          </cell>
          <cell r="P2313">
            <v>1080</v>
          </cell>
          <cell r="Q2313">
            <v>1080</v>
          </cell>
          <cell r="R2313">
            <v>1080</v>
          </cell>
          <cell r="S2313">
            <v>1080</v>
          </cell>
          <cell r="T2313">
            <v>16600</v>
          </cell>
          <cell r="U2313">
            <v>16600</v>
          </cell>
          <cell r="V2313">
            <v>16600</v>
          </cell>
          <cell r="W2313">
            <v>16600</v>
          </cell>
          <cell r="X2313" t="str">
            <v>d light X850 Plus Solar Home System HS CODE 9405400000 Phone +254723155302 peter odedo-dlight com FREIGHT PREPAID</v>
          </cell>
          <cell r="Y2313" t="str">
            <v>Valide</v>
          </cell>
        </row>
        <row r="2314">
          <cell r="A2314" t="str">
            <v>FCIU8436813</v>
          </cell>
          <cell r="B2314">
            <v>40</v>
          </cell>
          <cell r="C2314" t="str">
            <v>GGZ1121399</v>
          </cell>
          <cell r="D2314">
            <v>44072</v>
          </cell>
          <cell r="E2314">
            <v>-44067</v>
          </cell>
          <cell r="I2314" t="str">
            <v>2020 MSA 166584</v>
          </cell>
          <cell r="J2314">
            <v>212</v>
          </cell>
          <cell r="K2314" t="str">
            <v>GUANGDONG DAYANG MEDICAL TECHNOLOGYCO LTD CHANGHONGLING INDUSTRIAL P</v>
          </cell>
          <cell r="L2314" t="str">
            <v>BRACE AND BRACKET INTERNATIONAL12811 00100 NAIROBI KENYAPIN NO P05170</v>
          </cell>
          <cell r="M2314" t="str">
            <v>CN</v>
          </cell>
          <cell r="N2314" t="str">
            <v>CNSHK</v>
          </cell>
          <cell r="O2314" t="str">
            <v>CT</v>
          </cell>
          <cell r="P2314">
            <v>325</v>
          </cell>
          <cell r="Q2314">
            <v>325</v>
          </cell>
          <cell r="R2314">
            <v>325</v>
          </cell>
          <cell r="S2314">
            <v>325</v>
          </cell>
          <cell r="T2314">
            <v>6719</v>
          </cell>
          <cell r="U2314">
            <v>6719</v>
          </cell>
          <cell r="V2314">
            <v>6719</v>
          </cell>
          <cell r="W2314">
            <v>6719</v>
          </cell>
          <cell r="X2314" t="str">
            <v>ALUMINIUM WHEELCHAIR STANDARD WHEELCHAIR COMMODE WHEELCHAIR MANUAL STEEL WHEELCHAIR HIGH BACK COMMODE WHEEL CHAIR HIGH BACK COMMODE WHEEL CHAIR SPORTS LEISURE WHEELCHAIR COMMODE CHAIR WALKING FRAME ROLLATOR WALKING STICK AXILLARY CRUTCH TRANSFER WHEELCHAIR ELECTRIC POWER WHEEL CHAIR BRACEBRACKET CO KE HS CODE 8713100000 8713900000 9401790000 9019100000 6602000000 FREIGHT PREPAID</v>
          </cell>
          <cell r="Y2314" t="str">
            <v>Valide</v>
          </cell>
        </row>
        <row r="2315">
          <cell r="A2315" t="str">
            <v>HLBU1942408</v>
          </cell>
          <cell r="B2315">
            <v>40</v>
          </cell>
          <cell r="C2315" t="str">
            <v>HLCUCA4200756049</v>
          </cell>
          <cell r="D2315">
            <v>44072</v>
          </cell>
          <cell r="E2315">
            <v>-44067</v>
          </cell>
          <cell r="I2315" t="str">
            <v>2020 MSA 166586</v>
          </cell>
          <cell r="J2315">
            <v>12</v>
          </cell>
          <cell r="K2315" t="str">
            <v>HELLMANN WORLDWIDE LOGISTICS CHINA LTD GUANGZHOU BRANCH RM4304 ZHUJ</v>
          </cell>
          <cell r="L2315" t="str">
            <v>TOWFIQ KENYA LTD PO BOX 77883-00622NAIROBI KENYA</v>
          </cell>
          <cell r="M2315" t="str">
            <v>US</v>
          </cell>
          <cell r="N2315" t="str">
            <v>CNYTN</v>
          </cell>
          <cell r="O2315" t="str">
            <v>CT</v>
          </cell>
          <cell r="P2315">
            <v>3000</v>
          </cell>
          <cell r="Q2315">
            <v>3000</v>
          </cell>
          <cell r="R2315">
            <v>0</v>
          </cell>
          <cell r="S2315">
            <v>0</v>
          </cell>
          <cell r="T2315">
            <v>33300</v>
          </cell>
          <cell r="U2315">
            <v>33300</v>
          </cell>
          <cell r="V2315">
            <v>0</v>
          </cell>
          <cell r="W2315">
            <v>0</v>
          </cell>
          <cell r="X2315" t="str">
            <v>HAND SANITISER 100ML HS CODE 380894 UN NO 1170 DG CLASS 3 CONTRACT NO W2007VAP00038 HS CODE 38 08 94 HAND SANITISER 100ML HS CODE 380894 UN NO 1170 DG CLASS 3 CONTRACT NO W2007VAP00038 HS CODE 38 08 94</v>
          </cell>
          <cell r="Y2315" t="str">
            <v>Valide</v>
          </cell>
        </row>
        <row r="2316">
          <cell r="A2316" t="str">
            <v>CAIU3088532</v>
          </cell>
          <cell r="B2316">
            <v>20</v>
          </cell>
          <cell r="C2316" t="str">
            <v>HLCUDUB200608775</v>
          </cell>
          <cell r="D2316">
            <v>44072</v>
          </cell>
          <cell r="E2316">
            <v>-44067</v>
          </cell>
          <cell r="I2316" t="str">
            <v>2020 MSA 166586</v>
          </cell>
          <cell r="J2316">
            <v>16</v>
          </cell>
          <cell r="K2316" t="str">
            <v>DSV AIR SEA LTD - I352 1ST FL BEECH PARK HOUSE BEECH PARK AS AGENT O</v>
          </cell>
          <cell r="L2316" t="str">
            <v>SAI RAJ LIMITED P O BOX 50569 1ST FLOOR SAI RAJ BUILDING BABA NAIROBI 00100 KENYA</v>
          </cell>
          <cell r="M2316" t="str">
            <v>US</v>
          </cell>
          <cell r="N2316" t="str">
            <v>IEDUB</v>
          </cell>
          <cell r="O2316" t="str">
            <v>NE</v>
          </cell>
          <cell r="P2316">
            <v>6</v>
          </cell>
          <cell r="Q2316">
            <v>6</v>
          </cell>
          <cell r="R2316">
            <v>6</v>
          </cell>
          <cell r="S2316">
            <v>6</v>
          </cell>
          <cell r="T2316">
            <v>3630</v>
          </cell>
          <cell r="U2316">
            <v>3630</v>
          </cell>
          <cell r="V2316">
            <v>3630</v>
          </cell>
          <cell r="W2316">
            <v>3630</v>
          </cell>
          <cell r="X2316" t="str">
            <v>TRANSPORT REFRIGERATION UNITS HS CODE 84 18 69</v>
          </cell>
          <cell r="Y2316" t="str">
            <v>Valide</v>
          </cell>
        </row>
        <row r="2317">
          <cell r="A2317" t="str">
            <v>FDCU0182311</v>
          </cell>
          <cell r="B2317">
            <v>40</v>
          </cell>
          <cell r="C2317" t="str">
            <v>HLCUDX3200809695</v>
          </cell>
          <cell r="D2317">
            <v>44072</v>
          </cell>
          <cell r="E2317">
            <v>-44067</v>
          </cell>
          <cell r="I2317" t="str">
            <v>2020 MSA 166336</v>
          </cell>
          <cell r="J2317">
            <v>47</v>
          </cell>
          <cell r="K2317" t="str">
            <v>BLUES FIRST SHIPPING LLC P O BOX 444891 DUBAI UAE</v>
          </cell>
          <cell r="L2317" t="str">
            <v>SEABOURNE INTERNATIONAL LTD MOMBASAROAD THE MIRAGE PLAZA 2ND FLOORBEL</v>
          </cell>
          <cell r="M2317" t="str">
            <v>US</v>
          </cell>
          <cell r="N2317" t="str">
            <v>AEJEA</v>
          </cell>
          <cell r="O2317" t="str">
            <v>CS</v>
          </cell>
          <cell r="P2317">
            <v>1036</v>
          </cell>
          <cell r="Q2317">
            <v>1036</v>
          </cell>
          <cell r="R2317">
            <v>0</v>
          </cell>
          <cell r="S2317">
            <v>0</v>
          </cell>
          <cell r="T2317">
            <v>14815</v>
          </cell>
          <cell r="U2317">
            <v>14815</v>
          </cell>
          <cell r="V2317">
            <v>0</v>
          </cell>
          <cell r="W2317">
            <v>0</v>
          </cell>
          <cell r="X2317" t="str">
            <v>CIGARETTES HS CODE 24 02 20</v>
          </cell>
          <cell r="Y2317" t="str">
            <v>Valide</v>
          </cell>
        </row>
        <row r="2318">
          <cell r="A2318" t="str">
            <v>UACU5378069</v>
          </cell>
          <cell r="B2318">
            <v>40</v>
          </cell>
          <cell r="C2318" t="str">
            <v>HLCUDX3200828523</v>
          </cell>
          <cell r="D2318">
            <v>44072</v>
          </cell>
          <cell r="E2318">
            <v>-44067</v>
          </cell>
          <cell r="I2318" t="str">
            <v>2020 MSA 166586</v>
          </cell>
          <cell r="J2318">
            <v>72</v>
          </cell>
          <cell r="K2318" t="str">
            <v>BRAND BOX EVENT ORGANIZERS L L C OFFICE 30 C3 RISE TOWER BARSHA HEIGHT</v>
          </cell>
          <cell r="L2318" t="str">
            <v>THE WINE COMPANY LIMITED PO BOX 230LOWER BEDI ROAD INDUSTRIAL AREA N</v>
          </cell>
          <cell r="M2318" t="str">
            <v>US</v>
          </cell>
          <cell r="N2318" t="str">
            <v>AEJEA</v>
          </cell>
          <cell r="O2318" t="str">
            <v>BX</v>
          </cell>
          <cell r="P2318">
            <v>43</v>
          </cell>
          <cell r="Q2318">
            <v>43</v>
          </cell>
          <cell r="R2318">
            <v>43</v>
          </cell>
          <cell r="S2318">
            <v>43</v>
          </cell>
          <cell r="T2318">
            <v>12150</v>
          </cell>
          <cell r="U2318">
            <v>12150</v>
          </cell>
          <cell r="V2318">
            <v>12150</v>
          </cell>
          <cell r="W2318">
            <v>12150</v>
          </cell>
          <cell r="X2318" t="str">
            <v>18 WOODEN BOXES CONTAINS 45 STANDS 4950 KGS QTY 43 PACKAGES TOTAL WEIGHT 12150 KGS DESCRIPTION DISPLAY STAND HS CODE 94 03 90 25 WOODEN BOXES CONTAINS 75 STANDS 7200 KGS HS CODE 94 03 90</v>
          </cell>
          <cell r="Y2318" t="str">
            <v>Valide</v>
          </cell>
        </row>
        <row r="2319">
          <cell r="A2319" t="str">
            <v>UACU5887678</v>
          </cell>
          <cell r="B2319">
            <v>40</v>
          </cell>
          <cell r="C2319" t="str">
            <v>HLCUDX3200828523</v>
          </cell>
          <cell r="D2319">
            <v>44072</v>
          </cell>
          <cell r="E2319">
            <v>-44067</v>
          </cell>
          <cell r="I2319" t="str">
            <v>2020 MSA 166586</v>
          </cell>
          <cell r="J2319">
            <v>72</v>
          </cell>
          <cell r="K2319" t="str">
            <v>BRAND BOX EVENT ORGANIZERS L L C OFFICE 30 C3 RISE TOWER BARSHA HEIGHT</v>
          </cell>
          <cell r="L2319" t="str">
            <v>THE WINE COMPANY LIMITED PO BOX 230LOWER BEDI ROAD INDUSTRIAL AREA N</v>
          </cell>
          <cell r="M2319" t="str">
            <v>US</v>
          </cell>
          <cell r="N2319" t="str">
            <v>AEJEA</v>
          </cell>
          <cell r="O2319" t="str">
            <v>BX</v>
          </cell>
          <cell r="P2319">
            <v>43</v>
          </cell>
          <cell r="Q2319">
            <v>43</v>
          </cell>
          <cell r="R2319">
            <v>43</v>
          </cell>
          <cell r="S2319">
            <v>43</v>
          </cell>
          <cell r="T2319">
            <v>12150</v>
          </cell>
          <cell r="U2319">
            <v>12150</v>
          </cell>
          <cell r="V2319">
            <v>12150</v>
          </cell>
          <cell r="W2319">
            <v>12150</v>
          </cell>
          <cell r="X2319" t="str">
            <v>18 WOODEN BOXES CONTAINS 45 STANDS 4950 KGS QTY 43 PACKAGES TOTAL WEIGHT 12150 KGS DESCRIPTION DISPLAY STAND HS CODE 94 03 90 25 WOODEN BOXES CONTAINS 75 STANDS 7200 KGS HS CODE 94 03 90</v>
          </cell>
          <cell r="Y2319" t="str">
            <v>Valide</v>
          </cell>
        </row>
        <row r="2320">
          <cell r="A2320" t="str">
            <v>HAMU1043439</v>
          </cell>
          <cell r="B2320">
            <v>40</v>
          </cell>
          <cell r="C2320" t="str">
            <v>HLCUKW3200800640</v>
          </cell>
          <cell r="D2320">
            <v>44072</v>
          </cell>
          <cell r="E2320">
            <v>-44067</v>
          </cell>
          <cell r="I2320" t="str">
            <v>2020 MSA 166102</v>
          </cell>
          <cell r="J2320">
            <v>90</v>
          </cell>
          <cell r="K2320" t="str">
            <v>TREVER WAGENAAR STREET 4 SALWA BLOCK 7 KUWAIT TEL</v>
          </cell>
          <cell r="L2320" t="str">
            <v>TREVER WAGENAAR C O MEBS GLOBAL REACH LTD UNIT 14 SAKU BUSINESS PARK P</v>
          </cell>
          <cell r="M2320" t="str">
            <v>US</v>
          </cell>
          <cell r="N2320" t="str">
            <v>KWSWK</v>
          </cell>
          <cell r="O2320" t="str">
            <v>NE</v>
          </cell>
          <cell r="P2320">
            <v>330</v>
          </cell>
          <cell r="Q2320">
            <v>330</v>
          </cell>
          <cell r="R2320">
            <v>0</v>
          </cell>
          <cell r="S2320">
            <v>0</v>
          </cell>
          <cell r="T2320">
            <v>7080</v>
          </cell>
          <cell r="U2320">
            <v>7080</v>
          </cell>
          <cell r="V2320">
            <v>0</v>
          </cell>
          <cell r="W2320">
            <v>0</v>
          </cell>
          <cell r="X2320" t="str">
            <v>USED HOUSEHOLD GOODS AND PERSONAL EFFECTS POC ESTHER MORAA EMAIL OPERATIONS-KE MEBS-GLOBAL COM HS CODE 98 04 00</v>
          </cell>
          <cell r="Y2320" t="str">
            <v>Valide</v>
          </cell>
        </row>
        <row r="2321">
          <cell r="A2321" t="str">
            <v>HAMU1085769</v>
          </cell>
          <cell r="B2321">
            <v>20</v>
          </cell>
          <cell r="C2321" t="str">
            <v>HLCURTM200665927</v>
          </cell>
          <cell r="D2321">
            <v>44073</v>
          </cell>
          <cell r="E2321">
            <v>-44068</v>
          </cell>
          <cell r="I2321" t="str">
            <v>2020 MSA 166336</v>
          </cell>
          <cell r="J2321">
            <v>108</v>
          </cell>
          <cell r="K2321" t="str">
            <v>CHEVRON BELGIUM NV TECHNOLOGIEPARK - ZWIJNAARDE 2 9052 ZWIJNAARDE BELG</v>
          </cell>
          <cell r="L2321" t="str">
            <v>SHELL AND VIVO LUBRICANTS KENYA LTDMOMBASA TERMINAL SHIMANZI ROAD PO B</v>
          </cell>
          <cell r="M2321" t="str">
            <v>US</v>
          </cell>
          <cell r="N2321" t="str">
            <v>BEANR</v>
          </cell>
          <cell r="O2321" t="str">
            <v>FE</v>
          </cell>
          <cell r="P2321">
            <v>9</v>
          </cell>
          <cell r="Q2321">
            <v>9</v>
          </cell>
          <cell r="R2321">
            <v>9</v>
          </cell>
          <cell r="S2321">
            <v>9</v>
          </cell>
          <cell r="T2321">
            <v>184970</v>
          </cell>
          <cell r="U2321">
            <v>184970</v>
          </cell>
          <cell r="V2321">
            <v>184970</v>
          </cell>
          <cell r="W2321">
            <v>184970</v>
          </cell>
          <cell r="X2321" t="str">
            <v>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HS CODE 29 01 00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HS CODE 2710 19 59 HS CODE 29 01 00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19 980 KGS OF CH NEUTRAL OIL 100R 20 640 KGS OF CH NEUTRAL OIL 600R 20 000 KGS OF CH NEUTRAL OIL 100R 20 460 KGS OF CH NEUTRAL OIL 600R HS CODE 2710 19 59 20 720 KGS OF CH NEUTRAL OIL 600R 20 620 KGS OF CH NEUTRAL OIL 600R 20 540 KGS OF CH NEUTRAL OIL 600R 20 020 KGS OF CH NEUTRAL OIL 100R 19</v>
          </cell>
          <cell r="Y2321" t="str">
            <v>Valide</v>
          </cell>
        </row>
        <row r="2322">
          <cell r="A2322" t="str">
            <v>HLBU1429648</v>
          </cell>
          <cell r="B2322">
            <v>40</v>
          </cell>
          <cell r="C2322" t="str">
            <v>HLUSPIL200603875</v>
          </cell>
          <cell r="D2322">
            <v>44073</v>
          </cell>
          <cell r="E2322">
            <v>-44068</v>
          </cell>
          <cell r="I2322" t="str">
            <v>2020 MSA 166102</v>
          </cell>
          <cell r="J2322">
            <v>121</v>
          </cell>
          <cell r="K2322" t="str">
            <v>VECTURA OCEAN LINES 1349 CHARWOOD ROAD HANOVER MD 21076 UNITED STAT</v>
          </cell>
          <cell r="L2322" t="str">
            <v>U S EMBASSY NAIROBI NAIROBI KENYA</v>
          </cell>
          <cell r="M2322" t="str">
            <v>US</v>
          </cell>
          <cell r="N2322" t="str">
            <v>USORF</v>
          </cell>
          <cell r="O2322" t="str">
            <v>NE</v>
          </cell>
          <cell r="P2322">
            <v>70</v>
          </cell>
          <cell r="Q2322">
            <v>70</v>
          </cell>
          <cell r="R2322">
            <v>70</v>
          </cell>
          <cell r="S2322">
            <v>70</v>
          </cell>
          <cell r="T2322">
            <v>37494</v>
          </cell>
          <cell r="U2322">
            <v>37494</v>
          </cell>
          <cell r="V2322">
            <v>37494</v>
          </cell>
          <cell r="W2322">
            <v>37494</v>
          </cell>
          <cell r="X2322" t="str">
            <v>DIPLOMATIC CARGO-CONSTRUCTION MATERIAL HS CODE 69 02 10</v>
          </cell>
          <cell r="Y2322" t="str">
            <v>Valide</v>
          </cell>
        </row>
        <row r="2323">
          <cell r="A2323" t="str">
            <v>TGBU5744171</v>
          </cell>
          <cell r="B2323">
            <v>40</v>
          </cell>
          <cell r="C2323" t="str">
            <v>HLUSPIL200603875</v>
          </cell>
          <cell r="D2323">
            <v>44073</v>
          </cell>
          <cell r="E2323">
            <v>-44068</v>
          </cell>
          <cell r="I2323" t="str">
            <v>2020 MSA 166102</v>
          </cell>
          <cell r="J2323">
            <v>121</v>
          </cell>
          <cell r="K2323" t="str">
            <v>VECTURA OCEAN LINES 1349 CHARWOOD ROAD HANOVER MD 21076 UNITED STAT</v>
          </cell>
          <cell r="L2323" t="str">
            <v>U S EMBASSY NAIROBI NAIROBI KENYA</v>
          </cell>
          <cell r="M2323" t="str">
            <v>US</v>
          </cell>
          <cell r="N2323" t="str">
            <v>USORF</v>
          </cell>
          <cell r="O2323" t="str">
            <v>NE</v>
          </cell>
          <cell r="P2323">
            <v>70</v>
          </cell>
          <cell r="Q2323">
            <v>70</v>
          </cell>
          <cell r="R2323">
            <v>70</v>
          </cell>
          <cell r="S2323">
            <v>70</v>
          </cell>
          <cell r="T2323">
            <v>37494</v>
          </cell>
          <cell r="U2323">
            <v>37494</v>
          </cell>
          <cell r="V2323">
            <v>37494</v>
          </cell>
          <cell r="W2323">
            <v>37494</v>
          </cell>
          <cell r="X2323" t="str">
            <v>DIPLOMATIC CARGO-CONSTRUCTION MATERIAL HS CODE 69 02 10</v>
          </cell>
          <cell r="Y2323" t="str">
            <v>Valide</v>
          </cell>
        </row>
        <row r="2324">
          <cell r="A2324" t="str">
            <v>HLBU2012730</v>
          </cell>
          <cell r="B2324">
            <v>40</v>
          </cell>
          <cell r="C2324" t="str">
            <v>HLUSPIL200605362</v>
          </cell>
          <cell r="D2324">
            <v>44073</v>
          </cell>
          <cell r="E2324">
            <v>-44068</v>
          </cell>
          <cell r="I2324" t="str">
            <v>2020 MSA 166102</v>
          </cell>
          <cell r="J2324">
            <v>123</v>
          </cell>
          <cell r="K2324" t="str">
            <v>VECTURA OCEAN LINES 1349 CHARWOOD ROAD HANOVER MD 21076 UNITED STAT</v>
          </cell>
          <cell r="L2324" t="str">
            <v>U S EMBASSY NAIROBI NAIROBI KENYA</v>
          </cell>
          <cell r="M2324" t="str">
            <v>US</v>
          </cell>
          <cell r="N2324" t="str">
            <v>USORF</v>
          </cell>
          <cell r="O2324" t="str">
            <v>NE</v>
          </cell>
          <cell r="P2324">
            <v>50</v>
          </cell>
          <cell r="Q2324">
            <v>50</v>
          </cell>
          <cell r="R2324">
            <v>50</v>
          </cell>
          <cell r="S2324">
            <v>50</v>
          </cell>
          <cell r="T2324">
            <v>17909</v>
          </cell>
          <cell r="U2324">
            <v>17909</v>
          </cell>
          <cell r="V2324">
            <v>17909</v>
          </cell>
          <cell r="W2324">
            <v>17909</v>
          </cell>
          <cell r="X2324" t="str">
            <v>DIPLOMATIC CARGO- CONSTRUCTION MATERIAL HS CODE 69 02 10</v>
          </cell>
          <cell r="Y2324" t="str">
            <v>Valide</v>
          </cell>
        </row>
        <row r="2325">
          <cell r="A2325" t="str">
            <v>HAMU1247767</v>
          </cell>
          <cell r="B2325">
            <v>40</v>
          </cell>
          <cell r="C2325" t="str">
            <v>HLUSPIL200702603</v>
          </cell>
          <cell r="D2325">
            <v>44073</v>
          </cell>
          <cell r="E2325">
            <v>-44068</v>
          </cell>
          <cell r="I2325" t="str">
            <v>2020 MSA 166586</v>
          </cell>
          <cell r="J2325">
            <v>138</v>
          </cell>
          <cell r="K2325" t="str">
            <v>VECTURA OCEAN LINES 1349 CHARWOOD ROAD HANOVER MD 21076 UNITED STAT</v>
          </cell>
          <cell r="L2325" t="str">
            <v>U S EMBASSY NAIROBI NAIROBI KENYA</v>
          </cell>
          <cell r="M2325" t="str">
            <v>US</v>
          </cell>
          <cell r="N2325" t="str">
            <v>USORF</v>
          </cell>
          <cell r="O2325" t="str">
            <v>NE</v>
          </cell>
          <cell r="P2325">
            <v>50</v>
          </cell>
          <cell r="Q2325">
            <v>50</v>
          </cell>
          <cell r="R2325">
            <v>50</v>
          </cell>
          <cell r="S2325">
            <v>50</v>
          </cell>
          <cell r="T2325">
            <v>28836</v>
          </cell>
          <cell r="U2325">
            <v>28836</v>
          </cell>
          <cell r="V2325">
            <v>28836</v>
          </cell>
          <cell r="W2325">
            <v>28836</v>
          </cell>
          <cell r="X2325" t="str">
            <v>DIPLOMATIC CARGO-CONSTRUCTION MATERIAL CUBE 11 647 14 VLB 15 021 52 VLB HS CODE 69 02 10</v>
          </cell>
          <cell r="Y2325" t="str">
            <v>Valide</v>
          </cell>
        </row>
        <row r="2326">
          <cell r="A2326" t="str">
            <v>FCIU7482326</v>
          </cell>
          <cell r="B2326">
            <v>40</v>
          </cell>
          <cell r="C2326" t="str">
            <v>HLUSPIL200702603</v>
          </cell>
          <cell r="D2326">
            <v>44073</v>
          </cell>
          <cell r="E2326">
            <v>-44068</v>
          </cell>
          <cell r="I2326" t="str">
            <v>2020 MSA 166586</v>
          </cell>
          <cell r="J2326">
            <v>138</v>
          </cell>
          <cell r="K2326" t="str">
            <v>VECTURA OCEAN LINES 1349 CHARWOOD ROAD HANOVER MD 21076 UNITED STAT</v>
          </cell>
          <cell r="L2326" t="str">
            <v>U S EMBASSY NAIROBI NAIROBI KENYA</v>
          </cell>
          <cell r="M2326" t="str">
            <v>US</v>
          </cell>
          <cell r="N2326" t="str">
            <v>USORF</v>
          </cell>
          <cell r="O2326" t="str">
            <v>NE</v>
          </cell>
          <cell r="P2326">
            <v>50</v>
          </cell>
          <cell r="Q2326">
            <v>50</v>
          </cell>
          <cell r="R2326">
            <v>50</v>
          </cell>
          <cell r="S2326">
            <v>50</v>
          </cell>
          <cell r="T2326">
            <v>28836</v>
          </cell>
          <cell r="U2326">
            <v>28836</v>
          </cell>
          <cell r="V2326">
            <v>28836</v>
          </cell>
          <cell r="W2326">
            <v>28836</v>
          </cell>
          <cell r="X2326" t="str">
            <v>DIPLOMATIC CARGO-CONSTRUCTION MATERIAL CUBE 11 647 14 VLB 15 021 52 VLB HS CODE 69 02 10</v>
          </cell>
          <cell r="Y2326" t="str">
            <v>Valide</v>
          </cell>
        </row>
        <row r="2327">
          <cell r="A2327" t="str">
            <v>TEMU1617219</v>
          </cell>
          <cell r="B2327">
            <v>20</v>
          </cell>
          <cell r="C2327" t="str">
            <v>HLCUANR200343734</v>
          </cell>
          <cell r="D2327">
            <v>44073</v>
          </cell>
          <cell r="E2327">
            <v>-44068</v>
          </cell>
          <cell r="I2327" t="str">
            <v>2020 MSA 164177</v>
          </cell>
          <cell r="J2327">
            <v>7</v>
          </cell>
          <cell r="K2327" t="str">
            <v>INTRACO LTD N V JORDAENSKAAI 24 B-2000 ANTWERP BELGIUM</v>
          </cell>
          <cell r="L2327" t="str">
            <v>CONVERSION FEEDS LIMITED PO BOX 21885 KAMPALA UGANDA</v>
          </cell>
          <cell r="M2327" t="str">
            <v>US</v>
          </cell>
          <cell r="N2327" t="str">
            <v>BEANR</v>
          </cell>
          <cell r="O2327" t="str">
            <v>BG</v>
          </cell>
          <cell r="P2327">
            <v>13200</v>
          </cell>
          <cell r="Q2327">
            <v>13200</v>
          </cell>
          <cell r="R2327">
            <v>0</v>
          </cell>
          <cell r="S2327">
            <v>0</v>
          </cell>
          <cell r="T2327">
            <v>627208</v>
          </cell>
          <cell r="U2327">
            <v>627208</v>
          </cell>
          <cell r="V2327">
            <v>0</v>
          </cell>
          <cell r="W2327">
            <v>0</v>
          </cell>
          <cell r="X2327" t="str">
            <v>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18 MT-BROILER PRE-STAR NEW PACKED IN 720 X 25 KG HS CODE 23 09 90 21 MT LAYER CONCENTRATE 20 COLORANT PACKED IN 420 X 50 KG BAGS HS CODE 23 09 90 21 MT LAYER CONCENTRATE 20 COLORANT PACKED IN 420 X 50 KG BAGS HS CODE 23 09 90 21 MT- BROILER CONCENTRATE 35 PACKED IN 420 X 50 KG BAG HS CODE 23 09 90 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21 MT LAYER CONCENTRATE 35 PACKED IN 420 X 50 KG BAGS HS CODE 23 09 90 21 MT BROILER CONCENTRATE 35 PACKED IN 420 X 50 KG BAGS HS CODE 23 09 90 21 MT- BROILER CONCENTRATE 35 PACKED IN 420 X 50 KG BAGS 21 MT LAYER CONCENTRATE 20 COLORANT PACKED IN 420 X 50 KG BAGS HS CODE 23 09 90 21 MT LAYER CONCENTRATE 20 COLORANT PACKED IN 420 X 50 KG BAGS HS CODE 23 09 90 21 MT LAYER CONCENTRATE 20 COLORANT PACKED IN 420 X 50 KG BAGS HS CODE 23 09 90 21 MT LAYER CONCENTRATE 20 COLORANT PACKED IN 420 X 50 KG BAGS HS CODE 23 09 90 18 MT-BROILER PRE-STAR NEW PACKED IN 720 X 25 KG B</v>
          </cell>
          <cell r="Y2327" t="str">
            <v>Valide</v>
          </cell>
        </row>
        <row r="2328">
          <cell r="A2328" t="str">
            <v>UETU2708876</v>
          </cell>
          <cell r="B2328">
            <v>20</v>
          </cell>
          <cell r="C2328" t="str">
            <v>LHV2315818</v>
          </cell>
          <cell r="D2328">
            <v>44073</v>
          </cell>
          <cell r="E2328">
            <v>-44068</v>
          </cell>
          <cell r="I2328" t="str">
            <v>2020 MSA 165875</v>
          </cell>
          <cell r="J2328">
            <v>140</v>
          </cell>
          <cell r="K2328" t="str">
            <v>LABORATOIRES ANIOS SAS1 RUE DE L ESPOIR59260 LEZENNESFRANCE</v>
          </cell>
          <cell r="L2328" t="str">
            <v>CROWN HEALTHCAREPO BOX 40449 - 00100 GPONAIROBI - KENYA</v>
          </cell>
          <cell r="M2328" t="str">
            <v>SA</v>
          </cell>
          <cell r="N2328" t="str">
            <v>SAJED</v>
          </cell>
          <cell r="O2328" t="str">
            <v>PK</v>
          </cell>
          <cell r="P2328">
            <v>22</v>
          </cell>
          <cell r="Q2328">
            <v>22</v>
          </cell>
          <cell r="R2328">
            <v>22</v>
          </cell>
          <cell r="S2328">
            <v>22</v>
          </cell>
          <cell r="T2328">
            <v>8945</v>
          </cell>
          <cell r="U2328">
            <v>8945</v>
          </cell>
          <cell r="V2328">
            <v>8945</v>
          </cell>
          <cell r="W2328">
            <v>8945</v>
          </cell>
          <cell r="X2328" t="str">
            <v>FREIGHT PREPAID STC DERMANIOS SCRUBCHLORHEX 4 12X1L ANIOSGEL 800 4X5L SUPPORT 1000 ML NM SUPPORT SOLUTION HYDROALCO 500 ML 225 COLIS 3105 000KGS CLS 9PG 0FSP NO 3082 PCK GRP III 125 COLIS 2116 000KGS CLS 3PG 0FSP NO 1170 PCK GRP II HS CODE 340111 PSN ETHANOL SOLUTION UN Number 1170 - IMDG Class 3 - PG II - Flashpoint 17 8C PSN ENVIRONMENTALLY HAZARDOUS SUBSTANCE LIQUID N O S UN Number 3082 - IMDG Class 9 - PG III Chemical name D GLUCONIC ACID COMPOUND BISCHLOROPHENYL DIIMINO TETRAAZATETRADECANEDIAMIDINE PSN ENVIRONMENTALLY HAZARDOUS SUBSTANCE LIQUID N O S UN Number 3082 - IMDG Class 9 - PG III Chemical name D GLUCONIC ACID COMPOUND BISCHLOROPHENYL DIIMINO TETRAAZATETRADECANEDIAMIDINE</v>
          </cell>
          <cell r="Y2328" t="str">
            <v>Valide</v>
          </cell>
        </row>
        <row r="2329">
          <cell r="A2329" t="str">
            <v>TGBU5224441</v>
          </cell>
          <cell r="B2329">
            <v>40</v>
          </cell>
          <cell r="C2329" t="str">
            <v>MCB0111242</v>
          </cell>
          <cell r="D2329">
            <v>44073</v>
          </cell>
          <cell r="E2329">
            <v>-44068</v>
          </cell>
          <cell r="I2329" t="str">
            <v>2020 MSA 166527</v>
          </cell>
          <cell r="J2329">
            <v>237</v>
          </cell>
          <cell r="K2329" t="str">
            <v>NATIONAL PETROCHEMICALINDUSTRIALIZATION MARKETING CO P O BOX 26707 RIY</v>
          </cell>
          <cell r="L2329" t="str">
            <v>PACKAGING MASTERS LTD PO BOX 70251NAIROBI KENYATAX ID PIN NO P05</v>
          </cell>
          <cell r="M2329" t="str">
            <v>AE</v>
          </cell>
          <cell r="N2329" t="str">
            <v>AEJEA</v>
          </cell>
          <cell r="O2329" t="str">
            <v>PK</v>
          </cell>
          <cell r="P2329">
            <v>1980</v>
          </cell>
          <cell r="Q2329">
            <v>1980</v>
          </cell>
          <cell r="R2329">
            <v>0</v>
          </cell>
          <cell r="S2329">
            <v>0</v>
          </cell>
          <cell r="T2329">
            <v>50738</v>
          </cell>
          <cell r="U2329">
            <v>50738</v>
          </cell>
          <cell r="V2329">
            <v>0</v>
          </cell>
          <cell r="W2329">
            <v>0</v>
          </cell>
          <cell r="X2329" t="str">
            <v>49 500 MT - LOW DENSITY POLYETHYLENE LD 1925AS - 1980 BAGS H S CODE 3901 10 SO 3200086687 1980 BAGS - GROSS WEIGHT 50 738 MT - NET WEIGHT 49 500 MT</v>
          </cell>
          <cell r="Y2329" t="str">
            <v>Valide</v>
          </cell>
        </row>
        <row r="2330">
          <cell r="A2330" t="str">
            <v>MEDU6918399</v>
          </cell>
          <cell r="B2330">
            <v>20</v>
          </cell>
          <cell r="C2330" t="str">
            <v>MEDUAL575266</v>
          </cell>
          <cell r="D2330">
            <v>44073</v>
          </cell>
          <cell r="E2330">
            <v>-44068</v>
          </cell>
          <cell r="I2330" t="str">
            <v>2020 MSA 166357</v>
          </cell>
          <cell r="J2330">
            <v>1</v>
          </cell>
          <cell r="K2330" t="str">
            <v>Saudi Egyptian company for salts and minerals</v>
          </cell>
          <cell r="L2330" t="str">
            <v>UPFIELD KENYA MANUFACTURING LIMITED</v>
          </cell>
          <cell r="M2330" t="str">
            <v>OM</v>
          </cell>
          <cell r="N2330" t="str">
            <v>OMSLL</v>
          </cell>
          <cell r="O2330" t="str">
            <v>BG</v>
          </cell>
          <cell r="P2330">
            <v>3200</v>
          </cell>
          <cell r="Q2330">
            <v>3200</v>
          </cell>
          <cell r="R2330">
            <v>3200</v>
          </cell>
          <cell r="S2330">
            <v>3200</v>
          </cell>
          <cell r="T2330">
            <v>81000</v>
          </cell>
          <cell r="U2330">
            <v>81000</v>
          </cell>
          <cell r="V2330">
            <v>81000</v>
          </cell>
          <cell r="W2330">
            <v>81000</v>
          </cell>
          <cell r="X2330" t="str">
            <v>3200 BAGS - Pure Dried Vac uum Salt PVD 25kgs P O no 4700047177 TOTAL G W 8 1 000 KGS NET W 80 000 KG S Invoice No 486-2020 IN TRANSIT TO ICD EMBAKASI NAIROBI KENYA ON CONSIGNEE S ACCOUNT RISK and ARRANGE MENT CARRIERS LIABTLITY CE ASES AT POD 21 DAYS FREE T IME OF DEMURRAGE NW 20000 KGS</v>
          </cell>
          <cell r="Y2330" t="str">
            <v>Valide</v>
          </cell>
        </row>
        <row r="2331">
          <cell r="A2331" t="str">
            <v>MSDU1144131</v>
          </cell>
          <cell r="B2331">
            <v>20</v>
          </cell>
          <cell r="C2331" t="str">
            <v>MEDUAL575266</v>
          </cell>
          <cell r="D2331">
            <v>44073</v>
          </cell>
          <cell r="E2331">
            <v>-44068</v>
          </cell>
          <cell r="I2331" t="str">
            <v>2020 MSA 166357</v>
          </cell>
          <cell r="J2331">
            <v>1</v>
          </cell>
          <cell r="K2331" t="str">
            <v>Saudi Egyptian company for salts and minerals</v>
          </cell>
          <cell r="L2331" t="str">
            <v>UPFIELD KENYA MANUFACTURING LIMITED</v>
          </cell>
          <cell r="M2331" t="str">
            <v>OM</v>
          </cell>
          <cell r="N2331" t="str">
            <v>OMSLL</v>
          </cell>
          <cell r="O2331" t="str">
            <v>BG</v>
          </cell>
          <cell r="P2331">
            <v>3200</v>
          </cell>
          <cell r="Q2331">
            <v>3200</v>
          </cell>
          <cell r="R2331">
            <v>3200</v>
          </cell>
          <cell r="S2331">
            <v>3200</v>
          </cell>
          <cell r="T2331">
            <v>81000</v>
          </cell>
          <cell r="U2331">
            <v>81000</v>
          </cell>
          <cell r="V2331">
            <v>81000</v>
          </cell>
          <cell r="W2331">
            <v>81000</v>
          </cell>
          <cell r="X2331" t="str">
            <v>3200 BAGS - Pure Dried Vac uum Salt PVD 25kgs P O no 4700047177 TOTAL G W 8 1 000 KGS NET W 80 000 KG S Invoice No 486-2020 IN TRANSIT TO ICD EMBAKASI NAIROBI KENYA ON CONSIGNEE S ACCOUNT RISK and ARRANGE MENT CARRIERS LIABTLITY CE ASES AT POD 21 DAYS FREE T IME OF DEMURRAGE NW 20000 KGS</v>
          </cell>
          <cell r="Y2331" t="str">
            <v>Valide</v>
          </cell>
        </row>
        <row r="2332">
          <cell r="A2332" t="str">
            <v>BMOU4022587</v>
          </cell>
          <cell r="B2332">
            <v>40</v>
          </cell>
          <cell r="C2332" t="str">
            <v>MEDUAP569315</v>
          </cell>
          <cell r="D2332">
            <v>44073</v>
          </cell>
          <cell r="E2332">
            <v>-44068</v>
          </cell>
          <cell r="I2332" t="str">
            <v>2020 MSA 166357</v>
          </cell>
          <cell r="J2332">
            <v>43</v>
          </cell>
          <cell r="K2332" t="str">
            <v>BOLLORE LOGISTICS SUISSE SA</v>
          </cell>
          <cell r="L2332" t="str">
            <v>MOI TEACHING AND REFERAL HOSPITAL MTRH</v>
          </cell>
          <cell r="M2332" t="str">
            <v>OM</v>
          </cell>
          <cell r="N2332" t="str">
            <v>OMSLL</v>
          </cell>
          <cell r="O2332" t="str">
            <v>PK</v>
          </cell>
          <cell r="P2332">
            <v>21</v>
          </cell>
          <cell r="Q2332">
            <v>21</v>
          </cell>
          <cell r="R2332">
            <v>21</v>
          </cell>
          <cell r="S2332">
            <v>21</v>
          </cell>
          <cell r="T2332">
            <v>13415</v>
          </cell>
          <cell r="U2332">
            <v>13415</v>
          </cell>
          <cell r="V2332">
            <v>13415</v>
          </cell>
          <cell r="W2332">
            <v>13415</v>
          </cell>
          <cell r="X2332" t="str">
            <v>ELECTRICALS HS-CODE 8501 53 NOT SUBJECT TO IMDG-CODE TEL +254 20 6421000 EXT 1508 MOB +254 720 601961 MAIL CHARLES MAINA BOLLORE COM FREIGHT PREPAID</v>
          </cell>
          <cell r="Y2332" t="str">
            <v>Valide</v>
          </cell>
        </row>
        <row r="2333">
          <cell r="A2333" t="str">
            <v>SEGU4760037</v>
          </cell>
          <cell r="B2333">
            <v>40</v>
          </cell>
          <cell r="C2333" t="str">
            <v>MEDUBO079637</v>
          </cell>
          <cell r="D2333">
            <v>44073</v>
          </cell>
          <cell r="E2333">
            <v>-44068</v>
          </cell>
          <cell r="I2333" t="str">
            <v>2020 MSA 166357</v>
          </cell>
          <cell r="J2333">
            <v>53</v>
          </cell>
          <cell r="K2333" t="str">
            <v>BONDUELLE EUROPE LONG LIFE</v>
          </cell>
          <cell r="L2333" t="str">
            <v>FRIGOKEN KENYA LIMITED</v>
          </cell>
          <cell r="M2333" t="str">
            <v>OM</v>
          </cell>
          <cell r="N2333" t="str">
            <v>OMSLL</v>
          </cell>
          <cell r="O2333" t="str">
            <v>PE</v>
          </cell>
          <cell r="P2333">
            <v>96</v>
          </cell>
          <cell r="Q2333">
            <v>96</v>
          </cell>
          <cell r="R2333">
            <v>96</v>
          </cell>
          <cell r="S2333">
            <v>96</v>
          </cell>
          <cell r="T2333">
            <v>26145</v>
          </cell>
          <cell r="U2333">
            <v>26145</v>
          </cell>
          <cell r="V2333">
            <v>26145</v>
          </cell>
          <cell r="W2333">
            <v>26145</v>
          </cell>
          <cell r="X2333" t="str">
            <v>86 326 RECTANGULAR EMPTY CANS AND THEIR LIDS OF 1 2J IDF NUMBER E2005336812 HS CODE 7310 21 11 86 326 RECTANGULAR EMPTY CANS AND THEIR LIDS OF 1 2J IDF NUMBER E2005336812 HS CODE 7310 21 11 FREIGHT PAYABLE AT LE HAVRE</v>
          </cell>
          <cell r="Y2333" t="str">
            <v>Valide</v>
          </cell>
        </row>
        <row r="2334">
          <cell r="A2334" t="str">
            <v>CAIU9455553</v>
          </cell>
          <cell r="B2334">
            <v>40</v>
          </cell>
          <cell r="C2334" t="str">
            <v>MEDUDM187743</v>
          </cell>
          <cell r="D2334">
            <v>44073</v>
          </cell>
          <cell r="E2334">
            <v>-44068</v>
          </cell>
          <cell r="I2334" t="str">
            <v>2020 MSA 166066</v>
          </cell>
          <cell r="J2334">
            <v>30</v>
          </cell>
          <cell r="K2334" t="str">
            <v>NATIONAL PETROCHEMICAL INDUSTRIALIZATION MARKETING COMPANY</v>
          </cell>
          <cell r="L2334" t="str">
            <v>MAISHA PACKAGING COMPANY LIMITED P O BOX 33319 NAIROBI KENYA</v>
          </cell>
          <cell r="M2334" t="str">
            <v>OM</v>
          </cell>
          <cell r="N2334" t="str">
            <v>OMSLL</v>
          </cell>
          <cell r="O2334" t="str">
            <v>BG</v>
          </cell>
          <cell r="P2334">
            <v>3960</v>
          </cell>
          <cell r="Q2334">
            <v>3960</v>
          </cell>
          <cell r="R2334">
            <v>0</v>
          </cell>
          <cell r="S2334">
            <v>0</v>
          </cell>
          <cell r="T2334">
            <v>101476</v>
          </cell>
          <cell r="U2334">
            <v>101476</v>
          </cell>
          <cell r="V2334">
            <v>0</v>
          </cell>
          <cell r="W2334">
            <v>0</v>
          </cell>
          <cell r="X2334" t="str">
            <v>99 000 MT - POLYPROPYLENE HOMOPOLYMER GRADE H1045 H S CODE NO 3902 1000 SO 3200086284 3960 BAGS - GROSS WEIGHT 101 476 MT - NET WEIGHT 99 000 MT PACKING IN 25 KGS PER BAG POLYPROPYLENE HOMOPOLYMER GRADE H1045 POLYPROPYLENE HOMOPOLYMER GRADE H1045 POLYPROPYLENE HOMOPOLYMER GRADE H1045</v>
          </cell>
          <cell r="Y2334" t="str">
            <v>Valide</v>
          </cell>
        </row>
        <row r="2335">
          <cell r="A2335" t="str">
            <v>TCNU1365082</v>
          </cell>
          <cell r="B2335">
            <v>40</v>
          </cell>
          <cell r="C2335" t="str">
            <v>MEDUDM187743</v>
          </cell>
          <cell r="D2335">
            <v>44073</v>
          </cell>
          <cell r="E2335">
            <v>-44068</v>
          </cell>
          <cell r="I2335" t="str">
            <v>2020 MSA 166066</v>
          </cell>
          <cell r="J2335">
            <v>30</v>
          </cell>
          <cell r="K2335" t="str">
            <v>NATIONAL PETROCHEMICAL INDUSTRIALIZATION MARKETING COMPANY</v>
          </cell>
          <cell r="L2335" t="str">
            <v>MAISHA PACKAGING COMPANY LIMITED P O BOX 33319 NAIROBI KENYA</v>
          </cell>
          <cell r="M2335" t="str">
            <v>OM</v>
          </cell>
          <cell r="N2335" t="str">
            <v>OMSLL</v>
          </cell>
          <cell r="O2335" t="str">
            <v>BG</v>
          </cell>
          <cell r="P2335">
            <v>3960</v>
          </cell>
          <cell r="Q2335">
            <v>3960</v>
          </cell>
          <cell r="R2335">
            <v>0</v>
          </cell>
          <cell r="S2335">
            <v>0</v>
          </cell>
          <cell r="T2335">
            <v>101476</v>
          </cell>
          <cell r="U2335">
            <v>101476</v>
          </cell>
          <cell r="V2335">
            <v>0</v>
          </cell>
          <cell r="W2335">
            <v>0</v>
          </cell>
          <cell r="X2335" t="str">
            <v>99 000 MT - POLYPROPYLENE HOMOPOLYMER GRADE H1045 H S CODE NO 3902 1000 SO 3200086284 3960 BAGS - GROSS WEIGHT 101 476 MT - NET WEIGHT 99 000 MT PACKING IN 25 KGS PER BAG POLYPROPYLENE HOMOPOLYMER GRADE H1045 POLYPROPYLENE HOMOPOLYMER GRADE H1045 POLYPROPYLENE HOMOPOLYMER GRADE H1045</v>
          </cell>
          <cell r="Y2335" t="str">
            <v>Valide</v>
          </cell>
        </row>
        <row r="2336">
          <cell r="A2336" t="str">
            <v>MEDU5788834</v>
          </cell>
          <cell r="B2336">
            <v>20</v>
          </cell>
          <cell r="C2336" t="str">
            <v>MEDUDN262610</v>
          </cell>
          <cell r="D2336">
            <v>44073</v>
          </cell>
          <cell r="E2336">
            <v>-44068</v>
          </cell>
          <cell r="I2336" t="str">
            <v>2020 MSA 165972</v>
          </cell>
          <cell r="J2336">
            <v>87</v>
          </cell>
          <cell r="K2336" t="str">
            <v>PROVIMI SSA PTY LTD</v>
          </cell>
          <cell r="L2336" t="str">
            <v>CARGILL KENYA LIMITED</v>
          </cell>
          <cell r="M2336" t="str">
            <v>OM</v>
          </cell>
          <cell r="N2336" t="str">
            <v>OMSLL</v>
          </cell>
          <cell r="O2336" t="str">
            <v>BG</v>
          </cell>
          <cell r="P2336">
            <v>400</v>
          </cell>
          <cell r="Q2336">
            <v>400</v>
          </cell>
          <cell r="R2336">
            <v>400</v>
          </cell>
          <cell r="S2336">
            <v>400</v>
          </cell>
          <cell r="T2336">
            <v>10100</v>
          </cell>
          <cell r="U2336">
            <v>10100</v>
          </cell>
          <cell r="V2336">
            <v>10100</v>
          </cell>
          <cell r="W2336">
            <v>10100</v>
          </cell>
          <cell r="X2336" t="str">
            <v>1X20 GP STC 400 BAGS SHI PPER S LOAD STOW COUNT PR OVIMI DAIRY BASEMIX PROVIM I CHICK PULLET REARING BMX MED 3 5 2 5 MAX CARE ORGANIC MAX CARE EXTRA PR OVIMI BROILER STARTER BASE MIX MED INTACHEM DAIRY and B EEF FLAVOR VIG 13151 HS CODE 2309 90 92 IDF NO E2007359468 FREIGHT PREP AID HS CODE 230990</v>
          </cell>
          <cell r="Y2336" t="str">
            <v>Valide</v>
          </cell>
        </row>
        <row r="2337">
          <cell r="A2337" t="str">
            <v>UETU2625200</v>
          </cell>
          <cell r="B2337">
            <v>20</v>
          </cell>
          <cell r="C2337" t="str">
            <v>MEDUMD192198</v>
          </cell>
          <cell r="D2337">
            <v>44073</v>
          </cell>
          <cell r="E2337">
            <v>-44068</v>
          </cell>
          <cell r="I2337" t="str">
            <v>2020 MSA 166277</v>
          </cell>
          <cell r="J2337">
            <v>36</v>
          </cell>
          <cell r="K2337" t="str">
            <v>EXPEDITORS INTERNATIONAL ESPANA S A</v>
          </cell>
          <cell r="L2337" t="str">
            <v>SAI RAJ LTD</v>
          </cell>
          <cell r="M2337" t="str">
            <v>OM</v>
          </cell>
          <cell r="N2337" t="str">
            <v>OMSLL</v>
          </cell>
          <cell r="O2337" t="str">
            <v>PE</v>
          </cell>
          <cell r="P2337">
            <v>23</v>
          </cell>
          <cell r="Q2337">
            <v>23</v>
          </cell>
          <cell r="R2337">
            <v>23</v>
          </cell>
          <cell r="S2337">
            <v>23</v>
          </cell>
          <cell r="T2337">
            <v>3368</v>
          </cell>
          <cell r="U2337">
            <v>3368</v>
          </cell>
          <cell r="V2337">
            <v>3368</v>
          </cell>
          <cell r="W2337">
            <v>3368</v>
          </cell>
          <cell r="X2337" t="str">
            <v>THERMO KING REFRIGERATION UNITS HS CODE 841869 SPOT T04013070000012</v>
          </cell>
          <cell r="Y2337" t="str">
            <v>Valide</v>
          </cell>
        </row>
        <row r="2338">
          <cell r="A2338" t="str">
            <v>TTNU2642501</v>
          </cell>
          <cell r="B2338">
            <v>20</v>
          </cell>
          <cell r="C2338" t="str">
            <v>MEDUMV516395</v>
          </cell>
          <cell r="D2338">
            <v>44073</v>
          </cell>
          <cell r="E2338">
            <v>-44068</v>
          </cell>
          <cell r="I2338" t="str">
            <v>2020 MSA 166277</v>
          </cell>
          <cell r="J2338">
            <v>73</v>
          </cell>
          <cell r="K2338" t="str">
            <v>CKB GLOBAL LOGISTICS PVT LTD</v>
          </cell>
          <cell r="L2338" t="str">
            <v>UNISEL PHARMA K LTD</v>
          </cell>
          <cell r="M2338" t="str">
            <v>OM</v>
          </cell>
          <cell r="N2338" t="str">
            <v>OMSLL</v>
          </cell>
          <cell r="O2338" t="str">
            <v>CT</v>
          </cell>
          <cell r="P2338">
            <v>355</v>
          </cell>
          <cell r="Q2338">
            <v>355</v>
          </cell>
          <cell r="R2338">
            <v>355</v>
          </cell>
          <cell r="S2338">
            <v>355</v>
          </cell>
          <cell r="T2338">
            <v>4389</v>
          </cell>
          <cell r="U2338">
            <v>4389</v>
          </cell>
          <cell r="V2338">
            <v>4389</v>
          </cell>
          <cell r="W2338">
            <v>4389</v>
          </cell>
          <cell r="X2338" t="str">
            <v>1X20 GP CONTAINER STC 355 THREE HUNDRED FIFTY FIVE CARTONS ONLY TETMOSOL SOA P 75 GM BATCH NO TTFA01 4E MFG 06 2020 EXP 05 2022 NATUROLAX-A 100G B ATCH NO NYTA146E MFG 05 2020 EXP 04 2020 INVOI CE NO 3505010078 DT 17 0 7 2020 SB NO 4069705 DT 25 07 2020 14 DAYS FREE TI ME ON LINE DEMURRAGE DETE NTION ALLOTTED FROM THE DI SCHARGE AT PORT OF DISCHAR GE FREIGHT PREPAID MOBIL E + 254 735 587 799 LAND LINE + 254 780 525 151 + 254 790 621 896</v>
          </cell>
          <cell r="Y2338" t="str">
            <v>Valide</v>
          </cell>
        </row>
        <row r="2339">
          <cell r="A2339" t="str">
            <v>TRHU2086091</v>
          </cell>
          <cell r="B2339">
            <v>20</v>
          </cell>
          <cell r="C2339" t="str">
            <v>MEDUN8347860</v>
          </cell>
          <cell r="D2339">
            <v>44073</v>
          </cell>
          <cell r="E2339">
            <v>-44068</v>
          </cell>
          <cell r="I2339" t="str">
            <v>2020 MSA 166193</v>
          </cell>
          <cell r="J2339">
            <v>98</v>
          </cell>
          <cell r="K2339" t="str">
            <v>ISM DESIGN AND MOULD CO LTD</v>
          </cell>
          <cell r="L2339" t="str">
            <v>ACME CONTAINERS LTD</v>
          </cell>
          <cell r="M2339" t="str">
            <v>OM</v>
          </cell>
          <cell r="N2339" t="str">
            <v>OMSLL</v>
          </cell>
          <cell r="O2339" t="str">
            <v>CT</v>
          </cell>
          <cell r="P2339">
            <v>280</v>
          </cell>
          <cell r="Q2339">
            <v>280</v>
          </cell>
          <cell r="R2339">
            <v>280</v>
          </cell>
          <cell r="S2339">
            <v>280</v>
          </cell>
          <cell r="T2339">
            <v>4500</v>
          </cell>
          <cell r="U2339">
            <v>4500</v>
          </cell>
          <cell r="V2339">
            <v>4500</v>
          </cell>
          <cell r="W2339">
            <v>4500</v>
          </cell>
          <cell r="X2339" t="str">
            <v>TABLE 94037000</v>
          </cell>
          <cell r="Y2339" t="str">
            <v>Valide</v>
          </cell>
        </row>
        <row r="2340">
          <cell r="A2340" t="str">
            <v>TCKU2154618</v>
          </cell>
          <cell r="B2340">
            <v>20</v>
          </cell>
          <cell r="C2340" t="str">
            <v>MEDUND991331</v>
          </cell>
          <cell r="D2340">
            <v>44073</v>
          </cell>
          <cell r="E2340">
            <v>-44068</v>
          </cell>
          <cell r="I2340" t="str">
            <v>2020 MSA 166357</v>
          </cell>
          <cell r="J2340">
            <v>183</v>
          </cell>
          <cell r="K2340" t="str">
            <v>EAB</v>
          </cell>
          <cell r="L2340" t="str">
            <v>TWIGA TATU SEZ LIMITED ALP NORTH THREE LTD WAREHOUSE 1</v>
          </cell>
          <cell r="M2340" t="str">
            <v>OM</v>
          </cell>
          <cell r="N2340" t="str">
            <v>OMSLL</v>
          </cell>
          <cell r="O2340" t="str">
            <v>PK</v>
          </cell>
          <cell r="P2340">
            <v>40</v>
          </cell>
          <cell r="Q2340">
            <v>40</v>
          </cell>
          <cell r="R2340">
            <v>0</v>
          </cell>
          <cell r="S2340">
            <v>0</v>
          </cell>
          <cell r="T2340">
            <v>41272</v>
          </cell>
          <cell r="U2340">
            <v>41272</v>
          </cell>
          <cell r="V2340">
            <v>0</v>
          </cell>
          <cell r="W2340">
            <v>0</v>
          </cell>
          <cell r="X2340" t="str">
            <v>HYBRID DOLLY</v>
          </cell>
          <cell r="Y2340" t="str">
            <v>Valide</v>
          </cell>
        </row>
        <row r="2341">
          <cell r="A2341" t="str">
            <v>TEMU2288864</v>
          </cell>
          <cell r="B2341">
            <v>20</v>
          </cell>
          <cell r="C2341" t="str">
            <v>MEDUND991331</v>
          </cell>
          <cell r="D2341">
            <v>44074</v>
          </cell>
          <cell r="E2341">
            <v>-44069</v>
          </cell>
          <cell r="I2341" t="str">
            <v>2020 MSA 166357</v>
          </cell>
          <cell r="J2341">
            <v>183</v>
          </cell>
          <cell r="K2341" t="str">
            <v>EAB</v>
          </cell>
          <cell r="L2341" t="str">
            <v>TWIGA TATU SEZ LIMITED ALP NORTH THREE LTD WAREHOUSE 1</v>
          </cell>
          <cell r="M2341" t="str">
            <v>OM</v>
          </cell>
          <cell r="N2341" t="str">
            <v>OMSLL</v>
          </cell>
          <cell r="O2341" t="str">
            <v>PK</v>
          </cell>
          <cell r="P2341">
            <v>40</v>
          </cell>
          <cell r="Q2341">
            <v>40</v>
          </cell>
          <cell r="R2341">
            <v>0</v>
          </cell>
          <cell r="S2341">
            <v>0</v>
          </cell>
          <cell r="T2341">
            <v>41272</v>
          </cell>
          <cell r="U2341">
            <v>41272</v>
          </cell>
          <cell r="V2341">
            <v>0</v>
          </cell>
          <cell r="W2341">
            <v>0</v>
          </cell>
          <cell r="X2341" t="str">
            <v>HYBRID DOLLY</v>
          </cell>
          <cell r="Y2341" t="str">
            <v>Valide</v>
          </cell>
        </row>
        <row r="2342">
          <cell r="A2342" t="str">
            <v>MSCU6870299</v>
          </cell>
          <cell r="B2342">
            <v>20</v>
          </cell>
          <cell r="C2342" t="str">
            <v>MEDUPL132073</v>
          </cell>
          <cell r="D2342">
            <v>44074</v>
          </cell>
          <cell r="E2342">
            <v>-44069</v>
          </cell>
          <cell r="I2342" t="str">
            <v>2020 MSA 165559</v>
          </cell>
          <cell r="J2342">
            <v>247</v>
          </cell>
          <cell r="K2342" t="str">
            <v>MAURITIUS SUGAR SYNDICATE ON BEHALF OF</v>
          </cell>
          <cell r="L2342" t="str">
            <v>TO ORDER</v>
          </cell>
          <cell r="M2342" t="str">
            <v>OM</v>
          </cell>
          <cell r="N2342" t="str">
            <v>OMSLL</v>
          </cell>
          <cell r="O2342" t="str">
            <v>BG</v>
          </cell>
          <cell r="P2342">
            <v>1000</v>
          </cell>
          <cell r="Q2342">
            <v>1000</v>
          </cell>
          <cell r="R2342">
            <v>0</v>
          </cell>
          <cell r="S2342">
            <v>0</v>
          </cell>
          <cell r="T2342">
            <v>50162</v>
          </cell>
          <cell r="U2342">
            <v>50162</v>
          </cell>
          <cell r="V2342">
            <v>0</v>
          </cell>
          <cell r="W2342">
            <v>0</v>
          </cell>
          <cell r="X2342" t="str">
            <v>50 00 MT WHITE REFINED SUG AR FOR INDUSTRIAL USE COL OUR MAXIMUM 45 UNITS ICUMS A MINIMUM POLARISATION 99 8 DEGREES MAXIMUM MOISTU RE 0 07 ALL FINAL AT TIM E OF SHIPMENT PACKED IN P OLYPROPYLENE BAGS OF 50KG NET WEIGHT IN 20 FOOT CONT AINERS OF 25 00 METRIC TON S NET TOTAL NET WEIGHT 5 0 00 MT TOTAL GROSS WEIGHT 50 162 MT TOTAL NUMBER O F BAGS 1 000 BAGS TOTAL N UMBER OF CONTAINERS 2 X 2 0 CONTAINERS EACH STC 500 BAGS DESTINATION THC COLL ECT CONTAINER FREE TIME DE MURRAGE AT DESTINATION 30 DAYS SHIPPED ON BOARD F REIGHT PREPAID IN DURBAN X 50 KG WHITE REFINED SUGA R NET WEIGHT 25 000 MT</v>
          </cell>
          <cell r="Y2342" t="str">
            <v>Valide</v>
          </cell>
        </row>
        <row r="2343">
          <cell r="A2343" t="str">
            <v>TEMU6442026</v>
          </cell>
          <cell r="B2343">
            <v>40</v>
          </cell>
          <cell r="C2343" t="str">
            <v>NBSL110364</v>
          </cell>
          <cell r="D2343">
            <v>44074</v>
          </cell>
          <cell r="E2343">
            <v>-44069</v>
          </cell>
          <cell r="I2343" t="str">
            <v>2020 MSA 166033</v>
          </cell>
          <cell r="J2343">
            <v>266</v>
          </cell>
          <cell r="K2343" t="str">
            <v>SAWA TRADE LTDROOM 445 YIWU PORT BUILDING B YIWUCITY ZHEJIANG PROVINCE</v>
          </cell>
          <cell r="L2343" t="str">
            <v>FRESH YA SHAMBA ENTERPRISES LIMITEDP O BOX 1218 00600 NAIROBI KENYAPIN</v>
          </cell>
          <cell r="M2343" t="str">
            <v>CN</v>
          </cell>
          <cell r="N2343" t="str">
            <v>CNNGB</v>
          </cell>
          <cell r="O2343" t="str">
            <v>CT</v>
          </cell>
          <cell r="P2343">
            <v>2539</v>
          </cell>
          <cell r="Q2343">
            <v>2539</v>
          </cell>
          <cell r="R2343">
            <v>0</v>
          </cell>
          <cell r="S2343">
            <v>0</v>
          </cell>
          <cell r="T2343">
            <v>10471</v>
          </cell>
          <cell r="U2343">
            <v>10471</v>
          </cell>
          <cell r="V2343">
            <v>0</v>
          </cell>
          <cell r="W2343">
            <v>0</v>
          </cell>
          <cell r="X2343" t="str">
            <v>SUPER GLUE HS 350610 FROM MOMBASA TO EMBAKASI ICD COLLECT FREIGHT PREPAID</v>
          </cell>
          <cell r="Y2343" t="str">
            <v>Valide</v>
          </cell>
        </row>
        <row r="2344">
          <cell r="A2344" t="str">
            <v>CMAU4248303</v>
          </cell>
          <cell r="B2344">
            <v>40</v>
          </cell>
          <cell r="C2344" t="str">
            <v>NBSY030926</v>
          </cell>
          <cell r="D2344">
            <v>44074</v>
          </cell>
          <cell r="E2344">
            <v>-44069</v>
          </cell>
          <cell r="I2344" t="str">
            <v>2020 MSA 166328</v>
          </cell>
          <cell r="J2344">
            <v>287</v>
          </cell>
          <cell r="K2344" t="str">
            <v>ASIA KUNMAO INDUSTRIAL CO LIMITED</v>
          </cell>
          <cell r="L2344" t="str">
            <v>EVERGREEN LOGISTICS CO LIMITEDP O BOX 7651 00300 NAIROBI KENYATEL 072</v>
          </cell>
          <cell r="M2344" t="str">
            <v>CN</v>
          </cell>
          <cell r="N2344" t="str">
            <v>CNNGB</v>
          </cell>
          <cell r="O2344" t="str">
            <v>PK</v>
          </cell>
          <cell r="P2344">
            <v>1291</v>
          </cell>
          <cell r="Q2344">
            <v>1291</v>
          </cell>
          <cell r="R2344">
            <v>1291</v>
          </cell>
          <cell r="S2344">
            <v>1291</v>
          </cell>
          <cell r="T2344">
            <v>19250</v>
          </cell>
          <cell r="U2344">
            <v>19250</v>
          </cell>
          <cell r="V2344">
            <v>19250</v>
          </cell>
          <cell r="W2344">
            <v>19250</v>
          </cell>
          <cell r="X2344" t="str">
            <v>PANEL LIGHT OUTDOOR LIGHT FLOOD LIGHT LED BULB BULB CEILING LAMP UV LAMP COMPLETE SOLAR SYSTEM SOLAR CHARGE CONTROLLER CABLE CLIPS CABLE TIES BULB HOLDER MULTI PLUG SIREN PHOTO CELL CELL PLAST CAPACITORS ADAPTOR TV ANTENNAE TV JACK SWITCH SOCKETS INDUSTRIAL PLUG WITH SOCKET DIN RAIL POWER INVERTER RECHARGEABLE LAMP ELECTRICAL CABLES HDMI CABLES RCA CABLES CABLE PULLER CUT OUT FUSE BLOW DRYER HAIR SHAVER SOLDERING IRON SCALE EXTENSION SOCKET CALCULATOR WALL MOUNT SHOWER HEAD FRIDGE GUARD COOKER COILS BURNERS CONSUMER BOX MCB EARTHROD WITH CLAMPS</v>
          </cell>
          <cell r="Y2344" t="str">
            <v>Valide</v>
          </cell>
        </row>
        <row r="2345">
          <cell r="A2345" t="str">
            <v>TCKU7615369</v>
          </cell>
          <cell r="B2345">
            <v>40</v>
          </cell>
          <cell r="C2345" t="str">
            <v>NBSY031373</v>
          </cell>
          <cell r="D2345">
            <v>44074</v>
          </cell>
          <cell r="E2345">
            <v>-44069</v>
          </cell>
          <cell r="I2345" t="str">
            <v>2020 MSA 166584</v>
          </cell>
          <cell r="J2345">
            <v>336</v>
          </cell>
          <cell r="K2345" t="str">
            <v>ASIA KUNMAO INDUSTRIAL CO LIMITED</v>
          </cell>
          <cell r="L2345" t="str">
            <v>EVERGREEN LOGISTICS CO LIMITEDP O BOX 7651 00300 NAIROBI KENYATEL 072</v>
          </cell>
          <cell r="M2345" t="str">
            <v>CN</v>
          </cell>
          <cell r="N2345" t="str">
            <v>CNNGB</v>
          </cell>
          <cell r="O2345" t="str">
            <v>PK</v>
          </cell>
          <cell r="P2345">
            <v>988</v>
          </cell>
          <cell r="Q2345">
            <v>988</v>
          </cell>
          <cell r="R2345">
            <v>988</v>
          </cell>
          <cell r="S2345">
            <v>988</v>
          </cell>
          <cell r="T2345">
            <v>8730</v>
          </cell>
          <cell r="U2345">
            <v>8730</v>
          </cell>
          <cell r="V2345">
            <v>8730</v>
          </cell>
          <cell r="W2345">
            <v>8730</v>
          </cell>
          <cell r="X2345" t="str">
            <v>CHANDELIER CEILING FITTING GATE LIGHT HANGING LIGHT SOCKET STRAIGHT LIGHTS WALL LAMPS ELECTRICAL CABLES LED TUBE SHAVER LIGHT HS 9405100000 FREIGHT PREPAID</v>
          </cell>
          <cell r="Y2345" t="str">
            <v>Valide</v>
          </cell>
        </row>
        <row r="2346">
          <cell r="A2346" t="str">
            <v>TLLU4193373</v>
          </cell>
          <cell r="B2346">
            <v>40</v>
          </cell>
          <cell r="C2346" t="str">
            <v>OOLU2643009580</v>
          </cell>
          <cell r="D2346">
            <v>44074</v>
          </cell>
          <cell r="E2346">
            <v>-44069</v>
          </cell>
          <cell r="I2346" t="str">
            <v>2020 MSA 166528</v>
          </cell>
          <cell r="J2346">
            <v>17</v>
          </cell>
          <cell r="K2346" t="str">
            <v>SHANDONG YONGSHENG RUBBER</v>
          </cell>
          <cell r="L2346" t="str">
            <v>COLOUR LINK LIMITED</v>
          </cell>
          <cell r="M2346" t="str">
            <v>JP</v>
          </cell>
          <cell r="N2346" t="str">
            <v>CNTAO</v>
          </cell>
          <cell r="O2346" t="str">
            <v>PK</v>
          </cell>
          <cell r="P2346">
            <v>430</v>
          </cell>
          <cell r="Q2346">
            <v>430</v>
          </cell>
          <cell r="R2346">
            <v>430</v>
          </cell>
          <cell r="S2346">
            <v>430</v>
          </cell>
          <cell r="T2346">
            <v>18000</v>
          </cell>
          <cell r="U2346">
            <v>18000</v>
          </cell>
          <cell r="V2346">
            <v>18000</v>
          </cell>
          <cell r="W2346">
            <v>18000</v>
          </cell>
          <cell r="X2346" t="str">
            <v>TYRES TOTAL 250PACKAGES 430SETS PLACE OF DELIVERY PORT CLEARANCE</v>
          </cell>
          <cell r="Y2346" t="str">
            <v>Valide</v>
          </cell>
        </row>
        <row r="2347">
          <cell r="A2347" t="str">
            <v>CBHU7058182</v>
          </cell>
          <cell r="B2347">
            <v>40</v>
          </cell>
          <cell r="C2347" t="str">
            <v>OOLU2644056750</v>
          </cell>
          <cell r="D2347">
            <v>44074</v>
          </cell>
          <cell r="E2347">
            <v>-44069</v>
          </cell>
          <cell r="I2347" t="str">
            <v>2020 MSA 166528</v>
          </cell>
          <cell r="J2347">
            <v>29</v>
          </cell>
          <cell r="K2347" t="str">
            <v>SHENZHEN KTC TECHNOLOGY</v>
          </cell>
          <cell r="L2347" t="str">
            <v>LUCKY STAR GENERAL LIMITED</v>
          </cell>
          <cell r="M2347" t="str">
            <v>JP</v>
          </cell>
          <cell r="N2347" t="str">
            <v>CNSHK</v>
          </cell>
          <cell r="O2347" t="str">
            <v>CT</v>
          </cell>
          <cell r="P2347">
            <v>850</v>
          </cell>
          <cell r="Q2347">
            <v>850</v>
          </cell>
          <cell r="R2347">
            <v>847</v>
          </cell>
          <cell r="S2347">
            <v>847</v>
          </cell>
          <cell r="T2347">
            <v>7313</v>
          </cell>
          <cell r="U2347">
            <v>7313</v>
          </cell>
          <cell r="V2347">
            <v>7313</v>
          </cell>
          <cell r="W2347">
            <v>7313</v>
          </cell>
          <cell r="X2347" t="str">
            <v>TV SKD SYINOTEC BRAND 21 DAYS FREE DETENTION AT DESTINATION PLACE OF DELIVERY PORT CLEARANCE</v>
          </cell>
          <cell r="Y2347" t="str">
            <v>Valide</v>
          </cell>
        </row>
        <row r="2348">
          <cell r="A2348" t="str">
            <v>CBHU4424225</v>
          </cell>
          <cell r="B2348">
            <v>20</v>
          </cell>
          <cell r="C2348" t="str">
            <v>OOLU2644100080</v>
          </cell>
          <cell r="D2348">
            <v>44074</v>
          </cell>
          <cell r="E2348">
            <v>-44069</v>
          </cell>
          <cell r="I2348" t="str">
            <v>2020 MSA 166308</v>
          </cell>
          <cell r="J2348">
            <v>34</v>
          </cell>
          <cell r="K2348" t="str">
            <v>DONGGUAN BUCKS MEDICAL</v>
          </cell>
          <cell r="L2348" t="str">
            <v>CROWN SOLUTIONS LIMITED</v>
          </cell>
          <cell r="M2348" t="str">
            <v>CN</v>
          </cell>
          <cell r="N2348" t="str">
            <v>CNSHK</v>
          </cell>
          <cell r="O2348" t="str">
            <v>CT</v>
          </cell>
          <cell r="P2348">
            <v>200</v>
          </cell>
          <cell r="Q2348">
            <v>200</v>
          </cell>
          <cell r="R2348">
            <v>200</v>
          </cell>
          <cell r="S2348">
            <v>200</v>
          </cell>
          <cell r="T2348">
            <v>2640</v>
          </cell>
          <cell r="U2348">
            <v>2640</v>
          </cell>
          <cell r="V2348">
            <v>2640</v>
          </cell>
          <cell r="W2348">
            <v>2640</v>
          </cell>
          <cell r="X2348" t="str">
            <v>INFRARED THERMOMETER 21 DAYS FREE DETENTION AT DESTINATION PLACE OF DELIVERY PORT CLEARANCE</v>
          </cell>
          <cell r="Y2348" t="str">
            <v>Valide</v>
          </cell>
        </row>
        <row r="2349">
          <cell r="A2349" t="str">
            <v>OOCU6526040</v>
          </cell>
          <cell r="B2349">
            <v>40</v>
          </cell>
          <cell r="C2349" t="str">
            <v>OOLU4108438180</v>
          </cell>
          <cell r="D2349">
            <v>44074</v>
          </cell>
          <cell r="E2349">
            <v>-44069</v>
          </cell>
          <cell r="I2349" t="str">
            <v>2020 MSA 165974</v>
          </cell>
          <cell r="J2349">
            <v>36</v>
          </cell>
          <cell r="K2349" t="str">
            <v>TENGZHOU HISING MACHINE TOOLS</v>
          </cell>
          <cell r="L2349" t="str">
            <v>CONVEX COMMODITY MERCHANTS</v>
          </cell>
          <cell r="M2349" t="str">
            <v>SG</v>
          </cell>
          <cell r="N2349" t="str">
            <v>CNSHA</v>
          </cell>
          <cell r="O2349" t="str">
            <v>PK</v>
          </cell>
          <cell r="P2349">
            <v>31</v>
          </cell>
          <cell r="Q2349">
            <v>31</v>
          </cell>
          <cell r="R2349">
            <v>0</v>
          </cell>
          <cell r="S2349">
            <v>0</v>
          </cell>
          <cell r="T2349">
            <v>30652</v>
          </cell>
          <cell r="U2349">
            <v>30652</v>
          </cell>
          <cell r="V2349">
            <v>0</v>
          </cell>
          <cell r="W2349">
            <v>0</v>
          </cell>
          <cell r="X2349" t="str">
            <v>MACHINES AND ACCESSORIES IDF NUMBER NO E2005329699 PLACE OF FINAL DELIVERY ICD EMBAKASI</v>
          </cell>
          <cell r="Y2349" t="str">
            <v>Valide</v>
          </cell>
        </row>
        <row r="2350">
          <cell r="A2350" t="str">
            <v>DRYU2801932</v>
          </cell>
          <cell r="B2350">
            <v>20</v>
          </cell>
          <cell r="C2350" t="str">
            <v>QDZH057817</v>
          </cell>
          <cell r="D2350">
            <v>44074</v>
          </cell>
          <cell r="E2350">
            <v>-44069</v>
          </cell>
          <cell r="I2350" t="str">
            <v>2020 MSA 166328</v>
          </cell>
          <cell r="J2350">
            <v>366</v>
          </cell>
          <cell r="K2350" t="str">
            <v>UNION SHINE HOLDINGS CO LTD ADD 10TH FLOOR STANDARD CHARTEREDTOWER 1</v>
          </cell>
          <cell r="L2350" t="str">
            <v>STARTIMES MEDIA KENYA CO LTDGROUND FLOOR VICTORIATOWERS KILIMANJARO R</v>
          </cell>
          <cell r="M2350" t="str">
            <v>CN</v>
          </cell>
          <cell r="N2350" t="str">
            <v>MYTPP</v>
          </cell>
          <cell r="O2350" t="str">
            <v>PK</v>
          </cell>
          <cell r="P2350">
            <v>850</v>
          </cell>
          <cell r="Q2350">
            <v>850</v>
          </cell>
          <cell r="R2350">
            <v>850</v>
          </cell>
          <cell r="S2350">
            <v>850</v>
          </cell>
          <cell r="T2350">
            <v>8925</v>
          </cell>
          <cell r="U2350">
            <v>8925</v>
          </cell>
          <cell r="V2350">
            <v>8925</v>
          </cell>
          <cell r="W2350">
            <v>8925</v>
          </cell>
          <cell r="X2350" t="str">
            <v>COAXIAL CABLE 13M CY-DOOR BY ROAD TEL 00230 468 1600 TEL 00254 711982883 EMAIL zhangzq-startimes com cn TAX P051330722M CONTACT FRANK ZHANG FREIGHT PREPAID CY-DOOR HS CODE 8544 20 00</v>
          </cell>
          <cell r="Y2350" t="str">
            <v>Valide</v>
          </cell>
        </row>
        <row r="2351">
          <cell r="A2351" t="str">
            <v>PCIU1130502</v>
          </cell>
          <cell r="B2351">
            <v>20</v>
          </cell>
          <cell r="C2351" t="str">
            <v>SEL000198000</v>
          </cell>
          <cell r="D2351">
            <v>44074</v>
          </cell>
          <cell r="E2351">
            <v>-44069</v>
          </cell>
          <cell r="I2351" t="str">
            <v>2020 MSA 166184</v>
          </cell>
          <cell r="J2351">
            <v>5</v>
          </cell>
          <cell r="K2351" t="str">
            <v>RECAZ STAR GENERAL TRADING LLCDUBAI UAE TEL 97143709788FAX 9714370977</v>
          </cell>
          <cell r="L2351" t="str">
            <v>SIMBA FOAM LIMITED PO BOX299-00606 LUNGA LUNGA ROADINDUSTRIAL AREA NAI</v>
          </cell>
          <cell r="M2351" t="str">
            <v>CN</v>
          </cell>
          <cell r="N2351" t="str">
            <v>KRPUS</v>
          </cell>
          <cell r="O2351" t="str">
            <v>DR</v>
          </cell>
          <cell r="P2351">
            <v>160</v>
          </cell>
          <cell r="Q2351">
            <v>160</v>
          </cell>
          <cell r="R2351">
            <v>160</v>
          </cell>
          <cell r="S2351">
            <v>160</v>
          </cell>
          <cell r="T2351">
            <v>36160</v>
          </cell>
          <cell r="U2351">
            <v>36160</v>
          </cell>
          <cell r="V2351">
            <v>36160</v>
          </cell>
          <cell r="W2351">
            <v>36160</v>
          </cell>
          <cell r="X2351" t="str">
            <v>POLYOL Y1537 CARGO IN TRANSIT TO ICD NAIROBI ON CONSIGNEES RISK AND ACCOUNT CARGO IN TRANSIT TO ICD NAIROBI VIA MOMBASA KENYA ON CNEE S OWN ARRANGEMENT COST RISK LINES S RESPONSIBILITY CEASES AT MOMBASA PORT ONLY 21 DAYS D ETENTION DEMURRAGE FREE TIME</v>
          </cell>
          <cell r="Y2351" t="str">
            <v>Valide</v>
          </cell>
        </row>
        <row r="2352">
          <cell r="A2352" t="str">
            <v>PCIU1417719</v>
          </cell>
          <cell r="B2352">
            <v>20</v>
          </cell>
          <cell r="C2352" t="str">
            <v>SEL000198000</v>
          </cell>
          <cell r="D2352">
            <v>44074</v>
          </cell>
          <cell r="E2352">
            <v>-44069</v>
          </cell>
          <cell r="I2352" t="str">
            <v>2020 MSA 166184</v>
          </cell>
          <cell r="J2352">
            <v>5</v>
          </cell>
          <cell r="K2352" t="str">
            <v>RECAZ STAR GENERAL TRADING LLCDUBAI UAE TEL 97143709788FAX 9714370977</v>
          </cell>
          <cell r="L2352" t="str">
            <v>SIMBA FOAM LIMITED PO BOX299-00606 LUNGA LUNGA ROADINDUSTRIAL AREA NAI</v>
          </cell>
          <cell r="M2352" t="str">
            <v>CN</v>
          </cell>
          <cell r="N2352" t="str">
            <v>KRPUS</v>
          </cell>
          <cell r="O2352" t="str">
            <v>DR</v>
          </cell>
          <cell r="P2352">
            <v>160</v>
          </cell>
          <cell r="Q2352">
            <v>160</v>
          </cell>
          <cell r="R2352">
            <v>160</v>
          </cell>
          <cell r="S2352">
            <v>160</v>
          </cell>
          <cell r="T2352">
            <v>36160</v>
          </cell>
          <cell r="U2352">
            <v>36160</v>
          </cell>
          <cell r="V2352">
            <v>36160</v>
          </cell>
          <cell r="W2352">
            <v>36160</v>
          </cell>
          <cell r="X2352" t="str">
            <v>POLYOL Y1537 CARGO IN TRANSIT TO ICD NAIROBI ON CONSIGNEES RISK AND ACCOUNT CARGO IN TRANSIT TO ICD NAIROBI VIA MOMBASA KENYA ON CNEE S OWN ARRANGEMENT COST RISK LINES S RESPONSIBILITY CEASES AT MOMBASA PORT ONLY 21 DAYS D ETENTION DEMURRAGE FREE TIME</v>
          </cell>
          <cell r="Y2352" t="str">
            <v>Valide</v>
          </cell>
        </row>
        <row r="2353">
          <cell r="A2353" t="str">
            <v>PCIU1990989</v>
          </cell>
          <cell r="B2353">
            <v>20</v>
          </cell>
          <cell r="C2353" t="str">
            <v>SEL000198100</v>
          </cell>
          <cell r="D2353">
            <v>44074</v>
          </cell>
          <cell r="E2353">
            <v>-44069</v>
          </cell>
          <cell r="I2353" t="str">
            <v>2020 MSA 166184</v>
          </cell>
          <cell r="J2353">
            <v>5</v>
          </cell>
          <cell r="K2353" t="str">
            <v>RECAZ STAR GENERAL TRADING LLCDUBAI UAE TEL 97143709788FAX 9714370977</v>
          </cell>
          <cell r="L2353" t="str">
            <v>SIMBA FOAM LIMITED PO BOX299-00606 LUNGA LUNGA ROADINDUSTRIAL AREA NAI</v>
          </cell>
          <cell r="M2353" t="str">
            <v>CN</v>
          </cell>
          <cell r="N2353" t="str">
            <v>KRPUS</v>
          </cell>
          <cell r="O2353" t="str">
            <v>DR</v>
          </cell>
          <cell r="P2353">
            <v>160</v>
          </cell>
          <cell r="Q2353">
            <v>160</v>
          </cell>
          <cell r="R2353">
            <v>160</v>
          </cell>
          <cell r="S2353">
            <v>160</v>
          </cell>
          <cell r="T2353">
            <v>36160</v>
          </cell>
          <cell r="U2353">
            <v>36160</v>
          </cell>
          <cell r="V2353">
            <v>36160</v>
          </cell>
          <cell r="W2353">
            <v>36160</v>
          </cell>
          <cell r="X2353" t="str">
            <v>POLYOL Y1537 CARGO IN TRANSIT TO ICD NAIROBI ON CONSIGNEES RISK AND ACCOUNT CARGO IN TRANSIT TO ICD NAIROBI VIA MOMBASA KENYA ON CNEE S OWN ARRANGEMENT COST RISK LINES S RESPONSIBILITY CEASES AT MOMBASA PORT ONLY 21 DAYS D ETENTION DEMURRAGE FREE TIME</v>
          </cell>
          <cell r="Y2353" t="str">
            <v>Valide</v>
          </cell>
        </row>
        <row r="2354">
          <cell r="A2354" t="str">
            <v>PCIU0136980</v>
          </cell>
          <cell r="B2354">
            <v>20</v>
          </cell>
          <cell r="C2354" t="str">
            <v>SEL000198100</v>
          </cell>
          <cell r="D2354">
            <v>44074</v>
          </cell>
          <cell r="E2354">
            <v>-44069</v>
          </cell>
          <cell r="I2354" t="str">
            <v>2020 MSA 166184</v>
          </cell>
          <cell r="J2354">
            <v>5</v>
          </cell>
          <cell r="K2354" t="str">
            <v>RECAZ STAR GENERAL TRADING LLCDUBAI UAE TEL 97143709788FAX 9714370977</v>
          </cell>
          <cell r="L2354" t="str">
            <v>SIMBA FOAM LIMITED PO BOX299-00606 LUNGA LUNGA ROADINDUSTRIAL AREA NAI</v>
          </cell>
          <cell r="M2354" t="str">
            <v>CN</v>
          </cell>
          <cell r="N2354" t="str">
            <v>KRPUS</v>
          </cell>
          <cell r="O2354" t="str">
            <v>DR</v>
          </cell>
          <cell r="P2354">
            <v>160</v>
          </cell>
          <cell r="Q2354">
            <v>160</v>
          </cell>
          <cell r="R2354">
            <v>160</v>
          </cell>
          <cell r="S2354">
            <v>160</v>
          </cell>
          <cell r="T2354">
            <v>36160</v>
          </cell>
          <cell r="U2354">
            <v>36160</v>
          </cell>
          <cell r="V2354">
            <v>36160</v>
          </cell>
          <cell r="W2354">
            <v>36160</v>
          </cell>
          <cell r="X2354" t="str">
            <v>POLYOL Y1537 CARGO IN TRANSIT TO ICD NAIROBI ON CONSIGNEES RISK AND ACCOUNT CARGO IN TRANSIT TO ICD NAIROBI VIA MOMBASA KENYA ON CNEE S OWN ARRANGEMENT COST RISK LINES S RESPONSIBILITY CEASES AT MOMBASA PORT ONLY 21 DAYS D ETENTION DEMURRAGE FREE TIME</v>
          </cell>
          <cell r="Y2354" t="str">
            <v>Valide</v>
          </cell>
        </row>
        <row r="2355">
          <cell r="A2355" t="str">
            <v>PCIU9519810</v>
          </cell>
          <cell r="B2355">
            <v>40</v>
          </cell>
          <cell r="C2355" t="str">
            <v>TAED00081700</v>
          </cell>
          <cell r="D2355">
            <v>44074</v>
          </cell>
          <cell r="E2355">
            <v>-44069</v>
          </cell>
          <cell r="I2355" t="str">
            <v>2020 MSA 166184</v>
          </cell>
          <cell r="J2355">
            <v>141</v>
          </cell>
          <cell r="K2355" t="str">
            <v>GIANT IMP EXP TRADING LIMITEDO B PRINX CHENGSHAN SHANDONG TIRE COMP</v>
          </cell>
          <cell r="L2355" t="str">
            <v>QINGDAO TYRES LIMITED POBOX101587-00100AMANA SHOPPING COMPLEX NAIROBI</v>
          </cell>
          <cell r="M2355" t="str">
            <v>CN</v>
          </cell>
          <cell r="N2355" t="str">
            <v>CNTAO</v>
          </cell>
          <cell r="O2355" t="str">
            <v>PK</v>
          </cell>
          <cell r="P2355">
            <v>6484</v>
          </cell>
          <cell r="Q2355">
            <v>6484</v>
          </cell>
          <cell r="R2355">
            <v>0</v>
          </cell>
          <cell r="S2355">
            <v>0</v>
          </cell>
          <cell r="T2355">
            <v>90418</v>
          </cell>
          <cell r="U2355">
            <v>90418</v>
          </cell>
          <cell r="V2355">
            <v>0</v>
          </cell>
          <cell r="W2355">
            <v>0</v>
          </cell>
          <cell r="X2355" t="str">
            <v>TYRE AND ADVERTISEMENTS HS CODE 401120 20 401110 00 TEL 002524732824242 EMAIL QINGDAOTYRE GMAIL COM</v>
          </cell>
          <cell r="Y2355" t="str">
            <v>Valide</v>
          </cell>
        </row>
        <row r="2356">
          <cell r="A2356" t="str">
            <v>WECU9111642</v>
          </cell>
          <cell r="B2356">
            <v>40</v>
          </cell>
          <cell r="C2356" t="str">
            <v>WECC2001EMB1122</v>
          </cell>
          <cell r="D2356">
            <v>44074</v>
          </cell>
          <cell r="E2356">
            <v>-44069</v>
          </cell>
          <cell r="I2356" t="str">
            <v>2020 MSA 166369</v>
          </cell>
          <cell r="J2356">
            <v>51</v>
          </cell>
          <cell r="K2356" t="str">
            <v>Forever Direct EU BV</v>
          </cell>
          <cell r="L2356" t="str">
            <v>FOREVER LIVING PRODUCTS E A LTD</v>
          </cell>
          <cell r="M2356" t="str">
            <v>LK</v>
          </cell>
          <cell r="N2356" t="str">
            <v>LKCMB</v>
          </cell>
          <cell r="O2356" t="str">
            <v>PK</v>
          </cell>
          <cell r="P2356">
            <v>23</v>
          </cell>
          <cell r="Q2356">
            <v>23</v>
          </cell>
          <cell r="R2356">
            <v>0</v>
          </cell>
          <cell r="S2356">
            <v>0</v>
          </cell>
          <cell r="T2356">
            <v>13464</v>
          </cell>
          <cell r="U2356">
            <v>13464</v>
          </cell>
          <cell r="V2356">
            <v>0</v>
          </cell>
          <cell r="W2356">
            <v>0</v>
          </cell>
          <cell r="X2356" t="str">
            <v>1X40HC CONTAINER STC 4181 cases Food supplements non-alcohol beverages personal care products and packaging materials 21 days freetime</v>
          </cell>
          <cell r="Y2356" t="str">
            <v>Valide</v>
          </cell>
        </row>
        <row r="2357">
          <cell r="A2357" t="str">
            <v>TCNU8651853</v>
          </cell>
          <cell r="B2357">
            <v>40</v>
          </cell>
          <cell r="C2357" t="str">
            <v>WECC2029MBA1004</v>
          </cell>
          <cell r="D2357">
            <v>44074</v>
          </cell>
          <cell r="E2357">
            <v>-44069</v>
          </cell>
          <cell r="I2357" t="str">
            <v>2020 MSA 166369</v>
          </cell>
          <cell r="J2357">
            <v>58</v>
          </cell>
          <cell r="K2357" t="str">
            <v>P BYRNE TRACTORS LTD</v>
          </cell>
          <cell r="L2357" t="str">
            <v>RICHARD KIBET MARU</v>
          </cell>
          <cell r="M2357" t="str">
            <v>LK</v>
          </cell>
          <cell r="N2357" t="str">
            <v>LKCMB</v>
          </cell>
          <cell r="O2357" t="str">
            <v>PK</v>
          </cell>
          <cell r="P2357">
            <v>1</v>
          </cell>
          <cell r="Q2357">
            <v>1</v>
          </cell>
          <cell r="R2357">
            <v>1</v>
          </cell>
          <cell r="S2357">
            <v>1</v>
          </cell>
          <cell r="T2357">
            <v>6180</v>
          </cell>
          <cell r="U2357">
            <v>6180</v>
          </cell>
          <cell r="V2357">
            <v>6180</v>
          </cell>
          <cell r="W2357">
            <v>6180</v>
          </cell>
          <cell r="X2357" t="str">
            <v>1X40HC CONTAINER USED JOHN DEERE 955 SERIAL NUMBER 016187Z INVOICE 1568</v>
          </cell>
          <cell r="Y2357" t="str">
            <v>Valide</v>
          </cell>
        </row>
        <row r="2358">
          <cell r="A2358" t="str">
            <v>FSCU8992200</v>
          </cell>
          <cell r="B2358">
            <v>40</v>
          </cell>
          <cell r="C2358" t="str">
            <v>CHP0123269</v>
          </cell>
          <cell r="D2358">
            <v>44074</v>
          </cell>
          <cell r="E2358">
            <v>-44069</v>
          </cell>
          <cell r="I2358" t="str">
            <v>2020 MSA 165672</v>
          </cell>
          <cell r="J2358">
            <v>173</v>
          </cell>
          <cell r="K2358" t="str">
            <v>BOROUGE PTE LTDPO BOX 6951ABU DHABIUAE</v>
          </cell>
          <cell r="L2358" t="str">
            <v>SOMOCHEM U LIMITEDPLOT 1-3 NYONDO CLOSE BUGOLOBI WAREHOUSE F LAND</v>
          </cell>
          <cell r="M2358" t="str">
            <v>AE</v>
          </cell>
          <cell r="N2358" t="str">
            <v>AEJEA</v>
          </cell>
          <cell r="O2358" t="str">
            <v>PK</v>
          </cell>
          <cell r="P2358">
            <v>990</v>
          </cell>
          <cell r="Q2358">
            <v>990</v>
          </cell>
          <cell r="R2358">
            <v>0</v>
          </cell>
          <cell r="S2358">
            <v>0</v>
          </cell>
          <cell r="T2358">
            <v>25344</v>
          </cell>
          <cell r="U2358">
            <v>25344</v>
          </cell>
          <cell r="V2358">
            <v>0</v>
          </cell>
          <cell r="W2358">
            <v>0</v>
          </cell>
          <cell r="X2358" t="str">
            <v>01 X 40HC CONTAINERS CONTAINING HC116FB POLYPROPYLENE HS CODE 39021000 TOTAL NET WEIGHT 24 750 MT ORDER NO 5100093631 DELIVERY NO 80472753 SHIPMENT NO 490419 PIN NO 1000033361 2ND NOTIFY PARTY SARA OFFSHORE SERVICES LIMITED UNIT B 19TH FLOOR YARDLEY COMMERCIAL BUILDING 3 CONNAUGHT ROAD WEST SHEUNG WAN HONG KONG CARGO IN TRANSIT TO KAMPALA UGANDA AT CONSIGNEES COST RISK AND RESPONSIBILITY CARRIER RESPONSIBILITY CEASES AT PORT OF DISCHARGE FREIGHT PREPAID 21 DAYS CONTAINER FREE DETENTION AND DEMURRAGE AT POD</v>
          </cell>
          <cell r="Y2358" t="str">
            <v>Valide</v>
          </cell>
        </row>
        <row r="2359">
          <cell r="A2359" t="str">
            <v>EGHU9242707</v>
          </cell>
          <cell r="B2359">
            <v>40</v>
          </cell>
          <cell r="C2359">
            <v>140027038942</v>
          </cell>
          <cell r="D2359">
            <v>44078</v>
          </cell>
          <cell r="E2359">
            <v>-44073</v>
          </cell>
          <cell r="I2359" t="str">
            <v>2020 MSA 166536</v>
          </cell>
          <cell r="J2359">
            <v>204</v>
          </cell>
          <cell r="K2359" t="str">
            <v>BOLLORE LOGISTICS CHINA CO LTD QINGDAO CHINA</v>
          </cell>
          <cell r="L2359" t="str">
            <v>SILVERSTONE TYRES K LTD</v>
          </cell>
          <cell r="M2359" t="str">
            <v>CN</v>
          </cell>
          <cell r="N2359" t="str">
            <v>CNTAO</v>
          </cell>
          <cell r="O2359" t="str">
            <v>PK</v>
          </cell>
          <cell r="P2359">
            <v>661</v>
          </cell>
          <cell r="Q2359">
            <v>661</v>
          </cell>
          <cell r="R2359">
            <v>661</v>
          </cell>
          <cell r="S2359">
            <v>661</v>
          </cell>
          <cell r="T2359">
            <v>15191</v>
          </cell>
          <cell r="U2359">
            <v>15191</v>
          </cell>
          <cell r="V2359">
            <v>15191</v>
          </cell>
          <cell r="W2359">
            <v>15191</v>
          </cell>
          <cell r="X2359" t="str">
            <v>TYRES661PKGS 621PCS TYRES 20PCSFLAPS 20PCS TUBESIDF NO E2006349467FPO REFERENCE FPO000000895FREIGHT COLLECTHS CODE 401110 FAX 0086 532 8 6681588 1558 PIN P000600883UN M TYRES 661PKGS 621PCS TYRES 20PCS FLAPS 20PCS TUBES IDF NO E2006349467 FPO REFERENCE FPO000000895 FREIGHT COLLECT HS CODE 401110 FAX 0086 532 86681588 1558 PIN P000600883U JOHN OWINO TEL 254 20 6421000 JOHN OWINO BOLLORE COM</v>
          </cell>
          <cell r="Y2359" t="str">
            <v>Valide</v>
          </cell>
        </row>
        <row r="2360">
          <cell r="A2360" t="str">
            <v>EGHU3739893</v>
          </cell>
          <cell r="B2360">
            <v>20</v>
          </cell>
          <cell r="C2360" t="str">
            <v>105000064685</v>
          </cell>
          <cell r="D2360">
            <v>44079</v>
          </cell>
          <cell r="E2360">
            <v>-44074</v>
          </cell>
          <cell r="I2360" t="str">
            <v>2020 MSA 166536</v>
          </cell>
          <cell r="J2360">
            <v>193</v>
          </cell>
          <cell r="K2360" t="str">
            <v>CONSOL EXPRESS</v>
          </cell>
          <cell r="L2360" t="str">
            <v>PAN AFRICAN PROPERTIES K LTD</v>
          </cell>
          <cell r="M2360" t="str">
            <v>CN</v>
          </cell>
          <cell r="N2360" t="str">
            <v>INTUT</v>
          </cell>
          <cell r="O2360" t="str">
            <v>PK</v>
          </cell>
          <cell r="P2360">
            <v>30</v>
          </cell>
          <cell r="Q2360">
            <v>30</v>
          </cell>
          <cell r="R2360">
            <v>30</v>
          </cell>
          <cell r="S2360">
            <v>30</v>
          </cell>
          <cell r="T2360">
            <v>5690</v>
          </cell>
          <cell r="U2360">
            <v>5690</v>
          </cell>
          <cell r="V2360">
            <v>5690</v>
          </cell>
          <cell r="W2360">
            <v>5690</v>
          </cell>
          <cell r="X2360" t="str">
            <v>30 PACKAGESTOTAL THIRTY PACKAGES ONLYSERVICE STATION EQUIPMENTS AIRC OMPRESSORS1 4 TON SINGLE POST WASHING LIFT WITH160 LITRES IOR TANK 15 FEET TYRE RESTINGPLATFORM AND ACCESSORIES - 3 NOSHS CODE 84252 10 H P AIR COMPRESSOR WITH 500NO MARKS 30 PACKAGES TOTAL THIRTY PACKAGES ONLY SERVICE STATION EQUIPMENTS AIR COMPRESSORS 1 4 TON SINGLE POST WASHING LIFT WITH 160 LITRES IOR TANK 15 FEET TYRE RESTING PLATFORM AND ACCESSORIES - 3 NOS HS CODE 8425 2 10 HP AIR COMPRESSOR WITH 500 LITRES TANK AND ALL STANDARD ACCESSORIES - 2 NOS HS CODE 8414 3 70 LITRES FOAM SPRAYMACHINE WITH 5 MTRS INPUT HOSE AND 5 MTRS OUTPUT HOSE - 3 NOS HS CODE 8424 4 VACUUM CLEANER WET AND DRY 80 LITRES - 4 NOS HS CODE 8425 5 3 5 TON LOW RISING SCISSOR LIFT WITH ACCESSORIES - 1 NO HS CODE 8425 6 TYRE INFLETOR WITH STAND ACCESSORIES - 3 NOS HS CODE 8414 INVOICE NO EXP 001 20-21 DT 06 07 2020 SB NO 4336134 DT 07 08 2020 NETT WT 5035 000 KGS 14 DAYS FREE TIME AT DESTINATION CNEE S PIN NO A003034320</v>
          </cell>
          <cell r="Y2360" t="str">
            <v>Valide</v>
          </cell>
        </row>
        <row r="2361">
          <cell r="A2361" t="str">
            <v>TEMU0661407</v>
          </cell>
          <cell r="B2361">
            <v>20</v>
          </cell>
          <cell r="C2361" t="str">
            <v>141089328187</v>
          </cell>
          <cell r="D2361">
            <v>44079</v>
          </cell>
          <cell r="E2361">
            <v>-44074</v>
          </cell>
          <cell r="I2361" t="str">
            <v>2020 MSA 166536</v>
          </cell>
          <cell r="J2361">
            <v>128</v>
          </cell>
          <cell r="K2361" t="str">
            <v>GLOSEC SYSTEMS B V</v>
          </cell>
          <cell r="L2361" t="str">
            <v>MARUBENI CORPORATION</v>
          </cell>
          <cell r="M2361" t="str">
            <v>CN</v>
          </cell>
          <cell r="N2361" t="str">
            <v>CNTXG</v>
          </cell>
          <cell r="O2361" t="str">
            <v>PK</v>
          </cell>
          <cell r="P2361">
            <v>128</v>
          </cell>
          <cell r="Q2361">
            <v>128</v>
          </cell>
          <cell r="R2361">
            <v>0</v>
          </cell>
          <cell r="S2361">
            <v>0</v>
          </cell>
          <cell r="T2361">
            <v>2940</v>
          </cell>
          <cell r="U2361">
            <v>2940</v>
          </cell>
          <cell r="V2361">
            <v>0</v>
          </cell>
          <cell r="W2361">
            <v>0</v>
          </cell>
          <cell r="X2361" t="str">
            <v>FIBERGLASS WOOL ROLLALUMINUM FOIL TAPEINSULATION PINHVAC DUCT INSULATI ONCOMPONENT PART OF GOODS WITHSTANDARD ACCESSORIES OF GOODS WHICHARE N ECESSARY FOROLKARIA I ADDITIONAL UNIT 6 POWERDEVELOPMENT PROJECT</v>
          </cell>
          <cell r="Y2361" t="str">
            <v>Valide</v>
          </cell>
        </row>
        <row r="2362">
          <cell r="A2362" t="str">
            <v>EITU0413693</v>
          </cell>
          <cell r="B2362">
            <v>20</v>
          </cell>
          <cell r="C2362" t="str">
            <v>142001138946</v>
          </cell>
          <cell r="D2362">
            <v>44080</v>
          </cell>
          <cell r="E2362">
            <v>-44075</v>
          </cell>
          <cell r="I2362" t="str">
            <v>2020 MSA 166323</v>
          </cell>
          <cell r="J2362">
            <v>479</v>
          </cell>
          <cell r="K2362" t="str">
            <v>YANGZHOU KAILAI HOTEL AMENTIESJIANGSU PROVINCE-CHINA</v>
          </cell>
          <cell r="L2362" t="str">
            <v>SMART GLOBAL TRADING LTD</v>
          </cell>
          <cell r="M2362" t="str">
            <v>CN</v>
          </cell>
          <cell r="N2362" t="str">
            <v>CNSHA</v>
          </cell>
          <cell r="O2362" t="str">
            <v>CT</v>
          </cell>
          <cell r="P2362">
            <v>263</v>
          </cell>
          <cell r="Q2362">
            <v>263</v>
          </cell>
          <cell r="R2362">
            <v>0</v>
          </cell>
          <cell r="S2362">
            <v>0</v>
          </cell>
          <cell r="T2362">
            <v>1968</v>
          </cell>
          <cell r="U2362">
            <v>1968</v>
          </cell>
          <cell r="V2362">
            <v>0</v>
          </cell>
          <cell r="W2362">
            <v>0</v>
          </cell>
          <cell r="X2362" t="str">
            <v>SHAMPOOBATH GELBODY LOTIONCONDITIONERSOAPNONWOVEN BAGSSEWING KITAMENIT Y BOXSLIPPERN M SHAMPOO BATH GEL BODY LOTION CONDITIONER SOAP NONWOVEN BAGS SEWING KIT AMENITY BOX SLIPPER FAX 0086-514-89789111</v>
          </cell>
          <cell r="Y2362" t="str">
            <v>Valide</v>
          </cell>
        </row>
        <row r="2363">
          <cell r="A2363" t="str">
            <v>EITU0122173</v>
          </cell>
          <cell r="B2363">
            <v>20</v>
          </cell>
          <cell r="C2363" t="str">
            <v>142052894594</v>
          </cell>
          <cell r="D2363">
            <v>44079</v>
          </cell>
          <cell r="E2363">
            <v>-44074</v>
          </cell>
          <cell r="I2363" t="str">
            <v>2020 MSA 166323</v>
          </cell>
          <cell r="J2363">
            <v>20</v>
          </cell>
          <cell r="K2363" t="str">
            <v>INTERVET SUB SAHARAN BUSINESS</v>
          </cell>
          <cell r="L2363" t="str">
            <v>COOPER K-BRANDS LTD</v>
          </cell>
          <cell r="M2363" t="str">
            <v>CN</v>
          </cell>
          <cell r="N2363" t="str">
            <v>CNSHA</v>
          </cell>
          <cell r="O2363" t="str">
            <v>DR</v>
          </cell>
          <cell r="P2363">
            <v>70</v>
          </cell>
          <cell r="Q2363">
            <v>70</v>
          </cell>
          <cell r="R2363">
            <v>0</v>
          </cell>
          <cell r="S2363">
            <v>0</v>
          </cell>
          <cell r="T2363">
            <v>4193</v>
          </cell>
          <cell r="U2363">
            <v>4193</v>
          </cell>
          <cell r="V2363">
            <v>0</v>
          </cell>
          <cell r="W2363">
            <v>0</v>
          </cell>
          <cell r="X2363" t="str">
            <v>AMITRAZ TECHIMO CLASS 9 UN NO 3077PURCHASE ORDER 5200919344THIS SHI PMENT CONTAINS NO WOOD PACKINGMATERIAL TEL 254 20 4206000 MOBILE 25 4 722 209840 EMAIL INFO COOPERS CO KE N M AMITRAZ TECH IMO CLASS 9 UN NO 3077 PURCHASE ORDER 5200919344 THIS SHIPMENT CONTAINS NO WOOD PACKING MATERIAL TEL 254 20 4206000 MOBILE 254 722 209840 EMAIL INFO COOPERS CO KE</v>
          </cell>
          <cell r="Y2363" t="str">
            <v>Valide</v>
          </cell>
        </row>
        <row r="2364">
          <cell r="A2364" t="str">
            <v>SEGU5900468</v>
          </cell>
          <cell r="B2364">
            <v>40</v>
          </cell>
          <cell r="C2364" t="str">
            <v>143075384043</v>
          </cell>
          <cell r="D2364">
            <v>44075</v>
          </cell>
          <cell r="E2364">
            <v>-44070</v>
          </cell>
          <cell r="I2364" t="str">
            <v>2020 MSA 166536</v>
          </cell>
          <cell r="J2364">
            <v>135</v>
          </cell>
          <cell r="K2364" t="str">
            <v>NINGBO YITENG ELECTRIC CO LTD</v>
          </cell>
          <cell r="L2364" t="str">
            <v>SOLAR PANDA KENYA LIMITED</v>
          </cell>
          <cell r="M2364" t="str">
            <v>CN</v>
          </cell>
          <cell r="N2364" t="str">
            <v>CNNGB</v>
          </cell>
          <cell r="O2364" t="str">
            <v>PK</v>
          </cell>
          <cell r="P2364">
            <v>1894</v>
          </cell>
          <cell r="Q2364">
            <v>1894</v>
          </cell>
          <cell r="R2364">
            <v>1098</v>
          </cell>
          <cell r="S2364">
            <v>1098</v>
          </cell>
          <cell r="T2364">
            <v>35055</v>
          </cell>
          <cell r="U2364">
            <v>35055</v>
          </cell>
          <cell r="V2364">
            <v>14563</v>
          </cell>
          <cell r="W2364">
            <v>14563</v>
          </cell>
          <cell r="X2364" t="str">
            <v>SOLAR PANDA HOME KITHS CODE 85414000TOTE BAGSHS CODE 42022900SOLAR PAN DA TV PREMIUM KITHS CODE 85414000 NAIROBI KENYA PIN NUMBER P0516464 40I TEL 1 416 910 6580N M SOLAR PANDA HOME KIT HS CODE 85414000 TOTE BAGS HS CODE 42022900 SOLAR PANDA TV PREMIUM KIT HS CODE 85414000 NAIROBI KENYA PIN NUMBER P051646440I TEL 1 416 910 6580 FAX 1 416 910 6580 CONTACT ANDY KEITH SOLARPANDAKENYA GMAIL COM TEL 254 740 090 087 FAX 254 740090 087 CONTACT DAVID WAKABA MOBILE 254 721 999983 INFO MODESTINTL-LOGISTICS COM</v>
          </cell>
          <cell r="Y2364" t="str">
            <v>Valide</v>
          </cell>
        </row>
        <row r="2365">
          <cell r="A2365" t="str">
            <v>EISU9220006</v>
          </cell>
          <cell r="B2365">
            <v>40</v>
          </cell>
          <cell r="C2365" t="str">
            <v>143075384043</v>
          </cell>
          <cell r="D2365">
            <v>44077</v>
          </cell>
          <cell r="E2365">
            <v>-44072</v>
          </cell>
          <cell r="I2365" t="str">
            <v>2020 MSA 166536</v>
          </cell>
          <cell r="J2365">
            <v>135</v>
          </cell>
          <cell r="K2365" t="str">
            <v>NINGBO YITENG ELECTRIC CO LTD</v>
          </cell>
          <cell r="L2365" t="str">
            <v>SOLAR PANDA KENYA LIMITED</v>
          </cell>
          <cell r="M2365" t="str">
            <v>CN</v>
          </cell>
          <cell r="N2365" t="str">
            <v>CNNGB</v>
          </cell>
          <cell r="O2365" t="str">
            <v>PK</v>
          </cell>
          <cell r="P2365">
            <v>1894</v>
          </cell>
          <cell r="Q2365">
            <v>1894</v>
          </cell>
          <cell r="R2365">
            <v>1098</v>
          </cell>
          <cell r="S2365">
            <v>1098</v>
          </cell>
          <cell r="T2365">
            <v>35055</v>
          </cell>
          <cell r="U2365">
            <v>35055</v>
          </cell>
          <cell r="V2365">
            <v>14563</v>
          </cell>
          <cell r="W2365">
            <v>14563</v>
          </cell>
          <cell r="X2365" t="str">
            <v>SOLAR PANDA HOME KITHS CODE 85414000TOTE BAGSHS CODE 42022900SOLAR PAN DA TV PREMIUM KITHS CODE 85414000 NAIROBI KENYA PIN NUMBER P0516464 40I TEL 1 416 910 6580N M SOLAR PANDA HOME KIT HS CODE 85414000 TOTE BAGS HS CODE 42022900 SOLAR PANDA TV PREMIUM KIT HS CODE 85414000 NAIROBI KENYA PIN NUMBER P051646440I TEL 1 416 910 6580 FAX 1 416 910 6580 CONTACT ANDY KEITH SOLARPANDAKENYA GMAIL COM TEL 254 740 090 087 FAX 254 740090 087 CONTACT DAVID WAKABA MOBILE 254 721 999983 INFO MODESTINTL-LOGISTICS COM</v>
          </cell>
          <cell r="Y2365" t="str">
            <v>Valide</v>
          </cell>
        </row>
        <row r="2366">
          <cell r="A2366" t="str">
            <v>MRKU0674378</v>
          </cell>
          <cell r="B2366">
            <v>40</v>
          </cell>
          <cell r="C2366" t="str">
            <v>203660824</v>
          </cell>
          <cell r="D2366">
            <v>44079</v>
          </cell>
          <cell r="E2366">
            <v>-44074</v>
          </cell>
          <cell r="I2366" t="str">
            <v>2020 MSA 166746</v>
          </cell>
          <cell r="J2366">
            <v>108</v>
          </cell>
          <cell r="K2366" t="str">
            <v>DAE DOO INDUSTRY CO LTD 260 YUHG HWAN VAT NUMBER 1378137716</v>
          </cell>
          <cell r="L2366" t="str">
            <v>SANA INDUSTRIES CO LTD P O BOX 3985B MOBILE 254-722-521327 S</v>
          </cell>
          <cell r="M2366" t="str">
            <v>CN</v>
          </cell>
          <cell r="N2366" t="str">
            <v>KRPUS</v>
          </cell>
          <cell r="O2366" t="str">
            <v>CT</v>
          </cell>
          <cell r="P2366">
            <v>1125</v>
          </cell>
          <cell r="Q2366">
            <v>1125</v>
          </cell>
          <cell r="R2366">
            <v>1125</v>
          </cell>
          <cell r="S2366">
            <v>1125</v>
          </cell>
          <cell r="T2366">
            <v>24750</v>
          </cell>
          <cell r="U2366">
            <v>24750</v>
          </cell>
          <cell r="V2366">
            <v>24750</v>
          </cell>
          <cell r="W2366">
            <v>24750</v>
          </cell>
          <cell r="X2366" t="str">
            <v>SYNTHETIC FIBER TOW I D F NO E2007365159 HS CODE 5501 90-0000 INTRANSIT TO ICD EMBAKASI NAIROBI</v>
          </cell>
          <cell r="Y2366" t="str">
            <v>Valide</v>
          </cell>
        </row>
        <row r="2367">
          <cell r="A2367" t="str">
            <v>TCKU7075996</v>
          </cell>
          <cell r="B2367">
            <v>40</v>
          </cell>
          <cell r="C2367" t="str">
            <v>203858114</v>
          </cell>
          <cell r="D2367">
            <v>44080</v>
          </cell>
          <cell r="E2367">
            <v>-44075</v>
          </cell>
          <cell r="I2367" t="str">
            <v>2020 MSA 166746</v>
          </cell>
          <cell r="J2367">
            <v>125</v>
          </cell>
          <cell r="K2367" t="str">
            <v>HECA INTERNATIONAL TRADE CO LIMITE</v>
          </cell>
          <cell r="L2367" t="str">
            <v>WINCOMP SERVICES LIMITED 8783 - 001</v>
          </cell>
          <cell r="M2367" t="str">
            <v>CN</v>
          </cell>
          <cell r="N2367" t="str">
            <v>CNNGB</v>
          </cell>
          <cell r="O2367" t="str">
            <v>BG</v>
          </cell>
          <cell r="P2367">
            <v>600</v>
          </cell>
          <cell r="Q2367">
            <v>600</v>
          </cell>
          <cell r="R2367">
            <v>600</v>
          </cell>
          <cell r="S2367">
            <v>600</v>
          </cell>
          <cell r="T2367">
            <v>24230</v>
          </cell>
          <cell r="U2367">
            <v>24230</v>
          </cell>
          <cell r="V2367">
            <v>24230</v>
          </cell>
          <cell r="W2367">
            <v>24230</v>
          </cell>
          <cell r="X2367" t="str">
            <v>NEW CANVAS SHOES APPLICABLE FREE TIME 14 DAYS COMBINED DETENTION DEMURRAGE AT PORT OF DISCHARGE PLACE OF DELIVERY M PIN P05 1213673A INTRANSIT TO ICD EMBAKASI NAIROBI</v>
          </cell>
          <cell r="Y2367" t="str">
            <v>Valide</v>
          </cell>
        </row>
        <row r="2368">
          <cell r="A2368" t="str">
            <v>SUDU8895426</v>
          </cell>
          <cell r="B2368">
            <v>40</v>
          </cell>
          <cell r="C2368" t="str">
            <v>204078185</v>
          </cell>
          <cell r="D2368">
            <v>44077</v>
          </cell>
          <cell r="E2368">
            <v>-44072</v>
          </cell>
          <cell r="I2368" t="str">
            <v>2020 MSA 166617</v>
          </cell>
          <cell r="J2368">
            <v>139</v>
          </cell>
          <cell r="K2368" t="str">
            <v>FOODIMPEX INTL AB 11 JARNVAGSGATAN</v>
          </cell>
          <cell r="L2368" t="str">
            <v>FRIGOKEN LIMITED BABA DOGO RD 00100</v>
          </cell>
          <cell r="M2368" t="str">
            <v>AE</v>
          </cell>
          <cell r="N2368" t="str">
            <v>PLGDN</v>
          </cell>
          <cell r="O2368" t="str">
            <v>PA</v>
          </cell>
          <cell r="P2368">
            <v>22</v>
          </cell>
          <cell r="Q2368">
            <v>22</v>
          </cell>
          <cell r="R2368">
            <v>22</v>
          </cell>
          <cell r="S2368">
            <v>22</v>
          </cell>
          <cell r="T2368">
            <v>4568</v>
          </cell>
          <cell r="U2368">
            <v>4568</v>
          </cell>
          <cell r="V2368">
            <v>4568</v>
          </cell>
          <cell r="W2368">
            <v>4568</v>
          </cell>
          <cell r="X2368" t="str">
            <v>SPECIAL DESIGNED PACKAGING CARTONS ICA SOCKERARTA 220G PRE GLUED BOX HS CODE 481910 NET WEIGHT 4004 KGS INTRANSIT TO ICD EMBAKA SI NAIROBI</v>
          </cell>
          <cell r="Y2368" t="str">
            <v>Valide</v>
          </cell>
        </row>
        <row r="2369">
          <cell r="A2369" t="str">
            <v>TCKU3661160</v>
          </cell>
          <cell r="B2369">
            <v>20</v>
          </cell>
          <cell r="C2369" t="str">
            <v>204109298</v>
          </cell>
          <cell r="D2369">
            <v>44077</v>
          </cell>
          <cell r="E2369">
            <v>-44072</v>
          </cell>
          <cell r="I2369" t="str">
            <v>2020 MSA 166616</v>
          </cell>
          <cell r="J2369">
            <v>223</v>
          </cell>
          <cell r="K2369" t="str">
            <v>ROXCEL TRADING GMBH THURNGASSE 10</v>
          </cell>
          <cell r="L2369" t="str">
            <v>GENERAL PRINTERS LIMITED HOMABAY ROMOBILE NOS 25722 204350</v>
          </cell>
          <cell r="M2369" t="str">
            <v>DE</v>
          </cell>
          <cell r="N2369" t="str">
            <v>SIKOP</v>
          </cell>
          <cell r="O2369" t="str">
            <v>RL</v>
          </cell>
          <cell r="P2369">
            <v>47</v>
          </cell>
          <cell r="Q2369">
            <v>47</v>
          </cell>
          <cell r="R2369">
            <v>0</v>
          </cell>
          <cell r="S2369">
            <v>0</v>
          </cell>
          <cell r="T2369">
            <v>38490</v>
          </cell>
          <cell r="U2369">
            <v>38490</v>
          </cell>
          <cell r="V2369">
            <v>0</v>
          </cell>
          <cell r="W2369">
            <v>0</v>
          </cell>
          <cell r="X2369" t="str">
            <v>UNPRINTED HIGH STRENGTH WHITE GLOSS LABEL PAPER- BIOKETT IDF NO 20EMK IM000093812 PLACE OF DELIVERY INLAND CONTAINER DEPOT EMBAKASI I CDE - NAIROBI APPLICABLE FREE TIME 14 DAYS COMBINED DETENTION DE MURRAGE AT PORT OF DISCHARGE PLACE OF DELIVERY</v>
          </cell>
          <cell r="Y2369" t="str">
            <v>Valide</v>
          </cell>
        </row>
        <row r="2370">
          <cell r="A2370" t="str">
            <v>MRKU8694283</v>
          </cell>
          <cell r="B2370">
            <v>20</v>
          </cell>
          <cell r="C2370" t="str">
            <v>204109298</v>
          </cell>
          <cell r="D2370">
            <v>44077</v>
          </cell>
          <cell r="E2370">
            <v>-44072</v>
          </cell>
          <cell r="I2370" t="str">
            <v>2020 MSA 166616</v>
          </cell>
          <cell r="J2370">
            <v>223</v>
          </cell>
          <cell r="K2370" t="str">
            <v>ROXCEL TRADING GMBH THURNGASSE 10</v>
          </cell>
          <cell r="L2370" t="str">
            <v>GENERAL PRINTERS LIMITED HOMABAY ROMOBILE NOS 25722 204350</v>
          </cell>
          <cell r="M2370" t="str">
            <v>DE</v>
          </cell>
          <cell r="N2370" t="str">
            <v>SIKOP</v>
          </cell>
          <cell r="O2370" t="str">
            <v>RL</v>
          </cell>
          <cell r="P2370">
            <v>47</v>
          </cell>
          <cell r="Q2370">
            <v>47</v>
          </cell>
          <cell r="R2370">
            <v>0</v>
          </cell>
          <cell r="S2370">
            <v>0</v>
          </cell>
          <cell r="T2370">
            <v>38490</v>
          </cell>
          <cell r="U2370">
            <v>38490</v>
          </cell>
          <cell r="V2370">
            <v>0</v>
          </cell>
          <cell r="W2370">
            <v>0</v>
          </cell>
          <cell r="X2370" t="str">
            <v>UNPRINTED HIGH STRENGTH WHITE GLOSS LABEL PAPER- BIOKETT IDF NO 20EMK IM000093812 PLACE OF DELIVERY INLAND CONTAINER DEPOT EMBAKASI I CDE - NAIROBI APPLICABLE FREE TIME 14 DAYS COMBINED DETENTION DE MURRAGE AT PORT OF DISCHARGE PLACE OF DELIVERY</v>
          </cell>
          <cell r="Y2370" t="str">
            <v>Valide</v>
          </cell>
        </row>
        <row r="2371">
          <cell r="A2371" t="str">
            <v>MSKU1485792</v>
          </cell>
          <cell r="B2371">
            <v>40</v>
          </cell>
          <cell r="C2371" t="str">
            <v>204155468</v>
          </cell>
          <cell r="D2371">
            <v>44075</v>
          </cell>
          <cell r="E2371">
            <v>-44070</v>
          </cell>
          <cell r="I2371" t="str">
            <v>2020 MSA 166616</v>
          </cell>
          <cell r="J2371">
            <v>223</v>
          </cell>
          <cell r="K2371" t="str">
            <v>ROXCEL TRADING GMBH THURNGASSE 10</v>
          </cell>
          <cell r="L2371" t="str">
            <v>GENERAL PRINTERS LIMITED HOMABAY ROMOBILE NOS 25722 204350</v>
          </cell>
          <cell r="M2371" t="str">
            <v>DE</v>
          </cell>
          <cell r="N2371" t="str">
            <v>SIKOP</v>
          </cell>
          <cell r="O2371" t="str">
            <v>RL</v>
          </cell>
          <cell r="P2371">
            <v>47</v>
          </cell>
          <cell r="Q2371">
            <v>47</v>
          </cell>
          <cell r="R2371">
            <v>0</v>
          </cell>
          <cell r="S2371">
            <v>0</v>
          </cell>
          <cell r="T2371">
            <v>38490</v>
          </cell>
          <cell r="U2371">
            <v>38490</v>
          </cell>
          <cell r="V2371">
            <v>0</v>
          </cell>
          <cell r="W2371">
            <v>0</v>
          </cell>
          <cell r="X2371" t="str">
            <v>UNPRINTED HIGH STRENGTH WHITE GLOSS LABEL PAPER- BIOKETT IDF NO 20EMK IM000093812 PLACE OF DELIVERY INLAND CONTAINER DEPOT EMBAKASI I CDE - NAIROBI APPLICABLE FREE TIME 14 DAYS COMBINED DETENTION DE MURRAGE AT PORT OF DISCHARGE PLACE OF DELIVERY</v>
          </cell>
          <cell r="Y2371" t="str">
            <v>Valide</v>
          </cell>
        </row>
        <row r="2372">
          <cell r="A2372" t="str">
            <v>MRKU2869213</v>
          </cell>
          <cell r="B2372">
            <v>40</v>
          </cell>
          <cell r="C2372" t="str">
            <v>204155468</v>
          </cell>
          <cell r="D2372">
            <v>44076</v>
          </cell>
          <cell r="E2372">
            <v>-44071</v>
          </cell>
          <cell r="I2372" t="str">
            <v>2020 MSA 166616</v>
          </cell>
          <cell r="J2372">
            <v>223</v>
          </cell>
          <cell r="K2372" t="str">
            <v>ROXCEL TRADING GMBH THURNGASSE 10</v>
          </cell>
          <cell r="L2372" t="str">
            <v>GENERAL PRINTERS LIMITED HOMABAY ROMOBILE NOS 25722 204350</v>
          </cell>
          <cell r="M2372" t="str">
            <v>DE</v>
          </cell>
          <cell r="N2372" t="str">
            <v>SIKOP</v>
          </cell>
          <cell r="O2372" t="str">
            <v>RL</v>
          </cell>
          <cell r="P2372">
            <v>47</v>
          </cell>
          <cell r="Q2372">
            <v>47</v>
          </cell>
          <cell r="R2372">
            <v>0</v>
          </cell>
          <cell r="S2372">
            <v>0</v>
          </cell>
          <cell r="T2372">
            <v>38490</v>
          </cell>
          <cell r="U2372">
            <v>38490</v>
          </cell>
          <cell r="V2372">
            <v>0</v>
          </cell>
          <cell r="W2372">
            <v>0</v>
          </cell>
          <cell r="X2372" t="str">
            <v>UNPRINTED HIGH STRENGTH WHITE GLOSS LABEL PAPER- BIOKETT IDF NO 20EMK IM000093812 PLACE OF DELIVERY INLAND CONTAINER DEPOT EMBAKASI I CDE - NAIROBI APPLICABLE FREE TIME 14 DAYS COMBINED DETENTION DE MURRAGE AT PORT OF DISCHARGE PLACE OF DELIVERY</v>
          </cell>
          <cell r="Y2372" t="str">
            <v>Valide</v>
          </cell>
        </row>
        <row r="2373">
          <cell r="A2373" t="str">
            <v>SUDU8941136</v>
          </cell>
          <cell r="B2373">
            <v>40</v>
          </cell>
          <cell r="C2373" t="str">
            <v>204155468</v>
          </cell>
          <cell r="D2373">
            <v>44077</v>
          </cell>
          <cell r="E2373">
            <v>-44072</v>
          </cell>
          <cell r="I2373" t="str">
            <v>2020 MSA 166616</v>
          </cell>
          <cell r="J2373">
            <v>223</v>
          </cell>
          <cell r="K2373" t="str">
            <v>ROXCEL TRADING GMBH THURNGASSE 10</v>
          </cell>
          <cell r="L2373" t="str">
            <v>GENERAL PRINTERS LIMITED HOMABAY ROMOBILE NOS 25722 204350</v>
          </cell>
          <cell r="M2373" t="str">
            <v>DE</v>
          </cell>
          <cell r="N2373" t="str">
            <v>SIKOP</v>
          </cell>
          <cell r="O2373" t="str">
            <v>RL</v>
          </cell>
          <cell r="P2373">
            <v>47</v>
          </cell>
          <cell r="Q2373">
            <v>47</v>
          </cell>
          <cell r="R2373">
            <v>0</v>
          </cell>
          <cell r="S2373">
            <v>0</v>
          </cell>
          <cell r="T2373">
            <v>38490</v>
          </cell>
          <cell r="U2373">
            <v>38490</v>
          </cell>
          <cell r="V2373">
            <v>0</v>
          </cell>
          <cell r="W2373">
            <v>0</v>
          </cell>
          <cell r="X2373" t="str">
            <v>UNPRINTED HIGH STRENGTH WHITE GLOSS LABEL PAPER- BIOKETT IDF NO 20EMK IM000093812 PLACE OF DELIVERY INLAND CONTAINER DEPOT EMBAKASI I CDE - NAIROBI APPLICABLE FREE TIME 14 DAYS COMBINED DETENTION DE MURRAGE AT PORT OF DISCHARGE PLACE OF DELIVERY</v>
          </cell>
          <cell r="Y2373" t="str">
            <v>Valide</v>
          </cell>
        </row>
        <row r="2374">
          <cell r="A2374" t="str">
            <v>TCKU7392054</v>
          </cell>
          <cell r="B2374">
            <v>40</v>
          </cell>
          <cell r="C2374" t="str">
            <v>204227663</v>
          </cell>
          <cell r="D2374">
            <v>44079</v>
          </cell>
          <cell r="E2374">
            <v>-44074</v>
          </cell>
          <cell r="I2374" t="str">
            <v>2020 MSA 166356</v>
          </cell>
          <cell r="J2374">
            <v>51</v>
          </cell>
          <cell r="K2374" t="str">
            <v>ASIA KUNMAO INDUSTRIAL CO LIMITED</v>
          </cell>
          <cell r="L2374" t="str">
            <v>EVERGREEN LOGISTICS CO LIMITED P O</v>
          </cell>
          <cell r="M2374" t="str">
            <v>CN</v>
          </cell>
          <cell r="N2374" t="str">
            <v>CNNGB</v>
          </cell>
          <cell r="O2374" t="str">
            <v>PK</v>
          </cell>
          <cell r="P2374">
            <v>1206</v>
          </cell>
          <cell r="Q2374">
            <v>1206</v>
          </cell>
          <cell r="R2374">
            <v>1206</v>
          </cell>
          <cell r="S2374">
            <v>1206</v>
          </cell>
          <cell r="T2374">
            <v>26500</v>
          </cell>
          <cell r="U2374">
            <v>26500</v>
          </cell>
          <cell r="V2374">
            <v>26500</v>
          </cell>
          <cell r="W2374">
            <v>26500</v>
          </cell>
          <cell r="X2374" t="str">
            <v>DRAWER HANDLE SLIDE RAILS HINGES TOOL BOX PLIERS FILES WAL L MOUNT SHOWER HEAD LAPTOP TABLE INTRANSIT TO ICD EMBAKASI NAIR OBI</v>
          </cell>
          <cell r="Y2374" t="str">
            <v>Valide</v>
          </cell>
        </row>
        <row r="2375">
          <cell r="A2375" t="str">
            <v>MRSU4158773</v>
          </cell>
          <cell r="B2375">
            <v>40</v>
          </cell>
          <cell r="C2375" t="str">
            <v>204267291</v>
          </cell>
          <cell r="D2375">
            <v>44077</v>
          </cell>
          <cell r="E2375">
            <v>-44072</v>
          </cell>
          <cell r="I2375" t="str">
            <v>2020 MSA 166617</v>
          </cell>
          <cell r="J2375">
            <v>179</v>
          </cell>
          <cell r="K2375" t="str">
            <v>ORCHID INVESTMENTS LTD 38 INGRAM AV</v>
          </cell>
          <cell r="L2375" t="str">
            <v>MUTHAIGA DEVELOPERS LTD P O BOX 427</v>
          </cell>
          <cell r="M2375" t="str">
            <v>AE</v>
          </cell>
          <cell r="N2375" t="str">
            <v>GBFXT</v>
          </cell>
          <cell r="O2375" t="str">
            <v>PC</v>
          </cell>
          <cell r="P2375">
            <v>443</v>
          </cell>
          <cell r="Q2375">
            <v>443</v>
          </cell>
          <cell r="R2375">
            <v>443</v>
          </cell>
          <cell r="S2375">
            <v>443</v>
          </cell>
          <cell r="T2375">
            <v>18170</v>
          </cell>
          <cell r="U2375">
            <v>18170</v>
          </cell>
          <cell r="V2375">
            <v>18170</v>
          </cell>
          <cell r="W2375">
            <v>18170</v>
          </cell>
          <cell r="X2375" t="str">
            <v>MAIN KITCHEN - 2ND QUALITY COMPLETE POGGENPOHL KITCHEN INCLUDING DISH WAS HER WASHER DRYER FRIDGE FREEZER UNIT COFFEE MACHINE OVEN KIT CHEN HOO D OVEN WARMING OVEN DRAWER PREPARATION KITCHEN - 2ND Q UALITY COMPLETE POGGENPOHL KITCHEN INCLUDING D ISWASHER FRIDGE FREEZ ER UNIT OVEN IN TRANSIT TO ICD EMBAKASI NAIROBI</v>
          </cell>
          <cell r="Y2375" t="str">
            <v>Valide</v>
          </cell>
        </row>
        <row r="2376">
          <cell r="A2376" t="str">
            <v>TCKU7493722</v>
          </cell>
          <cell r="B2376">
            <v>40</v>
          </cell>
          <cell r="C2376" t="str">
            <v>204379962</v>
          </cell>
          <cell r="D2376">
            <v>44079</v>
          </cell>
          <cell r="E2376">
            <v>-44074</v>
          </cell>
          <cell r="I2376" t="str">
            <v>2020 MSA 166746</v>
          </cell>
          <cell r="J2376">
            <v>466</v>
          </cell>
          <cell r="K2376" t="str">
            <v>ASIA KUNMAO INDUSTRIAL CO LIMITED</v>
          </cell>
          <cell r="L2376" t="str">
            <v>EVERGREEN LOGISTICS CO LIMITED P O</v>
          </cell>
          <cell r="M2376" t="str">
            <v>CN</v>
          </cell>
          <cell r="N2376" t="str">
            <v>CNNGB</v>
          </cell>
          <cell r="O2376" t="str">
            <v>PK</v>
          </cell>
          <cell r="P2376">
            <v>624</v>
          </cell>
          <cell r="Q2376">
            <v>624</v>
          </cell>
          <cell r="R2376">
            <v>624</v>
          </cell>
          <cell r="S2376">
            <v>624</v>
          </cell>
          <cell r="T2376">
            <v>9670</v>
          </cell>
          <cell r="U2376">
            <v>9670</v>
          </cell>
          <cell r="V2376">
            <v>9670</v>
          </cell>
          <cell r="W2376">
            <v>9670</v>
          </cell>
          <cell r="X2376" t="str">
            <v>ASSORTED TOY SET TOY WHISTLE SKIPPING ROPES TOY CARS TENNIS TO Y BALLS TOY BOARDS TOY DOLLS TOY BALL PUMP HANGERS TOOTH BRU SH INTRANSIT TO ICD EMBAKASI NAIROBI</v>
          </cell>
          <cell r="Y2376" t="str">
            <v>Valide</v>
          </cell>
        </row>
        <row r="2377">
          <cell r="A2377" t="str">
            <v>MSKU3995917</v>
          </cell>
          <cell r="B2377">
            <v>20</v>
          </cell>
          <cell r="C2377" t="str">
            <v>204380268</v>
          </cell>
          <cell r="D2377">
            <v>44080</v>
          </cell>
          <cell r="E2377">
            <v>-44075</v>
          </cell>
          <cell r="I2377" t="str">
            <v>2020 MSA 166746</v>
          </cell>
          <cell r="J2377">
            <v>468</v>
          </cell>
          <cell r="K2377" t="str">
            <v>ASIA KUNMAO INDUSTRIAL CO LIMITED</v>
          </cell>
          <cell r="L2377" t="str">
            <v>EVERGREEN LOGISTICS CO LIMITED P O</v>
          </cell>
          <cell r="M2377" t="str">
            <v>CN</v>
          </cell>
          <cell r="N2377" t="str">
            <v>CNNGB</v>
          </cell>
          <cell r="O2377" t="str">
            <v>PK</v>
          </cell>
          <cell r="P2377">
            <v>1065</v>
          </cell>
          <cell r="Q2377">
            <v>1065</v>
          </cell>
          <cell r="R2377">
            <v>1065</v>
          </cell>
          <cell r="S2377">
            <v>1065</v>
          </cell>
          <cell r="T2377">
            <v>26535</v>
          </cell>
          <cell r="U2377">
            <v>26535</v>
          </cell>
          <cell r="V2377">
            <v>26535</v>
          </cell>
          <cell r="W2377">
            <v>26535</v>
          </cell>
          <cell r="X2377" t="str">
            <v>GI SOCKET GI ELBOW GI REDUCING SOCKET GI REDUCING BUSH GI NIPP LES GI TEE GI CAP STAND PIPES INTRANSIT TO ICD EMBAKASI NAI ROBI</v>
          </cell>
          <cell r="Y2377" t="str">
            <v>Valide</v>
          </cell>
        </row>
        <row r="2378">
          <cell r="A2378" t="str">
            <v>TCNU3195365</v>
          </cell>
          <cell r="B2378">
            <v>40</v>
          </cell>
          <cell r="C2378" t="str">
            <v>204473453</v>
          </cell>
          <cell r="D2378">
            <v>44079</v>
          </cell>
          <cell r="E2378">
            <v>-44074</v>
          </cell>
          <cell r="I2378" t="str">
            <v>2020 MSA 166746</v>
          </cell>
          <cell r="J2378">
            <v>101</v>
          </cell>
          <cell r="K2378" t="str">
            <v>HENG TAI CHANG TRADING LIMITED</v>
          </cell>
          <cell r="L2378" t="str">
            <v>C Z BROTHERS MOTORCYCLE LIMITED ADD23027104</v>
          </cell>
          <cell r="M2378" t="str">
            <v>CN</v>
          </cell>
          <cell r="N2378" t="str">
            <v>CNNSA</v>
          </cell>
          <cell r="O2378" t="str">
            <v>CT</v>
          </cell>
          <cell r="P2378">
            <v>1005</v>
          </cell>
          <cell r="Q2378">
            <v>1005</v>
          </cell>
          <cell r="R2378">
            <v>0</v>
          </cell>
          <cell r="S2378">
            <v>0</v>
          </cell>
          <cell r="T2378">
            <v>18760</v>
          </cell>
          <cell r="U2378">
            <v>18760</v>
          </cell>
          <cell r="V2378">
            <v>0</v>
          </cell>
          <cell r="W2378">
            <v>0</v>
          </cell>
          <cell r="X2378" t="str">
            <v>MOTORCYCLE SPARE PARTS INTRANSIT TO ICD EMBAKASI NAIROBI</v>
          </cell>
          <cell r="Y2378" t="str">
            <v>Valide</v>
          </cell>
        </row>
        <row r="2379">
          <cell r="A2379" t="str">
            <v>MSKU5739597</v>
          </cell>
          <cell r="B2379">
            <v>20</v>
          </cell>
          <cell r="C2379" t="str">
            <v>607194151</v>
          </cell>
          <cell r="D2379">
            <v>44077</v>
          </cell>
          <cell r="E2379">
            <v>-44072</v>
          </cell>
          <cell r="I2379" t="str">
            <v>2020 MSA 166309</v>
          </cell>
          <cell r="J2379">
            <v>351</v>
          </cell>
          <cell r="K2379" t="str">
            <v>BEAM SUNTORY SPAIN S L EDIFICIO P</v>
          </cell>
          <cell r="L2379" t="str">
            <v>THE WINE COMPANY LOWER BEDI ROAD I</v>
          </cell>
          <cell r="M2379" t="str">
            <v>NL</v>
          </cell>
          <cell r="N2379" t="str">
            <v>NLRTM</v>
          </cell>
          <cell r="O2379" t="str">
            <v>CS</v>
          </cell>
          <cell r="P2379">
            <v>1604</v>
          </cell>
          <cell r="Q2379">
            <v>1604</v>
          </cell>
          <cell r="R2379">
            <v>1604</v>
          </cell>
          <cell r="S2379">
            <v>1604</v>
          </cell>
          <cell r="T2379">
            <v>19062</v>
          </cell>
          <cell r="U2379">
            <v>19062</v>
          </cell>
          <cell r="V2379">
            <v>19062</v>
          </cell>
          <cell r="W2379">
            <v>19062</v>
          </cell>
          <cell r="X2379" t="str">
            <v>801 CASE S SPIRITS FREIGHT PREPAID SHIPPER S LOAD STOWAGE AND COUNT AWAY FROM BOILERS AND HEATERS INTRANSIT TO ICD EMBAKASI N AIROBI 803 CASE S SPIRITS FREIGHT PREPAID SHIPPER S LOAD STOWAGE AND COUNT AWAY FROM BOILERS AND HEATERS INTRANSIT TO ICD EMBAKAS I NAIROBI</v>
          </cell>
          <cell r="Y2379" t="str">
            <v>Valide</v>
          </cell>
        </row>
        <row r="2380">
          <cell r="A2380" t="str">
            <v>WSCU7639387</v>
          </cell>
          <cell r="B2380">
            <v>40</v>
          </cell>
          <cell r="C2380" t="str">
            <v>911052693</v>
          </cell>
          <cell r="D2380">
            <v>44077</v>
          </cell>
          <cell r="E2380">
            <v>-44072</v>
          </cell>
          <cell r="I2380" t="str">
            <v>2020 MSA 166617</v>
          </cell>
          <cell r="J2380">
            <v>229</v>
          </cell>
          <cell r="K2380" t="str">
            <v>SAM MAINA CAIGI 39 THORPE CRESCENT</v>
          </cell>
          <cell r="L2380" t="str">
            <v>GIDEON KARIUKI P O BOX 55846 NAIRO</v>
          </cell>
          <cell r="M2380" t="str">
            <v>AE</v>
          </cell>
          <cell r="N2380" t="str">
            <v>GBFXT</v>
          </cell>
          <cell r="O2380" t="str">
            <v>LT</v>
          </cell>
          <cell r="P2380">
            <v>1</v>
          </cell>
          <cell r="Q2380">
            <v>1</v>
          </cell>
          <cell r="R2380">
            <v>1</v>
          </cell>
          <cell r="S2380">
            <v>1</v>
          </cell>
          <cell r="T2380">
            <v>9730</v>
          </cell>
          <cell r="U2380">
            <v>9730</v>
          </cell>
          <cell r="V2380">
            <v>9730</v>
          </cell>
          <cell r="W2380">
            <v>9730</v>
          </cell>
          <cell r="X2380" t="str">
            <v>USED MEDICAL HOSPITAL BEDS AND MATTRESSES ITEMS BMA PADDLE 32007</v>
          </cell>
          <cell r="Y2380" t="str">
            <v>Valide</v>
          </cell>
        </row>
        <row r="2381">
          <cell r="A2381" t="str">
            <v>TEMU1268631</v>
          </cell>
          <cell r="B2381">
            <v>20</v>
          </cell>
          <cell r="C2381" t="str">
            <v>AMC0934151</v>
          </cell>
          <cell r="D2381">
            <v>44075</v>
          </cell>
          <cell r="E2381">
            <v>-44070</v>
          </cell>
          <cell r="I2381" t="str">
            <v>2020 MSA 166527</v>
          </cell>
          <cell r="J2381">
            <v>92</v>
          </cell>
          <cell r="K2381" t="str">
            <v>CENTRIENT PHARMACEUTICALS INDIAPVT LTD FORMERLY KNOWN AS DSMSINOCHE</v>
          </cell>
          <cell r="L2381" t="str">
            <v>ELYS CHEMICAL INDUSTRIES LTDP O BOX 40411 00100 NAIROBI KENYANO 6 ROAD</v>
          </cell>
          <cell r="M2381" t="str">
            <v>AE</v>
          </cell>
          <cell r="N2381" t="str">
            <v>INNSA</v>
          </cell>
          <cell r="O2381" t="str">
            <v>PE</v>
          </cell>
          <cell r="P2381">
            <v>3</v>
          </cell>
          <cell r="Q2381">
            <v>3</v>
          </cell>
          <cell r="R2381">
            <v>3</v>
          </cell>
          <cell r="S2381">
            <v>3</v>
          </cell>
          <cell r="T2381">
            <v>1102</v>
          </cell>
          <cell r="U2381">
            <v>1102</v>
          </cell>
          <cell r="V2381">
            <v>1102</v>
          </cell>
          <cell r="W2381">
            <v>1102</v>
          </cell>
          <cell r="X2381" t="str">
            <v>1X20ST CONTAINER CONTAINING - TOTAL 3 PALLETS TOTAL THREE PALLETS ONLY 3 PALLETS STC 40 BOXES FORTY BOXES ON THREE PALLETS ONLY 700 KGS FLUCLOXACILLIN SODIUM COMPACTED 300 KGS FLUCLOXACILLIN SODIUM POWDER INV 931110624 DT 09 07 2020 PO NO 23450 DT 25 03 2020 H S CODE 29411000 S BILL NO 3798981 DT 14 07 2020 TOTAL GROSS WEIGHT 1102 000 KGS TOTAL NET WEIGHT 1000 000 KGS MOBILE NO 254 786 523022 FREIGHT PREPAID Part Load Container s covered by BLs AMC0925986 AMC0934150 AMC0934151</v>
          </cell>
          <cell r="Y2381" t="str">
            <v>Valide</v>
          </cell>
        </row>
        <row r="2382">
          <cell r="A2382" t="str">
            <v>FCIU4629310</v>
          </cell>
          <cell r="B2382">
            <v>20</v>
          </cell>
          <cell r="C2382" t="str">
            <v>ANT1342224</v>
          </cell>
          <cell r="D2382">
            <v>44075</v>
          </cell>
          <cell r="E2382">
            <v>-44070</v>
          </cell>
          <cell r="I2382" t="str">
            <v>2020 MSA 166656</v>
          </cell>
          <cell r="J2382">
            <v>14</v>
          </cell>
          <cell r="K2382" t="str">
            <v>CAN AFRICA LTDMAIDENHEADSL6 9NZUNITED KINGDOM</v>
          </cell>
          <cell r="L2382" t="str">
            <v>FIELDING INVESTMENTS LTD P O BOX 24650-00100NAIROBIKENYA</v>
          </cell>
          <cell r="M2382" t="str">
            <v>DE</v>
          </cell>
          <cell r="N2382" t="str">
            <v>SAJED</v>
          </cell>
          <cell r="O2382" t="str">
            <v>CT</v>
          </cell>
          <cell r="P2382">
            <v>1575</v>
          </cell>
          <cell r="Q2382">
            <v>1575</v>
          </cell>
          <cell r="R2382">
            <v>0</v>
          </cell>
          <cell r="S2382">
            <v>0</v>
          </cell>
          <cell r="T2382">
            <v>20475</v>
          </cell>
          <cell r="U2382">
            <v>20475</v>
          </cell>
          <cell r="V2382">
            <v>0</v>
          </cell>
          <cell r="W2382">
            <v>0</v>
          </cell>
          <cell r="X2382" t="str">
            <v>FREIGHT PREPAID 24 X 50 CL CANS BEER 10 VOL ALCOHOL NET WEIGHT 19032 30 KG FINAL PLACE OF DELIVERY NAIROBI AND CONTACT +254 720 252153</v>
          </cell>
          <cell r="Y2382" t="str">
            <v>Valide</v>
          </cell>
        </row>
        <row r="2383">
          <cell r="A2383" t="str">
            <v>TCLU3270250</v>
          </cell>
          <cell r="B2383">
            <v>20</v>
          </cell>
          <cell r="C2383" t="str">
            <v>CANA19643400</v>
          </cell>
          <cell r="D2383">
            <v>44077</v>
          </cell>
          <cell r="E2383">
            <v>-44072</v>
          </cell>
          <cell r="I2383" t="str">
            <v>2020 MSA 166585</v>
          </cell>
          <cell r="J2383">
            <v>8</v>
          </cell>
          <cell r="K2383" t="str">
            <v>GUANGZHOU VESLEE CHEMICAL</v>
          </cell>
          <cell r="L2383" t="str">
            <v>SMART CAR ACCESSORIES LIMITED</v>
          </cell>
          <cell r="M2383" t="str">
            <v>NL</v>
          </cell>
          <cell r="N2383" t="str">
            <v>CNSHK</v>
          </cell>
          <cell r="O2383" t="str">
            <v>CT</v>
          </cell>
          <cell r="P2383">
            <v>1520</v>
          </cell>
          <cell r="Q2383">
            <v>1520</v>
          </cell>
          <cell r="R2383">
            <v>0</v>
          </cell>
          <cell r="S2383">
            <v>0</v>
          </cell>
          <cell r="T2383">
            <v>10682</v>
          </cell>
          <cell r="U2383">
            <v>10682</v>
          </cell>
          <cell r="V2383">
            <v>0</v>
          </cell>
          <cell r="W2383">
            <v>0</v>
          </cell>
          <cell r="X2383" t="str">
            <v>1X20ST CONTAINER S SAID TO CONTAIN 1520 CARTONS IN TOTAL CAR CARE PRODUCTS HS CODE 3402200000 PORT CLEARANCE</v>
          </cell>
          <cell r="Y2383" t="str">
            <v>Valide</v>
          </cell>
        </row>
        <row r="2384">
          <cell r="A2384" t="str">
            <v>PCIU2852747</v>
          </cell>
          <cell r="B2384">
            <v>20</v>
          </cell>
          <cell r="C2384" t="str">
            <v>CCU000112200</v>
          </cell>
          <cell r="D2384">
            <v>44077</v>
          </cell>
          <cell r="E2384">
            <v>-44072</v>
          </cell>
          <cell r="I2384" t="str">
            <v>2020 MSA 166520</v>
          </cell>
          <cell r="J2384">
            <v>272</v>
          </cell>
          <cell r="K2384" t="str">
            <v>CONSOLIDATED SHIPPING LINE INDIA PVT LTD 5B SARAT BOSE ROAD KOLKAT</v>
          </cell>
          <cell r="L2384" t="str">
            <v>NGM COMPANY LIMITEDP O BOX 68144-00200 NAIROBI KENYA</v>
          </cell>
          <cell r="M2384" t="str">
            <v>CN</v>
          </cell>
          <cell r="N2384" t="str">
            <v>INCCU</v>
          </cell>
          <cell r="O2384" t="str">
            <v>PK</v>
          </cell>
          <cell r="P2384">
            <v>118</v>
          </cell>
          <cell r="Q2384">
            <v>118</v>
          </cell>
          <cell r="R2384">
            <v>0</v>
          </cell>
          <cell r="S2384">
            <v>0</v>
          </cell>
          <cell r="T2384">
            <v>45072</v>
          </cell>
          <cell r="U2384">
            <v>45072</v>
          </cell>
          <cell r="V2384">
            <v>0</v>
          </cell>
          <cell r="W2384">
            <v>0</v>
          </cell>
          <cell r="X2384" t="str">
            <v>2X20 FCL CONTAINERS SUPPLY OF 33 11KV POLE LINE FITTINGS SUBSTATION STEEL STRUCTURES AND LIGHTING MAST AS PER PROFORMA INVOICE NO SUP SHIPP 201920 S 020 REV 3 DATED 16-11-2019 CFR MOMBASA KENYA SB NO 3617756 DATE 04 07 2020 LC NO FABL LC0008 20 DT 25 02 2020 IDF NO E2001285774 H S CODE NO 7308 90 90 GROSS WT 45072 000 KGS NET WT 42692 000 KGS DEM DET APPLICATION DAY - CTIC D2 21 DAYS FREE COMBINED DETENTION INBOUND CONTAINER CRITERIA RFA EXCEPTION CCU20A00231 - APPROVAL NUMBER LNTRF20070717B</v>
          </cell>
          <cell r="Y2384" t="str">
            <v>Valide</v>
          </cell>
        </row>
        <row r="2385">
          <cell r="A2385" t="str">
            <v>PCIU1415486</v>
          </cell>
          <cell r="B2385">
            <v>20</v>
          </cell>
          <cell r="C2385" t="str">
            <v>CCU000112200</v>
          </cell>
          <cell r="D2385">
            <v>44079</v>
          </cell>
          <cell r="E2385">
            <v>-44074</v>
          </cell>
          <cell r="I2385" t="str">
            <v>2020 MSA 166520</v>
          </cell>
          <cell r="J2385">
            <v>272</v>
          </cell>
          <cell r="K2385" t="str">
            <v>CONSOLIDATED SHIPPING LINE INDIA PVT LTD 5B SARAT BOSE ROAD KOLKAT</v>
          </cell>
          <cell r="L2385" t="str">
            <v>NGM COMPANY LIMITEDP O BOX 68144-00200 NAIROBI KENYA</v>
          </cell>
          <cell r="M2385" t="str">
            <v>CN</v>
          </cell>
          <cell r="N2385" t="str">
            <v>INCCU</v>
          </cell>
          <cell r="O2385" t="str">
            <v>PK</v>
          </cell>
          <cell r="P2385">
            <v>118</v>
          </cell>
          <cell r="Q2385">
            <v>118</v>
          </cell>
          <cell r="R2385">
            <v>0</v>
          </cell>
          <cell r="S2385">
            <v>0</v>
          </cell>
          <cell r="T2385">
            <v>45072</v>
          </cell>
          <cell r="U2385">
            <v>45072</v>
          </cell>
          <cell r="V2385">
            <v>0</v>
          </cell>
          <cell r="W2385">
            <v>0</v>
          </cell>
          <cell r="X2385" t="str">
            <v>2X20 FCL CONTAINERS SUPPLY OF 33 11KV POLE LINE FITTINGS SUBSTATION STEEL STRUCTURES AND LIGHTING MAST AS PER PROFORMA INVOICE NO SUP SHIPP 201920 S 020 REV 3 DATED 16-11-2019 CFR MOMBASA KENYA SB NO 3617756 DATE 04 07 2020 LC NO FABL LC0008 20 DT 25 02 2020 IDF NO E2001285774 H S CODE NO 7308 90 90 GROSS WT 45072 000 KGS NET WT 42692 000 KGS DEM DET APPLICATION DAY - CTIC D2 21 DAYS FREE COMBINED DETENTION INBOUND CONTAINER CRITERIA RFA EXCEPTION CCU20A00231 - APPROVAL NUMBER LNTRF20070717B</v>
          </cell>
          <cell r="Y2385" t="str">
            <v>Valide</v>
          </cell>
        </row>
        <row r="2386">
          <cell r="A2386" t="str">
            <v>TCNU4796843</v>
          </cell>
          <cell r="B2386">
            <v>40</v>
          </cell>
          <cell r="C2386" t="str">
            <v>COSU6271770080W</v>
          </cell>
          <cell r="D2386">
            <v>44080</v>
          </cell>
          <cell r="E2386">
            <v>-44075</v>
          </cell>
          <cell r="I2386" t="str">
            <v>2020 MSA 166744</v>
          </cell>
          <cell r="J2386">
            <v>62</v>
          </cell>
          <cell r="K2386" t="str">
            <v>NIPPON EXPRESS CHINA CO LTD</v>
          </cell>
          <cell r="L2386" t="str">
            <v>THAMES ELECTRICALS LTD</v>
          </cell>
          <cell r="M2386" t="str">
            <v>CN</v>
          </cell>
          <cell r="N2386" t="str">
            <v>CNSHA</v>
          </cell>
          <cell r="O2386" t="str">
            <v>CT</v>
          </cell>
          <cell r="P2386">
            <v>1142</v>
          </cell>
          <cell r="Q2386">
            <v>1142</v>
          </cell>
          <cell r="R2386">
            <v>1142</v>
          </cell>
          <cell r="S2386">
            <v>1142</v>
          </cell>
          <cell r="T2386">
            <v>11020</v>
          </cell>
          <cell r="U2386">
            <v>11020</v>
          </cell>
          <cell r="V2386">
            <v>11020</v>
          </cell>
          <cell r="W2386">
            <v>11020</v>
          </cell>
          <cell r="X2386" t="str">
            <v>LED LIGHTHS CODE 940540 S C NO 00013643-007 NINGBO CHINA TEL +86-0574-83096093 E-MAIL VANDANA TLAC CO KE COMPANY PIN NUMBER P0006131 51M MAILTO ROHIT SINGH NEEUR COM PIN P051655058P SHIPPERS LOAD STOW COUNT PLACE OF DELIVERY ICD EMBAKASI</v>
          </cell>
          <cell r="Y2386" t="str">
            <v>Valide</v>
          </cell>
        </row>
        <row r="2387">
          <cell r="A2387" t="str">
            <v>OOCU8200602</v>
          </cell>
          <cell r="B2387">
            <v>40</v>
          </cell>
          <cell r="C2387" t="str">
            <v>COSU6272107870</v>
          </cell>
          <cell r="D2387">
            <v>44079</v>
          </cell>
          <cell r="E2387">
            <v>-44074</v>
          </cell>
          <cell r="I2387" t="str">
            <v>2020 MSA 166744</v>
          </cell>
          <cell r="J2387">
            <v>80</v>
          </cell>
          <cell r="K2387" t="str">
            <v>RAINBOW FAME INDUSTRIAL LTD</v>
          </cell>
          <cell r="L2387" t="str">
            <v>INTERCONSUMER PRODUCTS LIMITED</v>
          </cell>
          <cell r="M2387" t="str">
            <v>CN</v>
          </cell>
          <cell r="N2387" t="str">
            <v>CNSHA</v>
          </cell>
          <cell r="O2387" t="str">
            <v>PK</v>
          </cell>
          <cell r="P2387">
            <v>318</v>
          </cell>
          <cell r="Q2387">
            <v>318</v>
          </cell>
          <cell r="R2387">
            <v>0</v>
          </cell>
          <cell r="S2387">
            <v>0</v>
          </cell>
          <cell r="T2387">
            <v>5673</v>
          </cell>
          <cell r="U2387">
            <v>5673</v>
          </cell>
          <cell r="V2387">
            <v>0</v>
          </cell>
          <cell r="W2387">
            <v>0</v>
          </cell>
          <cell r="X2387" t="str">
            <v>PERFORATED TOP SHEET POLY IDF NO E2007365825 FROM SHANGHAI TO MOMBASA FREIGHT PREPAID FROM MOMBASA TO ICD EMBAKASI NAIROBI ON CONSIGNEE S ACCOUNT AND RISK P O BOX 19558 NAIROBI 00202 NAIROBI PIN P051121829L TEL NUMBER +254 713065586 2 MOBILE NUMBER +254 722539462 EMAIL PROCUREMENT INTERCONSUMER CO KE SHIPPERS LOAD STOW COUNT PLACE OF DELIVERY ICD EMBAKASI</v>
          </cell>
          <cell r="Y2387" t="str">
            <v>Valide</v>
          </cell>
        </row>
        <row r="2388">
          <cell r="A2388" t="str">
            <v>OOCU8195131</v>
          </cell>
          <cell r="B2388">
            <v>40</v>
          </cell>
          <cell r="C2388" t="str">
            <v>COSU6272108020</v>
          </cell>
          <cell r="D2388">
            <v>44080</v>
          </cell>
          <cell r="E2388">
            <v>-44075</v>
          </cell>
          <cell r="I2388" t="str">
            <v>2020 MSA 166744</v>
          </cell>
          <cell r="J2388">
            <v>81</v>
          </cell>
          <cell r="K2388" t="str">
            <v>RAINBOW FAME INDUSTRIAL LTD</v>
          </cell>
          <cell r="L2388" t="str">
            <v>INTERCONSUMER PRODUCTS LIMITED</v>
          </cell>
          <cell r="M2388" t="str">
            <v>CN</v>
          </cell>
          <cell r="N2388" t="str">
            <v>CNSHA</v>
          </cell>
          <cell r="O2388" t="str">
            <v>PK</v>
          </cell>
          <cell r="P2388">
            <v>309</v>
          </cell>
          <cell r="Q2388">
            <v>309</v>
          </cell>
          <cell r="R2388">
            <v>0</v>
          </cell>
          <cell r="S2388">
            <v>0</v>
          </cell>
          <cell r="T2388">
            <v>5651</v>
          </cell>
          <cell r="U2388">
            <v>5651</v>
          </cell>
          <cell r="V2388">
            <v>0</v>
          </cell>
          <cell r="W2388">
            <v>0</v>
          </cell>
          <cell r="X2388" t="str">
            <v>PERFORATED TOP SHEET POLY IDF NO E2007365930 FROM SHANGHAI TO MOMBASA FREIGHT PREPAID FROM MOMBASA TO ICD EMBAKASI NAIROBI ON CONSIGNEE S ACCOUNT AND RISK P O BOX 19558 NAIROBI 00202 NAIROBI PIN P051121829L TEL NUMBER +254 713065586 2 MOBILE NUMBER +254 722539462 EMAIL PROCUREMENT INTERCONSUMER CO KE</v>
          </cell>
          <cell r="Y2388" t="str">
            <v>Valide</v>
          </cell>
        </row>
        <row r="2389">
          <cell r="A2389" t="str">
            <v>APHU7295996</v>
          </cell>
          <cell r="B2389">
            <v>40</v>
          </cell>
          <cell r="C2389" t="str">
            <v>DXB0509284B</v>
          </cell>
          <cell r="D2389">
            <v>44075</v>
          </cell>
          <cell r="E2389">
            <v>-44070</v>
          </cell>
          <cell r="I2389" t="str">
            <v>2020 MSA 166527</v>
          </cell>
          <cell r="J2389">
            <v>129</v>
          </cell>
          <cell r="K2389" t="str">
            <v>SOAPS CHEMICALSINDUSTRIAL TRADING COMPANY LTDPO BOX 23005 SHARJAH</v>
          </cell>
          <cell r="L2389" t="str">
            <v>TOWFIQ KENYA LTDLIKONI ROAD INDUSTRIAL AREAPO BOX 78239NAIROBI KENYA</v>
          </cell>
          <cell r="M2389" t="str">
            <v>AE</v>
          </cell>
          <cell r="N2389" t="str">
            <v>AEJEA</v>
          </cell>
          <cell r="O2389" t="str">
            <v>CA</v>
          </cell>
          <cell r="P2389">
            <v>6922</v>
          </cell>
          <cell r="Q2389">
            <v>6922</v>
          </cell>
          <cell r="R2389">
            <v>6922</v>
          </cell>
          <cell r="S2389">
            <v>6922</v>
          </cell>
          <cell r="T2389">
            <v>56802</v>
          </cell>
          <cell r="U2389">
            <v>56802</v>
          </cell>
          <cell r="V2389">
            <v>56802</v>
          </cell>
          <cell r="W2389">
            <v>56802</v>
          </cell>
          <cell r="X2389" t="str">
            <v>HARPIC PSN CORROSIVE LIQUID N O S UN Number 1760 - IMDG Class 8 - PG I Chemical name sulphamidic acid formic acid 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89" t="str">
            <v>Valide</v>
          </cell>
        </row>
        <row r="2390">
          <cell r="A2390" t="str">
            <v>CMAU4372612</v>
          </cell>
          <cell r="B2390">
            <v>40</v>
          </cell>
          <cell r="C2390" t="str">
            <v>DXB0509284B</v>
          </cell>
          <cell r="D2390">
            <v>44080</v>
          </cell>
          <cell r="E2390">
            <v>-44075</v>
          </cell>
          <cell r="I2390" t="str">
            <v>2020 MSA 166527</v>
          </cell>
          <cell r="J2390">
            <v>129</v>
          </cell>
          <cell r="K2390" t="str">
            <v>SOAPS CHEMICALSINDUSTRIAL TRADING COMPANY LTDPO BOX 23005 SHARJAH</v>
          </cell>
          <cell r="L2390" t="str">
            <v>TOWFIQ KENYA LTDLIKONI ROAD INDUSTRIAL AREAPO BOX 78239NAIROBI KENYA</v>
          </cell>
          <cell r="M2390" t="str">
            <v>AE</v>
          </cell>
          <cell r="N2390" t="str">
            <v>AEJEA</v>
          </cell>
          <cell r="O2390" t="str">
            <v>CA</v>
          </cell>
          <cell r="P2390">
            <v>6922</v>
          </cell>
          <cell r="Q2390">
            <v>6922</v>
          </cell>
          <cell r="R2390">
            <v>6922</v>
          </cell>
          <cell r="S2390">
            <v>6922</v>
          </cell>
          <cell r="T2390">
            <v>56802</v>
          </cell>
          <cell r="U2390">
            <v>56802</v>
          </cell>
          <cell r="V2390">
            <v>56802</v>
          </cell>
          <cell r="W2390">
            <v>56802</v>
          </cell>
          <cell r="X2390" t="str">
            <v>HARPIC PSN CORROSIVE LIQUID N O S UN Number 1760 - IMDG Class 8 - PG I Chemical name sulphamidic acid formic acid 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0" t="str">
            <v>Valide</v>
          </cell>
        </row>
        <row r="2391">
          <cell r="A2391" t="str">
            <v>CMAU7344661</v>
          </cell>
          <cell r="B2391">
            <v>40</v>
          </cell>
          <cell r="C2391" t="str">
            <v>DXB0509284B</v>
          </cell>
          <cell r="D2391">
            <v>44080</v>
          </cell>
          <cell r="E2391">
            <v>-44075</v>
          </cell>
          <cell r="I2391" t="str">
            <v>2020 MSA 166527</v>
          </cell>
          <cell r="J2391">
            <v>129</v>
          </cell>
          <cell r="K2391" t="str">
            <v>SOAPS CHEMICALSINDUSTRIAL TRADING COMPANY LTDPO BOX 23005 SHARJAH</v>
          </cell>
          <cell r="L2391" t="str">
            <v>TOWFIQ KENYA LTDLIKONI ROAD INDUSTRIAL AREAPO BOX 78239NAIROBI KENYA</v>
          </cell>
          <cell r="M2391" t="str">
            <v>AE</v>
          </cell>
          <cell r="N2391" t="str">
            <v>AEJEA</v>
          </cell>
          <cell r="O2391" t="str">
            <v>CA</v>
          </cell>
          <cell r="P2391">
            <v>6922</v>
          </cell>
          <cell r="Q2391">
            <v>6922</v>
          </cell>
          <cell r="R2391">
            <v>6922</v>
          </cell>
          <cell r="S2391">
            <v>6922</v>
          </cell>
          <cell r="T2391">
            <v>56802</v>
          </cell>
          <cell r="U2391">
            <v>56802</v>
          </cell>
          <cell r="V2391">
            <v>56802</v>
          </cell>
          <cell r="W2391">
            <v>56802</v>
          </cell>
          <cell r="X2391" t="str">
            <v>HARPIC PSN CORROSIVE LIQUID N O S UN Number 1760 - IMDG Class 8 - PG I Chemical name sulphamidic acid formic acid 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1" t="str">
            <v>Valide</v>
          </cell>
        </row>
        <row r="2392">
          <cell r="A2392" t="str">
            <v>CMAU4342351</v>
          </cell>
          <cell r="B2392">
            <v>40</v>
          </cell>
          <cell r="C2392" t="str">
            <v>DXB0509284C</v>
          </cell>
          <cell r="D2392">
            <v>44075</v>
          </cell>
          <cell r="E2392">
            <v>-44070</v>
          </cell>
          <cell r="I2392" t="str">
            <v>2020 MSA 166527</v>
          </cell>
          <cell r="J2392">
            <v>129</v>
          </cell>
          <cell r="K2392" t="str">
            <v>SOAPS CHEMICALSINDUSTRIAL TRADING COMPANY LTDPO BOX 23005 SHARJAH</v>
          </cell>
          <cell r="L2392" t="str">
            <v>TOWFIQ KENYA LTDLIKONI ROAD INDUSTRIAL AREAPO BOX 78239NAIROBI KENYA</v>
          </cell>
          <cell r="M2392" t="str">
            <v>AE</v>
          </cell>
          <cell r="N2392" t="str">
            <v>AEJEA</v>
          </cell>
          <cell r="O2392" t="str">
            <v>CA</v>
          </cell>
          <cell r="P2392">
            <v>6922</v>
          </cell>
          <cell r="Q2392">
            <v>6922</v>
          </cell>
          <cell r="R2392">
            <v>6922</v>
          </cell>
          <cell r="S2392">
            <v>6922</v>
          </cell>
          <cell r="T2392">
            <v>56802</v>
          </cell>
          <cell r="U2392">
            <v>56802</v>
          </cell>
          <cell r="V2392">
            <v>56802</v>
          </cell>
          <cell r="W2392">
            <v>56802</v>
          </cell>
          <cell r="X2392" t="str">
            <v>HARPIC PSN CORROSIVE LIQUID N O S UN Number 1760 - IMDG Class 8 - PG I Chemical name sulphamidic acid formic acid 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2" t="str">
            <v>Valide</v>
          </cell>
        </row>
        <row r="2393">
          <cell r="A2393" t="str">
            <v>CAIU9727862</v>
          </cell>
          <cell r="B2393">
            <v>40</v>
          </cell>
          <cell r="C2393" t="str">
            <v>DXB0509284C</v>
          </cell>
          <cell r="D2393">
            <v>44076</v>
          </cell>
          <cell r="E2393">
            <v>-44071</v>
          </cell>
          <cell r="I2393" t="str">
            <v>2020 MSA 166527</v>
          </cell>
          <cell r="J2393">
            <v>129</v>
          </cell>
          <cell r="K2393" t="str">
            <v>SOAPS CHEMICALSINDUSTRIAL TRADING COMPANY LTDPO BOX 23005 SHARJAH</v>
          </cell>
          <cell r="L2393" t="str">
            <v>TOWFIQ KENYA LTDLIKONI ROAD INDUSTRIAL AREAPO BOX 78239NAIROBI KENYA</v>
          </cell>
          <cell r="M2393" t="str">
            <v>AE</v>
          </cell>
          <cell r="N2393" t="str">
            <v>AEJEA</v>
          </cell>
          <cell r="O2393" t="str">
            <v>CA</v>
          </cell>
          <cell r="P2393">
            <v>6922</v>
          </cell>
          <cell r="Q2393">
            <v>6922</v>
          </cell>
          <cell r="R2393">
            <v>6922</v>
          </cell>
          <cell r="S2393">
            <v>6922</v>
          </cell>
          <cell r="T2393">
            <v>56802</v>
          </cell>
          <cell r="U2393">
            <v>56802</v>
          </cell>
          <cell r="V2393">
            <v>56802</v>
          </cell>
          <cell r="W2393">
            <v>56802</v>
          </cell>
          <cell r="X2393" t="str">
            <v>HARPIC PSN CORROSIVE LIQUID N O S UN Number 1760 - IMDG Class 8 - PG I Chemical name sulphamidic acid formic acid 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3" t="str">
            <v>Valide</v>
          </cell>
        </row>
        <row r="2394">
          <cell r="A2394" t="str">
            <v>MAGU5698250</v>
          </cell>
          <cell r="B2394">
            <v>40</v>
          </cell>
          <cell r="C2394" t="str">
            <v>DXB0509284C</v>
          </cell>
          <cell r="D2394">
            <v>44080</v>
          </cell>
          <cell r="E2394">
            <v>-44075</v>
          </cell>
          <cell r="I2394" t="str">
            <v>2020 MSA 166527</v>
          </cell>
          <cell r="J2394">
            <v>129</v>
          </cell>
          <cell r="K2394" t="str">
            <v>SOAPS CHEMICALSINDUSTRIAL TRADING COMPANY LTDPO BOX 23005 SHARJAH</v>
          </cell>
          <cell r="L2394" t="str">
            <v>TOWFIQ KENYA LTDLIKONI ROAD INDUSTRIAL AREAPO BOX 78239NAIROBI KENYA</v>
          </cell>
          <cell r="M2394" t="str">
            <v>AE</v>
          </cell>
          <cell r="N2394" t="str">
            <v>AEJEA</v>
          </cell>
          <cell r="O2394" t="str">
            <v>CA</v>
          </cell>
          <cell r="P2394">
            <v>6922</v>
          </cell>
          <cell r="Q2394">
            <v>6922</v>
          </cell>
          <cell r="R2394">
            <v>6922</v>
          </cell>
          <cell r="S2394">
            <v>6922</v>
          </cell>
          <cell r="T2394">
            <v>56802</v>
          </cell>
          <cell r="U2394">
            <v>56802</v>
          </cell>
          <cell r="V2394">
            <v>56802</v>
          </cell>
          <cell r="W2394">
            <v>56802</v>
          </cell>
          <cell r="X2394" t="str">
            <v>HARPIC PSN CORROSIVE LIQUID N O S UN Number 1760 - IMDG Class 8 - PG I Chemical name sulphamidic acid formic acid 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4" t="str">
            <v>Valide</v>
          </cell>
        </row>
        <row r="2395">
          <cell r="A2395" t="str">
            <v>APHU6582498</v>
          </cell>
          <cell r="B2395">
            <v>40</v>
          </cell>
          <cell r="C2395" t="str">
            <v>DXB0509284D</v>
          </cell>
          <cell r="D2395">
            <v>44076</v>
          </cell>
          <cell r="E2395">
            <v>-44071</v>
          </cell>
          <cell r="I2395" t="str">
            <v>2020 MSA 166527</v>
          </cell>
          <cell r="J2395">
            <v>131</v>
          </cell>
          <cell r="K2395" t="str">
            <v>SOAPS CHEMICALSINDUSTRIAL TRADING COMPANY LTDPO BOX 23005 SHARJAH</v>
          </cell>
          <cell r="L2395" t="str">
            <v>TOWFIQ KENYA LTDLIKONI ROAD INDUSTRIAL AREAPO BOX 78239NAIROBI KENYA</v>
          </cell>
          <cell r="M2395" t="str">
            <v>AE</v>
          </cell>
          <cell r="N2395" t="str">
            <v>AEJEA</v>
          </cell>
          <cell r="O2395" t="str">
            <v>CA</v>
          </cell>
          <cell r="P2395">
            <v>4777</v>
          </cell>
          <cell r="Q2395">
            <v>4777</v>
          </cell>
          <cell r="R2395">
            <v>0</v>
          </cell>
          <cell r="S2395">
            <v>0</v>
          </cell>
          <cell r="T2395">
            <v>40297</v>
          </cell>
          <cell r="U2395">
            <v>40297</v>
          </cell>
          <cell r="V2395">
            <v>0</v>
          </cell>
          <cell r="W2395">
            <v>0</v>
          </cell>
          <cell r="X2395" t="str">
            <v>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5" t="str">
            <v>Valide</v>
          </cell>
        </row>
        <row r="2396">
          <cell r="A2396" t="str">
            <v>CMAU7602540</v>
          </cell>
          <cell r="B2396">
            <v>40</v>
          </cell>
          <cell r="C2396" t="str">
            <v>DXB0509284D</v>
          </cell>
          <cell r="D2396">
            <v>44076</v>
          </cell>
          <cell r="E2396">
            <v>-44071</v>
          </cell>
          <cell r="I2396" t="str">
            <v>2020 MSA 166527</v>
          </cell>
          <cell r="J2396">
            <v>131</v>
          </cell>
          <cell r="K2396" t="str">
            <v>SOAPS CHEMICALSINDUSTRIAL TRADING COMPANY LTDPO BOX 23005 SHARJAH</v>
          </cell>
          <cell r="L2396" t="str">
            <v>TOWFIQ KENYA LTDLIKONI ROAD INDUSTRIAL AREAPO BOX 78239NAIROBI KENYA</v>
          </cell>
          <cell r="M2396" t="str">
            <v>AE</v>
          </cell>
          <cell r="N2396" t="str">
            <v>AEJEA</v>
          </cell>
          <cell r="O2396" t="str">
            <v>CA</v>
          </cell>
          <cell r="P2396">
            <v>4777</v>
          </cell>
          <cell r="Q2396">
            <v>4777</v>
          </cell>
          <cell r="R2396">
            <v>0</v>
          </cell>
          <cell r="S2396">
            <v>0</v>
          </cell>
          <cell r="T2396">
            <v>40297</v>
          </cell>
          <cell r="U2396">
            <v>40297</v>
          </cell>
          <cell r="V2396">
            <v>0</v>
          </cell>
          <cell r="W2396">
            <v>0</v>
          </cell>
          <cell r="X2396" t="str">
            <v>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6" t="str">
            <v>Valide</v>
          </cell>
        </row>
        <row r="2397">
          <cell r="A2397" t="str">
            <v>CMAU7008646</v>
          </cell>
          <cell r="B2397">
            <v>40</v>
          </cell>
          <cell r="C2397" t="str">
            <v>DXB0509284D</v>
          </cell>
          <cell r="D2397">
            <v>44080</v>
          </cell>
          <cell r="E2397">
            <v>-44075</v>
          </cell>
          <cell r="I2397" t="str">
            <v>2020 MSA 166527</v>
          </cell>
          <cell r="J2397">
            <v>131</v>
          </cell>
          <cell r="K2397" t="str">
            <v>SOAPS CHEMICALSINDUSTRIAL TRADING COMPANY LTDPO BOX 23005 SHARJAH</v>
          </cell>
          <cell r="L2397" t="str">
            <v>TOWFIQ KENYA LTDLIKONI ROAD INDUSTRIAL AREAPO BOX 78239NAIROBI KENYA</v>
          </cell>
          <cell r="M2397" t="str">
            <v>AE</v>
          </cell>
          <cell r="N2397" t="str">
            <v>AEJEA</v>
          </cell>
          <cell r="O2397" t="str">
            <v>CA</v>
          </cell>
          <cell r="P2397">
            <v>4777</v>
          </cell>
          <cell r="Q2397">
            <v>4777</v>
          </cell>
          <cell r="R2397">
            <v>0</v>
          </cell>
          <cell r="S2397">
            <v>0</v>
          </cell>
          <cell r="T2397">
            <v>40297</v>
          </cell>
          <cell r="U2397">
            <v>40297</v>
          </cell>
          <cell r="V2397">
            <v>0</v>
          </cell>
          <cell r="W2397">
            <v>0</v>
          </cell>
          <cell r="X2397" t="str">
            <v>HARPIC PSN CORROSIVE LIQUID N O S UN Number 1760 - IMDG Class 8 - PG I Chemical name sulphamidic acid formic acid HARPIC PSN CORROSIVE LIQUID N O S UN Number 1760 - IMDG Class 8 - PG I Chemical name sulphamidic acid formic acid FREIGHT PREPAID TAX ID P051130675T PSN CORROSIVE LIQUID N O S UN Number 1760 - IMDG Class 8 - PG I Chemical name sulphamidic acid formic acid</v>
          </cell>
          <cell r="Y2397" t="str">
            <v>Valide</v>
          </cell>
        </row>
        <row r="2398">
          <cell r="A2398" t="str">
            <v>CMAU1704800</v>
          </cell>
          <cell r="B2398">
            <v>20</v>
          </cell>
          <cell r="C2398" t="str">
            <v>DXB0510986</v>
          </cell>
          <cell r="D2398">
            <v>44077</v>
          </cell>
          <cell r="E2398">
            <v>-44072</v>
          </cell>
          <cell r="I2398" t="str">
            <v>2020 MSA 166527</v>
          </cell>
          <cell r="J2398">
            <v>180</v>
          </cell>
          <cell r="K2398" t="str">
            <v>TIMOTHY JACOB ANANDA ODIDADUBAIUNITED ARAB EMIRATES</v>
          </cell>
          <cell r="L2398" t="str">
            <v>TIMOTHY JACOB ANANDA ODIDAMOMBASANKENYA KENYA TEL +254780896545TAX A00</v>
          </cell>
          <cell r="M2398" t="str">
            <v>AE</v>
          </cell>
          <cell r="N2398" t="str">
            <v>AEJEA</v>
          </cell>
          <cell r="O2398" t="str">
            <v>PK</v>
          </cell>
          <cell r="P2398">
            <v>108</v>
          </cell>
          <cell r="Q2398">
            <v>108</v>
          </cell>
          <cell r="R2398">
            <v>108</v>
          </cell>
          <cell r="S2398">
            <v>108</v>
          </cell>
          <cell r="T2398">
            <v>17780</v>
          </cell>
          <cell r="U2398">
            <v>17780</v>
          </cell>
          <cell r="V2398">
            <v>17780</v>
          </cell>
          <cell r="W2398">
            <v>17780</v>
          </cell>
          <cell r="X2398" t="str">
            <v>1 X 20 STC 108 PACAKAGES OF PERSONAL EFFECTS FOR RETURNING RESIDENT FREIGHT PREPAID</v>
          </cell>
          <cell r="Y2398" t="str">
            <v>Valide</v>
          </cell>
        </row>
        <row r="2399">
          <cell r="A2399" t="str">
            <v>CMAU6382760</v>
          </cell>
          <cell r="B2399">
            <v>40</v>
          </cell>
          <cell r="C2399" t="str">
            <v>DXB0511150</v>
          </cell>
          <cell r="D2399">
            <v>44080</v>
          </cell>
          <cell r="E2399">
            <v>-44075</v>
          </cell>
          <cell r="I2399" t="str">
            <v>2020 MSA 166527</v>
          </cell>
          <cell r="J2399">
            <v>187</v>
          </cell>
          <cell r="K2399" t="str">
            <v>NORDIC SHIPPING LLCOFFICE 205 OFFICE LAND BUILDINGNEAR LULU HYPERMA</v>
          </cell>
          <cell r="L2399" t="str">
            <v>THAMES ELECTRICALS LTDSASIO ROAD OFF LUNGA-LUNGA ROADPO BOX 10403 004</v>
          </cell>
          <cell r="M2399" t="str">
            <v>AE</v>
          </cell>
          <cell r="N2399" t="str">
            <v>AEJEA</v>
          </cell>
          <cell r="O2399" t="str">
            <v>BX</v>
          </cell>
          <cell r="P2399">
            <v>4990</v>
          </cell>
          <cell r="Q2399">
            <v>4990</v>
          </cell>
          <cell r="R2399">
            <v>4990</v>
          </cell>
          <cell r="S2399">
            <v>4990</v>
          </cell>
          <cell r="T2399">
            <v>16187</v>
          </cell>
          <cell r="U2399">
            <v>16187</v>
          </cell>
          <cell r="V2399">
            <v>16187</v>
          </cell>
          <cell r="W2399">
            <v>16187</v>
          </cell>
          <cell r="X2399" t="str">
            <v>2x40 HC STC 84756 PCS ELECTRICAL LIGHTING LAMPS PRODUCTS PACKING IN 4990 BOXES TOTAL QTY 84756 PCS IN 4990 BOXES TOTAL WEIGHT 16186 60 KGS HS CODE 94051000 94054090 85395000 CARGO IN TRANSIT TO EMBAKASI AT CONSIGNEES COST RISK AND RESPONSIBILITY CARRIER RESPONSIBILITY CEASES AT PORT OF DISCHARGE FREIGHT PREPAID</v>
          </cell>
          <cell r="Y2399" t="str">
            <v>Valide</v>
          </cell>
        </row>
        <row r="2400">
          <cell r="A2400" t="str">
            <v>TGHU9231902</v>
          </cell>
          <cell r="B2400">
            <v>40</v>
          </cell>
          <cell r="C2400" t="str">
            <v>EPIRAEESAD220532</v>
          </cell>
          <cell r="D2400">
            <v>44080</v>
          </cell>
          <cell r="E2400">
            <v>-44075</v>
          </cell>
          <cell r="I2400" t="str">
            <v>2020 MSA 166527</v>
          </cell>
          <cell r="J2400">
            <v>187</v>
          </cell>
          <cell r="K2400" t="str">
            <v>NORDIC SHIPPING LLCOFFICE 205 OFFICE LAND BUILDINGNEAR LULU HYPERMA</v>
          </cell>
          <cell r="L2400" t="str">
            <v>THAMES ELECTRICALS LTDSASIO ROAD OFF LUNGA-LUNGA ROADPO BOX 10403 004</v>
          </cell>
          <cell r="M2400" t="str">
            <v>AE</v>
          </cell>
          <cell r="N2400" t="str">
            <v>AEJEA</v>
          </cell>
          <cell r="O2400" t="str">
            <v>BX</v>
          </cell>
          <cell r="P2400">
            <v>4990</v>
          </cell>
          <cell r="Q2400">
            <v>4990</v>
          </cell>
          <cell r="R2400">
            <v>4990</v>
          </cell>
          <cell r="S2400">
            <v>4990</v>
          </cell>
          <cell r="T2400">
            <v>16187</v>
          </cell>
          <cell r="U2400">
            <v>16187</v>
          </cell>
          <cell r="V2400">
            <v>16187</v>
          </cell>
          <cell r="W2400">
            <v>16187</v>
          </cell>
          <cell r="X2400" t="str">
            <v>2x40 HC STC 84756 PCS ELECTRICAL LIGHTING LAMPS PRODUCTS PACKING IN 4990 BOXES TOTAL QTY 84756 PCS IN 4990 BOXES TOTAL WEIGHT 16186 60 KGS HS CODE 94051000 94054090 85395000 CARGO IN TRANSIT TO EMBAKASI AT CONSIGNEES COST RISK AND RESPONSIBILITY CARRIER RESPONSIBILITY CEASES AT PORT OF DISCHARGE FREIGHT PREPAID</v>
          </cell>
          <cell r="Y2400" t="str">
            <v>Valide</v>
          </cell>
        </row>
        <row r="2401">
          <cell r="A2401" t="str">
            <v>ESPU8008584</v>
          </cell>
          <cell r="B2401">
            <v>40</v>
          </cell>
          <cell r="C2401" t="str">
            <v>EPIRCHNSHN266868</v>
          </cell>
          <cell r="D2401">
            <v>44075</v>
          </cell>
          <cell r="E2401">
            <v>-44070</v>
          </cell>
          <cell r="I2401" t="str">
            <v>2020 MSA 166529</v>
          </cell>
          <cell r="J2401">
            <v>41</v>
          </cell>
          <cell r="K2401" t="str">
            <v>SHANGHAI SHIBANG MACHINERY SALES CO LTD 416 JIANYE RD PUDONG NEW D</v>
          </cell>
          <cell r="L2401" t="str">
            <v>ANZA EQUIPMENTS SIMBI COMPLEX 02 FA LCON ROAD INDUSTRIAL AREA P O BOX</v>
          </cell>
          <cell r="M2401" t="str">
            <v>VN</v>
          </cell>
          <cell r="N2401" t="str">
            <v>CNSHA</v>
          </cell>
          <cell r="O2401" t="str">
            <v>PK</v>
          </cell>
          <cell r="P2401">
            <v>50</v>
          </cell>
          <cell r="Q2401">
            <v>50</v>
          </cell>
          <cell r="R2401">
            <v>0</v>
          </cell>
          <cell r="S2401">
            <v>0</v>
          </cell>
          <cell r="T2401">
            <v>45393</v>
          </cell>
          <cell r="U2401">
            <v>45393</v>
          </cell>
          <cell r="V2401">
            <v>0</v>
          </cell>
          <cell r="W2401">
            <v>0</v>
          </cell>
          <cell r="X2401" t="str">
            <v>3 X HIGH CUBE 40 CONTAINER SAID TO CONTAIN TOTAL 50 FIFTY ONLY PACKAGES COMPLETE STONE CRUSHING PLANT INCLUDING JAW CRUSHER IMPACT CRUSHER AND ALL RELATED ACCESSORIES LC NO OLCF000000220 IDF NO E1912271763 CONTACT DAVID +25472169 2354 D MUTIA ANZAEQUIPMENT COM FOR HOUSE HOUSE GOODS IN TRANSIT TO NAIROBI VIA MERCHANT HAULAGE</v>
          </cell>
          <cell r="Y2401" t="str">
            <v>Valide</v>
          </cell>
        </row>
        <row r="2402">
          <cell r="A2402" t="str">
            <v>DRYU9720107</v>
          </cell>
          <cell r="B2402">
            <v>40</v>
          </cell>
          <cell r="C2402" t="str">
            <v>EPIRCHNSHN266868</v>
          </cell>
          <cell r="D2402">
            <v>44075</v>
          </cell>
          <cell r="E2402">
            <v>-44070</v>
          </cell>
          <cell r="I2402" t="str">
            <v>2020 MSA 166529</v>
          </cell>
          <cell r="J2402">
            <v>41</v>
          </cell>
          <cell r="K2402" t="str">
            <v>SHANGHAI SHIBANG MACHINERY SALES CO LTD 416 JIANYE RD PUDONG NEW D</v>
          </cell>
          <cell r="L2402" t="str">
            <v>ANZA EQUIPMENTS SIMBI COMPLEX 02 FA LCON ROAD INDUSTRIAL AREA P O BOX</v>
          </cell>
          <cell r="M2402" t="str">
            <v>VN</v>
          </cell>
          <cell r="N2402" t="str">
            <v>CNSHA</v>
          </cell>
          <cell r="O2402" t="str">
            <v>PK</v>
          </cell>
          <cell r="P2402">
            <v>50</v>
          </cell>
          <cell r="Q2402">
            <v>50</v>
          </cell>
          <cell r="R2402">
            <v>0</v>
          </cell>
          <cell r="S2402">
            <v>0</v>
          </cell>
          <cell r="T2402">
            <v>45393</v>
          </cell>
          <cell r="U2402">
            <v>45393</v>
          </cell>
          <cell r="V2402">
            <v>0</v>
          </cell>
          <cell r="W2402">
            <v>0</v>
          </cell>
          <cell r="X2402" t="str">
            <v>3 X HIGH CUBE 40 CONTAINER SAID TO CONTAIN TOTAL 50 FIFTY ONLY PACKAGES COMPLETE STONE CRUSHING PLANT INCLUDING JAW CRUSHER IMPACT CRUSHER AND ALL RELATED ACCESSORIES LC NO OLCF000000220 IDF NO E1912271763 CONTACT DAVID +25472169 2354 D MUTIA ANZAEQUIPMENT COM FOR HOUSE HOUSE GOODS IN TRANSIT TO NAIROBI VIA MERCHANT HAULAGE</v>
          </cell>
          <cell r="Y2402" t="str">
            <v>Valide</v>
          </cell>
        </row>
        <row r="2403">
          <cell r="A2403" t="str">
            <v>FCIU9022736</v>
          </cell>
          <cell r="B2403">
            <v>40</v>
          </cell>
          <cell r="C2403" t="str">
            <v>EPIRCHNSHN266868</v>
          </cell>
          <cell r="D2403">
            <v>44075</v>
          </cell>
          <cell r="E2403">
            <v>-44070</v>
          </cell>
          <cell r="I2403" t="str">
            <v>2020 MSA 166529</v>
          </cell>
          <cell r="J2403">
            <v>41</v>
          </cell>
          <cell r="K2403" t="str">
            <v>SHANGHAI SHIBANG MACHINERY SALES CO LTD 416 JIANYE RD PUDONG NEW D</v>
          </cell>
          <cell r="L2403" t="str">
            <v>ANZA EQUIPMENTS SIMBI COMPLEX 02 FA LCON ROAD INDUSTRIAL AREA P O BOX</v>
          </cell>
          <cell r="M2403" t="str">
            <v>VN</v>
          </cell>
          <cell r="N2403" t="str">
            <v>CNSHA</v>
          </cell>
          <cell r="O2403" t="str">
            <v>PK</v>
          </cell>
          <cell r="P2403">
            <v>50</v>
          </cell>
          <cell r="Q2403">
            <v>50</v>
          </cell>
          <cell r="R2403">
            <v>0</v>
          </cell>
          <cell r="S2403">
            <v>0</v>
          </cell>
          <cell r="T2403">
            <v>45393</v>
          </cell>
          <cell r="U2403">
            <v>45393</v>
          </cell>
          <cell r="V2403">
            <v>0</v>
          </cell>
          <cell r="W2403">
            <v>0</v>
          </cell>
          <cell r="X2403" t="str">
            <v>3 X HIGH CUBE 40 CONTAINER SAID TO CONTAIN TOTAL 50 FIFTY ONLY PACKAGES COMPLETE STONE CRUSHING PLANT INCLUDING JAW CRUSHER IMPACT CRUSHER AND ALL RELATED ACCESSORIES LC NO OLCF000000220 IDF NO E1912271763 CONTACT DAVID +25472169 2354 D MUTIA ANZAEQUIPMENT COM FOR HOUSE HOUSE GOODS IN TRANSIT TO NAIROBI VIA MERCHANT HAULAGE</v>
          </cell>
          <cell r="Y2403" t="str">
            <v>Valide</v>
          </cell>
        </row>
        <row r="2404">
          <cell r="A2404" t="str">
            <v>FCIU8185810</v>
          </cell>
          <cell r="B2404">
            <v>40</v>
          </cell>
          <cell r="C2404" t="str">
            <v>EPIRINDMUM212454</v>
          </cell>
          <cell r="D2404">
            <v>44077</v>
          </cell>
          <cell r="E2404">
            <v>-44072</v>
          </cell>
          <cell r="I2404" t="str">
            <v>2020 MSA 166522</v>
          </cell>
          <cell r="J2404">
            <v>120</v>
          </cell>
          <cell r="K2404" t="str">
            <v>EMPIRE INDUSTRIES LTD VITRUM GLASS 414 SENAPATI BAPAT ROAD LOWER PAP</v>
          </cell>
          <cell r="L2404" t="str">
            <v>BETA HEALTHCARE INTERNATIONAL LIMIT ED MOGADISHU RD OFF LUNGA LUNGA R</v>
          </cell>
          <cell r="M2404" t="str">
            <v>SA</v>
          </cell>
          <cell r="N2404" t="str">
            <v>INNSA</v>
          </cell>
          <cell r="O2404" t="str">
            <v>PK</v>
          </cell>
          <cell r="P2404">
            <v>4400</v>
          </cell>
          <cell r="Q2404">
            <v>4400</v>
          </cell>
          <cell r="R2404">
            <v>4400</v>
          </cell>
          <cell r="S2404">
            <v>4400</v>
          </cell>
          <cell r="T2404">
            <v>53240</v>
          </cell>
          <cell r="U2404">
            <v>53240</v>
          </cell>
          <cell r="V2404">
            <v>53240</v>
          </cell>
          <cell r="W2404">
            <v>53240</v>
          </cell>
          <cell r="X2404" t="str">
            <v>2 X HC40 STC 4400 SHRINKWRAP PACKS 100 ML AMBER 25MM NECK ROUND GLASS BOTTLES PACKED IN SHRINK WRAPPED TRAYS 4400 PACKS 528000 PCS EXPORT UNDER ADVANCE LICENCE NO 0310827718 DATED 15 03 2019 IDF NO E2005327169 HSN CODE 70109000 O UR INVOICE NO 27VITR MU E053 SHIPPING BILL NO 4410403 DATE 11 08 2020 TOTAL NET WT OF CONSIGNMENT 52360 000 KGS HOUSE HOUSE PORT NOMINATION AS PER KPA DIRECTIVE</v>
          </cell>
          <cell r="Y2404" t="str">
            <v>Valide</v>
          </cell>
        </row>
        <row r="2405">
          <cell r="A2405" t="str">
            <v>TCNU2987250</v>
          </cell>
          <cell r="B2405">
            <v>40</v>
          </cell>
          <cell r="C2405" t="str">
            <v>GGZ1121108</v>
          </cell>
          <cell r="D2405">
            <v>44076</v>
          </cell>
          <cell r="E2405">
            <v>-44071</v>
          </cell>
          <cell r="I2405" t="str">
            <v>2020 MSA 166584</v>
          </cell>
          <cell r="J2405">
            <v>210</v>
          </cell>
          <cell r="K2405" t="str">
            <v>CN CENTURY TRADING LIMITEDROOM A B 9 F GLORY CENTRE 8 HILLWOOD ROAD T</v>
          </cell>
          <cell r="L2405" t="str">
            <v>KEDA KENYA CERAMICS COMPANYLIMITEDPIN NO P051572738IP O BOX 6780-00</v>
          </cell>
          <cell r="M2405" t="str">
            <v>CN</v>
          </cell>
          <cell r="N2405" t="str">
            <v>CNSHK</v>
          </cell>
          <cell r="O2405" t="str">
            <v>PK</v>
          </cell>
          <cell r="P2405">
            <v>131</v>
          </cell>
          <cell r="Q2405">
            <v>131</v>
          </cell>
          <cell r="R2405">
            <v>131</v>
          </cell>
          <cell r="S2405">
            <v>131</v>
          </cell>
          <cell r="T2405">
            <v>25540</v>
          </cell>
          <cell r="U2405">
            <v>25540</v>
          </cell>
          <cell r="V2405">
            <v>25540</v>
          </cell>
          <cell r="W2405">
            <v>25540</v>
          </cell>
          <cell r="X2405" t="str">
            <v>GALVANIZED PIPE GUIDE WHEEL ORANGE PIGMENT LIQUID PLASTIC PACKING STRIPS POLYMER STRIPS PREPARED PIGMENT IN LIQUID -YELLOW PREPARED PIGMENT IN LIQUID -PINK PUMPING FANS REDDISH BROWN PIGMENT LIQUID SAPPHIRE BLUE PIGMENT LIQUID SEAMLESS STEEL PIPES SLUDGE PUMP SPARE PARTS FOR GAS GENERATOR SEAL RINGS SPARE PARTS FOR MOULDING MACHINERY RUBBER STRIPS SPARE PARTS FOR UPLOADING MACHINERY RUBBER BELT STEEL PLATE HS CODE 32064900 32071000 39209210 39211910 72092600 73044100 73063000 84059000 84138200 84149000 84313 100 84313900 84749000 MOBILE PHONE 0721542127 E-MAIL IM KENYA-SUNDA COM TEL +254 757 208 282 FREIGHT COLLECT</v>
          </cell>
          <cell r="Y2405" t="str">
            <v>Valide</v>
          </cell>
        </row>
        <row r="2406">
          <cell r="A2406" t="str">
            <v>TCLU2924871</v>
          </cell>
          <cell r="B2406">
            <v>20</v>
          </cell>
          <cell r="C2406" t="str">
            <v>HLCUCA4200756049</v>
          </cell>
          <cell r="D2406">
            <v>44079</v>
          </cell>
          <cell r="E2406">
            <v>-44074</v>
          </cell>
          <cell r="I2406" t="str">
            <v>2020 MSA 166586</v>
          </cell>
          <cell r="J2406">
            <v>12</v>
          </cell>
          <cell r="K2406" t="str">
            <v>HELLMANN WORLDWIDE LOGISTICS CHINA LTD GUANGZHOU BRANCH RM4304 ZHUJ</v>
          </cell>
          <cell r="L2406" t="str">
            <v>TOWFIQ KENYA LTD PO BOX 77883-00622NAIROBI KENYA</v>
          </cell>
          <cell r="M2406" t="str">
            <v>US</v>
          </cell>
          <cell r="N2406" t="str">
            <v>CNYTN</v>
          </cell>
          <cell r="O2406" t="str">
            <v>CT</v>
          </cell>
          <cell r="P2406">
            <v>3000</v>
          </cell>
          <cell r="Q2406">
            <v>3000</v>
          </cell>
          <cell r="R2406">
            <v>0</v>
          </cell>
          <cell r="S2406">
            <v>0</v>
          </cell>
          <cell r="T2406">
            <v>33300</v>
          </cell>
          <cell r="U2406">
            <v>33300</v>
          </cell>
          <cell r="V2406">
            <v>0</v>
          </cell>
          <cell r="W2406">
            <v>0</v>
          </cell>
          <cell r="X2406" t="str">
            <v>HAND SANITISER 100ML HS CODE 380894 UN NO 1170 DG CLASS 3 CONTRACT NO W2007VAP00038 HS CODE 38 08 94 HAND SANITISER 100ML HS CODE 380894 UN NO 1170 DG CLASS 3 CONTRACT NO W2007VAP00038 HS CODE 38 08 94</v>
          </cell>
          <cell r="Y2406" t="str">
            <v>Valide</v>
          </cell>
        </row>
        <row r="2407">
          <cell r="A2407" t="str">
            <v>UACU5086998</v>
          </cell>
          <cell r="B2407">
            <v>40</v>
          </cell>
          <cell r="C2407" t="str">
            <v>HLCUDX3200840122</v>
          </cell>
          <cell r="D2407">
            <v>44080</v>
          </cell>
          <cell r="E2407">
            <v>-44075</v>
          </cell>
          <cell r="I2407" t="str">
            <v>2020 MSA 166766</v>
          </cell>
          <cell r="J2407">
            <v>73</v>
          </cell>
          <cell r="K2407" t="str">
            <v>BRAND BOX EVENT ORGANIZERS L L C OFFICE 30 C3 1 RISE TOWER BARSHA HEIG</v>
          </cell>
          <cell r="L2407" t="str">
            <v>THE WINE COMPANY LIMITED PO BOX 230LOWER BEDI ROAD INDUSTRIAL AREA N</v>
          </cell>
          <cell r="M2407" t="str">
            <v>US</v>
          </cell>
          <cell r="N2407" t="str">
            <v>AEJEA</v>
          </cell>
          <cell r="O2407" t="str">
            <v>BX</v>
          </cell>
          <cell r="P2407">
            <v>38</v>
          </cell>
          <cell r="Q2407">
            <v>38</v>
          </cell>
          <cell r="R2407">
            <v>38</v>
          </cell>
          <cell r="S2407">
            <v>38</v>
          </cell>
          <cell r="T2407">
            <v>15760</v>
          </cell>
          <cell r="U2407">
            <v>15760</v>
          </cell>
          <cell r="V2407">
            <v>15760</v>
          </cell>
          <cell r="W2407">
            <v>15760</v>
          </cell>
          <cell r="X2407" t="str">
            <v>CONTAINS 16 STANDS 4010 KGS VAP JIM BEAM VAP TEACHERS 6PALLETS INVOICE TWC 2576 0411 INVOICE TWC 2576 0412 DATE 04 08 2020 HS CODE 94 03 89 CONTAINS 34 STANDS 5150 KGS VAP JIM BEAM VAP TEACHERS - 10PALLETS HS CODE 94 03 89 CONTAINS 30 STANDS DISPLAY STAND INVOICE TWC 2576 0409 DATE 04 08 2020 HS CODE 94 03 89</v>
          </cell>
          <cell r="Y2407" t="str">
            <v>Valide</v>
          </cell>
        </row>
        <row r="2408">
          <cell r="A2408" t="str">
            <v>HLBU1376337</v>
          </cell>
          <cell r="B2408">
            <v>20</v>
          </cell>
          <cell r="C2408" t="str">
            <v>HLCUKW3200800746</v>
          </cell>
          <cell r="D2408">
            <v>44080</v>
          </cell>
          <cell r="E2408">
            <v>-44075</v>
          </cell>
          <cell r="I2408" t="str">
            <v>2020 MSA 166336</v>
          </cell>
          <cell r="J2408">
            <v>96</v>
          </cell>
          <cell r="K2408" t="str">
            <v>TREVER WAGENAAR STREET 4 SALWA BLOCK 7 KUWAIT TEL</v>
          </cell>
          <cell r="L2408" t="str">
            <v>TREVER WAGENAAR C O MEBS GLOBAL REACH LTD UNIT 14 SAKU BUSINESS PARK P</v>
          </cell>
          <cell r="M2408" t="str">
            <v>US</v>
          </cell>
          <cell r="N2408" t="str">
            <v>KWSWK</v>
          </cell>
          <cell r="O2408" t="str">
            <v>NE</v>
          </cell>
          <cell r="P2408">
            <v>99</v>
          </cell>
          <cell r="Q2408">
            <v>99</v>
          </cell>
          <cell r="R2408">
            <v>0</v>
          </cell>
          <cell r="S2408">
            <v>0</v>
          </cell>
          <cell r="T2408">
            <v>2340</v>
          </cell>
          <cell r="U2408">
            <v>2340</v>
          </cell>
          <cell r="V2408">
            <v>0</v>
          </cell>
          <cell r="W2408">
            <v>0</v>
          </cell>
          <cell r="X2408" t="str">
            <v>USED HOUSEHOLD GOODS AND PERSONAL EFFECTS HS CODE 69 11 90</v>
          </cell>
          <cell r="Y2408" t="str">
            <v>Valide</v>
          </cell>
        </row>
        <row r="2409">
          <cell r="A2409" t="str">
            <v>FCIU9049824</v>
          </cell>
          <cell r="B2409">
            <v>40</v>
          </cell>
          <cell r="C2409" t="str">
            <v>HLUSPIL200704536</v>
          </cell>
          <cell r="D2409">
            <v>44079</v>
          </cell>
          <cell r="E2409">
            <v>-44074</v>
          </cell>
          <cell r="I2409" t="str">
            <v>2020 MSA 166586</v>
          </cell>
          <cell r="J2409">
            <v>141</v>
          </cell>
          <cell r="K2409" t="str">
            <v>VECTURA OCEAN LINES 1349 CHARWOOD ROAD HANOVER MD 21076 UNITED STAT</v>
          </cell>
          <cell r="L2409" t="str">
            <v>U S EMBASSY NAIROBI NAIROBI KENYA</v>
          </cell>
          <cell r="M2409" t="str">
            <v>US</v>
          </cell>
          <cell r="N2409" t="str">
            <v>USSAV</v>
          </cell>
          <cell r="O2409" t="str">
            <v>NE</v>
          </cell>
          <cell r="P2409">
            <v>20</v>
          </cell>
          <cell r="Q2409">
            <v>20</v>
          </cell>
          <cell r="R2409">
            <v>20</v>
          </cell>
          <cell r="S2409">
            <v>20</v>
          </cell>
          <cell r="T2409">
            <v>33022</v>
          </cell>
          <cell r="U2409">
            <v>33022</v>
          </cell>
          <cell r="V2409">
            <v>33022</v>
          </cell>
          <cell r="W2409">
            <v>33022</v>
          </cell>
          <cell r="X2409" t="str">
            <v>DIPLOMATIC CARGO-CONSTRUCTION MATERIAL HS CODE 69 02 10</v>
          </cell>
          <cell r="Y2409" t="str">
            <v>Valide</v>
          </cell>
        </row>
        <row r="2410">
          <cell r="A2410" t="str">
            <v>FSCU8248456</v>
          </cell>
          <cell r="B2410">
            <v>40</v>
          </cell>
          <cell r="C2410" t="str">
            <v>HLUSPIL200704536</v>
          </cell>
          <cell r="D2410">
            <v>44080</v>
          </cell>
          <cell r="E2410">
            <v>-44075</v>
          </cell>
          <cell r="I2410" t="str">
            <v>2020 MSA 166586</v>
          </cell>
          <cell r="J2410">
            <v>141</v>
          </cell>
          <cell r="K2410" t="str">
            <v>VECTURA OCEAN LINES 1349 CHARWOOD ROAD HANOVER MD 21076 UNITED STAT</v>
          </cell>
          <cell r="L2410" t="str">
            <v>U S EMBASSY NAIROBI NAIROBI KENYA</v>
          </cell>
          <cell r="M2410" t="str">
            <v>US</v>
          </cell>
          <cell r="N2410" t="str">
            <v>USSAV</v>
          </cell>
          <cell r="O2410" t="str">
            <v>NE</v>
          </cell>
          <cell r="P2410">
            <v>20</v>
          </cell>
          <cell r="Q2410">
            <v>20</v>
          </cell>
          <cell r="R2410">
            <v>20</v>
          </cell>
          <cell r="S2410">
            <v>20</v>
          </cell>
          <cell r="T2410">
            <v>33022</v>
          </cell>
          <cell r="U2410">
            <v>33022</v>
          </cell>
          <cell r="V2410">
            <v>33022</v>
          </cell>
          <cell r="W2410">
            <v>33022</v>
          </cell>
          <cell r="X2410" t="str">
            <v>DIPLOMATIC CARGO-CONSTRUCTION MATERIAL HS CODE 69 02 10</v>
          </cell>
          <cell r="Y2410" t="str">
            <v>Valide</v>
          </cell>
        </row>
        <row r="2411">
          <cell r="A2411" t="str">
            <v>PCIU8575064</v>
          </cell>
          <cell r="B2411">
            <v>40</v>
          </cell>
          <cell r="C2411" t="str">
            <v>HUBC00076900</v>
          </cell>
          <cell r="D2411">
            <v>44075</v>
          </cell>
          <cell r="E2411">
            <v>-44070</v>
          </cell>
          <cell r="I2411" t="str">
            <v>2020 MSA 166520</v>
          </cell>
          <cell r="J2411">
            <v>337</v>
          </cell>
          <cell r="K2411" t="str">
            <v>GUANGZHOU BOAOSI APPLIANCE CO LTDNO 5 LUO GANG INDUSTRIAL ZONE XIN SH</v>
          </cell>
          <cell r="L2411" t="str">
            <v>FINKEN HOLDINGS LIMITED HOMA BAYRD OFF ENTERPRISE ROAD INDUSTRIAL AREA</v>
          </cell>
          <cell r="M2411" t="str">
            <v>CN</v>
          </cell>
          <cell r="N2411" t="str">
            <v>CNNSA</v>
          </cell>
          <cell r="O2411" t="str">
            <v>CT</v>
          </cell>
          <cell r="P2411">
            <v>96</v>
          </cell>
          <cell r="Q2411">
            <v>96</v>
          </cell>
          <cell r="R2411">
            <v>96</v>
          </cell>
          <cell r="S2411">
            <v>96</v>
          </cell>
          <cell r="T2411">
            <v>11160</v>
          </cell>
          <cell r="U2411">
            <v>11160</v>
          </cell>
          <cell r="V2411">
            <v>11160</v>
          </cell>
          <cell r="W2411">
            <v>11160</v>
          </cell>
          <cell r="X2411" t="str">
            <v>UPRIGHT SHOWCASE HSCODE 841850 COMMERCIAL CHILLER HSCODE 841850 CHEST FREEZER HSCODE 841850 EMAIL HARRY ADROITLOGISTICS CO KE FREIGHT PREPAID FUEL SURCHARGE WILL BE COLLECTED FROM THE CONSIGNEE IN ADDITION TO HAULAGE CHARGES AS PER M OVEMENT DATE FROM MOMBASA AND DAR ES SALAAM INTO INLAND DESTINATION PORT STORAGE CHARGE WILL BE COLLECTED FROM CONSIGNEE AFTER 5 FREE DAYS FROM DATE OF DISCHARGE FROM VESSEL AS PER KENYA PORT AUTHORITY TARIFF AT TIME OF DELIVERY AT DESTINATION</v>
          </cell>
          <cell r="Y2411" t="str">
            <v>Valide</v>
          </cell>
        </row>
        <row r="2412">
          <cell r="A2412" t="str">
            <v>PCIU9011074</v>
          </cell>
          <cell r="B2412">
            <v>40</v>
          </cell>
          <cell r="C2412" t="str">
            <v>HUBC00076900</v>
          </cell>
          <cell r="D2412">
            <v>44076</v>
          </cell>
          <cell r="E2412">
            <v>-44071</v>
          </cell>
          <cell r="I2412" t="str">
            <v>2020 MSA 166520</v>
          </cell>
          <cell r="J2412">
            <v>337</v>
          </cell>
          <cell r="K2412" t="str">
            <v>GUANGZHOU BOAOSI APPLIANCE CO LTDNO 5 LUO GANG INDUSTRIAL ZONE XIN SH</v>
          </cell>
          <cell r="L2412" t="str">
            <v>FINKEN HOLDINGS LIMITED HOMA BAYRD OFF ENTERPRISE ROAD INDUSTRIAL AREA</v>
          </cell>
          <cell r="M2412" t="str">
            <v>CN</v>
          </cell>
          <cell r="N2412" t="str">
            <v>CNNSA</v>
          </cell>
          <cell r="O2412" t="str">
            <v>CT</v>
          </cell>
          <cell r="P2412">
            <v>96</v>
          </cell>
          <cell r="Q2412">
            <v>96</v>
          </cell>
          <cell r="R2412">
            <v>96</v>
          </cell>
          <cell r="S2412">
            <v>96</v>
          </cell>
          <cell r="T2412">
            <v>11160</v>
          </cell>
          <cell r="U2412">
            <v>11160</v>
          </cell>
          <cell r="V2412">
            <v>11160</v>
          </cell>
          <cell r="W2412">
            <v>11160</v>
          </cell>
          <cell r="X2412" t="str">
            <v>UPRIGHT SHOWCASE HSCODE 841850 COMMERCIAL CHILLER HSCODE 841850 CHEST FREEZER HSCODE 841850 EMAIL HARRY ADROITLOGISTICS CO KE FREIGHT PREPAID FUEL SURCHARGE WILL BE COLLECTED FROM THE CONSIGNEE IN ADDITION TO HAULAGE CHARGES AS PER M OVEMENT DATE FROM MOMBASA AND DAR ES SALAAM INTO INLAND DESTINATION PORT STORAGE CHARGE WILL BE COLLECTED FROM CONSIGNEE AFTER 5 FREE DAYS FROM DATE OF DISCHARGE FROM VESSEL AS PER KENYA PORT AUTHORITY TARIFF AT TIME OF DELIVERY AT DESTINATION</v>
          </cell>
          <cell r="Y2412" t="str">
            <v>Valide</v>
          </cell>
        </row>
        <row r="2413">
          <cell r="A2413" t="str">
            <v>YMLU8303218</v>
          </cell>
          <cell r="B2413">
            <v>40</v>
          </cell>
          <cell r="C2413" t="str">
            <v>IBC0617155</v>
          </cell>
          <cell r="D2413">
            <v>44077</v>
          </cell>
          <cell r="E2413">
            <v>-44072</v>
          </cell>
          <cell r="I2413" t="str">
            <v>2020 MSA 166656</v>
          </cell>
          <cell r="J2413">
            <v>56</v>
          </cell>
          <cell r="K2413" t="str">
            <v>HOUSE MATIC S LBERNA 4POZUELO DE ALARCONSPAIN</v>
          </cell>
          <cell r="L2413" t="str">
            <v>THE DIOCESE OF LODWARP O BOX 101 - 30500LODWARTURKANA COUNTY</v>
          </cell>
          <cell r="M2413" t="str">
            <v>DE</v>
          </cell>
          <cell r="N2413" t="str">
            <v>ESTRJ</v>
          </cell>
          <cell r="O2413" t="str">
            <v>PK</v>
          </cell>
          <cell r="P2413">
            <v>7</v>
          </cell>
          <cell r="Q2413">
            <v>7</v>
          </cell>
          <cell r="R2413">
            <v>7</v>
          </cell>
          <cell r="S2413">
            <v>7</v>
          </cell>
          <cell r="T2413">
            <v>55400</v>
          </cell>
          <cell r="U2413">
            <v>55400</v>
          </cell>
          <cell r="V2413">
            <v>55400</v>
          </cell>
          <cell r="W2413">
            <v>55400</v>
          </cell>
          <cell r="X2413" t="str">
            <v>FREIGHT PREPAID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tony woods-dol or ke Charles MAINA Charles maina-bollore com</v>
          </cell>
          <cell r="Y2413" t="str">
            <v>Valide</v>
          </cell>
        </row>
        <row r="2414">
          <cell r="A2414" t="str">
            <v>TRLU7068170</v>
          </cell>
          <cell r="B2414">
            <v>40</v>
          </cell>
          <cell r="C2414" t="str">
            <v>IBC0617155</v>
          </cell>
          <cell r="D2414">
            <v>44077</v>
          </cell>
          <cell r="E2414">
            <v>-44072</v>
          </cell>
          <cell r="I2414" t="str">
            <v>2020 MSA 166656</v>
          </cell>
          <cell r="J2414">
            <v>56</v>
          </cell>
          <cell r="K2414" t="str">
            <v>HOUSE MATIC S LBERNA 4POZUELO DE ALARCONSPAIN</v>
          </cell>
          <cell r="L2414" t="str">
            <v>THE DIOCESE OF LODWARP O BOX 101 - 30500LODWARTURKANA COUNTY</v>
          </cell>
          <cell r="M2414" t="str">
            <v>DE</v>
          </cell>
          <cell r="N2414" t="str">
            <v>ESTRJ</v>
          </cell>
          <cell r="O2414" t="str">
            <v>PK</v>
          </cell>
          <cell r="P2414">
            <v>7</v>
          </cell>
          <cell r="Q2414">
            <v>7</v>
          </cell>
          <cell r="R2414">
            <v>7</v>
          </cell>
          <cell r="S2414">
            <v>7</v>
          </cell>
          <cell r="T2414">
            <v>55400</v>
          </cell>
          <cell r="U2414">
            <v>55400</v>
          </cell>
          <cell r="V2414">
            <v>55400</v>
          </cell>
          <cell r="W2414">
            <v>55400</v>
          </cell>
          <cell r="X2414" t="str">
            <v>FREIGHT PREPAID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tony woods-dol or ke Charles MAINA Charles maina-bollore com</v>
          </cell>
          <cell r="Y2414" t="str">
            <v>Valide</v>
          </cell>
        </row>
        <row r="2415">
          <cell r="A2415" t="str">
            <v>PCIU8344450</v>
          </cell>
          <cell r="B2415">
            <v>40</v>
          </cell>
          <cell r="C2415" t="str">
            <v>IBC0617155</v>
          </cell>
          <cell r="D2415">
            <v>44078</v>
          </cell>
          <cell r="E2415">
            <v>-44073</v>
          </cell>
          <cell r="I2415" t="str">
            <v>2020 MSA 166656</v>
          </cell>
          <cell r="J2415">
            <v>56</v>
          </cell>
          <cell r="K2415" t="str">
            <v>HOUSE MATIC S LBERNA 4POZUELO DE ALARCONSPAIN</v>
          </cell>
          <cell r="L2415" t="str">
            <v>THE DIOCESE OF LODWARP O BOX 101 - 30500LODWARTURKANA COUNTY</v>
          </cell>
          <cell r="M2415" t="str">
            <v>DE</v>
          </cell>
          <cell r="N2415" t="str">
            <v>ESTRJ</v>
          </cell>
          <cell r="O2415" t="str">
            <v>PK</v>
          </cell>
          <cell r="P2415">
            <v>7</v>
          </cell>
          <cell r="Q2415">
            <v>7</v>
          </cell>
          <cell r="R2415">
            <v>7</v>
          </cell>
          <cell r="S2415">
            <v>7</v>
          </cell>
          <cell r="T2415">
            <v>55400</v>
          </cell>
          <cell r="U2415">
            <v>55400</v>
          </cell>
          <cell r="V2415">
            <v>55400</v>
          </cell>
          <cell r="W2415">
            <v>55400</v>
          </cell>
          <cell r="X2415" t="str">
            <v>FREIGHT PREPAID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tony woods-dol or ke Charles MAINA Charles maina-bollore com</v>
          </cell>
          <cell r="Y2415" t="str">
            <v>Valide</v>
          </cell>
        </row>
        <row r="2416">
          <cell r="A2416" t="str">
            <v>TGHU8843098</v>
          </cell>
          <cell r="B2416">
            <v>40</v>
          </cell>
          <cell r="C2416" t="str">
            <v>IBC0617155</v>
          </cell>
          <cell r="D2416">
            <v>44078</v>
          </cell>
          <cell r="E2416">
            <v>-44073</v>
          </cell>
          <cell r="I2416" t="str">
            <v>2020 MSA 166656</v>
          </cell>
          <cell r="J2416">
            <v>56</v>
          </cell>
          <cell r="K2416" t="str">
            <v>HOUSE MATIC S LBERNA 4POZUELO DE ALARCONSPAIN</v>
          </cell>
          <cell r="L2416" t="str">
            <v>THE DIOCESE OF LODWARP O BOX 101 - 30500LODWARTURKANA COUNTY</v>
          </cell>
          <cell r="M2416" t="str">
            <v>DE</v>
          </cell>
          <cell r="N2416" t="str">
            <v>ESTRJ</v>
          </cell>
          <cell r="O2416" t="str">
            <v>PK</v>
          </cell>
          <cell r="P2416">
            <v>7</v>
          </cell>
          <cell r="Q2416">
            <v>7</v>
          </cell>
          <cell r="R2416">
            <v>7</v>
          </cell>
          <cell r="S2416">
            <v>7</v>
          </cell>
          <cell r="T2416">
            <v>55400</v>
          </cell>
          <cell r="U2416">
            <v>55400</v>
          </cell>
          <cell r="V2416">
            <v>55400</v>
          </cell>
          <cell r="W2416">
            <v>55400</v>
          </cell>
          <cell r="X2416" t="str">
            <v>FREIGHT PREPAID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tony woods-dol or ke Charles MAINA Charles maina-bollore com</v>
          </cell>
          <cell r="Y2416" t="str">
            <v>Valide</v>
          </cell>
        </row>
        <row r="2417">
          <cell r="A2417" t="str">
            <v>FSCU6835520</v>
          </cell>
          <cell r="B2417">
            <v>40</v>
          </cell>
          <cell r="C2417" t="str">
            <v>IBC0617155</v>
          </cell>
          <cell r="D2417">
            <v>44078</v>
          </cell>
          <cell r="E2417">
            <v>-44073</v>
          </cell>
          <cell r="I2417" t="str">
            <v>2020 MSA 166656</v>
          </cell>
          <cell r="J2417">
            <v>56</v>
          </cell>
          <cell r="K2417" t="str">
            <v>HOUSE MATIC S LBERNA 4POZUELO DE ALARCONSPAIN</v>
          </cell>
          <cell r="L2417" t="str">
            <v>THE DIOCESE OF LODWARP O BOX 101 - 30500LODWARTURKANA COUNTY</v>
          </cell>
          <cell r="M2417" t="str">
            <v>DE</v>
          </cell>
          <cell r="N2417" t="str">
            <v>ESTRJ</v>
          </cell>
          <cell r="O2417" t="str">
            <v>PK</v>
          </cell>
          <cell r="P2417">
            <v>7</v>
          </cell>
          <cell r="Q2417">
            <v>7</v>
          </cell>
          <cell r="R2417">
            <v>7</v>
          </cell>
          <cell r="S2417">
            <v>7</v>
          </cell>
          <cell r="T2417">
            <v>55400</v>
          </cell>
          <cell r="U2417">
            <v>55400</v>
          </cell>
          <cell r="V2417">
            <v>55400</v>
          </cell>
          <cell r="W2417">
            <v>55400</v>
          </cell>
          <cell r="X2417" t="str">
            <v>FREIGHT PREPAID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tony woods-dol or ke Charles MAINA Charles maina-bollore com</v>
          </cell>
          <cell r="Y2417" t="str">
            <v>Valide</v>
          </cell>
        </row>
        <row r="2418">
          <cell r="A2418" t="str">
            <v>XINU8130070</v>
          </cell>
          <cell r="B2418">
            <v>40</v>
          </cell>
          <cell r="C2418" t="str">
            <v>IBC0617155</v>
          </cell>
          <cell r="D2418">
            <v>44079</v>
          </cell>
          <cell r="E2418">
            <v>-44074</v>
          </cell>
          <cell r="I2418" t="str">
            <v>2020 MSA 166656</v>
          </cell>
          <cell r="J2418">
            <v>56</v>
          </cell>
          <cell r="K2418" t="str">
            <v>HOUSE MATIC S LBERNA 4POZUELO DE ALARCONSPAIN</v>
          </cell>
          <cell r="L2418" t="str">
            <v>THE DIOCESE OF LODWARP O BOX 101 - 30500LODWARTURKANA COUNTY</v>
          </cell>
          <cell r="M2418" t="str">
            <v>DE</v>
          </cell>
          <cell r="N2418" t="str">
            <v>ESTRJ</v>
          </cell>
          <cell r="O2418" t="str">
            <v>PK</v>
          </cell>
          <cell r="P2418">
            <v>7</v>
          </cell>
          <cell r="Q2418">
            <v>7</v>
          </cell>
          <cell r="R2418">
            <v>7</v>
          </cell>
          <cell r="S2418">
            <v>7</v>
          </cell>
          <cell r="T2418">
            <v>55400</v>
          </cell>
          <cell r="U2418">
            <v>55400</v>
          </cell>
          <cell r="V2418">
            <v>55400</v>
          </cell>
          <cell r="W2418">
            <v>55400</v>
          </cell>
          <cell r="X2418" t="str">
            <v>FREIGHT PREPAID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tony woods-dol or ke Charles MAINA Charles maina-bollore com</v>
          </cell>
          <cell r="Y2418" t="str">
            <v>Valide</v>
          </cell>
        </row>
        <row r="2419">
          <cell r="A2419" t="str">
            <v>GATU8151851</v>
          </cell>
          <cell r="B2419">
            <v>40</v>
          </cell>
          <cell r="C2419" t="str">
            <v>IBC0617155</v>
          </cell>
          <cell r="D2419">
            <v>44079</v>
          </cell>
          <cell r="E2419">
            <v>-44074</v>
          </cell>
          <cell r="I2419" t="str">
            <v>2020 MSA 166656</v>
          </cell>
          <cell r="J2419">
            <v>56</v>
          </cell>
          <cell r="K2419" t="str">
            <v>HOUSE MATIC S LBERNA 4POZUELO DE ALARCONSPAIN</v>
          </cell>
          <cell r="L2419" t="str">
            <v>THE DIOCESE OF LODWARP O BOX 101 - 30500LODWARTURKANA COUNTY</v>
          </cell>
          <cell r="M2419" t="str">
            <v>DE</v>
          </cell>
          <cell r="N2419" t="str">
            <v>ESTRJ</v>
          </cell>
          <cell r="O2419" t="str">
            <v>PK</v>
          </cell>
          <cell r="P2419">
            <v>7</v>
          </cell>
          <cell r="Q2419">
            <v>7</v>
          </cell>
          <cell r="R2419">
            <v>7</v>
          </cell>
          <cell r="S2419">
            <v>7</v>
          </cell>
          <cell r="T2419">
            <v>55400</v>
          </cell>
          <cell r="U2419">
            <v>55400</v>
          </cell>
          <cell r="V2419">
            <v>55400</v>
          </cell>
          <cell r="W2419">
            <v>55400</v>
          </cell>
          <cell r="X2419" t="str">
            <v>FREIGHT PREPAID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PREFABRICATED OPHTHALMOLOGICAL OPERATING THEATRE Shippers Owned Container tony woods-dol or ke Charles MAINA Charles maina-bollore com</v>
          </cell>
          <cell r="Y2419" t="str">
            <v>Valide</v>
          </cell>
        </row>
        <row r="2420">
          <cell r="A2420" t="str">
            <v>TCLU6108182</v>
          </cell>
          <cell r="B2420">
            <v>40</v>
          </cell>
          <cell r="C2420" t="str">
            <v>LIVA31819300</v>
          </cell>
          <cell r="D2420">
            <v>44075</v>
          </cell>
          <cell r="E2420">
            <v>-44070</v>
          </cell>
          <cell r="I2420" t="str">
            <v>2020 MSA 166585</v>
          </cell>
          <cell r="J2420">
            <v>20</v>
          </cell>
          <cell r="K2420" t="str">
            <v>SEKO LOGISTICS NORTH LTD</v>
          </cell>
          <cell r="L2420" t="str">
            <v>TRADEWINDS LOGISTICS LTD</v>
          </cell>
          <cell r="M2420" t="str">
            <v>NL</v>
          </cell>
          <cell r="N2420" t="str">
            <v>GBSOU</v>
          </cell>
          <cell r="O2420" t="str">
            <v>PX</v>
          </cell>
          <cell r="P2420">
            <v>19</v>
          </cell>
          <cell r="Q2420">
            <v>19</v>
          </cell>
          <cell r="R2420">
            <v>19</v>
          </cell>
          <cell r="S2420">
            <v>19</v>
          </cell>
          <cell r="T2420">
            <v>5417</v>
          </cell>
          <cell r="U2420">
            <v>5417</v>
          </cell>
          <cell r="V2420">
            <v>5417</v>
          </cell>
          <cell r="W2420">
            <v>5417</v>
          </cell>
          <cell r="X2420" t="str">
            <v>1X40ST CONTAINER S SAID TO CONTAIN 19 PALLETS IN TOTAL COOKWARE ITEMS PORT CLEARANCE</v>
          </cell>
          <cell r="Y2420" t="str">
            <v>Valide</v>
          </cell>
        </row>
        <row r="2421">
          <cell r="A2421" t="str">
            <v>TCNU1148702</v>
          </cell>
          <cell r="B2421">
            <v>40</v>
          </cell>
          <cell r="C2421" t="str">
            <v>MEDUNC289315</v>
          </cell>
          <cell r="D2421">
            <v>44080</v>
          </cell>
          <cell r="E2421">
            <v>-44075</v>
          </cell>
          <cell r="I2421" t="str">
            <v>2020 MSA 166741</v>
          </cell>
          <cell r="J2421">
            <v>87</v>
          </cell>
          <cell r="K2421" t="str">
            <v>MONDI PAPER SALES GMBH</v>
          </cell>
          <cell r="L2421" t="str">
            <v>ALLPACK INDUSTRIES LIMITED</v>
          </cell>
          <cell r="M2421" t="str">
            <v>OM</v>
          </cell>
          <cell r="N2421" t="str">
            <v>OMSLL</v>
          </cell>
          <cell r="O2421" t="str">
            <v>RL</v>
          </cell>
          <cell r="P2421">
            <v>22</v>
          </cell>
          <cell r="Q2421">
            <v>22</v>
          </cell>
          <cell r="R2421">
            <v>22</v>
          </cell>
          <cell r="S2421">
            <v>22</v>
          </cell>
          <cell r="T2421">
            <v>43540</v>
          </cell>
          <cell r="U2421">
            <v>43540</v>
          </cell>
          <cell r="V2421">
            <v>43540</v>
          </cell>
          <cell r="W2421">
            <v>43540</v>
          </cell>
          <cell r="X2421" t="str">
            <v>SEMI CHEMICAL FLUTING SEMI CHEMICAL FLUTING 2 X 40 CONTAINERS 43 540 MT 22 REELS SEMI CHEMICAL FLUTING IDF NO E2007366321 PIN P000606242R PROFORMA INVOICE NO 20-000783 DATE 13 MARCH 2020 SHIPPER DECLARES CONTAINERS WILL BE TRANSFERRED TO ICD EMBAKASI NAIROBI AT CONSIGNEES RISK AND COST</v>
          </cell>
          <cell r="Y2421" t="str">
            <v>Valide</v>
          </cell>
        </row>
        <row r="2422">
          <cell r="A2422" t="str">
            <v>TEMU4088839</v>
          </cell>
          <cell r="B2422">
            <v>20</v>
          </cell>
          <cell r="C2422" t="str">
            <v>NBSY031261</v>
          </cell>
          <cell r="D2422">
            <v>44079</v>
          </cell>
          <cell r="E2422">
            <v>-44074</v>
          </cell>
          <cell r="I2422" t="str">
            <v>2020 MSA 166584</v>
          </cell>
          <cell r="J2422">
            <v>326</v>
          </cell>
          <cell r="K2422" t="str">
            <v>SAWA TRADE LIMITEDROOM 445 YIWU PORT BULIDING BYIWU CITY ZHEJINAG PROV</v>
          </cell>
          <cell r="L2422" t="str">
            <v>JOAGRESS LIMITEDP O BOX 65154 NAIROBI KENYAPIN P051885572ZEMAIL INFO J</v>
          </cell>
          <cell r="M2422" t="str">
            <v>CN</v>
          </cell>
          <cell r="N2422" t="str">
            <v>CNNGB</v>
          </cell>
          <cell r="O2422" t="str">
            <v>CT</v>
          </cell>
          <cell r="P2422">
            <v>692</v>
          </cell>
          <cell r="Q2422">
            <v>692</v>
          </cell>
          <cell r="R2422">
            <v>692</v>
          </cell>
          <cell r="S2422">
            <v>692</v>
          </cell>
          <cell r="T2422">
            <v>10000</v>
          </cell>
          <cell r="U2422">
            <v>10000</v>
          </cell>
          <cell r="V2422">
            <v>10000</v>
          </cell>
          <cell r="W2422">
            <v>10000</v>
          </cell>
          <cell r="X2422" t="str">
            <v>GAS PIPE HS 730419 REGULATOR BURNER VALVE ELECTRONIC SCALE FROM MOMBASA TO EMBAKASI ICD COLLECT FREIGHT PREPAID</v>
          </cell>
          <cell r="Y2422" t="str">
            <v>Valide</v>
          </cell>
        </row>
        <row r="2423">
          <cell r="A2423" t="str">
            <v>TCKU7617839</v>
          </cell>
          <cell r="B2423">
            <v>40</v>
          </cell>
          <cell r="C2423" t="str">
            <v>NBSY031372</v>
          </cell>
          <cell r="D2423">
            <v>44076</v>
          </cell>
          <cell r="E2423">
            <v>-44071</v>
          </cell>
          <cell r="I2423" t="str">
            <v>2020 MSA 166584</v>
          </cell>
          <cell r="J2423">
            <v>335</v>
          </cell>
          <cell r="K2423" t="str">
            <v>ASIA KUNMAO INDUSTRIAL CO LIMITED</v>
          </cell>
          <cell r="L2423" t="str">
            <v>EVERGREEN LOGISTICS CO LIMITEDP O BOX 7651 00300 NAIROBI KENYATEL 072</v>
          </cell>
          <cell r="M2423" t="str">
            <v>CN</v>
          </cell>
          <cell r="N2423" t="str">
            <v>CNNGB</v>
          </cell>
          <cell r="O2423" t="str">
            <v>PK</v>
          </cell>
          <cell r="P2423">
            <v>655</v>
          </cell>
          <cell r="Q2423">
            <v>655</v>
          </cell>
          <cell r="R2423">
            <v>655</v>
          </cell>
          <cell r="S2423">
            <v>655</v>
          </cell>
          <cell r="T2423">
            <v>10260</v>
          </cell>
          <cell r="U2423">
            <v>10260</v>
          </cell>
          <cell r="V2423">
            <v>10260</v>
          </cell>
          <cell r="W2423">
            <v>10260</v>
          </cell>
          <cell r="X2423" t="str">
            <v>COOKWARE SET PRESSURE COOKER DOUBLE PANS DEEP FRYER HAND MIXER WITH BOWL SANDWICH MAKER DRYER CAKE MAKER LUNCH BOX EXERCISE KIT HS 7323930000 FREIGHT PREPAID</v>
          </cell>
          <cell r="Y2423" t="str">
            <v>Valide</v>
          </cell>
        </row>
        <row r="2424">
          <cell r="A2424" t="str">
            <v>TCKU7611511</v>
          </cell>
          <cell r="B2424">
            <v>40</v>
          </cell>
          <cell r="C2424" t="str">
            <v>NBSY031374</v>
          </cell>
          <cell r="D2424">
            <v>44075</v>
          </cell>
          <cell r="E2424">
            <v>-44070</v>
          </cell>
          <cell r="I2424" t="str">
            <v>2020 MSA 166584</v>
          </cell>
          <cell r="J2424">
            <v>337</v>
          </cell>
          <cell r="K2424" t="str">
            <v>ASIA KUNMAO INDUSTRIAL CO LIMITED</v>
          </cell>
          <cell r="L2424" t="str">
            <v>EVERGREEN LOGISTICS CO LIMITEDP O BOX 7651 00300 NAIROBI KENYATEL 072</v>
          </cell>
          <cell r="M2424" t="str">
            <v>CN</v>
          </cell>
          <cell r="N2424" t="str">
            <v>CNNGB</v>
          </cell>
          <cell r="O2424" t="str">
            <v>PK</v>
          </cell>
          <cell r="P2424">
            <v>422</v>
          </cell>
          <cell r="Q2424">
            <v>422</v>
          </cell>
          <cell r="R2424">
            <v>422</v>
          </cell>
          <cell r="S2424">
            <v>422</v>
          </cell>
          <cell r="T2424">
            <v>27800</v>
          </cell>
          <cell r="U2424">
            <v>27800</v>
          </cell>
          <cell r="V2424">
            <v>27800</v>
          </cell>
          <cell r="W2424">
            <v>27800</v>
          </cell>
          <cell r="X2424" t="str">
            <v>DISASSEMBLED SALT LICK BLOCK PRESS MACHINE WATER METER ROLLERS DUMBELLS GYM WEIGHT PLATES WEIGHT BAR METAL RODS SIX PACK EXERCISE KIT HAND HELD SEWING MACHINE FLOWER GRAFTING TUBES HEADPHONES HS 9028200000 FREIGHT PREPAID</v>
          </cell>
          <cell r="Y2424" t="str">
            <v>Valide</v>
          </cell>
        </row>
        <row r="2425">
          <cell r="A2425" t="str">
            <v>PCIU1057280</v>
          </cell>
          <cell r="B2425">
            <v>20</v>
          </cell>
          <cell r="C2425" t="str">
            <v>NGRI00209400</v>
          </cell>
          <cell r="D2425">
            <v>44077</v>
          </cell>
          <cell r="E2425">
            <v>-44072</v>
          </cell>
          <cell r="I2425" t="str">
            <v>2020 MSA 166520</v>
          </cell>
          <cell r="J2425">
            <v>27</v>
          </cell>
          <cell r="K2425" t="str">
            <v>NINGBO LANDLINK INDUSTRIALTECHNOLOGY CO LTD NO 14 BUILDING SMART ANDT</v>
          </cell>
          <cell r="L2425" t="str">
            <v>CREATIVE INNOVATIONS LIMITED INDUSTRIAL AREA ROAD A OFF ENTERPRISE RO</v>
          </cell>
          <cell r="M2425" t="str">
            <v>CN</v>
          </cell>
          <cell r="N2425" t="str">
            <v>CNNGB</v>
          </cell>
          <cell r="O2425" t="str">
            <v>CT</v>
          </cell>
          <cell r="P2425">
            <v>788</v>
          </cell>
          <cell r="Q2425">
            <v>788</v>
          </cell>
          <cell r="R2425">
            <v>788</v>
          </cell>
          <cell r="S2425">
            <v>788</v>
          </cell>
          <cell r="T2425">
            <v>9328</v>
          </cell>
          <cell r="U2425">
            <v>9328</v>
          </cell>
          <cell r="V2425">
            <v>9328</v>
          </cell>
          <cell r="W2425">
            <v>9328</v>
          </cell>
          <cell r="X2425" t="str">
            <v>EXTENSION SOCKET LED PANEL LIGHT TEL 254 20 559742 INFO CREATIVE-INNOVATION COM</v>
          </cell>
          <cell r="Y2425" t="str">
            <v>Valide</v>
          </cell>
        </row>
        <row r="2426">
          <cell r="A2426" t="str">
            <v>OOCU7238603</v>
          </cell>
          <cell r="B2426">
            <v>40</v>
          </cell>
          <cell r="C2426" t="str">
            <v>OOLU2643588312</v>
          </cell>
          <cell r="D2426">
            <v>44079</v>
          </cell>
          <cell r="E2426">
            <v>-44074</v>
          </cell>
          <cell r="I2426" t="str">
            <v>2020 MSA 166744</v>
          </cell>
          <cell r="J2426">
            <v>25</v>
          </cell>
          <cell r="K2426" t="str">
            <v>GUANGZHOU OVERTOP TRADING CO</v>
          </cell>
          <cell r="L2426" t="str">
            <v>KENBAHARI KENYA LTD</v>
          </cell>
          <cell r="M2426" t="str">
            <v>CN</v>
          </cell>
          <cell r="N2426" t="str">
            <v>CNNSA</v>
          </cell>
          <cell r="O2426" t="str">
            <v>PP</v>
          </cell>
          <cell r="P2426">
            <v>13649</v>
          </cell>
          <cell r="Q2426">
            <v>13649</v>
          </cell>
          <cell r="R2426">
            <v>13649</v>
          </cell>
          <cell r="S2426">
            <v>13649</v>
          </cell>
          <cell r="T2426">
            <v>18890</v>
          </cell>
          <cell r="U2426">
            <v>18890</v>
          </cell>
          <cell r="V2426">
            <v>18890</v>
          </cell>
          <cell r="W2426">
            <v>18890</v>
          </cell>
          <cell r="X2426" t="str">
            <v>BLENDER HS CODE 8509400000 HAND MIXER HS CODE 8509400000 FOOD CHOPPER HS CODE 8509800000 WATER DISPENSER IN CKD HS CODE 8516790090 WATER DISPENSER HS CODE 8516790090 BLUETOOTH HEADSET HS CODE 8517690000 BLUETOOTH SPEAKER HS CODE 8529900000 DVD PLAYER HS CODE 8521900010 ELECTRIC LUNCH BOX HS CODE 8516790090 SPEAKER IN CKD HS CODE 8518220000 21 DAYS FREE DETENTION AT DESTINATION PLACE OF DELIVERY PORT CLEARANCE</v>
          </cell>
          <cell r="Y2426" t="str">
            <v>Valide</v>
          </cell>
        </row>
        <row r="2427">
          <cell r="A2427" t="str">
            <v>TEMU7921912</v>
          </cell>
          <cell r="B2427">
            <v>40</v>
          </cell>
          <cell r="C2427" t="str">
            <v>OOLU2643588312</v>
          </cell>
          <cell r="D2427">
            <v>44079</v>
          </cell>
          <cell r="E2427">
            <v>-44074</v>
          </cell>
          <cell r="I2427" t="str">
            <v>2020 MSA 166744</v>
          </cell>
          <cell r="J2427">
            <v>25</v>
          </cell>
          <cell r="K2427" t="str">
            <v>GUANGZHOU OVERTOP TRADING CO</v>
          </cell>
          <cell r="L2427" t="str">
            <v>KENBAHARI KENYA LTD</v>
          </cell>
          <cell r="M2427" t="str">
            <v>CN</v>
          </cell>
          <cell r="N2427" t="str">
            <v>CNNSA</v>
          </cell>
          <cell r="O2427" t="str">
            <v>PP</v>
          </cell>
          <cell r="P2427">
            <v>13649</v>
          </cell>
          <cell r="Q2427">
            <v>13649</v>
          </cell>
          <cell r="R2427">
            <v>13649</v>
          </cell>
          <cell r="S2427">
            <v>13649</v>
          </cell>
          <cell r="T2427">
            <v>18890</v>
          </cell>
          <cell r="U2427">
            <v>18890</v>
          </cell>
          <cell r="V2427">
            <v>18890</v>
          </cell>
          <cell r="W2427">
            <v>18890</v>
          </cell>
          <cell r="X2427" t="str">
            <v>BLENDER HS CODE 8509400000 HAND MIXER HS CODE 8509400000 FOOD CHOPPER HS CODE 8509800000 WATER DISPENSER IN CKD HS CODE 8516790090 WATER DISPENSER HS CODE 8516790090 BLUETOOTH HEADSET HS CODE 8517690000 BLUETOOTH SPEAKER HS CODE 8529900000 DVD PLAYER HS CODE 8521900010 ELECTRIC LUNCH BOX HS CODE 8516790090 SPEAKER IN CKD HS CODE 8518220000 21 DAYS FREE DETENTION AT DESTINATION PLACE OF DELIVERY PORT CLEARANCE</v>
          </cell>
          <cell r="Y2427" t="str">
            <v>Valide</v>
          </cell>
        </row>
        <row r="2428">
          <cell r="A2428" t="str">
            <v>BEAU4106678</v>
          </cell>
          <cell r="B2428">
            <v>40</v>
          </cell>
          <cell r="C2428" t="str">
            <v>RTM1011783</v>
          </cell>
          <cell r="D2428">
            <v>44077</v>
          </cell>
          <cell r="E2428">
            <v>-44072</v>
          </cell>
          <cell r="I2428" t="str">
            <v>2020 MSA 166656</v>
          </cell>
          <cell r="J2428">
            <v>114</v>
          </cell>
          <cell r="K2428" t="str">
            <v>CONSOLATA SCHIRRABOLESCHWINGHSTR 32A48301 HOTTUHGERMANY</v>
          </cell>
          <cell r="L2428" t="str">
            <v>MICHAEL BIRU KAROBIAP O BOX 130-103400NANYUKI KENYATEL +25472388195</v>
          </cell>
          <cell r="M2428" t="str">
            <v>DE</v>
          </cell>
          <cell r="N2428" t="str">
            <v>DEDUI</v>
          </cell>
          <cell r="O2428" t="str">
            <v>PK</v>
          </cell>
          <cell r="P2428">
            <v>1</v>
          </cell>
          <cell r="Q2428">
            <v>1</v>
          </cell>
          <cell r="R2428">
            <v>1</v>
          </cell>
          <cell r="S2428">
            <v>1</v>
          </cell>
          <cell r="T2428">
            <v>13800</v>
          </cell>
          <cell r="U2428">
            <v>13800</v>
          </cell>
          <cell r="V2428">
            <v>13800</v>
          </cell>
          <cell r="W2428">
            <v>13800</v>
          </cell>
          <cell r="X2428" t="str">
            <v>org b rceived back in the office FREE TIME AT PORT OF DISCHARGE AS PER CONTRACT NUMBER FL9176-SWAX-11-001 FREIGHT PREPAID TOTAL S T B 1 LOT USED HOUSEHOLD GOODS</v>
          </cell>
          <cell r="Y2428" t="str">
            <v>Valide</v>
          </cell>
        </row>
        <row r="2429">
          <cell r="A2429" t="str">
            <v>PCIU1655682</v>
          </cell>
          <cell r="B2429">
            <v>20</v>
          </cell>
          <cell r="C2429" t="str">
            <v>SEL000198200</v>
          </cell>
          <cell r="D2429">
            <v>44076</v>
          </cell>
          <cell r="E2429">
            <v>-44071</v>
          </cell>
          <cell r="I2429" t="str">
            <v>2020 MSA 166520</v>
          </cell>
          <cell r="J2429">
            <v>278</v>
          </cell>
          <cell r="K2429" t="str">
            <v>RECAZ STAR GENERAL TRADING LLCDUBAI UAE TEL 97143709788FAX 9714370977</v>
          </cell>
          <cell r="L2429" t="str">
            <v>SIMBA FOAM LIMITED PO BOX 299-00606LUNGA LUNGA ROAD INDUSTRIAL AREANAI</v>
          </cell>
          <cell r="M2429" t="str">
            <v>CN</v>
          </cell>
          <cell r="N2429" t="str">
            <v>KRPUS</v>
          </cell>
          <cell r="O2429" t="str">
            <v>PK</v>
          </cell>
          <cell r="P2429">
            <v>2</v>
          </cell>
          <cell r="Q2429">
            <v>2</v>
          </cell>
          <cell r="R2429">
            <v>0</v>
          </cell>
          <cell r="S2429">
            <v>0</v>
          </cell>
          <cell r="T2429">
            <v>41220</v>
          </cell>
          <cell r="U2429">
            <v>41220</v>
          </cell>
          <cell r="V2429">
            <v>0</v>
          </cell>
          <cell r="W2429">
            <v>0</v>
          </cell>
          <cell r="X2429" t="str">
            <v>POLYOL Y1537 CARGO IN TRANSIT TO ICD NAIROBI ON CONSIGNEE S RISK AND ACCOUNT 21 DAYS DETENTION DEMURRAGE FREE TIME CARGO IN TRANSIT TO ICD NAIROBI VIA MOMBASA KENYA ON CNEE S OWN ARRANGEMENT COST RISK LINES S RESPONSIBILITY C EASES AT MOMBASA PORT ONLY PHONE 254 722 121089 OFFICE LINE 254 762 041 818</v>
          </cell>
          <cell r="Y2429" t="str">
            <v>Valide</v>
          </cell>
        </row>
        <row r="2430">
          <cell r="A2430" t="str">
            <v>PCIU1077603</v>
          </cell>
          <cell r="B2430">
            <v>20</v>
          </cell>
          <cell r="C2430" t="str">
            <v>SEL000198200</v>
          </cell>
          <cell r="D2430">
            <v>44079</v>
          </cell>
          <cell r="E2430">
            <v>-44074</v>
          </cell>
          <cell r="I2430" t="str">
            <v>2020 MSA 166520</v>
          </cell>
          <cell r="J2430">
            <v>278</v>
          </cell>
          <cell r="K2430" t="str">
            <v>RECAZ STAR GENERAL TRADING LLCDUBAI UAE TEL 97143709788FAX 9714370977</v>
          </cell>
          <cell r="L2430" t="str">
            <v>SIMBA FOAM LIMITED PO BOX 299-00606LUNGA LUNGA ROAD INDUSTRIAL AREANAI</v>
          </cell>
          <cell r="M2430" t="str">
            <v>CN</v>
          </cell>
          <cell r="N2430" t="str">
            <v>KRPUS</v>
          </cell>
          <cell r="O2430" t="str">
            <v>PK</v>
          </cell>
          <cell r="P2430">
            <v>2</v>
          </cell>
          <cell r="Q2430">
            <v>2</v>
          </cell>
          <cell r="R2430">
            <v>0</v>
          </cell>
          <cell r="S2430">
            <v>0</v>
          </cell>
          <cell r="T2430">
            <v>41220</v>
          </cell>
          <cell r="U2430">
            <v>41220</v>
          </cell>
          <cell r="V2430">
            <v>0</v>
          </cell>
          <cell r="W2430">
            <v>0</v>
          </cell>
          <cell r="X2430" t="str">
            <v>POLYOL Y1537 CARGO IN TRANSIT TO ICD NAIROBI ON CONSIGNEE S RISK AND ACCOUNT 21 DAYS DETENTION DEMURRAGE FREE TIME CARGO IN TRANSIT TO ICD NAIROBI VIA MOMBASA KENYA ON CNEE S OWN ARRANGEMENT COST RISK LINES S RESPONSIBILITY C EASES AT MOMBASA PORT ONLY PHONE 254 722 121089 OFFICE LINE 254 762 041 818</v>
          </cell>
          <cell r="Y2430" t="str">
            <v>Valide</v>
          </cell>
        </row>
        <row r="2431">
          <cell r="A2431" t="str">
            <v>TCKU1396788</v>
          </cell>
          <cell r="B2431">
            <v>20</v>
          </cell>
          <cell r="C2431" t="str">
            <v>SEL0975968</v>
          </cell>
          <cell r="D2431">
            <v>44078</v>
          </cell>
          <cell r="E2431">
            <v>-44073</v>
          </cell>
          <cell r="I2431" t="str">
            <v>2020 MSA 166584</v>
          </cell>
          <cell r="J2431">
            <v>408</v>
          </cell>
          <cell r="K2431" t="str">
            <v>MK BIO SCIENCE CO INC B704 16 DEOGYEONG-DAERO 1556BEON-GIL YEONGTO</v>
          </cell>
          <cell r="L2431" t="str">
            <v>ANIMIX LIMITEDPO BOX 1-00515 NAIROBI KENYA</v>
          </cell>
          <cell r="M2431" t="str">
            <v>CN</v>
          </cell>
          <cell r="N2431" t="str">
            <v>SGSIN</v>
          </cell>
          <cell r="O2431" t="str">
            <v>PK</v>
          </cell>
          <cell r="P2431">
            <v>875</v>
          </cell>
          <cell r="Q2431">
            <v>875</v>
          </cell>
          <cell r="R2431">
            <v>875</v>
          </cell>
          <cell r="S2431">
            <v>875</v>
          </cell>
          <cell r="T2431">
            <v>17938</v>
          </cell>
          <cell r="U2431">
            <v>17938</v>
          </cell>
          <cell r="V2431">
            <v>17938</v>
          </cell>
          <cell r="W2431">
            <v>17938</v>
          </cell>
          <cell r="X2431" t="str">
            <v>875 BAGS SALINOMYCIN 60 YEAST CULTURE INVOICE NO MKCI200715K JUL 15 2020 FREIGHT PREPAID</v>
          </cell>
          <cell r="Y2431" t="str">
            <v>Valide</v>
          </cell>
        </row>
        <row r="2432">
          <cell r="A2432" t="str">
            <v>CLHU3782693</v>
          </cell>
          <cell r="B2432">
            <v>20</v>
          </cell>
          <cell r="C2432" t="str">
            <v>ZQG0110584</v>
          </cell>
          <cell r="D2432">
            <v>44075</v>
          </cell>
          <cell r="E2432">
            <v>-44070</v>
          </cell>
          <cell r="I2432" t="str">
            <v>2020 MSA 166584</v>
          </cell>
          <cell r="J2432">
            <v>519</v>
          </cell>
          <cell r="K2432" t="str">
            <v>GUANGDONG MARSHELL ELECTRIC VEHICLECO LTD LINJIANG INDUSTRIAL AREAZHA</v>
          </cell>
          <cell r="L2432" t="str">
            <v>SIMBA CORPORATION LTD P O BOX 48296 NAIROBI 00100 KENYA RAJESH PATEL</v>
          </cell>
          <cell r="M2432" t="str">
            <v>CN</v>
          </cell>
          <cell r="N2432" t="str">
            <v>CNMFG</v>
          </cell>
          <cell r="O2432" t="str">
            <v>PK</v>
          </cell>
          <cell r="P2432">
            <v>243</v>
          </cell>
          <cell r="Q2432">
            <v>243</v>
          </cell>
          <cell r="R2432">
            <v>243</v>
          </cell>
          <cell r="S2432">
            <v>243</v>
          </cell>
          <cell r="T2432">
            <v>7930</v>
          </cell>
          <cell r="U2432">
            <v>7930</v>
          </cell>
          <cell r="V2432">
            <v>7930</v>
          </cell>
          <cell r="W2432">
            <v>7930</v>
          </cell>
          <cell r="X2432" t="str">
            <v>10 MARSHELL ELECTRIC GOLF CARTS SUPPLIED IN CKD FORM FOR ASSEMBLY AT AVA MOMBASA HS CODE 8703900010 FREIGHT PREPAID</v>
          </cell>
          <cell r="Y2432" t="str">
            <v>Valide</v>
          </cell>
        </row>
        <row r="2433">
          <cell r="A2433" t="str">
            <v>MSKU6845778</v>
          </cell>
          <cell r="B2433">
            <v>40</v>
          </cell>
          <cell r="C2433">
            <v>204067619</v>
          </cell>
          <cell r="D2433">
            <v>44083</v>
          </cell>
          <cell r="E2433">
            <v>-44078</v>
          </cell>
          <cell r="I2433" t="str">
            <v>2020 MSA 166758</v>
          </cell>
          <cell r="J2433">
            <v>40</v>
          </cell>
          <cell r="K2433" t="str">
            <v>UNOPS UNITED NATIONS OFFICE FOR PR</v>
          </cell>
          <cell r="L2433" t="str">
            <v>KENYA REVENUE AUTHORITY TIMES TOWER</v>
          </cell>
          <cell r="M2433" t="str">
            <v>IN</v>
          </cell>
          <cell r="N2433" t="str">
            <v>ESALG</v>
          </cell>
          <cell r="O2433" t="str">
            <v>PC</v>
          </cell>
          <cell r="P2433">
            <v>3</v>
          </cell>
          <cell r="Q2433">
            <v>3</v>
          </cell>
          <cell r="R2433">
            <v>0</v>
          </cell>
          <cell r="S2433">
            <v>0</v>
          </cell>
          <cell r="T2433">
            <v>7445</v>
          </cell>
          <cell r="U2433">
            <v>7445</v>
          </cell>
          <cell r="V2433">
            <v>0</v>
          </cell>
          <cell r="W2433">
            <v>0</v>
          </cell>
          <cell r="X2433" t="str">
            <v>MSKU6845778 40 DRY 8 6 SHIPPER S SEAL ES4820123 2 UNIT GROSS WEIGHT 4963 52 KGS MEASUREMENT 36 800 CBM TOYOTA LAND CRUISER 79 SERIES DOUBLE CABIN PICK UP 4 2 L MODEL HZJ79R-DKMRS-A2 CHASSIS NO JTEB B71J90B015096 JTEBB71J40B015474 ENGINE NO 1HZ-0953541 1HZ-0954441 ENGINE CAPACITY 4164 CC COLOUR WHITE PRODUCTION YEAR 2020 HS CODE 870333</v>
          </cell>
          <cell r="Y2433" t="str">
            <v>Valide</v>
          </cell>
        </row>
        <row r="2434">
          <cell r="A2434" t="str">
            <v>TCKU6718790</v>
          </cell>
          <cell r="B2434">
            <v>40</v>
          </cell>
          <cell r="C2434">
            <v>204379955</v>
          </cell>
          <cell r="D2434">
            <v>44081</v>
          </cell>
          <cell r="E2434">
            <v>-44076</v>
          </cell>
          <cell r="I2434" t="str">
            <v>2020 MSA 166746</v>
          </cell>
          <cell r="J2434">
            <v>465</v>
          </cell>
          <cell r="K2434" t="str">
            <v>ASIA KUNMAO INDUSTRIAL CO LIMITED</v>
          </cell>
          <cell r="L2434" t="str">
            <v>EVERGREEN LOGISTICS CO LIMITED P O</v>
          </cell>
          <cell r="M2434" t="str">
            <v>CN</v>
          </cell>
          <cell r="N2434" t="str">
            <v>CNNGB</v>
          </cell>
          <cell r="O2434" t="str">
            <v>PK</v>
          </cell>
          <cell r="P2434">
            <v>596</v>
          </cell>
          <cell r="Q2434">
            <v>596</v>
          </cell>
          <cell r="R2434">
            <v>596</v>
          </cell>
          <cell r="S2434">
            <v>596</v>
          </cell>
          <cell r="T2434">
            <v>11619</v>
          </cell>
          <cell r="U2434">
            <v>11619</v>
          </cell>
          <cell r="V2434">
            <v>11619</v>
          </cell>
          <cell r="W2434">
            <v>11619</v>
          </cell>
          <cell r="X2434" t="str">
            <v>HONEY JAR DINNER SET GRILL PAN COOKWARE SET PRESSURE COOKER TABLE LAMP COOKING SPOON GARLIC PRESS MEASURING CUP WHISK I NTRANSIT TO ICD EMBAKASI NAIROBI</v>
          </cell>
          <cell r="Y2434" t="str">
            <v>Valide</v>
          </cell>
        </row>
        <row r="2435">
          <cell r="A2435" t="str">
            <v>MRSU3487305</v>
          </cell>
          <cell r="B2435">
            <v>40</v>
          </cell>
          <cell r="C2435">
            <v>204381987</v>
          </cell>
          <cell r="D2435">
            <v>44089</v>
          </cell>
          <cell r="E2435">
            <v>-44084</v>
          </cell>
          <cell r="I2435" t="str">
            <v>2020 MSA 166959</v>
          </cell>
          <cell r="J2435">
            <v>229</v>
          </cell>
          <cell r="K2435" t="str">
            <v>TMT MIMARLIK MUHENDISLIK INSAAT VE</v>
          </cell>
          <cell r="L2435" t="str">
            <v>STIMA AND WATER NETWORK LIMITED MOM</v>
          </cell>
          <cell r="M2435" t="str">
            <v>US</v>
          </cell>
          <cell r="N2435" t="str">
            <v>TRMER</v>
          </cell>
          <cell r="O2435" t="str">
            <v>PK</v>
          </cell>
          <cell r="P2435">
            <v>571</v>
          </cell>
          <cell r="Q2435">
            <v>571</v>
          </cell>
          <cell r="R2435">
            <v>571</v>
          </cell>
          <cell r="S2435">
            <v>571</v>
          </cell>
          <cell r="T2435">
            <v>17237</v>
          </cell>
          <cell r="U2435">
            <v>17237</v>
          </cell>
          <cell r="V2435">
            <v>17237</v>
          </cell>
          <cell r="W2435">
            <v>17237</v>
          </cell>
          <cell r="X2435" t="str">
            <v>MUHTELIF INSAAT MALZEMELERI INTRANSIT TO ICD EMBAK ASI NAIROBI</v>
          </cell>
          <cell r="Y2435" t="str">
            <v>Valide</v>
          </cell>
        </row>
        <row r="2436">
          <cell r="A2436" t="str">
            <v>MSKU3398212</v>
          </cell>
          <cell r="B2436">
            <v>20</v>
          </cell>
          <cell r="C2436">
            <v>204565301</v>
          </cell>
          <cell r="D2436">
            <v>44088</v>
          </cell>
          <cell r="E2436">
            <v>-44083</v>
          </cell>
          <cell r="I2436" t="str">
            <v>2020 MSA 166887</v>
          </cell>
          <cell r="J2436">
            <v>298</v>
          </cell>
          <cell r="K2436" t="str">
            <v>GUANGZHOU ZHUIJIN TRADING COMPANY</v>
          </cell>
          <cell r="L2436" t="str">
            <v>GORAD INVESTMENTS LIMITED ADD P O B</v>
          </cell>
          <cell r="M2436" t="str">
            <v>HK</v>
          </cell>
          <cell r="N2436" t="str">
            <v>CNNSA</v>
          </cell>
          <cell r="O2436" t="str">
            <v>CT</v>
          </cell>
          <cell r="P2436">
            <v>270</v>
          </cell>
          <cell r="Q2436">
            <v>270</v>
          </cell>
          <cell r="R2436">
            <v>0</v>
          </cell>
          <cell r="S2436">
            <v>0</v>
          </cell>
          <cell r="T2436">
            <v>6290</v>
          </cell>
          <cell r="U2436">
            <v>6290</v>
          </cell>
          <cell r="V2436">
            <v>0</v>
          </cell>
          <cell r="W2436">
            <v>0</v>
          </cell>
          <cell r="X2436" t="str">
            <v>POWER ADAPTER MOUSE CASING GLASS HEADPHONES TOOL KIT SHOES IN TRANSIT TO ICD EMBAKASI NAIROBI</v>
          </cell>
          <cell r="Y2436" t="str">
            <v>Valide</v>
          </cell>
        </row>
        <row r="2437">
          <cell r="A2437" t="str">
            <v>TCNU8557087</v>
          </cell>
          <cell r="B2437">
            <v>40</v>
          </cell>
          <cell r="C2437">
            <v>204601052</v>
          </cell>
          <cell r="D2437">
            <v>44088</v>
          </cell>
          <cell r="E2437">
            <v>-44083</v>
          </cell>
          <cell r="I2437" t="str">
            <v>2020 MSA 166888</v>
          </cell>
          <cell r="J2437">
            <v>68</v>
          </cell>
          <cell r="K2437" t="str">
            <v>ASIA KUNMAO INDUSTRIAL CO LIMITED</v>
          </cell>
          <cell r="L2437" t="str">
            <v>EVERGREEN LOGISTICS CO LIMITED P O</v>
          </cell>
          <cell r="M2437" t="str">
            <v>ID</v>
          </cell>
          <cell r="N2437" t="str">
            <v>CNNGB</v>
          </cell>
          <cell r="O2437" t="str">
            <v>PK</v>
          </cell>
          <cell r="P2437">
            <v>1168</v>
          </cell>
          <cell r="Q2437">
            <v>1168</v>
          </cell>
          <cell r="R2437">
            <v>1168</v>
          </cell>
          <cell r="S2437">
            <v>1168</v>
          </cell>
          <cell r="T2437">
            <v>17490</v>
          </cell>
          <cell r="U2437">
            <v>17490</v>
          </cell>
          <cell r="V2437">
            <v>17490</v>
          </cell>
          <cell r="W2437">
            <v>17490</v>
          </cell>
          <cell r="X2437" t="str">
            <v>TV ANTENNAE ADAPTER PLUGS BULB HOLDER ELECTRICAL CABLES SPEA KERS EXTENSION SOCKET SHOWER HEAD BULBS STRAIGHT LIGHTS INT RANSIT TO ICD EMBAKASI NAIROBI</v>
          </cell>
          <cell r="Y2437" t="str">
            <v>Valide</v>
          </cell>
        </row>
        <row r="2438">
          <cell r="A2438" t="str">
            <v>MRKU7342349</v>
          </cell>
          <cell r="B2438">
            <v>20</v>
          </cell>
          <cell r="C2438">
            <v>910946210</v>
          </cell>
          <cell r="D2438">
            <v>44083</v>
          </cell>
          <cell r="E2438">
            <v>-44078</v>
          </cell>
          <cell r="I2438" t="str">
            <v>2020 MSA 165864</v>
          </cell>
          <cell r="J2438">
            <v>549</v>
          </cell>
          <cell r="K2438" t="str">
            <v>SYNGENTA CROP PROTECTION AG ROSENTA</v>
          </cell>
          <cell r="L2438" t="str">
            <v>SYNGENTA EAST AFRICA LIMITED ROSE A</v>
          </cell>
          <cell r="M2438" t="str">
            <v>US</v>
          </cell>
          <cell r="N2438" t="str">
            <v>FRLEH</v>
          </cell>
          <cell r="O2438" t="str">
            <v>PA</v>
          </cell>
          <cell r="P2438">
            <v>2</v>
          </cell>
          <cell r="Q2438">
            <v>2</v>
          </cell>
          <cell r="R2438">
            <v>2</v>
          </cell>
          <cell r="S2438">
            <v>2</v>
          </cell>
          <cell r="T2438">
            <v>682</v>
          </cell>
          <cell r="U2438">
            <v>682</v>
          </cell>
          <cell r="V2438">
            <v>682</v>
          </cell>
          <cell r="W2438">
            <v>682</v>
          </cell>
          <cell r="X2438" t="str">
            <v>2 PALLETS ORDER NUMBER 85433314 STC 54 BOXES CHESS 50 WG 10X1 KG INSECTICIDE HS CODE 380891 COMMODITY CODE 38089190 IMO UN 3077 ENVIRONMENTALLY HAZARDOUS SUBSTANCE SOLID N O S PYMETROZINE C LASS 9 PG III MARINE POLLUTANT IN TRANSIT TO NAIROBI UNDER CONSIG NEE ACCOUNT RISK AND RESPONSIBILITY CARRIER LIABILITY CEASES AT MOMBASA PORT FREIGHT PREPAID BY DAMCO SWITZERLAND ALL CHARGES PREPAID IN CASE OF EMERGENCY CONTACT 24 HOUR NUMBER 44 1484 538444</v>
          </cell>
          <cell r="Y2438" t="str">
            <v>Valide</v>
          </cell>
        </row>
        <row r="2439">
          <cell r="A2439" t="str">
            <v>MAGU5364057</v>
          </cell>
          <cell r="B2439">
            <v>40</v>
          </cell>
          <cell r="C2439" t="str">
            <v>142053185767</v>
          </cell>
          <cell r="D2439">
            <v>44085</v>
          </cell>
          <cell r="E2439">
            <v>-44080</v>
          </cell>
          <cell r="I2439" t="str">
            <v>2020 MSA 166924</v>
          </cell>
          <cell r="J2439">
            <v>199</v>
          </cell>
          <cell r="K2439" t="str">
            <v>HUNAN SANY PORT</v>
          </cell>
          <cell r="L2439" t="str">
            <v>SANY HEAVY INDUSTRIES CO EA LIMITED</v>
          </cell>
          <cell r="M2439" t="str">
            <v>AR</v>
          </cell>
          <cell r="N2439" t="str">
            <v>CNSHA</v>
          </cell>
          <cell r="O2439" t="str">
            <v>PK</v>
          </cell>
          <cell r="P2439">
            <v>1</v>
          </cell>
          <cell r="Q2439">
            <v>1</v>
          </cell>
          <cell r="R2439">
            <v>1</v>
          </cell>
          <cell r="S2439">
            <v>1</v>
          </cell>
          <cell r="T2439">
            <v>154</v>
          </cell>
          <cell r="U2439">
            <v>154</v>
          </cell>
          <cell r="V2439">
            <v>154</v>
          </cell>
          <cell r="W2439">
            <v>154</v>
          </cell>
          <cell r="X2439" t="str">
            <v>SPARE PARTS OF REACH STACKER SDCY450K4C2 CONTACT WANG LONGTEL 254-703 698631MOBILE 254-703698631WANGLONG SANYAFRICA CNPIN NO P051230231G</v>
          </cell>
          <cell r="Y2439" t="str">
            <v>Valide</v>
          </cell>
        </row>
        <row r="2440">
          <cell r="A2440" t="str">
            <v>FSCU8122534</v>
          </cell>
          <cell r="B2440">
            <v>40</v>
          </cell>
          <cell r="C2440" t="str">
            <v>143071364269</v>
          </cell>
          <cell r="D2440">
            <v>44087</v>
          </cell>
          <cell r="E2440">
            <v>-44082</v>
          </cell>
          <cell r="I2440" t="str">
            <v>2020 MSA 166924</v>
          </cell>
          <cell r="J2440">
            <v>229</v>
          </cell>
          <cell r="K2440" t="str">
            <v>YIWU HAOZHE IMPORT AND EXPORT CO LTD</v>
          </cell>
          <cell r="L2440" t="str">
            <v>LEVS TRADING CO LTD</v>
          </cell>
          <cell r="M2440" t="str">
            <v>AR</v>
          </cell>
          <cell r="N2440" t="str">
            <v>CNNGB</v>
          </cell>
          <cell r="O2440" t="str">
            <v>CT</v>
          </cell>
          <cell r="P2440">
            <v>458</v>
          </cell>
          <cell r="Q2440">
            <v>458</v>
          </cell>
          <cell r="R2440">
            <v>458</v>
          </cell>
          <cell r="S2440">
            <v>458</v>
          </cell>
          <cell r="T2440">
            <v>7200</v>
          </cell>
          <cell r="U2440">
            <v>7200</v>
          </cell>
          <cell r="V2440">
            <v>7200</v>
          </cell>
          <cell r="W2440">
            <v>7200</v>
          </cell>
          <cell r="X2440" t="str">
            <v>PLASTIC FLOWERTOYVASECONTAINERBATH ACCESSORIESRACKNINGBO-MOMBASA PREPA IDMOMBASA-NAIROBI COLLECTHS 6702100000</v>
          </cell>
          <cell r="Y2440" t="str">
            <v>Valide</v>
          </cell>
        </row>
        <row r="2441">
          <cell r="A2441" t="str">
            <v>EGHU3776048</v>
          </cell>
          <cell r="B2441">
            <v>20</v>
          </cell>
          <cell r="C2441" t="str">
            <v>149003541028</v>
          </cell>
          <cell r="D2441">
            <v>44088</v>
          </cell>
          <cell r="E2441">
            <v>-44083</v>
          </cell>
          <cell r="I2441" t="str">
            <v>2020 MSA 166924</v>
          </cell>
          <cell r="J2441">
            <v>172</v>
          </cell>
          <cell r="K2441" t="str">
            <v>LINYI SIZHUOGE INTERNATIONAL TRADING CO LTD</v>
          </cell>
          <cell r="L2441" t="str">
            <v>GRUNDSTEIN INDUSTRIES LIMITED</v>
          </cell>
          <cell r="M2441" t="str">
            <v>AR</v>
          </cell>
          <cell r="N2441" t="str">
            <v>CNTAO</v>
          </cell>
          <cell r="O2441" t="str">
            <v>CT</v>
          </cell>
          <cell r="P2441">
            <v>780</v>
          </cell>
          <cell r="Q2441">
            <v>780</v>
          </cell>
          <cell r="R2441">
            <v>780</v>
          </cell>
          <cell r="S2441">
            <v>780</v>
          </cell>
          <cell r="T2441">
            <v>20444</v>
          </cell>
          <cell r="U2441">
            <v>20444</v>
          </cell>
          <cell r="V2441">
            <v>20444</v>
          </cell>
          <cell r="W2441">
            <v>20444</v>
          </cell>
          <cell r="X2441" t="str">
            <v>GYPSUM SCREW BLACK PHOSPHATED FINEFINISHCHIPWOOD SCREW YELLOW ZINC FIN ISHCONCRETE NAILS E-MAIL OLIVER SIZHUOGE COM</v>
          </cell>
          <cell r="Y2441" t="str">
            <v>Valide</v>
          </cell>
        </row>
        <row r="2442">
          <cell r="A2442" t="str">
            <v>MSKU2737950</v>
          </cell>
          <cell r="B2442">
            <v>20</v>
          </cell>
          <cell r="C2442" t="str">
            <v>204067619</v>
          </cell>
          <cell r="D2442">
            <v>44084</v>
          </cell>
          <cell r="E2442">
            <v>-44079</v>
          </cell>
          <cell r="I2442" t="str">
            <v>2020 MSA 166758</v>
          </cell>
          <cell r="J2442">
            <v>40</v>
          </cell>
          <cell r="K2442" t="str">
            <v>UNOPS UNITED NATIONS OFFICE FOR PR</v>
          </cell>
          <cell r="L2442" t="str">
            <v>KENYA REVENUE AUTHORITY TIMES TOWER</v>
          </cell>
          <cell r="M2442" t="str">
            <v>IN</v>
          </cell>
          <cell r="N2442" t="str">
            <v>ESALG</v>
          </cell>
          <cell r="O2442" t="str">
            <v>PC</v>
          </cell>
          <cell r="P2442">
            <v>3</v>
          </cell>
          <cell r="Q2442">
            <v>3</v>
          </cell>
          <cell r="R2442">
            <v>0</v>
          </cell>
          <cell r="S2442">
            <v>0</v>
          </cell>
          <cell r="T2442">
            <v>7445</v>
          </cell>
          <cell r="U2442">
            <v>7445</v>
          </cell>
          <cell r="V2442">
            <v>0</v>
          </cell>
          <cell r="W2442">
            <v>0</v>
          </cell>
          <cell r="X2442" t="str">
            <v>MSKU6845778 40 DRY 8 6 SHIPPER S SEAL ES4820123 2 UNIT GROSS WEIGHT 4963 52 KGS MEASUREMENT 36 800 CBM TOYOTA LAND CRUISER 79 SERIES DOUBLE CABIN PICK UP 4 2 L MODEL HZJ79R-DKMRS-A2 CHASSIS NO JTEB B71J90B015096 JTEBB71J40B015474 ENGINE NO 1HZ-0953541 1HZ-0954441 ENGINE CAPACITY 4164 CC COLOUR WHITE PRODUCTION YEAR 2020 HS CODE 870333</v>
          </cell>
          <cell r="Y2442" t="str">
            <v>Valide</v>
          </cell>
        </row>
        <row r="2443">
          <cell r="A2443" t="str">
            <v>TLLU5836582</v>
          </cell>
          <cell r="B2443">
            <v>40</v>
          </cell>
          <cell r="C2443" t="str">
            <v>204173074</v>
          </cell>
          <cell r="D2443">
            <v>44089</v>
          </cell>
          <cell r="E2443">
            <v>-44084</v>
          </cell>
          <cell r="I2443" t="str">
            <v>2020 MSA 166959</v>
          </cell>
          <cell r="J2443">
            <v>194</v>
          </cell>
          <cell r="K2443" t="str">
            <v>FORM MUHENDISLIK SANAYI VE TICARETHIP ONGUN</v>
          </cell>
          <cell r="L2443" t="str">
            <v>TYPOTECH IMAGING SYSTEMS LTD THRE</v>
          </cell>
          <cell r="M2443" t="str">
            <v>US</v>
          </cell>
          <cell r="N2443" t="str">
            <v>TRKFZ</v>
          </cell>
          <cell r="O2443" t="str">
            <v>PK</v>
          </cell>
          <cell r="P2443">
            <v>34</v>
          </cell>
          <cell r="Q2443">
            <v>34</v>
          </cell>
          <cell r="R2443">
            <v>34</v>
          </cell>
          <cell r="S2443">
            <v>34</v>
          </cell>
          <cell r="T2443">
            <v>4450</v>
          </cell>
          <cell r="U2443">
            <v>4450</v>
          </cell>
          <cell r="V2443">
            <v>4450</v>
          </cell>
          <cell r="W2443">
            <v>4450</v>
          </cell>
          <cell r="X2443" t="str">
            <v>AUTOMATIC CARPET WASHING MACHINE WITH CENTRIFUGE 320CM AUTOMATIC CA RPET DUSTER 320CM CARPET FINISHING AND PACKING MACHINE 320CM CA RPET DEHUMIDIFIER AUTOMATIC CARPET HANGING MACHINE CARPET CARRYIN G MACHINE MANUEL CARPET DUSTER MANUEL CARPET WASHING MACHINE STEA M CLEANING MACHINE HIGH PRESSURE MACHINE 300BAR HS CODE 84518080 842890909 87168000 84659300 84243090</v>
          </cell>
          <cell r="Y2443" t="str">
            <v>Valide</v>
          </cell>
        </row>
        <row r="2444">
          <cell r="A2444" t="str">
            <v>SUDU5796482</v>
          </cell>
          <cell r="B2444">
            <v>40</v>
          </cell>
          <cell r="C2444" t="str">
            <v>204367509</v>
          </cell>
          <cell r="D2444">
            <v>44090</v>
          </cell>
          <cell r="E2444">
            <v>-44085</v>
          </cell>
          <cell r="I2444" t="str">
            <v>2020 MSA 166958</v>
          </cell>
          <cell r="J2444">
            <v>116</v>
          </cell>
          <cell r="K2444" t="str">
            <v>FTS LIFECARE CONTRACTING LLC OFFICE5971</v>
          </cell>
          <cell r="L2444" t="str">
            <v>ERNIE CAMPBELL CO LTD KIRINYAGA</v>
          </cell>
          <cell r="M2444" t="str">
            <v>AE</v>
          </cell>
          <cell r="N2444" t="str">
            <v>DEHAM</v>
          </cell>
          <cell r="O2444" t="str">
            <v>PK</v>
          </cell>
          <cell r="P2444">
            <v>10</v>
          </cell>
          <cell r="Q2444">
            <v>10</v>
          </cell>
          <cell r="R2444">
            <v>10</v>
          </cell>
          <cell r="S2444">
            <v>10</v>
          </cell>
          <cell r="T2444">
            <v>4093</v>
          </cell>
          <cell r="U2444">
            <v>4093</v>
          </cell>
          <cell r="V2444">
            <v>4093</v>
          </cell>
          <cell r="W2444">
            <v>4093</v>
          </cell>
          <cell r="X2444" t="str">
            <v>10 PACKAGES CARRYING 12 PCS WHICH INCLUDES OT EQUIPMENT S LAMINAR FLOW SURGEON ANESTHESIA PENDANT AND ACCESSORIES PROFORMA INVOICE NUMBER FTS AIR PI 001 19-20 DATED 17 JUNE 2019 HS CODES 94051091 8421 3925 94054099 94059900 MARKS AND NUMBERS SEAL-NO 0235799 EMAIL CHRISTINE ERNIECAMPBELL COM PHONE 0702919602 APPLICABLE FREE TIME 14 DAYS COMBINED DETENTION DEMURRAGE AT PORT OF DISCHARG E PLACE OF DELIVERY</v>
          </cell>
          <cell r="Y2444" t="str">
            <v>Valide</v>
          </cell>
        </row>
        <row r="2445">
          <cell r="A2445" t="str">
            <v>TCKU7490169</v>
          </cell>
          <cell r="B2445">
            <v>40</v>
          </cell>
          <cell r="C2445" t="str">
            <v>204485656</v>
          </cell>
          <cell r="D2445">
            <v>44086</v>
          </cell>
          <cell r="E2445">
            <v>-44081</v>
          </cell>
          <cell r="I2445" t="str">
            <v>2020 MSA 166888</v>
          </cell>
          <cell r="J2445">
            <v>56</v>
          </cell>
          <cell r="K2445" t="str">
            <v>ASIA KUNMAO INDUSTRIAL CO LIMITED</v>
          </cell>
          <cell r="L2445" t="str">
            <v>EVERGREEN LOGISTICS CO LIMITED P O</v>
          </cell>
          <cell r="M2445" t="str">
            <v>ID</v>
          </cell>
          <cell r="N2445" t="str">
            <v>CNNGB</v>
          </cell>
          <cell r="O2445" t="str">
            <v>PK</v>
          </cell>
          <cell r="P2445">
            <v>1544</v>
          </cell>
          <cell r="Q2445">
            <v>1544</v>
          </cell>
          <cell r="R2445">
            <v>1544</v>
          </cell>
          <cell r="S2445">
            <v>1544</v>
          </cell>
          <cell r="T2445">
            <v>27260</v>
          </cell>
          <cell r="U2445">
            <v>27260</v>
          </cell>
          <cell r="V2445">
            <v>27260</v>
          </cell>
          <cell r="W2445">
            <v>27260</v>
          </cell>
          <cell r="X2445" t="str">
            <v>PLIERS SLIDE RAILS DOOR LOCK HINGES WRENCH PACKING TAPES S PANNER WALL MOUNT HOSE CLAMP SOAP DISPENSER INTRANSIT TO ICD EMBAKASI NAIROBI</v>
          </cell>
          <cell r="Y2445" t="str">
            <v>Valide</v>
          </cell>
        </row>
        <row r="2446">
          <cell r="A2446" t="str">
            <v>MSKU9192419</v>
          </cell>
          <cell r="B2446">
            <v>40</v>
          </cell>
          <cell r="C2446" t="str">
            <v>204494674</v>
          </cell>
          <cell r="D2446">
            <v>44090</v>
          </cell>
          <cell r="E2446">
            <v>-44085</v>
          </cell>
          <cell r="I2446" t="str">
            <v>2020 MSA 166959</v>
          </cell>
          <cell r="J2446">
            <v>3</v>
          </cell>
          <cell r="K2446" t="str">
            <v>INDO RAMA SYNTHETICS INDIA LTD 20</v>
          </cell>
          <cell r="L2446" t="str">
            <v>TO THE ORDER OF KCB BANK KENYA LIMI</v>
          </cell>
          <cell r="M2446" t="str">
            <v>US</v>
          </cell>
          <cell r="N2446" t="str">
            <v>INNSA</v>
          </cell>
          <cell r="O2446" t="str">
            <v>CT</v>
          </cell>
          <cell r="P2446">
            <v>740</v>
          </cell>
          <cell r="Q2446">
            <v>740</v>
          </cell>
          <cell r="R2446">
            <v>740</v>
          </cell>
          <cell r="S2446">
            <v>740</v>
          </cell>
          <cell r="T2446">
            <v>26114</v>
          </cell>
          <cell r="U2446">
            <v>26114</v>
          </cell>
          <cell r="V2446">
            <v>26114</v>
          </cell>
          <cell r="W2446">
            <v>26114</v>
          </cell>
          <cell r="X2446" t="str">
            <v>1 X 40 HC CONTAINER 740 CARTONS OF DRAW TEX TURED YARN OF POLYESTER DTY 150 48 2 HIM SD RW AS PER CONT NO 40277575 DATED 21 07 2020 DATED 14 0 1 2020 L C REF NO TF2021700010 IDF NO E2007370572 H S CODE 5402 33 00 SB NO 4508955 DT 17-08-2020 NET WT 24 420 000 KGS FREIGHT COLLECT IIND NOTIFY RHS FREIGHT SERVICES DIVISIO N POST BOX NO 26475-00100 NAIROBI KENYA INTRANSIT TO ICD EMBAKA SI NAIROBI</v>
          </cell>
          <cell r="Y2446" t="str">
            <v>Valide</v>
          </cell>
        </row>
        <row r="2447">
          <cell r="A2447" t="str">
            <v>MSKU5602921</v>
          </cell>
          <cell r="B2447">
            <v>20</v>
          </cell>
          <cell r="C2447" t="str">
            <v>204639646</v>
          </cell>
          <cell r="D2447">
            <v>44084</v>
          </cell>
          <cell r="E2447">
            <v>-44079</v>
          </cell>
          <cell r="I2447" t="str">
            <v>2020 MSA 166758</v>
          </cell>
          <cell r="J2447">
            <v>156</v>
          </cell>
          <cell r="K2447" t="str">
            <v>RYAN SEALS GALA NO 5 BUILDING NO 1A</v>
          </cell>
          <cell r="L2447" t="str">
            <v>BENCHMARK TECHNOLOGIES LIMITED</v>
          </cell>
          <cell r="M2447" t="str">
            <v>IN</v>
          </cell>
          <cell r="N2447" t="str">
            <v>INNSA</v>
          </cell>
          <cell r="O2447" t="str">
            <v>CT</v>
          </cell>
          <cell r="P2447">
            <v>618</v>
          </cell>
          <cell r="Q2447">
            <v>618</v>
          </cell>
          <cell r="R2447">
            <v>0</v>
          </cell>
          <cell r="S2447">
            <v>0</v>
          </cell>
          <cell r="T2447">
            <v>13905</v>
          </cell>
          <cell r="U2447">
            <v>13905</v>
          </cell>
          <cell r="V2447">
            <v>0</v>
          </cell>
          <cell r="W2447">
            <v>0</v>
          </cell>
          <cell r="X2447" t="str">
            <v>001-618 - 618 CTNS X 10000 NOS - INTERMEDIATE SKIRT CROWNS MADE OF 0 20M M THICK TFS SHEETS EXTERNALLY PRINTED AS PER YOUR APPROVED FRM D ESIGN IN BLACK AND GOLD COLOURS INTERNALLY LACQUERED AND FITTED WIT H PVC FREE DR Y BLEND LINERS AS PER SAMPLE SENT TO YOU ANS AS PER STA NDARD SPECIFICATIO N OF SUPPLY 618 BOXES X 10000 NOS 6 180 000NOS NETT WEIGHT- 13410 000 KGS H S CODE NO 83091000 SB NO 4539339 DT 18 08 2020 TEL NO 91 9820110317</v>
          </cell>
          <cell r="Y2447" t="str">
            <v>Valide</v>
          </cell>
        </row>
        <row r="2448">
          <cell r="A2448" t="str">
            <v>MSKU2478571</v>
          </cell>
          <cell r="B2448">
            <v>20</v>
          </cell>
          <cell r="C2448" t="str">
            <v>204718264</v>
          </cell>
          <cell r="D2448">
            <v>44087</v>
          </cell>
          <cell r="E2448">
            <v>-44082</v>
          </cell>
          <cell r="I2448" t="str">
            <v>2020 MSA 166887</v>
          </cell>
          <cell r="J2448">
            <v>81</v>
          </cell>
          <cell r="K2448" t="str">
            <v>GUANGZHOU ZHUIJIN TRADING COMPANY</v>
          </cell>
          <cell r="L2448" t="str">
            <v>HERERI KENYA LIMITED 54382 - 00200</v>
          </cell>
          <cell r="M2448" t="str">
            <v>HK</v>
          </cell>
          <cell r="N2448" t="str">
            <v>CNNSA</v>
          </cell>
          <cell r="O2448" t="str">
            <v>PK</v>
          </cell>
          <cell r="P2448">
            <v>207</v>
          </cell>
          <cell r="Q2448">
            <v>207</v>
          </cell>
          <cell r="R2448">
            <v>0</v>
          </cell>
          <cell r="S2448">
            <v>0</v>
          </cell>
          <cell r="T2448">
            <v>6330</v>
          </cell>
          <cell r="U2448">
            <v>6330</v>
          </cell>
          <cell r="V2448">
            <v>0</v>
          </cell>
          <cell r="W2448">
            <v>0</v>
          </cell>
          <cell r="X2448" t="str">
            <v>SHOES EARPHONES GLASS MINI SPEAKERS CASE CHARGER MOUSE HEADPHONES B EARINGS THE GOODS IN TRANSIT TO KPA ICD EMBAKASI</v>
          </cell>
          <cell r="Y2448" t="str">
            <v>Valide</v>
          </cell>
        </row>
        <row r="2449">
          <cell r="A2449" t="str">
            <v>MRKU3070319</v>
          </cell>
          <cell r="B2449">
            <v>40</v>
          </cell>
          <cell r="C2449" t="str">
            <v>204723473</v>
          </cell>
          <cell r="D2449">
            <v>44090</v>
          </cell>
          <cell r="E2449">
            <v>-44085</v>
          </cell>
          <cell r="I2449" t="str">
            <v>2020 MSA 166959</v>
          </cell>
          <cell r="J2449">
            <v>103</v>
          </cell>
          <cell r="K2449" t="str">
            <v>AMAR SPLINTS PRIVATE LIMITED 69 WAAJCA6858N1ZU</v>
          </cell>
          <cell r="L2449" t="str">
            <v>MATCH MASTERS LIMITED POST BOX NO 7</v>
          </cell>
          <cell r="M2449" t="str">
            <v>US</v>
          </cell>
          <cell r="N2449" t="str">
            <v>INMUN</v>
          </cell>
          <cell r="O2449" t="str">
            <v>PK</v>
          </cell>
          <cell r="P2449">
            <v>1860</v>
          </cell>
          <cell r="Q2449">
            <v>1860</v>
          </cell>
          <cell r="R2449">
            <v>0</v>
          </cell>
          <cell r="S2449">
            <v>0</v>
          </cell>
          <cell r="T2449">
            <v>37014</v>
          </cell>
          <cell r="U2449">
            <v>37014</v>
          </cell>
          <cell r="V2449">
            <v>0</v>
          </cell>
          <cell r="W2449">
            <v>0</v>
          </cell>
          <cell r="X2449" t="str">
            <v>2X40 HC FCL FCL 1860 ONE THOUSAND EIGHT HUNDRED SIXTY PACKAGES ON LY CONTAINING MATCH SPLINTS INV NO EXPORT 20-21 007 DT 19 08 202 0 TOTAL PACKAGES 1860 TOTAL GROSS WEIGHT 37014 00 KGS TOTAL NET WEIGHT 35340 00 KGS S BILL NO 4616535 DT 21 08 2020 IEC NO 3311 004311 H S CODE 44219930 FREIGHT PREPAID</v>
          </cell>
          <cell r="Y2449" t="str">
            <v>Valide</v>
          </cell>
        </row>
        <row r="2450">
          <cell r="A2450" t="str">
            <v>MRKU3131190</v>
          </cell>
          <cell r="B2450">
            <v>40</v>
          </cell>
          <cell r="C2450" t="str">
            <v>204723473</v>
          </cell>
          <cell r="D2450">
            <v>44090</v>
          </cell>
          <cell r="E2450">
            <v>-44085</v>
          </cell>
          <cell r="I2450" t="str">
            <v>2020 MSA 166959</v>
          </cell>
          <cell r="J2450">
            <v>103</v>
          </cell>
          <cell r="K2450" t="str">
            <v>AMAR SPLINTS PRIVATE LIMITED 69 WAAJCA6858N1ZU</v>
          </cell>
          <cell r="L2450" t="str">
            <v>MATCH MASTERS LIMITED POST BOX NO 7</v>
          </cell>
          <cell r="M2450" t="str">
            <v>US</v>
          </cell>
          <cell r="N2450" t="str">
            <v>INMUN</v>
          </cell>
          <cell r="O2450" t="str">
            <v>PK</v>
          </cell>
          <cell r="P2450">
            <v>1860</v>
          </cell>
          <cell r="Q2450">
            <v>1860</v>
          </cell>
          <cell r="R2450">
            <v>0</v>
          </cell>
          <cell r="S2450">
            <v>0</v>
          </cell>
          <cell r="T2450">
            <v>37014</v>
          </cell>
          <cell r="U2450">
            <v>37014</v>
          </cell>
          <cell r="V2450">
            <v>0</v>
          </cell>
          <cell r="W2450">
            <v>0</v>
          </cell>
          <cell r="X2450" t="str">
            <v>2X40 HC FCL FCL 1860 ONE THOUSAND EIGHT HUNDRED SIXTY PACKAGES ON LY CONTAINING MATCH SPLINTS INV NO EXPORT 20-21 007 DT 19 08 202 0 TOTAL PACKAGES 1860 TOTAL GROSS WEIGHT 37014 00 KGS TOTAL NET WEIGHT 35340 00 KGS S BILL NO 4616535 DT 21 08 2020 IEC NO 3311 004311 H S CODE 44219930 FREIGHT PREPAID</v>
          </cell>
          <cell r="Y2450" t="str">
            <v>Valide</v>
          </cell>
        </row>
        <row r="2451">
          <cell r="A2451" t="str">
            <v>MSKU1109115</v>
          </cell>
          <cell r="B2451">
            <v>40</v>
          </cell>
          <cell r="C2451" t="str">
            <v>204747370</v>
          </cell>
          <cell r="D2451">
            <v>44090</v>
          </cell>
          <cell r="E2451">
            <v>-44085</v>
          </cell>
          <cell r="I2451" t="str">
            <v>2020 MSA 166958</v>
          </cell>
          <cell r="J2451">
            <v>18</v>
          </cell>
          <cell r="K2451" t="str">
            <v>PS3 ENGINEERING CONSTRUCTION SERV0604 MAHARASHTRA INDIA</v>
          </cell>
          <cell r="L2451" t="str">
            <v>TO THE ORDER OF STANDARD CHARTERED</v>
          </cell>
          <cell r="M2451" t="str">
            <v>AE</v>
          </cell>
          <cell r="N2451" t="str">
            <v>INNSA</v>
          </cell>
          <cell r="O2451" t="str">
            <v>PK</v>
          </cell>
          <cell r="P2451">
            <v>8</v>
          </cell>
          <cell r="Q2451">
            <v>8</v>
          </cell>
          <cell r="R2451">
            <v>8</v>
          </cell>
          <cell r="S2451">
            <v>8</v>
          </cell>
          <cell r="T2451">
            <v>14080</v>
          </cell>
          <cell r="U2451">
            <v>14080</v>
          </cell>
          <cell r="V2451">
            <v>14080</v>
          </cell>
          <cell r="W2451">
            <v>14080</v>
          </cell>
          <cell r="X2451" t="str">
            <v>8 PACKAGES EIGHT PKGS ONLY PREFABRIACTED CLEAN ROOM PANELS WITH ACCESSORIES PROFORMA INVOICE NO 19-20 DBP 001 PI TERMS CPT MOMBASA PORT KENYA INCO TERMS 2010 INV NO 20-21 DBP 010 DTD 19 08 2020 S B NO 4621587 DT 21 08 2020 H S CODE 94069090 LC NO 201010066588 -L DATED 20-11-2019 TOTAL GR WT 14080 000 KGS TOTAL NET WT 13100 000 KGS FREIGHT PREPAID DETENTION 14 DAYS FREE AT DESTINATION</v>
          </cell>
          <cell r="Y2451" t="str">
            <v>Valide</v>
          </cell>
        </row>
        <row r="2452">
          <cell r="A2452" t="str">
            <v>SUDU8577744</v>
          </cell>
          <cell r="B2452">
            <v>40</v>
          </cell>
          <cell r="C2452" t="str">
            <v>204842087</v>
          </cell>
          <cell r="D2452">
            <v>44090</v>
          </cell>
          <cell r="E2452">
            <v>-44085</v>
          </cell>
          <cell r="I2452" t="str">
            <v>2020 MSA 166959</v>
          </cell>
          <cell r="J2452">
            <v>112</v>
          </cell>
          <cell r="K2452" t="str">
            <v>AMAR SPLINTS PRIVATE LIMITED 69 WAAJCA6858N1ZU</v>
          </cell>
          <cell r="L2452" t="str">
            <v>MATCH MASTERS LIMITED POST BOX NO 7</v>
          </cell>
          <cell r="M2452" t="str">
            <v>US</v>
          </cell>
          <cell r="N2452" t="str">
            <v>INMUN</v>
          </cell>
          <cell r="O2452" t="str">
            <v>PK</v>
          </cell>
          <cell r="P2452">
            <v>1860</v>
          </cell>
          <cell r="Q2452">
            <v>1860</v>
          </cell>
          <cell r="R2452">
            <v>0</v>
          </cell>
          <cell r="S2452">
            <v>0</v>
          </cell>
          <cell r="T2452">
            <v>37014</v>
          </cell>
          <cell r="U2452">
            <v>37014</v>
          </cell>
          <cell r="V2452">
            <v>0</v>
          </cell>
          <cell r="W2452">
            <v>0</v>
          </cell>
          <cell r="X2452" t="str">
            <v>2X40 HC FCL 1860 ONE THOUSAND EIGHT HUNDRED SIXTY PACKAGES ONLY CONTAINING MATCH SPLINTS INV NO EXPORT 20-21 009 DT 25 08 2020 T OTAL GROSS WEIGHT 37014 00 KGS TOTAL NET WEIGHT 35340 00 KGS S BI LL NO 4778025 DT 28 08 2020 IEC NO 3311004311 H S CODE 44219930 IN TRANSIT TO ICD-EMBAKASI NAIROBI FREIGHT PREPAID</v>
          </cell>
          <cell r="Y2452" t="str">
            <v>Valide</v>
          </cell>
        </row>
        <row r="2453">
          <cell r="A2453" t="str">
            <v>CAXU8187186</v>
          </cell>
          <cell r="B2453">
            <v>40</v>
          </cell>
          <cell r="C2453" t="str">
            <v>911077471</v>
          </cell>
          <cell r="D2453">
            <v>44090</v>
          </cell>
          <cell r="E2453">
            <v>-44085</v>
          </cell>
          <cell r="I2453" t="str">
            <v>2020 MSA 166959</v>
          </cell>
          <cell r="J2453">
            <v>440</v>
          </cell>
          <cell r="K2453" t="str">
            <v>CHRIS PRICE COLSTEY FARM CLUN CRAVE</v>
          </cell>
          <cell r="L2453" t="str">
            <v>CHARLES OMBATI FASTLANE REMOVALS LT</v>
          </cell>
          <cell r="M2453" t="str">
            <v>US</v>
          </cell>
          <cell r="N2453" t="str">
            <v>GBFXT</v>
          </cell>
          <cell r="O2453" t="str">
            <v>PK</v>
          </cell>
          <cell r="P2453">
            <v>39</v>
          </cell>
          <cell r="Q2453">
            <v>39</v>
          </cell>
          <cell r="R2453">
            <v>39</v>
          </cell>
          <cell r="S2453">
            <v>39</v>
          </cell>
          <cell r="T2453">
            <v>14660</v>
          </cell>
          <cell r="U2453">
            <v>14660</v>
          </cell>
          <cell r="V2453">
            <v>14660</v>
          </cell>
          <cell r="W2453">
            <v>14660</v>
          </cell>
          <cell r="X2453" t="str">
            <v>1 USED INTERNATIONAL BALER 1 USED INTERNATIONAL BALER NO SERIAL 4A54 1 1 USED CLASS DORMINANT BALER SERIAL 26002458 2 USED TARUP MOWER 1 USED LISTER ENGINE GILKES PUMP SERIAL 181122 1 USED LISTER ENGINE GI LKES PUMP SERIAL 191171 1 USED PERKINS ENGINE SERIAL NO 37188514 1 U SED PERKINS ENGINE SERIAL NO 37188144 1 USED LANDROVER 300 TDI ENGINEHR2522 B 1 USED WATER HORSE PIPE REEL 3 USED HAY RAKES 25 HOUSEHOL D AND PERSONAL EFFECTS</v>
          </cell>
          <cell r="Y2453" t="str">
            <v>Valide</v>
          </cell>
        </row>
        <row r="2454">
          <cell r="A2454" t="str">
            <v>MRKU4148176</v>
          </cell>
          <cell r="B2454">
            <v>40</v>
          </cell>
          <cell r="C2454" t="str">
            <v>911145386</v>
          </cell>
          <cell r="D2454">
            <v>44089</v>
          </cell>
          <cell r="E2454">
            <v>-44084</v>
          </cell>
          <cell r="I2454" t="str">
            <v>2020 MSA 166959</v>
          </cell>
          <cell r="J2454">
            <v>452</v>
          </cell>
          <cell r="K2454" t="str">
            <v>GLAXOSMITHKLINE CONSUMER HEALTHCA</v>
          </cell>
          <cell r="L2454" t="str">
            <v>GLAXOSMITHKLINE LTD PO BOX 78392 00</v>
          </cell>
          <cell r="M2454" t="str">
            <v>US</v>
          </cell>
          <cell r="N2454" t="str">
            <v>AEJEA</v>
          </cell>
          <cell r="O2454" t="str">
            <v>PA</v>
          </cell>
          <cell r="P2454">
            <v>108</v>
          </cell>
          <cell r="Q2454">
            <v>108</v>
          </cell>
          <cell r="R2454">
            <v>108</v>
          </cell>
          <cell r="S2454">
            <v>108</v>
          </cell>
          <cell r="T2454">
            <v>20731</v>
          </cell>
          <cell r="U2454">
            <v>20731</v>
          </cell>
          <cell r="V2454">
            <v>20731</v>
          </cell>
          <cell r="W2454">
            <v>20731</v>
          </cell>
          <cell r="X2454" t="str">
            <v>2 X 40 1 X 20 DRY CONTAINERS STC 312794 PACKAGES 108 PALLETS O F GLAXO BRAND CONSUMER GOODS HSCODE 96032100 33061010 INVOICE 00791903 820746 ED 303 - 05434800 -20 JOB 5220408007 CARGO IN TRANSIT TO NAIROBI KENYA ON CONISGNEE S OWN RISK COST AND RESPON SIBILITY CARRIER RESPONSIBILITY CEASES AT PORT OF DISCHARGE APPLICABLE FREE TIME 14 DAYS COMBINED DETENTION DEMURRAGE AT PORT O F DISCHARGE PLACE OF DELIVERY</v>
          </cell>
          <cell r="Y2454" t="str">
            <v>Valide</v>
          </cell>
        </row>
        <row r="2455">
          <cell r="A2455" t="str">
            <v>APZU3957612</v>
          </cell>
          <cell r="B2455">
            <v>20</v>
          </cell>
          <cell r="C2455" t="str">
            <v>AMC0930411</v>
          </cell>
          <cell r="D2455">
            <v>44088</v>
          </cell>
          <cell r="E2455">
            <v>-44083</v>
          </cell>
          <cell r="I2455" t="str">
            <v>2020 MSA 166971</v>
          </cell>
          <cell r="J2455">
            <v>51</v>
          </cell>
          <cell r="K2455" t="str">
            <v>JSK INDUSTRIES PVT LTDH O-9 A K NAIK MARG CSTMUMBAI-400 001 INDIA</v>
          </cell>
          <cell r="L2455" t="str">
            <v>CONDUCTORS AND TRANSFORMERSMANUFACTURING LIMITEDP O BOX 40859-00100NAI</v>
          </cell>
          <cell r="M2455" t="str">
            <v>AE</v>
          </cell>
          <cell r="N2455" t="str">
            <v>AEJEA</v>
          </cell>
          <cell r="O2455" t="str">
            <v>BD</v>
          </cell>
          <cell r="P2455">
            <v>78</v>
          </cell>
          <cell r="Q2455">
            <v>78</v>
          </cell>
          <cell r="R2455">
            <v>78</v>
          </cell>
          <cell r="S2455">
            <v>78</v>
          </cell>
          <cell r="T2455">
            <v>24448</v>
          </cell>
          <cell r="U2455">
            <v>24448</v>
          </cell>
          <cell r="V2455">
            <v>24448</v>
          </cell>
          <cell r="W2455">
            <v>24448</v>
          </cell>
          <cell r="X2455" t="str">
            <v>78 NOS BUNDLES SEVENTY EIGHT BUNDLES 4 09 MM STEEL WIRE HS CODE 72172000 TRADE TERMS C F ICD EMBAKASI NAIROBI KENYA IMPORT DECLARATION FORM NO 20EMKIM000073561 NET WEIGHT 24357 000 KGS GROSS WEIGHT 24448 000 KGS INVOICE NUMBER S20210377 DATED 18 08 2020 SB NO 4545749 DATED 18 08 2020 FREIGHT PREPAID</v>
          </cell>
          <cell r="Y2455" t="str">
            <v>Valide</v>
          </cell>
        </row>
        <row r="2456">
          <cell r="A2456" t="str">
            <v>CMAU4282545</v>
          </cell>
          <cell r="B2456">
            <v>40</v>
          </cell>
          <cell r="C2456" t="str">
            <v>AMC0933784</v>
          </cell>
          <cell r="D2456">
            <v>44088</v>
          </cell>
          <cell r="E2456">
            <v>-44083</v>
          </cell>
          <cell r="I2456" t="str">
            <v>2020 MSA 166971</v>
          </cell>
          <cell r="J2456">
            <v>64</v>
          </cell>
          <cell r="K2456" t="str">
            <v>BBM ACOUSTIC INDIA PVT LTD 263 BHARE PIRANGUT NEAR MSEB SUBSTATIO</v>
          </cell>
          <cell r="L2456" t="str">
            <v>MARUBENI CORPORATIONKENYA POWER PROJECT OFFICE7TH FLOOR BRITAM TOWER</v>
          </cell>
          <cell r="M2456" t="str">
            <v>AE</v>
          </cell>
          <cell r="N2456" t="str">
            <v>AEJEA</v>
          </cell>
          <cell r="O2456" t="str">
            <v>PK</v>
          </cell>
          <cell r="P2456">
            <v>9</v>
          </cell>
          <cell r="Q2456">
            <v>9</v>
          </cell>
          <cell r="R2456">
            <v>0</v>
          </cell>
          <cell r="S2456">
            <v>0</v>
          </cell>
          <cell r="T2456">
            <v>19465</v>
          </cell>
          <cell r="U2456">
            <v>19465</v>
          </cell>
          <cell r="V2456">
            <v>0</v>
          </cell>
          <cell r="W2456">
            <v>0</v>
          </cell>
          <cell r="X2456" t="str">
            <v>PARTIAL SHIPMENT OF MASTER LIST ITEM NO H 1 1 STEAM TURBINE UNIT AND ACCESSORIES NOISE ABATEMENT BARRIER FOR TURBINE COMPONENT PART OF GOODS WITH STANDARD ACCESSORIES OF GOODS WHICH ARE NECESSARY FOR OLKARIA I ADDITIONAL UNIT 6 POWER DEVELOPMENT PROJECT SHIPMENT NO FE70 INVOICE NO 9PHX0398 MASTER LIST DFN415 232 011 DATED 7TH JUNE 2019 HS CODE NO 84069000 ON BEHALF OF MARUBENI CORPORATION 7-1 NIHONBASHI 2-CHOME CHUO-KU TOKYO 103-6060 JAPAN PLC PIN NO P000593625T MR TARO SETO GENERAL MANAGER EMAIL SETO-T-MARUBENI COM TEL +254- 0 20-2719055 2719023 FAX +254- 0 -20-2719102 MOBILE +254- 0 701707275 DESCRIPTION OF GOODS AS PER ABOVE TOTAL PKGS 9 PK</v>
          </cell>
          <cell r="Y2456" t="str">
            <v>Valide</v>
          </cell>
        </row>
        <row r="2457">
          <cell r="A2457" t="str">
            <v>TCKU6300881</v>
          </cell>
          <cell r="B2457">
            <v>40</v>
          </cell>
          <cell r="C2457" t="str">
            <v>AMC0941406</v>
          </cell>
          <cell r="D2457">
            <v>44088</v>
          </cell>
          <cell r="E2457">
            <v>-44083</v>
          </cell>
          <cell r="I2457" t="str">
            <v>2020 MSA 166971</v>
          </cell>
          <cell r="J2457">
            <v>144</v>
          </cell>
          <cell r="K2457" t="str">
            <v>M S TRANSMAX ENGINEERINGINDUSTRIESUNIT NO 8 MARUDHAR INDL NAVGHAR VA</v>
          </cell>
          <cell r="L2457" t="str">
            <v>MOTION INDUSTRIALSYOGI CORP HOUSE 1ST FLOORFACTORY STREET NAIROBI P</v>
          </cell>
          <cell r="M2457" t="str">
            <v>AE</v>
          </cell>
          <cell r="N2457" t="str">
            <v>INNSA</v>
          </cell>
          <cell r="O2457" t="str">
            <v>PK</v>
          </cell>
          <cell r="P2457">
            <v>133</v>
          </cell>
          <cell r="Q2457">
            <v>133</v>
          </cell>
          <cell r="R2457">
            <v>133</v>
          </cell>
          <cell r="S2457">
            <v>133</v>
          </cell>
          <cell r="T2457">
            <v>18800</v>
          </cell>
          <cell r="U2457">
            <v>18800</v>
          </cell>
          <cell r="V2457">
            <v>18800</v>
          </cell>
          <cell r="W2457">
            <v>18800</v>
          </cell>
          <cell r="X2457" t="str">
            <v>I UNIT CLOSED LOOP ENDLESS CONVEYOR IN DISASSEMBLED CONDITION TO BE ASSEMBLED ON SITE WITH ACCESSORIES AS PER PROFORMA INVOICE NO TRPI-002 DATED 30 10 2019 CFR MOMBASA PORT KENYA INCOTERMS HS CODE 84282019 L C NO OLCF000007720 P O NO MAR-30 - DATED 01 10 2019 Invoice No Date TR-EXP-02 20-21 DATED 01 08 2020 SBILL NO 4600876 DT 20 08 2020 A1 FLAT BELT CONVEYOR - 33 MTR IN KNOCKED DOWN CONDITION - AS PER ORDER SPECIFICATION A2 FLAT BELT CONVEYOR - 27 MTR IN KNOCKED DOWN CONDITION - AS PER ORDER SPECIFICATION B1 FLAT BELT CONVEYOR - 45 MTR IN KNOCKED DOWN CONDITION - AS PER ORDER SPECIFICATION B2 FLAT BELT CONVEYOR - 45 MTR IN KNOCKED DOWN CONDITION - AS PER ORDER SPECIFICATION B3 FLAT BELT CONVEYOR 4 8 MTR IN KNOCKED DOWN CONDITION - AS PER ORDER SPECIFICATION B4 FLAT BELT CONVEYOR 4 8 MTR IN KNOCKED DOWN CONDITION - AS PER ORDER SPECIFICATION B5 FLAT BELT CONVEYOR - 4 MTR</v>
          </cell>
          <cell r="Y2457" t="str">
            <v>Valide</v>
          </cell>
        </row>
        <row r="2458">
          <cell r="A2458" t="str">
            <v>PCIU9145387</v>
          </cell>
          <cell r="B2458">
            <v>40</v>
          </cell>
          <cell r="C2458" t="str">
            <v>CCU000124500</v>
          </cell>
          <cell r="D2458">
            <v>44081</v>
          </cell>
          <cell r="E2458">
            <v>-44076</v>
          </cell>
          <cell r="I2458" t="str">
            <v>2020 MSA 166755</v>
          </cell>
          <cell r="J2458">
            <v>108</v>
          </cell>
          <cell r="K2458" t="str">
            <v>CONSOLIDATED SHIPPING LINE INDIA PVT LTD 5B SARAT BOSE ROAD KOLKAT</v>
          </cell>
          <cell r="L2458" t="str">
            <v>NGM COMPANY LIMITEDP O BOX 68144-00200 NAIROBI KENYA</v>
          </cell>
          <cell r="M2458" t="str">
            <v>IN</v>
          </cell>
          <cell r="N2458" t="str">
            <v>INCCU</v>
          </cell>
          <cell r="O2458" t="str">
            <v>PK</v>
          </cell>
          <cell r="P2458">
            <v>15</v>
          </cell>
          <cell r="Q2458">
            <v>15</v>
          </cell>
          <cell r="R2458">
            <v>0</v>
          </cell>
          <cell r="S2458">
            <v>0</v>
          </cell>
          <cell r="T2458">
            <v>14594</v>
          </cell>
          <cell r="U2458">
            <v>14594</v>
          </cell>
          <cell r="V2458">
            <v>0</v>
          </cell>
          <cell r="W2458">
            <v>0</v>
          </cell>
          <cell r="X2458" t="str">
            <v>1X20 FCL CONTAINERS SUPPLY OF 33 11KV POLE LINE FITTINGS SUBSTATION STEEL STRUCTURES AND LIGHTING MAST AS PER PROFORMA INVOICE NO SUP SHIPP 201920 S 020 REV 3 DATED 16 11 2019 CFR MOMBASA KENYA SUBSTATION STEEL STRUCTURES SB NO 383 6591 DATE 15 07 2020 LC NO FABL LC0008 20 DT 25 02 2020 IDF NO E2001285774 H S CODE NO 73082019 NET WEIGHT 14400 000 KGS DEM DET APPLICATION DAY - CTIC D5 21 DAYS FREE COMBINED DETENTION INBOUND CONTAINER CRITERIA RFA EXCEPTION CCU20A00290 - APPROVAL NUMBER LNTRF20070843B</v>
          </cell>
          <cell r="Y2458" t="str">
            <v>Valide</v>
          </cell>
        </row>
        <row r="2459">
          <cell r="A2459" t="str">
            <v>SEGU4747863</v>
          </cell>
          <cell r="B2459">
            <v>40</v>
          </cell>
          <cell r="C2459" t="str">
            <v>CFA0354805</v>
          </cell>
          <cell r="D2459">
            <v>44083</v>
          </cell>
          <cell r="E2459">
            <v>-44078</v>
          </cell>
          <cell r="I2459" t="str">
            <v>2020 MSA 166800</v>
          </cell>
          <cell r="J2459">
            <v>46</v>
          </cell>
          <cell r="K2459" t="str">
            <v>CELLOPACK FOR PACKAGINGINDUSTRIES S A E 16 HODA SHAARAWY ST BAB EL LO</v>
          </cell>
          <cell r="L2459" t="str">
            <v>GENERAL PRINTERS LTD P O BOX 18001 HOMA BAYRD NAIROBI KENYA</v>
          </cell>
          <cell r="M2459" t="str">
            <v>SA</v>
          </cell>
          <cell r="N2459" t="str">
            <v>EGAIS</v>
          </cell>
          <cell r="O2459" t="str">
            <v>PK</v>
          </cell>
          <cell r="P2459">
            <v>4534</v>
          </cell>
          <cell r="Q2459">
            <v>4534</v>
          </cell>
          <cell r="R2459">
            <v>0</v>
          </cell>
          <cell r="S2459">
            <v>0</v>
          </cell>
          <cell r="T2459">
            <v>17328</v>
          </cell>
          <cell r="U2459">
            <v>17328</v>
          </cell>
          <cell r="V2459">
            <v>0</v>
          </cell>
          <cell r="W2459">
            <v>0</v>
          </cell>
          <cell r="X2459" t="str">
            <v>FREIGHT PREPAID 4534 Loose Paper cores IDF No 20EMKIM000097275 Commercial Invoice 149026 H S CODE 482290 N W 17328 KG CARGO INTRANSIT TO ICD EMBAKASI ON ACCOUNT AND RISK OF THE CONSIGNEE</v>
          </cell>
          <cell r="Y2459" t="str">
            <v>Valide</v>
          </cell>
        </row>
        <row r="2460">
          <cell r="A2460" t="str">
            <v>TCNU9739888</v>
          </cell>
          <cell r="B2460">
            <v>40</v>
          </cell>
          <cell r="C2460" t="str">
            <v>CNBX002763</v>
          </cell>
          <cell r="D2460">
            <v>44085</v>
          </cell>
          <cell r="E2460">
            <v>-44080</v>
          </cell>
          <cell r="I2460" t="str">
            <v>2020 MSA 166584</v>
          </cell>
          <cell r="J2460">
            <v>89</v>
          </cell>
          <cell r="K2460" t="str">
            <v>ZTELEC ELECTRIC TECHNOLOGY ZHENGZHOU CO LTDZTAERO BUILDING 14 NAT</v>
          </cell>
          <cell r="L2460" t="str">
            <v>EMPOWER TRANSFORMERS LIMITEDCONTACT ENG KIGERAEMAIL KIGERASTEVEN YAH</v>
          </cell>
          <cell r="M2460" t="str">
            <v>CN</v>
          </cell>
          <cell r="N2460" t="str">
            <v>CNSHA</v>
          </cell>
          <cell r="O2460" t="str">
            <v>PK</v>
          </cell>
          <cell r="P2460">
            <v>21</v>
          </cell>
          <cell r="Q2460">
            <v>21</v>
          </cell>
          <cell r="R2460">
            <v>0</v>
          </cell>
          <cell r="S2460">
            <v>0</v>
          </cell>
          <cell r="T2460">
            <v>16261</v>
          </cell>
          <cell r="U2460">
            <v>16261</v>
          </cell>
          <cell r="V2460">
            <v>0</v>
          </cell>
          <cell r="W2460">
            <v>0</v>
          </cell>
          <cell r="X2460" t="str">
            <v>TRANSFORMER RAW MATERIAL VOLTAGE CONTROL DIAMOND DOT PAPER DDP AND WHITE DMD W1000MM HS CODE 4810990000 CABLE PAPER HS CODE 4810990000 PRESS BOARD PAPER HS CODE 4810990000 ELECTRICAL INSULATION CREPE PAPER HS CODE 4823690000 ELECTRICAL INSTULATION CREPE PIPE HS CODE 4823690000 ENAMELLED COPPER WIRE GRADE 2 TEMPERATURE 200 DEGREES HS CODE 7408190000 INSULATION PVC SLEEVES HS CODE 3926909000 ELECTRICAL WHITE CLOTH TAPE HS CODE 3919901000 CONTACT HOLLY XU EMAIL HOLLY-ZTAERO COM PHONE +8618538296779</v>
          </cell>
          <cell r="Y2460" t="str">
            <v>Valide</v>
          </cell>
        </row>
        <row r="2461">
          <cell r="A2461" t="str">
            <v>HDMU6639428</v>
          </cell>
          <cell r="B2461">
            <v>40</v>
          </cell>
          <cell r="C2461" t="str">
            <v>COSU6271773450</v>
          </cell>
          <cell r="D2461">
            <v>44086</v>
          </cell>
          <cell r="E2461">
            <v>-44081</v>
          </cell>
          <cell r="I2461" t="str">
            <v>2020 MSA 166903</v>
          </cell>
          <cell r="J2461">
            <v>308</v>
          </cell>
          <cell r="K2461" t="str">
            <v>GUANGDONG JUNON SONGTIAN</v>
          </cell>
          <cell r="L2461" t="str">
            <v>COSTCARE ELECTRICAL LIMITED</v>
          </cell>
          <cell r="M2461" t="str">
            <v>CN</v>
          </cell>
          <cell r="N2461" t="str">
            <v>CNSHK</v>
          </cell>
          <cell r="O2461" t="str">
            <v>CT</v>
          </cell>
          <cell r="P2461">
            <v>2930</v>
          </cell>
          <cell r="Q2461">
            <v>2930</v>
          </cell>
          <cell r="R2461">
            <v>0</v>
          </cell>
          <cell r="S2461">
            <v>0</v>
          </cell>
          <cell r="T2461">
            <v>27872</v>
          </cell>
          <cell r="U2461">
            <v>27872</v>
          </cell>
          <cell r="V2461">
            <v>0</v>
          </cell>
          <cell r="W2461">
            <v>0</v>
          </cell>
          <cell r="X2461" t="str">
            <v>LIGHTING FIXTURES BALLAST STARTER LAWN LAMP CEILING LIGHT CONTAINER IS SOC PLACE OF DELIVERY PORT CLEARANCE</v>
          </cell>
          <cell r="Y2461" t="str">
            <v>Valide</v>
          </cell>
        </row>
        <row r="2462">
          <cell r="A2462" t="str">
            <v>TCKU6191348</v>
          </cell>
          <cell r="B2462">
            <v>40</v>
          </cell>
          <cell r="C2462" t="str">
            <v>COSU6272477630</v>
          </cell>
          <cell r="D2462">
            <v>44087</v>
          </cell>
          <cell r="E2462">
            <v>-44082</v>
          </cell>
          <cell r="I2462" t="str">
            <v>2020 MSA 166903</v>
          </cell>
          <cell r="J2462">
            <v>190</v>
          </cell>
          <cell r="K2462" t="str">
            <v>NINGBO SOYI TRADE CO LTD</v>
          </cell>
          <cell r="L2462" t="str">
            <v>COSTCARE ELECTRICAL LIMITED</v>
          </cell>
          <cell r="M2462" t="str">
            <v>CN</v>
          </cell>
          <cell r="N2462" t="str">
            <v>CNNGB</v>
          </cell>
          <cell r="O2462" t="str">
            <v>PK</v>
          </cell>
          <cell r="P2462">
            <v>2370</v>
          </cell>
          <cell r="Q2462">
            <v>2370</v>
          </cell>
          <cell r="R2462">
            <v>0</v>
          </cell>
          <cell r="S2462">
            <v>0</v>
          </cell>
          <cell r="T2462">
            <v>28340</v>
          </cell>
          <cell r="U2462">
            <v>28340</v>
          </cell>
          <cell r="V2462">
            <v>0</v>
          </cell>
          <cell r="W2462">
            <v>0</v>
          </cell>
          <cell r="X2462" t="str">
            <v>CABLES T8 FLUORESCENT TUBES CEILING LIGHT LAWN LAMP LIGHTING FIXTURES SHIPPERS LOAD STOW COUNT PLACE OF DELIVERY PORT CLEARANCE</v>
          </cell>
          <cell r="Y2462" t="str">
            <v>Valide</v>
          </cell>
        </row>
        <row r="2463">
          <cell r="A2463" t="str">
            <v>OOLU0273701</v>
          </cell>
          <cell r="B2463">
            <v>20</v>
          </cell>
          <cell r="C2463" t="str">
            <v>COSU6272637670</v>
          </cell>
          <cell r="D2463">
            <v>44086</v>
          </cell>
          <cell r="E2463">
            <v>-44081</v>
          </cell>
          <cell r="I2463" t="str">
            <v>2020 MSA 166903</v>
          </cell>
          <cell r="J2463">
            <v>211</v>
          </cell>
          <cell r="K2463" t="str">
            <v>PENAVICO SHENZHEN LOGISTICS LTD</v>
          </cell>
          <cell r="L2463" t="str">
            <v>FARAM E A LTD</v>
          </cell>
          <cell r="M2463" t="str">
            <v>CN</v>
          </cell>
          <cell r="N2463" t="str">
            <v>CNNGB</v>
          </cell>
          <cell r="O2463" t="str">
            <v>CT</v>
          </cell>
          <cell r="P2463">
            <v>391</v>
          </cell>
          <cell r="Q2463">
            <v>391</v>
          </cell>
          <cell r="R2463">
            <v>391</v>
          </cell>
          <cell r="S2463">
            <v>391</v>
          </cell>
          <cell r="T2463">
            <v>3050</v>
          </cell>
          <cell r="U2463">
            <v>3050</v>
          </cell>
          <cell r="V2463">
            <v>3050</v>
          </cell>
          <cell r="W2463">
            <v>3050</v>
          </cell>
          <cell r="X2463" t="str">
            <v>TUBE WITH SWAB COTTON NINGBO TO MOMBASA PREPAID MOMBASA TO ICD EMBAKASI KEEMK COLLECT FAX 0086-755-88284656 NAIROBI KENYA TEL +254-20-4453341 2 5 6 MOBILE +254 733 929489 E-MAIL L MUNYAMBU FARAM-EA COM PIN P051095364G PIN NO P051106727V TEL +254 20 2447100 1 2 3 E-MAIL SEAFREIGHT UNEEKKENYA COM PLACE OF DELIVERY ICDE</v>
          </cell>
          <cell r="Y2463" t="str">
            <v>Valide</v>
          </cell>
        </row>
        <row r="2464">
          <cell r="A2464" t="str">
            <v>OOCU8278909</v>
          </cell>
          <cell r="B2464">
            <v>40</v>
          </cell>
          <cell r="C2464" t="str">
            <v>COSU6273078390</v>
          </cell>
          <cell r="D2464">
            <v>44088</v>
          </cell>
          <cell r="E2464">
            <v>-44083</v>
          </cell>
          <cell r="I2464" t="str">
            <v>2020 MSA 166903</v>
          </cell>
          <cell r="J2464">
            <v>263</v>
          </cell>
          <cell r="K2464" t="str">
            <v>ZHEJIANG AOPENG COMMODITY CO LTD</v>
          </cell>
          <cell r="L2464" t="str">
            <v>AWORKY GENERAL SUPPLIES LTD</v>
          </cell>
          <cell r="M2464" t="str">
            <v>CN</v>
          </cell>
          <cell r="N2464" t="str">
            <v>CNNGB</v>
          </cell>
          <cell r="O2464" t="str">
            <v>CT</v>
          </cell>
          <cell r="P2464">
            <v>429</v>
          </cell>
          <cell r="Q2464">
            <v>429</v>
          </cell>
          <cell r="R2464">
            <v>429</v>
          </cell>
          <cell r="S2464">
            <v>429</v>
          </cell>
          <cell r="T2464">
            <v>16570</v>
          </cell>
          <cell r="U2464">
            <v>16570</v>
          </cell>
          <cell r="V2464">
            <v>16570</v>
          </cell>
          <cell r="W2464">
            <v>16570</v>
          </cell>
          <cell r="X2464" t="str">
            <v>FLOOR CARPETS FLOOR MATS CURTAINS MOSQUITO NET PLACE OF DELIVERY ICDE</v>
          </cell>
          <cell r="Y2464" t="str">
            <v>Valide</v>
          </cell>
        </row>
        <row r="2465">
          <cell r="A2465" t="str">
            <v>SEGU4882143</v>
          </cell>
          <cell r="B2465">
            <v>40</v>
          </cell>
          <cell r="C2465" t="str">
            <v>COSU6273089794W</v>
          </cell>
          <cell r="D2465">
            <v>44085</v>
          </cell>
          <cell r="E2465">
            <v>-44080</v>
          </cell>
          <cell r="I2465" t="str">
            <v>2020 MSA 166903</v>
          </cell>
          <cell r="J2465">
            <v>367</v>
          </cell>
          <cell r="K2465" t="str">
            <v>YIFANG INTERNATIONAL INDUSTRY</v>
          </cell>
          <cell r="L2465" t="str">
            <v>MEROP COMPANY LIMITED</v>
          </cell>
          <cell r="M2465" t="str">
            <v>CN</v>
          </cell>
          <cell r="N2465" t="str">
            <v>CNNSA</v>
          </cell>
          <cell r="O2465" t="str">
            <v>BL</v>
          </cell>
          <cell r="P2465">
            <v>700</v>
          </cell>
          <cell r="Q2465">
            <v>700</v>
          </cell>
          <cell r="R2465">
            <v>700</v>
          </cell>
          <cell r="S2465">
            <v>700</v>
          </cell>
          <cell r="T2465">
            <v>20040</v>
          </cell>
          <cell r="U2465">
            <v>20040</v>
          </cell>
          <cell r="V2465">
            <v>20040</v>
          </cell>
          <cell r="W2465">
            <v>20040</v>
          </cell>
          <cell r="X2465" t="str">
            <v>CASUAL SHOES PLACE OF DELIVERY PORT CLEARANCE</v>
          </cell>
          <cell r="Y2465" t="str">
            <v>Valide</v>
          </cell>
        </row>
        <row r="2466">
          <cell r="A2466" t="str">
            <v>TRHU2152260</v>
          </cell>
          <cell r="B2466">
            <v>20</v>
          </cell>
          <cell r="C2466" t="str">
            <v>DBA0231957</v>
          </cell>
          <cell r="D2466">
            <v>44082</v>
          </cell>
          <cell r="E2466">
            <v>-44077</v>
          </cell>
          <cell r="I2466" t="str">
            <v>2020 MSA 166759</v>
          </cell>
          <cell r="J2466">
            <v>230</v>
          </cell>
          <cell r="K2466" t="str">
            <v>HUHTAMAKI SOUTH AFRICA PTY LTD69 INDUSTRY ROAD NEW ERASPRINGS 1560S</v>
          </cell>
          <cell r="L2466" t="str">
            <v>NESTLE KENYA LIMITEDPATE ROADINDUSTRIAL ARE PATE ROADP O BOX 30265 -</v>
          </cell>
          <cell r="M2466" t="str">
            <v>AE</v>
          </cell>
          <cell r="N2466" t="str">
            <v>AEJEA</v>
          </cell>
          <cell r="O2466" t="str">
            <v>BX</v>
          </cell>
          <cell r="P2466">
            <v>294</v>
          </cell>
          <cell r="Q2466">
            <v>294</v>
          </cell>
          <cell r="R2466">
            <v>294</v>
          </cell>
          <cell r="S2466">
            <v>294</v>
          </cell>
          <cell r="T2466">
            <v>4200</v>
          </cell>
          <cell r="U2466">
            <v>4200</v>
          </cell>
          <cell r="V2466">
            <v>4200</v>
          </cell>
          <cell r="W2466">
            <v>4200</v>
          </cell>
          <cell r="X2466" t="str">
            <v>1 X 20FT SAID TO CONTAIN VP260 - PLAIN WHITE PAPER CUP FREIGHT COLLECT</v>
          </cell>
          <cell r="Y2466" t="str">
            <v>Valide</v>
          </cell>
        </row>
        <row r="2467">
          <cell r="A2467" t="str">
            <v>PCIU1070677</v>
          </cell>
          <cell r="B2467">
            <v>20</v>
          </cell>
          <cell r="C2467" t="str">
            <v>DLTG00086700</v>
          </cell>
          <cell r="D2467">
            <v>44084</v>
          </cell>
          <cell r="E2467">
            <v>-44079</v>
          </cell>
          <cell r="I2467" t="str">
            <v>2020 MSA 166755</v>
          </cell>
          <cell r="J2467">
            <v>313</v>
          </cell>
          <cell r="K2467" t="str">
            <v>QIQIHAR LONGJIANG FUFENGBIOTECHNOLOGIES CO LTD EAST SIDE OF NATIONAL</v>
          </cell>
          <cell r="L2467" t="str">
            <v>SUPA BRITE LIMITED P O BOX 60793- 00200 NAIROBI KENYA WAREHOUSE 1B</v>
          </cell>
          <cell r="M2467" t="str">
            <v>IN</v>
          </cell>
          <cell r="N2467" t="str">
            <v>CNDLC</v>
          </cell>
          <cell r="O2467" t="str">
            <v>BG</v>
          </cell>
          <cell r="P2467">
            <v>800</v>
          </cell>
          <cell r="Q2467">
            <v>800</v>
          </cell>
          <cell r="R2467">
            <v>800</v>
          </cell>
          <cell r="S2467">
            <v>800</v>
          </cell>
          <cell r="T2467">
            <v>20160</v>
          </cell>
          <cell r="U2467">
            <v>20160</v>
          </cell>
          <cell r="V2467">
            <v>20160</v>
          </cell>
          <cell r="W2467">
            <v>20160</v>
          </cell>
          <cell r="X2467" t="str">
            <v>HS CODE 170230 DEXTROSE MONOHYDRATE 20 000 KGS IN 800 BAGS PROVINCE CHINA ON BEHALF OF SINO BASIC CHEMICALS CO LTD RM 101 MAPLE HOUSE 118 HIGH STREET PURLEY LONDON ENGLAND UNITED KINGDOM EMAIL INFO SUPABRIT COM P000609543B</v>
          </cell>
          <cell r="Y2467" t="str">
            <v>Valide</v>
          </cell>
        </row>
        <row r="2468">
          <cell r="A2468" t="str">
            <v>APZU3637270</v>
          </cell>
          <cell r="B2468">
            <v>20</v>
          </cell>
          <cell r="C2468" t="str">
            <v>DXB0510987</v>
          </cell>
          <cell r="D2468">
            <v>44084</v>
          </cell>
          <cell r="E2468">
            <v>-44079</v>
          </cell>
          <cell r="I2468" t="str">
            <v>2020 MSA 166759</v>
          </cell>
          <cell r="J2468">
            <v>244</v>
          </cell>
          <cell r="K2468" t="str">
            <v>LDA GENERAL TRADING LLCPO BOX 63254BURJ KHALIFA STREETDUBAI</v>
          </cell>
          <cell r="L2468" t="str">
            <v>DUBKEN EVERGREEN JAMBO SHIPPINGPO BOX 1614PIN NO P051876764C CTC NEL</v>
          </cell>
          <cell r="M2468" t="str">
            <v>AE</v>
          </cell>
          <cell r="N2468" t="str">
            <v>AEJEA</v>
          </cell>
          <cell r="O2468" t="str">
            <v>PK</v>
          </cell>
          <cell r="P2468">
            <v>176</v>
          </cell>
          <cell r="Q2468">
            <v>176</v>
          </cell>
          <cell r="R2468">
            <v>0</v>
          </cell>
          <cell r="S2468">
            <v>0</v>
          </cell>
          <cell r="T2468">
            <v>4380</v>
          </cell>
          <cell r="U2468">
            <v>4380</v>
          </cell>
          <cell r="V2468">
            <v>0</v>
          </cell>
          <cell r="W2468">
            <v>0</v>
          </cell>
          <cell r="X2468" t="str">
            <v>1 X 20 STC 176 PACKAGES OF USED SPARE PARTS FURNITURE DOOR KNOBS DOOR LOCKS TILLING MACHINE WATERPUMP AND LED BULBS FREIGHT PREPAID</v>
          </cell>
          <cell r="Y2468" t="str">
            <v>Valide</v>
          </cell>
        </row>
        <row r="2469">
          <cell r="A2469" t="str">
            <v>APZU4584848</v>
          </cell>
          <cell r="B2469">
            <v>40</v>
          </cell>
          <cell r="C2469" t="str">
            <v>DXB0511053</v>
          </cell>
          <cell r="D2469">
            <v>44081</v>
          </cell>
          <cell r="E2469">
            <v>-44076</v>
          </cell>
          <cell r="I2469" t="str">
            <v>2020 MSA 166759</v>
          </cell>
          <cell r="J2469">
            <v>245</v>
          </cell>
          <cell r="K2469" t="str">
            <v>UNILEVER HOME PERSONAL CARE L L CP O BOX 18221DUBAI INVESTMENT PAR</v>
          </cell>
          <cell r="L2469" t="str">
            <v>TROPIKAL BRANDS AFRIKA LTDPO BOX 49465-00100KASARANI ROADNAIROB</v>
          </cell>
          <cell r="M2469" t="str">
            <v>AE</v>
          </cell>
          <cell r="N2469" t="str">
            <v>AEJEA</v>
          </cell>
          <cell r="O2469" t="str">
            <v>CA</v>
          </cell>
          <cell r="P2469">
            <v>2670</v>
          </cell>
          <cell r="Q2469">
            <v>2670</v>
          </cell>
          <cell r="R2469">
            <v>0</v>
          </cell>
          <cell r="S2469">
            <v>0</v>
          </cell>
          <cell r="T2469">
            <v>18481</v>
          </cell>
          <cell r="U2469">
            <v>18481</v>
          </cell>
          <cell r="V2469">
            <v>0</v>
          </cell>
          <cell r="W2469">
            <v>0</v>
          </cell>
          <cell r="X2469" t="str">
            <v>SKIN CARE PRODUCTS INVOICE NO 7871004009 2010470786920 HS CODE 33073000 TEL NO +254720463841 +254713235344 TAX ID P000612376V CTC JUSTINE GATHONI JUSTINE-TROPIKAL CO KE FREIGHT PAYABLE AT SINGAPORE</v>
          </cell>
          <cell r="Y2469" t="str">
            <v>Suspended</v>
          </cell>
        </row>
        <row r="2470">
          <cell r="A2470" t="str">
            <v>TGHU5110688</v>
          </cell>
          <cell r="B2470">
            <v>40</v>
          </cell>
          <cell r="C2470" t="str">
            <v>DXB0511674</v>
          </cell>
          <cell r="D2470">
            <v>44088</v>
          </cell>
          <cell r="E2470">
            <v>-44083</v>
          </cell>
          <cell r="I2470" t="str">
            <v>2020 MSA 166971</v>
          </cell>
          <cell r="J2470">
            <v>210</v>
          </cell>
          <cell r="K2470" t="str">
            <v>UNILEVER HOME PERSONAL CARE L L CP O BOX 18221DUBAI INVESTMENT PAR</v>
          </cell>
          <cell r="L2470" t="str">
            <v>TROPIKAL BRANDS AFRIKA PO BOX 49465-00100KASARANI ROAD0000 NAIRO</v>
          </cell>
          <cell r="M2470" t="str">
            <v>AE</v>
          </cell>
          <cell r="N2470" t="str">
            <v>AEJEA</v>
          </cell>
          <cell r="O2470" t="str">
            <v>CA</v>
          </cell>
          <cell r="P2470">
            <v>2587</v>
          </cell>
          <cell r="Q2470">
            <v>2587</v>
          </cell>
          <cell r="R2470">
            <v>0</v>
          </cell>
          <cell r="S2470">
            <v>0</v>
          </cell>
          <cell r="T2470">
            <v>17933</v>
          </cell>
          <cell r="U2470">
            <v>17933</v>
          </cell>
          <cell r="V2470">
            <v>0</v>
          </cell>
          <cell r="W2470">
            <v>0</v>
          </cell>
          <cell r="X2470" t="str">
            <v>SKIN CARE PRODUCTS INVOICE NO 7871004133 FREIGHT PAYABLE AT SINGAPORE CTC JUSTINE GATHONI TAX ID P000612376V</v>
          </cell>
          <cell r="Y2470" t="str">
            <v>Valide</v>
          </cell>
        </row>
        <row r="2471">
          <cell r="A2471" t="str">
            <v>TRLU6620855</v>
          </cell>
          <cell r="B2471">
            <v>40</v>
          </cell>
          <cell r="C2471" t="str">
            <v>EPIRCHNNGB273528</v>
          </cell>
          <cell r="D2471">
            <v>44088</v>
          </cell>
          <cell r="E2471">
            <v>-44083</v>
          </cell>
          <cell r="I2471" t="str">
            <v>2020 MSA 166886</v>
          </cell>
          <cell r="J2471">
            <v>29</v>
          </cell>
          <cell r="K2471" t="str">
            <v>YIWU JINA IMPORT AND EXPORT CO LTD</v>
          </cell>
          <cell r="L2471" t="str">
            <v>CAREPOINT TRADERS LTD P O BOX 45000 00100 NAIROBI CITY WEST KENYA TEL</v>
          </cell>
          <cell r="M2471" t="str">
            <v>TH</v>
          </cell>
          <cell r="N2471" t="str">
            <v>CNNGB</v>
          </cell>
          <cell r="O2471" t="str">
            <v>CT</v>
          </cell>
          <cell r="P2471">
            <v>1067</v>
          </cell>
          <cell r="Q2471">
            <v>1067</v>
          </cell>
          <cell r="R2471">
            <v>0</v>
          </cell>
          <cell r="S2471">
            <v>0</v>
          </cell>
          <cell r="T2471">
            <v>22100</v>
          </cell>
          <cell r="U2471">
            <v>22100</v>
          </cell>
          <cell r="V2471">
            <v>0</v>
          </cell>
          <cell r="W2471">
            <v>0</v>
          </cell>
          <cell r="X2471" t="str">
            <v>HIGH CUBE 40 CONTAINER SAID TO CONTAIN 1067 CARTONS LAMP HOLDER BALL FITTING SOCKET CHANGE OVER SWITCH ADAPTER BOX OPTICAL SWITCH EARTH ROD WARNING LIGHT CARRIAGE TERM LINER HOUSE HOUSE GOODS IN TRANSIT TO ICD EMBAKASI TBL</v>
          </cell>
          <cell r="Y2471" t="str">
            <v>Valide</v>
          </cell>
        </row>
        <row r="2472">
          <cell r="A2472" t="str">
            <v>TCKU2096996</v>
          </cell>
          <cell r="B2472">
            <v>20</v>
          </cell>
          <cell r="C2472" t="str">
            <v>FSH0203937</v>
          </cell>
          <cell r="D2472">
            <v>44089</v>
          </cell>
          <cell r="E2472">
            <v>-44084</v>
          </cell>
          <cell r="I2472" t="str">
            <v>2020 MSA 166938</v>
          </cell>
          <cell r="J2472">
            <v>183</v>
          </cell>
          <cell r="K2472" t="str">
            <v>FOSHAN L1 IMPORT EXPORT CO LTD NO 12 ZHENZHONG ER RD SHIWAN TOWN C</v>
          </cell>
          <cell r="L2472" t="str">
            <v>AM TRAILER MANUFACTURERKENTA LIMITEDP O BOX 18955 00200 KENYATEL +25</v>
          </cell>
          <cell r="M2472" t="str">
            <v>CN</v>
          </cell>
          <cell r="N2472" t="str">
            <v>CNSJQ</v>
          </cell>
          <cell r="O2472" t="str">
            <v>PK</v>
          </cell>
          <cell r="P2472">
            <v>89</v>
          </cell>
          <cell r="Q2472">
            <v>89</v>
          </cell>
          <cell r="R2472">
            <v>0</v>
          </cell>
          <cell r="S2472">
            <v>0</v>
          </cell>
          <cell r="T2472">
            <v>26600</v>
          </cell>
          <cell r="U2472">
            <v>26600</v>
          </cell>
          <cell r="V2472">
            <v>0</v>
          </cell>
          <cell r="W2472">
            <v>0</v>
          </cell>
          <cell r="X2472" t="str">
            <v>12T german type 3 axle suspension hanger plates thickness 8mm axle beam 150 square 10012MM 11PCS COMMERCIAL TRAILER COMPONENTS 12T GERMAN AXLE 420180 BRAKE 1840MM TRACK L1 HUB CAP AND NAME PLATE WITHOUT AXLE BOTTOM PLATED WELDED FRESLE BRAKE LINING 48pcs single air chambers 2 Inch original L1 bolting type kingpin slide thickness 10mm double air chambers IMPORT DECLARATION FORM NUMBER E2007358452 HS CODE 871690 FREIGHT PREPAID</v>
          </cell>
          <cell r="Y2472" t="str">
            <v>Valide</v>
          </cell>
        </row>
        <row r="2473">
          <cell r="A2473" t="str">
            <v>FCIU8331520</v>
          </cell>
          <cell r="B2473">
            <v>40</v>
          </cell>
          <cell r="C2473" t="str">
            <v>HLCUDX3200823351</v>
          </cell>
          <cell r="D2473">
            <v>44084</v>
          </cell>
          <cell r="E2473">
            <v>-44079</v>
          </cell>
          <cell r="I2473" t="str">
            <v>2020 MSA 166766</v>
          </cell>
          <cell r="J2473">
            <v>40</v>
          </cell>
          <cell r="K2473" t="str">
            <v>M J SHIPPING LLC OFFICE 303 3RD FLOOR SHIPPING TOWER C MENA ROAD E</v>
          </cell>
          <cell r="L2473" t="str">
            <v>TOP POLYMERS FZC PO BOX 21085 GATENO 1 WAREHOUSE NO E1-04-05-06 TEL</v>
          </cell>
          <cell r="M2473" t="str">
            <v>US</v>
          </cell>
          <cell r="N2473" t="str">
            <v>AEJEA</v>
          </cell>
          <cell r="O2473" t="str">
            <v>NE</v>
          </cell>
          <cell r="P2473">
            <v>32</v>
          </cell>
          <cell r="Q2473">
            <v>32</v>
          </cell>
          <cell r="R2473">
            <v>32</v>
          </cell>
          <cell r="S2473">
            <v>32</v>
          </cell>
          <cell r="T2473">
            <v>43090</v>
          </cell>
          <cell r="U2473">
            <v>43090</v>
          </cell>
          <cell r="V2473">
            <v>43090</v>
          </cell>
          <cell r="W2473">
            <v>43090</v>
          </cell>
          <cell r="X2473" t="str">
            <v>CARBON BLACK N330 - SMALL BAGNET HS CODE 28030000 DUBAI 126709 DUBAI UNITED ARAB EMIRATES HS CODE 28 03 00</v>
          </cell>
          <cell r="Y2473" t="str">
            <v>Valide</v>
          </cell>
        </row>
        <row r="2474">
          <cell r="A2474" t="str">
            <v>FCIU8163196</v>
          </cell>
          <cell r="B2474">
            <v>40</v>
          </cell>
          <cell r="C2474" t="str">
            <v>HLCUDX3200823351</v>
          </cell>
          <cell r="D2474">
            <v>44084</v>
          </cell>
          <cell r="E2474">
            <v>-44079</v>
          </cell>
          <cell r="I2474" t="str">
            <v>2020 MSA 166766</v>
          </cell>
          <cell r="J2474">
            <v>40</v>
          </cell>
          <cell r="K2474" t="str">
            <v>M J SHIPPING LLC OFFICE 303 3RD FLOOR SHIPPING TOWER C MENA ROAD E</v>
          </cell>
          <cell r="L2474" t="str">
            <v>TOP POLYMERS FZC PO BOX 21085 GATENO 1 WAREHOUSE NO E1-04-05-06 TEL</v>
          </cell>
          <cell r="M2474" t="str">
            <v>US</v>
          </cell>
          <cell r="N2474" t="str">
            <v>AEJEA</v>
          </cell>
          <cell r="O2474" t="str">
            <v>NE</v>
          </cell>
          <cell r="P2474">
            <v>32</v>
          </cell>
          <cell r="Q2474">
            <v>32</v>
          </cell>
          <cell r="R2474">
            <v>32</v>
          </cell>
          <cell r="S2474">
            <v>32</v>
          </cell>
          <cell r="T2474">
            <v>43090</v>
          </cell>
          <cell r="U2474">
            <v>43090</v>
          </cell>
          <cell r="V2474">
            <v>43090</v>
          </cell>
          <cell r="W2474">
            <v>43090</v>
          </cell>
          <cell r="X2474" t="str">
            <v>CARBON BLACK N330 - SMALL BAGNET HS CODE 28030000 DUBAI 126709 DUBAI UNITED ARAB EMIRATES HS CODE 28 03 00</v>
          </cell>
          <cell r="Y2474" t="str">
            <v>Valide</v>
          </cell>
        </row>
        <row r="2475">
          <cell r="A2475" t="str">
            <v>TCKU6461700</v>
          </cell>
          <cell r="B2475">
            <v>40</v>
          </cell>
          <cell r="C2475" t="str">
            <v>HLCUDX3200903430</v>
          </cell>
          <cell r="D2475">
            <v>44088</v>
          </cell>
          <cell r="E2475">
            <v>-44083</v>
          </cell>
          <cell r="I2475" t="str">
            <v>2020 MSA 166973</v>
          </cell>
          <cell r="J2475">
            <v>66</v>
          </cell>
          <cell r="K2475" t="str">
            <v>AL SHAFAR STEEL ENGINEERING L L C ASSENT POST BOX-38436 DUBAI UAE TEL</v>
          </cell>
          <cell r="L2475" t="str">
            <v>MARUBENI CORPORATION KENYA POWER PROJECT OFFICE 7TH FLOOR BRITAM TOWE</v>
          </cell>
          <cell r="M2475" t="str">
            <v>CA</v>
          </cell>
          <cell r="N2475" t="str">
            <v>AEJEA</v>
          </cell>
          <cell r="O2475" t="str">
            <v>NE</v>
          </cell>
          <cell r="P2475">
            <v>3</v>
          </cell>
          <cell r="Q2475">
            <v>3</v>
          </cell>
          <cell r="R2475">
            <v>3</v>
          </cell>
          <cell r="S2475">
            <v>3</v>
          </cell>
          <cell r="T2475">
            <v>41515</v>
          </cell>
          <cell r="U2475">
            <v>41515</v>
          </cell>
          <cell r="V2475">
            <v>41515</v>
          </cell>
          <cell r="W2475">
            <v>41515</v>
          </cell>
          <cell r="X2475" t="str">
            <v>FABRICATED STRUCTURAL STEEL COMPONENT PART OF GOODS WITH STANDARD ACCESSORIES OF GOODS WHICH ARE NECESSARY FOR OLKARIA I ADDITIONAL UNIT 6 POWER DEVELOPMENT PROJECT MASTER LIST NO DFN415 232 011 DATED 7TH JUNE 2019 MASTER LIST ITEM NO A 8 STRUCTURAL STEEL SHIPMENT NO CV11 INVOICE NO 9PHX0408 HS-CODE 73 08 90</v>
          </cell>
          <cell r="Y2475" t="str">
            <v>Valide</v>
          </cell>
        </row>
        <row r="2476">
          <cell r="A2476" t="str">
            <v>TGHU6250426</v>
          </cell>
          <cell r="B2476">
            <v>40</v>
          </cell>
          <cell r="C2476" t="str">
            <v>HLCUDX3200903430</v>
          </cell>
          <cell r="D2476">
            <v>44088</v>
          </cell>
          <cell r="E2476">
            <v>-44083</v>
          </cell>
          <cell r="I2476" t="str">
            <v>2020 MSA 166973</v>
          </cell>
          <cell r="J2476">
            <v>66</v>
          </cell>
          <cell r="K2476" t="str">
            <v>AL SHAFAR STEEL ENGINEERING L L C ASSENT POST BOX-38436 DUBAI UAE TEL</v>
          </cell>
          <cell r="L2476" t="str">
            <v>MARUBENI CORPORATION KENYA POWER PROJECT OFFICE 7TH FLOOR BRITAM TOWE</v>
          </cell>
          <cell r="M2476" t="str">
            <v>CA</v>
          </cell>
          <cell r="N2476" t="str">
            <v>AEJEA</v>
          </cell>
          <cell r="O2476" t="str">
            <v>NE</v>
          </cell>
          <cell r="P2476">
            <v>3</v>
          </cell>
          <cell r="Q2476">
            <v>3</v>
          </cell>
          <cell r="R2476">
            <v>3</v>
          </cell>
          <cell r="S2476">
            <v>3</v>
          </cell>
          <cell r="T2476">
            <v>41515</v>
          </cell>
          <cell r="U2476">
            <v>41515</v>
          </cell>
          <cell r="V2476">
            <v>41515</v>
          </cell>
          <cell r="W2476">
            <v>41515</v>
          </cell>
          <cell r="X2476" t="str">
            <v>FABRICATED STRUCTURAL STEEL COMPONENT PART OF GOODS WITH STANDARD ACCESSORIES OF GOODS WHICH ARE NECESSARY FOR OLKARIA I ADDITIONAL UNIT 6 POWER DEVELOPMENT PROJECT MASTER LIST NO DFN415 232 011 DATED 7TH JUNE 2019 MASTER LIST ITEM NO A 8 STRUCTURAL STEEL SHIPMENT NO CV11 INVOICE NO 9PHX0408 HS-CODE 73 08 90</v>
          </cell>
          <cell r="Y2476" t="str">
            <v>Valide</v>
          </cell>
        </row>
        <row r="2477">
          <cell r="A2477" t="str">
            <v>HLXU6386119</v>
          </cell>
          <cell r="B2477">
            <v>40</v>
          </cell>
          <cell r="C2477" t="str">
            <v>HLCUDX3200903430</v>
          </cell>
          <cell r="D2477">
            <v>44089</v>
          </cell>
          <cell r="E2477">
            <v>-44084</v>
          </cell>
          <cell r="I2477" t="str">
            <v>2020 MSA 166973</v>
          </cell>
          <cell r="J2477">
            <v>66</v>
          </cell>
          <cell r="K2477" t="str">
            <v>AL SHAFAR STEEL ENGINEERING L L C ASSENT POST BOX-38436 DUBAI UAE TEL</v>
          </cell>
          <cell r="L2477" t="str">
            <v>MARUBENI CORPORATION KENYA POWER PROJECT OFFICE 7TH FLOOR BRITAM TOWE</v>
          </cell>
          <cell r="M2477" t="str">
            <v>CA</v>
          </cell>
          <cell r="N2477" t="str">
            <v>AEJEA</v>
          </cell>
          <cell r="O2477" t="str">
            <v>NE</v>
          </cell>
          <cell r="P2477">
            <v>3</v>
          </cell>
          <cell r="Q2477">
            <v>3</v>
          </cell>
          <cell r="R2477">
            <v>3</v>
          </cell>
          <cell r="S2477">
            <v>3</v>
          </cell>
          <cell r="T2477">
            <v>41515</v>
          </cell>
          <cell r="U2477">
            <v>41515</v>
          </cell>
          <cell r="V2477">
            <v>41515</v>
          </cell>
          <cell r="W2477">
            <v>41515</v>
          </cell>
          <cell r="X2477" t="str">
            <v>FABRICATED STRUCTURAL STEEL COMPONENT PART OF GOODS WITH STANDARD ACCESSORIES OF GOODS WHICH ARE NECESSARY FOR OLKARIA I ADDITIONAL UNIT 6 POWER DEVELOPMENT PROJECT MASTER LIST NO DFN415 232 011 DATED 7TH JUNE 2019 MASTER LIST ITEM NO A 8 STRUCTURAL STEEL SHIPMENT NO CV11 INVOICE NO 9PHX0408 HS-CODE 73 08 90</v>
          </cell>
          <cell r="Y2477" t="str">
            <v>Valide</v>
          </cell>
        </row>
        <row r="2478">
          <cell r="A2478" t="str">
            <v>HLBU2751915</v>
          </cell>
          <cell r="B2478">
            <v>20</v>
          </cell>
          <cell r="C2478" t="str">
            <v>HLCUHEL200700774</v>
          </cell>
          <cell r="D2478">
            <v>44082</v>
          </cell>
          <cell r="E2478">
            <v>-44077</v>
          </cell>
          <cell r="I2478" t="str">
            <v>2020 MSA 166766</v>
          </cell>
          <cell r="J2478">
            <v>102</v>
          </cell>
          <cell r="K2478" t="str">
            <v>OY AGILITY LOGISTICS AB MANTTAALITIE 8 01530 VANTAA</v>
          </cell>
          <cell r="L2478" t="str">
            <v>SPECIALISED POWER SYSTEMS LIMITED MELILI ROAD OFF MOMBASA ROAD SPS L</v>
          </cell>
          <cell r="M2478" t="str">
            <v>US</v>
          </cell>
          <cell r="N2478" t="str">
            <v>FIHEL</v>
          </cell>
          <cell r="O2478" t="str">
            <v>NE</v>
          </cell>
          <cell r="P2478">
            <v>16</v>
          </cell>
          <cell r="Q2478">
            <v>16</v>
          </cell>
          <cell r="R2478">
            <v>16</v>
          </cell>
          <cell r="S2478">
            <v>16</v>
          </cell>
          <cell r="T2478">
            <v>4154</v>
          </cell>
          <cell r="U2478">
            <v>4154</v>
          </cell>
          <cell r="V2478">
            <v>4154</v>
          </cell>
          <cell r="W2478">
            <v>4154</v>
          </cell>
          <cell r="X2478" t="str">
            <v>PARTS FOR SWITCHES RELAYS HS 853650</v>
          </cell>
          <cell r="Y2478" t="str">
            <v>Valide</v>
          </cell>
        </row>
        <row r="2479">
          <cell r="A2479" t="str">
            <v>HLXU1305813</v>
          </cell>
          <cell r="B2479">
            <v>20</v>
          </cell>
          <cell r="C2479" t="str">
            <v>HLCULI2200701951</v>
          </cell>
          <cell r="D2479">
            <v>44090</v>
          </cell>
          <cell r="E2479">
            <v>-44085</v>
          </cell>
          <cell r="I2479" t="str">
            <v>2020 MSA 166973</v>
          </cell>
          <cell r="J2479">
            <v>133</v>
          </cell>
          <cell r="K2479" t="str">
            <v>FAPRICELA INDUSTRIA DE TREFILARIA SA APARTADO 5 MANGA DA GRANJA 3061-9</v>
          </cell>
          <cell r="L2479" t="str">
            <v>SILENTNIGHT BEDDING LTD PO BOX 47023-00100 NAIROBI KENYA 11 KITUI ROAD</v>
          </cell>
          <cell r="M2479" t="str">
            <v>CA</v>
          </cell>
          <cell r="N2479" t="str">
            <v>PTLIS</v>
          </cell>
          <cell r="O2479" t="str">
            <v>NE</v>
          </cell>
          <cell r="P2479">
            <v>79</v>
          </cell>
          <cell r="Q2479">
            <v>79</v>
          </cell>
          <cell r="R2479">
            <v>79</v>
          </cell>
          <cell r="S2479">
            <v>79</v>
          </cell>
          <cell r="T2479">
            <v>54324</v>
          </cell>
          <cell r="U2479">
            <v>54324</v>
          </cell>
          <cell r="V2479">
            <v>54324</v>
          </cell>
          <cell r="W2479">
            <v>54324</v>
          </cell>
          <cell r="X2479" t="str">
            <v>2 20MM BEDDING WIRE 1 30MM BEDDING WIRE 16 VOLS - 8079 00 KGS 26 VOLS - 19114 00 KGS HS CODE 72 17 10</v>
          </cell>
          <cell r="Y2479" t="str">
            <v>Valide</v>
          </cell>
        </row>
        <row r="2480">
          <cell r="A2480" t="str">
            <v>UASU1019653</v>
          </cell>
          <cell r="B2480">
            <v>40</v>
          </cell>
          <cell r="C2480" t="str">
            <v>HLCUVAN200700722</v>
          </cell>
          <cell r="D2480">
            <v>44081</v>
          </cell>
          <cell r="E2480">
            <v>-44076</v>
          </cell>
          <cell r="I2480" t="str">
            <v>2020 MSA 166766</v>
          </cell>
          <cell r="J2480">
            <v>128</v>
          </cell>
          <cell r="K2480" t="str">
            <v>ROTARY WORLD HELP 3433 NORTH ROAD BURNABY BC V3J 0A9 CANADA</v>
          </cell>
          <cell r="L2480" t="str">
            <v>COMPUTER FOR SCHOOLS KENYA AWORI ROAD MIHANGO EMBAKASI NAIROBI KENYA</v>
          </cell>
          <cell r="M2480" t="str">
            <v>US</v>
          </cell>
          <cell r="N2480" t="str">
            <v>CAVAN</v>
          </cell>
          <cell r="O2480" t="str">
            <v>NE</v>
          </cell>
          <cell r="P2480">
            <v>594</v>
          </cell>
          <cell r="Q2480">
            <v>594</v>
          </cell>
          <cell r="R2480">
            <v>594</v>
          </cell>
          <cell r="S2480">
            <v>594</v>
          </cell>
          <cell r="T2480">
            <v>12950</v>
          </cell>
          <cell r="U2480">
            <v>12950</v>
          </cell>
          <cell r="V2480">
            <v>12950</v>
          </cell>
          <cell r="W2480">
            <v>12950</v>
          </cell>
          <cell r="X2480" t="str">
            <v>DONATED MEDICAL AND EDUCATIONAL SUPPLIES AND EQUIPMENT NON HAZARDOUS NON RESTRICTED THIS SHIPMENT HAS NO COMMERCIAL VALUE NO FOR RESALE EXCHANGE PROFIT OR GAIN CERS GK53842020062558831 CARGO IN TRANSIT TO CFSK WAREHOUSE IN NAIROBI VIA CONSOLBASE CFS HS-CODE 94 02 90</v>
          </cell>
          <cell r="Y2480" t="str">
            <v>Valide</v>
          </cell>
        </row>
        <row r="2481">
          <cell r="A2481" t="str">
            <v>PCIU1542135</v>
          </cell>
          <cell r="B2481">
            <v>20</v>
          </cell>
          <cell r="C2481" t="str">
            <v>HUHG00609900</v>
          </cell>
          <cell r="D2481">
            <v>44082</v>
          </cell>
          <cell r="E2481">
            <v>-44077</v>
          </cell>
          <cell r="I2481" t="str">
            <v>2020 MSA 166755</v>
          </cell>
          <cell r="J2481">
            <v>168</v>
          </cell>
          <cell r="K2481" t="str">
            <v>SHUNDE DISTRICT OF FOSHAN CITYFURNITURE CO LTD CAN MONDEO SHUNDE DIS</v>
          </cell>
          <cell r="L2481" t="str">
            <v>ENDEAVOURS CONSTRUCTION COMPANYLIMITED26604 00100 NAIROBI CITY WESTCON</v>
          </cell>
          <cell r="M2481" t="str">
            <v>IN</v>
          </cell>
          <cell r="N2481" t="str">
            <v>CNNSA</v>
          </cell>
          <cell r="O2481" t="str">
            <v>PK</v>
          </cell>
          <cell r="P2481">
            <v>7294</v>
          </cell>
          <cell r="Q2481">
            <v>7294</v>
          </cell>
          <cell r="R2481">
            <v>7294</v>
          </cell>
          <cell r="S2481">
            <v>7294</v>
          </cell>
          <cell r="T2481">
            <v>245650</v>
          </cell>
          <cell r="U2481">
            <v>245650</v>
          </cell>
          <cell r="V2481">
            <v>245650</v>
          </cell>
          <cell r="W2481">
            <v>245650</v>
          </cell>
          <cell r="X2481"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1" t="str">
            <v>Valide</v>
          </cell>
        </row>
        <row r="2482">
          <cell r="A2482" t="str">
            <v>PCIU1471047</v>
          </cell>
          <cell r="B2482">
            <v>20</v>
          </cell>
          <cell r="C2482" t="str">
            <v>HUHG00609900</v>
          </cell>
          <cell r="D2482">
            <v>44082</v>
          </cell>
          <cell r="E2482">
            <v>-44077</v>
          </cell>
          <cell r="I2482" t="str">
            <v>2020 MSA 166755</v>
          </cell>
          <cell r="J2482">
            <v>168</v>
          </cell>
          <cell r="K2482" t="str">
            <v>SHUNDE DISTRICT OF FOSHAN CITYFURNITURE CO LTD CAN MONDEO SHUNDE DIS</v>
          </cell>
          <cell r="L2482" t="str">
            <v>ENDEAVOURS CONSTRUCTION COMPANYLIMITED26604 00100 NAIROBI CITY WESTCON</v>
          </cell>
          <cell r="M2482" t="str">
            <v>IN</v>
          </cell>
          <cell r="N2482" t="str">
            <v>CNNSA</v>
          </cell>
          <cell r="O2482" t="str">
            <v>PK</v>
          </cell>
          <cell r="P2482">
            <v>7294</v>
          </cell>
          <cell r="Q2482">
            <v>7294</v>
          </cell>
          <cell r="R2482">
            <v>7294</v>
          </cell>
          <cell r="S2482">
            <v>7294</v>
          </cell>
          <cell r="T2482">
            <v>245650</v>
          </cell>
          <cell r="U2482">
            <v>245650</v>
          </cell>
          <cell r="V2482">
            <v>245650</v>
          </cell>
          <cell r="W2482">
            <v>245650</v>
          </cell>
          <cell r="X2482"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2" t="str">
            <v>Valide</v>
          </cell>
        </row>
        <row r="2483">
          <cell r="A2483" t="str">
            <v>PCIU2806850</v>
          </cell>
          <cell r="B2483">
            <v>20</v>
          </cell>
          <cell r="C2483" t="str">
            <v>HUHG00609900</v>
          </cell>
          <cell r="D2483">
            <v>44082</v>
          </cell>
          <cell r="E2483">
            <v>-44077</v>
          </cell>
          <cell r="I2483" t="str">
            <v>2020 MSA 166755</v>
          </cell>
          <cell r="J2483">
            <v>168</v>
          </cell>
          <cell r="K2483" t="str">
            <v>SHUNDE DISTRICT OF FOSHAN CITYFURNITURE CO LTD CAN MONDEO SHUNDE DIS</v>
          </cell>
          <cell r="L2483" t="str">
            <v>ENDEAVOURS CONSTRUCTION COMPANYLIMITED26604 00100 NAIROBI CITY WESTCON</v>
          </cell>
          <cell r="M2483" t="str">
            <v>IN</v>
          </cell>
          <cell r="N2483" t="str">
            <v>CNNSA</v>
          </cell>
          <cell r="O2483" t="str">
            <v>PK</v>
          </cell>
          <cell r="P2483">
            <v>7294</v>
          </cell>
          <cell r="Q2483">
            <v>7294</v>
          </cell>
          <cell r="R2483">
            <v>7294</v>
          </cell>
          <cell r="S2483">
            <v>7294</v>
          </cell>
          <cell r="T2483">
            <v>245650</v>
          </cell>
          <cell r="U2483">
            <v>245650</v>
          </cell>
          <cell r="V2483">
            <v>245650</v>
          </cell>
          <cell r="W2483">
            <v>245650</v>
          </cell>
          <cell r="X2483"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3" t="str">
            <v>Valide</v>
          </cell>
        </row>
        <row r="2484">
          <cell r="A2484" t="str">
            <v>PCIU1947998</v>
          </cell>
          <cell r="B2484">
            <v>20</v>
          </cell>
          <cell r="C2484" t="str">
            <v>HUHG00609900</v>
          </cell>
          <cell r="D2484">
            <v>44082</v>
          </cell>
          <cell r="E2484">
            <v>-44077</v>
          </cell>
          <cell r="I2484" t="str">
            <v>2020 MSA 166755</v>
          </cell>
          <cell r="J2484">
            <v>168</v>
          </cell>
          <cell r="K2484" t="str">
            <v>SHUNDE DISTRICT OF FOSHAN CITYFURNITURE CO LTD CAN MONDEO SHUNDE DIS</v>
          </cell>
          <cell r="L2484" t="str">
            <v>ENDEAVOURS CONSTRUCTION COMPANYLIMITED26604 00100 NAIROBI CITY WESTCON</v>
          </cell>
          <cell r="M2484" t="str">
            <v>IN</v>
          </cell>
          <cell r="N2484" t="str">
            <v>CNNSA</v>
          </cell>
          <cell r="O2484" t="str">
            <v>PK</v>
          </cell>
          <cell r="P2484">
            <v>7294</v>
          </cell>
          <cell r="Q2484">
            <v>7294</v>
          </cell>
          <cell r="R2484">
            <v>7294</v>
          </cell>
          <cell r="S2484">
            <v>7294</v>
          </cell>
          <cell r="T2484">
            <v>245650</v>
          </cell>
          <cell r="U2484">
            <v>245650</v>
          </cell>
          <cell r="V2484">
            <v>245650</v>
          </cell>
          <cell r="W2484">
            <v>245650</v>
          </cell>
          <cell r="X2484"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4" t="str">
            <v>Valide</v>
          </cell>
        </row>
        <row r="2485">
          <cell r="A2485" t="str">
            <v>PCIU1454538</v>
          </cell>
          <cell r="B2485">
            <v>20</v>
          </cell>
          <cell r="C2485" t="str">
            <v>HUHG00609900</v>
          </cell>
          <cell r="D2485">
            <v>44082</v>
          </cell>
          <cell r="E2485">
            <v>-44077</v>
          </cell>
          <cell r="I2485" t="str">
            <v>2020 MSA 166755</v>
          </cell>
          <cell r="J2485">
            <v>168</v>
          </cell>
          <cell r="K2485" t="str">
            <v>SHUNDE DISTRICT OF FOSHAN CITYFURNITURE CO LTD CAN MONDEO SHUNDE DIS</v>
          </cell>
          <cell r="L2485" t="str">
            <v>ENDEAVOURS CONSTRUCTION COMPANYLIMITED26604 00100 NAIROBI CITY WESTCON</v>
          </cell>
          <cell r="M2485" t="str">
            <v>IN</v>
          </cell>
          <cell r="N2485" t="str">
            <v>CNNSA</v>
          </cell>
          <cell r="O2485" t="str">
            <v>PK</v>
          </cell>
          <cell r="P2485">
            <v>7294</v>
          </cell>
          <cell r="Q2485">
            <v>7294</v>
          </cell>
          <cell r="R2485">
            <v>7294</v>
          </cell>
          <cell r="S2485">
            <v>7294</v>
          </cell>
          <cell r="T2485">
            <v>245650</v>
          </cell>
          <cell r="U2485">
            <v>245650</v>
          </cell>
          <cell r="V2485">
            <v>245650</v>
          </cell>
          <cell r="W2485">
            <v>245650</v>
          </cell>
          <cell r="X2485"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5" t="str">
            <v>Valide</v>
          </cell>
        </row>
        <row r="2486">
          <cell r="A2486" t="str">
            <v>PCIU1539609</v>
          </cell>
          <cell r="B2486">
            <v>20</v>
          </cell>
          <cell r="C2486" t="str">
            <v>HUHG00609900</v>
          </cell>
          <cell r="D2486">
            <v>44083</v>
          </cell>
          <cell r="E2486">
            <v>-44078</v>
          </cell>
          <cell r="I2486" t="str">
            <v>2020 MSA 166755</v>
          </cell>
          <cell r="J2486">
            <v>168</v>
          </cell>
          <cell r="K2486" t="str">
            <v>SHUNDE DISTRICT OF FOSHAN CITYFURNITURE CO LTD CAN MONDEO SHUNDE DIS</v>
          </cell>
          <cell r="L2486" t="str">
            <v>ENDEAVOURS CONSTRUCTION COMPANYLIMITED26604 00100 NAIROBI CITY WESTCON</v>
          </cell>
          <cell r="M2486" t="str">
            <v>IN</v>
          </cell>
          <cell r="N2486" t="str">
            <v>CNNSA</v>
          </cell>
          <cell r="O2486" t="str">
            <v>PK</v>
          </cell>
          <cell r="P2486">
            <v>7294</v>
          </cell>
          <cell r="Q2486">
            <v>7294</v>
          </cell>
          <cell r="R2486">
            <v>7294</v>
          </cell>
          <cell r="S2486">
            <v>7294</v>
          </cell>
          <cell r="T2486">
            <v>245650</v>
          </cell>
          <cell r="U2486">
            <v>245650</v>
          </cell>
          <cell r="V2486">
            <v>245650</v>
          </cell>
          <cell r="W2486">
            <v>245650</v>
          </cell>
          <cell r="X2486"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6" t="str">
            <v>Valide</v>
          </cell>
        </row>
        <row r="2487">
          <cell r="A2487" t="str">
            <v>PCIU1249425</v>
          </cell>
          <cell r="B2487">
            <v>20</v>
          </cell>
          <cell r="C2487" t="str">
            <v>HUHG00609900</v>
          </cell>
          <cell r="D2487">
            <v>44083</v>
          </cell>
          <cell r="E2487">
            <v>-44078</v>
          </cell>
          <cell r="I2487" t="str">
            <v>2020 MSA 166755</v>
          </cell>
          <cell r="J2487">
            <v>168</v>
          </cell>
          <cell r="K2487" t="str">
            <v>SHUNDE DISTRICT OF FOSHAN CITYFURNITURE CO LTD CAN MONDEO SHUNDE DIS</v>
          </cell>
          <cell r="L2487" t="str">
            <v>ENDEAVOURS CONSTRUCTION COMPANYLIMITED26604 00100 NAIROBI CITY WESTCON</v>
          </cell>
          <cell r="M2487" t="str">
            <v>IN</v>
          </cell>
          <cell r="N2487" t="str">
            <v>CNNSA</v>
          </cell>
          <cell r="O2487" t="str">
            <v>PK</v>
          </cell>
          <cell r="P2487">
            <v>7294</v>
          </cell>
          <cell r="Q2487">
            <v>7294</v>
          </cell>
          <cell r="R2487">
            <v>7294</v>
          </cell>
          <cell r="S2487">
            <v>7294</v>
          </cell>
          <cell r="T2487">
            <v>245650</v>
          </cell>
          <cell r="U2487">
            <v>245650</v>
          </cell>
          <cell r="V2487">
            <v>245650</v>
          </cell>
          <cell r="W2487">
            <v>245650</v>
          </cell>
          <cell r="X2487"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7" t="str">
            <v>Valide</v>
          </cell>
        </row>
        <row r="2488">
          <cell r="A2488" t="str">
            <v>PCIU2892307</v>
          </cell>
          <cell r="B2488">
            <v>20</v>
          </cell>
          <cell r="C2488" t="str">
            <v>HUHG00609900</v>
          </cell>
          <cell r="D2488">
            <v>44084</v>
          </cell>
          <cell r="E2488">
            <v>-44079</v>
          </cell>
          <cell r="I2488" t="str">
            <v>2020 MSA 166755</v>
          </cell>
          <cell r="J2488">
            <v>168</v>
          </cell>
          <cell r="K2488" t="str">
            <v>SHUNDE DISTRICT OF FOSHAN CITYFURNITURE CO LTD CAN MONDEO SHUNDE DIS</v>
          </cell>
          <cell r="L2488" t="str">
            <v>ENDEAVOURS CONSTRUCTION COMPANYLIMITED26604 00100 NAIROBI CITY WESTCON</v>
          </cell>
          <cell r="M2488" t="str">
            <v>IN</v>
          </cell>
          <cell r="N2488" t="str">
            <v>CNNSA</v>
          </cell>
          <cell r="O2488" t="str">
            <v>PK</v>
          </cell>
          <cell r="P2488">
            <v>7294</v>
          </cell>
          <cell r="Q2488">
            <v>7294</v>
          </cell>
          <cell r="R2488">
            <v>7294</v>
          </cell>
          <cell r="S2488">
            <v>7294</v>
          </cell>
          <cell r="T2488">
            <v>245650</v>
          </cell>
          <cell r="U2488">
            <v>245650</v>
          </cell>
          <cell r="V2488">
            <v>245650</v>
          </cell>
          <cell r="W2488">
            <v>245650</v>
          </cell>
          <cell r="X2488"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8" t="str">
            <v>Valide</v>
          </cell>
        </row>
        <row r="2489">
          <cell r="A2489" t="str">
            <v>BMOU2585745</v>
          </cell>
          <cell r="B2489">
            <v>20</v>
          </cell>
          <cell r="C2489" t="str">
            <v>HUHG00609900</v>
          </cell>
          <cell r="D2489">
            <v>44084</v>
          </cell>
          <cell r="E2489">
            <v>-44079</v>
          </cell>
          <cell r="I2489" t="str">
            <v>2020 MSA 166755</v>
          </cell>
          <cell r="J2489">
            <v>168</v>
          </cell>
          <cell r="K2489" t="str">
            <v>SHUNDE DISTRICT OF FOSHAN CITYFURNITURE CO LTD CAN MONDEO SHUNDE DIS</v>
          </cell>
          <cell r="L2489" t="str">
            <v>ENDEAVOURS CONSTRUCTION COMPANYLIMITED26604 00100 NAIROBI CITY WESTCON</v>
          </cell>
          <cell r="M2489" t="str">
            <v>IN</v>
          </cell>
          <cell r="N2489" t="str">
            <v>CNNSA</v>
          </cell>
          <cell r="O2489" t="str">
            <v>PK</v>
          </cell>
          <cell r="P2489">
            <v>7294</v>
          </cell>
          <cell r="Q2489">
            <v>7294</v>
          </cell>
          <cell r="R2489">
            <v>7294</v>
          </cell>
          <cell r="S2489">
            <v>7294</v>
          </cell>
          <cell r="T2489">
            <v>245650</v>
          </cell>
          <cell r="U2489">
            <v>245650</v>
          </cell>
          <cell r="V2489">
            <v>245650</v>
          </cell>
          <cell r="W2489">
            <v>245650</v>
          </cell>
          <cell r="X2489"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89" t="str">
            <v>Valide</v>
          </cell>
        </row>
        <row r="2490">
          <cell r="A2490" t="str">
            <v>PCIU1452664</v>
          </cell>
          <cell r="B2490">
            <v>20</v>
          </cell>
          <cell r="C2490" t="str">
            <v>HUHG00609900</v>
          </cell>
          <cell r="D2490">
            <v>44085</v>
          </cell>
          <cell r="E2490">
            <v>-44080</v>
          </cell>
          <cell r="I2490" t="str">
            <v>2020 MSA 166755</v>
          </cell>
          <cell r="J2490">
            <v>168</v>
          </cell>
          <cell r="K2490" t="str">
            <v>SHUNDE DISTRICT OF FOSHAN CITYFURNITURE CO LTD CAN MONDEO SHUNDE DIS</v>
          </cell>
          <cell r="L2490" t="str">
            <v>ENDEAVOURS CONSTRUCTION COMPANYLIMITED26604 00100 NAIROBI CITY WESTCON</v>
          </cell>
          <cell r="M2490" t="str">
            <v>IN</v>
          </cell>
          <cell r="N2490" t="str">
            <v>CNNSA</v>
          </cell>
          <cell r="O2490" t="str">
            <v>PK</v>
          </cell>
          <cell r="P2490">
            <v>7294</v>
          </cell>
          <cell r="Q2490">
            <v>7294</v>
          </cell>
          <cell r="R2490">
            <v>7294</v>
          </cell>
          <cell r="S2490">
            <v>7294</v>
          </cell>
          <cell r="T2490">
            <v>245650</v>
          </cell>
          <cell r="U2490">
            <v>245650</v>
          </cell>
          <cell r="V2490">
            <v>245650</v>
          </cell>
          <cell r="W2490">
            <v>245650</v>
          </cell>
          <cell r="X2490"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90" t="str">
            <v>Valide</v>
          </cell>
        </row>
        <row r="2491">
          <cell r="A2491" t="str">
            <v>PCIU1498855</v>
          </cell>
          <cell r="B2491">
            <v>20</v>
          </cell>
          <cell r="C2491" t="str">
            <v>HUHG00609900</v>
          </cell>
          <cell r="D2491">
            <v>44086</v>
          </cell>
          <cell r="E2491">
            <v>-44081</v>
          </cell>
          <cell r="I2491" t="str">
            <v>2020 MSA 166755</v>
          </cell>
          <cell r="J2491">
            <v>168</v>
          </cell>
          <cell r="K2491" t="str">
            <v>SHUNDE DISTRICT OF FOSHAN CITYFURNITURE CO LTD CAN MONDEO SHUNDE DIS</v>
          </cell>
          <cell r="L2491" t="str">
            <v>ENDEAVOURS CONSTRUCTION COMPANYLIMITED26604 00100 NAIROBI CITY WESTCON</v>
          </cell>
          <cell r="M2491" t="str">
            <v>IN</v>
          </cell>
          <cell r="N2491" t="str">
            <v>CNNSA</v>
          </cell>
          <cell r="O2491" t="str">
            <v>PK</v>
          </cell>
          <cell r="P2491">
            <v>7294</v>
          </cell>
          <cell r="Q2491">
            <v>7294</v>
          </cell>
          <cell r="R2491">
            <v>7294</v>
          </cell>
          <cell r="S2491">
            <v>7294</v>
          </cell>
          <cell r="T2491">
            <v>245650</v>
          </cell>
          <cell r="U2491">
            <v>245650</v>
          </cell>
          <cell r="V2491">
            <v>245650</v>
          </cell>
          <cell r="W2491">
            <v>245650</v>
          </cell>
          <cell r="X2491" t="str">
            <v>CERAMIC TILE LIGHT SWITCH CURTAIN RAIL AND ACCESSORIES SOLAR LAMP AND ACCESSORIES TRUNKING AND ACCESSORIES DISTRIBUTION BOX AND ACCESSORIES WATER PUMP WARDROBE GAFFER TAPE FREIGHT PREPAID TEL 86-757-26331840 FAX 86-757-26332424 FUEL S 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v>
          </cell>
          <cell r="Y2491" t="str">
            <v>Valide</v>
          </cell>
        </row>
        <row r="2492">
          <cell r="A2492" t="str">
            <v>TGHU4672401</v>
          </cell>
          <cell r="B2492">
            <v>40</v>
          </cell>
          <cell r="C2492" t="str">
            <v>MCB0113048</v>
          </cell>
          <cell r="D2492">
            <v>44088</v>
          </cell>
          <cell r="E2492">
            <v>-44083</v>
          </cell>
          <cell r="I2492" t="str">
            <v>2020 MSA 166976</v>
          </cell>
          <cell r="J2492">
            <v>125</v>
          </cell>
          <cell r="K2492" t="str">
            <v>SAUDI BASIC INDUSTRIES CORPORATIONSABIC - P O BOX 59090RIYADH 11525 S</v>
          </cell>
          <cell r="L2492" t="str">
            <v>TO THE ORDER OF ESLON PLASTICS OF KENYA LIMITEDJIRORE ROAD INDUSTRIAL</v>
          </cell>
          <cell r="M2492" t="str">
            <v>NL</v>
          </cell>
          <cell r="N2492" t="str">
            <v>SAYBI</v>
          </cell>
          <cell r="O2492" t="str">
            <v>PK</v>
          </cell>
          <cell r="P2492">
            <v>2040</v>
          </cell>
          <cell r="Q2492">
            <v>2040</v>
          </cell>
          <cell r="R2492">
            <v>2040</v>
          </cell>
          <cell r="S2492">
            <v>2040</v>
          </cell>
          <cell r="T2492">
            <v>52224</v>
          </cell>
          <cell r="U2492">
            <v>52224</v>
          </cell>
          <cell r="V2492">
            <v>52224</v>
          </cell>
          <cell r="W2492">
            <v>52224</v>
          </cell>
          <cell r="X2492" t="str">
            <v>HIGH DENSITY POLYETHYLENE HDPE P6006 TOTAL NO OF BAGS 2040 NET WEIGHT 51 000 MTS GROSS WEIGHT 52 224 MTS SALES ORDER NO 3377912 DELIVERY NO 802752692 SHIPMENT NO 6096933 FREIGHT PREPAID</v>
          </cell>
          <cell r="Y2492" t="str">
            <v>Valide</v>
          </cell>
        </row>
        <row r="2493">
          <cell r="A2493" t="str">
            <v>LMCU9105429</v>
          </cell>
          <cell r="B2493">
            <v>40</v>
          </cell>
          <cell r="C2493" t="str">
            <v>ME009169</v>
          </cell>
          <cell r="D2493">
            <v>44084</v>
          </cell>
          <cell r="E2493">
            <v>-44079</v>
          </cell>
          <cell r="I2493" t="str">
            <v>2020 MSA 166786</v>
          </cell>
          <cell r="J2493">
            <v>85</v>
          </cell>
          <cell r="K2493" t="str">
            <v>PASTIFICIO LUCIO GAROFALO</v>
          </cell>
          <cell r="L2493" t="str">
            <v>SMART BRANDS LTD</v>
          </cell>
          <cell r="M2493" t="str">
            <v>IT</v>
          </cell>
          <cell r="N2493" t="str">
            <v>TRMER</v>
          </cell>
          <cell r="O2493" t="str">
            <v>CT</v>
          </cell>
          <cell r="P2493">
            <v>11275</v>
          </cell>
          <cell r="Q2493">
            <v>11275</v>
          </cell>
          <cell r="R2493">
            <v>11275</v>
          </cell>
          <cell r="S2493">
            <v>11275</v>
          </cell>
          <cell r="T2493">
            <v>123079</v>
          </cell>
          <cell r="U2493">
            <v>123079</v>
          </cell>
          <cell r="V2493">
            <v>123079</v>
          </cell>
          <cell r="W2493">
            <v>123079</v>
          </cell>
          <cell r="X2493" t="str">
            <v>PASTA</v>
          </cell>
          <cell r="Y2493" t="str">
            <v>Valide</v>
          </cell>
        </row>
        <row r="2494">
          <cell r="A2494" t="str">
            <v>LMCU9111669</v>
          </cell>
          <cell r="B2494">
            <v>40</v>
          </cell>
          <cell r="C2494" t="str">
            <v>ME009169</v>
          </cell>
          <cell r="D2494">
            <v>44084</v>
          </cell>
          <cell r="E2494">
            <v>-44079</v>
          </cell>
          <cell r="I2494" t="str">
            <v>2020 MSA 166786</v>
          </cell>
          <cell r="J2494">
            <v>85</v>
          </cell>
          <cell r="K2494" t="str">
            <v>PASTIFICIO LUCIO GAROFALO</v>
          </cell>
          <cell r="L2494" t="str">
            <v>SMART BRANDS LTD</v>
          </cell>
          <cell r="M2494" t="str">
            <v>IT</v>
          </cell>
          <cell r="N2494" t="str">
            <v>TRMER</v>
          </cell>
          <cell r="O2494" t="str">
            <v>CT</v>
          </cell>
          <cell r="P2494">
            <v>11275</v>
          </cell>
          <cell r="Q2494">
            <v>11275</v>
          </cell>
          <cell r="R2494">
            <v>11275</v>
          </cell>
          <cell r="S2494">
            <v>11275</v>
          </cell>
          <cell r="T2494">
            <v>123079</v>
          </cell>
          <cell r="U2494">
            <v>123079</v>
          </cell>
          <cell r="V2494">
            <v>123079</v>
          </cell>
          <cell r="W2494">
            <v>123079</v>
          </cell>
          <cell r="X2494" t="str">
            <v>PASTA</v>
          </cell>
          <cell r="Y2494" t="str">
            <v>Valide</v>
          </cell>
        </row>
        <row r="2495">
          <cell r="A2495" t="str">
            <v>LMCU1056950</v>
          </cell>
          <cell r="B2495">
            <v>20</v>
          </cell>
          <cell r="C2495" t="str">
            <v>ME009169</v>
          </cell>
          <cell r="D2495">
            <v>44085</v>
          </cell>
          <cell r="E2495">
            <v>-44080</v>
          </cell>
          <cell r="I2495" t="str">
            <v>2020 MSA 166786</v>
          </cell>
          <cell r="J2495">
            <v>85</v>
          </cell>
          <cell r="K2495" t="str">
            <v>PASTIFICIO LUCIO GAROFALO</v>
          </cell>
          <cell r="L2495" t="str">
            <v>SMART BRANDS LTD</v>
          </cell>
          <cell r="M2495" t="str">
            <v>IT</v>
          </cell>
          <cell r="N2495" t="str">
            <v>TRMER</v>
          </cell>
          <cell r="O2495" t="str">
            <v>CT</v>
          </cell>
          <cell r="P2495">
            <v>11275</v>
          </cell>
          <cell r="Q2495">
            <v>11275</v>
          </cell>
          <cell r="R2495">
            <v>11275</v>
          </cell>
          <cell r="S2495">
            <v>11275</v>
          </cell>
          <cell r="T2495">
            <v>123079</v>
          </cell>
          <cell r="U2495">
            <v>123079</v>
          </cell>
          <cell r="V2495">
            <v>123079</v>
          </cell>
          <cell r="W2495">
            <v>123079</v>
          </cell>
          <cell r="X2495" t="str">
            <v>PASTA</v>
          </cell>
          <cell r="Y2495" t="str">
            <v>Valide</v>
          </cell>
        </row>
        <row r="2496">
          <cell r="A2496" t="str">
            <v>LMCU1097667</v>
          </cell>
          <cell r="B2496">
            <v>20</v>
          </cell>
          <cell r="C2496" t="str">
            <v>ME009169</v>
          </cell>
          <cell r="D2496">
            <v>44087</v>
          </cell>
          <cell r="E2496">
            <v>-44082</v>
          </cell>
          <cell r="I2496" t="str">
            <v>2020 MSA 166786</v>
          </cell>
          <cell r="J2496">
            <v>85</v>
          </cell>
          <cell r="K2496" t="str">
            <v>PASTIFICIO LUCIO GAROFALO</v>
          </cell>
          <cell r="L2496" t="str">
            <v>SMART BRANDS LTD</v>
          </cell>
          <cell r="M2496" t="str">
            <v>IT</v>
          </cell>
          <cell r="N2496" t="str">
            <v>TRMER</v>
          </cell>
          <cell r="O2496" t="str">
            <v>CT</v>
          </cell>
          <cell r="P2496">
            <v>11275</v>
          </cell>
          <cell r="Q2496">
            <v>11275</v>
          </cell>
          <cell r="R2496">
            <v>11275</v>
          </cell>
          <cell r="S2496">
            <v>11275</v>
          </cell>
          <cell r="T2496">
            <v>123079</v>
          </cell>
          <cell r="U2496">
            <v>123079</v>
          </cell>
          <cell r="V2496">
            <v>123079</v>
          </cell>
          <cell r="W2496">
            <v>123079</v>
          </cell>
          <cell r="X2496" t="str">
            <v>PASTA</v>
          </cell>
          <cell r="Y2496" t="str">
            <v>Valide</v>
          </cell>
        </row>
        <row r="2497">
          <cell r="A2497" t="str">
            <v>LMCU1113691</v>
          </cell>
          <cell r="B2497">
            <v>20</v>
          </cell>
          <cell r="C2497" t="str">
            <v>ME009169</v>
          </cell>
          <cell r="D2497">
            <v>44087</v>
          </cell>
          <cell r="E2497">
            <v>-44082</v>
          </cell>
          <cell r="I2497" t="str">
            <v>2020 MSA 166786</v>
          </cell>
          <cell r="J2497">
            <v>85</v>
          </cell>
          <cell r="K2497" t="str">
            <v>PASTIFICIO LUCIO GAROFALO</v>
          </cell>
          <cell r="L2497" t="str">
            <v>SMART BRANDS LTD</v>
          </cell>
          <cell r="M2497" t="str">
            <v>IT</v>
          </cell>
          <cell r="N2497" t="str">
            <v>TRMER</v>
          </cell>
          <cell r="O2497" t="str">
            <v>CT</v>
          </cell>
          <cell r="P2497">
            <v>11275</v>
          </cell>
          <cell r="Q2497">
            <v>11275</v>
          </cell>
          <cell r="R2497">
            <v>11275</v>
          </cell>
          <cell r="S2497">
            <v>11275</v>
          </cell>
          <cell r="T2497">
            <v>123079</v>
          </cell>
          <cell r="U2497">
            <v>123079</v>
          </cell>
          <cell r="V2497">
            <v>123079</v>
          </cell>
          <cell r="W2497">
            <v>123079</v>
          </cell>
          <cell r="X2497" t="str">
            <v>PASTA</v>
          </cell>
          <cell r="Y2497" t="str">
            <v>Valide</v>
          </cell>
        </row>
        <row r="2498">
          <cell r="A2498" t="str">
            <v>MSCU4393453</v>
          </cell>
          <cell r="B2498">
            <v>40</v>
          </cell>
          <cell r="C2498" t="str">
            <v>MEDUDM194871</v>
          </cell>
          <cell r="D2498">
            <v>44082</v>
          </cell>
          <cell r="E2498">
            <v>-44077</v>
          </cell>
          <cell r="I2498" t="str">
            <v>2020 MSA 166648</v>
          </cell>
          <cell r="J2498">
            <v>23</v>
          </cell>
          <cell r="K2498" t="str">
            <v>NATIONAL PETROCHEMICAL INDUSTRIALIZATION MARKETING CO</v>
          </cell>
          <cell r="L2498" t="str">
            <v>MAISHA PACKAGING CO LTD</v>
          </cell>
          <cell r="M2498" t="str">
            <v>OM</v>
          </cell>
          <cell r="N2498" t="str">
            <v>OMSLL</v>
          </cell>
          <cell r="O2498" t="str">
            <v>BG</v>
          </cell>
          <cell r="P2498">
            <v>990</v>
          </cell>
          <cell r="Q2498">
            <v>990</v>
          </cell>
          <cell r="R2498">
            <v>0</v>
          </cell>
          <cell r="S2498">
            <v>0</v>
          </cell>
          <cell r="T2498">
            <v>25369</v>
          </cell>
          <cell r="U2498">
            <v>25369</v>
          </cell>
          <cell r="V2498">
            <v>0</v>
          </cell>
          <cell r="W2498">
            <v>0</v>
          </cell>
          <cell r="X2498" t="str">
            <v>24 750 MT 1 X 40 FCL LOW DENSITY POLYETHYLENE GRADE LD1925AS PACKING IN 25 KGS PER BAG TOTAL NO OF BAGS 990 BAGS TOTAL NET WEIGHT 24 750 MT TOTAL GROSS WEIGHT 25 369 MT SO NO 3200086278 SHIPPED ON BOARD FREIGHT PREPAID</v>
          </cell>
          <cell r="Y2498" t="str">
            <v>Valide</v>
          </cell>
        </row>
        <row r="2499">
          <cell r="A2499" t="str">
            <v>TEMU6686090</v>
          </cell>
          <cell r="B2499">
            <v>40</v>
          </cell>
          <cell r="C2499" t="str">
            <v>MEDUND228262</v>
          </cell>
          <cell r="D2499">
            <v>44084</v>
          </cell>
          <cell r="E2499">
            <v>-44079</v>
          </cell>
          <cell r="I2499" t="str">
            <v>2020 MSA 166357</v>
          </cell>
          <cell r="J2499">
            <v>175</v>
          </cell>
          <cell r="K2499" t="str">
            <v>SCHENKER AS ALNABRUVEIEN 15</v>
          </cell>
          <cell r="L2499" t="str">
            <v>SCHENKER LTD</v>
          </cell>
          <cell r="M2499" t="str">
            <v>OM</v>
          </cell>
          <cell r="N2499" t="str">
            <v>OMSLL</v>
          </cell>
          <cell r="O2499" t="str">
            <v>PE</v>
          </cell>
          <cell r="P2499">
            <v>66</v>
          </cell>
          <cell r="Q2499">
            <v>66</v>
          </cell>
          <cell r="R2499">
            <v>66</v>
          </cell>
          <cell r="S2499">
            <v>66</v>
          </cell>
          <cell r="T2499">
            <v>18653</v>
          </cell>
          <cell r="U2499">
            <v>18653</v>
          </cell>
          <cell r="V2499">
            <v>18653</v>
          </cell>
          <cell r="W2499">
            <v>18653</v>
          </cell>
          <cell r="X2499" t="str">
            <v>27 4L LPG COMPOSITE CYLINDER HS CODE - 39233001 27 4L LPG COMPOSITE CYLINDER HS CODE - 39233001 DOCUMENTARY CREDIT NUMBER 077ILC2192970002 DATE OF ISSUE 191025 HEXAGON RAGASCO 27 4L COMPOSITE LPG CYLINDER INCLUDING RFID AS PER PFI INCLUDING RFID AS PER PFI OCTOBER 2019 TRADE TERMS CFR MOMBASA</v>
          </cell>
          <cell r="Y2499" t="str">
            <v>Valide</v>
          </cell>
        </row>
        <row r="2500">
          <cell r="A2500" t="str">
            <v>CXDU2139634</v>
          </cell>
          <cell r="B2500">
            <v>40</v>
          </cell>
          <cell r="C2500" t="str">
            <v>MEDUND228262</v>
          </cell>
          <cell r="D2500">
            <v>44084</v>
          </cell>
          <cell r="E2500">
            <v>-44079</v>
          </cell>
          <cell r="I2500" t="str">
            <v>2020 MSA 166357</v>
          </cell>
          <cell r="J2500">
            <v>175</v>
          </cell>
          <cell r="K2500" t="str">
            <v>SCHENKER AS ALNABRUVEIEN 15</v>
          </cell>
          <cell r="L2500" t="str">
            <v>SCHENKER LTD</v>
          </cell>
          <cell r="M2500" t="str">
            <v>OM</v>
          </cell>
          <cell r="N2500" t="str">
            <v>OMSLL</v>
          </cell>
          <cell r="O2500" t="str">
            <v>PE</v>
          </cell>
          <cell r="P2500">
            <v>66</v>
          </cell>
          <cell r="Q2500">
            <v>66</v>
          </cell>
          <cell r="R2500">
            <v>66</v>
          </cell>
          <cell r="S2500">
            <v>66</v>
          </cell>
          <cell r="T2500">
            <v>18653</v>
          </cell>
          <cell r="U2500">
            <v>18653</v>
          </cell>
          <cell r="V2500">
            <v>18653</v>
          </cell>
          <cell r="W2500">
            <v>18653</v>
          </cell>
          <cell r="X2500" t="str">
            <v>27 4L LPG COMPOSITE CYLINDER HS CODE - 39233001 27 4L LPG COMPOSITE CYLINDER HS CODE - 39233001 DOCUMENTARY CREDIT NUMBER 077ILC2192970002 DATE OF ISSUE 191025 HEXAGON RAGASCO 27 4L COMPOSITE LPG CYLINDER INCLUDING RFID AS PER PFI INCLUDING RFID AS PER PFI OCTOBER 2019 TRADE TERMS CFR MOMBASA</v>
          </cell>
          <cell r="Y2500" t="str">
            <v>Valide</v>
          </cell>
        </row>
        <row r="2501">
          <cell r="A2501" t="str">
            <v>MEDU5535564</v>
          </cell>
          <cell r="B2501">
            <v>20</v>
          </cell>
          <cell r="C2501" t="str">
            <v>MEDUDN285272</v>
          </cell>
          <cell r="D2501">
            <v>44088</v>
          </cell>
          <cell r="E2501">
            <v>-44083</v>
          </cell>
          <cell r="I2501" t="str">
            <v>2020 MSA 166917</v>
          </cell>
          <cell r="J2501">
            <v>64</v>
          </cell>
          <cell r="K2501" t="str">
            <v>FLYWAYS GLOBAL LOGISTICS NO 52 B LONG STREET</v>
          </cell>
          <cell r="L2501" t="str">
            <v>COLGATE PALMOLIVE EAST AFRICA LTD</v>
          </cell>
          <cell r="M2501" t="str">
            <v>OM</v>
          </cell>
          <cell r="N2501" t="str">
            <v>OMSLL</v>
          </cell>
          <cell r="O2501" t="str">
            <v>PE</v>
          </cell>
          <cell r="P2501">
            <v>6</v>
          </cell>
          <cell r="Q2501">
            <v>6</v>
          </cell>
          <cell r="R2501">
            <v>6</v>
          </cell>
          <cell r="S2501">
            <v>6</v>
          </cell>
          <cell r="T2501">
            <v>4874</v>
          </cell>
          <cell r="U2501">
            <v>4874</v>
          </cell>
          <cell r="V2501">
            <v>4874</v>
          </cell>
          <cell r="W2501">
            <v>4874</v>
          </cell>
          <cell r="X2501" t="str">
            <v>1 X 20 FT GP CONTAINER STC 6 PALLETS AS PER BELOW TOTAL WEIGHT 4874KGS TOT ALCUBE 8 410CBMS FREIGHT PREPAID SHIPPED ON BOARD STC ADVERTISING MATERI AL TH 3926 90 90 5 TH 6109 10 00 9 TH 6305 10 90 3</v>
          </cell>
          <cell r="Y2501" t="str">
            <v>Valide</v>
          </cell>
        </row>
        <row r="2502">
          <cell r="A2502" t="str">
            <v>FFAU1564883</v>
          </cell>
          <cell r="B2502">
            <v>40</v>
          </cell>
          <cell r="C2502" t="str">
            <v>MEDUDN285777</v>
          </cell>
          <cell r="D2502">
            <v>44085</v>
          </cell>
          <cell r="E2502">
            <v>-44080</v>
          </cell>
          <cell r="I2502" t="str">
            <v>2020 MSA 166917</v>
          </cell>
          <cell r="J2502">
            <v>84</v>
          </cell>
          <cell r="K2502" t="str">
            <v>MASSTORES</v>
          </cell>
          <cell r="L2502" t="str">
            <v>GAME DISCOUNT WORLD KENYA PTY LTD</v>
          </cell>
          <cell r="M2502" t="str">
            <v>OM</v>
          </cell>
          <cell r="N2502" t="str">
            <v>OMSLL</v>
          </cell>
          <cell r="O2502" t="str">
            <v>PK</v>
          </cell>
          <cell r="P2502">
            <v>1485</v>
          </cell>
          <cell r="Q2502">
            <v>1485</v>
          </cell>
          <cell r="R2502">
            <v>1485</v>
          </cell>
          <cell r="S2502">
            <v>1485</v>
          </cell>
          <cell r="T2502">
            <v>5240</v>
          </cell>
          <cell r="U2502">
            <v>5240</v>
          </cell>
          <cell r="V2502">
            <v>5240</v>
          </cell>
          <cell r="W2502">
            <v>5240</v>
          </cell>
          <cell r="X2502" t="str">
            <v>SHIPPER S LOAD STOW COUNT 1485 MIXED TYPE PACK 1 X 4 0 HC CONTAINER CONTAINING 1485 PKGS - 5240 KGS GROS S MIXED GENERAL MERCHANDIS E CONS 103174 103178 MA NUAL INV N A IDF NUMBER E2007368743 FINAL DESTINA TION ICD EMBAKASI 45 DAY S FREE AT MOMBASA MERCHANT HAULAGE AND NO CONTAINER DEPOSIT EMPTY TO BE RETURN ED TO MOMBASA CONSIGNEE C ONTINUED PIN NUMBER P0 51508380P CONTACT PERSON MARGARET MAINA EMAIL MAR GARETM GAME CO ZA MOBILE N UMBER +254 780 356 441 LOAD NUMBER 267476 MEX2 0 0098A</v>
          </cell>
          <cell r="Y2502" t="str">
            <v>Valide</v>
          </cell>
        </row>
        <row r="2503">
          <cell r="A2503" t="str">
            <v>FCIU4441154</v>
          </cell>
          <cell r="B2503">
            <v>20</v>
          </cell>
          <cell r="C2503" t="str">
            <v>MEDUDN286999</v>
          </cell>
          <cell r="D2503">
            <v>44088</v>
          </cell>
          <cell r="E2503">
            <v>-44083</v>
          </cell>
          <cell r="I2503" t="str">
            <v>2020 MSA 166917</v>
          </cell>
          <cell r="J2503">
            <v>108</v>
          </cell>
          <cell r="K2503" t="str">
            <v>VIVIT FOODS</v>
          </cell>
          <cell r="L2503" t="str">
            <v>BROOKSIDE DAIRY LTD</v>
          </cell>
          <cell r="M2503" t="str">
            <v>OM</v>
          </cell>
          <cell r="N2503" t="str">
            <v>OMSLL</v>
          </cell>
          <cell r="O2503" t="str">
            <v>PE</v>
          </cell>
          <cell r="P2503">
            <v>10</v>
          </cell>
          <cell r="Q2503">
            <v>10</v>
          </cell>
          <cell r="R2503">
            <v>10</v>
          </cell>
          <cell r="S2503">
            <v>10</v>
          </cell>
          <cell r="T2503">
            <v>18000</v>
          </cell>
          <cell r="U2503">
            <v>18000</v>
          </cell>
          <cell r="V2503">
            <v>18000</v>
          </cell>
          <cell r="W2503">
            <v>18000</v>
          </cell>
          <cell r="X2503" t="str">
            <v>STRAWBERRY FRUIT PULP 60 B OXES PER PALLET 600 BOXE S Nett Weight 18000 000</v>
          </cell>
          <cell r="Y2503" t="str">
            <v>Valide</v>
          </cell>
        </row>
        <row r="2504">
          <cell r="A2504" t="str">
            <v>CAAU5124831</v>
          </cell>
          <cell r="B2504">
            <v>40</v>
          </cell>
          <cell r="C2504" t="str">
            <v>MEDUEB022535</v>
          </cell>
          <cell r="D2504">
            <v>44084</v>
          </cell>
          <cell r="E2504">
            <v>-44079</v>
          </cell>
          <cell r="I2504" t="str">
            <v>2020 MSA 166917</v>
          </cell>
          <cell r="J2504">
            <v>142</v>
          </cell>
          <cell r="K2504" t="str">
            <v>NORTHERN TOBACCO PVT LTD</v>
          </cell>
          <cell r="L2504" t="str">
            <v>BAT KENYA PLC</v>
          </cell>
          <cell r="M2504" t="str">
            <v>OM</v>
          </cell>
          <cell r="N2504" t="str">
            <v>OMSLL</v>
          </cell>
          <cell r="O2504" t="str">
            <v>CS</v>
          </cell>
          <cell r="P2504">
            <v>672</v>
          </cell>
          <cell r="Q2504">
            <v>672</v>
          </cell>
          <cell r="R2504">
            <v>672</v>
          </cell>
          <cell r="S2504">
            <v>672</v>
          </cell>
          <cell r="T2504">
            <v>142666</v>
          </cell>
          <cell r="U2504">
            <v>142666</v>
          </cell>
          <cell r="V2504">
            <v>142666</v>
          </cell>
          <cell r="W2504">
            <v>142666</v>
          </cell>
          <cell r="X2504" t="str">
            <v>UNMANUFACTURED ZIMBABWE FL UE CURED VIRGINIA TOBACCO STEMS LOT NO 1024129 GRA DE V-3VLXV ZW2020 UNMANUFACTURED ZIMBABWE FL UE CURED VIRGINIA TOBACCO STEMSGLP TO NUMBER 10163 2 SHIPPERS REF GLP075 20 L OT NO 1024129 GRADE V-3VL XV ZW2020 TOTAL NET KGS 1 34 400 KGS UNMANUFACTURED ZIMBABWE FL UE CURED VIRGINIA TOBACCO STEMS LOT NO 1024129 GRA DE V-3VLXV ZW2020</v>
          </cell>
          <cell r="Y2504" t="str">
            <v>Valide</v>
          </cell>
        </row>
        <row r="2505">
          <cell r="A2505" t="str">
            <v>TCNU5774432</v>
          </cell>
          <cell r="B2505">
            <v>40</v>
          </cell>
          <cell r="C2505" t="str">
            <v>MEDUEB022535</v>
          </cell>
          <cell r="D2505">
            <v>44084</v>
          </cell>
          <cell r="E2505">
            <v>-44079</v>
          </cell>
          <cell r="I2505" t="str">
            <v>2020 MSA 166917</v>
          </cell>
          <cell r="J2505">
            <v>142</v>
          </cell>
          <cell r="K2505" t="str">
            <v>NORTHERN TOBACCO PVT LTD</v>
          </cell>
          <cell r="L2505" t="str">
            <v>BAT KENYA PLC</v>
          </cell>
          <cell r="M2505" t="str">
            <v>OM</v>
          </cell>
          <cell r="N2505" t="str">
            <v>OMSLL</v>
          </cell>
          <cell r="O2505" t="str">
            <v>CS</v>
          </cell>
          <cell r="P2505">
            <v>672</v>
          </cell>
          <cell r="Q2505">
            <v>672</v>
          </cell>
          <cell r="R2505">
            <v>672</v>
          </cell>
          <cell r="S2505">
            <v>672</v>
          </cell>
          <cell r="T2505">
            <v>142666</v>
          </cell>
          <cell r="U2505">
            <v>142666</v>
          </cell>
          <cell r="V2505">
            <v>142666</v>
          </cell>
          <cell r="W2505">
            <v>142666</v>
          </cell>
          <cell r="X2505" t="str">
            <v>UNMANUFACTURED ZIMBABWE FL UE CURED VIRGINIA TOBACCO STEMS LOT NO 1024129 GRA DE V-3VLXV ZW2020 UNMANUFACTURED ZIMBABWE FL UE CURED VIRGINIA TOBACCO STEMSGLP TO NUMBER 10163 2 SHIPPERS REF GLP075 20 L OT NO 1024129 GRADE V-3VL XV ZW2020 TOTAL NET KGS 1 34 400 KGS UNMANUFACTURED ZIMBABWE FL UE CURED VIRGINIA TOBACCO STEMS LOT NO 1024129 GRA DE V-3VLXV ZW2020</v>
          </cell>
          <cell r="Y2505" t="str">
            <v>Valide</v>
          </cell>
        </row>
        <row r="2506">
          <cell r="A2506" t="str">
            <v>MSDU7874836</v>
          </cell>
          <cell r="B2506">
            <v>40</v>
          </cell>
          <cell r="C2506" t="str">
            <v>MEDUEB022535</v>
          </cell>
          <cell r="D2506">
            <v>44084</v>
          </cell>
          <cell r="E2506">
            <v>-44079</v>
          </cell>
          <cell r="I2506" t="str">
            <v>2020 MSA 166917</v>
          </cell>
          <cell r="J2506">
            <v>142</v>
          </cell>
          <cell r="K2506" t="str">
            <v>NORTHERN TOBACCO PVT LTD</v>
          </cell>
          <cell r="L2506" t="str">
            <v>BAT KENYA PLC</v>
          </cell>
          <cell r="M2506" t="str">
            <v>OM</v>
          </cell>
          <cell r="N2506" t="str">
            <v>OMSLL</v>
          </cell>
          <cell r="O2506" t="str">
            <v>CS</v>
          </cell>
          <cell r="P2506">
            <v>672</v>
          </cell>
          <cell r="Q2506">
            <v>672</v>
          </cell>
          <cell r="R2506">
            <v>672</v>
          </cell>
          <cell r="S2506">
            <v>672</v>
          </cell>
          <cell r="T2506">
            <v>142666</v>
          </cell>
          <cell r="U2506">
            <v>142666</v>
          </cell>
          <cell r="V2506">
            <v>142666</v>
          </cell>
          <cell r="W2506">
            <v>142666</v>
          </cell>
          <cell r="X2506" t="str">
            <v>UNMANUFACTURED ZIMBABWE FL UE CURED VIRGINIA TOBACCO STEMS LOT NO 1024129 GRA DE V-3VLXV ZW2020 UNMANUFACTURED ZIMBABWE FL UE CURED VIRGINIA TOBACCO STEMSGLP TO NUMBER 10163 2 SHIPPERS REF GLP075 20 L OT NO 1024129 GRADE V-3VL XV ZW2020 TOTAL NET KGS 1 34 400 KGS UNMANUFACTURED ZIMBABWE FL UE CURED VIRGINIA TOBACCO STEMS LOT NO 1024129 GRA DE V-3VLXV ZW2020</v>
          </cell>
          <cell r="Y2506" t="str">
            <v>Valide</v>
          </cell>
        </row>
        <row r="2507">
          <cell r="A2507" t="str">
            <v>CAIU7814802</v>
          </cell>
          <cell r="B2507">
            <v>40</v>
          </cell>
          <cell r="C2507" t="str">
            <v>MEDUEB022535</v>
          </cell>
          <cell r="D2507">
            <v>44084</v>
          </cell>
          <cell r="E2507">
            <v>-44079</v>
          </cell>
          <cell r="I2507" t="str">
            <v>2020 MSA 166917</v>
          </cell>
          <cell r="J2507">
            <v>142</v>
          </cell>
          <cell r="K2507" t="str">
            <v>NORTHERN TOBACCO PVT LTD</v>
          </cell>
          <cell r="L2507" t="str">
            <v>BAT KENYA PLC</v>
          </cell>
          <cell r="M2507" t="str">
            <v>OM</v>
          </cell>
          <cell r="N2507" t="str">
            <v>OMSLL</v>
          </cell>
          <cell r="O2507" t="str">
            <v>CS</v>
          </cell>
          <cell r="P2507">
            <v>672</v>
          </cell>
          <cell r="Q2507">
            <v>672</v>
          </cell>
          <cell r="R2507">
            <v>672</v>
          </cell>
          <cell r="S2507">
            <v>672</v>
          </cell>
          <cell r="T2507">
            <v>142666</v>
          </cell>
          <cell r="U2507">
            <v>142666</v>
          </cell>
          <cell r="V2507">
            <v>142666</v>
          </cell>
          <cell r="W2507">
            <v>142666</v>
          </cell>
          <cell r="X2507" t="str">
            <v>UNMANUFACTURED ZIMBABWE FL UE CURED VIRGINIA TOBACCO STEMS LOT NO 1024129 GRA DE V-3VLXV ZW2020 UNMANUFACTURED ZIMBABWE FL UE CURED VIRGINIA TOBACCO STEMSGLP TO NUMBER 10163 2 SHIPPERS REF GLP075 20 L OT NO 1024129 GRADE V-3VL XV ZW2020 TOTAL NET KGS 1 34 400 KGS UNMANUFACTURED ZIMBABWE FL UE CURED VIRGINIA TOBACCO STEMS LOT NO 1024129 GRA DE V-3VLXV ZW2020</v>
          </cell>
          <cell r="Y2507" t="str">
            <v>Valide</v>
          </cell>
        </row>
        <row r="2508">
          <cell r="A2508" t="str">
            <v>TCNU8168017</v>
          </cell>
          <cell r="B2508">
            <v>40</v>
          </cell>
          <cell r="C2508" t="str">
            <v>MEDUEB022535</v>
          </cell>
          <cell r="D2508">
            <v>44084</v>
          </cell>
          <cell r="E2508">
            <v>-44079</v>
          </cell>
          <cell r="I2508" t="str">
            <v>2020 MSA 166917</v>
          </cell>
          <cell r="J2508">
            <v>142</v>
          </cell>
          <cell r="K2508" t="str">
            <v>NORTHERN TOBACCO PVT LTD</v>
          </cell>
          <cell r="L2508" t="str">
            <v>BAT KENYA PLC</v>
          </cell>
          <cell r="M2508" t="str">
            <v>OM</v>
          </cell>
          <cell r="N2508" t="str">
            <v>OMSLL</v>
          </cell>
          <cell r="O2508" t="str">
            <v>CS</v>
          </cell>
          <cell r="P2508">
            <v>672</v>
          </cell>
          <cell r="Q2508">
            <v>672</v>
          </cell>
          <cell r="R2508">
            <v>672</v>
          </cell>
          <cell r="S2508">
            <v>672</v>
          </cell>
          <cell r="T2508">
            <v>142666</v>
          </cell>
          <cell r="U2508">
            <v>142666</v>
          </cell>
          <cell r="V2508">
            <v>142666</v>
          </cell>
          <cell r="W2508">
            <v>142666</v>
          </cell>
          <cell r="X2508" t="str">
            <v>UNMANUFACTURED ZIMBABWE FL UE CURED VIRGINIA TOBACCO STEMS LOT NO 1024129 GRA DE V-3VLXV ZW2020 UNMANUFACTURED ZIMBABWE FL UE CURED VIRGINIA TOBACCO STEMSGLP TO NUMBER 10163 2 SHIPPERS REF GLP075 20 L OT NO 1024129 GRADE V-3VL XV ZW2020 TOTAL NET KGS 1 34 400 KGS UNMANUFACTURED ZIMBABWE FL UE CURED VIRGINIA TOBACCO STEMS LOT NO 1024129 GRA DE V-3VLXV ZW2020</v>
          </cell>
          <cell r="Y2508" t="str">
            <v>Valide</v>
          </cell>
        </row>
        <row r="2509">
          <cell r="A2509" t="str">
            <v>MEDU4566534</v>
          </cell>
          <cell r="B2509">
            <v>40</v>
          </cell>
          <cell r="C2509" t="str">
            <v>MEDUEB022535</v>
          </cell>
          <cell r="D2509">
            <v>44084</v>
          </cell>
          <cell r="E2509">
            <v>-44079</v>
          </cell>
          <cell r="I2509" t="str">
            <v>2020 MSA 166917</v>
          </cell>
          <cell r="J2509">
            <v>142</v>
          </cell>
          <cell r="K2509" t="str">
            <v>NORTHERN TOBACCO PVT LTD</v>
          </cell>
          <cell r="L2509" t="str">
            <v>BAT KENYA PLC</v>
          </cell>
          <cell r="M2509" t="str">
            <v>OM</v>
          </cell>
          <cell r="N2509" t="str">
            <v>OMSLL</v>
          </cell>
          <cell r="O2509" t="str">
            <v>CS</v>
          </cell>
          <cell r="P2509">
            <v>672</v>
          </cell>
          <cell r="Q2509">
            <v>672</v>
          </cell>
          <cell r="R2509">
            <v>672</v>
          </cell>
          <cell r="S2509">
            <v>672</v>
          </cell>
          <cell r="T2509">
            <v>142666</v>
          </cell>
          <cell r="U2509">
            <v>142666</v>
          </cell>
          <cell r="V2509">
            <v>142666</v>
          </cell>
          <cell r="W2509">
            <v>142666</v>
          </cell>
          <cell r="X2509" t="str">
            <v>UNMANUFACTURED ZIMBABWE FL UE CURED VIRGINIA TOBACCO STEMS LOT NO 1024129 GRA DE V-3VLXV ZW2020 UNMANUFACTURED ZIMBABWE FL UE CURED VIRGINIA TOBACCO STEMSGLP TO NUMBER 10163 2 SHIPPERS REF GLP075 20 L OT NO 1024129 GRADE V-3VL XV ZW2020 TOTAL NET KGS 1 34 400 KGS UNMANUFACTURED ZIMBABWE FL UE CURED VIRGINIA TOBACCO STEMS LOT NO 1024129 GRA DE V-3VLXV ZW2020</v>
          </cell>
          <cell r="Y2509" t="str">
            <v>Valide</v>
          </cell>
        </row>
        <row r="2510">
          <cell r="A2510" t="str">
            <v>TGHU8736989</v>
          </cell>
          <cell r="B2510">
            <v>40</v>
          </cell>
          <cell r="C2510" t="str">
            <v>MEDUEB022535</v>
          </cell>
          <cell r="D2510">
            <v>44085</v>
          </cell>
          <cell r="E2510">
            <v>-44080</v>
          </cell>
          <cell r="I2510" t="str">
            <v>2020 MSA 166917</v>
          </cell>
          <cell r="J2510">
            <v>142</v>
          </cell>
          <cell r="K2510" t="str">
            <v>NORTHERN TOBACCO PVT LTD</v>
          </cell>
          <cell r="L2510" t="str">
            <v>BAT KENYA PLC</v>
          </cell>
          <cell r="M2510" t="str">
            <v>OM</v>
          </cell>
          <cell r="N2510" t="str">
            <v>OMSLL</v>
          </cell>
          <cell r="O2510" t="str">
            <v>CS</v>
          </cell>
          <cell r="P2510">
            <v>672</v>
          </cell>
          <cell r="Q2510">
            <v>672</v>
          </cell>
          <cell r="R2510">
            <v>672</v>
          </cell>
          <cell r="S2510">
            <v>672</v>
          </cell>
          <cell r="T2510">
            <v>142666</v>
          </cell>
          <cell r="U2510">
            <v>142666</v>
          </cell>
          <cell r="V2510">
            <v>142666</v>
          </cell>
          <cell r="W2510">
            <v>142666</v>
          </cell>
          <cell r="X2510" t="str">
            <v>UNMANUFACTURED ZIMBABWE FL UE CURED VIRGINIA TOBACCO STEMS LOT NO 1024129 GRA DE V-3VLXV ZW2020 UNMANUFACTURED ZIMBABWE FL UE CURED VIRGINIA TOBACCO STEMSGLP TO NUMBER 10163 2 SHIPPERS REF GLP075 20 L OT NO 1024129 GRADE V-3VL XV ZW2020 TOTAL NET KGS 1 34 400 KGS UNMANUFACTURED ZIMBABWE FL UE CURED VIRGINIA TOBACCO STEMS LOT NO 1024129 GRA DE V-3VLXV ZW2020</v>
          </cell>
          <cell r="Y2510" t="str">
            <v>Valide</v>
          </cell>
        </row>
        <row r="2511">
          <cell r="A2511" t="str">
            <v>TRHU1735771</v>
          </cell>
          <cell r="B2511">
            <v>20</v>
          </cell>
          <cell r="C2511" t="str">
            <v>MEDUM4278567</v>
          </cell>
          <cell r="D2511">
            <v>44090</v>
          </cell>
          <cell r="E2511">
            <v>-44085</v>
          </cell>
          <cell r="I2511" t="str">
            <v>2020 MSA 166907</v>
          </cell>
          <cell r="J2511">
            <v>75</v>
          </cell>
          <cell r="K2511" t="str">
            <v>BETRA KIMYA ITH IHR SAN VE TIC LTD STI</v>
          </cell>
          <cell r="L2511" t="str">
            <v>ALLURE ANIMAL HEALTH</v>
          </cell>
          <cell r="M2511" t="str">
            <v>OM</v>
          </cell>
          <cell r="N2511" t="str">
            <v>OMSLL</v>
          </cell>
          <cell r="O2511" t="str">
            <v>PK</v>
          </cell>
          <cell r="P2511">
            <v>2222</v>
          </cell>
          <cell r="Q2511">
            <v>2222</v>
          </cell>
          <cell r="R2511">
            <v>2222</v>
          </cell>
          <cell r="S2511">
            <v>2222</v>
          </cell>
          <cell r="T2511">
            <v>51000</v>
          </cell>
          <cell r="U2511">
            <v>51000</v>
          </cell>
          <cell r="V2511">
            <v>51000</v>
          </cell>
          <cell r="W2511">
            <v>51000</v>
          </cell>
          <cell r="X2511" t="str">
            <v>LICKING BLOCKS FOR CATTLES SHEEPS and GOATS HS 2309 9 0</v>
          </cell>
          <cell r="Y2511" t="str">
            <v>Valide</v>
          </cell>
        </row>
        <row r="2512">
          <cell r="A2512" t="str">
            <v>MARU2002145</v>
          </cell>
          <cell r="B2512">
            <v>20</v>
          </cell>
          <cell r="C2512" t="str">
            <v>MEDUM4281207</v>
          </cell>
          <cell r="D2512">
            <v>44084</v>
          </cell>
          <cell r="E2512">
            <v>-44079</v>
          </cell>
          <cell r="I2512" t="str">
            <v>2020 MSA 166741</v>
          </cell>
          <cell r="J2512">
            <v>53</v>
          </cell>
          <cell r="K2512" t="str">
            <v>FILSAN OTO YEDEK PARCA PAZARLAMA A S</v>
          </cell>
          <cell r="L2512" t="str">
            <v>A M TRAILER MANUFACTURER KENYA LTD</v>
          </cell>
          <cell r="M2512" t="str">
            <v>OM</v>
          </cell>
          <cell r="N2512" t="str">
            <v>OMSLL</v>
          </cell>
          <cell r="O2512" t="str">
            <v>PK</v>
          </cell>
          <cell r="P2512">
            <v>21</v>
          </cell>
          <cell r="Q2512">
            <v>21</v>
          </cell>
          <cell r="R2512">
            <v>0</v>
          </cell>
          <cell r="S2512">
            <v>0</v>
          </cell>
          <cell r="T2512">
            <v>5723</v>
          </cell>
          <cell r="U2512">
            <v>5723</v>
          </cell>
          <cell r="V2512">
            <v>0</v>
          </cell>
          <cell r="W2512">
            <v>0</v>
          </cell>
          <cell r="X2512" t="str">
            <v>TRAILER PARTS HS CODE 8716 90 870830 870880</v>
          </cell>
          <cell r="Y2512" t="str">
            <v>Valide</v>
          </cell>
        </row>
        <row r="2513">
          <cell r="A2513" t="str">
            <v>MEDU1336461</v>
          </cell>
          <cell r="B2513">
            <v>20</v>
          </cell>
          <cell r="C2513" t="str">
            <v>MEDUM4322860</v>
          </cell>
          <cell r="D2513">
            <v>44082</v>
          </cell>
          <cell r="E2513">
            <v>-44077</v>
          </cell>
          <cell r="I2513" t="str">
            <v>2020 MSA 166648</v>
          </cell>
          <cell r="J2513">
            <v>51</v>
          </cell>
          <cell r="K2513" t="str">
            <v>GOYMEN GIDA A S</v>
          </cell>
          <cell r="L2513" t="str">
            <v>NAAMUUS COMPANY</v>
          </cell>
          <cell r="M2513" t="str">
            <v>OM</v>
          </cell>
          <cell r="N2513" t="str">
            <v>OMSLL</v>
          </cell>
          <cell r="O2513" t="str">
            <v>CT</v>
          </cell>
          <cell r="P2513">
            <v>2730</v>
          </cell>
          <cell r="Q2513">
            <v>2730</v>
          </cell>
          <cell r="R2513">
            <v>2730</v>
          </cell>
          <cell r="S2513">
            <v>2730</v>
          </cell>
          <cell r="T2513">
            <v>28119</v>
          </cell>
          <cell r="U2513">
            <v>28119</v>
          </cell>
          <cell r="V2513">
            <v>28119</v>
          </cell>
          <cell r="W2513">
            <v>28119</v>
          </cell>
          <cell r="X2513" t="str">
            <v>Spaghetti 1 2mm 500 gr x 2 0 pcs in 10 kgs carton NUM BER OF CARTONS 2 730 CART ONS TOTAL NET WEIGHT 27 30 0 00 KGS TOTAL GROSS WEIGH T 28 119 00 KGS HS CODE 19 02 19 10 00 19 Spaghetti 1 2 mm 500 gr x 20 pcs in 10 kgs</v>
          </cell>
          <cell r="Y2513" t="str">
            <v>Valide</v>
          </cell>
        </row>
        <row r="2514">
          <cell r="A2514" t="str">
            <v>MEDU5637519</v>
          </cell>
          <cell r="B2514">
            <v>20</v>
          </cell>
          <cell r="C2514" t="str">
            <v>MEDUMD192032</v>
          </cell>
          <cell r="D2514">
            <v>44084</v>
          </cell>
          <cell r="E2514">
            <v>-44079</v>
          </cell>
          <cell r="I2514" t="str">
            <v>2020 MSA 166648</v>
          </cell>
          <cell r="J2514">
            <v>60</v>
          </cell>
          <cell r="K2514" t="str">
            <v>SCHINDLER SA INVESTMENT HOLDING PTY LTD</v>
          </cell>
          <cell r="L2514" t="str">
            <v>TO THE ORDER OF CITIBANK</v>
          </cell>
          <cell r="M2514" t="str">
            <v>OM</v>
          </cell>
          <cell r="N2514" t="str">
            <v>OMSLL</v>
          </cell>
          <cell r="O2514" t="str">
            <v>PK</v>
          </cell>
          <cell r="P2514">
            <v>13</v>
          </cell>
          <cell r="Q2514">
            <v>13</v>
          </cell>
          <cell r="R2514">
            <v>13</v>
          </cell>
          <cell r="S2514">
            <v>13</v>
          </cell>
          <cell r="T2514">
            <v>4229</v>
          </cell>
          <cell r="U2514">
            <v>4229</v>
          </cell>
          <cell r="V2514">
            <v>4229</v>
          </cell>
          <cell r="W2514">
            <v>4229</v>
          </cell>
          <cell r="X2514" t="str">
            <v>SHIPMENT TERMS CFR MOMBASA PORT KENYA 1 PASSENGER LIFTS TYPE SCHINDLER 3300EU MRL COMPLETE IN KNOCKED DOWN KIT FORM PROJECT NAME USIU SCHOOL HUMANITIES AND SOCIAL STUDIES LC NUMBER 5080600949 AND IDF NUMBER E1910251017</v>
          </cell>
          <cell r="Y2514" t="str">
            <v>Valide</v>
          </cell>
        </row>
        <row r="2515">
          <cell r="A2515" t="str">
            <v>MEDU8936025</v>
          </cell>
          <cell r="B2515">
            <v>40</v>
          </cell>
          <cell r="C2515" t="str">
            <v>MEDUMV375933</v>
          </cell>
          <cell r="D2515">
            <v>44082</v>
          </cell>
          <cell r="E2515">
            <v>-44077</v>
          </cell>
          <cell r="I2515" t="str">
            <v>2020 MSA 166648</v>
          </cell>
          <cell r="J2515">
            <v>61</v>
          </cell>
          <cell r="K2515" t="str">
            <v>NILKANTH OVERSEAS</v>
          </cell>
          <cell r="L2515" t="str">
            <v>MASTER RUBBER SOLUTION LIMITED</v>
          </cell>
          <cell r="M2515" t="str">
            <v>OM</v>
          </cell>
          <cell r="N2515" t="str">
            <v>OMSLL</v>
          </cell>
          <cell r="O2515" t="str">
            <v>BG</v>
          </cell>
          <cell r="P2515">
            <v>1080</v>
          </cell>
          <cell r="Q2515">
            <v>1080</v>
          </cell>
          <cell r="R2515">
            <v>0</v>
          </cell>
          <cell r="S2515">
            <v>0</v>
          </cell>
          <cell r="T2515">
            <v>27065</v>
          </cell>
          <cell r="U2515">
            <v>27065</v>
          </cell>
          <cell r="V2515">
            <v>0</v>
          </cell>
          <cell r="W2515">
            <v>0</v>
          </cell>
          <cell r="X2515" t="str">
            <v>1X40 CNTR S S T C SHIPPE R S LOAD STOW COUNT 1080 B ag LINEAR LOW DENSITY POLY ETHYLENE ROTOMOULDING POWD ER - BLACK COLOR INVOICE N O 005 2020-21 DT 11 07 2020 S BILL NO 3996157 DT 22 07 2020 NET WT 2 7000 00 KGS FREIGHT PREPAI D DISTRICT TAX PAYER P IN P051654648N Contact P erson Mr Dipakbhai Patel Phone +254 733644466 E MAIL ID mrslimited yahoo com ON CARRIAGE FROM MOMBA SA TO ELDORET ON RISK AND ACCOUNT OF CONSIGNEE CARR IER RESPONSIBILITY CEASES AT MOMBASA PORT 14 DAYS F REE TIME ON LINE DEMURRAGE DETENTION CHARGES FROM DISCHARGE AT PORT OF DISCH ARGE Carriers Responsibil ity Ceases at MOMBASA port cargo in-transit to ELDO RET on consignee s a c</v>
          </cell>
          <cell r="Y2515" t="str">
            <v>Valide</v>
          </cell>
        </row>
        <row r="2516">
          <cell r="A2516" t="str">
            <v>GLDU2317150</v>
          </cell>
          <cell r="B2516">
            <v>20</v>
          </cell>
          <cell r="C2516" t="str">
            <v>MEDUMV498867</v>
          </cell>
          <cell r="D2516">
            <v>44083</v>
          </cell>
          <cell r="E2516">
            <v>-44078</v>
          </cell>
          <cell r="I2516" t="str">
            <v>2020 MSA 166741</v>
          </cell>
          <cell r="J2516">
            <v>56</v>
          </cell>
          <cell r="K2516" t="str">
            <v>ATLAS SHIPPING SERVICES PVT LTD</v>
          </cell>
          <cell r="L2516" t="str">
            <v>THE KENYA POWER AND LIGHTING COMPANY LTD</v>
          </cell>
          <cell r="M2516" t="str">
            <v>OM</v>
          </cell>
          <cell r="N2516" t="str">
            <v>OMSLL</v>
          </cell>
          <cell r="O2516" t="str">
            <v>PK</v>
          </cell>
          <cell r="P2516">
            <v>1052</v>
          </cell>
          <cell r="Q2516">
            <v>1052</v>
          </cell>
          <cell r="R2516">
            <v>1052</v>
          </cell>
          <cell r="S2516">
            <v>1052</v>
          </cell>
          <cell r="T2516">
            <v>89251</v>
          </cell>
          <cell r="U2516">
            <v>89251</v>
          </cell>
          <cell r="V2516">
            <v>89251</v>
          </cell>
          <cell r="W2516">
            <v>89251</v>
          </cell>
          <cell r="X2516" t="str">
            <v>PROCUREMENT OF PLANT DESIG N SAID TO CONTAIN 5X20 DRY CONTAINER FCL CONTAINER T OTAL 1052 PACKAGES PROCUR EMENT OF PLANT DESIGN SUP PLY AND INSTALLATION OF EX TENSIONS OF LOW VOLTAGE SI NGLE PHASE LINES AND SERVI CE CABLES IN MIGORI KISII AND HOMA BAY COUNTIES CO NTRACT AGREEMENT NO KP1 6E 1 17 A01-LOT 4 DATED 0 9 02 2018 IDF NO E1901062 203 COMPLETE SINGLE PHASE LV FITTINGS QUANTITY 3425 PC HS CODE - 8547900000 1 1KV INTERMEDIATE FITTINGS QUANTITY 448 SET HS CODE - 7308909900 33KV INTERME DIATE FITTINGS QUANTITY 896 SET HS CODE - 73089099 00 GROSS WT KGS 89251 019 NET WT KGS 83127 719 S b n o 4203000 DT 31 07 2020 Email id - rajkumar saxen a transraillighting com MR RAJKUMAR SAXENA -TEL +9 1 88244 15019 PROCUREMENT OF PLANT DESIG N PROCUREMENT OF PLANT DESIG N PROCUREMENT OF PLANT DESIG N</v>
          </cell>
          <cell r="Y2516" t="str">
            <v>Valide</v>
          </cell>
        </row>
        <row r="2517">
          <cell r="A2517" t="str">
            <v>IPXU3994319</v>
          </cell>
          <cell r="B2517">
            <v>20</v>
          </cell>
          <cell r="C2517" t="str">
            <v>MEDUMV498867</v>
          </cell>
          <cell r="D2517">
            <v>44083</v>
          </cell>
          <cell r="E2517">
            <v>-44078</v>
          </cell>
          <cell r="I2517" t="str">
            <v>2020 MSA 166741</v>
          </cell>
          <cell r="J2517">
            <v>56</v>
          </cell>
          <cell r="K2517" t="str">
            <v>ATLAS SHIPPING SERVICES PVT LTD</v>
          </cell>
          <cell r="L2517" t="str">
            <v>THE KENYA POWER AND LIGHTING COMPANY LTD</v>
          </cell>
          <cell r="M2517" t="str">
            <v>OM</v>
          </cell>
          <cell r="N2517" t="str">
            <v>OMSLL</v>
          </cell>
          <cell r="O2517" t="str">
            <v>PK</v>
          </cell>
          <cell r="P2517">
            <v>1052</v>
          </cell>
          <cell r="Q2517">
            <v>1052</v>
          </cell>
          <cell r="R2517">
            <v>1052</v>
          </cell>
          <cell r="S2517">
            <v>1052</v>
          </cell>
          <cell r="T2517">
            <v>89251</v>
          </cell>
          <cell r="U2517">
            <v>89251</v>
          </cell>
          <cell r="V2517">
            <v>89251</v>
          </cell>
          <cell r="W2517">
            <v>89251</v>
          </cell>
          <cell r="X2517" t="str">
            <v>PROCUREMENT OF PLANT DESIG N SAID TO CONTAIN 5X20 DRY CONTAINER FCL CONTAINER T OTAL 1052 PACKAGES PROCUR EMENT OF PLANT DESIGN SUP PLY AND INSTALLATION OF EX TENSIONS OF LOW VOLTAGE SI NGLE PHASE LINES AND SERVI CE CABLES IN MIGORI KISII AND HOMA BAY COUNTIES CO NTRACT AGREEMENT NO KP1 6E 1 17 A01-LOT 4 DATED 0 9 02 2018 IDF NO E1901062 203 COMPLETE SINGLE PHASE LV FITTINGS QUANTITY 3425 PC HS CODE - 8547900000 1 1KV INTERMEDIATE FITTINGS QUANTITY 448 SET HS CODE - 7308909900 33KV INTERME DIATE FITTINGS QUANTITY 896 SET HS CODE - 73089099 00 GROSS WT KGS 89251 019 NET WT KGS 83127 719 S b n o 4203000 DT 31 07 2020 Email id - rajkumar saxen a transraillighting com MR RAJKUMAR SAXENA -TEL +9 1 88244 15019 PROCUREMENT OF PLANT DESIG N PROCUREMENT OF PLANT DESIG N PROCUREMENT OF PLANT DESIG N</v>
          </cell>
          <cell r="Y2517" t="str">
            <v>Valide</v>
          </cell>
        </row>
        <row r="2518">
          <cell r="A2518" t="str">
            <v>TGHU0755426</v>
          </cell>
          <cell r="B2518">
            <v>20</v>
          </cell>
          <cell r="C2518" t="str">
            <v>MEDUMV498867</v>
          </cell>
          <cell r="D2518">
            <v>44084</v>
          </cell>
          <cell r="E2518">
            <v>-44079</v>
          </cell>
          <cell r="I2518" t="str">
            <v>2020 MSA 166741</v>
          </cell>
          <cell r="J2518">
            <v>56</v>
          </cell>
          <cell r="K2518" t="str">
            <v>ATLAS SHIPPING SERVICES PVT LTD</v>
          </cell>
          <cell r="L2518" t="str">
            <v>THE KENYA POWER AND LIGHTING COMPANY LTD</v>
          </cell>
          <cell r="M2518" t="str">
            <v>OM</v>
          </cell>
          <cell r="N2518" t="str">
            <v>OMSLL</v>
          </cell>
          <cell r="O2518" t="str">
            <v>PK</v>
          </cell>
          <cell r="P2518">
            <v>1052</v>
          </cell>
          <cell r="Q2518">
            <v>1052</v>
          </cell>
          <cell r="R2518">
            <v>1052</v>
          </cell>
          <cell r="S2518">
            <v>1052</v>
          </cell>
          <cell r="T2518">
            <v>89251</v>
          </cell>
          <cell r="U2518">
            <v>89251</v>
          </cell>
          <cell r="V2518">
            <v>89251</v>
          </cell>
          <cell r="W2518">
            <v>89251</v>
          </cell>
          <cell r="X2518" t="str">
            <v>PROCUREMENT OF PLANT DESIG N SAID TO CONTAIN 5X20 DRY CONTAINER FCL CONTAINER T OTAL 1052 PACKAGES PROCUR EMENT OF PLANT DESIGN SUP PLY AND INSTALLATION OF EX TENSIONS OF LOW VOLTAGE SI NGLE PHASE LINES AND SERVI CE CABLES IN MIGORI KISII AND HOMA BAY COUNTIES CO NTRACT AGREEMENT NO KP1 6E 1 17 A01-LOT 4 DATED 0 9 02 2018 IDF NO E1901062 203 COMPLETE SINGLE PHASE LV FITTINGS QUANTITY 3425 PC HS CODE - 8547900000 1 1KV INTERMEDIATE FITTINGS QUANTITY 448 SET HS CODE - 7308909900 33KV INTERME DIATE FITTINGS QUANTITY 896 SET HS CODE - 73089099 00 GROSS WT KGS 89251 019 NET WT KGS 83127 719 S b n o 4203000 DT 31 07 2020 Email id - rajkumar saxen a transraillighting com MR RAJKUMAR SAXENA -TEL +9 1 88244 15019 PROCUREMENT OF PLANT DESIG N PROCUREMENT OF PLANT DESIG N PROCUREMENT OF PLANT DESIG N</v>
          </cell>
          <cell r="Y2518" t="str">
            <v>Valide</v>
          </cell>
        </row>
        <row r="2519">
          <cell r="A2519" t="str">
            <v>DFSU2224472</v>
          </cell>
          <cell r="B2519">
            <v>20</v>
          </cell>
          <cell r="C2519" t="str">
            <v>MEDUMV498867</v>
          </cell>
          <cell r="D2519">
            <v>44084</v>
          </cell>
          <cell r="E2519">
            <v>-44079</v>
          </cell>
          <cell r="I2519" t="str">
            <v>2020 MSA 166741</v>
          </cell>
          <cell r="J2519">
            <v>56</v>
          </cell>
          <cell r="K2519" t="str">
            <v>ATLAS SHIPPING SERVICES PVT LTD</v>
          </cell>
          <cell r="L2519" t="str">
            <v>THE KENYA POWER AND LIGHTING COMPANY LTD</v>
          </cell>
          <cell r="M2519" t="str">
            <v>OM</v>
          </cell>
          <cell r="N2519" t="str">
            <v>OMSLL</v>
          </cell>
          <cell r="O2519" t="str">
            <v>PK</v>
          </cell>
          <cell r="P2519">
            <v>1052</v>
          </cell>
          <cell r="Q2519">
            <v>1052</v>
          </cell>
          <cell r="R2519">
            <v>1052</v>
          </cell>
          <cell r="S2519">
            <v>1052</v>
          </cell>
          <cell r="T2519">
            <v>89251</v>
          </cell>
          <cell r="U2519">
            <v>89251</v>
          </cell>
          <cell r="V2519">
            <v>89251</v>
          </cell>
          <cell r="W2519">
            <v>89251</v>
          </cell>
          <cell r="X2519" t="str">
            <v>PROCUREMENT OF PLANT DESIG N SAID TO CONTAIN 5X20 DRY CONTAINER FCL CONTAINER T OTAL 1052 PACKAGES PROCUR EMENT OF PLANT DESIGN SUP PLY AND INSTALLATION OF EX TENSIONS OF LOW VOLTAGE SI NGLE PHASE LINES AND SERVI CE CABLES IN MIGORI KISII AND HOMA BAY COUNTIES CO NTRACT AGREEMENT NO KP1 6E 1 17 A01-LOT 4 DATED 0 9 02 2018 IDF NO E1901062 203 COMPLETE SINGLE PHASE LV FITTINGS QUANTITY 3425 PC HS CODE - 8547900000 1 1KV INTERMEDIATE FITTINGS QUANTITY 448 SET HS CODE - 7308909900 33KV INTERME DIATE FITTINGS QUANTITY 896 SET HS CODE - 73089099 00 GROSS WT KGS 89251 019 NET WT KGS 83127 719 S b n o 4203000 DT 31 07 2020 Email id - rajkumar saxen a transraillighting com MR RAJKUMAR SAXENA -TEL +9 1 88244 15019 PROCUREMENT OF PLANT DESIG N PROCUREMENT OF PLANT DESIG N PROCUREMENT OF PLANT DESIG N</v>
          </cell>
          <cell r="Y2519" t="str">
            <v>Valide</v>
          </cell>
        </row>
        <row r="2520">
          <cell r="A2520" t="str">
            <v>CAXU6752190</v>
          </cell>
          <cell r="B2520">
            <v>20</v>
          </cell>
          <cell r="C2520" t="str">
            <v>MEDUMV498867</v>
          </cell>
          <cell r="D2520">
            <v>44089</v>
          </cell>
          <cell r="E2520">
            <v>-44084</v>
          </cell>
          <cell r="I2520" t="str">
            <v>2020 MSA 166741</v>
          </cell>
          <cell r="J2520">
            <v>56</v>
          </cell>
          <cell r="K2520" t="str">
            <v>ATLAS SHIPPING SERVICES PVT LTD</v>
          </cell>
          <cell r="L2520" t="str">
            <v>THE KENYA POWER AND LIGHTING COMPANY LTD</v>
          </cell>
          <cell r="M2520" t="str">
            <v>OM</v>
          </cell>
          <cell r="N2520" t="str">
            <v>OMSLL</v>
          </cell>
          <cell r="O2520" t="str">
            <v>PK</v>
          </cell>
          <cell r="P2520">
            <v>1052</v>
          </cell>
          <cell r="Q2520">
            <v>1052</v>
          </cell>
          <cell r="R2520">
            <v>1052</v>
          </cell>
          <cell r="S2520">
            <v>1052</v>
          </cell>
          <cell r="T2520">
            <v>89251</v>
          </cell>
          <cell r="U2520">
            <v>89251</v>
          </cell>
          <cell r="V2520">
            <v>89251</v>
          </cell>
          <cell r="W2520">
            <v>89251</v>
          </cell>
          <cell r="X2520" t="str">
            <v>PROCUREMENT OF PLANT DESIG N SAID TO CONTAIN 5X20 DRY CONTAINER FCL CONTAINER T OTAL 1052 PACKAGES PROCUR EMENT OF PLANT DESIGN SUP PLY AND INSTALLATION OF EX TENSIONS OF LOW VOLTAGE SI NGLE PHASE LINES AND SERVI CE CABLES IN MIGORI KISII AND HOMA BAY COUNTIES CO NTRACT AGREEMENT NO KP1 6E 1 17 A01-LOT 4 DATED 0 9 02 2018 IDF NO E1901062 203 COMPLETE SINGLE PHASE LV FITTINGS QUANTITY 3425 PC HS CODE - 8547900000 1 1KV INTERMEDIATE FITTINGS QUANTITY 448 SET HS CODE - 7308909900 33KV INTERME DIATE FITTINGS QUANTITY 896 SET HS CODE - 73089099 00 GROSS WT KGS 89251 019 NET WT KGS 83127 719 S b n o 4203000 DT 31 07 2020 Email id - rajkumar saxen a transraillighting com MR RAJKUMAR SAXENA -TEL +9 1 88244 15019 PROCUREMENT OF PLANT DESIG N PROCUREMENT OF PLANT DESIG N PROCUREMENT OF PLANT DESIG N</v>
          </cell>
          <cell r="Y2520" t="str">
            <v>Valide</v>
          </cell>
        </row>
        <row r="2521">
          <cell r="A2521" t="str">
            <v>MEDU5589200</v>
          </cell>
          <cell r="B2521">
            <v>20</v>
          </cell>
          <cell r="C2521" t="str">
            <v>MEDUMV621229</v>
          </cell>
          <cell r="D2521">
            <v>44084</v>
          </cell>
          <cell r="E2521">
            <v>-44079</v>
          </cell>
          <cell r="I2521" t="str">
            <v>2020 MSA 166648</v>
          </cell>
          <cell r="J2521">
            <v>105</v>
          </cell>
          <cell r="K2521" t="str">
            <v>VELOGIC INDIA PVT LTD</v>
          </cell>
          <cell r="L2521" t="str">
            <v>M S HARLEY S LIMITED</v>
          </cell>
          <cell r="M2521" t="str">
            <v>OM</v>
          </cell>
          <cell r="N2521" t="str">
            <v>OMSLL</v>
          </cell>
          <cell r="O2521" t="str">
            <v>CT</v>
          </cell>
          <cell r="P2521">
            <v>386</v>
          </cell>
          <cell r="Q2521">
            <v>386</v>
          </cell>
          <cell r="R2521">
            <v>386</v>
          </cell>
          <cell r="S2521">
            <v>386</v>
          </cell>
          <cell r="T2521">
            <v>3049</v>
          </cell>
          <cell r="U2521">
            <v>3049</v>
          </cell>
          <cell r="V2521">
            <v>3049</v>
          </cell>
          <cell r="W2521">
            <v>3049</v>
          </cell>
          <cell r="X2521" t="str">
            <v>386 CARTONS EVANOVA CAPSUL E EXTRAMMUNE SYRUP HALEEZY SYRUP M2 TONE SYRUP DDYZO A CAPSULE EVANOVA CAPSULE M2 TONE TABLET INV NO CP E 021 20-21 DTD 10 07 2020 CP E 020 20-21 DTD 10 07 2 020 HS CODE 30049011 S B NO and DATE 4049535 24 07 2 020 4049644 24 07 2020 NET WT 2802 649 KGS O B CH ARAK PHARMA PVT LTD</v>
          </cell>
          <cell r="Y2521" t="str">
            <v>Valide</v>
          </cell>
        </row>
        <row r="2522">
          <cell r="A2522" t="str">
            <v>TRHU2094733</v>
          </cell>
          <cell r="B2522">
            <v>20</v>
          </cell>
          <cell r="C2522" t="str">
            <v>MEDUMV638280</v>
          </cell>
          <cell r="D2522">
            <v>44084</v>
          </cell>
          <cell r="E2522">
            <v>-44079</v>
          </cell>
          <cell r="I2522" t="str">
            <v>2020 MSA 166741</v>
          </cell>
          <cell r="J2522">
            <v>65</v>
          </cell>
          <cell r="K2522" t="str">
            <v>GOMA PROCESS TECHNOLOGIES PVT LTD</v>
          </cell>
          <cell r="L2522" t="str">
            <v>OL KALOU DAIRY LTD</v>
          </cell>
          <cell r="M2522" t="str">
            <v>OM</v>
          </cell>
          <cell r="N2522" t="str">
            <v>OMSLL</v>
          </cell>
          <cell r="O2522" t="str">
            <v>PK</v>
          </cell>
          <cell r="P2522">
            <v>8</v>
          </cell>
          <cell r="Q2522">
            <v>8</v>
          </cell>
          <cell r="R2522">
            <v>0</v>
          </cell>
          <cell r="S2522">
            <v>0</v>
          </cell>
          <cell r="T2522">
            <v>1510</v>
          </cell>
          <cell r="U2522">
            <v>1510</v>
          </cell>
          <cell r="V2522">
            <v>0</v>
          </cell>
          <cell r="W2522">
            <v>0</v>
          </cell>
          <cell r="X2522" t="str">
            <v>SUPPLY OF DAIRY MACHINERIE S FOR MILK PROCESSING PLAN T HS CODE 84342000 INV NO SSI2021-1010 DT 10 08 20 20 SB NO 4005324 DT 10 08 2020 Gujarat -394230 GST No 24AAGCG3162J2ZN EMAI L ISAACMUCHIRI001 GMAIL CO M KWACHIRA OLKALOUDAIRY C O KE</v>
          </cell>
          <cell r="Y2522" t="str">
            <v>Valide</v>
          </cell>
        </row>
        <row r="2523">
          <cell r="A2523" t="str">
            <v>MSDU7081684</v>
          </cell>
          <cell r="B2523">
            <v>40</v>
          </cell>
          <cell r="C2523" t="str">
            <v>MEDUND228262</v>
          </cell>
          <cell r="D2523">
            <v>44084</v>
          </cell>
          <cell r="E2523">
            <v>-44079</v>
          </cell>
          <cell r="I2523" t="str">
            <v>2020 MSA 166357</v>
          </cell>
          <cell r="J2523">
            <v>175</v>
          </cell>
          <cell r="K2523" t="str">
            <v>SCHENKER AS ALNABRUVEIEN 15</v>
          </cell>
          <cell r="L2523" t="str">
            <v>SCHENKER LTD</v>
          </cell>
          <cell r="M2523" t="str">
            <v>OM</v>
          </cell>
          <cell r="N2523" t="str">
            <v>OMSLL</v>
          </cell>
          <cell r="O2523" t="str">
            <v>PE</v>
          </cell>
          <cell r="P2523">
            <v>66</v>
          </cell>
          <cell r="Q2523">
            <v>66</v>
          </cell>
          <cell r="R2523">
            <v>66</v>
          </cell>
          <cell r="S2523">
            <v>66</v>
          </cell>
          <cell r="T2523">
            <v>18653</v>
          </cell>
          <cell r="U2523">
            <v>18653</v>
          </cell>
          <cell r="V2523">
            <v>18653</v>
          </cell>
          <cell r="W2523">
            <v>18653</v>
          </cell>
          <cell r="X2523" t="str">
            <v>27 4L LPG COMPOSITE CYLINDER HS CODE - 39233001 27 4L LPG COMPOSITE CYLINDER HS CODE - 39233001 DOCUMENTARY CREDIT NUMBER 077ILC2192970002 DATE OF ISSUE 191025 HEXAGON RAGASCO 27 4L COMPOSITE LPG CYLINDER INCLUDING RFID AS PER PFI INCLUDING RFID AS PER PFI OCTOBER 2019 TRADE TERMS CFR MOMBASA</v>
          </cell>
          <cell r="Y2523" t="str">
            <v>Valide</v>
          </cell>
        </row>
        <row r="2524">
          <cell r="A2524" t="str">
            <v>FBIU0418690</v>
          </cell>
          <cell r="B2524">
            <v>20</v>
          </cell>
          <cell r="C2524" t="str">
            <v>MEDUPL149283</v>
          </cell>
          <cell r="D2524">
            <v>44088</v>
          </cell>
          <cell r="E2524">
            <v>-44083</v>
          </cell>
          <cell r="I2524" t="str">
            <v>2020 MSA 166917</v>
          </cell>
          <cell r="J2524">
            <v>224</v>
          </cell>
          <cell r="K2524" t="str">
            <v>MAURITIUS SUGAR SYNDICATE ON BEHALF OF CZARNIKOW GROUP LTD</v>
          </cell>
          <cell r="L2524" t="str">
            <v>BOLLORE TRANSPORT and LOGISTICS KENYA LTD JOINTLY AND SEVERALLY WITH</v>
          </cell>
          <cell r="M2524" t="str">
            <v>OM</v>
          </cell>
          <cell r="N2524" t="str">
            <v>OMSLL</v>
          </cell>
          <cell r="O2524" t="str">
            <v>BG</v>
          </cell>
          <cell r="P2524">
            <v>1000</v>
          </cell>
          <cell r="Q2524">
            <v>1000</v>
          </cell>
          <cell r="R2524">
            <v>0</v>
          </cell>
          <cell r="S2524">
            <v>0</v>
          </cell>
          <cell r="T2524">
            <v>50162</v>
          </cell>
          <cell r="U2524">
            <v>50162</v>
          </cell>
          <cell r="V2524">
            <v>0</v>
          </cell>
          <cell r="W2524">
            <v>0</v>
          </cell>
          <cell r="X2524" t="str">
            <v>X 50 KG WHITE REFINED SUGAR NET WEIGHT 25 000 MT</v>
          </cell>
          <cell r="Y2524" t="str">
            <v>Valide</v>
          </cell>
        </row>
        <row r="2525">
          <cell r="A2525" t="str">
            <v>MSCU6628583</v>
          </cell>
          <cell r="B2525">
            <v>20</v>
          </cell>
          <cell r="C2525" t="str">
            <v>MEDUPL149283</v>
          </cell>
          <cell r="D2525">
            <v>44089</v>
          </cell>
          <cell r="E2525">
            <v>-44084</v>
          </cell>
          <cell r="I2525" t="str">
            <v>2020 MSA 166917</v>
          </cell>
          <cell r="J2525">
            <v>224</v>
          </cell>
          <cell r="K2525" t="str">
            <v>MAURITIUS SUGAR SYNDICATE ON BEHALF OF CZARNIKOW GROUP LTD</v>
          </cell>
          <cell r="L2525" t="str">
            <v>BOLLORE TRANSPORT and LOGISTICS KENYA LTD JOINTLY AND SEVERALLY WITH</v>
          </cell>
          <cell r="M2525" t="str">
            <v>OM</v>
          </cell>
          <cell r="N2525" t="str">
            <v>OMSLL</v>
          </cell>
          <cell r="O2525" t="str">
            <v>BG</v>
          </cell>
          <cell r="P2525">
            <v>1000</v>
          </cell>
          <cell r="Q2525">
            <v>1000</v>
          </cell>
          <cell r="R2525">
            <v>0</v>
          </cell>
          <cell r="S2525">
            <v>0</v>
          </cell>
          <cell r="T2525">
            <v>50162</v>
          </cell>
          <cell r="U2525">
            <v>50162</v>
          </cell>
          <cell r="V2525">
            <v>0</v>
          </cell>
          <cell r="W2525">
            <v>0</v>
          </cell>
          <cell r="X2525" t="str">
            <v>X 50 KG WHITE REFINED SUGAR NET WEIGHT 25 000 MT</v>
          </cell>
          <cell r="Y2525" t="str">
            <v>Valide</v>
          </cell>
        </row>
        <row r="2526">
          <cell r="A2526" t="str">
            <v>MEDU4901674</v>
          </cell>
          <cell r="B2526">
            <v>40</v>
          </cell>
          <cell r="C2526" t="str">
            <v>MEDUST107407</v>
          </cell>
          <cell r="D2526">
            <v>44084</v>
          </cell>
          <cell r="E2526">
            <v>-44079</v>
          </cell>
          <cell r="I2526" t="str">
            <v>2020 MSA 166917</v>
          </cell>
          <cell r="J2526">
            <v>238</v>
          </cell>
          <cell r="K2526" t="str">
            <v>CE LOGISTICA LTDA CNPJ 20 931 828 0001-70</v>
          </cell>
          <cell r="L2526" t="str">
            <v>HANLINK INVESTMENT LIMITED REPEN COMPLEX SYOKIMAU JUNCTION</v>
          </cell>
          <cell r="M2526" t="str">
            <v>OM</v>
          </cell>
          <cell r="N2526" t="str">
            <v>OMSLL</v>
          </cell>
          <cell r="O2526" t="str">
            <v>BX</v>
          </cell>
          <cell r="P2526">
            <v>42</v>
          </cell>
          <cell r="Q2526">
            <v>42</v>
          </cell>
          <cell r="R2526">
            <v>0</v>
          </cell>
          <cell r="S2526">
            <v>0</v>
          </cell>
          <cell r="T2526">
            <v>25330</v>
          </cell>
          <cell r="U2526">
            <v>25330</v>
          </cell>
          <cell r="V2526">
            <v>0</v>
          </cell>
          <cell r="W2526">
            <v>0</v>
          </cell>
          <cell r="X2526" t="str">
            <v>MACHINERY 84283300 84224091 84371000 84283900 84383000 8428320 0 06 CONTAINERS 40HC CONTAINING 42 CRATES WITH 01- CONVEYOR BELT01- AUTOMATIC BAG OPENER 01- SUPORT STRUCTURE FOR AUTOMATIC BAG OPENER 01- SAFETY SIEVE 01- TRANSFER SCREW CONVEYOR 01- MAGNET SEPARATOR 01- BUCKET ELEVATOR 01- METAL DETECTOR WITH DEVIATION DEVICE 01- SCREW CONVEYOR 05- PNEUMATIC SLIDE VALVES FOR SCREW CONVEYOR EXIT 06- STAINLESS STEEL SILOS 06- MANUAL SLIDE VALVES FOR SILOS EXIT 01- ELECTRIC PANEL FOR LOGIC AND MOTORS CONTROL INVOICE NR 003 20 R 2 DU-E NR 20BR000732300-8 RUC NR 2BR00307216000102040475778 2000320R2 FREIGHT COLLECT NCM 8428 33 00 - 8422 40 91 - 8437 10 00 - 8428 39 00 - 8438 30 00- 8428 32 00 WODEN PACKING ARE TREATED CERTIFIED TOTAL NW 23 455 00 KGS EMAIL MACHINERY 84283300 84224091 84371000 84283900 84383000 8428320 0 MACHINERY 84283300 84224091 84371000 84283900 84383000 8428320 0 MACHINERY 84283300 84224091 84371000 84283900 84383000 8428320 0</v>
          </cell>
          <cell r="Y2526" t="str">
            <v>Valide</v>
          </cell>
        </row>
        <row r="2527">
          <cell r="A2527" t="str">
            <v>MEDU4739286</v>
          </cell>
          <cell r="B2527">
            <v>40</v>
          </cell>
          <cell r="C2527" t="str">
            <v>MEDUST107407</v>
          </cell>
          <cell r="D2527">
            <v>44085</v>
          </cell>
          <cell r="E2527">
            <v>-44080</v>
          </cell>
          <cell r="I2527" t="str">
            <v>2020 MSA 166917</v>
          </cell>
          <cell r="J2527">
            <v>238</v>
          </cell>
          <cell r="K2527" t="str">
            <v>CE LOGISTICA LTDA CNPJ 20 931 828 0001-70</v>
          </cell>
          <cell r="L2527" t="str">
            <v>HANLINK INVESTMENT LIMITED REPEN COMPLEX SYOKIMAU JUNCTION</v>
          </cell>
          <cell r="M2527" t="str">
            <v>OM</v>
          </cell>
          <cell r="N2527" t="str">
            <v>OMSLL</v>
          </cell>
          <cell r="O2527" t="str">
            <v>BX</v>
          </cell>
          <cell r="P2527">
            <v>42</v>
          </cell>
          <cell r="Q2527">
            <v>42</v>
          </cell>
          <cell r="R2527">
            <v>0</v>
          </cell>
          <cell r="S2527">
            <v>0</v>
          </cell>
          <cell r="T2527">
            <v>25330</v>
          </cell>
          <cell r="U2527">
            <v>25330</v>
          </cell>
          <cell r="V2527">
            <v>0</v>
          </cell>
          <cell r="W2527">
            <v>0</v>
          </cell>
          <cell r="X2527" t="str">
            <v>MACHINERY 84283300 84224091 84371000 84283900 84383000 8428320 0 06 CONTAINERS 40HC CONTAINING 42 CRATES WITH 01- CONVEYOR BELT01- AUTOMATIC BAG OPENER 01- SUPORT STRUCTURE FOR AUTOMATIC BAG OPENER 01- SAFETY SIEVE 01- TRANSFER SCREW CONVEYOR 01- MAGNET SEPARATOR 01- BUCKET ELEVATOR 01- METAL DETECTOR WITH DEVIATION DEVICE 01- SCREW CONVEYOR 05- PNEUMATIC SLIDE VALVES FOR SCREW CONVEYOR EXIT 06- STAINLESS STEEL SILOS 06- MANUAL SLIDE VALVES FOR SILOS EXIT 01- ELECTRIC PANEL FOR LOGIC AND MOTORS CONTROL INVOICE NR 003 20 R 2 DU-E NR 20BR000732300-8 RUC NR 2BR00307216000102040475778 2000320R2 FREIGHT COLLECT NCM 8428 33 00 - 8422 40 91 - 8437 10 00 - 8428 39 00 - 8438 30 00- 8428 32 00 WODEN PACKING ARE TREATED CERTIFIED TOTAL NW 23 455 00 KGS EMAIL MACHINERY 84283300 84224091 84371000 84283900 84383000 8428320 0 MACHINERY 84283300 84224091 84371000 84283900 84383000 8428320 0 MACHINERY 84283300 84224091 84371000 84283900 84383000 8428320 0</v>
          </cell>
          <cell r="Y2527" t="str">
            <v>Valide</v>
          </cell>
        </row>
        <row r="2528">
          <cell r="A2528" t="str">
            <v>MEDU4715833</v>
          </cell>
          <cell r="B2528">
            <v>40</v>
          </cell>
          <cell r="C2528" t="str">
            <v>MEDUST107407</v>
          </cell>
          <cell r="D2528">
            <v>44087</v>
          </cell>
          <cell r="E2528">
            <v>-44082</v>
          </cell>
          <cell r="I2528" t="str">
            <v>2020 MSA 166917</v>
          </cell>
          <cell r="J2528">
            <v>238</v>
          </cell>
          <cell r="K2528" t="str">
            <v>CE LOGISTICA LTDA CNPJ 20 931 828 0001-70</v>
          </cell>
          <cell r="L2528" t="str">
            <v>HANLINK INVESTMENT LIMITED REPEN COMPLEX SYOKIMAU JUNCTION</v>
          </cell>
          <cell r="M2528" t="str">
            <v>OM</v>
          </cell>
          <cell r="N2528" t="str">
            <v>OMSLL</v>
          </cell>
          <cell r="O2528" t="str">
            <v>BX</v>
          </cell>
          <cell r="P2528">
            <v>42</v>
          </cell>
          <cell r="Q2528">
            <v>42</v>
          </cell>
          <cell r="R2528">
            <v>0</v>
          </cell>
          <cell r="S2528">
            <v>0</v>
          </cell>
          <cell r="T2528">
            <v>25330</v>
          </cell>
          <cell r="U2528">
            <v>25330</v>
          </cell>
          <cell r="V2528">
            <v>0</v>
          </cell>
          <cell r="W2528">
            <v>0</v>
          </cell>
          <cell r="X2528" t="str">
            <v>MACHINERY 84283300 84224091 84371000 84283900 84383000 8428320 0 06 CONTAINERS 40HC CONTAINING 42 CRATES WITH 01- CONVEYOR BELT01- AUTOMATIC BAG OPENER 01- SUPORT STRUCTURE FOR AUTOMATIC BAG OPENER 01- SAFETY SIEVE 01- TRANSFER SCREW CONVEYOR 01- MAGNET SEPARATOR 01- BUCKET ELEVATOR 01- METAL DETECTOR WITH DEVIATION DEVICE 01- SCREW CONVEYOR 05- PNEUMATIC SLIDE VALVES FOR SCREW CONVEYOR EXIT 06- STAINLESS STEEL SILOS 06- MANUAL SLIDE VALVES FOR SILOS EXIT 01- ELECTRIC PANEL FOR LOGIC AND MOTORS CONTROL INVOICE NR 003 20 R 2 DU-E NR 20BR000732300-8 RUC NR 2BR00307216000102040475778 2000320R2 FREIGHT COLLECT NCM 8428 33 00 - 8422 40 91 - 8437 10 00 - 8428 39 00 - 8438 30 00- 8428 32 00 WODEN PACKING ARE TREATED CERTIFIED TOTAL NW 23 455 00 KGS EMAIL MACHINERY 84283300 84224091 84371000 84283900 84383000 8428320 0 MACHINERY 84283300 84224091 84371000 84283900 84383000 8428320 0 MACHINERY 84283300 84224091 84371000 84283900 84383000 8428320 0</v>
          </cell>
          <cell r="Y2528" t="str">
            <v>Valide</v>
          </cell>
        </row>
        <row r="2529">
          <cell r="A2529" t="str">
            <v>MSDU7573540</v>
          </cell>
          <cell r="B2529">
            <v>40</v>
          </cell>
          <cell r="C2529" t="str">
            <v>MEDUST107407</v>
          </cell>
          <cell r="D2529">
            <v>44088</v>
          </cell>
          <cell r="E2529">
            <v>-44083</v>
          </cell>
          <cell r="I2529" t="str">
            <v>2020 MSA 166917</v>
          </cell>
          <cell r="J2529">
            <v>238</v>
          </cell>
          <cell r="K2529" t="str">
            <v>CE LOGISTICA LTDA CNPJ 20 931 828 0001-70</v>
          </cell>
          <cell r="L2529" t="str">
            <v>HANLINK INVESTMENT LIMITED REPEN COMPLEX SYOKIMAU JUNCTION</v>
          </cell>
          <cell r="M2529" t="str">
            <v>OM</v>
          </cell>
          <cell r="N2529" t="str">
            <v>OMSLL</v>
          </cell>
          <cell r="O2529" t="str">
            <v>BX</v>
          </cell>
          <cell r="P2529">
            <v>42</v>
          </cell>
          <cell r="Q2529">
            <v>42</v>
          </cell>
          <cell r="R2529">
            <v>0</v>
          </cell>
          <cell r="S2529">
            <v>0</v>
          </cell>
          <cell r="T2529">
            <v>25330</v>
          </cell>
          <cell r="U2529">
            <v>25330</v>
          </cell>
          <cell r="V2529">
            <v>0</v>
          </cell>
          <cell r="W2529">
            <v>0</v>
          </cell>
          <cell r="X2529" t="str">
            <v>MACHINERY 84283300 84224091 84371000 84283900 84383000 8428320 0 06 CONTAINERS 40HC CONTAINING 42 CRATES WITH 01- CONVEYOR BELT01- AUTOMATIC BAG OPENER 01- SUPORT STRUCTURE FOR AUTOMATIC BAG OPENER 01- SAFETY SIEVE 01- TRANSFER SCREW CONVEYOR 01- MAGNET SEPARATOR 01- BUCKET ELEVATOR 01- METAL DETECTOR WITH DEVIATION DEVICE 01- SCREW CONVEYOR 05- PNEUMATIC SLIDE VALVES FOR SCREW CONVEYOR EXIT 06- STAINLESS STEEL SILOS 06- MANUAL SLIDE VALVES FOR SILOS EXIT 01- ELECTRIC PANEL FOR LOGIC AND MOTORS CONTROL INVOICE NR 003 20 R 2 DU-E NR 20BR000732300-8 RUC NR 2BR00307216000102040475778 2000320R2 FREIGHT COLLECT NCM 8428 33 00 - 8422 40 91 - 8437 10 00 - 8428 39 00 - 8438 30 00- 8428 32 00 WODEN PACKING ARE TREATED CERTIFIED TOTAL NW 23 455 00 KGS EMAIL MACHINERY 84283300 84224091 84371000 84283900 84383000 8428320 0 MACHINERY 84283300 84224091 84371000 84283900 84383000 8428320 0 MACHINERY 84283300 84224091 84371000 84283900 84383000 8428320 0</v>
          </cell>
          <cell r="Y2529" t="str">
            <v>Valide</v>
          </cell>
        </row>
        <row r="2530">
          <cell r="A2530" t="str">
            <v>MEDU7490469</v>
          </cell>
          <cell r="B2530">
            <v>40</v>
          </cell>
          <cell r="C2530" t="str">
            <v>MEDUST107407</v>
          </cell>
          <cell r="D2530">
            <v>44088</v>
          </cell>
          <cell r="E2530">
            <v>-44083</v>
          </cell>
          <cell r="I2530" t="str">
            <v>2020 MSA 166917</v>
          </cell>
          <cell r="J2530">
            <v>238</v>
          </cell>
          <cell r="K2530" t="str">
            <v>CE LOGISTICA LTDA CNPJ 20 931 828 0001-70</v>
          </cell>
          <cell r="L2530" t="str">
            <v>HANLINK INVESTMENT LIMITED REPEN COMPLEX SYOKIMAU JUNCTION</v>
          </cell>
          <cell r="M2530" t="str">
            <v>OM</v>
          </cell>
          <cell r="N2530" t="str">
            <v>OMSLL</v>
          </cell>
          <cell r="O2530" t="str">
            <v>BX</v>
          </cell>
          <cell r="P2530">
            <v>42</v>
          </cell>
          <cell r="Q2530">
            <v>42</v>
          </cell>
          <cell r="R2530">
            <v>0</v>
          </cell>
          <cell r="S2530">
            <v>0</v>
          </cell>
          <cell r="T2530">
            <v>25330</v>
          </cell>
          <cell r="U2530">
            <v>25330</v>
          </cell>
          <cell r="V2530">
            <v>0</v>
          </cell>
          <cell r="W2530">
            <v>0</v>
          </cell>
          <cell r="X2530" t="str">
            <v>MACHINERY 84283300 84224091 84371000 84283900 84383000 8428320 0 06 CONTAINERS 40HC CONTAINING 42 CRATES WITH 01- CONVEYOR BELT01- AUTOMATIC BAG OPENER 01- SUPORT STRUCTURE FOR AUTOMATIC BAG OPENER 01- SAFETY SIEVE 01- TRANSFER SCREW CONVEYOR 01- MAGNET SEPARATOR 01- BUCKET ELEVATOR 01- METAL DETECTOR WITH DEVIATION DEVICE 01- SCREW CONVEYOR 05- PNEUMATIC SLIDE VALVES FOR SCREW CONVEYOR EXIT 06- STAINLESS STEEL SILOS 06- MANUAL SLIDE VALVES FOR SILOS EXIT 01- ELECTRIC PANEL FOR LOGIC AND MOTORS CONTROL INVOICE NR 003 20 R 2 DU-E NR 20BR000732300-8 RUC NR 2BR00307216000102040475778 2000320R2 FREIGHT COLLECT NCM 8428 33 00 - 8422 40 91 - 8437 10 00 - 8428 39 00 - 8438 30 00- 8428 32 00 WODEN PACKING ARE TREATED CERTIFIED TOTAL NW 23 455 00 KGS EMAIL MACHINERY 84283300 84224091 84371000 84283900 84383000 8428320 0 MACHINERY 84283300 84224091 84371000 84283900 84383000 8428320 0 MACHINERY 84283300 84224091 84371000 84283900 84383000 8428320 0</v>
          </cell>
          <cell r="Y2530" t="str">
            <v>Valide</v>
          </cell>
        </row>
        <row r="2531">
          <cell r="A2531" t="str">
            <v>PCIU2803716</v>
          </cell>
          <cell r="B2531">
            <v>20</v>
          </cell>
          <cell r="C2531" t="str">
            <v>PKG000385900</v>
          </cell>
          <cell r="D2531">
            <v>44085</v>
          </cell>
          <cell r="E2531">
            <v>-44080</v>
          </cell>
          <cell r="I2531" t="str">
            <v>2020 MSA 166755</v>
          </cell>
          <cell r="J2531">
            <v>140</v>
          </cell>
          <cell r="K2531" t="str">
            <v>WENG MENG INDUSTRIES SDN BHD NO 11 JALAN 8 KOMPLEKS PERABOTOLAK LEM</v>
          </cell>
          <cell r="L2531" t="str">
            <v>PANAFRIC HOTELS LTDP O BOX 72493-00200 NAIBOBI KENYA</v>
          </cell>
          <cell r="M2531" t="str">
            <v>IN</v>
          </cell>
          <cell r="N2531" t="str">
            <v>MYPKG</v>
          </cell>
          <cell r="O2531" t="str">
            <v>ST</v>
          </cell>
          <cell r="P2531">
            <v>280</v>
          </cell>
          <cell r="Q2531">
            <v>280</v>
          </cell>
          <cell r="R2531">
            <v>280</v>
          </cell>
          <cell r="S2531">
            <v>280</v>
          </cell>
          <cell r="T2531">
            <v>9802</v>
          </cell>
          <cell r="U2531">
            <v>9802</v>
          </cell>
          <cell r="V2531">
            <v>9802</v>
          </cell>
          <cell r="W2531">
            <v>9802</v>
          </cell>
          <cell r="X2531" t="str">
            <v>DOOR LEAF DOOR FRAME AND STEEL FRAME CFR MOMBASA KENYA PORT I C C INCOTERM 2010 PORT OF LOADING PORT KLANG MALAYSIA PLACE OF FINAL DESTINATION MOMBASA PORT KENYA INVOICE NUMBER WM220 0154 DATED 12 08 2020 H S CODE 4418 20 0000 PROFORMA INVOICE NUMBER WM PI 1801 TOTAL QUANTITY 140 SETS OF DOOR LEAF 22 SETS OF DOOR FRAME 118 SETS OF STEEL FRAME COUNTRY OF ORIGIN MALAYSIA IDF NUMBER E2007366598</v>
          </cell>
          <cell r="Y2531" t="str">
            <v>Valide</v>
          </cell>
        </row>
        <row r="2532">
          <cell r="A2532" t="str">
            <v>MSKU8417969</v>
          </cell>
          <cell r="B2532">
            <v>40</v>
          </cell>
          <cell r="C2532" t="str">
            <v>R02752691</v>
          </cell>
          <cell r="D2532">
            <v>44090</v>
          </cell>
          <cell r="E2532">
            <v>-44085</v>
          </cell>
          <cell r="I2532" t="str">
            <v>2020 MSA 166959</v>
          </cell>
          <cell r="J2532">
            <v>457</v>
          </cell>
          <cell r="K2532" t="str">
            <v>SAUDI BASIC INDUSTRIES CORPORATION</v>
          </cell>
          <cell r="L2532" t="str">
            <v>TO THE ORDER OF ESLON PLASTICS OF</v>
          </cell>
          <cell r="M2532" t="str">
            <v>US</v>
          </cell>
          <cell r="N2532" t="str">
            <v>SAJED</v>
          </cell>
          <cell r="O2532" t="str">
            <v>BG</v>
          </cell>
          <cell r="P2532">
            <v>2040</v>
          </cell>
          <cell r="Q2532">
            <v>2040</v>
          </cell>
          <cell r="R2532">
            <v>2040</v>
          </cell>
          <cell r="S2532">
            <v>2040</v>
          </cell>
          <cell r="T2532">
            <v>52224</v>
          </cell>
          <cell r="U2532">
            <v>52224</v>
          </cell>
          <cell r="V2532">
            <v>52224</v>
          </cell>
          <cell r="W2532">
            <v>52224</v>
          </cell>
          <cell r="X2532" t="str">
            <v>51 000 MT HIGH DENSITY POLYETHYLENE HDPE P6006 149 PALLETIZED 60 B AGS OF 25 KG H S CODE 3901 20 00 DELIVERY NO 802752691 0010 S ALES ORDER NO 3377903 CARGO NET WEIGHT 51 000 MT CARGO GROSS WEI GHT 52 224 MT CONTAINER TARE WEIGHT 8 000 MT TOTAL GROSS WEIGHT 60 224 MT AGENT AT DESTINATION MAERSK KENYA LIMITED HEAD OFFICE KAMSONS HOUSE MOMBASA ROAD P O BOX 43986 - 00100 GPO NAIRO BI KENYA PHONE SALES 254 20 3588811 CUSTOMER CARE 254 20 35130 34 FAX 254 20 828921 INTRANSIT TO ICD EMBAKASI NAIROBI</v>
          </cell>
          <cell r="Y2532" t="str">
            <v>Valide</v>
          </cell>
        </row>
        <row r="2533">
          <cell r="A2533" t="str">
            <v>TGBU6682496</v>
          </cell>
          <cell r="B2533">
            <v>40</v>
          </cell>
          <cell r="C2533" t="str">
            <v>R02752691</v>
          </cell>
          <cell r="D2533">
            <v>44090</v>
          </cell>
          <cell r="E2533">
            <v>-44085</v>
          </cell>
          <cell r="I2533" t="str">
            <v>2020 MSA 166959</v>
          </cell>
          <cell r="J2533">
            <v>457</v>
          </cell>
          <cell r="K2533" t="str">
            <v>SAUDI BASIC INDUSTRIES CORPORATION</v>
          </cell>
          <cell r="L2533" t="str">
            <v>TO THE ORDER OF ESLON PLASTICS OF</v>
          </cell>
          <cell r="M2533" t="str">
            <v>US</v>
          </cell>
          <cell r="N2533" t="str">
            <v>SAJED</v>
          </cell>
          <cell r="O2533" t="str">
            <v>BG</v>
          </cell>
          <cell r="P2533">
            <v>2040</v>
          </cell>
          <cell r="Q2533">
            <v>2040</v>
          </cell>
          <cell r="R2533">
            <v>2040</v>
          </cell>
          <cell r="S2533">
            <v>2040</v>
          </cell>
          <cell r="T2533">
            <v>52224</v>
          </cell>
          <cell r="U2533">
            <v>52224</v>
          </cell>
          <cell r="V2533">
            <v>52224</v>
          </cell>
          <cell r="W2533">
            <v>52224</v>
          </cell>
          <cell r="X2533" t="str">
            <v>51 000 MT HIGH DENSITY POLYETHYLENE HDPE P6006 149 PALLETIZED 60 B AGS OF 25 KG H S CODE 3901 20 00 DELIVERY NO 802752691 0010 S ALES ORDER NO 3377903 CARGO NET WEIGHT 51 000 MT CARGO GROSS WEI GHT 52 224 MT CONTAINER TARE WEIGHT 8 000 MT TOTAL GROSS WEIGHT 60 224 MT AGENT AT DESTINATION MAERSK KENYA LIMITED HEAD OFFICE KAMSONS HOUSE MOMBASA ROAD P O BOX 43986 - 00100 GPO NAIRO BI KENYA PHONE SALES 254 20 3588811 CUSTOMER CARE 254 20 35130 34 FAX 254 20 828921 INTRANSIT TO ICD EMBAKASI NAIROBI</v>
          </cell>
          <cell r="Y2533" t="str">
            <v>Valide</v>
          </cell>
        </row>
        <row r="2534">
          <cell r="A2534" t="str">
            <v>PCIU9436171</v>
          </cell>
          <cell r="B2534">
            <v>40</v>
          </cell>
          <cell r="C2534" t="str">
            <v>SHOT00111800</v>
          </cell>
          <cell r="D2534">
            <v>44090</v>
          </cell>
          <cell r="E2534">
            <v>-44085</v>
          </cell>
          <cell r="I2534" t="str">
            <v>2020 MSA 166986</v>
          </cell>
          <cell r="J2534">
            <v>350</v>
          </cell>
          <cell r="K2534" t="str">
            <v>HUAZHIJIE PLASTIC BUILDINGMATERIAL CO LTDNO 898 ZHONGXING RD DEQING Z</v>
          </cell>
          <cell r="L2534" t="str">
            <v>KINGS SERENITY LIMITED PO BOX18215-00500NAIROBI KENYA CONTACT NAME MAR</v>
          </cell>
          <cell r="M2534" t="str">
            <v>CN</v>
          </cell>
          <cell r="N2534" t="str">
            <v>CNSHA</v>
          </cell>
          <cell r="O2534" t="str">
            <v>PK</v>
          </cell>
          <cell r="P2534">
            <v>862</v>
          </cell>
          <cell r="Q2534">
            <v>862</v>
          </cell>
          <cell r="R2534">
            <v>862</v>
          </cell>
          <cell r="S2534">
            <v>862</v>
          </cell>
          <cell r="T2534">
            <v>24021</v>
          </cell>
          <cell r="U2534">
            <v>24021</v>
          </cell>
          <cell r="V2534">
            <v>24021</v>
          </cell>
          <cell r="W2534">
            <v>24021</v>
          </cell>
          <cell r="X2534" t="str">
            <v>PVC PROFILE PILE WEATHER STRIP 6X6M SLIDING WINDOW HANDLE DOUBLE ADJUSTABLE WINDOW ROLLER WINDOW HANDLE FRICTION HINGE EPDM GASKET SEAL FAX 0086-572-8085136 MARY ROYALGROUPKENYA COM</v>
          </cell>
          <cell r="Y2534" t="str">
            <v>Valide</v>
          </cell>
        </row>
        <row r="2535">
          <cell r="A2535" t="str">
            <v>PCIU2793583</v>
          </cell>
          <cell r="B2535">
            <v>20</v>
          </cell>
          <cell r="C2535" t="str">
            <v>SHSE00535400</v>
          </cell>
          <cell r="D2535">
            <v>44083</v>
          </cell>
          <cell r="E2535">
            <v>-44078</v>
          </cell>
          <cell r="I2535" t="str">
            <v>2020 MSA 166755</v>
          </cell>
          <cell r="J2535">
            <v>48</v>
          </cell>
          <cell r="K2535" t="str">
            <v>JIANGSU SOHO INTERNATIONAL GROUPCORP RM 1506 BLDG A NEW CENTURYPLAZA</v>
          </cell>
          <cell r="L2535" t="str">
            <v>AUGUST AUTO AGENCIES LTD P O BOX49859 0010 NAIROBI KENYATEL254 20 21</v>
          </cell>
          <cell r="M2535" t="str">
            <v>IN</v>
          </cell>
          <cell r="N2535" t="str">
            <v>CNSHA</v>
          </cell>
          <cell r="O2535" t="str">
            <v>CT</v>
          </cell>
          <cell r="P2535">
            <v>293</v>
          </cell>
          <cell r="Q2535">
            <v>293</v>
          </cell>
          <cell r="R2535">
            <v>293</v>
          </cell>
          <cell r="S2535">
            <v>293</v>
          </cell>
          <cell r="T2535">
            <v>4573</v>
          </cell>
          <cell r="U2535">
            <v>4573</v>
          </cell>
          <cell r="V2535">
            <v>4573</v>
          </cell>
          <cell r="W2535">
            <v>4573</v>
          </cell>
          <cell r="X2535" t="str">
            <v>SAFETY PRODUCTS</v>
          </cell>
          <cell r="Y2535" t="str">
            <v>Valide</v>
          </cell>
        </row>
        <row r="2536">
          <cell r="A2536" t="str">
            <v>PCIU1361918</v>
          </cell>
          <cell r="B2536">
            <v>20</v>
          </cell>
          <cell r="C2536" t="str">
            <v>SZPS00361000</v>
          </cell>
          <cell r="D2536">
            <v>44082</v>
          </cell>
          <cell r="E2536">
            <v>-44077</v>
          </cell>
          <cell r="I2536" t="str">
            <v>2020 MSA 166755</v>
          </cell>
          <cell r="J2536">
            <v>145</v>
          </cell>
          <cell r="K2536" t="str">
            <v>PREMIERE LOGISTICS SHANGHAI LTDROOM 903 904 NO 28 XUANHUA RD CHANGNI</v>
          </cell>
          <cell r="L2536" t="str">
            <v>AP SOLUTIONS KENYA LTD PL2061-00502 APS CENTER LUSAKA ROAD INDUSTR</v>
          </cell>
          <cell r="M2536" t="str">
            <v>IN</v>
          </cell>
          <cell r="N2536" t="str">
            <v>CNSHK</v>
          </cell>
          <cell r="O2536" t="str">
            <v>CT</v>
          </cell>
          <cell r="P2536">
            <v>1314</v>
          </cell>
          <cell r="Q2536">
            <v>1314</v>
          </cell>
          <cell r="R2536">
            <v>0</v>
          </cell>
          <cell r="S2536">
            <v>0</v>
          </cell>
          <cell r="T2536">
            <v>20706</v>
          </cell>
          <cell r="U2536">
            <v>20706</v>
          </cell>
          <cell r="V2536">
            <v>0</v>
          </cell>
          <cell r="W2536">
            <v>0</v>
          </cell>
          <cell r="X2536" t="str">
            <v>CAT 6 COPPER CABLES CAT PATCH CORD RACKS CABINETS KEY STONE JACK PATCH PANEL PIGTAIL ALSO CONSIGNEE KRA PIN P051643606A EMAIL ID FRED BANJA APSOLUTIONS FI MOBILE PHONE NUMBER 254 712 061 569 PIN NUMBER P051574021W CAT 6 COPPER CABLES CAT PATCH CORD RACKS CABINETS KEY STONE JACK PATCH PANEL PIGTAIL ALSO CONSIGNEE KRA PIN P051643606A EMAIL ID FRED BANJA APSOLUTIONS FI MOBILE PHONE NUMBER 254 712 061 569 PIN NUMBER P051574021W</v>
          </cell>
          <cell r="Y2536" t="str">
            <v>Valide</v>
          </cell>
        </row>
        <row r="2537">
          <cell r="A2537" t="str">
            <v>PCIU8884464</v>
          </cell>
          <cell r="B2537">
            <v>40</v>
          </cell>
          <cell r="C2537" t="str">
            <v>SZPS00361000</v>
          </cell>
          <cell r="D2537">
            <v>44084</v>
          </cell>
          <cell r="E2537">
            <v>-44079</v>
          </cell>
          <cell r="I2537" t="str">
            <v>2020 MSA 166755</v>
          </cell>
          <cell r="J2537">
            <v>145</v>
          </cell>
          <cell r="K2537" t="str">
            <v>PREMIERE LOGISTICS SHANGHAI LTDROOM 903 904 NO 28 XUANHUA RD CHANGNI</v>
          </cell>
          <cell r="L2537" t="str">
            <v>AP SOLUTIONS KENYA LTD PL2061-00502 APS CENTER LUSAKA ROAD INDUSTR</v>
          </cell>
          <cell r="M2537" t="str">
            <v>IN</v>
          </cell>
          <cell r="N2537" t="str">
            <v>CNSHK</v>
          </cell>
          <cell r="O2537" t="str">
            <v>CT</v>
          </cell>
          <cell r="P2537">
            <v>1314</v>
          </cell>
          <cell r="Q2537">
            <v>1314</v>
          </cell>
          <cell r="R2537">
            <v>0</v>
          </cell>
          <cell r="S2537">
            <v>0</v>
          </cell>
          <cell r="T2537">
            <v>20706</v>
          </cell>
          <cell r="U2537">
            <v>20706</v>
          </cell>
          <cell r="V2537">
            <v>0</v>
          </cell>
          <cell r="W2537">
            <v>0</v>
          </cell>
          <cell r="X2537" t="str">
            <v>CAT 6 COPPER CABLES CAT PATCH CORD RACKS CABINETS KEY STONE JACK PATCH PANEL PIGTAIL ALSO CONSIGNEE KRA PIN P051643606A EMAIL ID FRED BANJA APSOLUTIONS FI MOBILE PHONE NUMBER 254 712 061 569 PIN NUMBER P051574021W CAT 6 COPPER CABLES CAT PATCH CORD RACKS CABINETS KEY STONE JACK PATCH PANEL PIGTAIL ALSO CONSIGNEE KRA PIN P051643606A EMAIL ID FRED BANJA APSOLUTIONS FI MOBILE PHONE NUMBER 254 712 061 569 PIN NUMBER P051574021W</v>
          </cell>
          <cell r="Y2537" t="str">
            <v>Valide</v>
          </cell>
        </row>
        <row r="2538">
          <cell r="A2538" t="str">
            <v>PCIU8453641</v>
          </cell>
          <cell r="B2538">
            <v>40</v>
          </cell>
          <cell r="C2538" t="str">
            <v>TAED00097100</v>
          </cell>
          <cell r="D2538">
            <v>44082</v>
          </cell>
          <cell r="E2538">
            <v>-44077</v>
          </cell>
          <cell r="I2538" t="str">
            <v>2020 MSA 166520</v>
          </cell>
          <cell r="J2538">
            <v>139</v>
          </cell>
          <cell r="K2538" t="str">
            <v>GIANT IMP EXP TRADING LIMITEDO B PRINX CHENGSHAN SHANDONG TIRE COMP</v>
          </cell>
          <cell r="L2538" t="str">
            <v>QINGDAO TYRES LIMITED POBOX101587-00100AMANA SHOPPING COMPLEX NAIROBI</v>
          </cell>
          <cell r="M2538" t="str">
            <v>CN</v>
          </cell>
          <cell r="N2538" t="str">
            <v>CNTAO</v>
          </cell>
          <cell r="O2538" t="str">
            <v>PK</v>
          </cell>
          <cell r="P2538">
            <v>4004</v>
          </cell>
          <cell r="Q2538">
            <v>4004</v>
          </cell>
          <cell r="R2538">
            <v>4004</v>
          </cell>
          <cell r="S2538">
            <v>4004</v>
          </cell>
          <cell r="T2538">
            <v>76589</v>
          </cell>
          <cell r="U2538">
            <v>76589</v>
          </cell>
          <cell r="V2538">
            <v>76589</v>
          </cell>
          <cell r="W2538">
            <v>76589</v>
          </cell>
          <cell r="X2538" t="str">
            <v>TYRE HS CODE 401120 20 401110 00 TEL 002524732824242 EMAIL QINGDAOTYRE GMAIL COM</v>
          </cell>
          <cell r="Y2538" t="str">
            <v>Valide</v>
          </cell>
        </row>
        <row r="2539">
          <cell r="A2539" t="str">
            <v>PCIU8327350</v>
          </cell>
          <cell r="B2539">
            <v>40</v>
          </cell>
          <cell r="C2539" t="str">
            <v>TAED00097100</v>
          </cell>
          <cell r="D2539">
            <v>44082</v>
          </cell>
          <cell r="E2539">
            <v>-44077</v>
          </cell>
          <cell r="I2539" t="str">
            <v>2020 MSA 166520</v>
          </cell>
          <cell r="J2539">
            <v>139</v>
          </cell>
          <cell r="K2539" t="str">
            <v>GIANT IMP EXP TRADING LIMITEDO B PRINX CHENGSHAN SHANDONG TIRE COMP</v>
          </cell>
          <cell r="L2539" t="str">
            <v>QINGDAO TYRES LIMITED POBOX101587-00100AMANA SHOPPING COMPLEX NAIROBI</v>
          </cell>
          <cell r="M2539" t="str">
            <v>CN</v>
          </cell>
          <cell r="N2539" t="str">
            <v>CNTAO</v>
          </cell>
          <cell r="O2539" t="str">
            <v>PK</v>
          </cell>
          <cell r="P2539">
            <v>4004</v>
          </cell>
          <cell r="Q2539">
            <v>4004</v>
          </cell>
          <cell r="R2539">
            <v>4004</v>
          </cell>
          <cell r="S2539">
            <v>4004</v>
          </cell>
          <cell r="T2539">
            <v>76589</v>
          </cell>
          <cell r="U2539">
            <v>76589</v>
          </cell>
          <cell r="V2539">
            <v>76589</v>
          </cell>
          <cell r="W2539">
            <v>76589</v>
          </cell>
          <cell r="X2539" t="str">
            <v>TYRE HS CODE 401120 20 401110 00 TEL 002524732824242 EMAIL QINGDAOTYRE GMAIL COM</v>
          </cell>
          <cell r="Y2539" t="str">
            <v>Valide</v>
          </cell>
        </row>
        <row r="2540">
          <cell r="A2540" t="str">
            <v>PCIU9462334</v>
          </cell>
          <cell r="B2540">
            <v>40</v>
          </cell>
          <cell r="C2540" t="str">
            <v>TAED00097100</v>
          </cell>
          <cell r="D2540">
            <v>44084</v>
          </cell>
          <cell r="E2540">
            <v>-44079</v>
          </cell>
          <cell r="I2540" t="str">
            <v>2020 MSA 166520</v>
          </cell>
          <cell r="J2540">
            <v>139</v>
          </cell>
          <cell r="K2540" t="str">
            <v>GIANT IMP EXP TRADING LIMITEDO B PRINX CHENGSHAN SHANDONG TIRE COMP</v>
          </cell>
          <cell r="L2540" t="str">
            <v>QINGDAO TYRES LIMITED POBOX101587-00100AMANA SHOPPING COMPLEX NAIROBI</v>
          </cell>
          <cell r="M2540" t="str">
            <v>CN</v>
          </cell>
          <cell r="N2540" t="str">
            <v>CNTAO</v>
          </cell>
          <cell r="O2540" t="str">
            <v>PK</v>
          </cell>
          <cell r="P2540">
            <v>4004</v>
          </cell>
          <cell r="Q2540">
            <v>4004</v>
          </cell>
          <cell r="R2540">
            <v>4004</v>
          </cell>
          <cell r="S2540">
            <v>4004</v>
          </cell>
          <cell r="T2540">
            <v>76589</v>
          </cell>
          <cell r="U2540">
            <v>76589</v>
          </cell>
          <cell r="V2540">
            <v>76589</v>
          </cell>
          <cell r="W2540">
            <v>76589</v>
          </cell>
          <cell r="X2540" t="str">
            <v>TYRE HS CODE 401120 20 401110 00 TEL 002524732824242 EMAIL QINGDAOTYRE GMAIL COM</v>
          </cell>
          <cell r="Y2540" t="str">
            <v>Valide</v>
          </cell>
        </row>
        <row r="2541">
          <cell r="A2541" t="str">
            <v>PCIU8479219</v>
          </cell>
          <cell r="B2541">
            <v>40</v>
          </cell>
          <cell r="C2541" t="str">
            <v>TAED00097100</v>
          </cell>
          <cell r="D2541">
            <v>44088</v>
          </cell>
          <cell r="E2541">
            <v>-44083</v>
          </cell>
          <cell r="I2541" t="str">
            <v>2020 MSA 166520</v>
          </cell>
          <cell r="J2541">
            <v>139</v>
          </cell>
          <cell r="K2541" t="str">
            <v>GIANT IMP EXP TRADING LIMITEDO B PRINX CHENGSHAN SHANDONG TIRE COMP</v>
          </cell>
          <cell r="L2541" t="str">
            <v>QINGDAO TYRES LIMITED POBOX101587-00100AMANA SHOPPING COMPLEX NAIROBI</v>
          </cell>
          <cell r="M2541" t="str">
            <v>CN</v>
          </cell>
          <cell r="N2541" t="str">
            <v>CNTAO</v>
          </cell>
          <cell r="O2541" t="str">
            <v>PK</v>
          </cell>
          <cell r="P2541">
            <v>4004</v>
          </cell>
          <cell r="Q2541">
            <v>4004</v>
          </cell>
          <cell r="R2541">
            <v>4004</v>
          </cell>
          <cell r="S2541">
            <v>4004</v>
          </cell>
          <cell r="T2541">
            <v>76589</v>
          </cell>
          <cell r="U2541">
            <v>76589</v>
          </cell>
          <cell r="V2541">
            <v>76589</v>
          </cell>
          <cell r="W2541">
            <v>76589</v>
          </cell>
          <cell r="X2541" t="str">
            <v>TYRE HS CODE 401120 20 401110 00 TEL 002524732824242 EMAIL QINGDAOTYRE GMAIL COM</v>
          </cell>
          <cell r="Y2541" t="str">
            <v>Valide</v>
          </cell>
        </row>
        <row r="2542">
          <cell r="A2542" t="str">
            <v>BSIU8021291</v>
          </cell>
          <cell r="B2542">
            <v>40</v>
          </cell>
          <cell r="C2542" t="str">
            <v>TAJM00184600</v>
          </cell>
          <cell r="D2542">
            <v>44090</v>
          </cell>
          <cell r="E2542">
            <v>-44085</v>
          </cell>
          <cell r="I2542" t="str">
            <v>2020 MSA 166986</v>
          </cell>
          <cell r="J2542">
            <v>154</v>
          </cell>
          <cell r="K2542" t="str">
            <v>HENAN KENHOL INDUSTRIAL CO LTDADD NO 2257 22ND FLOOR JIYUNINVESTMEN</v>
          </cell>
          <cell r="L2542" t="str">
            <v>MINISTRY OF EDUCATION JOGOO HOUSEB HARAMBEE AVENUE 8TH FLOOR ROOM 8</v>
          </cell>
          <cell r="M2542" t="str">
            <v>CN</v>
          </cell>
          <cell r="N2542" t="str">
            <v>CNTAO</v>
          </cell>
          <cell r="O2542" t="str">
            <v>ST</v>
          </cell>
          <cell r="P2542">
            <v>9</v>
          </cell>
          <cell r="Q2542">
            <v>9</v>
          </cell>
          <cell r="R2542">
            <v>0</v>
          </cell>
          <cell r="S2542">
            <v>0</v>
          </cell>
          <cell r="T2542">
            <v>7850</v>
          </cell>
          <cell r="U2542">
            <v>7850</v>
          </cell>
          <cell r="V2542">
            <v>0</v>
          </cell>
          <cell r="W2542">
            <v>0</v>
          </cell>
          <cell r="X2542" t="str">
            <v>9SETS ONE SET WHEEL TRACTOR KH1204 TWO SETS CORN AND WHEAT SEED DRILL MACHINE 2BXYF-16 5 ONE SET SQUARE HAY BALER 9YFQ-19 ONE SET GRAIN WINNOWER KH-32 ONE SET DISC HARROW 1BJX-2 4 TWO SETS SPRING TINES HARROW LR-8 ONE SET BOOM SPRAYER 3W-10 00 ENGINE NO YT20206885 CHASSIS NO TD20048190SHW MR CHARLES IRUNGU 254 020 3742800 254 374 2801 254 706668351 CHARLES IRUNGU REDLINE CO KE</v>
          </cell>
          <cell r="Y2542" t="str">
            <v>Valide</v>
          </cell>
        </row>
        <row r="2543">
          <cell r="A2543" t="str">
            <v>PCIU8513479</v>
          </cell>
          <cell r="B2543">
            <v>40</v>
          </cell>
          <cell r="C2543" t="str">
            <v>TXSV00499500</v>
          </cell>
          <cell r="D2543">
            <v>44090</v>
          </cell>
          <cell r="E2543">
            <v>-44085</v>
          </cell>
          <cell r="I2543" t="str">
            <v>2020 MSA 166986</v>
          </cell>
          <cell r="J2543">
            <v>78</v>
          </cell>
          <cell r="K2543" t="str">
            <v>GLOSEC SYSTEMS B V HOGEHILWEG 7K 1101 CA AMSTERDAMON BEHALF OF MARUB</v>
          </cell>
          <cell r="L2543" t="str">
            <v>MARUBENI CORPORATION KENYA POWERPROJECT OFFICE 7THFLOOR BRITAM TOWER</v>
          </cell>
          <cell r="M2543" t="str">
            <v>CN</v>
          </cell>
          <cell r="N2543" t="str">
            <v>CNTXG</v>
          </cell>
          <cell r="O2543" t="str">
            <v>PK</v>
          </cell>
          <cell r="P2543">
            <v>87</v>
          </cell>
          <cell r="Q2543">
            <v>87</v>
          </cell>
          <cell r="R2543">
            <v>0</v>
          </cell>
          <cell r="S2543">
            <v>0</v>
          </cell>
          <cell r="T2543">
            <v>58552</v>
          </cell>
          <cell r="U2543">
            <v>58552</v>
          </cell>
          <cell r="V2543">
            <v>0</v>
          </cell>
          <cell r="W2543">
            <v>0</v>
          </cell>
          <cell r="X2543" t="str">
            <v>FIRE FIGTHING ACCESSORIES STEEL PIPES PIPE FITTING AND VALVES COMPONENT PART OF GOODS WITH STANDARD ACCESSORIES OF GOODS WHICH ARE NECESSARY FOR OLKARIA I ADDITIONAL UNIT 6 POWER DEVELOPMENT PROJECT MASTER LIST NO DFN415 232 011 DATED 7TH JUNE 2019 MASTER LIST ITEM NO E2 UNDERGROUND FIRE FIGHTING SYSTEMS E3 ABOVE GROUND FIRE FIGHTING SYSTEMS AND E7 PIPES VALVES AND FITTINGS SHIPPED ON BOARD FREIGHT PREPAID KENYA ELECTRICITY GENERATING COMPANY PLC PIN NO P000593625T MR TARO SETO GENERAL MANAGER EMAIL SETO T MARUBENI COM TEL 254- 0 20-2719055 2719023 M OBILE 254- 0 701707275 LOGISTICS KENYA ATTN DENNIS NJOROGE TEL 254 0 20642 2338 EMAIL DENIS NJOROGE BOLLORE COM PIN NO P000600883U FIRE FIGTHING ACCESSORIES STEEL PIPES PIPE FITTING AND VALVES COMPONENT PART OF GOODS WITH STANDARD ACCESSORIES OF GOODS WHICH ARE NECESSARY FOR OLKARIA I ADDITIONAL UNIT 6 POWER DEVE LOPMENT PROJECT MASTER LIST NO DFN415 232 011 DATED 7TH JUNE 2019 MASTER LIST ITE</v>
          </cell>
          <cell r="Y2543" t="str">
            <v>Valide</v>
          </cell>
        </row>
        <row r="2544">
          <cell r="A2544" t="str">
            <v>PCIU9141289</v>
          </cell>
          <cell r="B2544">
            <v>40</v>
          </cell>
          <cell r="C2544" t="str">
            <v>TXSV00499500</v>
          </cell>
          <cell r="D2544">
            <v>44090</v>
          </cell>
          <cell r="E2544">
            <v>-44085</v>
          </cell>
          <cell r="I2544" t="str">
            <v>2020 MSA 166986</v>
          </cell>
          <cell r="J2544">
            <v>78</v>
          </cell>
          <cell r="K2544" t="str">
            <v>GLOSEC SYSTEMS B V HOGEHILWEG 7K 1101 CA AMSTERDAMON BEHALF OF MARUB</v>
          </cell>
          <cell r="L2544" t="str">
            <v>MARUBENI CORPORATION KENYA POWERPROJECT OFFICE 7THFLOOR BRITAM TOWER</v>
          </cell>
          <cell r="M2544" t="str">
            <v>CN</v>
          </cell>
          <cell r="N2544" t="str">
            <v>CNTXG</v>
          </cell>
          <cell r="O2544" t="str">
            <v>PK</v>
          </cell>
          <cell r="P2544">
            <v>87</v>
          </cell>
          <cell r="Q2544">
            <v>87</v>
          </cell>
          <cell r="R2544">
            <v>0</v>
          </cell>
          <cell r="S2544">
            <v>0</v>
          </cell>
          <cell r="T2544">
            <v>58552</v>
          </cell>
          <cell r="U2544">
            <v>58552</v>
          </cell>
          <cell r="V2544">
            <v>0</v>
          </cell>
          <cell r="W2544">
            <v>0</v>
          </cell>
          <cell r="X2544" t="str">
            <v>FIRE FIGTHING ACCESSORIES STEEL PIPES PIPE FITTING AND VALVES COMPONENT PART OF GOODS WITH STANDARD ACCESSORIES OF GOODS WHICH ARE NECESSARY FOR OLKARIA I ADDITIONAL UNIT 6 POWER DEVELOPMENT PROJECT MASTER LIST NO DFN415 232 011 DATED 7TH JUNE 2019 MASTER LIST ITEM NO E2 UNDERGROUND FIRE FIGHTING SYSTEMS E3 ABOVE GROUND FIRE FIGHTING SYSTEMS AND E7 PIPES VALVES AND FITTINGS SHIPPED ON BOARD FREIGHT PREPAID KENYA ELECTRICITY GENERATING COMPANY PLC PIN NO P000593625T MR TARO SETO GENERAL MANAGER EMAIL SETO T MARUBENI COM TEL 254- 0 20-2719055 2719023 M OBILE 254- 0 701707275 LOGISTICS KENYA ATTN DENNIS NJOROGE TEL 254 0 20642 2338 EMAIL DENIS NJOROGE BOLLORE COM PIN NO P000600883U FIRE FIGTHING ACCESSORIES STEEL PIPES PIPE FITTING AND VALVES COMPONENT PART OF GOODS WITH STANDARD ACCESSORIES OF GOODS WHICH ARE NECESSARY FOR OLKARIA I ADDITIONAL UNIT 6 POWER DEVE LOPMENT PROJECT MASTER LIST NO DFN415 232 011 DATED 7TH JUNE 2019 MASTER LIST ITE</v>
          </cell>
          <cell r="Y2544" t="str">
            <v>Valide</v>
          </cell>
        </row>
        <row r="2545">
          <cell r="A2545" t="str">
            <v>PCIU1153956</v>
          </cell>
          <cell r="B2545">
            <v>20</v>
          </cell>
          <cell r="C2545" t="str">
            <v>TXTC00032600</v>
          </cell>
          <cell r="D2545">
            <v>44082</v>
          </cell>
          <cell r="E2545">
            <v>-44077</v>
          </cell>
          <cell r="I2545" t="str">
            <v>2020 MSA 166755</v>
          </cell>
          <cell r="J2545">
            <v>276</v>
          </cell>
          <cell r="K2545" t="str">
            <v>LINYI BINGO MACHINERY CO LTD ROOM334 LINYI INTERNATIONAL TRADECENTER</v>
          </cell>
          <cell r="L2545" t="str">
            <v>CP POWER EA LTD ADDKEYSTONEPARK 1ST FLOOR RIVERSIDE DRIVE P O BOX15</v>
          </cell>
          <cell r="M2545" t="str">
            <v>IN</v>
          </cell>
          <cell r="N2545" t="str">
            <v>CNTXG</v>
          </cell>
          <cell r="O2545" t="str">
            <v>PK</v>
          </cell>
          <cell r="P2545">
            <v>61</v>
          </cell>
          <cell r="Q2545">
            <v>61</v>
          </cell>
          <cell r="R2545">
            <v>61</v>
          </cell>
          <cell r="S2545">
            <v>61</v>
          </cell>
          <cell r="T2545">
            <v>51393</v>
          </cell>
          <cell r="U2545">
            <v>51393</v>
          </cell>
          <cell r="V2545">
            <v>51393</v>
          </cell>
          <cell r="W2545">
            <v>51393</v>
          </cell>
          <cell r="X2545" t="str">
            <v>STEEL WIRE 7 3MM BEARING AND SOCKET CONTRACTOR SPINNING MACHINE CONTROL CONSIGNEE NOTIFY PARTY PIN NO P051437558Q EMAIL DAWIT CPPOWEREA COM</v>
          </cell>
          <cell r="Y2545" t="str">
            <v>Valide</v>
          </cell>
        </row>
        <row r="2546">
          <cell r="A2546" t="str">
            <v>GLDU9704280</v>
          </cell>
          <cell r="B2546">
            <v>20</v>
          </cell>
          <cell r="C2546" t="str">
            <v>TXTC00032600</v>
          </cell>
          <cell r="D2546">
            <v>44082</v>
          </cell>
          <cell r="E2546">
            <v>-44077</v>
          </cell>
          <cell r="I2546" t="str">
            <v>2020 MSA 166755</v>
          </cell>
          <cell r="J2546">
            <v>276</v>
          </cell>
          <cell r="K2546" t="str">
            <v>LINYI BINGO MACHINERY CO LTD ROOM334 LINYI INTERNATIONAL TRADECENTER</v>
          </cell>
          <cell r="L2546" t="str">
            <v>CP POWER EA LTD ADDKEYSTONEPARK 1ST FLOOR RIVERSIDE DRIVE P O BOX15</v>
          </cell>
          <cell r="M2546" t="str">
            <v>IN</v>
          </cell>
          <cell r="N2546" t="str">
            <v>CNTXG</v>
          </cell>
          <cell r="O2546" t="str">
            <v>PK</v>
          </cell>
          <cell r="P2546">
            <v>61</v>
          </cell>
          <cell r="Q2546">
            <v>61</v>
          </cell>
          <cell r="R2546">
            <v>61</v>
          </cell>
          <cell r="S2546">
            <v>61</v>
          </cell>
          <cell r="T2546">
            <v>51393</v>
          </cell>
          <cell r="U2546">
            <v>51393</v>
          </cell>
          <cell r="V2546">
            <v>51393</v>
          </cell>
          <cell r="W2546">
            <v>51393</v>
          </cell>
          <cell r="X2546" t="str">
            <v>STEEL WIRE 7 3MM BEARING AND SOCKET CONTRACTOR SPINNING MACHINE CONTROL CONSIGNEE NOTIFY PARTY PIN NO P051437558Q EMAIL DAWIT CPPOWEREA COM</v>
          </cell>
          <cell r="Y2546" t="str">
            <v>Valide</v>
          </cell>
        </row>
        <row r="2547">
          <cell r="A2547" t="str">
            <v>MSKU9024457</v>
          </cell>
          <cell r="B2547">
            <v>40</v>
          </cell>
          <cell r="C2547">
            <v>203837049</v>
          </cell>
          <cell r="D2547">
            <v>0</v>
          </cell>
          <cell r="E2547">
            <v>0</v>
          </cell>
          <cell r="F2547">
            <v>0</v>
          </cell>
          <cell r="G2547">
            <v>0</v>
          </cell>
          <cell r="H2547">
            <v>0</v>
          </cell>
          <cell r="I2547" t="str">
            <v>2020 MSA 167030</v>
          </cell>
          <cell r="J2547">
            <v>455</v>
          </cell>
          <cell r="K2547" t="str">
            <v>MAKTABAS INC BEHALF OF AIR 7 SEAS T</v>
          </cell>
          <cell r="L2547" t="str">
            <v>MAKTABAS GUKAYA FOUNDATION C O MERC</v>
          </cell>
          <cell r="M2547" t="str">
            <v>CN</v>
          </cell>
          <cell r="N2547" t="str">
            <v>USOAK</v>
          </cell>
          <cell r="O2547" t="str">
            <v>BX</v>
          </cell>
          <cell r="P2547">
            <v>1500</v>
          </cell>
          <cell r="Q2547">
            <v>1500</v>
          </cell>
          <cell r="R2547">
            <v>1500</v>
          </cell>
          <cell r="S2547">
            <v>1500</v>
          </cell>
          <cell r="T2547">
            <v>23256</v>
          </cell>
          <cell r="U2547">
            <v>23256</v>
          </cell>
          <cell r="V2547">
            <v>23256</v>
          </cell>
          <cell r="W2547">
            <v>23256</v>
          </cell>
          <cell r="X2547" t="str">
            <v>1500 BOXES USED DONATED BOOKS TO GO TO KENYAN SCHOOLS AND LOCAL COMMU NITIES SHIPMENT IS MOMBASA AND INTRANSIT TO NAIROBI ON CONSIGNEE OWN ARRANGEMENT RISKS AND COST CARGO IN TRANSIT TO NAIROBI AT THE RISK AND EXPENSES OF CONSIGNEE NOEEI 30 37 A INTRANSIT TO ICD EMBAKA SI NAIROBI</v>
          </cell>
          <cell r="Y2547" t="str">
            <v>Valide</v>
          </cell>
        </row>
        <row r="2548">
          <cell r="A2548" t="str">
            <v>MRKU2442725</v>
          </cell>
          <cell r="B2548">
            <v>40</v>
          </cell>
          <cell r="C2548">
            <v>204051600</v>
          </cell>
          <cell r="D2548">
            <v>0</v>
          </cell>
          <cell r="E2548">
            <v>0</v>
          </cell>
          <cell r="F2548">
            <v>0</v>
          </cell>
          <cell r="G2548">
            <v>0</v>
          </cell>
          <cell r="H2548">
            <v>0</v>
          </cell>
          <cell r="I2548" t="str">
            <v>2020 MSA 167130</v>
          </cell>
          <cell r="J2548">
            <v>110</v>
          </cell>
          <cell r="K2548" t="str">
            <v>EXXONMOBIL PETROLEUM CHEMICAL BV</v>
          </cell>
          <cell r="L2548" t="str">
            <v>TO ORDER OF AUROMEERA INDUSTRIES UMR VISHAL MR PRATIK</v>
          </cell>
          <cell r="M2548" t="str">
            <v>IN</v>
          </cell>
          <cell r="N2548" t="str">
            <v>SAJED</v>
          </cell>
          <cell r="O2548" t="str">
            <v>BG</v>
          </cell>
          <cell r="P2548">
            <v>5940</v>
          </cell>
          <cell r="Q2548">
            <v>5940</v>
          </cell>
          <cell r="R2548">
            <v>0</v>
          </cell>
          <cell r="S2548">
            <v>0</v>
          </cell>
          <cell r="T2548">
            <v>151650</v>
          </cell>
          <cell r="U2548">
            <v>151650</v>
          </cell>
          <cell r="V2548">
            <v>0</v>
          </cell>
          <cell r="W2548">
            <v>0</v>
          </cell>
          <cell r="X2548" t="str">
            <v>148 500 MT NET POLYPROPYLENE RAW MATERIALS H S CODE 3902 1000 ON P ALLETS POLYPROPYLENE EXXONMOBIL PP5032E5 GOODS IN TRANSIT TO JINJA U GANDA THE SHIPPER DECLARES THAT THE CARRIAGE FROM MOMBASA TO JINJA U GANDA IS UNDER THE CONSIGNEE S ARRANGEMENT ACCOUNT AND RESPONSIBILIT Y FREIGHT PREPAID TEL NUMBER 256 758 687858 256 750 989 140 VISHAL AUROMEERAINDUSTRIES COM TEL NUMBER 256 758 687858 2 56 750 989 140 VISHAL AUROMEERAINDUSTRIES COM</v>
          </cell>
          <cell r="Y2548" t="str">
            <v>Valide</v>
          </cell>
        </row>
        <row r="2549">
          <cell r="A2549" t="str">
            <v>HASU4959561</v>
          </cell>
          <cell r="B2549">
            <v>40</v>
          </cell>
          <cell r="C2549">
            <v>204051600</v>
          </cell>
          <cell r="D2549">
            <v>0</v>
          </cell>
          <cell r="E2549">
            <v>0</v>
          </cell>
          <cell r="F2549">
            <v>0</v>
          </cell>
          <cell r="G2549">
            <v>0</v>
          </cell>
          <cell r="H2549">
            <v>0</v>
          </cell>
          <cell r="I2549" t="str">
            <v>2020 MSA 167130</v>
          </cell>
          <cell r="J2549">
            <v>110</v>
          </cell>
          <cell r="K2549" t="str">
            <v>EXXONMOBIL PETROLEUM CHEMICAL BV</v>
          </cell>
          <cell r="L2549" t="str">
            <v>TO ORDER OF AUROMEERA INDUSTRIES UMR VISHAL MR PRATIK</v>
          </cell>
          <cell r="M2549" t="str">
            <v>IN</v>
          </cell>
          <cell r="N2549" t="str">
            <v>SAJED</v>
          </cell>
          <cell r="O2549" t="str">
            <v>BG</v>
          </cell>
          <cell r="P2549">
            <v>5940</v>
          </cell>
          <cell r="Q2549">
            <v>5940</v>
          </cell>
          <cell r="R2549">
            <v>0</v>
          </cell>
          <cell r="S2549">
            <v>0</v>
          </cell>
          <cell r="T2549">
            <v>151650</v>
          </cell>
          <cell r="U2549">
            <v>151650</v>
          </cell>
          <cell r="V2549">
            <v>0</v>
          </cell>
          <cell r="W2549">
            <v>0</v>
          </cell>
          <cell r="X2549" t="str">
            <v>148 500 MT NET POLYPROPYLENE RAW MATERIALS H S CODE 3902 1000 ON P ALLETS POLYPROPYLENE EXXONMOBIL PP5032E5 GOODS IN TRANSIT TO JINJA U GANDA THE SHIPPER DECLARES THAT THE CARRIAGE FROM MOMBASA TO JINJA U GANDA IS UNDER THE CONSIGNEE S ARRANGEMENT ACCOUNT AND RESPONSIBILIT Y FREIGHT PREPAID TEL NUMBER 256 758 687858 256 750 989 140 VISHAL AUROMEERAINDUSTRIES COM TEL NUMBER 256 758 687858 2 56 750 989 140 VISHAL AUROMEERAINDUSTRIES COM</v>
          </cell>
          <cell r="Y2549" t="str">
            <v>Valide</v>
          </cell>
        </row>
        <row r="2550">
          <cell r="A2550" t="str">
            <v>MRKU7097811</v>
          </cell>
          <cell r="B2550">
            <v>20</v>
          </cell>
          <cell r="C2550">
            <v>204226643</v>
          </cell>
          <cell r="D2550">
            <v>0</v>
          </cell>
          <cell r="E2550">
            <v>0</v>
          </cell>
          <cell r="F2550">
            <v>0</v>
          </cell>
          <cell r="G2550">
            <v>0</v>
          </cell>
          <cell r="H2550">
            <v>0</v>
          </cell>
          <cell r="I2550" t="str">
            <v>2020 MSA 167434</v>
          </cell>
          <cell r="J2550">
            <v>272</v>
          </cell>
          <cell r="K2550" t="str">
            <v>AHI ROOFING LIMITED 90-104 FELTON M</v>
          </cell>
          <cell r="L2550" t="str">
            <v>SPACE AND STYLE LIBRA HOUSE OFF MO</v>
          </cell>
          <cell r="M2550" t="str">
            <v>CN</v>
          </cell>
          <cell r="N2550" t="str">
            <v>NZAKL</v>
          </cell>
          <cell r="O2550" t="str">
            <v>PA</v>
          </cell>
          <cell r="P2550">
            <v>64</v>
          </cell>
          <cell r="Q2550">
            <v>64</v>
          </cell>
          <cell r="R2550">
            <v>64</v>
          </cell>
          <cell r="S2550">
            <v>64</v>
          </cell>
          <cell r="T2550">
            <v>98226</v>
          </cell>
          <cell r="U2550">
            <v>98226</v>
          </cell>
          <cell r="V2550">
            <v>98226</v>
          </cell>
          <cell r="W2550">
            <v>98226</v>
          </cell>
          <cell r="X2550" t="str">
            <v>STEEL ROOFING PRODUCTS IDF E2007360729 HS CODE 7308 90 IN TRANSIT TO ICD NAIROBI</v>
          </cell>
          <cell r="Y2550" t="str">
            <v>Valide</v>
          </cell>
        </row>
        <row r="2551">
          <cell r="A2551" t="str">
            <v>MSKU5652115</v>
          </cell>
          <cell r="B2551">
            <v>20</v>
          </cell>
          <cell r="C2551">
            <v>204273623</v>
          </cell>
          <cell r="D2551">
            <v>0</v>
          </cell>
          <cell r="E2551">
            <v>0</v>
          </cell>
          <cell r="F2551">
            <v>0</v>
          </cell>
          <cell r="G2551">
            <v>0</v>
          </cell>
          <cell r="H2551">
            <v>0</v>
          </cell>
          <cell r="I2551" t="str">
            <v>2020 MSA 167389</v>
          </cell>
          <cell r="J2551">
            <v>9</v>
          </cell>
          <cell r="K2551" t="str">
            <v>ARCHANA OVRERSEAS INDIA PVT LTD A 591 22 62362557 A C ROCKLINSA</v>
          </cell>
          <cell r="L2551" t="str">
            <v>PAN AFRICA CHEMICALS LTD ELDORET MP051163967-F VAT NO 0140</v>
          </cell>
          <cell r="M2551" t="str">
            <v>US</v>
          </cell>
          <cell r="N2551" t="str">
            <v>RULED</v>
          </cell>
          <cell r="O2551" t="str">
            <v>BG</v>
          </cell>
          <cell r="P2551">
            <v>619</v>
          </cell>
          <cell r="Q2551">
            <v>619</v>
          </cell>
          <cell r="R2551">
            <v>619</v>
          </cell>
          <cell r="S2551">
            <v>619</v>
          </cell>
          <cell r="T2551">
            <v>496438</v>
          </cell>
          <cell r="U2551">
            <v>496438</v>
          </cell>
          <cell r="V2551">
            <v>496438</v>
          </cell>
          <cell r="W2551">
            <v>496438</v>
          </cell>
          <cell r="X2551" t="str">
            <v>495 2 MTS OF SULFUR GRANULAR SULFUR NOT LESS THAN 99 98 TOTAL 619 BI G BAGS RUSSIAN ORIGIN NETT WGT 495 2 MTS GROSS WGT 496 438 MTS H S CODE 25030000 IDF NO E2008376678 BATCH NUMBER 30 MANUFACTURING DATE 25 JUNE 2020 DATE OF EXPIRY 24 JUNE 2022 STORE IN A COOL PLA CE WEAR PROTECTIVE CLOTHING USE NO HOOKS CONTAINER NOS SEAL NOSFREIGHT PREPAID INTRANSIT TO ICD EMBAKASI NAIROBI APPLICABLE FR EE TIME 14 DAYS COMBINED DETENTION DEMURRAGE AT PORT OF DISCHARG E PLACE OF DELIVERY FINAL PLACE OF DELIVERY MOMBASA KENYA</v>
          </cell>
          <cell r="Y2551" t="str">
            <v>Valide</v>
          </cell>
        </row>
        <row r="2552">
          <cell r="A2552" t="str">
            <v>CAAU5067290</v>
          </cell>
          <cell r="B2552">
            <v>40</v>
          </cell>
          <cell r="C2552">
            <v>204314742</v>
          </cell>
          <cell r="D2552">
            <v>0</v>
          </cell>
          <cell r="E2552">
            <v>0</v>
          </cell>
          <cell r="F2552">
            <v>0</v>
          </cell>
          <cell r="G2552">
            <v>0</v>
          </cell>
          <cell r="H2552">
            <v>0</v>
          </cell>
          <cell r="I2552" t="str">
            <v>2020 MSA 167389</v>
          </cell>
          <cell r="J2552">
            <v>11</v>
          </cell>
          <cell r="K2552" t="str">
            <v>ABRASIVE TECHNOLOGIES LLC 1885404714013789</v>
          </cell>
          <cell r="L2552" t="str">
            <v>SUPA BRITE LTD BOX 60793-00200 NAI</v>
          </cell>
          <cell r="M2552" t="str">
            <v>US</v>
          </cell>
          <cell r="N2552" t="str">
            <v>RULED</v>
          </cell>
          <cell r="O2552" t="str">
            <v>PK</v>
          </cell>
          <cell r="P2552">
            <v>202</v>
          </cell>
          <cell r="Q2552">
            <v>202</v>
          </cell>
          <cell r="R2552">
            <v>202</v>
          </cell>
          <cell r="S2552">
            <v>202</v>
          </cell>
          <cell r="T2552">
            <v>5715</v>
          </cell>
          <cell r="U2552">
            <v>5715</v>
          </cell>
          <cell r="V2552">
            <v>5715</v>
          </cell>
          <cell r="W2552">
            <v>5715</v>
          </cell>
          <cell r="X2552" t="str">
            <v>NONWOVEN ABRASIVE FIBRE COUNTRY OF ORIGIN IS RUSSIA INTRANSIT TO ICD EMBAKASI NAIROBI</v>
          </cell>
          <cell r="Y2552" t="str">
            <v>Valide</v>
          </cell>
        </row>
        <row r="2553">
          <cell r="A2553" t="str">
            <v>MRKU5844564</v>
          </cell>
          <cell r="B2553">
            <v>40</v>
          </cell>
          <cell r="C2553">
            <v>204316092</v>
          </cell>
          <cell r="D2553">
            <v>0</v>
          </cell>
          <cell r="E2553">
            <v>0</v>
          </cell>
          <cell r="F2553">
            <v>0</v>
          </cell>
          <cell r="G2553">
            <v>0</v>
          </cell>
          <cell r="H2553">
            <v>0</v>
          </cell>
          <cell r="I2553" t="str">
            <v>2020 MSA 167288</v>
          </cell>
          <cell r="J2553">
            <v>12</v>
          </cell>
          <cell r="K2553" t="str">
            <v>ELOF HANSSON TRADE AB FORSTA LANGGA</v>
          </cell>
          <cell r="L2553" t="str">
            <v>TO ORDER OF PRESSMASTER AFRICA LTD</v>
          </cell>
          <cell r="M2553" t="str">
            <v>BR</v>
          </cell>
          <cell r="N2553" t="str">
            <v>BEANR</v>
          </cell>
          <cell r="O2553" t="str">
            <v>RL</v>
          </cell>
          <cell r="P2553">
            <v>53</v>
          </cell>
          <cell r="Q2553">
            <v>53</v>
          </cell>
          <cell r="R2553">
            <v>53</v>
          </cell>
          <cell r="S2553">
            <v>53</v>
          </cell>
          <cell r="T2553">
            <v>75760</v>
          </cell>
          <cell r="U2553">
            <v>75760</v>
          </cell>
          <cell r="V2553">
            <v>75760</v>
          </cell>
          <cell r="W2553">
            <v>75760</v>
          </cell>
          <cell r="X2553" t="str">
            <v>48059100 HS UNCOATED WHITE TOP KRAFTLINER INTRANSIT TO ICD EMBA KASI NAIROBI 48059100 HS UNCOATED WHITE TOP KRAFTLINER INTRANSIT TO ICD EM BAKASI NAIROBI 3 X 40 HC CONTAINERS STC 53 REELS - 75 760 MT UNCOATED WHITE TOP K RAFTLINER HS CODE 4805910000 4805920000 IDF NO E2007370964 CO UNTRY OF ORIGIN SWEDEN INLAND HAULAGE TO ICD EMBAKASI ON CONSIGNEE S ACCOUNT APPLICABLE FREE TIME 21 DAYS COMBINED DETENTION DEMU RRAGE AT PORT OF DISCHARGE PLACE OF DELIVERY NAME ADDRESS TEL FAX NUMBERS OF VESSELS AGENT IN PORT OF DISCHARGE PLEASE INSERT SHIPPING MARKS CAX006562 FO058459 INTRANSIT TO ICD EMBAKASI NA IROBI</v>
          </cell>
          <cell r="Y2553" t="str">
            <v>Valide</v>
          </cell>
        </row>
        <row r="2554">
          <cell r="A2554" t="str">
            <v>MRKU4881476</v>
          </cell>
          <cell r="B2554">
            <v>40</v>
          </cell>
          <cell r="C2554">
            <v>204316092</v>
          </cell>
          <cell r="D2554">
            <v>0</v>
          </cell>
          <cell r="E2554">
            <v>0</v>
          </cell>
          <cell r="F2554">
            <v>0</v>
          </cell>
          <cell r="G2554">
            <v>0</v>
          </cell>
          <cell r="H2554">
            <v>0</v>
          </cell>
          <cell r="I2554" t="str">
            <v>2020 MSA 167288</v>
          </cell>
          <cell r="J2554">
            <v>12</v>
          </cell>
          <cell r="K2554" t="str">
            <v>ELOF HANSSON TRADE AB FORSTA LANGGA</v>
          </cell>
          <cell r="L2554" t="str">
            <v>TO ORDER OF PRESSMASTER AFRICA LTD</v>
          </cell>
          <cell r="M2554" t="str">
            <v>BR</v>
          </cell>
          <cell r="N2554" t="str">
            <v>BEANR</v>
          </cell>
          <cell r="O2554" t="str">
            <v>RL</v>
          </cell>
          <cell r="P2554">
            <v>53</v>
          </cell>
          <cell r="Q2554">
            <v>53</v>
          </cell>
          <cell r="R2554">
            <v>53</v>
          </cell>
          <cell r="S2554">
            <v>53</v>
          </cell>
          <cell r="T2554">
            <v>75760</v>
          </cell>
          <cell r="U2554">
            <v>75760</v>
          </cell>
          <cell r="V2554">
            <v>75760</v>
          </cell>
          <cell r="W2554">
            <v>75760</v>
          </cell>
          <cell r="X2554" t="str">
            <v>48059100 HS UNCOATED WHITE TOP KRAFTLINER INTRANSIT TO ICD EMBA KASI NAIROBI 48059100 HS UNCOATED WHITE TOP KRAFTLINER INTRANSIT TO ICD EM BAKASI NAIROBI 3 X 40 HC CONTAINERS STC 53 REELS - 75 760 MT UNCOATED WHITE TOP K RAFTLINER HS CODE 4805910000 4805920000 IDF NO E2007370964 CO UNTRY OF ORIGIN SWEDEN INLAND HAULAGE TO ICD EMBAKASI ON CONSIGNEE S ACCOUNT APPLICABLE FREE TIME 21 DAYS COMBINED DETENTION DEMU RRAGE AT PORT OF DISCHARGE PLACE OF DELIVERY NAME ADDRESS TEL FAX NUMBERS OF VESSELS AGENT IN PORT OF DISCHARGE PLEASE INSERT SHIPPING MARKS CAX006562 FO058459 INTRANSIT TO ICD EMBAKASI NA IROBI</v>
          </cell>
          <cell r="Y2554" t="str">
            <v>Valide</v>
          </cell>
        </row>
        <row r="2555">
          <cell r="A2555" t="str">
            <v>MSKU1846597</v>
          </cell>
          <cell r="B2555">
            <v>40</v>
          </cell>
          <cell r="C2555">
            <v>204356306</v>
          </cell>
          <cell r="D2555">
            <v>0</v>
          </cell>
          <cell r="E2555">
            <v>0</v>
          </cell>
          <cell r="F2555">
            <v>0</v>
          </cell>
          <cell r="G2555">
            <v>0</v>
          </cell>
          <cell r="H2555">
            <v>0</v>
          </cell>
          <cell r="I2555" t="str">
            <v>2020 MSA 167389</v>
          </cell>
          <cell r="J2555">
            <v>15</v>
          </cell>
          <cell r="K2555" t="str">
            <v>KORAB INTERNATIONAL AB 53 SOEDRA HA</v>
          </cell>
          <cell r="L2555" t="str">
            <v>TO THE ORDER OF ALLPACK INDUSTRIESO ALLPACK CO KE MOBILE NO 254</v>
          </cell>
          <cell r="M2555" t="str">
            <v>US</v>
          </cell>
          <cell r="N2555" t="str">
            <v>RUSPP</v>
          </cell>
          <cell r="O2555" t="str">
            <v>RL</v>
          </cell>
          <cell r="P2555">
            <v>67</v>
          </cell>
          <cell r="Q2555">
            <v>67</v>
          </cell>
          <cell r="R2555">
            <v>67</v>
          </cell>
          <cell r="S2555">
            <v>67</v>
          </cell>
          <cell r="T2555">
            <v>105019</v>
          </cell>
          <cell r="U2555">
            <v>105019</v>
          </cell>
          <cell r="V2555">
            <v>105019</v>
          </cell>
          <cell r="W2555">
            <v>105019</v>
          </cell>
          <cell r="X2555" t="str">
            <v>KRAFTLINER FREIGHT PREPAID IDF NO E1912272094 H S CODE 4804110000 APPLICABLE FREE TIME 21 DAYS COMBINED DETENTION DEMURRAGE AT P ORT OF DISCHARGE PLACE OF DELIVERY GOODS ARE IN TRANSIT TO ICD EMBAKASI NAIROBI IN TRANSIT IS FOR ACCOUNT OF CONSIGNEE TRANSPORT CHARGES MOMBASA-NAIROBI TO BE PAID LOCALLY EMPTY CONTAINERS TO BE RETURNED TO ICD EMBAKASI NAIROBI</v>
          </cell>
          <cell r="Y2555" t="str">
            <v>Valide</v>
          </cell>
        </row>
        <row r="2556">
          <cell r="A2556" t="str">
            <v>MRSU0320269</v>
          </cell>
          <cell r="B2556">
            <v>20</v>
          </cell>
          <cell r="C2556">
            <v>204392045</v>
          </cell>
          <cell r="D2556">
            <v>0</v>
          </cell>
          <cell r="E2556">
            <v>0</v>
          </cell>
          <cell r="F2556">
            <v>0</v>
          </cell>
          <cell r="G2556">
            <v>0</v>
          </cell>
          <cell r="H2556">
            <v>0</v>
          </cell>
          <cell r="I2556" t="str">
            <v>2020 MSA 167389</v>
          </cell>
          <cell r="J2556">
            <v>18</v>
          </cell>
          <cell r="K2556" t="str">
            <v>TNF UK LTD 6 GATEHOUSE CLOSE KING</v>
          </cell>
          <cell r="L2556" t="str">
            <v>JANST HEALTHCARE INTERNATIONAL LTD</v>
          </cell>
          <cell r="M2556" t="str">
            <v>US</v>
          </cell>
          <cell r="N2556" t="str">
            <v>LTKLJ</v>
          </cell>
          <cell r="O2556" t="str">
            <v>BX</v>
          </cell>
          <cell r="P2556">
            <v>1024</v>
          </cell>
          <cell r="Q2556">
            <v>1024</v>
          </cell>
          <cell r="R2556">
            <v>1024</v>
          </cell>
          <cell r="S2556">
            <v>1024</v>
          </cell>
          <cell r="T2556">
            <v>2696</v>
          </cell>
          <cell r="U2556">
            <v>2696</v>
          </cell>
          <cell r="V2556">
            <v>2696</v>
          </cell>
          <cell r="W2556">
            <v>2696</v>
          </cell>
          <cell r="X2556" t="str">
            <v>MEDICAL EQUIPMENT 9019 AND 9020</v>
          </cell>
          <cell r="Y2556" t="str">
            <v>Valide</v>
          </cell>
        </row>
        <row r="2557">
          <cell r="A2557" t="str">
            <v>MSKU0171098</v>
          </cell>
          <cell r="B2557">
            <v>40</v>
          </cell>
          <cell r="C2557">
            <v>204394325</v>
          </cell>
          <cell r="D2557">
            <v>0</v>
          </cell>
          <cell r="E2557">
            <v>0</v>
          </cell>
          <cell r="F2557">
            <v>0</v>
          </cell>
          <cell r="G2557">
            <v>0</v>
          </cell>
          <cell r="H2557">
            <v>0</v>
          </cell>
          <cell r="I2557" t="str">
            <v>2020 MSA 167388</v>
          </cell>
          <cell r="J2557">
            <v>8</v>
          </cell>
          <cell r="K2557" t="str">
            <v>BILLERUDKORSNAS FINLAND OY PL 13 FI</v>
          </cell>
          <cell r="L2557" t="str">
            <v>POLYTHENE INDUSTRIES LTD IMARA DAIM33203099</v>
          </cell>
          <cell r="M2557" t="str">
            <v>AE</v>
          </cell>
          <cell r="N2557" t="str">
            <v>FIRAU</v>
          </cell>
          <cell r="O2557" t="str">
            <v>RL</v>
          </cell>
          <cell r="P2557">
            <v>116</v>
          </cell>
          <cell r="Q2557">
            <v>116</v>
          </cell>
          <cell r="R2557">
            <v>116</v>
          </cell>
          <cell r="S2557">
            <v>116</v>
          </cell>
          <cell r="T2557">
            <v>71015</v>
          </cell>
          <cell r="U2557">
            <v>71015</v>
          </cell>
          <cell r="V2557">
            <v>71015</v>
          </cell>
          <cell r="W2557">
            <v>71015</v>
          </cell>
          <cell r="X2557" t="str">
            <v>116 REELS PAPER AXELLO SWAN WHITE KRAFT PAPER BILLERUD ORDER REF 722163 HS CODE 48043951 FREIGHT PREPAID CFR EMBAKASI COLLECT I NCOTERMS 2010 APPLICABLE FREE TIME 18 DAYS COMBINED DETENTION DE MURRAGE AT PORT OF DISCHARGE PLACE OF DELIVERY CARGO IN TRA NSIT TO ICD EMBAKASI NAIROBI CONSIGNEE WILL TRANSPORT THE CARGO BY THEIR OWN MEANS AND UNDER THEIR SOLE AND EXCLUSIVE RESPONSIBILITY</v>
          </cell>
          <cell r="Y2557" t="str">
            <v>Valide</v>
          </cell>
        </row>
        <row r="2558">
          <cell r="A2558" t="str">
            <v>MAGU5193519</v>
          </cell>
          <cell r="B2558">
            <v>40</v>
          </cell>
          <cell r="C2558">
            <v>204507148</v>
          </cell>
          <cell r="D2558">
            <v>0</v>
          </cell>
          <cell r="E2558">
            <v>0</v>
          </cell>
          <cell r="F2558">
            <v>0</v>
          </cell>
          <cell r="G2558">
            <v>0</v>
          </cell>
          <cell r="H2558">
            <v>0</v>
          </cell>
          <cell r="I2558" t="str">
            <v>2020 MSA 167504</v>
          </cell>
          <cell r="J2558">
            <v>84</v>
          </cell>
          <cell r="K2558" t="str">
            <v>EXXONMOBIL PETROLEUM CHEMICAL BV</v>
          </cell>
          <cell r="L2558" t="str">
            <v>POLYTHENE INDUSTRIES LTD MOMBASA RO</v>
          </cell>
          <cell r="M2558" t="str">
            <v>CN</v>
          </cell>
          <cell r="N2558" t="str">
            <v>SAJUB</v>
          </cell>
          <cell r="O2558" t="str">
            <v>BG</v>
          </cell>
          <cell r="P2558">
            <v>1980</v>
          </cell>
          <cell r="Q2558">
            <v>1980</v>
          </cell>
          <cell r="R2558">
            <v>1980</v>
          </cell>
          <cell r="S2558">
            <v>1980</v>
          </cell>
          <cell r="T2558">
            <v>50802</v>
          </cell>
          <cell r="U2558">
            <v>50802</v>
          </cell>
          <cell r="V2558">
            <v>50802</v>
          </cell>
          <cell r="W2558">
            <v>50802</v>
          </cell>
          <cell r="X2558" t="str">
            <v>LL1001BU - 49 5 MT 49 500 MT NET POLYETHYLENE RAW MATERIALS ON PALLE TS LINEAR LOW DENSITY POLYETHYLENE EXXONMOBIL LL1001BU H S CODE 390 1 4000 CONTAINERS IN TRANSIT TO ICD NAIROBI ON CONSIGNEE S ARRANGEME NT RISK AND ACCOUNT FREIGHT PREPAID WINNIE POLYTHENE CO KE TEL 254 722 733 203099 WINNIE POLYTHENE CO KE TEL 254 722 733 203099</v>
          </cell>
          <cell r="Y2558" t="str">
            <v>Valide</v>
          </cell>
        </row>
        <row r="2559">
          <cell r="A2559" t="str">
            <v>MRKU0793870</v>
          </cell>
          <cell r="B2559">
            <v>40</v>
          </cell>
          <cell r="C2559">
            <v>204519472</v>
          </cell>
          <cell r="D2559">
            <v>0</v>
          </cell>
          <cell r="E2559">
            <v>0</v>
          </cell>
          <cell r="F2559">
            <v>0</v>
          </cell>
          <cell r="G2559">
            <v>0</v>
          </cell>
          <cell r="H2559">
            <v>0</v>
          </cell>
          <cell r="I2559" t="str">
            <v>2020 MSA 166888</v>
          </cell>
          <cell r="J2559">
            <v>117</v>
          </cell>
          <cell r="K2559" t="str">
            <v>EXXONMOBIL PETROLEUM CHEMICAL BV</v>
          </cell>
          <cell r="L2559" t="str">
            <v>AUROMEERA INDUSTRIES U LTD PLOT NO MR PRATIK</v>
          </cell>
          <cell r="M2559" t="str">
            <v>ID</v>
          </cell>
          <cell r="N2559" t="str">
            <v>SGSIN</v>
          </cell>
          <cell r="O2559" t="str">
            <v>BG</v>
          </cell>
          <cell r="P2559">
            <v>990</v>
          </cell>
          <cell r="Q2559">
            <v>990</v>
          </cell>
          <cell r="R2559">
            <v>0</v>
          </cell>
          <cell r="S2559">
            <v>0</v>
          </cell>
          <cell r="T2559">
            <v>25245</v>
          </cell>
          <cell r="U2559">
            <v>25245</v>
          </cell>
          <cell r="V2559">
            <v>0</v>
          </cell>
          <cell r="W2559">
            <v>0</v>
          </cell>
          <cell r="X2559" t="str">
            <v>1X40 CONTAINER ENABLE2705MC - 24 75 MT PACKING 25KG BAG SO 534712 6 HS CODE 3901 10 GOODS IN TRANSIT TO JINJA UGANDA THE SHIPPER DEC LARES THAT THE CARRIAGE FROM MOMBASA TO JINJA UGANDA IS UNDER THE CO NSIGNEE S ARRANGEMENT ACCOUNT AND RESPONSIBILITY FREIGHT PREPAID SHIPPER S LOAD STOWED COUNT AND SEALED TEL NUMBER 256 758687858 256 750 989 140 VISHAL AUROMEERAINDUSTRIES COM TEL NU MBER 256 758 687858 256 750 989 140 VISHAL AUROMEERAINDUSTRIES COM</v>
          </cell>
          <cell r="Y2559" t="str">
            <v>Valide</v>
          </cell>
        </row>
        <row r="2560">
          <cell r="A2560" t="str">
            <v>MRKU2772579</v>
          </cell>
          <cell r="B2560">
            <v>40</v>
          </cell>
          <cell r="C2560">
            <v>204579918</v>
          </cell>
          <cell r="D2560">
            <v>0</v>
          </cell>
          <cell r="E2560">
            <v>0</v>
          </cell>
          <cell r="F2560">
            <v>0</v>
          </cell>
          <cell r="G2560">
            <v>0</v>
          </cell>
          <cell r="H2560">
            <v>0</v>
          </cell>
          <cell r="I2560" t="str">
            <v>2020 MSA 167505</v>
          </cell>
          <cell r="J2560">
            <v>254</v>
          </cell>
          <cell r="K2560" t="str">
            <v>VINMAR OVERSEAS LTD 16825 NORTHCHA</v>
          </cell>
          <cell r="L2560" t="str">
            <v>TO THE ORDER OF I AND M BANK LTD P</v>
          </cell>
          <cell r="M2560" t="str">
            <v>TR</v>
          </cell>
          <cell r="N2560" t="str">
            <v>USHOU</v>
          </cell>
          <cell r="O2560" t="str">
            <v>BG</v>
          </cell>
          <cell r="P2560">
            <v>825</v>
          </cell>
          <cell r="Q2560">
            <v>825</v>
          </cell>
          <cell r="R2560">
            <v>825</v>
          </cell>
          <cell r="S2560">
            <v>825</v>
          </cell>
          <cell r="T2560">
            <v>20984</v>
          </cell>
          <cell r="U2560">
            <v>20984</v>
          </cell>
          <cell r="V2560">
            <v>20984</v>
          </cell>
          <cell r="W2560">
            <v>20984</v>
          </cell>
          <cell r="X2560" t="str">
            <v>HIGH DENSITY POLYETHYLENE GRADE CYNPOL HD2052 20 625 MT HIGH DENSIT Y POLYETHYLENE GRADE CYNPOL HD2052 H S CODE 3901 20 0000 EVIDENC ING SHIPMENT OF GOODS HIGH DENSITY POLYETHYLENE GRADE CYNPOL HD2052 QUANTITY 20 625 MT IDF NO E2008378029 AND L C NO IMPLC12 1307 20 FREIGHT PREPAID APPLICABLE FREE TIME 14 DAYS COMBINED DETENTION DEMURRAGE AT PORT OF DISCHARGE PLACE OF DELIVERY AES ITN X202 00820506964 FREIGHT PREPAID SHIPPERS</v>
          </cell>
          <cell r="Y2560" t="str">
            <v>Valide</v>
          </cell>
        </row>
        <row r="2561">
          <cell r="A2561" t="str">
            <v>MRKU4490851</v>
          </cell>
          <cell r="B2561">
            <v>40</v>
          </cell>
          <cell r="C2561">
            <v>204632694</v>
          </cell>
          <cell r="D2561">
            <v>0</v>
          </cell>
          <cell r="E2561">
            <v>0</v>
          </cell>
          <cell r="F2561">
            <v>0</v>
          </cell>
          <cell r="G2561">
            <v>0</v>
          </cell>
          <cell r="H2561">
            <v>0</v>
          </cell>
          <cell r="I2561" t="str">
            <v>2020 MSA 167030</v>
          </cell>
          <cell r="J2561">
            <v>43</v>
          </cell>
          <cell r="K2561" t="str">
            <v>SOUTHERN INDUSTRY CO LTD</v>
          </cell>
          <cell r="L2561" t="str">
            <v>MF BATTERIES ENERGY LIMITED P O BO</v>
          </cell>
          <cell r="M2561" t="str">
            <v>CN</v>
          </cell>
          <cell r="N2561" t="str">
            <v>CNNSA</v>
          </cell>
          <cell r="O2561" t="str">
            <v>PK</v>
          </cell>
          <cell r="P2561">
            <v>1085</v>
          </cell>
          <cell r="Q2561">
            <v>1085</v>
          </cell>
          <cell r="R2561">
            <v>0</v>
          </cell>
          <cell r="S2561">
            <v>0</v>
          </cell>
          <cell r="T2561">
            <v>10590</v>
          </cell>
          <cell r="U2561">
            <v>10590</v>
          </cell>
          <cell r="V2561">
            <v>0</v>
          </cell>
          <cell r="W2561">
            <v>0</v>
          </cell>
          <cell r="X2561" t="str">
            <v>CEILING LAMP WALL LAMP LED WALL LAMP LED CEILING LAMP LED FLOOD LIGHT LED BULB WATERBORNE FLOOR PAINT IDF NO E2007368748 INTRA NSIT TO ICD EMBAKASI NAIROBI</v>
          </cell>
          <cell r="Y2561" t="str">
            <v>Valide</v>
          </cell>
        </row>
        <row r="2562">
          <cell r="A2562" t="str">
            <v>MSKU7351722</v>
          </cell>
          <cell r="B2562">
            <v>20</v>
          </cell>
          <cell r="C2562">
            <v>204684214</v>
          </cell>
          <cell r="D2562">
            <v>0</v>
          </cell>
          <cell r="E2562">
            <v>0</v>
          </cell>
          <cell r="F2562">
            <v>0</v>
          </cell>
          <cell r="G2562">
            <v>0</v>
          </cell>
          <cell r="H2562">
            <v>0</v>
          </cell>
          <cell r="I2562" t="str">
            <v>2020 MSA 167434</v>
          </cell>
          <cell r="J2562">
            <v>178</v>
          </cell>
          <cell r="K2562" t="str">
            <v>GLOBAL TOWER ENGINEERING CO LTD N</v>
          </cell>
          <cell r="L2562" t="str">
            <v>LEADCOM INTEGRATED SOLUTIONS KENYA</v>
          </cell>
          <cell r="M2562" t="str">
            <v>CN</v>
          </cell>
          <cell r="N2562" t="str">
            <v>CNNGB</v>
          </cell>
          <cell r="O2562" t="str">
            <v>PK</v>
          </cell>
          <cell r="P2562">
            <v>830</v>
          </cell>
          <cell r="Q2562">
            <v>830</v>
          </cell>
          <cell r="R2562">
            <v>830</v>
          </cell>
          <cell r="S2562">
            <v>830</v>
          </cell>
          <cell r="T2562">
            <v>375238</v>
          </cell>
          <cell r="U2562">
            <v>375238</v>
          </cell>
          <cell r="V2562">
            <v>375238</v>
          </cell>
          <cell r="W2562">
            <v>375238</v>
          </cell>
          <cell r="X2562" t="str">
            <v>TOWERS EMAIL NANCY GTE-CN COM EMAIL SUSANM LEADCOM-IS COM MOBILE 254 712 504 934 TIN NO P051429160J INTRANSIT TO ICD E MBAKASI NAIROBI</v>
          </cell>
          <cell r="Y2562" t="str">
            <v>Valide</v>
          </cell>
        </row>
        <row r="2563">
          <cell r="A2563" t="str">
            <v>TTNU1026944</v>
          </cell>
          <cell r="B2563">
            <v>20</v>
          </cell>
          <cell r="C2563">
            <v>204684214</v>
          </cell>
          <cell r="D2563">
            <v>0</v>
          </cell>
          <cell r="E2563">
            <v>0</v>
          </cell>
          <cell r="F2563">
            <v>0</v>
          </cell>
          <cell r="G2563">
            <v>0</v>
          </cell>
          <cell r="H2563">
            <v>0</v>
          </cell>
          <cell r="I2563" t="str">
            <v>2020 MSA 167434</v>
          </cell>
          <cell r="J2563">
            <v>178</v>
          </cell>
          <cell r="K2563" t="str">
            <v>GLOBAL TOWER ENGINEERING CO LTD N</v>
          </cell>
          <cell r="L2563" t="str">
            <v>LEADCOM INTEGRATED SOLUTIONS KENYA</v>
          </cell>
          <cell r="M2563" t="str">
            <v>CN</v>
          </cell>
          <cell r="N2563" t="str">
            <v>CNNGB</v>
          </cell>
          <cell r="O2563" t="str">
            <v>PK</v>
          </cell>
          <cell r="P2563">
            <v>830</v>
          </cell>
          <cell r="Q2563">
            <v>830</v>
          </cell>
          <cell r="R2563">
            <v>830</v>
          </cell>
          <cell r="S2563">
            <v>830</v>
          </cell>
          <cell r="T2563">
            <v>375238</v>
          </cell>
          <cell r="U2563">
            <v>375238</v>
          </cell>
          <cell r="V2563">
            <v>375238</v>
          </cell>
          <cell r="W2563">
            <v>375238</v>
          </cell>
          <cell r="X2563" t="str">
            <v>TOWERS EMAIL NANCY GTE-CN COM EMAIL SUSANM LEADCOM-IS COM MOBILE 254 712 504 934 TIN NO P051429160J INTRANSIT TO ICD E MBAKASI NAIROBI</v>
          </cell>
          <cell r="Y2563" t="str">
            <v>Valide</v>
          </cell>
        </row>
        <row r="2564">
          <cell r="A2564" t="str">
            <v>SUDU1962332</v>
          </cell>
          <cell r="B2564">
            <v>20</v>
          </cell>
          <cell r="C2564">
            <v>204684214</v>
          </cell>
          <cell r="D2564">
            <v>0</v>
          </cell>
          <cell r="E2564">
            <v>0</v>
          </cell>
          <cell r="F2564">
            <v>0</v>
          </cell>
          <cell r="G2564">
            <v>0</v>
          </cell>
          <cell r="H2564">
            <v>0</v>
          </cell>
          <cell r="I2564" t="str">
            <v>2020 MSA 167434</v>
          </cell>
          <cell r="J2564">
            <v>178</v>
          </cell>
          <cell r="K2564" t="str">
            <v>GLOBAL TOWER ENGINEERING CO LTD N</v>
          </cell>
          <cell r="L2564" t="str">
            <v>LEADCOM INTEGRATED SOLUTIONS KENYA</v>
          </cell>
          <cell r="M2564" t="str">
            <v>CN</v>
          </cell>
          <cell r="N2564" t="str">
            <v>CNNGB</v>
          </cell>
          <cell r="O2564" t="str">
            <v>PK</v>
          </cell>
          <cell r="P2564">
            <v>830</v>
          </cell>
          <cell r="Q2564">
            <v>830</v>
          </cell>
          <cell r="R2564">
            <v>830</v>
          </cell>
          <cell r="S2564">
            <v>830</v>
          </cell>
          <cell r="T2564">
            <v>375238</v>
          </cell>
          <cell r="U2564">
            <v>375238</v>
          </cell>
          <cell r="V2564">
            <v>375238</v>
          </cell>
          <cell r="W2564">
            <v>375238</v>
          </cell>
          <cell r="X2564" t="str">
            <v>TOWERS EMAIL NANCY GTE-CN COM EMAIL SUSANM LEADCOM-IS COM MOBILE 254 712 504 934 TIN NO P051429160J INTRANSIT TO ICD E MBAKASI NAIROBI</v>
          </cell>
          <cell r="Y2564" t="str">
            <v>Valide</v>
          </cell>
        </row>
        <row r="2565">
          <cell r="A2565" t="str">
            <v>PONU0342842</v>
          </cell>
          <cell r="B2565">
            <v>20</v>
          </cell>
          <cell r="C2565">
            <v>204684214</v>
          </cell>
          <cell r="D2565">
            <v>0</v>
          </cell>
          <cell r="E2565">
            <v>0</v>
          </cell>
          <cell r="F2565">
            <v>0</v>
          </cell>
          <cell r="G2565">
            <v>0</v>
          </cell>
          <cell r="H2565">
            <v>0</v>
          </cell>
          <cell r="I2565" t="str">
            <v>2020 MSA 167434</v>
          </cell>
          <cell r="J2565">
            <v>178</v>
          </cell>
          <cell r="K2565" t="str">
            <v>GLOBAL TOWER ENGINEERING CO LTD N</v>
          </cell>
          <cell r="L2565" t="str">
            <v>LEADCOM INTEGRATED SOLUTIONS KENYA</v>
          </cell>
          <cell r="M2565" t="str">
            <v>CN</v>
          </cell>
          <cell r="N2565" t="str">
            <v>CNNGB</v>
          </cell>
          <cell r="O2565" t="str">
            <v>PK</v>
          </cell>
          <cell r="P2565">
            <v>830</v>
          </cell>
          <cell r="Q2565">
            <v>830</v>
          </cell>
          <cell r="R2565">
            <v>830</v>
          </cell>
          <cell r="S2565">
            <v>830</v>
          </cell>
          <cell r="T2565">
            <v>375238</v>
          </cell>
          <cell r="U2565">
            <v>375238</v>
          </cell>
          <cell r="V2565">
            <v>375238</v>
          </cell>
          <cell r="W2565">
            <v>375238</v>
          </cell>
          <cell r="X2565" t="str">
            <v>TOWERS EMAIL NANCY GTE-CN COM EMAIL SUSANM LEADCOM-IS COM MOBILE 254 712 504 934 TIN NO P051429160J INTRANSIT TO ICD E MBAKASI NAIROBI</v>
          </cell>
          <cell r="Y2565" t="str">
            <v>Valide</v>
          </cell>
        </row>
        <row r="2566">
          <cell r="A2566" t="str">
            <v>PONU0548263</v>
          </cell>
          <cell r="B2566">
            <v>20</v>
          </cell>
          <cell r="C2566">
            <v>204684214</v>
          </cell>
          <cell r="D2566">
            <v>0</v>
          </cell>
          <cell r="E2566">
            <v>0</v>
          </cell>
          <cell r="F2566">
            <v>0</v>
          </cell>
          <cell r="G2566">
            <v>0</v>
          </cell>
          <cell r="H2566">
            <v>0</v>
          </cell>
          <cell r="I2566" t="str">
            <v>2020 MSA 167434</v>
          </cell>
          <cell r="J2566">
            <v>178</v>
          </cell>
          <cell r="K2566" t="str">
            <v>GLOBAL TOWER ENGINEERING CO LTD N</v>
          </cell>
          <cell r="L2566" t="str">
            <v>LEADCOM INTEGRATED SOLUTIONS KENYA</v>
          </cell>
          <cell r="M2566" t="str">
            <v>CN</v>
          </cell>
          <cell r="N2566" t="str">
            <v>CNNGB</v>
          </cell>
          <cell r="O2566" t="str">
            <v>PK</v>
          </cell>
          <cell r="P2566">
            <v>830</v>
          </cell>
          <cell r="Q2566">
            <v>830</v>
          </cell>
          <cell r="R2566">
            <v>830</v>
          </cell>
          <cell r="S2566">
            <v>830</v>
          </cell>
          <cell r="T2566">
            <v>375238</v>
          </cell>
          <cell r="U2566">
            <v>375238</v>
          </cell>
          <cell r="V2566">
            <v>375238</v>
          </cell>
          <cell r="W2566">
            <v>375238</v>
          </cell>
          <cell r="X2566" t="str">
            <v>TOWERS EMAIL NANCY GTE-CN COM EMAIL SUSANM LEADCOM-IS COM MOBILE 254 712 504 934 TIN NO P051429160J INTRANSIT TO ICD E MBAKASI NAIROBI</v>
          </cell>
          <cell r="Y2566" t="str">
            <v>Valide</v>
          </cell>
        </row>
        <row r="2567">
          <cell r="A2567" t="str">
            <v>PONU0559118</v>
          </cell>
          <cell r="B2567">
            <v>20</v>
          </cell>
          <cell r="C2567">
            <v>204684214</v>
          </cell>
          <cell r="D2567">
            <v>0</v>
          </cell>
          <cell r="E2567">
            <v>0</v>
          </cell>
          <cell r="F2567">
            <v>0</v>
          </cell>
          <cell r="G2567">
            <v>0</v>
          </cell>
          <cell r="H2567">
            <v>0</v>
          </cell>
          <cell r="I2567" t="str">
            <v>2020 MSA 167434</v>
          </cell>
          <cell r="J2567">
            <v>178</v>
          </cell>
          <cell r="K2567" t="str">
            <v>GLOBAL TOWER ENGINEERING CO LTD N</v>
          </cell>
          <cell r="L2567" t="str">
            <v>LEADCOM INTEGRATED SOLUTIONS KENYA</v>
          </cell>
          <cell r="M2567" t="str">
            <v>CN</v>
          </cell>
          <cell r="N2567" t="str">
            <v>CNNGB</v>
          </cell>
          <cell r="O2567" t="str">
            <v>PK</v>
          </cell>
          <cell r="P2567">
            <v>830</v>
          </cell>
          <cell r="Q2567">
            <v>830</v>
          </cell>
          <cell r="R2567">
            <v>830</v>
          </cell>
          <cell r="S2567">
            <v>830</v>
          </cell>
          <cell r="T2567">
            <v>375238</v>
          </cell>
          <cell r="U2567">
            <v>375238</v>
          </cell>
          <cell r="V2567">
            <v>375238</v>
          </cell>
          <cell r="W2567">
            <v>375238</v>
          </cell>
          <cell r="X2567" t="str">
            <v>TOWERS EMAIL NANCY GTE-CN COM EMAIL SUSANM LEADCOM-IS COM MOBILE 254 712 504 934 TIN NO P051429160J INTRANSIT TO ICD E MBAKASI NAIROBI</v>
          </cell>
          <cell r="Y2567" t="str">
            <v>Valide</v>
          </cell>
        </row>
        <row r="2568">
          <cell r="A2568" t="str">
            <v>MRKU8416636</v>
          </cell>
          <cell r="B2568">
            <v>20</v>
          </cell>
          <cell r="C2568">
            <v>204684214</v>
          </cell>
          <cell r="D2568">
            <v>0</v>
          </cell>
          <cell r="E2568">
            <v>0</v>
          </cell>
          <cell r="F2568">
            <v>0</v>
          </cell>
          <cell r="G2568">
            <v>0</v>
          </cell>
          <cell r="H2568">
            <v>0</v>
          </cell>
          <cell r="I2568" t="str">
            <v>2020 MSA 167434</v>
          </cell>
          <cell r="J2568">
            <v>178</v>
          </cell>
          <cell r="K2568" t="str">
            <v>GLOBAL TOWER ENGINEERING CO LTD N</v>
          </cell>
          <cell r="L2568" t="str">
            <v>LEADCOM INTEGRATED SOLUTIONS KENYA</v>
          </cell>
          <cell r="M2568" t="str">
            <v>CN</v>
          </cell>
          <cell r="N2568" t="str">
            <v>CNNGB</v>
          </cell>
          <cell r="O2568" t="str">
            <v>PK</v>
          </cell>
          <cell r="P2568">
            <v>830</v>
          </cell>
          <cell r="Q2568">
            <v>830</v>
          </cell>
          <cell r="R2568">
            <v>830</v>
          </cell>
          <cell r="S2568">
            <v>830</v>
          </cell>
          <cell r="T2568">
            <v>375238</v>
          </cell>
          <cell r="U2568">
            <v>375238</v>
          </cell>
          <cell r="V2568">
            <v>375238</v>
          </cell>
          <cell r="W2568">
            <v>375238</v>
          </cell>
          <cell r="X2568" t="str">
            <v>TOWERS EMAIL NANCY GTE-CN COM EMAIL SUSANM LEADCOM-IS COM MOBILE 254 712 504 934 TIN NO P051429160J INTRANSIT TO ICD E MBAKASI NAIROBI</v>
          </cell>
          <cell r="Y2568" t="str">
            <v>Valide</v>
          </cell>
        </row>
        <row r="2569">
          <cell r="A2569" t="str">
            <v>MSKU2175092</v>
          </cell>
          <cell r="B2569">
            <v>20</v>
          </cell>
          <cell r="C2569">
            <v>204684214</v>
          </cell>
          <cell r="D2569">
            <v>0</v>
          </cell>
          <cell r="E2569">
            <v>0</v>
          </cell>
          <cell r="F2569">
            <v>0</v>
          </cell>
          <cell r="G2569">
            <v>0</v>
          </cell>
          <cell r="H2569">
            <v>0</v>
          </cell>
          <cell r="I2569" t="str">
            <v>2020 MSA 167434</v>
          </cell>
          <cell r="J2569">
            <v>178</v>
          </cell>
          <cell r="K2569" t="str">
            <v>GLOBAL TOWER ENGINEERING CO LTD N</v>
          </cell>
          <cell r="L2569" t="str">
            <v>LEADCOM INTEGRATED SOLUTIONS KENYA</v>
          </cell>
          <cell r="M2569" t="str">
            <v>CN</v>
          </cell>
          <cell r="N2569" t="str">
            <v>CNNGB</v>
          </cell>
          <cell r="O2569" t="str">
            <v>PK</v>
          </cell>
          <cell r="P2569">
            <v>830</v>
          </cell>
          <cell r="Q2569">
            <v>830</v>
          </cell>
          <cell r="R2569">
            <v>830</v>
          </cell>
          <cell r="S2569">
            <v>830</v>
          </cell>
          <cell r="T2569">
            <v>375238</v>
          </cell>
          <cell r="U2569">
            <v>375238</v>
          </cell>
          <cell r="V2569">
            <v>375238</v>
          </cell>
          <cell r="W2569">
            <v>375238</v>
          </cell>
          <cell r="X2569" t="str">
            <v>TOWERS EMAIL NANCY GTE-CN COM EMAIL SUSANM LEADCOM-IS COM MOBILE 254 712 504 934 TIN NO P051429160J INTRANSIT TO ICD E MBAKASI NAIROBI</v>
          </cell>
          <cell r="Y2569" t="str">
            <v>Valide</v>
          </cell>
        </row>
        <row r="2570">
          <cell r="A2570" t="str">
            <v>MSKU7105077</v>
          </cell>
          <cell r="B2570">
            <v>20</v>
          </cell>
          <cell r="C2570">
            <v>204695282</v>
          </cell>
          <cell r="D2570">
            <v>0</v>
          </cell>
          <cell r="E2570">
            <v>0</v>
          </cell>
          <cell r="F2570">
            <v>0</v>
          </cell>
          <cell r="G2570">
            <v>0</v>
          </cell>
          <cell r="H2570">
            <v>0</v>
          </cell>
          <cell r="I2570" t="str">
            <v>2020 MSA 167434</v>
          </cell>
          <cell r="J2570">
            <v>489</v>
          </cell>
          <cell r="K2570" t="str">
            <v>THAI GYPSUM PRODUCTS PCL GYPSUM MET</v>
          </cell>
          <cell r="L2570" t="str">
            <v>CLASSIC IRONMONGERS LTD PO BOX 1791</v>
          </cell>
          <cell r="M2570" t="str">
            <v>CN</v>
          </cell>
          <cell r="N2570" t="str">
            <v>THBKK</v>
          </cell>
          <cell r="O2570" t="str">
            <v>BG</v>
          </cell>
          <cell r="P2570">
            <v>6720</v>
          </cell>
          <cell r="Q2570">
            <v>6720</v>
          </cell>
          <cell r="R2570">
            <v>6720</v>
          </cell>
          <cell r="S2570">
            <v>6720</v>
          </cell>
          <cell r="T2570">
            <v>175110</v>
          </cell>
          <cell r="U2570">
            <v>175110</v>
          </cell>
          <cell r="V2570">
            <v>175110</v>
          </cell>
          <cell r="W2570">
            <v>175110</v>
          </cell>
          <cell r="X2570" t="str">
            <v>GYPSUM POWDER BRAND GYPROC PROPLASTER WALL FINISH 6720 BAGS GYPSUM P OWDER 25KGS BRAND GYPROC PROPLASTER WALL FINISH N W 168 000 00 KGS IDF E2008380783 HS CODE GYPSUM POWDER BRAND GYPROC PROPLASTER WALL FINISH 2520 20 90 FREIGHT PAYABLE IN DURBAN SOUTH AFRICA BY CONTRACTUAL PARTY RB SHIPPING SERVICES FINAL DESTINATION TO ICDEMBAKASI NAIROBI KENYA SHEET</v>
          </cell>
          <cell r="Y2570" t="str">
            <v>Valide</v>
          </cell>
        </row>
        <row r="2571">
          <cell r="A2571" t="str">
            <v>MRKU7680515</v>
          </cell>
          <cell r="B2571">
            <v>20</v>
          </cell>
          <cell r="C2571">
            <v>204700095</v>
          </cell>
          <cell r="D2571">
            <v>0</v>
          </cell>
          <cell r="E2571">
            <v>0</v>
          </cell>
          <cell r="F2571">
            <v>0</v>
          </cell>
          <cell r="G2571">
            <v>0</v>
          </cell>
          <cell r="H2571">
            <v>0</v>
          </cell>
          <cell r="I2571" t="str">
            <v>2020 MSA 167389</v>
          </cell>
          <cell r="J2571">
            <v>57</v>
          </cell>
          <cell r="K2571" t="str">
            <v>UNITED SUGAR COMPANY ON BEHALF OF COM</v>
          </cell>
          <cell r="L2571" t="str">
            <v>TO ORDER</v>
          </cell>
          <cell r="M2571" t="str">
            <v>US</v>
          </cell>
          <cell r="N2571" t="str">
            <v>SAJED</v>
          </cell>
          <cell r="O2571" t="str">
            <v>BG</v>
          </cell>
          <cell r="P2571">
            <v>1300</v>
          </cell>
          <cell r="Q2571">
            <v>1300</v>
          </cell>
          <cell r="R2571">
            <v>1300</v>
          </cell>
          <cell r="S2571">
            <v>1300</v>
          </cell>
          <cell r="T2571">
            <v>1563900</v>
          </cell>
          <cell r="U2571">
            <v>1563900</v>
          </cell>
          <cell r="V2571">
            <v>1563900</v>
          </cell>
          <cell r="W2571">
            <v>1563900</v>
          </cell>
          <cell r="X2571"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1" t="str">
            <v>Valide</v>
          </cell>
        </row>
        <row r="2572">
          <cell r="A2572" t="str">
            <v>SUDU1469748</v>
          </cell>
          <cell r="B2572">
            <v>20</v>
          </cell>
          <cell r="C2572">
            <v>204700095</v>
          </cell>
          <cell r="D2572">
            <v>0</v>
          </cell>
          <cell r="E2572">
            <v>0</v>
          </cell>
          <cell r="F2572">
            <v>0</v>
          </cell>
          <cell r="G2572">
            <v>0</v>
          </cell>
          <cell r="H2572">
            <v>0</v>
          </cell>
          <cell r="I2572" t="str">
            <v>2020 MSA 167389</v>
          </cell>
          <cell r="J2572">
            <v>57</v>
          </cell>
          <cell r="K2572" t="str">
            <v>UNITED SUGAR COMPANY ON BEHALF OF COM</v>
          </cell>
          <cell r="L2572" t="str">
            <v>TO ORDER</v>
          </cell>
          <cell r="M2572" t="str">
            <v>US</v>
          </cell>
          <cell r="N2572" t="str">
            <v>SAJED</v>
          </cell>
          <cell r="O2572" t="str">
            <v>BG</v>
          </cell>
          <cell r="P2572">
            <v>1300</v>
          </cell>
          <cell r="Q2572">
            <v>1300</v>
          </cell>
          <cell r="R2572">
            <v>1300</v>
          </cell>
          <cell r="S2572">
            <v>1300</v>
          </cell>
          <cell r="T2572">
            <v>1563900</v>
          </cell>
          <cell r="U2572">
            <v>1563900</v>
          </cell>
          <cell r="V2572">
            <v>1563900</v>
          </cell>
          <cell r="W2572">
            <v>1563900</v>
          </cell>
          <cell r="X2572"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2" t="str">
            <v>Valide</v>
          </cell>
        </row>
        <row r="2573">
          <cell r="A2573" t="str">
            <v>TRHU2659629</v>
          </cell>
          <cell r="B2573">
            <v>20</v>
          </cell>
          <cell r="C2573">
            <v>204700095</v>
          </cell>
          <cell r="D2573">
            <v>0</v>
          </cell>
          <cell r="E2573">
            <v>0</v>
          </cell>
          <cell r="F2573">
            <v>0</v>
          </cell>
          <cell r="G2573">
            <v>0</v>
          </cell>
          <cell r="H2573">
            <v>0</v>
          </cell>
          <cell r="I2573" t="str">
            <v>2020 MSA 167389</v>
          </cell>
          <cell r="J2573">
            <v>57</v>
          </cell>
          <cell r="K2573" t="str">
            <v>UNITED SUGAR COMPANY ON BEHALF OF COM</v>
          </cell>
          <cell r="L2573" t="str">
            <v>TO ORDER</v>
          </cell>
          <cell r="M2573" t="str">
            <v>US</v>
          </cell>
          <cell r="N2573" t="str">
            <v>SAJED</v>
          </cell>
          <cell r="O2573" t="str">
            <v>BG</v>
          </cell>
          <cell r="P2573">
            <v>1300</v>
          </cell>
          <cell r="Q2573">
            <v>1300</v>
          </cell>
          <cell r="R2573">
            <v>1300</v>
          </cell>
          <cell r="S2573">
            <v>1300</v>
          </cell>
          <cell r="T2573">
            <v>1563900</v>
          </cell>
          <cell r="U2573">
            <v>1563900</v>
          </cell>
          <cell r="V2573">
            <v>1563900</v>
          </cell>
          <cell r="W2573">
            <v>1563900</v>
          </cell>
          <cell r="X2573"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3" t="str">
            <v>Valide</v>
          </cell>
        </row>
        <row r="2574">
          <cell r="A2574" t="str">
            <v>SUDU1943965</v>
          </cell>
          <cell r="B2574">
            <v>20</v>
          </cell>
          <cell r="C2574">
            <v>204700095</v>
          </cell>
          <cell r="D2574">
            <v>0</v>
          </cell>
          <cell r="E2574">
            <v>0</v>
          </cell>
          <cell r="F2574">
            <v>0</v>
          </cell>
          <cell r="G2574">
            <v>0</v>
          </cell>
          <cell r="H2574">
            <v>0</v>
          </cell>
          <cell r="I2574" t="str">
            <v>2020 MSA 167389</v>
          </cell>
          <cell r="J2574">
            <v>57</v>
          </cell>
          <cell r="K2574" t="str">
            <v>UNITED SUGAR COMPANY ON BEHALF OF COM</v>
          </cell>
          <cell r="L2574" t="str">
            <v>TO ORDER</v>
          </cell>
          <cell r="M2574" t="str">
            <v>US</v>
          </cell>
          <cell r="N2574" t="str">
            <v>SAJED</v>
          </cell>
          <cell r="O2574" t="str">
            <v>BG</v>
          </cell>
          <cell r="P2574">
            <v>1300</v>
          </cell>
          <cell r="Q2574">
            <v>1300</v>
          </cell>
          <cell r="R2574">
            <v>1300</v>
          </cell>
          <cell r="S2574">
            <v>1300</v>
          </cell>
          <cell r="T2574">
            <v>1563900</v>
          </cell>
          <cell r="U2574">
            <v>1563900</v>
          </cell>
          <cell r="V2574">
            <v>1563900</v>
          </cell>
          <cell r="W2574">
            <v>1563900</v>
          </cell>
          <cell r="X2574"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4" t="str">
            <v>Valide</v>
          </cell>
        </row>
        <row r="2575">
          <cell r="A2575" t="str">
            <v>MSKU7131456</v>
          </cell>
          <cell r="B2575">
            <v>20</v>
          </cell>
          <cell r="C2575">
            <v>204700095</v>
          </cell>
          <cell r="D2575">
            <v>0</v>
          </cell>
          <cell r="E2575">
            <v>0</v>
          </cell>
          <cell r="F2575">
            <v>0</v>
          </cell>
          <cell r="G2575">
            <v>0</v>
          </cell>
          <cell r="H2575">
            <v>0</v>
          </cell>
          <cell r="I2575" t="str">
            <v>2020 MSA 167389</v>
          </cell>
          <cell r="J2575">
            <v>57</v>
          </cell>
          <cell r="K2575" t="str">
            <v>UNITED SUGAR COMPANY ON BEHALF OF COM</v>
          </cell>
          <cell r="L2575" t="str">
            <v>TO ORDER</v>
          </cell>
          <cell r="M2575" t="str">
            <v>US</v>
          </cell>
          <cell r="N2575" t="str">
            <v>SAJED</v>
          </cell>
          <cell r="O2575" t="str">
            <v>BG</v>
          </cell>
          <cell r="P2575">
            <v>1300</v>
          </cell>
          <cell r="Q2575">
            <v>1300</v>
          </cell>
          <cell r="R2575">
            <v>1300</v>
          </cell>
          <cell r="S2575">
            <v>1300</v>
          </cell>
          <cell r="T2575">
            <v>1563900</v>
          </cell>
          <cell r="U2575">
            <v>1563900</v>
          </cell>
          <cell r="V2575">
            <v>1563900</v>
          </cell>
          <cell r="W2575">
            <v>1563900</v>
          </cell>
          <cell r="X2575"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5" t="str">
            <v>Valide</v>
          </cell>
        </row>
        <row r="2576">
          <cell r="A2576" t="str">
            <v>PONU0524338</v>
          </cell>
          <cell r="B2576">
            <v>20</v>
          </cell>
          <cell r="C2576">
            <v>204700095</v>
          </cell>
          <cell r="D2576">
            <v>0</v>
          </cell>
          <cell r="E2576">
            <v>0</v>
          </cell>
          <cell r="F2576">
            <v>0</v>
          </cell>
          <cell r="G2576">
            <v>0</v>
          </cell>
          <cell r="H2576">
            <v>0</v>
          </cell>
          <cell r="I2576" t="str">
            <v>2020 MSA 167389</v>
          </cell>
          <cell r="J2576">
            <v>57</v>
          </cell>
          <cell r="K2576" t="str">
            <v>UNITED SUGAR COMPANY ON BEHALF OF COM</v>
          </cell>
          <cell r="L2576" t="str">
            <v>TO ORDER</v>
          </cell>
          <cell r="M2576" t="str">
            <v>US</v>
          </cell>
          <cell r="N2576" t="str">
            <v>SAJED</v>
          </cell>
          <cell r="O2576" t="str">
            <v>BG</v>
          </cell>
          <cell r="P2576">
            <v>1300</v>
          </cell>
          <cell r="Q2576">
            <v>1300</v>
          </cell>
          <cell r="R2576">
            <v>1300</v>
          </cell>
          <cell r="S2576">
            <v>1300</v>
          </cell>
          <cell r="T2576">
            <v>1563900</v>
          </cell>
          <cell r="U2576">
            <v>1563900</v>
          </cell>
          <cell r="V2576">
            <v>1563900</v>
          </cell>
          <cell r="W2576">
            <v>1563900</v>
          </cell>
          <cell r="X2576"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6" t="str">
            <v>Valide</v>
          </cell>
        </row>
        <row r="2577">
          <cell r="A2577" t="str">
            <v>MRKU8218420</v>
          </cell>
          <cell r="B2577">
            <v>20</v>
          </cell>
          <cell r="C2577">
            <v>204700095</v>
          </cell>
          <cell r="D2577">
            <v>0</v>
          </cell>
          <cell r="E2577">
            <v>0</v>
          </cell>
          <cell r="F2577">
            <v>0</v>
          </cell>
          <cell r="G2577">
            <v>0</v>
          </cell>
          <cell r="H2577">
            <v>0</v>
          </cell>
          <cell r="I2577" t="str">
            <v>2020 MSA 167389</v>
          </cell>
          <cell r="J2577">
            <v>57</v>
          </cell>
          <cell r="K2577" t="str">
            <v>UNITED SUGAR COMPANY ON BEHALF OF COM</v>
          </cell>
          <cell r="L2577" t="str">
            <v>TO ORDER</v>
          </cell>
          <cell r="M2577" t="str">
            <v>US</v>
          </cell>
          <cell r="N2577" t="str">
            <v>SAJED</v>
          </cell>
          <cell r="O2577" t="str">
            <v>BG</v>
          </cell>
          <cell r="P2577">
            <v>1300</v>
          </cell>
          <cell r="Q2577">
            <v>1300</v>
          </cell>
          <cell r="R2577">
            <v>1300</v>
          </cell>
          <cell r="S2577">
            <v>1300</v>
          </cell>
          <cell r="T2577">
            <v>1563900</v>
          </cell>
          <cell r="U2577">
            <v>1563900</v>
          </cell>
          <cell r="V2577">
            <v>1563900</v>
          </cell>
          <cell r="W2577">
            <v>1563900</v>
          </cell>
          <cell r="X2577"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7" t="str">
            <v>Valide</v>
          </cell>
        </row>
        <row r="2578">
          <cell r="A2578" t="str">
            <v>PONU0087285</v>
          </cell>
          <cell r="B2578">
            <v>20</v>
          </cell>
          <cell r="C2578">
            <v>204700095</v>
          </cell>
          <cell r="D2578">
            <v>0</v>
          </cell>
          <cell r="E2578">
            <v>0</v>
          </cell>
          <cell r="F2578">
            <v>0</v>
          </cell>
          <cell r="G2578">
            <v>0</v>
          </cell>
          <cell r="H2578">
            <v>0</v>
          </cell>
          <cell r="I2578" t="str">
            <v>2020 MSA 167389</v>
          </cell>
          <cell r="J2578">
            <v>57</v>
          </cell>
          <cell r="K2578" t="str">
            <v>UNITED SUGAR COMPANY ON BEHALF OF COM</v>
          </cell>
          <cell r="L2578" t="str">
            <v>TO ORDER</v>
          </cell>
          <cell r="M2578" t="str">
            <v>US</v>
          </cell>
          <cell r="N2578" t="str">
            <v>SAJED</v>
          </cell>
          <cell r="O2578" t="str">
            <v>BG</v>
          </cell>
          <cell r="P2578">
            <v>1300</v>
          </cell>
          <cell r="Q2578">
            <v>1300</v>
          </cell>
          <cell r="R2578">
            <v>1300</v>
          </cell>
          <cell r="S2578">
            <v>1300</v>
          </cell>
          <cell r="T2578">
            <v>1563900</v>
          </cell>
          <cell r="U2578">
            <v>1563900</v>
          </cell>
          <cell r="V2578">
            <v>1563900</v>
          </cell>
          <cell r="W2578">
            <v>1563900</v>
          </cell>
          <cell r="X2578"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8" t="str">
            <v>Valide</v>
          </cell>
        </row>
        <row r="2579">
          <cell r="A2579" t="str">
            <v>MSKU7151998</v>
          </cell>
          <cell r="B2579">
            <v>20</v>
          </cell>
          <cell r="C2579">
            <v>204700095</v>
          </cell>
          <cell r="D2579">
            <v>0</v>
          </cell>
          <cell r="E2579">
            <v>0</v>
          </cell>
          <cell r="F2579">
            <v>0</v>
          </cell>
          <cell r="G2579">
            <v>0</v>
          </cell>
          <cell r="H2579">
            <v>0</v>
          </cell>
          <cell r="I2579" t="str">
            <v>2020 MSA 167389</v>
          </cell>
          <cell r="J2579">
            <v>57</v>
          </cell>
          <cell r="K2579" t="str">
            <v>UNITED SUGAR COMPANY ON BEHALF OF COM</v>
          </cell>
          <cell r="L2579" t="str">
            <v>TO ORDER</v>
          </cell>
          <cell r="M2579" t="str">
            <v>US</v>
          </cell>
          <cell r="N2579" t="str">
            <v>SAJED</v>
          </cell>
          <cell r="O2579" t="str">
            <v>BG</v>
          </cell>
          <cell r="P2579">
            <v>1300</v>
          </cell>
          <cell r="Q2579">
            <v>1300</v>
          </cell>
          <cell r="R2579">
            <v>1300</v>
          </cell>
          <cell r="S2579">
            <v>1300</v>
          </cell>
          <cell r="T2579">
            <v>1563900</v>
          </cell>
          <cell r="U2579">
            <v>1563900</v>
          </cell>
          <cell r="V2579">
            <v>1563900</v>
          </cell>
          <cell r="W2579">
            <v>1563900</v>
          </cell>
          <cell r="X2579"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79" t="str">
            <v>Valide</v>
          </cell>
        </row>
        <row r="2580">
          <cell r="A2580" t="str">
            <v>MRKU9531085</v>
          </cell>
          <cell r="B2580">
            <v>20</v>
          </cell>
          <cell r="C2580">
            <v>204700095</v>
          </cell>
          <cell r="D2580">
            <v>0</v>
          </cell>
          <cell r="E2580">
            <v>0</v>
          </cell>
          <cell r="F2580">
            <v>0</v>
          </cell>
          <cell r="G2580">
            <v>0</v>
          </cell>
          <cell r="H2580">
            <v>0</v>
          </cell>
          <cell r="I2580" t="str">
            <v>2020 MSA 167389</v>
          </cell>
          <cell r="J2580">
            <v>57</v>
          </cell>
          <cell r="K2580" t="str">
            <v>UNITED SUGAR COMPANY ON BEHALF OF COM</v>
          </cell>
          <cell r="L2580" t="str">
            <v>TO ORDER</v>
          </cell>
          <cell r="M2580" t="str">
            <v>US</v>
          </cell>
          <cell r="N2580" t="str">
            <v>SAJED</v>
          </cell>
          <cell r="O2580" t="str">
            <v>BG</v>
          </cell>
          <cell r="P2580">
            <v>1300</v>
          </cell>
          <cell r="Q2580">
            <v>1300</v>
          </cell>
          <cell r="R2580">
            <v>1300</v>
          </cell>
          <cell r="S2580">
            <v>1300</v>
          </cell>
          <cell r="T2580">
            <v>1563900</v>
          </cell>
          <cell r="U2580">
            <v>1563900</v>
          </cell>
          <cell r="V2580">
            <v>1563900</v>
          </cell>
          <cell r="W2580">
            <v>1563900</v>
          </cell>
          <cell r="X2580"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80" t="str">
            <v>Valide</v>
          </cell>
        </row>
        <row r="2581">
          <cell r="A2581" t="str">
            <v>SUDU1475530</v>
          </cell>
          <cell r="B2581">
            <v>20</v>
          </cell>
          <cell r="C2581">
            <v>204700095</v>
          </cell>
          <cell r="D2581">
            <v>0</v>
          </cell>
          <cell r="E2581">
            <v>0</v>
          </cell>
          <cell r="F2581">
            <v>0</v>
          </cell>
          <cell r="G2581">
            <v>0</v>
          </cell>
          <cell r="H2581">
            <v>0</v>
          </cell>
          <cell r="I2581" t="str">
            <v>2020 MSA 167389</v>
          </cell>
          <cell r="J2581">
            <v>57</v>
          </cell>
          <cell r="K2581" t="str">
            <v>UNITED SUGAR COMPANY ON BEHALF OF COM</v>
          </cell>
          <cell r="L2581" t="str">
            <v>TO ORDER</v>
          </cell>
          <cell r="M2581" t="str">
            <v>US</v>
          </cell>
          <cell r="N2581" t="str">
            <v>SAJED</v>
          </cell>
          <cell r="O2581" t="str">
            <v>BG</v>
          </cell>
          <cell r="P2581">
            <v>1300</v>
          </cell>
          <cell r="Q2581">
            <v>1300</v>
          </cell>
          <cell r="R2581">
            <v>1300</v>
          </cell>
          <cell r="S2581">
            <v>1300</v>
          </cell>
          <cell r="T2581">
            <v>1563900</v>
          </cell>
          <cell r="U2581">
            <v>1563900</v>
          </cell>
          <cell r="V2581">
            <v>1563900</v>
          </cell>
          <cell r="W2581">
            <v>1563900</v>
          </cell>
          <cell r="X2581"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81" t="str">
            <v>Valide</v>
          </cell>
        </row>
        <row r="2582">
          <cell r="A2582" t="str">
            <v>MSKU7789030</v>
          </cell>
          <cell r="B2582">
            <v>20</v>
          </cell>
          <cell r="C2582">
            <v>204700095</v>
          </cell>
          <cell r="D2582">
            <v>0</v>
          </cell>
          <cell r="E2582">
            <v>0</v>
          </cell>
          <cell r="F2582">
            <v>0</v>
          </cell>
          <cell r="G2582">
            <v>0</v>
          </cell>
          <cell r="H2582">
            <v>0</v>
          </cell>
          <cell r="I2582" t="str">
            <v>2020 MSA 167389</v>
          </cell>
          <cell r="J2582">
            <v>57</v>
          </cell>
          <cell r="K2582" t="str">
            <v>UNITED SUGAR COMPANY ON BEHALF OF COM</v>
          </cell>
          <cell r="L2582" t="str">
            <v>TO ORDER</v>
          </cell>
          <cell r="M2582" t="str">
            <v>US</v>
          </cell>
          <cell r="N2582" t="str">
            <v>SAJED</v>
          </cell>
          <cell r="O2582" t="str">
            <v>BG</v>
          </cell>
          <cell r="P2582">
            <v>1300</v>
          </cell>
          <cell r="Q2582">
            <v>1300</v>
          </cell>
          <cell r="R2582">
            <v>1300</v>
          </cell>
          <cell r="S2582">
            <v>1300</v>
          </cell>
          <cell r="T2582">
            <v>1563900</v>
          </cell>
          <cell r="U2582">
            <v>1563900</v>
          </cell>
          <cell r="V2582">
            <v>1563900</v>
          </cell>
          <cell r="W2582">
            <v>1563900</v>
          </cell>
          <cell r="X2582"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82" t="str">
            <v>Valide</v>
          </cell>
        </row>
        <row r="2583">
          <cell r="A2583" t="str">
            <v>MSKU4152368</v>
          </cell>
          <cell r="B2583">
            <v>20</v>
          </cell>
          <cell r="C2583">
            <v>204700095</v>
          </cell>
          <cell r="D2583">
            <v>0</v>
          </cell>
          <cell r="E2583">
            <v>0</v>
          </cell>
          <cell r="F2583">
            <v>0</v>
          </cell>
          <cell r="G2583">
            <v>0</v>
          </cell>
          <cell r="H2583">
            <v>0</v>
          </cell>
          <cell r="I2583" t="str">
            <v>2020 MSA 167389</v>
          </cell>
          <cell r="J2583">
            <v>57</v>
          </cell>
          <cell r="K2583" t="str">
            <v>UNITED SUGAR COMPANY ON BEHALF OF COM</v>
          </cell>
          <cell r="L2583" t="str">
            <v>TO ORDER</v>
          </cell>
          <cell r="M2583" t="str">
            <v>US</v>
          </cell>
          <cell r="N2583" t="str">
            <v>SAJED</v>
          </cell>
          <cell r="O2583" t="str">
            <v>BG</v>
          </cell>
          <cell r="P2583">
            <v>1300</v>
          </cell>
          <cell r="Q2583">
            <v>1300</v>
          </cell>
          <cell r="R2583">
            <v>1300</v>
          </cell>
          <cell r="S2583">
            <v>1300</v>
          </cell>
          <cell r="T2583">
            <v>1563900</v>
          </cell>
          <cell r="U2583">
            <v>1563900</v>
          </cell>
          <cell r="V2583">
            <v>1563900</v>
          </cell>
          <cell r="W2583">
            <v>1563900</v>
          </cell>
          <cell r="X2583"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83" t="str">
            <v>Valide</v>
          </cell>
        </row>
        <row r="2584">
          <cell r="A2584" t="str">
            <v>MSKU2173000</v>
          </cell>
          <cell r="B2584">
            <v>20</v>
          </cell>
          <cell r="C2584">
            <v>204700095</v>
          </cell>
          <cell r="D2584">
            <v>0</v>
          </cell>
          <cell r="E2584">
            <v>0</v>
          </cell>
          <cell r="F2584">
            <v>0</v>
          </cell>
          <cell r="G2584">
            <v>0</v>
          </cell>
          <cell r="H2584">
            <v>0</v>
          </cell>
          <cell r="I2584" t="str">
            <v>2020 MSA 167389</v>
          </cell>
          <cell r="J2584">
            <v>57</v>
          </cell>
          <cell r="K2584" t="str">
            <v>UNITED SUGAR COMPANY ON BEHALF OF COM</v>
          </cell>
          <cell r="L2584" t="str">
            <v>TO ORDER</v>
          </cell>
          <cell r="M2584" t="str">
            <v>US</v>
          </cell>
          <cell r="N2584" t="str">
            <v>SAJED</v>
          </cell>
          <cell r="O2584" t="str">
            <v>BG</v>
          </cell>
          <cell r="P2584">
            <v>1300</v>
          </cell>
          <cell r="Q2584">
            <v>1300</v>
          </cell>
          <cell r="R2584">
            <v>1300</v>
          </cell>
          <cell r="S2584">
            <v>1300</v>
          </cell>
          <cell r="T2584">
            <v>1563900</v>
          </cell>
          <cell r="U2584">
            <v>1563900</v>
          </cell>
          <cell r="V2584">
            <v>1563900</v>
          </cell>
          <cell r="W2584">
            <v>1563900</v>
          </cell>
          <cell r="X2584"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84" t="str">
            <v>Valide</v>
          </cell>
        </row>
        <row r="2585">
          <cell r="A2585" t="str">
            <v>SUDU1325118</v>
          </cell>
          <cell r="B2585">
            <v>20</v>
          </cell>
          <cell r="C2585">
            <v>204710192</v>
          </cell>
          <cell r="D2585">
            <v>0</v>
          </cell>
          <cell r="E2585">
            <v>0</v>
          </cell>
          <cell r="F2585">
            <v>0</v>
          </cell>
          <cell r="G2585">
            <v>0</v>
          </cell>
          <cell r="H2585">
            <v>0</v>
          </cell>
          <cell r="I2585" t="str">
            <v>2020 MSA 167389</v>
          </cell>
          <cell r="J2585">
            <v>57</v>
          </cell>
          <cell r="K2585" t="str">
            <v>UNITED SUGAR COMPANY ON BEHALF OF COM</v>
          </cell>
          <cell r="L2585" t="str">
            <v>TO ORDER</v>
          </cell>
          <cell r="M2585" t="str">
            <v>US</v>
          </cell>
          <cell r="N2585" t="str">
            <v>SAJED</v>
          </cell>
          <cell r="O2585" t="str">
            <v>BG</v>
          </cell>
          <cell r="P2585">
            <v>1300</v>
          </cell>
          <cell r="Q2585">
            <v>1300</v>
          </cell>
          <cell r="R2585">
            <v>1300</v>
          </cell>
          <cell r="S2585">
            <v>1300</v>
          </cell>
          <cell r="T2585">
            <v>1563900</v>
          </cell>
          <cell r="U2585">
            <v>1563900</v>
          </cell>
          <cell r="V2585">
            <v>1563900</v>
          </cell>
          <cell r="W2585">
            <v>1563900</v>
          </cell>
          <cell r="X2585"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2585" t="str">
            <v>Valide</v>
          </cell>
        </row>
        <row r="2586">
          <cell r="A2586" t="str">
            <v>MRSU3813757</v>
          </cell>
          <cell r="B2586">
            <v>40</v>
          </cell>
          <cell r="C2586">
            <v>204720799</v>
          </cell>
          <cell r="D2586">
            <v>0</v>
          </cell>
          <cell r="E2586">
            <v>0</v>
          </cell>
          <cell r="F2586">
            <v>0</v>
          </cell>
          <cell r="G2586">
            <v>0</v>
          </cell>
          <cell r="H2586">
            <v>0</v>
          </cell>
          <cell r="I2586" t="str">
            <v>2020 MSA 167505</v>
          </cell>
          <cell r="J2586">
            <v>280</v>
          </cell>
          <cell r="K2586" t="str">
            <v>CYPAP PAPIER HANDELS GMBH VIKTORGAS</v>
          </cell>
          <cell r="L2586" t="str">
            <v>TO THE ORDER OF PAPER CONVERTERS K</v>
          </cell>
          <cell r="M2586" t="str">
            <v>TR</v>
          </cell>
          <cell r="N2586" t="str">
            <v>BEANR</v>
          </cell>
          <cell r="O2586" t="str">
            <v>PA</v>
          </cell>
          <cell r="P2586">
            <v>211</v>
          </cell>
          <cell r="Q2586">
            <v>211</v>
          </cell>
          <cell r="R2586">
            <v>211</v>
          </cell>
          <cell r="S2586">
            <v>211</v>
          </cell>
          <cell r="T2586">
            <v>50419</v>
          </cell>
          <cell r="U2586">
            <v>50419</v>
          </cell>
          <cell r="V2586">
            <v>50419</v>
          </cell>
          <cell r="W2586">
            <v>50419</v>
          </cell>
          <cell r="X2586" t="str">
            <v>PAPER DUPLEX BOARD IN SHEETS 50 419 MT GROSS WEIGHT 49 016 MT NET WEIGHT 211 PALLETS MARKS AND NUMBERS CYPAP VIENNA VC 662302 MAD E IN GERMANY FREIGHT PREPAID - HS CODE 4810920000 INTRANSIT TO ICD EMBAKASI NAIROBI APPLICABLE FREE TIME 21 DAYS COMBINED DETENT ION DEMURRAGE AT PORT OF DISCHARGE PLACE OF DELIVERY E-MAIL INFO PAPCONKENYA COM MOBILE NO 0722299006 EMPTY CONTAINERS TO B E RETURNED TO DEPOT IN NAIROBI ON CONSIGNEE S RISK RESPONSIBILITY AN D ACCOUNT</v>
          </cell>
          <cell r="Y2586" t="str">
            <v>Valide</v>
          </cell>
        </row>
        <row r="2587">
          <cell r="A2587" t="str">
            <v>MRSU3678235</v>
          </cell>
          <cell r="B2587">
            <v>40</v>
          </cell>
          <cell r="C2587">
            <v>204725241</v>
          </cell>
          <cell r="D2587">
            <v>0</v>
          </cell>
          <cell r="E2587">
            <v>0</v>
          </cell>
          <cell r="F2587">
            <v>0</v>
          </cell>
          <cell r="G2587">
            <v>0</v>
          </cell>
          <cell r="H2587">
            <v>0</v>
          </cell>
          <cell r="I2587" t="str">
            <v>2020 MSA 167505</v>
          </cell>
          <cell r="J2587">
            <v>285</v>
          </cell>
          <cell r="K2587" t="str">
            <v>THE PROCTER GAMBLE COMPANY EGYPT</v>
          </cell>
          <cell r="L2587" t="str">
            <v>HASBAH KENYA LTD OLD AIRPORT NORT</v>
          </cell>
          <cell r="M2587" t="str">
            <v>TR</v>
          </cell>
          <cell r="N2587" t="str">
            <v>EGPSE</v>
          </cell>
          <cell r="O2587" t="str">
            <v>CS</v>
          </cell>
          <cell r="P2587">
            <v>9558</v>
          </cell>
          <cell r="Q2587">
            <v>9558</v>
          </cell>
          <cell r="R2587">
            <v>9558</v>
          </cell>
          <cell r="S2587">
            <v>9558</v>
          </cell>
          <cell r="T2587">
            <v>90869</v>
          </cell>
          <cell r="U2587">
            <v>90869</v>
          </cell>
          <cell r="V2587">
            <v>90869</v>
          </cell>
          <cell r="W2587">
            <v>90869</v>
          </cell>
          <cell r="X2587" t="str">
            <v>ARIEL LAUNDRY DETERGENTS ORDER 1034638072 TOTAL NET WEIGHT 85575 60 KGS TOTAL GROSS WEIGHT 90869 04 KGS T OTAL QTY 9558 CASES FREIGHT TO BE PAID IN USD HS CODE 3 40220 ICD EMBAKASI NAIROBI KENYA</v>
          </cell>
          <cell r="Y2587" t="str">
            <v>Valide</v>
          </cell>
        </row>
        <row r="2588">
          <cell r="A2588" t="str">
            <v>HASU4436323</v>
          </cell>
          <cell r="B2588">
            <v>40</v>
          </cell>
          <cell r="C2588">
            <v>204725248</v>
          </cell>
          <cell r="D2588">
            <v>0</v>
          </cell>
          <cell r="E2588">
            <v>0</v>
          </cell>
          <cell r="F2588">
            <v>0</v>
          </cell>
          <cell r="G2588">
            <v>0</v>
          </cell>
          <cell r="H2588">
            <v>0</v>
          </cell>
          <cell r="I2588" t="str">
            <v>2020 MSA 167505</v>
          </cell>
          <cell r="J2588">
            <v>287</v>
          </cell>
          <cell r="K2588" t="str">
            <v>THE PROCTER GAMBLE COMPANY EGYPT</v>
          </cell>
          <cell r="L2588" t="str">
            <v>HASBAH KENYA LTD OLD AIRPORT NORT</v>
          </cell>
          <cell r="M2588" t="str">
            <v>TR</v>
          </cell>
          <cell r="N2588" t="str">
            <v>EGPSE</v>
          </cell>
          <cell r="O2588" t="str">
            <v>CS</v>
          </cell>
          <cell r="P2588">
            <v>19440</v>
          </cell>
          <cell r="Q2588">
            <v>19440</v>
          </cell>
          <cell r="R2588">
            <v>19440</v>
          </cell>
          <cell r="S2588">
            <v>19440</v>
          </cell>
          <cell r="T2588">
            <v>17545</v>
          </cell>
          <cell r="U2588">
            <v>17545</v>
          </cell>
          <cell r="V2588">
            <v>17545</v>
          </cell>
          <cell r="W2588">
            <v>17545</v>
          </cell>
          <cell r="X2588" t="str">
            <v>ALWAYS- SANITARY PADS ORDER 1034638497 TOTAL NET WEIGH T 13592 45 KGS TOTAL GROSS WEIGHT 17544 60 KGS TOTAL QTY 19440 CASES FREIGHT TO BE PAID IN USD HS CODE 961900 ICD EMBAKASI NAIROBI</v>
          </cell>
          <cell r="Y2588" t="str">
            <v>Valide</v>
          </cell>
        </row>
        <row r="2589">
          <cell r="A2589" t="str">
            <v>MRKU3447362</v>
          </cell>
          <cell r="B2589">
            <v>40</v>
          </cell>
          <cell r="C2589">
            <v>204726868</v>
          </cell>
          <cell r="D2589">
            <v>0</v>
          </cell>
          <cell r="E2589">
            <v>0</v>
          </cell>
          <cell r="F2589">
            <v>0</v>
          </cell>
          <cell r="G2589">
            <v>0</v>
          </cell>
          <cell r="H2589">
            <v>0</v>
          </cell>
          <cell r="I2589" t="str">
            <v>2020 MSA 167505</v>
          </cell>
          <cell r="J2589">
            <v>293</v>
          </cell>
          <cell r="K2589" t="str">
            <v>VIVE TEXTILE RECYCLING SP Z OO 22 U</v>
          </cell>
          <cell r="L2589" t="str">
            <v>BENTAN INVESTMENT LTD P O BOX 3046</v>
          </cell>
          <cell r="M2589" t="str">
            <v>TR</v>
          </cell>
          <cell r="N2589" t="str">
            <v>PLGDN</v>
          </cell>
          <cell r="O2589" t="str">
            <v>BG</v>
          </cell>
          <cell r="P2589">
            <v>767</v>
          </cell>
          <cell r="Q2589">
            <v>767</v>
          </cell>
          <cell r="R2589">
            <v>767</v>
          </cell>
          <cell r="S2589">
            <v>767</v>
          </cell>
          <cell r="T2589">
            <v>19509</v>
          </cell>
          <cell r="U2589">
            <v>19509</v>
          </cell>
          <cell r="V2589">
            <v>19509</v>
          </cell>
          <cell r="W2589">
            <v>19509</v>
          </cell>
          <cell r="X2589" t="str">
            <v>OF USED SHOES IN TRANSIT TO NAIROBI INTRANSIT TO ICD EMBAKASI NAIR OBI</v>
          </cell>
          <cell r="Y2589" t="str">
            <v>Val</v>
          </cell>
        </row>
        <row r="2590">
          <cell r="A2590" t="str">
            <v>MRKU2991047</v>
          </cell>
          <cell r="B2590">
            <v>40</v>
          </cell>
          <cell r="C2590">
            <v>204730271</v>
          </cell>
          <cell r="D2590">
            <v>0</v>
          </cell>
          <cell r="E2590">
            <v>0</v>
          </cell>
          <cell r="F2590">
            <v>0</v>
          </cell>
          <cell r="G2590">
            <v>0</v>
          </cell>
          <cell r="H2590">
            <v>0</v>
          </cell>
          <cell r="I2590" t="str">
            <v>2020 MSA 167505</v>
          </cell>
          <cell r="J2590">
            <v>297</v>
          </cell>
          <cell r="K2590" t="str">
            <v>ZETA LUMEN GENERAL TRADING L L C BR</v>
          </cell>
          <cell r="L2590" t="str">
            <v>RENOVA LIMITED 27669 00100 NAIROBINOVA CO KE</v>
          </cell>
          <cell r="M2590" t="str">
            <v>TR</v>
          </cell>
          <cell r="N2590" t="str">
            <v>FIHEL</v>
          </cell>
          <cell r="O2590" t="str">
            <v>PK</v>
          </cell>
          <cell r="P2590">
            <v>46</v>
          </cell>
          <cell r="Q2590">
            <v>46</v>
          </cell>
          <cell r="R2590">
            <v>0</v>
          </cell>
          <cell r="S2590">
            <v>0</v>
          </cell>
          <cell r="T2590">
            <v>8573</v>
          </cell>
          <cell r="U2590">
            <v>8573</v>
          </cell>
          <cell r="V2590">
            <v>0</v>
          </cell>
          <cell r="W2590">
            <v>0</v>
          </cell>
          <cell r="X2590" t="str">
            <v>LIGHT FITTINGS</v>
          </cell>
          <cell r="Y2590" t="str">
            <v>Valide</v>
          </cell>
        </row>
        <row r="2591">
          <cell r="A2591" t="str">
            <v>MSKU8965860</v>
          </cell>
          <cell r="B2591">
            <v>40</v>
          </cell>
          <cell r="C2591">
            <v>204750381</v>
          </cell>
          <cell r="D2591">
            <v>0</v>
          </cell>
          <cell r="E2591">
            <v>0</v>
          </cell>
          <cell r="F2591">
            <v>0</v>
          </cell>
          <cell r="G2591">
            <v>0</v>
          </cell>
          <cell r="H2591">
            <v>0</v>
          </cell>
          <cell r="I2591" t="str">
            <v>2020 MSA 167434</v>
          </cell>
          <cell r="J2591">
            <v>293</v>
          </cell>
          <cell r="K2591" t="str">
            <v>ISUZU GLOBAL CV ENGINEERING CENTERL 66-0-2168-3340 FAX 66-0-216</v>
          </cell>
          <cell r="L2591" t="str">
            <v>ISUZU EAST AFRICA LIMITED ENTERPRI</v>
          </cell>
          <cell r="M2591" t="str">
            <v>CN</v>
          </cell>
          <cell r="N2591" t="str">
            <v>THLCH</v>
          </cell>
          <cell r="O2591" t="str">
            <v>CS</v>
          </cell>
          <cell r="P2591">
            <v>10</v>
          </cell>
          <cell r="Q2591">
            <v>10</v>
          </cell>
          <cell r="R2591">
            <v>10</v>
          </cell>
          <cell r="S2591">
            <v>10</v>
          </cell>
          <cell r="T2591">
            <v>7316</v>
          </cell>
          <cell r="U2591">
            <v>7316</v>
          </cell>
          <cell r="V2591">
            <v>7316</v>
          </cell>
          <cell r="W2591">
            <v>7316</v>
          </cell>
          <cell r="X2591" t="str">
            <v>COMPONENTS FOR NEW ISUZU VEHICLES IN CKD PH II CONDITION MODEL FRR9 0N IGCE INV NO KIGKE2009002 0040F HS CODE 8704 22 ATTEND DANIE L KILENGE FRANCIS OHAGA HENRY NJOROGE TEL 254703013300 E-MAIL HENRY NJOROGE ISUZU CO KE TRADE REGISTER NUMBER P000608609Y FR EIGHT PAYABLE AT NAIROBI KENYA INTRANSIT TO ICD EMBAKASI NAIROBI</v>
          </cell>
          <cell r="Y2591" t="str">
            <v>Valide</v>
          </cell>
        </row>
        <row r="2592">
          <cell r="A2592" t="str">
            <v>MSKU1633328</v>
          </cell>
          <cell r="B2592">
            <v>40</v>
          </cell>
          <cell r="C2592">
            <v>204753059</v>
          </cell>
          <cell r="D2592">
            <v>0</v>
          </cell>
          <cell r="E2592">
            <v>0</v>
          </cell>
          <cell r="F2592">
            <v>0</v>
          </cell>
          <cell r="G2592">
            <v>0</v>
          </cell>
          <cell r="H2592">
            <v>0</v>
          </cell>
          <cell r="I2592" t="str">
            <v>2020 MSA 167279</v>
          </cell>
          <cell r="J2592">
            <v>356</v>
          </cell>
          <cell r="K2592" t="str">
            <v>FLEX P FILMS EGYPT S A E PLOT NOB REPUBLIC OF EGYPT</v>
          </cell>
          <cell r="L2592" t="str">
            <v>POLYTHENE INDUSTRIES LTD RAMCO GR</v>
          </cell>
          <cell r="M2592" t="str">
            <v>US</v>
          </cell>
          <cell r="N2592" t="str">
            <v>EGSOK</v>
          </cell>
          <cell r="O2592" t="str">
            <v>PA</v>
          </cell>
          <cell r="P2592">
            <v>34</v>
          </cell>
          <cell r="Q2592">
            <v>34</v>
          </cell>
          <cell r="R2592">
            <v>34</v>
          </cell>
          <cell r="S2592">
            <v>34</v>
          </cell>
          <cell r="T2592">
            <v>24800</v>
          </cell>
          <cell r="U2592">
            <v>24800</v>
          </cell>
          <cell r="V2592">
            <v>24800</v>
          </cell>
          <cell r="W2592">
            <v>24800</v>
          </cell>
          <cell r="X2592" t="str">
            <v>- BOPP TRANSPARENT FILM BOTH SIDE SEALABLE AND ONE SIDE TREATED - BOP P TRP BOTH SIDE HEAT SEAL ONE SIDE TREATED LOW SEAL TEMP FILM S IT 105 C - CARGO IN TRANIST TO ICD NAIROBI ON CONSIGNEES RISK COSTS RESPONSIBILITY - HS CODE 39202010 - INVOICE NO 52210249 ORD ER NO 52210246 - NET WEIGHT 22993 20 KGS INTRANSIT TO ICD EMBAKASI NAIROBI</v>
          </cell>
          <cell r="Y2592" t="str">
            <v>Valide</v>
          </cell>
        </row>
        <row r="2593">
          <cell r="A2593" t="str">
            <v>MRKU2696988</v>
          </cell>
          <cell r="B2593">
            <v>40</v>
          </cell>
          <cell r="C2593">
            <v>204753576</v>
          </cell>
          <cell r="D2593">
            <v>0</v>
          </cell>
          <cell r="E2593">
            <v>0</v>
          </cell>
          <cell r="F2593">
            <v>0</v>
          </cell>
          <cell r="G2593">
            <v>0</v>
          </cell>
          <cell r="H2593">
            <v>0</v>
          </cell>
          <cell r="I2593" t="str">
            <v>2020 MSA 167129</v>
          </cell>
          <cell r="J2593">
            <v>400</v>
          </cell>
          <cell r="K2593" t="str">
            <v>FLEX P FILMS EGYPT S A E R2 PLOT</v>
          </cell>
          <cell r="L2593" t="str">
            <v>AUROMEERA INDUSTRIES U LTD PLOT N</v>
          </cell>
          <cell r="M2593" t="str">
            <v>BR</v>
          </cell>
          <cell r="N2593" t="str">
            <v>EGSOK</v>
          </cell>
          <cell r="O2593" t="str">
            <v>PA</v>
          </cell>
          <cell r="P2593">
            <v>31</v>
          </cell>
          <cell r="Q2593">
            <v>31</v>
          </cell>
          <cell r="R2593">
            <v>0</v>
          </cell>
          <cell r="S2593">
            <v>0</v>
          </cell>
          <cell r="T2593">
            <v>25595</v>
          </cell>
          <cell r="U2593">
            <v>25595</v>
          </cell>
          <cell r="V2593">
            <v>0</v>
          </cell>
          <cell r="W2593">
            <v>0</v>
          </cell>
          <cell r="X2593" t="str">
            <v>- BOPP METALLIZED ON TRT SIDE OTHER SIDE HS FILM - BOPP TRP BOTH SID E HEAT SEAL ONE SIDE TREATED LOW SEAL TEMP FILM SIT 105 C - H S CODE 39201010 - INVOICE NO 52210248 ORDER NO 52210275 - NET W EIGHT 23722 60 KGS</v>
          </cell>
          <cell r="Y2593" t="str">
            <v>Valide</v>
          </cell>
        </row>
        <row r="2594">
          <cell r="A2594" t="str">
            <v>MRSU3562184</v>
          </cell>
          <cell r="B2594">
            <v>40</v>
          </cell>
          <cell r="C2594">
            <v>204765065</v>
          </cell>
          <cell r="D2594">
            <v>0</v>
          </cell>
          <cell r="E2594">
            <v>0</v>
          </cell>
          <cell r="F2594">
            <v>0</v>
          </cell>
          <cell r="G2594">
            <v>0</v>
          </cell>
          <cell r="H2594">
            <v>0</v>
          </cell>
          <cell r="I2594" t="str">
            <v>2020 MSA 167505</v>
          </cell>
          <cell r="J2594">
            <v>304</v>
          </cell>
          <cell r="K2594" t="str">
            <v>THE PROCTER GAMBLE COMPANY EGYPT</v>
          </cell>
          <cell r="L2594" t="str">
            <v>HASBAH KENYA LTD OLD AIRPORT NORT</v>
          </cell>
          <cell r="M2594" t="str">
            <v>TR</v>
          </cell>
          <cell r="N2594" t="str">
            <v>EGSOC</v>
          </cell>
          <cell r="O2594" t="str">
            <v>CS</v>
          </cell>
          <cell r="P2594">
            <v>12348</v>
          </cell>
          <cell r="Q2594">
            <v>12348</v>
          </cell>
          <cell r="R2594">
            <v>12348</v>
          </cell>
          <cell r="S2594">
            <v>12348</v>
          </cell>
          <cell r="T2594">
            <v>19073</v>
          </cell>
          <cell r="U2594">
            <v>19073</v>
          </cell>
          <cell r="V2594">
            <v>19073</v>
          </cell>
          <cell r="W2594">
            <v>19073</v>
          </cell>
          <cell r="X2594" t="str">
            <v>ALWAYS- SANITARY PADS ORDER 1034638140 TOTAL NET WEI GHT 15252 25 KGS TOTAL GROSS WEIGHT 19072 72 KGS TOTAL QTY 12348 CASES FREIGHT TO BE PAID IN USD HS CODE 961900 ICD EMBAKASI NAIROBI</v>
          </cell>
          <cell r="Y2594" t="str">
            <v>Valide</v>
          </cell>
        </row>
        <row r="2595">
          <cell r="A2595" t="str">
            <v>HASU4959221</v>
          </cell>
          <cell r="B2595">
            <v>40</v>
          </cell>
          <cell r="C2595">
            <v>204765066</v>
          </cell>
          <cell r="D2595">
            <v>0</v>
          </cell>
          <cell r="E2595">
            <v>0</v>
          </cell>
          <cell r="F2595">
            <v>0</v>
          </cell>
          <cell r="G2595">
            <v>0</v>
          </cell>
          <cell r="H2595">
            <v>0</v>
          </cell>
          <cell r="I2595" t="str">
            <v>2020 MSA 167505</v>
          </cell>
          <cell r="J2595">
            <v>305</v>
          </cell>
          <cell r="K2595" t="str">
            <v>THE PROCTER GAMBLE COMPANY EGYPT</v>
          </cell>
          <cell r="L2595" t="str">
            <v>HASBAH KENYA LTD OLD AIRPORT NORT</v>
          </cell>
          <cell r="M2595" t="str">
            <v>TR</v>
          </cell>
          <cell r="N2595" t="str">
            <v>EGPSE</v>
          </cell>
          <cell r="O2595" t="str">
            <v>CS</v>
          </cell>
          <cell r="P2595">
            <v>9251</v>
          </cell>
          <cell r="Q2595">
            <v>9251</v>
          </cell>
          <cell r="R2595">
            <v>9251</v>
          </cell>
          <cell r="S2595">
            <v>9251</v>
          </cell>
          <cell r="T2595">
            <v>14287</v>
          </cell>
          <cell r="U2595">
            <v>14287</v>
          </cell>
          <cell r="V2595">
            <v>14287</v>
          </cell>
          <cell r="W2595">
            <v>14287</v>
          </cell>
          <cell r="X2595" t="str">
            <v>ALWAYS- SANITARY PADS ORDER 1034638814 TOTAL NET WEI GHT 11426 13 KGS TOTAL GROSS WEIGHT 14286 97 KGS TOTAL QTY 9251 CASES FREIGHT TO BE PAID IN USD HS CODE 961900 ICD EMBAKASI NAIROBI</v>
          </cell>
          <cell r="Y2595" t="str">
            <v>Valide</v>
          </cell>
        </row>
        <row r="2596">
          <cell r="A2596" t="str">
            <v>TLLU5960253</v>
          </cell>
          <cell r="B2596">
            <v>40</v>
          </cell>
          <cell r="C2596">
            <v>204777616</v>
          </cell>
          <cell r="D2596">
            <v>0</v>
          </cell>
          <cell r="E2596">
            <v>0</v>
          </cell>
          <cell r="F2596">
            <v>0</v>
          </cell>
          <cell r="G2596">
            <v>0</v>
          </cell>
          <cell r="H2596">
            <v>0</v>
          </cell>
          <cell r="I2596" t="str">
            <v>2020 MSA 166959</v>
          </cell>
          <cell r="J2596">
            <v>108</v>
          </cell>
          <cell r="K2596" t="str">
            <v>RELIANCE INDUSTRIES LIMITED UNIT OFHANSOLI NAVI MUMBAI 400701 I</v>
          </cell>
          <cell r="L2596" t="str">
            <v>TARPO PLASTICS UGANDA LTD P O BO</v>
          </cell>
          <cell r="M2596" t="str">
            <v>US</v>
          </cell>
          <cell r="N2596" t="str">
            <v>INMUN</v>
          </cell>
          <cell r="O2596" t="str">
            <v>BG</v>
          </cell>
          <cell r="P2596">
            <v>2080</v>
          </cell>
          <cell r="Q2596">
            <v>2080</v>
          </cell>
          <cell r="R2596">
            <v>0</v>
          </cell>
          <cell r="S2596">
            <v>0</v>
          </cell>
          <cell r="T2596">
            <v>52250</v>
          </cell>
          <cell r="U2596">
            <v>52250</v>
          </cell>
          <cell r="V2596">
            <v>0</v>
          </cell>
          <cell r="W2596">
            <v>0</v>
          </cell>
          <cell r="X2596" t="str">
            <v>02 X 40 FCL FCL 2080 BAGS 52 MT POLYPROPYLENE HOMOPOLYMER H045SG 2080 BAGS X 25KGS NET EACH LOADED INTO 2 X 40 FCL MARKING CH20083 24-MOMBASA - UGANDA GOODS IN TRANSIT FROM MOMBASA KENYA TO JINJA U GANDA ON CONSIGNEES RISK AND ACCOUNT CUSTOMER WILL PAY TO THE SHI PPING COMPANY THE INTERNAL HAULAGE CHARGES FROM MOMBASA KENYA TOJINJA UGANDA SHIPPING LINE RESPONSIBILITY CEASES AT MOMBASA KENYA SB NO 4003070 DATE 25 08 2020 EDF NO S20 E 00189019 DATE 2 5 08 2020 TOTAL GROSS WEIGHT 52 500 MTS TOTAL NET WEIGHT 52 000 MTS 21 DAYS FREE TIME DETENTION AT DESTINATION</v>
          </cell>
          <cell r="Y2596" t="str">
            <v>Valide</v>
          </cell>
        </row>
        <row r="2597">
          <cell r="A2597" t="str">
            <v>MRKU3864920</v>
          </cell>
          <cell r="B2597">
            <v>40</v>
          </cell>
          <cell r="C2597">
            <v>204792961</v>
          </cell>
          <cell r="D2597">
            <v>0</v>
          </cell>
          <cell r="E2597">
            <v>0</v>
          </cell>
          <cell r="F2597">
            <v>0</v>
          </cell>
          <cell r="G2597">
            <v>0</v>
          </cell>
          <cell r="H2597">
            <v>0</v>
          </cell>
          <cell r="I2597" t="str">
            <v>2020 MSA 166959</v>
          </cell>
          <cell r="J2597">
            <v>111</v>
          </cell>
          <cell r="K2597" t="str">
            <v>BHAGYODAY COTSPIN LLP SURVEY NO-345OFFICE- 502 SATKAR COMPLEX C G</v>
          </cell>
          <cell r="L2597" t="str">
            <v>C N COTTON LIMITED P O BOX NO 9963</v>
          </cell>
          <cell r="M2597" t="str">
            <v>US</v>
          </cell>
          <cell r="N2597" t="str">
            <v>INAMD</v>
          </cell>
          <cell r="O2597" t="str">
            <v>PK</v>
          </cell>
          <cell r="P2597">
            <v>344</v>
          </cell>
          <cell r="Q2597">
            <v>344</v>
          </cell>
          <cell r="R2597">
            <v>0</v>
          </cell>
          <cell r="S2597">
            <v>0</v>
          </cell>
          <cell r="T2597">
            <v>16678</v>
          </cell>
          <cell r="U2597">
            <v>16678</v>
          </cell>
          <cell r="V2597">
            <v>0</v>
          </cell>
          <cell r="W2597">
            <v>0</v>
          </cell>
          <cell r="X2597" t="str">
            <v>1X40 FCL CONTAINER STC TOTAL 344 THREE HUNDRED AND FORTY FOUR PAC KAGES ONLY PACKING MATERIAL FOR COTTON LINT COTTON BALES LINT C OTTON PACKING COVERS-HS CODE 63052000 HESSIAN CLOTH -HS CODE 53101013 LAMINATED FABRIC 30 X21 18PCS 15 X12 6PCS -HS CODE 39269099 PL ANT AND MACHINERY FOR GINNING INDUSTRIES COTTON BUCKET 56 WIDTHJUMBO MODEL-HS CODE 84459000 PARTS FOR GINNING INDUSTRIES FIXKN IEF 14G 36 X 5 -HS CODE 84484990 MOVING KNIEF 8MM-HS CODE 84484990 BACK KNIEF 6MM-HS CODE 84484990 SANDWICH BELT-HS CODE 40103999 SOLID PULLEY 2 X B X 6-HS CODE 84484990 CHROME LEATHER WASHERS 150 NOS E ACH BUNDLE -HS CODE 42050090 HEAD 55MM WITH BOLT-HS CODE 84484990 KDI KDS 325 MONOBLOC -HS CODE 84137010 KBL MAKE SIZE 65 X 50MM MONOBLO C 3HP 2900RPM CI IMPELLER GLAND PACKED COMBINATION PLIERS 1621-8 WJC-HS CODE 82032000 SCREW DRIVE NO 824-HS CODE 82054000 SCREW DRIV E NO 829-HS CODE 82054000 INSULATION TAP RED YELLOW BLUE BLACK -H S CODE 85469090 F</v>
          </cell>
          <cell r="Y2597" t="str">
            <v>Valide</v>
          </cell>
        </row>
        <row r="2598">
          <cell r="A2598" t="str">
            <v>MRKU3285214</v>
          </cell>
          <cell r="B2598">
            <v>40</v>
          </cell>
          <cell r="C2598">
            <v>204803282</v>
          </cell>
          <cell r="D2598">
            <v>0</v>
          </cell>
          <cell r="E2598">
            <v>0</v>
          </cell>
          <cell r="F2598">
            <v>0</v>
          </cell>
          <cell r="G2598">
            <v>0</v>
          </cell>
          <cell r="H2598">
            <v>0</v>
          </cell>
          <cell r="I2598" t="str">
            <v>2020 MSA 167434</v>
          </cell>
          <cell r="J2598">
            <v>492</v>
          </cell>
          <cell r="K2598" t="str">
            <v>POLYPLEX THAILAND PUBLIC COMPANY</v>
          </cell>
          <cell r="L2598" t="str">
            <v>BOBMIL INDUSTRIES LTD BOBMIL COMPL</v>
          </cell>
          <cell r="M2598" t="str">
            <v>CN</v>
          </cell>
          <cell r="N2598" t="str">
            <v>THLCH</v>
          </cell>
          <cell r="O2598" t="str">
            <v>PA</v>
          </cell>
          <cell r="P2598">
            <v>18</v>
          </cell>
          <cell r="Q2598">
            <v>18</v>
          </cell>
          <cell r="R2598">
            <v>18</v>
          </cell>
          <cell r="S2598">
            <v>18</v>
          </cell>
          <cell r="T2598">
            <v>22810</v>
          </cell>
          <cell r="U2598">
            <v>22810</v>
          </cell>
          <cell r="V2598">
            <v>22810</v>
          </cell>
          <cell r="W2598">
            <v>22810</v>
          </cell>
          <cell r="X2598" t="str">
            <v>18 PALLETS 91 ROLLS CPP TRANSPARENT BOTH SIDE HEAT SEALABLE FILM CORONA INSIDE PI NO P20-21200087 H S CODE 3920 20 10 CIF MOMBAS A KENYA INVOICE NO X20-2150257 DATED 17 09 2020 NET WEIGHT 21 3 70 030 KGS CONTAINER IN TRANSIT TO ICD EMBAKASI NAIROBI KENYA M OMBASA - ICD EMBAKASI NAIROBI COLLECT INLAND ON CARIER CHARGES ATCONSIGNEE RISK AND ACCOUNT TRANSHIPMENT AT TANJUNG PELEPAS BY EX PRESS SPAIN V 038W APPLICABLE FREE TIME 14 DAYS COMBINED DETEN TION DEMURRAGE AT PORT OF DISCHARGE PLACE OF DELIVERY KHET W ATTANA BANGKOK 10110 THAILAND TEL 254-722205387 0770242970 254- 0 770-242970 1 254 0 770127948 69 FAX 254-020-2443464</v>
          </cell>
          <cell r="Y2598" t="str">
            <v>Valide</v>
          </cell>
        </row>
        <row r="2599">
          <cell r="A2599" t="str">
            <v>MRKU5454191</v>
          </cell>
          <cell r="B2599">
            <v>40</v>
          </cell>
          <cell r="C2599">
            <v>204806428</v>
          </cell>
          <cell r="D2599">
            <v>0</v>
          </cell>
          <cell r="E2599">
            <v>0</v>
          </cell>
          <cell r="F2599">
            <v>0</v>
          </cell>
          <cell r="G2599">
            <v>0</v>
          </cell>
          <cell r="H2599">
            <v>0</v>
          </cell>
          <cell r="I2599" t="str">
            <v>2020 MSA 167504</v>
          </cell>
          <cell r="J2599">
            <v>116</v>
          </cell>
          <cell r="K2599" t="str">
            <v>EXXONMOBIL PETROLEUM CHEMICAL BV</v>
          </cell>
          <cell r="L2599" t="str">
            <v>TO THE ORDER OF I AND M BANK LTD P</v>
          </cell>
          <cell r="M2599" t="str">
            <v>CN</v>
          </cell>
          <cell r="N2599" t="str">
            <v>SAJED</v>
          </cell>
          <cell r="O2599" t="str">
            <v>BG</v>
          </cell>
          <cell r="P2599">
            <v>2970</v>
          </cell>
          <cell r="Q2599">
            <v>2970</v>
          </cell>
          <cell r="R2599">
            <v>2970</v>
          </cell>
          <cell r="S2599">
            <v>2970</v>
          </cell>
          <cell r="T2599">
            <v>75825</v>
          </cell>
          <cell r="U2599">
            <v>75825</v>
          </cell>
          <cell r="V2599">
            <v>75825</v>
          </cell>
          <cell r="W2599">
            <v>75825</v>
          </cell>
          <cell r="X2599" t="str">
            <v>74 250 MT OF HIGH DENSITY POLYETHYLENE GRADE HYA600 IDF NO E200837 9952 AND L C NO IMPLC54 1319 20 H S CODE 3901 2000 ON PALLETS H IGH DENSITY POLYETHYLENE EXXONMOBIL HYA600</v>
          </cell>
          <cell r="Y2599" t="str">
            <v>Valide</v>
          </cell>
        </row>
        <row r="2600">
          <cell r="A2600" t="str">
            <v>MRKU3849947</v>
          </cell>
          <cell r="B2600">
            <v>40</v>
          </cell>
          <cell r="C2600">
            <v>204816233</v>
          </cell>
          <cell r="D2600">
            <v>0</v>
          </cell>
          <cell r="E2600">
            <v>0</v>
          </cell>
          <cell r="F2600">
            <v>0</v>
          </cell>
          <cell r="G2600">
            <v>0</v>
          </cell>
          <cell r="H2600">
            <v>0</v>
          </cell>
          <cell r="I2600" t="str">
            <v>2020 MSA 167388</v>
          </cell>
          <cell r="J2600">
            <v>65</v>
          </cell>
          <cell r="K2600" t="str">
            <v>EXXONMOBIL PETROLEUM CHEMICAL BV</v>
          </cell>
          <cell r="L2600" t="str">
            <v>TO THE ORDER OF I AND M BANK LTD P</v>
          </cell>
          <cell r="M2600" t="str">
            <v>AE</v>
          </cell>
          <cell r="N2600" t="str">
            <v>SAJED</v>
          </cell>
          <cell r="O2600" t="str">
            <v>BG</v>
          </cell>
          <cell r="P2600">
            <v>3960</v>
          </cell>
          <cell r="Q2600">
            <v>3960</v>
          </cell>
          <cell r="R2600">
            <v>3960</v>
          </cell>
          <cell r="S2600">
            <v>3960</v>
          </cell>
          <cell r="T2600">
            <v>101100</v>
          </cell>
          <cell r="U2600">
            <v>101100</v>
          </cell>
          <cell r="V2600">
            <v>101100</v>
          </cell>
          <cell r="W2600">
            <v>101100</v>
          </cell>
          <cell r="X2600" t="str">
            <v>99 000 MT OF HIGH DENSITY POLYETHYLENE GRADE HYA600 IDF NO E200837 9952 AND L C NO IMPLC54 1319 20 H S CODE 3901 2000 ON PALLETS H IGH DENSITY POLYETHYLENE EXXONMOBIL HYA600 FREIGHT PREPAID</v>
          </cell>
          <cell r="Y2600" t="str">
            <v>Valide</v>
          </cell>
        </row>
        <row r="2601">
          <cell r="A2601" t="str">
            <v>MSKU8776450</v>
          </cell>
          <cell r="B2601">
            <v>40</v>
          </cell>
          <cell r="C2601">
            <v>204816233</v>
          </cell>
          <cell r="D2601">
            <v>0</v>
          </cell>
          <cell r="E2601">
            <v>0</v>
          </cell>
          <cell r="F2601">
            <v>0</v>
          </cell>
          <cell r="G2601">
            <v>0</v>
          </cell>
          <cell r="H2601">
            <v>0</v>
          </cell>
          <cell r="I2601" t="str">
            <v>2020 MSA 167388</v>
          </cell>
          <cell r="J2601">
            <v>65</v>
          </cell>
          <cell r="K2601" t="str">
            <v>EXXONMOBIL PETROLEUM CHEMICAL BV</v>
          </cell>
          <cell r="L2601" t="str">
            <v>TO THE ORDER OF I AND M BANK LTD P</v>
          </cell>
          <cell r="M2601" t="str">
            <v>AE</v>
          </cell>
          <cell r="N2601" t="str">
            <v>SAJED</v>
          </cell>
          <cell r="O2601" t="str">
            <v>BG</v>
          </cell>
          <cell r="P2601">
            <v>3960</v>
          </cell>
          <cell r="Q2601">
            <v>3960</v>
          </cell>
          <cell r="R2601">
            <v>3960</v>
          </cell>
          <cell r="S2601">
            <v>3960</v>
          </cell>
          <cell r="T2601">
            <v>101100</v>
          </cell>
          <cell r="U2601">
            <v>101100</v>
          </cell>
          <cell r="V2601">
            <v>101100</v>
          </cell>
          <cell r="W2601">
            <v>101100</v>
          </cell>
          <cell r="X2601" t="str">
            <v>99 000 MT OF HIGH DENSITY POLYETHYLENE GRADE HYA600 IDF NO E200837 9952 AND L C NO IMPLC54 1319 20 H S CODE 3901 2000 ON PALLETS H IGH DENSITY POLYETHYLENE EXXONMOBIL HYA600 FREIGHT PREPAID</v>
          </cell>
          <cell r="Y2601" t="str">
            <v>Valide</v>
          </cell>
        </row>
        <row r="2602">
          <cell r="A2602" t="str">
            <v>HASU4379769</v>
          </cell>
          <cell r="B2602">
            <v>40</v>
          </cell>
          <cell r="C2602">
            <v>204816233</v>
          </cell>
          <cell r="D2602">
            <v>0</v>
          </cell>
          <cell r="E2602">
            <v>0</v>
          </cell>
          <cell r="F2602">
            <v>0</v>
          </cell>
          <cell r="G2602">
            <v>0</v>
          </cell>
          <cell r="H2602">
            <v>0</v>
          </cell>
          <cell r="I2602" t="str">
            <v>2020 MSA 167388</v>
          </cell>
          <cell r="J2602">
            <v>65</v>
          </cell>
          <cell r="K2602" t="str">
            <v>EXXONMOBIL PETROLEUM CHEMICAL BV</v>
          </cell>
          <cell r="L2602" t="str">
            <v>TO THE ORDER OF I AND M BANK LTD P</v>
          </cell>
          <cell r="M2602" t="str">
            <v>AE</v>
          </cell>
          <cell r="N2602" t="str">
            <v>SAJED</v>
          </cell>
          <cell r="O2602" t="str">
            <v>BG</v>
          </cell>
          <cell r="P2602">
            <v>3960</v>
          </cell>
          <cell r="Q2602">
            <v>3960</v>
          </cell>
          <cell r="R2602">
            <v>3960</v>
          </cell>
          <cell r="S2602">
            <v>3960</v>
          </cell>
          <cell r="T2602">
            <v>101100</v>
          </cell>
          <cell r="U2602">
            <v>101100</v>
          </cell>
          <cell r="V2602">
            <v>101100</v>
          </cell>
          <cell r="W2602">
            <v>101100</v>
          </cell>
          <cell r="X2602" t="str">
            <v>99 000 MT OF HIGH DENSITY POLYETHYLENE GRADE HYA600 IDF NO E200837 9952 AND L C NO IMPLC54 1319 20 H S CODE 3901 2000 ON PALLETS H IGH DENSITY POLYETHYLENE EXXONMOBIL HYA600 FREIGHT PREPAID</v>
          </cell>
          <cell r="Y2602" t="str">
            <v>Valide</v>
          </cell>
        </row>
        <row r="2603">
          <cell r="A2603" t="str">
            <v>MSKU9163046</v>
          </cell>
          <cell r="B2603">
            <v>40</v>
          </cell>
          <cell r="C2603">
            <v>204824580</v>
          </cell>
          <cell r="D2603">
            <v>0</v>
          </cell>
          <cell r="E2603">
            <v>0</v>
          </cell>
          <cell r="F2603">
            <v>0</v>
          </cell>
          <cell r="G2603">
            <v>0</v>
          </cell>
          <cell r="H2603">
            <v>0</v>
          </cell>
          <cell r="I2603" t="str">
            <v>2020 MSA 167505</v>
          </cell>
          <cell r="J2603">
            <v>332</v>
          </cell>
          <cell r="K2603" t="str">
            <v>ETAP CO FOR PAPER BOARD BLOCK 25128371</v>
          </cell>
          <cell r="L2603" t="str">
            <v>ALL PACK INDUSTRIES LTD MOMBASA ROA780 520695</v>
          </cell>
          <cell r="M2603" t="str">
            <v>TR</v>
          </cell>
          <cell r="N2603" t="str">
            <v>EGALY</v>
          </cell>
          <cell r="O2603" t="str">
            <v>RL</v>
          </cell>
          <cell r="P2603">
            <v>78</v>
          </cell>
          <cell r="Q2603">
            <v>78</v>
          </cell>
          <cell r="R2603">
            <v>78</v>
          </cell>
          <cell r="S2603">
            <v>78</v>
          </cell>
          <cell r="T2603">
            <v>125430</v>
          </cell>
          <cell r="U2603">
            <v>125430</v>
          </cell>
          <cell r="V2603">
            <v>125430</v>
          </cell>
          <cell r="W2603">
            <v>125430</v>
          </cell>
          <cell r="X2603" t="str">
            <v>PAPER ROLLS H S CODE 480524 TOTAL NET WEIGHT - 125430 KGS TOTA GROSS WEIGHT - 125430 KG INTRANSIT TO ICD EMBAKASI NAIROB I</v>
          </cell>
          <cell r="Y2603" t="str">
            <v>Valide</v>
          </cell>
        </row>
        <row r="2604">
          <cell r="A2604" t="str">
            <v>TCLU2288656</v>
          </cell>
          <cell r="B2604">
            <v>20</v>
          </cell>
          <cell r="C2604">
            <v>204836666</v>
          </cell>
          <cell r="D2604">
            <v>0</v>
          </cell>
          <cell r="E2604">
            <v>0</v>
          </cell>
          <cell r="F2604">
            <v>0</v>
          </cell>
          <cell r="G2604">
            <v>0</v>
          </cell>
          <cell r="H2604">
            <v>0</v>
          </cell>
          <cell r="I2604" t="str">
            <v>2020 MSA 167434</v>
          </cell>
          <cell r="J2604">
            <v>308</v>
          </cell>
          <cell r="K2604" t="str">
            <v>VERITAS DEVELOPMENT INC LIMITED RM</v>
          </cell>
          <cell r="L2604" t="str">
            <v>ARICHEM LIMITED OLD NORTH AIRPORT RCHEM CO KE</v>
          </cell>
          <cell r="M2604" t="str">
            <v>CN</v>
          </cell>
          <cell r="N2604" t="str">
            <v>CNTAO</v>
          </cell>
          <cell r="O2604" t="str">
            <v>BG</v>
          </cell>
          <cell r="P2604">
            <v>800</v>
          </cell>
          <cell r="Q2604">
            <v>800</v>
          </cell>
          <cell r="R2604">
            <v>800</v>
          </cell>
          <cell r="S2604">
            <v>800</v>
          </cell>
          <cell r="T2604">
            <v>20160</v>
          </cell>
          <cell r="U2604">
            <v>20160</v>
          </cell>
          <cell r="V2604">
            <v>20160</v>
          </cell>
          <cell r="W2604">
            <v>20160</v>
          </cell>
          <cell r="X2604" t="str">
            <v>XANTHAN GUM 80 MESH IN 25 KG NET BAGS IDF NO E2008389415 FREI GHT PREPAID SHIPPED ON BOARD INTRANSIT TO ICD EMBAKASI NAIROBI</v>
          </cell>
          <cell r="Y2604" t="str">
            <v>Valide</v>
          </cell>
        </row>
        <row r="2605">
          <cell r="A2605" t="str">
            <v>MRKU3400410</v>
          </cell>
          <cell r="B2605">
            <v>40</v>
          </cell>
          <cell r="C2605">
            <v>204854959</v>
          </cell>
          <cell r="D2605">
            <v>0</v>
          </cell>
          <cell r="E2605">
            <v>0</v>
          </cell>
          <cell r="F2605">
            <v>0</v>
          </cell>
          <cell r="G2605">
            <v>0</v>
          </cell>
          <cell r="H2605">
            <v>0</v>
          </cell>
          <cell r="I2605" t="str">
            <v>2020 MSA 167389</v>
          </cell>
          <cell r="J2605">
            <v>117</v>
          </cell>
          <cell r="K2605" t="str">
            <v>LONDON TEXTILES EXPORTS LTD 8 WINST</v>
          </cell>
          <cell r="L2605" t="str">
            <v>NNITO TRADING LIMITED P O BOX 76583</v>
          </cell>
          <cell r="M2605" t="str">
            <v>US</v>
          </cell>
          <cell r="N2605" t="str">
            <v>GBFXT</v>
          </cell>
          <cell r="O2605" t="str">
            <v>PC</v>
          </cell>
          <cell r="P2605">
            <v>2</v>
          </cell>
          <cell r="Q2605">
            <v>2</v>
          </cell>
          <cell r="R2605">
            <v>2</v>
          </cell>
          <cell r="S2605">
            <v>2</v>
          </cell>
          <cell r="T2605">
            <v>5100</v>
          </cell>
          <cell r="U2605">
            <v>5100</v>
          </cell>
          <cell r="V2605">
            <v>5100</v>
          </cell>
          <cell r="W2605">
            <v>5100</v>
          </cell>
          <cell r="X2605" t="str">
            <v>1 FRANCIS KAMAU MWIHIA P O BOX 158-20116 GIL GIL KENYA TEL 07223231 68 MAKE FORD MODEL RANGER LIMITED 4X4 TDCI CHASSIS 6FPPXXMJ2PEP1537 5 ENGINE EP15375 2 SWIFT LINK CONVEYOR SERVICES LTD P O BOX27802- 00100 NAIROBI KENYA MAKE LANDROVER MODEL RANGEROVER SPORT HOUSE SDV 6 A CHASSIS SALLSAAG5DA785355 ENGINE 0682611306DT FOR STRIPPINGAPPLICABLE FREE TIME 9 DAYS COMBINED DETENTION DEMURRAGE AT P ORT OF DISCHARGE PLACE OF DELIVERY</v>
          </cell>
          <cell r="Y2605" t="str">
            <v>Valide</v>
          </cell>
        </row>
        <row r="2606">
          <cell r="A2606" t="str">
            <v>TCKU6964140</v>
          </cell>
          <cell r="B2606">
            <v>40</v>
          </cell>
          <cell r="C2606">
            <v>204864047</v>
          </cell>
          <cell r="D2606">
            <v>0</v>
          </cell>
          <cell r="E2606">
            <v>0</v>
          </cell>
          <cell r="F2606">
            <v>0</v>
          </cell>
          <cell r="G2606">
            <v>0</v>
          </cell>
          <cell r="H2606">
            <v>0</v>
          </cell>
          <cell r="I2606" t="str">
            <v>2020 MSA 167434</v>
          </cell>
          <cell r="J2606">
            <v>316</v>
          </cell>
          <cell r="K2606" t="str">
            <v>PT LONTAR PAPYRUS PULP AND PAPER I</v>
          </cell>
          <cell r="L2606" t="str">
            <v>TO ORDER</v>
          </cell>
          <cell r="M2606" t="str">
            <v>CN</v>
          </cell>
          <cell r="N2606" t="str">
            <v>IDTTI</v>
          </cell>
          <cell r="O2606" t="str">
            <v>RO</v>
          </cell>
          <cell r="P2606">
            <v>200</v>
          </cell>
          <cell r="Q2606">
            <v>200</v>
          </cell>
          <cell r="R2606">
            <v>200</v>
          </cell>
          <cell r="S2606">
            <v>200</v>
          </cell>
          <cell r="T2606">
            <v>145391</v>
          </cell>
          <cell r="U2606">
            <v>145391</v>
          </cell>
          <cell r="V2606">
            <v>145391</v>
          </cell>
          <cell r="W2606">
            <v>145391</v>
          </cell>
          <cell r="X2606" t="str">
            <v>10 X 40 HC CONTAINER 200 ROLLS JUMBO TOILET TISSUE 2 PLY LJ ORIG INAL 000 18GSM W 2550MM D 115CM C 3IN 1ROL BUNDLE SINAR FINE A QLY IDF NO E2008379664 FREIGHT PREPAID HS CODE 4803 00 90 TRA NHIPMENT AT SINGAPORE ON EXPRESS SPAIN V 038W G W 145 391000 MT N W 143 991000 MT INTRANSIT TO ICD EMBAKASI NAIROBI</v>
          </cell>
          <cell r="Y2606" t="str">
            <v>Valide</v>
          </cell>
        </row>
        <row r="2607">
          <cell r="A2607" t="str">
            <v>MSKU5743489</v>
          </cell>
          <cell r="B2607">
            <v>20</v>
          </cell>
          <cell r="C2607">
            <v>204865970</v>
          </cell>
          <cell r="D2607">
            <v>0</v>
          </cell>
          <cell r="E2607">
            <v>0</v>
          </cell>
          <cell r="F2607">
            <v>0</v>
          </cell>
          <cell r="G2607">
            <v>0</v>
          </cell>
          <cell r="H2607">
            <v>0</v>
          </cell>
          <cell r="I2607" t="str">
            <v>2020 MSA 167389</v>
          </cell>
          <cell r="J2607">
            <v>118</v>
          </cell>
          <cell r="K2607" t="str">
            <v>SARAF NATURAL STONE 902 INDRAPRAST</v>
          </cell>
          <cell r="L2607" t="str">
            <v>INTERGRATED INTERIORS LIMITED THE M</v>
          </cell>
          <cell r="M2607" t="str">
            <v>US</v>
          </cell>
          <cell r="N2607" t="str">
            <v>INKRI</v>
          </cell>
          <cell r="O2607" t="str">
            <v>PK</v>
          </cell>
          <cell r="P2607">
            <v>175</v>
          </cell>
          <cell r="Q2607">
            <v>175</v>
          </cell>
          <cell r="R2607">
            <v>175</v>
          </cell>
          <cell r="S2607">
            <v>175</v>
          </cell>
          <cell r="T2607">
            <v>53820</v>
          </cell>
          <cell r="U2607">
            <v>53820</v>
          </cell>
          <cell r="V2607">
            <v>53820</v>
          </cell>
          <cell r="W2607">
            <v>53820</v>
          </cell>
          <cell r="X2607" t="str">
            <v>POLISHED GRANITE SLABS 168 SLABS AND 133 SLABS IN 7 CRATES DETAIL S AS PER INVOICE NO 202021 0532 DT 03 09 2020 202021 0537 DT 04 0 9 2020 S B NO 4989975 DT 05 09 2020 5001966 DT 07 09 2020 COUNT RY OF ORIGIN INDIA CIF ICD EMBAKASI KENYA HSN CODE 68022300 IEC NO 0816915652 GROSS WEIGHT 53820 00 KGS NET WEIGHT 53320 00 KGS</v>
          </cell>
          <cell r="Y2607" t="str">
            <v>Valide</v>
          </cell>
        </row>
        <row r="2608">
          <cell r="A2608" t="str">
            <v>MSKU7977634</v>
          </cell>
          <cell r="B2608">
            <v>20</v>
          </cell>
          <cell r="C2608">
            <v>204865970</v>
          </cell>
          <cell r="D2608">
            <v>0</v>
          </cell>
          <cell r="E2608">
            <v>0</v>
          </cell>
          <cell r="F2608">
            <v>0</v>
          </cell>
          <cell r="G2608">
            <v>0</v>
          </cell>
          <cell r="H2608">
            <v>0</v>
          </cell>
          <cell r="I2608" t="str">
            <v>2020 MSA 167389</v>
          </cell>
          <cell r="J2608">
            <v>118</v>
          </cell>
          <cell r="K2608" t="str">
            <v>SARAF NATURAL STONE 902 INDRAPRAST</v>
          </cell>
          <cell r="L2608" t="str">
            <v>INTERGRATED INTERIORS LIMITED THE M</v>
          </cell>
          <cell r="M2608" t="str">
            <v>US</v>
          </cell>
          <cell r="N2608" t="str">
            <v>INKRI</v>
          </cell>
          <cell r="O2608" t="str">
            <v>PK</v>
          </cell>
          <cell r="P2608">
            <v>175</v>
          </cell>
          <cell r="Q2608">
            <v>175</v>
          </cell>
          <cell r="R2608">
            <v>175</v>
          </cell>
          <cell r="S2608">
            <v>175</v>
          </cell>
          <cell r="T2608">
            <v>53820</v>
          </cell>
          <cell r="U2608">
            <v>53820</v>
          </cell>
          <cell r="V2608">
            <v>53820</v>
          </cell>
          <cell r="W2608">
            <v>53820</v>
          </cell>
          <cell r="X2608" t="str">
            <v>POLISHED GRANITE SLABS 168 SLABS AND 133 SLABS IN 7 CRATES DETAIL S AS PER INVOICE NO 202021 0532 DT 03 09 2020 202021 0537 DT 04 0 9 2020 S B NO 4989975 DT 05 09 2020 5001966 DT 07 09 2020 COUNT RY OF ORIGIN INDIA CIF ICD EMBAKASI KENYA HSN CODE 68022300 IEC NO 0816915652 GROSS WEIGHT 53820 00 KGS NET WEIGHT 53320 00 KGS</v>
          </cell>
          <cell r="Y2608" t="str">
            <v>Valide</v>
          </cell>
        </row>
        <row r="2609">
          <cell r="A2609" t="str">
            <v>HASU4448160</v>
          </cell>
          <cell r="B2609">
            <v>40</v>
          </cell>
          <cell r="C2609">
            <v>204878986</v>
          </cell>
          <cell r="D2609">
            <v>0</v>
          </cell>
          <cell r="E2609">
            <v>0</v>
          </cell>
          <cell r="F2609">
            <v>0</v>
          </cell>
          <cell r="G2609">
            <v>0</v>
          </cell>
          <cell r="H2609">
            <v>0</v>
          </cell>
          <cell r="I2609" t="str">
            <v>2020 MSA 167505</v>
          </cell>
          <cell r="J2609">
            <v>351</v>
          </cell>
          <cell r="K2609" t="str">
            <v>FORTEX INTERNATIONAL AB VALLGATAN 2</v>
          </cell>
          <cell r="L2609" t="str">
            <v>DODHIA PACKAGING KENYA LTD PO BOX 4</v>
          </cell>
          <cell r="M2609" t="str">
            <v>TR</v>
          </cell>
          <cell r="N2609" t="str">
            <v>BEANR</v>
          </cell>
          <cell r="O2609" t="str">
            <v>RL</v>
          </cell>
          <cell r="P2609">
            <v>31</v>
          </cell>
          <cell r="Q2609">
            <v>31</v>
          </cell>
          <cell r="R2609">
            <v>31</v>
          </cell>
          <cell r="S2609">
            <v>31</v>
          </cell>
          <cell r="T2609">
            <v>47570</v>
          </cell>
          <cell r="U2609">
            <v>47570</v>
          </cell>
          <cell r="V2609">
            <v>47570</v>
          </cell>
          <cell r="W2609">
            <v>47570</v>
          </cell>
          <cell r="X2609" t="str">
            <v>48059100 HS WHITE TOP TESTLINER INTRANSIT TO ICD EMBAKASI NAIROBI 2 X 40 HC CONTAINERS STC 31 REELS - 47 570 MT WHITE TOP TESTL INER IDF NO E2007370122 HS CODE 4805910000 VESSEL IMO NO 9321 548 FREIGHT PREPAID 21 DAYS FREE DET DEM AT DESTINATION ON CA RRIAGE TO ICD NAIROBI ON RECEIVERS ACCOUNT RISK AND RESPONSIBILITY NAME ADDRESS TEL FAX NUMBERS OF VESSELS AGENT IN PORT OF DISCHARG E PLEASE INSERT 48059100 HS WHITE TOP TESTLINER INTRANSIT TO ICD EMBAKASI NAIROB I 2 X 40 HC CONTAINERS STC 31 REELS - 47 570 MT WHITE TOP TEST LINER IDF NO E2007370122 HS CODE 4805910000 VESSEL IMO NO 932 1548 FREIGHT PREPAID 21 DAYS FREE DET DEM AT DESTINATION ON C ARRIAGE TO ICD NAIROBI ON RECEIVERS ACCOUNT RISK AND RESPONSIBILITY NAME ADDRESS TEL FAX NUMBERS OF VESSELS AGENT IN PORT OF DISCHAR GE PLEASE INSERT</v>
          </cell>
          <cell r="Y2609" t="str">
            <v>Valide</v>
          </cell>
        </row>
        <row r="2610">
          <cell r="A2610" t="str">
            <v>UETU5699295</v>
          </cell>
          <cell r="B2610">
            <v>40</v>
          </cell>
          <cell r="C2610">
            <v>204878986</v>
          </cell>
          <cell r="D2610">
            <v>0</v>
          </cell>
          <cell r="E2610">
            <v>0</v>
          </cell>
          <cell r="F2610">
            <v>0</v>
          </cell>
          <cell r="G2610">
            <v>0</v>
          </cell>
          <cell r="H2610">
            <v>0</v>
          </cell>
          <cell r="I2610" t="str">
            <v>2020 MSA 167505</v>
          </cell>
          <cell r="J2610">
            <v>351</v>
          </cell>
          <cell r="K2610" t="str">
            <v>FORTEX INTERNATIONAL AB VALLGATAN 2</v>
          </cell>
          <cell r="L2610" t="str">
            <v>DODHIA PACKAGING KENYA LTD PO BOX 4</v>
          </cell>
          <cell r="M2610" t="str">
            <v>TR</v>
          </cell>
          <cell r="N2610" t="str">
            <v>BEANR</v>
          </cell>
          <cell r="O2610" t="str">
            <v>RL</v>
          </cell>
          <cell r="P2610">
            <v>31</v>
          </cell>
          <cell r="Q2610">
            <v>31</v>
          </cell>
          <cell r="R2610">
            <v>31</v>
          </cell>
          <cell r="S2610">
            <v>31</v>
          </cell>
          <cell r="T2610">
            <v>47570</v>
          </cell>
          <cell r="U2610">
            <v>47570</v>
          </cell>
          <cell r="V2610">
            <v>47570</v>
          </cell>
          <cell r="W2610">
            <v>47570</v>
          </cell>
          <cell r="X2610" t="str">
            <v>48059100 HS WHITE TOP TESTLINER INTRANSIT TO ICD EMBAKASI NAIROBI 2 X 40 HC CONTAINERS STC 31 REELS - 47 570 MT WHITE TOP TESTL INER IDF NO E2007370122 HS CODE 4805910000 VESSEL IMO NO 9321 548 FREIGHT PREPAID 21 DAYS FREE DET DEM AT DESTINATION ON CA RRIAGE TO ICD NAIROBI ON RECEIVERS ACCOUNT RISK AND RESPONSIBILITY NAME ADDRESS TEL FAX NUMBERS OF VESSELS AGENT IN PORT OF DISCHARG E PLEASE INSERT 48059100 HS WHITE TOP TESTLINER INTRANSIT TO ICD EMBAKASI NAIROB I 2 X 40 HC CONTAINERS STC 31 REELS - 47 570 MT WHITE TOP TEST LINER IDF NO E2007370122 HS CODE 4805910000 VESSEL IMO NO 932 1548 FREIGHT PREPAID 21 DAYS FREE DET DEM AT DESTINATION ON C ARRIAGE TO ICD NAIROBI ON RECEIVERS ACCOUNT RISK AND RESPONSIBILITY NAME ADDRESS TEL FAX NUMBERS OF VESSELS AGENT IN PORT OF DISCHAR GE PLEASE INSERT</v>
          </cell>
          <cell r="Y2610" t="str">
            <v>Valide</v>
          </cell>
        </row>
        <row r="2611">
          <cell r="A2611" t="str">
            <v>PONU1464151</v>
          </cell>
          <cell r="B2611">
            <v>40</v>
          </cell>
          <cell r="C2611">
            <v>204879236</v>
          </cell>
          <cell r="D2611">
            <v>0</v>
          </cell>
          <cell r="E2611">
            <v>0</v>
          </cell>
          <cell r="F2611">
            <v>0</v>
          </cell>
          <cell r="G2611">
            <v>0</v>
          </cell>
          <cell r="H2611">
            <v>0</v>
          </cell>
          <cell r="I2611" t="str">
            <v>2020 MSA 167389</v>
          </cell>
          <cell r="J2611">
            <v>125</v>
          </cell>
          <cell r="K2611" t="str">
            <v>TEGOLA CANADESE SPA 21 VIA DELL IN</v>
          </cell>
          <cell r="L2611" t="str">
            <v>SCALA ENTERPRISES LTD OFF LANGATA</v>
          </cell>
          <cell r="M2611" t="str">
            <v>US</v>
          </cell>
          <cell r="N2611" t="str">
            <v>ITVRV</v>
          </cell>
          <cell r="O2611" t="str">
            <v>PA</v>
          </cell>
          <cell r="P2611">
            <v>15</v>
          </cell>
          <cell r="Q2611">
            <v>15</v>
          </cell>
          <cell r="R2611">
            <v>0</v>
          </cell>
          <cell r="S2611">
            <v>0</v>
          </cell>
          <cell r="T2611">
            <v>27460</v>
          </cell>
          <cell r="U2611">
            <v>27460</v>
          </cell>
          <cell r="V2611">
            <v>0</v>
          </cell>
          <cell r="W2611">
            <v>0</v>
          </cell>
          <cell r="X2611" t="str">
            <v>13 PALLETS MASTER J RED SHINGLES 2 PALLETS MASTER SHINGLES STONE GREY 174 88 PACKAGES OF TEGOTHERM XPS 600X1250 40 MM BATTENTATO</v>
          </cell>
          <cell r="Y2611" t="str">
            <v>Valide</v>
          </cell>
        </row>
        <row r="2612">
          <cell r="A2612" t="str">
            <v>MSKU9128045</v>
          </cell>
          <cell r="B2612">
            <v>40</v>
          </cell>
          <cell r="C2612">
            <v>204887223</v>
          </cell>
          <cell r="D2612">
            <v>0</v>
          </cell>
          <cell r="E2612">
            <v>0</v>
          </cell>
          <cell r="F2612">
            <v>0</v>
          </cell>
          <cell r="G2612">
            <v>0</v>
          </cell>
          <cell r="H2612">
            <v>0</v>
          </cell>
          <cell r="I2612" t="str">
            <v>2020 MSA 167389</v>
          </cell>
          <cell r="J2612">
            <v>131</v>
          </cell>
          <cell r="K2612" t="str">
            <v>EGYPTIAN EUROPEAN COMPANY EEC P</v>
          </cell>
          <cell r="L2612" t="str">
            <v>OLD TUFNELL LIMITED 68 ENTERPRISE R</v>
          </cell>
          <cell r="M2612" t="str">
            <v>US</v>
          </cell>
          <cell r="N2612" t="str">
            <v>EGALY</v>
          </cell>
          <cell r="O2612" t="str">
            <v>PA</v>
          </cell>
          <cell r="P2612">
            <v>16</v>
          </cell>
          <cell r="Q2612">
            <v>16</v>
          </cell>
          <cell r="R2612">
            <v>16</v>
          </cell>
          <cell r="S2612">
            <v>16</v>
          </cell>
          <cell r="T2612">
            <v>27360</v>
          </cell>
          <cell r="U2612">
            <v>27360</v>
          </cell>
          <cell r="V2612">
            <v>27360</v>
          </cell>
          <cell r="W2612">
            <v>27360</v>
          </cell>
          <cell r="X2612" t="str">
            <v>20 4 MT EGYEUROPTENE LLD 3804 U BLACK 0201 6 6 MT EGYEUROPTENE LLD 38 04 U WHITE 0101 GOODS ARE PACKED IN BAGS EACH 20 KG ON PALLETS 15 P ALLETS CONTAINS 85 BAGS 1 PALLETS CONTAINS 75 BAGS TOTAL 16 PALLE TS TOTAL 1350 PLASTIC BAGS IN 1 40 CONTAINERS HIGH CUBE HEAVY DUTY NET WEIGHT 27 000 MT TOTAL NET WEIGHT 27 000 MT GROSS WEIGHT 27 360 MT TOTAL GROSS WEIGHT 27 360 MT H S CODE 39011010</v>
          </cell>
          <cell r="Y2612" t="str">
            <v>Valide</v>
          </cell>
        </row>
        <row r="2613">
          <cell r="A2613" t="str">
            <v>MRSU3186209</v>
          </cell>
          <cell r="B2613">
            <v>40</v>
          </cell>
          <cell r="C2613">
            <v>204909810</v>
          </cell>
          <cell r="D2613">
            <v>0</v>
          </cell>
          <cell r="E2613">
            <v>0</v>
          </cell>
          <cell r="F2613">
            <v>0</v>
          </cell>
          <cell r="G2613">
            <v>0</v>
          </cell>
          <cell r="H2613">
            <v>0</v>
          </cell>
          <cell r="I2613" t="str">
            <v>2020 MSA 167505</v>
          </cell>
          <cell r="J2613">
            <v>1</v>
          </cell>
          <cell r="K2613" t="str">
            <v>INTERSTATE PAPER INDUSTRIES I P I</v>
          </cell>
          <cell r="L2613" t="str">
            <v>KAPA OIL REFINERIES LTD P O BOX 106420000 254722515172 TEL 00</v>
          </cell>
          <cell r="M2613" t="str">
            <v>TR</v>
          </cell>
          <cell r="N2613" t="str">
            <v>EGALY</v>
          </cell>
          <cell r="O2613" t="str">
            <v>RO</v>
          </cell>
          <cell r="P2613">
            <v>155</v>
          </cell>
          <cell r="Q2613">
            <v>155</v>
          </cell>
          <cell r="R2613">
            <v>155</v>
          </cell>
          <cell r="S2613">
            <v>155</v>
          </cell>
          <cell r="T2613">
            <v>115224</v>
          </cell>
          <cell r="U2613">
            <v>115224</v>
          </cell>
          <cell r="V2613">
            <v>115224</v>
          </cell>
          <cell r="W2613">
            <v>115224</v>
          </cell>
          <cell r="X2613" t="str">
            <v>TOILET TISSUE SUPER ECONOMY INVOICE REFERENCE X0735 20 CUSTOMER R EF NB IPI235 20 INVOICE R EFERENCE X0736 20 CUSTOMER REF N B IPI235 20 NUMBER OF BUNDLES 291 NUMBER OF ROLLS 291 GROSS WEI GHT 217 171 TONS NET WEIGHT 217 171 TONS HS CODE 480300 IDF E200 7365989 IN TRANSIT TO NAIROBI BY RAIL ON RISK AND ACCOUNT OF THE CONSIGNEE INTRANSIT TO ICD EMBAKASI NAIROBI</v>
          </cell>
          <cell r="Y2613" t="str">
            <v>Valide</v>
          </cell>
        </row>
        <row r="2614">
          <cell r="A2614" t="str">
            <v>MRKU6170266</v>
          </cell>
          <cell r="B2614">
            <v>40</v>
          </cell>
          <cell r="C2614">
            <v>204909810</v>
          </cell>
          <cell r="D2614">
            <v>0</v>
          </cell>
          <cell r="E2614">
            <v>0</v>
          </cell>
          <cell r="F2614">
            <v>0</v>
          </cell>
          <cell r="G2614">
            <v>0</v>
          </cell>
          <cell r="H2614">
            <v>0</v>
          </cell>
          <cell r="I2614" t="str">
            <v>2020 MSA 167505</v>
          </cell>
          <cell r="J2614">
            <v>1</v>
          </cell>
          <cell r="K2614" t="str">
            <v>INTERSTATE PAPER INDUSTRIES I P I</v>
          </cell>
          <cell r="L2614" t="str">
            <v>KAPA OIL REFINERIES LTD P O BOX 106420000 254722515172 TEL 00</v>
          </cell>
          <cell r="M2614" t="str">
            <v>TR</v>
          </cell>
          <cell r="N2614" t="str">
            <v>EGALY</v>
          </cell>
          <cell r="O2614" t="str">
            <v>RO</v>
          </cell>
          <cell r="P2614">
            <v>155</v>
          </cell>
          <cell r="Q2614">
            <v>155</v>
          </cell>
          <cell r="R2614">
            <v>155</v>
          </cell>
          <cell r="S2614">
            <v>155</v>
          </cell>
          <cell r="T2614">
            <v>115224</v>
          </cell>
          <cell r="U2614">
            <v>115224</v>
          </cell>
          <cell r="V2614">
            <v>115224</v>
          </cell>
          <cell r="W2614">
            <v>115224</v>
          </cell>
          <cell r="X2614" t="str">
            <v>TOILET TISSUE SUPER ECONOMY INVOICE REFERENCE X0735 20 CUSTOMER R EF NB IPI235 20 INVOICE R EFERENCE X0736 20 CUSTOMER REF N B IPI235 20 NUMBER OF BUNDLES 291 NUMBER OF ROLLS 291 GROSS WEI GHT 217 171 TONS NET WEIGHT 217 171 TONS HS CODE 480300 IDF E200 7365989 IN TRANSIT TO NAIROBI BY RAIL ON RISK AND ACCOUNT OF THE CONSIGNEE INTRANSIT TO ICD EMBAKASI NAIROBI</v>
          </cell>
          <cell r="Y2614" t="str">
            <v>Valide</v>
          </cell>
        </row>
        <row r="2615">
          <cell r="A2615" t="str">
            <v>MSKU9916767</v>
          </cell>
          <cell r="B2615">
            <v>40</v>
          </cell>
          <cell r="C2615">
            <v>204912560</v>
          </cell>
          <cell r="D2615">
            <v>0</v>
          </cell>
          <cell r="E2615">
            <v>0</v>
          </cell>
          <cell r="F2615">
            <v>0</v>
          </cell>
          <cell r="G2615">
            <v>0</v>
          </cell>
          <cell r="H2615">
            <v>0</v>
          </cell>
          <cell r="I2615" t="str">
            <v>2020 MSA 167504</v>
          </cell>
          <cell r="J2615">
            <v>134</v>
          </cell>
          <cell r="K2615" t="str">
            <v>EXXONMOBIL PETROLEUM CHEMICAL BV</v>
          </cell>
          <cell r="L2615" t="str">
            <v>STALLION MANUFACTURERS LIMITED P O</v>
          </cell>
          <cell r="M2615" t="str">
            <v>CN</v>
          </cell>
          <cell r="N2615" t="str">
            <v>SAJED</v>
          </cell>
          <cell r="O2615" t="str">
            <v>BG</v>
          </cell>
          <cell r="P2615">
            <v>990</v>
          </cell>
          <cell r="Q2615">
            <v>990</v>
          </cell>
          <cell r="R2615">
            <v>990</v>
          </cell>
          <cell r="S2615">
            <v>990</v>
          </cell>
          <cell r="T2615">
            <v>25275</v>
          </cell>
          <cell r="U2615">
            <v>25275</v>
          </cell>
          <cell r="V2615">
            <v>25275</v>
          </cell>
          <cell r="W2615">
            <v>25275</v>
          </cell>
          <cell r="X2615" t="str">
            <v>24 750 MT PP HOMOPOLYMER GRADE PP1304E5 PI NO 3100014296 H S CODE 3902 1000 ON PALLETS POLYPROPYLENE EXXONMOBIL PP1304E5 CARGO IN TR ANSIT TO ICD NAIROBI ON CONSIGNEE S ARRANGEMENT RISK AND ACCOUNT F REIGHT PREPAID</v>
          </cell>
          <cell r="Y2615" t="str">
            <v>Valide</v>
          </cell>
        </row>
        <row r="2616">
          <cell r="A2616" t="str">
            <v>SUDU6987565</v>
          </cell>
          <cell r="B2616">
            <v>40</v>
          </cell>
          <cell r="C2616">
            <v>204922094</v>
          </cell>
          <cell r="D2616">
            <v>0</v>
          </cell>
          <cell r="E2616">
            <v>0</v>
          </cell>
          <cell r="F2616">
            <v>0</v>
          </cell>
          <cell r="G2616">
            <v>0</v>
          </cell>
          <cell r="H2616">
            <v>0</v>
          </cell>
          <cell r="I2616" t="str">
            <v>2020 MSA 167505</v>
          </cell>
          <cell r="J2616">
            <v>363</v>
          </cell>
          <cell r="K2616" t="str">
            <v>BLUECRAFT AGRO PRIVATE LIMITED IECHMEDABAD 380058 GUJARAT - IND</v>
          </cell>
          <cell r="L2616" t="str">
            <v>KENAFRIC MANUFACTURING LIMITED OFF</v>
          </cell>
          <cell r="M2616" t="str">
            <v>TR</v>
          </cell>
          <cell r="N2616" t="str">
            <v>INHZA</v>
          </cell>
          <cell r="O2616" t="str">
            <v>RL</v>
          </cell>
          <cell r="P2616">
            <v>41</v>
          </cell>
          <cell r="Q2616">
            <v>41</v>
          </cell>
          <cell r="R2616">
            <v>41</v>
          </cell>
          <cell r="S2616">
            <v>41</v>
          </cell>
          <cell r="T2616">
            <v>24963</v>
          </cell>
          <cell r="U2616">
            <v>24963</v>
          </cell>
          <cell r="V2616">
            <v>24963</v>
          </cell>
          <cell r="W2616">
            <v>24963</v>
          </cell>
          <cell r="X2616" t="str">
            <v>01 X 40 FCL 41 REELS WOODFREE PRINTING PAPER SB NO 4934567 DT 03 09 2020 TOTAL REELS 41 TOTAL GROSS WT 24 963 MTS TOTAL NE T WT 24 881 MTS HS CODE 480255 IDF NO E2008386080 APPLICABLE FREE TIME 21 DAYS COMBINED DETENTION DEMURRAGE AT PORT OF DISCHAR GE PLACE OF DELIVERY IN TRANSIT TO ICD EMBAKASI NAIROBI ONRECEIVERS ACCOUNT AND RESPONSIBILI TY ALL THE DESTINATION CHARGES ON A C OF CONSIGNEE ON BEHALF OF HANS ANDERSSON PAPER NYA AB VALLGATAN 27 SE-411 16 GOTEBORG SWEDEN</v>
          </cell>
          <cell r="Y2616" t="str">
            <v>Valide</v>
          </cell>
        </row>
        <row r="2617">
          <cell r="A2617" t="str">
            <v>MSKU9471100</v>
          </cell>
          <cell r="B2617">
            <v>40</v>
          </cell>
          <cell r="C2617">
            <v>204932880</v>
          </cell>
          <cell r="D2617">
            <v>0</v>
          </cell>
          <cell r="E2617">
            <v>0</v>
          </cell>
          <cell r="F2617">
            <v>0</v>
          </cell>
          <cell r="G2617">
            <v>0</v>
          </cell>
          <cell r="H2617">
            <v>0</v>
          </cell>
          <cell r="I2617" t="str">
            <v>2020 MSA 167504</v>
          </cell>
          <cell r="J2617">
            <v>138</v>
          </cell>
          <cell r="K2617" t="str">
            <v>EXXONMOBIL PETROLEUM CHEMICAL BV</v>
          </cell>
          <cell r="L2617" t="str">
            <v>SOMOCHEM KENYA LIMITED 209 7353 B8972R</v>
          </cell>
          <cell r="M2617" t="str">
            <v>CN</v>
          </cell>
          <cell r="N2617" t="str">
            <v>SAJUB</v>
          </cell>
          <cell r="O2617" t="str">
            <v>BG</v>
          </cell>
          <cell r="P2617">
            <v>990</v>
          </cell>
          <cell r="Q2617">
            <v>990</v>
          </cell>
          <cell r="R2617">
            <v>990</v>
          </cell>
          <cell r="S2617">
            <v>990</v>
          </cell>
          <cell r="T2617">
            <v>25401</v>
          </cell>
          <cell r="U2617">
            <v>25401</v>
          </cell>
          <cell r="V2617">
            <v>25401</v>
          </cell>
          <cell r="W2617">
            <v>25401</v>
          </cell>
          <cell r="X2617" t="str">
            <v>24 750 MT LDPE GRADE LD100BR PI NO 3100014408 H S CODE 3901 1000 CARGO IN TRANSIT TO ICD NAIROBI ON CONSIGNEE S ARRANGEMENT RISK AND ACCOUNT FREIGHT PREPAID ON PALLETS LOW DENSITY POLYETHYLENE EXXONM OBIL LD100BR</v>
          </cell>
          <cell r="Y2617" t="str">
            <v>Valide</v>
          </cell>
        </row>
        <row r="2618">
          <cell r="A2618" t="str">
            <v>HASU4930634</v>
          </cell>
          <cell r="B2618">
            <v>40</v>
          </cell>
          <cell r="C2618">
            <v>204940028</v>
          </cell>
          <cell r="D2618">
            <v>0</v>
          </cell>
          <cell r="E2618">
            <v>0</v>
          </cell>
          <cell r="F2618">
            <v>0</v>
          </cell>
          <cell r="G2618">
            <v>0</v>
          </cell>
          <cell r="H2618">
            <v>0</v>
          </cell>
          <cell r="I2618" t="str">
            <v>2020 MSA 167505</v>
          </cell>
          <cell r="J2618">
            <v>376</v>
          </cell>
          <cell r="K2618" t="str">
            <v>THE PROCTER GAMBLE COMPANY EGYPT</v>
          </cell>
          <cell r="L2618" t="str">
            <v>HASBAH KENYA LTD OLD AIRPORT NORT</v>
          </cell>
          <cell r="M2618" t="str">
            <v>TR</v>
          </cell>
          <cell r="N2618" t="str">
            <v>EGPSE</v>
          </cell>
          <cell r="O2618" t="str">
            <v>CS</v>
          </cell>
          <cell r="P2618">
            <v>1600</v>
          </cell>
          <cell r="Q2618">
            <v>1600</v>
          </cell>
          <cell r="R2618">
            <v>1600</v>
          </cell>
          <cell r="S2618">
            <v>1600</v>
          </cell>
          <cell r="T2618">
            <v>23638</v>
          </cell>
          <cell r="U2618">
            <v>23638</v>
          </cell>
          <cell r="V2618">
            <v>23638</v>
          </cell>
          <cell r="W2618">
            <v>23638</v>
          </cell>
          <cell r="X2618" t="str">
            <v>ARIEL LAUNDRY DETERGENTS ORDER 1034638514 TOTAL NET WEIGHT 22400 00 KGS TOTAL GROSS WEIGHT 23638 40 KGS T OTAL QTY 1600 CASES FREIGHT TO BE PAID IN USD HS CODE 3 40220 ICD EMBAKASI NAIROBI</v>
          </cell>
          <cell r="Y2618" t="str">
            <v>Valide</v>
          </cell>
        </row>
        <row r="2619">
          <cell r="A2619" t="str">
            <v>MSKU8274030</v>
          </cell>
          <cell r="B2619">
            <v>40</v>
          </cell>
          <cell r="C2619">
            <v>204950182</v>
          </cell>
          <cell r="D2619">
            <v>0</v>
          </cell>
          <cell r="E2619">
            <v>0</v>
          </cell>
          <cell r="F2619">
            <v>0</v>
          </cell>
          <cell r="G2619">
            <v>0</v>
          </cell>
          <cell r="H2619">
            <v>0</v>
          </cell>
          <cell r="I2619" t="str">
            <v>2020 MSA 167389</v>
          </cell>
          <cell r="J2619">
            <v>165</v>
          </cell>
          <cell r="K2619" t="str">
            <v>KAJARIA CERAMICS LTD J-1 B-1 EXT</v>
          </cell>
          <cell r="L2619" t="str">
            <v>TO THE ORDER</v>
          </cell>
          <cell r="M2619" t="str">
            <v>US</v>
          </cell>
          <cell r="N2619" t="str">
            <v>INNSA</v>
          </cell>
          <cell r="O2619" t="str">
            <v>PA</v>
          </cell>
          <cell r="P2619">
            <v>23</v>
          </cell>
          <cell r="Q2619">
            <v>23</v>
          </cell>
          <cell r="R2619">
            <v>23</v>
          </cell>
          <cell r="S2619">
            <v>23</v>
          </cell>
          <cell r="T2619">
            <v>25471</v>
          </cell>
          <cell r="U2619">
            <v>25471</v>
          </cell>
          <cell r="V2619">
            <v>25471</v>
          </cell>
          <cell r="W2619">
            <v>25471</v>
          </cell>
          <cell r="X2619" t="str">
            <v>01X40 FCL CONTAINS 23 PALLETS ONLY TWENTY THREE PALLETS ONLY CONTAI NING GLAZED VITRIFIED TILES AS PER PROFORMA INVOICE NO KCL TILES G VT 036 20-21 REVISE ON DTD 27 07 2020 INVOICE NO EXP 6120000135 DT 28 08 2020 S BILL NO 4787622 DT 28-AUG-2020 INVOICE NO EXP 61200 00136 DT 28 08 2020 S BILL NO 4788905 DT 28-AUG-2020 AND PACKINGLIST IEC NO 0588085243 NET WT 24085 00 KGS GROSS WT 25471 00 KGS INTRANSIT TO ICD EMBAKASI NAIROBI</v>
          </cell>
          <cell r="Y2619" t="str">
            <v>Valide</v>
          </cell>
        </row>
        <row r="2620">
          <cell r="A2620" t="str">
            <v>TCLU1422652</v>
          </cell>
          <cell r="B2620">
            <v>20</v>
          </cell>
          <cell r="C2620">
            <v>204953720</v>
          </cell>
          <cell r="D2620">
            <v>0</v>
          </cell>
          <cell r="E2620">
            <v>0</v>
          </cell>
          <cell r="F2620">
            <v>0</v>
          </cell>
          <cell r="G2620">
            <v>0</v>
          </cell>
          <cell r="H2620">
            <v>0</v>
          </cell>
          <cell r="I2620" t="str">
            <v>2020 MSA 167389</v>
          </cell>
          <cell r="J2620">
            <v>168</v>
          </cell>
          <cell r="K2620" t="str">
            <v>AUTHENTIC SHINE LTD 179 QUEENESWAY</v>
          </cell>
          <cell r="L2620" t="str">
            <v>PATRICK MULE KILONZO P O BOX 3234</v>
          </cell>
          <cell r="M2620" t="str">
            <v>US</v>
          </cell>
          <cell r="N2620" t="str">
            <v>GBFXT</v>
          </cell>
          <cell r="O2620" t="str">
            <v>PK</v>
          </cell>
          <cell r="P2620">
            <v>1</v>
          </cell>
          <cell r="Q2620">
            <v>1</v>
          </cell>
          <cell r="R2620">
            <v>1</v>
          </cell>
          <cell r="S2620">
            <v>1</v>
          </cell>
          <cell r="T2620">
            <v>2700</v>
          </cell>
          <cell r="U2620">
            <v>2700</v>
          </cell>
          <cell r="V2620">
            <v>2700</v>
          </cell>
          <cell r="W2620">
            <v>2700</v>
          </cell>
          <cell r="X2620" t="str">
            <v>1 X MITSUBISHI LANCER REG R66 WRC CHASSIS CP9A0102332 TO NAIROBI AT CONSIGNEE RISK AND EXPENSE</v>
          </cell>
          <cell r="Y2620" t="str">
            <v>Valide</v>
          </cell>
        </row>
        <row r="2621">
          <cell r="A2621" t="str">
            <v>MRSU3443539</v>
          </cell>
          <cell r="B2621">
            <v>40</v>
          </cell>
          <cell r="C2621">
            <v>204953753</v>
          </cell>
          <cell r="D2621">
            <v>0</v>
          </cell>
          <cell r="E2621">
            <v>0</v>
          </cell>
          <cell r="F2621">
            <v>0</v>
          </cell>
          <cell r="G2621">
            <v>0</v>
          </cell>
          <cell r="H2621">
            <v>0</v>
          </cell>
          <cell r="I2621" t="str">
            <v>2020 MSA 167504</v>
          </cell>
          <cell r="J2621">
            <v>148</v>
          </cell>
          <cell r="K2621" t="str">
            <v>TRADE CORPORATION INTERNATIONAL SA</v>
          </cell>
          <cell r="L2621" t="str">
            <v>ELGON KENYA LTD MOMBASA ROAD - EAST</v>
          </cell>
          <cell r="M2621" t="str">
            <v>CN</v>
          </cell>
          <cell r="N2621" t="str">
            <v>ESVLC</v>
          </cell>
          <cell r="O2621" t="str">
            <v>PA</v>
          </cell>
          <cell r="P2621">
            <v>21</v>
          </cell>
          <cell r="Q2621">
            <v>21</v>
          </cell>
          <cell r="R2621">
            <v>21</v>
          </cell>
          <cell r="S2621">
            <v>21</v>
          </cell>
          <cell r="T2621">
            <v>16170</v>
          </cell>
          <cell r="U2621">
            <v>16170</v>
          </cell>
          <cell r="V2621">
            <v>16170</v>
          </cell>
          <cell r="W2621">
            <v>16170</v>
          </cell>
          <cell r="X2621" t="str">
            <v>AGRICULTURAL FERTILIZERS CIP NAIROBI DRY PORT ICD INLAND CHARGE AT DESTINATION FROM MOMBASA TO NAIROBI PREPAID INTRANSIT TO ICD EMB AKASI NAIROBI</v>
          </cell>
          <cell r="Y2621" t="str">
            <v>Valide</v>
          </cell>
        </row>
        <row r="2622">
          <cell r="A2622" t="str">
            <v>MSKU9997732</v>
          </cell>
          <cell r="B2622">
            <v>40</v>
          </cell>
          <cell r="C2622">
            <v>204956066</v>
          </cell>
          <cell r="D2622">
            <v>0</v>
          </cell>
          <cell r="E2622">
            <v>0</v>
          </cell>
          <cell r="F2622">
            <v>0</v>
          </cell>
          <cell r="G2622">
            <v>0</v>
          </cell>
          <cell r="H2622">
            <v>0</v>
          </cell>
          <cell r="I2622" t="str">
            <v>2020 MSA 167389</v>
          </cell>
          <cell r="J2622">
            <v>170</v>
          </cell>
          <cell r="K2622" t="str">
            <v>EKIP OTOM YAKIT SISTEMLERI HOROZLUH</v>
          </cell>
          <cell r="L2622" t="str">
            <v>ALVI TRADING COMPANY LIMITED UNIT 7</v>
          </cell>
          <cell r="M2622" t="str">
            <v>US</v>
          </cell>
          <cell r="N2622" t="str">
            <v>TRMER</v>
          </cell>
          <cell r="O2622" t="str">
            <v>PK</v>
          </cell>
          <cell r="P2622">
            <v>37</v>
          </cell>
          <cell r="Q2622">
            <v>37</v>
          </cell>
          <cell r="R2622">
            <v>37</v>
          </cell>
          <cell r="S2622">
            <v>37</v>
          </cell>
          <cell r="T2622">
            <v>21905</v>
          </cell>
          <cell r="U2622">
            <v>21905</v>
          </cell>
          <cell r="V2622">
            <v>21905</v>
          </cell>
          <cell r="W2622">
            <v>21905</v>
          </cell>
          <cell r="X2622" t="str">
            <v>AUTOMOTIVE SPARE PARTS</v>
          </cell>
          <cell r="Y2622" t="str">
            <v>Valide</v>
          </cell>
        </row>
        <row r="2623">
          <cell r="A2623" t="str">
            <v>MSKU4273668</v>
          </cell>
          <cell r="B2623">
            <v>20</v>
          </cell>
          <cell r="C2623">
            <v>204963965</v>
          </cell>
          <cell r="D2623">
            <v>0</v>
          </cell>
          <cell r="E2623">
            <v>0</v>
          </cell>
          <cell r="F2623">
            <v>0</v>
          </cell>
          <cell r="G2623">
            <v>0</v>
          </cell>
          <cell r="H2623">
            <v>0</v>
          </cell>
          <cell r="I2623" t="str">
            <v>2020 MSA 167389</v>
          </cell>
          <cell r="J2623">
            <v>177</v>
          </cell>
          <cell r="K2623" t="str">
            <v>UNITED SUGAR COMPANY ON BEHALF OF C</v>
          </cell>
          <cell r="L2623" t="str">
            <v>TO ORDER</v>
          </cell>
          <cell r="M2623" t="str">
            <v>US</v>
          </cell>
          <cell r="N2623" t="str">
            <v>SAJED</v>
          </cell>
          <cell r="O2623" t="str">
            <v>BG</v>
          </cell>
          <cell r="P2623">
            <v>12240</v>
          </cell>
          <cell r="Q2623">
            <v>12240</v>
          </cell>
          <cell r="R2623">
            <v>0</v>
          </cell>
          <cell r="S2623">
            <v>0</v>
          </cell>
          <cell r="T2623">
            <v>613714</v>
          </cell>
          <cell r="U2623">
            <v>613714</v>
          </cell>
          <cell r="V2623">
            <v>0</v>
          </cell>
          <cell r="W2623">
            <v>0</v>
          </cell>
          <cell r="X2623"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23" t="str">
            <v>Valide</v>
          </cell>
        </row>
        <row r="2624">
          <cell r="A2624" t="str">
            <v>MAEU6792221</v>
          </cell>
          <cell r="B2624">
            <v>20</v>
          </cell>
          <cell r="C2624">
            <v>204963965</v>
          </cell>
          <cell r="D2624">
            <v>0</v>
          </cell>
          <cell r="E2624">
            <v>0</v>
          </cell>
          <cell r="F2624">
            <v>0</v>
          </cell>
          <cell r="G2624">
            <v>0</v>
          </cell>
          <cell r="H2624">
            <v>0</v>
          </cell>
          <cell r="I2624" t="str">
            <v>2020 MSA 167389</v>
          </cell>
          <cell r="J2624">
            <v>177</v>
          </cell>
          <cell r="K2624" t="str">
            <v>UNITED SUGAR COMPANY ON BEHALF OF C</v>
          </cell>
          <cell r="L2624" t="str">
            <v>TO ORDER</v>
          </cell>
          <cell r="M2624" t="str">
            <v>US</v>
          </cell>
          <cell r="N2624" t="str">
            <v>SAJED</v>
          </cell>
          <cell r="O2624" t="str">
            <v>BG</v>
          </cell>
          <cell r="P2624">
            <v>12240</v>
          </cell>
          <cell r="Q2624">
            <v>12240</v>
          </cell>
          <cell r="R2624">
            <v>0</v>
          </cell>
          <cell r="S2624">
            <v>0</v>
          </cell>
          <cell r="T2624">
            <v>613714</v>
          </cell>
          <cell r="U2624">
            <v>613714</v>
          </cell>
          <cell r="V2624">
            <v>0</v>
          </cell>
          <cell r="W2624">
            <v>0</v>
          </cell>
          <cell r="X2624"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24" t="str">
            <v>Valide</v>
          </cell>
        </row>
        <row r="2625">
          <cell r="A2625" t="str">
            <v>MSKU5632525</v>
          </cell>
          <cell r="B2625">
            <v>20</v>
          </cell>
          <cell r="C2625">
            <v>204963965</v>
          </cell>
          <cell r="D2625">
            <v>0</v>
          </cell>
          <cell r="E2625">
            <v>0</v>
          </cell>
          <cell r="F2625">
            <v>0</v>
          </cell>
          <cell r="G2625">
            <v>0</v>
          </cell>
          <cell r="H2625">
            <v>0</v>
          </cell>
          <cell r="I2625" t="str">
            <v>2020 MSA 167389</v>
          </cell>
          <cell r="J2625">
            <v>177</v>
          </cell>
          <cell r="K2625" t="str">
            <v>UNITED SUGAR COMPANY ON BEHALF OF C</v>
          </cell>
          <cell r="L2625" t="str">
            <v>TO ORDER</v>
          </cell>
          <cell r="M2625" t="str">
            <v>US</v>
          </cell>
          <cell r="N2625" t="str">
            <v>SAJED</v>
          </cell>
          <cell r="O2625" t="str">
            <v>BG</v>
          </cell>
          <cell r="P2625">
            <v>12240</v>
          </cell>
          <cell r="Q2625">
            <v>12240</v>
          </cell>
          <cell r="R2625">
            <v>0</v>
          </cell>
          <cell r="S2625">
            <v>0</v>
          </cell>
          <cell r="T2625">
            <v>613714</v>
          </cell>
          <cell r="U2625">
            <v>613714</v>
          </cell>
          <cell r="V2625">
            <v>0</v>
          </cell>
          <cell r="W2625">
            <v>0</v>
          </cell>
          <cell r="X2625"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25" t="str">
            <v>Valide</v>
          </cell>
        </row>
        <row r="2626">
          <cell r="A2626" t="str">
            <v>SUDU1389848</v>
          </cell>
          <cell r="B2626">
            <v>20</v>
          </cell>
          <cell r="C2626">
            <v>204963965</v>
          </cell>
          <cell r="D2626">
            <v>0</v>
          </cell>
          <cell r="E2626">
            <v>0</v>
          </cell>
          <cell r="F2626">
            <v>0</v>
          </cell>
          <cell r="G2626">
            <v>0</v>
          </cell>
          <cell r="H2626">
            <v>0</v>
          </cell>
          <cell r="I2626" t="str">
            <v>2020 MSA 167389</v>
          </cell>
          <cell r="J2626">
            <v>177</v>
          </cell>
          <cell r="K2626" t="str">
            <v>UNITED SUGAR COMPANY ON BEHALF OF C</v>
          </cell>
          <cell r="L2626" t="str">
            <v>TO ORDER</v>
          </cell>
          <cell r="M2626" t="str">
            <v>US</v>
          </cell>
          <cell r="N2626" t="str">
            <v>SAJED</v>
          </cell>
          <cell r="O2626" t="str">
            <v>BG</v>
          </cell>
          <cell r="P2626">
            <v>12240</v>
          </cell>
          <cell r="Q2626">
            <v>12240</v>
          </cell>
          <cell r="R2626">
            <v>0</v>
          </cell>
          <cell r="S2626">
            <v>0</v>
          </cell>
          <cell r="T2626">
            <v>613714</v>
          </cell>
          <cell r="U2626">
            <v>613714</v>
          </cell>
          <cell r="V2626">
            <v>0</v>
          </cell>
          <cell r="W2626">
            <v>0</v>
          </cell>
          <cell r="X2626"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26" t="str">
            <v>Valide</v>
          </cell>
        </row>
        <row r="2627">
          <cell r="A2627" t="str">
            <v>MRKU7054620</v>
          </cell>
          <cell r="B2627">
            <v>20</v>
          </cell>
          <cell r="C2627">
            <v>204963965</v>
          </cell>
          <cell r="D2627">
            <v>0</v>
          </cell>
          <cell r="E2627">
            <v>0</v>
          </cell>
          <cell r="F2627">
            <v>0</v>
          </cell>
          <cell r="G2627">
            <v>0</v>
          </cell>
          <cell r="H2627">
            <v>0</v>
          </cell>
          <cell r="I2627" t="str">
            <v>2020 MSA 167389</v>
          </cell>
          <cell r="J2627">
            <v>177</v>
          </cell>
          <cell r="K2627" t="str">
            <v>UNITED SUGAR COMPANY ON BEHALF OF C</v>
          </cell>
          <cell r="L2627" t="str">
            <v>TO ORDER</v>
          </cell>
          <cell r="M2627" t="str">
            <v>US</v>
          </cell>
          <cell r="N2627" t="str">
            <v>SAJED</v>
          </cell>
          <cell r="O2627" t="str">
            <v>BG</v>
          </cell>
          <cell r="P2627">
            <v>12240</v>
          </cell>
          <cell r="Q2627">
            <v>12240</v>
          </cell>
          <cell r="R2627">
            <v>0</v>
          </cell>
          <cell r="S2627">
            <v>0</v>
          </cell>
          <cell r="T2627">
            <v>613714</v>
          </cell>
          <cell r="U2627">
            <v>613714</v>
          </cell>
          <cell r="V2627">
            <v>0</v>
          </cell>
          <cell r="W2627">
            <v>0</v>
          </cell>
          <cell r="X2627"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27" t="str">
            <v>Valide</v>
          </cell>
        </row>
        <row r="2628">
          <cell r="A2628" t="str">
            <v>PONU0775014</v>
          </cell>
          <cell r="B2628">
            <v>20</v>
          </cell>
          <cell r="C2628">
            <v>204963965</v>
          </cell>
          <cell r="D2628">
            <v>0</v>
          </cell>
          <cell r="E2628">
            <v>0</v>
          </cell>
          <cell r="F2628">
            <v>0</v>
          </cell>
          <cell r="G2628">
            <v>0</v>
          </cell>
          <cell r="H2628">
            <v>0</v>
          </cell>
          <cell r="I2628" t="str">
            <v>2020 MSA 167389</v>
          </cell>
          <cell r="J2628">
            <v>177</v>
          </cell>
          <cell r="K2628" t="str">
            <v>UNITED SUGAR COMPANY ON BEHALF OF C</v>
          </cell>
          <cell r="L2628" t="str">
            <v>TO ORDER</v>
          </cell>
          <cell r="M2628" t="str">
            <v>US</v>
          </cell>
          <cell r="N2628" t="str">
            <v>SAJED</v>
          </cell>
          <cell r="O2628" t="str">
            <v>BG</v>
          </cell>
          <cell r="P2628">
            <v>12240</v>
          </cell>
          <cell r="Q2628">
            <v>12240</v>
          </cell>
          <cell r="R2628">
            <v>0</v>
          </cell>
          <cell r="S2628">
            <v>0</v>
          </cell>
          <cell r="T2628">
            <v>613714</v>
          </cell>
          <cell r="U2628">
            <v>613714</v>
          </cell>
          <cell r="V2628">
            <v>0</v>
          </cell>
          <cell r="W2628">
            <v>0</v>
          </cell>
          <cell r="X2628"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28" t="str">
            <v>Valide</v>
          </cell>
        </row>
        <row r="2629">
          <cell r="A2629" t="str">
            <v>MSKU7630199</v>
          </cell>
          <cell r="B2629">
            <v>20</v>
          </cell>
          <cell r="C2629">
            <v>204963965</v>
          </cell>
          <cell r="D2629">
            <v>0</v>
          </cell>
          <cell r="E2629">
            <v>0</v>
          </cell>
          <cell r="F2629">
            <v>0</v>
          </cell>
          <cell r="G2629">
            <v>0</v>
          </cell>
          <cell r="H2629">
            <v>0</v>
          </cell>
          <cell r="I2629" t="str">
            <v>2020 MSA 167389</v>
          </cell>
          <cell r="J2629">
            <v>177</v>
          </cell>
          <cell r="K2629" t="str">
            <v>UNITED SUGAR COMPANY ON BEHALF OF C</v>
          </cell>
          <cell r="L2629" t="str">
            <v>TO ORDER</v>
          </cell>
          <cell r="M2629" t="str">
            <v>US</v>
          </cell>
          <cell r="N2629" t="str">
            <v>SAJED</v>
          </cell>
          <cell r="O2629" t="str">
            <v>BG</v>
          </cell>
          <cell r="P2629">
            <v>12240</v>
          </cell>
          <cell r="Q2629">
            <v>12240</v>
          </cell>
          <cell r="R2629">
            <v>0</v>
          </cell>
          <cell r="S2629">
            <v>0</v>
          </cell>
          <cell r="T2629">
            <v>613714</v>
          </cell>
          <cell r="U2629">
            <v>613714</v>
          </cell>
          <cell r="V2629">
            <v>0</v>
          </cell>
          <cell r="W2629">
            <v>0</v>
          </cell>
          <cell r="X2629"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29" t="str">
            <v>Valide</v>
          </cell>
        </row>
        <row r="2630">
          <cell r="A2630" t="str">
            <v>MRSU0283334</v>
          </cell>
          <cell r="B2630">
            <v>20</v>
          </cell>
          <cell r="C2630">
            <v>204963965</v>
          </cell>
          <cell r="D2630">
            <v>0</v>
          </cell>
          <cell r="E2630">
            <v>0</v>
          </cell>
          <cell r="F2630">
            <v>0</v>
          </cell>
          <cell r="G2630">
            <v>0</v>
          </cell>
          <cell r="H2630">
            <v>0</v>
          </cell>
          <cell r="I2630" t="str">
            <v>2020 MSA 167389</v>
          </cell>
          <cell r="J2630">
            <v>177</v>
          </cell>
          <cell r="K2630" t="str">
            <v>UNITED SUGAR COMPANY ON BEHALF OF C</v>
          </cell>
          <cell r="L2630" t="str">
            <v>TO ORDER</v>
          </cell>
          <cell r="M2630" t="str">
            <v>US</v>
          </cell>
          <cell r="N2630" t="str">
            <v>SAJED</v>
          </cell>
          <cell r="O2630" t="str">
            <v>BG</v>
          </cell>
          <cell r="P2630">
            <v>12240</v>
          </cell>
          <cell r="Q2630">
            <v>12240</v>
          </cell>
          <cell r="R2630">
            <v>0</v>
          </cell>
          <cell r="S2630">
            <v>0</v>
          </cell>
          <cell r="T2630">
            <v>613714</v>
          </cell>
          <cell r="U2630">
            <v>613714</v>
          </cell>
          <cell r="V2630">
            <v>0</v>
          </cell>
          <cell r="W2630">
            <v>0</v>
          </cell>
          <cell r="X2630"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2630" t="str">
            <v>Valide</v>
          </cell>
        </row>
        <row r="2631">
          <cell r="A2631" t="str">
            <v>MRSU3751357</v>
          </cell>
          <cell r="B2631">
            <v>40</v>
          </cell>
          <cell r="C2631">
            <v>204979859</v>
          </cell>
          <cell r="D2631">
            <v>0</v>
          </cell>
          <cell r="E2631">
            <v>0</v>
          </cell>
          <cell r="F2631">
            <v>0</v>
          </cell>
          <cell r="G2631">
            <v>0</v>
          </cell>
          <cell r="H2631">
            <v>0</v>
          </cell>
          <cell r="I2631" t="str">
            <v>2020 MSA 167505</v>
          </cell>
          <cell r="J2631">
            <v>391</v>
          </cell>
          <cell r="K2631" t="str">
            <v>LG ELECTRONICS EGYPT SAE AL-TAGAMOUS AFRICA LOGISTICS FZE PO BOX</v>
          </cell>
          <cell r="L2631" t="str">
            <v>OPALNET LIMITED P O BOX 2509-00606</v>
          </cell>
          <cell r="M2631" t="str">
            <v>TR</v>
          </cell>
          <cell r="N2631" t="str">
            <v>EGPSE</v>
          </cell>
          <cell r="O2631" t="str">
            <v>CT</v>
          </cell>
          <cell r="P2631">
            <v>1050</v>
          </cell>
          <cell r="Q2631">
            <v>1050</v>
          </cell>
          <cell r="R2631">
            <v>1050</v>
          </cell>
          <cell r="S2631">
            <v>1050</v>
          </cell>
          <cell r="T2631">
            <v>15812</v>
          </cell>
          <cell r="U2631">
            <v>15812</v>
          </cell>
          <cell r="V2631">
            <v>15812</v>
          </cell>
          <cell r="W2631">
            <v>15812</v>
          </cell>
          <cell r="X2631" t="str">
            <v>LG BRAND LED TELEVISION FREIGHT PREPAID SHIPPERS LOAD AND COUNT</v>
          </cell>
          <cell r="Y2631" t="str">
            <v>Valide</v>
          </cell>
        </row>
        <row r="2632">
          <cell r="A2632" t="str">
            <v>MRSU3593755</v>
          </cell>
          <cell r="B2632">
            <v>40</v>
          </cell>
          <cell r="C2632">
            <v>204983515</v>
          </cell>
          <cell r="D2632">
            <v>0</v>
          </cell>
          <cell r="E2632">
            <v>0</v>
          </cell>
          <cell r="F2632">
            <v>0</v>
          </cell>
          <cell r="G2632">
            <v>0</v>
          </cell>
          <cell r="H2632">
            <v>0</v>
          </cell>
          <cell r="I2632" t="str">
            <v>2020 MSA 167389</v>
          </cell>
          <cell r="J2632">
            <v>187</v>
          </cell>
          <cell r="K2632" t="str">
            <v>HENNA EXPORT CORPORATION SECTOR 12</v>
          </cell>
          <cell r="L2632" t="str">
            <v>MUMBAI ENTERPRISE LTD P O BOX N</v>
          </cell>
          <cell r="M2632" t="str">
            <v>US</v>
          </cell>
          <cell r="N2632" t="str">
            <v>INICD</v>
          </cell>
          <cell r="O2632" t="str">
            <v>CT</v>
          </cell>
          <cell r="P2632">
            <v>700</v>
          </cell>
          <cell r="Q2632">
            <v>700</v>
          </cell>
          <cell r="R2632">
            <v>0</v>
          </cell>
          <cell r="S2632">
            <v>0</v>
          </cell>
          <cell r="T2632">
            <v>17920</v>
          </cell>
          <cell r="U2632">
            <v>17920</v>
          </cell>
          <cell r="V2632">
            <v>0</v>
          </cell>
          <cell r="W2632">
            <v>0</v>
          </cell>
          <cell r="X2632" t="str">
            <v>1X40FCL CNTR 700 SEVEN HUNDRED CARTON BOXES ONLY CONTAINING BLAC K ROSE KALI MEHANDI S BILL NO 4939017 DATED 03 09 2020 INVOICE NO 04 DATED 27 08 2020 IEC NO 0588081345 HS CODE 33059040 NET WT 10500 000 KGS FREIGHT PREPAID CARGO INTRANSIT TO ICD NAIROBI AT CONSIGNEE S COST INTRANSIT TO ICD NAIROBI</v>
          </cell>
          <cell r="Y2632" t="str">
            <v>Valide</v>
          </cell>
        </row>
        <row r="2633">
          <cell r="A2633" t="str">
            <v>HASU4284724</v>
          </cell>
          <cell r="B2633">
            <v>40</v>
          </cell>
          <cell r="C2633">
            <v>204992642</v>
          </cell>
          <cell r="D2633">
            <v>0</v>
          </cell>
          <cell r="E2633">
            <v>0</v>
          </cell>
          <cell r="F2633">
            <v>0</v>
          </cell>
          <cell r="G2633">
            <v>0</v>
          </cell>
          <cell r="H2633">
            <v>0</v>
          </cell>
          <cell r="I2633" t="str">
            <v>2020 MSA 167389</v>
          </cell>
          <cell r="J2633">
            <v>194</v>
          </cell>
          <cell r="K2633" t="str">
            <v>QATAR CHEMICAL AND PETROCHEMICAL MA</v>
          </cell>
          <cell r="L2633" t="str">
            <v>SNETOR EAST AFRICA LTD PO BOX 764</v>
          </cell>
          <cell r="M2633" t="str">
            <v>US</v>
          </cell>
          <cell r="N2633" t="str">
            <v>QAUMS</v>
          </cell>
          <cell r="O2633" t="str">
            <v>BG</v>
          </cell>
          <cell r="P2633">
            <v>1020</v>
          </cell>
          <cell r="Q2633">
            <v>1020</v>
          </cell>
          <cell r="R2633">
            <v>1020</v>
          </cell>
          <cell r="S2633">
            <v>1020</v>
          </cell>
          <cell r="T2633">
            <v>26010</v>
          </cell>
          <cell r="U2633">
            <v>26010</v>
          </cell>
          <cell r="V2633">
            <v>26010</v>
          </cell>
          <cell r="W2633">
            <v>26010</v>
          </cell>
          <cell r="X2633" t="str">
            <v>INTRANSIT TO ICD EMBAKASI NAIROBI LINEAR LOW DENSITY POLYETHYLENE LL DPE LOTRENE Q1018H - 25 500 MT ALL INLAND HAULAGE CHARGES FROM M OMBASA KENYA TO NAIROBI KENYA WILL BE ON CUSTOMER RISK ACCOUNT AND RESPONSIBILITY INTERTEK NUMBER KPV-172538 SHIPPING MARKS SNETOR CH2 007943 - NAIROBI - KENYA TOTAL NET WEIGHT - 25 500 MT TOTAL GROSS WEIGHT - 26 010 MT 21 DAYS DETENTION FREE TIME AT DESTINATION SHIPPED ON BOARD PORT OF LOADING MESAIEED QATAR DATE OF LOAD ING 2020 09 03 VESSEL VOYAGE NO GDYNIA TRADER 2039W AGENT A T DESTINATION MAERSK KENYA LTD BRANCH OFFICE MARITIME CENTRE A RCHBISHOP MAKARIOS CLOSE OFF MOI AVENUE P O BOX 89911 MOMBASAKENYA PHONE 254 41 2220056 2221273 - 6 FAX 254 20 2220086 2316 260 INTRANSIT TO ICD EMBAKASI NAIROBI</v>
          </cell>
          <cell r="Y2633" t="str">
            <v>Valide</v>
          </cell>
        </row>
        <row r="2634">
          <cell r="A2634" t="str">
            <v>MRKU4776146</v>
          </cell>
          <cell r="B2634">
            <v>40</v>
          </cell>
          <cell r="C2634">
            <v>205007553</v>
          </cell>
          <cell r="D2634">
            <v>0</v>
          </cell>
          <cell r="E2634">
            <v>0</v>
          </cell>
          <cell r="F2634">
            <v>0</v>
          </cell>
          <cell r="G2634">
            <v>0</v>
          </cell>
          <cell r="H2634">
            <v>0</v>
          </cell>
          <cell r="I2634" t="str">
            <v>2020 MSA 167505</v>
          </cell>
          <cell r="J2634">
            <v>401</v>
          </cell>
          <cell r="K2634" t="str">
            <v>TEXTRADE KFT 622 1 VAROSKAPU UZLET</v>
          </cell>
          <cell r="L2634" t="str">
            <v>44 GIKOMBA PURE UK LTD P O BOX 67</v>
          </cell>
          <cell r="M2634" t="str">
            <v>TR</v>
          </cell>
          <cell r="N2634" t="str">
            <v>HUBUD</v>
          </cell>
          <cell r="O2634" t="str">
            <v>PK</v>
          </cell>
          <cell r="P2634">
            <v>800</v>
          </cell>
          <cell r="Q2634">
            <v>800</v>
          </cell>
          <cell r="R2634">
            <v>0</v>
          </cell>
          <cell r="S2634">
            <v>0</v>
          </cell>
          <cell r="T2634">
            <v>20000</v>
          </cell>
          <cell r="U2634">
            <v>20000</v>
          </cell>
          <cell r="V2634">
            <v>0</v>
          </cell>
          <cell r="W2634">
            <v>0</v>
          </cell>
          <cell r="X2634" t="str">
            <v>SECONDHAND SHOES</v>
          </cell>
          <cell r="Y2634" t="str">
            <v>Valide</v>
          </cell>
        </row>
        <row r="2635">
          <cell r="A2635" t="str">
            <v>TCKU7052049</v>
          </cell>
          <cell r="B2635">
            <v>40</v>
          </cell>
          <cell r="C2635">
            <v>205015451</v>
          </cell>
          <cell r="D2635">
            <v>0</v>
          </cell>
          <cell r="E2635">
            <v>0</v>
          </cell>
          <cell r="F2635">
            <v>0</v>
          </cell>
          <cell r="G2635">
            <v>0</v>
          </cell>
          <cell r="H2635">
            <v>0</v>
          </cell>
          <cell r="I2635" t="str">
            <v>2020 MSA 167505</v>
          </cell>
          <cell r="J2635">
            <v>404</v>
          </cell>
          <cell r="K2635" t="str">
            <v>ALBATROSS MAGAZACILIK A S 15 TEMMUI - VERGI NUMARASI 049 070 08</v>
          </cell>
          <cell r="L2635" t="str">
            <v>GOLDEK TRADING LIMITED P O BOX 663</v>
          </cell>
          <cell r="M2635" t="str">
            <v>TR</v>
          </cell>
          <cell r="N2635" t="str">
            <v>TRIST</v>
          </cell>
          <cell r="O2635" t="str">
            <v>PK</v>
          </cell>
          <cell r="P2635">
            <v>919</v>
          </cell>
          <cell r="Q2635">
            <v>919</v>
          </cell>
          <cell r="R2635">
            <v>919</v>
          </cell>
          <cell r="S2635">
            <v>919</v>
          </cell>
          <cell r="T2635">
            <v>29610</v>
          </cell>
          <cell r="U2635">
            <v>29610</v>
          </cell>
          <cell r="V2635">
            <v>29610</v>
          </cell>
          <cell r="W2635">
            <v>29610</v>
          </cell>
          <cell r="X2635" t="str">
            <v>IRON AND WOODEN FURNITURE</v>
          </cell>
          <cell r="Y2635" t="str">
            <v>Valide</v>
          </cell>
        </row>
        <row r="2636">
          <cell r="A2636" t="str">
            <v>MRKU8888144</v>
          </cell>
          <cell r="B2636">
            <v>20</v>
          </cell>
          <cell r="C2636">
            <v>205021631</v>
          </cell>
          <cell r="D2636">
            <v>0</v>
          </cell>
          <cell r="E2636">
            <v>0</v>
          </cell>
          <cell r="F2636">
            <v>0</v>
          </cell>
          <cell r="G2636">
            <v>0</v>
          </cell>
          <cell r="H2636">
            <v>0</v>
          </cell>
          <cell r="I2636" t="str">
            <v>2020 MSA 167389</v>
          </cell>
          <cell r="J2636">
            <v>205</v>
          </cell>
          <cell r="K2636" t="str">
            <v>RED BULL GMBH AM BRUNNEN 1 AT 5330</v>
          </cell>
          <cell r="L2636" t="str">
            <v>HASBAH KENYA LIMITED 11500-00400 KY</v>
          </cell>
          <cell r="M2636" t="str">
            <v>US</v>
          </cell>
          <cell r="N2636" t="str">
            <v>NLRTM</v>
          </cell>
          <cell r="O2636" t="str">
            <v>PU</v>
          </cell>
          <cell r="P2636">
            <v>5284</v>
          </cell>
          <cell r="Q2636">
            <v>5284</v>
          </cell>
          <cell r="R2636">
            <v>5284</v>
          </cell>
          <cell r="S2636">
            <v>5284</v>
          </cell>
          <cell r="T2636">
            <v>36777</v>
          </cell>
          <cell r="U2636">
            <v>36777</v>
          </cell>
          <cell r="V2636">
            <v>36777</v>
          </cell>
          <cell r="W2636">
            <v>36777</v>
          </cell>
          <cell r="X2636" t="str">
            <v>RED BULL RED BULL EAST AFRICA 4P 24X0 25 L TRAY DELIVERY NO 08140 81624 INTRANSIT TO ICD EMBAKASI NAIROBI RED BULL RED BULL EAST AFRICA 4P 24X0 25 L TRAY DELIVERY NO 08140 81626 INTRANSIT TO ICD EMBAKASI NAIROBI</v>
          </cell>
          <cell r="Y2636" t="str">
            <v>Valide</v>
          </cell>
        </row>
        <row r="2637">
          <cell r="A2637" t="str">
            <v>HASU5071791</v>
          </cell>
          <cell r="B2637">
            <v>40</v>
          </cell>
          <cell r="C2637">
            <v>205027093</v>
          </cell>
          <cell r="D2637">
            <v>0</v>
          </cell>
          <cell r="E2637">
            <v>0</v>
          </cell>
          <cell r="F2637">
            <v>0</v>
          </cell>
          <cell r="G2637">
            <v>0</v>
          </cell>
          <cell r="H2637">
            <v>0</v>
          </cell>
          <cell r="I2637" t="str">
            <v>2020 MSA 167504</v>
          </cell>
          <cell r="J2637">
            <v>171</v>
          </cell>
          <cell r="K2637" t="str">
            <v>EXXONMOBIL PETROLEUM CHEMICAL BV</v>
          </cell>
          <cell r="L2637" t="str">
            <v>ADIX PLASTICS LIMITED P O BOX - 242PLASTICS COM</v>
          </cell>
          <cell r="M2637" t="str">
            <v>CN</v>
          </cell>
          <cell r="N2637" t="str">
            <v>SAJED</v>
          </cell>
          <cell r="O2637" t="str">
            <v>BG</v>
          </cell>
          <cell r="P2637">
            <v>7920</v>
          </cell>
          <cell r="Q2637">
            <v>7920</v>
          </cell>
          <cell r="R2637">
            <v>7920</v>
          </cell>
          <cell r="S2637">
            <v>7920</v>
          </cell>
          <cell r="T2637">
            <v>202200</v>
          </cell>
          <cell r="U2637">
            <v>202200</v>
          </cell>
          <cell r="V2637">
            <v>202200</v>
          </cell>
          <cell r="W2637">
            <v>202200</v>
          </cell>
          <cell r="X2637" t="str">
            <v>PP1304E5 - 198 MT 198 000 MT NET POLYPROPYLENE RAW MATERIALS H S COD E 3902 1000 ON PALLETS POLYPROPYLENE EXXONMOBIL PP1304E5 CONTANER S IN TRANSIT TO ICD NAIROBI ON CONSIGNEE S ARRENGEMANT RISK AND ACCO UNT FREIGHT PREPAID CONTINUATION OF CONSIGNEE PIN NO - P051328302V CONTINUATION OF NOTIFY CONTACT NO - 971 6 5579 160 61 EMAIL- APEXAINTERNATIONAL YAHOO COM</v>
          </cell>
          <cell r="Y2637" t="str">
            <v>Valide</v>
          </cell>
        </row>
        <row r="2638">
          <cell r="A2638" t="str">
            <v>MSKU9283205</v>
          </cell>
          <cell r="B2638">
            <v>40</v>
          </cell>
          <cell r="C2638">
            <v>205036315</v>
          </cell>
          <cell r="D2638">
            <v>0</v>
          </cell>
          <cell r="E2638">
            <v>0</v>
          </cell>
          <cell r="F2638">
            <v>0</v>
          </cell>
          <cell r="G2638">
            <v>0</v>
          </cell>
          <cell r="H2638">
            <v>0</v>
          </cell>
          <cell r="I2638" t="str">
            <v>2020 MSA 167434</v>
          </cell>
          <cell r="J2638">
            <v>26</v>
          </cell>
          <cell r="K2638" t="str">
            <v>WAYKONG HK TRADING CO LTD ADD R</v>
          </cell>
          <cell r="L2638" t="str">
            <v>RAYNJO TRADERS LIMITED PO BOX 312 8</v>
          </cell>
          <cell r="M2638" t="str">
            <v>CN</v>
          </cell>
          <cell r="N2638" t="str">
            <v>CNNSA</v>
          </cell>
          <cell r="O2638" t="str">
            <v>BL</v>
          </cell>
          <cell r="P2638">
            <v>870</v>
          </cell>
          <cell r="Q2638">
            <v>870</v>
          </cell>
          <cell r="R2638">
            <v>870</v>
          </cell>
          <cell r="S2638">
            <v>870</v>
          </cell>
          <cell r="T2638">
            <v>20010</v>
          </cell>
          <cell r="U2638">
            <v>20010</v>
          </cell>
          <cell r="V2638">
            <v>20010</v>
          </cell>
          <cell r="W2638">
            <v>20010</v>
          </cell>
          <cell r="X2638" t="str">
            <v>USED SHOES</v>
          </cell>
          <cell r="Y2638" t="str">
            <v>Valide</v>
          </cell>
        </row>
        <row r="2639">
          <cell r="A2639" t="str">
            <v>MRKU4637412</v>
          </cell>
          <cell r="B2639">
            <v>40</v>
          </cell>
          <cell r="C2639">
            <v>205039044</v>
          </cell>
          <cell r="D2639">
            <v>0</v>
          </cell>
          <cell r="E2639">
            <v>0</v>
          </cell>
          <cell r="F2639">
            <v>0</v>
          </cell>
          <cell r="G2639">
            <v>0</v>
          </cell>
          <cell r="H2639">
            <v>0</v>
          </cell>
          <cell r="I2639" t="str">
            <v>2020 MSA 167504</v>
          </cell>
          <cell r="J2639">
            <v>172</v>
          </cell>
          <cell r="K2639" t="str">
            <v>CHARLIER-BRABO GROUP NV28 BOOMSESTE</v>
          </cell>
          <cell r="L2639" t="str">
            <v>FRIGOKEN LTD 00100 GENERAL TRADING</v>
          </cell>
          <cell r="M2639" t="str">
            <v>CN</v>
          </cell>
          <cell r="N2639" t="str">
            <v>BEANR</v>
          </cell>
          <cell r="O2639" t="str">
            <v>PK</v>
          </cell>
          <cell r="P2639">
            <v>265</v>
          </cell>
          <cell r="Q2639">
            <v>265</v>
          </cell>
          <cell r="R2639">
            <v>265</v>
          </cell>
          <cell r="S2639">
            <v>265</v>
          </cell>
          <cell r="T2639">
            <v>40337</v>
          </cell>
          <cell r="U2639">
            <v>40337</v>
          </cell>
          <cell r="V2639">
            <v>40337</v>
          </cell>
          <cell r="W2639">
            <v>40337</v>
          </cell>
          <cell r="X2639" t="str">
            <v>21 PALLETS OF 17 TRAYS 84 966 SQUARE GLASS JARS 88 CARTONS X 1100 C APS FLEUR DES CHAMPS TO 66 BRUT WEIGHT 18 942 KG 968 KG CAPS 19 910 KG NET WEIGHT 16 993 KG 933 KG CAPS 17 926 KG INTRANSIT T O ICD EMBAKASI NAIROBI 21 PALLETS OF 17 TRAYS 84 966 SQUARE GLASS JARS 135 CARTONS X 1100 CAPS FLEUR DES CHAMPS TO 66 BRUT WEIGHT 18 942 KG 1 485 KG CAPS 20 427 KG NET WEIGHT 16 993 KG 1 431 KG CAPS 18 424 KG INTRAN SIT TO ICD EMBAKASI NAIROBI</v>
          </cell>
          <cell r="Y2639" t="str">
            <v>Valide</v>
          </cell>
        </row>
        <row r="2640">
          <cell r="A2640" t="str">
            <v>MSKU0621003</v>
          </cell>
          <cell r="B2640">
            <v>40</v>
          </cell>
          <cell r="C2640">
            <v>205052306</v>
          </cell>
          <cell r="D2640">
            <v>0</v>
          </cell>
          <cell r="E2640">
            <v>0</v>
          </cell>
          <cell r="F2640">
            <v>0</v>
          </cell>
          <cell r="G2640">
            <v>0</v>
          </cell>
          <cell r="H2640">
            <v>0</v>
          </cell>
          <cell r="I2640" t="str">
            <v>2020 MSA 167504</v>
          </cell>
          <cell r="J2640">
            <v>176</v>
          </cell>
          <cell r="K2640" t="str">
            <v>EXXONMOBIL PETROLEUM CHEMICAL BV</v>
          </cell>
          <cell r="L2640" t="str">
            <v>SARRCHEM INTERNATIONAL LTD 3RD FLOO</v>
          </cell>
          <cell r="M2640" t="str">
            <v>CN</v>
          </cell>
          <cell r="N2640" t="str">
            <v>SAJED</v>
          </cell>
          <cell r="O2640" t="str">
            <v>BG</v>
          </cell>
          <cell r="P2640">
            <v>2970</v>
          </cell>
          <cell r="Q2640">
            <v>2970</v>
          </cell>
          <cell r="R2640">
            <v>2970</v>
          </cell>
          <cell r="S2640">
            <v>2970</v>
          </cell>
          <cell r="T2640">
            <v>75825</v>
          </cell>
          <cell r="U2640">
            <v>75825</v>
          </cell>
          <cell r="V2640">
            <v>75825</v>
          </cell>
          <cell r="W2640">
            <v>75825</v>
          </cell>
          <cell r="X2640" t="str">
            <v>74 250 MT 3 X 40 HIGH DENSITY POLYETHYLENE GRADE EXXONMOBIL HYA600 H S CODE 3901 2000 ON PALLETS HIGH DENSITY POLYETHYLENE EXXONMOB IL HYA600 CONTINUATION OF CONSIGNEE MOB 254 731373802</v>
          </cell>
          <cell r="Y2640" t="str">
            <v>Valide</v>
          </cell>
        </row>
        <row r="2641">
          <cell r="A2641" t="str">
            <v>UETU5698410</v>
          </cell>
          <cell r="B2641">
            <v>40</v>
          </cell>
          <cell r="C2641">
            <v>205053779</v>
          </cell>
          <cell r="D2641">
            <v>0</v>
          </cell>
          <cell r="E2641">
            <v>0</v>
          </cell>
          <cell r="F2641">
            <v>0</v>
          </cell>
          <cell r="G2641">
            <v>0</v>
          </cell>
          <cell r="H2641">
            <v>0</v>
          </cell>
          <cell r="I2641" t="str">
            <v>2020 MSA 167389</v>
          </cell>
          <cell r="J2641">
            <v>237</v>
          </cell>
          <cell r="K2641" t="str">
            <v>MODERN INDUSTRIES CO 31412 DAMMAM</v>
          </cell>
          <cell r="L2641" t="str">
            <v>HASBAH KENYA LTD OFF EMBAKASI ROAD</v>
          </cell>
          <cell r="M2641" t="str">
            <v>US</v>
          </cell>
          <cell r="N2641" t="str">
            <v>SADMM</v>
          </cell>
          <cell r="O2641" t="str">
            <v>CS</v>
          </cell>
          <cell r="P2641">
            <v>6562</v>
          </cell>
          <cell r="Q2641">
            <v>6562</v>
          </cell>
          <cell r="R2641">
            <v>6562</v>
          </cell>
          <cell r="S2641">
            <v>6562</v>
          </cell>
          <cell r="T2641">
            <v>6555</v>
          </cell>
          <cell r="U2641">
            <v>6555</v>
          </cell>
          <cell r="V2641">
            <v>6555</v>
          </cell>
          <cell r="W2641">
            <v>6555</v>
          </cell>
          <cell r="X2641" t="str">
            <v>FABRIC ENHANCERS INTRANSIT TO ICD EMBAKASI NAIROBI</v>
          </cell>
          <cell r="Y2641" t="str">
            <v>Valide</v>
          </cell>
        </row>
        <row r="2642">
          <cell r="A2642" t="str">
            <v>MSKU7071758</v>
          </cell>
          <cell r="B2642">
            <v>20</v>
          </cell>
          <cell r="C2642">
            <v>205059139</v>
          </cell>
          <cell r="D2642">
            <v>0</v>
          </cell>
          <cell r="E2642">
            <v>0</v>
          </cell>
          <cell r="F2642">
            <v>0</v>
          </cell>
          <cell r="G2642">
            <v>0</v>
          </cell>
          <cell r="H2642">
            <v>0</v>
          </cell>
          <cell r="I2642" t="str">
            <v>2020 MSA 167434</v>
          </cell>
          <cell r="J2642">
            <v>343</v>
          </cell>
          <cell r="K2642" t="str">
            <v>XIAMEN NANGANG STONE IMP EXP CO</v>
          </cell>
          <cell r="L2642" t="str">
            <v>ENDEAVOURS CONSTRUCTION COMPANY LI</v>
          </cell>
          <cell r="M2642" t="str">
            <v>CN</v>
          </cell>
          <cell r="N2642" t="str">
            <v>CNXMN</v>
          </cell>
          <cell r="O2642" t="str">
            <v>PK</v>
          </cell>
          <cell r="P2642">
            <v>16</v>
          </cell>
          <cell r="Q2642">
            <v>16</v>
          </cell>
          <cell r="R2642">
            <v>0</v>
          </cell>
          <cell r="S2642">
            <v>0</v>
          </cell>
          <cell r="T2642">
            <v>54000</v>
          </cell>
          <cell r="U2642">
            <v>54000</v>
          </cell>
          <cell r="V2642">
            <v>0</v>
          </cell>
          <cell r="W2642">
            <v>0</v>
          </cell>
          <cell r="X2642" t="str">
            <v>ARTIFICIAL MARBLE ARISTON WHITE INTRANSIT TO ICD EMBAKASI NAIROB I</v>
          </cell>
          <cell r="Y2642" t="str">
            <v>Valide</v>
          </cell>
        </row>
        <row r="2643">
          <cell r="A2643" t="str">
            <v>MSKU7579158</v>
          </cell>
          <cell r="B2643">
            <v>20</v>
          </cell>
          <cell r="C2643">
            <v>205059139</v>
          </cell>
          <cell r="D2643">
            <v>0</v>
          </cell>
          <cell r="E2643">
            <v>0</v>
          </cell>
          <cell r="F2643">
            <v>0</v>
          </cell>
          <cell r="G2643">
            <v>0</v>
          </cell>
          <cell r="H2643">
            <v>0</v>
          </cell>
          <cell r="I2643" t="str">
            <v>2020 MSA 167434</v>
          </cell>
          <cell r="J2643">
            <v>343</v>
          </cell>
          <cell r="K2643" t="str">
            <v>XIAMEN NANGANG STONE IMP EXP CO</v>
          </cell>
          <cell r="L2643" t="str">
            <v>ENDEAVOURS CONSTRUCTION COMPANY LI</v>
          </cell>
          <cell r="M2643" t="str">
            <v>CN</v>
          </cell>
          <cell r="N2643" t="str">
            <v>CNXMN</v>
          </cell>
          <cell r="O2643" t="str">
            <v>PK</v>
          </cell>
          <cell r="P2643">
            <v>16</v>
          </cell>
          <cell r="Q2643">
            <v>16</v>
          </cell>
          <cell r="R2643">
            <v>0</v>
          </cell>
          <cell r="S2643">
            <v>0</v>
          </cell>
          <cell r="T2643">
            <v>54000</v>
          </cell>
          <cell r="U2643">
            <v>54000</v>
          </cell>
          <cell r="V2643">
            <v>0</v>
          </cell>
          <cell r="W2643">
            <v>0</v>
          </cell>
          <cell r="X2643" t="str">
            <v>ARTIFICIAL MARBLE ARISTON WHITE INTRANSIT TO ICD EMBAKASI NAIROB I</v>
          </cell>
          <cell r="Y2643" t="str">
            <v>Valide</v>
          </cell>
        </row>
        <row r="2644">
          <cell r="A2644" t="str">
            <v>MSKU1529355</v>
          </cell>
          <cell r="B2644">
            <v>40</v>
          </cell>
          <cell r="C2644">
            <v>205078417</v>
          </cell>
          <cell r="D2644">
            <v>0</v>
          </cell>
          <cell r="E2644">
            <v>0</v>
          </cell>
          <cell r="F2644">
            <v>0</v>
          </cell>
          <cell r="G2644">
            <v>0</v>
          </cell>
          <cell r="H2644">
            <v>0</v>
          </cell>
          <cell r="I2644" t="str">
            <v>2020 MSA 167389</v>
          </cell>
          <cell r="J2644">
            <v>252</v>
          </cell>
          <cell r="K2644" t="str">
            <v>PUBLICAMEDIA REKLAMCILIK YAYINCILIK COM PHONE 902124756220</v>
          </cell>
          <cell r="L2644" t="str">
            <v>NATHANIEL LEINOI TAAMA PO BOX 112</v>
          </cell>
          <cell r="M2644" t="str">
            <v>US</v>
          </cell>
          <cell r="N2644" t="str">
            <v>TRIST</v>
          </cell>
          <cell r="O2644" t="str">
            <v>PK</v>
          </cell>
          <cell r="P2644">
            <v>426</v>
          </cell>
          <cell r="Q2644">
            <v>426</v>
          </cell>
          <cell r="R2644">
            <v>426</v>
          </cell>
          <cell r="S2644">
            <v>426</v>
          </cell>
          <cell r="T2644">
            <v>26960</v>
          </cell>
          <cell r="U2644">
            <v>26960</v>
          </cell>
          <cell r="V2644">
            <v>26960</v>
          </cell>
          <cell r="W2644">
            <v>26960</v>
          </cell>
          <cell r="X2644" t="str">
            <v>CUSTOMIZED GLASS WINDOWS DOUBLE GLAZED TAMPERED HEAVY LAMINATE FLOO R UNDERFLOOR LINING GYPSUM BOARD ALCIPAN KITCHEN CUPBOARD WO ODEN DOORS CERAMIC TILES WALL CLOCK TAPS USED SMOKE ALARM KITCHE NWARE AND CROCKERY USED SHOWER MIXER SETS USED HOME DECOR USED FRID GE USED MICROWAVE USED WASHING MACHINE USED DRYER USED DISHWASHERUSED ELECTRIC HEATER USED BARBEQUE GRILL AND ACCESSORIES USED TOAST ERS USED FRYER USED JUICER USED IRON BOX TABLE USED VACUUM CLEAN ER ELECTRICAL CABLES USED RECREATIONAL ITEMS GAMES TOYS TOILETRIE S USED CEILING SPEAKERS USED AMPLIFIER SEAT COVERS USED BOOKS M AGAZINES WALLPAPER USED WATER PUMP USED POWER GENERATOR USED WATERBOOSTER USED WATER FILTER USED CAR TYRE PRESSURE COMPRESSOR PUMP U SED HOUSE INTERNAL EXTERNAL LIGHTS OVEN COOKER TABLE TOP HOOD 3 -IN-1SET TOILETS CISTERN TOILET COVERS USED SINKS USED ENER GIZER WIRE USED HOSE PIPE AND IRRIGATION PIPES ELECTRICAL SOCKET SWITCH FU</v>
          </cell>
          <cell r="Y2644" t="str">
            <v>Valide</v>
          </cell>
        </row>
        <row r="2645">
          <cell r="A2645" t="str">
            <v>MSKU5462239</v>
          </cell>
          <cell r="B2645">
            <v>20</v>
          </cell>
          <cell r="C2645">
            <v>205079918</v>
          </cell>
          <cell r="D2645">
            <v>0</v>
          </cell>
          <cell r="E2645">
            <v>0</v>
          </cell>
          <cell r="F2645">
            <v>0</v>
          </cell>
          <cell r="G2645">
            <v>0</v>
          </cell>
          <cell r="H2645">
            <v>0</v>
          </cell>
          <cell r="I2645" t="str">
            <v>2020 MSA 167389</v>
          </cell>
          <cell r="J2645">
            <v>256</v>
          </cell>
          <cell r="K2645" t="str">
            <v>UNITED SUGAR COMPANY ON BEHALF OF C</v>
          </cell>
          <cell r="L2645" t="str">
            <v>BOLLORE TRANSPORT AND LOGISTICS ASAL KANDIMALLA BIDCOAFRICA COM P</v>
          </cell>
          <cell r="M2645" t="str">
            <v>US</v>
          </cell>
          <cell r="N2645" t="str">
            <v>SAJED</v>
          </cell>
          <cell r="O2645" t="str">
            <v>BG</v>
          </cell>
          <cell r="P2645">
            <v>80</v>
          </cell>
          <cell r="Q2645">
            <v>80</v>
          </cell>
          <cell r="R2645">
            <v>0</v>
          </cell>
          <cell r="S2645">
            <v>0</v>
          </cell>
          <cell r="T2645">
            <v>96240</v>
          </cell>
          <cell r="U2645">
            <v>96240</v>
          </cell>
          <cell r="V2645">
            <v>0</v>
          </cell>
          <cell r="W2645">
            <v>0</v>
          </cell>
          <cell r="X2645" t="str">
            <v>96 00 MT OF WHITE REFINED SUGAR FOR INDUSTRIAL USE COLOUR MAXIMUM 45 UNITS ICUMSA MINIMUM POLARISATION 99 80 DEGREES MAXIMUM MOISTURE 0 07 ALL FINAL AT TIME OF SHIPMENT PACKED IN NEW SOUND POLYTHENE LI NED POLYPROPYLENE BAGS OF 1 200 KG NET WEIGHT IN A 20 FOOT CONTAINER S T C 24 00 METRIC TONS NET TOTAL NET WEIGHT 96 00 MT TOTAL GROSSWEIGHT 96 240 MT TOTAL NUMBER OF BAGS 80 BAGS TOTAL NUMBER OF CO NTAINERS 4X20 FOOT CONTAINERS S T C 20 BAGS HS CODE 1701 99 10 PO RT OF LOADING JEDDAH SAUDI ARABIA PORT OF DISCHARGE MOMBASA KENYA FINAL PLACE OF DELIVERY ICD EMBAKASI 45 DAYS CONTAINER S DETENTION FREE TIME PERIOD AT P O D INTRANSIT TO ICD EMBAKASI NAIROBI</v>
          </cell>
          <cell r="Y2645" t="str">
            <v>Valide</v>
          </cell>
        </row>
        <row r="2646">
          <cell r="A2646" t="str">
            <v>MSKU7953864</v>
          </cell>
          <cell r="B2646">
            <v>20</v>
          </cell>
          <cell r="C2646">
            <v>205104804</v>
          </cell>
          <cell r="D2646">
            <v>0</v>
          </cell>
          <cell r="E2646">
            <v>0</v>
          </cell>
          <cell r="F2646">
            <v>0</v>
          </cell>
          <cell r="G2646">
            <v>0</v>
          </cell>
          <cell r="H2646">
            <v>0</v>
          </cell>
          <cell r="I2646" t="str">
            <v>2020 MSA 167389</v>
          </cell>
          <cell r="J2646">
            <v>268</v>
          </cell>
          <cell r="K2646" t="str">
            <v>SANKALP ORGANICS PVT LTD N-170 KUMB</v>
          </cell>
          <cell r="L2646" t="str">
            <v>UCHUMI CHEMICALS LTD 34 LUNGA LUNGA KE PIN NO P000596964N</v>
          </cell>
          <cell r="M2646" t="str">
            <v>US</v>
          </cell>
          <cell r="N2646" t="str">
            <v>INNSA</v>
          </cell>
          <cell r="O2646" t="str">
            <v>PK</v>
          </cell>
          <cell r="P2646">
            <v>80</v>
          </cell>
          <cell r="Q2646">
            <v>80</v>
          </cell>
          <cell r="R2646">
            <v>78</v>
          </cell>
          <cell r="S2646">
            <v>78</v>
          </cell>
          <cell r="T2646">
            <v>16663</v>
          </cell>
          <cell r="U2646">
            <v>16663</v>
          </cell>
          <cell r="V2646">
            <v>16663</v>
          </cell>
          <cell r="W2646">
            <v>16663</v>
          </cell>
          <cell r="X2646" t="str">
            <v>NO OF PKGS 80 STANDARD 01 X 20 CONTAINER SAID TO CONTAIN 35 DRUMS O F 7 000 00 KGS OF SANKASTAB 219 AND 45 DRUMS OF 9 000 00 KGS OF SANKAS TAB 217 AS PER PROFORMA INVOICE NO SOPL 005 DATED 28 08 2020 CFR MOMBASA KENYA SHIPPING BILL NO 5230498 DATE 16 09 2020 NET WT 16 000 000 KGS CONTAINER NO MSKU7953864 SEAL ML-IN13022553 FREIGHT TO COLLECT CARGO IN TRANSIT TO ICD EMBAKASI ON RECEIVE RS ACCOUNT APPLICABLE FREE TIME 14 DAYS COMBINED DETENTION DEMUR RAGE AT PORT OF DISCHARGE PLACE OF DELIVERY</v>
          </cell>
          <cell r="Y2646" t="str">
            <v>Valide</v>
          </cell>
        </row>
        <row r="2647">
          <cell r="A2647" t="str">
            <v>MSKU0005749</v>
          </cell>
          <cell r="B2647">
            <v>40</v>
          </cell>
          <cell r="C2647">
            <v>205126849</v>
          </cell>
          <cell r="D2647">
            <v>0</v>
          </cell>
          <cell r="E2647">
            <v>0</v>
          </cell>
          <cell r="F2647">
            <v>0</v>
          </cell>
          <cell r="G2647">
            <v>0</v>
          </cell>
          <cell r="H2647">
            <v>0</v>
          </cell>
          <cell r="I2647" t="str">
            <v>2020 MSA 167504</v>
          </cell>
          <cell r="J2647">
            <v>199</v>
          </cell>
          <cell r="K2647" t="str">
            <v>EXXONMOBIL PETROLEUM CHEMICAL BV</v>
          </cell>
          <cell r="L2647" t="str">
            <v>MENENGAI OIL REFINERIES ELDORET HIG</v>
          </cell>
          <cell r="M2647" t="str">
            <v>CN</v>
          </cell>
          <cell r="N2647" t="str">
            <v>SAJED</v>
          </cell>
          <cell r="O2647" t="str">
            <v>BG</v>
          </cell>
          <cell r="P2647">
            <v>3960</v>
          </cell>
          <cell r="Q2647">
            <v>3960</v>
          </cell>
          <cell r="R2647">
            <v>3960</v>
          </cell>
          <cell r="S2647">
            <v>3960</v>
          </cell>
          <cell r="T2647">
            <v>101100</v>
          </cell>
          <cell r="U2647">
            <v>101100</v>
          </cell>
          <cell r="V2647">
            <v>101100</v>
          </cell>
          <cell r="W2647">
            <v>101100</v>
          </cell>
          <cell r="X2647" t="str">
            <v>HYA600 - 99 MT 99 000 MT NET POLYETHYLENE RAW MATERIALS ON PALLETS H IGH DENSITY POLYETHYLENE EXXONMOBIL HYA600 H S CODE 3901 2000 CON TAINERS IN TRANSIT TO ICD NAIROBI ON CONSIGNEE S ARRANGEMENT RISK AN D ACCOUNT SHIPPED ON BOARD</v>
          </cell>
          <cell r="Y2647" t="str">
            <v>Valide</v>
          </cell>
        </row>
        <row r="2648">
          <cell r="A2648" t="str">
            <v>MRSU4183626</v>
          </cell>
          <cell r="B2648">
            <v>40</v>
          </cell>
          <cell r="C2648">
            <v>205126849</v>
          </cell>
          <cell r="D2648">
            <v>0</v>
          </cell>
          <cell r="E2648">
            <v>0</v>
          </cell>
          <cell r="F2648">
            <v>0</v>
          </cell>
          <cell r="G2648">
            <v>0</v>
          </cell>
          <cell r="H2648">
            <v>0</v>
          </cell>
          <cell r="I2648" t="str">
            <v>2020 MSA 167504</v>
          </cell>
          <cell r="J2648">
            <v>199</v>
          </cell>
          <cell r="K2648" t="str">
            <v>EXXONMOBIL PETROLEUM CHEMICAL BV</v>
          </cell>
          <cell r="L2648" t="str">
            <v>MENENGAI OIL REFINERIES ELDORET HIG</v>
          </cell>
          <cell r="M2648" t="str">
            <v>CN</v>
          </cell>
          <cell r="N2648" t="str">
            <v>SAJED</v>
          </cell>
          <cell r="O2648" t="str">
            <v>BG</v>
          </cell>
          <cell r="P2648">
            <v>3960</v>
          </cell>
          <cell r="Q2648">
            <v>3960</v>
          </cell>
          <cell r="R2648">
            <v>3960</v>
          </cell>
          <cell r="S2648">
            <v>3960</v>
          </cell>
          <cell r="T2648">
            <v>101100</v>
          </cell>
          <cell r="U2648">
            <v>101100</v>
          </cell>
          <cell r="V2648">
            <v>101100</v>
          </cell>
          <cell r="W2648">
            <v>101100</v>
          </cell>
          <cell r="X2648" t="str">
            <v>HYA600 - 99 MT 99 000 MT NET POLYETHYLENE RAW MATERIALS ON PALLETS H IGH DENSITY POLYETHYLENE EXXONMOBIL HYA600 H S CODE 3901 2000 CON TAINERS IN TRANSIT TO ICD NAIROBI ON CONSIGNEE S ARRANGEMENT RISK AN D ACCOUNT SHIPPED ON BOARD</v>
          </cell>
          <cell r="Y2648" t="str">
            <v>Valide</v>
          </cell>
        </row>
        <row r="2649">
          <cell r="A2649" t="str">
            <v>MSKU0601917</v>
          </cell>
          <cell r="B2649">
            <v>40</v>
          </cell>
          <cell r="C2649">
            <v>205138411</v>
          </cell>
          <cell r="D2649">
            <v>0</v>
          </cell>
          <cell r="E2649">
            <v>0</v>
          </cell>
          <cell r="F2649">
            <v>0</v>
          </cell>
          <cell r="G2649">
            <v>0</v>
          </cell>
          <cell r="H2649">
            <v>0</v>
          </cell>
          <cell r="I2649" t="str">
            <v>2020 MSA 167389</v>
          </cell>
          <cell r="J2649">
            <v>294</v>
          </cell>
          <cell r="K2649" t="str">
            <v>ARIHANT ENTERPRISES IMPERIAL HEIGHTIEC NO 2414016965 PAN NO ABBFA</v>
          </cell>
          <cell r="L2649" t="str">
            <v>TO THE OREDER OF GUARANTY TRUST BAN</v>
          </cell>
          <cell r="M2649" t="str">
            <v>US</v>
          </cell>
          <cell r="N2649" t="str">
            <v>INMUN</v>
          </cell>
          <cell r="O2649" t="str">
            <v>BG</v>
          </cell>
          <cell r="P2649">
            <v>3000</v>
          </cell>
          <cell r="Q2649">
            <v>3000</v>
          </cell>
          <cell r="R2649">
            <v>3000</v>
          </cell>
          <cell r="S2649">
            <v>3000</v>
          </cell>
          <cell r="T2649">
            <v>75180</v>
          </cell>
          <cell r="U2649">
            <v>75180</v>
          </cell>
          <cell r="V2649">
            <v>75180</v>
          </cell>
          <cell r="W2649">
            <v>75180</v>
          </cell>
          <cell r="X2649" t="str">
            <v>03X40 CONTAINERS TOTAL 3000 BAGS THREE THOUSAND BAGS ONLY H S CODE NO 39011000 LLDPE BLACK ROTO GRADE POWDER NON HAZARDOUS A ND NON TOXIC AS PER PROFORMA INVOICE NO 013 2020-2021 DATED 5TH AUGUST -2020 MOMBASA PORT KENYA CFR-COST AND FREIGHT SB NO 5225 184 DATED 16 09 2020 IEC NO 2414016965 INV NO 016 EXP 2020-21 DATED 16 09 2020 IDF NO E2008381173 L C NO 021221 20 000028 DATED 19 08 2020 EACH BAG NETT WT 25 000 KG EACH BAG GROSS WT 25 060 KG TO TAL NETT -75 000 MTS TOTAL GROSS WT -75 180 MTS TOT AL BAGS -3000 BAGS</v>
          </cell>
          <cell r="Y2649" t="str">
            <v>Valide</v>
          </cell>
        </row>
        <row r="2650">
          <cell r="A2650" t="str">
            <v>SUDU8574658</v>
          </cell>
          <cell r="B2650">
            <v>40</v>
          </cell>
          <cell r="C2650">
            <v>205139982</v>
          </cell>
          <cell r="D2650">
            <v>0</v>
          </cell>
          <cell r="E2650">
            <v>0</v>
          </cell>
          <cell r="F2650">
            <v>0</v>
          </cell>
          <cell r="G2650">
            <v>0</v>
          </cell>
          <cell r="H2650">
            <v>0</v>
          </cell>
          <cell r="I2650" t="str">
            <v>2020 MSA 167505</v>
          </cell>
          <cell r="J2650">
            <v>467</v>
          </cell>
          <cell r="K2650" t="str">
            <v>AFRICAN SOL GMBH UHLANDSTR 13 6031</v>
          </cell>
          <cell r="L2650" t="str">
            <v>TO THE ORDER OF KCB BANK KENYA LIMI</v>
          </cell>
          <cell r="M2650" t="str">
            <v>TR</v>
          </cell>
          <cell r="N2650" t="str">
            <v>TRMER</v>
          </cell>
          <cell r="O2650" t="str">
            <v>BX</v>
          </cell>
          <cell r="P2650">
            <v>28</v>
          </cell>
          <cell r="Q2650">
            <v>28</v>
          </cell>
          <cell r="R2650">
            <v>0</v>
          </cell>
          <cell r="S2650">
            <v>0</v>
          </cell>
          <cell r="T2650">
            <v>5340</v>
          </cell>
          <cell r="U2650">
            <v>5340</v>
          </cell>
          <cell r="V2650">
            <v>0</v>
          </cell>
          <cell r="W2650">
            <v>0</v>
          </cell>
          <cell r="X2650" t="str">
            <v>SOLIMPEKS ALS2110COLLECTOR FLATROOF MOUNTING KIT 3X2 1 FALTROOF MOUN TING KIT 1X2 1 RAIL CONNECTOR HEATING RESISTANCE 2000W EXPANSION VE SSLE 200L SENSOR TEE WITH AIR VENT EXPORT REFERENCES LC REFERENCE NO TF2020600014 AND IDF NUMBER E2008380968 AND 20EMKIM000102198</v>
          </cell>
          <cell r="Y2650" t="str">
            <v>Valide</v>
          </cell>
        </row>
        <row r="2651">
          <cell r="A2651" t="str">
            <v>MRKU7042700</v>
          </cell>
          <cell r="B2651">
            <v>20</v>
          </cell>
          <cell r="C2651">
            <v>205153889</v>
          </cell>
          <cell r="D2651">
            <v>0</v>
          </cell>
          <cell r="E2651">
            <v>0</v>
          </cell>
          <cell r="F2651">
            <v>0</v>
          </cell>
          <cell r="G2651">
            <v>0</v>
          </cell>
          <cell r="H2651">
            <v>0</v>
          </cell>
          <cell r="I2651" t="str">
            <v>2020 MSA 167389</v>
          </cell>
          <cell r="J2651">
            <v>303</v>
          </cell>
          <cell r="K2651" t="str">
            <v>BLEND COLOURS PVT LTD PLOT 35</v>
          </cell>
          <cell r="L2651" t="str">
            <v>EURO PLASTICS LTD P O BOX 17654 0EMAIL ID - ASHOK EURO-PLASTIC</v>
          </cell>
          <cell r="M2651" t="str">
            <v>US</v>
          </cell>
          <cell r="N2651" t="str">
            <v>INHYD</v>
          </cell>
          <cell r="O2651" t="str">
            <v>BG</v>
          </cell>
          <cell r="P2651">
            <v>800</v>
          </cell>
          <cell r="Q2651">
            <v>800</v>
          </cell>
          <cell r="R2651">
            <v>800</v>
          </cell>
          <cell r="S2651">
            <v>800</v>
          </cell>
          <cell r="T2651">
            <v>20112</v>
          </cell>
          <cell r="U2651">
            <v>20112</v>
          </cell>
          <cell r="V2651">
            <v>20112</v>
          </cell>
          <cell r="W2651">
            <v>20112</v>
          </cell>
          <cell r="X2651" t="str">
            <v>INTRANSIT TO ICD EMBAKASI NAIROBI TOTAL 800 BAGS OF 25 KGS EACH COLO UR MASTERBATCH GRADE NW PARROT GREEN 4074 2 040 BAGS NW 7 GREEN F2 6 D 040 BAGS NW ROYAL BLUE 7024 3000 040 BAGS NW GREEN EX-1090 060 BAGS NW 3618 GERMAN BLUE EX-1361 040 BAGS NW 5192 ORANGE EX-1 361 040 BAGS NW 3992 VIOLET EX-1361 040 BAGS NW 4637 PEACOCK BLUE EX-1361 040 BAGS NW DEEP RED EX-1024 A 110 BAGS NW DEEP RED EX -1024 1 080 BAGS NW FRIES YELLOW EX-1326 020 BAGS SPL DELUXE BLA CK PC 13 040 BAGS BLEND SPL BLACK MD 020 BAGS BLEND BLACK 441038 020 BAGS WHITE 4191 020 BAGS WHITE 5030 020 BAGS BLUE 1930 1 040 BAGS GREEN EX-0204 1 020 BAGS APPLE GREEN 2 040 BAGS BABY PINK 1 030 BAGS INVOICE NO KEXP 081 2020-21 DT 10TH SEP 2020 PROFORMA INV NO EXP PI 068 2020-21 DT 10TH JUL 2020 IDF NO E20093 97677 SB NO 5149776 DT 13 09 2020 NET WEIGHT 20000 KGS</v>
          </cell>
          <cell r="Y2651" t="str">
            <v>Valide</v>
          </cell>
        </row>
        <row r="2652">
          <cell r="A2652" t="str">
            <v>MRKU6212654</v>
          </cell>
          <cell r="B2652">
            <v>40</v>
          </cell>
          <cell r="C2652">
            <v>205154462</v>
          </cell>
          <cell r="D2652">
            <v>0</v>
          </cell>
          <cell r="E2652">
            <v>0</v>
          </cell>
          <cell r="F2652">
            <v>0</v>
          </cell>
          <cell r="G2652">
            <v>0</v>
          </cell>
          <cell r="H2652">
            <v>0</v>
          </cell>
          <cell r="I2652" t="str">
            <v>2020 MSA 167505</v>
          </cell>
          <cell r="J2652">
            <v>106</v>
          </cell>
          <cell r="K2652" t="str">
            <v>MR DAVID KIPKOECH KOSKEI C O KENYA</v>
          </cell>
          <cell r="L2652" t="str">
            <v>MR DAVID KIPKOECH KOSKEI 198-30302</v>
          </cell>
          <cell r="M2652" t="str">
            <v>TR</v>
          </cell>
          <cell r="N2652" t="str">
            <v>INICD</v>
          </cell>
          <cell r="O2652" t="str">
            <v>PK</v>
          </cell>
          <cell r="P2652">
            <v>141</v>
          </cell>
          <cell r="Q2652">
            <v>141</v>
          </cell>
          <cell r="R2652">
            <v>141</v>
          </cell>
          <cell r="S2652">
            <v>141</v>
          </cell>
          <cell r="T2652">
            <v>6000</v>
          </cell>
          <cell r="U2652">
            <v>6000</v>
          </cell>
          <cell r="V2652">
            <v>6000</v>
          </cell>
          <cell r="W2652">
            <v>6000</v>
          </cell>
          <cell r="X2652" t="str">
            <v>STC 141 PKGS CONTAINING SHIPMENT OF USED PERSONAL HOUSEHOLD GOODS OF MR DAVID KIPKOECH KOSKEI HS CODE 9905 00 00 SB 5088815 DATED 10-09-2020 FREIGHT PREPAID THC PREPAID INTRANSIT TO ICD EMBAKASI NAIROBI</v>
          </cell>
          <cell r="Y2652" t="str">
            <v>Valide</v>
          </cell>
        </row>
        <row r="2653">
          <cell r="A2653" t="str">
            <v>HASU4220057</v>
          </cell>
          <cell r="B2653">
            <v>40</v>
          </cell>
          <cell r="C2653">
            <v>205154549</v>
          </cell>
          <cell r="D2653">
            <v>0</v>
          </cell>
          <cell r="E2653">
            <v>0</v>
          </cell>
          <cell r="F2653">
            <v>0</v>
          </cell>
          <cell r="G2653">
            <v>0</v>
          </cell>
          <cell r="H2653">
            <v>0</v>
          </cell>
          <cell r="I2653" t="str">
            <v>2020 MSA 167505</v>
          </cell>
          <cell r="J2653">
            <v>107</v>
          </cell>
          <cell r="K2653" t="str">
            <v>MR DAVID KIPKOECH KOSKEI C O KENY</v>
          </cell>
          <cell r="L2653" t="str">
            <v>MR DAVID KIPKOECH KOSKEI 198-30302</v>
          </cell>
          <cell r="M2653" t="str">
            <v>TR</v>
          </cell>
          <cell r="N2653" t="str">
            <v>INICD</v>
          </cell>
          <cell r="O2653" t="str">
            <v>PK</v>
          </cell>
          <cell r="P2653">
            <v>2</v>
          </cell>
          <cell r="Q2653">
            <v>2</v>
          </cell>
          <cell r="R2653">
            <v>2</v>
          </cell>
          <cell r="S2653">
            <v>2</v>
          </cell>
          <cell r="T2653">
            <v>3240</v>
          </cell>
          <cell r="U2653">
            <v>3240</v>
          </cell>
          <cell r="V2653">
            <v>3240</v>
          </cell>
          <cell r="W2653">
            <v>3240</v>
          </cell>
          <cell r="X2653" t="str">
            <v>STC 02 CARS DIPLOMATIC SHIPMENT OF TWO USED PERSONAL CARS OF MR DAVID KIPKOECH KOSKEI HS CODE 9905 00 00 SB NO 5110527 DT 11 09 2020 CAR HYUNDAI CRETA VTVT SX 1 6 REGISTRATION 40CD25 EN GINE NO G4FGJW496821 CHASSIS NO MALC381CLJM439963 WEIGHT OF THE CA R 1318 KGS CAR ISUZU DMAX-VCROSS REGISTRATION 40CD23 ENGINE NO PW3734 CHASSIS NO M3GTGS864HB500487 WEIGHT OF THE CAR 1905 KGS FREIGHT PREPAID INTRANSIT TO ICD EMBAKASI NAIROBI</v>
          </cell>
          <cell r="Y2653" t="str">
            <v>Valide</v>
          </cell>
        </row>
        <row r="2654">
          <cell r="A2654" t="str">
            <v>TCLU6608249</v>
          </cell>
          <cell r="B2654">
            <v>40</v>
          </cell>
          <cell r="C2654">
            <v>205164777</v>
          </cell>
          <cell r="D2654">
            <v>0</v>
          </cell>
          <cell r="E2654">
            <v>0</v>
          </cell>
          <cell r="F2654">
            <v>0</v>
          </cell>
          <cell r="G2654">
            <v>0</v>
          </cell>
          <cell r="H2654">
            <v>0</v>
          </cell>
          <cell r="I2654" t="str">
            <v>2020 MSA 167505</v>
          </cell>
          <cell r="J2654">
            <v>9</v>
          </cell>
          <cell r="K2654" t="str">
            <v>HARTEX RUBBER PRIVATE LIMITED HNO 8</v>
          </cell>
          <cell r="L2654" t="str">
            <v>M S PLANET IMPORTERS LTD P O BOX 6</v>
          </cell>
          <cell r="M2654" t="str">
            <v>TR</v>
          </cell>
          <cell r="N2654" t="str">
            <v>INHYD</v>
          </cell>
          <cell r="O2654" t="str">
            <v>PK</v>
          </cell>
          <cell r="P2654">
            <v>572</v>
          </cell>
          <cell r="Q2654">
            <v>572</v>
          </cell>
          <cell r="R2654">
            <v>572</v>
          </cell>
          <cell r="S2654">
            <v>572</v>
          </cell>
          <cell r="T2654">
            <v>24910</v>
          </cell>
          <cell r="U2654">
            <v>24910</v>
          </cell>
          <cell r="V2654">
            <v>24910</v>
          </cell>
          <cell r="W2654">
            <v>24910</v>
          </cell>
          <cell r="X2654" t="str">
            <v>252 BDLS TYRES TUBES 320 BAGS TUBES AS PER PROFORMA INVOICE NO PIL 830 20 DT 26-08-2020 I T C H S CODE OF TYRES-40115090 I T C H S CODE OF TUBES-40132000 INV ODS00000068953 2020-2021 DATE 14-09-20 20 IEC NO AABCK1284C NET WT 24310 50 KGS GR WT 24910 00 KGS INTR ANSIT TO ICD EMBAKASI NAIROBI</v>
          </cell>
          <cell r="Y2654" t="str">
            <v>Valide</v>
          </cell>
        </row>
        <row r="2655">
          <cell r="A2655" t="str">
            <v>MRKU5752215</v>
          </cell>
          <cell r="B2655">
            <v>40</v>
          </cell>
          <cell r="C2655">
            <v>205167007</v>
          </cell>
          <cell r="D2655">
            <v>0</v>
          </cell>
          <cell r="E2655">
            <v>0</v>
          </cell>
          <cell r="F2655">
            <v>0</v>
          </cell>
          <cell r="G2655">
            <v>0</v>
          </cell>
          <cell r="H2655">
            <v>0</v>
          </cell>
          <cell r="I2655" t="str">
            <v>2020 MSA 167505</v>
          </cell>
          <cell r="J2655">
            <v>472</v>
          </cell>
          <cell r="K2655" t="str">
            <v>THE PROCTER GAMBLE COMPANY EGYPT</v>
          </cell>
          <cell r="L2655" t="str">
            <v>HASBAH KENYA LTD OLD AIRPORT NORT</v>
          </cell>
          <cell r="M2655" t="str">
            <v>TR</v>
          </cell>
          <cell r="N2655" t="str">
            <v>EGPSE</v>
          </cell>
          <cell r="O2655" t="str">
            <v>CS</v>
          </cell>
          <cell r="P2655">
            <v>6486</v>
          </cell>
          <cell r="Q2655">
            <v>6486</v>
          </cell>
          <cell r="R2655">
            <v>6486</v>
          </cell>
          <cell r="S2655">
            <v>6486</v>
          </cell>
          <cell r="T2655">
            <v>10133</v>
          </cell>
          <cell r="U2655">
            <v>10133</v>
          </cell>
          <cell r="V2655">
            <v>10133</v>
          </cell>
          <cell r="W2655">
            <v>10133</v>
          </cell>
          <cell r="X2655" t="str">
            <v>ALWAYS- SANITARY PADS ORDER 1034638816 TOTAL NET WEIGH T 8238 90 KGS TOTAL GROSS WEIGHT 10132 91 KGS TOTAL QTY 6486 CASES FREIGHT TO BE PAID IN USD HS CODE 961900 ICD EMBAKASI NAIROBI</v>
          </cell>
          <cell r="Y2655" t="str">
            <v>Valide</v>
          </cell>
        </row>
        <row r="2656">
          <cell r="A2656" t="str">
            <v>SUDU6731130</v>
          </cell>
          <cell r="B2656">
            <v>40</v>
          </cell>
          <cell r="C2656">
            <v>205167008</v>
          </cell>
          <cell r="D2656">
            <v>0</v>
          </cell>
          <cell r="E2656">
            <v>0</v>
          </cell>
          <cell r="F2656">
            <v>0</v>
          </cell>
          <cell r="G2656">
            <v>0</v>
          </cell>
          <cell r="H2656">
            <v>0</v>
          </cell>
          <cell r="I2656" t="str">
            <v>2020 MSA 167505</v>
          </cell>
          <cell r="J2656">
            <v>473</v>
          </cell>
          <cell r="K2656" t="str">
            <v>THE PROCTER GAMBLE COMPANY EGYPT</v>
          </cell>
          <cell r="L2656" t="str">
            <v>HASBAH KENYA LTD OLD AIRPORT NORT</v>
          </cell>
          <cell r="M2656" t="str">
            <v>TR</v>
          </cell>
          <cell r="N2656" t="str">
            <v>EGPSE</v>
          </cell>
          <cell r="O2656" t="str">
            <v>CS</v>
          </cell>
          <cell r="P2656">
            <v>3150</v>
          </cell>
          <cell r="Q2656">
            <v>3150</v>
          </cell>
          <cell r="R2656">
            <v>3150</v>
          </cell>
          <cell r="S2656">
            <v>3150</v>
          </cell>
          <cell r="T2656">
            <v>5097</v>
          </cell>
          <cell r="U2656">
            <v>5097</v>
          </cell>
          <cell r="V2656">
            <v>5097</v>
          </cell>
          <cell r="W2656">
            <v>5097</v>
          </cell>
          <cell r="X2656" t="str">
            <v>ALWAYS- SANITARY PADS ORDER 1034638759 TOTAL NET WEIGH T 4107 60 KGS TOTAL GROSS WEIGHT 5097 42 KGS TOTAL QTY 31 50 CASES FREIGHT TO BE PAID IN USD HS CODE 961900 ICD EMBAKASI NAIROBI</v>
          </cell>
          <cell r="Y2656" t="str">
            <v>Valide</v>
          </cell>
        </row>
        <row r="2657">
          <cell r="A2657" t="str">
            <v>TCKU6121000</v>
          </cell>
          <cell r="B2657">
            <v>40</v>
          </cell>
          <cell r="C2657">
            <v>205167009</v>
          </cell>
          <cell r="D2657">
            <v>0</v>
          </cell>
          <cell r="E2657">
            <v>0</v>
          </cell>
          <cell r="F2657">
            <v>0</v>
          </cell>
          <cell r="G2657">
            <v>0</v>
          </cell>
          <cell r="H2657">
            <v>0</v>
          </cell>
          <cell r="I2657" t="str">
            <v>2020 MSA 167505</v>
          </cell>
          <cell r="J2657">
            <v>474</v>
          </cell>
          <cell r="K2657" t="str">
            <v>THE PROCTER GAMBLE COMPANY EGYPT</v>
          </cell>
          <cell r="L2657" t="str">
            <v>HASBAH KENYA LTD OLD AIRPORT NORT</v>
          </cell>
          <cell r="M2657" t="str">
            <v>TR</v>
          </cell>
          <cell r="N2657" t="str">
            <v>EGPSE</v>
          </cell>
          <cell r="O2657" t="str">
            <v>CS</v>
          </cell>
          <cell r="P2657">
            <v>2673</v>
          </cell>
          <cell r="Q2657">
            <v>2673</v>
          </cell>
          <cell r="R2657">
            <v>2673</v>
          </cell>
          <cell r="S2657">
            <v>2673</v>
          </cell>
          <cell r="T2657">
            <v>5660</v>
          </cell>
          <cell r="U2657">
            <v>5660</v>
          </cell>
          <cell r="V2657">
            <v>5660</v>
          </cell>
          <cell r="W2657">
            <v>5660</v>
          </cell>
          <cell r="X2657" t="str">
            <v>PAMPERS - BABY DIAPERS ORDER 1034638752 TOTAL NET WEIG HT 4747 25 KGS TOTAL GROSS WEIGHT 5659 73 KGS TOTAL QTY 2 673 CASES FREIGHT TO BE PAID IN USD HS CODE 961900 ICD EMBAKASI NAIROBI</v>
          </cell>
          <cell r="Y2657" t="str">
            <v>Valide</v>
          </cell>
        </row>
        <row r="2658">
          <cell r="A2658" t="str">
            <v>MSKU8835465</v>
          </cell>
          <cell r="B2658">
            <v>40</v>
          </cell>
          <cell r="C2658">
            <v>205177344</v>
          </cell>
          <cell r="D2658">
            <v>0</v>
          </cell>
          <cell r="E2658">
            <v>0</v>
          </cell>
          <cell r="F2658">
            <v>0</v>
          </cell>
          <cell r="G2658">
            <v>0</v>
          </cell>
          <cell r="H2658">
            <v>0</v>
          </cell>
          <cell r="I2658" t="str">
            <v>2020 MSA 167389</v>
          </cell>
          <cell r="J2658">
            <v>324</v>
          </cell>
          <cell r="K2658" t="str">
            <v>S I GLOBAL TRADING SECTOR B-VI PLO</v>
          </cell>
          <cell r="L2658" t="str">
            <v>RIMMITEX HOLDINGS LIMITED P O BOX 9</v>
          </cell>
          <cell r="M2658" t="str">
            <v>US</v>
          </cell>
          <cell r="N2658" t="str">
            <v>PKKHI</v>
          </cell>
          <cell r="O2658" t="str">
            <v>BG</v>
          </cell>
          <cell r="P2658">
            <v>710</v>
          </cell>
          <cell r="Q2658">
            <v>710</v>
          </cell>
          <cell r="R2658">
            <v>710</v>
          </cell>
          <cell r="S2658">
            <v>710</v>
          </cell>
          <cell r="T2658">
            <v>17750</v>
          </cell>
          <cell r="U2658">
            <v>17750</v>
          </cell>
          <cell r="V2658">
            <v>17750</v>
          </cell>
          <cell r="W2658">
            <v>17750</v>
          </cell>
          <cell r="X2658" t="str">
            <v>USED SHOES GRADE 2 H S CODE 6309 00200 NOC KEPZ-N-EXA-8100099-586 00-2020 DATE 19-09-2020 NET WEIGHT 17395 00 KGS INTRANSIT TO ICD EMBAKASI NAIROBI</v>
          </cell>
          <cell r="Y2658" t="str">
            <v>Valide</v>
          </cell>
        </row>
        <row r="2659">
          <cell r="A2659" t="str">
            <v>MRKU7732959</v>
          </cell>
          <cell r="B2659">
            <v>20</v>
          </cell>
          <cell r="C2659">
            <v>205198373</v>
          </cell>
          <cell r="D2659">
            <v>0</v>
          </cell>
          <cell r="E2659">
            <v>0</v>
          </cell>
          <cell r="F2659">
            <v>0</v>
          </cell>
          <cell r="G2659">
            <v>0</v>
          </cell>
          <cell r="H2659">
            <v>0</v>
          </cell>
          <cell r="I2659" t="str">
            <v>2020 MSA 167434</v>
          </cell>
          <cell r="J2659">
            <v>109</v>
          </cell>
          <cell r="K2659" t="str">
            <v>I B BEAUTY NATION HK LIMITED ADD R</v>
          </cell>
          <cell r="L2659" t="str">
            <v>HAJAR SERVICES LIMIETD ADDRESS P O</v>
          </cell>
          <cell r="M2659" t="str">
            <v>CN</v>
          </cell>
          <cell r="N2659" t="str">
            <v>CNNSA</v>
          </cell>
          <cell r="O2659" t="str">
            <v>PK</v>
          </cell>
          <cell r="P2659">
            <v>285</v>
          </cell>
          <cell r="Q2659">
            <v>285</v>
          </cell>
          <cell r="R2659">
            <v>285</v>
          </cell>
          <cell r="S2659">
            <v>285</v>
          </cell>
          <cell r="T2659">
            <v>19675</v>
          </cell>
          <cell r="U2659">
            <v>19675</v>
          </cell>
          <cell r="V2659">
            <v>19675</v>
          </cell>
          <cell r="W2659">
            <v>19675</v>
          </cell>
          <cell r="X2659" t="str">
            <v>MELAMINE DOOR 44182000 PVC CELLING BOARD 39259000 CERAMIC TILES 69 049000 CERAMIC TILES 69049000 RAIN GUTTER 39259000 LAMINATE FLOOR BOARD 44119200 STEEL GRATING 73144900 CURTAIN ROD 8302410 TOILET 69109000 CERAMIC SINK 69101000 CONTACT NAME ALI EMAIL IN FO HAJAR CO KE</v>
          </cell>
          <cell r="Y2659" t="str">
            <v>Valide</v>
          </cell>
        </row>
        <row r="2660">
          <cell r="A2660" t="str">
            <v>PONU7843661</v>
          </cell>
          <cell r="B2660">
            <v>40</v>
          </cell>
          <cell r="C2660">
            <v>205201857</v>
          </cell>
          <cell r="D2660">
            <v>0</v>
          </cell>
          <cell r="E2660">
            <v>0</v>
          </cell>
          <cell r="F2660">
            <v>0</v>
          </cell>
          <cell r="G2660">
            <v>0</v>
          </cell>
          <cell r="H2660">
            <v>0</v>
          </cell>
          <cell r="I2660" t="str">
            <v>2020 MSA 167505</v>
          </cell>
          <cell r="J2660">
            <v>494</v>
          </cell>
          <cell r="K2660" t="str">
            <v>KOSMOS MAKINA GIDA TARIM VE TEKSTI0090 0212 855 54 48</v>
          </cell>
          <cell r="L2660" t="str">
            <v>DESSRA VENTURES LTD P O BOX 23115A OSMAN 254722422644</v>
          </cell>
          <cell r="M2660" t="str">
            <v>TR</v>
          </cell>
          <cell r="N2660" t="str">
            <v>TRIST</v>
          </cell>
          <cell r="O2660" t="str">
            <v>PK</v>
          </cell>
          <cell r="P2660">
            <v>35</v>
          </cell>
          <cell r="Q2660">
            <v>35</v>
          </cell>
          <cell r="R2660">
            <v>0</v>
          </cell>
          <cell r="S2660">
            <v>0</v>
          </cell>
          <cell r="T2660">
            <v>7200</v>
          </cell>
          <cell r="U2660">
            <v>7200</v>
          </cell>
          <cell r="V2660">
            <v>0</v>
          </cell>
          <cell r="W2660">
            <v>0</v>
          </cell>
          <cell r="X2660" t="str">
            <v>1 PCE LIDER300D DIESEL ROTATING OVEN 1 PCE BURNER FOR LIDER300D OVEN 24 PCE TAR30012T PAN CARRIAGE 1 PCE SDMK50 WATER DOSING AND MIXING M ACHINE 144 PCE TT100 95 235 TOAST PAN QUARTET 108 PCE TT100 95 265 T OAST PAN QUARTET 1 PCE MO300SD FERMENTATION ROOM 2 PCE KLM12 STEAM M ACHINE NW 7115 00 KGS HS CODE 841720900000-841620800019 -841790000000-841350409000-841790000000- 841790000000-843810100000843810100</v>
          </cell>
          <cell r="Y2660" t="str">
            <v>Valide</v>
          </cell>
        </row>
        <row r="2661">
          <cell r="A2661" t="str">
            <v>HASU4201294</v>
          </cell>
          <cell r="B2661">
            <v>40</v>
          </cell>
          <cell r="C2661">
            <v>205205263</v>
          </cell>
          <cell r="D2661">
            <v>0</v>
          </cell>
          <cell r="E2661">
            <v>0</v>
          </cell>
          <cell r="F2661">
            <v>0</v>
          </cell>
          <cell r="G2661">
            <v>0</v>
          </cell>
          <cell r="H2661">
            <v>0</v>
          </cell>
          <cell r="I2661" t="str">
            <v>2020 MSA 167388</v>
          </cell>
          <cell r="J2661">
            <v>149</v>
          </cell>
          <cell r="K2661" t="str">
            <v>BALL BEVERAGE PACKAGING INDIA PVTANVEL TALUKA KUSHAVALI - SHIR</v>
          </cell>
          <cell r="L2661" t="str">
            <v>KENYA BREWERIES LTD P O BOX 30161</v>
          </cell>
          <cell r="M2661" t="str">
            <v>AE</v>
          </cell>
          <cell r="N2661" t="str">
            <v>INNSA</v>
          </cell>
          <cell r="O2661" t="str">
            <v>PA</v>
          </cell>
          <cell r="P2661">
            <v>96</v>
          </cell>
          <cell r="Q2661">
            <v>96</v>
          </cell>
          <cell r="R2661">
            <v>96</v>
          </cell>
          <cell r="S2661">
            <v>96</v>
          </cell>
          <cell r="T2661">
            <v>11909</v>
          </cell>
          <cell r="U2661">
            <v>11909</v>
          </cell>
          <cell r="V2661">
            <v>11909</v>
          </cell>
          <cell r="W2661">
            <v>11909</v>
          </cell>
          <cell r="X2661" t="str">
            <v>6X40 HC FCL CONTAINER CONTAINING ALUMINIUM BEVERAGE CANS 500 ML WITH EASY OPEN ENDS OTHER ALUMINIUM CONTAINERS N S E EMPTY CANS GUIN NESS 500ML 202 DIA WITH ENDS MADE WITH ALUMINIUM COIL - HS CODE 76 12 90 90 CANS GUINNESS 500ML 506478 PCS CDL LIDS GOLD ENDS 50647 8 PCS INVOICE NO EXP 154 2020-21 DT 18 09 2020 SB NO 5281657DT 18 09 2020 IDF NO E2009400708 PIN NO P000593584F 410 221 PH NO 91-022-30911300 FAX 91-022-27402812 INTRANSIT TO ICD EMBAKASI NAIROBI</v>
          </cell>
          <cell r="Y2661" t="str">
            <v>Valide</v>
          </cell>
        </row>
        <row r="2662">
          <cell r="A2662" t="str">
            <v>SUDU6889105</v>
          </cell>
          <cell r="B2662">
            <v>40</v>
          </cell>
          <cell r="C2662">
            <v>205205671</v>
          </cell>
          <cell r="D2662">
            <v>0</v>
          </cell>
          <cell r="E2662">
            <v>0</v>
          </cell>
          <cell r="F2662">
            <v>0</v>
          </cell>
          <cell r="G2662">
            <v>0</v>
          </cell>
          <cell r="H2662">
            <v>0</v>
          </cell>
          <cell r="I2662" t="str">
            <v>2020 MSA 167504</v>
          </cell>
          <cell r="J2662">
            <v>4</v>
          </cell>
          <cell r="K2662" t="str">
            <v>BALL BEVERAGE PACKAGING INDIA PVT- PANVEL DIST RAIGAD MAHARAS</v>
          </cell>
          <cell r="L2662" t="str">
            <v>UDV KENYA LTD P O BOX 30161 00100</v>
          </cell>
          <cell r="M2662" t="str">
            <v>CN</v>
          </cell>
          <cell r="N2662" t="str">
            <v>INNSA</v>
          </cell>
          <cell r="O2662" t="str">
            <v>PA</v>
          </cell>
          <cell r="P2662">
            <v>96</v>
          </cell>
          <cell r="Q2662">
            <v>96</v>
          </cell>
          <cell r="R2662">
            <v>96</v>
          </cell>
          <cell r="S2662">
            <v>96</v>
          </cell>
          <cell r="T2662">
            <v>13449</v>
          </cell>
          <cell r="U2662">
            <v>13449</v>
          </cell>
          <cell r="V2662">
            <v>13449</v>
          </cell>
          <cell r="W2662">
            <v>13449</v>
          </cell>
          <cell r="X2662" t="str">
            <v>INTRANSIT TO ICD EMBAKASI NAIROBI 6X40 HC FCL CONTAINER CONTAINING ALUMINIUM BEVERAGE CANS 330 ML WITH EASY OPEN ENDS OTHER ALUMINIUM C ONTAINERS N S E EMPTY CANS SMIRNOFF DOUBLE BLACK GUARANA 330ML 2 02 DIA WITH ENDS MADE WITH ALUMINIUM COIL - HS CODE 7612 90 90 CA NS SMIRNOFF DOUBLE BLACK GUARANA 330ML 725696 PCS CDL LIDS SILVERENDS 725696 PCS INVOICE NO EXP 162 2020-21 DT 24 09 2020 SB NO 5405560 DT 24 09 2020 IDF NO E2009406444 PIN NO P000592830Q 410 221 PH NO 91-022-30911300 FAX 91-022-27402812</v>
          </cell>
          <cell r="Y2662" t="str">
            <v>Valide</v>
          </cell>
        </row>
        <row r="2663">
          <cell r="A2663" t="str">
            <v>MRKU3138785</v>
          </cell>
          <cell r="B2663">
            <v>40</v>
          </cell>
          <cell r="C2663">
            <v>205218246</v>
          </cell>
          <cell r="D2663">
            <v>0</v>
          </cell>
          <cell r="E2663">
            <v>0</v>
          </cell>
          <cell r="F2663">
            <v>0</v>
          </cell>
          <cell r="G2663">
            <v>0</v>
          </cell>
          <cell r="H2663">
            <v>0</v>
          </cell>
          <cell r="I2663" t="str">
            <v>2020 MSA 167505</v>
          </cell>
          <cell r="J2663">
            <v>504</v>
          </cell>
          <cell r="K2663" t="str">
            <v>SAHIR GENERAL TRADING FZE 9179SM-OF</v>
          </cell>
          <cell r="L2663" t="str">
            <v>CARLSONS INVESTMENT LIMITED P O BOX</v>
          </cell>
          <cell r="M2663" t="str">
            <v>TR</v>
          </cell>
          <cell r="N2663" t="str">
            <v>AEJEA</v>
          </cell>
          <cell r="O2663" t="str">
            <v>PK</v>
          </cell>
          <cell r="P2663">
            <v>555</v>
          </cell>
          <cell r="Q2663">
            <v>555</v>
          </cell>
          <cell r="R2663">
            <v>555</v>
          </cell>
          <cell r="S2663">
            <v>555</v>
          </cell>
          <cell r="T2663">
            <v>24225</v>
          </cell>
          <cell r="U2663">
            <v>24225</v>
          </cell>
          <cell r="V2663">
            <v>24225</v>
          </cell>
          <cell r="W2663">
            <v>24225</v>
          </cell>
          <cell r="X2663" t="str">
            <v>505 BALES OF USED CLOTHING GRADE II 50 BAGS OF USED BELTS GRADE II H S-CODE 63090000</v>
          </cell>
          <cell r="Y2663" t="str">
            <v>Valide</v>
          </cell>
        </row>
        <row r="2664">
          <cell r="A2664" t="str">
            <v>HASU1359080</v>
          </cell>
          <cell r="B2664">
            <v>20</v>
          </cell>
          <cell r="C2664">
            <v>205227545</v>
          </cell>
          <cell r="D2664">
            <v>0</v>
          </cell>
          <cell r="E2664">
            <v>0</v>
          </cell>
          <cell r="F2664">
            <v>0</v>
          </cell>
          <cell r="G2664">
            <v>0</v>
          </cell>
          <cell r="H2664">
            <v>0</v>
          </cell>
          <cell r="I2664" t="str">
            <v>2020 MSA 167434</v>
          </cell>
          <cell r="J2664">
            <v>110</v>
          </cell>
          <cell r="K2664" t="str">
            <v>BAOPACK AUTO PACKAGING MACHINE CO 6-757-86658622</v>
          </cell>
          <cell r="L2664" t="str">
            <v>GONAS BEST LTD P O BOX 78531-00507</v>
          </cell>
          <cell r="M2664" t="str">
            <v>CN</v>
          </cell>
          <cell r="N2664" t="str">
            <v>CNNSA</v>
          </cell>
          <cell r="O2664" t="str">
            <v>PK</v>
          </cell>
          <cell r="P2664">
            <v>337</v>
          </cell>
          <cell r="Q2664">
            <v>337</v>
          </cell>
          <cell r="R2664">
            <v>337</v>
          </cell>
          <cell r="S2664">
            <v>337</v>
          </cell>
          <cell r="T2664">
            <v>8660</v>
          </cell>
          <cell r="U2664">
            <v>8660</v>
          </cell>
          <cell r="V2664">
            <v>8660</v>
          </cell>
          <cell r="W2664">
            <v>8660</v>
          </cell>
          <cell r="X2664" t="str">
            <v>CB-VP42 PACKING MACHINE COMPLETE WITH OWN ACCESSORIES 10 PACKAGES 1048 6K GS POLY PET ROLLS 327BOX 2 ROLLS 7611 4KGS APPLICABLE FREE T IME 21 DAYS COMBINED DETENTION DEMURRAGE AT PORT OF DISCHARGE PL ACE OF DELIVERY INTRANSIT TO ICD EMBAKASI NAIROBI</v>
          </cell>
          <cell r="Y2664" t="str">
            <v>Valide</v>
          </cell>
        </row>
        <row r="2665">
          <cell r="A2665" t="str">
            <v>TCNU1842098</v>
          </cell>
          <cell r="B2665">
            <v>40</v>
          </cell>
          <cell r="C2665">
            <v>205232955</v>
          </cell>
          <cell r="D2665">
            <v>0</v>
          </cell>
          <cell r="E2665">
            <v>0</v>
          </cell>
          <cell r="F2665">
            <v>0</v>
          </cell>
          <cell r="G2665">
            <v>0</v>
          </cell>
          <cell r="H2665">
            <v>0</v>
          </cell>
          <cell r="I2665" t="str">
            <v>2020 MSA 167505</v>
          </cell>
          <cell r="J2665">
            <v>509</v>
          </cell>
          <cell r="K2665" t="str">
            <v>BOROUGE PTE LTD P O BOX 6951 ABU D</v>
          </cell>
          <cell r="L2665" t="str">
            <v>DENTEX INDUSTRIES LIMITED ADDIS ABAACHIN DENTEX CO KE</v>
          </cell>
          <cell r="M2665" t="str">
            <v>TR</v>
          </cell>
          <cell r="N2665" t="str">
            <v>AEAUH</v>
          </cell>
          <cell r="O2665" t="str">
            <v>BG</v>
          </cell>
          <cell r="P2665">
            <v>990</v>
          </cell>
          <cell r="Q2665">
            <v>990</v>
          </cell>
          <cell r="R2665">
            <v>990</v>
          </cell>
          <cell r="S2665">
            <v>990</v>
          </cell>
          <cell r="T2665">
            <v>25344</v>
          </cell>
          <cell r="U2665">
            <v>25344</v>
          </cell>
          <cell r="V2665">
            <v>25344</v>
          </cell>
          <cell r="W2665">
            <v>25344</v>
          </cell>
          <cell r="X2665" t="str">
            <v>BH975MO PROPYLENE COPOLYMERS H S CODE 39023000 TOTAL NET WEIGHT 24 750 MT TOTAL GROSS WEIGHT 25 344 MT 21 DAYS FREE TIME AGENT AT DESTINATION MAERSK KENYA LTD BRANCH OFFICE MARITIME CENTRE ARCHBISHOP MAKARIOS CLOSE OFF MOI AVENUE P O BOX 89911 MOMBASA KENYA PHONE 254 41 2220056 2221273 - 6 FAX 254 20 2220086 2316260 KE IMPORT MAERSK COM CARGO IN TRANSIT FROM MOMBASA TO ICD EM BAKASI BY RAIL ON RISK AND ACCOUNT OF THE CONSIGNEE SHIPPING REMAR KS SNETOR CH2009096 ME2000161- MOMBASA - KENYA</v>
          </cell>
          <cell r="Y2665" t="str">
            <v>Valide</v>
          </cell>
        </row>
        <row r="2666">
          <cell r="A2666" t="str">
            <v>TCNU7116868</v>
          </cell>
          <cell r="B2666">
            <v>40</v>
          </cell>
          <cell r="C2666">
            <v>205236865</v>
          </cell>
          <cell r="D2666">
            <v>0</v>
          </cell>
          <cell r="E2666">
            <v>0</v>
          </cell>
          <cell r="F2666">
            <v>0</v>
          </cell>
          <cell r="G2666">
            <v>0</v>
          </cell>
          <cell r="H2666">
            <v>0</v>
          </cell>
          <cell r="I2666" t="str">
            <v>2020 MSA 167504</v>
          </cell>
          <cell r="J2666">
            <v>215</v>
          </cell>
          <cell r="K2666" t="str">
            <v>EXXONMOBIL PETROLEUM CHEMICAL BV</v>
          </cell>
          <cell r="L2666" t="str">
            <v>NAIROBI PLASTICS LTD PO BOX 49086 P</v>
          </cell>
          <cell r="M2666" t="str">
            <v>CN</v>
          </cell>
          <cell r="N2666" t="str">
            <v>SAJED</v>
          </cell>
          <cell r="O2666" t="str">
            <v>BG</v>
          </cell>
          <cell r="P2666">
            <v>4950</v>
          </cell>
          <cell r="Q2666">
            <v>4950</v>
          </cell>
          <cell r="R2666">
            <v>4950</v>
          </cell>
          <cell r="S2666">
            <v>4950</v>
          </cell>
          <cell r="T2666">
            <v>126375</v>
          </cell>
          <cell r="U2666">
            <v>126375</v>
          </cell>
          <cell r="V2666">
            <v>126375</v>
          </cell>
          <cell r="W2666">
            <v>126375</v>
          </cell>
          <cell r="X2666" t="str">
            <v>HYA600 - 123 75 MT 123 750 MT NET POLYETHYLENE RAW MATERIALS ON PALL ETS HIGH DENSITY POLYETHYLENE EXXONMOBIL HYA600 H S CODE 3901 2000 CONTAINERS IN TRANSIT TO ICD NAIROBI ON CONSIGNEE S ARRANGEMENT RI SK AND ACCOUNT SHIPPED ON BOARD</v>
          </cell>
          <cell r="Y2666" t="str">
            <v>Valide</v>
          </cell>
        </row>
        <row r="2667">
          <cell r="A2667" t="str">
            <v>MSKU2040688</v>
          </cell>
          <cell r="B2667">
            <v>20</v>
          </cell>
          <cell r="C2667">
            <v>205247267</v>
          </cell>
          <cell r="D2667">
            <v>0</v>
          </cell>
          <cell r="E2667">
            <v>0</v>
          </cell>
          <cell r="F2667">
            <v>0</v>
          </cell>
          <cell r="G2667">
            <v>0</v>
          </cell>
          <cell r="H2667">
            <v>0</v>
          </cell>
          <cell r="I2667" t="str">
            <v>2020 MSA 167434</v>
          </cell>
          <cell r="J2667">
            <v>112</v>
          </cell>
          <cell r="K2667" t="str">
            <v>GUANGZHOU TAIQI TRADING CO LTD</v>
          </cell>
          <cell r="L2667" t="str">
            <v>SOUTHERN SCREW COMPANY LIMITED P O M</v>
          </cell>
          <cell r="M2667" t="str">
            <v>CN</v>
          </cell>
          <cell r="N2667" t="str">
            <v>CNNSA</v>
          </cell>
          <cell r="O2667" t="str">
            <v>PK</v>
          </cell>
          <cell r="P2667">
            <v>956</v>
          </cell>
          <cell r="Q2667">
            <v>956</v>
          </cell>
          <cell r="R2667">
            <v>956</v>
          </cell>
          <cell r="S2667">
            <v>956</v>
          </cell>
          <cell r="T2667">
            <v>20500</v>
          </cell>
          <cell r="U2667">
            <v>20500</v>
          </cell>
          <cell r="V2667">
            <v>20500</v>
          </cell>
          <cell r="W2667">
            <v>20500</v>
          </cell>
          <cell r="X2667" t="str">
            <v>SCREW INTRANSIT TO ICD EMBAKASI NAIROBI</v>
          </cell>
          <cell r="Y2667" t="str">
            <v>Valide</v>
          </cell>
        </row>
        <row r="2668">
          <cell r="A2668" t="str">
            <v>MSKU9107248</v>
          </cell>
          <cell r="B2668">
            <v>40</v>
          </cell>
          <cell r="C2668">
            <v>205276126</v>
          </cell>
          <cell r="D2668">
            <v>0</v>
          </cell>
          <cell r="E2668">
            <v>0</v>
          </cell>
          <cell r="F2668">
            <v>0</v>
          </cell>
          <cell r="G2668">
            <v>0</v>
          </cell>
          <cell r="H2668">
            <v>0</v>
          </cell>
          <cell r="I2668" t="str">
            <v>2020 MSA 167505</v>
          </cell>
          <cell r="J2668">
            <v>522</v>
          </cell>
          <cell r="K2668" t="str">
            <v>BOROUGE PTE LTD P O BOX 6951 ABU D</v>
          </cell>
          <cell r="L2668" t="str">
            <v>R R PLASTIC LIMITED P O BOX 3998INFO RRPLASTICLTD CO KE</v>
          </cell>
          <cell r="M2668" t="str">
            <v>TR</v>
          </cell>
          <cell r="N2668" t="str">
            <v>AEAUH</v>
          </cell>
          <cell r="O2668" t="str">
            <v>BG</v>
          </cell>
          <cell r="P2668">
            <v>3960</v>
          </cell>
          <cell r="Q2668">
            <v>3960</v>
          </cell>
          <cell r="R2668">
            <v>3960</v>
          </cell>
          <cell r="S2668">
            <v>3960</v>
          </cell>
          <cell r="T2668">
            <v>101376</v>
          </cell>
          <cell r="U2668">
            <v>101376</v>
          </cell>
          <cell r="V2668">
            <v>101376</v>
          </cell>
          <cell r="W2668">
            <v>101376</v>
          </cell>
          <cell r="X2668" t="str">
            <v>BE961MO PROPYLENE COPOLYMERS H S CODE 39023000 TOTAL NET WEIGHT 99 MT TOTAL GROSS WEIGHT 101 376 MT AGENT AT DESTINATION MAER SK KENYA LTD BRANCH OFFICE MARITIME CENTRE ARCHBISHOP MAKARIOS C LOSE OFF MOI AVENUE P O BOX 89911 MOMBASA KENYA PHONE 254 4 1 2220056 2221273 - 6 FAX 254 20 2220086 2316260 KE IMPORT MAERSK COM INTRANSIT TO ICD EMBAKASI NAIROBI</v>
          </cell>
          <cell r="Y2668" t="str">
            <v>Valide</v>
          </cell>
        </row>
        <row r="2669">
          <cell r="A2669" t="str">
            <v>MRKU6143717</v>
          </cell>
          <cell r="B2669">
            <v>40</v>
          </cell>
          <cell r="C2669">
            <v>205281220</v>
          </cell>
          <cell r="D2669">
            <v>0</v>
          </cell>
          <cell r="E2669">
            <v>0</v>
          </cell>
          <cell r="F2669">
            <v>0</v>
          </cell>
          <cell r="G2669">
            <v>0</v>
          </cell>
          <cell r="H2669">
            <v>0</v>
          </cell>
          <cell r="I2669" t="str">
            <v>2020 MSA 167505</v>
          </cell>
          <cell r="J2669">
            <v>524</v>
          </cell>
          <cell r="K2669" t="str">
            <v>BOROUGE PTE LTD P O BOX 6951 ABU D</v>
          </cell>
          <cell r="L2669" t="str">
            <v>SAFEPAK LIMITED 63150-00619 MUTHAI390700</v>
          </cell>
          <cell r="M2669" t="str">
            <v>TR</v>
          </cell>
          <cell r="N2669" t="str">
            <v>AEAUH</v>
          </cell>
          <cell r="O2669" t="str">
            <v>BG</v>
          </cell>
          <cell r="P2669">
            <v>1980</v>
          </cell>
          <cell r="Q2669">
            <v>1980</v>
          </cell>
          <cell r="R2669">
            <v>1980</v>
          </cell>
          <cell r="S2669">
            <v>1980</v>
          </cell>
          <cell r="T2669">
            <v>50688</v>
          </cell>
          <cell r="U2669">
            <v>50688</v>
          </cell>
          <cell r="V2669">
            <v>50688</v>
          </cell>
          <cell r="W2669">
            <v>50688</v>
          </cell>
          <cell r="X2669" t="str">
            <v>INTRANSIT TO ICD EMBAKASI NAIROBI RE420MO POLYPROPYLENE H S CODE 39021000 TOTAL NET WEIGHT 49 500 MT TOTAL GROSS WEIGHT 50 688 MT AGENT AT DESTINATION MAERSK KENYA LTD BRANCH OFFICE MARITIME CENTRE ARCHBISHOP MAKARIOS CLOSE OFF MOI AVENUE P O BOX 89911 M OMBASA KENYA PHONE 254 41 2220056 2221273 - 6 FAX 254 20 2220086 2316260 KE IMPORT MAERSK COM</v>
          </cell>
          <cell r="Y2669" t="str">
            <v>Valide</v>
          </cell>
        </row>
        <row r="2670">
          <cell r="A2670" t="str">
            <v>MSKU1130025</v>
          </cell>
          <cell r="B2670">
            <v>40</v>
          </cell>
          <cell r="C2670">
            <v>205314358</v>
          </cell>
          <cell r="D2670">
            <v>0</v>
          </cell>
          <cell r="E2670">
            <v>0</v>
          </cell>
          <cell r="F2670">
            <v>0</v>
          </cell>
          <cell r="G2670">
            <v>0</v>
          </cell>
          <cell r="H2670">
            <v>0</v>
          </cell>
          <cell r="I2670" t="str">
            <v>2020 MSA 167505</v>
          </cell>
          <cell r="J2670">
            <v>138</v>
          </cell>
          <cell r="K2670" t="str">
            <v>DWARKADHISH EXPORTERS GRAIN MAR9879386119 MOBILE NO 74</v>
          </cell>
          <cell r="L2670" t="str">
            <v>KAMLESH J DATTANI RAJ KAMAL INT</v>
          </cell>
          <cell r="M2670" t="str">
            <v>TR</v>
          </cell>
          <cell r="N2670" t="str">
            <v>INMUN</v>
          </cell>
          <cell r="O2670" t="str">
            <v>PK</v>
          </cell>
          <cell r="P2670">
            <v>5015</v>
          </cell>
          <cell r="Q2670">
            <v>5015</v>
          </cell>
          <cell r="R2670">
            <v>5015</v>
          </cell>
          <cell r="S2670">
            <v>5015</v>
          </cell>
          <cell r="T2670">
            <v>93029</v>
          </cell>
          <cell r="U2670">
            <v>93029</v>
          </cell>
          <cell r="V2670">
            <v>93029</v>
          </cell>
          <cell r="W2670">
            <v>93029</v>
          </cell>
          <cell r="X2670" t="str">
            <v>INTRANSIT TO ICD EMBAKASI NAIROBI 02 X 40 02X20 CONTAINER TOTAL 5015 PACKAGES 139 0BAG MIXED CEREALS FLAKES FARFAR PAPAD OTHER OTHER PRPD FOODS OBTN D FROM RSTD CRL FLKS PACKING IN 550BAG X 10KG 840BAG X 20KG 5BOX FALUDA MIX OTHER PACKING IN 5BOX X 100G X 200PCS 84BAG SALT PACKING IN 84BAG X 1KG X 50PCS 4BAG MAKHANA OTHER PACKING IN 3BAG X 250G X 56PCS 1BAG X 250G X 32PCS 35BAG SOYA CHUNK PR OTEIN CONCENTRETES AND TEXTURED PROTEIN SUBSTANCES PACKING IN 35BAG X 20KG 223BOX NAMKEENS OTHER PACKING IN 222BOX X 150G X 24PCS 1BOX X 150G X 6PCS 20BAG ROASTED GRAM DALIYA WHOLE PACKING IN 20BAG X 500G X 50PCS 20BAG C RYSTAL SAKAR PACKING IN 20BAG X 500G X 50PCS 176BAG L ENTILS SPLIT PACKING IN 176BAG X 25KG 10BAG INDIAN G UND PACKING IN 10BAG X 5KG X 5PCS 32BAG</v>
          </cell>
          <cell r="Y2670" t="str">
            <v>Valide</v>
          </cell>
        </row>
        <row r="2671">
          <cell r="A2671" t="str">
            <v>FCIU9077847</v>
          </cell>
          <cell r="B2671">
            <v>40</v>
          </cell>
          <cell r="C2671">
            <v>205342720</v>
          </cell>
          <cell r="D2671">
            <v>0</v>
          </cell>
          <cell r="E2671">
            <v>0</v>
          </cell>
          <cell r="F2671">
            <v>0</v>
          </cell>
          <cell r="G2671">
            <v>0</v>
          </cell>
          <cell r="H2671">
            <v>0</v>
          </cell>
          <cell r="I2671" t="str">
            <v>2020 MSA 167389</v>
          </cell>
          <cell r="J2671">
            <v>430</v>
          </cell>
          <cell r="K2671" t="str">
            <v>G K RAGS PLOT NO 11 12 SECTOR B-X</v>
          </cell>
          <cell r="L2671" t="str">
            <v>ARKLAND COMPANY KENYA LTD P O BOX 0</v>
          </cell>
          <cell r="M2671" t="str">
            <v>US</v>
          </cell>
          <cell r="N2671" t="str">
            <v>PKKHI</v>
          </cell>
          <cell r="O2671" t="str">
            <v>BL</v>
          </cell>
          <cell r="P2671">
            <v>500</v>
          </cell>
          <cell r="Q2671">
            <v>500</v>
          </cell>
          <cell r="R2671">
            <v>500</v>
          </cell>
          <cell r="S2671">
            <v>500</v>
          </cell>
          <cell r="T2671">
            <v>22500</v>
          </cell>
          <cell r="U2671">
            <v>22500</v>
          </cell>
          <cell r="V2671">
            <v>22500</v>
          </cell>
          <cell r="W2671">
            <v>22500</v>
          </cell>
          <cell r="X2671" t="str">
            <v>USED CLOTHES GRADE 2 KEPZ FAC NOC KEPZ-N-EXA-8100038-58476-2020 DT - 19-09-2020 NET WEIGHT 22250 00 KGS INTRANSIT TO ICD EMBAKAS I NAIROBI</v>
          </cell>
          <cell r="Y2671" t="str">
            <v>Valide</v>
          </cell>
        </row>
        <row r="2672">
          <cell r="A2672" t="str">
            <v>HASU4843735</v>
          </cell>
          <cell r="B2672">
            <v>40</v>
          </cell>
          <cell r="C2672">
            <v>205357888</v>
          </cell>
          <cell r="D2672">
            <v>0</v>
          </cell>
          <cell r="E2672">
            <v>0</v>
          </cell>
          <cell r="F2672">
            <v>0</v>
          </cell>
          <cell r="G2672">
            <v>0</v>
          </cell>
          <cell r="H2672">
            <v>0</v>
          </cell>
          <cell r="I2672" t="str">
            <v>2020 MSA 167505</v>
          </cell>
          <cell r="J2672">
            <v>546</v>
          </cell>
          <cell r="K2672" t="str">
            <v>SAMSUNG ELECTRONICS EGYPT S A E PIE</v>
          </cell>
          <cell r="L2672" t="str">
            <v>SAMSUTECH CORPORATION LIMITED P O B</v>
          </cell>
          <cell r="M2672" t="str">
            <v>TR</v>
          </cell>
          <cell r="N2672" t="str">
            <v>EGPSE</v>
          </cell>
          <cell r="O2672" t="str">
            <v>PK</v>
          </cell>
          <cell r="P2672">
            <v>410</v>
          </cell>
          <cell r="Q2672">
            <v>410</v>
          </cell>
          <cell r="R2672">
            <v>410</v>
          </cell>
          <cell r="S2672">
            <v>410</v>
          </cell>
          <cell r="T2672">
            <v>7033</v>
          </cell>
          <cell r="U2672">
            <v>7033</v>
          </cell>
          <cell r="V2672">
            <v>7033</v>
          </cell>
          <cell r="W2672">
            <v>7033</v>
          </cell>
          <cell r="X2672" t="str">
            <v>SAMSUNG BRAND COLORED TV INTRANSIT TO ICD EMBAKASI NAIROBI</v>
          </cell>
          <cell r="Y2672" t="str">
            <v>Valide</v>
          </cell>
        </row>
        <row r="2673">
          <cell r="A2673" t="str">
            <v>MRSU4109634</v>
          </cell>
          <cell r="B2673">
            <v>40</v>
          </cell>
          <cell r="C2673">
            <v>205358218</v>
          </cell>
          <cell r="D2673">
            <v>0</v>
          </cell>
          <cell r="E2673">
            <v>0</v>
          </cell>
          <cell r="F2673">
            <v>0</v>
          </cell>
          <cell r="G2673">
            <v>0</v>
          </cell>
          <cell r="H2673">
            <v>0</v>
          </cell>
          <cell r="I2673" t="str">
            <v>2020 MSA 167505</v>
          </cell>
          <cell r="J2673">
            <v>549</v>
          </cell>
          <cell r="K2673" t="str">
            <v>SAMSUNG ELECTRONICS EGYPT S A E</v>
          </cell>
          <cell r="L2673" t="str">
            <v>SAMSUTECH CORPORATION LIMITED P O B</v>
          </cell>
          <cell r="M2673" t="str">
            <v>TR</v>
          </cell>
          <cell r="N2673" t="str">
            <v>EGPSE</v>
          </cell>
          <cell r="O2673" t="str">
            <v>PK</v>
          </cell>
          <cell r="P2673">
            <v>351</v>
          </cell>
          <cell r="Q2673">
            <v>351</v>
          </cell>
          <cell r="R2673">
            <v>351</v>
          </cell>
          <cell r="S2673">
            <v>351</v>
          </cell>
          <cell r="T2673">
            <v>6845</v>
          </cell>
          <cell r="U2673">
            <v>6845</v>
          </cell>
          <cell r="V2673">
            <v>6845</v>
          </cell>
          <cell r="W2673">
            <v>6845</v>
          </cell>
          <cell r="X2673" t="str">
            <v>SAMSUNG BRAND COLORED TV INTRANSIT TO ICD EMBAKASI NAIROBI</v>
          </cell>
          <cell r="Y2673" t="str">
            <v>Valide</v>
          </cell>
        </row>
        <row r="2674">
          <cell r="A2674" t="str">
            <v>MSKU8023184</v>
          </cell>
          <cell r="B2674">
            <v>40</v>
          </cell>
          <cell r="C2674">
            <v>205358297</v>
          </cell>
          <cell r="D2674">
            <v>0</v>
          </cell>
          <cell r="E2674">
            <v>0</v>
          </cell>
          <cell r="F2674">
            <v>0</v>
          </cell>
          <cell r="G2674">
            <v>0</v>
          </cell>
          <cell r="H2674">
            <v>0</v>
          </cell>
          <cell r="I2674" t="str">
            <v>2020 MSA 167505</v>
          </cell>
          <cell r="J2674">
            <v>550</v>
          </cell>
          <cell r="K2674" t="str">
            <v>SAMSUNG ELECTRONICS EGYPT S A E</v>
          </cell>
          <cell r="L2674" t="str">
            <v>SAMSUTECH CORPORATION LIMITED P O B</v>
          </cell>
          <cell r="M2674" t="str">
            <v>TR</v>
          </cell>
          <cell r="N2674" t="str">
            <v>EGPSE</v>
          </cell>
          <cell r="O2674" t="str">
            <v>PK</v>
          </cell>
          <cell r="P2674">
            <v>176</v>
          </cell>
          <cell r="Q2674">
            <v>176</v>
          </cell>
          <cell r="R2674">
            <v>176</v>
          </cell>
          <cell r="S2674">
            <v>176</v>
          </cell>
          <cell r="T2674">
            <v>5248</v>
          </cell>
          <cell r="U2674">
            <v>5248</v>
          </cell>
          <cell r="V2674">
            <v>5248</v>
          </cell>
          <cell r="W2674">
            <v>5248</v>
          </cell>
          <cell r="X2674" t="str">
            <v>SAMSUNG BRAND COLORED TV INTRANSIT TO ICD EMBAKASI NAIROBI</v>
          </cell>
          <cell r="Y2674" t="str">
            <v>Valide</v>
          </cell>
        </row>
        <row r="2675">
          <cell r="A2675" t="str">
            <v>MRKU5582314</v>
          </cell>
          <cell r="B2675">
            <v>40</v>
          </cell>
          <cell r="C2675">
            <v>205380214</v>
          </cell>
          <cell r="D2675">
            <v>0</v>
          </cell>
          <cell r="E2675">
            <v>0</v>
          </cell>
          <cell r="F2675">
            <v>0</v>
          </cell>
          <cell r="G2675">
            <v>0</v>
          </cell>
          <cell r="H2675">
            <v>0</v>
          </cell>
          <cell r="I2675" t="str">
            <v>2020 MSA 167505</v>
          </cell>
          <cell r="J2675">
            <v>180</v>
          </cell>
          <cell r="K2675" t="str">
            <v>S I GLOBAL TRADING SECTOR B-VI PLO</v>
          </cell>
          <cell r="L2675" t="str">
            <v>RIMMITEX HOLDINGS LIMITED P O BOX 9</v>
          </cell>
          <cell r="M2675" t="str">
            <v>TR</v>
          </cell>
          <cell r="N2675" t="str">
            <v>PKKHI</v>
          </cell>
          <cell r="O2675" t="str">
            <v>BG</v>
          </cell>
          <cell r="P2675">
            <v>700</v>
          </cell>
          <cell r="Q2675">
            <v>700</v>
          </cell>
          <cell r="R2675">
            <v>700</v>
          </cell>
          <cell r="S2675">
            <v>700</v>
          </cell>
          <cell r="T2675">
            <v>17500</v>
          </cell>
          <cell r="U2675">
            <v>17500</v>
          </cell>
          <cell r="V2675">
            <v>17500</v>
          </cell>
          <cell r="W2675">
            <v>17500</v>
          </cell>
          <cell r="X2675" t="str">
            <v>USED SHOES GRADE 2 H S CODE 6309 00200 NOC KEPZ-N-EXA-8100099-593 66-2020 DATE 24-09-2020 NET WEIGHT 17150 00 KGS INTRANSIT TO IC D EMBAKASI NAIROBI</v>
          </cell>
          <cell r="Y2675" t="str">
            <v>Valide</v>
          </cell>
        </row>
        <row r="2676">
          <cell r="A2676" t="str">
            <v>MRKU4648274</v>
          </cell>
          <cell r="B2676">
            <v>40</v>
          </cell>
          <cell r="C2676">
            <v>240316709</v>
          </cell>
          <cell r="D2676">
            <v>0</v>
          </cell>
          <cell r="E2676">
            <v>0</v>
          </cell>
          <cell r="F2676">
            <v>0</v>
          </cell>
          <cell r="G2676">
            <v>0</v>
          </cell>
          <cell r="H2676">
            <v>0</v>
          </cell>
          <cell r="I2676" t="str">
            <v>2020 MSA 167434</v>
          </cell>
          <cell r="J2676">
            <v>249</v>
          </cell>
          <cell r="K2676" t="str">
            <v>SUZHOU SAMSUNG ELECTRONICS CO LTD</v>
          </cell>
          <cell r="L2676" t="str">
            <v>SAMSUTECH CORPORATION LIMITED P O B</v>
          </cell>
          <cell r="M2676" t="str">
            <v>CN</v>
          </cell>
          <cell r="N2676" t="str">
            <v>CNSHA</v>
          </cell>
          <cell r="O2676" t="str">
            <v>PC</v>
          </cell>
          <cell r="P2676">
            <v>153</v>
          </cell>
          <cell r="Q2676">
            <v>153</v>
          </cell>
          <cell r="R2676">
            <v>153</v>
          </cell>
          <cell r="S2676">
            <v>153</v>
          </cell>
          <cell r="T2676">
            <v>10404</v>
          </cell>
          <cell r="U2676">
            <v>10404</v>
          </cell>
          <cell r="V2676">
            <v>10404</v>
          </cell>
          <cell r="W2676">
            <v>10404</v>
          </cell>
          <cell r="X2676" t="str">
            <v>SAMSUNG BRAND WASHING MACHINE TRADE REGISTRATION NUMBER IS C90468 INTRANSIT TO ICD EMBAKASI NAIROBI</v>
          </cell>
          <cell r="Y2676" t="str">
            <v>Valide</v>
          </cell>
        </row>
        <row r="2677">
          <cell r="A2677" t="str">
            <v>MSKU9482399</v>
          </cell>
          <cell r="B2677">
            <v>40</v>
          </cell>
          <cell r="C2677">
            <v>591882920</v>
          </cell>
          <cell r="D2677">
            <v>0</v>
          </cell>
          <cell r="E2677">
            <v>0</v>
          </cell>
          <cell r="F2677">
            <v>0</v>
          </cell>
          <cell r="G2677">
            <v>0</v>
          </cell>
          <cell r="H2677">
            <v>0</v>
          </cell>
          <cell r="I2677" t="str">
            <v>2020 MSA 167030</v>
          </cell>
          <cell r="J2677">
            <v>172</v>
          </cell>
          <cell r="K2677" t="str">
            <v>HECA INTERNATIONAL TRADE CO LIMITE</v>
          </cell>
          <cell r="L2677" t="str">
            <v>WINCOMP SERVICES LIMITED 8783 - 001</v>
          </cell>
          <cell r="M2677" t="str">
            <v>CN</v>
          </cell>
          <cell r="N2677" t="str">
            <v>CNNGB</v>
          </cell>
          <cell r="O2677" t="str">
            <v>BG</v>
          </cell>
          <cell r="P2677">
            <v>600</v>
          </cell>
          <cell r="Q2677">
            <v>600</v>
          </cell>
          <cell r="R2677">
            <v>600</v>
          </cell>
          <cell r="S2677">
            <v>600</v>
          </cell>
          <cell r="T2677">
            <v>21080</v>
          </cell>
          <cell r="U2677">
            <v>21080</v>
          </cell>
          <cell r="V2677">
            <v>21080</v>
          </cell>
          <cell r="W2677">
            <v>21080</v>
          </cell>
          <cell r="X2677" t="str">
            <v>NEW CANVAS SHOES APPLICABLE FREE TIME 14 DAYS DETENTION AT PORT OF D ISCHARGE PLACE OF DELIVERY TEL 0579-85299749 M PIN P0512136 73A INTRANSIT TO ICD EMBAKASI NAIROBI</v>
          </cell>
          <cell r="Y2677" t="str">
            <v>Valide</v>
          </cell>
        </row>
        <row r="2678">
          <cell r="A2678" t="str">
            <v>MSKU1688070</v>
          </cell>
          <cell r="B2678">
            <v>40</v>
          </cell>
          <cell r="C2678">
            <v>597711040</v>
          </cell>
          <cell r="D2678">
            <v>0</v>
          </cell>
          <cell r="E2678">
            <v>0</v>
          </cell>
          <cell r="F2678">
            <v>0</v>
          </cell>
          <cell r="G2678">
            <v>0</v>
          </cell>
          <cell r="H2678">
            <v>0</v>
          </cell>
          <cell r="I2678" t="str">
            <v>2020 MSA 165522</v>
          </cell>
          <cell r="J2678">
            <v>312</v>
          </cell>
          <cell r="K2678" t="str">
            <v>MONDI PAPER SALES GMBH MARXERGASSE</v>
          </cell>
          <cell r="L2678" t="str">
            <v>CARTON MANUFACTURERS LIMITED P O BO97 EMAIL ADMIN CML CO KE IN</v>
          </cell>
          <cell r="M2678" t="str">
            <v>BR</v>
          </cell>
          <cell r="N2678" t="str">
            <v>RUSPP</v>
          </cell>
          <cell r="O2678" t="str">
            <v>RL</v>
          </cell>
          <cell r="P2678">
            <v>33</v>
          </cell>
          <cell r="Q2678">
            <v>33</v>
          </cell>
          <cell r="R2678">
            <v>33</v>
          </cell>
          <cell r="S2678">
            <v>33</v>
          </cell>
          <cell r="T2678">
            <v>44999</v>
          </cell>
          <cell r="U2678">
            <v>44999</v>
          </cell>
          <cell r="V2678">
            <v>44999</v>
          </cell>
          <cell r="W2678">
            <v>44999</v>
          </cell>
          <cell r="X2678" t="str">
            <v>WHITE TOP KRAFTLINER IDF NO E2004317953 FINAL PLACE OF DELIVERY IC D EMBAKASI NAIROBI COST ON COLLECT BASIS CARGO IN TRANSIT TO ICD EM BAKASI NAIROBI KENYA UNDER CONSIGNEE ACCOUNT RISK CARRIER S RESPON ISIBILITY CEASES AT MOMBASA KENYA EMPTY CONTAINERS TO BE RETURNED AT ICD EMBAKASI NAIROBI APPLICABLE FREE TIME 21 DAYS COMBINED DETENTION DEMURRAGE AT PORT OF DISCHARGE PLACE OF DELIVERY</v>
          </cell>
          <cell r="Y2678" t="str">
            <v>Valide</v>
          </cell>
        </row>
        <row r="2679">
          <cell r="A2679" t="str">
            <v>MSKU7358630</v>
          </cell>
          <cell r="B2679">
            <v>20</v>
          </cell>
          <cell r="C2679">
            <v>607239941</v>
          </cell>
          <cell r="D2679">
            <v>0</v>
          </cell>
          <cell r="E2679">
            <v>0</v>
          </cell>
          <cell r="F2679">
            <v>0</v>
          </cell>
          <cell r="G2679">
            <v>0</v>
          </cell>
          <cell r="H2679">
            <v>0</v>
          </cell>
          <cell r="I2679" t="str">
            <v>2020 MSA 167389</v>
          </cell>
          <cell r="J2679">
            <v>454</v>
          </cell>
          <cell r="K2679" t="str">
            <v>ELECTRICIENS SANS FRONTIERES ESF 4</v>
          </cell>
          <cell r="L2679" t="str">
            <v>PENKA GENERAL CONTRACTOR P O BOX 66</v>
          </cell>
          <cell r="M2679" t="str">
            <v>US</v>
          </cell>
          <cell r="N2679" t="str">
            <v>FRFOS</v>
          </cell>
          <cell r="O2679" t="str">
            <v>PK</v>
          </cell>
          <cell r="P2679">
            <v>75</v>
          </cell>
          <cell r="Q2679">
            <v>75</v>
          </cell>
          <cell r="R2679">
            <v>0</v>
          </cell>
          <cell r="S2679">
            <v>0</v>
          </cell>
          <cell r="T2679">
            <v>3174</v>
          </cell>
          <cell r="U2679">
            <v>3174</v>
          </cell>
          <cell r="V2679">
            <v>0</v>
          </cell>
          <cell r="W2679">
            <v>0</v>
          </cell>
          <cell r="X2679" t="str">
            <v>HUMANITARIAN MATERIAL INTRANSIT TO ICD EMBAKASI NAIROBI</v>
          </cell>
          <cell r="Y2679" t="str">
            <v>Valide</v>
          </cell>
        </row>
        <row r="2680">
          <cell r="A2680" t="str">
            <v>MSKU4215379</v>
          </cell>
          <cell r="B2680">
            <v>20</v>
          </cell>
          <cell r="C2680">
            <v>607251701</v>
          </cell>
          <cell r="D2680">
            <v>0</v>
          </cell>
          <cell r="E2680">
            <v>0</v>
          </cell>
          <cell r="F2680">
            <v>0</v>
          </cell>
          <cell r="G2680">
            <v>0</v>
          </cell>
          <cell r="H2680">
            <v>0</v>
          </cell>
          <cell r="I2680" t="str">
            <v>2020 MSA 167374</v>
          </cell>
          <cell r="J2680">
            <v>395</v>
          </cell>
          <cell r="K2680" t="str">
            <v>PT INDAH KIAT PULP PAPER TBK GED</v>
          </cell>
          <cell r="L2680" t="str">
            <v>TO THE ORDER OF BANK OF BARODA A C</v>
          </cell>
          <cell r="M2680" t="str">
            <v>CN</v>
          </cell>
          <cell r="N2680" t="str">
            <v>IDPWG</v>
          </cell>
          <cell r="O2680" t="str">
            <v>BL</v>
          </cell>
          <cell r="P2680">
            <v>400</v>
          </cell>
          <cell r="Q2680">
            <v>400</v>
          </cell>
          <cell r="R2680">
            <v>0</v>
          </cell>
          <cell r="S2680">
            <v>0</v>
          </cell>
          <cell r="T2680">
            <v>102510</v>
          </cell>
          <cell r="U2680">
            <v>102510</v>
          </cell>
          <cell r="V2680">
            <v>0</v>
          </cell>
          <cell r="W2680">
            <v>0</v>
          </cell>
          <cell r="X2680" t="str">
            <v>5 X 20 CONTAINER 400 BALES 100 MT 100 MT HARDWOOD ACACIA PULP AS PER PROFORMA INVOICE NO TG 3294 KPPM 20-21 DATED 07 07 2020 FREIGHT PREPAID DTHC COLLECT HS CODE 4703 29 00 EXPORTER REF SC SC CA20 0 0168 P APPLICABLE FREE TIME 21 DAYS COMBINED DETENTION DEMURRAGE AT PORT OF DISCHARGE PLACE OF DELIVERY AT MOMBASA 2 HABRAS INTERNATIONAL LTD W3 OFFICE 110 DUBAI AIRPORT FREE ZONE DAFZ A P O BOX 54947 DUBAI U A E KOTA ADM JAKARTA PUSAT DKI JAKAR TA 10350 INDONESIA TAX ID 01 000 566 8-092 000 TRANSHIPMENT AT T ANJONG PELEPAS MALAYSIA ON NORDWINTER V 037W G W 102 510000 MT N W 100 MT L C REF NO TF2023100010 AND IDF NO E2007362143 INTRANSIT TO ICD EMBAKASI NAIROBI</v>
          </cell>
          <cell r="Y2680" t="str">
            <v>Valide</v>
          </cell>
        </row>
        <row r="2681">
          <cell r="A2681" t="str">
            <v>MSKU6870169</v>
          </cell>
          <cell r="B2681">
            <v>40</v>
          </cell>
          <cell r="C2681">
            <v>607258265</v>
          </cell>
          <cell r="D2681">
            <v>0</v>
          </cell>
          <cell r="E2681">
            <v>0</v>
          </cell>
          <cell r="F2681">
            <v>0</v>
          </cell>
          <cell r="G2681">
            <v>0</v>
          </cell>
          <cell r="H2681">
            <v>0</v>
          </cell>
          <cell r="I2681" t="str">
            <v>2020 MSA 167389</v>
          </cell>
          <cell r="J2681">
            <v>464</v>
          </cell>
          <cell r="K2681" t="str">
            <v>DOW EUROPE GMBH DUBAI BRANCH PO</v>
          </cell>
          <cell r="L2681" t="str">
            <v>POLYETHENE INDUSTRIES LIMITED P O BNO - P000599641H</v>
          </cell>
          <cell r="M2681" t="str">
            <v>US</v>
          </cell>
          <cell r="N2681" t="str">
            <v>AEJEA</v>
          </cell>
          <cell r="O2681" t="str">
            <v>BG</v>
          </cell>
          <cell r="P2681">
            <v>990</v>
          </cell>
          <cell r="Q2681">
            <v>990</v>
          </cell>
          <cell r="R2681">
            <v>990</v>
          </cell>
          <cell r="S2681">
            <v>990</v>
          </cell>
          <cell r="T2681">
            <v>25295</v>
          </cell>
          <cell r="U2681">
            <v>25295</v>
          </cell>
          <cell r="V2681">
            <v>25295</v>
          </cell>
          <cell r="W2681">
            <v>25295</v>
          </cell>
          <cell r="X2681" t="str">
            <v>INTRANSIT TO ICD EMBAKASI NAIROBI LOADED INTO 1 40 CONTAINER S C EFOR TM 1220P POLYETHYLENE RESIN 25 KG BAG 55 BAGS PALLET NET WEI GHT 24750 0000 KG HS-NO 39014000 IDF E2009397451 PIN P0005 99641H ED NO 303-05469130-20 142516959209 FREIGHT PREPAID 00374 33030 0111557945 983262660 FCL CARGO PORT TO DOOR FCL FCLNOTIFY PARTY CONTINUED ATT WINNIE E-MAIL WINNIE POLYTHENE CO K E TEL 254 722 203099 733 203099</v>
          </cell>
          <cell r="Y2681" t="str">
            <v>Valide</v>
          </cell>
        </row>
        <row r="2682">
          <cell r="A2682" t="str">
            <v>MRKU5914743</v>
          </cell>
          <cell r="B2682">
            <v>40</v>
          </cell>
          <cell r="C2682">
            <v>711064586</v>
          </cell>
          <cell r="D2682">
            <v>0</v>
          </cell>
          <cell r="E2682">
            <v>0</v>
          </cell>
          <cell r="F2682">
            <v>0</v>
          </cell>
          <cell r="G2682">
            <v>0</v>
          </cell>
          <cell r="H2682">
            <v>0</v>
          </cell>
          <cell r="I2682" t="str">
            <v>2020 MSA 167504</v>
          </cell>
          <cell r="J2682">
            <v>228</v>
          </cell>
          <cell r="K2682" t="str">
            <v>EVADAM NV GRAANKAAI 1 8800 - ROESEL</v>
          </cell>
          <cell r="L2682" t="str">
            <v>DAWABU AGENCIES POB 612985-00200 NA</v>
          </cell>
          <cell r="M2682" t="str">
            <v>CN</v>
          </cell>
          <cell r="N2682" t="str">
            <v>BEANR</v>
          </cell>
          <cell r="O2682" t="str">
            <v>BL</v>
          </cell>
          <cell r="P2682">
            <v>500</v>
          </cell>
          <cell r="Q2682">
            <v>500</v>
          </cell>
          <cell r="R2682">
            <v>0</v>
          </cell>
          <cell r="S2682">
            <v>0</v>
          </cell>
          <cell r="T2682">
            <v>22500</v>
          </cell>
          <cell r="U2682">
            <v>22500</v>
          </cell>
          <cell r="V2682">
            <v>0</v>
          </cell>
          <cell r="W2682">
            <v>0</v>
          </cell>
          <cell r="X2682" t="str">
            <v>USED CLOTHES GRADE 2 HS CODE 63090000 FREIGHT PREPAID SGS E2 008386763</v>
          </cell>
          <cell r="Y2682" t="str">
            <v>Valide</v>
          </cell>
        </row>
        <row r="2683">
          <cell r="A2683" t="str">
            <v>CAAU5152670</v>
          </cell>
          <cell r="B2683">
            <v>40</v>
          </cell>
          <cell r="C2683">
            <v>910628707</v>
          </cell>
          <cell r="D2683">
            <v>0</v>
          </cell>
          <cell r="E2683">
            <v>0</v>
          </cell>
          <cell r="F2683">
            <v>0</v>
          </cell>
          <cell r="G2683">
            <v>0</v>
          </cell>
          <cell r="H2683">
            <v>0</v>
          </cell>
          <cell r="I2683" t="str">
            <v>2020 MSA 164527</v>
          </cell>
          <cell r="J2683">
            <v>241</v>
          </cell>
          <cell r="K2683" t="str">
            <v>JAG GLOBLISTICS QINGDAO CO LTD A0532-80668796</v>
          </cell>
          <cell r="L2683" t="str">
            <v>M-KOPA KENYA LIMITED GEORGE PADMORESON RAHAB KAGWANJA TELEPHONE</v>
          </cell>
          <cell r="M2683" t="str">
            <v>CN</v>
          </cell>
          <cell r="N2683" t="str">
            <v>CNSHK</v>
          </cell>
          <cell r="O2683" t="str">
            <v>BG</v>
          </cell>
          <cell r="P2683">
            <v>158</v>
          </cell>
          <cell r="Q2683">
            <v>158</v>
          </cell>
          <cell r="R2683">
            <v>158</v>
          </cell>
          <cell r="S2683">
            <v>158</v>
          </cell>
          <cell r="T2683">
            <v>17353</v>
          </cell>
          <cell r="U2683">
            <v>17353</v>
          </cell>
          <cell r="V2683">
            <v>17353</v>
          </cell>
          <cell r="W2683">
            <v>17353</v>
          </cell>
          <cell r="X2683" t="str">
            <v>SKD KITS FOR 24INCH LCD TV INTRANSIT TO ICD EMBAKASI NAIROBI SKD KITS FOR 24INCH LCD TV APPLICABLE FREE TIME 14 DAYS COMBINED DE TENTION DEMURRAGE AT PORT OF DISCHARGE PLACE OF DELIVERY INTRANSIT TO ICD EMBAKASI NAIROBI</v>
          </cell>
          <cell r="Y2683" t="str">
            <v>Valide</v>
          </cell>
        </row>
        <row r="2684">
          <cell r="A2684" t="str">
            <v>MSKU1977370</v>
          </cell>
          <cell r="B2684">
            <v>40</v>
          </cell>
          <cell r="C2684">
            <v>911118172</v>
          </cell>
          <cell r="D2684">
            <v>0</v>
          </cell>
          <cell r="E2684">
            <v>0</v>
          </cell>
          <cell r="F2684">
            <v>0</v>
          </cell>
          <cell r="G2684">
            <v>0</v>
          </cell>
          <cell r="H2684">
            <v>0</v>
          </cell>
          <cell r="I2684" t="str">
            <v>2020 MSA 167130</v>
          </cell>
          <cell r="J2684">
            <v>231</v>
          </cell>
          <cell r="K2684" t="str">
            <v>BHAGYODAY COTSPIN LLP SURVEY NO 34474</v>
          </cell>
          <cell r="L2684" t="str">
            <v>MAYUGE SUGAR INDUSTRIES LTD P O 773 783 524 FAX N 25643412252</v>
          </cell>
          <cell r="M2684" t="str">
            <v>IN</v>
          </cell>
          <cell r="N2684" t="str">
            <v>INHZA</v>
          </cell>
          <cell r="O2684" t="str">
            <v>PK</v>
          </cell>
          <cell r="P2684">
            <v>64</v>
          </cell>
          <cell r="Q2684">
            <v>64</v>
          </cell>
          <cell r="R2684">
            <v>0</v>
          </cell>
          <cell r="S2684">
            <v>0</v>
          </cell>
          <cell r="T2684">
            <v>84160</v>
          </cell>
          <cell r="U2684">
            <v>84160</v>
          </cell>
          <cell r="V2684">
            <v>0</v>
          </cell>
          <cell r="W2684">
            <v>0</v>
          </cell>
          <cell r="X2684" t="str">
            <v>64 PKG PLANT MACHINERY FOR NEW BOILER IN SUGAR INDUSTRIES FIRST P ARTIAL SHIPMENT OF ONE SET HIL MAKE BAGASSE FIRED DUMPING GRATE SYST EM IBR STEAM BOILER UNIT CAPACITY 10 TPH MP-5 IN KNOCK DOWN COND ITION DETAILS AS PER PACKING LIST SECOND FINAL SHIPMENT OF ONE SET HIL MAKE BAGASSE FIRED DUMPING GRATE SYSTEM IBR STEAM BOILER UNIT CAPACITY 10 TPH MP-5 IN KNOCK DOWN CONDITION DETAILS AS PER PACKING LIST INV NO BCL 20-21 021 DT 23 08 2020 S B NO 4666308 DATE 24 08 2020 APPLICABLE FREE TIME 9 DAYS COMBINED DETENTION DEMURRAGE AT PORT OF DISCHARGE PLACE OF DELIVERY MOMBASA IN TR ANSIT TO UGANDA NT WT 83460 00 KGS</v>
          </cell>
          <cell r="Y2684" t="str">
            <v>Valide</v>
          </cell>
        </row>
        <row r="2685">
          <cell r="A2685" t="str">
            <v>TCNU9532294</v>
          </cell>
          <cell r="B2685">
            <v>40</v>
          </cell>
          <cell r="C2685">
            <v>911118172</v>
          </cell>
          <cell r="D2685">
            <v>0</v>
          </cell>
          <cell r="E2685">
            <v>0</v>
          </cell>
          <cell r="F2685">
            <v>0</v>
          </cell>
          <cell r="G2685">
            <v>0</v>
          </cell>
          <cell r="H2685">
            <v>0</v>
          </cell>
          <cell r="I2685" t="str">
            <v>2020 MSA 167130</v>
          </cell>
          <cell r="J2685">
            <v>231</v>
          </cell>
          <cell r="K2685" t="str">
            <v>BHAGYODAY COTSPIN LLP SURVEY NO 34474</v>
          </cell>
          <cell r="L2685" t="str">
            <v>MAYUGE SUGAR INDUSTRIES LTD P O 773 783 524 FAX N 25643412252</v>
          </cell>
          <cell r="M2685" t="str">
            <v>IN</v>
          </cell>
          <cell r="N2685" t="str">
            <v>INHZA</v>
          </cell>
          <cell r="O2685" t="str">
            <v>PK</v>
          </cell>
          <cell r="P2685">
            <v>64</v>
          </cell>
          <cell r="Q2685">
            <v>64</v>
          </cell>
          <cell r="R2685">
            <v>0</v>
          </cell>
          <cell r="S2685">
            <v>0</v>
          </cell>
          <cell r="T2685">
            <v>84160</v>
          </cell>
          <cell r="U2685">
            <v>84160</v>
          </cell>
          <cell r="V2685">
            <v>0</v>
          </cell>
          <cell r="W2685">
            <v>0</v>
          </cell>
          <cell r="X2685" t="str">
            <v>64 PKG PLANT MACHINERY FOR NEW BOILER IN SUGAR INDUSTRIES FIRST P ARTIAL SHIPMENT OF ONE SET HIL MAKE BAGASSE FIRED DUMPING GRATE SYST EM IBR STEAM BOILER UNIT CAPACITY 10 TPH MP-5 IN KNOCK DOWN COND ITION DETAILS AS PER PACKING LIST SECOND FINAL SHIPMENT OF ONE SET HIL MAKE BAGASSE FIRED DUMPING GRATE SYSTEM IBR STEAM BOILER UNIT CAPACITY 10 TPH MP-5 IN KNOCK DOWN CONDITION DETAILS AS PER PACKING LIST INV NO BCL 20-21 021 DT 23 08 2020 S B NO 4666308 DATE 24 08 2020 APPLICABLE FREE TIME 9 DAYS COMBINED DETENTION DEMURRAGE AT PORT OF DISCHARGE PLACE OF DELIVERY MOMBASA IN TR ANSIT TO UGANDA NT WT 83460 00 KGS</v>
          </cell>
          <cell r="Y2685" t="str">
            <v>Valide</v>
          </cell>
        </row>
        <row r="2686">
          <cell r="A2686" t="str">
            <v>SUDU4877640</v>
          </cell>
          <cell r="B2686">
            <v>40</v>
          </cell>
          <cell r="C2686">
            <v>911118172</v>
          </cell>
          <cell r="D2686">
            <v>0</v>
          </cell>
          <cell r="E2686">
            <v>0</v>
          </cell>
          <cell r="F2686">
            <v>0</v>
          </cell>
          <cell r="G2686">
            <v>0</v>
          </cell>
          <cell r="H2686">
            <v>0</v>
          </cell>
          <cell r="I2686" t="str">
            <v>2020 MSA 167130</v>
          </cell>
          <cell r="J2686">
            <v>231</v>
          </cell>
          <cell r="K2686" t="str">
            <v>BHAGYODAY COTSPIN LLP SURVEY NO 34474</v>
          </cell>
          <cell r="L2686" t="str">
            <v>MAYUGE SUGAR INDUSTRIES LTD P O 773 783 524 FAX N 25643412252</v>
          </cell>
          <cell r="M2686" t="str">
            <v>IN</v>
          </cell>
          <cell r="N2686" t="str">
            <v>INHZA</v>
          </cell>
          <cell r="O2686" t="str">
            <v>PK</v>
          </cell>
          <cell r="P2686">
            <v>64</v>
          </cell>
          <cell r="Q2686">
            <v>64</v>
          </cell>
          <cell r="R2686">
            <v>0</v>
          </cell>
          <cell r="S2686">
            <v>0</v>
          </cell>
          <cell r="T2686">
            <v>84160</v>
          </cell>
          <cell r="U2686">
            <v>84160</v>
          </cell>
          <cell r="V2686">
            <v>0</v>
          </cell>
          <cell r="W2686">
            <v>0</v>
          </cell>
          <cell r="X2686" t="str">
            <v>64 PKG PLANT MACHINERY FOR NEW BOILER IN SUGAR INDUSTRIES FIRST P ARTIAL SHIPMENT OF ONE SET HIL MAKE BAGASSE FIRED DUMPING GRATE SYST EM IBR STEAM BOILER UNIT CAPACITY 10 TPH MP-5 IN KNOCK DOWN COND ITION DETAILS AS PER PACKING LIST SECOND FINAL SHIPMENT OF ONE SET HIL MAKE BAGASSE FIRED DUMPING GRATE SYSTEM IBR STEAM BOILER UNIT CAPACITY 10 TPH MP-5 IN KNOCK DOWN CONDITION DETAILS AS PER PACKING LIST INV NO BCL 20-21 021 DT 23 08 2020 S B NO 4666308 DATE 24 08 2020 APPLICABLE FREE TIME 9 DAYS COMBINED DETENTION DEMURRAGE AT PORT OF DISCHARGE PLACE OF DELIVERY MOMBASA IN TR ANSIT TO UGANDA NT WT 83460 00 KGS</v>
          </cell>
          <cell r="Y2686" t="str">
            <v>Valide</v>
          </cell>
        </row>
        <row r="2687">
          <cell r="A2687" t="str">
            <v>MAEU4164376</v>
          </cell>
          <cell r="B2687">
            <v>40</v>
          </cell>
          <cell r="C2687">
            <v>911118172</v>
          </cell>
          <cell r="D2687">
            <v>0</v>
          </cell>
          <cell r="E2687">
            <v>0</v>
          </cell>
          <cell r="F2687">
            <v>0</v>
          </cell>
          <cell r="G2687">
            <v>0</v>
          </cell>
          <cell r="H2687">
            <v>0</v>
          </cell>
          <cell r="I2687" t="str">
            <v>2020 MSA 167130</v>
          </cell>
          <cell r="J2687">
            <v>231</v>
          </cell>
          <cell r="K2687" t="str">
            <v>BHAGYODAY COTSPIN LLP SURVEY NO 34474</v>
          </cell>
          <cell r="L2687" t="str">
            <v>MAYUGE SUGAR INDUSTRIES LTD P O 773 783 524 FAX N 25643412252</v>
          </cell>
          <cell r="M2687" t="str">
            <v>IN</v>
          </cell>
          <cell r="N2687" t="str">
            <v>INHZA</v>
          </cell>
          <cell r="O2687" t="str">
            <v>PK</v>
          </cell>
          <cell r="P2687">
            <v>64</v>
          </cell>
          <cell r="Q2687">
            <v>64</v>
          </cell>
          <cell r="R2687">
            <v>0</v>
          </cell>
          <cell r="S2687">
            <v>0</v>
          </cell>
          <cell r="T2687">
            <v>84160</v>
          </cell>
          <cell r="U2687">
            <v>84160</v>
          </cell>
          <cell r="V2687">
            <v>0</v>
          </cell>
          <cell r="W2687">
            <v>0</v>
          </cell>
          <cell r="X2687" t="str">
            <v>64 PKG PLANT MACHINERY FOR NEW BOILER IN SUGAR INDUSTRIES FIRST P ARTIAL SHIPMENT OF ONE SET HIL MAKE BAGASSE FIRED DUMPING GRATE SYST EM IBR STEAM BOILER UNIT CAPACITY 10 TPH MP-5 IN KNOCK DOWN COND ITION DETAILS AS PER PACKING LIST SECOND FINAL SHIPMENT OF ONE SET HIL MAKE BAGASSE FIRED DUMPING GRATE SYSTEM IBR STEAM BOILER UNIT CAPACITY 10 TPH MP-5 IN KNOCK DOWN CONDITION DETAILS AS PER PACKING LIST INV NO BCL 20-21 021 DT 23 08 2020 S B NO 4666308 DATE 24 08 2020 APPLICABLE FREE TIME 9 DAYS COMBINED DETENTION DEMURRAGE AT PORT OF DISCHARGE PLACE OF DELIVERY MOMBASA IN TR ANSIT TO UGANDA NT WT 83460 00 KGS</v>
          </cell>
          <cell r="Y2687" t="str">
            <v>Valide</v>
          </cell>
        </row>
        <row r="2688">
          <cell r="A2688" t="str">
            <v>MRSU3454683</v>
          </cell>
          <cell r="B2688">
            <v>40</v>
          </cell>
          <cell r="C2688">
            <v>911119379</v>
          </cell>
          <cell r="D2688">
            <v>0</v>
          </cell>
          <cell r="E2688">
            <v>0</v>
          </cell>
          <cell r="F2688">
            <v>0</v>
          </cell>
          <cell r="G2688">
            <v>0</v>
          </cell>
          <cell r="H2688">
            <v>0</v>
          </cell>
          <cell r="I2688" t="str">
            <v>2020 MSA 167504</v>
          </cell>
          <cell r="J2688">
            <v>233</v>
          </cell>
          <cell r="K2688" t="str">
            <v>BONDUELLE EUROPE LONG LIFE LA WOEST</v>
          </cell>
          <cell r="L2688" t="str">
            <v>FRIGOKEN LTD PO BOX 30500 - NAIROBI</v>
          </cell>
          <cell r="M2688" t="str">
            <v>CN</v>
          </cell>
          <cell r="N2688" t="str">
            <v>FRPGX</v>
          </cell>
          <cell r="O2688" t="str">
            <v>PA</v>
          </cell>
          <cell r="P2688">
            <v>320</v>
          </cell>
          <cell r="Q2688">
            <v>320</v>
          </cell>
          <cell r="R2688">
            <v>320</v>
          </cell>
          <cell r="S2688">
            <v>320</v>
          </cell>
          <cell r="T2688">
            <v>88500</v>
          </cell>
          <cell r="U2688">
            <v>88500</v>
          </cell>
          <cell r="V2688">
            <v>88500</v>
          </cell>
          <cell r="W2688">
            <v>88500</v>
          </cell>
          <cell r="X2688" t="str">
            <v>EACH CONTAINER 86326 RECTANGULAR EMPTY CANS AND THEIR LIDS 1 2J HS CODE 7310 21 11 INTRANSIT TO ICD EMBAKASI NAIROBI</v>
          </cell>
          <cell r="Y2688" t="str">
            <v>Valide</v>
          </cell>
        </row>
        <row r="2689">
          <cell r="A2689" t="str">
            <v>TCKU7207393</v>
          </cell>
          <cell r="B2689">
            <v>40</v>
          </cell>
          <cell r="C2689">
            <v>911119379</v>
          </cell>
          <cell r="D2689">
            <v>0</v>
          </cell>
          <cell r="E2689">
            <v>0</v>
          </cell>
          <cell r="F2689">
            <v>0</v>
          </cell>
          <cell r="G2689">
            <v>0</v>
          </cell>
          <cell r="H2689">
            <v>0</v>
          </cell>
          <cell r="I2689" t="str">
            <v>2020 MSA 167504</v>
          </cell>
          <cell r="J2689">
            <v>233</v>
          </cell>
          <cell r="K2689" t="str">
            <v>BONDUELLE EUROPE LONG LIFE LA WOEST</v>
          </cell>
          <cell r="L2689" t="str">
            <v>FRIGOKEN LTD PO BOX 30500 - NAIROBI</v>
          </cell>
          <cell r="M2689" t="str">
            <v>CN</v>
          </cell>
          <cell r="N2689" t="str">
            <v>FRPGX</v>
          </cell>
          <cell r="O2689" t="str">
            <v>PA</v>
          </cell>
          <cell r="P2689">
            <v>320</v>
          </cell>
          <cell r="Q2689">
            <v>320</v>
          </cell>
          <cell r="R2689">
            <v>320</v>
          </cell>
          <cell r="S2689">
            <v>320</v>
          </cell>
          <cell r="T2689">
            <v>88500</v>
          </cell>
          <cell r="U2689">
            <v>88500</v>
          </cell>
          <cell r="V2689">
            <v>88500</v>
          </cell>
          <cell r="W2689">
            <v>88500</v>
          </cell>
          <cell r="X2689" t="str">
            <v>EACH CONTAINER 86326 RECTANGULAR EMPTY CANS AND THEIR LIDS 1 2J HS CODE 7310 21 11 INTRANSIT TO ICD EMBAKASI NAIROBI</v>
          </cell>
          <cell r="Y2689" t="str">
            <v>Valide</v>
          </cell>
        </row>
        <row r="2690">
          <cell r="A2690" t="str">
            <v>MIEU3056706</v>
          </cell>
          <cell r="B2690">
            <v>40</v>
          </cell>
          <cell r="C2690">
            <v>911119379</v>
          </cell>
          <cell r="D2690">
            <v>0</v>
          </cell>
          <cell r="E2690">
            <v>0</v>
          </cell>
          <cell r="F2690">
            <v>0</v>
          </cell>
          <cell r="G2690">
            <v>0</v>
          </cell>
          <cell r="H2690">
            <v>0</v>
          </cell>
          <cell r="I2690" t="str">
            <v>2020 MSA 167504</v>
          </cell>
          <cell r="J2690">
            <v>233</v>
          </cell>
          <cell r="K2690" t="str">
            <v>BONDUELLE EUROPE LONG LIFE LA WOEST</v>
          </cell>
          <cell r="L2690" t="str">
            <v>FRIGOKEN LTD PO BOX 30500 - NAIROBI</v>
          </cell>
          <cell r="M2690" t="str">
            <v>CN</v>
          </cell>
          <cell r="N2690" t="str">
            <v>FRPGX</v>
          </cell>
          <cell r="O2690" t="str">
            <v>PA</v>
          </cell>
          <cell r="P2690">
            <v>320</v>
          </cell>
          <cell r="Q2690">
            <v>320</v>
          </cell>
          <cell r="R2690">
            <v>320</v>
          </cell>
          <cell r="S2690">
            <v>320</v>
          </cell>
          <cell r="T2690">
            <v>88500</v>
          </cell>
          <cell r="U2690">
            <v>88500</v>
          </cell>
          <cell r="V2690">
            <v>88500</v>
          </cell>
          <cell r="W2690">
            <v>88500</v>
          </cell>
          <cell r="X2690" t="str">
            <v>EACH CONTAINER 86326 RECTANGULAR EMPTY CANS AND THEIR LIDS 1 2J HS CODE 7310 21 11 INTRANSIT TO ICD EMBAKASI NAIROBI</v>
          </cell>
          <cell r="Y2690" t="str">
            <v>Valide</v>
          </cell>
        </row>
        <row r="2691">
          <cell r="A2691" t="str">
            <v>TCKU6798861</v>
          </cell>
          <cell r="B2691">
            <v>40</v>
          </cell>
          <cell r="C2691">
            <v>911119379</v>
          </cell>
          <cell r="D2691">
            <v>0</v>
          </cell>
          <cell r="E2691">
            <v>0</v>
          </cell>
          <cell r="F2691">
            <v>0</v>
          </cell>
          <cell r="G2691">
            <v>0</v>
          </cell>
          <cell r="H2691">
            <v>0</v>
          </cell>
          <cell r="I2691" t="str">
            <v>2020 MSA 167504</v>
          </cell>
          <cell r="J2691">
            <v>233</v>
          </cell>
          <cell r="K2691" t="str">
            <v>BONDUELLE EUROPE LONG LIFE LA WOEST</v>
          </cell>
          <cell r="L2691" t="str">
            <v>FRIGOKEN LTD PO BOX 30500 - NAIROBI</v>
          </cell>
          <cell r="M2691" t="str">
            <v>CN</v>
          </cell>
          <cell r="N2691" t="str">
            <v>FRPGX</v>
          </cell>
          <cell r="O2691" t="str">
            <v>PA</v>
          </cell>
          <cell r="P2691">
            <v>320</v>
          </cell>
          <cell r="Q2691">
            <v>320</v>
          </cell>
          <cell r="R2691">
            <v>320</v>
          </cell>
          <cell r="S2691">
            <v>320</v>
          </cell>
          <cell r="T2691">
            <v>88500</v>
          </cell>
          <cell r="U2691">
            <v>88500</v>
          </cell>
          <cell r="V2691">
            <v>88500</v>
          </cell>
          <cell r="W2691">
            <v>88500</v>
          </cell>
          <cell r="X2691" t="str">
            <v>EACH CONTAINER 86326 RECTANGULAR EMPTY CANS AND THEIR LIDS 1 2J HS CODE 7310 21 11 INTRANSIT TO ICD EMBAKASI NAIROBI</v>
          </cell>
          <cell r="Y2691" t="str">
            <v>Valide</v>
          </cell>
        </row>
        <row r="2692">
          <cell r="A2692" t="str">
            <v>BMOU2274888</v>
          </cell>
          <cell r="B2692">
            <v>20</v>
          </cell>
          <cell r="C2692">
            <v>911123287</v>
          </cell>
          <cell r="D2692">
            <v>0</v>
          </cell>
          <cell r="E2692">
            <v>0</v>
          </cell>
          <cell r="F2692">
            <v>0</v>
          </cell>
          <cell r="G2692">
            <v>0</v>
          </cell>
          <cell r="H2692">
            <v>0</v>
          </cell>
          <cell r="I2692" t="str">
            <v>2020 MSA 167190</v>
          </cell>
          <cell r="J2692">
            <v>87</v>
          </cell>
          <cell r="K2692" t="str">
            <v>GUANGZHOU ZHUIJIN TRADING COMPANY</v>
          </cell>
          <cell r="L2692" t="str">
            <v>HERERI KENYA LIMITED 54382 - 00200</v>
          </cell>
          <cell r="M2692" t="str">
            <v>CN</v>
          </cell>
          <cell r="N2692" t="str">
            <v>CNNSA</v>
          </cell>
          <cell r="O2692" t="str">
            <v>PK</v>
          </cell>
          <cell r="P2692">
            <v>505</v>
          </cell>
          <cell r="Q2692">
            <v>505</v>
          </cell>
          <cell r="R2692">
            <v>0</v>
          </cell>
          <cell r="S2692">
            <v>0</v>
          </cell>
          <cell r="T2692">
            <v>5240</v>
          </cell>
          <cell r="U2692">
            <v>5240</v>
          </cell>
          <cell r="V2692">
            <v>0</v>
          </cell>
          <cell r="W2692">
            <v>0</v>
          </cell>
          <cell r="X2692" t="str">
            <v>MOBILE PHONE ACCESSORIES SHOES LAMP LIGHT THE GOODS IN TRANSIT TO KPA ICD EMBAKASI INTRANSIT TO ICD EMBAKASI NAIROBI</v>
          </cell>
          <cell r="Y2692" t="str">
            <v>Valide</v>
          </cell>
        </row>
        <row r="2693">
          <cell r="A2693" t="str">
            <v>TCLU7146504</v>
          </cell>
          <cell r="B2693">
            <v>40</v>
          </cell>
          <cell r="C2693">
            <v>911133391</v>
          </cell>
          <cell r="D2693">
            <v>0</v>
          </cell>
          <cell r="E2693">
            <v>0</v>
          </cell>
          <cell r="F2693">
            <v>0</v>
          </cell>
          <cell r="G2693">
            <v>0</v>
          </cell>
          <cell r="H2693">
            <v>0</v>
          </cell>
          <cell r="I2693" t="str">
            <v>2020 MSA 166958</v>
          </cell>
          <cell r="J2693">
            <v>44</v>
          </cell>
          <cell r="K2693" t="str">
            <v>SHREE HARI IMPEX 807 RATNA SAGAR</v>
          </cell>
          <cell r="L2693" t="str">
            <v>VICTORIA SUGAR LTD PLOT NO 2-20 NJ</v>
          </cell>
          <cell r="M2693" t="str">
            <v>AE</v>
          </cell>
          <cell r="N2693" t="str">
            <v>INNSA</v>
          </cell>
          <cell r="O2693" t="str">
            <v>PK</v>
          </cell>
          <cell r="P2693">
            <v>121</v>
          </cell>
          <cell r="Q2693">
            <v>121</v>
          </cell>
          <cell r="R2693">
            <v>0</v>
          </cell>
          <cell r="S2693">
            <v>0</v>
          </cell>
          <cell r="T2693">
            <v>37020</v>
          </cell>
          <cell r="U2693">
            <v>37020</v>
          </cell>
          <cell r="V2693">
            <v>0</v>
          </cell>
          <cell r="W2693">
            <v>0</v>
          </cell>
          <cell r="X2693" t="str">
            <v>2 X 40 OT HC FCL CONTAINER STC 121 PACKAGES TOTAL ONE HUNDRED AND T WENTY ONE PACKAGES ONLY UNASSEMBLED SUGAR MILL PLANT AND AUXILIARY M ACHINERY HS CODE 84383090 AS PER INVOICE NO DT 104VSL 20-21 DT 21 08 2020 106VSL 20-21 DT 23 08 2020 S BILL NO DT 464742 6 DT 23 08 2020 4652278 DT 24 08 2020 TOTAL NET WT 36770 00 KGS FREIGHT PREPAID GOODS IN TRANSIT TO JINJA UGANDA CARRIER S RE SPONSIBILITY CEASES AT MOMBASA AND CARGO IN TRANSIT TO JINJA UGANDA ON CONSIGNEE S OWN RISK COST AND RESPONSIBILITY</v>
          </cell>
          <cell r="Y2693" t="str">
            <v>Valide</v>
          </cell>
        </row>
        <row r="2694">
          <cell r="A2694" t="str">
            <v>WSCU7564647</v>
          </cell>
          <cell r="B2694">
            <v>40</v>
          </cell>
          <cell r="C2694">
            <v>911139398</v>
          </cell>
          <cell r="D2694">
            <v>0</v>
          </cell>
          <cell r="E2694">
            <v>0</v>
          </cell>
          <cell r="F2694">
            <v>0</v>
          </cell>
          <cell r="G2694">
            <v>0</v>
          </cell>
          <cell r="H2694">
            <v>0</v>
          </cell>
          <cell r="I2694" t="str">
            <v>2020 MSA 167388</v>
          </cell>
          <cell r="J2694">
            <v>213</v>
          </cell>
          <cell r="K2694" t="str">
            <v>SAM MAINA CAIGI 30 THORPE CRESCENT</v>
          </cell>
          <cell r="L2694" t="str">
            <v>GACHENGA KAGAI P O BOX 55856 00200</v>
          </cell>
          <cell r="M2694" t="str">
            <v>AE</v>
          </cell>
          <cell r="N2694" t="str">
            <v>GBFXT</v>
          </cell>
          <cell r="O2694" t="str">
            <v>PK</v>
          </cell>
          <cell r="P2694">
            <v>62</v>
          </cell>
          <cell r="Q2694">
            <v>62</v>
          </cell>
          <cell r="R2694">
            <v>62</v>
          </cell>
          <cell r="S2694">
            <v>62</v>
          </cell>
          <cell r="T2694">
            <v>10100</v>
          </cell>
          <cell r="U2694">
            <v>10100</v>
          </cell>
          <cell r="V2694">
            <v>10100</v>
          </cell>
          <cell r="W2694">
            <v>10100</v>
          </cell>
          <cell r="X2694" t="str">
            <v>USED HOSPITAL BEDS TO INCLUDE 30 HOSPITAL BEDS FROM WESTERN EQUIPMENT HILDITCH INVOICE 133 BMA PADDLE 53042 6242 10 BEDSIDE CABINETS 2 C-ARM MACHINE 2 ANAESTHETIC MACHINE ULTRASOUND ASSORTED LAPARASC OPIC AND ENDOSCOPY INSTRUMENTS 14 PATIENT MONITORS 4 SUCTION UNITS AUTOCLAVE 21 DAYS FREETIME</v>
          </cell>
          <cell r="Y2694" t="str">
            <v>Valide</v>
          </cell>
        </row>
        <row r="2695">
          <cell r="A2695" t="str">
            <v>BXRU9924674</v>
          </cell>
          <cell r="B2695">
            <v>40</v>
          </cell>
          <cell r="C2695">
            <v>911140328</v>
          </cell>
          <cell r="D2695">
            <v>0</v>
          </cell>
          <cell r="E2695">
            <v>0</v>
          </cell>
          <cell r="F2695">
            <v>0</v>
          </cell>
          <cell r="G2695">
            <v>0</v>
          </cell>
          <cell r="H2695">
            <v>0</v>
          </cell>
          <cell r="I2695" t="str">
            <v>2020 MSA 167389</v>
          </cell>
          <cell r="J2695">
            <v>497</v>
          </cell>
          <cell r="K2695" t="str">
            <v>ORMOND CONNNECT LIMITED CLYDE HOUS</v>
          </cell>
          <cell r="L2695" t="str">
            <v>KENYA BREWERIES LTD PO BOX 30161-0</v>
          </cell>
          <cell r="M2695" t="str">
            <v>US</v>
          </cell>
          <cell r="N2695" t="str">
            <v>IEDUB</v>
          </cell>
          <cell r="O2695" t="str">
            <v>PK</v>
          </cell>
          <cell r="P2695">
            <v>3</v>
          </cell>
          <cell r="Q2695">
            <v>3</v>
          </cell>
          <cell r="R2695">
            <v>3</v>
          </cell>
          <cell r="S2695">
            <v>3</v>
          </cell>
          <cell r="T2695">
            <v>12675</v>
          </cell>
          <cell r="U2695">
            <v>12675</v>
          </cell>
          <cell r="V2695">
            <v>12675</v>
          </cell>
          <cell r="W2695">
            <v>12675</v>
          </cell>
          <cell r="X2695" t="str">
            <v>CONTAINERISED LV DISTRIBUTION BOARD S N NW 06-63 WITH 1000KVA TRANSF ORMER SERIAL NO 16000 2 AND ELECTRICAL SUBBOARDS LVLP101 LVLP102 G OODS ALL AS PER INVOICE S8TENERS162020 INTRANSIT TO ICD EMBAKASI NAIROBI</v>
          </cell>
          <cell r="Y2695" t="str">
            <v>Valide</v>
          </cell>
        </row>
        <row r="2696">
          <cell r="A2696" t="str">
            <v>MAEU4078806</v>
          </cell>
          <cell r="B2696">
            <v>40</v>
          </cell>
          <cell r="C2696">
            <v>911167496</v>
          </cell>
          <cell r="D2696">
            <v>0</v>
          </cell>
          <cell r="E2696">
            <v>0</v>
          </cell>
          <cell r="F2696">
            <v>0</v>
          </cell>
          <cell r="G2696">
            <v>0</v>
          </cell>
          <cell r="H2696">
            <v>0</v>
          </cell>
          <cell r="I2696" t="str">
            <v>2020 MSA 167130</v>
          </cell>
          <cell r="J2696">
            <v>49</v>
          </cell>
          <cell r="K2696" t="str">
            <v>SHREE HARI IMPEX 807 RATNA SAGAR</v>
          </cell>
          <cell r="L2696" t="str">
            <v>VICTORIA SUGAR LTD PLOT NO 2-20 NJ</v>
          </cell>
          <cell r="M2696" t="str">
            <v>IN</v>
          </cell>
          <cell r="N2696" t="str">
            <v>INNSA</v>
          </cell>
          <cell r="O2696" t="str">
            <v>PK</v>
          </cell>
          <cell r="P2696">
            <v>473</v>
          </cell>
          <cell r="Q2696">
            <v>473</v>
          </cell>
          <cell r="R2696">
            <v>0</v>
          </cell>
          <cell r="S2696">
            <v>0</v>
          </cell>
          <cell r="T2696">
            <v>50390</v>
          </cell>
          <cell r="U2696">
            <v>50390</v>
          </cell>
          <cell r="V2696">
            <v>0</v>
          </cell>
          <cell r="W2696">
            <v>0</v>
          </cell>
          <cell r="X2696" t="str">
            <v>2 X 40 OT HC FCL CONTAINER 473 PACKAGES TOTAL FOUR HUNDRED AND SEV ENTY THREE PACKAGES ONLY UNASSEMBLED SUGAR MI LL PLANT AND AUXILIARY MACHINERY HS CODE 84383090 AS PER INVOICE NO DT 113VSL 20-21 D T 31 08 2020 115VSL 20-21 DT 02 09 2020 S BILL NO DT 4881371 DT 01 09 2020 4922303 DT 03 09 2020 TOTAL NET WT 49740 00 KGSFREIGHT PREPAID APPLICABLE FREE TIME 5 DAYS COMBINED DETENTION DEMURRAGE AT PORT OF DISCHARGE PLACE OF DELIVERY GOODS IN TRAN SIT TO JINJA UGANDA CARRIER S RESPONSIBILITY CEASES AT MOMBASA AND C ARGO IN TRANSIT TO JINJA UGANDA ON CONSIGNEE S OWN RISK COST AND R ESPONSIBILITY</v>
          </cell>
          <cell r="Y2696" t="str">
            <v>Valide</v>
          </cell>
        </row>
        <row r="2697">
          <cell r="A2697" t="str">
            <v>SUDU9812513</v>
          </cell>
          <cell r="B2697">
            <v>40</v>
          </cell>
          <cell r="C2697">
            <v>911167496</v>
          </cell>
          <cell r="D2697">
            <v>0</v>
          </cell>
          <cell r="E2697">
            <v>0</v>
          </cell>
          <cell r="F2697">
            <v>0</v>
          </cell>
          <cell r="G2697">
            <v>0</v>
          </cell>
          <cell r="H2697">
            <v>0</v>
          </cell>
          <cell r="I2697" t="str">
            <v>2020 MSA 167130</v>
          </cell>
          <cell r="J2697">
            <v>49</v>
          </cell>
          <cell r="K2697" t="str">
            <v>SHREE HARI IMPEX 807 RATNA SAGAR</v>
          </cell>
          <cell r="L2697" t="str">
            <v>VICTORIA SUGAR LTD PLOT NO 2-20 NJ</v>
          </cell>
          <cell r="M2697" t="str">
            <v>IN</v>
          </cell>
          <cell r="N2697" t="str">
            <v>INNSA</v>
          </cell>
          <cell r="O2697" t="str">
            <v>PK</v>
          </cell>
          <cell r="P2697">
            <v>473</v>
          </cell>
          <cell r="Q2697">
            <v>473</v>
          </cell>
          <cell r="R2697">
            <v>0</v>
          </cell>
          <cell r="S2697">
            <v>0</v>
          </cell>
          <cell r="T2697">
            <v>50390</v>
          </cell>
          <cell r="U2697">
            <v>50390</v>
          </cell>
          <cell r="V2697">
            <v>0</v>
          </cell>
          <cell r="W2697">
            <v>0</v>
          </cell>
          <cell r="X2697" t="str">
            <v>2 X 40 OT HC FCL CONTAINER 473 PACKAGES TOTAL FOUR HUNDRED AND SEV ENTY THREE PACKAGES ONLY UNASSEMBLED SUGAR MI LL PLANT AND AUXILIARY MACHINERY HS CODE 84383090 AS PER INVOICE NO DT 113VSL 20-21 D T 31 08 2020 115VSL 20-21 DT 02 09 2020 S BILL NO DT 4881371 DT 01 09 2020 4922303 DT 03 09 2020 TOTAL NET WT 49740 00 KGSFREIGHT PREPAID APPLICABLE FREE TIME 5 DAYS COMBINED DETENTION DEMURRAGE AT PORT OF DISCHARGE PLACE OF DELIVERY GOODS IN TRAN SIT TO JINJA UGANDA CARRIER S RESPONSIBILITY CEASES AT MOMBASA AND C ARGO IN TRANSIT TO JINJA UGANDA ON CONSIGNEE S OWN RISK COST AND R ESPONSIBILITY</v>
          </cell>
          <cell r="Y2697" t="str">
            <v>Valide</v>
          </cell>
        </row>
        <row r="2698">
          <cell r="A2698" t="str">
            <v>DAYU6119905</v>
          </cell>
          <cell r="B2698">
            <v>40</v>
          </cell>
          <cell r="C2698">
            <v>911186194</v>
          </cell>
          <cell r="D2698">
            <v>0</v>
          </cell>
          <cell r="E2698">
            <v>0</v>
          </cell>
          <cell r="F2698">
            <v>0</v>
          </cell>
          <cell r="G2698">
            <v>0</v>
          </cell>
          <cell r="H2698">
            <v>0</v>
          </cell>
          <cell r="I2698" t="str">
            <v>2020 MSA 167504</v>
          </cell>
          <cell r="J2698">
            <v>238</v>
          </cell>
          <cell r="K2698" t="str">
            <v>STRAIT AIR TRANSPORT AB 21 FORENING</v>
          </cell>
          <cell r="L2698" t="str">
            <v>SAFARICOM KENYA LTD 056775 WAIYAKI</v>
          </cell>
          <cell r="M2698" t="str">
            <v>CN</v>
          </cell>
          <cell r="N2698" t="str">
            <v>SEGOT</v>
          </cell>
          <cell r="O2698" t="str">
            <v>PK</v>
          </cell>
          <cell r="P2698">
            <v>181</v>
          </cell>
          <cell r="Q2698">
            <v>181</v>
          </cell>
          <cell r="R2698">
            <v>181</v>
          </cell>
          <cell r="S2698">
            <v>181</v>
          </cell>
          <cell r="T2698">
            <v>36161</v>
          </cell>
          <cell r="U2698">
            <v>36161</v>
          </cell>
          <cell r="V2698">
            <v>36161</v>
          </cell>
          <cell r="W2698">
            <v>36161</v>
          </cell>
          <cell r="X2698" t="str">
            <v>TELECOM EQUIPMENT</v>
          </cell>
          <cell r="Y2698" t="str">
            <v>Valide</v>
          </cell>
        </row>
        <row r="2699">
          <cell r="A2699" t="str">
            <v>TCKU7443547</v>
          </cell>
          <cell r="B2699">
            <v>40</v>
          </cell>
          <cell r="C2699">
            <v>911186194</v>
          </cell>
          <cell r="D2699">
            <v>0</v>
          </cell>
          <cell r="E2699">
            <v>0</v>
          </cell>
          <cell r="F2699">
            <v>0</v>
          </cell>
          <cell r="G2699">
            <v>0</v>
          </cell>
          <cell r="H2699">
            <v>0</v>
          </cell>
          <cell r="I2699" t="str">
            <v>2020 MSA 167504</v>
          </cell>
          <cell r="J2699">
            <v>238</v>
          </cell>
          <cell r="K2699" t="str">
            <v>STRAIT AIR TRANSPORT AB 21 FORENING</v>
          </cell>
          <cell r="L2699" t="str">
            <v>SAFARICOM KENYA LTD 056775 WAIYAKI</v>
          </cell>
          <cell r="M2699" t="str">
            <v>CN</v>
          </cell>
          <cell r="N2699" t="str">
            <v>SEGOT</v>
          </cell>
          <cell r="O2699" t="str">
            <v>PK</v>
          </cell>
          <cell r="P2699">
            <v>181</v>
          </cell>
          <cell r="Q2699">
            <v>181</v>
          </cell>
          <cell r="R2699">
            <v>181</v>
          </cell>
          <cell r="S2699">
            <v>181</v>
          </cell>
          <cell r="T2699">
            <v>36161</v>
          </cell>
          <cell r="U2699">
            <v>36161</v>
          </cell>
          <cell r="V2699">
            <v>36161</v>
          </cell>
          <cell r="W2699">
            <v>36161</v>
          </cell>
          <cell r="X2699" t="str">
            <v>TELECOM EQUIPMENT</v>
          </cell>
          <cell r="Y2699" t="str">
            <v>Valide</v>
          </cell>
        </row>
        <row r="2700">
          <cell r="A2700" t="str">
            <v>MAEU4716768</v>
          </cell>
          <cell r="B2700">
            <v>20</v>
          </cell>
          <cell r="C2700">
            <v>911206919</v>
          </cell>
          <cell r="D2700">
            <v>0</v>
          </cell>
          <cell r="E2700">
            <v>0</v>
          </cell>
          <cell r="F2700">
            <v>0</v>
          </cell>
          <cell r="G2700">
            <v>0</v>
          </cell>
          <cell r="H2700">
            <v>0</v>
          </cell>
          <cell r="I2700" t="str">
            <v>2020 MSA 167279</v>
          </cell>
          <cell r="J2700">
            <v>82</v>
          </cell>
          <cell r="K2700" t="str">
            <v>ASB INTERNATIONAL PVT LTD E-9 A</v>
          </cell>
          <cell r="L2700" t="str">
            <v>TO THE ORDER OF I AND M BANK LTD</v>
          </cell>
          <cell r="M2700" t="str">
            <v>US</v>
          </cell>
          <cell r="N2700" t="str">
            <v>INNSA</v>
          </cell>
          <cell r="O2700" t="str">
            <v>PK</v>
          </cell>
          <cell r="P2700">
            <v>15</v>
          </cell>
          <cell r="Q2700">
            <v>15</v>
          </cell>
          <cell r="R2700">
            <v>0</v>
          </cell>
          <cell r="S2700">
            <v>0</v>
          </cell>
          <cell r="T2700">
            <v>12567</v>
          </cell>
          <cell r="U2700">
            <v>12567</v>
          </cell>
          <cell r="V2700">
            <v>0</v>
          </cell>
          <cell r="W2700">
            <v>0</v>
          </cell>
          <cell r="X2700" t="str">
            <v>01 X 40 HQ OT 01 X 20 OT CONTAINER TOTAL 15 PACKAGES ONLY TO TAL FIFTEEN PACKAGES ONLY 3 UNITS MACHINERY MODEL ASB 50MB V3 HS C ODE 84773000 S N 429D92743 429D92731 429D92737 3 UNITS DRYER AS B01 MM 100L BIN HS CODE 84779000 3 UNITS MTC LT-150 HS CODE 847 79000 L C NO IMPLC02 1476 20 SHIPPING BILL NO 5103497 DT 11 09 2020 5095476 DT 10 09 2020 PLACE OF FINAL DELIVERY ARUSHA TANZAN IA APPLICANT CONSIGNEEE TO BEAR COST OF FREIGHT FROM PORT OF MO MBASA KENYA TO ARUSHA TANZANIA FREIGHT PREPAID MAERSK KENYA LIM ITED BRANCH OFFICE MARITIME CENTRE ARCHBISHOP MAKARIOS CLOSE OFF MOI AVENUE P O BOX 89911 - 80100 MOMBASA KENYA TELEPHONE 25441 215 0006 OPENING HOURS MON-FRI 08 00-17 00 SAT 09 00-12 00</v>
          </cell>
          <cell r="Y2700" t="str">
            <v>Valide</v>
          </cell>
        </row>
        <row r="2701">
          <cell r="A2701" t="str">
            <v>MRKU4353740</v>
          </cell>
          <cell r="B2701">
            <v>40</v>
          </cell>
          <cell r="C2701">
            <v>911207061</v>
          </cell>
          <cell r="D2701">
            <v>0</v>
          </cell>
          <cell r="E2701">
            <v>0</v>
          </cell>
          <cell r="F2701">
            <v>0</v>
          </cell>
          <cell r="G2701">
            <v>0</v>
          </cell>
          <cell r="H2701">
            <v>0</v>
          </cell>
          <cell r="I2701" t="str">
            <v>2020 MSA 167388</v>
          </cell>
          <cell r="J2701">
            <v>224</v>
          </cell>
          <cell r="K2701" t="str">
            <v>GREENSPAN AGRITECH PVT LTDGAT NO 20250H1ZY IEC 3105015591</v>
          </cell>
          <cell r="L2701" t="str">
            <v>AAA GROWERS LIMITED P O BOX 32201 N254-20-4453970</v>
          </cell>
          <cell r="M2701" t="str">
            <v>AE</v>
          </cell>
          <cell r="N2701" t="str">
            <v>INNSA</v>
          </cell>
          <cell r="O2701" t="str">
            <v>PK</v>
          </cell>
          <cell r="P2701">
            <v>53817</v>
          </cell>
          <cell r="Q2701">
            <v>53817</v>
          </cell>
          <cell r="R2701">
            <v>53817</v>
          </cell>
          <cell r="S2701">
            <v>53817</v>
          </cell>
          <cell r="T2701">
            <v>44332</v>
          </cell>
          <cell r="U2701">
            <v>44332</v>
          </cell>
          <cell r="V2701">
            <v>44332</v>
          </cell>
          <cell r="W2701">
            <v>44332</v>
          </cell>
          <cell r="X2701" t="str">
            <v>1X20 STD 1X40 HC CONTAINER 53817 PACKAGES FIFTY THREE THOUSAND EIGHT HUNDRED SEVENTEEN PACKAGES ONLY GREENHOUSE IN READY TO ASSEM BLE SETS MODEL MULTISPAN 960 SAW TOOTH RHS WITH CROP SUPPORT SYSTEM AREA 10100 SQ METER HS CODE 94069010 SHIP INV NO 20EXG022 DT 16 0 9 2020 S BILL NO 5224016 DT 16 09 2020 TOTAL GROSS WT 44332 00KGSTOTAL NET WT 43820 00KGS FREIGHT PREPAID APPLICABLE FREE T IME 14 DAYS COMBINED DETENTION DEMURRAGE AT PORT OF DISCHARGE PLACE OF DELIVERY DEMMURAGE ALLOWED AT DESTINATION</v>
          </cell>
          <cell r="Y2701" t="str">
            <v>Valide</v>
          </cell>
        </row>
        <row r="2702">
          <cell r="A2702" t="str">
            <v>TEMU4535346</v>
          </cell>
          <cell r="B2702">
            <v>20</v>
          </cell>
          <cell r="C2702">
            <v>40000252084</v>
          </cell>
          <cell r="D2702">
            <v>0</v>
          </cell>
          <cell r="E2702">
            <v>0</v>
          </cell>
          <cell r="F2702">
            <v>0</v>
          </cell>
          <cell r="G2702">
            <v>0</v>
          </cell>
          <cell r="H2702">
            <v>0</v>
          </cell>
          <cell r="I2702">
            <v>0</v>
          </cell>
          <cell r="J2702">
            <v>0</v>
          </cell>
          <cell r="K2702">
            <v>0</v>
          </cell>
          <cell r="L2702">
            <v>0</v>
          </cell>
          <cell r="M2702">
            <v>0</v>
          </cell>
          <cell r="N2702">
            <v>0</v>
          </cell>
          <cell r="O2702">
            <v>0</v>
          </cell>
          <cell r="P2702">
            <v>0</v>
          </cell>
          <cell r="Q2702">
            <v>0</v>
          </cell>
          <cell r="R2702">
            <v>0</v>
          </cell>
          <cell r="S2702">
            <v>0</v>
          </cell>
          <cell r="T2702">
            <v>0</v>
          </cell>
          <cell r="U2702">
            <v>0</v>
          </cell>
          <cell r="V2702">
            <v>0</v>
          </cell>
          <cell r="W2702">
            <v>0</v>
          </cell>
          <cell r="X2702">
            <v>0</v>
          </cell>
          <cell r="Y2702">
            <v>0</v>
          </cell>
        </row>
        <row r="2703">
          <cell r="A2703" t="str">
            <v>BMOU5134133</v>
          </cell>
          <cell r="B2703">
            <v>40</v>
          </cell>
          <cell r="C2703">
            <v>50000857242</v>
          </cell>
          <cell r="D2703">
            <v>0</v>
          </cell>
          <cell r="E2703">
            <v>0</v>
          </cell>
          <cell r="F2703">
            <v>0</v>
          </cell>
          <cell r="G2703">
            <v>0</v>
          </cell>
          <cell r="H2703">
            <v>0</v>
          </cell>
          <cell r="I2703">
            <v>0</v>
          </cell>
          <cell r="J2703">
            <v>0</v>
          </cell>
          <cell r="K2703">
            <v>0</v>
          </cell>
          <cell r="L2703">
            <v>0</v>
          </cell>
          <cell r="M2703">
            <v>0</v>
          </cell>
          <cell r="N2703">
            <v>0</v>
          </cell>
          <cell r="O2703">
            <v>0</v>
          </cell>
          <cell r="P2703">
            <v>0</v>
          </cell>
          <cell r="Q2703">
            <v>0</v>
          </cell>
          <cell r="R2703">
            <v>0</v>
          </cell>
          <cell r="S2703">
            <v>0</v>
          </cell>
          <cell r="T2703">
            <v>0</v>
          </cell>
          <cell r="U2703">
            <v>0</v>
          </cell>
          <cell r="V2703">
            <v>0</v>
          </cell>
          <cell r="W2703">
            <v>0</v>
          </cell>
          <cell r="X2703">
            <v>0</v>
          </cell>
          <cell r="Y2703">
            <v>0</v>
          </cell>
        </row>
        <row r="2704">
          <cell r="A2704" t="str">
            <v>BMOU5220571</v>
          </cell>
          <cell r="B2704">
            <v>40</v>
          </cell>
          <cell r="C2704">
            <v>70000243044</v>
          </cell>
          <cell r="D2704">
            <v>0</v>
          </cell>
          <cell r="E2704">
            <v>0</v>
          </cell>
          <cell r="F2704">
            <v>0</v>
          </cell>
          <cell r="G2704">
            <v>0</v>
          </cell>
          <cell r="H2704">
            <v>0</v>
          </cell>
          <cell r="I2704">
            <v>0</v>
          </cell>
          <cell r="J2704">
            <v>0</v>
          </cell>
          <cell r="K2704">
            <v>0</v>
          </cell>
          <cell r="L2704">
            <v>0</v>
          </cell>
          <cell r="M2704">
            <v>0</v>
          </cell>
          <cell r="N2704">
            <v>0</v>
          </cell>
          <cell r="O2704">
            <v>0</v>
          </cell>
          <cell r="P2704">
            <v>0</v>
          </cell>
          <cell r="Q2704">
            <v>0</v>
          </cell>
          <cell r="R2704">
            <v>0</v>
          </cell>
          <cell r="S2704">
            <v>0</v>
          </cell>
          <cell r="T2704">
            <v>0</v>
          </cell>
          <cell r="U2704">
            <v>0</v>
          </cell>
          <cell r="V2704">
            <v>0</v>
          </cell>
          <cell r="W2704">
            <v>0</v>
          </cell>
          <cell r="X2704">
            <v>0</v>
          </cell>
          <cell r="Y2704">
            <v>0</v>
          </cell>
        </row>
        <row r="2705">
          <cell r="A2705" t="str">
            <v>MRKU9899375</v>
          </cell>
          <cell r="B2705">
            <v>20</v>
          </cell>
          <cell r="C2705">
            <v>80000374782</v>
          </cell>
          <cell r="D2705">
            <v>0</v>
          </cell>
          <cell r="E2705">
            <v>0</v>
          </cell>
          <cell r="F2705">
            <v>0</v>
          </cell>
          <cell r="G2705">
            <v>0</v>
          </cell>
          <cell r="H2705">
            <v>0</v>
          </cell>
          <cell r="I2705">
            <v>0</v>
          </cell>
          <cell r="J2705">
            <v>0</v>
          </cell>
          <cell r="K2705">
            <v>0</v>
          </cell>
          <cell r="L2705">
            <v>0</v>
          </cell>
          <cell r="M2705">
            <v>0</v>
          </cell>
          <cell r="N2705">
            <v>0</v>
          </cell>
          <cell r="O2705">
            <v>0</v>
          </cell>
          <cell r="P2705">
            <v>0</v>
          </cell>
          <cell r="Q2705">
            <v>0</v>
          </cell>
          <cell r="R2705">
            <v>0</v>
          </cell>
          <cell r="S2705">
            <v>0</v>
          </cell>
          <cell r="T2705">
            <v>0</v>
          </cell>
          <cell r="U2705">
            <v>0</v>
          </cell>
          <cell r="V2705">
            <v>0</v>
          </cell>
          <cell r="W2705">
            <v>0</v>
          </cell>
          <cell r="X2705">
            <v>0</v>
          </cell>
          <cell r="Y2705">
            <v>0</v>
          </cell>
        </row>
        <row r="2706">
          <cell r="A2706" t="str">
            <v>TGBU6999135</v>
          </cell>
          <cell r="B2706">
            <v>40</v>
          </cell>
          <cell r="C2706">
            <v>80000382271</v>
          </cell>
          <cell r="D2706">
            <v>0</v>
          </cell>
          <cell r="E2706">
            <v>0</v>
          </cell>
          <cell r="F2706">
            <v>0</v>
          </cell>
          <cell r="G2706">
            <v>0</v>
          </cell>
          <cell r="H2706">
            <v>0</v>
          </cell>
          <cell r="I2706">
            <v>0</v>
          </cell>
          <cell r="J2706">
            <v>0</v>
          </cell>
          <cell r="K2706">
            <v>0</v>
          </cell>
          <cell r="L2706">
            <v>0</v>
          </cell>
          <cell r="M2706">
            <v>0</v>
          </cell>
          <cell r="N2706">
            <v>0</v>
          </cell>
          <cell r="O2706">
            <v>0</v>
          </cell>
          <cell r="P2706">
            <v>0</v>
          </cell>
          <cell r="Q2706">
            <v>0</v>
          </cell>
          <cell r="R2706">
            <v>0</v>
          </cell>
          <cell r="S2706">
            <v>0</v>
          </cell>
          <cell r="T2706">
            <v>0</v>
          </cell>
          <cell r="U2706">
            <v>0</v>
          </cell>
          <cell r="V2706">
            <v>0</v>
          </cell>
          <cell r="W2706">
            <v>0</v>
          </cell>
          <cell r="X2706">
            <v>0</v>
          </cell>
          <cell r="Y2706">
            <v>0</v>
          </cell>
        </row>
        <row r="2707">
          <cell r="A2707" t="str">
            <v>EMCU9822715</v>
          </cell>
          <cell r="B2707">
            <v>40</v>
          </cell>
          <cell r="C2707">
            <v>91030481515</v>
          </cell>
          <cell r="D2707">
            <v>0</v>
          </cell>
          <cell r="E2707">
            <v>0</v>
          </cell>
          <cell r="F2707">
            <v>0</v>
          </cell>
          <cell r="G2707">
            <v>0</v>
          </cell>
          <cell r="H2707">
            <v>0</v>
          </cell>
          <cell r="I2707">
            <v>0</v>
          </cell>
          <cell r="J2707">
            <v>0</v>
          </cell>
          <cell r="K2707">
            <v>0</v>
          </cell>
          <cell r="L2707">
            <v>0</v>
          </cell>
          <cell r="M2707">
            <v>0</v>
          </cell>
          <cell r="N2707">
            <v>0</v>
          </cell>
          <cell r="O2707">
            <v>0</v>
          </cell>
          <cell r="P2707">
            <v>0</v>
          </cell>
          <cell r="Q2707">
            <v>0</v>
          </cell>
          <cell r="R2707">
            <v>0</v>
          </cell>
          <cell r="S2707">
            <v>0</v>
          </cell>
          <cell r="T2707">
            <v>0</v>
          </cell>
          <cell r="U2707">
            <v>0</v>
          </cell>
          <cell r="V2707">
            <v>0</v>
          </cell>
          <cell r="W2707">
            <v>0</v>
          </cell>
          <cell r="X2707">
            <v>0</v>
          </cell>
          <cell r="Y2707">
            <v>0</v>
          </cell>
        </row>
        <row r="2708">
          <cell r="A2708" t="str">
            <v>BEAU4535712</v>
          </cell>
          <cell r="B2708">
            <v>40</v>
          </cell>
          <cell r="C2708">
            <v>100050288098</v>
          </cell>
          <cell r="D2708">
            <v>0</v>
          </cell>
          <cell r="E2708">
            <v>0</v>
          </cell>
          <cell r="F2708">
            <v>0</v>
          </cell>
          <cell r="G2708">
            <v>0</v>
          </cell>
          <cell r="H2708">
            <v>0</v>
          </cell>
          <cell r="I2708" t="str">
            <v>2020 MSA 167308</v>
          </cell>
          <cell r="J2708">
            <v>197</v>
          </cell>
          <cell r="K2708" t="str">
            <v>TRITON GLOBAL FZE</v>
          </cell>
          <cell r="L2708" t="str">
            <v>MATCH MASTERS LIMITED</v>
          </cell>
          <cell r="M2708" t="str">
            <v>CN</v>
          </cell>
          <cell r="N2708" t="str">
            <v>INTUT</v>
          </cell>
          <cell r="O2708" t="str">
            <v>RL</v>
          </cell>
          <cell r="P2708">
            <v>196</v>
          </cell>
          <cell r="Q2708">
            <v>196</v>
          </cell>
          <cell r="R2708">
            <v>0</v>
          </cell>
          <cell r="S2708">
            <v>0</v>
          </cell>
          <cell r="T2708">
            <v>99787</v>
          </cell>
          <cell r="U2708">
            <v>99787</v>
          </cell>
          <cell r="V2708">
            <v>0</v>
          </cell>
          <cell r="W2708">
            <v>0</v>
          </cell>
          <cell r="X2708" t="str">
            <v>TOTAL 196 REELS ONLY04 X 40 FCL196 REELSDUPLEX BOARD GREY BACK GSM 290 SIZE R W 82 5 CMAS PER PROFORMA INVOICE NO TG 3307 MML 20-21 DATE D 29-07-2020H S CODE 481092 00 00IDF NO E2008375948NO TOTAL 196 REELS ONLY 04 X 40 FCL 196 REELS DUPLEX BOARD GREY BACK GSM 290 SIZE R W 82 5 CM AS PER PROFORMA INVOICE NO TG 3307 MML 20-21 DATED 29-07-2020 H S CODE 481092 00 00 IDF NO E2008375948 TOTAL REELS 196 TOTAL GROSS WEIGHT 99 787 MT TOTAL NETT WEIGHT 99 199 MT 21 DAYS FREE TIME DETENTION AT DESTINATION KRAPIN NO P051122692X CARRIER S RESPONSIBILITY CEASES AT MOMBASA KILINDINI PORT EMPTY RETURN TO OUR DESIGNATED INLAND EMPTY DEPOT IN MOMBASA IS UNDER FULL RESPONSIBILITY AND RISK OF MERCHANTS</v>
          </cell>
          <cell r="Y2708" t="str">
            <v>Valide</v>
          </cell>
        </row>
        <row r="2709">
          <cell r="A2709" t="str">
            <v>EISU9371281</v>
          </cell>
          <cell r="B2709">
            <v>40</v>
          </cell>
          <cell r="C2709">
            <v>104000028125</v>
          </cell>
          <cell r="D2709">
            <v>0</v>
          </cell>
          <cell r="E2709">
            <v>0</v>
          </cell>
          <cell r="F2709">
            <v>0</v>
          </cell>
          <cell r="G2709">
            <v>0</v>
          </cell>
          <cell r="H2709">
            <v>0</v>
          </cell>
          <cell r="I2709" t="str">
            <v>2020 MSA 167507</v>
          </cell>
          <cell r="J2709">
            <v>219</v>
          </cell>
          <cell r="K2709" t="str">
            <v>SPEEDCRAFTS INFRATECH PRIVATE LIMITED</v>
          </cell>
          <cell r="L2709" t="str">
            <v>HALANE CONSTRUCTION COMPANY LIMITED</v>
          </cell>
          <cell r="M2709" t="str">
            <v>CN</v>
          </cell>
          <cell r="N2709" t="str">
            <v>INCCU</v>
          </cell>
          <cell r="O2709" t="str">
            <v>PK</v>
          </cell>
          <cell r="P2709">
            <v>124</v>
          </cell>
          <cell r="Q2709">
            <v>124</v>
          </cell>
          <cell r="R2709">
            <v>124</v>
          </cell>
          <cell r="S2709">
            <v>124</v>
          </cell>
          <cell r="T2709">
            <v>34751</v>
          </cell>
          <cell r="U2709">
            <v>34751</v>
          </cell>
          <cell r="V2709">
            <v>34751</v>
          </cell>
          <cell r="W2709">
            <v>34751</v>
          </cell>
          <cell r="X2709" t="str">
            <v>GUNNY BUNDLE 104 NOS UNPACKED 11 NOS STEEL CRATE 09 NOS TOTAL PACKAGES 124 NOS 1 SPEEDCRAFTS ASPHALT DRUM MIX PLANT M ODEL DM - 90 OF 60 TO 90 TPH CAPACITY COMPLETE IN ALL RESPECTS ALONG WITHTHE FOLLOWINGSIPL DMP IOR-0137 001 TO SIPL DMP IOR-0137 079 MACHINE SL NO DM-90-2020-08-SI-1162 SIPL CS IOR-0137 001 MACHINE SL NO SP-CS-2020-08-068 GUNNY BUNDLE 104 NOS UNPACKED 11 NOS STEEL CRATE 09 NOS TOTAL PACKAGES 124 NOS 1 SPEEDCRAFTS ASPHALT DRUM MIX PLANT MODEL DM - 90 OF 60 TO 90TPH CAPACITY COMPLETE IN ALL RESPECTS ALONG WITH THE FOLLOWING 2 X 20 000 L BITUMEN TANK WET TYPE POLLUTION CONTROL SYSTEM 1 YEAR OF FAST MOVING SPARE PARTS H S CODE NO 8474 32 00 2 SPEEDCRAFTS CHIP SPREADER H S CODE NO 8479 10 00 AS PER PROFORMA INVOICE NO PF KA 8020 DATED 02 07 2020 IDF NO E2007373134INVOICE NO SI PEI 011 20-21 DATED 20 08 2020 SHIPPING BILL NO 5043651 DT 08 09 2020 NET WEIGHT 34159 00 KGS FREIGHT PREPAID FCL FCL</v>
          </cell>
          <cell r="Y2709" t="str">
            <v>Valide</v>
          </cell>
        </row>
        <row r="2710">
          <cell r="A2710" t="str">
            <v>GAOU6239499</v>
          </cell>
          <cell r="B2710">
            <v>40</v>
          </cell>
          <cell r="C2710">
            <v>140001256250</v>
          </cell>
          <cell r="D2710">
            <v>0</v>
          </cell>
          <cell r="E2710">
            <v>0</v>
          </cell>
          <cell r="F2710">
            <v>0</v>
          </cell>
          <cell r="G2710">
            <v>0</v>
          </cell>
          <cell r="H2710">
            <v>0</v>
          </cell>
          <cell r="I2710" t="str">
            <v>2020 MSA 167507</v>
          </cell>
          <cell r="J2710">
            <v>159</v>
          </cell>
          <cell r="K2710" t="str">
            <v>TRIANGLE TYRE CO LTD</v>
          </cell>
          <cell r="L2710" t="str">
            <v>AUTOXPRESS LIMITED</v>
          </cell>
          <cell r="M2710" t="str">
            <v>CN</v>
          </cell>
          <cell r="N2710" t="str">
            <v>CNTAO</v>
          </cell>
          <cell r="O2710" t="str">
            <v>PK</v>
          </cell>
          <cell r="P2710">
            <v>951</v>
          </cell>
          <cell r="Q2710">
            <v>951</v>
          </cell>
          <cell r="R2710">
            <v>951</v>
          </cell>
          <cell r="S2710">
            <v>951</v>
          </cell>
          <cell r="T2710">
            <v>48201</v>
          </cell>
          <cell r="U2710">
            <v>48201</v>
          </cell>
          <cell r="V2710">
            <v>48201</v>
          </cell>
          <cell r="W2710">
            <v>48201</v>
          </cell>
          <cell r="X2710" t="str">
            <v>NEW PNEUMATIC TRIANGLE BRAND TYRESL C NO IMPLC07 1140 20IDF NO E2007 362076PKGS SETS PCSFREIGHT COLLECTSHIPPED ON BOARDN M NEW PNEUMATIC TRIANGLE BRAND TYRES L C NO IMPLC07 1140 20 IDF NO E2007362076 PKGS SETS PCS FREIGHT COLLECT SHIPPED ON BOARD</v>
          </cell>
          <cell r="Y2710" t="str">
            <v>Valide</v>
          </cell>
        </row>
        <row r="2711">
          <cell r="A2711" t="str">
            <v>EITU1588715</v>
          </cell>
          <cell r="B2711">
            <v>40</v>
          </cell>
          <cell r="C2711">
            <v>140001323739</v>
          </cell>
          <cell r="D2711">
            <v>0</v>
          </cell>
          <cell r="E2711">
            <v>0</v>
          </cell>
          <cell r="F2711">
            <v>0</v>
          </cell>
          <cell r="G2711">
            <v>0</v>
          </cell>
          <cell r="H2711">
            <v>0</v>
          </cell>
          <cell r="I2711" t="str">
            <v>2020 MSA 167507</v>
          </cell>
          <cell r="J2711">
            <v>162</v>
          </cell>
          <cell r="K2711" t="str">
            <v>20CUBE LOGISTICS SHANGHAI CO LTD</v>
          </cell>
          <cell r="L2711" t="str">
            <v>CROWN SOLUTIONS LTD-CROWN HEALTHCARE</v>
          </cell>
          <cell r="M2711" t="str">
            <v>CN</v>
          </cell>
          <cell r="N2711" t="str">
            <v>CNTAO</v>
          </cell>
          <cell r="O2711" t="str">
            <v>CT</v>
          </cell>
          <cell r="P2711">
            <v>1475</v>
          </cell>
          <cell r="Q2711">
            <v>1475</v>
          </cell>
          <cell r="R2711">
            <v>1475</v>
          </cell>
          <cell r="S2711">
            <v>1475</v>
          </cell>
          <cell r="T2711">
            <v>30975</v>
          </cell>
          <cell r="U2711">
            <v>30975</v>
          </cell>
          <cell r="V2711">
            <v>30975</v>
          </cell>
          <cell r="W2711">
            <v>30975</v>
          </cell>
          <cell r="X2711" t="str">
            <v>AMOXICILLIN CAPSULES 250MG MOXILACT PIN P051194182BTEL 254 730 131 158FINANCE CROWNKENYA COM PIN P051437600XTEL 254 202 7644448MOBILE 254 790 487589VNAIR 20CUBE COMN M AMOXICILLIN CAPSULES 250MG MOXILACT PIN P051194182B TEL 254 730 131158 FINANCE CROWNKENYA COM PIN P051437600X TEL 254 202 7644448 MOBILE 254 790 487589 VNAIR 20CUBE COM</v>
          </cell>
          <cell r="Y2711" t="str">
            <v>Valid</v>
          </cell>
        </row>
        <row r="2712">
          <cell r="A2712" t="str">
            <v>EGHU9720128</v>
          </cell>
          <cell r="B2712">
            <v>40</v>
          </cell>
          <cell r="C2712">
            <v>140001331499</v>
          </cell>
          <cell r="D2712">
            <v>0</v>
          </cell>
          <cell r="E2712">
            <v>0</v>
          </cell>
          <cell r="F2712">
            <v>0</v>
          </cell>
          <cell r="G2712">
            <v>0</v>
          </cell>
          <cell r="H2712">
            <v>0</v>
          </cell>
          <cell r="I2712" t="str">
            <v>2020 MSA 167507</v>
          </cell>
          <cell r="J2712">
            <v>64</v>
          </cell>
          <cell r="K2712" t="str">
            <v>TRIANGLE TYRE CO LTD</v>
          </cell>
          <cell r="L2712" t="str">
            <v>WABCO TRADING COMPANY LIMITED</v>
          </cell>
          <cell r="M2712" t="str">
            <v>CN</v>
          </cell>
          <cell r="N2712" t="str">
            <v>CNTAO</v>
          </cell>
          <cell r="O2712" t="str">
            <v>PK</v>
          </cell>
          <cell r="P2712">
            <v>716</v>
          </cell>
          <cell r="Q2712">
            <v>716</v>
          </cell>
          <cell r="R2712">
            <v>716</v>
          </cell>
          <cell r="S2712">
            <v>716</v>
          </cell>
          <cell r="T2712">
            <v>12150</v>
          </cell>
          <cell r="U2712">
            <v>12150</v>
          </cell>
          <cell r="V2712">
            <v>12150</v>
          </cell>
          <cell r="W2712">
            <v>12150</v>
          </cell>
          <cell r="X2712" t="str">
            <v>TYRESPACKAGES PCS SETS716PCS SETS 916PCSIDF NO E2008390383SHIPPED ON B OARDN M TYRES PACKAGES PCS SETS 716PCS SETS 916PCS IDF NO E2008390383 SHIPPED ON BOARD</v>
          </cell>
          <cell r="Y2712" t="str">
            <v>Valide</v>
          </cell>
        </row>
        <row r="2713">
          <cell r="A2713" t="str">
            <v>DRYU2717626</v>
          </cell>
          <cell r="B2713">
            <v>20</v>
          </cell>
          <cell r="C2713">
            <v>140027053224</v>
          </cell>
          <cell r="D2713">
            <v>0</v>
          </cell>
          <cell r="E2713">
            <v>0</v>
          </cell>
          <cell r="F2713">
            <v>0</v>
          </cell>
          <cell r="G2713">
            <v>0</v>
          </cell>
          <cell r="H2713">
            <v>0</v>
          </cell>
          <cell r="I2713" t="str">
            <v>2020 MSA 167308</v>
          </cell>
          <cell r="J2713">
            <v>218</v>
          </cell>
          <cell r="K2713" t="str">
            <v>BOLLORE LOGISTICS CHINA CO LTD</v>
          </cell>
          <cell r="L2713" t="str">
            <v>AQUAVITA KENYA LIMITED</v>
          </cell>
          <cell r="M2713" t="str">
            <v>CN</v>
          </cell>
          <cell r="N2713" t="str">
            <v>CNTAO</v>
          </cell>
          <cell r="O2713" t="str">
            <v>CT</v>
          </cell>
          <cell r="P2713">
            <v>65</v>
          </cell>
          <cell r="Q2713">
            <v>65</v>
          </cell>
          <cell r="R2713">
            <v>65</v>
          </cell>
          <cell r="S2713">
            <v>65</v>
          </cell>
          <cell r="T2713">
            <v>2145</v>
          </cell>
          <cell r="U2713">
            <v>2145</v>
          </cell>
          <cell r="V2713">
            <v>2145</v>
          </cell>
          <cell r="W2713">
            <v>2145</v>
          </cell>
          <cell r="X2713" t="str">
            <v>WATERLOGIC PLUMBED IN WATERPURIFIERS AND DISPENSERSFREIGHT COLLECTHS 8 4212110 FAX 0086 532 86681588 1558 TELEPHONE 254 0 20 2396841 PIN P000600883UJOHN OWINOTEL 254 20 6421000MADE IN CHINA BY WATERLOGIC WATERLOGIC PLUMBED IN WATER PURIFIERS AND DISPENSERS FREIGHT COLLECT HS 84212110 FAX 0086 532 86681588 1558 TELEPHONE 254 0 20 2396841 PIN P000600883U JOHN OWINO TEL 254 20 6421000 JOHN OWINO BOLLORE COM</v>
          </cell>
          <cell r="Y2713" t="str">
            <v>Valide</v>
          </cell>
        </row>
        <row r="2714">
          <cell r="A2714" t="str">
            <v>TEMU6373814</v>
          </cell>
          <cell r="B2714">
            <v>40</v>
          </cell>
          <cell r="C2714">
            <v>141088861990</v>
          </cell>
          <cell r="D2714">
            <v>0</v>
          </cell>
          <cell r="E2714">
            <v>0</v>
          </cell>
          <cell r="F2714">
            <v>0</v>
          </cell>
          <cell r="G2714">
            <v>0</v>
          </cell>
          <cell r="H2714">
            <v>0</v>
          </cell>
          <cell r="I2714" t="str">
            <v>2020 MSA 167507</v>
          </cell>
          <cell r="J2714">
            <v>440</v>
          </cell>
          <cell r="K2714" t="str">
            <v>GUANGDONG OVERSEAS CHINESE OCIE</v>
          </cell>
          <cell r="L2714" t="str">
            <v>PREMIER TRADING CO LTD</v>
          </cell>
          <cell r="M2714" t="str">
            <v>CN</v>
          </cell>
          <cell r="N2714" t="str">
            <v>CNTXG</v>
          </cell>
          <cell r="O2714" t="str">
            <v>CT</v>
          </cell>
          <cell r="P2714">
            <v>340</v>
          </cell>
          <cell r="Q2714">
            <v>340</v>
          </cell>
          <cell r="R2714">
            <v>340</v>
          </cell>
          <cell r="S2714">
            <v>340</v>
          </cell>
          <cell r="T2714">
            <v>15474</v>
          </cell>
          <cell r="U2714">
            <v>15474</v>
          </cell>
          <cell r="V2714">
            <v>15474</v>
          </cell>
          <cell r="W2714">
            <v>15474</v>
          </cell>
          <cell r="X2714" t="str">
            <v>BICYCLE AND SPARE PARTS PIN NUMBER P051405624YTEL 254 0 714417499 734 765330 202628213FAX 254 0 202628217PREMIER C NO MADE IN CHINA BICYCLE AND SPARE PARTS PIN NUMBER P051405624Y TEL 254 0 714417499 734765330 202628213 FAX 254 0 202628217</v>
          </cell>
          <cell r="Y2714" t="str">
            <v>Valide</v>
          </cell>
        </row>
        <row r="2715">
          <cell r="A2715" t="str">
            <v>EITU0203444</v>
          </cell>
          <cell r="B2715">
            <v>20</v>
          </cell>
          <cell r="C2715">
            <v>141089346037</v>
          </cell>
          <cell r="D2715">
            <v>0</v>
          </cell>
          <cell r="E2715">
            <v>0</v>
          </cell>
          <cell r="F2715">
            <v>0</v>
          </cell>
          <cell r="G2715">
            <v>0</v>
          </cell>
          <cell r="H2715">
            <v>0</v>
          </cell>
          <cell r="I2715" t="str">
            <v>2020 MSA 167018</v>
          </cell>
          <cell r="J2715">
            <v>355</v>
          </cell>
          <cell r="K2715" t="str">
            <v>AASHIRWAD INTERNATIONAL CO</v>
          </cell>
          <cell r="L2715" t="str">
            <v>CHALLENGE IMPEX LIMITED</v>
          </cell>
          <cell r="M2715" t="str">
            <v>CN</v>
          </cell>
          <cell r="N2715" t="str">
            <v>CNTXG</v>
          </cell>
          <cell r="O2715" t="str">
            <v>RO</v>
          </cell>
          <cell r="P2715">
            <v>2430</v>
          </cell>
          <cell r="Q2715">
            <v>2430</v>
          </cell>
          <cell r="R2715">
            <v>2430</v>
          </cell>
          <cell r="S2715">
            <v>2430</v>
          </cell>
          <cell r="T2715">
            <v>22456</v>
          </cell>
          <cell r="U2715">
            <v>22456</v>
          </cell>
          <cell r="V2715">
            <v>22456</v>
          </cell>
          <cell r="W2715">
            <v>22456</v>
          </cell>
          <cell r="X2715" t="str">
            <v>UNPRINTED PVC SHEETING CHINA AASHIRWADINTERNATIONALN M UNPRINTED PVC SHEETING CHINA AASHIRWADINTERNATIONAL</v>
          </cell>
          <cell r="Y2715" t="str">
            <v>Valide</v>
          </cell>
        </row>
        <row r="2716">
          <cell r="A2716" t="str">
            <v>TGBU6961398</v>
          </cell>
          <cell r="B2716">
            <v>40</v>
          </cell>
          <cell r="C2716">
            <v>142001232811</v>
          </cell>
          <cell r="D2716">
            <v>0</v>
          </cell>
          <cell r="E2716">
            <v>0</v>
          </cell>
          <cell r="F2716">
            <v>0</v>
          </cell>
          <cell r="G2716">
            <v>0</v>
          </cell>
          <cell r="H2716">
            <v>0</v>
          </cell>
          <cell r="I2716" t="str">
            <v>2020 MSA 167018</v>
          </cell>
          <cell r="J2716">
            <v>4</v>
          </cell>
          <cell r="K2716" t="str">
            <v>HEBEI YUYAN IMP EXP CO LTD</v>
          </cell>
          <cell r="L2716" t="str">
            <v>SOMAIYA INVESTMENTS LTD</v>
          </cell>
          <cell r="M2716" t="str">
            <v>CN</v>
          </cell>
          <cell r="N2716" t="str">
            <v>CNTXG</v>
          </cell>
          <cell r="O2716" t="str">
            <v>CT</v>
          </cell>
          <cell r="P2716">
            <v>1250</v>
          </cell>
          <cell r="Q2716">
            <v>1250</v>
          </cell>
          <cell r="R2716">
            <v>0</v>
          </cell>
          <cell r="S2716">
            <v>0</v>
          </cell>
          <cell r="T2716">
            <v>24990</v>
          </cell>
          <cell r="U2716">
            <v>24990</v>
          </cell>
          <cell r="V2716">
            <v>0</v>
          </cell>
          <cell r="W2716">
            <v>0</v>
          </cell>
          <cell r="X2716" t="str">
            <v>BICYCLE PARTSMOMBASA PORT AS PORT OF DISCHARGEAND PORT OF CARGO CLEARA NCE N M BICYCLE PARTS MOMBASA PORT AS PORT OF DISCHARGE AND PORT OF CARGO CLEARANCE</v>
          </cell>
          <cell r="Y2716" t="str">
            <v>Valide</v>
          </cell>
        </row>
        <row r="2717">
          <cell r="A2717" t="str">
            <v>EISU9292773</v>
          </cell>
          <cell r="B2717">
            <v>40</v>
          </cell>
          <cell r="C2717">
            <v>142001391994</v>
          </cell>
          <cell r="D2717">
            <v>0</v>
          </cell>
          <cell r="E2717">
            <v>0</v>
          </cell>
          <cell r="F2717">
            <v>0</v>
          </cell>
          <cell r="G2717">
            <v>0</v>
          </cell>
          <cell r="H2717">
            <v>0</v>
          </cell>
          <cell r="I2717" t="str">
            <v>2020 MSA 167018</v>
          </cell>
          <cell r="J2717">
            <v>4</v>
          </cell>
          <cell r="K2717" t="str">
            <v>HEBEI YUYAN IMP EXP CO LTD</v>
          </cell>
          <cell r="L2717" t="str">
            <v>SOMAIYA INVESTMENTS LTD</v>
          </cell>
          <cell r="M2717" t="str">
            <v>CN</v>
          </cell>
          <cell r="N2717" t="str">
            <v>CNTXG</v>
          </cell>
          <cell r="O2717" t="str">
            <v>CT</v>
          </cell>
          <cell r="P2717">
            <v>1250</v>
          </cell>
          <cell r="Q2717">
            <v>1250</v>
          </cell>
          <cell r="R2717">
            <v>0</v>
          </cell>
          <cell r="S2717">
            <v>0</v>
          </cell>
          <cell r="T2717">
            <v>24990</v>
          </cell>
          <cell r="U2717">
            <v>24990</v>
          </cell>
          <cell r="V2717">
            <v>0</v>
          </cell>
          <cell r="W2717">
            <v>0</v>
          </cell>
          <cell r="X2717" t="str">
            <v>BICYCLE PARTSMOMBASA PORT AS PORT OF DISCHARGEAND PORT OF CARGO CLEARA NCE N M BICYCLE PARTS MOMBASA PORT AS PORT OF DISCHARGE AND PORT OF CARGO CLEARANCE</v>
          </cell>
          <cell r="Y2717" t="str">
            <v>Valide</v>
          </cell>
        </row>
        <row r="2718">
          <cell r="A2718" t="str">
            <v>TCNU6373497</v>
          </cell>
          <cell r="B2718">
            <v>40</v>
          </cell>
          <cell r="C2718">
            <v>142001443480</v>
          </cell>
          <cell r="D2718">
            <v>0</v>
          </cell>
          <cell r="E2718">
            <v>0</v>
          </cell>
          <cell r="F2718">
            <v>0</v>
          </cell>
          <cell r="G2718">
            <v>0</v>
          </cell>
          <cell r="H2718">
            <v>0</v>
          </cell>
          <cell r="I2718" t="str">
            <v>2020 MSA 167507</v>
          </cell>
          <cell r="J2718">
            <v>121</v>
          </cell>
          <cell r="K2718" t="str">
            <v>ANPING QIANGGUAN IRONWARE WIRE</v>
          </cell>
          <cell r="L2718" t="str">
            <v>KENS METAL LTD</v>
          </cell>
          <cell r="M2718" t="str">
            <v>CN</v>
          </cell>
          <cell r="N2718" t="str">
            <v>CNTXG</v>
          </cell>
          <cell r="O2718" t="str">
            <v>PW</v>
          </cell>
          <cell r="P2718">
            <v>1720</v>
          </cell>
          <cell r="Q2718">
            <v>1720</v>
          </cell>
          <cell r="R2718">
            <v>1720</v>
          </cell>
          <cell r="S2718">
            <v>1720</v>
          </cell>
          <cell r="T2718">
            <v>27864</v>
          </cell>
          <cell r="U2718">
            <v>27864</v>
          </cell>
          <cell r="V2718">
            <v>27864</v>
          </cell>
          <cell r="W2718">
            <v>27864</v>
          </cell>
          <cell r="X2718" t="str">
            <v>GABION BOX JITESH - 254 726600060TEL FAX 254 726 600060EMAIL NENEL K ENSMETAL CO KEQG GABION GABION BOX JITESH - 254 726600060 TEL FAX 254 726 600060 EMAIL NENEL KENSMETAL CO KE</v>
          </cell>
          <cell r="Y2718" t="str">
            <v>Valide</v>
          </cell>
        </row>
        <row r="2719">
          <cell r="A2719" t="str">
            <v>DRYU2726124</v>
          </cell>
          <cell r="B2719">
            <v>20</v>
          </cell>
          <cell r="C2719">
            <v>142001493231</v>
          </cell>
          <cell r="D2719">
            <v>0</v>
          </cell>
          <cell r="E2719">
            <v>0</v>
          </cell>
          <cell r="F2719">
            <v>0</v>
          </cell>
          <cell r="G2719">
            <v>0</v>
          </cell>
          <cell r="H2719">
            <v>0</v>
          </cell>
          <cell r="I2719" t="str">
            <v>2020 MSA 167466</v>
          </cell>
          <cell r="J2719">
            <v>352</v>
          </cell>
          <cell r="K2719" t="str">
            <v>SHANGHAI CHANNELMED IMPORT AND</v>
          </cell>
          <cell r="L2719" t="str">
            <v>TWOKAY CHEMCIALS LTD</v>
          </cell>
          <cell r="M2719" t="str">
            <v>CN</v>
          </cell>
          <cell r="N2719" t="str">
            <v>CNSHA</v>
          </cell>
          <cell r="O2719" t="str">
            <v>CT</v>
          </cell>
          <cell r="P2719">
            <v>790</v>
          </cell>
          <cell r="Q2719">
            <v>790</v>
          </cell>
          <cell r="R2719">
            <v>790</v>
          </cell>
          <cell r="S2719">
            <v>790</v>
          </cell>
          <cell r="T2719">
            <v>3355</v>
          </cell>
          <cell r="U2719">
            <v>3355</v>
          </cell>
          <cell r="V2719">
            <v>3355</v>
          </cell>
          <cell r="W2719">
            <v>3355</v>
          </cell>
          <cell r="X2719" t="str">
            <v>MEDICAL ITEMS28 CALENDAR DAYS FREE TIME ATDESTINATION MOBILE 0714 6877 27TWOKAY BIDII COMPIN NO P051091131GN M MEDICAL ITEMS 28 CALENDAR DAYS FREE TIME AT DESTINATION MOBILE 0714 687727 TWOKAY BIDII COM PIN NO P051091131G</v>
          </cell>
          <cell r="Y2719" t="str">
            <v>Valide</v>
          </cell>
        </row>
        <row r="2720">
          <cell r="A2720" t="str">
            <v>GAOU6399080</v>
          </cell>
          <cell r="B2720">
            <v>40</v>
          </cell>
          <cell r="C2720">
            <v>142001519541</v>
          </cell>
          <cell r="D2720">
            <v>0</v>
          </cell>
          <cell r="E2720">
            <v>0</v>
          </cell>
          <cell r="F2720">
            <v>0</v>
          </cell>
          <cell r="G2720">
            <v>0</v>
          </cell>
          <cell r="H2720">
            <v>0</v>
          </cell>
          <cell r="I2720" t="str">
            <v>2020 MSA 167507</v>
          </cell>
          <cell r="J2720">
            <v>257</v>
          </cell>
          <cell r="K2720" t="str">
            <v>CANNY ELEVATOR CO LTD</v>
          </cell>
          <cell r="L2720" t="str">
            <v>VOLKSLIFT E A LTDKENYA</v>
          </cell>
          <cell r="M2720" t="str">
            <v>CN</v>
          </cell>
          <cell r="N2720" t="str">
            <v>CNSHA</v>
          </cell>
          <cell r="O2720" t="str">
            <v>PK</v>
          </cell>
          <cell r="P2720">
            <v>50</v>
          </cell>
          <cell r="Q2720">
            <v>50</v>
          </cell>
          <cell r="R2720">
            <v>0</v>
          </cell>
          <cell r="S2720">
            <v>0</v>
          </cell>
          <cell r="T2720">
            <v>18800</v>
          </cell>
          <cell r="U2720">
            <v>18800</v>
          </cell>
          <cell r="V2720">
            <v>0</v>
          </cell>
          <cell r="W2720">
            <v>0</v>
          </cell>
          <cell r="X2720" t="str">
            <v>ELEVATOR TEL 254722333335EMAIL MOOAMCO HOTMAIL COMTRADE REGISTER NU MBER 025987PIN NO P051613604V PETER NYAGAHTEL 254722841237 2547 80841000EMAIL PTNYAGAH YAHOO COMTRADE REGISTER NUMBER 155386N M ELEVATOR TEL 254722333335 EMAIL MOOAMCO HOTMAIL COM TRADE REGISTER NUMBER 025987 PIN NO P051613604V PETER NYAGAH TEL 254722841237 254780841000 EMAIL PTNYAGAH YAHOO COM TRADE REGISTER NUMBER 155386 PIN NO P051613604V</v>
          </cell>
          <cell r="Y2720" t="str">
            <v>Valide</v>
          </cell>
        </row>
        <row r="2721">
          <cell r="A2721" t="str">
            <v>EITU1754077</v>
          </cell>
          <cell r="B2721">
            <v>40</v>
          </cell>
          <cell r="C2721">
            <v>142052991492</v>
          </cell>
          <cell r="D2721">
            <v>0</v>
          </cell>
          <cell r="E2721">
            <v>0</v>
          </cell>
          <cell r="F2721">
            <v>0</v>
          </cell>
          <cell r="G2721">
            <v>0</v>
          </cell>
          <cell r="H2721">
            <v>0</v>
          </cell>
          <cell r="I2721" t="str">
            <v>2020 MSA 167507</v>
          </cell>
          <cell r="J2721">
            <v>25</v>
          </cell>
          <cell r="K2721" t="str">
            <v>ZHEJIANG SICHER IMP EXP CO ZHEJIANG CHINA</v>
          </cell>
          <cell r="L2721" t="str">
            <v>ACCESS ALIANCE LIMITED</v>
          </cell>
          <cell r="M2721" t="str">
            <v>CN</v>
          </cell>
          <cell r="N2721" t="str">
            <v>CNSHA</v>
          </cell>
          <cell r="O2721" t="str">
            <v>PK</v>
          </cell>
          <cell r="P2721">
            <v>46</v>
          </cell>
          <cell r="Q2721">
            <v>46</v>
          </cell>
          <cell r="R2721">
            <v>46</v>
          </cell>
          <cell r="S2721">
            <v>46</v>
          </cell>
          <cell r="T2721">
            <v>17068</v>
          </cell>
          <cell r="U2721">
            <v>17068</v>
          </cell>
          <cell r="V2721">
            <v>17068</v>
          </cell>
          <cell r="W2721">
            <v>17068</v>
          </cell>
          <cell r="X2721" t="str">
            <v>ELEVATOR GRPN20 FAX 86-571-56192822N M ELEVATOR GRPN20 FAX 86-571-56192822</v>
          </cell>
          <cell r="Y2721" t="str">
            <v>Valide</v>
          </cell>
        </row>
        <row r="2722">
          <cell r="A2722" t="str">
            <v>BSIU9469700</v>
          </cell>
          <cell r="B2722">
            <v>40</v>
          </cell>
          <cell r="C2722">
            <v>142054719374</v>
          </cell>
          <cell r="D2722">
            <v>0</v>
          </cell>
          <cell r="E2722">
            <v>0</v>
          </cell>
          <cell r="F2722">
            <v>0</v>
          </cell>
          <cell r="G2722">
            <v>0</v>
          </cell>
          <cell r="H2722">
            <v>0</v>
          </cell>
          <cell r="I2722" t="str">
            <v>2020 MSA 167507</v>
          </cell>
          <cell r="J2722">
            <v>84</v>
          </cell>
          <cell r="K2722" t="str">
            <v>JALARAM ENTERPRISES LTD</v>
          </cell>
          <cell r="L2722" t="str">
            <v>DIGNITY COLLECTION LTD</v>
          </cell>
          <cell r="M2722" t="str">
            <v>CN</v>
          </cell>
          <cell r="N2722" t="str">
            <v>CNSHA</v>
          </cell>
          <cell r="O2722" t="str">
            <v>PK</v>
          </cell>
          <cell r="P2722">
            <v>481</v>
          </cell>
          <cell r="Q2722">
            <v>481</v>
          </cell>
          <cell r="R2722">
            <v>481</v>
          </cell>
          <cell r="S2722">
            <v>481</v>
          </cell>
          <cell r="T2722">
            <v>29851</v>
          </cell>
          <cell r="U2722">
            <v>29851</v>
          </cell>
          <cell r="V2722">
            <v>29851</v>
          </cell>
          <cell r="W2722">
            <v>29851</v>
          </cell>
          <cell r="X2722" t="str">
            <v>SOFAS28 CALENDAR DAYS FREE TIMEAT DESTINATIONN M SOFAS 28 CALENDAR DAYS FREE TIME AT DESTINATION</v>
          </cell>
          <cell r="Y2722" t="str">
            <v>Valid</v>
          </cell>
        </row>
        <row r="2723">
          <cell r="A2723" t="str">
            <v>DRYU9442650</v>
          </cell>
          <cell r="B2723">
            <v>40</v>
          </cell>
          <cell r="C2723">
            <v>143000341410</v>
          </cell>
          <cell r="D2723">
            <v>0</v>
          </cell>
          <cell r="E2723">
            <v>0</v>
          </cell>
          <cell r="F2723">
            <v>0</v>
          </cell>
          <cell r="G2723">
            <v>0</v>
          </cell>
          <cell r="H2723">
            <v>0</v>
          </cell>
          <cell r="I2723" t="str">
            <v>2020 MSA 167507</v>
          </cell>
          <cell r="J2723">
            <v>122</v>
          </cell>
          <cell r="K2723" t="str">
            <v>TAIZHOU BISON MACHINERY INDUSTRYCHINA TEL 0086-576-88208309</v>
          </cell>
          <cell r="L2723" t="str">
            <v>ELGON KENYA LIMITED</v>
          </cell>
          <cell r="M2723" t="str">
            <v>CN</v>
          </cell>
          <cell r="N2723" t="str">
            <v>CNNGB</v>
          </cell>
          <cell r="O2723" t="str">
            <v>CT</v>
          </cell>
          <cell r="P2723">
            <v>1700</v>
          </cell>
          <cell r="Q2723">
            <v>1700</v>
          </cell>
          <cell r="R2723">
            <v>1700</v>
          </cell>
          <cell r="S2723">
            <v>1700</v>
          </cell>
          <cell r="T2723">
            <v>5619</v>
          </cell>
          <cell r="U2723">
            <v>5619</v>
          </cell>
          <cell r="V2723">
            <v>5619</v>
          </cell>
          <cell r="W2723">
            <v>5619</v>
          </cell>
          <cell r="X2723" t="str">
            <v>SPRAYER IMPORTS ELGONKENYA COM IMPORTS2 ELGONKENYA COM IMPORTS ELGONKENYA COM IMPORTS2 E LG N M SPRAYER ONKENYA COM</v>
          </cell>
          <cell r="Y2723" t="str">
            <v>Valide</v>
          </cell>
        </row>
        <row r="2724">
          <cell r="A2724" t="str">
            <v>BMOU4903130</v>
          </cell>
          <cell r="B2724">
            <v>40</v>
          </cell>
          <cell r="C2724">
            <v>143070132038</v>
          </cell>
          <cell r="D2724">
            <v>0</v>
          </cell>
          <cell r="E2724">
            <v>0</v>
          </cell>
          <cell r="F2724">
            <v>0</v>
          </cell>
          <cell r="G2724">
            <v>0</v>
          </cell>
          <cell r="H2724">
            <v>0</v>
          </cell>
          <cell r="I2724" t="str">
            <v>2020 MSA 167507</v>
          </cell>
          <cell r="J2724">
            <v>305</v>
          </cell>
          <cell r="K2724" t="str">
            <v>BOLLORE LOGISTICS CHINA NINGBO</v>
          </cell>
          <cell r="L2724" t="str">
            <v>ODDS AND ENDS LTD</v>
          </cell>
          <cell r="M2724" t="str">
            <v>CN</v>
          </cell>
          <cell r="N2724" t="str">
            <v>CNNGB</v>
          </cell>
          <cell r="O2724" t="str">
            <v>CT</v>
          </cell>
          <cell r="P2724">
            <v>277</v>
          </cell>
          <cell r="Q2724">
            <v>277</v>
          </cell>
          <cell r="R2724">
            <v>277</v>
          </cell>
          <cell r="S2724">
            <v>277</v>
          </cell>
          <cell r="T2724">
            <v>17378</v>
          </cell>
          <cell r="U2724">
            <v>17378</v>
          </cell>
          <cell r="V2724">
            <v>17378</v>
          </cell>
          <cell r="W2724">
            <v>17378</v>
          </cell>
          <cell r="X2724" t="str">
            <v>HOUSEHOLD UPHOLSTERY FURNITURE HS 94016190 T 86 574 87300377 EMA IL IMPORTS ODDSKENYA COMPIN P000617198L SYLVIA WAMBUA BOLLORE COMPIN P000600883UN M HOUSEHOLD UPHOLSTERY FURNITURE HS 94016190 T 86 574 87300377 EMAIL IMPORTS ODDSKENYA COM PIN P000617198L SYLVIA WAMBUA BOLLORE COM PIN P000600883U</v>
          </cell>
          <cell r="Y2724" t="str">
            <v>Valide</v>
          </cell>
        </row>
        <row r="2725">
          <cell r="A2725" t="str">
            <v>DRYU9900177</v>
          </cell>
          <cell r="B2725">
            <v>40</v>
          </cell>
          <cell r="C2725">
            <v>143070136939</v>
          </cell>
          <cell r="D2725">
            <v>0</v>
          </cell>
          <cell r="E2725">
            <v>0</v>
          </cell>
          <cell r="F2725">
            <v>0</v>
          </cell>
          <cell r="G2725">
            <v>0</v>
          </cell>
          <cell r="H2725">
            <v>0</v>
          </cell>
          <cell r="I2725" t="str">
            <v>2020 MSA 167507</v>
          </cell>
          <cell r="J2725">
            <v>7</v>
          </cell>
          <cell r="K2725" t="str">
            <v>BOLLOR LOGISTICS CHINA NINGBO</v>
          </cell>
          <cell r="L2725" t="str">
            <v>ODDS ENDS LTD</v>
          </cell>
          <cell r="M2725" t="str">
            <v>CN</v>
          </cell>
          <cell r="N2725" t="str">
            <v>CNNGB</v>
          </cell>
          <cell r="O2725" t="str">
            <v>CT</v>
          </cell>
          <cell r="P2725">
            <v>195</v>
          </cell>
          <cell r="Q2725">
            <v>195</v>
          </cell>
          <cell r="R2725">
            <v>195</v>
          </cell>
          <cell r="S2725">
            <v>195</v>
          </cell>
          <cell r="T2725">
            <v>13815</v>
          </cell>
          <cell r="U2725">
            <v>13815</v>
          </cell>
          <cell r="V2725">
            <v>13815</v>
          </cell>
          <cell r="W2725">
            <v>13815</v>
          </cell>
          <cell r="X2725" t="str">
            <v>HOUSEHOLD UPHOLSTERY FURNITURE HS 94016190 T 86 574 87300377 PIN P000617198L SYLVIA WAMBUA BOLLORE COM PIN P000600883U N M HOUSEHOLD UPHOLSTERY FURNITURE HS 94016190 T 86 574 87300377 PIN P000617198L SYLVIA WAMBUA BOLLORE COM PIN P000600883U</v>
          </cell>
          <cell r="Y2725" t="str">
            <v>Valide</v>
          </cell>
        </row>
        <row r="2726">
          <cell r="A2726" t="str">
            <v>HMCU9153248</v>
          </cell>
          <cell r="B2726">
            <v>40</v>
          </cell>
          <cell r="C2726">
            <v>143070137501</v>
          </cell>
          <cell r="D2726">
            <v>0</v>
          </cell>
          <cell r="E2726">
            <v>0</v>
          </cell>
          <cell r="F2726">
            <v>0</v>
          </cell>
          <cell r="G2726">
            <v>0</v>
          </cell>
          <cell r="H2726">
            <v>0</v>
          </cell>
          <cell r="I2726" t="str">
            <v>2020 MSA 167507</v>
          </cell>
          <cell r="J2726">
            <v>70</v>
          </cell>
          <cell r="K2726" t="str">
            <v>BOLLORE LOGISTICS CHINA NINGBO</v>
          </cell>
          <cell r="L2726" t="str">
            <v>ODDS AND ENDS LTD</v>
          </cell>
          <cell r="M2726" t="str">
            <v>CN</v>
          </cell>
          <cell r="N2726" t="str">
            <v>CNNGB</v>
          </cell>
          <cell r="O2726" t="str">
            <v>CT</v>
          </cell>
          <cell r="P2726">
            <v>144</v>
          </cell>
          <cell r="Q2726">
            <v>144</v>
          </cell>
          <cell r="R2726">
            <v>144</v>
          </cell>
          <cell r="S2726">
            <v>144</v>
          </cell>
          <cell r="T2726">
            <v>10058</v>
          </cell>
          <cell r="U2726">
            <v>10058</v>
          </cell>
          <cell r="V2726">
            <v>10057</v>
          </cell>
          <cell r="W2726">
            <v>10057</v>
          </cell>
          <cell r="X2726" t="str">
            <v>HOUSEHOLD UPHOLSTERY FURNITURE HS 94016190 T 86 574 87300377 EMA IL IMPORTS ODDSKENYA COMPIN P000617198L SYLVIA WAMBUA BOLLORE COMPIN P000600883UN M HOUSEHOLD UPHOLSTERY FURNITURE HS 94016190 T 86 574 87300377 EMAIL IMPORTS ODDSKENYA COM PIN P000617198L SYLVIA WAMBUA BOLLORE COM PIN P000600883U</v>
          </cell>
          <cell r="Y2726" t="str">
            <v>Valide</v>
          </cell>
        </row>
        <row r="2727">
          <cell r="A2727" t="str">
            <v>FCIU9805120</v>
          </cell>
          <cell r="B2727">
            <v>40</v>
          </cell>
          <cell r="C2727">
            <v>143070850984</v>
          </cell>
          <cell r="D2727">
            <v>0</v>
          </cell>
          <cell r="E2727">
            <v>0</v>
          </cell>
          <cell r="F2727">
            <v>0</v>
          </cell>
          <cell r="G2727">
            <v>0</v>
          </cell>
          <cell r="H2727">
            <v>0</v>
          </cell>
          <cell r="I2727" t="str">
            <v>2020 MSA 167507</v>
          </cell>
          <cell r="J2727">
            <v>249</v>
          </cell>
          <cell r="K2727" t="str">
            <v>CHARMING STAR INTERNATIONAL CO</v>
          </cell>
          <cell r="L2727" t="str">
            <v>SILVER STAR MANUFACTURERS LTD</v>
          </cell>
          <cell r="M2727" t="str">
            <v>CN</v>
          </cell>
          <cell r="N2727" t="str">
            <v>CNNGB</v>
          </cell>
          <cell r="O2727" t="str">
            <v>BG</v>
          </cell>
          <cell r="P2727">
            <v>1242</v>
          </cell>
          <cell r="Q2727">
            <v>1242</v>
          </cell>
          <cell r="R2727">
            <v>1242</v>
          </cell>
          <cell r="S2727">
            <v>1242</v>
          </cell>
          <cell r="T2727">
            <v>26767</v>
          </cell>
          <cell r="U2727">
            <v>26767</v>
          </cell>
          <cell r="V2727">
            <v>26767</v>
          </cell>
          <cell r="W2727">
            <v>26767</v>
          </cell>
          <cell r="X2727" t="str">
            <v>P P YARN HS 54026300 TEL 886 2 29535123 FAX 886 2 2953 5127 E MAI L INFO SULVERSTARKENYA CO KE TEL 0202675135 FAX 0202637144PP YARN FOR WEAVING BAGS NO DENIER 900 DENIER N W G W NO OF CONES PER BAG MADE IN CHINA P P YARN HS 54026300 TEL 886 2 29535123 FAX 886 2 2953 5127 E MAIL INFO SULVERSTARKENYA CO KE TEL 0202675135 FAX 0202637144</v>
          </cell>
          <cell r="Y2727" t="str">
            <v>Valide</v>
          </cell>
        </row>
        <row r="2728">
          <cell r="A2728" t="str">
            <v>EISU9337287</v>
          </cell>
          <cell r="B2728">
            <v>40</v>
          </cell>
          <cell r="C2728">
            <v>143071431586</v>
          </cell>
          <cell r="D2728">
            <v>0</v>
          </cell>
          <cell r="E2728">
            <v>0</v>
          </cell>
          <cell r="F2728">
            <v>0</v>
          </cell>
          <cell r="G2728">
            <v>0</v>
          </cell>
          <cell r="H2728">
            <v>0</v>
          </cell>
          <cell r="I2728" t="str">
            <v>2020 MSA 167507</v>
          </cell>
          <cell r="J2728">
            <v>123</v>
          </cell>
          <cell r="K2728" t="str">
            <v>AASHIRWAD INTERNATIONAL CO</v>
          </cell>
          <cell r="L2728" t="str">
            <v>CHALLENGE IMPEX LIMITED</v>
          </cell>
          <cell r="M2728" t="str">
            <v>CN</v>
          </cell>
          <cell r="N2728" t="str">
            <v>CNNGB</v>
          </cell>
          <cell r="O2728" t="str">
            <v>CT</v>
          </cell>
          <cell r="P2728">
            <v>1771</v>
          </cell>
          <cell r="Q2728">
            <v>1771</v>
          </cell>
          <cell r="R2728">
            <v>0</v>
          </cell>
          <cell r="S2728">
            <v>0</v>
          </cell>
          <cell r="T2728">
            <v>30068</v>
          </cell>
          <cell r="U2728">
            <v>30068</v>
          </cell>
          <cell r="V2728">
            <v>0</v>
          </cell>
          <cell r="W2728">
            <v>0</v>
          </cell>
          <cell r="X2728" t="str">
            <v>COTTON BUDSTOYSBABY TOYSKITCHEN WARESTEEL WAREBOTTLESCHOPPING BOARDGLA SS MARBLE EMAIL INFO PEARLINDLTD COMCIL COTTON BUDS TOYS BABY TOYS KITCHEN WARE STEEL WARE BOTTLES CHOPPING BOARD GLASS MARBLE EMAIL INFO PEARLINDLTD COM TEL FAX 254716416664 EMAIL INFO PEARLINDLTD COM TEL FAX 254716416664</v>
          </cell>
          <cell r="Y2728" t="str">
            <v>Valide</v>
          </cell>
        </row>
        <row r="2729">
          <cell r="A2729" t="str">
            <v>EISU9375760</v>
          </cell>
          <cell r="B2729">
            <v>40</v>
          </cell>
          <cell r="C2729">
            <v>143073181145</v>
          </cell>
          <cell r="D2729">
            <v>0</v>
          </cell>
          <cell r="E2729">
            <v>0</v>
          </cell>
          <cell r="F2729">
            <v>0</v>
          </cell>
          <cell r="G2729">
            <v>0</v>
          </cell>
          <cell r="H2729">
            <v>0</v>
          </cell>
          <cell r="I2729" t="str">
            <v>2020 MSA 167466</v>
          </cell>
          <cell r="J2729">
            <v>343</v>
          </cell>
          <cell r="K2729" t="str">
            <v>BAOFENG IMPORT AND EXPORT CO LTD</v>
          </cell>
          <cell r="L2729" t="str">
            <v>STAR REACH COMPANY LIMITED</v>
          </cell>
          <cell r="M2729" t="str">
            <v>CN</v>
          </cell>
          <cell r="N2729" t="str">
            <v>CNNGB</v>
          </cell>
          <cell r="O2729" t="str">
            <v>PK</v>
          </cell>
          <cell r="P2729">
            <v>2190</v>
          </cell>
          <cell r="Q2729">
            <v>2190</v>
          </cell>
          <cell r="R2729">
            <v>2190</v>
          </cell>
          <cell r="S2729">
            <v>2190</v>
          </cell>
          <cell r="T2729">
            <v>63750</v>
          </cell>
          <cell r="U2729">
            <v>63750</v>
          </cell>
          <cell r="V2729">
            <v>63750</v>
          </cell>
          <cell r="W2729">
            <v>63750</v>
          </cell>
          <cell r="X2729" t="str">
            <v>USED MIXED CLOTHING SECOND GRADEUSED MIXED SHOES SECOND GRADEHS 630900 0000 PIN P051721871G PLOT LR NO 7158 602 KALAMU HOUSE GREVILLIEA G ROVE WESTLANDSN M USED MIXED CLOTHING SECOND GRADE USED MIXED SHOES SECOND GRADE HS 6309000000 PIN P051721871G PLOT LR NO 7158 602 KALAMU HOUSE GREVILLIEA GROVE WESTLANDS</v>
          </cell>
          <cell r="Y2729" t="str">
            <v>Valide</v>
          </cell>
        </row>
        <row r="2730">
          <cell r="A2730" t="str">
            <v>EGHU3281120</v>
          </cell>
          <cell r="B2730">
            <v>20</v>
          </cell>
          <cell r="C2730">
            <v>143076644022</v>
          </cell>
          <cell r="D2730">
            <v>0</v>
          </cell>
          <cell r="E2730">
            <v>0</v>
          </cell>
          <cell r="F2730">
            <v>0</v>
          </cell>
          <cell r="G2730">
            <v>0</v>
          </cell>
          <cell r="H2730">
            <v>0</v>
          </cell>
          <cell r="I2730" t="str">
            <v>2020 MSA 167466</v>
          </cell>
          <cell r="J2730">
            <v>488</v>
          </cell>
          <cell r="K2730" t="str">
            <v>HANGZHOU TIANLONG STEEL CYLINDER</v>
          </cell>
          <cell r="L2730" t="str">
            <v>TIANLONG INTERNATIONAL COMPANY LIMITED</v>
          </cell>
          <cell r="M2730" t="str">
            <v>CN</v>
          </cell>
          <cell r="N2730" t="str">
            <v>CNNGB</v>
          </cell>
          <cell r="O2730" t="str">
            <v>PK</v>
          </cell>
          <cell r="P2730">
            <v>1149</v>
          </cell>
          <cell r="Q2730">
            <v>1149</v>
          </cell>
          <cell r="R2730">
            <v>1149</v>
          </cell>
          <cell r="S2730">
            <v>1149</v>
          </cell>
          <cell r="T2730">
            <v>9600</v>
          </cell>
          <cell r="U2730">
            <v>9600</v>
          </cell>
          <cell r="V2730">
            <v>9600</v>
          </cell>
          <cell r="W2730">
            <v>9600</v>
          </cell>
          <cell r="X2730" t="str">
            <v>BURNERGAS STOVEPVC HOSEREGULATOR HS 73211100 FAX 86-571-82568778 PIN P051655952SN M BURNER GAS STOVE PVC HOSE REGULATOR HS 73211100 FAX 86-571-82568778 PIN P051655952S</v>
          </cell>
          <cell r="Y2730" t="str">
            <v>Valide</v>
          </cell>
        </row>
        <row r="2731">
          <cell r="A2731" t="str">
            <v>TCLU8274665</v>
          </cell>
          <cell r="B2731">
            <v>40</v>
          </cell>
          <cell r="C2731">
            <v>143077681142</v>
          </cell>
          <cell r="D2731">
            <v>0</v>
          </cell>
          <cell r="E2731">
            <v>0</v>
          </cell>
          <cell r="F2731">
            <v>0</v>
          </cell>
          <cell r="G2731">
            <v>0</v>
          </cell>
          <cell r="H2731">
            <v>0</v>
          </cell>
          <cell r="I2731" t="str">
            <v>2020 MSA 167507</v>
          </cell>
          <cell r="J2731">
            <v>308</v>
          </cell>
          <cell r="K2731" t="str">
            <v>ANHUI TECHNOLOGY IMP AND EXP CO LTD</v>
          </cell>
          <cell r="L2731" t="str">
            <v>HYPERMART LTD</v>
          </cell>
          <cell r="M2731" t="str">
            <v>CN</v>
          </cell>
          <cell r="N2731" t="str">
            <v>CNNGB</v>
          </cell>
          <cell r="O2731" t="str">
            <v>CT</v>
          </cell>
          <cell r="P2731">
            <v>1945</v>
          </cell>
          <cell r="Q2731">
            <v>1945</v>
          </cell>
          <cell r="R2731">
            <v>1945</v>
          </cell>
          <cell r="S2731">
            <v>1945</v>
          </cell>
          <cell r="T2731">
            <v>51955</v>
          </cell>
          <cell r="U2731">
            <v>51955</v>
          </cell>
          <cell r="V2731">
            <v>51955</v>
          </cell>
          <cell r="W2731">
            <v>51955</v>
          </cell>
          <cell r="X2731" t="str">
            <v>REFRIGERATORS AND SPAREL C NUMBER 001IMUL20075284DATE OF ISSUE 200727T HE L C ISSUING BANK NAME ANDADDRESS PRIME BANK LTD P O BOX43825-00100 NAIROBI KENYAIDF NO E2007369383---TEL 254 723970997 N M REFRIGERATORS AND SPARE L C NUMBER 001IMUL20075284 DATE OF ISSUE 200727 THE L C ISSUING BANK NAME AND ADDRESS PRIME BANK LTD P O BOX 43825-00100 NAIROBI KENYA IDF NO E2007369383 ---TEL 254 723970997 ---735501441 ---MOBILE 254 72 2834352 ---PIN P051101234A AND ---PRIME BANKLIMITED P O BOX ---43825-00100 NAIROBI KENYA</v>
          </cell>
          <cell r="Y2731" t="str">
            <v>Valide</v>
          </cell>
        </row>
        <row r="2732">
          <cell r="A2732" t="str">
            <v>TEMU8678793</v>
          </cell>
          <cell r="B2732">
            <v>40</v>
          </cell>
          <cell r="C2732">
            <v>143077681142</v>
          </cell>
          <cell r="D2732">
            <v>0</v>
          </cell>
          <cell r="E2732">
            <v>0</v>
          </cell>
          <cell r="F2732">
            <v>0</v>
          </cell>
          <cell r="G2732">
            <v>0</v>
          </cell>
          <cell r="H2732">
            <v>0</v>
          </cell>
          <cell r="I2732" t="str">
            <v>2020 MSA 167507</v>
          </cell>
          <cell r="J2732">
            <v>308</v>
          </cell>
          <cell r="K2732" t="str">
            <v>ANHUI TECHNOLOGY IMP AND EXP CO LTD</v>
          </cell>
          <cell r="L2732" t="str">
            <v>HYPERMART LTD</v>
          </cell>
          <cell r="M2732" t="str">
            <v>CN</v>
          </cell>
          <cell r="N2732" t="str">
            <v>CNNGB</v>
          </cell>
          <cell r="O2732" t="str">
            <v>CT</v>
          </cell>
          <cell r="P2732">
            <v>1945</v>
          </cell>
          <cell r="Q2732">
            <v>1945</v>
          </cell>
          <cell r="R2732">
            <v>1945</v>
          </cell>
          <cell r="S2732">
            <v>1945</v>
          </cell>
          <cell r="T2732">
            <v>51955</v>
          </cell>
          <cell r="U2732">
            <v>51955</v>
          </cell>
          <cell r="V2732">
            <v>51955</v>
          </cell>
          <cell r="W2732">
            <v>51955</v>
          </cell>
          <cell r="X2732" t="str">
            <v>REFRIGERATORS AND SPAREL C NUMBER 001IMUL20075284DATE OF ISSUE 200727T HE L C ISSUING BANK NAME ANDADDRESS PRIME BANK LTD P O BOX43825-00100 NAIROBI KENYAIDF NO E2007369383---TEL 254 723970997 N M REFRIGERATORS AND SPARE L C NUMBER 001IMUL20075284 DATE OF ISSUE 200727 THE L C ISSUING BANK NAME AND ADDRESS PRIME BANK LTD P O BOX 43825-00100 NAIROBI KENYA IDF NO E2007369383 ---TEL 254 723970997 ---735501441 ---MOBILE 254 72 2834352 ---PIN P051101234A AND ---PRIME BANKLIMITED P O BOX ---43825-00100 NAIROBI KENYA</v>
          </cell>
          <cell r="Y2732" t="str">
            <v>Valide</v>
          </cell>
        </row>
        <row r="2733">
          <cell r="A2733" t="str">
            <v>BMOU5777696</v>
          </cell>
          <cell r="B2733">
            <v>40</v>
          </cell>
          <cell r="C2733">
            <v>146000680715</v>
          </cell>
          <cell r="D2733">
            <v>0</v>
          </cell>
          <cell r="E2733">
            <v>0</v>
          </cell>
          <cell r="F2733">
            <v>0</v>
          </cell>
          <cell r="G2733">
            <v>0</v>
          </cell>
          <cell r="H2733">
            <v>0</v>
          </cell>
          <cell r="I2733" t="str">
            <v>2020 MSA 167018</v>
          </cell>
          <cell r="J2733">
            <v>473</v>
          </cell>
          <cell r="K2733" t="str">
            <v>XIAMEN MIBET NEW ENERGY CO LTD</v>
          </cell>
          <cell r="L2733" t="str">
            <v>TROPICAL POWER</v>
          </cell>
          <cell r="M2733" t="str">
            <v>CN</v>
          </cell>
          <cell r="N2733" t="str">
            <v>CNXMN</v>
          </cell>
          <cell r="O2733" t="str">
            <v>PX</v>
          </cell>
          <cell r="P2733">
            <v>11</v>
          </cell>
          <cell r="Q2733">
            <v>11</v>
          </cell>
          <cell r="R2733">
            <v>11</v>
          </cell>
          <cell r="S2733">
            <v>11</v>
          </cell>
          <cell r="T2733">
            <v>7084</v>
          </cell>
          <cell r="U2733">
            <v>7084</v>
          </cell>
          <cell r="V2733">
            <v>7084</v>
          </cell>
          <cell r="W2733">
            <v>7084</v>
          </cell>
          <cell r="X2733" t="str">
            <v>SOLAR MOUNTING STRUCTURE KITH S CODE 76109000 TELEPHONE 2540715496024 FAX TELEX 2540715496024MIBET SOLAR MOUNTING STRUCTURE KIT H S CODE 76109000 TELEPHONE 2540715496024 FAX TELEX 2540715496024</v>
          </cell>
          <cell r="Y2733" t="str">
            <v>Valide</v>
          </cell>
        </row>
        <row r="2734">
          <cell r="A2734" t="str">
            <v>DRYU9854940</v>
          </cell>
          <cell r="B2734">
            <v>40</v>
          </cell>
          <cell r="C2734">
            <v>146000797922</v>
          </cell>
          <cell r="D2734">
            <v>0</v>
          </cell>
          <cell r="E2734">
            <v>0</v>
          </cell>
          <cell r="F2734">
            <v>0</v>
          </cell>
          <cell r="G2734">
            <v>0</v>
          </cell>
          <cell r="H2734">
            <v>0</v>
          </cell>
          <cell r="I2734" t="str">
            <v>2020 MSA 167507</v>
          </cell>
          <cell r="J2734">
            <v>15</v>
          </cell>
          <cell r="K2734" t="str">
            <v>XIAMEN XGMA INTERNATIONAL TRADE</v>
          </cell>
          <cell r="L2734" t="str">
            <v>XGMA KENYA COMPANY LTD</v>
          </cell>
          <cell r="M2734" t="str">
            <v>CN</v>
          </cell>
          <cell r="N2734" t="str">
            <v>CNTAO</v>
          </cell>
          <cell r="O2734" t="str">
            <v>PK</v>
          </cell>
          <cell r="P2734">
            <v>10</v>
          </cell>
          <cell r="Q2734">
            <v>10</v>
          </cell>
          <cell r="R2734">
            <v>10</v>
          </cell>
          <cell r="S2734">
            <v>10</v>
          </cell>
          <cell r="T2734">
            <v>17060</v>
          </cell>
          <cell r="U2734">
            <v>17060</v>
          </cell>
          <cell r="V2734">
            <v>17060</v>
          </cell>
          <cell r="W2734">
            <v>17060</v>
          </cell>
          <cell r="X2734" t="str">
            <v>WHEEL LOADER XG953HCHASSIS NO CXG00951VL0H00019 ENGINE NO D920500691 321 FREE DAYS AT DESTINATIONN M WHEEL LOADER XG953H CHASSIS NO CXG00951VL0H00019 ENGINE NO D9205006913 21 FREE DAYS AT DESTINATION</v>
          </cell>
          <cell r="Y2734" t="str">
            <v>Valide</v>
          </cell>
        </row>
        <row r="2735">
          <cell r="A2735" t="str">
            <v>TEMU6219476</v>
          </cell>
          <cell r="B2735">
            <v>40</v>
          </cell>
          <cell r="C2735">
            <v>147000502246</v>
          </cell>
          <cell r="D2735">
            <v>0</v>
          </cell>
          <cell r="E2735">
            <v>0</v>
          </cell>
          <cell r="F2735">
            <v>0</v>
          </cell>
          <cell r="G2735">
            <v>0</v>
          </cell>
          <cell r="H2735">
            <v>0</v>
          </cell>
          <cell r="I2735" t="str">
            <v>2020 MSA 167131</v>
          </cell>
          <cell r="J2735">
            <v>296</v>
          </cell>
          <cell r="K2735" t="str">
            <v>ECU WORLDWIDE GUANGZHOU LIMITEDD 86 20 83649778</v>
          </cell>
          <cell r="L2735" t="str">
            <v>HERMOSA GARDEN HOTEL AND COTTAGES LIMITED</v>
          </cell>
          <cell r="M2735" t="str">
            <v>CN</v>
          </cell>
          <cell r="N2735" t="str">
            <v>CNHUA</v>
          </cell>
          <cell r="O2735" t="str">
            <v>PK</v>
          </cell>
          <cell r="P2735">
            <v>159</v>
          </cell>
          <cell r="Q2735">
            <v>159</v>
          </cell>
          <cell r="R2735">
            <v>159</v>
          </cell>
          <cell r="S2735">
            <v>159</v>
          </cell>
          <cell r="T2735">
            <v>6870</v>
          </cell>
          <cell r="U2735">
            <v>6870</v>
          </cell>
          <cell r="V2735">
            <v>6870</v>
          </cell>
          <cell r="W2735">
            <v>6870</v>
          </cell>
          <cell r="X2735" t="str">
            <v>AXMINSTER CARPET AH7X7X7 5CARPET TILEWILTON CARPETUNDERLAYARTIFICAL GR ASS CARPET CP0501ARTIFICIAL GRASS JOINT TAPECARPET SEAMING TAPEGRIPPER END CAP1 2 3 4 5 6 7 8 9 AXMINSTER CARPET AH7X7X7 5 CARPET TILE WILTON CARPET UNDERLAY ARTIFICAL GRASS CARPET CP0501 ARTIFICIAL GRASS JOINT TAPE CARPET SEAMING TAPE GRIPPER END CAP TEL 254 41 222 3035</v>
          </cell>
          <cell r="Y2735" t="str">
            <v>Valide</v>
          </cell>
        </row>
        <row r="2736">
          <cell r="A2736" t="str">
            <v>FCIU9194859</v>
          </cell>
          <cell r="B2736">
            <v>40</v>
          </cell>
          <cell r="C2736">
            <v>147000546308</v>
          </cell>
          <cell r="D2736">
            <v>0</v>
          </cell>
          <cell r="E2736">
            <v>0</v>
          </cell>
          <cell r="F2736">
            <v>0</v>
          </cell>
          <cell r="G2736">
            <v>0</v>
          </cell>
          <cell r="H2736">
            <v>0</v>
          </cell>
          <cell r="I2736" t="str">
            <v>2020 MSA 167507</v>
          </cell>
          <cell r="J2736">
            <v>48</v>
          </cell>
          <cell r="K2736" t="str">
            <v>20CUBE LOGISTICS SHANGHAI CO LTD</v>
          </cell>
          <cell r="L2736" t="str">
            <v>HYPERMART LIMITED</v>
          </cell>
          <cell r="M2736" t="str">
            <v>CN</v>
          </cell>
          <cell r="N2736" t="str">
            <v>CNNSA</v>
          </cell>
          <cell r="O2736" t="str">
            <v>CT</v>
          </cell>
          <cell r="P2736">
            <v>987</v>
          </cell>
          <cell r="Q2736">
            <v>987</v>
          </cell>
          <cell r="R2736">
            <v>987</v>
          </cell>
          <cell r="S2736">
            <v>987</v>
          </cell>
          <cell r="T2736">
            <v>28847</v>
          </cell>
          <cell r="U2736">
            <v>28847</v>
          </cell>
          <cell r="V2736">
            <v>28847</v>
          </cell>
          <cell r="W2736">
            <v>28847</v>
          </cell>
          <cell r="X2736" t="str">
            <v>RAMTONS AIR CONDITIONERS AND SPARE PARTSL C NUMBER 001IMUL20075272 DA TE OF ISSUE 200721L C ISSUING BANK NAME AND ADDRESS PRIME BANK LTD P O BOX 43825-00100 NAIROBI KENYAIDF NO E2007364629 EMAIL TNAIRI 20CU BE COMPIN P051437600XN M RAMTONS AIR CONDITIONERS AND SPARE PARTS L C NUMBER 001IMUL20075272 DATE OF ISSUE 200721 L C ISSUING BANK NAME AND ADDRESS PRIME BANK LTD P O BOX 43825-00100 NAIROBI KENYA IDF NO E2007364629 EMAIL TNAIRI 20CUBE COM PIN P051437600X</v>
          </cell>
          <cell r="Y2736" t="str">
            <v>Valide</v>
          </cell>
        </row>
        <row r="2737">
          <cell r="A2737" t="str">
            <v>EGHU9624417</v>
          </cell>
          <cell r="B2737">
            <v>40</v>
          </cell>
          <cell r="C2737">
            <v>147000550984</v>
          </cell>
          <cell r="D2737">
            <v>0</v>
          </cell>
          <cell r="E2737">
            <v>0</v>
          </cell>
          <cell r="F2737">
            <v>0</v>
          </cell>
          <cell r="G2737">
            <v>0</v>
          </cell>
          <cell r="H2737">
            <v>0</v>
          </cell>
          <cell r="I2737" t="str">
            <v>2020 MSA 167507</v>
          </cell>
          <cell r="J2737">
            <v>231</v>
          </cell>
          <cell r="K2737" t="str">
            <v>FRIENDSHIP INTERNATIONAL TRADING</v>
          </cell>
          <cell r="L2737" t="str">
            <v>EVERGREEN LOGISTICS CO LIMITED</v>
          </cell>
          <cell r="M2737" t="str">
            <v>CN</v>
          </cell>
          <cell r="N2737" t="str">
            <v>CNNSA</v>
          </cell>
          <cell r="O2737" t="str">
            <v>PK</v>
          </cell>
          <cell r="P2737">
            <v>671</v>
          </cell>
          <cell r="Q2737">
            <v>671</v>
          </cell>
          <cell r="R2737">
            <v>0</v>
          </cell>
          <cell r="S2737">
            <v>0</v>
          </cell>
          <cell r="T2737">
            <v>16670</v>
          </cell>
          <cell r="U2737">
            <v>16670</v>
          </cell>
          <cell r="V2737">
            <v>0</v>
          </cell>
          <cell r="W2737">
            <v>0</v>
          </cell>
          <cell r="X2737" t="str">
            <v>EMBROIDERY MACHINE SAFE MEATGRINDER WATER PURIFIER ISOLATIONWINDSHIELD MICROPHONE STAND TOILETSEAT TOILET TANK WASH BASIN KITCHENSINK JACUZZ I AC DC ADAPTER TV JACKPIN TILE CLEANING MACHINE N M EMBROIDERY MACHINE SAFE MEAT GRINDER WATER PURIFIER ISOLATION WINDSHIELD MICROPHONE STAND TOILET SEAT TOILET TANK WASH BASIN KITCHEN SINK JACUZZI AC DC ADAPTER TV JACK PIN TILE CLEANING MACHINE SCREWDRIVER SURGE PROTECTOR PANEL SHEET DISPOSABLE DISH NON WOOVEN BAG CORN THRESHING MACHINE CORN MACHINE SPEAKERS GUITAR FABRIC CASSETTE TV CLUTCH PLATE STARTER MOTOR MOTOR BLOCK HANDBAGS T SHIRTS USED T SHIRTS CONDENSOR MICROPHONE TABLE NAPKINS MINI FAN PILLOW CASE SHOES WOOFER BLOWDRY HANDBAGS ELLIPTICAL CROOS TRAINER CART POP SHIELD PHONE CHARGER PHONE CABLES EARPHONES HEADPHONES HAIRBLOW DRYER GOLF CART GOLF BAG AIR DANCER WITH BLOWER INFLATABLE DANCER WITH BLOWER TRAMPOLINE PRESSURE COOKER BLENDER OVEN MICROWAVE CLOTH HANGERS TABLE NAPKINS USED BICYCLE JUICER HELMENT PIANO MASK USED S</v>
          </cell>
          <cell r="Y2737" t="str">
            <v>Valide</v>
          </cell>
        </row>
        <row r="2738">
          <cell r="A2738" t="str">
            <v>EGSU9109051</v>
          </cell>
          <cell r="B2738">
            <v>40</v>
          </cell>
          <cell r="C2738">
            <v>147000554068</v>
          </cell>
          <cell r="D2738">
            <v>0</v>
          </cell>
          <cell r="E2738">
            <v>0</v>
          </cell>
          <cell r="F2738">
            <v>0</v>
          </cell>
          <cell r="G2738">
            <v>0</v>
          </cell>
          <cell r="H2738">
            <v>0</v>
          </cell>
          <cell r="I2738" t="str">
            <v>2020 MSA 167507</v>
          </cell>
          <cell r="J2738">
            <v>285</v>
          </cell>
          <cell r="K2738" t="str">
            <v>SHENHANG INTERNATIONAL LIMITED</v>
          </cell>
          <cell r="L2738" t="str">
            <v>NEW STAR LIMITED</v>
          </cell>
          <cell r="M2738" t="str">
            <v>CN</v>
          </cell>
          <cell r="N2738" t="str">
            <v>CNNSA</v>
          </cell>
          <cell r="O2738" t="str">
            <v>PK</v>
          </cell>
          <cell r="P2738">
            <v>681</v>
          </cell>
          <cell r="Q2738">
            <v>681</v>
          </cell>
          <cell r="R2738">
            <v>681</v>
          </cell>
          <cell r="S2738">
            <v>681</v>
          </cell>
          <cell r="T2738">
            <v>48238</v>
          </cell>
          <cell r="U2738">
            <v>48238</v>
          </cell>
          <cell r="V2738">
            <v>48238</v>
          </cell>
          <cell r="W2738">
            <v>48238</v>
          </cell>
          <cell r="X2738" t="str">
            <v>RAW MATERIALS FOR MATTRESS PRODUCTION -POCKET SPRING MATTRESS COILRAW MATERIALS FOR MATTRESS PRODUCTION -SIDE IRON RODRAW MATERIALS FOR MATT RESS PRODUCTION -UNDERFELTRAW MATERIALS FOR MATTRESS PRODUCTION -DIVAN STEEL LEGSCOILING MACHINE SPARESN M RAW MATERIALS FOR MATTRESS PRODUCTION - POCKET SPRING MATTRESS COIL RAW MATERIALS FOR MATTRESS PRODUCTION - SIDE IRON ROD RAW MATERIALS FOR MATTRESS PRODUCTION - UNDERFELT RAW MATERIALS FOR MATTRESS PRODUCTION - DIVAN STEEL LEGS COILING MACHINE SPARES RAW MATERIALS FOR MATTRESS PRODUCTION - DIVAN HEADBOARD RAW MATERIALS FORMATTRESS PRODUCTION - QUILTED LINEN PIN NO E2008393489</v>
          </cell>
          <cell r="Y2738" t="str">
            <v>Valide</v>
          </cell>
        </row>
        <row r="2739">
          <cell r="A2739" t="str">
            <v>TGBU7033547</v>
          </cell>
          <cell r="B2739">
            <v>40</v>
          </cell>
          <cell r="C2739">
            <v>147000582801</v>
          </cell>
          <cell r="D2739">
            <v>0</v>
          </cell>
          <cell r="E2739">
            <v>0</v>
          </cell>
          <cell r="F2739">
            <v>0</v>
          </cell>
          <cell r="G2739">
            <v>0</v>
          </cell>
          <cell r="H2739">
            <v>0</v>
          </cell>
          <cell r="I2739" t="str">
            <v>2020 MSA 167507</v>
          </cell>
          <cell r="J2739">
            <v>157</v>
          </cell>
          <cell r="K2739" t="str">
            <v>NINGBO CHINA BASE IMPORT AND</v>
          </cell>
          <cell r="L2739" t="str">
            <v>AFRILIGHTING MANUFACTURING CO LIMITED</v>
          </cell>
          <cell r="M2739" t="str">
            <v>CN</v>
          </cell>
          <cell r="N2739" t="str">
            <v>CNNSA</v>
          </cell>
          <cell r="O2739" t="str">
            <v>CT</v>
          </cell>
          <cell r="P2739">
            <v>1289</v>
          </cell>
          <cell r="Q2739">
            <v>1289</v>
          </cell>
          <cell r="R2739">
            <v>1289</v>
          </cell>
          <cell r="S2739">
            <v>1289</v>
          </cell>
          <cell r="T2739">
            <v>24279</v>
          </cell>
          <cell r="U2739">
            <v>24279</v>
          </cell>
          <cell r="V2739">
            <v>24279</v>
          </cell>
          <cell r="W2739">
            <v>24279</v>
          </cell>
          <cell r="X2739" t="str">
            <v>AUTO BODY PARTS PIN NO P051417858RN M AUTO BODY PARTS PIN NO P051417858R</v>
          </cell>
          <cell r="Y2739" t="str">
            <v>Valide</v>
          </cell>
        </row>
        <row r="2740">
          <cell r="A2740" t="str">
            <v>DRYU2982928</v>
          </cell>
          <cell r="B2740">
            <v>20</v>
          </cell>
          <cell r="C2740">
            <v>148000237681</v>
          </cell>
          <cell r="D2740">
            <v>0</v>
          </cell>
          <cell r="E2740">
            <v>0</v>
          </cell>
          <cell r="F2740">
            <v>0</v>
          </cell>
          <cell r="G2740">
            <v>0</v>
          </cell>
          <cell r="H2740">
            <v>0</v>
          </cell>
          <cell r="I2740" t="str">
            <v>2020 MSA 167308</v>
          </cell>
          <cell r="J2740">
            <v>422</v>
          </cell>
          <cell r="K2740" t="str">
            <v>COUNTRY DRAGON CORPORATION LIMITED</v>
          </cell>
          <cell r="L2740" t="str">
            <v>TILE CENTRE LTD</v>
          </cell>
          <cell r="M2740" t="str">
            <v>CN</v>
          </cell>
          <cell r="N2740" t="str">
            <v>CNNSA</v>
          </cell>
          <cell r="O2740" t="str">
            <v>PK</v>
          </cell>
          <cell r="P2740">
            <v>225</v>
          </cell>
          <cell r="Q2740">
            <v>225</v>
          </cell>
          <cell r="R2740">
            <v>0</v>
          </cell>
          <cell r="S2740">
            <v>0</v>
          </cell>
          <cell r="T2740">
            <v>10990</v>
          </cell>
          <cell r="U2740">
            <v>10990</v>
          </cell>
          <cell r="V2740">
            <v>0</v>
          </cell>
          <cell r="W2740">
            <v>0</v>
          </cell>
          <cell r="X2740" t="str">
            <v>STAINLESS STEEL SHEETSHS CODE 72 19SINKSHS CODE 84 81SHOWER SETSHS CODE 84 81PVB FILMHS CODE 39 2030 CALENDAR DAYS FREE TIME ATN M STAINLESS STEEL SHEETS HS CODE 72 19 SINKS HS CODE 84 81 SHOWER SETS HS CODE 84 81 PVB FILM HS CODE 39 20 30 CALENDAR DAYS FREE TIME AT DESTINATION TIN NO 1000035325 RISK ARRANGEMENT CARRIER S LIABILITY CEASES AT MOMBASA KENYA</v>
          </cell>
          <cell r="Y2740" t="str">
            <v>Valide</v>
          </cell>
        </row>
        <row r="2741">
          <cell r="A2741" t="str">
            <v>TRHU3845000</v>
          </cell>
          <cell r="B2741">
            <v>20</v>
          </cell>
          <cell r="C2741">
            <v>148000239713</v>
          </cell>
          <cell r="D2741">
            <v>0</v>
          </cell>
          <cell r="E2741">
            <v>0</v>
          </cell>
          <cell r="F2741">
            <v>0</v>
          </cell>
          <cell r="G2741">
            <v>0</v>
          </cell>
          <cell r="H2741">
            <v>0</v>
          </cell>
          <cell r="I2741" t="str">
            <v>2020 MSA 167131</v>
          </cell>
          <cell r="J2741">
            <v>118</v>
          </cell>
          <cell r="K2741" t="str">
            <v>COUNTRY DRAGON CORPORATION LIMITED</v>
          </cell>
          <cell r="L2741" t="str">
            <v>TILE CENTRE LTD</v>
          </cell>
          <cell r="M2741" t="str">
            <v>CN</v>
          </cell>
          <cell r="N2741" t="str">
            <v>CNJJG</v>
          </cell>
          <cell r="O2741" t="str">
            <v>CT</v>
          </cell>
          <cell r="P2741">
            <v>880</v>
          </cell>
          <cell r="Q2741">
            <v>880</v>
          </cell>
          <cell r="R2741">
            <v>0</v>
          </cell>
          <cell r="S2741">
            <v>0</v>
          </cell>
          <cell r="T2741">
            <v>25760</v>
          </cell>
          <cell r="U2741">
            <v>25760</v>
          </cell>
          <cell r="V2741">
            <v>0</v>
          </cell>
          <cell r="W2741">
            <v>0</v>
          </cell>
          <cell r="X2741" t="str">
            <v>TILESHS CODE 69 0830 CALENDAR DAYS FREE TIMEAT DESTINATION EMAIL AC COUNTS VINCOTCL COMTHE TIN NO 1000035325 ACCOUNT RISK ARRANGEMENTC ARRIER S LIABILITY CEASES ATMOMBASA KENYAN M TILES HS CODE 69 08 30 CALENDAR DAYS FREE TIME AT DESTINATION EMAIL ACCOUNTS VINCOTCL COM THE TIN NO 1000035325 ACCOUNT RISK ARRANGEMENT CARRIER S LIABILITY CEASES AT MOMBASA KENYA</v>
          </cell>
          <cell r="Y2741" t="str">
            <v>Valide</v>
          </cell>
        </row>
        <row r="2742">
          <cell r="A2742" t="str">
            <v>SEGU6034687</v>
          </cell>
          <cell r="B2742">
            <v>40</v>
          </cell>
          <cell r="C2742">
            <v>149004775855</v>
          </cell>
          <cell r="D2742">
            <v>0</v>
          </cell>
          <cell r="E2742">
            <v>0</v>
          </cell>
          <cell r="F2742">
            <v>0</v>
          </cell>
          <cell r="G2742">
            <v>0</v>
          </cell>
          <cell r="H2742">
            <v>0</v>
          </cell>
          <cell r="I2742" t="str">
            <v>2020 MSA 167466</v>
          </cell>
          <cell r="J2742">
            <v>368</v>
          </cell>
          <cell r="K2742" t="str">
            <v>EXAL COMPANY</v>
          </cell>
          <cell r="L2742" t="str">
            <v>ASSA ABLOY E A LTD</v>
          </cell>
          <cell r="M2742" t="str">
            <v>CN</v>
          </cell>
          <cell r="N2742" t="str">
            <v>CNSHK</v>
          </cell>
          <cell r="O2742" t="str">
            <v>PK</v>
          </cell>
          <cell r="P2742">
            <v>1186</v>
          </cell>
          <cell r="Q2742">
            <v>1186</v>
          </cell>
          <cell r="R2742">
            <v>1186</v>
          </cell>
          <cell r="S2742">
            <v>1186</v>
          </cell>
          <cell r="T2742">
            <v>24820</v>
          </cell>
          <cell r="U2742">
            <v>24820</v>
          </cell>
          <cell r="V2742">
            <v>24820</v>
          </cell>
          <cell r="W2742">
            <v>24820</v>
          </cell>
          <cell r="X2742" t="str">
            <v>BRANDUNION YALE ASSA ABLOYLOCK AND DOOR HARDWAREQTY PKGS 1186 PHONE 254 206531569 653 0324P000613055PN M BRAND UNION YALE ASSA ABLOY LOCK AND DOOR HARDWARE QTY PKGS 1186 PHONE 254 206531569 653 0324 P000613055P</v>
          </cell>
          <cell r="Y2742" t="str">
            <v>Valide</v>
          </cell>
        </row>
        <row r="2743">
          <cell r="A2743" t="str">
            <v>TCNU4784919</v>
          </cell>
          <cell r="B2743">
            <v>40</v>
          </cell>
          <cell r="C2743">
            <v>149004781316</v>
          </cell>
          <cell r="D2743">
            <v>0</v>
          </cell>
          <cell r="E2743">
            <v>0</v>
          </cell>
          <cell r="F2743">
            <v>0</v>
          </cell>
          <cell r="G2743">
            <v>0</v>
          </cell>
          <cell r="H2743">
            <v>0</v>
          </cell>
          <cell r="I2743" t="str">
            <v>2020 MSA 167507</v>
          </cell>
          <cell r="J2743">
            <v>16</v>
          </cell>
          <cell r="K2743" t="str">
            <v>HALSONS ENTERPRISE LTD</v>
          </cell>
          <cell r="L2743" t="str">
            <v>SOUK BAZAAR LIMITED</v>
          </cell>
          <cell r="M2743" t="str">
            <v>CN</v>
          </cell>
          <cell r="N2743" t="str">
            <v>CNNGB</v>
          </cell>
          <cell r="O2743" t="str">
            <v>CT</v>
          </cell>
          <cell r="P2743">
            <v>891</v>
          </cell>
          <cell r="Q2743">
            <v>891</v>
          </cell>
          <cell r="R2743">
            <v>891</v>
          </cell>
          <cell r="S2743">
            <v>891</v>
          </cell>
          <cell r="T2743">
            <v>14360</v>
          </cell>
          <cell r="U2743">
            <v>14360</v>
          </cell>
          <cell r="V2743">
            <v>14360</v>
          </cell>
          <cell r="W2743">
            <v>14360</v>
          </cell>
          <cell r="X2743" t="str">
            <v>CHILDREN TOYSSTATIONERYWHEEL BALANCING SCOOTERBICYCLESKIDS FLODING SCO OTERINFLATABLE SWIMMING AIR POOL FOR KIDS ACCOUNTS SOUKBAZAAR CO KEP 051661742A ACCOUNTS SOUKBAZAAR CO KEN M CHILDREN TOYS STATIONERY WHEEL BALANCING SCOOTER BICYCLES KIDS FLODING SCOOTER INFLATABLE SWIMMING AIR POOL FOR KIDS ACCOUNTS SOUKBAZAAR CO KE P051661742A ACCOUNTS SOUKBAZAAR CO KE P051661742A</v>
          </cell>
          <cell r="Y2743" t="str">
            <v>Valide</v>
          </cell>
        </row>
        <row r="2744">
          <cell r="A2744" t="str">
            <v>EITU9048890</v>
          </cell>
          <cell r="B2744">
            <v>40</v>
          </cell>
          <cell r="C2744">
            <v>149004781316</v>
          </cell>
          <cell r="D2744">
            <v>0</v>
          </cell>
          <cell r="E2744">
            <v>0</v>
          </cell>
          <cell r="F2744">
            <v>0</v>
          </cell>
          <cell r="G2744">
            <v>0</v>
          </cell>
          <cell r="H2744">
            <v>0</v>
          </cell>
          <cell r="I2744" t="str">
            <v>2020 MSA 167507</v>
          </cell>
          <cell r="J2744">
            <v>16</v>
          </cell>
          <cell r="K2744" t="str">
            <v>HALSONS ENTERPRISE LTD</v>
          </cell>
          <cell r="L2744" t="str">
            <v>SOUK BAZAAR LIMITED</v>
          </cell>
          <cell r="M2744" t="str">
            <v>CN</v>
          </cell>
          <cell r="N2744" t="str">
            <v>CNNGB</v>
          </cell>
          <cell r="O2744" t="str">
            <v>CT</v>
          </cell>
          <cell r="P2744">
            <v>891</v>
          </cell>
          <cell r="Q2744">
            <v>891</v>
          </cell>
          <cell r="R2744">
            <v>891</v>
          </cell>
          <cell r="S2744">
            <v>891</v>
          </cell>
          <cell r="T2744">
            <v>14360</v>
          </cell>
          <cell r="U2744">
            <v>14360</v>
          </cell>
          <cell r="V2744">
            <v>14360</v>
          </cell>
          <cell r="W2744">
            <v>14360</v>
          </cell>
          <cell r="X2744" t="str">
            <v>CHILDREN TOYSSTATIONERYWHEEL BALANCING SCOOTERBICYCLESKIDS FLODING SCO OTERINFLATABLE SWIMMING AIR POOL FOR KIDS ACCOUNTS SOUKBAZAAR CO KEP 051661742A ACCOUNTS SOUKBAZAAR CO KEN M CHILDREN TOYS STATIONERY WHEEL BALANCING SCOOTER BICYCLES KIDS FLODING SCOOTER INFLATABLE SWIMMING AIR POOL FOR KIDS ACCOUNTS SOUKBAZAAR CO KE P051661742A ACCOUNTS SOUKBAZAAR CO KE P051661742A</v>
          </cell>
          <cell r="Y2744" t="str">
            <v>Valide</v>
          </cell>
        </row>
        <row r="2745">
          <cell r="A2745" t="str">
            <v>GCXU5321789</v>
          </cell>
          <cell r="B2745">
            <v>40</v>
          </cell>
          <cell r="C2745">
            <v>149005011476</v>
          </cell>
          <cell r="D2745">
            <v>0</v>
          </cell>
          <cell r="E2745">
            <v>0</v>
          </cell>
          <cell r="F2745">
            <v>0</v>
          </cell>
          <cell r="G2745">
            <v>0</v>
          </cell>
          <cell r="H2745">
            <v>0</v>
          </cell>
          <cell r="I2745" t="str">
            <v>2020 MSA 167507</v>
          </cell>
          <cell r="J2745">
            <v>61</v>
          </cell>
          <cell r="K2745" t="str">
            <v>SHEN ZHEN KING DOUBLE SINCERE IMPORT EXPORT CO LTD</v>
          </cell>
          <cell r="L2745" t="str">
            <v>UKWALA BARGAINS LIMITED</v>
          </cell>
          <cell r="M2745" t="str">
            <v>CN</v>
          </cell>
          <cell r="N2745" t="str">
            <v>CNYTN</v>
          </cell>
          <cell r="O2745" t="str">
            <v>CT</v>
          </cell>
          <cell r="P2745">
            <v>1218</v>
          </cell>
          <cell r="Q2745">
            <v>1218</v>
          </cell>
          <cell r="R2745">
            <v>1218</v>
          </cell>
          <cell r="S2745">
            <v>1218</v>
          </cell>
          <cell r="T2745">
            <v>20858</v>
          </cell>
          <cell r="U2745">
            <v>20858</v>
          </cell>
          <cell r="V2745">
            <v>20858</v>
          </cell>
          <cell r="W2745">
            <v>20858</v>
          </cell>
          <cell r="X2745" t="str">
            <v>GLASSWAREHS CODE 70133700N M GLASSWARE HS CODE 70133700</v>
          </cell>
          <cell r="Y2745" t="str">
            <v>Valide</v>
          </cell>
        </row>
        <row r="2746">
          <cell r="A2746" t="str">
            <v>TCNU2129862</v>
          </cell>
          <cell r="B2746">
            <v>40</v>
          </cell>
          <cell r="C2746">
            <v>150000040757</v>
          </cell>
          <cell r="D2746">
            <v>0</v>
          </cell>
          <cell r="E2746">
            <v>0</v>
          </cell>
          <cell r="F2746">
            <v>0</v>
          </cell>
          <cell r="G2746">
            <v>0</v>
          </cell>
          <cell r="H2746">
            <v>0</v>
          </cell>
          <cell r="I2746" t="str">
            <v>2020 MSA 167507</v>
          </cell>
          <cell r="J2746">
            <v>28</v>
          </cell>
          <cell r="K2746" t="str">
            <v>TIANJIN ESTEL ELECTRONIC SCIENCE AND TECHNOLOGY CO LTD</v>
          </cell>
          <cell r="L2746" t="str">
            <v>ADRIAN KENYA LIMITED</v>
          </cell>
          <cell r="M2746" t="str">
            <v>CN</v>
          </cell>
          <cell r="N2746" t="str">
            <v>CNSHA</v>
          </cell>
          <cell r="O2746" t="str">
            <v>SX</v>
          </cell>
          <cell r="P2746">
            <v>50</v>
          </cell>
          <cell r="Q2746">
            <v>50</v>
          </cell>
          <cell r="R2746">
            <v>50</v>
          </cell>
          <cell r="S2746">
            <v>50</v>
          </cell>
          <cell r="T2746">
            <v>5150</v>
          </cell>
          <cell r="U2746">
            <v>5150</v>
          </cell>
          <cell r="V2746">
            <v>5150</v>
          </cell>
          <cell r="W2746">
            <v>5150</v>
          </cell>
          <cell r="X2746" t="str">
            <v>TELECOM CABINET CONTACT PERSON FIONA LIANGESTEL TELECOM CABINET CONTACT PERSON FIONA LIANG</v>
          </cell>
          <cell r="Y2746" t="str">
            <v>Valide</v>
          </cell>
        </row>
        <row r="2747">
          <cell r="A2747" t="str">
            <v>EGSU9119316</v>
          </cell>
          <cell r="B2747">
            <v>40</v>
          </cell>
          <cell r="C2747">
            <v>150050084456</v>
          </cell>
          <cell r="D2747">
            <v>0</v>
          </cell>
          <cell r="E2747">
            <v>0</v>
          </cell>
          <cell r="F2747">
            <v>0</v>
          </cell>
          <cell r="G2747">
            <v>0</v>
          </cell>
          <cell r="H2747">
            <v>0</v>
          </cell>
          <cell r="I2747" t="str">
            <v>2020 MSA 167466</v>
          </cell>
          <cell r="J2747">
            <v>29</v>
          </cell>
          <cell r="K2747" t="str">
            <v>SUZHOU JUNSHENG TEXTILE CO LTD</v>
          </cell>
          <cell r="L2747" t="str">
            <v>TALIMO TRADING AGENCY</v>
          </cell>
          <cell r="M2747" t="str">
            <v>CN</v>
          </cell>
          <cell r="N2747" t="str">
            <v>CNSHA</v>
          </cell>
          <cell r="O2747" t="str">
            <v>RO</v>
          </cell>
          <cell r="P2747">
            <v>720</v>
          </cell>
          <cell r="Q2747">
            <v>720</v>
          </cell>
          <cell r="R2747">
            <v>720</v>
          </cell>
          <cell r="S2747">
            <v>720</v>
          </cell>
          <cell r="T2747">
            <v>24600</v>
          </cell>
          <cell r="U2747">
            <v>24600</v>
          </cell>
          <cell r="V2747">
            <v>24600</v>
          </cell>
          <cell r="W2747">
            <v>24600</v>
          </cell>
          <cell r="X2747" t="str">
            <v>POLYESTER FABRICS60019200 5801310000N M POLYESTER FABRICS 60019200 5801310000</v>
          </cell>
          <cell r="Y2747" t="str">
            <v>Valide</v>
          </cell>
        </row>
        <row r="2748">
          <cell r="A2748" t="str">
            <v>TEMU8953621</v>
          </cell>
          <cell r="B2748">
            <v>40</v>
          </cell>
          <cell r="C2748">
            <v>154000022158</v>
          </cell>
          <cell r="D2748">
            <v>0</v>
          </cell>
          <cell r="E2748">
            <v>0</v>
          </cell>
          <cell r="F2748">
            <v>0</v>
          </cell>
          <cell r="G2748">
            <v>0</v>
          </cell>
          <cell r="H2748">
            <v>0</v>
          </cell>
          <cell r="I2748" t="str">
            <v>2020 MSA 167507</v>
          </cell>
          <cell r="J2748">
            <v>293</v>
          </cell>
          <cell r="K2748" t="str">
            <v>AEOLUS TYRE CO LTD</v>
          </cell>
          <cell r="L2748" t="str">
            <v>KISHEN HOLDINGS LIMITED</v>
          </cell>
          <cell r="M2748" t="str">
            <v>CN</v>
          </cell>
          <cell r="N2748" t="str">
            <v>CNTAO</v>
          </cell>
          <cell r="O2748" t="str">
            <v>SX</v>
          </cell>
          <cell r="P2748">
            <v>290</v>
          </cell>
          <cell r="Q2748">
            <v>290</v>
          </cell>
          <cell r="R2748">
            <v>290</v>
          </cell>
          <cell r="S2748">
            <v>290</v>
          </cell>
          <cell r="T2748">
            <v>14963</v>
          </cell>
          <cell r="U2748">
            <v>14963</v>
          </cell>
          <cell r="V2748">
            <v>14963</v>
          </cell>
          <cell r="W2748">
            <v>14963</v>
          </cell>
          <cell r="X2748" t="str">
            <v>AEOLUS AND HENAN BRAND TYRESHS 4011200000 4011610000NET WEIGHT 14962 9KGSFREIGHT PREPAIDN M AEOLUS AND HENAN BRAND TYRES HS 4011200000 4011610000 NET WEIGHT 14962 9KGS FREIGHT PREPAID</v>
          </cell>
          <cell r="Y2748" t="str">
            <v>Valid</v>
          </cell>
        </row>
        <row r="2749">
          <cell r="A2749" t="str">
            <v>DRYU2299151</v>
          </cell>
          <cell r="B2749">
            <v>20</v>
          </cell>
          <cell r="C2749">
            <v>156000266533</v>
          </cell>
          <cell r="D2749">
            <v>0</v>
          </cell>
          <cell r="E2749">
            <v>0</v>
          </cell>
          <cell r="F2749">
            <v>0</v>
          </cell>
          <cell r="G2749">
            <v>0</v>
          </cell>
          <cell r="H2749">
            <v>0</v>
          </cell>
          <cell r="I2749" t="str">
            <v>2020 MSA 167466</v>
          </cell>
          <cell r="J2749">
            <v>238</v>
          </cell>
          <cell r="K2749" t="str">
            <v>ZHEJIANG YUQI TRADING CO LTD</v>
          </cell>
          <cell r="L2749" t="str">
            <v>HU MING PVC CO LTD</v>
          </cell>
          <cell r="M2749" t="str">
            <v>CN</v>
          </cell>
          <cell r="N2749" t="str">
            <v>CNWUZ</v>
          </cell>
          <cell r="O2749" t="str">
            <v>PK</v>
          </cell>
          <cell r="P2749">
            <v>5400</v>
          </cell>
          <cell r="Q2749">
            <v>5400</v>
          </cell>
          <cell r="R2749">
            <v>5400</v>
          </cell>
          <cell r="S2749">
            <v>5400</v>
          </cell>
          <cell r="T2749">
            <v>265000</v>
          </cell>
          <cell r="U2749">
            <v>265000</v>
          </cell>
          <cell r="V2749">
            <v>265000</v>
          </cell>
          <cell r="W2749">
            <v>265000</v>
          </cell>
          <cell r="X2749" t="str">
            <v>CARBONATE DRILL CUTTINGSN M CARBONATE DRILL CUTTINGS</v>
          </cell>
          <cell r="Y2749" t="str">
            <v>Valide</v>
          </cell>
        </row>
        <row r="2750">
          <cell r="A2750" t="str">
            <v>TEMU0625816</v>
          </cell>
          <cell r="B2750">
            <v>20</v>
          </cell>
          <cell r="C2750">
            <v>156000305768</v>
          </cell>
          <cell r="D2750">
            <v>0</v>
          </cell>
          <cell r="E2750">
            <v>0</v>
          </cell>
          <cell r="F2750">
            <v>0</v>
          </cell>
          <cell r="G2750">
            <v>0</v>
          </cell>
          <cell r="H2750">
            <v>0</v>
          </cell>
          <cell r="I2750" t="str">
            <v>2020 MSA 167308</v>
          </cell>
          <cell r="J2750">
            <v>263</v>
          </cell>
          <cell r="K2750" t="str">
            <v>DONGGUAN WINDA ARTS INDUSTRY CO LTD</v>
          </cell>
          <cell r="L2750" t="str">
            <v>TILE AND CARPET CENTRE LTD</v>
          </cell>
          <cell r="M2750" t="str">
            <v>CN</v>
          </cell>
          <cell r="N2750" t="str">
            <v>CNSHK</v>
          </cell>
          <cell r="O2750" t="str">
            <v>CT</v>
          </cell>
          <cell r="P2750">
            <v>293</v>
          </cell>
          <cell r="Q2750">
            <v>293</v>
          </cell>
          <cell r="R2750">
            <v>293</v>
          </cell>
          <cell r="S2750">
            <v>293</v>
          </cell>
          <cell r="T2750">
            <v>3304</v>
          </cell>
          <cell r="U2750">
            <v>3304</v>
          </cell>
          <cell r="V2750">
            <v>3304</v>
          </cell>
          <cell r="W2750">
            <v>3304</v>
          </cell>
          <cell r="X2750" t="str">
            <v>ARTIFICIAL PLANTS E-MAIL SAMUELG TILECENTRE COMDOMUS ARTIFICIAL PLANTS E-MAIL SAMUELG TILECENTRE COM</v>
          </cell>
          <cell r="Y2750" t="str">
            <v>Valide</v>
          </cell>
        </row>
        <row r="2751">
          <cell r="A2751" t="str">
            <v>TCNU6766025</v>
          </cell>
          <cell r="B2751">
            <v>40</v>
          </cell>
          <cell r="C2751">
            <v>156000314112</v>
          </cell>
          <cell r="D2751">
            <v>0</v>
          </cell>
          <cell r="E2751">
            <v>0</v>
          </cell>
          <cell r="F2751">
            <v>0</v>
          </cell>
          <cell r="G2751">
            <v>0</v>
          </cell>
          <cell r="H2751">
            <v>0</v>
          </cell>
          <cell r="I2751" t="str">
            <v>2020 MSA 167507</v>
          </cell>
          <cell r="J2751">
            <v>339</v>
          </cell>
          <cell r="K2751" t="str">
            <v>ZHUHAI FREE CLOUD ARTS CO LTD</v>
          </cell>
          <cell r="L2751" t="str">
            <v>TILE AND CARPET CENTRE LTD</v>
          </cell>
          <cell r="M2751" t="str">
            <v>CN</v>
          </cell>
          <cell r="N2751" t="str">
            <v>CNSHK</v>
          </cell>
          <cell r="O2751" t="str">
            <v>CT</v>
          </cell>
          <cell r="P2751">
            <v>229</v>
          </cell>
          <cell r="Q2751">
            <v>229</v>
          </cell>
          <cell r="R2751">
            <v>229</v>
          </cell>
          <cell r="S2751">
            <v>229</v>
          </cell>
          <cell r="T2751">
            <v>3541</v>
          </cell>
          <cell r="U2751">
            <v>3541</v>
          </cell>
          <cell r="V2751">
            <v>3541</v>
          </cell>
          <cell r="W2751">
            <v>3541</v>
          </cell>
          <cell r="X2751" t="str">
            <v>OIL PAINTINGS E-MAIL SAMUELG TILECENTRE COMT C OIL PAINTINGS E-MAIL SAMUELG TILECENTRE COM</v>
          </cell>
          <cell r="Y2751" t="str">
            <v>Valide</v>
          </cell>
        </row>
        <row r="2752">
          <cell r="A2752" t="str">
            <v>DRYU2577484</v>
          </cell>
          <cell r="B2752">
            <v>20</v>
          </cell>
          <cell r="C2752">
            <v>590000014670</v>
          </cell>
          <cell r="D2752">
            <v>0</v>
          </cell>
          <cell r="E2752">
            <v>0</v>
          </cell>
          <cell r="F2752">
            <v>0</v>
          </cell>
          <cell r="G2752">
            <v>0</v>
          </cell>
          <cell r="H2752">
            <v>0</v>
          </cell>
          <cell r="I2752" t="str">
            <v>2020 MSA 167466</v>
          </cell>
          <cell r="J2752">
            <v>463</v>
          </cell>
          <cell r="K2752" t="str">
            <v>OBEIKAN GLASS COMPANY</v>
          </cell>
          <cell r="L2752" t="str">
            <v>RAMP ENTERPRISES LTD</v>
          </cell>
          <cell r="M2752" t="str">
            <v>CN</v>
          </cell>
          <cell r="N2752" t="str">
            <v>SAJED</v>
          </cell>
          <cell r="O2752" t="str">
            <v>CS</v>
          </cell>
          <cell r="P2752">
            <v>138</v>
          </cell>
          <cell r="Q2752">
            <v>138</v>
          </cell>
          <cell r="R2752">
            <v>0</v>
          </cell>
          <cell r="S2752">
            <v>0</v>
          </cell>
          <cell r="T2752">
            <v>309956</v>
          </cell>
          <cell r="U2752">
            <v>309956</v>
          </cell>
          <cell r="V2752">
            <v>0</v>
          </cell>
          <cell r="W2752">
            <v>0</v>
          </cell>
          <cell r="X2752" t="str">
            <v>CLEAR FLOAT GLASSNO MARKS CLEAR FLOAT GLASS</v>
          </cell>
          <cell r="Y2752" t="str">
            <v>Valide</v>
          </cell>
        </row>
        <row r="2753">
          <cell r="A2753" t="str">
            <v>EGHU9162751</v>
          </cell>
          <cell r="B2753">
            <v>40</v>
          </cell>
          <cell r="C2753">
            <v>591000009992</v>
          </cell>
          <cell r="D2753">
            <v>0</v>
          </cell>
          <cell r="E2753">
            <v>0</v>
          </cell>
          <cell r="F2753">
            <v>0</v>
          </cell>
          <cell r="G2753">
            <v>0</v>
          </cell>
          <cell r="H2753">
            <v>0</v>
          </cell>
          <cell r="I2753" t="str">
            <v>2020 MSA 167308</v>
          </cell>
          <cell r="J2753">
            <v>106</v>
          </cell>
          <cell r="K2753" t="str">
            <v>HAMOUDEH INDUSTRIAL TRADE EST</v>
          </cell>
          <cell r="L2753" t="str">
            <v>QUEEN CROWN ENTERPRISES LIMITED</v>
          </cell>
          <cell r="M2753" t="str">
            <v>CN</v>
          </cell>
          <cell r="N2753" t="str">
            <v>JOAQJ</v>
          </cell>
          <cell r="O2753" t="str">
            <v>PK</v>
          </cell>
          <cell r="P2753">
            <v>1516</v>
          </cell>
          <cell r="Q2753">
            <v>1516</v>
          </cell>
          <cell r="R2753">
            <v>0</v>
          </cell>
          <cell r="S2753">
            <v>0</v>
          </cell>
          <cell r="T2753">
            <v>15385</v>
          </cell>
          <cell r="U2753">
            <v>15385</v>
          </cell>
          <cell r="V2753">
            <v>0</v>
          </cell>
          <cell r="W2753">
            <v>0</v>
          </cell>
          <cell r="X2753" t="str">
            <v>DETERGENT1516 PACKAGE S IV20004622NO MARKS DETERGENT 1516 PACKAGE S IV20004622</v>
          </cell>
          <cell r="Y2753" t="str">
            <v>Valide</v>
          </cell>
        </row>
        <row r="2754">
          <cell r="A2754" t="str">
            <v>EGHU3582470</v>
          </cell>
          <cell r="B2754">
            <v>20</v>
          </cell>
          <cell r="C2754" t="str">
            <v>002000347376</v>
          </cell>
          <cell r="D2754">
            <v>0</v>
          </cell>
          <cell r="E2754">
            <v>0</v>
          </cell>
          <cell r="F2754">
            <v>0</v>
          </cell>
          <cell r="G2754">
            <v>0</v>
          </cell>
          <cell r="H2754">
            <v>0</v>
          </cell>
          <cell r="I2754" t="str">
            <v>2020 MSA 167507</v>
          </cell>
          <cell r="J2754">
            <v>106</v>
          </cell>
          <cell r="K2754" t="str">
            <v>NMC LOGISTICS INTERNATIONAL CO LTD</v>
          </cell>
          <cell r="L2754" t="str">
            <v>SUNDA KENYA INDUSTRIAL COMPANY LIMITED</v>
          </cell>
          <cell r="M2754" t="str">
            <v>CN</v>
          </cell>
          <cell r="N2754" t="str">
            <v>TWTXG</v>
          </cell>
          <cell r="O2754" t="str">
            <v>CT</v>
          </cell>
          <cell r="P2754">
            <v>392</v>
          </cell>
          <cell r="Q2754">
            <v>392</v>
          </cell>
          <cell r="R2754">
            <v>0</v>
          </cell>
          <cell r="S2754">
            <v>0</v>
          </cell>
          <cell r="T2754">
            <v>4273</v>
          </cell>
          <cell r="U2754">
            <v>4273</v>
          </cell>
          <cell r="V2754">
            <v>0</v>
          </cell>
          <cell r="W2754">
            <v>0</v>
          </cell>
          <cell r="X2754" t="str">
            <v>MOLDED HOOKCY CY21 DAYS FOR FREE TIMEFOR CONTAINER USAGE CONTACT PAUL MARETE DAVID WUMOBILE PHONE 0721542127 254786368233E-MAIL IM KENYA SU NDA COM TEL 254726996961N M MOLDED HOOK CY CY 21 DAYS FOR FREE TIME FOR CONTAINER USAGE CONTACT PAUL MARETE DAVID WU MOBILE PHONE 0721542127 254786368233 E-MAIL IM KENYA SUNDA COM TEL 254726996961</v>
          </cell>
          <cell r="Y2754" t="str">
            <v>Valide</v>
          </cell>
        </row>
        <row r="2755">
          <cell r="A2755" t="str">
            <v>EGSU3082950</v>
          </cell>
          <cell r="B2755">
            <v>20</v>
          </cell>
          <cell r="C2755" t="str">
            <v>003091333843</v>
          </cell>
          <cell r="D2755">
            <v>0</v>
          </cell>
          <cell r="E2755">
            <v>0</v>
          </cell>
          <cell r="F2755">
            <v>0</v>
          </cell>
          <cell r="G2755">
            <v>0</v>
          </cell>
          <cell r="H2755">
            <v>0</v>
          </cell>
          <cell r="I2755" t="str">
            <v>2020 MSA 166924</v>
          </cell>
          <cell r="J2755">
            <v>167</v>
          </cell>
          <cell r="K2755" t="str">
            <v>TRICON ENERGY UK LTD</v>
          </cell>
          <cell r="L2755" t="str">
            <v>ASL LIMITED</v>
          </cell>
          <cell r="M2755" t="str">
            <v>AR</v>
          </cell>
          <cell r="N2755" t="str">
            <v>TWTXG</v>
          </cell>
          <cell r="O2755" t="str">
            <v>BG</v>
          </cell>
          <cell r="P2755">
            <v>8160</v>
          </cell>
          <cell r="Q2755">
            <v>8160</v>
          </cell>
          <cell r="R2755">
            <v>8160</v>
          </cell>
          <cell r="S2755">
            <v>8160</v>
          </cell>
          <cell r="T2755">
            <v>205308</v>
          </cell>
          <cell r="U2755">
            <v>205308</v>
          </cell>
          <cell r="V2755">
            <v>205308</v>
          </cell>
          <cell r="W2755">
            <v>205308</v>
          </cell>
          <cell r="X2755" t="str">
            <v>204MT OF PVC H66TOTAL NET WEIGHT 204 000 00 KGSTOTAL GROSS WEIGHT 205 305 60 KGS21 DAYS FREE DETENTION ATDESTINATIONSHIPPED ON BOARD AUG 09 2020FREIGHT PREPAID</v>
          </cell>
          <cell r="Y2755" t="str">
            <v>Valide</v>
          </cell>
        </row>
        <row r="2756">
          <cell r="A2756" t="str">
            <v>GLDU9703366</v>
          </cell>
          <cell r="B2756">
            <v>20</v>
          </cell>
          <cell r="C2756" t="str">
            <v>003091665978</v>
          </cell>
          <cell r="D2756">
            <v>0</v>
          </cell>
          <cell r="E2756">
            <v>0</v>
          </cell>
          <cell r="F2756">
            <v>0</v>
          </cell>
          <cell r="G2756">
            <v>0</v>
          </cell>
          <cell r="H2756">
            <v>0</v>
          </cell>
          <cell r="I2756" t="str">
            <v>2020 MSA 167131</v>
          </cell>
          <cell r="J2756">
            <v>208</v>
          </cell>
          <cell r="K2756" t="str">
            <v>YUNG YI COMPANY LIMITED</v>
          </cell>
          <cell r="L2756" t="str">
            <v>C P SHOE INDUSTRIES LIMITED</v>
          </cell>
          <cell r="M2756" t="str">
            <v>CN</v>
          </cell>
          <cell r="N2756" t="str">
            <v>TWKEL</v>
          </cell>
          <cell r="O2756" t="str">
            <v>RO</v>
          </cell>
          <cell r="P2756">
            <v>201</v>
          </cell>
          <cell r="Q2756">
            <v>201</v>
          </cell>
          <cell r="R2756">
            <v>201</v>
          </cell>
          <cell r="S2756">
            <v>201</v>
          </cell>
          <cell r="T2756">
            <v>5407</v>
          </cell>
          <cell r="U2756">
            <v>5407</v>
          </cell>
          <cell r="V2756">
            <v>5407</v>
          </cell>
          <cell r="W2756">
            <v>5407</v>
          </cell>
          <cell r="X2756" t="str">
            <v>PLAIN PVC SHEETING WITH HOLESIN 63 WIDTH X 30M ROLL 6030MTS HS CODE 59031000Y-20043 NAIROBI NO MADE IN TAIWAN R O C PLAIN PVC SHEETING WITH HOLES IN 63 WIDTH X 30M ROLL 6030MTS HS CODE 59031000</v>
          </cell>
          <cell r="Y2756" t="str">
            <v>Valide</v>
          </cell>
        </row>
        <row r="2757">
          <cell r="A2757" t="str">
            <v>MAGU2199935</v>
          </cell>
          <cell r="B2757">
            <v>20</v>
          </cell>
          <cell r="C2757" t="str">
            <v>040000252084</v>
          </cell>
          <cell r="D2757">
            <v>0</v>
          </cell>
          <cell r="E2757">
            <v>0</v>
          </cell>
          <cell r="F2757">
            <v>0</v>
          </cell>
          <cell r="G2757">
            <v>0</v>
          </cell>
          <cell r="H2757">
            <v>0</v>
          </cell>
          <cell r="I2757" t="str">
            <v>2020 MSA 167466</v>
          </cell>
          <cell r="J2757">
            <v>494</v>
          </cell>
          <cell r="K2757" t="str">
            <v>WACKER CHEMICALS KOREA INC</v>
          </cell>
          <cell r="L2757" t="str">
            <v>HENKEL KENYA LIMITED</v>
          </cell>
          <cell r="M2757" t="str">
            <v>CN</v>
          </cell>
          <cell r="N2757" t="str">
            <v>KRPUS</v>
          </cell>
          <cell r="O2757" t="str">
            <v>DR</v>
          </cell>
          <cell r="P2757">
            <v>234</v>
          </cell>
          <cell r="Q2757">
            <v>234</v>
          </cell>
          <cell r="R2757">
            <v>234</v>
          </cell>
          <cell r="S2757">
            <v>234</v>
          </cell>
          <cell r="T2757">
            <v>55857</v>
          </cell>
          <cell r="U2757">
            <v>55857</v>
          </cell>
          <cell r="V2757">
            <v>55857</v>
          </cell>
          <cell r="W2757">
            <v>55857</v>
          </cell>
          <cell r="X2757" t="str">
            <v>VINNAPAS EP 706DRUM 220 KG60066365 17 160 000 KGVINNAPAS EP 706DRUM 22 0 KG60066365 17 160 000 KGVINNAPAS EP 706DRUM 220 KG60066365 17 160 00 0 KGHENKEL KENYA LTD ORDER REF NO HKL145 2020 IDF E2008386546 MANUFACTURING DATE 29 08 2020 EXPIRY DATE 26 05 2021 MADE IN KOREA VINNAPAS EP 706 DRUM 220 KG 60066365 17 160 000 KG VINNAPAS EP 706 DRUM 220 KG 60066365 17 160 000 KG VINNAPAS EP 706 DRUM 220 KG 60066365 17 160 000 KG IDF E2008386546 EMAIL ADDRESS LUKE ETYANG HENKEL COM DUNCAN MUTULU HENKEL COM JUNIOR MWANDOLA HENKEL COM MOBILE NUMBER 254-20-851891-3</v>
          </cell>
          <cell r="Y2757" t="str">
            <v>Valide</v>
          </cell>
        </row>
        <row r="2758">
          <cell r="A2758" t="str">
            <v>EGHU3558447</v>
          </cell>
          <cell r="B2758">
            <v>20</v>
          </cell>
          <cell r="C2758" t="str">
            <v>040000252084</v>
          </cell>
          <cell r="D2758">
            <v>0</v>
          </cell>
          <cell r="E2758">
            <v>0</v>
          </cell>
          <cell r="F2758">
            <v>0</v>
          </cell>
          <cell r="G2758">
            <v>0</v>
          </cell>
          <cell r="H2758">
            <v>0</v>
          </cell>
          <cell r="I2758" t="str">
            <v>2020 MSA 167466</v>
          </cell>
          <cell r="J2758">
            <v>494</v>
          </cell>
          <cell r="K2758" t="str">
            <v>WACKER CHEMICALS KOREA INC</v>
          </cell>
          <cell r="L2758" t="str">
            <v>HENKEL KENYA LIMITED</v>
          </cell>
          <cell r="M2758" t="str">
            <v>CN</v>
          </cell>
          <cell r="N2758" t="str">
            <v>KRPUS</v>
          </cell>
          <cell r="O2758" t="str">
            <v>DR</v>
          </cell>
          <cell r="P2758">
            <v>234</v>
          </cell>
          <cell r="Q2758">
            <v>234</v>
          </cell>
          <cell r="R2758">
            <v>234</v>
          </cell>
          <cell r="S2758">
            <v>234</v>
          </cell>
          <cell r="T2758">
            <v>55857</v>
          </cell>
          <cell r="U2758">
            <v>55857</v>
          </cell>
          <cell r="V2758">
            <v>55857</v>
          </cell>
          <cell r="W2758">
            <v>55857</v>
          </cell>
          <cell r="X2758" t="str">
            <v>VINNAPAS EP 706DRUM 220 KG60066365 17 160 000 KGVINNAPAS EP 706DRUM 22 0 KG60066365 17 160 000 KGVINNAPAS EP 706DRUM 220 KG60066365 17 160 00 0 KGHENKEL KENYA LTD ORDER REF NO HKL145 2020 IDF E2008386546 MANUFACTURING DATE 29 08 2020 EXPIRY DATE 26 05 2021 MADE IN KOREA VINNAPAS EP 706 DRUM 220 KG 60066365 17 160 000 KG VINNAPAS EP 706 DRUM 220 KG 60066365 17 160 000 KG VINNAPAS EP 706 DRUM 220 KG 60066365 17 160 000 KG IDF E2008386546 EMAIL ADDRESS LUKE ETYANG HENKEL COM DUNCAN MUTULU HENKEL COM JUNIOR MWANDOLA HENKEL COM MOBILE NUMBER 254-20-851891-3</v>
          </cell>
          <cell r="Y2758" t="str">
            <v>Valide</v>
          </cell>
        </row>
        <row r="2759">
          <cell r="A2759" t="str">
            <v>EISU9063930</v>
          </cell>
          <cell r="B2759">
            <v>40</v>
          </cell>
          <cell r="C2759" t="str">
            <v>050050209473</v>
          </cell>
          <cell r="D2759">
            <v>0</v>
          </cell>
          <cell r="E2759">
            <v>0</v>
          </cell>
          <cell r="F2759">
            <v>0</v>
          </cell>
          <cell r="G2759">
            <v>0</v>
          </cell>
          <cell r="H2759">
            <v>0</v>
          </cell>
          <cell r="I2759" t="str">
            <v>2020 MSA 167507</v>
          </cell>
          <cell r="J2759">
            <v>284</v>
          </cell>
          <cell r="K2759" t="str">
            <v>MAXXIS INTERNATIONAL THAILAND CO LTD</v>
          </cell>
          <cell r="L2759" t="str">
            <v>TIRE WORLD LTD</v>
          </cell>
          <cell r="M2759" t="str">
            <v>CN</v>
          </cell>
          <cell r="N2759" t="str">
            <v>THLCH</v>
          </cell>
          <cell r="O2759" t="str">
            <v>BN</v>
          </cell>
          <cell r="P2759">
            <v>1207</v>
          </cell>
          <cell r="Q2759">
            <v>1207</v>
          </cell>
          <cell r="R2759">
            <v>1207</v>
          </cell>
          <cell r="S2759">
            <v>1207</v>
          </cell>
          <cell r="T2759">
            <v>26103</v>
          </cell>
          <cell r="U2759">
            <v>26103</v>
          </cell>
          <cell r="V2759">
            <v>26103</v>
          </cell>
          <cell r="W2759">
            <v>26103</v>
          </cell>
          <cell r="X2759" t="str">
            <v>AUTOMOBILE TIRES LIGHT TRUCK TYRES TRUCK BUS TYRESINVOICE NO AB-8647 8H S CODE 4011 10 00 4011 20 00 4011 20 90 PROVINCE 21140TEL 66 038-955856FAX 66 038-954498 038-955712TIRE WORLD LTD NAIROBI KENYA C NO 1- 1 207 MADE IN THAILAND AUTOMOBILE TIRES LIGHT TRUCK TYRES TRUCK BUS TYRES INVOICE NO AB-86478 H S CODE 4011 10 00 4011 20 00 4011 20 90 PROVINCE 21140 TEL 66 038-955856 FAX 66 038-954498 038-955712</v>
          </cell>
          <cell r="Y2759" t="str">
            <v>Valide</v>
          </cell>
        </row>
        <row r="2760">
          <cell r="A2760" t="str">
            <v>TEMU6086429</v>
          </cell>
          <cell r="B2760">
            <v>40</v>
          </cell>
          <cell r="C2760" t="str">
            <v>050050209473</v>
          </cell>
          <cell r="D2760">
            <v>0</v>
          </cell>
          <cell r="E2760">
            <v>0</v>
          </cell>
          <cell r="F2760">
            <v>0</v>
          </cell>
          <cell r="G2760">
            <v>0</v>
          </cell>
          <cell r="H2760">
            <v>0</v>
          </cell>
          <cell r="I2760" t="str">
            <v>2020 MSA 167507</v>
          </cell>
          <cell r="J2760">
            <v>284</v>
          </cell>
          <cell r="K2760" t="str">
            <v>MAXXIS INTERNATIONAL THAILAND CO LTD</v>
          </cell>
          <cell r="L2760" t="str">
            <v>TIRE WORLD LTD</v>
          </cell>
          <cell r="M2760" t="str">
            <v>CN</v>
          </cell>
          <cell r="N2760" t="str">
            <v>THLCH</v>
          </cell>
          <cell r="O2760" t="str">
            <v>BN</v>
          </cell>
          <cell r="P2760">
            <v>1207</v>
          </cell>
          <cell r="Q2760">
            <v>1207</v>
          </cell>
          <cell r="R2760">
            <v>1207</v>
          </cell>
          <cell r="S2760">
            <v>1207</v>
          </cell>
          <cell r="T2760">
            <v>26103</v>
          </cell>
          <cell r="U2760">
            <v>26103</v>
          </cell>
          <cell r="V2760">
            <v>26103</v>
          </cell>
          <cell r="W2760">
            <v>26103</v>
          </cell>
          <cell r="X2760" t="str">
            <v>AUTOMOBILE TIRES LIGHT TRUCK TYRES TRUCK BUS TYRESINVOICE NO AB-8647 8H S CODE 4011 10 00 4011 20 00 4011 20 90 PROVINCE 21140TEL 66 038-955856FAX 66 038-954498 038-955712TIRE WORLD LTD NAIROBI KENYA C NO 1- 1 207 MADE IN THAILAND AUTOMOBILE TIRES LIGHT TRUCK TYRES TRUCK BUS TYRES INVOICE NO AB-86478 H S CODE 4011 10 00 4011 20 00 4011 20 90 PROVINCE 21140 TEL 66 038-955856 FAX 66 038-954498 038-955712</v>
          </cell>
          <cell r="Y2760" t="str">
            <v>Valide</v>
          </cell>
        </row>
        <row r="2761">
          <cell r="A2761" t="str">
            <v>EGHU3594188</v>
          </cell>
          <cell r="B2761">
            <v>20</v>
          </cell>
          <cell r="C2761" t="str">
            <v>070000265579</v>
          </cell>
          <cell r="D2761">
            <v>0</v>
          </cell>
          <cell r="E2761">
            <v>0</v>
          </cell>
          <cell r="F2761">
            <v>0</v>
          </cell>
          <cell r="G2761">
            <v>0</v>
          </cell>
          <cell r="H2761">
            <v>0</v>
          </cell>
          <cell r="I2761" t="str">
            <v>2020 MSA 167507</v>
          </cell>
          <cell r="J2761">
            <v>241</v>
          </cell>
          <cell r="K2761" t="str">
            <v>PULAU SAMBU SINGAPORE PTE LTD</v>
          </cell>
          <cell r="L2761" t="str">
            <v>PORTCROSS LIMITED</v>
          </cell>
          <cell r="M2761" t="str">
            <v>CN</v>
          </cell>
          <cell r="N2761" t="str">
            <v>SGSIN</v>
          </cell>
          <cell r="O2761" t="str">
            <v>CT</v>
          </cell>
          <cell r="P2761">
            <v>4175</v>
          </cell>
          <cell r="Q2761">
            <v>4175</v>
          </cell>
          <cell r="R2761">
            <v>4175</v>
          </cell>
          <cell r="S2761">
            <v>4175</v>
          </cell>
          <cell r="T2761">
            <v>39430</v>
          </cell>
          <cell r="U2761">
            <v>39430</v>
          </cell>
          <cell r="V2761">
            <v>39430</v>
          </cell>
          <cell r="W2761">
            <v>39430</v>
          </cell>
          <cell r="X2761" t="str">
            <v>4175 CTNS ASST KARA COCONUT PRODUCTSAS PER PROFORMA INVOICE NO PSS P I 502 20DATED 15TH JULY 2020CFR MOMBASA PORT KENYA L C NUMBER 001I MUL20095374DATE OF ISSUE 200910L C ISSUING BANK PRIEKENXPRIME BANK LIMITEDNO MARKS 4175 CTNS ASST KARA COCONUT PRODUCTS AS PER PROFORMA INVOICE NO PSS PI 502 20 DATED 15TH JULY 2020 CFR MOMBASA PORT KENYA L C NUMBER 001IMUL20095374 DATE OF ISSUE 200910 L C ISSUING BANK PRIEKENX PRIME BANK LIMITED NAIROBI KENYA IDF NO E2007368618</v>
          </cell>
          <cell r="Y2761" t="str">
            <v>Valide</v>
          </cell>
        </row>
        <row r="2762">
          <cell r="A2762" t="str">
            <v>TCLU8662399</v>
          </cell>
          <cell r="B2762">
            <v>40</v>
          </cell>
          <cell r="C2762" t="str">
            <v>085000032424</v>
          </cell>
          <cell r="D2762">
            <v>0</v>
          </cell>
          <cell r="E2762">
            <v>0</v>
          </cell>
          <cell r="F2762">
            <v>0</v>
          </cell>
          <cell r="G2762">
            <v>0</v>
          </cell>
          <cell r="H2762">
            <v>0</v>
          </cell>
          <cell r="I2762" t="str">
            <v>0 MSA 167466</v>
          </cell>
          <cell r="J2762">
            <v>529</v>
          </cell>
          <cell r="K2762" t="str">
            <v>PT KAHATEX</v>
          </cell>
          <cell r="L2762" t="str">
            <v>SPINNERS SPINNERS LTD</v>
          </cell>
          <cell r="M2762" t="str">
            <v>CN</v>
          </cell>
          <cell r="N2762" t="str">
            <v>IDJKT</v>
          </cell>
          <cell r="O2762" t="str">
            <v>BN</v>
          </cell>
          <cell r="P2762">
            <v>164</v>
          </cell>
          <cell r="Q2762">
            <v>164</v>
          </cell>
          <cell r="R2762">
            <v>164</v>
          </cell>
          <cell r="S2762">
            <v>164</v>
          </cell>
          <cell r="T2762">
            <v>24229</v>
          </cell>
          <cell r="U2762">
            <v>24229</v>
          </cell>
          <cell r="V2762">
            <v>24229</v>
          </cell>
          <cell r="W2762">
            <v>24229</v>
          </cell>
          <cell r="X2762" t="str">
            <v>4 26 SMM 100 ACRYLIC HIGH BULK BRIGHTYARN IN HANK RAW WHITE ACRYLIC Y ARN FORPROCESSING OF FINISHED PRODUCTSQTY 24 000 00 KGS 164 BALEHS NO 5509 32 00N W 24 000 00 KGS21 DAYS FREE TIME DETENTION ANDDEMURR AGE AT DESTINATION E-MAIL OFFICE SPINNERS CO KECOUNT LOT NO N W KGS G W KGS B NO 4 26 SMM 100 ACRYLIC HIGH BULK BRIGHT YARN IN HANK RAW WHITE ACRYLIC YARN FOR PROCESSING OF FINISHED PRODUCTS QTY 24 000 00 KGS 164 BALE HS NO 5509 32 00 N W 24 000 00 KGS 21 DAYS FREE TIME DETENTION AND DEMURRAGE AT DESTINATION E-MAIL OFFICE SPINNERS CO KEMOBILE 0733900015 0733479492 0722206959 254 722 206959 IDF NO 20EMKIM000100105 PIN P000612905K FREIGHT PREPAID NAME ADDRESS AND TELEPHONE NUMBERS OF LOCAL SHIPPING AGENT AT DESTINATION PORT</v>
          </cell>
          <cell r="Y2762" t="str">
            <v>Valide</v>
          </cell>
        </row>
        <row r="2763">
          <cell r="A2763" t="str">
            <v>TLLU4299658</v>
          </cell>
          <cell r="B2763">
            <v>40</v>
          </cell>
          <cell r="C2763" t="str">
            <v>093000289205</v>
          </cell>
          <cell r="D2763">
            <v>0</v>
          </cell>
          <cell r="E2763">
            <v>0</v>
          </cell>
          <cell r="F2763">
            <v>0</v>
          </cell>
          <cell r="G2763">
            <v>0</v>
          </cell>
          <cell r="H2763">
            <v>0</v>
          </cell>
          <cell r="I2763" t="str">
            <v>2020 MSA 167466</v>
          </cell>
          <cell r="J2763">
            <v>67</v>
          </cell>
          <cell r="K2763" t="str">
            <v>COMFY FACTOR SDN BHD</v>
          </cell>
          <cell r="L2763" t="str">
            <v>FURNITURE PALACE INTERNATIONAL K LTD</v>
          </cell>
          <cell r="M2763" t="str">
            <v>CN</v>
          </cell>
          <cell r="N2763" t="str">
            <v>MYTPP</v>
          </cell>
          <cell r="O2763" t="str">
            <v>CT</v>
          </cell>
          <cell r="P2763">
            <v>239</v>
          </cell>
          <cell r="Q2763">
            <v>239</v>
          </cell>
          <cell r="R2763">
            <v>239</v>
          </cell>
          <cell r="S2763">
            <v>239</v>
          </cell>
          <cell r="T2763">
            <v>6692</v>
          </cell>
          <cell r="U2763">
            <v>6692</v>
          </cell>
          <cell r="V2763">
            <v>6692</v>
          </cell>
          <cell r="W2763">
            <v>6692</v>
          </cell>
          <cell r="X2763" t="str">
            <v>DESCRIPTIONS 1 X 40HC 239 CARTONS OFUPHOLSTERED BEDPI NO 6266CONTAIN ER TLLU4299658SEAL N0 EMCHJP5600G W KGS 6692M3 67 19FREIGHT COLLECTH S CODE 9401610000NO MARK DESCRIPTIONS 1 X 40HC 239 CARTONS OF UPHOLSTERED BED PI NO 6266 CONTAINER TLLU4299658 SEAL N0 EMCHJP5600 G W KGS 6692 M3 67 19 FREIGHT COLLECT HS CODE 9401610000</v>
          </cell>
          <cell r="Y2763" t="str">
            <v>Valide</v>
          </cell>
        </row>
        <row r="2764">
          <cell r="A2764" t="str">
            <v>FSCU4966537</v>
          </cell>
          <cell r="B2764">
            <v>40</v>
          </cell>
          <cell r="C2764" t="str">
            <v>093000323497</v>
          </cell>
          <cell r="D2764">
            <v>0</v>
          </cell>
          <cell r="E2764">
            <v>0</v>
          </cell>
          <cell r="F2764">
            <v>0</v>
          </cell>
          <cell r="G2764">
            <v>0</v>
          </cell>
          <cell r="H2764">
            <v>0</v>
          </cell>
          <cell r="I2764" t="str">
            <v>2020 MSA 167131</v>
          </cell>
          <cell r="J2764">
            <v>49</v>
          </cell>
          <cell r="K2764" t="str">
            <v>AZURI TAIYOKO LTD</v>
          </cell>
          <cell r="L2764" t="str">
            <v>AZURI TECHNOLOGIES KENYA LIMITED</v>
          </cell>
          <cell r="M2764" t="str">
            <v>CN</v>
          </cell>
          <cell r="N2764" t="str">
            <v>MYTPP</v>
          </cell>
          <cell r="O2764" t="str">
            <v>CT</v>
          </cell>
          <cell r="P2764">
            <v>386</v>
          </cell>
          <cell r="Q2764">
            <v>386</v>
          </cell>
          <cell r="R2764">
            <v>334</v>
          </cell>
          <cell r="S2764">
            <v>334</v>
          </cell>
          <cell r="T2764">
            <v>7234</v>
          </cell>
          <cell r="U2764">
            <v>7234</v>
          </cell>
          <cell r="V2764">
            <v>4463</v>
          </cell>
          <cell r="W2764">
            <v>4463</v>
          </cell>
          <cell r="X2764" t="str">
            <v>386 CARTONSAZURI 80W TV400-32 SOLAR HOMESYSTEM MODEL AZ0027661 X 40G P 386 CARTONSIDF NUMBER E2008378916UCR NUMBER 202001148700 20200 2243086HAZARD CLASS 9 UN3481 LITHIUM IONBATTERIES CONTAINED IN EQUIPM ENT IMDG PACKING INSTRUCTION P903NO MARK 386 CARTONS AZURI 80W TV400-32 SOLAR HOME SYSTEM MODEL AZ002766 1 X 40GP 386 CARTONS IDF NUMBER E2008378916 UCR NUMBER 202001148700 202002243086 HAZARD CLASS 9 UN3481 LITHIUM ION BATTERIES CONTAINED IN EQUIPMENT IMDG PACKING INSTRUCTION P903 HS CODE 940550</v>
          </cell>
          <cell r="Y2764" t="str">
            <v>Valide</v>
          </cell>
        </row>
        <row r="2765">
          <cell r="A2765" t="str">
            <v>SEGU6035981</v>
          </cell>
          <cell r="B2765">
            <v>40</v>
          </cell>
          <cell r="C2765" t="str">
            <v>093000335258</v>
          </cell>
          <cell r="D2765">
            <v>0</v>
          </cell>
          <cell r="E2765">
            <v>0</v>
          </cell>
          <cell r="F2765">
            <v>0</v>
          </cell>
          <cell r="G2765">
            <v>0</v>
          </cell>
          <cell r="H2765">
            <v>0</v>
          </cell>
          <cell r="I2765" t="str">
            <v>2020 MSA 167466</v>
          </cell>
          <cell r="J2765">
            <v>328</v>
          </cell>
          <cell r="K2765" t="str">
            <v>DISTINCTIVE FINE FURNITURE SDN BHD</v>
          </cell>
          <cell r="L2765" t="str">
            <v>FURNITURE PALACE INTERNATIONAL K LTD</v>
          </cell>
          <cell r="M2765" t="str">
            <v>CN</v>
          </cell>
          <cell r="N2765" t="str">
            <v>MYTPP</v>
          </cell>
          <cell r="O2765" t="str">
            <v>CT</v>
          </cell>
          <cell r="P2765">
            <v>429</v>
          </cell>
          <cell r="Q2765">
            <v>429</v>
          </cell>
          <cell r="R2765">
            <v>429</v>
          </cell>
          <cell r="S2765">
            <v>429</v>
          </cell>
          <cell r="T2765">
            <v>9750</v>
          </cell>
          <cell r="U2765">
            <v>9750</v>
          </cell>
          <cell r="V2765">
            <v>9750</v>
          </cell>
          <cell r="W2765">
            <v>9750</v>
          </cell>
          <cell r="X2765" t="str">
            <v>DESCRIPTIONS1X40 HQ CONTAINER CONTAIN 429CARTONSFURNITURE AS PI NO DFF EX 4292 REVIDF NO E2006351718H S CODE 9403 50 0000FREIGHT COLLE CT EMAIL SALMA FURNITUREPALACE CO KENO MARK DESCRIPTIONS 1X40 HQ CONTAINER CONTAIN 429 CARTONS FURNITURE AS PI NO DFF EX 4292 REV IDF NO E2006351718 H S CODE 9403 50 0000 FREIGHT COLLECT EMAIL SALMA FURNITUREPALACE CO KE</v>
          </cell>
          <cell r="Y2765" t="str">
            <v>Valide</v>
          </cell>
        </row>
        <row r="2766">
          <cell r="A2766" t="str">
            <v>TEMU6076478</v>
          </cell>
          <cell r="B2766">
            <v>40</v>
          </cell>
          <cell r="C2766" t="str">
            <v>100050288098</v>
          </cell>
          <cell r="D2766">
            <v>0</v>
          </cell>
          <cell r="E2766">
            <v>0</v>
          </cell>
          <cell r="F2766">
            <v>0</v>
          </cell>
          <cell r="G2766">
            <v>0</v>
          </cell>
          <cell r="H2766">
            <v>0</v>
          </cell>
          <cell r="I2766" t="str">
            <v>2020 MSA 167308</v>
          </cell>
          <cell r="J2766">
            <v>197</v>
          </cell>
          <cell r="K2766" t="str">
            <v>TRITON GLOBAL FZE</v>
          </cell>
          <cell r="L2766" t="str">
            <v>MATCH MASTERS LIMITED</v>
          </cell>
          <cell r="M2766" t="str">
            <v>CN</v>
          </cell>
          <cell r="N2766" t="str">
            <v>INTUT</v>
          </cell>
          <cell r="O2766" t="str">
            <v>RL</v>
          </cell>
          <cell r="P2766">
            <v>196</v>
          </cell>
          <cell r="Q2766">
            <v>196</v>
          </cell>
          <cell r="R2766">
            <v>0</v>
          </cell>
          <cell r="S2766">
            <v>0</v>
          </cell>
          <cell r="T2766">
            <v>99787</v>
          </cell>
          <cell r="U2766">
            <v>99787</v>
          </cell>
          <cell r="V2766">
            <v>0</v>
          </cell>
          <cell r="W2766">
            <v>0</v>
          </cell>
          <cell r="X2766" t="str">
            <v>TOTAL 196 REELS ONLY04 X 40 FCL196 REELSDUPLEX BOARD GREY BACK GSM 290 SIZE R W 82 5 CMAS PER PROFORMA INVOICE NO TG 3307 MML 20-21 DATE D 29-07-2020H S CODE 481092 00 00IDF NO E2008375948NO TOTAL 196 REELS ONLY 04 X 40 FCL 196 REELS DUPLEX BOARD GREY BACK GSM 290 SIZE R W 82 5 CM AS PER PROFORMA INVOICE NO TG 3307 MML 20-21 DATED 29-07-2020 H S CODE 481092 00 00 IDF NO E2008375948 TOTAL REELS 196 TOTAL GROSS WEIGHT 99 787 MT TOTAL NETT WEIGHT 99 199 MT 21 DAYS FREE TIME DETENTION AT DESTINATION KRAPIN NO P051122692X CARRIER S RESPONSIBILITY CEASES AT MOMBASA KILINDINI PORT EMPTY RETURN TO OUR DESIGNATED INLAND EMPTY DEPOT IN MOMBASA IS UNDER FULL RESPONSIBILITY AND RISK OF MERCHANTS</v>
          </cell>
          <cell r="Y2766" t="str">
            <v>Valide</v>
          </cell>
        </row>
        <row r="2767">
          <cell r="A2767" t="str">
            <v>EITU1938705</v>
          </cell>
          <cell r="B2767">
            <v>40</v>
          </cell>
          <cell r="C2767" t="str">
            <v>100050288098</v>
          </cell>
          <cell r="D2767">
            <v>0</v>
          </cell>
          <cell r="E2767">
            <v>0</v>
          </cell>
          <cell r="F2767">
            <v>0</v>
          </cell>
          <cell r="G2767">
            <v>0</v>
          </cell>
          <cell r="H2767">
            <v>0</v>
          </cell>
          <cell r="I2767" t="str">
            <v>2020 MSA 167308</v>
          </cell>
          <cell r="J2767">
            <v>197</v>
          </cell>
          <cell r="K2767" t="str">
            <v>TRITON GLOBAL FZE</v>
          </cell>
          <cell r="L2767" t="str">
            <v>MATCH MASTERS LIMITED</v>
          </cell>
          <cell r="M2767" t="str">
            <v>CN</v>
          </cell>
          <cell r="N2767" t="str">
            <v>INTUT</v>
          </cell>
          <cell r="O2767" t="str">
            <v>RL</v>
          </cell>
          <cell r="P2767">
            <v>196</v>
          </cell>
          <cell r="Q2767">
            <v>196</v>
          </cell>
          <cell r="R2767">
            <v>0</v>
          </cell>
          <cell r="S2767">
            <v>0</v>
          </cell>
          <cell r="T2767">
            <v>99787</v>
          </cell>
          <cell r="U2767">
            <v>99787</v>
          </cell>
          <cell r="V2767">
            <v>0</v>
          </cell>
          <cell r="W2767">
            <v>0</v>
          </cell>
          <cell r="X2767" t="str">
            <v>TOTAL 196 REELS ONLY04 X 40 FCL196 REELSDUPLEX BOARD GREY BACK GSM 290 SIZE R W 82 5 CMAS PER PROFORMA INVOICE NO TG 3307 MML 20-21 DATE D 29-07-2020H S CODE 481092 00 00IDF NO E2008375948NO TOTAL 196 REELS ONLY 04 X 40 FCL 196 REELS DUPLEX BOARD GREY BACK GSM 290 SIZE R W 82 5 CM AS PER PROFORMA INVOICE NO TG 3307 MML 20-21 DATED 29-07-2020 H S CODE 481092 00 00 IDF NO E2008375948 TOTAL REELS 196 TOTAL GROSS WEIGHT 99 787 MT TOTAL NETT WEIGHT 99 199 MT 21 DAYS FREE TIME DETENTION AT DESTINATION KRAPIN NO P051122692X CARRIER S RESPONSIBILITY CEASES AT MOMBASA KILINDINI PORT EMPTY RETURN TO OUR DESIGNATED INLAND EMPTY DEPOT IN MOMBASA IS UNDER FULL RESPONSIBILITY AND RISK OF MERCHANTS</v>
          </cell>
          <cell r="Y2767" t="str">
            <v>Valide</v>
          </cell>
        </row>
        <row r="2768">
          <cell r="A2768" t="str">
            <v>EITU1694810</v>
          </cell>
          <cell r="B2768">
            <v>40</v>
          </cell>
          <cell r="C2768" t="str">
            <v>100050288098</v>
          </cell>
          <cell r="D2768">
            <v>0</v>
          </cell>
          <cell r="E2768">
            <v>0</v>
          </cell>
          <cell r="F2768">
            <v>0</v>
          </cell>
          <cell r="G2768">
            <v>0</v>
          </cell>
          <cell r="H2768">
            <v>0</v>
          </cell>
          <cell r="I2768" t="str">
            <v>2020 MSA 167308</v>
          </cell>
          <cell r="J2768">
            <v>197</v>
          </cell>
          <cell r="K2768" t="str">
            <v>TRITON GLOBAL FZE</v>
          </cell>
          <cell r="L2768" t="str">
            <v>MATCH MASTERS LIMITED</v>
          </cell>
          <cell r="M2768" t="str">
            <v>CN</v>
          </cell>
          <cell r="N2768" t="str">
            <v>INTUT</v>
          </cell>
          <cell r="O2768" t="str">
            <v>RL</v>
          </cell>
          <cell r="P2768">
            <v>196</v>
          </cell>
          <cell r="Q2768">
            <v>196</v>
          </cell>
          <cell r="R2768">
            <v>0</v>
          </cell>
          <cell r="S2768">
            <v>0</v>
          </cell>
          <cell r="T2768">
            <v>99787</v>
          </cell>
          <cell r="U2768">
            <v>99787</v>
          </cell>
          <cell r="V2768">
            <v>0</v>
          </cell>
          <cell r="W2768">
            <v>0</v>
          </cell>
          <cell r="X2768" t="str">
            <v>TOTAL 196 REELS ONLY04 X 40 FCL196 REELSDUPLEX BOARD GREY BACK GSM 290 SIZE R W 82 5 CMAS PER PROFORMA INVOICE NO TG 3307 MML 20-21 DATE D 29-07-2020H S CODE 481092 00 00IDF NO E2008375948NO TOTAL 196 REELS ONLY 04 X 40 FCL 196 REELS DUPLEX BOARD GREY BACK GSM 290 SIZE R W 82 5 CM AS PER PROFORMA INVOICE NO TG 3307 MML 20-21 DATED 29-07-2020 H S CODE 481092 00 00 IDF NO E2008375948 TOTAL REELS 196 TOTAL GROSS WEIGHT 99 787 MT TOTAL NETT WEIGHT 99 199 MT 21 DAYS FREE TIME DETENTION AT DESTINATION KRAPIN NO P051122692X CARRIER S RESPONSIBILITY CEASES AT MOMBASA KILINDINI PORT EMPTY RETURN TO OUR DESIGNATED INLAND EMPTY DEPOT IN MOMBASA IS UNDER FULL RESPONSIBILITY AND RISK OF MERCHANTS</v>
          </cell>
          <cell r="Y2768" t="str">
            <v>Valide</v>
          </cell>
        </row>
        <row r="2769">
          <cell r="A2769" t="str">
            <v>HMCU3055136</v>
          </cell>
          <cell r="B2769">
            <v>20</v>
          </cell>
          <cell r="C2769" t="str">
            <v>100050288608</v>
          </cell>
          <cell r="D2769">
            <v>0</v>
          </cell>
          <cell r="E2769">
            <v>0</v>
          </cell>
          <cell r="F2769">
            <v>0</v>
          </cell>
          <cell r="G2769">
            <v>0</v>
          </cell>
          <cell r="H2769">
            <v>0</v>
          </cell>
          <cell r="I2769" t="str">
            <v>2020 MSA 167507</v>
          </cell>
          <cell r="J2769">
            <v>41</v>
          </cell>
          <cell r="K2769" t="str">
            <v>JK PAPER LTDT</v>
          </cell>
          <cell r="L2769" t="str">
            <v>AFRITECH GRAPHICS AND PRESS CHEMICALS LTD</v>
          </cell>
          <cell r="M2769" t="str">
            <v>CN</v>
          </cell>
          <cell r="N2769" t="str">
            <v>INMAA</v>
          </cell>
          <cell r="O2769" t="str">
            <v>BX</v>
          </cell>
          <cell r="P2769">
            <v>4650</v>
          </cell>
          <cell r="Q2769">
            <v>4650</v>
          </cell>
          <cell r="R2769">
            <v>4650</v>
          </cell>
          <cell r="S2769">
            <v>4650</v>
          </cell>
          <cell r="T2769">
            <v>59799</v>
          </cell>
          <cell r="U2769">
            <v>59799</v>
          </cell>
          <cell r="V2769">
            <v>59799</v>
          </cell>
          <cell r="W2769">
            <v>59799</v>
          </cell>
          <cell r="X2769" t="str">
            <v>TOTAL 4650 BOXES ONLY03 X 20 FCLCOPIER PAPERGSM 80SIZE A4 210 X 2 97 MM GRADE ORIONH S CODE 4802570000IDF NO E2008384152TOTAL BOXES 4650NO MARKS TOTAL 4650 BOXES ONLY 03 X 20 FCL COPIER PAPER GSM 80 SIZE A4 210 X 297 MM GRADE ORION H S CODE 4802570000 IDF NO E2008384152 TOTAL BOXES 4650 TOTAL REAMS 23250 TOTAL GROSS WEIGHT 59 799 MT TOTAL NETT WEIGHT 58 125 MT 21 DAYS FREE DETENTIION AT DESTINATION 22G-04 LEASED OFFICE BLDG 22 P O BOX 51384 HAMRIYAH FREE ZONE SHARJAH U A E CARRIER S RESPONSIBILITY CEASES AT MOMBASA KILINDINI PORT EMPTY RETURN TO OUR DESIGNATED INLAND EMPTY DEPOT IN MOMBASA IS UNDER FULL RESPONSIBILITY AND RISK OF MERCHANTS</v>
          </cell>
          <cell r="Y2769" t="str">
            <v>Valide</v>
          </cell>
        </row>
        <row r="2770">
          <cell r="A2770" t="str">
            <v>TGBU6893164</v>
          </cell>
          <cell r="B2770">
            <v>40</v>
          </cell>
          <cell r="C2770" t="str">
            <v>100050295647</v>
          </cell>
          <cell r="D2770">
            <v>0</v>
          </cell>
          <cell r="E2770">
            <v>0</v>
          </cell>
          <cell r="F2770">
            <v>0</v>
          </cell>
          <cell r="G2770">
            <v>0</v>
          </cell>
          <cell r="H2770">
            <v>0</v>
          </cell>
          <cell r="I2770" t="str">
            <v>2020 MSA 167466</v>
          </cell>
          <cell r="J2770">
            <v>103</v>
          </cell>
          <cell r="K2770" t="str">
            <v>BALKRISHNA INDUSTRIES LTD</v>
          </cell>
          <cell r="L2770" t="str">
            <v>AUTOXPRESS LIMITED</v>
          </cell>
          <cell r="M2770" t="str">
            <v>CN</v>
          </cell>
          <cell r="N2770" t="str">
            <v>INMUN</v>
          </cell>
          <cell r="O2770" t="str">
            <v>PK</v>
          </cell>
          <cell r="P2770">
            <v>281</v>
          </cell>
          <cell r="Q2770">
            <v>281</v>
          </cell>
          <cell r="R2770">
            <v>281</v>
          </cell>
          <cell r="S2770">
            <v>281</v>
          </cell>
          <cell r="T2770">
            <v>12645</v>
          </cell>
          <cell r="U2770">
            <v>12645</v>
          </cell>
          <cell r="V2770">
            <v>12645</v>
          </cell>
          <cell r="W2770">
            <v>12645</v>
          </cell>
          <cell r="X2770" t="str">
            <v>TOTAL 281 PACKAGES ONLYNEW PNEUMATIC RUBBER TIRES INNERTUBES FLAPSSHI PMENT OF GOODS REFERRED ABOVEL C NUMBERS IMPLC01 1098 20IDF NO E2 009403656EXPORTER REF NO CE3012001715 CE2012003235OTHER REF NO 140 087936 130124951AUTO XPRESS KENYA TOTAL 281 PACKAGES ONLY NEW PNEUMATIC RUBBER TIRES INNER TUBES FLAPS SHIPMENT OF GOODS REFERRED ABOVE L C NUMBERS IMPLC01 1098 20 IDF NO E2009403656 EXPORTER REF NO CE3012001715 CE2012003235 OTHER REF NO 140087936 130124951 SB NO 5158881 DT 14 03 2020 TOTAL NET WEIGHT 12645 350 KGS TOTAL GROSSWEIGHT 12645 350 KGS 14 DAYS FREE DETENTION AT PORT OF DESTINATION HS CODE NO 40117000 40118000 40119000 40139030 40139049 TEL 912266663800 FAX 912266663898 99 PIN NO P000626389L TEL 254-20-3743611 EMAIL IMPORTS AUXPKE COM CARRIER S RESPONSIBILITY CEASES AT MOMBASA KILINDINI PORT EMPTY RETURN TO OURDESIGNATED INLAND EMPTY DEPOT IN MOMBASA IS UNDER FULL RESPONSIBILITY AND RISK OF MERCHANTS NAME ADDRESS WITH TEL F</v>
          </cell>
          <cell r="Y2770" t="str">
            <v>Valide</v>
          </cell>
        </row>
        <row r="2771">
          <cell r="A2771" t="str">
            <v>EGHU9131262</v>
          </cell>
          <cell r="B2771">
            <v>40</v>
          </cell>
          <cell r="C2771" t="str">
            <v>100050303101</v>
          </cell>
          <cell r="D2771">
            <v>0</v>
          </cell>
          <cell r="E2771">
            <v>0</v>
          </cell>
          <cell r="F2771">
            <v>0</v>
          </cell>
          <cell r="G2771">
            <v>0</v>
          </cell>
          <cell r="H2771">
            <v>0</v>
          </cell>
          <cell r="I2771" t="str">
            <v>2020 MSA 167466</v>
          </cell>
          <cell r="J2771">
            <v>47</v>
          </cell>
          <cell r="K2771" t="str">
            <v>M P FIBERS LLC</v>
          </cell>
          <cell r="L2771" t="str">
            <v>MATCH MASTERS LTD</v>
          </cell>
          <cell r="M2771" t="str">
            <v>CN</v>
          </cell>
          <cell r="N2771" t="str">
            <v>INNSA</v>
          </cell>
          <cell r="O2771" t="str">
            <v>RL</v>
          </cell>
          <cell r="P2771">
            <v>183</v>
          </cell>
          <cell r="Q2771">
            <v>183</v>
          </cell>
          <cell r="R2771">
            <v>0</v>
          </cell>
          <cell r="S2771">
            <v>0</v>
          </cell>
          <cell r="T2771">
            <v>99423</v>
          </cell>
          <cell r="U2771">
            <v>99423</v>
          </cell>
          <cell r="V2771">
            <v>0</v>
          </cell>
          <cell r="W2771">
            <v>0</v>
          </cell>
          <cell r="X2771" t="str">
            <v>TOTAL 183 REELS ONLY4X40FT CONTAINERS183PACKAGES ONE HUNDRED EIGHTY T HREEONLY LWC DUPLEX BOARDSUNSHINE DUPLEX BOARDIN REELSNET WEIGHT 99 332 MTGROSS WEIGHT 99 423 MTNA TOTAL 183 REELS ONLY 4X40FT CONTAINERS 183PACKAGES ONE HUNDRED EIGHTY THREE ONLY LWC DUPLEX BOARD SUNSHINE DUPLEX BOARD IN REELS NET WEIGHT 99 332 MT GROSS WEIGHT 99 423 MT SHIPPED ON BOARD INV NO MP 63 2020-21 DT 16 09 2020 IDF NO E2007364069</v>
          </cell>
          <cell r="Y2771" t="str">
            <v>Valide</v>
          </cell>
        </row>
        <row r="2772">
          <cell r="A2772" t="str">
            <v>BMOU5286291</v>
          </cell>
          <cell r="B2772">
            <v>40</v>
          </cell>
          <cell r="C2772" t="str">
            <v>100050305600</v>
          </cell>
          <cell r="D2772">
            <v>0</v>
          </cell>
          <cell r="E2772">
            <v>0</v>
          </cell>
          <cell r="F2772">
            <v>0</v>
          </cell>
          <cell r="G2772">
            <v>0</v>
          </cell>
          <cell r="H2772">
            <v>0</v>
          </cell>
          <cell r="I2772" t="str">
            <v>2020 MSA 167466</v>
          </cell>
          <cell r="J2772">
            <v>243</v>
          </cell>
          <cell r="K2772" t="str">
            <v>PIAGGIO VEHICLES PRIVATE LIMITED</v>
          </cell>
          <cell r="L2772" t="str">
            <v>CAR AND GENERAL TRADING LIMITED</v>
          </cell>
          <cell r="M2772" t="str">
            <v>CN</v>
          </cell>
          <cell r="N2772" t="str">
            <v>INNSA</v>
          </cell>
          <cell r="O2772" t="str">
            <v>PK</v>
          </cell>
          <cell r="P2772">
            <v>112</v>
          </cell>
          <cell r="Q2772">
            <v>112</v>
          </cell>
          <cell r="R2772">
            <v>112</v>
          </cell>
          <cell r="S2772">
            <v>112</v>
          </cell>
          <cell r="T2772">
            <v>8620</v>
          </cell>
          <cell r="U2772">
            <v>8620</v>
          </cell>
          <cell r="V2772">
            <v>8620</v>
          </cell>
          <cell r="W2772">
            <v>8620</v>
          </cell>
          <cell r="X2772" t="str">
            <v>TOTAL 112 PACKAGES ONLYCFR MOMBASA KENYA INCOTERMS 2020 PIAGGIO APE 3 -WHEELER MODEL APE CITYDLX PASSENGER-PETROL BSIII AS PER PROFORMA INV OICE NO V1037 DATEDSEPTEMBER 08 2020 AND IDFNO E2009398903LC NO MPL C07 1532 20 DT 2020 SEP 11IDF NO E2009398903CAR AND GENERAL TRADING LIMITED P O BOX 20001-00200 NAIROBI KENYA TOTAL 112 PACKAGES ONLY CFR MOMBASA KENYA INCOTERMS 2020 PIAGGIO APE 3-WHEELER MODEL APE CITY DLX PASSENGER-PETROL BSIII AS PER PROFORMA INVOICE NO V1037 DATED SEPTEMBER 08 2020 AND IDF NO E2009398903 LC NO MPLC07 1532 20 DT 2020 SEP 11 IDFNO E2009398903 CARRIER S RESPONSIBILITY CEASES AT MOMBASA KILINDINI PORT EMPTY RETURN TO OUR DESIGNATED INLAND EMPTY DEPOT IN MOMBASA IS UNDER FULL RESPONSIBILITY AND RISK OF MERCHANTS</v>
          </cell>
          <cell r="Y2772" t="str">
            <v>Valide</v>
          </cell>
        </row>
        <row r="2773">
          <cell r="A2773" t="str">
            <v>TCLU9330172</v>
          </cell>
          <cell r="B2773">
            <v>40</v>
          </cell>
          <cell r="C2773" t="str">
            <v>100050308935</v>
          </cell>
          <cell r="D2773">
            <v>0</v>
          </cell>
          <cell r="E2773">
            <v>0</v>
          </cell>
          <cell r="F2773">
            <v>0</v>
          </cell>
          <cell r="G2773">
            <v>0</v>
          </cell>
          <cell r="H2773">
            <v>0</v>
          </cell>
          <cell r="I2773" t="str">
            <v>2020 MSA 167466</v>
          </cell>
          <cell r="J2773">
            <v>244</v>
          </cell>
          <cell r="K2773" t="str">
            <v>BALKRISHNA INDUSTRIES LTD</v>
          </cell>
          <cell r="L2773" t="str">
            <v>AUTOXPRESS LIMITED</v>
          </cell>
          <cell r="M2773" t="str">
            <v>CN</v>
          </cell>
          <cell r="N2773" t="str">
            <v>INMUN</v>
          </cell>
          <cell r="O2773" t="str">
            <v>PK</v>
          </cell>
          <cell r="P2773">
            <v>92</v>
          </cell>
          <cell r="Q2773">
            <v>92</v>
          </cell>
          <cell r="R2773">
            <v>92</v>
          </cell>
          <cell r="S2773">
            <v>92</v>
          </cell>
          <cell r="T2773">
            <v>9063</v>
          </cell>
          <cell r="U2773">
            <v>9063</v>
          </cell>
          <cell r="V2773">
            <v>9063</v>
          </cell>
          <cell r="W2773">
            <v>9063</v>
          </cell>
          <cell r="X2773" t="str">
            <v>TOTAL 92 PACKAGES ONLYNEW PNEUMATIC RUBBER TIRES INNERTUBES FLAPSSHIP MENT OF GOODS REFERRED ABOVEL C NUMBERS IMPLC01 1098 20IDF NO E20 09403567EXPORTER REF NO CE2012003222 CE3012001708OTHER REF NO 1301 24938 140087929AUTO XPRESS KENYA TOTAL 92 PACKAGES ONLY NEW PNEUMATIC RUBBER TIRES INNER TUBES FLAPS SHIPMENT OF GOODS REFERRED ABOVE L C NUMBERS IMPLC01 1098 20 IDF NO E2009403567 EXPORTER REF NO CE2012003222 CE3012001708 OTHER REF NO 130124938 140087929 SB NO 5158894 DT 14 09 2020 TOTAL NET WEIGHT 9063 330 KGS TOTAL GROSSWEIGHT 9063 330 KGS 14 DAYS FREE DETENTION AT PORT OF DESTINATION HS CODE NO 40117000 40118000 40139030 40139049 TEL 912266663800 FAX 912266663898 99 PIN NO P000626389L TEL 254-20-3743611 EMAIL IMPORTS AUXPKE COM CARRIER S RESPONSIBILITY CEASES AT MOMBASA KILINDINI PORT EMPTY RETURN TO OURDESIGNATED INLAND EMPTY DEPOT IN MOMBASA IS UNDER FULL RESPONSIBILITY AND RISK OF MERCHANTS NAME ADDRESS WITH TEL FAX NO OF PORT O</v>
          </cell>
          <cell r="Y2773" t="str">
            <v>Valide</v>
          </cell>
        </row>
        <row r="2774">
          <cell r="A2774" t="str">
            <v>BMOU5436935</v>
          </cell>
          <cell r="B2774">
            <v>40</v>
          </cell>
          <cell r="C2774" t="str">
            <v>100050309036</v>
          </cell>
          <cell r="D2774">
            <v>0</v>
          </cell>
          <cell r="E2774">
            <v>0</v>
          </cell>
          <cell r="F2774">
            <v>0</v>
          </cell>
          <cell r="G2774">
            <v>0</v>
          </cell>
          <cell r="H2774">
            <v>0</v>
          </cell>
          <cell r="I2774" t="str">
            <v>2020 MSA 167466</v>
          </cell>
          <cell r="J2774">
            <v>444</v>
          </cell>
          <cell r="K2774" t="str">
            <v>BALKRISHNA INDUSTRIES LTD</v>
          </cell>
          <cell r="L2774" t="str">
            <v>AUTOXPRESS LIMITED</v>
          </cell>
          <cell r="M2774" t="str">
            <v>CN</v>
          </cell>
          <cell r="N2774" t="str">
            <v>INMUN</v>
          </cell>
          <cell r="O2774" t="str">
            <v>PK</v>
          </cell>
          <cell r="P2774">
            <v>286</v>
          </cell>
          <cell r="Q2774">
            <v>286</v>
          </cell>
          <cell r="R2774">
            <v>286</v>
          </cell>
          <cell r="S2774">
            <v>286</v>
          </cell>
          <cell r="T2774">
            <v>9598</v>
          </cell>
          <cell r="U2774">
            <v>9598</v>
          </cell>
          <cell r="V2774">
            <v>9598</v>
          </cell>
          <cell r="W2774">
            <v>9598</v>
          </cell>
          <cell r="X2774" t="str">
            <v>TOTAL 286 PACKAGES ONLYNEW PNEUMATIC RUBBER TIRESSHIPMENT OF GOODS REF ERRED ABOVEL C NUMBERS IMPLC01 1098 20IDF NO E2009405473EXPORTER RE F NO CE3012001719 CE3012001720 CE2012003249 CE2012003250OTHER REF NO 140087940 140087941 130124965 130124966AUTO XPRESS KENYA TOTAL 286 PACKAGES ONLY NEW PNEUMATIC RUBBER TIRES SHIPMENT OF GOODS REFERRED ABOVE L C NUMBERS IMPLC01 1098 20 IDF NO E2009405473 EXPORTER REF NO CE3012001719 CE3012001720 CE2012003249 CE2012003250 OTHER REF NO 140087940 140087941 130124965 130124966 SB NO 5182398 DT 15 09 2020 TOTAL NETWEIGHT 9598 040 KGS TOTAL GROSS WEIGHT 9598 040 KGS 14 DAYS FREE DETENTION AT PORT OF DESTINATION HS CODE NO 40117000 40118000 40119000 TEL 912266663800 FAX 912266663898 99 PIN NO P000626389L TEL 254-20-3743611 EMAIL IMPORTS AUXPKE COM CARRIER S RESPONSIBILITY CEASES AT MOMBASA KILINDINI PORT EMPTY RETURN TO OURDESIGNATED INLAND EMPTY DEPOT IN MOMBASA IS UNDER FULL RESPONSIBILITY AND RISK OF M</v>
          </cell>
          <cell r="Y2774" t="str">
            <v>Valide</v>
          </cell>
        </row>
        <row r="2775">
          <cell r="A2775" t="str">
            <v>TEMU3925592</v>
          </cell>
          <cell r="B2775">
            <v>20</v>
          </cell>
          <cell r="C2775" t="str">
            <v>100080078261</v>
          </cell>
          <cell r="D2775">
            <v>0</v>
          </cell>
          <cell r="E2775">
            <v>0</v>
          </cell>
          <cell r="F2775">
            <v>0</v>
          </cell>
          <cell r="G2775">
            <v>0</v>
          </cell>
          <cell r="H2775">
            <v>0</v>
          </cell>
          <cell r="I2775" t="str">
            <v>2020 MSA 167466</v>
          </cell>
          <cell r="J2775">
            <v>519</v>
          </cell>
          <cell r="K2775" t="str">
            <v>UTTAM VALUE STEELS LIMITED</v>
          </cell>
          <cell r="L2775" t="str">
            <v>HAKIMI AFRICA LIMITED</v>
          </cell>
          <cell r="M2775" t="str">
            <v>CN</v>
          </cell>
          <cell r="N2775" t="str">
            <v>INNAG</v>
          </cell>
          <cell r="O2775" t="str">
            <v>BE</v>
          </cell>
          <cell r="P2775">
            <v>69</v>
          </cell>
          <cell r="Q2775">
            <v>69</v>
          </cell>
          <cell r="R2775">
            <v>69</v>
          </cell>
          <cell r="S2775">
            <v>69</v>
          </cell>
          <cell r="T2775">
            <v>246820</v>
          </cell>
          <cell r="U2775">
            <v>246820</v>
          </cell>
          <cell r="V2775">
            <v>246820</v>
          </cell>
          <cell r="W2775">
            <v>246820</v>
          </cell>
          <cell r="X2775" t="str">
            <v>TOTAL 69 BUNDLES ONLY09 X 20 FCL CONTAINER SIXTY NINE BUNDLES HOT ROLL ED STEEL SHEETS AND CHEQUEREDSHEETSHSN CODE 72083630 72083730INVOIC E NO EXP 20-21 UVSL 001DATE 31 08 2020SHIPPING BILL NO 4913511 DATE MADE IN INDIA TOTAL 69 BUNDLES ONLY 09 X 20 FCL CONTAINER SIXTY NINE BUNDLES HOT ROLLED STEEL SHEETS AND CHEQUERED SHEETS HSN CODE 72083630 72083730 INVOICE NO EXP 20-21 UVSL 001 DATE 31 08 2020 SHIPPING BILL NO 4913511 DATE 02 09 2020 INVOICE NO EXP 20-21 UVSL 002 DATE 01 09 2020 SHIPPING BILL NO 4913622 DATE 02 09 2020 GROSS WT 246820 00 KGS NET WT 245440 00 KGS CARRIER S RESPONSIBILITY CEASES AT MOMBASA KILINDINI PORT EMPTY RETURN TO OUR DESIGNATED INLAND EMPTY DEPOT IN MOMBASA IS UNDER FULL RESPONSIBILITY AND RISK OF MERCHANTS</v>
          </cell>
          <cell r="Y2775" t="str">
            <v>Valide</v>
          </cell>
        </row>
        <row r="2776">
          <cell r="A2776" t="str">
            <v>EISU8212691</v>
          </cell>
          <cell r="B2776">
            <v>40</v>
          </cell>
          <cell r="C2776" t="str">
            <v>100080084296</v>
          </cell>
          <cell r="D2776">
            <v>0</v>
          </cell>
          <cell r="E2776">
            <v>0</v>
          </cell>
          <cell r="F2776">
            <v>0</v>
          </cell>
          <cell r="G2776">
            <v>0</v>
          </cell>
          <cell r="H2776">
            <v>0</v>
          </cell>
          <cell r="I2776" t="str">
            <v>2020 MSA 167507</v>
          </cell>
          <cell r="J2776">
            <v>42</v>
          </cell>
          <cell r="K2776" t="str">
            <v>ONGC PETRO ADDITIONS LIMITED</v>
          </cell>
          <cell r="L2776" t="str">
            <v>SARRCHEM INTERNATIONAL LTD</v>
          </cell>
          <cell r="M2776" t="str">
            <v>CN</v>
          </cell>
          <cell r="N2776" t="str">
            <v>INHZA</v>
          </cell>
          <cell r="O2776" t="str">
            <v>BG</v>
          </cell>
          <cell r="P2776">
            <v>2080</v>
          </cell>
          <cell r="Q2776">
            <v>2080</v>
          </cell>
          <cell r="R2776">
            <v>2080</v>
          </cell>
          <cell r="S2776">
            <v>2080</v>
          </cell>
          <cell r="T2776">
            <v>52270</v>
          </cell>
          <cell r="U2776">
            <v>52270</v>
          </cell>
          <cell r="V2776">
            <v>52270</v>
          </cell>
          <cell r="W2776">
            <v>52270</v>
          </cell>
          <cell r="X2776" t="str">
            <v>TOTAL 2080 BAGS ONLY2 X HC40 TWO THOUSAND EIGHTY ONLY BAGSCOMMODITY LINEAR LOW DENSITY POLYETHYLENEGRADE T3804UQUANTITY 52 00 MTHS CODE 39011010SB NO 4011536 DT 12 09 2020NO MARKS TOTAL 2080 BAGS ONLY 2 X HC40 TWO THOUSAND EIGHTY ONLY BAGS COMMODITY LINEAR LOW DENSITY POLYETHYLENE GRADE T3804U QUANTITY 52 00 MT HS CODE 39011010 SB NO 4011536 DT 12 09 2020 FREIGHT PREPAID 21 DAYS FREE DETENTION AT DESTINATION IEC NO 0508073952 PAN NO AAAC09200B GST NO 24AAACO9200B3Z2 24 CARRIER SRESPONSIBILITY CEASES AT MOMBASA KILINDINI PORT EMPTY RETURN TO OUR DESIGNATED INLAND EMPTY DEPOT IN MOMBASA IS UNDER FULL RESPONSIBILITY AND RISK OF MERCHANTS</v>
          </cell>
          <cell r="Y2776" t="str">
            <v>Valide</v>
          </cell>
        </row>
        <row r="2777">
          <cell r="A2777" t="str">
            <v>EITU1084247</v>
          </cell>
          <cell r="B2777">
            <v>40</v>
          </cell>
          <cell r="C2777" t="str">
            <v>100080084296</v>
          </cell>
          <cell r="D2777">
            <v>0</v>
          </cell>
          <cell r="E2777">
            <v>0</v>
          </cell>
          <cell r="F2777">
            <v>0</v>
          </cell>
          <cell r="G2777">
            <v>0</v>
          </cell>
          <cell r="H2777">
            <v>0</v>
          </cell>
          <cell r="I2777" t="str">
            <v>2020 MSA 167507</v>
          </cell>
          <cell r="J2777">
            <v>42</v>
          </cell>
          <cell r="K2777" t="str">
            <v>ONGC PETRO ADDITIONS LIMITED</v>
          </cell>
          <cell r="L2777" t="str">
            <v>SARRCHEM INTERNATIONAL LTD</v>
          </cell>
          <cell r="M2777" t="str">
            <v>CN</v>
          </cell>
          <cell r="N2777" t="str">
            <v>INHZA</v>
          </cell>
          <cell r="O2777" t="str">
            <v>BG</v>
          </cell>
          <cell r="P2777">
            <v>2080</v>
          </cell>
          <cell r="Q2777">
            <v>2080</v>
          </cell>
          <cell r="R2777">
            <v>2080</v>
          </cell>
          <cell r="S2777">
            <v>2080</v>
          </cell>
          <cell r="T2777">
            <v>52270</v>
          </cell>
          <cell r="U2777">
            <v>52270</v>
          </cell>
          <cell r="V2777">
            <v>52270</v>
          </cell>
          <cell r="W2777">
            <v>52270</v>
          </cell>
          <cell r="X2777" t="str">
            <v>TOTAL 2080 BAGS ONLY2 X HC40 TWO THOUSAND EIGHTY ONLY BAGSCOMMODITY LINEAR LOW DENSITY POLYETHYLENEGRADE T3804UQUANTITY 52 00 MTHS CODE 39011010SB NO 4011536 DT 12 09 2020NO MARKS TOTAL 2080 BAGS ONLY 2 X HC40 TWO THOUSAND EIGHTY ONLY BAGS COMMODITY LINEAR LOW DENSITY POLYETHYLENE GRADE T3804U QUANTITY 52 00 MT HS CODE 39011010 SB NO 4011536 DT 12 09 2020 FREIGHT PREPAID 21 DAYS FREE DETENTION AT DESTINATION IEC NO 0508073952 PAN NO AAAC09200B GST NO 24AAACO9200B3Z2 24 CARRIER SRESPONSIBILITY CEASES AT MOMBASA KILINDINI PORT EMPTY RETURN TO OUR DESIGNATED INLAND EMPTY DEPOT IN MOMBASA IS UNDER FULL RESPONSIBILITY AND RISK OF MERCHANTS</v>
          </cell>
          <cell r="Y2777" t="str">
            <v>Valide</v>
          </cell>
        </row>
        <row r="2778">
          <cell r="A2778" t="str">
            <v>EITU9030000</v>
          </cell>
          <cell r="B2778">
            <v>40</v>
          </cell>
          <cell r="C2778" t="str">
            <v>101000091949</v>
          </cell>
          <cell r="D2778">
            <v>0</v>
          </cell>
          <cell r="E2778">
            <v>0</v>
          </cell>
          <cell r="F2778">
            <v>0</v>
          </cell>
          <cell r="G2778">
            <v>0</v>
          </cell>
          <cell r="H2778">
            <v>0</v>
          </cell>
          <cell r="I2778" t="str">
            <v>2020 MSA 167507</v>
          </cell>
          <cell r="J2778">
            <v>347</v>
          </cell>
          <cell r="K2778" t="str">
            <v>P S BEDI CO PVT LTD</v>
          </cell>
          <cell r="L2778" t="str">
            <v>IMPERIAL MANAGED SOLUTIONS EA LTD</v>
          </cell>
          <cell r="M2778" t="str">
            <v>CN</v>
          </cell>
          <cell r="N2778" t="str">
            <v>INNSA</v>
          </cell>
          <cell r="O2778" t="str">
            <v>CT</v>
          </cell>
          <cell r="P2778">
            <v>4539</v>
          </cell>
          <cell r="Q2778">
            <v>4539</v>
          </cell>
          <cell r="R2778">
            <v>4539</v>
          </cell>
          <cell r="S2778">
            <v>4539</v>
          </cell>
          <cell r="T2778">
            <v>7696</v>
          </cell>
          <cell r="U2778">
            <v>7696</v>
          </cell>
          <cell r="V2778">
            <v>7696</v>
          </cell>
          <cell r="W2778">
            <v>7696</v>
          </cell>
          <cell r="X2778" t="str">
            <v>01 X 40 CONTAINERTOTAL 4539 CARTONS CONTAINS -PHARMACEUTICAL PRODUCTS BETAPYN PYNSTOP TABLETSREF RV2020000371 RV2020000375 RV2020000440SB NO 5009917 5009928 5009935DTD 07-09-2020NET WT 7008 34 KGSIMPERIAL MANAGED SOLUTIONS EA LTD KENYA 01 X 40 CONTAINER TOTAL 4539 CARTONS CONTAINS - PHARMACEUTICAL PRODUCTS BETAPYN PYNSTOP TABLETS REF RV2020000371 RV2020000375 RV2020000440 SB NO 5009917 5009928 5009935 DTD 07-09-2020 NET WT 7008 34 KGS H S CODE 30049069 TAMILNADU INDIA GST 33AAACP2752K1ZI 14 DAYS FREE DETENTION AT DESTINATION PIN P051357402X</v>
          </cell>
          <cell r="Y2778" t="str">
            <v>Valide</v>
          </cell>
        </row>
        <row r="2779">
          <cell r="A2779" t="str">
            <v>BMOU6016691</v>
          </cell>
          <cell r="B2779">
            <v>40</v>
          </cell>
          <cell r="C2779" t="str">
            <v>101000092015</v>
          </cell>
          <cell r="D2779">
            <v>0</v>
          </cell>
          <cell r="E2779">
            <v>0</v>
          </cell>
          <cell r="F2779">
            <v>0</v>
          </cell>
          <cell r="G2779">
            <v>0</v>
          </cell>
          <cell r="H2779">
            <v>0</v>
          </cell>
          <cell r="I2779" t="str">
            <v>2020 MSA 167466</v>
          </cell>
          <cell r="J2779">
            <v>446</v>
          </cell>
          <cell r="K2779" t="str">
            <v>JK TYRE INDUSTRIES LTD</v>
          </cell>
          <cell r="L2779" t="str">
            <v>ALGARVE DISTRIBUTORS LIMITED</v>
          </cell>
          <cell r="M2779" t="str">
            <v>CN</v>
          </cell>
          <cell r="N2779" t="str">
            <v>INNSA</v>
          </cell>
          <cell r="O2779" t="str">
            <v>SX</v>
          </cell>
          <cell r="P2779">
            <v>670</v>
          </cell>
          <cell r="Q2779">
            <v>670</v>
          </cell>
          <cell r="R2779">
            <v>670</v>
          </cell>
          <cell r="S2779">
            <v>670</v>
          </cell>
          <cell r="T2779">
            <v>18238</v>
          </cell>
          <cell r="U2779">
            <v>18238</v>
          </cell>
          <cell r="V2779">
            <v>18238</v>
          </cell>
          <cell r="W2779">
            <v>18238</v>
          </cell>
          <cell r="X2779" t="str">
            <v>JK BRAND AUTOMOBILE NYLON TYRES TUBES FLAPS7 50-16 16PR TRAKTUFF - TTF -LIGHTTRUCK -670 SETSAS PER PI NO JK KEN 20 1010 LOCALPO NO A DL10253IDF NO E2009405847UCR NO UCR202002297927S B NO 5271050 18 09 2020NO MARKS JK BRAND AUTOMOBILE NYLON TYRES TUBES FLAPS 7 50-16 16PR TRAKTUFF - TTF -LIGHT TRUCK -670 SETS AS PER PI NO JK KEN 20 1010 LOCAL PO NO ADL10253 IDF NO E2009405847 UCR NO UCR202002297927 S B NO 5271050 18 09 2020 HS CODE- 4011100000 4013100000 FREIGHT PREPAID 21 DAYS FREE DETENTION AT DESTINATION</v>
          </cell>
          <cell r="Y2779" t="str">
            <v>Valide</v>
          </cell>
        </row>
        <row r="2780">
          <cell r="A2780" t="str">
            <v>TEMU8378184</v>
          </cell>
          <cell r="B2780">
            <v>40</v>
          </cell>
          <cell r="C2780" t="str">
            <v>101000098099</v>
          </cell>
          <cell r="D2780">
            <v>0</v>
          </cell>
          <cell r="E2780">
            <v>0</v>
          </cell>
          <cell r="F2780">
            <v>0</v>
          </cell>
          <cell r="G2780">
            <v>0</v>
          </cell>
          <cell r="H2780">
            <v>0</v>
          </cell>
          <cell r="I2780" t="str">
            <v>2020 MSA 167507</v>
          </cell>
          <cell r="J2780">
            <v>279</v>
          </cell>
          <cell r="K2780" t="str">
            <v>INDUS COFFEE PVT LTD</v>
          </cell>
          <cell r="L2780" t="str">
            <v>GLOBAL MARK FOODS LIMITED</v>
          </cell>
          <cell r="M2780" t="str">
            <v>CN</v>
          </cell>
          <cell r="N2780" t="str">
            <v>INNSA</v>
          </cell>
          <cell r="O2780" t="str">
            <v>CT</v>
          </cell>
          <cell r="P2780">
            <v>624</v>
          </cell>
          <cell r="Q2780">
            <v>624</v>
          </cell>
          <cell r="R2780">
            <v>0</v>
          </cell>
          <cell r="S2780">
            <v>0</v>
          </cell>
          <cell r="T2780">
            <v>15787</v>
          </cell>
          <cell r="U2780">
            <v>15787</v>
          </cell>
          <cell r="V2780">
            <v>0</v>
          </cell>
          <cell r="W2780">
            <v>0</v>
          </cell>
          <cell r="X2780" t="str">
            <v>TOTAL 624 CARTONS624 CARTONS EACH CARTON CONSIST OF 23KGS NET AGGLOME RATED INSTANT COFFEE TYPE ICPL-1A GA TOTAL NET WEIGHT 14352 00INV NO ICPL 2020-21 107 DT 25 09 2020S B NO DT 5438430 25 09 2020ICB NO 1 1286DT 23 09 2020CARTON SL NO 1 TO 624 PRODUCED IN INDIA TOTAL 624 CARTONS 624 CARTONS EACH CARTON CONSIST OF 23 KGS NET AGGLOMERATED INSTANT COFFEE TYPE ICPL-1A GA TOTAL NET WEIGHT 14352 00 INV NO ICPL 2020-21 107 DT 25 09 2020 S B NO DT 5438430 25 09 2020 ICB NO 11286DT 23 09 2020 FREIGHT PREPAID 401 INDIA PH NO 919100111560 EMAIL HARENDRA INDUSCOFFEE IN</v>
          </cell>
          <cell r="Y2780" t="str">
            <v>Valide</v>
          </cell>
        </row>
        <row r="2781">
          <cell r="A2781" t="str">
            <v>TGBU7148150</v>
          </cell>
          <cell r="B2781">
            <v>40</v>
          </cell>
          <cell r="C2781" t="str">
            <v>101000099389</v>
          </cell>
          <cell r="D2781">
            <v>0</v>
          </cell>
          <cell r="E2781">
            <v>0</v>
          </cell>
          <cell r="F2781">
            <v>0</v>
          </cell>
          <cell r="G2781">
            <v>0</v>
          </cell>
          <cell r="H2781">
            <v>0</v>
          </cell>
          <cell r="I2781" t="str">
            <v>2020 MSA 167507</v>
          </cell>
          <cell r="J2781">
            <v>100</v>
          </cell>
          <cell r="K2781" t="str">
            <v>M S SRI NARASUS COFFEE COMPANY PVT LTD</v>
          </cell>
          <cell r="L2781" t="str">
            <v>DORMANS COFFEE LIMITED</v>
          </cell>
          <cell r="M2781" t="str">
            <v>CN</v>
          </cell>
          <cell r="N2781" t="str">
            <v>INNSA</v>
          </cell>
          <cell r="O2781" t="str">
            <v>CT</v>
          </cell>
          <cell r="P2781">
            <v>720</v>
          </cell>
          <cell r="Q2781">
            <v>720</v>
          </cell>
          <cell r="R2781">
            <v>720</v>
          </cell>
          <cell r="S2781">
            <v>720</v>
          </cell>
          <cell r="T2781">
            <v>16200</v>
          </cell>
          <cell r="U2781">
            <v>16200</v>
          </cell>
          <cell r="V2781">
            <v>16200</v>
          </cell>
          <cell r="W2781">
            <v>16200</v>
          </cell>
          <cell r="X2781" t="str">
            <v>1 X 40 HC CONTAINER ONLY720 CARTONS720 CARTONS OF 20KGS EACH 14 400MT INDIAN SOLUBLE COFFEE AGGLOMERATEDAS PER APPROVED LOTREF NO A111A2B 1N2DORMANS AGGLOMERATED COFFEEDATE OF MANUFACTURER SEP 2020DATE OF EX PIRY AUG 2022NAME OF PRODUCT SOLUBLE INSTANT COFFEE BRAND TRADE NAME NARASU S MANUFACTURER NARASU S EXPORTS A DIV OF SRI NARASU S COFFEE COMPANY PVT LTD VEDAPATTY VILLAGE D PERUMAPALAYAM PO SALEM TAMILNADU INDIA COUNTRY OF ORIGIN INDIA MANUFACTURE DATE 09 2020 EXPIRY DATE 08 2022 NET WEIGHT 20 000 KGS GROSS WEIGHT 22 500 KGSBATCH NO 20 2176 THE OUTER POLYBAG AND THE CARTON BOX CAN BE REUSED THIS PRODUCT IS GMO FREE PRODUCT WHEN NOT IN USE SHOULD BE KEPT TIGHTLY PACKED AND CLOSED IRRADIATED FOOD INDICATION 1 X 40 HC CONTAINER ONLY 720 CARTONS 720 CARTONS OF 20KGS EACH 14 400MT INDIAN SOLUBLE COFFEE AGGLOMERATED AS PER APPROVED LOTREF NO A111A2B1N2 DORMANS AGGLOMERATED COFFEE DATE OF MANUFACTURER SEP 2020 DATE OF EXPIRY AUG 2022 PURCHASE CONTR</v>
          </cell>
          <cell r="Y2781" t="str">
            <v>Valide</v>
          </cell>
        </row>
        <row r="2782">
          <cell r="A2782" t="str">
            <v>BMOU5469219</v>
          </cell>
          <cell r="B2782">
            <v>40</v>
          </cell>
          <cell r="C2782" t="str">
            <v>101000099401</v>
          </cell>
          <cell r="D2782">
            <v>0</v>
          </cell>
          <cell r="E2782">
            <v>0</v>
          </cell>
          <cell r="F2782">
            <v>0</v>
          </cell>
          <cell r="G2782">
            <v>0</v>
          </cell>
          <cell r="H2782">
            <v>0</v>
          </cell>
          <cell r="I2782" t="str">
            <v>2020 MSA 167507</v>
          </cell>
          <cell r="J2782">
            <v>415</v>
          </cell>
          <cell r="K2782" t="str">
            <v>JK TYRE INDUSTRIES LTD</v>
          </cell>
          <cell r="L2782" t="str">
            <v>ALGARVE DISTRIBUTORS LIMITED</v>
          </cell>
          <cell r="M2782" t="str">
            <v>CN</v>
          </cell>
          <cell r="N2782" t="str">
            <v>INNSA</v>
          </cell>
          <cell r="O2782" t="str">
            <v>SX</v>
          </cell>
          <cell r="P2782">
            <v>670</v>
          </cell>
          <cell r="Q2782">
            <v>670</v>
          </cell>
          <cell r="R2782">
            <v>670</v>
          </cell>
          <cell r="S2782">
            <v>670</v>
          </cell>
          <cell r="T2782">
            <v>18238</v>
          </cell>
          <cell r="U2782">
            <v>18238</v>
          </cell>
          <cell r="V2782">
            <v>18238</v>
          </cell>
          <cell r="W2782">
            <v>18238</v>
          </cell>
          <cell r="X2782" t="str">
            <v>JK BRAND AUTOMOBILE NYLON TYRES TUBES FLAPS7 50-16 16PR TRAKTUFF - TTF - LIGHTTRUCK - 670 SETSAS PER PI NO JK KEN 20 1010 LOCALPO NO ADL10253IDF NO E2009405847UCR NO UCR202002305555S B NO 5407960 24 09 2020NO MARKS JK BRAND AUTOMOBILE NYLON TYRES TUBES FLAPS 7 50-16 16PR TRAKTUFF - TTF - LIGHT TRUCK - 670 SETS AS PER PI NO JK KEN 20 1010 LOCAL PO NO ADL10253 IDF NO E2009405847 UCR NO UCR202002305555 S B NO 5407960 24 09 2020 HS CODE- 4011100000 4013100000 21 DAYS FREE DETENTION AT DESTINATION</v>
          </cell>
          <cell r="Y2782" t="str">
            <v>Valide</v>
          </cell>
        </row>
        <row r="2783">
          <cell r="A2783" t="str">
            <v>FBLU0072786</v>
          </cell>
          <cell r="B2783">
            <v>40</v>
          </cell>
          <cell r="C2783" t="str">
            <v>101050013305</v>
          </cell>
          <cell r="D2783">
            <v>0</v>
          </cell>
          <cell r="E2783">
            <v>0</v>
          </cell>
          <cell r="F2783">
            <v>0</v>
          </cell>
          <cell r="G2783">
            <v>0</v>
          </cell>
          <cell r="H2783">
            <v>0</v>
          </cell>
          <cell r="I2783" t="str">
            <v>2020 MSA 167466</v>
          </cell>
          <cell r="J2783">
            <v>447</v>
          </cell>
          <cell r="K2783" t="str">
            <v>BAL PHARMA LIMITED</v>
          </cell>
          <cell r="L2783" t="str">
            <v>KENTONS LIMITED</v>
          </cell>
          <cell r="M2783" t="str">
            <v>CN</v>
          </cell>
          <cell r="N2783" t="str">
            <v>INBLR</v>
          </cell>
          <cell r="O2783" t="str">
            <v>CT</v>
          </cell>
          <cell r="P2783">
            <v>1129</v>
          </cell>
          <cell r="Q2783">
            <v>1129</v>
          </cell>
          <cell r="R2783">
            <v>1129</v>
          </cell>
          <cell r="S2783">
            <v>1129</v>
          </cell>
          <cell r="T2783">
            <v>6312</v>
          </cell>
          <cell r="U2783">
            <v>6312</v>
          </cell>
          <cell r="V2783">
            <v>6312</v>
          </cell>
          <cell r="W2783">
            <v>6312</v>
          </cell>
          <cell r="X2783" t="str">
            <v>1X40 HC CONTAINER1129 CTNSPHARMACEUTICAL FORMULATIONS -1 SEREGRA-100 2 OMEPINVOICE NUMBER M012021GEB 00058DTD 10 09 20SHIPPING BILL NUMBE R 5174335 DTD 14 09 2020FBLU0072786 40 HC SEAL NUMBER EMCJJU8029 1X40 HC CONTAINER 1129 CTNS PHARMACEUTICAL FORMULATIONS - 1 SEREGRA-100 2 OMEP INVOICE NUMBER M012021GEB 00058 DTD 10 09 20 SHIPPING BILL NUMBER 5174335 DTD 14 09 2020 NET WEIGHT 4962 280 KGS</v>
          </cell>
          <cell r="Y2783" t="str">
            <v>Valide</v>
          </cell>
        </row>
        <row r="2784">
          <cell r="A2784" t="str">
            <v>DRYU9202582</v>
          </cell>
          <cell r="B2784">
            <v>40</v>
          </cell>
          <cell r="C2784" t="str">
            <v>102000080937</v>
          </cell>
          <cell r="D2784">
            <v>0</v>
          </cell>
          <cell r="E2784">
            <v>0</v>
          </cell>
          <cell r="F2784">
            <v>0</v>
          </cell>
          <cell r="G2784">
            <v>0</v>
          </cell>
          <cell r="H2784">
            <v>0</v>
          </cell>
          <cell r="I2784" t="str">
            <v>2020 MSA 167466</v>
          </cell>
          <cell r="J2784">
            <v>314</v>
          </cell>
          <cell r="K2784" t="str">
            <v>SALSONS IMPEX PRIVATE LIMITED</v>
          </cell>
          <cell r="L2784" t="str">
            <v>HONDA MOTORCYCLE KENYA LIMITED</v>
          </cell>
          <cell r="M2784" t="str">
            <v>CN</v>
          </cell>
          <cell r="N2784" t="str">
            <v>INMUN</v>
          </cell>
          <cell r="O2784" t="str">
            <v>PK</v>
          </cell>
          <cell r="P2784">
            <v>290</v>
          </cell>
          <cell r="Q2784">
            <v>290</v>
          </cell>
          <cell r="R2784">
            <v>290</v>
          </cell>
          <cell r="S2784">
            <v>290</v>
          </cell>
          <cell r="T2784">
            <v>5075</v>
          </cell>
          <cell r="U2784">
            <v>5075</v>
          </cell>
          <cell r="V2784">
            <v>5075</v>
          </cell>
          <cell r="W2784">
            <v>5075</v>
          </cell>
          <cell r="X2784" t="str">
            <v>290 PACKAGES TWO HUNDRED NINETY PACKAGES ONLYCONTAINING - FULL FACE HELMETIDF NO E2008385373INV NO SIPL 2415 20-21 DT 16 09 2020S BILL NO 5247878 DT 17 09 2020IEC NO 0508003024HS CODE 65061090NET WEIGHT 34 80 00 KGSHML KENYA 290 PKGS S NO 01 290 TO 290 290 MADE IN INDIA 290 PACKAGES TWO HUNDRED NINETY PACKAGES ONLY CONTAINING - FULL FACE HELMET IDF NO E2008385373 INV NO SIPL 2415 20-21 DT 16 09 2020 S BILL NO 5247878 DT 17 09 2020 IEC NO 0508003024 HS CODE 65061090 NET WEIGHT 3480 00 KGS 14C DAYS DETETNION FREE TIME AT POD RECEIVED FOR SHIPMENT DATE 09 22 2020</v>
          </cell>
          <cell r="Y2784" t="str">
            <v>Valide</v>
          </cell>
        </row>
        <row r="2785">
          <cell r="A2785" t="str">
            <v>EITU1371782</v>
          </cell>
          <cell r="B2785">
            <v>40</v>
          </cell>
          <cell r="C2785" t="str">
            <v>103000057194</v>
          </cell>
          <cell r="D2785">
            <v>0</v>
          </cell>
          <cell r="E2785">
            <v>0</v>
          </cell>
          <cell r="F2785">
            <v>0</v>
          </cell>
          <cell r="G2785">
            <v>0</v>
          </cell>
          <cell r="H2785">
            <v>0</v>
          </cell>
          <cell r="I2785" t="str">
            <v>2020 MSA 167507</v>
          </cell>
          <cell r="J2785">
            <v>102</v>
          </cell>
          <cell r="K2785" t="str">
            <v>LARS MEDICARE PVT LIMITED</v>
          </cell>
          <cell r="L2785" t="str">
            <v>VIGOR MEDICAL KENYA LIMITED</v>
          </cell>
          <cell r="M2785" t="str">
            <v>CN</v>
          </cell>
          <cell r="N2785" t="str">
            <v>INCOK</v>
          </cell>
          <cell r="O2785" t="str">
            <v>CT</v>
          </cell>
          <cell r="P2785">
            <v>950</v>
          </cell>
          <cell r="Q2785">
            <v>950</v>
          </cell>
          <cell r="R2785">
            <v>950</v>
          </cell>
          <cell r="S2785">
            <v>950</v>
          </cell>
          <cell r="T2785">
            <v>14250</v>
          </cell>
          <cell r="U2785">
            <v>14250</v>
          </cell>
          <cell r="V2785">
            <v>14250</v>
          </cell>
          <cell r="W2785">
            <v>14250</v>
          </cell>
          <cell r="X2785" t="str">
            <v>1 X 40 FT CONTAINER CONTAINSTOTAL 950 CARTONSLATEX SURGICAL GLOVES S TERILE SIZE7 5 POWDERED 18 GMS-PEEL OPENBRAND ELEKTRO HS CODE 4015 1100INV NO 040 DTD 17 09 2020SHIPPING BILL NO 4008915 DTD 18 9 20 20AS PER PI PI 21 04 012-GS DT 01 TO 950 CARTONS 1 X 40 FT CONTAINER CONTAINS TOTAL 950 CARTONS LATEX SURGICAL GLOVES STERILE SIZE 7 5 POWDERED 18 GMS-PEEL OPEN BRAND ELEKTRO HS CODE 40151100 INV NO 040 DTD 17 09 2020 SHIPPING BILL NO 4008915 DTD 18 9 2020 AS PER PI PI 21 04 012-GS DT 23 04 2020 NET WEIGHT 8550 000 KGS SHIPPERMORE OF INDIA NEAR BAHALGARH CHOWK SONIPAT HARYANA 131021 INDIA CONSIGNEE MORE EMAIL TARUNGUPTA SURGIMEDGRP COM NOTIFY PARTY MORE EMAIL TARUNGUPTA SURGIMEDGRP COM</v>
          </cell>
          <cell r="Y2785" t="str">
            <v>Valide</v>
          </cell>
        </row>
        <row r="2786">
          <cell r="A2786" t="str">
            <v>TEMU3690203</v>
          </cell>
          <cell r="B2786">
            <v>20</v>
          </cell>
          <cell r="C2786" t="str">
            <v>104000026963</v>
          </cell>
          <cell r="D2786">
            <v>0</v>
          </cell>
          <cell r="E2786">
            <v>0</v>
          </cell>
          <cell r="F2786">
            <v>0</v>
          </cell>
          <cell r="G2786">
            <v>0</v>
          </cell>
          <cell r="H2786">
            <v>0</v>
          </cell>
          <cell r="I2786" t="str">
            <v>2020 MSA 167308</v>
          </cell>
          <cell r="J2786">
            <v>94</v>
          </cell>
          <cell r="K2786" t="str">
            <v>BRIJLALL SHIVNATH</v>
          </cell>
          <cell r="L2786" t="str">
            <v>KIKOPA LTD</v>
          </cell>
          <cell r="M2786" t="str">
            <v>CN</v>
          </cell>
          <cell r="N2786" t="str">
            <v>INCCU</v>
          </cell>
          <cell r="O2786" t="str">
            <v>BN</v>
          </cell>
          <cell r="P2786">
            <v>60</v>
          </cell>
          <cell r="Q2786">
            <v>60</v>
          </cell>
          <cell r="R2786">
            <v>0</v>
          </cell>
          <cell r="S2786">
            <v>0</v>
          </cell>
          <cell r="T2786">
            <v>15944</v>
          </cell>
          <cell r="U2786">
            <v>15944</v>
          </cell>
          <cell r="V2786">
            <v>0</v>
          </cell>
          <cell r="W2786">
            <v>0</v>
          </cell>
          <cell r="X2786" t="str">
            <v>01X20 FCL CONTAINERTOTAL 60 BLS ONLYJUTE HESSIAN CLOTH45 X 9 OZS1000 YARDS PER BALES BILL NO 4666578 DT 24 08 2020TOTAL NET WT 15728 000 KGSTOTAL GR WT 15944 000 KGSGROSS WT 15944 000 KGS NET WT 15728 000 KGS QTY-60 BLS HS CODE-53101013 MADE IN INDIA BRIJLALL SHIVNATH JUTE HESSIAN CLOTH 45 X 9 OZS 1000 YARDS PER BALE 1 - 60 01X20 FCL CONTAINER TOTAL 60 BLS ONLY JUTE HESSIAN CLOTH 45 X 9 OZS 1000 YARDS PER BALE S BILL NO 4666578 DT 24 08 2020 TOTAL NET WT 15728 000KGS TOTAL GR WT 15944 000 KGS</v>
          </cell>
          <cell r="Y2786" t="str">
            <v>Valide</v>
          </cell>
        </row>
        <row r="2787">
          <cell r="A2787" t="str">
            <v>EITU1348885</v>
          </cell>
          <cell r="B2787">
            <v>40</v>
          </cell>
          <cell r="C2787" t="str">
            <v>104000028125</v>
          </cell>
          <cell r="D2787">
            <v>0</v>
          </cell>
          <cell r="E2787">
            <v>0</v>
          </cell>
          <cell r="F2787">
            <v>0</v>
          </cell>
          <cell r="G2787">
            <v>0</v>
          </cell>
          <cell r="H2787">
            <v>0</v>
          </cell>
          <cell r="I2787" t="str">
            <v>2020 MSA 167507</v>
          </cell>
          <cell r="J2787">
            <v>219</v>
          </cell>
          <cell r="K2787" t="str">
            <v>SPEEDCRAFTS INFRATECH PRIVATE LIMITED</v>
          </cell>
          <cell r="L2787" t="str">
            <v>HALANE CONSTRUCTION COMPANY LIMITED</v>
          </cell>
          <cell r="M2787" t="str">
            <v>CN</v>
          </cell>
          <cell r="N2787" t="str">
            <v>INCCU</v>
          </cell>
          <cell r="O2787" t="str">
            <v>PK</v>
          </cell>
          <cell r="P2787">
            <v>124</v>
          </cell>
          <cell r="Q2787">
            <v>124</v>
          </cell>
          <cell r="R2787">
            <v>124</v>
          </cell>
          <cell r="S2787">
            <v>124</v>
          </cell>
          <cell r="T2787">
            <v>34751</v>
          </cell>
          <cell r="U2787">
            <v>34751</v>
          </cell>
          <cell r="V2787">
            <v>34751</v>
          </cell>
          <cell r="W2787">
            <v>34751</v>
          </cell>
          <cell r="X2787" t="str">
            <v>GUNNY BUNDLE 104 NOS UNPACKED 11 NOS STEEL CRATE 09 NOS TOTAL PACKAGES 124 NOS 1 SPEEDCRAFTS ASPHALT DRUM MIX PLANT M ODEL DM - 90 OF 60 TO 90 TPH CAPACITY COMPLETE IN ALL RESPECTS ALONG WITHTHE FOLLOWINGSIPL DMP IOR-0137 001 TO SIPL DMP IOR-0137 079 MACHINE SL NO DM-90-2020-08-SI-1162 SIPL CS IOR-0137 001 MACHINE SL NO SP-CS-2020-08-068 GUNNY BUNDLE 104 NOS UNPACKED 11 NOS STEEL CRATE 09 NOS TOTAL PACKAGES 124 NOS 1 SPEEDCRAFTS ASPHALT DRUM MIX PLANT MODEL DM - 90 OF 60 TO 90TPH CAPACITY COMPLETE IN ALL RESPECTS ALONG WITH THE FOLLOWING 2 X 20 000 L BITUMEN TANK WET TYPE POLLUTION CONTROL SYSTEM 1 YEAR OF FAST MOVING SPARE PARTS H S CODE NO 8474 32 00 2 SPEEDCRAFTS CHIP SPREADER H S CODE NO 8479 10 00 AS PER PROFORMA INVOICE NO PF KA 8020 DATED 02 07 2020 IDF NO E2007373134INVOICE NO SI PEI 011 20-21 DATED 20 08 2020 SHIPPING BILL NO 5043651 DT 08 09 2020 NET WEIGHT 34159 00 KGS FREIGHT PREPAID FCL FCL</v>
          </cell>
          <cell r="Y2787" t="str">
            <v>Valide</v>
          </cell>
        </row>
        <row r="2788">
          <cell r="A2788" t="str">
            <v>EISU9285389</v>
          </cell>
          <cell r="B2788">
            <v>40</v>
          </cell>
          <cell r="C2788" t="str">
            <v>104000028125</v>
          </cell>
          <cell r="D2788">
            <v>0</v>
          </cell>
          <cell r="E2788">
            <v>0</v>
          </cell>
          <cell r="F2788">
            <v>0</v>
          </cell>
          <cell r="G2788">
            <v>0</v>
          </cell>
          <cell r="H2788">
            <v>0</v>
          </cell>
          <cell r="I2788" t="str">
            <v>2020 MSA 167507</v>
          </cell>
          <cell r="J2788">
            <v>219</v>
          </cell>
          <cell r="K2788" t="str">
            <v>SPEEDCRAFTS INFRATECH PRIVATE LIMITED</v>
          </cell>
          <cell r="L2788" t="str">
            <v>HALANE CONSTRUCTION COMPANY LIMITED</v>
          </cell>
          <cell r="M2788" t="str">
            <v>CN</v>
          </cell>
          <cell r="N2788" t="str">
            <v>INCCU</v>
          </cell>
          <cell r="O2788" t="str">
            <v>PK</v>
          </cell>
          <cell r="P2788">
            <v>124</v>
          </cell>
          <cell r="Q2788">
            <v>124</v>
          </cell>
          <cell r="R2788">
            <v>124</v>
          </cell>
          <cell r="S2788">
            <v>124</v>
          </cell>
          <cell r="T2788">
            <v>34751</v>
          </cell>
          <cell r="U2788">
            <v>34751</v>
          </cell>
          <cell r="V2788">
            <v>34751</v>
          </cell>
          <cell r="W2788">
            <v>34751</v>
          </cell>
          <cell r="X2788" t="str">
            <v>GUNNY BUNDLE 104 NOS UNPACKED 11 NOS STEEL CRATE 09 NOS TOTAL PACKAGES 124 NOS 1 SPEEDCRAFTS ASPHALT DRUM MIX PLANT M ODEL DM - 90 OF 60 TO 90 TPH CAPACITY COMPLETE IN ALL RESPECTS ALONG WITHTHE FOLLOWINGSIPL DMP IOR-0137 001 TO SIPL DMP IOR-0137 079 MACHINE SL NO DM-90-2020-08-SI-1162 SIPL CS IOR-0137 001 MACHINE SL NO SP-CS-2020-08-068 GUNNY BUNDLE 104 NOS UNPACKED 11 NOS STEEL CRATE 09 NOS TOTAL PACKAGES 124 NOS 1 SPEEDCRAFTS ASPHALT DRUM MIX PLANT MODEL DM - 90 OF 60 TO 90TPH CAPACITY COMPLETE IN ALL RESPECTS ALONG WITH THE FOLLOWING 2 X 20 000 L BITUMEN TANK WET TYPE POLLUTION CONTROL SYSTEM 1 YEAR OF FAST MOVING SPARE PARTS H S CODE NO 8474 32 00 2 SPEEDCRAFTS CHIP SPREADER H S CODE NO 8479 10 00 AS PER PROFORMA INVOICE NO PF KA 8020 DATED 02 07 2020 IDF NO E2007373134INVOICE NO SI PEI 011 20-21 DATED 20 08 2020 SHIPPING BILL NO 5043651 DT 08 09 2020 NET WEIGHT 34159 00 KGS FREIGHT PREPAID FCL FCL</v>
          </cell>
          <cell r="Y2788" t="str">
            <v>Valide</v>
          </cell>
        </row>
        <row r="2789">
          <cell r="A2789" t="str">
            <v>FCIU7514906</v>
          </cell>
          <cell r="B2789">
            <v>40</v>
          </cell>
          <cell r="C2789" t="str">
            <v>106000059256</v>
          </cell>
          <cell r="D2789">
            <v>0</v>
          </cell>
          <cell r="E2789">
            <v>0</v>
          </cell>
          <cell r="F2789">
            <v>0</v>
          </cell>
          <cell r="G2789">
            <v>0</v>
          </cell>
          <cell r="H2789">
            <v>0</v>
          </cell>
          <cell r="I2789" t="str">
            <v>2020 MSA 167308</v>
          </cell>
          <cell r="J2789">
            <v>411</v>
          </cell>
          <cell r="K2789" t="str">
            <v>M S AUM SOLVCHEM</v>
          </cell>
          <cell r="L2789" t="str">
            <v>METRO PLASTICS KENYA LTD</v>
          </cell>
          <cell r="M2789" t="str">
            <v>CN</v>
          </cell>
          <cell r="N2789" t="str">
            <v>INMUN</v>
          </cell>
          <cell r="O2789" t="str">
            <v>DR</v>
          </cell>
          <cell r="P2789">
            <v>280</v>
          </cell>
          <cell r="Q2789">
            <v>280</v>
          </cell>
          <cell r="R2789">
            <v>280</v>
          </cell>
          <cell r="S2789">
            <v>280</v>
          </cell>
          <cell r="T2789">
            <v>54880</v>
          </cell>
          <cell r="U2789">
            <v>54880</v>
          </cell>
          <cell r="V2789">
            <v>54880</v>
          </cell>
          <cell r="W2789">
            <v>54880</v>
          </cell>
          <cell r="X2789" t="str">
            <v>02X40 280 DRUMSTOLUENEPACKING 280 DRUMS OF 180 KGS NET WT TOTAL NET W EIGHT 50 400 MTHAZARDOUS CARGOCLASS 3 UN NO 1294 PG IIGROSS WT 54 880 MTNET WT 50 400 MTTOTAL 280 DRUMS 02X40 280 DRUMS TOLUENE PACKING 280 DRUMS OF 180 KGS NET WT TOTAL NET WEIGHT 50 400 MT HAZARDOUS CARGO CLASS 3 UN NO 1294 PG II GROSS WT 54 880 MT NET WT 50 400 MT S BILL NO 4011807 DATED 05 09 2020 INVOICE NO EXP AUM 010 20-21 DATED 05 09 2020 IDF NO E2008377013 CONSIGNMENT IN TRANSIT TO ICDEMBAKASI PORT TRANSPORT ON THE ACCOUNT OF THE CONSIGNEE 21 DAYS FREE AT DESTINATION</v>
          </cell>
          <cell r="Y2789" t="str">
            <v>Valide</v>
          </cell>
        </row>
        <row r="2790">
          <cell r="A2790" t="str">
            <v>DRYU9557200</v>
          </cell>
          <cell r="B2790">
            <v>40</v>
          </cell>
          <cell r="C2790" t="str">
            <v>106000059256</v>
          </cell>
          <cell r="D2790">
            <v>0</v>
          </cell>
          <cell r="E2790">
            <v>0</v>
          </cell>
          <cell r="F2790">
            <v>0</v>
          </cell>
          <cell r="G2790">
            <v>0</v>
          </cell>
          <cell r="H2790">
            <v>0</v>
          </cell>
          <cell r="I2790" t="str">
            <v>2020 MSA 167308</v>
          </cell>
          <cell r="J2790">
            <v>411</v>
          </cell>
          <cell r="K2790" t="str">
            <v>M S AUM SOLVCHEM</v>
          </cell>
          <cell r="L2790" t="str">
            <v>METRO PLASTICS KENYA LTD</v>
          </cell>
          <cell r="M2790" t="str">
            <v>CN</v>
          </cell>
          <cell r="N2790" t="str">
            <v>INMUN</v>
          </cell>
          <cell r="O2790" t="str">
            <v>DR</v>
          </cell>
          <cell r="P2790">
            <v>280</v>
          </cell>
          <cell r="Q2790">
            <v>280</v>
          </cell>
          <cell r="R2790">
            <v>280</v>
          </cell>
          <cell r="S2790">
            <v>280</v>
          </cell>
          <cell r="T2790">
            <v>54880</v>
          </cell>
          <cell r="U2790">
            <v>54880</v>
          </cell>
          <cell r="V2790">
            <v>54880</v>
          </cell>
          <cell r="W2790">
            <v>54880</v>
          </cell>
          <cell r="X2790" t="str">
            <v>02X40 280 DRUMSTOLUENEPACKING 280 DRUMS OF 180 KGS NET WT TOTAL NET W EIGHT 50 400 MTHAZARDOUS CARGOCLASS 3 UN NO 1294 PG IIGROSS WT 54 880 MTNET WT 50 400 MTTOTAL 280 DRUMS 02X40 280 DRUMS TOLUENE PACKING 280 DRUMS OF 180 KGS NET WT TOTAL NET WEIGHT 50 400 MT HAZARDOUS CARGO CLASS 3 UN NO 1294 PG II GROSS WT 54 880 MT NET WT 50 400 MT S BILL NO 4011807 DATED 05 09 2020 INVOICE NO EXP AUM 010 20-21 DATED 05 09 2020 IDF NO E2008377013 CONSIGNMENT IN TRANSIT TO ICDEMBAKASI PORT TRANSPORT ON THE ACCOUNT OF THE CONSIGNEE 21 DAYS FREE AT DESTINATION</v>
          </cell>
          <cell r="Y2790" t="str">
            <v>Valide</v>
          </cell>
        </row>
        <row r="2791">
          <cell r="A2791" t="str">
            <v>EGHU9682521</v>
          </cell>
          <cell r="B2791">
            <v>40</v>
          </cell>
          <cell r="C2791" t="str">
            <v>106000066546</v>
          </cell>
          <cell r="D2791">
            <v>0</v>
          </cell>
          <cell r="E2791">
            <v>0</v>
          </cell>
          <cell r="F2791">
            <v>0</v>
          </cell>
          <cell r="G2791">
            <v>0</v>
          </cell>
          <cell r="H2791">
            <v>0</v>
          </cell>
          <cell r="I2791" t="str">
            <v>2020 MSA 167466</v>
          </cell>
          <cell r="J2791">
            <v>453</v>
          </cell>
          <cell r="K2791" t="str">
            <v>PON PURE CHEMICAL INDIA PRIVATE LIMITED</v>
          </cell>
          <cell r="L2791" t="str">
            <v>SEWECO PAINTS LIMITED</v>
          </cell>
          <cell r="M2791" t="str">
            <v>CN</v>
          </cell>
          <cell r="N2791" t="str">
            <v>INMUN</v>
          </cell>
          <cell r="O2791" t="str">
            <v>DR</v>
          </cell>
          <cell r="P2791">
            <v>118</v>
          </cell>
          <cell r="Q2791">
            <v>118</v>
          </cell>
          <cell r="R2791">
            <v>0</v>
          </cell>
          <cell r="S2791">
            <v>0</v>
          </cell>
          <cell r="T2791">
            <v>26089</v>
          </cell>
          <cell r="U2791">
            <v>26089</v>
          </cell>
          <cell r="V2791">
            <v>0</v>
          </cell>
          <cell r="W2791">
            <v>0</v>
          </cell>
          <cell r="X2791" t="str">
            <v>1X40-FCL CONTAINER118 NEW STEEL DRUM 90 BAGS WITHPALLETS20 BAGS WITH PALLETSPURECOLAR RED 12 - PIGMENT RED 12C I NO 12385H S CODE 32041 739NET WT 500 KGS GROSS WT 525 KGS118 NEW STEEL DRUMPRODUCT NAME PURECOLAR RED 12 - PIGMENT RED 12 COUNTRY OF ORIGIN INDIA BATCH NO R-312 08-20 NET WT 25 KGS GROSS WT 25 4 KGS MFG DATE 13 08 2020 EXP DATE 04 02 2022 MANUFACTURER NAME ADDRESS SOHAN DYE CHEM PVT LTD INDIA BUTYL GLYCOL NET WT 185 KGS GROSS WT 201 KGS ORIGIN U S A BATCH NO 530211 MFG DT 03 07 2020 EXP DT 20 01 2022 MANUFACTURER S NAME ADDRESS LYONDELL CHEMICAL COMPANY USA PRODUCT NAME PURECOLAR RED 170 F5RK PIGMENT RED 170 COUNTRY OF ORIGIN INDIA BATCH NO R-170 02-20 NET WT 25 KGS GROSS WT 25 4 KGS MFG DATE 13 08 2020 EXP DATE 04 02 2022 MANUFACTURER S NAME ADDRESS SOHAN DYE CHEM PVT LTD INDIA PRODUCT NAME PURECOLAR BLUE15 3 - PIGMENT PHTHALO CYANINE BLUE 1450 COUNTRY OF ORIGIN INDIA BATCH NO 3962 NET WT 25 KGS GROSS WT 25 4 KGS MFG DATE 06 08 2</v>
          </cell>
          <cell r="Y2791" t="str">
            <v>Valide</v>
          </cell>
        </row>
        <row r="2792">
          <cell r="A2792" t="str">
            <v>HMCU9144225</v>
          </cell>
          <cell r="B2792">
            <v>40</v>
          </cell>
          <cell r="C2792" t="str">
            <v>106000066619</v>
          </cell>
          <cell r="D2792">
            <v>0</v>
          </cell>
          <cell r="E2792">
            <v>0</v>
          </cell>
          <cell r="F2792">
            <v>0</v>
          </cell>
          <cell r="G2792">
            <v>0</v>
          </cell>
          <cell r="H2792">
            <v>0</v>
          </cell>
          <cell r="I2792" t="str">
            <v>2020 MSA 167466</v>
          </cell>
          <cell r="J2792">
            <v>453</v>
          </cell>
          <cell r="K2792" t="str">
            <v>PON PURE CHEMICAL INDIA PRIVATE LIMITED</v>
          </cell>
          <cell r="L2792" t="str">
            <v>SEWECO PAINTS LIMITED</v>
          </cell>
          <cell r="M2792" t="str">
            <v>CN</v>
          </cell>
          <cell r="N2792" t="str">
            <v>INMUN</v>
          </cell>
          <cell r="O2792" t="str">
            <v>DR</v>
          </cell>
          <cell r="P2792">
            <v>118</v>
          </cell>
          <cell r="Q2792">
            <v>118</v>
          </cell>
          <cell r="R2792">
            <v>0</v>
          </cell>
          <cell r="S2792">
            <v>0</v>
          </cell>
          <cell r="T2792">
            <v>26089</v>
          </cell>
          <cell r="U2792">
            <v>26089</v>
          </cell>
          <cell r="V2792">
            <v>0</v>
          </cell>
          <cell r="W2792">
            <v>0</v>
          </cell>
          <cell r="X2792" t="str">
            <v>1X40-FCL CONTAINER118 NEW STEEL DRUM 90 BAGS WITHPALLETS20 BAGS WITH PALLETSPURECOLAR RED 12 - PIGMENT RED 12C I NO 12385H S CODE 32041 739NET WT 500 KGS GROSS WT 525 KGS118 NEW STEEL DRUMPRODUCT NAME PURECOLAR RED 12 - PIGMENT RED 12 COUNTRY OF ORIGIN INDIA BATCH NO R-312 08-20 NET WT 25 KGS GROSS WT 25 4 KGS MFG DATE 13 08 2020 EXP DATE 04 02 2022 MANUFACTURER NAME ADDRESS SOHAN DYE CHEM PVT LTD INDIA BUTYL GLYCOL NET WT 185 KGS GROSS WT 201 KGS ORIGIN U S A BATCH NO 530211 MFG DT 03 07 2020 EXP DT 20 01 2022 MANUFACTURER S NAME ADDRESS LYONDELL CHEMICAL COMPANY USA PRODUCT NAME PURECOLAR RED 170 F5RK PIGMENT RED 170 COUNTRY OF ORIGIN INDIA BATCH NO R-170 02-20 NET WT 25 KGS GROSS WT 25 4 KGS MFG DATE 13 08 2020 EXP DATE 04 02 2022 MANUFACTURER S NAME ADDRESS SOHAN DYE CHEM PVT LTD INDIA PRODUCT NAME PURECOLAR BLUE15 3 - PIGMENT PHTHALO CYANINE BLUE 1450 COUNTRY OF ORIGIN INDIA BATCH NO 3962 NET WT 25 KGS GROSS WT 25 4 KGS MFG DATE 06 08 2</v>
          </cell>
          <cell r="Y2792" t="str">
            <v>Valide</v>
          </cell>
        </row>
        <row r="2793">
          <cell r="A2793" t="str">
            <v>BMOU1092087</v>
          </cell>
          <cell r="B2793">
            <v>20</v>
          </cell>
          <cell r="C2793" t="str">
            <v>106000067739</v>
          </cell>
          <cell r="D2793">
            <v>0</v>
          </cell>
          <cell r="E2793">
            <v>0</v>
          </cell>
          <cell r="F2793">
            <v>0</v>
          </cell>
          <cell r="G2793">
            <v>0</v>
          </cell>
          <cell r="H2793">
            <v>0</v>
          </cell>
          <cell r="I2793" t="str">
            <v>2020 MSA 167507</v>
          </cell>
          <cell r="J2793">
            <v>103</v>
          </cell>
          <cell r="K2793" t="str">
            <v>ROYAL PETRO SPECIALITIES PVT LTD</v>
          </cell>
          <cell r="L2793" t="str">
            <v>M S SHREEJI MOTORS LTD</v>
          </cell>
          <cell r="M2793" t="str">
            <v>CN</v>
          </cell>
          <cell r="N2793" t="str">
            <v>INMUN</v>
          </cell>
          <cell r="O2793" t="str">
            <v>DR</v>
          </cell>
          <cell r="P2793">
            <v>206</v>
          </cell>
          <cell r="Q2793">
            <v>206</v>
          </cell>
          <cell r="R2793">
            <v>206</v>
          </cell>
          <cell r="S2793">
            <v>206</v>
          </cell>
          <cell r="T2793">
            <v>41700</v>
          </cell>
          <cell r="U2793">
            <v>41700</v>
          </cell>
          <cell r="V2793">
            <v>41700</v>
          </cell>
          <cell r="W2793">
            <v>41700</v>
          </cell>
          <cell r="X2793" t="str">
            <v>WHITE OIL WT 15 210 LTRS -206 DRUMSBRAND - ORIGINAL GOLDINVOICE NO EX P 334 20-21SB NO 4012129 DATE 10 09 2020PROFORMA INVOICE NO - RPC PF I -0809 20-21FILE NO - E2009400225BIVAC REF NO - KEN 275071 001NET WE IGHT - 37420 00 KGSROYAL WHITE OIL WT 15 210 LTRS -206 DRUMS BRAND - ORIGINAL GOLD INVOICE NO EXP 334 20-21 SB NO 4012129 DATE 10 09 2020 PROFORMA INVOICE NO - RPC PFI - 0809 20-21 FILE NO - E2009400225 BIVAC REF NO - KEN 275071 001 NET WEIGHT - 37420 00 KGS GROSS WEIGHT - 41700 00 KGS</v>
          </cell>
          <cell r="Y2793" t="str">
            <v>Valide</v>
          </cell>
        </row>
        <row r="2794">
          <cell r="A2794" t="str">
            <v>BMOU5470457</v>
          </cell>
          <cell r="B2794">
            <v>40</v>
          </cell>
          <cell r="C2794" t="str">
            <v>140001232709</v>
          </cell>
          <cell r="D2794">
            <v>0</v>
          </cell>
          <cell r="E2794">
            <v>0</v>
          </cell>
          <cell r="F2794">
            <v>0</v>
          </cell>
          <cell r="G2794">
            <v>0</v>
          </cell>
          <cell r="H2794">
            <v>0</v>
          </cell>
          <cell r="I2794" t="str">
            <v>2020 MSA 167507</v>
          </cell>
          <cell r="J2794">
            <v>296</v>
          </cell>
          <cell r="K2794" t="str">
            <v>KUEHNE NAGEL LTD</v>
          </cell>
          <cell r="L2794" t="str">
            <v>REAL AUTO SPARES LIMITED</v>
          </cell>
          <cell r="M2794" t="str">
            <v>CN</v>
          </cell>
          <cell r="N2794" t="str">
            <v>CNTAO</v>
          </cell>
          <cell r="O2794" t="str">
            <v>PW</v>
          </cell>
          <cell r="P2794">
            <v>590</v>
          </cell>
          <cell r="Q2794">
            <v>590</v>
          </cell>
          <cell r="R2794">
            <v>590</v>
          </cell>
          <cell r="S2794">
            <v>590</v>
          </cell>
          <cell r="T2794">
            <v>29490</v>
          </cell>
          <cell r="U2794">
            <v>29490</v>
          </cell>
          <cell r="V2794">
            <v>29490</v>
          </cell>
          <cell r="W2794">
            <v>29490</v>
          </cell>
          <cell r="X2794" t="str">
            <v>TRUCK TYRE PINNO P051311385WTEL 00254722984519EMAIL CARRIE06 KAIXUANTI RE COM TEL 0025420823880EMAIL MARYLINE MNYAPARA KUEHNE-NAGEL COMN M TRUCK TYRE PINNO P051311385W TEL 00254722984519 EMAIL CARRIE06 KAIXUANTIRE COM TEL 0025420823880 EMAIL MARYLINE MNYAPARA KUEHNE-NAGEL COM</v>
          </cell>
          <cell r="Y2794" t="str">
            <v>Valide</v>
          </cell>
        </row>
        <row r="2795">
          <cell r="A2795" t="str">
            <v>BMOU5397016</v>
          </cell>
          <cell r="B2795">
            <v>40</v>
          </cell>
          <cell r="C2795" t="str">
            <v>140001256250</v>
          </cell>
          <cell r="D2795">
            <v>0</v>
          </cell>
          <cell r="E2795">
            <v>0</v>
          </cell>
          <cell r="F2795">
            <v>0</v>
          </cell>
          <cell r="G2795">
            <v>0</v>
          </cell>
          <cell r="H2795">
            <v>0</v>
          </cell>
          <cell r="I2795" t="str">
            <v>2020 MSA 167507</v>
          </cell>
          <cell r="J2795">
            <v>159</v>
          </cell>
          <cell r="K2795" t="str">
            <v>TRIANGLE TYRE CO LTD</v>
          </cell>
          <cell r="L2795" t="str">
            <v>AUTOXPRESS LIMITED</v>
          </cell>
          <cell r="M2795" t="str">
            <v>CN</v>
          </cell>
          <cell r="N2795" t="str">
            <v>CNTAO</v>
          </cell>
          <cell r="O2795" t="str">
            <v>PK</v>
          </cell>
          <cell r="P2795">
            <v>951</v>
          </cell>
          <cell r="Q2795">
            <v>951</v>
          </cell>
          <cell r="R2795">
            <v>951</v>
          </cell>
          <cell r="S2795">
            <v>951</v>
          </cell>
          <cell r="T2795">
            <v>48201</v>
          </cell>
          <cell r="U2795">
            <v>48201</v>
          </cell>
          <cell r="V2795">
            <v>48201</v>
          </cell>
          <cell r="W2795">
            <v>48201</v>
          </cell>
          <cell r="X2795" t="str">
            <v>NEW PNEUMATIC TRIANGLE BRAND TYRESL C NO IMPLC07 1140 20IDF NO E2007 362076PKGS SETS PCSFREIGHT COLLECTSHIPPED ON BOARDN M NEW PNEUMATIC TRIANGLE BRAND TYRES L C NO IMPLC07 1140 20 IDF NO E2007362076 PKGS SETS PCS FREIGHT COLLECT SHIPPED ON BOARD</v>
          </cell>
          <cell r="Y2795" t="str">
            <v>Valide</v>
          </cell>
        </row>
        <row r="2796">
          <cell r="A2796" t="str">
            <v>DFSU7301062</v>
          </cell>
          <cell r="B2796">
            <v>40</v>
          </cell>
          <cell r="C2796" t="str">
            <v>140001256250</v>
          </cell>
          <cell r="D2796">
            <v>0</v>
          </cell>
          <cell r="E2796">
            <v>0</v>
          </cell>
          <cell r="F2796">
            <v>0</v>
          </cell>
          <cell r="G2796">
            <v>0</v>
          </cell>
          <cell r="H2796">
            <v>0</v>
          </cell>
          <cell r="I2796" t="str">
            <v>2020 MSA 167507</v>
          </cell>
          <cell r="J2796">
            <v>159</v>
          </cell>
          <cell r="K2796" t="str">
            <v>TRIANGLE TYRE CO LTD</v>
          </cell>
          <cell r="L2796" t="str">
            <v>AUTOXPRESS LIMITED</v>
          </cell>
          <cell r="M2796" t="str">
            <v>CN</v>
          </cell>
          <cell r="N2796" t="str">
            <v>CNTAO</v>
          </cell>
          <cell r="O2796" t="str">
            <v>PK</v>
          </cell>
          <cell r="P2796">
            <v>951</v>
          </cell>
          <cell r="Q2796">
            <v>951</v>
          </cell>
          <cell r="R2796">
            <v>951</v>
          </cell>
          <cell r="S2796">
            <v>951</v>
          </cell>
          <cell r="T2796">
            <v>48201</v>
          </cell>
          <cell r="U2796">
            <v>48201</v>
          </cell>
          <cell r="V2796">
            <v>48201</v>
          </cell>
          <cell r="W2796">
            <v>48201</v>
          </cell>
          <cell r="X2796" t="str">
            <v>NEW PNEUMATIC TRIANGLE BRAND TYRESL C NO IMPLC07 1140 20IDF NO E2007 362076PKGS SETS PCSFREIGHT COLLECTSHIPPED ON BOARDN M NEW PNEUMATIC TRIANGLE BRAND TYRES L C NO IMPLC07 1140 20 IDF NO E2007362076 PKGS SETS PCS FREIGHT COLLECT SHIPPED ON BOARD</v>
          </cell>
          <cell r="Y2796" t="str">
            <v>Valide</v>
          </cell>
        </row>
        <row r="2797">
          <cell r="A2797" t="str">
            <v>SNBU8178981</v>
          </cell>
          <cell r="B2797">
            <v>40</v>
          </cell>
          <cell r="C2797" t="str">
            <v>140001279756</v>
          </cell>
          <cell r="D2797">
            <v>0</v>
          </cell>
          <cell r="E2797">
            <v>0</v>
          </cell>
          <cell r="F2797">
            <v>0</v>
          </cell>
          <cell r="G2797">
            <v>0</v>
          </cell>
          <cell r="H2797">
            <v>0</v>
          </cell>
          <cell r="I2797" t="str">
            <v>2020 MSA 167507</v>
          </cell>
          <cell r="J2797">
            <v>160</v>
          </cell>
          <cell r="K2797" t="str">
            <v>QINGDAO HUATE ZHONGCHUANG MECHANICAL EQUIPMENT CO LTD</v>
          </cell>
          <cell r="L2797" t="str">
            <v>KARMEC COMPANY LIMITED</v>
          </cell>
          <cell r="M2797" t="str">
            <v>CN</v>
          </cell>
          <cell r="N2797" t="str">
            <v>CNTAO</v>
          </cell>
          <cell r="O2797" t="str">
            <v>UT</v>
          </cell>
          <cell r="P2797">
            <v>2</v>
          </cell>
          <cell r="Q2797">
            <v>2</v>
          </cell>
          <cell r="R2797">
            <v>2</v>
          </cell>
          <cell r="S2797">
            <v>2</v>
          </cell>
          <cell r="T2797">
            <v>22100</v>
          </cell>
          <cell r="U2797">
            <v>22100</v>
          </cell>
          <cell r="V2797">
            <v>22100</v>
          </cell>
          <cell r="W2797">
            <v>22100</v>
          </cell>
          <cell r="X2797" t="str">
            <v>TRAILER IN CKD 1 UNITPRIME MOVER IN CKD 1 UNIT HS 8716391000 T 0532- 87212289 PIN NO P051737155RFAX 254 729001777SHIPPER S OWN CONTAINERN M TRAILER IN CKD 1 UNIT PRIME MOVER IN CKD 1 UNIT HS 8716391000 T 0532-87212289 PIN NO P051737155R FAX 254 729001777 SHIPPER S OWN CONTAINER</v>
          </cell>
          <cell r="Y2797" t="str">
            <v>Valide</v>
          </cell>
        </row>
        <row r="2798">
          <cell r="A2798" t="str">
            <v>BMOU4965195</v>
          </cell>
          <cell r="B2798">
            <v>40</v>
          </cell>
          <cell r="C2798" t="str">
            <v>140001287287</v>
          </cell>
          <cell r="D2798">
            <v>0</v>
          </cell>
          <cell r="E2798">
            <v>0</v>
          </cell>
          <cell r="F2798">
            <v>0</v>
          </cell>
          <cell r="G2798">
            <v>0</v>
          </cell>
          <cell r="H2798">
            <v>0</v>
          </cell>
          <cell r="I2798" t="str">
            <v>2020 MSA 167507</v>
          </cell>
          <cell r="J2798">
            <v>63</v>
          </cell>
          <cell r="K2798" t="str">
            <v>HANGZHOU EXCO INDUSTRIES LTD</v>
          </cell>
          <cell r="L2798" t="str">
            <v>UKWALA BARGAINS LTD</v>
          </cell>
          <cell r="M2798" t="str">
            <v>CN</v>
          </cell>
          <cell r="N2798" t="str">
            <v>CNTAO</v>
          </cell>
          <cell r="O2798" t="str">
            <v>CT</v>
          </cell>
          <cell r="P2798">
            <v>392</v>
          </cell>
          <cell r="Q2798">
            <v>392</v>
          </cell>
          <cell r="R2798">
            <v>392</v>
          </cell>
          <cell r="S2798">
            <v>392</v>
          </cell>
          <cell r="T2798">
            <v>7800</v>
          </cell>
          <cell r="U2798">
            <v>7800</v>
          </cell>
          <cell r="V2798">
            <v>7800</v>
          </cell>
          <cell r="W2798">
            <v>7800</v>
          </cell>
          <cell r="X2798" t="str">
            <v>THERMOS EMAIL BNSHAH NBI GMAIL COMTELEPHONE 254 020 240391FAX TELEX 25 4 020 240390UBL MOMBASA C NO MADE IN CHINA THERMOS EMAIL BNSHAH NBI GMAIL COM TELEPHONE 254 020 240391 FAX TELEX 254 020 240390</v>
          </cell>
          <cell r="Y2798" t="str">
            <v>Valide</v>
          </cell>
        </row>
        <row r="2799">
          <cell r="A2799" t="str">
            <v>EMCU9450578</v>
          </cell>
          <cell r="B2799">
            <v>40</v>
          </cell>
          <cell r="C2799" t="str">
            <v>140001301115</v>
          </cell>
          <cell r="D2799">
            <v>0</v>
          </cell>
          <cell r="E2799">
            <v>0</v>
          </cell>
          <cell r="F2799">
            <v>0</v>
          </cell>
          <cell r="G2799">
            <v>0</v>
          </cell>
          <cell r="H2799">
            <v>0</v>
          </cell>
          <cell r="I2799" t="str">
            <v>2020 MSA 167507</v>
          </cell>
          <cell r="J2799">
            <v>162</v>
          </cell>
          <cell r="K2799" t="str">
            <v>20CUBE LOGISTICS SHANGHAI CO LTD</v>
          </cell>
          <cell r="L2799" t="str">
            <v>CROWN SOLUTIONS LTD-CROWN HEALTHCARE</v>
          </cell>
          <cell r="M2799" t="str">
            <v>CN</v>
          </cell>
          <cell r="N2799" t="str">
            <v>CNTAO</v>
          </cell>
          <cell r="O2799" t="str">
            <v>CT</v>
          </cell>
          <cell r="P2799">
            <v>1475</v>
          </cell>
          <cell r="Q2799">
            <v>1475</v>
          </cell>
          <cell r="R2799">
            <v>1475</v>
          </cell>
          <cell r="S2799">
            <v>1475</v>
          </cell>
          <cell r="T2799">
            <v>30975</v>
          </cell>
          <cell r="U2799">
            <v>30975</v>
          </cell>
          <cell r="V2799">
            <v>30975</v>
          </cell>
          <cell r="W2799">
            <v>30975</v>
          </cell>
          <cell r="X2799" t="str">
            <v>AMOXICILLIN CAPSULES 250MG MOXILACT PIN P051194182BTEL 254 730 131 158FINANCE CROWNKENYA COM PIN P051437600XTEL 254 202 7644448MOBILE 254 790 487589VNAIR 20CUBE COMN M AMOXICILLIN CAPSULES 250MG MOXILACT PIN P051194182B TEL 254 730 131158 FINANCE CROWNKENYA COM PIN P051437600X TEL 254 202 7644448 MOBILE 254 790 487589 VNAIR 20CUBE COM</v>
          </cell>
          <cell r="Y2799" t="str">
            <v>Valide</v>
          </cell>
        </row>
        <row r="2800">
          <cell r="A2800" t="str">
            <v>TCNU2892220</v>
          </cell>
          <cell r="B2800">
            <v>40</v>
          </cell>
          <cell r="C2800" t="str">
            <v>140001301115</v>
          </cell>
          <cell r="D2800">
            <v>0</v>
          </cell>
          <cell r="E2800">
            <v>0</v>
          </cell>
          <cell r="F2800">
            <v>0</v>
          </cell>
          <cell r="G2800">
            <v>0</v>
          </cell>
          <cell r="H2800">
            <v>0</v>
          </cell>
          <cell r="I2800" t="str">
            <v>2020 MSA 167507</v>
          </cell>
          <cell r="J2800">
            <v>162</v>
          </cell>
          <cell r="K2800" t="str">
            <v>20CUBE LOGISTICS SHANGHAI CO LTD</v>
          </cell>
          <cell r="L2800" t="str">
            <v>CROWN SOLUTIONS LTD-CROWN HEALTHCARE</v>
          </cell>
          <cell r="M2800" t="str">
            <v>CN</v>
          </cell>
          <cell r="N2800" t="str">
            <v>CNTAO</v>
          </cell>
          <cell r="O2800" t="str">
            <v>CT</v>
          </cell>
          <cell r="P2800">
            <v>1475</v>
          </cell>
          <cell r="Q2800">
            <v>1475</v>
          </cell>
          <cell r="R2800">
            <v>1475</v>
          </cell>
          <cell r="S2800">
            <v>1475</v>
          </cell>
          <cell r="T2800">
            <v>30975</v>
          </cell>
          <cell r="U2800">
            <v>30975</v>
          </cell>
          <cell r="V2800">
            <v>30975</v>
          </cell>
          <cell r="W2800">
            <v>30975</v>
          </cell>
          <cell r="X2800" t="str">
            <v>AMOXICILLIN CAPSULES 250MG MOXILACT PIN P051194182BTEL 254 730 131 158FINANCE CROWNKENYA COM PIN P051437600XTEL 254 202 7644448MOBILE 254 790 487589VNAIR 20CUBE COMN M AMOXICILLIN CAPSULES 250MG MOXILACT PIN P051194182B TEL 254 730 131158 FINANCE CROWNKENYA COM PIN P051437600X TEL 254 202 7644448 MOBILE 254 790 487589 VNAIR 20CUBE COM</v>
          </cell>
          <cell r="Y2800" t="str">
            <v>Valide</v>
          </cell>
        </row>
        <row r="2801">
          <cell r="A2801" t="str">
            <v>BEAU4456927</v>
          </cell>
          <cell r="B2801">
            <v>40</v>
          </cell>
          <cell r="C2801" t="str">
            <v>140001323739</v>
          </cell>
          <cell r="D2801">
            <v>0</v>
          </cell>
          <cell r="E2801">
            <v>0</v>
          </cell>
          <cell r="F2801">
            <v>0</v>
          </cell>
          <cell r="G2801">
            <v>0</v>
          </cell>
          <cell r="H2801">
            <v>0</v>
          </cell>
          <cell r="I2801" t="str">
            <v>2020 MSA 167507</v>
          </cell>
          <cell r="J2801">
            <v>162</v>
          </cell>
          <cell r="K2801" t="str">
            <v>20CUBE LOGISTICS SHANGHAI CO LTD</v>
          </cell>
          <cell r="L2801" t="str">
            <v>CROWN SOLUTIONS LTD-CROWN HEALTHCARE</v>
          </cell>
          <cell r="M2801" t="str">
            <v>CN</v>
          </cell>
          <cell r="N2801" t="str">
            <v>CNTAO</v>
          </cell>
          <cell r="O2801" t="str">
            <v>CT</v>
          </cell>
          <cell r="P2801">
            <v>1475</v>
          </cell>
          <cell r="Q2801">
            <v>1475</v>
          </cell>
          <cell r="R2801">
            <v>1475</v>
          </cell>
          <cell r="S2801">
            <v>1475</v>
          </cell>
          <cell r="T2801">
            <v>30975</v>
          </cell>
          <cell r="U2801">
            <v>30975</v>
          </cell>
          <cell r="V2801">
            <v>30975</v>
          </cell>
          <cell r="W2801">
            <v>30975</v>
          </cell>
          <cell r="X2801" t="str">
            <v>AMOXICILLIN CAPSULES 250MG MOXILACT PIN P051194182BTEL 254 730 131 158FINANCE CROWNKENYA COM PIN P051437600XTEL 254 202 7644448MOBILE 254 790 487589VNAIR 20CUBE COMN M AMOXICILLIN CAPSULES 250MG MOXILACT PIN P051194182B TEL 254 730 131158 FINANCE CROWNKENYA COM PIN P051437600X TEL 254 202 7644448 MOBILE 254 790 487589 VNAIR 20CUBE COM</v>
          </cell>
          <cell r="Y2801" t="str">
            <v>Valide</v>
          </cell>
        </row>
        <row r="2802">
          <cell r="A2802" t="str">
            <v>GAOU6317457</v>
          </cell>
          <cell r="B2802">
            <v>40</v>
          </cell>
          <cell r="C2802" t="str">
            <v>140001331511</v>
          </cell>
          <cell r="D2802">
            <v>0</v>
          </cell>
          <cell r="E2802">
            <v>0</v>
          </cell>
          <cell r="F2802">
            <v>0</v>
          </cell>
          <cell r="G2802">
            <v>0</v>
          </cell>
          <cell r="H2802">
            <v>0</v>
          </cell>
          <cell r="I2802" t="str">
            <v>2020 MSA 167507</v>
          </cell>
          <cell r="J2802">
            <v>298</v>
          </cell>
          <cell r="K2802" t="str">
            <v>TRIANGLE TYRE CO LTD</v>
          </cell>
          <cell r="L2802" t="str">
            <v>WABCO TRADING COMPANY LIMITED</v>
          </cell>
          <cell r="M2802" t="str">
            <v>CN</v>
          </cell>
          <cell r="N2802" t="str">
            <v>CNTAO</v>
          </cell>
          <cell r="O2802" t="str">
            <v>PW</v>
          </cell>
          <cell r="P2802">
            <v>1200</v>
          </cell>
          <cell r="Q2802">
            <v>1200</v>
          </cell>
          <cell r="R2802">
            <v>1200</v>
          </cell>
          <cell r="S2802">
            <v>1200</v>
          </cell>
          <cell r="T2802">
            <v>10388</v>
          </cell>
          <cell r="U2802">
            <v>10388</v>
          </cell>
          <cell r="V2802">
            <v>10388</v>
          </cell>
          <cell r="W2802">
            <v>10388</v>
          </cell>
          <cell r="X2802" t="str">
            <v>TYRESIDF NO E2008390565SHIPPED ON BOARDHS CODE 401110N M TYRES IDF NO E2008390565 SHIPPED ON BOARD HS CODE 401110</v>
          </cell>
          <cell r="Y2802" t="str">
            <v>Valid</v>
          </cell>
        </row>
        <row r="2803">
          <cell r="A2803" t="str">
            <v>EITU1900063</v>
          </cell>
          <cell r="B2803">
            <v>40</v>
          </cell>
          <cell r="C2803" t="str">
            <v>140028187399</v>
          </cell>
          <cell r="D2803">
            <v>0</v>
          </cell>
          <cell r="E2803">
            <v>0</v>
          </cell>
          <cell r="F2803">
            <v>0</v>
          </cell>
          <cell r="G2803">
            <v>0</v>
          </cell>
          <cell r="H2803">
            <v>0</v>
          </cell>
          <cell r="I2803" t="str">
            <v>2020 MSA 167507</v>
          </cell>
          <cell r="J2803">
            <v>434</v>
          </cell>
          <cell r="K2803" t="str">
            <v>QINGDAO AWESOME INTERNATIONAL</v>
          </cell>
          <cell r="L2803" t="str">
            <v>ENSING AUTOS LTD</v>
          </cell>
          <cell r="M2803" t="str">
            <v>CN</v>
          </cell>
          <cell r="N2803" t="str">
            <v>CNTAO</v>
          </cell>
          <cell r="O2803" t="str">
            <v>PW</v>
          </cell>
          <cell r="P2803">
            <v>370</v>
          </cell>
          <cell r="Q2803">
            <v>370</v>
          </cell>
          <cell r="R2803">
            <v>370</v>
          </cell>
          <cell r="S2803">
            <v>370</v>
          </cell>
          <cell r="T2803">
            <v>15600</v>
          </cell>
          <cell r="U2803">
            <v>15600</v>
          </cell>
          <cell r="V2803">
            <v>15600</v>
          </cell>
          <cell r="W2803">
            <v>15600</v>
          </cell>
          <cell r="X2803" t="str">
            <v>TYRES PIN NO P000611329HN M TYRES PIN NO P000611329H</v>
          </cell>
          <cell r="Y2803" t="str">
            <v>Valide</v>
          </cell>
        </row>
        <row r="2804">
          <cell r="A2804" t="str">
            <v>EISU2194055</v>
          </cell>
          <cell r="B2804">
            <v>20</v>
          </cell>
          <cell r="C2804" t="str">
            <v>141000340531</v>
          </cell>
          <cell r="D2804">
            <v>0</v>
          </cell>
          <cell r="E2804">
            <v>0</v>
          </cell>
          <cell r="F2804">
            <v>0</v>
          </cell>
          <cell r="G2804">
            <v>0</v>
          </cell>
          <cell r="H2804">
            <v>0</v>
          </cell>
          <cell r="I2804" t="str">
            <v>2020 MSA 167507</v>
          </cell>
          <cell r="J2804">
            <v>66</v>
          </cell>
          <cell r="K2804" t="str">
            <v>SHIJIAZHUANG JACKCHEM CO LTD</v>
          </cell>
          <cell r="L2804" t="str">
            <v>OCEAN AGRICULTURE EA LTD</v>
          </cell>
          <cell r="M2804" t="str">
            <v>CN</v>
          </cell>
          <cell r="N2804" t="str">
            <v>CNTXG</v>
          </cell>
          <cell r="O2804" t="str">
            <v>BG</v>
          </cell>
          <cell r="P2804">
            <v>640</v>
          </cell>
          <cell r="Q2804">
            <v>640</v>
          </cell>
          <cell r="R2804">
            <v>640</v>
          </cell>
          <cell r="S2804">
            <v>640</v>
          </cell>
          <cell r="T2804">
            <v>16064</v>
          </cell>
          <cell r="U2804">
            <v>16064</v>
          </cell>
          <cell r="V2804">
            <v>16064</v>
          </cell>
          <cell r="W2804">
            <v>16064</v>
          </cell>
          <cell r="X2804" t="str">
            <v>EDDHA-FEEDTA-ZNN M EDDHA-FE EDTA-ZN</v>
          </cell>
          <cell r="Y2804" t="str">
            <v>Valide</v>
          </cell>
        </row>
        <row r="2805">
          <cell r="A2805" t="str">
            <v>TRHU2864515</v>
          </cell>
          <cell r="B2805">
            <v>20</v>
          </cell>
          <cell r="C2805" t="str">
            <v>141000355392</v>
          </cell>
          <cell r="D2805">
            <v>0</v>
          </cell>
          <cell r="E2805">
            <v>0</v>
          </cell>
          <cell r="F2805">
            <v>0</v>
          </cell>
          <cell r="G2805">
            <v>0</v>
          </cell>
          <cell r="H2805">
            <v>0</v>
          </cell>
          <cell r="I2805" t="str">
            <v>2020 MSA 167466</v>
          </cell>
          <cell r="J2805">
            <v>1</v>
          </cell>
          <cell r="K2805" t="str">
            <v>HEBEI CANGZHOU NEW CENTURY FOREIGN</v>
          </cell>
          <cell r="L2805" t="str">
            <v>ROK INDUSTRIES LTD</v>
          </cell>
          <cell r="M2805" t="str">
            <v>CN</v>
          </cell>
          <cell r="N2805" t="str">
            <v>CNTXG</v>
          </cell>
          <cell r="O2805" t="str">
            <v>RO</v>
          </cell>
          <cell r="P2805">
            <v>1300</v>
          </cell>
          <cell r="Q2805">
            <v>1300</v>
          </cell>
          <cell r="R2805">
            <v>1300</v>
          </cell>
          <cell r="S2805">
            <v>1300</v>
          </cell>
          <cell r="T2805">
            <v>130000</v>
          </cell>
          <cell r="U2805">
            <v>130000</v>
          </cell>
          <cell r="V2805">
            <v>130000</v>
          </cell>
          <cell r="W2805">
            <v>130000</v>
          </cell>
          <cell r="X2805" t="str">
            <v>HOT DIPPED GALVANIZED WIREFREIGHT COLLECTSHIPPED ON BOARD TEL 254 734 030151N M HOT DIPPED GALVANIZED WIRE FREIGHT COLLECT SHIPPED ON BOARD TEL 254 734030151</v>
          </cell>
          <cell r="Y2805" t="str">
            <v>Valide</v>
          </cell>
        </row>
        <row r="2806">
          <cell r="A2806" t="str">
            <v>BMOU5214033</v>
          </cell>
          <cell r="B2806">
            <v>40</v>
          </cell>
          <cell r="C2806" t="str">
            <v>141088861892</v>
          </cell>
          <cell r="D2806">
            <v>0</v>
          </cell>
          <cell r="E2806">
            <v>0</v>
          </cell>
          <cell r="F2806">
            <v>0</v>
          </cell>
          <cell r="G2806">
            <v>0</v>
          </cell>
          <cell r="H2806">
            <v>0</v>
          </cell>
          <cell r="I2806" t="str">
            <v>2020 MSA 167308</v>
          </cell>
          <cell r="J2806">
            <v>227</v>
          </cell>
          <cell r="K2806" t="str">
            <v>SHANGHAI KELING INTERNATIONAL</v>
          </cell>
          <cell r="L2806" t="str">
            <v>BAKPHARM LTD</v>
          </cell>
          <cell r="M2806" t="str">
            <v>CN</v>
          </cell>
          <cell r="N2806" t="str">
            <v>CNTXG</v>
          </cell>
          <cell r="O2806" t="str">
            <v>CT</v>
          </cell>
          <cell r="P2806">
            <v>264</v>
          </cell>
          <cell r="Q2806">
            <v>264</v>
          </cell>
          <cell r="R2806">
            <v>264</v>
          </cell>
          <cell r="S2806">
            <v>264</v>
          </cell>
          <cell r="T2806">
            <v>10702</v>
          </cell>
          <cell r="U2806">
            <v>10702</v>
          </cell>
          <cell r="V2806">
            <v>10702</v>
          </cell>
          <cell r="W2806">
            <v>10702</v>
          </cell>
          <cell r="X2806" t="str">
            <v>5 FUNCTION ELECTRIC BED AND ONE CRANKHOSPITAL BED 86 21 61230928EMAIL ZHANGWEN PENAVICOCARGO COM 254-20-8042880EMAIL IMPORT BAKPHARM COM TEL 254 0 714417499 734765330 202628213FAX 254 0 202628217N M 5 FUNCTION ELECTRIC BED AND ONE CRANK HOSPITAL BED 86 21 61230928 EMAIL ZHANGWEN PENAVICOCARGO COM 254-20-8042880 EMAIL IMPORT BAKPHARM COM TEL 254 0 714417499 734765330 202628213 FAX 254 0 202628217 EMAIL IMPORT BAKPHARM COM</v>
          </cell>
          <cell r="Y2806" t="str">
            <v>Valide</v>
          </cell>
        </row>
        <row r="2807">
          <cell r="A2807" t="str">
            <v>TEMU0086761</v>
          </cell>
          <cell r="B2807">
            <v>20</v>
          </cell>
          <cell r="C2807" t="str">
            <v>141089041392</v>
          </cell>
          <cell r="D2807">
            <v>0</v>
          </cell>
          <cell r="E2807">
            <v>0</v>
          </cell>
          <cell r="F2807">
            <v>0</v>
          </cell>
          <cell r="G2807">
            <v>0</v>
          </cell>
          <cell r="H2807">
            <v>0</v>
          </cell>
          <cell r="I2807" t="str">
            <v>2020 MSA 167507</v>
          </cell>
          <cell r="J2807">
            <v>171</v>
          </cell>
          <cell r="K2807" t="str">
            <v>GOLD COAST TRADING CORPORATIONSTREET LONGGANG DISTRICT SHENZHEN</v>
          </cell>
          <cell r="L2807" t="str">
            <v>BIG FIVE HARDWARE EA LIMITED</v>
          </cell>
          <cell r="M2807" t="str">
            <v>CN</v>
          </cell>
          <cell r="N2807" t="str">
            <v>CNTXG</v>
          </cell>
          <cell r="O2807" t="str">
            <v>PK</v>
          </cell>
          <cell r="P2807">
            <v>2780</v>
          </cell>
          <cell r="Q2807">
            <v>2780</v>
          </cell>
          <cell r="R2807">
            <v>2780</v>
          </cell>
          <cell r="S2807">
            <v>2780</v>
          </cell>
          <cell r="T2807">
            <v>83500</v>
          </cell>
          <cell r="U2807">
            <v>83500</v>
          </cell>
          <cell r="V2807">
            <v>83500</v>
          </cell>
          <cell r="W2807">
            <v>83500</v>
          </cell>
          <cell r="X2807" t="str">
            <v>COLD IRON STEEL STRIPS 19MMX0 9MMHOE 1 5LBMETAL HANDLE SHOVEL S503YCOF FEE TRAY WIRE CHINAT 0086-0755-28214267SINO CHINASINO NET TEL 2540711 366777N M COLD IRON STEEL STRIPS 19MMX0 9MM HOE 1 5LB METAL HANDLE SHOVEL S503Y COFFEE TRAY WIRE CHINA T 0086-0755-28214267 SINO CHINASINO NET TEL 2540711366777</v>
          </cell>
          <cell r="Y2807" t="str">
            <v>Valide</v>
          </cell>
        </row>
        <row r="2808">
          <cell r="A2808" t="str">
            <v>HMCU9146378</v>
          </cell>
          <cell r="B2808">
            <v>40</v>
          </cell>
          <cell r="C2808" t="str">
            <v>141089345855</v>
          </cell>
          <cell r="D2808">
            <v>0</v>
          </cell>
          <cell r="E2808">
            <v>0</v>
          </cell>
          <cell r="F2808">
            <v>0</v>
          </cell>
          <cell r="G2808">
            <v>0</v>
          </cell>
          <cell r="H2808">
            <v>0</v>
          </cell>
          <cell r="I2808" t="str">
            <v>2020 MSA 167507</v>
          </cell>
          <cell r="J2808">
            <v>4</v>
          </cell>
          <cell r="K2808" t="str">
            <v>LUVLIVING PTE LTD</v>
          </cell>
          <cell r="L2808" t="str">
            <v>FURNITURE PALACE INTERNATIONAL K</v>
          </cell>
          <cell r="M2808" t="str">
            <v>CN</v>
          </cell>
          <cell r="N2808" t="str">
            <v>CNTXG</v>
          </cell>
          <cell r="O2808" t="str">
            <v>CT</v>
          </cell>
          <cell r="P2808">
            <v>619</v>
          </cell>
          <cell r="Q2808">
            <v>619</v>
          </cell>
          <cell r="R2808">
            <v>0</v>
          </cell>
          <cell r="S2808">
            <v>0</v>
          </cell>
          <cell r="T2808">
            <v>19419</v>
          </cell>
          <cell r="U2808">
            <v>19419</v>
          </cell>
          <cell r="V2808">
            <v>0</v>
          </cell>
          <cell r="W2808">
            <v>0</v>
          </cell>
          <cell r="X2808" t="str">
            <v>DINING SETS AS PER PROFOMA INVOICENO S2020037 AND IDF NO E2006345232 FOB INCOTERMS 2010 TIANJINEMAIL INFO FURNITUREPALACE CO KEHP NO 0 733501510PIN NO P051141705EEIN NO 0122942NTABLE CHAIR PARTSPI NO S 2020037FURNITURE PALACE ITEM DESP C NO DIMENSION BATCH NO MADE IN CHINA DINING SETS AS PER PROFOMA INVOICE NO S2020037 AND IDF NO E2006345232 FOB INCOTERMS 2010 TIANJIN EMAIL INFO FURNITUREPALACE CO KE HP NO 0733501510 PIN NO P051141705E EIN NO 0122942N TABLE CHAIR PARTS PI NO S2020037 PO NO E2006345232 THISSHIPMENT CONTAINS NO WOOD PACKING MATERIALS FAX 254737999000</v>
          </cell>
          <cell r="Y2808" t="str">
            <v>Valide</v>
          </cell>
        </row>
        <row r="2809">
          <cell r="A2809" t="str">
            <v>EGHU9405614</v>
          </cell>
          <cell r="B2809">
            <v>40</v>
          </cell>
          <cell r="C2809" t="str">
            <v>142001391994</v>
          </cell>
          <cell r="D2809">
            <v>0</v>
          </cell>
          <cell r="E2809">
            <v>0</v>
          </cell>
          <cell r="F2809">
            <v>0</v>
          </cell>
          <cell r="G2809">
            <v>0</v>
          </cell>
          <cell r="H2809">
            <v>0</v>
          </cell>
          <cell r="I2809" t="str">
            <v>2020 MSA 167507</v>
          </cell>
          <cell r="J2809">
            <v>367</v>
          </cell>
          <cell r="K2809" t="str">
            <v>AVIC INTERNATIONAL BEIJING CO LTD DISTRICT BEIJING 100176 CHINA</v>
          </cell>
          <cell r="L2809" t="str">
            <v>AVIC INTL BEIJING E A</v>
          </cell>
          <cell r="M2809" t="str">
            <v>CN</v>
          </cell>
          <cell r="N2809" t="str">
            <v>CNTAO</v>
          </cell>
          <cell r="O2809" t="str">
            <v>PK</v>
          </cell>
          <cell r="P2809">
            <v>54</v>
          </cell>
          <cell r="Q2809">
            <v>54</v>
          </cell>
          <cell r="R2809">
            <v>54</v>
          </cell>
          <cell r="S2809">
            <v>54</v>
          </cell>
          <cell r="T2809">
            <v>77800</v>
          </cell>
          <cell r="U2809">
            <v>77800</v>
          </cell>
          <cell r="V2809">
            <v>77800</v>
          </cell>
          <cell r="W2809">
            <v>77800</v>
          </cell>
          <cell r="X2809" t="str">
            <v>4X40HQ CONTAINERS 54 PACKAGES6 UNITS NEW F2000SHACMAN PRIME MOVER IN C KD MOBILE FAX 0706003619TEL 0720855138 MAIL WACHIRA CLN CO KEN M 4X40HQ CONTAINERS 54 PACKAGES 6 UNITS NEW F2000 SHACMAN PRIME MOVER IN CKD MOBILE FAX 0706003619 TEL 0720855138 MAIL WACHIRA CLN CO KE</v>
          </cell>
          <cell r="Y2809" t="str">
            <v>Valide</v>
          </cell>
        </row>
        <row r="2810">
          <cell r="A2810" t="str">
            <v>TLLU5421760</v>
          </cell>
          <cell r="B2810">
            <v>40</v>
          </cell>
          <cell r="C2810" t="str">
            <v>142001391994</v>
          </cell>
          <cell r="D2810">
            <v>0</v>
          </cell>
          <cell r="E2810">
            <v>0</v>
          </cell>
          <cell r="F2810">
            <v>0</v>
          </cell>
          <cell r="G2810">
            <v>0</v>
          </cell>
          <cell r="H2810">
            <v>0</v>
          </cell>
          <cell r="I2810" t="str">
            <v>2020 MSA 167507</v>
          </cell>
          <cell r="J2810">
            <v>367</v>
          </cell>
          <cell r="K2810" t="str">
            <v>AVIC INTERNATIONAL BEIJING CO LTD DISTRICT BEIJING 100176 CHINA</v>
          </cell>
          <cell r="L2810" t="str">
            <v>AVIC INTL BEIJING E A</v>
          </cell>
          <cell r="M2810" t="str">
            <v>CN</v>
          </cell>
          <cell r="N2810" t="str">
            <v>CNTAO</v>
          </cell>
          <cell r="O2810" t="str">
            <v>PK</v>
          </cell>
          <cell r="P2810">
            <v>54</v>
          </cell>
          <cell r="Q2810">
            <v>54</v>
          </cell>
          <cell r="R2810">
            <v>54</v>
          </cell>
          <cell r="S2810">
            <v>54</v>
          </cell>
          <cell r="T2810">
            <v>77800</v>
          </cell>
          <cell r="U2810">
            <v>77800</v>
          </cell>
          <cell r="V2810">
            <v>77800</v>
          </cell>
          <cell r="W2810">
            <v>77800</v>
          </cell>
          <cell r="X2810" t="str">
            <v>4X40HQ CONTAINERS 54 PACKAGES6 UNITS NEW F2000SHACMAN PRIME MOVER IN C KD MOBILE FAX 0706003619TEL 0720855138 MAIL WACHIRA CLN CO KEN M 4X40HQ CONTAINERS 54 PACKAGES 6 UNITS NEW F2000 SHACMAN PRIME MOVER IN CKD MOBILE FAX 0706003619 TEL 0720855138 MAIL WACHIRA CLN CO KE</v>
          </cell>
          <cell r="Y2810" t="str">
            <v>Valide</v>
          </cell>
        </row>
        <row r="2811">
          <cell r="A2811" t="str">
            <v>MAGU5278637</v>
          </cell>
          <cell r="B2811">
            <v>40</v>
          </cell>
          <cell r="C2811" t="str">
            <v>142001391994</v>
          </cell>
          <cell r="D2811">
            <v>0</v>
          </cell>
          <cell r="E2811">
            <v>0</v>
          </cell>
          <cell r="F2811">
            <v>0</v>
          </cell>
          <cell r="G2811">
            <v>0</v>
          </cell>
          <cell r="H2811">
            <v>0</v>
          </cell>
          <cell r="I2811" t="str">
            <v>2020 MSA 167507</v>
          </cell>
          <cell r="J2811">
            <v>367</v>
          </cell>
          <cell r="K2811" t="str">
            <v>AVIC INTERNATIONAL BEIJING CO LTD DISTRICT BEIJING 100176 CHINA</v>
          </cell>
          <cell r="L2811" t="str">
            <v>AVIC INTL BEIJING E A</v>
          </cell>
          <cell r="M2811" t="str">
            <v>CN</v>
          </cell>
          <cell r="N2811" t="str">
            <v>CNTAO</v>
          </cell>
          <cell r="O2811" t="str">
            <v>PK</v>
          </cell>
          <cell r="P2811">
            <v>54</v>
          </cell>
          <cell r="Q2811">
            <v>54</v>
          </cell>
          <cell r="R2811">
            <v>54</v>
          </cell>
          <cell r="S2811">
            <v>54</v>
          </cell>
          <cell r="T2811">
            <v>77800</v>
          </cell>
          <cell r="U2811">
            <v>77800</v>
          </cell>
          <cell r="V2811">
            <v>77800</v>
          </cell>
          <cell r="W2811">
            <v>77800</v>
          </cell>
          <cell r="X2811" t="str">
            <v>4X40HQ CONTAINERS 54 PACKAGES6 UNITS NEW F2000SHACMAN PRIME MOVER IN C KD MOBILE FAX 0706003619TEL 0720855138 MAIL WACHIRA CLN CO KEN M 4X40HQ CONTAINERS 54 PACKAGES 6 UNITS NEW F2000 SHACMAN PRIME MOVER IN CKD MOBILE FAX 0706003619 TEL 0720855138 MAIL WACHIRA CLN CO KE</v>
          </cell>
          <cell r="Y2811" t="str">
            <v>Valide</v>
          </cell>
        </row>
        <row r="2812">
          <cell r="A2812" t="str">
            <v>DRYU9574492</v>
          </cell>
          <cell r="B2812">
            <v>40</v>
          </cell>
          <cell r="C2812" t="str">
            <v>142001395752</v>
          </cell>
          <cell r="D2812">
            <v>0</v>
          </cell>
          <cell r="E2812">
            <v>0</v>
          </cell>
          <cell r="F2812">
            <v>0</v>
          </cell>
          <cell r="G2812">
            <v>0</v>
          </cell>
          <cell r="H2812">
            <v>0</v>
          </cell>
          <cell r="I2812" t="str">
            <v>2020 MSA 167131</v>
          </cell>
          <cell r="J2812">
            <v>109</v>
          </cell>
          <cell r="K2812" t="str">
            <v>SHANGHAI CHANNELMED IMPORT AND EXPORT CO LTD</v>
          </cell>
          <cell r="L2812" t="str">
            <v>CROWN SOLUTIONS LIMITED-CROWN HEALTHCARE</v>
          </cell>
          <cell r="M2812" t="str">
            <v>CN</v>
          </cell>
          <cell r="N2812" t="str">
            <v>CNSHA</v>
          </cell>
          <cell r="O2812" t="str">
            <v>CT</v>
          </cell>
          <cell r="P2812">
            <v>1405</v>
          </cell>
          <cell r="Q2812">
            <v>1405</v>
          </cell>
          <cell r="R2812">
            <v>1405</v>
          </cell>
          <cell r="S2812">
            <v>1405</v>
          </cell>
          <cell r="T2812">
            <v>12834</v>
          </cell>
          <cell r="U2812">
            <v>12834</v>
          </cell>
          <cell r="V2812">
            <v>12834</v>
          </cell>
          <cell r="W2812">
            <v>12834</v>
          </cell>
          <cell r="X2812" t="str">
            <v>MEDICAL ITEMS FAX 254 20 375 0600 SIMON WACHIRACELL 254 716 912 83 4EMAIL SIMON WACHIRA CROWNKENYA COMPIN NO P051194182BN M MEDICAL ITEMS FAX 254 20 375 0600 SIMON WACHIRA CELL 254 716 912 834 EMAIL SIMON WACHIRA CROWNKENYA COM PIN NO P051194182B</v>
          </cell>
          <cell r="Y2812" t="str">
            <v>Valide</v>
          </cell>
        </row>
        <row r="2813">
          <cell r="A2813" t="str">
            <v>CAAU5348894</v>
          </cell>
          <cell r="B2813">
            <v>40</v>
          </cell>
          <cell r="C2813" t="str">
            <v>142001452802</v>
          </cell>
          <cell r="D2813">
            <v>0</v>
          </cell>
          <cell r="E2813">
            <v>0</v>
          </cell>
          <cell r="F2813">
            <v>0</v>
          </cell>
          <cell r="G2813">
            <v>0</v>
          </cell>
          <cell r="H2813">
            <v>0</v>
          </cell>
          <cell r="I2813" t="str">
            <v>2020 MSA 167507</v>
          </cell>
          <cell r="J2813">
            <v>318</v>
          </cell>
          <cell r="K2813" t="str">
            <v>SHANGHAI RUTY ENERGY CO LTD</v>
          </cell>
          <cell r="L2813" t="str">
            <v>STEELSTONE KENYA LIMITED</v>
          </cell>
          <cell r="M2813" t="str">
            <v>CN</v>
          </cell>
          <cell r="N2813" t="str">
            <v>CNSHA</v>
          </cell>
          <cell r="O2813" t="str">
            <v>CT</v>
          </cell>
          <cell r="P2813">
            <v>156</v>
          </cell>
          <cell r="Q2813">
            <v>156</v>
          </cell>
          <cell r="R2813">
            <v>156</v>
          </cell>
          <cell r="S2813">
            <v>156</v>
          </cell>
          <cell r="T2813">
            <v>6400</v>
          </cell>
          <cell r="U2813">
            <v>6400</v>
          </cell>
          <cell r="V2813">
            <v>6400</v>
          </cell>
          <cell r="W2813">
            <v>6400</v>
          </cell>
          <cell r="X2813" t="str">
            <v>SOLAR WATER HEATERFLAT PANEL PHONE 00254- 020-2377354FAX 00254- 020-23 77354E STEL STONEKENYA GMAIL COMN M SOLAR WATER HEATER FLAT PANEL PHONE 00254- 020-2377354 FAX 00254- 020-2377354 E STEL STONEKENYA GMAIL COM</v>
          </cell>
          <cell r="Y2813" t="str">
            <v>Valide</v>
          </cell>
        </row>
        <row r="2814">
          <cell r="A2814" t="str">
            <v>EGHU3545115</v>
          </cell>
          <cell r="B2814">
            <v>20</v>
          </cell>
          <cell r="C2814" t="str">
            <v>142001464886</v>
          </cell>
          <cell r="D2814">
            <v>0</v>
          </cell>
          <cell r="E2814">
            <v>0</v>
          </cell>
          <cell r="F2814">
            <v>0</v>
          </cell>
          <cell r="G2814">
            <v>0</v>
          </cell>
          <cell r="H2814">
            <v>0</v>
          </cell>
          <cell r="I2814" t="str">
            <v>2020 MSA 167308</v>
          </cell>
          <cell r="J2814">
            <v>180</v>
          </cell>
          <cell r="K2814" t="str">
            <v>ANKE INTERNATIONAL CO LTD</v>
          </cell>
          <cell r="L2814" t="str">
            <v>JOSPAI-TECH ENTERPRISES LTD</v>
          </cell>
          <cell r="M2814" t="str">
            <v>CN</v>
          </cell>
          <cell r="N2814" t="str">
            <v>CNSHA</v>
          </cell>
          <cell r="O2814" t="str">
            <v>CT</v>
          </cell>
          <cell r="P2814">
            <v>430</v>
          </cell>
          <cell r="Q2814">
            <v>430</v>
          </cell>
          <cell r="R2814">
            <v>430</v>
          </cell>
          <cell r="S2814">
            <v>430</v>
          </cell>
          <cell r="T2814">
            <v>11330</v>
          </cell>
          <cell r="U2814">
            <v>11330</v>
          </cell>
          <cell r="V2814">
            <v>11330</v>
          </cell>
          <cell r="W2814">
            <v>11330</v>
          </cell>
          <cell r="X2814" t="str">
            <v>100 POLYESTER SEWING THREAD FOR BAGCLOSING MACHINE 20S 6 RAW WHITE TE L 254-020-3566805PIN P051315464FMAIL INFO JOSPAI-TECH COMMOB 254 721 983 556AIF-LT20200813 100 POLYESTER SEWING THREAD FOR BAG CLOSING MACHINE 20S 6 RAW WHITE TEL 254-020-3566805 PIN P051315464F MAIL INFO JOSPAI-TECH COM MOB 254 721 983 556</v>
          </cell>
          <cell r="Y2814" t="str">
            <v>Valide</v>
          </cell>
        </row>
        <row r="2815">
          <cell r="A2815" t="str">
            <v>IMTU9006140</v>
          </cell>
          <cell r="B2815">
            <v>40</v>
          </cell>
          <cell r="C2815" t="str">
            <v>142001508441</v>
          </cell>
          <cell r="D2815">
            <v>0</v>
          </cell>
          <cell r="E2815">
            <v>0</v>
          </cell>
          <cell r="F2815">
            <v>0</v>
          </cell>
          <cell r="G2815">
            <v>0</v>
          </cell>
          <cell r="H2815">
            <v>0</v>
          </cell>
          <cell r="I2815" t="str">
            <v>2020 MSA 167466</v>
          </cell>
          <cell r="J2815">
            <v>158</v>
          </cell>
          <cell r="K2815" t="str">
            <v>SHANGHAI CHANNELMED IMPORT AND</v>
          </cell>
          <cell r="L2815" t="str">
            <v>CROWN SOLUTIONS LIMITED-CROWN</v>
          </cell>
          <cell r="M2815" t="str">
            <v>CN</v>
          </cell>
          <cell r="N2815" t="str">
            <v>CNSHA</v>
          </cell>
          <cell r="O2815" t="str">
            <v>CT</v>
          </cell>
          <cell r="P2815">
            <v>1301</v>
          </cell>
          <cell r="Q2815">
            <v>1301</v>
          </cell>
          <cell r="R2815">
            <v>1301</v>
          </cell>
          <cell r="S2815">
            <v>1301</v>
          </cell>
          <cell r="T2815">
            <v>15552</v>
          </cell>
          <cell r="U2815">
            <v>15552</v>
          </cell>
          <cell r="V2815">
            <v>15552</v>
          </cell>
          <cell r="W2815">
            <v>15552</v>
          </cell>
          <cell r="X2815" t="str">
            <v>MEDICAL ITEMS FAX 254 20 375 0600SIMON WACHIRA CELL 254 716 912 834 EMAIL SIMON WACHIRA CROWNKENYA COMPIN NO P051194182BN M MEDICAL ITEMS FAX 254 20 375 0600 SIMON WACHIRA CELL 254 716 912 834 EMAIL SIMON WACHIRA CROWNKENYA COM PIN NO P051194182B</v>
          </cell>
          <cell r="Y2815" t="str">
            <v>Valide</v>
          </cell>
        </row>
        <row r="2816">
          <cell r="A2816" t="str">
            <v>EGSU1002874</v>
          </cell>
          <cell r="B2816">
            <v>40</v>
          </cell>
          <cell r="C2816" t="str">
            <v>142001517157</v>
          </cell>
          <cell r="D2816">
            <v>0</v>
          </cell>
          <cell r="E2816">
            <v>0</v>
          </cell>
          <cell r="F2816">
            <v>0</v>
          </cell>
          <cell r="G2816">
            <v>0</v>
          </cell>
          <cell r="H2816">
            <v>0</v>
          </cell>
          <cell r="I2816" t="str">
            <v>2020 MSA 167466</v>
          </cell>
          <cell r="J2816">
            <v>287</v>
          </cell>
          <cell r="K2816" t="str">
            <v>JIANGYIN NANWEI INTERNATIONALJIANGSU CHINA</v>
          </cell>
          <cell r="L2816" t="str">
            <v>GRAPHIC CART LTD</v>
          </cell>
          <cell r="M2816" t="str">
            <v>CN</v>
          </cell>
          <cell r="N2816" t="str">
            <v>CNSHA</v>
          </cell>
          <cell r="O2816" t="str">
            <v>PK</v>
          </cell>
          <cell r="P2816">
            <v>1013</v>
          </cell>
          <cell r="Q2816">
            <v>1013</v>
          </cell>
          <cell r="R2816">
            <v>1013</v>
          </cell>
          <cell r="S2816">
            <v>1013</v>
          </cell>
          <cell r="T2816">
            <v>24982</v>
          </cell>
          <cell r="U2816">
            <v>24982</v>
          </cell>
          <cell r="V2816">
            <v>24982</v>
          </cell>
          <cell r="W2816">
            <v>24982</v>
          </cell>
          <cell r="X2816" t="str">
            <v>SELF ADHESIVE VINYL ROLLSCLEAR VINYLONE WAY VISIONPVC FLEX BANNERLOOP WIREALUMINIUM DISPLAY EQUIPMENTFORM M 20190089615BA 04420190008238TIN NO 21744634-0001N M SELF ADHESIVE VINYL ROLLS CLEAR VINYL ONE WAY VISION PVC FLEX BANNER LOOP WIRE ALUMINIUM DISPLAY EQUIPMENT FORM M 20190089615 BA 04420190008238 TIN NO 21744634-0001</v>
          </cell>
          <cell r="Y2816" t="str">
            <v>Valide</v>
          </cell>
        </row>
        <row r="2817">
          <cell r="A2817" t="str">
            <v>BMOU5281983</v>
          </cell>
          <cell r="B2817">
            <v>40</v>
          </cell>
          <cell r="C2817" t="str">
            <v>142001518498</v>
          </cell>
          <cell r="D2817">
            <v>0</v>
          </cell>
          <cell r="E2817">
            <v>0</v>
          </cell>
          <cell r="F2817">
            <v>0</v>
          </cell>
          <cell r="G2817">
            <v>0</v>
          </cell>
          <cell r="H2817">
            <v>0</v>
          </cell>
          <cell r="I2817" t="str">
            <v>2020 MSA 167507</v>
          </cell>
          <cell r="J2817">
            <v>450</v>
          </cell>
          <cell r="K2817" t="str">
            <v>LAVINSTAR CHINA PRIVATE LIMITED</v>
          </cell>
          <cell r="L2817" t="str">
            <v>WANANCHI GROUP KENYA LTD</v>
          </cell>
          <cell r="M2817" t="str">
            <v>CN</v>
          </cell>
          <cell r="N2817" t="str">
            <v>CNSHA</v>
          </cell>
          <cell r="O2817" t="str">
            <v>PX</v>
          </cell>
          <cell r="P2817">
            <v>120</v>
          </cell>
          <cell r="Q2817">
            <v>120</v>
          </cell>
          <cell r="R2817">
            <v>120</v>
          </cell>
          <cell r="S2817">
            <v>120</v>
          </cell>
          <cell r="T2817">
            <v>89976</v>
          </cell>
          <cell r="U2817">
            <v>89976</v>
          </cell>
          <cell r="V2817">
            <v>89976</v>
          </cell>
          <cell r="W2817">
            <v>89976</v>
          </cell>
          <cell r="X2817" t="str">
            <v>19 200 SETS KU BAND60 65CMSATELLITED DISHANTENNA- SK60 Q -PWT30 19 200 SETS KU BAND UNIVERSALSINGLE LNB19 200SETS 20M RG-6 CABLE- 100METER R OLL WITHOUT FCONNECTORS CELL 254734560302ZUKU 19 200 SETS KU BAND 60 65CMSATELLITED DISH ANTENNA- SK60 Q -PWT30 19 200 SETS KU BAND UNIVERSAL SINGLE LNB 19 200SETS 20M RG-6 CABLE- 100METER ROLL WITHOUT F CONNECTORS CELL 254734560302 MAIL ISAAC SIMBANET CO KE PIN-P051130621D MOBILE 254 0 727 486740</v>
          </cell>
          <cell r="Y2817" t="str">
            <v>Valide</v>
          </cell>
        </row>
        <row r="2818">
          <cell r="A2818" t="str">
            <v>TCLU8682271</v>
          </cell>
          <cell r="B2818">
            <v>40</v>
          </cell>
          <cell r="C2818" t="str">
            <v>142001518498</v>
          </cell>
          <cell r="D2818">
            <v>0</v>
          </cell>
          <cell r="E2818">
            <v>0</v>
          </cell>
          <cell r="F2818">
            <v>0</v>
          </cell>
          <cell r="G2818">
            <v>0</v>
          </cell>
          <cell r="H2818">
            <v>0</v>
          </cell>
          <cell r="I2818" t="str">
            <v>2020 MSA 167507</v>
          </cell>
          <cell r="J2818">
            <v>450</v>
          </cell>
          <cell r="K2818" t="str">
            <v>LAVINSTAR CHINA PRIVATE LIMITED</v>
          </cell>
          <cell r="L2818" t="str">
            <v>WANANCHI GROUP KENYA LTD</v>
          </cell>
          <cell r="M2818" t="str">
            <v>CN</v>
          </cell>
          <cell r="N2818" t="str">
            <v>CNSHA</v>
          </cell>
          <cell r="O2818" t="str">
            <v>PX</v>
          </cell>
          <cell r="P2818">
            <v>120</v>
          </cell>
          <cell r="Q2818">
            <v>120</v>
          </cell>
          <cell r="R2818">
            <v>120</v>
          </cell>
          <cell r="S2818">
            <v>120</v>
          </cell>
          <cell r="T2818">
            <v>89976</v>
          </cell>
          <cell r="U2818">
            <v>89976</v>
          </cell>
          <cell r="V2818">
            <v>89976</v>
          </cell>
          <cell r="W2818">
            <v>89976</v>
          </cell>
          <cell r="X2818" t="str">
            <v>19 200 SETS KU BAND60 65CMSATELLITED DISHANTENNA- SK60 Q -PWT30 19 200 SETS KU BAND UNIVERSALSINGLE LNB19 200SETS 20M RG-6 CABLE- 100METER R OLL WITHOUT FCONNECTORS CELL 254734560302ZUKU 19 200 SETS KU BAND 60 65CMSATELLITED DISH ANTENNA- SK60 Q -PWT30 19 200 SETS KU BAND UNIVERSAL SINGLE LNB 19 200SETS 20M RG-6 CABLE- 100METER ROLL WITHOUT F CONNECTORS CELL 254734560302 MAIL ISAAC SIMBANET CO KE PIN-P051130621D MOBILE 254 0 727 486740</v>
          </cell>
          <cell r="Y2818" t="str">
            <v>Valide</v>
          </cell>
        </row>
        <row r="2819">
          <cell r="A2819" t="str">
            <v>BSIU2513817</v>
          </cell>
          <cell r="B2819">
            <v>20</v>
          </cell>
          <cell r="C2819" t="str">
            <v>142001540876</v>
          </cell>
          <cell r="D2819">
            <v>0</v>
          </cell>
          <cell r="E2819">
            <v>0</v>
          </cell>
          <cell r="F2819">
            <v>0</v>
          </cell>
          <cell r="G2819">
            <v>0</v>
          </cell>
          <cell r="H2819">
            <v>0</v>
          </cell>
          <cell r="I2819" t="str">
            <v>2020 MSA 167466</v>
          </cell>
          <cell r="J2819">
            <v>84</v>
          </cell>
          <cell r="K2819" t="str">
            <v>ZHEJIANG JIADELE TECHNOLOGY</v>
          </cell>
          <cell r="L2819" t="str">
            <v>TRANSAFRICA WATER SYSTEMS LIMITED</v>
          </cell>
          <cell r="M2819" t="str">
            <v>CN</v>
          </cell>
          <cell r="N2819" t="str">
            <v>CNSHA</v>
          </cell>
          <cell r="O2819" t="str">
            <v>CT</v>
          </cell>
          <cell r="P2819">
            <v>103</v>
          </cell>
          <cell r="Q2819">
            <v>103</v>
          </cell>
          <cell r="R2819">
            <v>103</v>
          </cell>
          <cell r="S2819">
            <v>103</v>
          </cell>
          <cell r="T2819">
            <v>2542</v>
          </cell>
          <cell r="U2819">
            <v>2542</v>
          </cell>
          <cell r="V2819">
            <v>2542</v>
          </cell>
          <cell r="W2819">
            <v>2542</v>
          </cell>
          <cell r="X2819" t="str">
            <v>SOLAR WATER HEATER AS PER PROFORMAINVOICE NO JDL-20200602J DATED 2ND J UNE2020CIF MOMBASATAW SOLAR WATER HEATER AS PER PROFORMA INVOICE NO JDL-20200602J DATED 2ND JUNE 2020 CIF MOMBASA</v>
          </cell>
          <cell r="Y2819" t="str">
            <v>Valide</v>
          </cell>
        </row>
        <row r="2820">
          <cell r="A2820" t="str">
            <v>EITU1226212</v>
          </cell>
          <cell r="B2820">
            <v>40</v>
          </cell>
          <cell r="C2820" t="str">
            <v>142001570660</v>
          </cell>
          <cell r="D2820">
            <v>0</v>
          </cell>
          <cell r="E2820">
            <v>0</v>
          </cell>
          <cell r="F2820">
            <v>0</v>
          </cell>
          <cell r="G2820">
            <v>0</v>
          </cell>
          <cell r="H2820">
            <v>0</v>
          </cell>
          <cell r="I2820" t="str">
            <v>2020 MSA 167507</v>
          </cell>
          <cell r="J2820">
            <v>321</v>
          </cell>
          <cell r="K2820" t="str">
            <v>HUNAN GL TECHNOLOGY CO LTDATTN DIANA DENG</v>
          </cell>
          <cell r="L2820" t="str">
            <v>FIRESIDE COMMUNICATIONS LTD</v>
          </cell>
          <cell r="M2820" t="str">
            <v>CN</v>
          </cell>
          <cell r="N2820" t="str">
            <v>CNSHA</v>
          </cell>
          <cell r="O2820" t="str">
            <v>PK</v>
          </cell>
          <cell r="P2820">
            <v>107</v>
          </cell>
          <cell r="Q2820">
            <v>107</v>
          </cell>
          <cell r="R2820">
            <v>107</v>
          </cell>
          <cell r="S2820">
            <v>107</v>
          </cell>
          <cell r="T2820">
            <v>22545</v>
          </cell>
          <cell r="U2820">
            <v>22545</v>
          </cell>
          <cell r="V2820">
            <v>22545</v>
          </cell>
          <cell r="W2820">
            <v>22545</v>
          </cell>
          <cell r="X2820" t="str">
            <v>DUCT CABLE 48CORE G652D PEJACKET 4 KM PER DRUMRFIBER CONNECTORS TEL M 86 731 89722708N M DUCT CABLE 48CORE G652D PE JACKET 4 KM PER DRUMR FIBER CONNECTORS TEL M 86 731 89722708</v>
          </cell>
          <cell r="Y2820" t="str">
            <v>Val</v>
          </cell>
        </row>
        <row r="2821">
          <cell r="A2821" t="str">
            <v>DRYU2709127</v>
          </cell>
          <cell r="B2821">
            <v>20</v>
          </cell>
          <cell r="C2821" t="str">
            <v>142050273525</v>
          </cell>
          <cell r="D2821">
            <v>0</v>
          </cell>
          <cell r="E2821">
            <v>0</v>
          </cell>
          <cell r="F2821">
            <v>0</v>
          </cell>
          <cell r="G2821">
            <v>0</v>
          </cell>
          <cell r="H2821">
            <v>0</v>
          </cell>
          <cell r="I2821" t="str">
            <v>2020 MSA 167308</v>
          </cell>
          <cell r="J2821">
            <v>302</v>
          </cell>
          <cell r="K2821" t="str">
            <v>WORLDWIDE ENERGY AND MANUFACTURING NANTONG CO LIMITED</v>
          </cell>
          <cell r="L2821" t="str">
            <v>CENTRE FOR ALTERNATIVE TECHNOLOGIES LTD</v>
          </cell>
          <cell r="M2821" t="str">
            <v>CN</v>
          </cell>
          <cell r="N2821" t="str">
            <v>CNSHA</v>
          </cell>
          <cell r="O2821" t="str">
            <v>PX</v>
          </cell>
          <cell r="P2821">
            <v>12</v>
          </cell>
          <cell r="Q2821">
            <v>12</v>
          </cell>
          <cell r="R2821">
            <v>12</v>
          </cell>
          <cell r="S2821">
            <v>12</v>
          </cell>
          <cell r="T2821">
            <v>6490</v>
          </cell>
          <cell r="U2821">
            <v>6490</v>
          </cell>
          <cell r="V2821">
            <v>6490</v>
          </cell>
          <cell r="W2821">
            <v>6490</v>
          </cell>
          <cell r="X2821" t="str">
            <v>SOLAR PANEL AS-6P18-150WSOLAR PANEL AS-6P-335WIDF NO E2006346301CY-CY PIN P051163377BMOBILE 254720877345N M SOLAR PANEL AS-6P18-150W SOLAR PANEL AS-6P-335W IDF NO E2006346301 CY-CY PIN P051163377B MOBILE 254720877345</v>
          </cell>
          <cell r="Y2821" t="str">
            <v>Valide</v>
          </cell>
        </row>
        <row r="2822">
          <cell r="A2822" t="str">
            <v>EISU9323452</v>
          </cell>
          <cell r="B2822">
            <v>40</v>
          </cell>
          <cell r="C2822" t="str">
            <v>142050540337</v>
          </cell>
          <cell r="D2822">
            <v>0</v>
          </cell>
          <cell r="E2822">
            <v>0</v>
          </cell>
          <cell r="F2822">
            <v>0</v>
          </cell>
          <cell r="G2822">
            <v>0</v>
          </cell>
          <cell r="H2822">
            <v>0</v>
          </cell>
          <cell r="I2822" t="str">
            <v>2020 MSA 167466</v>
          </cell>
          <cell r="J2822">
            <v>160</v>
          </cell>
          <cell r="K2822" t="str">
            <v>JIASHAN FA KEN HAO SEN FUCTIONALPROVINCE CHINA</v>
          </cell>
          <cell r="L2822" t="str">
            <v>FURNITURE PALACE INTERNATIONAL K</v>
          </cell>
          <cell r="M2822" t="str">
            <v>CN</v>
          </cell>
          <cell r="N2822" t="str">
            <v>CNSHA</v>
          </cell>
          <cell r="O2822" t="str">
            <v>PK</v>
          </cell>
          <cell r="P2822">
            <v>108</v>
          </cell>
          <cell r="Q2822">
            <v>108</v>
          </cell>
          <cell r="R2822">
            <v>108</v>
          </cell>
          <cell r="S2822">
            <v>108</v>
          </cell>
          <cell r="T2822">
            <v>3456</v>
          </cell>
          <cell r="U2822">
            <v>3456</v>
          </cell>
          <cell r="V2822">
            <v>3456</v>
          </cell>
          <cell r="W2822">
            <v>3456</v>
          </cell>
          <cell r="X2822" t="str">
            <v>SOFAPI NO YT-TN20048 PIN P051141705ETEL 254737999000CONTACT MILLICEN TEMAIL MILLICENT FURNITUREPALACE CO KETELEPHONE 254733501501FAX TELEX 254733501501N M SOFA PI NO YT-TN20048 PIN P051141705E TEL 254737999000 CONTACT MILLICENT EMAIL MILLICENT FURNITUREPALACE CO KE TELEPHONE 254733501501 FAX TELEX 254733501501</v>
          </cell>
          <cell r="Y2822" t="str">
            <v>Valid</v>
          </cell>
        </row>
        <row r="2823">
          <cell r="A2823" t="str">
            <v>TGBU6635600</v>
          </cell>
          <cell r="B2823">
            <v>40</v>
          </cell>
          <cell r="C2823" t="str">
            <v>142050540345</v>
          </cell>
          <cell r="D2823">
            <v>0</v>
          </cell>
          <cell r="E2823">
            <v>0</v>
          </cell>
          <cell r="F2823">
            <v>0</v>
          </cell>
          <cell r="G2823">
            <v>0</v>
          </cell>
          <cell r="H2823">
            <v>0</v>
          </cell>
          <cell r="I2823" t="str">
            <v>2020 MSA 167507</v>
          </cell>
          <cell r="J2823">
            <v>453</v>
          </cell>
          <cell r="K2823" t="str">
            <v>JIASHAN FA KEN HAO SEN FUCTIONALPROVINCE CHINA</v>
          </cell>
          <cell r="L2823" t="str">
            <v>FURNITURE PALACE INTERNATIONAL K</v>
          </cell>
          <cell r="M2823" t="str">
            <v>CN</v>
          </cell>
          <cell r="N2823" t="str">
            <v>CNSHA</v>
          </cell>
          <cell r="O2823" t="str">
            <v>PK</v>
          </cell>
          <cell r="P2823">
            <v>108</v>
          </cell>
          <cell r="Q2823">
            <v>108</v>
          </cell>
          <cell r="R2823">
            <v>0</v>
          </cell>
          <cell r="S2823">
            <v>0</v>
          </cell>
          <cell r="T2823">
            <v>5404</v>
          </cell>
          <cell r="U2823">
            <v>5404</v>
          </cell>
          <cell r="V2823">
            <v>0</v>
          </cell>
          <cell r="W2823">
            <v>0</v>
          </cell>
          <cell r="X2823" t="str">
            <v>SOFAPI NO YT-TN20050 PIN P051141705ETEL 254737999000CONTACT MILLICEN TEMAIL MILLICENT FURNITUREPALACE CO KETELEPHONE 254733501501FAX TELEX 254733501501N M SOFA PI NO YT-TN20050 PIN P051141705E TEL 254737999000 CONTACT MILLICENT EMAIL MILLICENT FURNITUREPALACE CO KE TELEPHONE 254733501501 FAX TELEX 254733501501</v>
          </cell>
          <cell r="Y2823" t="str">
            <v>Valide</v>
          </cell>
        </row>
        <row r="2824">
          <cell r="A2824" t="str">
            <v>TLLU5421971</v>
          </cell>
          <cell r="B2824">
            <v>40</v>
          </cell>
          <cell r="C2824" t="str">
            <v>142051693048</v>
          </cell>
          <cell r="D2824">
            <v>0</v>
          </cell>
          <cell r="E2824">
            <v>0</v>
          </cell>
          <cell r="F2824">
            <v>0</v>
          </cell>
          <cell r="G2824">
            <v>0</v>
          </cell>
          <cell r="H2824">
            <v>0</v>
          </cell>
          <cell r="I2824" t="str">
            <v>2020 MSA 167466</v>
          </cell>
          <cell r="J2824">
            <v>293</v>
          </cell>
          <cell r="K2824" t="str">
            <v>JIANGSU SINO BIOLOGICAL TECHNOLOGYATTN XUJINYI</v>
          </cell>
          <cell r="L2824" t="str">
            <v>ZEBRA INVESTMENTS LIMITED</v>
          </cell>
          <cell r="M2824" t="str">
            <v>CN</v>
          </cell>
          <cell r="N2824" t="str">
            <v>CNSHA</v>
          </cell>
          <cell r="O2824" t="str">
            <v>PK</v>
          </cell>
          <cell r="P2824">
            <v>180</v>
          </cell>
          <cell r="Q2824">
            <v>180</v>
          </cell>
          <cell r="R2824">
            <v>180</v>
          </cell>
          <cell r="S2824">
            <v>180</v>
          </cell>
          <cell r="T2824">
            <v>9880</v>
          </cell>
          <cell r="U2824">
            <v>9880</v>
          </cell>
          <cell r="V2824">
            <v>9880</v>
          </cell>
          <cell r="W2824">
            <v>9880</v>
          </cell>
          <cell r="X2824" t="str">
            <v>ALUMINUM ALLOY WINDOWS ANDACCESSORIES SAFE FILECABINETS LOCKER WATERPR OOFFLOORING GROUTER THE TRIPOD THE FLAG POLE PUBLICITYMATERIALS GOLF M AT BONDO KENYAPHONE 00254-0723955144FAX 00254-0723955144N M ALUMINUM ALLOY WINDOWS AND ACCESSORIES SAFE FILE CABINETS LOCKER WATERPROOF FLOORING GROUTER THE TRIPOD THE FLAG POLE PUBLICITY MATERIALS GOLF MAT BONDO KENYA PHONE 00254-0723955144 FAX 00254-0723955144 E-MAIL INFO ZEBARA COM PIN P051924728N</v>
          </cell>
          <cell r="Y2824" t="str">
            <v>Valide</v>
          </cell>
        </row>
        <row r="2825">
          <cell r="A2825" t="str">
            <v>FCIU9190771</v>
          </cell>
          <cell r="B2825">
            <v>40</v>
          </cell>
          <cell r="C2825" t="str">
            <v>142052669698</v>
          </cell>
          <cell r="D2825">
            <v>0</v>
          </cell>
          <cell r="E2825">
            <v>0</v>
          </cell>
          <cell r="F2825">
            <v>0</v>
          </cell>
          <cell r="G2825">
            <v>0</v>
          </cell>
          <cell r="H2825">
            <v>0</v>
          </cell>
          <cell r="I2825" t="str">
            <v>2020 MSA 167466</v>
          </cell>
          <cell r="J2825">
            <v>499</v>
          </cell>
          <cell r="K2825" t="str">
            <v>CHINT ELECTRICS CO LTD</v>
          </cell>
          <cell r="L2825" t="str">
            <v>KENYA POWER AND LIGHTING COMPANY</v>
          </cell>
          <cell r="M2825" t="str">
            <v>CN</v>
          </cell>
          <cell r="N2825" t="str">
            <v>CNSHA</v>
          </cell>
          <cell r="O2825" t="str">
            <v>PK</v>
          </cell>
          <cell r="P2825">
            <v>22</v>
          </cell>
          <cell r="Q2825">
            <v>22</v>
          </cell>
          <cell r="R2825">
            <v>22</v>
          </cell>
          <cell r="S2825">
            <v>22</v>
          </cell>
          <cell r="T2825">
            <v>9918</v>
          </cell>
          <cell r="U2825">
            <v>9918</v>
          </cell>
          <cell r="V2825">
            <v>9918</v>
          </cell>
          <cell r="W2825">
            <v>9918</v>
          </cell>
          <cell r="X2825" t="str">
            <v>ARMOUR CLAMPALUMINUM ALLOY TUBEALUMINUM ALLOY TUBECOPPER TUBE TELEPHON E 254 020 3201821FAX TELEX 254 020 3514485N M ARMOUR CLAMP ALUMINUM ALLOY TUBE ALUMINUM ALLOY TUBE COPPER TUBE TELEPHONE 254 020 3201821 FAX TELEX 254 020 3514485</v>
          </cell>
          <cell r="Y2825" t="str">
            <v>Valide</v>
          </cell>
        </row>
        <row r="2826">
          <cell r="A2826" t="str">
            <v>TLLU4100426</v>
          </cell>
          <cell r="B2826">
            <v>40</v>
          </cell>
          <cell r="C2826" t="str">
            <v>142052756787</v>
          </cell>
          <cell r="D2826">
            <v>0</v>
          </cell>
          <cell r="E2826">
            <v>0</v>
          </cell>
          <cell r="F2826">
            <v>0</v>
          </cell>
          <cell r="G2826">
            <v>0</v>
          </cell>
          <cell r="H2826">
            <v>0</v>
          </cell>
          <cell r="I2826" t="str">
            <v>2020 MSA 167507</v>
          </cell>
          <cell r="J2826">
            <v>393</v>
          </cell>
          <cell r="K2826" t="str">
            <v>ZHEJIANG PENGCHENGHAINING CITY</v>
          </cell>
          <cell r="L2826" t="str">
            <v>FURNITURE PALACE INTERNATIONAL K</v>
          </cell>
          <cell r="M2826" t="str">
            <v>CN</v>
          </cell>
          <cell r="N2826" t="str">
            <v>CNSHA</v>
          </cell>
          <cell r="O2826" t="str">
            <v>CT</v>
          </cell>
          <cell r="P2826">
            <v>96</v>
          </cell>
          <cell r="Q2826">
            <v>96</v>
          </cell>
          <cell r="R2826">
            <v>0</v>
          </cell>
          <cell r="S2826">
            <v>0</v>
          </cell>
          <cell r="T2826">
            <v>6000</v>
          </cell>
          <cell r="U2826">
            <v>6000</v>
          </cell>
          <cell r="V2826">
            <v>0</v>
          </cell>
          <cell r="W2826">
            <v>0</v>
          </cell>
          <cell r="X2826" t="str">
            <v>SOFAPI P1017FP-2 ZHEJIANG PROVINCE CHINA CONTACT NAME MILLICENTCONT ACT NUMBER MILLICENT FURNITUREPALACE CO KEMOBILE 254 733 501501TEL 254737999000FAX 254737999000MODEL NUMBER MODEL NAME DESCRIPTION DIMENSIONS COLOR GROSS WEIGHT NETT WEIGHT MADE IN CHINA SOFA PI P1017FP-2 ZHEJIANG PROVINCE CHINA CONTACT NAME MILLICENT CONTACT NUMBER MILLICENT FURNITUREPALACE CO KE MOBILE 254 733 501501 TEL 254737999000 FAX 254737999000 CONTACT NAME MILLICENT CONTACTNUMBER MILLICENT FURNITUREPALACE CO KE MOBILE 254 733 501501 TEL 254737999000 FAX 254737999000</v>
          </cell>
          <cell r="Y2826" t="str">
            <v>Valide</v>
          </cell>
        </row>
        <row r="2827">
          <cell r="A2827" t="str">
            <v>CAAU5053928</v>
          </cell>
          <cell r="B2827">
            <v>40</v>
          </cell>
          <cell r="C2827" t="str">
            <v>142052984852</v>
          </cell>
          <cell r="D2827">
            <v>0</v>
          </cell>
          <cell r="E2827">
            <v>0</v>
          </cell>
          <cell r="F2827">
            <v>0</v>
          </cell>
          <cell r="G2827">
            <v>0</v>
          </cell>
          <cell r="H2827">
            <v>0</v>
          </cell>
          <cell r="I2827" t="str">
            <v>2020 MSA 167507</v>
          </cell>
          <cell r="J2827">
            <v>172</v>
          </cell>
          <cell r="K2827" t="str">
            <v>ZIBO BENHONG INTERNATIONAL TRADE</v>
          </cell>
          <cell r="L2827" t="str">
            <v>GIBOI KENYA LIMITED</v>
          </cell>
          <cell r="M2827" t="str">
            <v>CN</v>
          </cell>
          <cell r="N2827" t="str">
            <v>CNNGB</v>
          </cell>
          <cell r="O2827" t="str">
            <v>PK</v>
          </cell>
          <cell r="P2827">
            <v>663</v>
          </cell>
          <cell r="Q2827">
            <v>663</v>
          </cell>
          <cell r="R2827">
            <v>0</v>
          </cell>
          <cell r="S2827">
            <v>0</v>
          </cell>
          <cell r="T2827">
            <v>24580</v>
          </cell>
          <cell r="U2827">
            <v>24580</v>
          </cell>
          <cell r="V2827">
            <v>0</v>
          </cell>
          <cell r="W2827">
            <v>0</v>
          </cell>
          <cell r="X2827" t="str">
            <v>POLYESTER AND COTTON DYED FABRIC PIN NO P051398412CCS MBA TEAMGLOBAL COMOBILE 254 731 955 422N M POLYESTER AND COTTON DYED FABRIC PIN NO P051398412C CS MBA TEAMGLOBAL CO MOBILE 254 731 955 422</v>
          </cell>
          <cell r="Y2827" t="str">
            <v>Valid</v>
          </cell>
        </row>
        <row r="2828">
          <cell r="A2828" t="str">
            <v>HMCU9167508</v>
          </cell>
          <cell r="B2828">
            <v>40</v>
          </cell>
          <cell r="C2828" t="str">
            <v>142054719374</v>
          </cell>
          <cell r="D2828">
            <v>0</v>
          </cell>
          <cell r="E2828">
            <v>0</v>
          </cell>
          <cell r="F2828">
            <v>0</v>
          </cell>
          <cell r="G2828">
            <v>0</v>
          </cell>
          <cell r="H2828">
            <v>0</v>
          </cell>
          <cell r="I2828" t="str">
            <v>2020 MSA 167507</v>
          </cell>
          <cell r="J2828">
            <v>84</v>
          </cell>
          <cell r="K2828" t="str">
            <v>JALARAM ENTERPRISES LTD</v>
          </cell>
          <cell r="L2828" t="str">
            <v>DIGNITY COLLECTION LTD</v>
          </cell>
          <cell r="M2828" t="str">
            <v>CN</v>
          </cell>
          <cell r="N2828" t="str">
            <v>CNSHA</v>
          </cell>
          <cell r="O2828" t="str">
            <v>PK</v>
          </cell>
          <cell r="P2828">
            <v>481</v>
          </cell>
          <cell r="Q2828">
            <v>481</v>
          </cell>
          <cell r="R2828">
            <v>481</v>
          </cell>
          <cell r="S2828">
            <v>481</v>
          </cell>
          <cell r="T2828">
            <v>29851</v>
          </cell>
          <cell r="U2828">
            <v>29851</v>
          </cell>
          <cell r="V2828">
            <v>29851</v>
          </cell>
          <cell r="W2828">
            <v>29851</v>
          </cell>
          <cell r="X2828" t="str">
            <v>SOFAS28 CALENDAR DAYS FREE TIMEAT DESTINATIONN M SOFAS 28 CALENDAR DAYS FREE TIME AT DESTINATION</v>
          </cell>
          <cell r="Y2828" t="str">
            <v>Valide</v>
          </cell>
        </row>
        <row r="2829">
          <cell r="A2829" t="str">
            <v>EGHU9400802</v>
          </cell>
          <cell r="B2829">
            <v>40</v>
          </cell>
          <cell r="C2829" t="str">
            <v>142054719374</v>
          </cell>
          <cell r="D2829">
            <v>0</v>
          </cell>
          <cell r="E2829">
            <v>0</v>
          </cell>
          <cell r="F2829">
            <v>0</v>
          </cell>
          <cell r="G2829">
            <v>0</v>
          </cell>
          <cell r="H2829">
            <v>0</v>
          </cell>
          <cell r="I2829" t="str">
            <v>2020 MSA 167507</v>
          </cell>
          <cell r="J2829">
            <v>84</v>
          </cell>
          <cell r="K2829" t="str">
            <v>JALARAM ENTERPRISES LTD</v>
          </cell>
          <cell r="L2829" t="str">
            <v>DIGNITY COLLECTION LTD</v>
          </cell>
          <cell r="M2829" t="str">
            <v>CN</v>
          </cell>
          <cell r="N2829" t="str">
            <v>CNSHA</v>
          </cell>
          <cell r="O2829" t="str">
            <v>PK</v>
          </cell>
          <cell r="P2829">
            <v>481</v>
          </cell>
          <cell r="Q2829">
            <v>481</v>
          </cell>
          <cell r="R2829">
            <v>481</v>
          </cell>
          <cell r="S2829">
            <v>481</v>
          </cell>
          <cell r="T2829">
            <v>29851</v>
          </cell>
          <cell r="U2829">
            <v>29851</v>
          </cell>
          <cell r="V2829">
            <v>29851</v>
          </cell>
          <cell r="W2829">
            <v>29851</v>
          </cell>
          <cell r="X2829" t="str">
            <v>SOFAS28 CALENDAR DAYS FREE TIMEAT DESTINATIONN M SOFAS 28 CALENDAR DAYS FREE TIME AT DESTINATION</v>
          </cell>
          <cell r="Y2829" t="str">
            <v>Valide</v>
          </cell>
        </row>
        <row r="2830">
          <cell r="A2830" t="str">
            <v>FCIU7516730</v>
          </cell>
          <cell r="B2830">
            <v>40</v>
          </cell>
          <cell r="C2830" t="str">
            <v>142054719374</v>
          </cell>
          <cell r="D2830">
            <v>0</v>
          </cell>
          <cell r="E2830">
            <v>0</v>
          </cell>
          <cell r="F2830">
            <v>0</v>
          </cell>
          <cell r="G2830">
            <v>0</v>
          </cell>
          <cell r="H2830">
            <v>0</v>
          </cell>
          <cell r="I2830" t="str">
            <v>2020 MSA 167507</v>
          </cell>
          <cell r="J2830">
            <v>84</v>
          </cell>
          <cell r="K2830" t="str">
            <v>JALARAM ENTERPRISES LTD</v>
          </cell>
          <cell r="L2830" t="str">
            <v>DIGNITY COLLECTION LTD</v>
          </cell>
          <cell r="M2830" t="str">
            <v>CN</v>
          </cell>
          <cell r="N2830" t="str">
            <v>CNSHA</v>
          </cell>
          <cell r="O2830" t="str">
            <v>PK</v>
          </cell>
          <cell r="P2830">
            <v>481</v>
          </cell>
          <cell r="Q2830">
            <v>481</v>
          </cell>
          <cell r="R2830">
            <v>481</v>
          </cell>
          <cell r="S2830">
            <v>481</v>
          </cell>
          <cell r="T2830">
            <v>29851</v>
          </cell>
          <cell r="U2830">
            <v>29851</v>
          </cell>
          <cell r="V2830">
            <v>29851</v>
          </cell>
          <cell r="W2830">
            <v>29851</v>
          </cell>
          <cell r="X2830" t="str">
            <v>SOFAS28 CALENDAR DAYS FREE TIMEAT DESTINATIONN M SOFAS 28 CALENDAR DAYS FREE TIME AT DESTINATION</v>
          </cell>
          <cell r="Y2830" t="str">
            <v>Valide</v>
          </cell>
        </row>
        <row r="2831">
          <cell r="A2831" t="str">
            <v>IMTU1065635</v>
          </cell>
          <cell r="B2831">
            <v>40</v>
          </cell>
          <cell r="C2831" t="str">
            <v>142054720542</v>
          </cell>
          <cell r="D2831">
            <v>0</v>
          </cell>
          <cell r="E2831">
            <v>0</v>
          </cell>
          <cell r="F2831">
            <v>0</v>
          </cell>
          <cell r="G2831">
            <v>0</v>
          </cell>
          <cell r="H2831">
            <v>0</v>
          </cell>
          <cell r="I2831" t="str">
            <v>2020 MSA 167507</v>
          </cell>
          <cell r="J2831">
            <v>326</v>
          </cell>
          <cell r="K2831" t="str">
            <v>CHANGZHOU NEWTON FORCE WEIGHING213164</v>
          </cell>
          <cell r="L2831" t="str">
            <v>SCALE SOFTWARE K LTD</v>
          </cell>
          <cell r="M2831" t="str">
            <v>CN</v>
          </cell>
          <cell r="N2831" t="str">
            <v>CNSHA</v>
          </cell>
          <cell r="O2831" t="str">
            <v>PK</v>
          </cell>
          <cell r="P2831">
            <v>652</v>
          </cell>
          <cell r="Q2831">
            <v>652</v>
          </cell>
          <cell r="R2831">
            <v>652</v>
          </cell>
          <cell r="S2831">
            <v>652</v>
          </cell>
          <cell r="T2831">
            <v>14308</v>
          </cell>
          <cell r="U2831">
            <v>14308</v>
          </cell>
          <cell r="V2831">
            <v>14308</v>
          </cell>
          <cell r="W2831">
            <v>14308</v>
          </cell>
          <cell r="X2831" t="str">
            <v>PLATFORM SCALEWEIGHING SCALE ELECTRONICBALANCE BABY SCALE SCALE PARTSI NDICATOR PCB FORINDICATOR ADAPTOR FOR INDICATORINDICATORLOAD CELL FAX 86-519-8653-0797 N M PLATFORM SCALE WEIGHING SCALE ELECTRONIC BALANCE BABY SCALE SCALE PARTS INDICATOR PCB FOR INDICATOR ADAPTOR FOR INDICATOR INDICATOR LOAD CELL FAX 86-519-8653-0797 OFFICE LINE 254 722 303505 020 -2013976 INFO SCALES-SOFTWARE COM PIN NO P051178074I</v>
          </cell>
          <cell r="Y2831" t="str">
            <v>Valide</v>
          </cell>
        </row>
        <row r="2832">
          <cell r="A2832" t="str">
            <v>BMOU2867754</v>
          </cell>
          <cell r="B2832">
            <v>20</v>
          </cell>
          <cell r="C2832" t="str">
            <v>143000303046</v>
          </cell>
          <cell r="D2832">
            <v>0</v>
          </cell>
          <cell r="E2832">
            <v>0</v>
          </cell>
          <cell r="F2832">
            <v>0</v>
          </cell>
          <cell r="G2832">
            <v>0</v>
          </cell>
          <cell r="H2832">
            <v>0</v>
          </cell>
          <cell r="I2832" t="str">
            <v>2020 MSA 167507</v>
          </cell>
          <cell r="J2832">
            <v>174</v>
          </cell>
          <cell r="K2832" t="str">
            <v>HONGKONG PUBN TRADE LIMITED</v>
          </cell>
          <cell r="L2832" t="str">
            <v>CROWN PAINTS KENYA PLC</v>
          </cell>
          <cell r="M2832" t="str">
            <v>CN</v>
          </cell>
          <cell r="N2832" t="str">
            <v>CNTXG</v>
          </cell>
          <cell r="O2832" t="str">
            <v>BG</v>
          </cell>
          <cell r="P2832">
            <v>2080</v>
          </cell>
          <cell r="Q2832">
            <v>2080</v>
          </cell>
          <cell r="R2832">
            <v>2080</v>
          </cell>
          <cell r="S2832">
            <v>2080</v>
          </cell>
          <cell r="T2832">
            <v>52104</v>
          </cell>
          <cell r="U2832">
            <v>52104</v>
          </cell>
          <cell r="V2832">
            <v>52104</v>
          </cell>
          <cell r="W2832">
            <v>52104</v>
          </cell>
          <cell r="X2832" t="str">
            <v>GLASS FRITS BS6088A HS CODE 3207400000PI NO PBPC20200810IDF NO E200 8381046N M GLASS FRITS BS6088A HS CODE 3207400000 PI NO PBPC20200810 IDF NO E2008381046</v>
          </cell>
          <cell r="Y2832" t="str">
            <v>Valide</v>
          </cell>
        </row>
        <row r="2833">
          <cell r="A2833" t="str">
            <v>EGHU3230381</v>
          </cell>
          <cell r="B2833">
            <v>20</v>
          </cell>
          <cell r="C2833" t="str">
            <v>143000303046</v>
          </cell>
          <cell r="D2833">
            <v>0</v>
          </cell>
          <cell r="E2833">
            <v>0</v>
          </cell>
          <cell r="F2833">
            <v>0</v>
          </cell>
          <cell r="G2833">
            <v>0</v>
          </cell>
          <cell r="H2833">
            <v>0</v>
          </cell>
          <cell r="I2833" t="str">
            <v>2020 MSA 167507</v>
          </cell>
          <cell r="J2833">
            <v>174</v>
          </cell>
          <cell r="K2833" t="str">
            <v>HONGKONG PUBN TRADE LIMITED</v>
          </cell>
          <cell r="L2833" t="str">
            <v>CROWN PAINTS KENYA PLC</v>
          </cell>
          <cell r="M2833" t="str">
            <v>CN</v>
          </cell>
          <cell r="N2833" t="str">
            <v>CNTXG</v>
          </cell>
          <cell r="O2833" t="str">
            <v>BG</v>
          </cell>
          <cell r="P2833">
            <v>2080</v>
          </cell>
          <cell r="Q2833">
            <v>2080</v>
          </cell>
          <cell r="R2833">
            <v>2080</v>
          </cell>
          <cell r="S2833">
            <v>2080</v>
          </cell>
          <cell r="T2833">
            <v>52104</v>
          </cell>
          <cell r="U2833">
            <v>52104</v>
          </cell>
          <cell r="V2833">
            <v>52104</v>
          </cell>
          <cell r="W2833">
            <v>52104</v>
          </cell>
          <cell r="X2833" t="str">
            <v>GLASS FRITS BS6088A HS CODE 3207400000PI NO PBPC20200810IDF NO E200 8381046N M GLASS FRITS BS6088A HS CODE 3207400000 PI NO PBPC20200810 IDF NO E2008381046</v>
          </cell>
          <cell r="Y2833" t="str">
            <v>Valide</v>
          </cell>
        </row>
        <row r="2834">
          <cell r="A2834" t="str">
            <v>TEMU0049243</v>
          </cell>
          <cell r="B2834">
            <v>20</v>
          </cell>
          <cell r="C2834" t="str">
            <v>143000335274</v>
          </cell>
          <cell r="D2834">
            <v>0</v>
          </cell>
          <cell r="E2834">
            <v>0</v>
          </cell>
          <cell r="F2834">
            <v>0</v>
          </cell>
          <cell r="G2834">
            <v>0</v>
          </cell>
          <cell r="H2834">
            <v>0</v>
          </cell>
          <cell r="I2834" t="str">
            <v>2020 MSA 167308</v>
          </cell>
          <cell r="J2834">
            <v>354</v>
          </cell>
          <cell r="K2834" t="str">
            <v>HANGZHOU JAKAR IMP EXP CO LTD</v>
          </cell>
          <cell r="L2834" t="str">
            <v>KAYAAR LTD</v>
          </cell>
          <cell r="M2834" t="str">
            <v>CN</v>
          </cell>
          <cell r="N2834" t="str">
            <v>CNSHA</v>
          </cell>
          <cell r="O2834" t="str">
            <v>CT</v>
          </cell>
          <cell r="P2834">
            <v>2281</v>
          </cell>
          <cell r="Q2834">
            <v>2281</v>
          </cell>
          <cell r="R2834">
            <v>2281</v>
          </cell>
          <cell r="S2834">
            <v>2281</v>
          </cell>
          <cell r="T2834">
            <v>48004</v>
          </cell>
          <cell r="U2834">
            <v>48004</v>
          </cell>
          <cell r="V2834">
            <v>48004</v>
          </cell>
          <cell r="W2834">
            <v>48004</v>
          </cell>
          <cell r="X2834" t="str">
            <v>MOTORCYCLE CHAINPISTON KITSIDE MIRRORVALVE SET PROMOTION MOTORCYCLE B ATTERY LEAD-ACID HS 731511 N M MOTORCYCLE CHAIN PISTON KIT SIDE MIRROR VALVE SET PROMOTION MOTORCYCLE BATTERY LEAD-ACID HS 731511</v>
          </cell>
          <cell r="Y2834" t="str">
            <v>Valide</v>
          </cell>
        </row>
        <row r="2835">
          <cell r="A2835" t="str">
            <v>DRYU2688723</v>
          </cell>
          <cell r="B2835">
            <v>20</v>
          </cell>
          <cell r="C2835" t="str">
            <v>143000335274</v>
          </cell>
          <cell r="D2835">
            <v>0</v>
          </cell>
          <cell r="E2835">
            <v>0</v>
          </cell>
          <cell r="F2835">
            <v>0</v>
          </cell>
          <cell r="G2835">
            <v>0</v>
          </cell>
          <cell r="H2835">
            <v>0</v>
          </cell>
          <cell r="I2835" t="str">
            <v>2020 MSA 167308</v>
          </cell>
          <cell r="J2835">
            <v>354</v>
          </cell>
          <cell r="K2835" t="str">
            <v>HANGZHOU JAKAR IMP EXP CO LTD</v>
          </cell>
          <cell r="L2835" t="str">
            <v>KAYAAR LTD</v>
          </cell>
          <cell r="M2835" t="str">
            <v>CN</v>
          </cell>
          <cell r="N2835" t="str">
            <v>CNSHA</v>
          </cell>
          <cell r="O2835" t="str">
            <v>CT</v>
          </cell>
          <cell r="P2835">
            <v>2281</v>
          </cell>
          <cell r="Q2835">
            <v>2281</v>
          </cell>
          <cell r="R2835">
            <v>2281</v>
          </cell>
          <cell r="S2835">
            <v>2281</v>
          </cell>
          <cell r="T2835">
            <v>48004</v>
          </cell>
          <cell r="U2835">
            <v>48004</v>
          </cell>
          <cell r="V2835">
            <v>48004</v>
          </cell>
          <cell r="W2835">
            <v>48004</v>
          </cell>
          <cell r="X2835" t="str">
            <v>MOTORCYCLE CHAINPISTON KITSIDE MIRRORVALVE SET PROMOTION MOTORCYCLE B ATTERY LEAD-ACID HS 731511 N M MOTORCYCLE CHAIN PISTON KIT SIDE MIRROR VALVE SET PROMOTION MOTORCYCLE BATTERY LEAD-ACID HS 731511</v>
          </cell>
          <cell r="Y2835" t="str">
            <v>Valide</v>
          </cell>
        </row>
        <row r="2836">
          <cell r="A2836" t="str">
            <v>DRYU9427151</v>
          </cell>
          <cell r="B2836">
            <v>40</v>
          </cell>
          <cell r="C2836" t="str">
            <v>143000337684</v>
          </cell>
          <cell r="D2836">
            <v>0</v>
          </cell>
          <cell r="E2836">
            <v>0</v>
          </cell>
          <cell r="F2836">
            <v>0</v>
          </cell>
          <cell r="G2836">
            <v>0</v>
          </cell>
          <cell r="H2836">
            <v>0</v>
          </cell>
          <cell r="I2836" t="str">
            <v>2020 MSA 167466</v>
          </cell>
          <cell r="J2836">
            <v>74</v>
          </cell>
          <cell r="K2836" t="str">
            <v>HONGKONG PUBN TRADE LIMITED</v>
          </cell>
          <cell r="L2836" t="str">
            <v>ASL LIMITED</v>
          </cell>
          <cell r="M2836" t="str">
            <v>CN</v>
          </cell>
          <cell r="N2836" t="str">
            <v>CNTXG</v>
          </cell>
          <cell r="O2836" t="str">
            <v>PK</v>
          </cell>
          <cell r="P2836">
            <v>142</v>
          </cell>
          <cell r="Q2836">
            <v>142</v>
          </cell>
          <cell r="R2836">
            <v>142</v>
          </cell>
          <cell r="S2836">
            <v>142</v>
          </cell>
          <cell r="T2836">
            <v>81030</v>
          </cell>
          <cell r="U2836">
            <v>81030</v>
          </cell>
          <cell r="V2836">
            <v>81030</v>
          </cell>
          <cell r="W2836">
            <v>81030</v>
          </cell>
          <cell r="X2836" t="str">
            <v>GABIONHS CODE 7314410000RAZOR WIREHS CODE 7314410000PI NO PB20200729I DF NO E2008375006 EMAIL RONAK RAMCO CO KEASL LTD NAIROBI KENYA GABION HS CODE 7314410000 RAZOR WIRE HS CODE 7314410000 PI NO PB20200729 IDF NO E2008375006 EMAIL RONAK RAMCO CO KE</v>
          </cell>
          <cell r="Y2836" t="str">
            <v>Valide</v>
          </cell>
        </row>
        <row r="2837">
          <cell r="A2837" t="str">
            <v>TCNU2894352</v>
          </cell>
          <cell r="B2837">
            <v>40</v>
          </cell>
          <cell r="C2837" t="str">
            <v>143000337684</v>
          </cell>
          <cell r="D2837">
            <v>0</v>
          </cell>
          <cell r="E2837">
            <v>0</v>
          </cell>
          <cell r="F2837">
            <v>0</v>
          </cell>
          <cell r="G2837">
            <v>0</v>
          </cell>
          <cell r="H2837">
            <v>0</v>
          </cell>
          <cell r="I2837" t="str">
            <v>2020 MSA 167466</v>
          </cell>
          <cell r="J2837">
            <v>74</v>
          </cell>
          <cell r="K2837" t="str">
            <v>HONGKONG PUBN TRADE LIMITED</v>
          </cell>
          <cell r="L2837" t="str">
            <v>ASL LIMITED</v>
          </cell>
          <cell r="M2837" t="str">
            <v>CN</v>
          </cell>
          <cell r="N2837" t="str">
            <v>CNTXG</v>
          </cell>
          <cell r="O2837" t="str">
            <v>PK</v>
          </cell>
          <cell r="P2837">
            <v>142</v>
          </cell>
          <cell r="Q2837">
            <v>142</v>
          </cell>
          <cell r="R2837">
            <v>142</v>
          </cell>
          <cell r="S2837">
            <v>142</v>
          </cell>
          <cell r="T2837">
            <v>81030</v>
          </cell>
          <cell r="U2837">
            <v>81030</v>
          </cell>
          <cell r="V2837">
            <v>81030</v>
          </cell>
          <cell r="W2837">
            <v>81030</v>
          </cell>
          <cell r="X2837" t="str">
            <v>GABIONHS CODE 7314410000RAZOR WIREHS CODE 7314410000PI NO PB20200729I DF NO E2008375006 EMAIL RONAK RAMCO CO KEASL LTD NAIROBI KENYA GABION HS CODE 7314410000 RAZOR WIRE HS CODE 7314410000 PI NO PB20200729 IDF NO E2008375006 EMAIL RONAK RAMCO CO KE</v>
          </cell>
          <cell r="Y2837" t="str">
            <v>Valide</v>
          </cell>
        </row>
        <row r="2838">
          <cell r="A2838" t="str">
            <v>EGSU9101174</v>
          </cell>
          <cell r="B2838">
            <v>40</v>
          </cell>
          <cell r="C2838" t="str">
            <v>143000347574</v>
          </cell>
          <cell r="D2838">
            <v>0</v>
          </cell>
          <cell r="E2838">
            <v>0</v>
          </cell>
          <cell r="F2838">
            <v>0</v>
          </cell>
          <cell r="G2838">
            <v>0</v>
          </cell>
          <cell r="H2838">
            <v>0</v>
          </cell>
          <cell r="I2838" t="str">
            <v>2020 MSA 167466</v>
          </cell>
          <cell r="J2838">
            <v>136</v>
          </cell>
          <cell r="K2838" t="str">
            <v>ZHEJIANG MAXWELL INTERNATIONALZHEJIANG PROVINCE CHINA</v>
          </cell>
          <cell r="L2838" t="str">
            <v>JANTS KENYA CO LIMITED</v>
          </cell>
          <cell r="M2838" t="str">
            <v>CN</v>
          </cell>
          <cell r="N2838" t="str">
            <v>CNNGB</v>
          </cell>
          <cell r="O2838" t="str">
            <v>CT</v>
          </cell>
          <cell r="P2838">
            <v>1208</v>
          </cell>
          <cell r="Q2838">
            <v>1208</v>
          </cell>
          <cell r="R2838">
            <v>1208</v>
          </cell>
          <cell r="S2838">
            <v>1208</v>
          </cell>
          <cell r="T2838">
            <v>25400</v>
          </cell>
          <cell r="U2838">
            <v>25400</v>
          </cell>
          <cell r="V2838">
            <v>25400</v>
          </cell>
          <cell r="W2838">
            <v>25400</v>
          </cell>
          <cell r="X2838" t="str">
            <v>FILEPLASTERING TROWELPAINT ROLLERTHREAD TAPEHINGESDRAWER RAILDOOR HING ESSILICONE SEALANTBARTHROOM ACCESSORIESN M FILE PLASTERING TROWEL PAINT ROLLER THREAD TAPE HINGES DRAWER RAIL DOOR HINGES SILICONE SEALANT BARTHROOM ACCESSORIES CHROME PIPE WATER METER KITCHEN SINK PLASTIC TAP PILLAR TAP GI PIPE FITTINGS PLASTIC PIPE FITTINGS HS 39174000 TEL 8615868901027</v>
          </cell>
          <cell r="Y2838" t="str">
            <v>Valide</v>
          </cell>
        </row>
        <row r="2839">
          <cell r="A2839" t="str">
            <v>EMCU9834676</v>
          </cell>
          <cell r="B2839">
            <v>40</v>
          </cell>
          <cell r="C2839" t="str">
            <v>143070132020</v>
          </cell>
          <cell r="D2839">
            <v>0</v>
          </cell>
          <cell r="E2839">
            <v>0</v>
          </cell>
          <cell r="F2839">
            <v>0</v>
          </cell>
          <cell r="G2839">
            <v>0</v>
          </cell>
          <cell r="H2839">
            <v>0</v>
          </cell>
          <cell r="I2839" t="str">
            <v>2020 MSA 167466</v>
          </cell>
          <cell r="J2839">
            <v>138</v>
          </cell>
          <cell r="K2839" t="str">
            <v>BOLLORE LOGISTICS CHINA NINGBONINGBO - CHINA</v>
          </cell>
          <cell r="L2839" t="str">
            <v>ODDS AND ENDS LTD</v>
          </cell>
          <cell r="M2839" t="str">
            <v>CN</v>
          </cell>
          <cell r="N2839" t="str">
            <v>CNNGB</v>
          </cell>
          <cell r="O2839" t="str">
            <v>CT</v>
          </cell>
          <cell r="P2839">
            <v>128</v>
          </cell>
          <cell r="Q2839">
            <v>128</v>
          </cell>
          <cell r="R2839">
            <v>128</v>
          </cell>
          <cell r="S2839">
            <v>128</v>
          </cell>
          <cell r="T2839">
            <v>9286</v>
          </cell>
          <cell r="U2839">
            <v>9286</v>
          </cell>
          <cell r="V2839">
            <v>9286</v>
          </cell>
          <cell r="W2839">
            <v>9286</v>
          </cell>
          <cell r="X2839" t="str">
            <v>HOUSEHOLD UPHOLSTERY FURNITURE HS 94016190 T 86 574 87300377 EMAI L IMPORTS ODDSKENYA COMPIN P000617198L SYLVIA WAMBUA BOLLORE COMPIN P000600883UN M HOUSEHOLD UPHOLSTERY FURNITURE HS 94016190 T 86 574 87300377 EMAIL IMPORTS ODDSKENYA COM PIN P000617198L SYLVIA WAMBUA BOLLORE COM PIN P000600883U</v>
          </cell>
          <cell r="Y2839" t="str">
            <v>Valide</v>
          </cell>
        </row>
        <row r="2840">
          <cell r="A2840" t="str">
            <v>TCLU7977869</v>
          </cell>
          <cell r="B2840">
            <v>40</v>
          </cell>
          <cell r="C2840" t="str">
            <v>143070132020</v>
          </cell>
          <cell r="D2840">
            <v>0</v>
          </cell>
          <cell r="E2840">
            <v>0</v>
          </cell>
          <cell r="F2840">
            <v>0</v>
          </cell>
          <cell r="G2840">
            <v>0</v>
          </cell>
          <cell r="H2840">
            <v>0</v>
          </cell>
          <cell r="I2840" t="str">
            <v>2020 MSA 167466</v>
          </cell>
          <cell r="J2840">
            <v>138</v>
          </cell>
          <cell r="K2840" t="str">
            <v>BOLLORE LOGISTICS CHINA NINGBONINGBO - CHINA</v>
          </cell>
          <cell r="L2840" t="str">
            <v>ODDS AND ENDS LTD</v>
          </cell>
          <cell r="M2840" t="str">
            <v>CN</v>
          </cell>
          <cell r="N2840" t="str">
            <v>CNNGB</v>
          </cell>
          <cell r="O2840" t="str">
            <v>CT</v>
          </cell>
          <cell r="P2840">
            <v>128</v>
          </cell>
          <cell r="Q2840">
            <v>128</v>
          </cell>
          <cell r="R2840">
            <v>128</v>
          </cell>
          <cell r="S2840">
            <v>128</v>
          </cell>
          <cell r="T2840">
            <v>9286</v>
          </cell>
          <cell r="U2840">
            <v>9286</v>
          </cell>
          <cell r="V2840">
            <v>9286</v>
          </cell>
          <cell r="W2840">
            <v>9286</v>
          </cell>
          <cell r="X2840" t="str">
            <v>HOUSEHOLD UPHOLSTERY FURNITURE HS 94016190 T 86 574 87300377 EMAI L IMPORTS ODDSKENYA COMPIN P000617198L SYLVIA WAMBUA BOLLORE COMPIN P000600883UN M HOUSEHOLD UPHOLSTERY FURNITURE HS 94016190 T 86 574 87300377 EMAIL IMPORTS ODDSKENYA COM PIN P000617198L SYLVIA WAMBUA BOLLORE COM PIN P000600883U</v>
          </cell>
          <cell r="Y2840" t="str">
            <v>Valide</v>
          </cell>
        </row>
        <row r="2841">
          <cell r="A2841" t="str">
            <v>EISU9260919</v>
          </cell>
          <cell r="B2841">
            <v>40</v>
          </cell>
          <cell r="C2841" t="str">
            <v>143070132038</v>
          </cell>
          <cell r="D2841">
            <v>0</v>
          </cell>
          <cell r="E2841">
            <v>0</v>
          </cell>
          <cell r="F2841">
            <v>0</v>
          </cell>
          <cell r="G2841">
            <v>0</v>
          </cell>
          <cell r="H2841">
            <v>0</v>
          </cell>
          <cell r="I2841" t="str">
            <v>2020 MSA 167507</v>
          </cell>
          <cell r="J2841">
            <v>305</v>
          </cell>
          <cell r="K2841" t="str">
            <v>BOLLORE LOGISTICS CHINA NINGBO</v>
          </cell>
          <cell r="L2841" t="str">
            <v>ODDS AND ENDS LTD</v>
          </cell>
          <cell r="M2841" t="str">
            <v>CN</v>
          </cell>
          <cell r="N2841" t="str">
            <v>CNNGB</v>
          </cell>
          <cell r="O2841" t="str">
            <v>CT</v>
          </cell>
          <cell r="P2841">
            <v>277</v>
          </cell>
          <cell r="Q2841">
            <v>277</v>
          </cell>
          <cell r="R2841">
            <v>277</v>
          </cell>
          <cell r="S2841">
            <v>277</v>
          </cell>
          <cell r="T2841">
            <v>17378</v>
          </cell>
          <cell r="U2841">
            <v>17378</v>
          </cell>
          <cell r="V2841">
            <v>17378</v>
          </cell>
          <cell r="W2841">
            <v>17378</v>
          </cell>
          <cell r="X2841" t="str">
            <v>HOUSEHOLD UPHOLSTERY FURNITURE HS 94016190 T 86 574 87300377 EMA IL IMPORTS ODDSKENYA COMPIN P000617198L SYLVIA WAMBUA BOLLORE COMPIN P000600883UN M HOUSEHOLD UPHOLSTERY FURNITURE HS 94016190 T 86 574 87300377 EMAIL IMPORTS ODDSKENYA COM PIN P000617198L SYLVIA WAMBUA BOLLORE COM PIN P000600883U</v>
          </cell>
          <cell r="Y2841" t="str">
            <v>Valide</v>
          </cell>
        </row>
        <row r="2842">
          <cell r="A2842" t="str">
            <v>BMOU6008063</v>
          </cell>
          <cell r="B2842">
            <v>40</v>
          </cell>
          <cell r="C2842" t="str">
            <v>143070132038</v>
          </cell>
          <cell r="D2842">
            <v>0</v>
          </cell>
          <cell r="E2842">
            <v>0</v>
          </cell>
          <cell r="F2842">
            <v>0</v>
          </cell>
          <cell r="G2842">
            <v>0</v>
          </cell>
          <cell r="H2842">
            <v>0</v>
          </cell>
          <cell r="I2842" t="str">
            <v>2020 MSA 167507</v>
          </cell>
          <cell r="J2842">
            <v>305</v>
          </cell>
          <cell r="K2842" t="str">
            <v>BOLLORE LOGISTICS CHINA NINGBO</v>
          </cell>
          <cell r="L2842" t="str">
            <v>ODDS AND ENDS LTD</v>
          </cell>
          <cell r="M2842" t="str">
            <v>CN</v>
          </cell>
          <cell r="N2842" t="str">
            <v>CNNGB</v>
          </cell>
          <cell r="O2842" t="str">
            <v>CT</v>
          </cell>
          <cell r="P2842">
            <v>277</v>
          </cell>
          <cell r="Q2842">
            <v>277</v>
          </cell>
          <cell r="R2842">
            <v>277</v>
          </cell>
          <cell r="S2842">
            <v>277</v>
          </cell>
          <cell r="T2842">
            <v>17378</v>
          </cell>
          <cell r="U2842">
            <v>17378</v>
          </cell>
          <cell r="V2842">
            <v>17378</v>
          </cell>
          <cell r="W2842">
            <v>17378</v>
          </cell>
          <cell r="X2842" t="str">
            <v>HOUSEHOLD UPHOLSTERY FURNITURE HS 94016190 T 86 574 87300377 EMA IL IMPORTS ODDSKENYA COMPIN P000617198L SYLVIA WAMBUA BOLLORE COMPIN P000600883UN M HOUSEHOLD UPHOLSTERY FURNITURE HS 94016190 T 86 574 87300377 EMAIL IMPORTS ODDSKENYA COM PIN P000617198L SYLVIA WAMBUA BOLLORE COM PIN P000600883U</v>
          </cell>
          <cell r="Y2842" t="str">
            <v>Valide</v>
          </cell>
        </row>
        <row r="2843">
          <cell r="A2843" t="str">
            <v>EITU9042850</v>
          </cell>
          <cell r="B2843">
            <v>40</v>
          </cell>
          <cell r="C2843" t="str">
            <v>143070136939</v>
          </cell>
          <cell r="D2843">
            <v>0</v>
          </cell>
          <cell r="E2843">
            <v>0</v>
          </cell>
          <cell r="F2843">
            <v>0</v>
          </cell>
          <cell r="G2843">
            <v>0</v>
          </cell>
          <cell r="H2843">
            <v>0</v>
          </cell>
          <cell r="I2843" t="str">
            <v>2020 MSA 167507</v>
          </cell>
          <cell r="J2843">
            <v>7</v>
          </cell>
          <cell r="K2843" t="str">
            <v>BOLLOR LOGISTICS CHINA NINGBO</v>
          </cell>
          <cell r="L2843" t="str">
            <v>ODDS ENDS LTD</v>
          </cell>
          <cell r="M2843" t="str">
            <v>CN</v>
          </cell>
          <cell r="N2843" t="str">
            <v>CNNGB</v>
          </cell>
          <cell r="O2843" t="str">
            <v>CT</v>
          </cell>
          <cell r="P2843">
            <v>195</v>
          </cell>
          <cell r="Q2843">
            <v>195</v>
          </cell>
          <cell r="R2843">
            <v>195</v>
          </cell>
          <cell r="S2843">
            <v>195</v>
          </cell>
          <cell r="T2843">
            <v>13815</v>
          </cell>
          <cell r="U2843">
            <v>13815</v>
          </cell>
          <cell r="V2843">
            <v>13815</v>
          </cell>
          <cell r="W2843">
            <v>13815</v>
          </cell>
          <cell r="X2843" t="str">
            <v>HOUSEHOLD UPHOLSTERY FURNITURE HS 94016190 T 86 574 87300377 PIN P000617198L SYLVIA WAMBUA BOLLORE COM PIN P000600883U N M HOUSEHOLD UPHOLSTERY FURNITURE HS 94016190 T 86 574 87300377 PIN P000617198L SYLVIA WAMBUA BOLLORE COM PIN P000600883U</v>
          </cell>
          <cell r="Y2843" t="str">
            <v>Valide</v>
          </cell>
        </row>
        <row r="2844">
          <cell r="A2844" t="str">
            <v>TCLU8584125</v>
          </cell>
          <cell r="B2844">
            <v>40</v>
          </cell>
          <cell r="C2844" t="str">
            <v>143070137501</v>
          </cell>
          <cell r="D2844">
            <v>0</v>
          </cell>
          <cell r="E2844">
            <v>0</v>
          </cell>
          <cell r="F2844">
            <v>0</v>
          </cell>
          <cell r="G2844">
            <v>0</v>
          </cell>
          <cell r="H2844">
            <v>0</v>
          </cell>
          <cell r="I2844" t="str">
            <v>2020 MSA 167507</v>
          </cell>
          <cell r="J2844">
            <v>70</v>
          </cell>
          <cell r="K2844" t="str">
            <v>BOLLORE LOGISTICS CHINA NINGBO</v>
          </cell>
          <cell r="L2844" t="str">
            <v>ODDS AND ENDS LTD</v>
          </cell>
          <cell r="M2844" t="str">
            <v>CN</v>
          </cell>
          <cell r="N2844" t="str">
            <v>CNNGB</v>
          </cell>
          <cell r="O2844" t="str">
            <v>CT</v>
          </cell>
          <cell r="P2844">
            <v>144</v>
          </cell>
          <cell r="Q2844">
            <v>144</v>
          </cell>
          <cell r="R2844">
            <v>144</v>
          </cell>
          <cell r="S2844">
            <v>144</v>
          </cell>
          <cell r="T2844">
            <v>10058</v>
          </cell>
          <cell r="U2844">
            <v>10058</v>
          </cell>
          <cell r="V2844">
            <v>10057</v>
          </cell>
          <cell r="W2844">
            <v>10057</v>
          </cell>
          <cell r="X2844" t="str">
            <v>HOUSEHOLD UPHOLSTERY FURNITURE HS 94016190 T 86 574 87300377 EMA IL IMPORTS ODDSKENYA COMPIN P000617198L SYLVIA WAMBUA BOLLORE COMPIN P000600883UN M HOUSEHOLD UPHOLSTERY FURNITURE HS 94016190 T 86 574 87300377 EMAIL IMPORTS ODDSKENYA COM PIN P000617198L SYLVIA WAMBUA BOLLORE COM PIN P000600883U</v>
          </cell>
          <cell r="Y2844" t="str">
            <v>Valide</v>
          </cell>
        </row>
        <row r="2845">
          <cell r="A2845" t="str">
            <v>EGHU9520428</v>
          </cell>
          <cell r="B2845">
            <v>40</v>
          </cell>
          <cell r="C2845" t="str">
            <v>143070137676</v>
          </cell>
          <cell r="D2845">
            <v>0</v>
          </cell>
          <cell r="E2845">
            <v>0</v>
          </cell>
          <cell r="F2845">
            <v>0</v>
          </cell>
          <cell r="G2845">
            <v>0</v>
          </cell>
          <cell r="H2845">
            <v>0</v>
          </cell>
          <cell r="I2845" t="str">
            <v>2020 MSA 167466</v>
          </cell>
          <cell r="J2845">
            <v>338</v>
          </cell>
          <cell r="K2845" t="str">
            <v>GOLD COAST TRADING CORPORATIONLONGGANG DISTRICT SHENZHEN CHINA</v>
          </cell>
          <cell r="L2845" t="str">
            <v>BIG FIVE HARDWARE EA LIMITED</v>
          </cell>
          <cell r="M2845" t="str">
            <v>CN</v>
          </cell>
          <cell r="N2845" t="str">
            <v>CNNGB</v>
          </cell>
          <cell r="O2845" t="str">
            <v>PK</v>
          </cell>
          <cell r="P2845">
            <v>490</v>
          </cell>
          <cell r="Q2845">
            <v>490</v>
          </cell>
          <cell r="R2845">
            <v>490</v>
          </cell>
          <cell r="S2845">
            <v>490</v>
          </cell>
          <cell r="T2845">
            <v>12436</v>
          </cell>
          <cell r="U2845">
            <v>12436</v>
          </cell>
          <cell r="V2845">
            <v>12436</v>
          </cell>
          <cell r="W2845">
            <v>12436</v>
          </cell>
          <cell r="X2845" t="str">
            <v>BOTTLE TRAPPAINT BRUSHCISTERN FITTINGHINGES TEL 2540711366777N M BOTTLE TRAP PAINT BRUSH CISTERN FITTING HINGES TEL 2540711366777</v>
          </cell>
          <cell r="Y2845" t="str">
            <v>Valide</v>
          </cell>
        </row>
        <row r="2846">
          <cell r="A2846" t="str">
            <v>EISU9187612</v>
          </cell>
          <cell r="B2846">
            <v>40</v>
          </cell>
          <cell r="C2846" t="str">
            <v>143071431420</v>
          </cell>
          <cell r="D2846">
            <v>0</v>
          </cell>
          <cell r="E2846">
            <v>0</v>
          </cell>
          <cell r="F2846">
            <v>0</v>
          </cell>
          <cell r="G2846">
            <v>0</v>
          </cell>
          <cell r="H2846">
            <v>0</v>
          </cell>
          <cell r="I2846" t="str">
            <v>2020 MSA 167466</v>
          </cell>
          <cell r="J2846">
            <v>140</v>
          </cell>
          <cell r="K2846" t="str">
            <v>YIWU HAOZHE IMPORT AND EXPORT CO</v>
          </cell>
          <cell r="L2846" t="str">
            <v>LEVS TRADING CO LTD</v>
          </cell>
          <cell r="M2846" t="str">
            <v>CN</v>
          </cell>
          <cell r="N2846" t="str">
            <v>CNNGB</v>
          </cell>
          <cell r="O2846" t="str">
            <v>CT</v>
          </cell>
          <cell r="P2846">
            <v>392</v>
          </cell>
          <cell r="Q2846">
            <v>392</v>
          </cell>
          <cell r="R2846">
            <v>0</v>
          </cell>
          <cell r="S2846">
            <v>0</v>
          </cell>
          <cell r="T2846">
            <v>6190</v>
          </cell>
          <cell r="U2846">
            <v>6190</v>
          </cell>
          <cell r="V2846">
            <v>0</v>
          </cell>
          <cell r="W2846">
            <v>0</v>
          </cell>
          <cell r="X2846" t="str">
            <v>BASKETNINGBO-MOMBASA PREPAIDMOMBASA-NAIROBI COLLECT E-MAIL LEVSTRADIN G GMAIL COM PIN NO P051113514E N M BASKET NINGBO-MOMBASA PREPAID MOMBASA-NAIROBI COLLECT E-MAIL LEVSTRADING GMAIL COM PIN NO P051113514E</v>
          </cell>
          <cell r="Y2846" t="str">
            <v>Valide</v>
          </cell>
        </row>
        <row r="2847">
          <cell r="A2847" t="str">
            <v>FSCU7091640</v>
          </cell>
          <cell r="B2847">
            <v>40</v>
          </cell>
          <cell r="C2847" t="str">
            <v>143071431438</v>
          </cell>
          <cell r="D2847">
            <v>0</v>
          </cell>
          <cell r="E2847">
            <v>0</v>
          </cell>
          <cell r="F2847">
            <v>0</v>
          </cell>
          <cell r="G2847">
            <v>0</v>
          </cell>
          <cell r="H2847">
            <v>0</v>
          </cell>
          <cell r="I2847" t="str">
            <v>2020 MSA 167466</v>
          </cell>
          <cell r="J2847">
            <v>274</v>
          </cell>
          <cell r="K2847" t="str">
            <v>YIWU HAOZHE IMPORT AND EXPORT CO</v>
          </cell>
          <cell r="L2847" t="str">
            <v>LEVS TRADING CO LTD</v>
          </cell>
          <cell r="M2847" t="str">
            <v>CN</v>
          </cell>
          <cell r="N2847" t="str">
            <v>CNNGB</v>
          </cell>
          <cell r="O2847" t="str">
            <v>CT</v>
          </cell>
          <cell r="P2847">
            <v>528</v>
          </cell>
          <cell r="Q2847">
            <v>528</v>
          </cell>
          <cell r="R2847">
            <v>528</v>
          </cell>
          <cell r="S2847">
            <v>528</v>
          </cell>
          <cell r="T2847">
            <v>5000</v>
          </cell>
          <cell r="U2847">
            <v>5000</v>
          </cell>
          <cell r="V2847">
            <v>5000</v>
          </cell>
          <cell r="W2847">
            <v>5000</v>
          </cell>
          <cell r="X2847" t="str">
            <v>CHRISTMAS DECORATIONNINGBO-MOMBASA PREPAIDMOMBASA-NAIROBI COLLECT E-M AIL LEVSTRADING GMAIL COM PIN NO P051113514EN M CHRISTMAS DECORATION NINGBO-MOMBASA PREPAID MOMBASA-NAIROBI COLLECT E-MAIL LEVSTRADING GMAIL COM PIN NO P051113514E</v>
          </cell>
          <cell r="Y2847" t="str">
            <v>Valid</v>
          </cell>
        </row>
        <row r="2848">
          <cell r="A2848" t="str">
            <v>EGHU9220694</v>
          </cell>
          <cell r="B2848">
            <v>40</v>
          </cell>
          <cell r="C2848" t="str">
            <v>143071431454</v>
          </cell>
          <cell r="D2848">
            <v>0</v>
          </cell>
          <cell r="E2848">
            <v>0</v>
          </cell>
          <cell r="F2848">
            <v>0</v>
          </cell>
          <cell r="G2848">
            <v>0</v>
          </cell>
          <cell r="H2848">
            <v>0</v>
          </cell>
          <cell r="I2848" t="str">
            <v>2020 MSA 167466</v>
          </cell>
          <cell r="J2848">
            <v>410</v>
          </cell>
          <cell r="K2848" t="str">
            <v>YIWU HAOZHE IMPORT AND EXPORT CO</v>
          </cell>
          <cell r="L2848" t="str">
            <v>LEVS TRADING CO LTD</v>
          </cell>
          <cell r="M2848" t="str">
            <v>CN</v>
          </cell>
          <cell r="N2848" t="str">
            <v>CNNGB</v>
          </cell>
          <cell r="O2848" t="str">
            <v>CT</v>
          </cell>
          <cell r="P2848">
            <v>701</v>
          </cell>
          <cell r="Q2848">
            <v>701</v>
          </cell>
          <cell r="R2848">
            <v>0</v>
          </cell>
          <cell r="S2848">
            <v>0</v>
          </cell>
          <cell r="T2848">
            <v>4800</v>
          </cell>
          <cell r="U2848">
            <v>4800</v>
          </cell>
          <cell r="V2848">
            <v>0</v>
          </cell>
          <cell r="W2848">
            <v>0</v>
          </cell>
          <cell r="X2848" t="str">
            <v>RACKBOTTLENINGBO-MOMBASA PREPAIDMOMBASA-NAIROBI COLLECT E-MAIL LEVSTR ADING GMAIL COM PIN NO P051113514E N M RACK BOTTLE NINGBO-MOMBASA PREPAID MOMBASA-NAIROBI COLLECT E-MAIL LEVSTRADING GMAIL COM PIN NO P051113514E</v>
          </cell>
          <cell r="Y2848" t="str">
            <v>Valid</v>
          </cell>
        </row>
        <row r="2849">
          <cell r="A2849" t="str">
            <v>EGHU9320374</v>
          </cell>
          <cell r="B2849">
            <v>40</v>
          </cell>
          <cell r="C2849" t="str">
            <v>143071431586</v>
          </cell>
          <cell r="D2849">
            <v>0</v>
          </cell>
          <cell r="E2849">
            <v>0</v>
          </cell>
          <cell r="F2849">
            <v>0</v>
          </cell>
          <cell r="G2849">
            <v>0</v>
          </cell>
          <cell r="H2849">
            <v>0</v>
          </cell>
          <cell r="I2849" t="str">
            <v>2020 MSA 167507</v>
          </cell>
          <cell r="J2849">
            <v>123</v>
          </cell>
          <cell r="K2849" t="str">
            <v>AASHIRWAD INTERNATIONAL CO</v>
          </cell>
          <cell r="L2849" t="str">
            <v>CHALLENGE IMPEX LIMITED</v>
          </cell>
          <cell r="M2849" t="str">
            <v>CN</v>
          </cell>
          <cell r="N2849" t="str">
            <v>CNNGB</v>
          </cell>
          <cell r="O2849" t="str">
            <v>CT</v>
          </cell>
          <cell r="P2849">
            <v>1771</v>
          </cell>
          <cell r="Q2849">
            <v>1771</v>
          </cell>
          <cell r="R2849">
            <v>0</v>
          </cell>
          <cell r="S2849">
            <v>0</v>
          </cell>
          <cell r="T2849">
            <v>30068</v>
          </cell>
          <cell r="U2849">
            <v>30068</v>
          </cell>
          <cell r="V2849">
            <v>0</v>
          </cell>
          <cell r="W2849">
            <v>0</v>
          </cell>
          <cell r="X2849" t="str">
            <v>COTTON BUDSTOYSBABY TOYSKITCHEN WARESTEEL WAREBOTTLESCHOPPING BOARDGLA SS MARBLE EMAIL INFO PEARLINDLTD COMCIL COTTON BUDS TOYS BABY TOYS KITCHEN WARE STEEL WARE BOTTLES CHOPPING BOARD GLASS MARBLE EMAIL INFO PEARLINDLTD COM TEL FAX 254716416664 EMAIL INFO PEARLINDLTD COM TEL FAX 254716416664</v>
          </cell>
          <cell r="Y2849" t="str">
            <v>Valide</v>
          </cell>
        </row>
        <row r="2850">
          <cell r="A2850" t="str">
            <v>EGHU9836946</v>
          </cell>
          <cell r="B2850">
            <v>40</v>
          </cell>
          <cell r="C2850" t="str">
            <v>143071431641</v>
          </cell>
          <cell r="D2850">
            <v>0</v>
          </cell>
          <cell r="E2850">
            <v>0</v>
          </cell>
          <cell r="F2850">
            <v>0</v>
          </cell>
          <cell r="G2850">
            <v>0</v>
          </cell>
          <cell r="H2850">
            <v>0</v>
          </cell>
          <cell r="I2850" t="str">
            <v>2020 MSA 167466</v>
          </cell>
          <cell r="J2850">
            <v>276</v>
          </cell>
          <cell r="K2850" t="str">
            <v>ANDELI GROUP CO LTD</v>
          </cell>
          <cell r="L2850" t="str">
            <v>THAMES ELECTRICALS LIMITED</v>
          </cell>
          <cell r="M2850" t="str">
            <v>CN</v>
          </cell>
          <cell r="N2850" t="str">
            <v>CNNGB</v>
          </cell>
          <cell r="O2850" t="str">
            <v>CT</v>
          </cell>
          <cell r="P2850">
            <v>994</v>
          </cell>
          <cell r="Q2850">
            <v>994</v>
          </cell>
          <cell r="R2850">
            <v>994</v>
          </cell>
          <cell r="S2850">
            <v>994</v>
          </cell>
          <cell r="T2850">
            <v>18656</v>
          </cell>
          <cell r="U2850">
            <v>18656</v>
          </cell>
          <cell r="V2850">
            <v>18656</v>
          </cell>
          <cell r="W2850">
            <v>18656</v>
          </cell>
          <cell r="X2850" t="str">
            <v>CONSUMER BOX HS 8538109000 FROM NINGBO TO MOMBASAFREIGHT PREPAID MOMB ASA TONAIROBI FREIGHT COLLECT MB 254 20 722 509285 PIN NO P00061315 1M EMAIL VANDANA TLAC CO KE MS VANDANA SUCHAKN M CONSUMER BOX HS 8538109000 FROM NINGBO TO MOMBASA FREIGHT PREPAID MOMBASA TO NAIROBI FREIGHT COLLECT MB 254 20 722 509285 PIN NO P000613151M EMAIL VANDANA TLAC CO KE MS VANDANA SUCHAK</v>
          </cell>
          <cell r="Y2850" t="str">
            <v>Valide</v>
          </cell>
        </row>
        <row r="2851">
          <cell r="A2851" t="str">
            <v>TCLU6334739</v>
          </cell>
          <cell r="B2851">
            <v>40</v>
          </cell>
          <cell r="C2851" t="str">
            <v>143071432469</v>
          </cell>
          <cell r="D2851">
            <v>0</v>
          </cell>
          <cell r="E2851">
            <v>0</v>
          </cell>
          <cell r="F2851">
            <v>0</v>
          </cell>
          <cell r="G2851">
            <v>0</v>
          </cell>
          <cell r="H2851">
            <v>0</v>
          </cell>
          <cell r="I2851" t="str">
            <v>2020 MSA 167507</v>
          </cell>
          <cell r="J2851">
            <v>306</v>
          </cell>
          <cell r="K2851" t="str">
            <v>YIWU HAOZHE IMPORT AND EXPORT CO</v>
          </cell>
          <cell r="L2851" t="str">
            <v>LEVS TRADING CO LTD</v>
          </cell>
          <cell r="M2851" t="str">
            <v>CN</v>
          </cell>
          <cell r="N2851" t="str">
            <v>CNNGB</v>
          </cell>
          <cell r="O2851" t="str">
            <v>CT</v>
          </cell>
          <cell r="P2851">
            <v>1755</v>
          </cell>
          <cell r="Q2851">
            <v>1755</v>
          </cell>
          <cell r="R2851">
            <v>1755</v>
          </cell>
          <cell r="S2851">
            <v>1755</v>
          </cell>
          <cell r="T2851">
            <v>7900</v>
          </cell>
          <cell r="U2851">
            <v>7900</v>
          </cell>
          <cell r="V2851">
            <v>7900</v>
          </cell>
          <cell r="W2851">
            <v>7900</v>
          </cell>
          <cell r="X2851" t="str">
            <v>CHRISTMAS TREECHRISTMAS DECORATIONNINGBO-MOMBASA PREPAIDMOMBASA-NAIROB I COLLECT E-MAIL LEVSTRADING GMAIL COM PIN NO P051113514E N M CHRISTMAS TREE CHRISTMAS DECORATION NINGBO-MOMBASA PREPAID MOMBASA-NAIROBI COLLECT E-MAIL LEVSTRADING GMAIL COM PIN NO P051113514E</v>
          </cell>
          <cell r="Y2851" t="str">
            <v>Valide</v>
          </cell>
        </row>
        <row r="2852">
          <cell r="A2852" t="str">
            <v>EITU1847987</v>
          </cell>
          <cell r="B2852">
            <v>40</v>
          </cell>
          <cell r="C2852" t="str">
            <v>143071432477</v>
          </cell>
          <cell r="D2852">
            <v>0</v>
          </cell>
          <cell r="E2852">
            <v>0</v>
          </cell>
          <cell r="F2852">
            <v>0</v>
          </cell>
          <cell r="G2852">
            <v>0</v>
          </cell>
          <cell r="H2852">
            <v>0</v>
          </cell>
          <cell r="I2852" t="str">
            <v>2020 MSA 167507</v>
          </cell>
          <cell r="J2852">
            <v>373</v>
          </cell>
          <cell r="K2852" t="str">
            <v>YIWU HAOZHE IMPORT AND EXPORT CO</v>
          </cell>
          <cell r="L2852" t="str">
            <v>LEVS TRADING CO LTD</v>
          </cell>
          <cell r="M2852" t="str">
            <v>CN</v>
          </cell>
          <cell r="N2852" t="str">
            <v>CNNGB</v>
          </cell>
          <cell r="O2852" t="str">
            <v>CT</v>
          </cell>
          <cell r="P2852">
            <v>514</v>
          </cell>
          <cell r="Q2852">
            <v>514</v>
          </cell>
          <cell r="R2852">
            <v>0</v>
          </cell>
          <cell r="S2852">
            <v>0</v>
          </cell>
          <cell r="T2852">
            <v>6300</v>
          </cell>
          <cell r="U2852">
            <v>6300</v>
          </cell>
          <cell r="V2852">
            <v>0</v>
          </cell>
          <cell r="W2852">
            <v>0</v>
          </cell>
          <cell r="X2852" t="str">
            <v>DUSTBINBASKETBOTTLESTORAGE BOXNINGBO-MOMBASA PREPAIDMOMBASA-NAIROBI CO LLECT E-MAIL LEVSTRADING GMAIL COM PIN NO P051113514E N M DUSTBIN BASKET BOTTLE STORAGE BOX NINGBO-MOMBASA PREPAID MOMBASA-NAIROBI COLLECT E-MAIL LEVSTRADING GMAIL COM PIN NO P051113514E</v>
          </cell>
          <cell r="Y2852" t="str">
            <v>Valide</v>
          </cell>
        </row>
        <row r="2853">
          <cell r="A2853" t="str">
            <v>EMCU8234466</v>
          </cell>
          <cell r="B2853">
            <v>40</v>
          </cell>
          <cell r="C2853" t="str">
            <v>143071936009</v>
          </cell>
          <cell r="D2853">
            <v>0</v>
          </cell>
          <cell r="E2853">
            <v>0</v>
          </cell>
          <cell r="F2853">
            <v>0</v>
          </cell>
          <cell r="G2853">
            <v>0</v>
          </cell>
          <cell r="H2853">
            <v>0</v>
          </cell>
          <cell r="I2853" t="str">
            <v>2020 MSA 167507</v>
          </cell>
          <cell r="J2853">
            <v>9</v>
          </cell>
          <cell r="K2853" t="str">
            <v>MMM EXPORTS LIMITED</v>
          </cell>
          <cell r="L2853" t="str">
            <v>PREMIER TRADING CO LTD</v>
          </cell>
          <cell r="M2853" t="str">
            <v>CN</v>
          </cell>
          <cell r="N2853" t="str">
            <v>CNNGB</v>
          </cell>
          <cell r="O2853" t="str">
            <v>CT</v>
          </cell>
          <cell r="P2853">
            <v>1034</v>
          </cell>
          <cell r="Q2853">
            <v>1034</v>
          </cell>
          <cell r="R2853">
            <v>1034</v>
          </cell>
          <cell r="S2853">
            <v>1034</v>
          </cell>
          <cell r="T2853">
            <v>8627</v>
          </cell>
          <cell r="U2853">
            <v>8627</v>
          </cell>
          <cell r="V2853">
            <v>8627</v>
          </cell>
          <cell r="W2853">
            <v>8627</v>
          </cell>
          <cell r="X2853" t="str">
            <v>WATER DISPENSERSUBMERSIBLE PUMPHS 8413709990 8516791000 PREMIERTRADIN G1995 GMAIL COM TAX NO PIN P051174832U TEL 25472904177 PIN NUMBER P051405624Y TEL 254 0 714417499 734765330 202628213 FAX 254 0 202628217PREMIER WATER DISPENSER SUBMERSIBLE PUMP HS 8413709990 8516791000 PREMIERTRADING1995 GMAIL COM TAX NO PIN P051174832U TEL 25472904177 PIN NUMBER P051405624Y TEL 254 0 714417499 734765330 202628213 FAX 254 0 202628217</v>
          </cell>
          <cell r="Y2853" t="str">
            <v>Valide</v>
          </cell>
        </row>
        <row r="2854">
          <cell r="A2854" t="str">
            <v>EGSU9140519</v>
          </cell>
          <cell r="B2854">
            <v>40</v>
          </cell>
          <cell r="C2854" t="str">
            <v>143072098848</v>
          </cell>
          <cell r="D2854">
            <v>0</v>
          </cell>
          <cell r="E2854">
            <v>0</v>
          </cell>
          <cell r="F2854">
            <v>0</v>
          </cell>
          <cell r="G2854">
            <v>0</v>
          </cell>
          <cell r="H2854">
            <v>0</v>
          </cell>
          <cell r="I2854" t="str">
            <v>2020 MSA 167507</v>
          </cell>
          <cell r="J2854">
            <v>181</v>
          </cell>
          <cell r="K2854" t="str">
            <v>MMM EXPORTS LIMITED</v>
          </cell>
          <cell r="L2854" t="str">
            <v>PREMIER TRADING CO LTD</v>
          </cell>
          <cell r="M2854" t="str">
            <v>CN</v>
          </cell>
          <cell r="N2854" t="str">
            <v>CNNGB</v>
          </cell>
          <cell r="O2854" t="str">
            <v>CT</v>
          </cell>
          <cell r="P2854">
            <v>1069</v>
          </cell>
          <cell r="Q2854">
            <v>1069</v>
          </cell>
          <cell r="R2854">
            <v>1069</v>
          </cell>
          <cell r="S2854">
            <v>1069</v>
          </cell>
          <cell r="T2854">
            <v>9582</v>
          </cell>
          <cell r="U2854">
            <v>9582</v>
          </cell>
          <cell r="V2854">
            <v>9582</v>
          </cell>
          <cell r="W2854">
            <v>9582</v>
          </cell>
          <cell r="X2854" t="str">
            <v>DC SOLAR WATER PUMP SUBMERSIBLE PUMP AND ENGINE PUMPWATER DISPENSERAN D SPARE PARTSSUBMERSIBLE PUMP PREMIERTRADING1995 GMAIL COM TAX NO P IN P051174832U TEL 25472904177 PIN NUMBER P051405624YPREMIER DC SOLAR WATER PUMP SUBMERSIBLE PUMP AND ENGINE PUMP WATER DISPENSER AND SPARE PARTS SUBMERSIBLE PUMP PREMIERTRADING1995 GMAIL COM TAX NO PIN P051174832U TEL 25472904177 PIN NUMBER P051405624Y TEL 254 0 714417499 734765330 202628213 FAX 254 0 202628217</v>
          </cell>
          <cell r="Y2854" t="str">
            <v>Valide</v>
          </cell>
        </row>
        <row r="2855">
          <cell r="A2855" t="str">
            <v>TGCU5160470</v>
          </cell>
          <cell r="B2855">
            <v>40</v>
          </cell>
          <cell r="C2855" t="str">
            <v>143072862718</v>
          </cell>
          <cell r="D2855">
            <v>0</v>
          </cell>
          <cell r="E2855">
            <v>0</v>
          </cell>
          <cell r="F2855">
            <v>0</v>
          </cell>
          <cell r="G2855">
            <v>0</v>
          </cell>
          <cell r="H2855">
            <v>0</v>
          </cell>
          <cell r="I2855" t="str">
            <v>2020 MSA 167466</v>
          </cell>
          <cell r="J2855">
            <v>143</v>
          </cell>
          <cell r="K2855" t="str">
            <v>ALLSTAR ELECTRONICS TRADING LIMITED</v>
          </cell>
          <cell r="L2855" t="str">
            <v>VISION TECHNO TRADE CO LTD</v>
          </cell>
          <cell r="M2855" t="str">
            <v>CN</v>
          </cell>
          <cell r="N2855" t="str">
            <v>CNNGB</v>
          </cell>
          <cell r="O2855" t="str">
            <v>CT</v>
          </cell>
          <cell r="P2855">
            <v>1567</v>
          </cell>
          <cell r="Q2855">
            <v>1567</v>
          </cell>
          <cell r="R2855">
            <v>1567</v>
          </cell>
          <cell r="S2855">
            <v>1567</v>
          </cell>
          <cell r="T2855">
            <v>25737</v>
          </cell>
          <cell r="U2855">
            <v>25737</v>
          </cell>
          <cell r="V2855">
            <v>25737</v>
          </cell>
          <cell r="W2855">
            <v>25737</v>
          </cell>
          <cell r="X2855" t="str">
            <v>ELECTRIC MOTORAGRICULTURAL GASOLINE ENGINEKNAPSACK SPRAYERLED PANEL L IGHTIDF NUMBER E2008390128N M ELECTRIC MOTOR AGRICULTURAL GASOLINE ENGINE KNAPSACK SPRAYER LED PANEL LIGHT IDF NUMBER E2008390128</v>
          </cell>
          <cell r="Y2855" t="str">
            <v>Valide</v>
          </cell>
        </row>
        <row r="2856">
          <cell r="A2856" t="str">
            <v>BMOU1084353</v>
          </cell>
          <cell r="B2856">
            <v>20</v>
          </cell>
          <cell r="C2856" t="str">
            <v>143073180165</v>
          </cell>
          <cell r="D2856">
            <v>0</v>
          </cell>
          <cell r="E2856">
            <v>0</v>
          </cell>
          <cell r="F2856">
            <v>0</v>
          </cell>
          <cell r="G2856">
            <v>0</v>
          </cell>
          <cell r="H2856">
            <v>0</v>
          </cell>
          <cell r="I2856" t="str">
            <v>2020 MSA 167308</v>
          </cell>
          <cell r="J2856">
            <v>165</v>
          </cell>
          <cell r="K2856" t="str">
            <v>ZHEJIANG YOUMI TRADING CO LTD</v>
          </cell>
          <cell r="L2856" t="str">
            <v>ALVI TRADING COMPANY LIMITED</v>
          </cell>
          <cell r="M2856" t="str">
            <v>CN</v>
          </cell>
          <cell r="N2856" t="str">
            <v>CNNGB</v>
          </cell>
          <cell r="O2856" t="str">
            <v>PK</v>
          </cell>
          <cell r="P2856">
            <v>634</v>
          </cell>
          <cell r="Q2856">
            <v>634</v>
          </cell>
          <cell r="R2856">
            <v>634</v>
          </cell>
          <cell r="S2856">
            <v>634</v>
          </cell>
          <cell r="T2856">
            <v>51312</v>
          </cell>
          <cell r="U2856">
            <v>51312</v>
          </cell>
          <cell r="V2856">
            <v>51312</v>
          </cell>
          <cell r="W2856">
            <v>51312</v>
          </cell>
          <cell r="X2856" t="str">
            <v>ASSORTED SPARE PARTSAND ACCESSORIES AS PERIDF E2008378632 HS 870830950 0 FAX 86 571 88003989 ADMIN ALVITRADING COM ALVITRADINGCOLTD GMAIL COM PLOT LR NO 7158 602 KALAMU HOUSE GREVILLIEA GROVE N M ASSORTED SPARE PARTS AND ACCESSORIES AS PER IDF E2008378632 HS 8708309500 FAX 86 571 88003989 ADMIN ALVITRADING COM ALVITRADINGCOLTD GMAIL COM PLOT LR NO 7158 602 KALAMU HOUSE GREVILLIEA GROVE WESTLANDS</v>
          </cell>
          <cell r="Y2856" t="str">
            <v>Valide</v>
          </cell>
        </row>
        <row r="2857">
          <cell r="A2857" t="str">
            <v>EMCU6073320</v>
          </cell>
          <cell r="B2857">
            <v>20</v>
          </cell>
          <cell r="C2857" t="str">
            <v>143073180165</v>
          </cell>
          <cell r="D2857">
            <v>0</v>
          </cell>
          <cell r="E2857">
            <v>0</v>
          </cell>
          <cell r="F2857">
            <v>0</v>
          </cell>
          <cell r="G2857">
            <v>0</v>
          </cell>
          <cell r="H2857">
            <v>0</v>
          </cell>
          <cell r="I2857" t="str">
            <v>2020 MSA 167308</v>
          </cell>
          <cell r="J2857">
            <v>165</v>
          </cell>
          <cell r="K2857" t="str">
            <v>ZHEJIANG YOUMI TRADING CO LTD</v>
          </cell>
          <cell r="L2857" t="str">
            <v>ALVI TRADING COMPANY LIMITED</v>
          </cell>
          <cell r="M2857" t="str">
            <v>CN</v>
          </cell>
          <cell r="N2857" t="str">
            <v>CNNGB</v>
          </cell>
          <cell r="O2857" t="str">
            <v>PK</v>
          </cell>
          <cell r="P2857">
            <v>634</v>
          </cell>
          <cell r="Q2857">
            <v>634</v>
          </cell>
          <cell r="R2857">
            <v>634</v>
          </cell>
          <cell r="S2857">
            <v>634</v>
          </cell>
          <cell r="T2857">
            <v>51312</v>
          </cell>
          <cell r="U2857">
            <v>51312</v>
          </cell>
          <cell r="V2857">
            <v>51312</v>
          </cell>
          <cell r="W2857">
            <v>51312</v>
          </cell>
          <cell r="X2857" t="str">
            <v>ASSORTED SPARE PARTSAND ACCESSORIES AS PERIDF E2008378632 HS 870830950 0 FAX 86 571 88003989 ADMIN ALVITRADING COM ALVITRADINGCOLTD GMAIL COM PLOT LR NO 7158 602 KALAMU HOUSE GREVILLIEA GROVE N M ASSORTED SPARE PARTS AND ACCESSORIES AS PER IDF E2008378632 HS 8708309500 FAX 86 571 88003989 ADMIN ALVITRADING COM ALVITRADINGCOLTD GMAIL COM PLOT LR NO 7158 602 KALAMU HOUSE GREVILLIEA GROVE WESTLANDS</v>
          </cell>
          <cell r="Y2857" t="str">
            <v>Valide</v>
          </cell>
        </row>
        <row r="2858">
          <cell r="A2858" t="str">
            <v>TLLU4043497</v>
          </cell>
          <cell r="B2858">
            <v>40</v>
          </cell>
          <cell r="C2858" t="str">
            <v>143073181137</v>
          </cell>
          <cell r="D2858">
            <v>0</v>
          </cell>
          <cell r="E2858">
            <v>0</v>
          </cell>
          <cell r="F2858">
            <v>0</v>
          </cell>
          <cell r="G2858">
            <v>0</v>
          </cell>
          <cell r="H2858">
            <v>0</v>
          </cell>
          <cell r="I2858" t="str">
            <v>2020 MSA 167466</v>
          </cell>
          <cell r="J2858">
            <v>342</v>
          </cell>
          <cell r="K2858" t="str">
            <v>YIHANG IMPORT AND EXPORT CO LTD</v>
          </cell>
          <cell r="L2858" t="str">
            <v>STAR REACH COMPANY LIMITED</v>
          </cell>
          <cell r="M2858" t="str">
            <v>CN</v>
          </cell>
          <cell r="N2858" t="str">
            <v>CNNGB</v>
          </cell>
          <cell r="O2858" t="str">
            <v>BG</v>
          </cell>
          <cell r="P2858">
            <v>700</v>
          </cell>
          <cell r="Q2858">
            <v>700</v>
          </cell>
          <cell r="R2858">
            <v>700</v>
          </cell>
          <cell r="S2858">
            <v>700</v>
          </cell>
          <cell r="T2858">
            <v>17500</v>
          </cell>
          <cell r="U2858">
            <v>17500</v>
          </cell>
          <cell r="V2858">
            <v>17500</v>
          </cell>
          <cell r="W2858">
            <v>17500</v>
          </cell>
          <cell r="X2858" t="str">
            <v>ASSORTED CANVAS MEN SHOESASSORTED CANVAS LADIES SHOESASSORTED CANVAS C HILDREN SHOES HS 6404190000 PIN P051721871G PLOT LR NO 7158 602 K ALAMU HOUSE GREVILLIEA GROVE WESTLANDS N M ASSORTED CANVAS MEN SHOES ASSORTED CANVAS LADIES SHOES ASSORTED CANVAS CHILDREN SHOES HS 6404190000 PIN P051721871G PLOT LR NO 7158 602 KALAMU HOUSE GREVILLIEA GROVE WESTLANDS</v>
          </cell>
          <cell r="Y2858" t="str">
            <v>Valide</v>
          </cell>
        </row>
        <row r="2859">
          <cell r="A2859" t="str">
            <v>FCIU9260565</v>
          </cell>
          <cell r="B2859">
            <v>40</v>
          </cell>
          <cell r="C2859" t="str">
            <v>143073181145</v>
          </cell>
          <cell r="D2859">
            <v>0</v>
          </cell>
          <cell r="E2859">
            <v>0</v>
          </cell>
          <cell r="F2859">
            <v>0</v>
          </cell>
          <cell r="G2859">
            <v>0</v>
          </cell>
          <cell r="H2859">
            <v>0</v>
          </cell>
          <cell r="I2859" t="str">
            <v>2020 MSA 167466</v>
          </cell>
          <cell r="J2859">
            <v>343</v>
          </cell>
          <cell r="K2859" t="str">
            <v>BAOFENG IMPORT AND EXPORT CO LTD</v>
          </cell>
          <cell r="L2859" t="str">
            <v>STAR REACH COMPANY LIMITED</v>
          </cell>
          <cell r="M2859" t="str">
            <v>CN</v>
          </cell>
          <cell r="N2859" t="str">
            <v>CNNGB</v>
          </cell>
          <cell r="O2859" t="str">
            <v>PK</v>
          </cell>
          <cell r="P2859">
            <v>2190</v>
          </cell>
          <cell r="Q2859">
            <v>2190</v>
          </cell>
          <cell r="R2859">
            <v>2190</v>
          </cell>
          <cell r="S2859">
            <v>2190</v>
          </cell>
          <cell r="T2859">
            <v>63750</v>
          </cell>
          <cell r="U2859">
            <v>63750</v>
          </cell>
          <cell r="V2859">
            <v>63750</v>
          </cell>
          <cell r="W2859">
            <v>63750</v>
          </cell>
          <cell r="X2859" t="str">
            <v>USED MIXED CLOTHING SECOND GRADEUSED MIXED SHOES SECOND GRADEHS 630900 0000 PIN P051721871G PLOT LR NO 7158 602 KALAMU HOUSE GREVILLIEA G ROVE WESTLANDSN M USED MIXED CLOTHING SECOND GRADE USED MIXED SHOES SECOND GRADE HS 6309000000 PIN P051721871G PLOT LR NO 7158 602 KALAMU HOUSE GREVILLIEA GROVE WESTLANDS</v>
          </cell>
          <cell r="Y2859" t="str">
            <v>Valide</v>
          </cell>
        </row>
        <row r="2860">
          <cell r="A2860" t="str">
            <v>TCNU1650217</v>
          </cell>
          <cell r="B2860">
            <v>40</v>
          </cell>
          <cell r="C2860" t="str">
            <v>143073545040</v>
          </cell>
          <cell r="D2860">
            <v>0</v>
          </cell>
          <cell r="E2860">
            <v>0</v>
          </cell>
          <cell r="F2860">
            <v>0</v>
          </cell>
          <cell r="G2860">
            <v>0</v>
          </cell>
          <cell r="H2860">
            <v>0</v>
          </cell>
          <cell r="I2860" t="str">
            <v>2020 MSA 167507</v>
          </cell>
          <cell r="J2860">
            <v>445</v>
          </cell>
          <cell r="K2860" t="str">
            <v>HANGZHOU CREATIVE LIVING CO LTD</v>
          </cell>
          <cell r="L2860" t="str">
            <v>FURNITURE PALACE INTERNATIONAL K LIMITED</v>
          </cell>
          <cell r="M2860" t="str">
            <v>CN</v>
          </cell>
          <cell r="N2860" t="str">
            <v>CNNGB</v>
          </cell>
          <cell r="O2860" t="str">
            <v>CT</v>
          </cell>
          <cell r="P2860">
            <v>657</v>
          </cell>
          <cell r="Q2860">
            <v>657</v>
          </cell>
          <cell r="R2860">
            <v>0</v>
          </cell>
          <cell r="S2860">
            <v>0</v>
          </cell>
          <cell r="T2860">
            <v>7706</v>
          </cell>
          <cell r="U2860">
            <v>7706</v>
          </cell>
          <cell r="V2860">
            <v>0</v>
          </cell>
          <cell r="W2860">
            <v>0</v>
          </cell>
          <cell r="X2860" t="str">
            <v>FURNITURE METAL CHAIR METAL TABLE PO 21-230 KENYA TEL 254733501501 PIN NO P051141705E AILTO SALMA FURNITUREPALACE CO KEFURNITURE PALACE MODEL NUMBER MODEL NAME DESCRIPTION COLOR PACKING TYPE GROSS WEIGHT NET WEIGHT MADE IN CHINA FURNITURE METAL CHAIR METAL TABLE PO 21-230 KENYA TEL 254733501501 PIN NO P051141705E AILTO SALMA FURNITUREPALACE CO KE</v>
          </cell>
          <cell r="Y2860" t="str">
            <v>Valide</v>
          </cell>
        </row>
        <row r="2861">
          <cell r="A2861" t="str">
            <v>EGSU9065230</v>
          </cell>
          <cell r="B2861">
            <v>40</v>
          </cell>
          <cell r="C2861" t="str">
            <v>143075172739</v>
          </cell>
          <cell r="D2861">
            <v>0</v>
          </cell>
          <cell r="E2861">
            <v>0</v>
          </cell>
          <cell r="F2861">
            <v>0</v>
          </cell>
          <cell r="G2861">
            <v>0</v>
          </cell>
          <cell r="H2861">
            <v>0</v>
          </cell>
          <cell r="I2861" t="str">
            <v>2020 MSA 167507</v>
          </cell>
          <cell r="J2861">
            <v>71</v>
          </cell>
          <cell r="K2861" t="str">
            <v>ASIA KUNMAO INDUSTRIAL CO LIMITED</v>
          </cell>
          <cell r="L2861" t="str">
            <v>EVERGREEN LOGISTICS CO LIMITED</v>
          </cell>
          <cell r="M2861" t="str">
            <v>CN</v>
          </cell>
          <cell r="N2861" t="str">
            <v>CNNGB</v>
          </cell>
          <cell r="O2861" t="str">
            <v>PK</v>
          </cell>
          <cell r="P2861">
            <v>553</v>
          </cell>
          <cell r="Q2861">
            <v>553</v>
          </cell>
          <cell r="R2861">
            <v>0</v>
          </cell>
          <cell r="S2861">
            <v>0</v>
          </cell>
          <cell r="T2861">
            <v>9286</v>
          </cell>
          <cell r="U2861">
            <v>9286</v>
          </cell>
          <cell r="V2861">
            <v>0</v>
          </cell>
          <cell r="W2861">
            <v>0</v>
          </cell>
          <cell r="X2861" t="str">
            <v>BLUETOOTH SPEAKERVACUUM FLASKMASSAGERVACUUM BOTTLEGRILL PANDISHRACKHAI R DRYERRELAXER TONERTABLE LAMPN M BLUETOOTH SPEAKER VACUUM FLASK MASSAGER VACUUM BOTTLE GRILL PAN DISHRACK HAIR DRYER RELAXER TONER TABLE LAMP HAIR CLIPPERS F 86 021 56327202</v>
          </cell>
          <cell r="Y2861" t="str">
            <v>Valide</v>
          </cell>
        </row>
        <row r="2862">
          <cell r="A2862" t="str">
            <v>EMCU9378370</v>
          </cell>
          <cell r="B2862">
            <v>40</v>
          </cell>
          <cell r="C2862" t="str">
            <v>143075174341</v>
          </cell>
          <cell r="D2862">
            <v>0</v>
          </cell>
          <cell r="E2862">
            <v>0</v>
          </cell>
          <cell r="F2862">
            <v>0</v>
          </cell>
          <cell r="G2862">
            <v>0</v>
          </cell>
          <cell r="H2862">
            <v>0</v>
          </cell>
          <cell r="I2862" t="str">
            <v>2020 MSA 167466</v>
          </cell>
          <cell r="J2862">
            <v>147</v>
          </cell>
          <cell r="K2862" t="str">
            <v>HEFEI FOREIGN INVESTMENT TRADE</v>
          </cell>
          <cell r="L2862" t="str">
            <v>NASHILU HOLDINGS LTD</v>
          </cell>
          <cell r="M2862" t="str">
            <v>CN</v>
          </cell>
          <cell r="N2862" t="str">
            <v>CNNGB</v>
          </cell>
          <cell r="O2862" t="str">
            <v>CT</v>
          </cell>
          <cell r="P2862">
            <v>3800</v>
          </cell>
          <cell r="Q2862">
            <v>3800</v>
          </cell>
          <cell r="R2862">
            <v>3800</v>
          </cell>
          <cell r="S2862">
            <v>3800</v>
          </cell>
          <cell r="T2862">
            <v>77805</v>
          </cell>
          <cell r="U2862">
            <v>77805</v>
          </cell>
          <cell r="V2862">
            <v>77805</v>
          </cell>
          <cell r="W2862">
            <v>77805</v>
          </cell>
          <cell r="X2862" t="str">
            <v>AXE HEADHAMMERPAINT BRUSH ROLLERMEASURING TAPE SQUARERAKERAT TRAPT ROWEL SCRAPPERIRON TOWER BOLTIRON HINGEN M AXE HEAD HAMMER PAINT BRUSH ROLLER MEASURING TAPE SQUARE RAKE RAT TRAP TROWEL SCRAPPER IRON TOWER BOLT IRON HINGE PADLOCK ASSORTED IRON HASP STAPLE DRILL BIT FOR HAND TOOLS BICYCLE SPOKE DRAWER LOCK HANDY SCALE WATER TAP ADJUSTABLE SPANNER DRAWER RAIL HANDSAW GARDEN SHEAR PIPE WRENCH HANDY LEVEL CHISEL ROAD HEFEI CHINA TEL 0086-551-65278686 FAX 0086-551-62622631</v>
          </cell>
          <cell r="Y2862" t="str">
            <v>Valide</v>
          </cell>
        </row>
        <row r="2863">
          <cell r="A2863" t="str">
            <v>EITU0113037</v>
          </cell>
          <cell r="B2863">
            <v>20</v>
          </cell>
          <cell r="C2863" t="str">
            <v>143075174341</v>
          </cell>
          <cell r="D2863">
            <v>0</v>
          </cell>
          <cell r="E2863">
            <v>0</v>
          </cell>
          <cell r="F2863">
            <v>0</v>
          </cell>
          <cell r="G2863">
            <v>0</v>
          </cell>
          <cell r="H2863">
            <v>0</v>
          </cell>
          <cell r="I2863" t="str">
            <v>2020 MSA 167466</v>
          </cell>
          <cell r="J2863">
            <v>147</v>
          </cell>
          <cell r="K2863" t="str">
            <v>HEFEI FOREIGN INVESTMENT TRADE</v>
          </cell>
          <cell r="L2863" t="str">
            <v>NASHILU HOLDINGS LTD</v>
          </cell>
          <cell r="M2863" t="str">
            <v>CN</v>
          </cell>
          <cell r="N2863" t="str">
            <v>CNNGB</v>
          </cell>
          <cell r="O2863" t="str">
            <v>CT</v>
          </cell>
          <cell r="P2863">
            <v>3800</v>
          </cell>
          <cell r="Q2863">
            <v>3800</v>
          </cell>
          <cell r="R2863">
            <v>3800</v>
          </cell>
          <cell r="S2863">
            <v>3800</v>
          </cell>
          <cell r="T2863">
            <v>77805</v>
          </cell>
          <cell r="U2863">
            <v>77805</v>
          </cell>
          <cell r="V2863">
            <v>77805</v>
          </cell>
          <cell r="W2863">
            <v>77805</v>
          </cell>
          <cell r="X2863" t="str">
            <v>AXE HEADHAMMERPAINT BRUSH ROLLERMEASURING TAPE SQUARERAKERAT TRAPT ROWEL SCRAPPERIRON TOWER BOLTIRON HINGEN M AXE HEAD HAMMER PAINT BRUSH ROLLER MEASURING TAPE SQUARE RAKE RAT TRAP TROWEL SCRAPPER IRON TOWER BOLT IRON HINGE PADLOCK ASSORTED IRON HASP STAPLE DRILL BIT FOR HAND TOOLS BICYCLE SPOKE DRAWER LOCK HANDY SCALE WATER TAP ADJUSTABLE SPANNER DRAWER RAIL HANDSAW GARDEN SHEAR PIPE WRENCH HANDY LEVEL CHISEL ROAD HEFEI CHINA TEL 0086-551-65278686 FAX 0086-551-62622631</v>
          </cell>
          <cell r="Y2863" t="str">
            <v>Valide</v>
          </cell>
        </row>
        <row r="2864">
          <cell r="A2864" t="str">
            <v>TGBU6003168</v>
          </cell>
          <cell r="B2864">
            <v>40</v>
          </cell>
          <cell r="C2864" t="str">
            <v>143075388405</v>
          </cell>
          <cell r="D2864">
            <v>0</v>
          </cell>
          <cell r="E2864">
            <v>0</v>
          </cell>
          <cell r="F2864">
            <v>0</v>
          </cell>
          <cell r="G2864">
            <v>0</v>
          </cell>
          <cell r="H2864">
            <v>0</v>
          </cell>
          <cell r="I2864" t="str">
            <v>2020 MSA 167308</v>
          </cell>
          <cell r="J2864">
            <v>168</v>
          </cell>
          <cell r="K2864" t="str">
            <v>YIWU ZR IMPORT EXPORT CO LIMITED</v>
          </cell>
          <cell r="L2864" t="str">
            <v>PAMOFINE TRADING LIMITED</v>
          </cell>
          <cell r="M2864" t="str">
            <v>CN</v>
          </cell>
          <cell r="N2864" t="str">
            <v>CNNGB</v>
          </cell>
          <cell r="O2864" t="str">
            <v>CT</v>
          </cell>
          <cell r="P2864">
            <v>1458</v>
          </cell>
          <cell r="Q2864">
            <v>1458</v>
          </cell>
          <cell r="R2864">
            <v>1458</v>
          </cell>
          <cell r="S2864">
            <v>1458</v>
          </cell>
          <cell r="T2864">
            <v>27900</v>
          </cell>
          <cell r="U2864">
            <v>27900</v>
          </cell>
          <cell r="V2864">
            <v>27900</v>
          </cell>
          <cell r="W2864">
            <v>27900</v>
          </cell>
          <cell r="X2864" t="str">
            <v>KITCHEN SINKHINGES MOMENTPLASTIC EDGE BIDDINGS BA BANAILS-MOMENT 1 INC HSCREWS-MOMENT 4X30CURTAIN ROD-ATTRATIVE 6MCURTAIN FITTINGS-ATTRATIVE 28X2 8SHOVELS-ATTRATIVE 1MDOOR LOCKS-MOMENTN M KITCHEN SINK HINGES MOMENT PLASTIC EDGE BIDDINGS BA BA NAILS-MOMENT 1 INCH SCREWS-MOMENT 4X30 CURTAIN ROD-ATTRATIVE 6M CURTAIN FITTINGS-ATTRATIVE 28X2 8 SHOVELS-ATTRATIVE 1M DOOR LOCKS-MOMENT TAP-LIRLEE VALVE-LIRLEE TAPE-LIRLEE WATER METER-LIRLEE TISSUE HOLDER-LIRLEE LANTERN SUPPORT-LIRLEE PIPE-LIRLEE FAX 0579-85456762</v>
          </cell>
          <cell r="Y2864" t="str">
            <v>Valide</v>
          </cell>
        </row>
        <row r="2865">
          <cell r="A2865" t="str">
            <v>CAIU9789720</v>
          </cell>
          <cell r="B2865">
            <v>40</v>
          </cell>
          <cell r="C2865" t="str">
            <v>143075390094</v>
          </cell>
          <cell r="D2865">
            <v>0</v>
          </cell>
          <cell r="E2865">
            <v>0</v>
          </cell>
          <cell r="F2865">
            <v>0</v>
          </cell>
          <cell r="G2865">
            <v>0</v>
          </cell>
          <cell r="H2865">
            <v>0</v>
          </cell>
          <cell r="I2865" t="str">
            <v>2020 MSA 167507</v>
          </cell>
          <cell r="J2865">
            <v>185</v>
          </cell>
          <cell r="K2865" t="str">
            <v>NINGBO YITENG ELECTRIC CO LTD</v>
          </cell>
          <cell r="L2865" t="str">
            <v>SOLAR PANDA KENYA LIMITED</v>
          </cell>
          <cell r="M2865" t="str">
            <v>CN</v>
          </cell>
          <cell r="N2865" t="str">
            <v>CNNGB</v>
          </cell>
          <cell r="O2865" t="str">
            <v>PK</v>
          </cell>
          <cell r="P2865">
            <v>1035</v>
          </cell>
          <cell r="Q2865">
            <v>1035</v>
          </cell>
          <cell r="R2865">
            <v>787</v>
          </cell>
          <cell r="S2865">
            <v>787</v>
          </cell>
          <cell r="T2865">
            <v>16414</v>
          </cell>
          <cell r="U2865">
            <v>16414</v>
          </cell>
          <cell r="V2865">
            <v>8548</v>
          </cell>
          <cell r="W2865">
            <v>8548</v>
          </cell>
          <cell r="X2865" t="str">
            <v>SOLAR PANDA HOME KITTOTE BAGS32 SOLAR TV HS 8507600090 746 MUCHAI DRIVE NAIROBI KENYA PIN NUMBER P051646440I TEL 1 416 910 6580 FAX 1 416 910 6580N M SOLAR PANDA HOME KIT TOTE BAGS 32 SOLAR TV HS 8507600090 746 MUCHAI DRIVE NAIROBI KENYA PIN NUMBER P051646440I TEL 1 416 910 6580 FAX 1 416 910 6580 CONTACT ANDY KEITH SOLARPANDAKENYA GMAIL COM TEL 254 740 090 087 FAX 254 740 090 087 CONTACT DAVID WAKABA MOBILE 254 721 999983 INFO MODESTINTL-LOGISTICS COM</v>
          </cell>
          <cell r="Y2865" t="str">
            <v>Valide</v>
          </cell>
        </row>
        <row r="2866">
          <cell r="A2866" t="str">
            <v>TEMU8912812</v>
          </cell>
          <cell r="B2866">
            <v>40</v>
          </cell>
          <cell r="C2866" t="str">
            <v>143075529602</v>
          </cell>
          <cell r="D2866">
            <v>0</v>
          </cell>
          <cell r="E2866">
            <v>0</v>
          </cell>
          <cell r="F2866">
            <v>0</v>
          </cell>
          <cell r="G2866">
            <v>0</v>
          </cell>
          <cell r="H2866">
            <v>0</v>
          </cell>
          <cell r="I2866" t="str">
            <v>2020 MSA 167507</v>
          </cell>
          <cell r="J2866">
            <v>381</v>
          </cell>
          <cell r="K2866" t="str">
            <v>KUKA HK TRADE CO LIMITED</v>
          </cell>
          <cell r="L2866" t="str">
            <v>FURNITURE PALACE INTERNATIONAL K LTD</v>
          </cell>
          <cell r="M2866" t="str">
            <v>CN</v>
          </cell>
          <cell r="N2866" t="str">
            <v>CNNGB</v>
          </cell>
          <cell r="O2866" t="str">
            <v>CT</v>
          </cell>
          <cell r="P2866">
            <v>74</v>
          </cell>
          <cell r="Q2866">
            <v>74</v>
          </cell>
          <cell r="R2866">
            <v>0</v>
          </cell>
          <cell r="S2866">
            <v>0</v>
          </cell>
          <cell r="T2866">
            <v>4298</v>
          </cell>
          <cell r="U2866">
            <v>4298</v>
          </cell>
          <cell r="V2866">
            <v>0</v>
          </cell>
          <cell r="W2866">
            <v>0</v>
          </cell>
          <cell r="X2866" t="str">
            <v>FURNITUREHS CODE 9401611000N M FURNITURE HS CODE 9401611000</v>
          </cell>
          <cell r="Y2866" t="str">
            <v>Va</v>
          </cell>
        </row>
        <row r="2867">
          <cell r="A2867" t="str">
            <v>TGBU6081427</v>
          </cell>
          <cell r="B2867">
            <v>40</v>
          </cell>
          <cell r="C2867" t="str">
            <v>143076644642</v>
          </cell>
          <cell r="D2867">
            <v>0</v>
          </cell>
          <cell r="E2867">
            <v>0</v>
          </cell>
          <cell r="F2867">
            <v>0</v>
          </cell>
          <cell r="G2867">
            <v>0</v>
          </cell>
          <cell r="H2867">
            <v>0</v>
          </cell>
          <cell r="I2867" t="str">
            <v>2020 MSA 167507</v>
          </cell>
          <cell r="J2867">
            <v>73</v>
          </cell>
          <cell r="K2867" t="str">
            <v>HANGZHOU TIANLONG STEEL CYLINDER CO LTD</v>
          </cell>
          <cell r="L2867" t="str">
            <v>TIANLONG INDUSTRY LIMITED</v>
          </cell>
          <cell r="M2867" t="str">
            <v>CN</v>
          </cell>
          <cell r="N2867" t="str">
            <v>CNNGB</v>
          </cell>
          <cell r="O2867" t="str">
            <v>PK</v>
          </cell>
          <cell r="P2867">
            <v>729</v>
          </cell>
          <cell r="Q2867">
            <v>729</v>
          </cell>
          <cell r="R2867">
            <v>0</v>
          </cell>
          <cell r="S2867">
            <v>0</v>
          </cell>
          <cell r="T2867">
            <v>22000</v>
          </cell>
          <cell r="U2867">
            <v>22000</v>
          </cell>
          <cell r="V2867">
            <v>0</v>
          </cell>
          <cell r="W2867">
            <v>0</v>
          </cell>
          <cell r="X2867" t="str">
            <v>POWDER PAINTSPLASTIC NET COVERPUNCH PRESSWELDING MACHINE WITH FRAMEAIR INFLATION MACHINEFLAT ROLLED PRODUCTS OF STAINLESSSTEELVALVEVALVE BOS SN M POWDER PAINTS PLASTIC NET COVER PUNCH PRESS WELDING MACHINE WITH FRAME AIR INFLATION MACHINE FLAT ROLLED PRODUCTS OF STAINLESS STEEL VALVE VALVE BOSS FAX 86-571-82568778 PIN P051668137Q</v>
          </cell>
          <cell r="Y2867" t="str">
            <v>Valide</v>
          </cell>
        </row>
        <row r="2868">
          <cell r="A2868" t="str">
            <v>CAAU5499078</v>
          </cell>
          <cell r="B2868">
            <v>40</v>
          </cell>
          <cell r="C2868" t="str">
            <v>143077680090</v>
          </cell>
          <cell r="D2868">
            <v>0</v>
          </cell>
          <cell r="E2868">
            <v>0</v>
          </cell>
          <cell r="F2868">
            <v>0</v>
          </cell>
          <cell r="G2868">
            <v>0</v>
          </cell>
          <cell r="H2868">
            <v>0</v>
          </cell>
          <cell r="I2868" t="str">
            <v>2020 MSA 167308</v>
          </cell>
          <cell r="J2868">
            <v>170</v>
          </cell>
          <cell r="K2868" t="str">
            <v>20CUBE LOGISTICS SHANGHAI</v>
          </cell>
          <cell r="L2868" t="str">
            <v>HYPERMART LTD</v>
          </cell>
          <cell r="M2868" t="str">
            <v>CN</v>
          </cell>
          <cell r="N2868" t="str">
            <v>CNNGB</v>
          </cell>
          <cell r="O2868" t="str">
            <v>CT</v>
          </cell>
          <cell r="P2868">
            <v>1604</v>
          </cell>
          <cell r="Q2868">
            <v>1604</v>
          </cell>
          <cell r="R2868">
            <v>1604</v>
          </cell>
          <cell r="S2868">
            <v>1604</v>
          </cell>
          <cell r="T2868">
            <v>9697</v>
          </cell>
          <cell r="U2868">
            <v>9697</v>
          </cell>
          <cell r="V2868">
            <v>9697</v>
          </cell>
          <cell r="W2868">
            <v>9697</v>
          </cell>
          <cell r="X2868" t="str">
            <v>RAMTONS WATER DISPENSERSSHIPPER PROVIDE HS CODE 851679L C NO 001IMUL 20075295DATE OF ISSUE 30-07-2020IDF NO E2007371128THE LC ISSUING BANK NAME ANDADDRESS PRIME BANK LTD P O BOX 43825-00100 NAIROBI KENYAN M RAMTONS WATER DISPENSERS SHIPPER PROVIDE HS CODE 851679 L C NO 001IMUL20075295 DATE OF ISSUE 30-07-2020 IDF NO E2007371128 THE LC ISSUING BANK NAME AND ADDRESS PRIME BANK LTD P O BOX 43825-00100 NAIROBI KENYA HS 8516791000 8516909000 --SALES HYPERMART CO KE ---PIN P051437600X ---TEL 254 202 7644448---MOBILE 254 790 487589 ---VNAIR 20CUBE COM</v>
          </cell>
          <cell r="Y2868" t="str">
            <v>Valide</v>
          </cell>
        </row>
        <row r="2869">
          <cell r="A2869" t="str">
            <v>BMOU5243772</v>
          </cell>
          <cell r="B2869">
            <v>40</v>
          </cell>
          <cell r="C2869" t="str">
            <v>143077681142</v>
          </cell>
          <cell r="D2869">
            <v>0</v>
          </cell>
          <cell r="E2869">
            <v>0</v>
          </cell>
          <cell r="F2869">
            <v>0</v>
          </cell>
          <cell r="G2869">
            <v>0</v>
          </cell>
          <cell r="H2869">
            <v>0</v>
          </cell>
          <cell r="I2869" t="str">
            <v>2020 MSA 167507</v>
          </cell>
          <cell r="J2869">
            <v>308</v>
          </cell>
          <cell r="K2869" t="str">
            <v>ANHUI TECHNOLOGY IMP AND EXP CO LTD</v>
          </cell>
          <cell r="L2869" t="str">
            <v>HYPERMART LTD</v>
          </cell>
          <cell r="M2869" t="str">
            <v>CN</v>
          </cell>
          <cell r="N2869" t="str">
            <v>CNNGB</v>
          </cell>
          <cell r="O2869" t="str">
            <v>CT</v>
          </cell>
          <cell r="P2869">
            <v>1945</v>
          </cell>
          <cell r="Q2869">
            <v>1945</v>
          </cell>
          <cell r="R2869">
            <v>1945</v>
          </cell>
          <cell r="S2869">
            <v>1945</v>
          </cell>
          <cell r="T2869">
            <v>51955</v>
          </cell>
          <cell r="U2869">
            <v>51955</v>
          </cell>
          <cell r="V2869">
            <v>51955</v>
          </cell>
          <cell r="W2869">
            <v>51955</v>
          </cell>
          <cell r="X2869" t="str">
            <v>REFRIGERATORS AND SPAREL C NUMBER 001IMUL20075284DATE OF ISSUE 200727T HE L C ISSUING BANK NAME ANDADDRESS PRIME BANK LTD P O BOX43825-00100 NAIROBI KENYAIDF NO E2007369383---TEL 254 723970997 N M REFRIGERATORS AND SPARE L C NUMBER 001IMUL20075284 DATE OF ISSUE 200727 THE L C ISSUING BANK NAME AND ADDRESS PRIME BANK LTD P O BOX 43825-00100 NAIROBI KENYA IDF NO E2007369383 ---TEL 254 723970997 ---735501441 ---MOBILE 254 72 2834352 ---PIN P051101234A AND ---PRIME BANKLIMITED P O BOX ---43825-00100 NAIROBI KENYA</v>
          </cell>
          <cell r="Y2869" t="str">
            <v>Valide</v>
          </cell>
        </row>
        <row r="2870">
          <cell r="A2870" t="str">
            <v>EITU1269723</v>
          </cell>
          <cell r="B2870">
            <v>40</v>
          </cell>
          <cell r="C2870" t="str">
            <v>143077681142</v>
          </cell>
          <cell r="D2870">
            <v>0</v>
          </cell>
          <cell r="E2870">
            <v>0</v>
          </cell>
          <cell r="F2870">
            <v>0</v>
          </cell>
          <cell r="G2870">
            <v>0</v>
          </cell>
          <cell r="H2870">
            <v>0</v>
          </cell>
          <cell r="I2870" t="str">
            <v>2020 MSA 167507</v>
          </cell>
          <cell r="J2870">
            <v>308</v>
          </cell>
          <cell r="K2870" t="str">
            <v>ANHUI TECHNOLOGY IMP AND EXP CO LTD</v>
          </cell>
          <cell r="L2870" t="str">
            <v>HYPERMART LTD</v>
          </cell>
          <cell r="M2870" t="str">
            <v>CN</v>
          </cell>
          <cell r="N2870" t="str">
            <v>CNNGB</v>
          </cell>
          <cell r="O2870" t="str">
            <v>CT</v>
          </cell>
          <cell r="P2870">
            <v>1945</v>
          </cell>
          <cell r="Q2870">
            <v>1945</v>
          </cell>
          <cell r="R2870">
            <v>1945</v>
          </cell>
          <cell r="S2870">
            <v>1945</v>
          </cell>
          <cell r="T2870">
            <v>51955</v>
          </cell>
          <cell r="U2870">
            <v>51955</v>
          </cell>
          <cell r="V2870">
            <v>51955</v>
          </cell>
          <cell r="W2870">
            <v>51955</v>
          </cell>
          <cell r="X2870" t="str">
            <v>REFRIGERATORS AND SPAREL C NUMBER 001IMUL20075284DATE OF ISSUE 200727T HE L C ISSUING BANK NAME ANDADDRESS PRIME BANK LTD P O BOX43825-00100 NAIROBI KENYAIDF NO E2007369383---TEL 254 723970997 N M REFRIGERATORS AND SPARE L C NUMBER 001IMUL20075284 DATE OF ISSUE 200727 THE L C ISSUING BANK NAME AND ADDRESS PRIME BANK LTD P O BOX 43825-00100 NAIROBI KENYA IDF NO E2007369383 ---TEL 254 723970997 ---735501441 ---MOBILE 254 72 2834352 ---PIN P051101234A AND ---PRIME BANKLIMITED P O BOX ---43825-00100 NAIROBI KENYA</v>
          </cell>
          <cell r="Y2870" t="str">
            <v>Valide</v>
          </cell>
        </row>
        <row r="2871">
          <cell r="A2871" t="str">
            <v>EGHU9388219</v>
          </cell>
          <cell r="B2871">
            <v>40</v>
          </cell>
          <cell r="C2871" t="str">
            <v>143077681142</v>
          </cell>
          <cell r="D2871">
            <v>0</v>
          </cell>
          <cell r="E2871">
            <v>0</v>
          </cell>
          <cell r="F2871">
            <v>0</v>
          </cell>
          <cell r="G2871">
            <v>0</v>
          </cell>
          <cell r="H2871">
            <v>0</v>
          </cell>
          <cell r="I2871" t="str">
            <v>2020 MSA 167507</v>
          </cell>
          <cell r="J2871">
            <v>308</v>
          </cell>
          <cell r="K2871" t="str">
            <v>ANHUI TECHNOLOGY IMP AND EXP CO LTD</v>
          </cell>
          <cell r="L2871" t="str">
            <v>HYPERMART LTD</v>
          </cell>
          <cell r="M2871" t="str">
            <v>CN</v>
          </cell>
          <cell r="N2871" t="str">
            <v>CNNGB</v>
          </cell>
          <cell r="O2871" t="str">
            <v>CT</v>
          </cell>
          <cell r="P2871">
            <v>1945</v>
          </cell>
          <cell r="Q2871">
            <v>1945</v>
          </cell>
          <cell r="R2871">
            <v>1945</v>
          </cell>
          <cell r="S2871">
            <v>1945</v>
          </cell>
          <cell r="T2871">
            <v>51955</v>
          </cell>
          <cell r="U2871">
            <v>51955</v>
          </cell>
          <cell r="V2871">
            <v>51955</v>
          </cell>
          <cell r="W2871">
            <v>51955</v>
          </cell>
          <cell r="X2871" t="str">
            <v>REFRIGERATORS AND SPAREL C NUMBER 001IMUL20075284DATE OF ISSUE 200727T HE L C ISSUING BANK NAME ANDADDRESS PRIME BANK LTD P O BOX43825-00100 NAIROBI KENYAIDF NO E2007369383---TEL 254 723970997 N M REFRIGERATORS AND SPARE L C NUMBER 001IMUL20075284 DATE OF ISSUE 200727 THE L C ISSUING BANK NAME AND ADDRESS PRIME BANK LTD P O BOX 43825-00100 NAIROBI KENYA IDF NO E2007369383 ---TEL 254 723970997 ---735501441 ---MOBILE 254 72 2834352 ---PIN P051101234A AND ---PRIME BANKLIMITED P O BOX ---43825-00100 NAIROBI KENYA</v>
          </cell>
          <cell r="Y2871" t="str">
            <v>Valide</v>
          </cell>
        </row>
        <row r="2872">
          <cell r="A2872" t="str">
            <v>TEMU7111418</v>
          </cell>
          <cell r="B2872">
            <v>40</v>
          </cell>
          <cell r="C2872" t="str">
            <v>143077681142</v>
          </cell>
          <cell r="D2872">
            <v>0</v>
          </cell>
          <cell r="E2872">
            <v>0</v>
          </cell>
          <cell r="F2872">
            <v>0</v>
          </cell>
          <cell r="G2872">
            <v>0</v>
          </cell>
          <cell r="H2872">
            <v>0</v>
          </cell>
          <cell r="I2872" t="str">
            <v>2020 MSA 167507</v>
          </cell>
          <cell r="J2872">
            <v>308</v>
          </cell>
          <cell r="K2872" t="str">
            <v>ANHUI TECHNOLOGY IMP AND EXP CO LTD</v>
          </cell>
          <cell r="L2872" t="str">
            <v>HYPERMART LTD</v>
          </cell>
          <cell r="M2872" t="str">
            <v>CN</v>
          </cell>
          <cell r="N2872" t="str">
            <v>CNNGB</v>
          </cell>
          <cell r="O2872" t="str">
            <v>CT</v>
          </cell>
          <cell r="P2872">
            <v>1945</v>
          </cell>
          <cell r="Q2872">
            <v>1945</v>
          </cell>
          <cell r="R2872">
            <v>1945</v>
          </cell>
          <cell r="S2872">
            <v>1945</v>
          </cell>
          <cell r="T2872">
            <v>51955</v>
          </cell>
          <cell r="U2872">
            <v>51955</v>
          </cell>
          <cell r="V2872">
            <v>51955</v>
          </cell>
          <cell r="W2872">
            <v>51955</v>
          </cell>
          <cell r="X2872" t="str">
            <v>REFRIGERATORS AND SPAREL C NUMBER 001IMUL20075284DATE OF ISSUE 200727T HE L C ISSUING BANK NAME ANDADDRESS PRIME BANK LTD P O BOX43825-00100 NAIROBI KENYAIDF NO E2007369383---TEL 254 723970997 N M REFRIGERATORS AND SPARE L C NUMBER 001IMUL20075284 DATE OF ISSUE 200727 THE L C ISSUING BANK NAME AND ADDRESS PRIME BANK LTD P O BOX 43825-00100 NAIROBI KENYA IDF NO E2007369383 ---TEL 254 723970997 ---735501441 ---MOBILE 254 72 2834352 ---PIN P051101234A AND ---PRIME BANKLIMITED P O BOX ---43825-00100 NAIROBI KENYA</v>
          </cell>
          <cell r="Y2872" t="str">
            <v>Valide</v>
          </cell>
        </row>
        <row r="2873">
          <cell r="A2873" t="str">
            <v>CAAU5503291</v>
          </cell>
          <cell r="B2873">
            <v>40</v>
          </cell>
          <cell r="C2873" t="str">
            <v>143078912491</v>
          </cell>
          <cell r="D2873">
            <v>0</v>
          </cell>
          <cell r="E2873">
            <v>0</v>
          </cell>
          <cell r="F2873">
            <v>0</v>
          </cell>
          <cell r="G2873">
            <v>0</v>
          </cell>
          <cell r="H2873">
            <v>0</v>
          </cell>
          <cell r="I2873" t="str">
            <v>2020 MSA 167466</v>
          </cell>
          <cell r="J2873">
            <v>15</v>
          </cell>
          <cell r="K2873" t="str">
            <v>JIE XIN TRADING LIMITED</v>
          </cell>
          <cell r="L2873" t="str">
            <v>BERNARD KINYANJUI MWANGI</v>
          </cell>
          <cell r="M2873" t="str">
            <v>CN</v>
          </cell>
          <cell r="N2873" t="str">
            <v>CNNGB</v>
          </cell>
          <cell r="O2873" t="str">
            <v>PK</v>
          </cell>
          <cell r="P2873">
            <v>493</v>
          </cell>
          <cell r="Q2873">
            <v>493</v>
          </cell>
          <cell r="R2873">
            <v>493</v>
          </cell>
          <cell r="S2873">
            <v>493</v>
          </cell>
          <cell r="T2873">
            <v>11580</v>
          </cell>
          <cell r="U2873">
            <v>11580</v>
          </cell>
          <cell r="V2873">
            <v>11580</v>
          </cell>
          <cell r="W2873">
            <v>11580</v>
          </cell>
          <cell r="X2873" t="str">
            <v>10 PIECES POT SETS 21 PIECES POTSETS 3 PIECES GRILL PAN SETS PRESSUR E COOKER 5L PRESSURECOOKER 7L PRESSURE COOKER 9L 12PIECES KITCHEN U TENSIL SETH S CODE 7615100000 E-MAIL LEO GMAIL COM L COM PIN A0033 08603LN M 10 PIECES POT SETS 21 PIECES POT SETS 3 PIECES GRILL PAN SETS PRESSURE COOKER 5L PRESSURE COOKER 7L PRESSURE COOKER 9L 12 PIECES KITCHEN UTENSIL SET H S CODE 7615100000 E-MAIL LEO GMAIL COM L COM PIN A003308603L</v>
          </cell>
          <cell r="Y2873" t="str">
            <v>Valide</v>
          </cell>
        </row>
        <row r="2874">
          <cell r="A2874" t="str">
            <v>CAAU5202657</v>
          </cell>
          <cell r="B2874">
            <v>40</v>
          </cell>
          <cell r="C2874" t="str">
            <v>143078912610</v>
          </cell>
          <cell r="D2874">
            <v>0</v>
          </cell>
          <cell r="E2874">
            <v>0</v>
          </cell>
          <cell r="F2874">
            <v>0</v>
          </cell>
          <cell r="G2874">
            <v>0</v>
          </cell>
          <cell r="H2874">
            <v>0</v>
          </cell>
          <cell r="I2874" t="str">
            <v>2020 MSA 167466</v>
          </cell>
          <cell r="J2874">
            <v>150</v>
          </cell>
          <cell r="K2874" t="str">
            <v>PHUTURE ELECTRONIC CO LIMITED</v>
          </cell>
          <cell r="L2874" t="str">
            <v>HAMBURG MOVERS COMPANY LIMITED</v>
          </cell>
          <cell r="M2874" t="str">
            <v>CN</v>
          </cell>
          <cell r="N2874" t="str">
            <v>CNNGB</v>
          </cell>
          <cell r="O2874" t="str">
            <v>PK</v>
          </cell>
          <cell r="P2874">
            <v>454</v>
          </cell>
          <cell r="Q2874">
            <v>454</v>
          </cell>
          <cell r="R2874">
            <v>454</v>
          </cell>
          <cell r="S2874">
            <v>454</v>
          </cell>
          <cell r="T2874">
            <v>26000</v>
          </cell>
          <cell r="U2874">
            <v>26000</v>
          </cell>
          <cell r="V2874">
            <v>26000</v>
          </cell>
          <cell r="W2874">
            <v>26000</v>
          </cell>
          <cell r="X2874" t="str">
            <v>AUTOMATIC HEAT-SHRINKABLE SLEEVELABEL MAKER FUELDISPENSER ELECTRIC HAN DDRILL POWER TOOL ACCESSORIES CABLE PVC SHRINK FILM 10PCS POTSET INFLA TABLE SOFA ZIPPER PILLOW CASE VISOR CAP FOLDING UMBRELLA NYLON PET LEA SH NOTEBOOKN M AUTOMATIC HEAT-SHRINKABLE SLEEVE LABEL MAKER FUEL DISPENSER ELECTRIC HAND DRILL POWER TOOL ACCESSORIES CABLE PVC SHRINK FILM 10PCS POT SET INFLATABLE SOFA ZIPPER PILLOW CASE VISOR CAP FOLDING UMBRELLA NYLON PET EMAIL PETRONILLAHNDONGAH45 GMAIL COM</v>
          </cell>
          <cell r="Y2874" t="str">
            <v>Valide</v>
          </cell>
        </row>
        <row r="2875">
          <cell r="A2875" t="str">
            <v>CAIU9103547</v>
          </cell>
          <cell r="B2875">
            <v>40</v>
          </cell>
          <cell r="C2875" t="str">
            <v>143079336647</v>
          </cell>
          <cell r="D2875">
            <v>0</v>
          </cell>
          <cell r="E2875">
            <v>0</v>
          </cell>
          <cell r="F2875">
            <v>0</v>
          </cell>
          <cell r="G2875">
            <v>0</v>
          </cell>
          <cell r="H2875">
            <v>0</v>
          </cell>
          <cell r="I2875" t="str">
            <v>2020 MSA 167131</v>
          </cell>
          <cell r="J2875">
            <v>13</v>
          </cell>
          <cell r="K2875" t="str">
            <v>YIWU JINA IMPORT AND EXPORT CO YIWU ZHEJIANG CHINA</v>
          </cell>
          <cell r="L2875" t="str">
            <v>JOSEPHINE NDUTA MBUGUA</v>
          </cell>
          <cell r="M2875" t="str">
            <v>CN</v>
          </cell>
          <cell r="N2875" t="str">
            <v>CNNGB</v>
          </cell>
          <cell r="O2875" t="str">
            <v>CT</v>
          </cell>
          <cell r="P2875">
            <v>1230</v>
          </cell>
          <cell r="Q2875">
            <v>1230</v>
          </cell>
          <cell r="R2875">
            <v>1230</v>
          </cell>
          <cell r="S2875">
            <v>1230</v>
          </cell>
          <cell r="T2875">
            <v>22500</v>
          </cell>
          <cell r="U2875">
            <v>22500</v>
          </cell>
          <cell r="V2875">
            <v>22500</v>
          </cell>
          <cell r="W2875">
            <v>22500</v>
          </cell>
          <cell r="X2875" t="str">
            <v>CABLESSOLDERING IRONMULTIMETERSCALEEXTENSIONHEATERMULT PLUGSWITCHTV PL UGN M CABLES SOLDERING IRON MULTIMETER SCALE EXTENSION HEATER MULT PLUG SWITCH TV PLUG ELECTRIC KETTLE ADAPTOR BOX CONSUMER PANEL LIGHT TUBE CABLE CLIPS CAR AUDIO BATTERY CLIP HS 8544110000</v>
          </cell>
          <cell r="Y2875" t="str">
            <v>Valide</v>
          </cell>
        </row>
        <row r="2876">
          <cell r="A2876" t="str">
            <v>EGHU3744056</v>
          </cell>
          <cell r="B2876">
            <v>20</v>
          </cell>
          <cell r="C2876" t="str">
            <v>143080493564</v>
          </cell>
          <cell r="D2876">
            <v>0</v>
          </cell>
          <cell r="E2876">
            <v>0</v>
          </cell>
          <cell r="F2876">
            <v>0</v>
          </cell>
          <cell r="G2876">
            <v>0</v>
          </cell>
          <cell r="H2876">
            <v>0</v>
          </cell>
          <cell r="I2876" t="str">
            <v>2020 MSA 167466</v>
          </cell>
          <cell r="J2876">
            <v>152</v>
          </cell>
          <cell r="K2876" t="str">
            <v>XUANLIN INT L DEVELOPMENT LIMITED</v>
          </cell>
          <cell r="L2876" t="str">
            <v>DEXIN BUILDING MARTERIAL CO LTD</v>
          </cell>
          <cell r="M2876" t="str">
            <v>CN</v>
          </cell>
          <cell r="N2876" t="str">
            <v>CNNGB</v>
          </cell>
          <cell r="O2876" t="str">
            <v>PK</v>
          </cell>
          <cell r="P2876">
            <v>25</v>
          </cell>
          <cell r="Q2876">
            <v>25</v>
          </cell>
          <cell r="R2876">
            <v>25</v>
          </cell>
          <cell r="S2876">
            <v>25</v>
          </cell>
          <cell r="T2876">
            <v>111077</v>
          </cell>
          <cell r="U2876">
            <v>111077</v>
          </cell>
          <cell r="V2876">
            <v>111077</v>
          </cell>
          <cell r="W2876">
            <v>111077</v>
          </cell>
          <cell r="X2876" t="str">
            <v>FLAT ROLLED GALVANIZED STEEL COILFLAT ROLLED GALVANIZED STEEL COILEXTR USION SCREWS TEL 8657985592580 FAX 8657985592583 EMAIL DEXINBM GMAIL COMN M FLAT ROLLED GALVANIZED STEEL COIL FLAT ROLLED GALVANIZED STEEL COIL EXTRUSION SCREWS TEL 8657985592580 FAX 8657985592583 EMAIL DEXINBM GMAIL COM</v>
          </cell>
          <cell r="Y2876" t="str">
            <v>Valide</v>
          </cell>
        </row>
        <row r="2877">
          <cell r="A2877" t="str">
            <v>MAGU2210320</v>
          </cell>
          <cell r="B2877">
            <v>20</v>
          </cell>
          <cell r="C2877" t="str">
            <v>143080493564</v>
          </cell>
          <cell r="D2877">
            <v>0</v>
          </cell>
          <cell r="E2877">
            <v>0</v>
          </cell>
          <cell r="F2877">
            <v>0</v>
          </cell>
          <cell r="G2877">
            <v>0</v>
          </cell>
          <cell r="H2877">
            <v>0</v>
          </cell>
          <cell r="I2877" t="str">
            <v>2020 MSA 167466</v>
          </cell>
          <cell r="J2877">
            <v>152</v>
          </cell>
          <cell r="K2877" t="str">
            <v>XUANLIN INT L DEVELOPMENT LIMITED</v>
          </cell>
          <cell r="L2877" t="str">
            <v>DEXIN BUILDING MARTERIAL CO LTD</v>
          </cell>
          <cell r="M2877" t="str">
            <v>CN</v>
          </cell>
          <cell r="N2877" t="str">
            <v>CNNGB</v>
          </cell>
          <cell r="O2877" t="str">
            <v>PK</v>
          </cell>
          <cell r="P2877">
            <v>25</v>
          </cell>
          <cell r="Q2877">
            <v>25</v>
          </cell>
          <cell r="R2877">
            <v>25</v>
          </cell>
          <cell r="S2877">
            <v>25</v>
          </cell>
          <cell r="T2877">
            <v>111077</v>
          </cell>
          <cell r="U2877">
            <v>111077</v>
          </cell>
          <cell r="V2877">
            <v>111077</v>
          </cell>
          <cell r="W2877">
            <v>111077</v>
          </cell>
          <cell r="X2877" t="str">
            <v>FLAT ROLLED GALVANIZED STEEL COILFLAT ROLLED GALVANIZED STEEL COILEXTR USION SCREWS TEL 8657985592580 FAX 8657985592583 EMAIL DEXINBM GMAIL COMN M FLAT ROLLED GALVANIZED STEEL COIL FLAT ROLLED GALVANIZED STEEL COIL EXTRUSION SCREWS TEL 8657985592580 FAX 8657985592583 EMAIL DEXINBM GMAIL COM</v>
          </cell>
          <cell r="Y2877" t="str">
            <v>Valide</v>
          </cell>
        </row>
        <row r="2878">
          <cell r="A2878" t="str">
            <v>EITU0257986</v>
          </cell>
          <cell r="B2878">
            <v>20</v>
          </cell>
          <cell r="C2878" t="str">
            <v>143080493564</v>
          </cell>
          <cell r="D2878">
            <v>0</v>
          </cell>
          <cell r="E2878">
            <v>0</v>
          </cell>
          <cell r="F2878">
            <v>0</v>
          </cell>
          <cell r="G2878">
            <v>0</v>
          </cell>
          <cell r="H2878">
            <v>0</v>
          </cell>
          <cell r="I2878" t="str">
            <v>2020 MSA 167466</v>
          </cell>
          <cell r="J2878">
            <v>152</v>
          </cell>
          <cell r="K2878" t="str">
            <v>XUANLIN INT L DEVELOPMENT LIMITED</v>
          </cell>
          <cell r="L2878" t="str">
            <v>DEXIN BUILDING MARTERIAL CO LTD</v>
          </cell>
          <cell r="M2878" t="str">
            <v>CN</v>
          </cell>
          <cell r="N2878" t="str">
            <v>CNNGB</v>
          </cell>
          <cell r="O2878" t="str">
            <v>PK</v>
          </cell>
          <cell r="P2878">
            <v>25</v>
          </cell>
          <cell r="Q2878">
            <v>25</v>
          </cell>
          <cell r="R2878">
            <v>25</v>
          </cell>
          <cell r="S2878">
            <v>25</v>
          </cell>
          <cell r="T2878">
            <v>111077</v>
          </cell>
          <cell r="U2878">
            <v>111077</v>
          </cell>
          <cell r="V2878">
            <v>111077</v>
          </cell>
          <cell r="W2878">
            <v>111077</v>
          </cell>
          <cell r="X2878" t="str">
            <v>FLAT ROLLED GALVANIZED STEEL COILFLAT ROLLED GALVANIZED STEEL COILEXTR USION SCREWS TEL 8657985592580 FAX 8657985592583 EMAIL DEXINBM GMAIL COMN M FLAT ROLLED GALVANIZED STEEL COIL FLAT ROLLED GALVANIZED STEEL COIL EXTRUSION SCREWS TEL 8657985592580 FAX 8657985592583 EMAIL DEXINBM GMAIL COM</v>
          </cell>
          <cell r="Y2878" t="str">
            <v>Valide</v>
          </cell>
        </row>
        <row r="2879">
          <cell r="A2879" t="str">
            <v>EITU3062000</v>
          </cell>
          <cell r="B2879">
            <v>20</v>
          </cell>
          <cell r="C2879" t="str">
            <v>143080493564</v>
          </cell>
          <cell r="D2879">
            <v>0</v>
          </cell>
          <cell r="E2879">
            <v>0</v>
          </cell>
          <cell r="F2879">
            <v>0</v>
          </cell>
          <cell r="G2879">
            <v>0</v>
          </cell>
          <cell r="H2879">
            <v>0</v>
          </cell>
          <cell r="I2879" t="str">
            <v>2020 MSA 167466</v>
          </cell>
          <cell r="J2879">
            <v>152</v>
          </cell>
          <cell r="K2879" t="str">
            <v>XUANLIN INT L DEVELOPMENT LIMITED</v>
          </cell>
          <cell r="L2879" t="str">
            <v>DEXIN BUILDING MARTERIAL CO LTD</v>
          </cell>
          <cell r="M2879" t="str">
            <v>CN</v>
          </cell>
          <cell r="N2879" t="str">
            <v>CNNGB</v>
          </cell>
          <cell r="O2879" t="str">
            <v>PK</v>
          </cell>
          <cell r="P2879">
            <v>25</v>
          </cell>
          <cell r="Q2879">
            <v>25</v>
          </cell>
          <cell r="R2879">
            <v>25</v>
          </cell>
          <cell r="S2879">
            <v>25</v>
          </cell>
          <cell r="T2879">
            <v>111077</v>
          </cell>
          <cell r="U2879">
            <v>111077</v>
          </cell>
          <cell r="V2879">
            <v>111077</v>
          </cell>
          <cell r="W2879">
            <v>111077</v>
          </cell>
          <cell r="X2879" t="str">
            <v>FLAT ROLLED GALVANIZED STEEL COILFLAT ROLLED GALVANIZED STEEL COILEXTR USION SCREWS TEL 8657985592580 FAX 8657985592583 EMAIL DEXINBM GMAIL COMN M FLAT ROLLED GALVANIZED STEEL COIL FLAT ROLLED GALVANIZED STEEL COIL EXTRUSION SCREWS TEL 8657985592580 FAX 8657985592583 EMAIL DEXINBM GMAIL COM</v>
          </cell>
          <cell r="Y2879" t="str">
            <v>Valide</v>
          </cell>
        </row>
        <row r="2880">
          <cell r="A2880" t="str">
            <v>EMCU6037771</v>
          </cell>
          <cell r="B2880">
            <v>20</v>
          </cell>
          <cell r="C2880" t="str">
            <v>144000171555</v>
          </cell>
          <cell r="D2880">
            <v>0</v>
          </cell>
          <cell r="E2880">
            <v>0</v>
          </cell>
          <cell r="F2880">
            <v>0</v>
          </cell>
          <cell r="G2880">
            <v>0</v>
          </cell>
          <cell r="H2880">
            <v>0</v>
          </cell>
          <cell r="I2880" t="str">
            <v>2020 MSA 167507</v>
          </cell>
          <cell r="J2880">
            <v>314</v>
          </cell>
          <cell r="K2880" t="str">
            <v>HULUNBEIER NORTHEAST FUFENGI</v>
          </cell>
          <cell r="L2880" t="str">
            <v>EXCEL CHEMICALS LIMITED</v>
          </cell>
          <cell r="M2880" t="str">
            <v>CN</v>
          </cell>
          <cell r="N2880" t="str">
            <v>CNDLC</v>
          </cell>
          <cell r="O2880" t="str">
            <v>BG</v>
          </cell>
          <cell r="P2880">
            <v>6400</v>
          </cell>
          <cell r="Q2880">
            <v>6400</v>
          </cell>
          <cell r="R2880">
            <v>6400</v>
          </cell>
          <cell r="S2880">
            <v>6400</v>
          </cell>
          <cell r="T2880">
            <v>161280</v>
          </cell>
          <cell r="U2880">
            <v>161280</v>
          </cell>
          <cell r="V2880">
            <v>161280</v>
          </cell>
          <cell r="W2880">
            <v>161280</v>
          </cell>
          <cell r="X2880" t="str">
            <v>DEXTROSE MONOHYDRATEQUANTITY 160 000KGS 6400BAGSHS CODE 1702300000FRE IGHT PREPAIDPLACE OF DELIVERY ICD EMBAKASI NAIROBI21 DAYS FREE TIME AT DESTINATION PORT MONGOLIA CHINATEL 86-470-3265511N M DEXTROSE MONOHYDRATE QUANTITY 160 000KGS 6400BAGS HS CODE 1702300000 FREIGHT PREPAID PLACE OF DELIVERY ICD EMBAKASI NAIROBI 21 DAYS FREE TIME AT DESTINATION PORT MONGOLIA CHINA TEL 86-470-3265511</v>
          </cell>
          <cell r="Y2880" t="str">
            <v>Valide</v>
          </cell>
        </row>
        <row r="2881">
          <cell r="A2881" t="str">
            <v>EGHU3332254</v>
          </cell>
          <cell r="B2881">
            <v>20</v>
          </cell>
          <cell r="C2881" t="str">
            <v>144000171555</v>
          </cell>
          <cell r="D2881">
            <v>0</v>
          </cell>
          <cell r="E2881">
            <v>0</v>
          </cell>
          <cell r="F2881">
            <v>0</v>
          </cell>
          <cell r="G2881">
            <v>0</v>
          </cell>
          <cell r="H2881">
            <v>0</v>
          </cell>
          <cell r="I2881" t="str">
            <v>2020 MSA 167507</v>
          </cell>
          <cell r="J2881">
            <v>314</v>
          </cell>
          <cell r="K2881" t="str">
            <v>HULUNBEIER NORTHEAST FUFENGI</v>
          </cell>
          <cell r="L2881" t="str">
            <v>EXCEL CHEMICALS LIMITED</v>
          </cell>
          <cell r="M2881" t="str">
            <v>CN</v>
          </cell>
          <cell r="N2881" t="str">
            <v>CNDLC</v>
          </cell>
          <cell r="O2881" t="str">
            <v>BG</v>
          </cell>
          <cell r="P2881">
            <v>6400</v>
          </cell>
          <cell r="Q2881">
            <v>6400</v>
          </cell>
          <cell r="R2881">
            <v>6400</v>
          </cell>
          <cell r="S2881">
            <v>6400</v>
          </cell>
          <cell r="T2881">
            <v>161280</v>
          </cell>
          <cell r="U2881">
            <v>161280</v>
          </cell>
          <cell r="V2881">
            <v>161280</v>
          </cell>
          <cell r="W2881">
            <v>161280</v>
          </cell>
          <cell r="X2881" t="str">
            <v>DEXTROSE MONOHYDRATEQUANTITY 160 000KGS 6400BAGSHS CODE 1702300000FRE IGHT PREPAIDPLACE OF DELIVERY ICD EMBAKASI NAIROBI21 DAYS FREE TIME AT DESTINATION PORT MONGOLIA CHINATEL 86-470-3265511N M DEXTROSE MONOHYDRATE QUANTITY 160 000KGS 6400BAGS HS CODE 1702300000 FREIGHT PREPAID PLACE OF DELIVERY ICD EMBAKASI NAIROBI 21 DAYS FREE TIME AT DESTINATION PORT MONGOLIA CHINA TEL 86-470-3265511</v>
          </cell>
          <cell r="Y2881" t="str">
            <v>Valide</v>
          </cell>
        </row>
        <row r="2882">
          <cell r="A2882" t="str">
            <v>BMOU5316755</v>
          </cell>
          <cell r="B2882">
            <v>40</v>
          </cell>
          <cell r="C2882" t="str">
            <v>146000672062</v>
          </cell>
          <cell r="D2882">
            <v>0</v>
          </cell>
          <cell r="E2882">
            <v>0</v>
          </cell>
          <cell r="F2882">
            <v>0</v>
          </cell>
          <cell r="G2882">
            <v>0</v>
          </cell>
          <cell r="H2882">
            <v>0</v>
          </cell>
          <cell r="I2882" t="str">
            <v>2020 MSA 167308</v>
          </cell>
          <cell r="J2882">
            <v>434</v>
          </cell>
          <cell r="K2882" t="str">
            <v>SHUHUA SPORTS CO LTD</v>
          </cell>
          <cell r="L2882" t="str">
            <v>PROGRESSIVE DISTRIBUTORS LTD</v>
          </cell>
          <cell r="M2882" t="str">
            <v>CN</v>
          </cell>
          <cell r="N2882" t="str">
            <v>CNXMN</v>
          </cell>
          <cell r="O2882" t="str">
            <v>PK</v>
          </cell>
          <cell r="P2882">
            <v>155</v>
          </cell>
          <cell r="Q2882">
            <v>155</v>
          </cell>
          <cell r="R2882">
            <v>155</v>
          </cell>
          <cell r="S2882">
            <v>155</v>
          </cell>
          <cell r="T2882">
            <v>10140</v>
          </cell>
          <cell r="U2882">
            <v>10140</v>
          </cell>
          <cell r="V2882">
            <v>10140</v>
          </cell>
          <cell r="W2882">
            <v>10140</v>
          </cell>
          <cell r="X2882" t="str">
            <v>TREADMILLDUAL ADJUSTABLE PULLEYADJUSTABLE BENCHELLIPTICALOLYMPIC SQUAT RACKPROGRESSIVE TREADMILL DUAL ADJUSTABLE PULLEY ADJUSTABLE BENCH ELLIPTICAL OLYMPIC SQUAT RACK</v>
          </cell>
          <cell r="Y2882" t="str">
            <v>Valide</v>
          </cell>
        </row>
        <row r="2883">
          <cell r="A2883" t="str">
            <v>EGHU3425887</v>
          </cell>
          <cell r="B2883">
            <v>20</v>
          </cell>
          <cell r="C2883" t="str">
            <v>146000762819</v>
          </cell>
          <cell r="D2883">
            <v>0</v>
          </cell>
          <cell r="E2883">
            <v>0</v>
          </cell>
          <cell r="F2883">
            <v>0</v>
          </cell>
          <cell r="G2883">
            <v>0</v>
          </cell>
          <cell r="H2883">
            <v>0</v>
          </cell>
          <cell r="I2883" t="str">
            <v>2020 MSA 167466</v>
          </cell>
          <cell r="J2883">
            <v>195</v>
          </cell>
          <cell r="K2883" t="str">
            <v>HONG KONG HUAXIANG GLOBAL LIMITED</v>
          </cell>
          <cell r="L2883" t="str">
            <v>CASARO CONSTRUCTION COMPANY LTD</v>
          </cell>
          <cell r="M2883" t="str">
            <v>CN</v>
          </cell>
          <cell r="N2883" t="str">
            <v>CNXMN</v>
          </cell>
          <cell r="O2883" t="str">
            <v>PK</v>
          </cell>
          <cell r="P2883">
            <v>29</v>
          </cell>
          <cell r="Q2883">
            <v>29</v>
          </cell>
          <cell r="R2883">
            <v>29</v>
          </cell>
          <cell r="S2883">
            <v>29</v>
          </cell>
          <cell r="T2883">
            <v>24530</v>
          </cell>
          <cell r="U2883">
            <v>24530</v>
          </cell>
          <cell r="V2883">
            <v>24530</v>
          </cell>
          <cell r="W2883">
            <v>24530</v>
          </cell>
          <cell r="X2883" t="str">
            <v>SLA BATTERY SOLAR CHARGER CONTROLLERHS CODE 85021100005CARTON 24PA LLETS 450PCSLC NUMBER TF2023228491IDF NUMBER E2008383893DESCRIPTION OF GOODS AND OR SERVICESSUPPLY OF 400 12V 200AH DEEP CYCLE GELHXG12-200 ATC10 M8 SLABATTERY AND 50 SOLAR CHARGE CONTROLLERWEIDA EPEVER SLA BATTERY SOLAR CHARGER CONTROLLER HS CODE 8502110000 5CARTON 24PALLETS 450PCS LC NUMBER TF2023228491 IDF NUMBER E2008383893 DESCRIPTION OF GOODS AND OR SERVICES SUPPLY OF 400 12V 200AH DEEP CYCLE GEL HXG12-200 ATC10 M8 SLA BATTERY AND 50 SOLAR CHARGE CONTROLLER VS4524BN 45A12V 24V AS PER PROFORMA INVOICE NO PI200522-SSL DATED 22ND MAY 2020 TRADE TERMS FOB CHINA INCOTERMS 2020</v>
          </cell>
          <cell r="Y2883" t="str">
            <v>Valide</v>
          </cell>
        </row>
        <row r="2884">
          <cell r="A2884" t="str">
            <v>FCIU9190703</v>
          </cell>
          <cell r="B2884">
            <v>40</v>
          </cell>
          <cell r="C2884" t="str">
            <v>146000770188</v>
          </cell>
          <cell r="D2884">
            <v>0</v>
          </cell>
          <cell r="E2884">
            <v>0</v>
          </cell>
          <cell r="F2884">
            <v>0</v>
          </cell>
          <cell r="G2884">
            <v>0</v>
          </cell>
          <cell r="H2884">
            <v>0</v>
          </cell>
          <cell r="I2884" t="str">
            <v>2020 MSA 167466</v>
          </cell>
          <cell r="J2884">
            <v>68</v>
          </cell>
          <cell r="K2884" t="str">
            <v>FUJIAN FUHUA COMMODITIES CO LTD</v>
          </cell>
          <cell r="L2884" t="str">
            <v>DISHU LTD</v>
          </cell>
          <cell r="M2884" t="str">
            <v>CN</v>
          </cell>
          <cell r="N2884" t="str">
            <v>CNXMN</v>
          </cell>
          <cell r="O2884" t="str">
            <v>CT</v>
          </cell>
          <cell r="P2884">
            <v>1646</v>
          </cell>
          <cell r="Q2884">
            <v>1646</v>
          </cell>
          <cell r="R2884">
            <v>1646</v>
          </cell>
          <cell r="S2884">
            <v>1646</v>
          </cell>
          <cell r="T2884">
            <v>22400</v>
          </cell>
          <cell r="U2884">
            <v>22400</v>
          </cell>
          <cell r="V2884">
            <v>22400</v>
          </cell>
          <cell r="W2884">
            <v>22400</v>
          </cell>
          <cell r="X2884" t="str">
            <v>BAMBOO TOOTHPICKSIDF NO E2008389868DISHU BAMBOO TOOTHPICKS IDF NO E2008389868</v>
          </cell>
          <cell r="Y2884" t="str">
            <v>Valide</v>
          </cell>
        </row>
        <row r="2885">
          <cell r="A2885" t="str">
            <v>FFAU1299516</v>
          </cell>
          <cell r="B2885">
            <v>40</v>
          </cell>
          <cell r="C2885" t="str">
            <v>146000770668</v>
          </cell>
          <cell r="D2885">
            <v>0</v>
          </cell>
          <cell r="E2885">
            <v>0</v>
          </cell>
          <cell r="F2885">
            <v>0</v>
          </cell>
          <cell r="G2885">
            <v>0</v>
          </cell>
          <cell r="H2885">
            <v>0</v>
          </cell>
          <cell r="I2885" t="str">
            <v>2020 MSA 167466</v>
          </cell>
          <cell r="J2885">
            <v>120</v>
          </cell>
          <cell r="K2885" t="str">
            <v>NEW SHINING SHOES MATERIAL</v>
          </cell>
          <cell r="L2885" t="str">
            <v>WALKER INDUSTRIES KENYA LIMITED</v>
          </cell>
          <cell r="M2885" t="str">
            <v>CN</v>
          </cell>
          <cell r="N2885" t="str">
            <v>CNXMN</v>
          </cell>
          <cell r="O2885" t="str">
            <v>PK</v>
          </cell>
          <cell r="P2885">
            <v>956</v>
          </cell>
          <cell r="Q2885">
            <v>956</v>
          </cell>
          <cell r="R2885">
            <v>956</v>
          </cell>
          <cell r="S2885">
            <v>956</v>
          </cell>
          <cell r="T2885">
            <v>24995</v>
          </cell>
          <cell r="U2885">
            <v>24995</v>
          </cell>
          <cell r="V2885">
            <v>24995</v>
          </cell>
          <cell r="W2885">
            <v>24995</v>
          </cell>
          <cell r="X2885" t="str">
            <v>ETHYLENE-VINYL ACETATE COPOLYMRSHOE PADSHOE UPPER GMAIL WALKERKENYA201 4 GMAIL COMPIN NUMBER P051468762TN M ETHYLENE-VINYL ACETATE COPOLYMR SHOE PAD SHOE UPPER GMAIL WALKERKENYA2014 GMAIL COM PIN NUMBER P051468762T</v>
          </cell>
          <cell r="Y2885" t="str">
            <v>Valide</v>
          </cell>
        </row>
        <row r="2886">
          <cell r="A2886" t="str">
            <v>BSIU9250878</v>
          </cell>
          <cell r="B2886">
            <v>40</v>
          </cell>
          <cell r="C2886" t="str">
            <v>146000804660</v>
          </cell>
          <cell r="D2886">
            <v>0</v>
          </cell>
          <cell r="E2886">
            <v>0</v>
          </cell>
          <cell r="F2886">
            <v>0</v>
          </cell>
          <cell r="G2886">
            <v>0</v>
          </cell>
          <cell r="H2886">
            <v>0</v>
          </cell>
          <cell r="I2886" t="str">
            <v>2020 MSA 167466</v>
          </cell>
          <cell r="J2886">
            <v>198</v>
          </cell>
          <cell r="K2886" t="str">
            <v>NEW SHINING SHOES MATERIAL</v>
          </cell>
          <cell r="L2886" t="str">
            <v>WALKER INDUSTRIES KENYA LIMITED</v>
          </cell>
          <cell r="M2886" t="str">
            <v>CN</v>
          </cell>
          <cell r="N2886" t="str">
            <v>CNXMN</v>
          </cell>
          <cell r="O2886" t="str">
            <v>PK</v>
          </cell>
          <cell r="P2886">
            <v>948</v>
          </cell>
          <cell r="Q2886">
            <v>948</v>
          </cell>
          <cell r="R2886">
            <v>948</v>
          </cell>
          <cell r="S2886">
            <v>948</v>
          </cell>
          <cell r="T2886">
            <v>25106</v>
          </cell>
          <cell r="U2886">
            <v>25106</v>
          </cell>
          <cell r="V2886">
            <v>25106</v>
          </cell>
          <cell r="W2886">
            <v>25106</v>
          </cell>
          <cell r="X2886" t="str">
            <v>ETHYLENE-VINYL ACETATE COPOLYMRSHOE PADSHOE UPPER GMAIL WALKERKENYA201 4 GMAIL COMPIN NUMBER P051468762TN M ETHYLENE-VINYL ACETATE COPOLYMR SHOE PAD SHOE UPPER GMAIL WALKERKENYA2014 GMAIL COM PIN NUMBER P051468762T</v>
          </cell>
          <cell r="Y2886" t="str">
            <v>Valide</v>
          </cell>
        </row>
        <row r="2887">
          <cell r="A2887" t="str">
            <v>MAGU5255890</v>
          </cell>
          <cell r="B2887">
            <v>40</v>
          </cell>
          <cell r="C2887" t="str">
            <v>146000804686</v>
          </cell>
          <cell r="D2887">
            <v>0</v>
          </cell>
          <cell r="E2887">
            <v>0</v>
          </cell>
          <cell r="F2887">
            <v>0</v>
          </cell>
          <cell r="G2887">
            <v>0</v>
          </cell>
          <cell r="H2887">
            <v>0</v>
          </cell>
          <cell r="I2887" t="str">
            <v>2020 MSA 167466</v>
          </cell>
          <cell r="J2887">
            <v>393</v>
          </cell>
          <cell r="K2887" t="str">
            <v>NEW SHINING SHOES MATERIAL</v>
          </cell>
          <cell r="L2887" t="str">
            <v>WALKER INDUSTRIES KENYA LIMITED</v>
          </cell>
          <cell r="M2887" t="str">
            <v>CN</v>
          </cell>
          <cell r="N2887" t="str">
            <v>CNXMN</v>
          </cell>
          <cell r="O2887" t="str">
            <v>PK</v>
          </cell>
          <cell r="P2887">
            <v>1000</v>
          </cell>
          <cell r="Q2887">
            <v>1000</v>
          </cell>
          <cell r="R2887">
            <v>1000</v>
          </cell>
          <cell r="S2887">
            <v>1000</v>
          </cell>
          <cell r="T2887">
            <v>25000</v>
          </cell>
          <cell r="U2887">
            <v>25000</v>
          </cell>
          <cell r="V2887">
            <v>25000</v>
          </cell>
          <cell r="W2887">
            <v>25000</v>
          </cell>
          <cell r="X2887" t="str">
            <v>ETHYLENE-VINYL ACETATE COPOLYMR GMAIL WALKERKENYA2014 GMAIL COMPIN NU MBER P051468762TN M ETHYLENE-VINYL ACETATE COPOLYMR GMAIL WALKERKENYA2014 GMAIL COM PIN NUMBER P051468762T</v>
          </cell>
          <cell r="Y2887" t="str">
            <v>Valide</v>
          </cell>
        </row>
        <row r="2888">
          <cell r="A2888" t="str">
            <v>TGBU6285185</v>
          </cell>
          <cell r="B2888">
            <v>40</v>
          </cell>
          <cell r="C2888" t="str">
            <v>146000816498</v>
          </cell>
          <cell r="D2888">
            <v>0</v>
          </cell>
          <cell r="E2888">
            <v>0</v>
          </cell>
          <cell r="F2888">
            <v>0</v>
          </cell>
          <cell r="G2888">
            <v>0</v>
          </cell>
          <cell r="H2888">
            <v>0</v>
          </cell>
          <cell r="I2888" t="str">
            <v>2020 MSA 167507</v>
          </cell>
          <cell r="J2888">
            <v>493</v>
          </cell>
          <cell r="K2888" t="str">
            <v>SHUHUA SPORTS CO LTD</v>
          </cell>
          <cell r="L2888" t="str">
            <v>PROGRESSIVE DISTRIBUTORS LTD</v>
          </cell>
          <cell r="M2888" t="str">
            <v>CN</v>
          </cell>
          <cell r="N2888" t="str">
            <v>CNXMN</v>
          </cell>
          <cell r="O2888" t="str">
            <v>PK</v>
          </cell>
          <cell r="P2888">
            <v>90</v>
          </cell>
          <cell r="Q2888">
            <v>90</v>
          </cell>
          <cell r="R2888">
            <v>90</v>
          </cell>
          <cell r="S2888">
            <v>90</v>
          </cell>
          <cell r="T2888">
            <v>8175</v>
          </cell>
          <cell r="U2888">
            <v>8175</v>
          </cell>
          <cell r="V2888">
            <v>8175</v>
          </cell>
          <cell r="W2888">
            <v>8175</v>
          </cell>
          <cell r="X2888" t="str">
            <v>COMMERCIAL TREADMILLHOMEUSE TREADMILLSMITH MACHINEOLYMPIC WEIGHT TREEPROGRESSIVE COMMERCIAL TREADMILL HOMEUSE TREADMILL SMITH MACHINE OLYMPIC WEIGHT TREE</v>
          </cell>
          <cell r="Y2888" t="str">
            <v>Valide</v>
          </cell>
        </row>
        <row r="2889">
          <cell r="A2889" t="str">
            <v>EITU1712390</v>
          </cell>
          <cell r="B2889">
            <v>40</v>
          </cell>
          <cell r="C2889" t="str">
            <v>147000441549</v>
          </cell>
          <cell r="D2889">
            <v>0</v>
          </cell>
          <cell r="E2889">
            <v>0</v>
          </cell>
          <cell r="F2889">
            <v>0</v>
          </cell>
          <cell r="G2889">
            <v>0</v>
          </cell>
          <cell r="H2889">
            <v>0</v>
          </cell>
          <cell r="I2889" t="str">
            <v>2020 MSA 167131</v>
          </cell>
          <cell r="J2889">
            <v>190</v>
          </cell>
          <cell r="K2889" t="str">
            <v>FOSHAN DOMINATE FURNITURE CO LTD</v>
          </cell>
          <cell r="L2889" t="str">
            <v>SUNFLOWER TENTS AND DECOR LIMITED</v>
          </cell>
          <cell r="M2889" t="str">
            <v>CN</v>
          </cell>
          <cell r="N2889" t="str">
            <v>CNSHK</v>
          </cell>
          <cell r="O2889" t="str">
            <v>CT</v>
          </cell>
          <cell r="P2889">
            <v>399</v>
          </cell>
          <cell r="Q2889">
            <v>399</v>
          </cell>
          <cell r="R2889">
            <v>399</v>
          </cell>
          <cell r="S2889">
            <v>399</v>
          </cell>
          <cell r="T2889">
            <v>10740</v>
          </cell>
          <cell r="U2889">
            <v>10740</v>
          </cell>
          <cell r="V2889">
            <v>10740</v>
          </cell>
          <cell r="W2889">
            <v>10740</v>
          </cell>
          <cell r="X2889" t="str">
            <v>FURNITURE CHAIR FURNITURE TABLE FURNITURE SOFA MADE IN CHINA FURNITURE CHAIR FURNITURE TABLE FURNITURE SOFA</v>
          </cell>
          <cell r="Y2889" t="str">
            <v>Valide</v>
          </cell>
        </row>
        <row r="2890">
          <cell r="A2890" t="str">
            <v>EISU9293851</v>
          </cell>
          <cell r="B2890">
            <v>40</v>
          </cell>
          <cell r="C2890" t="str">
            <v>147000441549</v>
          </cell>
          <cell r="D2890">
            <v>0</v>
          </cell>
          <cell r="E2890">
            <v>0</v>
          </cell>
          <cell r="F2890">
            <v>0</v>
          </cell>
          <cell r="G2890">
            <v>0</v>
          </cell>
          <cell r="H2890">
            <v>0</v>
          </cell>
          <cell r="I2890" t="str">
            <v>2020 MSA 167131</v>
          </cell>
          <cell r="J2890">
            <v>190</v>
          </cell>
          <cell r="K2890" t="str">
            <v>FOSHAN DOMINATE FURNITURE CO LTD</v>
          </cell>
          <cell r="L2890" t="str">
            <v>SUNFLOWER TENTS AND DECOR LIMITED</v>
          </cell>
          <cell r="M2890" t="str">
            <v>CN</v>
          </cell>
          <cell r="N2890" t="str">
            <v>CNSHK</v>
          </cell>
          <cell r="O2890" t="str">
            <v>CT</v>
          </cell>
          <cell r="P2890">
            <v>399</v>
          </cell>
          <cell r="Q2890">
            <v>399</v>
          </cell>
          <cell r="R2890">
            <v>399</v>
          </cell>
          <cell r="S2890">
            <v>399</v>
          </cell>
          <cell r="T2890">
            <v>10740</v>
          </cell>
          <cell r="U2890">
            <v>10740</v>
          </cell>
          <cell r="V2890">
            <v>10740</v>
          </cell>
          <cell r="W2890">
            <v>10740</v>
          </cell>
          <cell r="X2890" t="str">
            <v>FURNITURE CHAIR FURNITURE TABLE FURNITURE SOFA MADE IN CHINA FURNITURE CHAIR FURNITURE TABLE FURNITURE SOFA</v>
          </cell>
          <cell r="Y2890" t="str">
            <v>Valide</v>
          </cell>
        </row>
        <row r="2891">
          <cell r="A2891" t="str">
            <v>DFSU6898713</v>
          </cell>
          <cell r="B2891">
            <v>40</v>
          </cell>
          <cell r="C2891" t="str">
            <v>147000441549</v>
          </cell>
          <cell r="D2891">
            <v>0</v>
          </cell>
          <cell r="E2891">
            <v>0</v>
          </cell>
          <cell r="F2891">
            <v>0</v>
          </cell>
          <cell r="G2891">
            <v>0</v>
          </cell>
          <cell r="H2891">
            <v>0</v>
          </cell>
          <cell r="I2891" t="str">
            <v>2020 MSA 167131</v>
          </cell>
          <cell r="J2891">
            <v>190</v>
          </cell>
          <cell r="K2891" t="str">
            <v>FOSHAN DOMINATE FURNITURE CO LTD</v>
          </cell>
          <cell r="L2891" t="str">
            <v>SUNFLOWER TENTS AND DECOR LIMITED</v>
          </cell>
          <cell r="M2891" t="str">
            <v>CN</v>
          </cell>
          <cell r="N2891" t="str">
            <v>CNSHK</v>
          </cell>
          <cell r="O2891" t="str">
            <v>CT</v>
          </cell>
          <cell r="P2891">
            <v>399</v>
          </cell>
          <cell r="Q2891">
            <v>399</v>
          </cell>
          <cell r="R2891">
            <v>399</v>
          </cell>
          <cell r="S2891">
            <v>399</v>
          </cell>
          <cell r="T2891">
            <v>10740</v>
          </cell>
          <cell r="U2891">
            <v>10740</v>
          </cell>
          <cell r="V2891">
            <v>10740</v>
          </cell>
          <cell r="W2891">
            <v>10740</v>
          </cell>
          <cell r="X2891" t="str">
            <v>FURNITURE CHAIR FURNITURE TABLE FURNITURE SOFA MADE IN CHINA FURNITURE CHAIR FURNITURE TABLE FURNITURE SOFA</v>
          </cell>
          <cell r="Y2891" t="str">
            <v>Valide</v>
          </cell>
        </row>
        <row r="2892">
          <cell r="A2892" t="str">
            <v>EISU2069032</v>
          </cell>
          <cell r="B2892">
            <v>20</v>
          </cell>
          <cell r="C2892" t="str">
            <v>147000471308</v>
          </cell>
          <cell r="D2892">
            <v>0</v>
          </cell>
          <cell r="E2892">
            <v>0</v>
          </cell>
          <cell r="F2892">
            <v>0</v>
          </cell>
          <cell r="G2892">
            <v>0</v>
          </cell>
          <cell r="H2892">
            <v>0</v>
          </cell>
          <cell r="I2892" t="str">
            <v>2020 MSA 167131</v>
          </cell>
          <cell r="J2892">
            <v>353</v>
          </cell>
          <cell r="K2892" t="str">
            <v>D LIGHT DESIGN LTD</v>
          </cell>
          <cell r="L2892" t="str">
            <v>D LIGHT LIMITED</v>
          </cell>
          <cell r="M2892" t="str">
            <v>CN</v>
          </cell>
          <cell r="N2892" t="str">
            <v>CNSHK</v>
          </cell>
          <cell r="O2892" t="str">
            <v>CT</v>
          </cell>
          <cell r="P2892">
            <v>1395</v>
          </cell>
          <cell r="Q2892">
            <v>1395</v>
          </cell>
          <cell r="R2892">
            <v>1395</v>
          </cell>
          <cell r="S2892">
            <v>1395</v>
          </cell>
          <cell r="T2892">
            <v>5022</v>
          </cell>
          <cell r="U2892">
            <v>5022</v>
          </cell>
          <cell r="V2892">
            <v>5022</v>
          </cell>
          <cell r="W2892">
            <v>5022</v>
          </cell>
          <cell r="X2892" t="str">
            <v>D LIGHT A2-SOLAR RECHARGEABLE LANTERNN M D LIGHT A2-SOLAR RECHARGEABLE LANTERN</v>
          </cell>
          <cell r="Y2892" t="str">
            <v>Valide</v>
          </cell>
        </row>
        <row r="2893">
          <cell r="A2893" t="str">
            <v>EGHU9752017</v>
          </cell>
          <cell r="B2893">
            <v>40</v>
          </cell>
          <cell r="C2893" t="str">
            <v>147000503102</v>
          </cell>
          <cell r="D2893">
            <v>0</v>
          </cell>
          <cell r="E2893">
            <v>0</v>
          </cell>
          <cell r="F2893">
            <v>0</v>
          </cell>
          <cell r="G2893">
            <v>0</v>
          </cell>
          <cell r="H2893">
            <v>0</v>
          </cell>
          <cell r="I2893" t="str">
            <v>2020 MSA 167466</v>
          </cell>
          <cell r="J2893">
            <v>530</v>
          </cell>
          <cell r="K2893" t="str">
            <v>20CUBE LOGISTICS SHANGHAI CO LTD</v>
          </cell>
          <cell r="L2893" t="str">
            <v>HYPERMART LIMITED</v>
          </cell>
          <cell r="M2893" t="str">
            <v>CN</v>
          </cell>
          <cell r="N2893" t="str">
            <v>CNNSA</v>
          </cell>
          <cell r="O2893" t="str">
            <v>CT</v>
          </cell>
          <cell r="P2893">
            <v>474</v>
          </cell>
          <cell r="Q2893">
            <v>474</v>
          </cell>
          <cell r="R2893">
            <v>474</v>
          </cell>
          <cell r="S2893">
            <v>474</v>
          </cell>
          <cell r="T2893">
            <v>7580</v>
          </cell>
          <cell r="U2893">
            <v>7580</v>
          </cell>
          <cell r="V2893">
            <v>7580</v>
          </cell>
          <cell r="W2893">
            <v>7580</v>
          </cell>
          <cell r="X2893" t="str">
            <v>CATERING EQUIPMENTAS PER PROFORMA INVOICE NO EC20A03-46DATED 04TH FEBR UARY 2020AND PROFORMA INVOICE NO EC20A04-46DATED 04TH FEBRUARY 2020L C NO 001IMUL20024975DATED 200207PRIME BANK LTD PRIME BANK BUILDING RIVE RSIDEN M CATERING EQUIPMENT AS PER PROFORMA INVOICE NO EC20A03-46 DATED 04TH FEBRUARY 2020 AND PROFORMA INVOICE NO EC20A04-46 DATED 04TH FEBRUARY 2020 L C NO 001IMUL20024975 DATED 200207 PRIME BANK LTD PRIME BANK BUILDING RIVERSIDE DRIVE WESTLANDS P O BOX 43825-00100 NAIROBI KENYA IDF NO E2002290469 AND E2002290385HS CODE 8419 81 8514 30 8438 80 8516 79 339PKGS 7023KG 55 07CBM CATERING EQUIPMENT AS PER PROFORMA INVOICE NO EC19A29-46 DATED 23RD SEPTEMBER 2019 L C NO 001IMUL19094748 DATED 190926 PRIME BANK LTD PRIME BANK BUILDING RIVERSIDE DRIVE WESTLANDS P O BOX 43825-00100 NAIROBI KENYA IDF NO E1911252766 HSCODE 8419 81 8516 79 75PKG 557KG 5 65CBM EMAIL TNAIRI 20CUBE COM PIN P051437600X</v>
          </cell>
          <cell r="Y2893" t="str">
            <v>Valide</v>
          </cell>
        </row>
        <row r="2894">
          <cell r="A2894" t="str">
            <v>EISU9197523</v>
          </cell>
          <cell r="B2894">
            <v>40</v>
          </cell>
          <cell r="C2894" t="str">
            <v>147000508406</v>
          </cell>
          <cell r="D2894">
            <v>0</v>
          </cell>
          <cell r="E2894">
            <v>0</v>
          </cell>
          <cell r="F2894">
            <v>0</v>
          </cell>
          <cell r="G2894">
            <v>0</v>
          </cell>
          <cell r="H2894">
            <v>0</v>
          </cell>
          <cell r="I2894" t="str">
            <v>2020 MSA 167466</v>
          </cell>
          <cell r="J2894">
            <v>507</v>
          </cell>
          <cell r="K2894" t="str">
            <v>20CUBE LOGISTICS SHANGHAI CO LTD</v>
          </cell>
          <cell r="L2894" t="str">
            <v>HYPERMART LIMITED</v>
          </cell>
          <cell r="M2894" t="str">
            <v>CN</v>
          </cell>
          <cell r="N2894" t="str">
            <v>CNSHK</v>
          </cell>
          <cell r="O2894" t="str">
            <v>CT</v>
          </cell>
          <cell r="P2894">
            <v>4367</v>
          </cell>
          <cell r="Q2894">
            <v>4367</v>
          </cell>
          <cell r="R2894">
            <v>4367</v>
          </cell>
          <cell r="S2894">
            <v>4367</v>
          </cell>
          <cell r="T2894">
            <v>27551</v>
          </cell>
          <cell r="U2894">
            <v>27551</v>
          </cell>
          <cell r="V2894">
            <v>27551</v>
          </cell>
          <cell r="W2894">
            <v>27551</v>
          </cell>
          <cell r="X2894" t="str">
            <v>RAMTONS GAS COOKERS AND SPARE PARTSHS CODE 73211100L C NO 001IMUL2008 5297 DATE OF ISSUE200805THE L C ISSUING BANK NAME AND ADDRESS PRIME BA NK LTD PRIME BANK BUILDING RIVERSIDE DRIVE WESTLANDS P O BOX 43825-00 100 NAIROBI KENYAN M RAMTONS GAS COOKERS AND SPARE PARTS HS CODE 73211100 L C NO 001IMUL20085297 DATE OF ISSUE 200805 THE L C ISSUING BANK NAME AND ADDRESS PRIME BANK LTD PRIME BANK BUILDING RIVERSIDE DRIVE WESTLANDS P O BOX 43825-00100 NAIROBI KENYA IDF NO E2007371123 EMAIL TNAIRI 20CUBE COM PIN P051437600X</v>
          </cell>
          <cell r="Y2894" t="str">
            <v>Valide</v>
          </cell>
        </row>
        <row r="2895">
          <cell r="A2895" t="str">
            <v>EGHU9361985</v>
          </cell>
          <cell r="B2895">
            <v>40</v>
          </cell>
          <cell r="C2895" t="str">
            <v>147000546308</v>
          </cell>
          <cell r="D2895">
            <v>0</v>
          </cell>
          <cell r="E2895">
            <v>0</v>
          </cell>
          <cell r="F2895">
            <v>0</v>
          </cell>
          <cell r="G2895">
            <v>0</v>
          </cell>
          <cell r="H2895">
            <v>0</v>
          </cell>
          <cell r="I2895" t="str">
            <v>2020 MSA 167507</v>
          </cell>
          <cell r="J2895">
            <v>48</v>
          </cell>
          <cell r="K2895" t="str">
            <v>20CUBE LOGISTICS SHANGHAI CO LTD</v>
          </cell>
          <cell r="L2895" t="str">
            <v>HYPERMART LIMITED</v>
          </cell>
          <cell r="M2895" t="str">
            <v>CN</v>
          </cell>
          <cell r="N2895" t="str">
            <v>CNNSA</v>
          </cell>
          <cell r="O2895" t="str">
            <v>CT</v>
          </cell>
          <cell r="P2895">
            <v>987</v>
          </cell>
          <cell r="Q2895">
            <v>987</v>
          </cell>
          <cell r="R2895">
            <v>987</v>
          </cell>
          <cell r="S2895">
            <v>987</v>
          </cell>
          <cell r="T2895">
            <v>28847</v>
          </cell>
          <cell r="U2895">
            <v>28847</v>
          </cell>
          <cell r="V2895">
            <v>28847</v>
          </cell>
          <cell r="W2895">
            <v>28847</v>
          </cell>
          <cell r="X2895" t="str">
            <v>RAMTONS AIR CONDITIONERS AND SPARE PARTSL C NUMBER 001IMUL20075272 DA TE OF ISSUE 200721L C ISSUING BANK NAME AND ADDRESS PRIME BANK LTD P O BOX 43825-00100 NAIROBI KENYAIDF NO E2007364629 EMAIL TNAIRI 20CU BE COMPIN P051437600XN M RAMTONS AIR CONDITIONERS AND SPARE PARTS L C NUMBER 001IMUL20075272 DATE OF ISSUE 200721 L C ISSUING BANK NAME AND ADDRESS PRIME BANK LTD P O BOX 43825-00100 NAIROBI KENYA IDF NO E2007364629 EMAIL TNAIRI 20CUBE COM PIN P051437600X</v>
          </cell>
          <cell r="Y2895" t="str">
            <v>Valide</v>
          </cell>
        </row>
        <row r="2896">
          <cell r="A2896" t="str">
            <v>EITU1883454</v>
          </cell>
          <cell r="B2896">
            <v>40</v>
          </cell>
          <cell r="C2896" t="str">
            <v>147000546308</v>
          </cell>
          <cell r="D2896">
            <v>0</v>
          </cell>
          <cell r="E2896">
            <v>0</v>
          </cell>
          <cell r="F2896">
            <v>0</v>
          </cell>
          <cell r="G2896">
            <v>0</v>
          </cell>
          <cell r="H2896">
            <v>0</v>
          </cell>
          <cell r="I2896" t="str">
            <v>2020 MSA 167507</v>
          </cell>
          <cell r="J2896">
            <v>48</v>
          </cell>
          <cell r="K2896" t="str">
            <v>20CUBE LOGISTICS SHANGHAI CO LTD</v>
          </cell>
          <cell r="L2896" t="str">
            <v>HYPERMART LIMITED</v>
          </cell>
          <cell r="M2896" t="str">
            <v>CN</v>
          </cell>
          <cell r="N2896" t="str">
            <v>CNNSA</v>
          </cell>
          <cell r="O2896" t="str">
            <v>CT</v>
          </cell>
          <cell r="P2896">
            <v>987</v>
          </cell>
          <cell r="Q2896">
            <v>987</v>
          </cell>
          <cell r="R2896">
            <v>987</v>
          </cell>
          <cell r="S2896">
            <v>987</v>
          </cell>
          <cell r="T2896">
            <v>28847</v>
          </cell>
          <cell r="U2896">
            <v>28847</v>
          </cell>
          <cell r="V2896">
            <v>28847</v>
          </cell>
          <cell r="W2896">
            <v>28847</v>
          </cell>
          <cell r="X2896" t="str">
            <v>RAMTONS AIR CONDITIONERS AND SPARE PARTSL C NUMBER 001IMUL20075272 DA TE OF ISSUE 200721L C ISSUING BANK NAME AND ADDRESS PRIME BANK LTD P O BOX 43825-00100 NAIROBI KENYAIDF NO E2007364629 EMAIL TNAIRI 20CU BE COMPIN P051437600XN M RAMTONS AIR CONDITIONERS AND SPARE PARTS L C NUMBER 001IMUL20075272 DATE OF ISSUE 200721 L C ISSUING BANK NAME AND ADDRESS PRIME BANK LTD P O BOX 43825-00100 NAIROBI KENYA IDF NO E2007364629 EMAIL TNAIRI 20CUBE COM PIN P051437600X</v>
          </cell>
          <cell r="Y2896" t="str">
            <v>Valide</v>
          </cell>
        </row>
        <row r="2897">
          <cell r="A2897" t="str">
            <v>DFSU7321813</v>
          </cell>
          <cell r="B2897">
            <v>40</v>
          </cell>
          <cell r="C2897" t="str">
            <v>147000552651</v>
          </cell>
          <cell r="D2897">
            <v>0</v>
          </cell>
          <cell r="E2897">
            <v>0</v>
          </cell>
          <cell r="F2897">
            <v>0</v>
          </cell>
          <cell r="G2897">
            <v>0</v>
          </cell>
          <cell r="H2897">
            <v>0</v>
          </cell>
          <cell r="I2897" t="str">
            <v>2020 MSA 167466</v>
          </cell>
          <cell r="J2897">
            <v>434</v>
          </cell>
          <cell r="K2897" t="str">
            <v>PHUTURE ELECTRONIC CO LIMITED</v>
          </cell>
          <cell r="L2897" t="str">
            <v>HAMBURG MOVERS COMPANY LIMITED</v>
          </cell>
          <cell r="M2897" t="str">
            <v>CN</v>
          </cell>
          <cell r="N2897" t="str">
            <v>CNHUA</v>
          </cell>
          <cell r="O2897" t="str">
            <v>PK</v>
          </cell>
          <cell r="P2897">
            <v>632</v>
          </cell>
          <cell r="Q2897">
            <v>632</v>
          </cell>
          <cell r="R2897">
            <v>632</v>
          </cell>
          <cell r="S2897">
            <v>632</v>
          </cell>
          <cell r="T2897">
            <v>21987</v>
          </cell>
          <cell r="U2897">
            <v>21987</v>
          </cell>
          <cell r="V2897">
            <v>21985</v>
          </cell>
          <cell r="W2897">
            <v>21985</v>
          </cell>
          <cell r="X2897" t="str">
            <v>EXCAVATOR PARTS AIR FILTER AUTO PARTS TAILLIGHTS AUDIO CABLE FILTE R BAG FOUNTAIN PUMP AIR PURIFIER HAIRCLIPPER BABY ROCKING CHAIR ELE CTRIC HAND DRILL ELECTRIC SCREW DRIVER GROMMET MACHINE EYELETS FAUCET SET HOTEL-LOCK WALLPAPER 5PCS PLASTIC SPOON IRON SOUPPOT TABLEWAR E SET STAINLESS STEELN M EXCAVATOR PARTS AIR FILTER AUTO PARTS TAILLIGHTS AUDIO CABLE FILTER BAG FOUNTAIN PUMP AIR PURIFIER HAIR CLIPPER BABY ROCKING CHAIR ELECTRIC HAND DRILL ELECTRIC SCREW DRIVER GROMMET MACHINE EYELETS FAUCET SET HOTEL-LOCK WALLPAPER 5PCS PLASTIC SPOON IRON SOUP POT TABLEWARE SET STAINLESS STEEL KETTLE SWITCHSOCKET PANEL CURTAIN RAIL PU LEATHER WATCH SLIPPER HANDBAG PULLING ROPE SMALL BLUETOOTH SPEAKER CAKE TOOL SET MEN CASUAL SHOES 21DAYS FREETIME AT THE DESTINATION</v>
          </cell>
          <cell r="Y2897" t="str">
            <v>Valide</v>
          </cell>
        </row>
        <row r="2898">
          <cell r="A2898" t="str">
            <v>EITU1202484</v>
          </cell>
          <cell r="B2898">
            <v>40</v>
          </cell>
          <cell r="C2898" t="str">
            <v>147000554068</v>
          </cell>
          <cell r="D2898">
            <v>0</v>
          </cell>
          <cell r="E2898">
            <v>0</v>
          </cell>
          <cell r="F2898">
            <v>0</v>
          </cell>
          <cell r="G2898">
            <v>0</v>
          </cell>
          <cell r="H2898">
            <v>0</v>
          </cell>
          <cell r="I2898" t="str">
            <v>2020 MSA 167507</v>
          </cell>
          <cell r="J2898">
            <v>285</v>
          </cell>
          <cell r="K2898" t="str">
            <v>SHENHANG INTERNATIONAL LIMITED</v>
          </cell>
          <cell r="L2898" t="str">
            <v>NEW STAR LIMITED</v>
          </cell>
          <cell r="M2898" t="str">
            <v>CN</v>
          </cell>
          <cell r="N2898" t="str">
            <v>CNNSA</v>
          </cell>
          <cell r="O2898" t="str">
            <v>PK</v>
          </cell>
          <cell r="P2898">
            <v>681</v>
          </cell>
          <cell r="Q2898">
            <v>681</v>
          </cell>
          <cell r="R2898">
            <v>681</v>
          </cell>
          <cell r="S2898">
            <v>681</v>
          </cell>
          <cell r="T2898">
            <v>48238</v>
          </cell>
          <cell r="U2898">
            <v>48238</v>
          </cell>
          <cell r="V2898">
            <v>48238</v>
          </cell>
          <cell r="W2898">
            <v>48238</v>
          </cell>
          <cell r="X2898" t="str">
            <v>RAW MATERIALS FOR MATTRESS PRODUCTION -POCKET SPRING MATTRESS COILRAW MATERIALS FOR MATTRESS PRODUCTION -SIDE IRON RODRAW MATERIALS FOR MATT RESS PRODUCTION -UNDERFELTRAW MATERIALS FOR MATTRESS PRODUCTION -DIVAN STEEL LEGSCOILING MACHINE SPARESN M RAW MATERIALS FOR MATTRESS PRODUCTION - POCKET SPRING MATTRESS COIL RAW MATERIALS FOR MATTRESS PRODUCTION - SIDE IRON ROD RAW MATERIALS FOR MATTRESS PRODUCTION - UNDERFELT RAW MATERIALS FOR MATTRESS PRODUCTION - DIVAN STEEL LEGS COILING MACHINE SPARES RAW MATERIALS FOR MATTRESS PRODUCTION - DIVAN HEADBOARD RAW MATERIALS FORMATTRESS PRODUCTION - QUILTED LINEN PIN NO E2008393489</v>
          </cell>
          <cell r="Y2898" t="str">
            <v>Valide</v>
          </cell>
        </row>
        <row r="2899">
          <cell r="A2899" t="str">
            <v>EISU9426023</v>
          </cell>
          <cell r="B2899">
            <v>40</v>
          </cell>
          <cell r="C2899" t="str">
            <v>147000555978</v>
          </cell>
          <cell r="D2899">
            <v>0</v>
          </cell>
          <cell r="E2899">
            <v>0</v>
          </cell>
          <cell r="F2899">
            <v>0</v>
          </cell>
          <cell r="G2899">
            <v>0</v>
          </cell>
          <cell r="H2899">
            <v>0</v>
          </cell>
          <cell r="I2899" t="str">
            <v>2020 MSA 167507</v>
          </cell>
          <cell r="J2899">
            <v>33</v>
          </cell>
          <cell r="K2899" t="str">
            <v>GUANGZHOU MIXU ELECTRONICS CO LTD</v>
          </cell>
          <cell r="L2899" t="str">
            <v>HIJAZ TECHNOLOGIES LIMITED</v>
          </cell>
          <cell r="M2899" t="str">
            <v>CN</v>
          </cell>
          <cell r="N2899" t="str">
            <v>CNSHK</v>
          </cell>
          <cell r="O2899" t="str">
            <v>SX</v>
          </cell>
          <cell r="P2899">
            <v>4165</v>
          </cell>
          <cell r="Q2899">
            <v>4165</v>
          </cell>
          <cell r="R2899">
            <v>4165</v>
          </cell>
          <cell r="S2899">
            <v>4165</v>
          </cell>
          <cell r="T2899">
            <v>28053</v>
          </cell>
          <cell r="U2899">
            <v>28053</v>
          </cell>
          <cell r="V2899">
            <v>28053</v>
          </cell>
          <cell r="W2899">
            <v>28053</v>
          </cell>
          <cell r="X2899" t="str">
            <v>SPEAKER IN SKDN M SPEAKER IN SKD</v>
          </cell>
          <cell r="Y2899" t="str">
            <v>Valide</v>
          </cell>
        </row>
        <row r="2900">
          <cell r="A2900" t="str">
            <v>EGHU9863860</v>
          </cell>
          <cell r="B2900">
            <v>40</v>
          </cell>
          <cell r="C2900" t="str">
            <v>147000555978</v>
          </cell>
          <cell r="D2900">
            <v>0</v>
          </cell>
          <cell r="E2900">
            <v>0</v>
          </cell>
          <cell r="F2900">
            <v>0</v>
          </cell>
          <cell r="G2900">
            <v>0</v>
          </cell>
          <cell r="H2900">
            <v>0</v>
          </cell>
          <cell r="I2900" t="str">
            <v>2020 MSA 167507</v>
          </cell>
          <cell r="J2900">
            <v>33</v>
          </cell>
          <cell r="K2900" t="str">
            <v>GUANGZHOU MIXU ELECTRONICS CO LTD</v>
          </cell>
          <cell r="L2900" t="str">
            <v>HIJAZ TECHNOLOGIES LIMITED</v>
          </cell>
          <cell r="M2900" t="str">
            <v>CN</v>
          </cell>
          <cell r="N2900" t="str">
            <v>CNSHK</v>
          </cell>
          <cell r="O2900" t="str">
            <v>SX</v>
          </cell>
          <cell r="P2900">
            <v>4165</v>
          </cell>
          <cell r="Q2900">
            <v>4165</v>
          </cell>
          <cell r="R2900">
            <v>4165</v>
          </cell>
          <cell r="S2900">
            <v>4165</v>
          </cell>
          <cell r="T2900">
            <v>28053</v>
          </cell>
          <cell r="U2900">
            <v>28053</v>
          </cell>
          <cell r="V2900">
            <v>28053</v>
          </cell>
          <cell r="W2900">
            <v>28053</v>
          </cell>
          <cell r="X2900" t="str">
            <v>SPEAKER IN SKDN M SPEAKER IN SKD</v>
          </cell>
          <cell r="Y2900" t="str">
            <v>Valide</v>
          </cell>
        </row>
        <row r="2901">
          <cell r="A2901" t="str">
            <v>EITU1553998</v>
          </cell>
          <cell r="B2901">
            <v>40</v>
          </cell>
          <cell r="C2901" t="str">
            <v>147000564161</v>
          </cell>
          <cell r="D2901">
            <v>0</v>
          </cell>
          <cell r="E2901">
            <v>0</v>
          </cell>
          <cell r="F2901">
            <v>0</v>
          </cell>
          <cell r="G2901">
            <v>0</v>
          </cell>
          <cell r="H2901">
            <v>0</v>
          </cell>
          <cell r="I2901" t="str">
            <v>2020 MSA 167466</v>
          </cell>
          <cell r="J2901">
            <v>31</v>
          </cell>
          <cell r="K2901" t="str">
            <v>SHENZHEN QIYUE OPTRONICS CO LTD</v>
          </cell>
          <cell r="L2901" t="str">
            <v>WASON AND WAY LIMITED</v>
          </cell>
          <cell r="M2901" t="str">
            <v>CN</v>
          </cell>
          <cell r="N2901" t="str">
            <v>CNSHK</v>
          </cell>
          <cell r="O2901" t="str">
            <v>PK</v>
          </cell>
          <cell r="P2901">
            <v>2570</v>
          </cell>
          <cell r="Q2901">
            <v>2570</v>
          </cell>
          <cell r="R2901">
            <v>2570</v>
          </cell>
          <cell r="S2901">
            <v>2570</v>
          </cell>
          <cell r="T2901">
            <v>7721</v>
          </cell>
          <cell r="U2901">
            <v>7721</v>
          </cell>
          <cell r="V2901">
            <v>7721</v>
          </cell>
          <cell r="W2901">
            <v>7721</v>
          </cell>
          <cell r="X2901" t="str">
            <v>HIFINIT 24 INCH DIGITAL LED TV21DAYS FREETIME AT THE DESTINATIONN M HIFINIT 24 INCH DIGITAL LED TV 21DAYS FREETIME AT THE DESTINATION</v>
          </cell>
          <cell r="Y2901" t="str">
            <v>Valide</v>
          </cell>
        </row>
        <row r="2902">
          <cell r="A2902" t="str">
            <v>EITU1697470</v>
          </cell>
          <cell r="B2902">
            <v>40</v>
          </cell>
          <cell r="C2902" t="str">
            <v>147000565469</v>
          </cell>
          <cell r="D2902">
            <v>0</v>
          </cell>
          <cell r="E2902">
            <v>0</v>
          </cell>
          <cell r="F2902">
            <v>0</v>
          </cell>
          <cell r="G2902">
            <v>0</v>
          </cell>
          <cell r="H2902">
            <v>0</v>
          </cell>
          <cell r="I2902" t="str">
            <v>2020 MSA 167466</v>
          </cell>
          <cell r="J2902">
            <v>366</v>
          </cell>
          <cell r="K2902" t="str">
            <v>BOLLORE LOGISTICS CHINA CO LTD</v>
          </cell>
          <cell r="L2902" t="str">
            <v>AVOCAT GLOBAL</v>
          </cell>
          <cell r="M2902" t="str">
            <v>CN</v>
          </cell>
          <cell r="N2902" t="str">
            <v>CNSHK</v>
          </cell>
          <cell r="O2902" t="str">
            <v>CT</v>
          </cell>
          <cell r="P2902">
            <v>5446</v>
          </cell>
          <cell r="Q2902">
            <v>5446</v>
          </cell>
          <cell r="R2902">
            <v>5446</v>
          </cell>
          <cell r="S2902">
            <v>5446</v>
          </cell>
          <cell r="T2902">
            <v>17428</v>
          </cell>
          <cell r="U2902">
            <v>17428</v>
          </cell>
          <cell r="V2902">
            <v>17428</v>
          </cell>
          <cell r="W2902">
            <v>17428</v>
          </cell>
          <cell r="X2902" t="str">
            <v>COOKER STOVE SINGLE BURNER SAFI SAMSUNG MODEL 102HS CODE 732112SAFI SAMSUNG COOKER STOVE SINGLE BURNER SAFI SAMSUNG MODEL 102 HS CODE 732112</v>
          </cell>
          <cell r="Y2902" t="str">
            <v>Valide</v>
          </cell>
        </row>
        <row r="2903">
          <cell r="A2903" t="str">
            <v>EITU1380090</v>
          </cell>
          <cell r="B2903">
            <v>40</v>
          </cell>
          <cell r="C2903" t="str">
            <v>147000565469</v>
          </cell>
          <cell r="D2903">
            <v>0</v>
          </cell>
          <cell r="E2903">
            <v>0</v>
          </cell>
          <cell r="F2903">
            <v>0</v>
          </cell>
          <cell r="G2903">
            <v>0</v>
          </cell>
          <cell r="H2903">
            <v>0</v>
          </cell>
          <cell r="I2903" t="str">
            <v>2020 MSA 167466</v>
          </cell>
          <cell r="J2903">
            <v>366</v>
          </cell>
          <cell r="K2903" t="str">
            <v>BOLLORE LOGISTICS CHINA CO LTD</v>
          </cell>
          <cell r="L2903" t="str">
            <v>AVOCAT GLOBAL</v>
          </cell>
          <cell r="M2903" t="str">
            <v>CN</v>
          </cell>
          <cell r="N2903" t="str">
            <v>CNSHK</v>
          </cell>
          <cell r="O2903" t="str">
            <v>CT</v>
          </cell>
          <cell r="P2903">
            <v>5446</v>
          </cell>
          <cell r="Q2903">
            <v>5446</v>
          </cell>
          <cell r="R2903">
            <v>5446</v>
          </cell>
          <cell r="S2903">
            <v>5446</v>
          </cell>
          <cell r="T2903">
            <v>17428</v>
          </cell>
          <cell r="U2903">
            <v>17428</v>
          </cell>
          <cell r="V2903">
            <v>17428</v>
          </cell>
          <cell r="W2903">
            <v>17428</v>
          </cell>
          <cell r="X2903" t="str">
            <v>COOKER STOVE SINGLE BURNER SAFI SAMSUNG MODEL 102HS CODE 732112SAFI SAMSUNG COOKER STOVE SINGLE BURNER SAFI SAMSUNG MODEL 102 HS CODE 732112</v>
          </cell>
          <cell r="Y2903" t="str">
            <v>Valide</v>
          </cell>
        </row>
        <row r="2904">
          <cell r="A2904" t="str">
            <v>DFSU7001574</v>
          </cell>
          <cell r="B2904">
            <v>40</v>
          </cell>
          <cell r="C2904" t="str">
            <v>147000576282</v>
          </cell>
          <cell r="D2904">
            <v>0</v>
          </cell>
          <cell r="E2904">
            <v>0</v>
          </cell>
          <cell r="F2904">
            <v>0</v>
          </cell>
          <cell r="G2904">
            <v>0</v>
          </cell>
          <cell r="H2904">
            <v>0</v>
          </cell>
          <cell r="I2904" t="str">
            <v>2020 MSA 167507</v>
          </cell>
          <cell r="J2904">
            <v>460</v>
          </cell>
          <cell r="K2904" t="str">
            <v>20CUBE LOGISTICS SHANGHAI CO LTD</v>
          </cell>
          <cell r="L2904" t="str">
            <v>PIKI TRADING COMPANY LIMITED</v>
          </cell>
          <cell r="M2904" t="str">
            <v>CN</v>
          </cell>
          <cell r="N2904" t="str">
            <v>CNNSA</v>
          </cell>
          <cell r="O2904" t="str">
            <v>CT</v>
          </cell>
          <cell r="P2904">
            <v>3825</v>
          </cell>
          <cell r="Q2904">
            <v>3825</v>
          </cell>
          <cell r="R2904">
            <v>3825</v>
          </cell>
          <cell r="S2904">
            <v>3825</v>
          </cell>
          <cell r="T2904">
            <v>83080</v>
          </cell>
          <cell r="U2904">
            <v>83080</v>
          </cell>
          <cell r="V2904">
            <v>83080</v>
          </cell>
          <cell r="W2904">
            <v>83080</v>
          </cell>
          <cell r="X2904" t="str">
            <v>MOTORCYCLE ACCESSORIESN M MOTORCYCLE ACCESSORIES</v>
          </cell>
          <cell r="Y2904" t="str">
            <v>Valide</v>
          </cell>
        </row>
        <row r="2905">
          <cell r="A2905" t="str">
            <v>TGBU6578162</v>
          </cell>
          <cell r="B2905">
            <v>40</v>
          </cell>
          <cell r="C2905" t="str">
            <v>147000576282</v>
          </cell>
          <cell r="D2905">
            <v>0</v>
          </cell>
          <cell r="E2905">
            <v>0</v>
          </cell>
          <cell r="F2905">
            <v>0</v>
          </cell>
          <cell r="G2905">
            <v>0</v>
          </cell>
          <cell r="H2905">
            <v>0</v>
          </cell>
          <cell r="I2905" t="str">
            <v>2020 MSA 167507</v>
          </cell>
          <cell r="J2905">
            <v>460</v>
          </cell>
          <cell r="K2905" t="str">
            <v>20CUBE LOGISTICS SHANGHAI CO LTD</v>
          </cell>
          <cell r="L2905" t="str">
            <v>PIKI TRADING COMPANY LIMITED</v>
          </cell>
          <cell r="M2905" t="str">
            <v>CN</v>
          </cell>
          <cell r="N2905" t="str">
            <v>CNNSA</v>
          </cell>
          <cell r="O2905" t="str">
            <v>CT</v>
          </cell>
          <cell r="P2905">
            <v>3825</v>
          </cell>
          <cell r="Q2905">
            <v>3825</v>
          </cell>
          <cell r="R2905">
            <v>3825</v>
          </cell>
          <cell r="S2905">
            <v>3825</v>
          </cell>
          <cell r="T2905">
            <v>83080</v>
          </cell>
          <cell r="U2905">
            <v>83080</v>
          </cell>
          <cell r="V2905">
            <v>83080</v>
          </cell>
          <cell r="W2905">
            <v>83080</v>
          </cell>
          <cell r="X2905" t="str">
            <v>MOTORCYCLE ACCESSORIESN M MOTORCYCLE ACCESSORIES</v>
          </cell>
          <cell r="Y2905" t="str">
            <v>Valide</v>
          </cell>
        </row>
        <row r="2906">
          <cell r="A2906" t="str">
            <v>EITU1180791</v>
          </cell>
          <cell r="B2906">
            <v>40</v>
          </cell>
          <cell r="C2906" t="str">
            <v>148000246892</v>
          </cell>
          <cell r="D2906">
            <v>0</v>
          </cell>
          <cell r="E2906">
            <v>0</v>
          </cell>
          <cell r="F2906">
            <v>0</v>
          </cell>
          <cell r="G2906">
            <v>0</v>
          </cell>
          <cell r="H2906">
            <v>0</v>
          </cell>
          <cell r="I2906" t="str">
            <v>2020 MSA 167507</v>
          </cell>
          <cell r="J2906">
            <v>315</v>
          </cell>
          <cell r="K2906" t="str">
            <v>FUJIAN LANTIAN PACKAGING MATERIALSCITY FUJIAN P C 350300 P R CHIN</v>
          </cell>
          <cell r="L2906" t="str">
            <v>STYLE INDUSTRIES LIMITED</v>
          </cell>
          <cell r="M2906" t="str">
            <v>CN</v>
          </cell>
          <cell r="N2906" t="str">
            <v>CNFOC</v>
          </cell>
          <cell r="O2906" t="str">
            <v>RO</v>
          </cell>
          <cell r="P2906">
            <v>423</v>
          </cell>
          <cell r="Q2906">
            <v>423</v>
          </cell>
          <cell r="R2906">
            <v>423</v>
          </cell>
          <cell r="S2906">
            <v>423</v>
          </cell>
          <cell r="T2906">
            <v>79820</v>
          </cell>
          <cell r="U2906">
            <v>79820</v>
          </cell>
          <cell r="V2906">
            <v>79820</v>
          </cell>
          <cell r="W2906">
            <v>79820</v>
          </cell>
          <cell r="X2906" t="str">
            <v>BOPP FILMH S CODE 3920 20N M BOPP FILM H S CODE 3920 20</v>
          </cell>
          <cell r="Y2906" t="str">
            <v>Valide</v>
          </cell>
        </row>
        <row r="2907">
          <cell r="A2907" t="str">
            <v>EGSU3125179</v>
          </cell>
          <cell r="B2907">
            <v>20</v>
          </cell>
          <cell r="C2907" t="str">
            <v>149004370723</v>
          </cell>
          <cell r="D2907">
            <v>0</v>
          </cell>
          <cell r="E2907">
            <v>0</v>
          </cell>
          <cell r="F2907">
            <v>0</v>
          </cell>
          <cell r="G2907">
            <v>0</v>
          </cell>
          <cell r="H2907">
            <v>0</v>
          </cell>
          <cell r="I2907" t="str">
            <v>2020 MSA 167131</v>
          </cell>
          <cell r="J2907">
            <v>173</v>
          </cell>
          <cell r="K2907" t="str">
            <v>SHENZHEN SHINING OCEAN INTERNATIONAL LOGISTICS CO LTD</v>
          </cell>
          <cell r="L2907" t="str">
            <v>SHEFFIELD STEEL SYSTEMS LIMITED</v>
          </cell>
          <cell r="M2907" t="str">
            <v>CN</v>
          </cell>
          <cell r="N2907" t="str">
            <v>CNNSA</v>
          </cell>
          <cell r="O2907" t="str">
            <v>CT</v>
          </cell>
          <cell r="P2907">
            <v>241</v>
          </cell>
          <cell r="Q2907">
            <v>241</v>
          </cell>
          <cell r="R2907">
            <v>241</v>
          </cell>
          <cell r="S2907">
            <v>241</v>
          </cell>
          <cell r="T2907">
            <v>3632</v>
          </cell>
          <cell r="U2907">
            <v>3632</v>
          </cell>
          <cell r="V2907">
            <v>3632</v>
          </cell>
          <cell r="W2907">
            <v>3632</v>
          </cell>
          <cell r="X2907" t="str">
            <v>CASTORSFAUCETSPLASTIC SHELVINGRACKSINGLE WALL FOOD CARRIER FAX 25420 2095883 EMAIL INFO SHEFFIELDAFRICA COM WEBSITE WWW SHEFFIELDAFRICA C OM PIN NO P051148891ZART NO PRODUCT QUANTITY CASTORS FAUCETS PLASTIC SHELVING RACK SINGLE WALL FOOD CARRIER FAX 254202095883 EMAIL INFO SHEFFIELDAFRICA COM WEBSITE WWW SHEFFIELDAFRICA COM PIN NO P051148891Z</v>
          </cell>
          <cell r="Y2907" t="str">
            <v>Valide</v>
          </cell>
        </row>
        <row r="2908">
          <cell r="A2908" t="str">
            <v>TGBU6302657</v>
          </cell>
          <cell r="B2908">
            <v>40</v>
          </cell>
          <cell r="C2908" t="str">
            <v>149004459376</v>
          </cell>
          <cell r="D2908">
            <v>0</v>
          </cell>
          <cell r="E2908">
            <v>0</v>
          </cell>
          <cell r="F2908">
            <v>0</v>
          </cell>
          <cell r="G2908">
            <v>0</v>
          </cell>
          <cell r="H2908">
            <v>0</v>
          </cell>
          <cell r="I2908" t="str">
            <v>2020 MSA 167466</v>
          </cell>
          <cell r="J2908">
            <v>398</v>
          </cell>
          <cell r="K2908" t="str">
            <v>N-STEEL SHANGHAI CO LTD</v>
          </cell>
          <cell r="L2908" t="str">
            <v>FOC KENYA SUPPLY CHAIN MANAGEMENT LIMITED</v>
          </cell>
          <cell r="M2908" t="str">
            <v>CN</v>
          </cell>
          <cell r="N2908" t="str">
            <v>CNNSA</v>
          </cell>
          <cell r="O2908" t="str">
            <v>CT</v>
          </cell>
          <cell r="P2908">
            <v>1786</v>
          </cell>
          <cell r="Q2908">
            <v>1786</v>
          </cell>
          <cell r="R2908">
            <v>1786</v>
          </cell>
          <cell r="S2908">
            <v>1786</v>
          </cell>
          <cell r="T2908">
            <v>16091</v>
          </cell>
          <cell r="U2908">
            <v>16091</v>
          </cell>
          <cell r="V2908">
            <v>16091</v>
          </cell>
          <cell r="W2908">
            <v>16091</v>
          </cell>
          <cell r="X2908" t="str">
            <v>LED PANEL LIGHT 613 CTNSSTRIP LIGHT 543 CTNSBULB 630 CTNS P O BOX 2 1392-00100PIN NO P051596170QN M LED PANEL LIGHT 613 CTNS STRIP LIGHT 543 CTNS BULB 630 CTNS P O BOX 21392-00100 PIN NO P051596170Q</v>
          </cell>
          <cell r="Y2908" t="str">
            <v>Valide</v>
          </cell>
        </row>
        <row r="2909">
          <cell r="A2909" t="str">
            <v>EITU3052742</v>
          </cell>
          <cell r="B2909">
            <v>20</v>
          </cell>
          <cell r="C2909" t="str">
            <v>149004460030</v>
          </cell>
          <cell r="D2909">
            <v>0</v>
          </cell>
          <cell r="E2909">
            <v>0</v>
          </cell>
          <cell r="F2909">
            <v>0</v>
          </cell>
          <cell r="G2909">
            <v>0</v>
          </cell>
          <cell r="H2909">
            <v>0</v>
          </cell>
          <cell r="I2909" t="str">
            <v>2020 MSA 167466</v>
          </cell>
          <cell r="J2909">
            <v>439</v>
          </cell>
          <cell r="K2909" t="str">
            <v>WELL BOND INDUSTRIAL GROUP LIMITED</v>
          </cell>
          <cell r="L2909" t="str">
            <v>JASPA LOGISTICS LTD</v>
          </cell>
          <cell r="M2909" t="str">
            <v>CN</v>
          </cell>
          <cell r="N2909" t="str">
            <v>CNNSA</v>
          </cell>
          <cell r="O2909" t="str">
            <v>PK</v>
          </cell>
          <cell r="P2909">
            <v>502</v>
          </cell>
          <cell r="Q2909">
            <v>502</v>
          </cell>
          <cell r="R2909">
            <v>502</v>
          </cell>
          <cell r="S2909">
            <v>502</v>
          </cell>
          <cell r="T2909">
            <v>10818</v>
          </cell>
          <cell r="U2909">
            <v>10818</v>
          </cell>
          <cell r="V2909">
            <v>10818</v>
          </cell>
          <cell r="W2909">
            <v>10818</v>
          </cell>
          <cell r="X2909" t="str">
            <v>UNINTERRUPTIBLE POWER SUPPLYME-6000-WPTUME-10000-WPTUME-20000- GTU II 3 3ME-30000- GTU III 3 3ME-40000- GTU II 3 3SOL-I-AX-5NBSOL-I-AX-3KPSO L-I-AX-5KPMUSTEK IN DIA KENYA P NO 1P-10P C NO B9800-B9802 B9865 C502 C541 C933-C934 P1-P350 P62232-P62271 P70011-P70013 P70054- P70068 P70584 P71080 P71495 P71583-P71584 C1105 M1 P71596 P81165 P81167- P81196 T1-T36 W126 MADE IN CHINA UNINTERRUPTIBLE POWER SUPPLYME-6000-WPTU ME-10000-WPTU ME-20000- GTU II 3 3 ME-30000- GTU III 3 3 ME-40000- GTU II 3 3 SOL-I-AX-5NB SOL-I-AX-3KP SOL-I-AX-5KP SOL-I-IS-10M SOL-I-AX-5D ME-650-VUA ME-650-VU ME-1000-VU ME-2000-VU SOL-I-AX-3M24 SOL-I-AXVM3-5K48 ME-1000-GTU AND SPARE PARTS PO NO 20U1-03 INVOICE NO T310-2004290017 254700195269E-MAIL ALICE JASPALOGISTICS COM</v>
          </cell>
          <cell r="Y2909" t="str">
            <v>Valide</v>
          </cell>
        </row>
        <row r="2910">
          <cell r="A2910" t="str">
            <v>DRYU2302506</v>
          </cell>
          <cell r="B2910">
            <v>20</v>
          </cell>
          <cell r="C2910" t="str">
            <v>149004566261</v>
          </cell>
          <cell r="D2910">
            <v>0</v>
          </cell>
          <cell r="E2910">
            <v>0</v>
          </cell>
          <cell r="F2910">
            <v>0</v>
          </cell>
          <cell r="G2910">
            <v>0</v>
          </cell>
          <cell r="H2910">
            <v>0</v>
          </cell>
          <cell r="I2910" t="str">
            <v>2020 MSA 167308</v>
          </cell>
          <cell r="J2910">
            <v>138</v>
          </cell>
          <cell r="K2910" t="str">
            <v>PENAVICO SHENZHEN LOGISTICS LTD</v>
          </cell>
          <cell r="L2910" t="str">
            <v>NAIROBI ENTERPRISES LTD</v>
          </cell>
          <cell r="M2910" t="str">
            <v>CN</v>
          </cell>
          <cell r="N2910" t="str">
            <v>CNSHK</v>
          </cell>
          <cell r="O2910" t="str">
            <v>CT</v>
          </cell>
          <cell r="P2910">
            <v>212</v>
          </cell>
          <cell r="Q2910">
            <v>212</v>
          </cell>
          <cell r="R2910">
            <v>212</v>
          </cell>
          <cell r="S2910">
            <v>212</v>
          </cell>
          <cell r="T2910">
            <v>4319</v>
          </cell>
          <cell r="U2910">
            <v>4319</v>
          </cell>
          <cell r="V2910">
            <v>4319</v>
          </cell>
          <cell r="W2910">
            <v>4319</v>
          </cell>
          <cell r="X2910" t="str">
            <v>NAME PLASTIC VALVE MATERIAL SILICONE PPHS CODE 3923900000WHITE NOSE WI RE5 0 0 7 MMHS CODE 7217900000 FAX 755-88284681 82 E-MAIL RAJU NELE NT COMPIN NO P000599670OTEL 254 020 23235789PRODUCT NAME CARTON SIZE QTY CARTON GROSS WEIGHT CARTON NUMBER DOUBLE CORE NOSE WIRE 5 0 0 7MM NAME PLASTIC VALVE MATERIAL SILICONE PP HS CODE 3923900000 WHITE NOSE WIRE 5 0 0 7 MM HS CODE 7217900000 FAX 755-88284681 82 E-MAIL RAJU NELENT COM PIN NO P000599670O TEL 254 020 23235789 TEL 254 0 714417499 734765330 202628213 FAX 254 0 202628217</v>
          </cell>
          <cell r="Y2910" t="str">
            <v>Valide</v>
          </cell>
        </row>
        <row r="2911">
          <cell r="A2911" t="str">
            <v>EGHU3604007</v>
          </cell>
          <cell r="B2911">
            <v>20</v>
          </cell>
          <cell r="C2911" t="str">
            <v>149004578481</v>
          </cell>
          <cell r="D2911">
            <v>0</v>
          </cell>
          <cell r="E2911">
            <v>0</v>
          </cell>
          <cell r="F2911">
            <v>0</v>
          </cell>
          <cell r="G2911">
            <v>0</v>
          </cell>
          <cell r="H2911">
            <v>0</v>
          </cell>
          <cell r="I2911" t="str">
            <v>2020 MSA 167308</v>
          </cell>
          <cell r="J2911">
            <v>89</v>
          </cell>
          <cell r="K2911" t="str">
            <v>HK VNS INTL LIMITED</v>
          </cell>
          <cell r="L2911" t="str">
            <v>MEDEX EAST AFRICA LTD</v>
          </cell>
          <cell r="M2911" t="str">
            <v>CN</v>
          </cell>
          <cell r="N2911" t="str">
            <v>CNSHK</v>
          </cell>
          <cell r="O2911" t="str">
            <v>CT</v>
          </cell>
          <cell r="P2911">
            <v>161</v>
          </cell>
          <cell r="Q2911">
            <v>161</v>
          </cell>
          <cell r="R2911">
            <v>161</v>
          </cell>
          <cell r="S2911">
            <v>161</v>
          </cell>
          <cell r="T2911">
            <v>3082</v>
          </cell>
          <cell r="U2911">
            <v>3082</v>
          </cell>
          <cell r="V2911">
            <v>3082</v>
          </cell>
          <cell r="W2911">
            <v>3082</v>
          </cell>
          <cell r="X2911" t="str">
            <v>ORTHOPAEDIC APPLIANCES AS PER ATTACHEDINVOICE NO V20200819S EMAIL IN FO MEDEX CO KEPIN NUMBER P051348574RN M ORTHOPAEDIC APPLIANCES AS PER ATTACHED INVOICE NO V20200819S EMAIL INFO MEDEX CO KE PIN NUMBER P051348574R</v>
          </cell>
          <cell r="Y2911" t="str">
            <v>Valide</v>
          </cell>
        </row>
        <row r="2912">
          <cell r="A2912" t="str">
            <v>EISU3936483</v>
          </cell>
          <cell r="B2912">
            <v>20</v>
          </cell>
          <cell r="C2912" t="str">
            <v>149004649256</v>
          </cell>
          <cell r="D2912">
            <v>0</v>
          </cell>
          <cell r="E2912">
            <v>0</v>
          </cell>
          <cell r="F2912">
            <v>0</v>
          </cell>
          <cell r="G2912">
            <v>0</v>
          </cell>
          <cell r="H2912">
            <v>0</v>
          </cell>
          <cell r="I2912" t="str">
            <v>2020 MSA 167308</v>
          </cell>
          <cell r="J2912">
            <v>402</v>
          </cell>
          <cell r="K2912" t="str">
            <v>UPRIGHT ASIA</v>
          </cell>
          <cell r="L2912" t="str">
            <v>KWIKFORM KENYA PTY LTD</v>
          </cell>
          <cell r="M2912" t="str">
            <v>CN</v>
          </cell>
          <cell r="N2912" t="str">
            <v>CNSHK</v>
          </cell>
          <cell r="O2912" t="str">
            <v>PW</v>
          </cell>
          <cell r="P2912">
            <v>425</v>
          </cell>
          <cell r="Q2912">
            <v>425</v>
          </cell>
          <cell r="R2912">
            <v>425</v>
          </cell>
          <cell r="S2912">
            <v>425</v>
          </cell>
          <cell r="T2912">
            <v>1718</v>
          </cell>
          <cell r="U2912">
            <v>1718</v>
          </cell>
          <cell r="V2912">
            <v>1718</v>
          </cell>
          <cell r="W2912">
            <v>1718</v>
          </cell>
          <cell r="X2912" t="str">
            <v>ALUMINIUM SCAFFOLD PARTS PIN NO P051625616DN M ALUMINIUM SCAFFOLD PARTS PIN NO P051625616D</v>
          </cell>
          <cell r="Y2912" t="str">
            <v>Valide</v>
          </cell>
        </row>
        <row r="2913">
          <cell r="A2913" t="str">
            <v>IMTU9055037</v>
          </cell>
          <cell r="B2913">
            <v>40</v>
          </cell>
          <cell r="C2913" t="str">
            <v>149004660331</v>
          </cell>
          <cell r="D2913">
            <v>0</v>
          </cell>
          <cell r="E2913">
            <v>0</v>
          </cell>
          <cell r="F2913">
            <v>0</v>
          </cell>
          <cell r="G2913">
            <v>0</v>
          </cell>
          <cell r="H2913">
            <v>0</v>
          </cell>
          <cell r="I2913" t="str">
            <v>2020 MSA 167466</v>
          </cell>
          <cell r="J2913">
            <v>513</v>
          </cell>
          <cell r="K2913" t="str">
            <v>EC PACK INDUSTRIAL LIMITED</v>
          </cell>
          <cell r="L2913" t="str">
            <v>TROPIKAL BRANDS AFRIKA LIMITED</v>
          </cell>
          <cell r="M2913" t="str">
            <v>CN</v>
          </cell>
          <cell r="N2913" t="str">
            <v>CNZUH</v>
          </cell>
          <cell r="O2913" t="str">
            <v>CT</v>
          </cell>
          <cell r="P2913">
            <v>684</v>
          </cell>
          <cell r="Q2913">
            <v>684</v>
          </cell>
          <cell r="R2913">
            <v>684</v>
          </cell>
          <cell r="S2913">
            <v>684</v>
          </cell>
          <cell r="T2913">
            <v>8028</v>
          </cell>
          <cell r="U2913">
            <v>8028</v>
          </cell>
          <cell r="V2913">
            <v>8028</v>
          </cell>
          <cell r="W2913">
            <v>8028</v>
          </cell>
          <cell r="X2913" t="str">
            <v>INVOICE NO ON-20-07-05237ON-20-07-05238IDF NO E2007369599 E20073 67689A DISPENSING LOTION PUMP 28 410TOTAL 324 000PCSB TRIGGER SPRAY PUMPTOTAL 50 000PCSC 250ML PET BOTTLE ZHO-TC-20TOTAL 20 000PCSEC PACK INVOICE NO ON-20-07-05237 ON-20-07-05238 IDF NO E2007369599 E2007367689 A DISPENSING LOTION PUMP 28 410 TOTAL 324 000PCS B TRIGGER SPRAY PUMP TOTAL 50 000PCS C 250ML PET BOTTLE ZHO-TC-20 TOTAL 20 000PCS D 135ML PET BOTTLE ZHO-TB-13 TOTAL 20 000PCS E FINE MIST SPRAY PUMP 24 410 TOTAL 20 000PCSF FINE MIST SPRAY PUMP 20 410 TOTAL 20 000PCS FAX 254 20 8561732 PIN P000612376V</v>
          </cell>
          <cell r="Y2913" t="str">
            <v>Valide</v>
          </cell>
        </row>
        <row r="2914">
          <cell r="A2914" t="str">
            <v>EGSU9194705</v>
          </cell>
          <cell r="B2914">
            <v>40</v>
          </cell>
          <cell r="C2914" t="str">
            <v>149004680412</v>
          </cell>
          <cell r="D2914">
            <v>0</v>
          </cell>
          <cell r="E2914">
            <v>0</v>
          </cell>
          <cell r="F2914">
            <v>0</v>
          </cell>
          <cell r="G2914">
            <v>0</v>
          </cell>
          <cell r="H2914">
            <v>0</v>
          </cell>
          <cell r="I2914" t="str">
            <v>2020 MSA 167466</v>
          </cell>
          <cell r="J2914">
            <v>234</v>
          </cell>
          <cell r="K2914" t="str">
            <v>HALSONS ENTERPRISE LTD</v>
          </cell>
          <cell r="L2914" t="str">
            <v>SAHAJANAND CERAMIC HARDWARE LTD</v>
          </cell>
          <cell r="M2914" t="str">
            <v>CN</v>
          </cell>
          <cell r="N2914" t="str">
            <v>CNSHK</v>
          </cell>
          <cell r="O2914" t="str">
            <v>CT</v>
          </cell>
          <cell r="P2914">
            <v>892</v>
          </cell>
          <cell r="Q2914">
            <v>892</v>
          </cell>
          <cell r="R2914">
            <v>892</v>
          </cell>
          <cell r="S2914">
            <v>892</v>
          </cell>
          <cell r="T2914">
            <v>15070</v>
          </cell>
          <cell r="U2914">
            <v>15070</v>
          </cell>
          <cell r="V2914">
            <v>15070</v>
          </cell>
          <cell r="W2914">
            <v>15070</v>
          </cell>
          <cell r="X2914" t="str">
            <v>COMPUTER ACCESSORIES 254781300441 254745404043N M COMPUTER ACCESSORIES 254781300441 254745404043</v>
          </cell>
          <cell r="Y2914" t="str">
            <v>Valide</v>
          </cell>
        </row>
        <row r="2915">
          <cell r="A2915" t="str">
            <v>EMCU9870117</v>
          </cell>
          <cell r="B2915">
            <v>40</v>
          </cell>
          <cell r="C2915" t="str">
            <v>149004745646</v>
          </cell>
          <cell r="D2915">
            <v>0</v>
          </cell>
          <cell r="E2915">
            <v>0</v>
          </cell>
          <cell r="F2915">
            <v>0</v>
          </cell>
          <cell r="G2915">
            <v>0</v>
          </cell>
          <cell r="H2915">
            <v>0</v>
          </cell>
          <cell r="I2915" t="str">
            <v>2020 MSA 167466</v>
          </cell>
          <cell r="J2915">
            <v>37</v>
          </cell>
          <cell r="K2915" t="str">
            <v>WUCHUAN WEICHANG IMPORT EXPORT CO LTD</v>
          </cell>
          <cell r="L2915" t="str">
            <v>KABILA COMPANY LIMITED</v>
          </cell>
          <cell r="M2915" t="str">
            <v>CN</v>
          </cell>
          <cell r="N2915" t="str">
            <v>CNSHK</v>
          </cell>
          <cell r="O2915" t="str">
            <v>CT</v>
          </cell>
          <cell r="P2915">
            <v>1441</v>
          </cell>
          <cell r="Q2915">
            <v>1441</v>
          </cell>
          <cell r="R2915">
            <v>0</v>
          </cell>
          <cell r="S2915">
            <v>0</v>
          </cell>
          <cell r="T2915">
            <v>19140</v>
          </cell>
          <cell r="U2915">
            <v>19140</v>
          </cell>
          <cell r="V2915">
            <v>0</v>
          </cell>
          <cell r="W2915">
            <v>0</v>
          </cell>
          <cell r="X2915" t="str">
            <v>SLIPPER EMAIL KABILACOMPANYLIMITED YAHOO COMPIN P051894534ZN M SLIPPER EMAIL KABILACOMPANYLIMITED YAHOO CO M PIN P051894534Z</v>
          </cell>
          <cell r="Y2915" t="str">
            <v>Valide</v>
          </cell>
        </row>
        <row r="2916">
          <cell r="A2916" t="str">
            <v>SEGU5992783</v>
          </cell>
          <cell r="B2916">
            <v>40</v>
          </cell>
          <cell r="C2916" t="str">
            <v>149004767801</v>
          </cell>
          <cell r="D2916">
            <v>0</v>
          </cell>
          <cell r="E2916">
            <v>0</v>
          </cell>
          <cell r="F2916">
            <v>0</v>
          </cell>
          <cell r="G2916">
            <v>0</v>
          </cell>
          <cell r="H2916">
            <v>0</v>
          </cell>
          <cell r="I2916" t="str">
            <v>2020 MSA 167466</v>
          </cell>
          <cell r="J2916">
            <v>100</v>
          </cell>
          <cell r="K2916" t="str">
            <v>GUANGZHOU WOKE ELECTRONICS CO LTD</v>
          </cell>
          <cell r="L2916" t="str">
            <v>ISKY SMART TECH LIMITED</v>
          </cell>
          <cell r="M2916" t="str">
            <v>CN</v>
          </cell>
          <cell r="N2916" t="str">
            <v>CNSHK</v>
          </cell>
          <cell r="O2916" t="str">
            <v>CT</v>
          </cell>
          <cell r="P2916">
            <v>720</v>
          </cell>
          <cell r="Q2916">
            <v>720</v>
          </cell>
          <cell r="R2916">
            <v>720</v>
          </cell>
          <cell r="S2916">
            <v>720</v>
          </cell>
          <cell r="T2916">
            <v>23460</v>
          </cell>
          <cell r="U2916">
            <v>23460</v>
          </cell>
          <cell r="V2916">
            <v>23460</v>
          </cell>
          <cell r="W2916">
            <v>23460</v>
          </cell>
          <cell r="X2916" t="str">
            <v>MODEL AM-722 COMPLETE KNOCKED DOWNSPEAKERS IN CKD BRAND AMTECMODEL AM- 733 COMPLETE KNOCKED DOWNSPEAKERS IN CKD BRAND AMTECMODEL AM-006 COMPL ETE KNOCKED DOWNSPEAKERS IN CKD BRAND AMTECN M MODEL AM-722 COMPLETE KNOCKED DOWN SPEAKERS IN CKD BRAND AMTEC MODEL AM-733 COMPLETE KNOCKED DOWN SPEAKERS IN CKD BRAND AMTEC MODEL AM-006 COMPLETE KNOCKED DOWN SPEAKERS IN CKD BRAND AMTEC</v>
          </cell>
          <cell r="Y2916" t="str">
            <v>Valide</v>
          </cell>
        </row>
        <row r="2917">
          <cell r="A2917" t="str">
            <v>TGBU6295835</v>
          </cell>
          <cell r="B2917">
            <v>40</v>
          </cell>
          <cell r="C2917" t="str">
            <v>149004767909</v>
          </cell>
          <cell r="D2917">
            <v>0</v>
          </cell>
          <cell r="E2917">
            <v>0</v>
          </cell>
          <cell r="F2917">
            <v>0</v>
          </cell>
          <cell r="G2917">
            <v>0</v>
          </cell>
          <cell r="H2917">
            <v>0</v>
          </cell>
          <cell r="I2917" t="str">
            <v>2020 MSA 167466</v>
          </cell>
          <cell r="J2917">
            <v>38</v>
          </cell>
          <cell r="K2917" t="str">
            <v>GUANGZHOU WOKE ELECTRONICS CO LTD</v>
          </cell>
          <cell r="L2917" t="str">
            <v>ANKE HOME APPLIANCE SERVICES LIMITED</v>
          </cell>
          <cell r="M2917" t="str">
            <v>CN</v>
          </cell>
          <cell r="N2917" t="str">
            <v>CNSHK</v>
          </cell>
          <cell r="O2917" t="str">
            <v>CT</v>
          </cell>
          <cell r="P2917">
            <v>839</v>
          </cell>
          <cell r="Q2917">
            <v>839</v>
          </cell>
          <cell r="R2917">
            <v>839</v>
          </cell>
          <cell r="S2917">
            <v>839</v>
          </cell>
          <cell r="T2917">
            <v>24140</v>
          </cell>
          <cell r="U2917">
            <v>24140</v>
          </cell>
          <cell r="V2917">
            <v>24140</v>
          </cell>
          <cell r="W2917">
            <v>24140</v>
          </cell>
          <cell r="X2917" t="str">
            <v>SPEAKERS IN CKD BRAND DREAMSOUND MODELD-6030SPEAKERS IN CKD BRAND DREA MSOUND MODELD-7030 PHONE 254715600305 FAX 254715600305N M SPEAKERS IN CKD BRAND DREAMSOUND MODEL D-6030 SPEAKERS IN CKD BRAND DREAMSOUND MODEL D-7030 PHONE 254715600305 FAX 254715600305</v>
          </cell>
          <cell r="Y2917" t="str">
            <v>Valide</v>
          </cell>
        </row>
        <row r="2918">
          <cell r="A2918" t="str">
            <v>EISU2183071</v>
          </cell>
          <cell r="B2918">
            <v>20</v>
          </cell>
          <cell r="C2918" t="str">
            <v>149004775863</v>
          </cell>
          <cell r="D2918">
            <v>0</v>
          </cell>
          <cell r="E2918">
            <v>0</v>
          </cell>
          <cell r="F2918">
            <v>0</v>
          </cell>
          <cell r="G2918">
            <v>0</v>
          </cell>
          <cell r="H2918">
            <v>0</v>
          </cell>
          <cell r="I2918" t="str">
            <v>2020 MSA 167466</v>
          </cell>
          <cell r="J2918">
            <v>39</v>
          </cell>
          <cell r="K2918" t="str">
            <v>XINSHENG BLENDER MANUFACTORY</v>
          </cell>
          <cell r="L2918" t="str">
            <v>GABER SONS HOLDING COMPANY LIMITED</v>
          </cell>
          <cell r="M2918" t="str">
            <v>CN</v>
          </cell>
          <cell r="N2918" t="str">
            <v>CNSHK</v>
          </cell>
          <cell r="O2918" t="str">
            <v>CT</v>
          </cell>
          <cell r="P2918">
            <v>153</v>
          </cell>
          <cell r="Q2918">
            <v>153</v>
          </cell>
          <cell r="R2918">
            <v>153</v>
          </cell>
          <cell r="S2918">
            <v>153</v>
          </cell>
          <cell r="T2918">
            <v>3297</v>
          </cell>
          <cell r="U2918">
            <v>3297</v>
          </cell>
          <cell r="V2918">
            <v>3297</v>
          </cell>
          <cell r="W2918">
            <v>3297</v>
          </cell>
          <cell r="X2918" t="str">
            <v>SURPRISE FOOD PROCESSORN M SURPRISE FOOD PROCESSOR</v>
          </cell>
          <cell r="Y2918" t="str">
            <v>Valide</v>
          </cell>
        </row>
        <row r="2919">
          <cell r="A2919" t="str">
            <v>TGBU7081102</v>
          </cell>
          <cell r="B2919">
            <v>40</v>
          </cell>
          <cell r="C2919" t="str">
            <v>149004846108</v>
          </cell>
          <cell r="D2919">
            <v>0</v>
          </cell>
          <cell r="E2919">
            <v>0</v>
          </cell>
          <cell r="F2919">
            <v>0</v>
          </cell>
          <cell r="G2919">
            <v>0</v>
          </cell>
          <cell r="H2919">
            <v>0</v>
          </cell>
          <cell r="I2919" t="str">
            <v>2020 MSA 167507</v>
          </cell>
          <cell r="J2919">
            <v>407</v>
          </cell>
          <cell r="K2919" t="str">
            <v>GENVEE COMPANY OF FOSHAN</v>
          </cell>
          <cell r="L2919" t="str">
            <v>INFINITY FURNITURE LIMITED</v>
          </cell>
          <cell r="M2919" t="str">
            <v>CN</v>
          </cell>
          <cell r="N2919" t="str">
            <v>CNNSA</v>
          </cell>
          <cell r="O2919" t="str">
            <v>PK</v>
          </cell>
          <cell r="P2919">
            <v>559</v>
          </cell>
          <cell r="Q2919">
            <v>559</v>
          </cell>
          <cell r="R2919">
            <v>559</v>
          </cell>
          <cell r="S2919">
            <v>559</v>
          </cell>
          <cell r="T2919">
            <v>10630</v>
          </cell>
          <cell r="U2919">
            <v>10630</v>
          </cell>
          <cell r="V2919">
            <v>10630</v>
          </cell>
          <cell r="W2919">
            <v>10630</v>
          </cell>
          <cell r="X2919" t="str">
            <v>OFFICE CHAIR CHAIR PART TABLE PART MOBILEPEDESTAL EMAIL IMPORTS IN FINITY-KE COMCONTACT PERSON MR PUNIT SHAHPIN NO P051414575HN M OFFICE CHAIR CHAIR PART TABLE PART MOBILE PEDESTAL EMAIL IMPORTS INFINITY-KE COM CONTACT PERSON MR PUNIT SHAH PIN NO P051414575H</v>
          </cell>
          <cell r="Y2919" t="str">
            <v>Valide</v>
          </cell>
        </row>
        <row r="2920">
          <cell r="A2920" t="str">
            <v>EITU1448550</v>
          </cell>
          <cell r="B2920">
            <v>40</v>
          </cell>
          <cell r="C2920" t="str">
            <v>149004879561</v>
          </cell>
          <cell r="D2920">
            <v>0</v>
          </cell>
          <cell r="E2920">
            <v>0</v>
          </cell>
          <cell r="F2920">
            <v>0</v>
          </cell>
          <cell r="G2920">
            <v>0</v>
          </cell>
          <cell r="H2920">
            <v>0</v>
          </cell>
          <cell r="I2920" t="str">
            <v>2020 MSA 167466</v>
          </cell>
          <cell r="J2920">
            <v>514</v>
          </cell>
          <cell r="K2920" t="str">
            <v>D LIGHT DESIGN LTD</v>
          </cell>
          <cell r="L2920" t="str">
            <v>D LIGHT LIMITED</v>
          </cell>
          <cell r="M2920" t="str">
            <v>CN</v>
          </cell>
          <cell r="N2920" t="str">
            <v>CNSHK</v>
          </cell>
          <cell r="O2920" t="str">
            <v>CT</v>
          </cell>
          <cell r="P2920">
            <v>900</v>
          </cell>
          <cell r="Q2920">
            <v>900</v>
          </cell>
          <cell r="R2920">
            <v>424</v>
          </cell>
          <cell r="S2920">
            <v>424</v>
          </cell>
          <cell r="T2920">
            <v>15750</v>
          </cell>
          <cell r="U2920">
            <v>15750</v>
          </cell>
          <cell r="V2920">
            <v>7016</v>
          </cell>
          <cell r="W2920">
            <v>7016</v>
          </cell>
          <cell r="X2920" t="str">
            <v>D LIGHT D150 SOLAR HOME SYSTEMN M D LIGHT D150 SOLAR HOME SYSTEM</v>
          </cell>
          <cell r="Y2920" t="str">
            <v>Valide</v>
          </cell>
        </row>
        <row r="2921">
          <cell r="A2921" t="str">
            <v>EITU1082959</v>
          </cell>
          <cell r="B2921">
            <v>40</v>
          </cell>
          <cell r="C2921" t="str">
            <v>149004939831</v>
          </cell>
          <cell r="D2921">
            <v>0</v>
          </cell>
          <cell r="E2921">
            <v>0</v>
          </cell>
          <cell r="F2921">
            <v>0</v>
          </cell>
          <cell r="G2921">
            <v>0</v>
          </cell>
          <cell r="H2921">
            <v>0</v>
          </cell>
          <cell r="I2921" t="str">
            <v>2020 MSA 167466</v>
          </cell>
          <cell r="J2921">
            <v>475</v>
          </cell>
          <cell r="K2921" t="str">
            <v>GUANGDONG JUNON SONGTIAN ELECTRICAL APPLIANCE CO LTD</v>
          </cell>
          <cell r="L2921" t="str">
            <v>BACKMART MERCHANTS LIMITED</v>
          </cell>
          <cell r="M2921" t="str">
            <v>CN</v>
          </cell>
          <cell r="N2921" t="str">
            <v>CNNSA</v>
          </cell>
          <cell r="O2921" t="str">
            <v>CT</v>
          </cell>
          <cell r="P2921">
            <v>1160</v>
          </cell>
          <cell r="Q2921">
            <v>1160</v>
          </cell>
          <cell r="R2921">
            <v>0</v>
          </cell>
          <cell r="S2921">
            <v>0</v>
          </cell>
          <cell r="T2921">
            <v>23924</v>
          </cell>
          <cell r="U2921">
            <v>23924</v>
          </cell>
          <cell r="V2921">
            <v>0</v>
          </cell>
          <cell r="W2921">
            <v>0</v>
          </cell>
          <cell r="X2921" t="str">
            <v>DISTRIBUTION BOXESHS CODE 8537100000 FAX 0086-757-25562594POWERMAX DISTRIBUTION BOXES HS CODE 8537100000 FAX 0086-757-25562594</v>
          </cell>
          <cell r="Y2921" t="str">
            <v>Valide</v>
          </cell>
        </row>
        <row r="2922">
          <cell r="A2922" t="str">
            <v>EISU1879722</v>
          </cell>
          <cell r="B2922">
            <v>40</v>
          </cell>
          <cell r="C2922" t="str">
            <v>149004944495</v>
          </cell>
          <cell r="D2922">
            <v>0</v>
          </cell>
          <cell r="E2922">
            <v>0</v>
          </cell>
          <cell r="F2922">
            <v>0</v>
          </cell>
          <cell r="G2922">
            <v>0</v>
          </cell>
          <cell r="H2922">
            <v>0</v>
          </cell>
          <cell r="I2922" t="str">
            <v>2020 MSA 167466</v>
          </cell>
          <cell r="J2922">
            <v>515</v>
          </cell>
          <cell r="K2922" t="str">
            <v>GUANGDONG LIGHT PRODUCTS DEVELOPMENT CO LTD</v>
          </cell>
          <cell r="L2922" t="str">
            <v>NIKOKU INTERNATIONAL COMPANY LTD</v>
          </cell>
          <cell r="M2922" t="str">
            <v>CN</v>
          </cell>
          <cell r="N2922" t="str">
            <v>CNHUA</v>
          </cell>
          <cell r="O2922" t="str">
            <v>CT</v>
          </cell>
          <cell r="P2922">
            <v>692</v>
          </cell>
          <cell r="Q2922">
            <v>692</v>
          </cell>
          <cell r="R2922">
            <v>692</v>
          </cell>
          <cell r="S2922">
            <v>692</v>
          </cell>
          <cell r="T2922">
            <v>11156</v>
          </cell>
          <cell r="U2922">
            <v>11156</v>
          </cell>
          <cell r="V2922">
            <v>11156</v>
          </cell>
          <cell r="W2922">
            <v>11156</v>
          </cell>
          <cell r="X2922" t="str">
            <v>AUTO PARTS TOTAL 692CARTONS THE DETAILSAS BELOW665 CARTONS 10521 84KG S 44 74CBMAUTO PARTS27 CARTONS 634 16KGS 1 2CBMAUTO PARTS NIKOKU C NO MADE IN CHINA AUTO PARTS TOTAL 692CARTONS THE DETAILS AS BELOW 665 CARTONS 10521 84KGS 44 74CBM AUTO PARTS 27 CARTONS 634 16KGS 1 2CBM AUTO PARTS</v>
          </cell>
          <cell r="Y2922" t="str">
            <v>Valide</v>
          </cell>
        </row>
        <row r="2923">
          <cell r="A2923" t="str">
            <v>FCIU7318499</v>
          </cell>
          <cell r="B2923">
            <v>40</v>
          </cell>
          <cell r="C2923" t="str">
            <v>149004963783</v>
          </cell>
          <cell r="D2923">
            <v>0</v>
          </cell>
          <cell r="E2923">
            <v>0</v>
          </cell>
          <cell r="F2923">
            <v>0</v>
          </cell>
          <cell r="G2923">
            <v>0</v>
          </cell>
          <cell r="H2923">
            <v>0</v>
          </cell>
          <cell r="I2923" t="str">
            <v>2020 MSA 167466</v>
          </cell>
          <cell r="J2923">
            <v>124</v>
          </cell>
          <cell r="K2923" t="str">
            <v>SDU HK LIMITED</v>
          </cell>
          <cell r="L2923" t="str">
            <v>SEACROSS BUILDERS LIMITED</v>
          </cell>
          <cell r="M2923" t="str">
            <v>CN</v>
          </cell>
          <cell r="N2923" t="str">
            <v>CNNSA</v>
          </cell>
          <cell r="O2923" t="str">
            <v>CT</v>
          </cell>
          <cell r="P2923">
            <v>154</v>
          </cell>
          <cell r="Q2923">
            <v>154</v>
          </cell>
          <cell r="R2923">
            <v>0</v>
          </cell>
          <cell r="S2923">
            <v>0</v>
          </cell>
          <cell r="T2923">
            <v>7944</v>
          </cell>
          <cell r="U2923">
            <v>7944</v>
          </cell>
          <cell r="V2923">
            <v>0</v>
          </cell>
          <cell r="W2923">
            <v>0</v>
          </cell>
          <cell r="X2923" t="str">
            <v>GLASS COUNTERPROMOTIONAL SPEAKERSPROMOTIONAL EARPHONESN M GLASS COUNTER PROMOTIONAL SPEAKERS PROMOTIONAL EARPHONES</v>
          </cell>
          <cell r="Y2923" t="str">
            <v>Valide</v>
          </cell>
        </row>
        <row r="2924">
          <cell r="A2924" t="str">
            <v>TLLU4130375</v>
          </cell>
          <cell r="B2924">
            <v>40</v>
          </cell>
          <cell r="C2924" t="str">
            <v>149005009129</v>
          </cell>
          <cell r="D2924">
            <v>0</v>
          </cell>
          <cell r="E2924">
            <v>0</v>
          </cell>
          <cell r="F2924">
            <v>0</v>
          </cell>
          <cell r="G2924">
            <v>0</v>
          </cell>
          <cell r="H2924">
            <v>0</v>
          </cell>
          <cell r="I2924" t="str">
            <v>2020 MSA 167507</v>
          </cell>
          <cell r="J2924">
            <v>92</v>
          </cell>
          <cell r="K2924" t="str">
            <v>NEW GAIN INDUSTRIAL LTD</v>
          </cell>
          <cell r="L2924" t="str">
            <v>ANNABA TRADING COMPANY LIMITED</v>
          </cell>
          <cell r="M2924" t="str">
            <v>CN</v>
          </cell>
          <cell r="N2924" t="str">
            <v>CNHUA</v>
          </cell>
          <cell r="O2924" t="str">
            <v>CT</v>
          </cell>
          <cell r="P2924">
            <v>522</v>
          </cell>
          <cell r="Q2924">
            <v>522</v>
          </cell>
          <cell r="R2924">
            <v>522</v>
          </cell>
          <cell r="S2924">
            <v>522</v>
          </cell>
          <cell r="T2924">
            <v>9990</v>
          </cell>
          <cell r="U2924">
            <v>9990</v>
          </cell>
          <cell r="V2924">
            <v>9990</v>
          </cell>
          <cell r="W2924">
            <v>9990</v>
          </cell>
          <cell r="X2924" t="str">
            <v>HAIR DRYER MACHINE CKD PACKAGING BARBER CHAIR CKD PACKAGING SHAMPOO CH AIR CKD PACKAGING UV STERILIZERHAIRDRESSING STOOL CKD PACKAGING PEDICU RE CHAIRPORTABLE MASSAGE BEDSALAMA SPLENDOURS ST MIKEL HAIR DRYER MACHINE CKD PACKAGING BARBER CHAIR CKD PACKAGING SHAMPOO CHAIR CKD PACKAGING UV STERILIZER HAIRDRESSING STOOL CKD PACKAGING PEDICURE CHAIR PORTABLE MASSAGE BED</v>
          </cell>
          <cell r="Y2924" t="str">
            <v>Valide</v>
          </cell>
        </row>
        <row r="2925">
          <cell r="A2925" t="str">
            <v>EITU9144147</v>
          </cell>
          <cell r="B2925">
            <v>40</v>
          </cell>
          <cell r="C2925" t="str">
            <v>149005011476</v>
          </cell>
          <cell r="D2925">
            <v>0</v>
          </cell>
          <cell r="E2925">
            <v>0</v>
          </cell>
          <cell r="F2925">
            <v>0</v>
          </cell>
          <cell r="G2925">
            <v>0</v>
          </cell>
          <cell r="H2925">
            <v>0</v>
          </cell>
          <cell r="I2925" t="str">
            <v>2020 MSA 167507</v>
          </cell>
          <cell r="J2925">
            <v>61</v>
          </cell>
          <cell r="K2925" t="str">
            <v>SHEN ZHEN KING DOUBLE SINCERE IMPORT EXPORT CO LTD</v>
          </cell>
          <cell r="L2925" t="str">
            <v>UKWALA BARGAINS LIMITED</v>
          </cell>
          <cell r="M2925" t="str">
            <v>CN</v>
          </cell>
          <cell r="N2925" t="str">
            <v>CNYTN</v>
          </cell>
          <cell r="O2925" t="str">
            <v>CT</v>
          </cell>
          <cell r="P2925">
            <v>1218</v>
          </cell>
          <cell r="Q2925">
            <v>1218</v>
          </cell>
          <cell r="R2925">
            <v>1218</v>
          </cell>
          <cell r="S2925">
            <v>1218</v>
          </cell>
          <cell r="T2925">
            <v>20858</v>
          </cell>
          <cell r="U2925">
            <v>20858</v>
          </cell>
          <cell r="V2925">
            <v>20858</v>
          </cell>
          <cell r="W2925">
            <v>20858</v>
          </cell>
          <cell r="X2925" t="str">
            <v>GLASSWAREHS CODE 70133700N M GLASSWARE HS CODE 70133700</v>
          </cell>
          <cell r="Y2925" t="str">
            <v>Valide</v>
          </cell>
        </row>
        <row r="2926">
          <cell r="A2926" t="str">
            <v>TCNU3906925</v>
          </cell>
          <cell r="B2926">
            <v>40</v>
          </cell>
          <cell r="C2926" t="str">
            <v>149005224526</v>
          </cell>
          <cell r="D2926">
            <v>0</v>
          </cell>
          <cell r="E2926">
            <v>0</v>
          </cell>
          <cell r="F2926">
            <v>0</v>
          </cell>
          <cell r="G2926">
            <v>0</v>
          </cell>
          <cell r="H2926">
            <v>0</v>
          </cell>
          <cell r="I2926" t="str">
            <v>2020 MSA 167507</v>
          </cell>
          <cell r="J2926">
            <v>465</v>
          </cell>
          <cell r="K2926" t="str">
            <v>XINYI AUTOMOBILE GLASS SHENZHEN CO LTD</v>
          </cell>
          <cell r="L2926" t="str">
            <v>ESSAJEE AMIJEE SONS RIVER ROAD LTD</v>
          </cell>
          <cell r="M2926" t="str">
            <v>CN</v>
          </cell>
          <cell r="N2926" t="str">
            <v>CNSHK</v>
          </cell>
          <cell r="O2926" t="str">
            <v>CR</v>
          </cell>
          <cell r="P2926">
            <v>96</v>
          </cell>
          <cell r="Q2926">
            <v>96</v>
          </cell>
          <cell r="R2926">
            <v>96</v>
          </cell>
          <cell r="S2926">
            <v>96</v>
          </cell>
          <cell r="T2926">
            <v>38920</v>
          </cell>
          <cell r="U2926">
            <v>38920</v>
          </cell>
          <cell r="V2926">
            <v>38920</v>
          </cell>
          <cell r="W2926">
            <v>38920</v>
          </cell>
          <cell r="X2926" t="str">
            <v>96 CRATES OF AUTOMOBILE SAFETY GLASSIDF NO E2007370373AKL200410 C NO MADE IN CHINA 96 CRATES OF AUTOMOBILE SAFETY GLASS IDF NO E2007370373</v>
          </cell>
          <cell r="Y2926" t="str">
            <v>Valide</v>
          </cell>
        </row>
        <row r="2927">
          <cell r="A2927" t="str">
            <v>TLLU5425447</v>
          </cell>
          <cell r="B2927">
            <v>40</v>
          </cell>
          <cell r="C2927" t="str">
            <v>150000039775</v>
          </cell>
          <cell r="D2927">
            <v>0</v>
          </cell>
          <cell r="E2927">
            <v>0</v>
          </cell>
          <cell r="F2927">
            <v>0</v>
          </cell>
          <cell r="G2927">
            <v>0</v>
          </cell>
          <cell r="H2927">
            <v>0</v>
          </cell>
          <cell r="I2927" t="str">
            <v>2020 MSA 167466</v>
          </cell>
          <cell r="J2927">
            <v>28</v>
          </cell>
          <cell r="K2927" t="str">
            <v>AKSA POWER GENERATION CHINA CO LTD</v>
          </cell>
          <cell r="L2927" t="str">
            <v>SIMBA CORPORATION LIMITED</v>
          </cell>
          <cell r="M2927" t="str">
            <v>CN</v>
          </cell>
          <cell r="N2927" t="str">
            <v>CNSHA</v>
          </cell>
          <cell r="O2927" t="str">
            <v>PK</v>
          </cell>
          <cell r="P2927">
            <v>7</v>
          </cell>
          <cell r="Q2927">
            <v>7</v>
          </cell>
          <cell r="R2927">
            <v>7</v>
          </cell>
          <cell r="S2927">
            <v>7</v>
          </cell>
          <cell r="T2927">
            <v>9242</v>
          </cell>
          <cell r="U2927">
            <v>9242</v>
          </cell>
          <cell r="V2927">
            <v>9242</v>
          </cell>
          <cell r="W2927">
            <v>9242</v>
          </cell>
          <cell r="X2927" t="str">
            <v>GENERAROS AND SPARE PARTSLC NO TF2023196123IDF NO E2008387499N M GENERAROS AND SPARE PARTS LC NO TF2023196123 IDF NO E2008387499</v>
          </cell>
          <cell r="Y2927" t="str">
            <v>Valide</v>
          </cell>
        </row>
        <row r="2928">
          <cell r="A2928" t="str">
            <v>DRYU2382482</v>
          </cell>
          <cell r="B2928">
            <v>20</v>
          </cell>
          <cell r="C2928" t="str">
            <v>152020012062</v>
          </cell>
          <cell r="D2928">
            <v>0</v>
          </cell>
          <cell r="E2928">
            <v>0</v>
          </cell>
          <cell r="F2928">
            <v>0</v>
          </cell>
          <cell r="G2928">
            <v>0</v>
          </cell>
          <cell r="H2928">
            <v>0</v>
          </cell>
          <cell r="I2928" t="str">
            <v>2020 MSA 167131</v>
          </cell>
          <cell r="J2928">
            <v>290</v>
          </cell>
          <cell r="K2928" t="str">
            <v>WUHAN BESTWIT INDUSTRIES CO LTD</v>
          </cell>
          <cell r="L2928" t="str">
            <v>SWINTON EAST AFRICA LTD</v>
          </cell>
          <cell r="M2928" t="str">
            <v>CN</v>
          </cell>
          <cell r="N2928" t="str">
            <v>CNWUH</v>
          </cell>
          <cell r="O2928" t="str">
            <v>CT</v>
          </cell>
          <cell r="P2928">
            <v>517</v>
          </cell>
          <cell r="Q2928">
            <v>517</v>
          </cell>
          <cell r="R2928">
            <v>517</v>
          </cell>
          <cell r="S2928">
            <v>517</v>
          </cell>
          <cell r="T2928">
            <v>5442</v>
          </cell>
          <cell r="U2928">
            <v>5442</v>
          </cell>
          <cell r="V2928">
            <v>5442</v>
          </cell>
          <cell r="W2928">
            <v>5442</v>
          </cell>
          <cell r="X2928" t="str">
            <v>FIRST AID KIDSREFLECTOR VESTWORKING GLOVESWORKING GLOVESBUMP CAPSFACE SHIELDSFOREST HELMETSAFETY HELMETSAFETY HARNESSN M FIRST AID KIDS REFLECTOR VEST WORKING GLOVES WORKING GLOVES BUMP CAPS FACE SHIELDS FOREST HELMET SAFETY HELMET SAFETY HARNESS EYEWASH SHOWER SAFETY SHOES PARTICULATE FILTER RETAINER RAINCOAT --TEL 254719867633 E-MAIL SWINTONEASTAFRICALTD GMAIL COM</v>
          </cell>
          <cell r="Y2928" t="str">
            <v>Valide</v>
          </cell>
        </row>
        <row r="2929">
          <cell r="A2929" t="str">
            <v>DRYU2470834</v>
          </cell>
          <cell r="B2929">
            <v>20</v>
          </cell>
          <cell r="C2929" t="str">
            <v>152020045416</v>
          </cell>
          <cell r="D2929">
            <v>0</v>
          </cell>
          <cell r="E2929">
            <v>0</v>
          </cell>
          <cell r="F2929">
            <v>0</v>
          </cell>
          <cell r="G2929">
            <v>0</v>
          </cell>
          <cell r="H2929">
            <v>0</v>
          </cell>
          <cell r="I2929" t="str">
            <v>2020 MSA 167466</v>
          </cell>
          <cell r="J2929">
            <v>227</v>
          </cell>
          <cell r="K2929" t="str">
            <v>JINGMEN DIER WOODEN PRODUCTS CO LTD</v>
          </cell>
          <cell r="L2929" t="str">
            <v>PG WOOD PRODUCTS LIMITED</v>
          </cell>
          <cell r="M2929" t="str">
            <v>CN</v>
          </cell>
          <cell r="N2929" t="str">
            <v>CNJGZ</v>
          </cell>
          <cell r="O2929" t="str">
            <v>PK</v>
          </cell>
          <cell r="P2929">
            <v>132</v>
          </cell>
          <cell r="Q2929">
            <v>132</v>
          </cell>
          <cell r="R2929">
            <v>0</v>
          </cell>
          <cell r="S2929">
            <v>0</v>
          </cell>
          <cell r="T2929">
            <v>122270</v>
          </cell>
          <cell r="U2929">
            <v>122270</v>
          </cell>
          <cell r="V2929">
            <v>0</v>
          </cell>
          <cell r="W2929">
            <v>0</v>
          </cell>
          <cell r="X2929" t="str">
            <v>MDF DOOR SKINN M MDF DOOR SKIN</v>
          </cell>
          <cell r="Y2929" t="str">
            <v>Valide</v>
          </cell>
        </row>
        <row r="2930">
          <cell r="A2930" t="str">
            <v>EGHU3389028</v>
          </cell>
          <cell r="B2930">
            <v>20</v>
          </cell>
          <cell r="C2930" t="str">
            <v>152020045416</v>
          </cell>
          <cell r="D2930">
            <v>0</v>
          </cell>
          <cell r="E2930">
            <v>0</v>
          </cell>
          <cell r="F2930">
            <v>0</v>
          </cell>
          <cell r="G2930">
            <v>0</v>
          </cell>
          <cell r="H2930">
            <v>0</v>
          </cell>
          <cell r="I2930" t="str">
            <v>2020 MSA 167466</v>
          </cell>
          <cell r="J2930">
            <v>227</v>
          </cell>
          <cell r="K2930" t="str">
            <v>JINGMEN DIER WOODEN PRODUCTS CO LTD</v>
          </cell>
          <cell r="L2930" t="str">
            <v>PG WOOD PRODUCTS LIMITED</v>
          </cell>
          <cell r="M2930" t="str">
            <v>CN</v>
          </cell>
          <cell r="N2930" t="str">
            <v>CNJGZ</v>
          </cell>
          <cell r="O2930" t="str">
            <v>PK</v>
          </cell>
          <cell r="P2930">
            <v>132</v>
          </cell>
          <cell r="Q2930">
            <v>132</v>
          </cell>
          <cell r="R2930">
            <v>0</v>
          </cell>
          <cell r="S2930">
            <v>0</v>
          </cell>
          <cell r="T2930">
            <v>122270</v>
          </cell>
          <cell r="U2930">
            <v>122270</v>
          </cell>
          <cell r="V2930">
            <v>0</v>
          </cell>
          <cell r="W2930">
            <v>0</v>
          </cell>
          <cell r="X2930" t="str">
            <v>MDF DOOR SKINN M MDF DOOR SKIN</v>
          </cell>
          <cell r="Y2930" t="str">
            <v>Valide</v>
          </cell>
        </row>
        <row r="2931">
          <cell r="A2931" t="str">
            <v>TCLU3496696</v>
          </cell>
          <cell r="B2931">
            <v>20</v>
          </cell>
          <cell r="C2931" t="str">
            <v>152020045416</v>
          </cell>
          <cell r="D2931">
            <v>0</v>
          </cell>
          <cell r="E2931">
            <v>0</v>
          </cell>
          <cell r="F2931">
            <v>0</v>
          </cell>
          <cell r="G2931">
            <v>0</v>
          </cell>
          <cell r="H2931">
            <v>0</v>
          </cell>
          <cell r="I2931" t="str">
            <v>2020 MSA 167466</v>
          </cell>
          <cell r="J2931">
            <v>227</v>
          </cell>
          <cell r="K2931" t="str">
            <v>JINGMEN DIER WOODEN PRODUCTS CO LTD</v>
          </cell>
          <cell r="L2931" t="str">
            <v>PG WOOD PRODUCTS LIMITED</v>
          </cell>
          <cell r="M2931" t="str">
            <v>CN</v>
          </cell>
          <cell r="N2931" t="str">
            <v>CNJGZ</v>
          </cell>
          <cell r="O2931" t="str">
            <v>PK</v>
          </cell>
          <cell r="P2931">
            <v>132</v>
          </cell>
          <cell r="Q2931">
            <v>132</v>
          </cell>
          <cell r="R2931">
            <v>0</v>
          </cell>
          <cell r="S2931">
            <v>0</v>
          </cell>
          <cell r="T2931">
            <v>122270</v>
          </cell>
          <cell r="U2931">
            <v>122270</v>
          </cell>
          <cell r="V2931">
            <v>0</v>
          </cell>
          <cell r="W2931">
            <v>0</v>
          </cell>
          <cell r="X2931" t="str">
            <v>MDF DOOR SKINN M MDF DOOR SKIN</v>
          </cell>
          <cell r="Y2931" t="str">
            <v>Valide</v>
          </cell>
        </row>
        <row r="2932">
          <cell r="A2932" t="str">
            <v>TEMU0080568</v>
          </cell>
          <cell r="B2932">
            <v>20</v>
          </cell>
          <cell r="C2932" t="str">
            <v>152020045416</v>
          </cell>
          <cell r="D2932">
            <v>0</v>
          </cell>
          <cell r="E2932">
            <v>0</v>
          </cell>
          <cell r="F2932">
            <v>0</v>
          </cell>
          <cell r="G2932">
            <v>0</v>
          </cell>
          <cell r="H2932">
            <v>0</v>
          </cell>
          <cell r="I2932" t="str">
            <v>2020 MSA 167466</v>
          </cell>
          <cell r="J2932">
            <v>227</v>
          </cell>
          <cell r="K2932" t="str">
            <v>JINGMEN DIER WOODEN PRODUCTS CO LTD</v>
          </cell>
          <cell r="L2932" t="str">
            <v>PG WOOD PRODUCTS LIMITED</v>
          </cell>
          <cell r="M2932" t="str">
            <v>CN</v>
          </cell>
          <cell r="N2932" t="str">
            <v>CNJGZ</v>
          </cell>
          <cell r="O2932" t="str">
            <v>PK</v>
          </cell>
          <cell r="P2932">
            <v>132</v>
          </cell>
          <cell r="Q2932">
            <v>132</v>
          </cell>
          <cell r="R2932">
            <v>0</v>
          </cell>
          <cell r="S2932">
            <v>0</v>
          </cell>
          <cell r="T2932">
            <v>122270</v>
          </cell>
          <cell r="U2932">
            <v>122270</v>
          </cell>
          <cell r="V2932">
            <v>0</v>
          </cell>
          <cell r="W2932">
            <v>0</v>
          </cell>
          <cell r="X2932" t="str">
            <v>MDF DOOR SKINN M MDF DOOR SKIN</v>
          </cell>
          <cell r="Y2932" t="str">
            <v>Valide</v>
          </cell>
        </row>
        <row r="2933">
          <cell r="A2933" t="str">
            <v>EISU2224078</v>
          </cell>
          <cell r="B2933">
            <v>20</v>
          </cell>
          <cell r="C2933" t="str">
            <v>152020045416</v>
          </cell>
          <cell r="D2933">
            <v>0</v>
          </cell>
          <cell r="E2933">
            <v>0</v>
          </cell>
          <cell r="F2933">
            <v>0</v>
          </cell>
          <cell r="G2933">
            <v>0</v>
          </cell>
          <cell r="H2933">
            <v>0</v>
          </cell>
          <cell r="I2933" t="str">
            <v>2020 MSA 167466</v>
          </cell>
          <cell r="J2933">
            <v>227</v>
          </cell>
          <cell r="K2933" t="str">
            <v>JINGMEN DIER WOODEN PRODUCTS CO LTD</v>
          </cell>
          <cell r="L2933" t="str">
            <v>PG WOOD PRODUCTS LIMITED</v>
          </cell>
          <cell r="M2933" t="str">
            <v>CN</v>
          </cell>
          <cell r="N2933" t="str">
            <v>CNJGZ</v>
          </cell>
          <cell r="O2933" t="str">
            <v>PK</v>
          </cell>
          <cell r="P2933">
            <v>132</v>
          </cell>
          <cell r="Q2933">
            <v>132</v>
          </cell>
          <cell r="R2933">
            <v>0</v>
          </cell>
          <cell r="S2933">
            <v>0</v>
          </cell>
          <cell r="T2933">
            <v>122270</v>
          </cell>
          <cell r="U2933">
            <v>122270</v>
          </cell>
          <cell r="V2933">
            <v>0</v>
          </cell>
          <cell r="W2933">
            <v>0</v>
          </cell>
          <cell r="X2933" t="str">
            <v>MDF DOOR SKINN M MDF DOOR SKIN</v>
          </cell>
          <cell r="Y2933" t="str">
            <v>Valide</v>
          </cell>
        </row>
        <row r="2934">
          <cell r="A2934" t="str">
            <v>EGHU3166174</v>
          </cell>
          <cell r="B2934">
            <v>20</v>
          </cell>
          <cell r="C2934" t="str">
            <v>152020045416</v>
          </cell>
          <cell r="D2934">
            <v>0</v>
          </cell>
          <cell r="E2934">
            <v>0</v>
          </cell>
          <cell r="F2934">
            <v>0</v>
          </cell>
          <cell r="G2934">
            <v>0</v>
          </cell>
          <cell r="H2934">
            <v>0</v>
          </cell>
          <cell r="I2934" t="str">
            <v>2020 MSA 167466</v>
          </cell>
          <cell r="J2934">
            <v>227</v>
          </cell>
          <cell r="K2934" t="str">
            <v>JINGMEN DIER WOODEN PRODUCTS CO LTD</v>
          </cell>
          <cell r="L2934" t="str">
            <v>PG WOOD PRODUCTS LIMITED</v>
          </cell>
          <cell r="M2934" t="str">
            <v>CN</v>
          </cell>
          <cell r="N2934" t="str">
            <v>CNJGZ</v>
          </cell>
          <cell r="O2934" t="str">
            <v>PK</v>
          </cell>
          <cell r="P2934">
            <v>132</v>
          </cell>
          <cell r="Q2934">
            <v>132</v>
          </cell>
          <cell r="R2934">
            <v>0</v>
          </cell>
          <cell r="S2934">
            <v>0</v>
          </cell>
          <cell r="T2934">
            <v>122270</v>
          </cell>
          <cell r="U2934">
            <v>122270</v>
          </cell>
          <cell r="V2934">
            <v>0</v>
          </cell>
          <cell r="W2934">
            <v>0</v>
          </cell>
          <cell r="X2934" t="str">
            <v>MDF DOOR SKINN M MDF DOOR SKIN</v>
          </cell>
          <cell r="Y2934" t="str">
            <v>Valide</v>
          </cell>
        </row>
        <row r="2935">
          <cell r="A2935" t="str">
            <v>EGHU9489385</v>
          </cell>
          <cell r="B2935">
            <v>40</v>
          </cell>
          <cell r="C2935" t="str">
            <v>154000022344</v>
          </cell>
          <cell r="D2935">
            <v>0</v>
          </cell>
          <cell r="E2935">
            <v>0</v>
          </cell>
          <cell r="F2935">
            <v>0</v>
          </cell>
          <cell r="G2935">
            <v>0</v>
          </cell>
          <cell r="H2935">
            <v>0</v>
          </cell>
          <cell r="I2935" t="str">
            <v>2020 MSA 167507</v>
          </cell>
          <cell r="J2935">
            <v>435</v>
          </cell>
          <cell r="K2935" t="str">
            <v>DEZHOU WEIQIAN IMPORT EXPORT CO LTD</v>
          </cell>
          <cell r="L2935" t="str">
            <v>GREENPAK HOLDING CO LTD</v>
          </cell>
          <cell r="M2935" t="str">
            <v>CN</v>
          </cell>
          <cell r="N2935" t="str">
            <v>CNTAO</v>
          </cell>
          <cell r="O2935" t="str">
            <v>PK</v>
          </cell>
          <cell r="P2935">
            <v>312</v>
          </cell>
          <cell r="Q2935">
            <v>312</v>
          </cell>
          <cell r="R2935">
            <v>312</v>
          </cell>
          <cell r="S2935">
            <v>312</v>
          </cell>
          <cell r="T2935">
            <v>3510</v>
          </cell>
          <cell r="U2935">
            <v>3510</v>
          </cell>
          <cell r="V2935">
            <v>3510</v>
          </cell>
          <cell r="W2935">
            <v>3510</v>
          </cell>
          <cell r="X2935" t="str">
            <v>POULTRY FEEDERHS CODE 3926909090POULTRY DRINKERHS CODE 3926909090 OFF ICE DECHENG DISTRICT DEZHOUCITY SHANDONGPROVINCE CHINAMADE IN CHINA POULTRY FEEDER HS CODE 3926909090 POULTRY DRINKER HS CODE 3926909090 OFFICE DECHENG DISTRICT DEZHOU CITY SHANDONG PROVINCE CHINA</v>
          </cell>
          <cell r="Y2935" t="str">
            <v>Valide</v>
          </cell>
        </row>
        <row r="2936">
          <cell r="A2936" t="str">
            <v>TEMU6451820</v>
          </cell>
          <cell r="B2936">
            <v>40</v>
          </cell>
          <cell r="C2936" t="str">
            <v>155000069748</v>
          </cell>
          <cell r="D2936">
            <v>0</v>
          </cell>
          <cell r="E2936">
            <v>0</v>
          </cell>
          <cell r="F2936">
            <v>0</v>
          </cell>
          <cell r="G2936">
            <v>0</v>
          </cell>
          <cell r="H2936">
            <v>0</v>
          </cell>
          <cell r="I2936" t="str">
            <v>2020 MSA 167466</v>
          </cell>
          <cell r="J2936">
            <v>237</v>
          </cell>
          <cell r="K2936" t="str">
            <v>SHENZHEN JSL ELECTRONICS CO LTD</v>
          </cell>
          <cell r="L2936" t="str">
            <v>MOBISON INVESTMENT LTD</v>
          </cell>
          <cell r="M2936" t="str">
            <v>CN</v>
          </cell>
          <cell r="N2936" t="str">
            <v>CNSHK</v>
          </cell>
          <cell r="O2936" t="str">
            <v>CT</v>
          </cell>
          <cell r="P2936">
            <v>1808</v>
          </cell>
          <cell r="Q2936">
            <v>1808</v>
          </cell>
          <cell r="R2936">
            <v>1808</v>
          </cell>
          <cell r="S2936">
            <v>1808</v>
          </cell>
          <cell r="T2936">
            <v>12310</v>
          </cell>
          <cell r="U2936">
            <v>12310</v>
          </cell>
          <cell r="V2936">
            <v>12310</v>
          </cell>
          <cell r="W2936">
            <v>12310</v>
          </cell>
          <cell r="X2936" t="str">
            <v>SPEAKERS HS CODE 8518210000PHELISTAR BRAND TV ANTENA HS CODE 852910 0000DVD PLAYERS HS CODE 8528721000 EMAIL XFX023 126 COM EMAIL MOBIS ONINVESTMENTLTD GMAIL COMPIN P051601372YN M SPEAKERS HS CODE 8518210000 PHELISTAR BRAND TV ANTENA HS CODE 8529100000 DVD PLAYERS HS CODE 8528721000 EMAIL XFX023 126 COM EMAIL MOBISONINVESTMENTLTD GMAIL COM PIN P051601372Y</v>
          </cell>
          <cell r="Y2936" t="str">
            <v>Valide</v>
          </cell>
        </row>
        <row r="2937">
          <cell r="A2937" t="str">
            <v>TCLU3499951</v>
          </cell>
          <cell r="B2937">
            <v>20</v>
          </cell>
          <cell r="C2937" t="str">
            <v>156000266533</v>
          </cell>
          <cell r="D2937">
            <v>0</v>
          </cell>
          <cell r="E2937">
            <v>0</v>
          </cell>
          <cell r="F2937">
            <v>0</v>
          </cell>
          <cell r="G2937">
            <v>0</v>
          </cell>
          <cell r="H2937">
            <v>0</v>
          </cell>
          <cell r="I2937" t="str">
            <v>2020 MSA 167466</v>
          </cell>
          <cell r="J2937">
            <v>238</v>
          </cell>
          <cell r="K2937" t="str">
            <v>ZHEJIANG YUQI TRADING CO LTD</v>
          </cell>
          <cell r="L2937" t="str">
            <v>HU MING PVC CO LTD</v>
          </cell>
          <cell r="M2937" t="str">
            <v>CN</v>
          </cell>
          <cell r="N2937" t="str">
            <v>CNWUZ</v>
          </cell>
          <cell r="O2937" t="str">
            <v>PK</v>
          </cell>
          <cell r="P2937">
            <v>5400</v>
          </cell>
          <cell r="Q2937">
            <v>5400</v>
          </cell>
          <cell r="R2937">
            <v>5400</v>
          </cell>
          <cell r="S2937">
            <v>5400</v>
          </cell>
          <cell r="T2937">
            <v>265000</v>
          </cell>
          <cell r="U2937">
            <v>265000</v>
          </cell>
          <cell r="V2937">
            <v>265000</v>
          </cell>
          <cell r="W2937">
            <v>265000</v>
          </cell>
          <cell r="X2937" t="str">
            <v>CARBONATE DRILL CUTTINGSN M CARBONATE DRILL CUTTINGS</v>
          </cell>
          <cell r="Y2937" t="str">
            <v>Valide</v>
          </cell>
        </row>
        <row r="2938">
          <cell r="A2938" t="str">
            <v>EITU0164517</v>
          </cell>
          <cell r="B2938">
            <v>20</v>
          </cell>
          <cell r="C2938" t="str">
            <v>156000266533</v>
          </cell>
          <cell r="D2938">
            <v>0</v>
          </cell>
          <cell r="E2938">
            <v>0</v>
          </cell>
          <cell r="F2938">
            <v>0</v>
          </cell>
          <cell r="G2938">
            <v>0</v>
          </cell>
          <cell r="H2938">
            <v>0</v>
          </cell>
          <cell r="I2938" t="str">
            <v>2020 MSA 167466</v>
          </cell>
          <cell r="J2938">
            <v>238</v>
          </cell>
          <cell r="K2938" t="str">
            <v>ZHEJIANG YUQI TRADING CO LTD</v>
          </cell>
          <cell r="L2938" t="str">
            <v>HU MING PVC CO LTD</v>
          </cell>
          <cell r="M2938" t="str">
            <v>CN</v>
          </cell>
          <cell r="N2938" t="str">
            <v>CNWUZ</v>
          </cell>
          <cell r="O2938" t="str">
            <v>PK</v>
          </cell>
          <cell r="P2938">
            <v>5400</v>
          </cell>
          <cell r="Q2938">
            <v>5400</v>
          </cell>
          <cell r="R2938">
            <v>5400</v>
          </cell>
          <cell r="S2938">
            <v>5400</v>
          </cell>
          <cell r="T2938">
            <v>265000</v>
          </cell>
          <cell r="U2938">
            <v>265000</v>
          </cell>
          <cell r="V2938">
            <v>265000</v>
          </cell>
          <cell r="W2938">
            <v>265000</v>
          </cell>
          <cell r="X2938" t="str">
            <v>CARBONATE DRILL CUTTINGSN M CARBONATE DRILL CUTTINGS</v>
          </cell>
          <cell r="Y2938" t="str">
            <v>Valide</v>
          </cell>
        </row>
        <row r="2939">
          <cell r="A2939" t="str">
            <v>EISU2085877</v>
          </cell>
          <cell r="B2939">
            <v>20</v>
          </cell>
          <cell r="C2939" t="str">
            <v>156000313965</v>
          </cell>
          <cell r="D2939">
            <v>0</v>
          </cell>
          <cell r="E2939">
            <v>0</v>
          </cell>
          <cell r="F2939">
            <v>0</v>
          </cell>
          <cell r="G2939">
            <v>0</v>
          </cell>
          <cell r="H2939">
            <v>0</v>
          </cell>
          <cell r="I2939" t="str">
            <v>2020 MSA 167466</v>
          </cell>
          <cell r="J2939">
            <v>240</v>
          </cell>
          <cell r="K2939" t="str">
            <v>FOSHAN CITY GAOMING SUNRAISE PLASTIC CO LTD</v>
          </cell>
          <cell r="L2939" t="str">
            <v>C P SHOE INDUSTRIES LIMITED</v>
          </cell>
          <cell r="M2939" t="str">
            <v>CN</v>
          </cell>
          <cell r="N2939" t="str">
            <v>CNGOM</v>
          </cell>
          <cell r="O2939" t="str">
            <v>RO</v>
          </cell>
          <cell r="P2939">
            <v>4000</v>
          </cell>
          <cell r="Q2939">
            <v>4000</v>
          </cell>
          <cell r="R2939">
            <v>4000</v>
          </cell>
          <cell r="S2939">
            <v>4000</v>
          </cell>
          <cell r="T2939">
            <v>110700</v>
          </cell>
          <cell r="U2939">
            <v>110700</v>
          </cell>
          <cell r="V2939">
            <v>110700</v>
          </cell>
          <cell r="W2939">
            <v>110700</v>
          </cell>
          <cell r="X2939" t="str">
            <v>4000 ROLLS OF PVC FLOORINGHS CODE 39181000IDF NO 20EMKIM000099662 F AX 86-757-88227070N M 4000 ROLLS OF PVC FLOORING HS CODE 39181000 IDF NO 20EMKIM000099662 FAX 86-757-88227070</v>
          </cell>
          <cell r="Y2939" t="str">
            <v>Valide</v>
          </cell>
        </row>
        <row r="2940">
          <cell r="A2940" t="str">
            <v>EITU1677324</v>
          </cell>
          <cell r="B2940">
            <v>40</v>
          </cell>
          <cell r="C2940" t="str">
            <v>156000314155</v>
          </cell>
          <cell r="D2940">
            <v>0</v>
          </cell>
          <cell r="E2940">
            <v>0</v>
          </cell>
          <cell r="F2940">
            <v>0</v>
          </cell>
          <cell r="G2940">
            <v>0</v>
          </cell>
          <cell r="H2940">
            <v>0</v>
          </cell>
          <cell r="I2940" t="str">
            <v>2020 MSA 167507</v>
          </cell>
          <cell r="J2940">
            <v>86</v>
          </cell>
          <cell r="K2940" t="str">
            <v>ZHEJIANG HUAXIA BAMBOO AND WOOD PRODUCTS CO LTD</v>
          </cell>
          <cell r="L2940" t="str">
            <v>TILE AND CARPET CENTRE LTD</v>
          </cell>
          <cell r="M2940" t="str">
            <v>CN</v>
          </cell>
          <cell r="N2940" t="str">
            <v>CNSHA</v>
          </cell>
          <cell r="O2940" t="str">
            <v>CT</v>
          </cell>
          <cell r="P2940">
            <v>356</v>
          </cell>
          <cell r="Q2940">
            <v>356</v>
          </cell>
          <cell r="R2940">
            <v>356</v>
          </cell>
          <cell r="S2940">
            <v>356</v>
          </cell>
          <cell r="T2940">
            <v>9137</v>
          </cell>
          <cell r="U2940">
            <v>9137</v>
          </cell>
          <cell r="V2940">
            <v>9137</v>
          </cell>
          <cell r="W2940">
            <v>9137</v>
          </cell>
          <cell r="X2940" t="str">
            <v>FURNITURE E-MAIL SAMUELG TILECENTRE COMN M FURNITURE E-MAIL SAMUELG TILECENTRE COM</v>
          </cell>
          <cell r="Y2940" t="str">
            <v>Valide</v>
          </cell>
        </row>
        <row r="2941">
          <cell r="A2941" t="str">
            <v>FDCU0165335</v>
          </cell>
          <cell r="B2941">
            <v>40</v>
          </cell>
          <cell r="C2941" t="str">
            <v>156000314155</v>
          </cell>
          <cell r="D2941">
            <v>0</v>
          </cell>
          <cell r="E2941">
            <v>0</v>
          </cell>
          <cell r="F2941">
            <v>0</v>
          </cell>
          <cell r="G2941">
            <v>0</v>
          </cell>
          <cell r="H2941">
            <v>0</v>
          </cell>
          <cell r="I2941" t="str">
            <v>2020 MSA 167507</v>
          </cell>
          <cell r="J2941">
            <v>86</v>
          </cell>
          <cell r="K2941" t="str">
            <v>ZHEJIANG HUAXIA BAMBOO AND WOOD PRODUCTS CO LTD</v>
          </cell>
          <cell r="L2941" t="str">
            <v>TILE AND CARPET CENTRE LTD</v>
          </cell>
          <cell r="M2941" t="str">
            <v>CN</v>
          </cell>
          <cell r="N2941" t="str">
            <v>CNSHA</v>
          </cell>
          <cell r="O2941" t="str">
            <v>CT</v>
          </cell>
          <cell r="P2941">
            <v>356</v>
          </cell>
          <cell r="Q2941">
            <v>356</v>
          </cell>
          <cell r="R2941">
            <v>356</v>
          </cell>
          <cell r="S2941">
            <v>356</v>
          </cell>
          <cell r="T2941">
            <v>9137</v>
          </cell>
          <cell r="U2941">
            <v>9137</v>
          </cell>
          <cell r="V2941">
            <v>9137</v>
          </cell>
          <cell r="W2941">
            <v>9137</v>
          </cell>
          <cell r="X2941" t="str">
            <v>FURNITURE E-MAIL SAMUELG TILECENTRE COMN M FURNITURE E-MAIL SAMUELG TILECENTRE COM</v>
          </cell>
          <cell r="Y2941" t="str">
            <v>Valide</v>
          </cell>
        </row>
        <row r="2942">
          <cell r="A2942" t="str">
            <v>EGHU9313312</v>
          </cell>
          <cell r="B2942">
            <v>40</v>
          </cell>
          <cell r="C2942" t="str">
            <v>156000315879</v>
          </cell>
          <cell r="D2942">
            <v>0</v>
          </cell>
          <cell r="E2942">
            <v>0</v>
          </cell>
          <cell r="F2942">
            <v>0</v>
          </cell>
          <cell r="G2942">
            <v>0</v>
          </cell>
          <cell r="H2942">
            <v>0</v>
          </cell>
          <cell r="I2942" t="str">
            <v>2020 MSA 167507</v>
          </cell>
          <cell r="J2942">
            <v>111</v>
          </cell>
          <cell r="K2942" t="str">
            <v>TENGO RATTAN CO LTD</v>
          </cell>
          <cell r="L2942" t="str">
            <v>TILE AND CARPET CENTRE LTD</v>
          </cell>
          <cell r="M2942" t="str">
            <v>CN</v>
          </cell>
          <cell r="N2942" t="str">
            <v>CNNSA</v>
          </cell>
          <cell r="O2942" t="str">
            <v>PK</v>
          </cell>
          <cell r="P2942">
            <v>395</v>
          </cell>
          <cell r="Q2942">
            <v>395</v>
          </cell>
          <cell r="R2942">
            <v>395</v>
          </cell>
          <cell r="S2942">
            <v>395</v>
          </cell>
          <cell r="T2942">
            <v>3705</v>
          </cell>
          <cell r="U2942">
            <v>3705</v>
          </cell>
          <cell r="V2942">
            <v>3705</v>
          </cell>
          <cell r="W2942">
            <v>3705</v>
          </cell>
          <cell r="X2942" t="str">
            <v>FURNITURE-SWINGS E-MAIL SAMUELG TILECENTRE COMN M FURNITURE-SWINGS E-MAIL SAMUELG TILECENTRE COM</v>
          </cell>
          <cell r="Y2942" t="str">
            <v>Valide</v>
          </cell>
        </row>
        <row r="2943">
          <cell r="A2943" t="str">
            <v>EGHU3834000</v>
          </cell>
          <cell r="B2943">
            <v>20</v>
          </cell>
          <cell r="C2943" t="str">
            <v>156000318576</v>
          </cell>
          <cell r="D2943">
            <v>0</v>
          </cell>
          <cell r="E2943">
            <v>0</v>
          </cell>
          <cell r="F2943">
            <v>0</v>
          </cell>
          <cell r="G2943">
            <v>0</v>
          </cell>
          <cell r="H2943">
            <v>0</v>
          </cell>
          <cell r="I2943" t="str">
            <v>2020 MSA 167507</v>
          </cell>
          <cell r="J2943">
            <v>411</v>
          </cell>
          <cell r="K2943" t="str">
            <v>FOSHAN SUNDARE BUILDING MATERIALS CO LTD</v>
          </cell>
          <cell r="L2943" t="str">
            <v>TILE AND CARPET CENTRE LTD</v>
          </cell>
          <cell r="M2943" t="str">
            <v>CN</v>
          </cell>
          <cell r="N2943" t="str">
            <v>CNSJQ</v>
          </cell>
          <cell r="O2943" t="str">
            <v>CT</v>
          </cell>
          <cell r="P2943">
            <v>4442</v>
          </cell>
          <cell r="Q2943">
            <v>4442</v>
          </cell>
          <cell r="R2943">
            <v>4442</v>
          </cell>
          <cell r="S2943">
            <v>4442</v>
          </cell>
          <cell r="T2943">
            <v>137500</v>
          </cell>
          <cell r="U2943">
            <v>137500</v>
          </cell>
          <cell r="V2943">
            <v>137500</v>
          </cell>
          <cell r="W2943">
            <v>137500</v>
          </cell>
          <cell r="X2943" t="str">
            <v>TILES E-MAIL SAMUELG TILECENTRE COMN M TILES E-MAIL SAMUELG TILECENTRE COM</v>
          </cell>
          <cell r="Y2943" t="str">
            <v>Valide</v>
          </cell>
        </row>
        <row r="2944">
          <cell r="A2944" t="str">
            <v>EISU9439020</v>
          </cell>
          <cell r="B2944">
            <v>40</v>
          </cell>
          <cell r="C2944" t="str">
            <v>157000144878</v>
          </cell>
          <cell r="D2944">
            <v>0</v>
          </cell>
          <cell r="E2944">
            <v>0</v>
          </cell>
          <cell r="F2944">
            <v>0</v>
          </cell>
          <cell r="G2944">
            <v>0</v>
          </cell>
          <cell r="H2944">
            <v>0</v>
          </cell>
          <cell r="I2944" t="str">
            <v>2020 MSA 167466</v>
          </cell>
          <cell r="J2944">
            <v>310</v>
          </cell>
          <cell r="K2944" t="str">
            <v>SPEED SUCCESS INDUSTRIAL CO LIMITED</v>
          </cell>
          <cell r="L2944" t="str">
            <v>VITHRAN AGENCIES LIMITED</v>
          </cell>
          <cell r="M2944" t="str">
            <v>CN</v>
          </cell>
          <cell r="N2944" t="str">
            <v>CNNSA</v>
          </cell>
          <cell r="O2944" t="str">
            <v>CT</v>
          </cell>
          <cell r="P2944">
            <v>724</v>
          </cell>
          <cell r="Q2944">
            <v>724</v>
          </cell>
          <cell r="R2944">
            <v>724</v>
          </cell>
          <cell r="S2944">
            <v>724</v>
          </cell>
          <cell r="T2944">
            <v>20100</v>
          </cell>
          <cell r="U2944">
            <v>20100</v>
          </cell>
          <cell r="V2944">
            <v>20100</v>
          </cell>
          <cell r="W2944">
            <v>20100</v>
          </cell>
          <cell r="X2944" t="str">
            <v>AIR FILTERS HS CODE 8421310000CAR INNER FENDERS HS CODE 8708290000CAR WINDOW FILM HS CODE 8708990000CAR FOOT MAT HS CODE 4016910000CAR WINDO WS VISOR HS CODE 8708990000CAR LIGHT DECORATION HS CODE 8708990000CAR BATTERY CABLE HS CODE 8544410000CAR FENDER HS CODE 8708290000CAR HORN HS CODE 8708990000N M AIR FILTERS HS CODE 8421310000 CAR INNER FENDERS HS CODE 8708290000 CAR WINDOW FILM HS CODE 8708990000 CAR FOOT MAT HS CODE 4016910000 CAR WINDOWS VISOR HS CODE 8708990000 CAR LIGHT DECORATION HS CODE 8708990000 CAR BATTERY CABLE HS CODE 8544410000 CAR FENDER HS CODE 8708290000 CAR HORN HS CODE 8708990000 CAR CABLETIE HS CODE 8708990000 CAR WIPER HS CODE 8512400000 CAR JACK HS CODE 8425420000 CAR FRESHENER HS CODE 3307490000 WASHING AGENT HS CODE 3405900000 PVC WIRE LOOP HS CODE 3918900000 PU LEATHER HS CODE 5603940000</v>
          </cell>
          <cell r="Y2944" t="str">
            <v>Valide</v>
          </cell>
        </row>
        <row r="2945">
          <cell r="A2945" t="str">
            <v>EITU1776501</v>
          </cell>
          <cell r="B2945">
            <v>40</v>
          </cell>
          <cell r="C2945" t="str">
            <v>158000093252</v>
          </cell>
          <cell r="D2945">
            <v>0</v>
          </cell>
          <cell r="E2945">
            <v>0</v>
          </cell>
          <cell r="F2945">
            <v>0</v>
          </cell>
          <cell r="G2945">
            <v>0</v>
          </cell>
          <cell r="H2945">
            <v>0</v>
          </cell>
          <cell r="I2945" t="str">
            <v>2020 MSA 167466</v>
          </cell>
          <cell r="J2945">
            <v>229</v>
          </cell>
          <cell r="K2945" t="str">
            <v>HANGZHOU CREATIVE LIVING CO LTD</v>
          </cell>
          <cell r="L2945" t="str">
            <v>FURNITURE PALACE INTERNATIONAL K LIMITED</v>
          </cell>
          <cell r="M2945" t="str">
            <v>CN</v>
          </cell>
          <cell r="N2945" t="str">
            <v>CNLYG</v>
          </cell>
          <cell r="O2945" t="str">
            <v>CT</v>
          </cell>
          <cell r="P2945">
            <v>100</v>
          </cell>
          <cell r="Q2945">
            <v>100</v>
          </cell>
          <cell r="R2945">
            <v>100</v>
          </cell>
          <cell r="S2945">
            <v>100</v>
          </cell>
          <cell r="T2945">
            <v>2868</v>
          </cell>
          <cell r="U2945">
            <v>2868</v>
          </cell>
          <cell r="V2945">
            <v>2868</v>
          </cell>
          <cell r="W2945">
            <v>2868</v>
          </cell>
          <cell r="X2945" t="str">
            <v>METAL FURNITURE CUSHION CHAIR METAL TABLE PO 21-256SQFE610020FURNITURE PALACE MODEL NUMBER MODEL NAME DESCRIPTION COLOR PACKING TYPE CROSS WEIGHT NETT WEIGHT MADE IN CHINA SUPPLIER HANGZHOU CREATIVE LIVING CO LTD ADDRESS XIXING TOWN HANGZHOU CHINA METAL FURNITURE CUSHION CHAIR METAL TABLE PO 21-256 SQFE610020</v>
          </cell>
          <cell r="Y2945" t="str">
            <v>Valide</v>
          </cell>
        </row>
        <row r="2946">
          <cell r="A2946" t="str">
            <v>TEMU6093691</v>
          </cell>
          <cell r="B2946">
            <v>40</v>
          </cell>
          <cell r="C2946" t="str">
            <v>158000098645</v>
          </cell>
          <cell r="D2946">
            <v>0</v>
          </cell>
          <cell r="E2946">
            <v>0</v>
          </cell>
          <cell r="F2946">
            <v>0</v>
          </cell>
          <cell r="G2946">
            <v>0</v>
          </cell>
          <cell r="H2946">
            <v>0</v>
          </cell>
          <cell r="I2946" t="str">
            <v>2020 MSA 167466</v>
          </cell>
          <cell r="J2946">
            <v>428</v>
          </cell>
          <cell r="K2946" t="str">
            <v>DEZHOU RUNDE METAL PRODUCTS CO LTD</v>
          </cell>
          <cell r="L2946" t="str">
            <v>SHAWS INTERNATIONAL KENYA CO LIMITED</v>
          </cell>
          <cell r="M2946" t="str">
            <v>CN</v>
          </cell>
          <cell r="N2946" t="str">
            <v>CNLYG</v>
          </cell>
          <cell r="O2946" t="str">
            <v>CS</v>
          </cell>
          <cell r="P2946">
            <v>554</v>
          </cell>
          <cell r="Q2946">
            <v>554</v>
          </cell>
          <cell r="R2946">
            <v>554</v>
          </cell>
          <cell r="S2946">
            <v>554</v>
          </cell>
          <cell r="T2946">
            <v>4877</v>
          </cell>
          <cell r="U2946">
            <v>4877</v>
          </cell>
          <cell r="V2946">
            <v>4877</v>
          </cell>
          <cell r="W2946">
            <v>4877</v>
          </cell>
          <cell r="X2946" t="str">
            <v>CHICKEN DRINKERCHICKEN FEEDERBELL DRINKER DZSHAOYUN 163 COMN M CHICKEN DRINKER CHICKEN FEEDER BELL DRINKER DZSHAOYUN 163 COM</v>
          </cell>
          <cell r="Y2946" t="str">
            <v>Valide</v>
          </cell>
        </row>
        <row r="2947">
          <cell r="A2947" t="str">
            <v>EGHU9339718</v>
          </cell>
          <cell r="B2947">
            <v>40</v>
          </cell>
          <cell r="C2947" t="str">
            <v>159000025620</v>
          </cell>
          <cell r="D2947">
            <v>0</v>
          </cell>
          <cell r="E2947">
            <v>0</v>
          </cell>
          <cell r="F2947">
            <v>0</v>
          </cell>
          <cell r="G2947">
            <v>0</v>
          </cell>
          <cell r="H2947">
            <v>0</v>
          </cell>
          <cell r="I2947" t="str">
            <v>2020 MSA 167507</v>
          </cell>
          <cell r="J2947">
            <v>17</v>
          </cell>
          <cell r="K2947" t="str">
            <v>SHANDONG WANSHINE TIRE CO LTD</v>
          </cell>
          <cell r="L2947" t="str">
            <v>KISHEN HOLDINGS LIMITED</v>
          </cell>
          <cell r="M2947" t="str">
            <v>CN</v>
          </cell>
          <cell r="N2947" t="str">
            <v>CNTAO</v>
          </cell>
          <cell r="O2947" t="str">
            <v>PW</v>
          </cell>
          <cell r="P2947">
            <v>855</v>
          </cell>
          <cell r="Q2947">
            <v>855</v>
          </cell>
          <cell r="R2947">
            <v>0</v>
          </cell>
          <cell r="S2947">
            <v>0</v>
          </cell>
          <cell r="T2947">
            <v>16400</v>
          </cell>
          <cell r="U2947">
            <v>16400</v>
          </cell>
          <cell r="V2947">
            <v>0</v>
          </cell>
          <cell r="W2947">
            <v>0</v>
          </cell>
          <cell r="X2947" t="str">
            <v>TYRES TUBE FLAPN M TYRES TUBE FLAP</v>
          </cell>
          <cell r="Y2947" t="str">
            <v>Valide</v>
          </cell>
        </row>
        <row r="2948">
          <cell r="A2948" t="str">
            <v>MRKU3275387</v>
          </cell>
          <cell r="B2948">
            <v>40</v>
          </cell>
          <cell r="C2948" t="str">
            <v>203417070</v>
          </cell>
          <cell r="D2948">
            <v>0</v>
          </cell>
          <cell r="E2948">
            <v>0</v>
          </cell>
          <cell r="F2948">
            <v>0</v>
          </cell>
          <cell r="G2948">
            <v>0</v>
          </cell>
          <cell r="H2948">
            <v>0</v>
          </cell>
          <cell r="I2948" t="str">
            <v>2020 MSA 165355</v>
          </cell>
          <cell r="J2948">
            <v>115</v>
          </cell>
          <cell r="K2948" t="str">
            <v>BALL BEVERAGE PACKAGING INDIA PVTNVEL TALUKA KUSHAVALI - SHIRD</v>
          </cell>
          <cell r="L2948" t="str">
            <v>KENYA BREWERIES LTD P O BOX 3016</v>
          </cell>
          <cell r="M2948" t="str">
            <v>EG</v>
          </cell>
          <cell r="N2948" t="str">
            <v>INNSA</v>
          </cell>
          <cell r="O2948" t="str">
            <v>PA</v>
          </cell>
          <cell r="P2948">
            <v>96</v>
          </cell>
          <cell r="Q2948">
            <v>96</v>
          </cell>
          <cell r="R2948">
            <v>96</v>
          </cell>
          <cell r="S2948">
            <v>96</v>
          </cell>
          <cell r="T2948">
            <v>11909</v>
          </cell>
          <cell r="U2948">
            <v>11909</v>
          </cell>
          <cell r="V2948">
            <v>11909</v>
          </cell>
          <cell r="W2948">
            <v>11909</v>
          </cell>
          <cell r="X2948" t="str">
            <v>6X40 HC FCL CONTAINER CONTAINING ALUMINIUM BEVERAGE CANS 500 ML WIT H EASY OPEN ENDS OTHER ALUMINIUM CONTAINERS N S E EMPTY CANS T USKER 500ML 202 DIA WITH ENDS MADE WITH ALUMINIUM COIL - HS CODE 7612 90 90 CANS TUSKER 500ML 506478 PCS CDL LIDS GOLD ENDS 5 06478 PCS INVOICE NO EXP 052 2020-21 DT 17 06 2020 SB NO 3242028 DT 17 06 2020 IDF NO E2006342386 PIN NO P000593584F 410 221 PH NO 91-022-30911300 FAX 91-022-27402812 INTRANSIT TO ICD EMBAK ASI NAIROBI</v>
          </cell>
          <cell r="Y2948" t="str">
            <v>Valide</v>
          </cell>
        </row>
        <row r="2949">
          <cell r="A2949" t="str">
            <v>MRKU5684553</v>
          </cell>
          <cell r="B2949">
            <v>40</v>
          </cell>
          <cell r="C2949" t="str">
            <v>204096165</v>
          </cell>
          <cell r="D2949">
            <v>0</v>
          </cell>
          <cell r="E2949">
            <v>0</v>
          </cell>
          <cell r="F2949">
            <v>0</v>
          </cell>
          <cell r="G2949">
            <v>0</v>
          </cell>
          <cell r="H2949">
            <v>0</v>
          </cell>
          <cell r="I2949" t="str">
            <v>2020 MSA 167129</v>
          </cell>
          <cell r="J2949">
            <v>211</v>
          </cell>
          <cell r="K2949" t="str">
            <v>TH BRUNIUS CO AB PO BOX 2516 SE-</v>
          </cell>
          <cell r="L2949" t="str">
            <v>PRIME CARTONS LTD P O BOX 48302 G</v>
          </cell>
          <cell r="M2949" t="str">
            <v>BR</v>
          </cell>
          <cell r="N2949" t="str">
            <v>RULED</v>
          </cell>
          <cell r="O2949" t="str">
            <v>RL</v>
          </cell>
          <cell r="P2949">
            <v>12</v>
          </cell>
          <cell r="Q2949">
            <v>12</v>
          </cell>
          <cell r="R2949">
            <v>12</v>
          </cell>
          <cell r="S2949">
            <v>12</v>
          </cell>
          <cell r="T2949">
            <v>23874</v>
          </cell>
          <cell r="U2949">
            <v>23874</v>
          </cell>
          <cell r="V2949">
            <v>23874</v>
          </cell>
          <cell r="W2949">
            <v>23874</v>
          </cell>
          <cell r="X2949" t="str">
            <v>12 REELS OF KRAFTLINER BOARD IDF NO E2007368817 APPLICABLE FRE E TIME 14 DAYS COMBINED DETENTION DEMURRAGE AT PORT OF DISCHARGE PLACE OF DELIVERY FINAL DESTINATION ICD EMBAKASI NAIROBI INLAND H AULAGE COLLECT</v>
          </cell>
          <cell r="Y2949" t="str">
            <v>Valide</v>
          </cell>
        </row>
        <row r="2950">
          <cell r="A2950" t="str">
            <v>SUDU6609225</v>
          </cell>
          <cell r="B2950">
            <v>40</v>
          </cell>
          <cell r="C2950" t="str">
            <v>204225477</v>
          </cell>
          <cell r="D2950">
            <v>0</v>
          </cell>
          <cell r="E2950">
            <v>0</v>
          </cell>
          <cell r="F2950">
            <v>0</v>
          </cell>
          <cell r="G2950">
            <v>0</v>
          </cell>
          <cell r="H2950">
            <v>0</v>
          </cell>
          <cell r="I2950" t="str">
            <v>2020 MSA 167434</v>
          </cell>
          <cell r="J2950">
            <v>431</v>
          </cell>
          <cell r="K2950" t="str">
            <v>UMA ENTERPRISES INC350 W APRA STREE</v>
          </cell>
          <cell r="L2950" t="str">
            <v>FURNITURE PALACE INTERNATIONAL K 254733501501 TAX REFERENCE TAX</v>
          </cell>
          <cell r="M2950" t="str">
            <v>CN</v>
          </cell>
          <cell r="N2950" t="str">
            <v>USCNO</v>
          </cell>
          <cell r="O2950" t="str">
            <v>CT</v>
          </cell>
          <cell r="P2950">
            <v>794</v>
          </cell>
          <cell r="Q2950">
            <v>794</v>
          </cell>
          <cell r="R2950">
            <v>794</v>
          </cell>
          <cell r="S2950">
            <v>794</v>
          </cell>
          <cell r="T2950">
            <v>5572</v>
          </cell>
          <cell r="U2950">
            <v>5572</v>
          </cell>
          <cell r="V2950">
            <v>5572</v>
          </cell>
          <cell r="W2950">
            <v>5572</v>
          </cell>
          <cell r="X2950" t="str">
            <v>FURNITURE AND HOME DECOR AES ITN X20200824625291 HS CODE 4414 000000 6810999000 7615100000 8306210000 6913100000 INTRANSIT TO ICD EMBAKASI NAIROBI</v>
          </cell>
          <cell r="Y2950" t="str">
            <v>Valide</v>
          </cell>
        </row>
        <row r="2951">
          <cell r="A2951" t="str">
            <v>HASU1332140</v>
          </cell>
          <cell r="B2951">
            <v>20</v>
          </cell>
          <cell r="C2951" t="str">
            <v>204226643</v>
          </cell>
          <cell r="D2951">
            <v>0</v>
          </cell>
          <cell r="E2951">
            <v>0</v>
          </cell>
          <cell r="F2951">
            <v>0</v>
          </cell>
          <cell r="G2951">
            <v>0</v>
          </cell>
          <cell r="H2951">
            <v>0</v>
          </cell>
          <cell r="I2951" t="str">
            <v>2020 MSA 167434</v>
          </cell>
          <cell r="J2951">
            <v>272</v>
          </cell>
          <cell r="K2951" t="str">
            <v>AHI ROOFING LIMITED 90-104 FELTON M</v>
          </cell>
          <cell r="L2951" t="str">
            <v>SPACE AND STYLE LIBRA HOUSE OFF MO</v>
          </cell>
          <cell r="M2951" t="str">
            <v>CN</v>
          </cell>
          <cell r="N2951" t="str">
            <v>NZAKL</v>
          </cell>
          <cell r="O2951" t="str">
            <v>PA</v>
          </cell>
          <cell r="P2951">
            <v>64</v>
          </cell>
          <cell r="Q2951">
            <v>64</v>
          </cell>
          <cell r="R2951">
            <v>64</v>
          </cell>
          <cell r="S2951">
            <v>64</v>
          </cell>
          <cell r="T2951">
            <v>98226</v>
          </cell>
          <cell r="U2951">
            <v>98226</v>
          </cell>
          <cell r="V2951">
            <v>98226</v>
          </cell>
          <cell r="W2951">
            <v>98226</v>
          </cell>
          <cell r="X2951" t="str">
            <v>STEEL ROOFING PRODUCTS IDF E2007360729 HS CODE 7308 90 IN TRANSIT TO ICD NAIROBI</v>
          </cell>
          <cell r="Y2951" t="str">
            <v>Valide</v>
          </cell>
        </row>
        <row r="2952">
          <cell r="A2952" t="str">
            <v>HASU1090263</v>
          </cell>
          <cell r="B2952">
            <v>20</v>
          </cell>
          <cell r="C2952" t="str">
            <v>204226643</v>
          </cell>
          <cell r="D2952">
            <v>0</v>
          </cell>
          <cell r="E2952">
            <v>0</v>
          </cell>
          <cell r="F2952">
            <v>0</v>
          </cell>
          <cell r="G2952">
            <v>0</v>
          </cell>
          <cell r="H2952">
            <v>0</v>
          </cell>
          <cell r="I2952" t="str">
            <v>2020 MSA 167434</v>
          </cell>
          <cell r="J2952">
            <v>272</v>
          </cell>
          <cell r="K2952" t="str">
            <v>AHI ROOFING LIMITED 90-104 FELTON M</v>
          </cell>
          <cell r="L2952" t="str">
            <v>SPACE AND STYLE LIBRA HOUSE OFF MO</v>
          </cell>
          <cell r="M2952" t="str">
            <v>CN</v>
          </cell>
          <cell r="N2952" t="str">
            <v>NZAKL</v>
          </cell>
          <cell r="O2952" t="str">
            <v>PA</v>
          </cell>
          <cell r="P2952">
            <v>64</v>
          </cell>
          <cell r="Q2952">
            <v>64</v>
          </cell>
          <cell r="R2952">
            <v>64</v>
          </cell>
          <cell r="S2952">
            <v>64</v>
          </cell>
          <cell r="T2952">
            <v>98226</v>
          </cell>
          <cell r="U2952">
            <v>98226</v>
          </cell>
          <cell r="V2952">
            <v>98226</v>
          </cell>
          <cell r="W2952">
            <v>98226</v>
          </cell>
          <cell r="X2952" t="str">
            <v>STEEL ROOFING PRODUCTS IDF E2007360729 HS CODE 7308 90 IN TRANSIT TO ICD NAIROBI</v>
          </cell>
          <cell r="Y2952" t="str">
            <v>Valide</v>
          </cell>
        </row>
        <row r="2953">
          <cell r="A2953" t="str">
            <v>MRKU8060925</v>
          </cell>
          <cell r="B2953">
            <v>20</v>
          </cell>
          <cell r="C2953" t="str">
            <v>204272096</v>
          </cell>
          <cell r="D2953">
            <v>0</v>
          </cell>
          <cell r="E2953">
            <v>0</v>
          </cell>
          <cell r="F2953">
            <v>0</v>
          </cell>
          <cell r="G2953">
            <v>0</v>
          </cell>
          <cell r="H2953">
            <v>0</v>
          </cell>
          <cell r="I2953" t="str">
            <v>2020 MSA 167279</v>
          </cell>
          <cell r="J2953">
            <v>234</v>
          </cell>
          <cell r="K2953" t="str">
            <v>ADEN MOHAMED KENYA HIGH COMMISSION</v>
          </cell>
          <cell r="L2953" t="str">
            <v>ADEN MOHAMUD MOHAMED P O BOX 420</v>
          </cell>
          <cell r="M2953" t="str">
            <v>US</v>
          </cell>
          <cell r="N2953" t="str">
            <v>GBFXT</v>
          </cell>
          <cell r="O2953" t="str">
            <v>PK</v>
          </cell>
          <cell r="P2953">
            <v>1</v>
          </cell>
          <cell r="Q2953">
            <v>1</v>
          </cell>
          <cell r="R2953">
            <v>1</v>
          </cell>
          <cell r="S2953">
            <v>1</v>
          </cell>
          <cell r="T2953">
            <v>4000</v>
          </cell>
          <cell r="U2953">
            <v>4000</v>
          </cell>
          <cell r="V2953">
            <v>4000</v>
          </cell>
          <cell r="W2953">
            <v>4000</v>
          </cell>
          <cell r="X2953" t="str">
            <v>USED ASSORTED HOUSEHOLD ITEMS INTRANSIT TO ICD EMBAKASI NAIROBI</v>
          </cell>
          <cell r="Y2953" t="str">
            <v>Valide</v>
          </cell>
        </row>
        <row r="2954">
          <cell r="A2954" t="str">
            <v>CAIU2263501</v>
          </cell>
          <cell r="B2954">
            <v>20</v>
          </cell>
          <cell r="C2954" t="str">
            <v>204273623</v>
          </cell>
          <cell r="D2954">
            <v>0</v>
          </cell>
          <cell r="E2954">
            <v>0</v>
          </cell>
          <cell r="F2954">
            <v>0</v>
          </cell>
          <cell r="G2954">
            <v>0</v>
          </cell>
          <cell r="H2954">
            <v>0</v>
          </cell>
          <cell r="I2954" t="str">
            <v>2020 MSA 167389</v>
          </cell>
          <cell r="J2954">
            <v>9</v>
          </cell>
          <cell r="K2954" t="str">
            <v>ARCHANA OVRERSEAS INDIA PVT LTD A 591 22 62362557 A C ROCKLINSA</v>
          </cell>
          <cell r="L2954" t="str">
            <v>PAN AFRICA CHEMICALS LTD ELDORET MP051163967-F VAT NO 0140</v>
          </cell>
          <cell r="M2954" t="str">
            <v>US</v>
          </cell>
          <cell r="N2954" t="str">
            <v>RULED</v>
          </cell>
          <cell r="O2954" t="str">
            <v>BG</v>
          </cell>
          <cell r="P2954">
            <v>619</v>
          </cell>
          <cell r="Q2954">
            <v>619</v>
          </cell>
          <cell r="R2954">
            <v>619</v>
          </cell>
          <cell r="S2954">
            <v>619</v>
          </cell>
          <cell r="T2954">
            <v>496438</v>
          </cell>
          <cell r="U2954">
            <v>496438</v>
          </cell>
          <cell r="V2954">
            <v>496438</v>
          </cell>
          <cell r="W2954">
            <v>496438</v>
          </cell>
          <cell r="X2954" t="str">
            <v>495 2 MTS OF SULFUR GRANULAR SULFUR NOT LESS THAN 99 98 TOTAL 619 BI G BAGS RUSSIAN ORIGIN NETT WGT 495 2 MTS GROSS WGT 496 438 MTS H S CODE 25030000 IDF NO E2008376678 BATCH NUMBER 30 MANUFACTURING DATE 25 JUNE 2020 DATE OF EXPIRY 24 JUNE 2022 STORE IN A COOL PLA CE WEAR PROTECTIVE CLOTHING USE NO HOOKS CONTAINER NOS SEAL NOSFREIGHT PREPAID INTRANSIT TO ICD EMBAKASI NAIROBI APPLICABLE FR EE TIME 14 DAYS COMBINED DETENTION DEMURRAGE AT PORT OF DISCHARG E PLACE OF DELIVERY FINAL PLACE OF DELIVERY MOMBASA KENYA</v>
          </cell>
          <cell r="Y2954" t="str">
            <v>Valide</v>
          </cell>
        </row>
        <row r="2955">
          <cell r="A2955" t="str">
            <v>SUDU7586680</v>
          </cell>
          <cell r="B2955">
            <v>20</v>
          </cell>
          <cell r="C2955" t="str">
            <v>204273623</v>
          </cell>
          <cell r="D2955">
            <v>0</v>
          </cell>
          <cell r="E2955">
            <v>0</v>
          </cell>
          <cell r="F2955">
            <v>0</v>
          </cell>
          <cell r="G2955">
            <v>0</v>
          </cell>
          <cell r="H2955">
            <v>0</v>
          </cell>
          <cell r="I2955" t="str">
            <v>2020 MSA 167389</v>
          </cell>
          <cell r="J2955">
            <v>9</v>
          </cell>
          <cell r="K2955" t="str">
            <v>ARCHANA OVRERSEAS INDIA PVT LTD A 591 22 62362557 A C ROCKLINSA</v>
          </cell>
          <cell r="L2955" t="str">
            <v>PAN AFRICA CHEMICALS LTD ELDORET MP051163967-F VAT NO 0140</v>
          </cell>
          <cell r="M2955" t="str">
            <v>US</v>
          </cell>
          <cell r="N2955" t="str">
            <v>RULED</v>
          </cell>
          <cell r="O2955" t="str">
            <v>BG</v>
          </cell>
          <cell r="P2955">
            <v>619</v>
          </cell>
          <cell r="Q2955">
            <v>619</v>
          </cell>
          <cell r="R2955">
            <v>619</v>
          </cell>
          <cell r="S2955">
            <v>619</v>
          </cell>
          <cell r="T2955">
            <v>496438</v>
          </cell>
          <cell r="U2955">
            <v>496438</v>
          </cell>
          <cell r="V2955">
            <v>496438</v>
          </cell>
          <cell r="W2955">
            <v>496438</v>
          </cell>
          <cell r="X2955" t="str">
            <v>495 2 MTS OF SULFUR GRANULAR SULFUR NOT LESS THAN 99 98 TOTAL 619 BI G BAGS RUSSIAN ORIGIN NETT WGT 495 2 MTS GROSS WGT 496 438 MTS H S CODE 25030000 IDF NO E2008376678 BATCH NUMBER 30 MANUFACTURING DATE 25 JUNE 2020 DATE OF EXPIRY 24 JUNE 2022 STORE IN A COOL PLA CE WEAR PROTECTIVE CLOTHING USE NO HOOKS CONTAINER NOS SEAL NOSFREIGHT PREPAID INTRANSIT TO ICD EMBAKASI NAIROBI APPLICABLE FR EE TIME 14 DAYS COMBINED DETENTION DEMURRAGE AT PORT OF DISCHARG E PLACE OF DELIVERY FINAL PLACE OF DELIVERY MOMBASA KENYA</v>
          </cell>
          <cell r="Y2955" t="str">
            <v>Valide</v>
          </cell>
        </row>
        <row r="2956">
          <cell r="A2956" t="str">
            <v>MRKU5508723</v>
          </cell>
          <cell r="B2956">
            <v>40</v>
          </cell>
          <cell r="C2956" t="str">
            <v>204318491</v>
          </cell>
          <cell r="D2956">
            <v>0</v>
          </cell>
          <cell r="E2956">
            <v>0</v>
          </cell>
          <cell r="F2956">
            <v>0</v>
          </cell>
          <cell r="G2956">
            <v>0</v>
          </cell>
          <cell r="H2956">
            <v>0</v>
          </cell>
          <cell r="I2956" t="str">
            <v>2020 MSA 167279</v>
          </cell>
          <cell r="J2956">
            <v>241</v>
          </cell>
          <cell r="K2956" t="str">
            <v>UNITED AGRICULTURAL COOPERATIVE INC</v>
          </cell>
          <cell r="L2956" t="str">
            <v>UNGA FARMCARE EA LTD P O BOX 417</v>
          </cell>
          <cell r="M2956" t="str">
            <v>US</v>
          </cell>
          <cell r="N2956" t="str">
            <v>USHOU</v>
          </cell>
          <cell r="O2956" t="str">
            <v>PA</v>
          </cell>
          <cell r="P2956">
            <v>60</v>
          </cell>
          <cell r="Q2956">
            <v>60</v>
          </cell>
          <cell r="R2956">
            <v>60</v>
          </cell>
          <cell r="S2956">
            <v>60</v>
          </cell>
          <cell r="T2956">
            <v>60963</v>
          </cell>
          <cell r="U2956">
            <v>60963</v>
          </cell>
          <cell r="V2956">
            <v>60963</v>
          </cell>
          <cell r="W2956">
            <v>60963</v>
          </cell>
          <cell r="X2956" t="str">
            <v>3 X 40 HC CONTAINERS SAID TO CONTAIN 60 SUPERSACKS 58 87 MT OF U S 2 OR BETTER GRAIN SORGHUM CONTAINERIZED FREIGHT PREPAID LADEN ON BOARD VESSEL SHIPPER- CONTACT JOE KELLY TEL 13615784 674 FAX 1 9795439004 EMAIL JOEK UNI TEDAG NET X2020081100329 7 INTRANSIT TO ICD EMBAKASI NAIROBI 3 X 40 HC CONTAINERS SAID TO CONTAIN 60 SUPERSACKS 58 87 MT OF U S 2 OR BETTER GRAIN SORGHUM CONTAINERIZED FREIGHT PREPAI D LADEN ON BOARD VESSEL SHIPPER- CONTACT JOE KELLY TEL 136157 84674 FAX 1 9795439004 EMAIL JOEK UNI TEDAG NET X20200811003 297 INTRANSIT TO ICD EMBAKASI NAIROBI 3 X 40 HC CONTAINERS SAID TO CONTAIN 60 SUPERSACKS 58 87 MT OF U S 2 OR BETTER GRAIN SORGHUM CONTAINERIZED FREIGHT PRE PAID LADEN ON BOARD VESSEL SHIPPER- CONTACT JOE KELLY TEL 136 15784674 FAX 1 9795439004 EMAIL JOEK UNI TEDAG NET X20200811 003297 INTRANSIT TO ICD EMBAKASI NAIROBI</v>
          </cell>
          <cell r="Y2956" t="str">
            <v>Valide</v>
          </cell>
        </row>
        <row r="2957">
          <cell r="A2957" t="str">
            <v>TCLU5405400</v>
          </cell>
          <cell r="B2957">
            <v>40</v>
          </cell>
          <cell r="C2957" t="str">
            <v>204318491</v>
          </cell>
          <cell r="D2957">
            <v>0</v>
          </cell>
          <cell r="E2957">
            <v>0</v>
          </cell>
          <cell r="F2957">
            <v>0</v>
          </cell>
          <cell r="G2957">
            <v>0</v>
          </cell>
          <cell r="H2957">
            <v>0</v>
          </cell>
          <cell r="I2957" t="str">
            <v>2020 MSA 167279</v>
          </cell>
          <cell r="J2957">
            <v>241</v>
          </cell>
          <cell r="K2957" t="str">
            <v>UNITED AGRICULTURAL COOPERATIVE INC</v>
          </cell>
          <cell r="L2957" t="str">
            <v>UNGA FARMCARE EA LTD P O BOX 417</v>
          </cell>
          <cell r="M2957" t="str">
            <v>US</v>
          </cell>
          <cell r="N2957" t="str">
            <v>USHOU</v>
          </cell>
          <cell r="O2957" t="str">
            <v>PA</v>
          </cell>
          <cell r="P2957">
            <v>60</v>
          </cell>
          <cell r="Q2957">
            <v>60</v>
          </cell>
          <cell r="R2957">
            <v>60</v>
          </cell>
          <cell r="S2957">
            <v>60</v>
          </cell>
          <cell r="T2957">
            <v>60963</v>
          </cell>
          <cell r="U2957">
            <v>60963</v>
          </cell>
          <cell r="V2957">
            <v>60963</v>
          </cell>
          <cell r="W2957">
            <v>60963</v>
          </cell>
          <cell r="X2957" t="str">
            <v>3 X 40 HC CONTAINERS SAID TO CONTAIN 60 SUPERSACKS 58 87 MT OF U S 2 OR BETTER GRAIN SORGHUM CONTAINERIZED FREIGHT PREPAID LADEN ON BOARD VESSEL SHIPPER- CONTACT JOE KELLY TEL 13615784 674 FAX 1 9795439004 EMAIL JOEK UNI TEDAG NET X2020081100329 7 INTRANSIT TO ICD EMBAKASI NAIROBI 3 X 40 HC CONTAINERS SAID TO CONTAIN 60 SUPERSACKS 58 87 MT OF U S 2 OR BETTER GRAIN SORGHUM CONTAINERIZED FREIGHT PREPAI D LADEN ON BOARD VESSEL SHIPPER- CONTACT JOE KELLY TEL 136157 84674 FAX 1 9795439004 EMAIL JOEK UNI TEDAG NET X20200811003 297 INTRANSIT TO ICD EMBAKASI NAIROBI 3 X 40 HC CONTAINERS SAID TO CONTAIN 60 SUPERSACKS 58 87 MT OF U S 2 OR BETTER GRAIN SORGHUM CONTAINERIZED FREIGHT PRE PAID LADEN ON BOARD VESSEL SHIPPER- CONTACT JOE KELLY TEL 136 15784674 FAX 1 9795439004 EMAIL JOEK UNI TEDAG NET X20200811 003297 INTRANSIT TO ICD EMBAKASI NAIROBI</v>
          </cell>
          <cell r="Y2957" t="str">
            <v>Valide</v>
          </cell>
        </row>
        <row r="2958">
          <cell r="A2958" t="str">
            <v>MRKU4796245</v>
          </cell>
          <cell r="B2958">
            <v>40</v>
          </cell>
          <cell r="C2958" t="str">
            <v>204318491</v>
          </cell>
          <cell r="D2958">
            <v>0</v>
          </cell>
          <cell r="E2958">
            <v>0</v>
          </cell>
          <cell r="F2958">
            <v>0</v>
          </cell>
          <cell r="G2958">
            <v>0</v>
          </cell>
          <cell r="H2958">
            <v>0</v>
          </cell>
          <cell r="I2958" t="str">
            <v>2020 MSA 167279</v>
          </cell>
          <cell r="J2958">
            <v>241</v>
          </cell>
          <cell r="K2958" t="str">
            <v>UNITED AGRICULTURAL COOPERATIVE INC</v>
          </cell>
          <cell r="L2958" t="str">
            <v>UNGA FARMCARE EA LTD P O BOX 417</v>
          </cell>
          <cell r="M2958" t="str">
            <v>US</v>
          </cell>
          <cell r="N2958" t="str">
            <v>USHOU</v>
          </cell>
          <cell r="O2958" t="str">
            <v>PA</v>
          </cell>
          <cell r="P2958">
            <v>60</v>
          </cell>
          <cell r="Q2958">
            <v>60</v>
          </cell>
          <cell r="R2958">
            <v>60</v>
          </cell>
          <cell r="S2958">
            <v>60</v>
          </cell>
          <cell r="T2958">
            <v>60963</v>
          </cell>
          <cell r="U2958">
            <v>60963</v>
          </cell>
          <cell r="V2958">
            <v>60963</v>
          </cell>
          <cell r="W2958">
            <v>60963</v>
          </cell>
          <cell r="X2958" t="str">
            <v>3 X 40 HC CONTAINERS SAID TO CONTAIN 60 SUPERSACKS 58 87 MT OF U S 2 OR BETTER GRAIN SORGHUM CONTAINERIZED FREIGHT PREPAID LADEN ON BOARD VESSEL SHIPPER- CONTACT JOE KELLY TEL 13615784 674 FAX 1 9795439004 EMAIL JOEK UNI TEDAG NET X2020081100329 7 INTRANSIT TO ICD EMBAKASI NAIROBI 3 X 40 HC CONTAINERS SAID TO CONTAIN 60 SUPERSACKS 58 87 MT OF U S 2 OR BETTER GRAIN SORGHUM CONTAINERIZED FREIGHT PREPAI D LADEN ON BOARD VESSEL SHIPPER- CONTACT JOE KELLY TEL 136157 84674 FAX 1 9795439004 EMAIL JOEK UNI TEDAG NET X20200811003 297 INTRANSIT TO ICD EMBAKASI NAIROBI 3 X 40 HC CONTAINERS SAID TO CONTAIN 60 SUPERSACKS 58 87 MT OF U S 2 OR BETTER GRAIN SORGHUM CONTAINERIZED FREIGHT PRE PAID LADEN ON BOARD VESSEL SHIPPER- CONTACT JOE KELLY TEL 136 15784674 FAX 1 9795439004 EMAIL JOEK UNI TEDAG NET X20200811 003297 INTRANSIT TO ICD EMBAKASI NAIROBI</v>
          </cell>
          <cell r="Y2958" t="str">
            <v>Valide</v>
          </cell>
        </row>
        <row r="2959">
          <cell r="A2959" t="str">
            <v>MSKU2467052</v>
          </cell>
          <cell r="B2959">
            <v>20</v>
          </cell>
          <cell r="C2959" t="str">
            <v>204344516</v>
          </cell>
          <cell r="D2959">
            <v>0</v>
          </cell>
          <cell r="E2959">
            <v>0</v>
          </cell>
          <cell r="F2959">
            <v>0</v>
          </cell>
          <cell r="G2959">
            <v>0</v>
          </cell>
          <cell r="H2959">
            <v>0</v>
          </cell>
          <cell r="I2959" t="str">
            <v>2020 MSA 167389</v>
          </cell>
          <cell r="J2959">
            <v>14</v>
          </cell>
          <cell r="K2959" t="str">
            <v>SHREE FATEH GRANITES 3RD FLOOR NO</v>
          </cell>
          <cell r="L2959" t="str">
            <v>VARIETY FLOORING WORKS LTD P O BOX</v>
          </cell>
          <cell r="M2959" t="str">
            <v>US</v>
          </cell>
          <cell r="N2959" t="str">
            <v>INNSA</v>
          </cell>
          <cell r="O2959" t="str">
            <v>PK</v>
          </cell>
          <cell r="P2959">
            <v>185</v>
          </cell>
          <cell r="Q2959">
            <v>185</v>
          </cell>
          <cell r="R2959">
            <v>185</v>
          </cell>
          <cell r="S2959">
            <v>185</v>
          </cell>
          <cell r="T2959">
            <v>28000</v>
          </cell>
          <cell r="U2959">
            <v>28000</v>
          </cell>
          <cell r="V2959">
            <v>28000</v>
          </cell>
          <cell r="W2959">
            <v>28000</v>
          </cell>
          <cell r="X2959" t="str">
            <v>TOTAL 185 SLABS POLISHED GRANITES SLABS SB NO 4924485 DT 03 09 202 0 INV NO SFG-EXP 246 DATE 02 SEP 2020 I E C NO 0710008830 HS C ODE - 68022390 NET WT 27500 KGS INTRANSIT TO ICD EMBAKASI NAIR OBI</v>
          </cell>
          <cell r="Y2959" t="str">
            <v>Valide</v>
          </cell>
        </row>
        <row r="2960">
          <cell r="A2960" t="str">
            <v>MRKU0906529</v>
          </cell>
          <cell r="B2960">
            <v>40</v>
          </cell>
          <cell r="C2960" t="str">
            <v>204349013</v>
          </cell>
          <cell r="D2960">
            <v>0</v>
          </cell>
          <cell r="E2960">
            <v>0</v>
          </cell>
          <cell r="F2960">
            <v>0</v>
          </cell>
          <cell r="G2960">
            <v>0</v>
          </cell>
          <cell r="H2960">
            <v>0</v>
          </cell>
          <cell r="I2960" t="str">
            <v>2020 MSA 167189</v>
          </cell>
          <cell r="J2960">
            <v>2</v>
          </cell>
          <cell r="K2960" t="str">
            <v>GATEWAY GLOBAL LOGISTICS HK LIMIT HONG KONG TEL 852-2408 883</v>
          </cell>
          <cell r="L2960" t="str">
            <v>SAFARICOM PLC SAFARICOM HOUSE WAIYE</v>
          </cell>
          <cell r="M2960" t="str">
            <v>CN</v>
          </cell>
          <cell r="N2960" t="str">
            <v>HKHKG</v>
          </cell>
          <cell r="O2960" t="str">
            <v>PK</v>
          </cell>
          <cell r="P2960">
            <v>20</v>
          </cell>
          <cell r="Q2960">
            <v>20</v>
          </cell>
          <cell r="R2960">
            <v>20</v>
          </cell>
          <cell r="S2960">
            <v>20</v>
          </cell>
          <cell r="T2960">
            <v>7730</v>
          </cell>
          <cell r="U2960">
            <v>7730</v>
          </cell>
          <cell r="V2960">
            <v>7730</v>
          </cell>
          <cell r="W2960">
            <v>7730</v>
          </cell>
          <cell r="X2960" t="str">
            <v>MOBILE PHONES PO 335544 NEON RAY PRO-19200PCS H S CODE 85171200 IN VOICE NO S4200610002B</v>
          </cell>
          <cell r="Y2960" t="str">
            <v>Valide</v>
          </cell>
        </row>
        <row r="2961">
          <cell r="A2961" t="str">
            <v>MRKU8852943</v>
          </cell>
          <cell r="B2961">
            <v>20</v>
          </cell>
          <cell r="C2961" t="str">
            <v>204350099</v>
          </cell>
          <cell r="D2961">
            <v>0</v>
          </cell>
          <cell r="E2961">
            <v>0</v>
          </cell>
          <cell r="F2961">
            <v>0</v>
          </cell>
          <cell r="G2961">
            <v>0</v>
          </cell>
          <cell r="H2961">
            <v>0</v>
          </cell>
          <cell r="I2961" t="str">
            <v>2020 MSA 167190</v>
          </cell>
          <cell r="J2961">
            <v>123</v>
          </cell>
          <cell r="K2961" t="str">
            <v>XUCHANG QINGHUI HAIR PRODUCTS CO L</v>
          </cell>
          <cell r="L2961" t="str">
            <v>NOAHFLOR CONSTRUCTION MATERIALS CO</v>
          </cell>
          <cell r="M2961" t="str">
            <v>CN</v>
          </cell>
          <cell r="N2961" t="str">
            <v>CNNGB</v>
          </cell>
          <cell r="O2961" t="str">
            <v>CT</v>
          </cell>
          <cell r="P2961">
            <v>220</v>
          </cell>
          <cell r="Q2961">
            <v>220</v>
          </cell>
          <cell r="R2961">
            <v>0</v>
          </cell>
          <cell r="S2961">
            <v>0</v>
          </cell>
          <cell r="T2961">
            <v>3987</v>
          </cell>
          <cell r="U2961">
            <v>3987</v>
          </cell>
          <cell r="V2961">
            <v>0</v>
          </cell>
          <cell r="W2961">
            <v>0</v>
          </cell>
          <cell r="X2961" t="str">
            <v>HAIR GOODS CONTACT MR NICK QIAOXIAOYAO TELE 254 746281617 MR DANIEL TEL 254 202020059 715007524</v>
          </cell>
          <cell r="Y2961" t="str">
            <v>Valide</v>
          </cell>
        </row>
        <row r="2962">
          <cell r="A2962" t="str">
            <v>MRSU3562327</v>
          </cell>
          <cell r="B2962">
            <v>40</v>
          </cell>
          <cell r="C2962" t="str">
            <v>204369821</v>
          </cell>
          <cell r="D2962">
            <v>0</v>
          </cell>
          <cell r="E2962">
            <v>0</v>
          </cell>
          <cell r="F2962">
            <v>0</v>
          </cell>
          <cell r="G2962">
            <v>0</v>
          </cell>
          <cell r="H2962">
            <v>0</v>
          </cell>
          <cell r="I2962" t="str">
            <v>2020 MSA 167505</v>
          </cell>
          <cell r="J2962">
            <v>236</v>
          </cell>
          <cell r="K2962" t="str">
            <v>PRISUN ENTERPRISES LTD 160-2 COUNT</v>
          </cell>
          <cell r="L2962" t="str">
            <v>KAMWAMU TRADERS LTD P O BOX 842-006</v>
          </cell>
          <cell r="M2962" t="str">
            <v>TR</v>
          </cell>
          <cell r="N2962" t="str">
            <v>CATOR</v>
          </cell>
          <cell r="O2962" t="str">
            <v>PC</v>
          </cell>
          <cell r="P2962">
            <v>544</v>
          </cell>
          <cell r="Q2962">
            <v>544</v>
          </cell>
          <cell r="R2962">
            <v>544</v>
          </cell>
          <cell r="S2962">
            <v>544</v>
          </cell>
          <cell r="T2962">
            <v>22905</v>
          </cell>
          <cell r="U2962">
            <v>22905</v>
          </cell>
          <cell r="V2962">
            <v>22905</v>
          </cell>
          <cell r="W2962">
            <v>22905</v>
          </cell>
          <cell r="X2962" t="str">
            <v>474 BALES OF USED CLOTHING GRADE C COMPLETELY FUMIGATED 70 BAGS OF USED SHOES GRADE C IN TRANSIT TO ICD NAIROBI FOR ACCOUNT AN D RESPONSIBILITY OF CONSIGNEE PRN 01Q874 MC3036 20200900926</v>
          </cell>
          <cell r="Y2962" t="str">
            <v>Valide</v>
          </cell>
        </row>
        <row r="2963">
          <cell r="A2963" t="str">
            <v>TTNU1290957</v>
          </cell>
          <cell r="B2963">
            <v>20</v>
          </cell>
          <cell r="C2963" t="str">
            <v>204390036</v>
          </cell>
          <cell r="D2963">
            <v>0</v>
          </cell>
          <cell r="E2963">
            <v>0</v>
          </cell>
          <cell r="F2963">
            <v>0</v>
          </cell>
          <cell r="G2963">
            <v>0</v>
          </cell>
          <cell r="H2963">
            <v>0</v>
          </cell>
          <cell r="I2963" t="str">
            <v>2020 MSA 167389</v>
          </cell>
          <cell r="J2963">
            <v>17</v>
          </cell>
          <cell r="K2963" t="str">
            <v>SANTE A KOWALSKI SP J UL JAGIELLON</v>
          </cell>
          <cell r="L2963" t="str">
            <v>MERIT AFRICA LIMITED P O BOX 4397</v>
          </cell>
          <cell r="M2963" t="str">
            <v>US</v>
          </cell>
          <cell r="N2963" t="str">
            <v>PLGDN</v>
          </cell>
          <cell r="O2963" t="str">
            <v>CT</v>
          </cell>
          <cell r="P2963">
            <v>1346</v>
          </cell>
          <cell r="Q2963">
            <v>1346</v>
          </cell>
          <cell r="R2963">
            <v>1346</v>
          </cell>
          <cell r="S2963">
            <v>1346</v>
          </cell>
          <cell r="T2963">
            <v>5718</v>
          </cell>
          <cell r="U2963">
            <v>5718</v>
          </cell>
          <cell r="V2963">
            <v>5718</v>
          </cell>
          <cell r="W2963">
            <v>5718</v>
          </cell>
          <cell r="X2963" t="str">
            <v>GRANOLA OAT COOKIES CRUNCHY BAR MUESLI FIR CEREALS GO ON PROTEIN BAR CRUNCHY SMART TEAM CINNAMON START HONEY RINGS GRANOLA CEREA L BAR</v>
          </cell>
          <cell r="Y2963" t="str">
            <v>Valide</v>
          </cell>
        </row>
        <row r="2964">
          <cell r="A2964" t="str">
            <v>MRKU5588821</v>
          </cell>
          <cell r="B2964">
            <v>40</v>
          </cell>
          <cell r="C2964" t="str">
            <v>204394325</v>
          </cell>
          <cell r="D2964">
            <v>0</v>
          </cell>
          <cell r="E2964">
            <v>0</v>
          </cell>
          <cell r="F2964">
            <v>0</v>
          </cell>
          <cell r="G2964">
            <v>0</v>
          </cell>
          <cell r="H2964">
            <v>0</v>
          </cell>
          <cell r="I2964" t="str">
            <v>2020 MSA 167388</v>
          </cell>
          <cell r="J2964">
            <v>8</v>
          </cell>
          <cell r="K2964" t="str">
            <v>BILLERUDKORSNAS FINLAND OY PL 13 FI</v>
          </cell>
          <cell r="L2964" t="str">
            <v>POLYTHENE INDUSTRIES LTD IMARA DAIM33203099</v>
          </cell>
          <cell r="M2964" t="str">
            <v>AE</v>
          </cell>
          <cell r="N2964" t="str">
            <v>FIRAU</v>
          </cell>
          <cell r="O2964" t="str">
            <v>RL</v>
          </cell>
          <cell r="P2964">
            <v>116</v>
          </cell>
          <cell r="Q2964">
            <v>116</v>
          </cell>
          <cell r="R2964">
            <v>116</v>
          </cell>
          <cell r="S2964">
            <v>116</v>
          </cell>
          <cell r="T2964">
            <v>71015</v>
          </cell>
          <cell r="U2964">
            <v>71015</v>
          </cell>
          <cell r="V2964">
            <v>71015</v>
          </cell>
          <cell r="W2964">
            <v>71015</v>
          </cell>
          <cell r="X2964" t="str">
            <v>116 REELS PAPER AXELLO SWAN WHITE KRAFT PAPER BILLERUD ORDER REF 722163 HS CODE 48043951 FREIGHT PREPAID CFR EMBAKASI COLLECT I NCOTERMS 2010 APPLICABLE FREE TIME 18 DAYS COMBINED DETENTION DE MURRAGE AT PORT OF DISCHARGE PLACE OF DELIVERY CARGO IN TRA NSIT TO ICD EMBAKASI NAIROBI CONSIGNEE WILL TRANSPORT THE CARGO BY THEIR OWN MEANS AND UNDER THEIR SOLE AND EXCLUSIVE RESPONSIBILITY</v>
          </cell>
          <cell r="Y2964" t="str">
            <v>Valide</v>
          </cell>
        </row>
        <row r="2965">
          <cell r="A2965" t="str">
            <v>MRSU3679632</v>
          </cell>
          <cell r="B2965">
            <v>40</v>
          </cell>
          <cell r="C2965" t="str">
            <v>204394325</v>
          </cell>
          <cell r="D2965">
            <v>0</v>
          </cell>
          <cell r="E2965">
            <v>0</v>
          </cell>
          <cell r="F2965">
            <v>0</v>
          </cell>
          <cell r="G2965">
            <v>0</v>
          </cell>
          <cell r="H2965">
            <v>0</v>
          </cell>
          <cell r="I2965" t="str">
            <v>2020 MSA 167388</v>
          </cell>
          <cell r="J2965">
            <v>8</v>
          </cell>
          <cell r="K2965" t="str">
            <v>BILLERUDKORSNAS FINLAND OY PL 13 FI</v>
          </cell>
          <cell r="L2965" t="str">
            <v>POLYTHENE INDUSTRIES LTD IMARA DAIM33203099</v>
          </cell>
          <cell r="M2965" t="str">
            <v>AE</v>
          </cell>
          <cell r="N2965" t="str">
            <v>FIRAU</v>
          </cell>
          <cell r="O2965" t="str">
            <v>RL</v>
          </cell>
          <cell r="P2965">
            <v>116</v>
          </cell>
          <cell r="Q2965">
            <v>116</v>
          </cell>
          <cell r="R2965">
            <v>116</v>
          </cell>
          <cell r="S2965">
            <v>116</v>
          </cell>
          <cell r="T2965">
            <v>71015</v>
          </cell>
          <cell r="U2965">
            <v>71015</v>
          </cell>
          <cell r="V2965">
            <v>71015</v>
          </cell>
          <cell r="W2965">
            <v>71015</v>
          </cell>
          <cell r="X2965" t="str">
            <v>116 REELS PAPER AXELLO SWAN WHITE KRAFT PAPER BILLERUD ORDER REF 722163 HS CODE 48043951 FREIGHT PREPAID CFR EMBAKASI COLLECT I NCOTERMS 2010 APPLICABLE FREE TIME 18 DAYS COMBINED DETENTION DE MURRAGE AT PORT OF DISCHARGE PLACE OF DELIVERY CARGO IN TRA NSIT TO ICD EMBAKASI NAIROBI CONSIGNEE WILL TRANSPORT THE CARGO BY THEIR OWN MEANS AND UNDER THEIR SOLE AND EXCLUSIVE RESPONSIBILITY</v>
          </cell>
          <cell r="Y2965" t="str">
            <v>Valide</v>
          </cell>
        </row>
        <row r="2966">
          <cell r="A2966" t="str">
            <v>MRSU3708345</v>
          </cell>
          <cell r="B2966">
            <v>40</v>
          </cell>
          <cell r="C2966" t="str">
            <v>204397149</v>
          </cell>
          <cell r="D2966">
            <v>0</v>
          </cell>
          <cell r="E2966">
            <v>0</v>
          </cell>
          <cell r="F2966">
            <v>0</v>
          </cell>
          <cell r="G2966">
            <v>0</v>
          </cell>
          <cell r="H2966">
            <v>0</v>
          </cell>
          <cell r="I2966" t="str">
            <v>2020 MSA 167288</v>
          </cell>
          <cell r="J2966">
            <v>16</v>
          </cell>
          <cell r="K2966" t="str">
            <v>MODERN INDUSTRIES CO 31412 DAMMAM</v>
          </cell>
          <cell r="L2966" t="str">
            <v>HASBAH KENYA LTD OFF EMBAKASI ROAD</v>
          </cell>
          <cell r="M2966" t="str">
            <v>BR</v>
          </cell>
          <cell r="N2966" t="str">
            <v>SADMM</v>
          </cell>
          <cell r="O2966" t="str">
            <v>CS</v>
          </cell>
          <cell r="P2966">
            <v>8109</v>
          </cell>
          <cell r="Q2966">
            <v>8109</v>
          </cell>
          <cell r="R2966">
            <v>8109</v>
          </cell>
          <cell r="S2966">
            <v>8109</v>
          </cell>
          <cell r="T2966">
            <v>8198</v>
          </cell>
          <cell r="U2966">
            <v>8198</v>
          </cell>
          <cell r="V2966">
            <v>8198</v>
          </cell>
          <cell r="W2966">
            <v>8198</v>
          </cell>
          <cell r="X2966" t="str">
            <v>FABRIC ENHANCERS INTRANSIT TO ICD EMBAKASI NAIROBI</v>
          </cell>
          <cell r="Y2966" t="str">
            <v>Valide</v>
          </cell>
        </row>
        <row r="2967">
          <cell r="A2967" t="str">
            <v>MRKU5646810</v>
          </cell>
          <cell r="B2967">
            <v>40</v>
          </cell>
          <cell r="C2967" t="str">
            <v>204407574</v>
          </cell>
          <cell r="D2967">
            <v>0</v>
          </cell>
          <cell r="E2967">
            <v>0</v>
          </cell>
          <cell r="F2967">
            <v>0</v>
          </cell>
          <cell r="G2967">
            <v>0</v>
          </cell>
          <cell r="H2967">
            <v>0</v>
          </cell>
          <cell r="I2967" t="str">
            <v>2020 MSA 167129</v>
          </cell>
          <cell r="J2967">
            <v>264</v>
          </cell>
          <cell r="K2967" t="str">
            <v>SSUM GROUP MIMARLIK LTD STI SEHIT56</v>
          </cell>
          <cell r="L2967" t="str">
            <v>SSUM PARTNERS LTD P O BOX 103390-</v>
          </cell>
          <cell r="M2967" t="str">
            <v>BR</v>
          </cell>
          <cell r="N2967" t="str">
            <v>TRIZM</v>
          </cell>
          <cell r="O2967" t="str">
            <v>PK</v>
          </cell>
          <cell r="P2967">
            <v>45</v>
          </cell>
          <cell r="Q2967">
            <v>45</v>
          </cell>
          <cell r="R2967">
            <v>45</v>
          </cell>
          <cell r="S2967">
            <v>45</v>
          </cell>
          <cell r="T2967">
            <v>22730</v>
          </cell>
          <cell r="U2967">
            <v>22730</v>
          </cell>
          <cell r="V2967">
            <v>22730</v>
          </cell>
          <cell r="W2967">
            <v>22730</v>
          </cell>
          <cell r="X2967" t="str">
            <v>DEMONTED FURNITURE PARTS INDUSTRIAL KITCHEN EQUIPMENTS BOARDEX PLAST ER LAMINATED PARQUET GALVANIZED BOX PROFILE</v>
          </cell>
          <cell r="Y2967" t="str">
            <v>Valide</v>
          </cell>
        </row>
        <row r="2968">
          <cell r="A2968" t="str">
            <v>MSKU9327197</v>
          </cell>
          <cell r="B2968">
            <v>40</v>
          </cell>
          <cell r="C2968" t="str">
            <v>204422398</v>
          </cell>
          <cell r="D2968">
            <v>0</v>
          </cell>
          <cell r="E2968">
            <v>0</v>
          </cell>
          <cell r="F2968">
            <v>0</v>
          </cell>
          <cell r="G2968">
            <v>0</v>
          </cell>
          <cell r="H2968">
            <v>0</v>
          </cell>
          <cell r="I2968" t="str">
            <v>2020 MSA 167504</v>
          </cell>
          <cell r="J2968">
            <v>80</v>
          </cell>
          <cell r="K2968" t="str">
            <v>BILLERUDKORSNAS FINLAND OY PL 13 FI</v>
          </cell>
          <cell r="L2968" t="str">
            <v>DUNE PACKAGING LTD P O BOX 45310-00</v>
          </cell>
          <cell r="M2968" t="str">
            <v>CN</v>
          </cell>
          <cell r="N2968" t="str">
            <v>FIRAU</v>
          </cell>
          <cell r="O2968" t="str">
            <v>RL</v>
          </cell>
          <cell r="P2968">
            <v>80</v>
          </cell>
          <cell r="Q2968">
            <v>80</v>
          </cell>
          <cell r="R2968">
            <v>80</v>
          </cell>
          <cell r="S2968">
            <v>80</v>
          </cell>
          <cell r="T2968">
            <v>71232</v>
          </cell>
          <cell r="U2968">
            <v>71232</v>
          </cell>
          <cell r="V2968">
            <v>71232</v>
          </cell>
          <cell r="W2968">
            <v>71232</v>
          </cell>
          <cell r="X2968" t="str">
            <v>80 REELS PAPER ORDER 721995 AXELLO KRAFT WHITE KRAFT PAPER FREIGH T PREPAID CIF MOMBASA INCOTERMS 2010 IDF E2008378306 PFI 20039 330 APPLICABLE FREE TIME 18 DAYS COMBINED DETENTION DEMURRAGE AT PORT OF DISCHARGE PLACE OF DELIVERY</v>
          </cell>
          <cell r="Y2968" t="str">
            <v>Valide</v>
          </cell>
        </row>
        <row r="2969">
          <cell r="A2969" t="str">
            <v>MRSU3058553</v>
          </cell>
          <cell r="B2969">
            <v>40</v>
          </cell>
          <cell r="C2969" t="str">
            <v>204464904</v>
          </cell>
          <cell r="D2969">
            <v>0</v>
          </cell>
          <cell r="E2969">
            <v>0</v>
          </cell>
          <cell r="F2969">
            <v>0</v>
          </cell>
          <cell r="G2969">
            <v>0</v>
          </cell>
          <cell r="H2969">
            <v>0</v>
          </cell>
          <cell r="I2969" t="str">
            <v>2020 MSA 167374</v>
          </cell>
          <cell r="J2969">
            <v>100</v>
          </cell>
          <cell r="K2969" t="str">
            <v>HECA INTERNATIONAL TRADE CO LIMITE</v>
          </cell>
          <cell r="L2969" t="str">
            <v>WINCOMP SERVICES LIMITED 8783 - 001</v>
          </cell>
          <cell r="M2969" t="str">
            <v>CN</v>
          </cell>
          <cell r="N2969" t="str">
            <v>CNNGB</v>
          </cell>
          <cell r="O2969" t="str">
            <v>BG</v>
          </cell>
          <cell r="P2969">
            <v>600</v>
          </cell>
          <cell r="Q2969">
            <v>600</v>
          </cell>
          <cell r="R2969">
            <v>0</v>
          </cell>
          <cell r="S2969">
            <v>0</v>
          </cell>
          <cell r="T2969">
            <v>23850</v>
          </cell>
          <cell r="U2969">
            <v>23850</v>
          </cell>
          <cell r="V2969">
            <v>0</v>
          </cell>
          <cell r="W2969">
            <v>0</v>
          </cell>
          <cell r="X2969" t="str">
            <v>NEW CANVAS SHOES TEL 0579-85299749 M PIN P051213673A INTR ANSIT TO ICD EMBAKASI NAIROBI</v>
          </cell>
          <cell r="Y2969" t="str">
            <v>Valide</v>
          </cell>
        </row>
        <row r="2970">
          <cell r="A2970" t="str">
            <v>MRKU2172804</v>
          </cell>
          <cell r="B2970">
            <v>40</v>
          </cell>
          <cell r="C2970" t="str">
            <v>204478311</v>
          </cell>
          <cell r="D2970">
            <v>0</v>
          </cell>
          <cell r="E2970">
            <v>0</v>
          </cell>
          <cell r="F2970">
            <v>0</v>
          </cell>
          <cell r="G2970">
            <v>0</v>
          </cell>
          <cell r="H2970">
            <v>0</v>
          </cell>
          <cell r="I2970" t="str">
            <v>2020 MSA 167505</v>
          </cell>
          <cell r="J2970">
            <v>243</v>
          </cell>
          <cell r="K2970" t="str">
            <v>ESSWELL INTERNATIONAL AB GOTHENBUR</v>
          </cell>
          <cell r="L2970" t="str">
            <v>TO ORDER OF SHIPPER</v>
          </cell>
          <cell r="M2970" t="str">
            <v>TR</v>
          </cell>
          <cell r="N2970" t="str">
            <v>RULED</v>
          </cell>
          <cell r="O2970" t="str">
            <v>RL</v>
          </cell>
          <cell r="P2970">
            <v>33</v>
          </cell>
          <cell r="Q2970">
            <v>33</v>
          </cell>
          <cell r="R2970">
            <v>0</v>
          </cell>
          <cell r="S2970">
            <v>0</v>
          </cell>
          <cell r="T2970">
            <v>47594</v>
          </cell>
          <cell r="U2970">
            <v>47594</v>
          </cell>
          <cell r="V2970">
            <v>0</v>
          </cell>
          <cell r="W2970">
            <v>0</v>
          </cell>
          <cell r="X2970" t="str">
            <v>KRAFTLINER IDF NO E2006346181 HS CODE 480411 00 00 FINAL PLACE OF DELIVERY ICD EMBAKASI NAIROBI</v>
          </cell>
          <cell r="Y2970" t="str">
            <v>Valide</v>
          </cell>
        </row>
        <row r="2971">
          <cell r="A2971" t="str">
            <v>MSKU9739996</v>
          </cell>
          <cell r="B2971">
            <v>40</v>
          </cell>
          <cell r="C2971" t="str">
            <v>204478311</v>
          </cell>
          <cell r="D2971">
            <v>0</v>
          </cell>
          <cell r="E2971">
            <v>0</v>
          </cell>
          <cell r="F2971">
            <v>0</v>
          </cell>
          <cell r="G2971">
            <v>0</v>
          </cell>
          <cell r="H2971">
            <v>0</v>
          </cell>
          <cell r="I2971" t="str">
            <v>2020 MSA 167505</v>
          </cell>
          <cell r="J2971">
            <v>243</v>
          </cell>
          <cell r="K2971" t="str">
            <v>ESSWELL INTERNATIONAL AB GOTHENBUR</v>
          </cell>
          <cell r="L2971" t="str">
            <v>TO ORDER OF SHIPPER</v>
          </cell>
          <cell r="M2971" t="str">
            <v>TR</v>
          </cell>
          <cell r="N2971" t="str">
            <v>RULED</v>
          </cell>
          <cell r="O2971" t="str">
            <v>RL</v>
          </cell>
          <cell r="P2971">
            <v>33</v>
          </cell>
          <cell r="Q2971">
            <v>33</v>
          </cell>
          <cell r="R2971">
            <v>0</v>
          </cell>
          <cell r="S2971">
            <v>0</v>
          </cell>
          <cell r="T2971">
            <v>47594</v>
          </cell>
          <cell r="U2971">
            <v>47594</v>
          </cell>
          <cell r="V2971">
            <v>0</v>
          </cell>
          <cell r="W2971">
            <v>0</v>
          </cell>
          <cell r="X2971" t="str">
            <v>KRAFTLINER IDF NO E2006346181 HS CODE 480411 00 00 FINAL PLACE OF DELIVERY ICD EMBAKASI NAIROBI</v>
          </cell>
          <cell r="Y2971" t="str">
            <v>Valide</v>
          </cell>
        </row>
        <row r="2972">
          <cell r="A2972" t="str">
            <v>CAIU4649601</v>
          </cell>
          <cell r="B2972">
            <v>40</v>
          </cell>
          <cell r="C2972" t="str">
            <v>204482168</v>
          </cell>
          <cell r="D2972">
            <v>0</v>
          </cell>
          <cell r="E2972">
            <v>0</v>
          </cell>
          <cell r="F2972">
            <v>0</v>
          </cell>
          <cell r="G2972">
            <v>0</v>
          </cell>
          <cell r="H2972">
            <v>0</v>
          </cell>
          <cell r="I2972" t="str">
            <v>2020 MSA 167374</v>
          </cell>
          <cell r="J2972">
            <v>310</v>
          </cell>
          <cell r="K2972" t="str">
            <v>SEA SHIPPING LINE 520 3RD STREET S</v>
          </cell>
          <cell r="L2972" t="str">
            <v>MOLO CONSTITUENCY DEVELOPMENT FUNDCIS KURIA KIMANI FRANCKKURIA Y</v>
          </cell>
          <cell r="M2972" t="str">
            <v>CN</v>
          </cell>
          <cell r="N2972" t="str">
            <v>USOAK</v>
          </cell>
          <cell r="O2972" t="str">
            <v>PC</v>
          </cell>
          <cell r="P2972">
            <v>15</v>
          </cell>
          <cell r="Q2972">
            <v>15</v>
          </cell>
          <cell r="R2972">
            <v>0</v>
          </cell>
          <cell r="S2972">
            <v>0</v>
          </cell>
          <cell r="T2972">
            <v>9773</v>
          </cell>
          <cell r="U2972">
            <v>9773</v>
          </cell>
          <cell r="V2972">
            <v>0</v>
          </cell>
          <cell r="W2972">
            <v>0</v>
          </cell>
          <cell r="X2972" t="str">
            <v>4901990010 CG TEXT BOOKS NO EEI 30 37 A 8 18 20 INTRANSIT TO ICD EMBAKASI NAIROBI</v>
          </cell>
          <cell r="Y2972" t="str">
            <v>Valide</v>
          </cell>
        </row>
        <row r="2973">
          <cell r="A2973" t="str">
            <v>TGHU0492206</v>
          </cell>
          <cell r="B2973">
            <v>20</v>
          </cell>
          <cell r="C2973" t="str">
            <v>204491478</v>
          </cell>
          <cell r="D2973">
            <v>0</v>
          </cell>
          <cell r="E2973">
            <v>0</v>
          </cell>
          <cell r="F2973">
            <v>0</v>
          </cell>
          <cell r="G2973">
            <v>0</v>
          </cell>
          <cell r="H2973">
            <v>0</v>
          </cell>
          <cell r="I2973" t="str">
            <v>2020 MSA 167279</v>
          </cell>
          <cell r="J2973">
            <v>268</v>
          </cell>
          <cell r="K2973" t="str">
            <v>KENNEDY GICHURU GEORGENES VERFT 24</v>
          </cell>
          <cell r="L2973" t="str">
            <v>KENNEDY GICHURU THE SOHO SERVICED16582992</v>
          </cell>
          <cell r="M2973" t="str">
            <v>US</v>
          </cell>
          <cell r="N2973" t="str">
            <v>NOBGO</v>
          </cell>
          <cell r="O2973" t="str">
            <v>PK</v>
          </cell>
          <cell r="P2973">
            <v>140</v>
          </cell>
          <cell r="Q2973">
            <v>140</v>
          </cell>
          <cell r="R2973">
            <v>0</v>
          </cell>
          <cell r="S2973">
            <v>0</v>
          </cell>
          <cell r="T2973">
            <v>2000</v>
          </cell>
          <cell r="U2973">
            <v>2000</v>
          </cell>
          <cell r="V2973">
            <v>0</v>
          </cell>
          <cell r="W2973">
            <v>0</v>
          </cell>
          <cell r="X2973" t="str">
            <v>HOUSEHOLD GOODS PERSONAL EFFECTS</v>
          </cell>
          <cell r="Y2973" t="str">
            <v>Valide</v>
          </cell>
        </row>
        <row r="2974">
          <cell r="A2974" t="str">
            <v>MRKU5253113</v>
          </cell>
          <cell r="B2974">
            <v>40</v>
          </cell>
          <cell r="C2974" t="str">
            <v>204506988</v>
          </cell>
          <cell r="D2974">
            <v>0</v>
          </cell>
          <cell r="E2974">
            <v>0</v>
          </cell>
          <cell r="F2974">
            <v>0</v>
          </cell>
          <cell r="G2974">
            <v>0</v>
          </cell>
          <cell r="H2974">
            <v>0</v>
          </cell>
          <cell r="I2974" t="str">
            <v>2020 MSA 167505</v>
          </cell>
          <cell r="J2974">
            <v>247</v>
          </cell>
          <cell r="K2974" t="str">
            <v>KENT IC VE DIS TICARET LIMITED SIRK</v>
          </cell>
          <cell r="L2974" t="str">
            <v>TO THE ORDER OF I AND M BANK LTD P</v>
          </cell>
          <cell r="M2974" t="str">
            <v>TR</v>
          </cell>
          <cell r="N2974" t="str">
            <v>TRIST</v>
          </cell>
          <cell r="O2974" t="str">
            <v>BX</v>
          </cell>
          <cell r="P2974">
            <v>1385</v>
          </cell>
          <cell r="Q2974">
            <v>1385</v>
          </cell>
          <cell r="R2974">
            <v>1385</v>
          </cell>
          <cell r="S2974">
            <v>1385</v>
          </cell>
          <cell r="T2974">
            <v>47940</v>
          </cell>
          <cell r="U2974">
            <v>47940</v>
          </cell>
          <cell r="V2974">
            <v>47940</v>
          </cell>
          <cell r="W2974">
            <v>47940</v>
          </cell>
          <cell r="X2974" t="str">
            <v>1383 UNITS OF ARMCO BRAND FREE STANDING OVENS 2 BOXES OF SPARE PARTS FOB ANY PORT IN TURKEY INCOTERMS 2020 ARMCO BRAND FREE STANDING OVENS AS PER PROFORMA INVOICE NO PR-200607-AG DATED JUNE 06 2020 GOODS IN TRANSIT TO ICD EMBAKASI NAIROBI KENYA IDF NO E2007371 375 L C NO IMPLC32 1416 20 DATE OF ISSUE 200826</v>
          </cell>
          <cell r="Y2974" t="str">
            <v>Valide</v>
          </cell>
        </row>
        <row r="2975">
          <cell r="A2975" t="str">
            <v>MSKU1001521</v>
          </cell>
          <cell r="B2975">
            <v>40</v>
          </cell>
          <cell r="C2975" t="str">
            <v>204506988</v>
          </cell>
          <cell r="D2975">
            <v>0</v>
          </cell>
          <cell r="E2975">
            <v>0</v>
          </cell>
          <cell r="F2975">
            <v>0</v>
          </cell>
          <cell r="G2975">
            <v>0</v>
          </cell>
          <cell r="H2975">
            <v>0</v>
          </cell>
          <cell r="I2975" t="str">
            <v>2020 MSA 167505</v>
          </cell>
          <cell r="J2975">
            <v>247</v>
          </cell>
          <cell r="K2975" t="str">
            <v>KENT IC VE DIS TICARET LIMITED SIRK</v>
          </cell>
          <cell r="L2975" t="str">
            <v>TO THE ORDER OF I AND M BANK LTD P</v>
          </cell>
          <cell r="M2975" t="str">
            <v>TR</v>
          </cell>
          <cell r="N2975" t="str">
            <v>TRIST</v>
          </cell>
          <cell r="O2975" t="str">
            <v>BX</v>
          </cell>
          <cell r="P2975">
            <v>1385</v>
          </cell>
          <cell r="Q2975">
            <v>1385</v>
          </cell>
          <cell r="R2975">
            <v>1385</v>
          </cell>
          <cell r="S2975">
            <v>1385</v>
          </cell>
          <cell r="T2975">
            <v>47940</v>
          </cell>
          <cell r="U2975">
            <v>47940</v>
          </cell>
          <cell r="V2975">
            <v>47940</v>
          </cell>
          <cell r="W2975">
            <v>47940</v>
          </cell>
          <cell r="X2975" t="str">
            <v>1383 UNITS OF ARMCO BRAND FREE STANDING OVENS 2 BOXES OF SPARE PARTS FOB ANY PORT IN TURKEY INCOTERMS 2020 ARMCO BRAND FREE STANDING OVENS AS PER PROFORMA INVOICE NO PR-200607-AG DATED JUNE 06 2020 GOODS IN TRANSIT TO ICD EMBAKASI NAIROBI KENYA IDF NO E2007371 375 L C NO IMPLC32 1416 20 DATE OF ISSUE 200826</v>
          </cell>
          <cell r="Y2975" t="str">
            <v>Valide</v>
          </cell>
        </row>
        <row r="2976">
          <cell r="A2976" t="str">
            <v>TGBU6844935</v>
          </cell>
          <cell r="B2976">
            <v>40</v>
          </cell>
          <cell r="C2976" t="str">
            <v>204506988</v>
          </cell>
          <cell r="D2976">
            <v>0</v>
          </cell>
          <cell r="E2976">
            <v>0</v>
          </cell>
          <cell r="F2976">
            <v>0</v>
          </cell>
          <cell r="G2976">
            <v>0</v>
          </cell>
          <cell r="H2976">
            <v>0</v>
          </cell>
          <cell r="I2976" t="str">
            <v>2020 MSA 167505</v>
          </cell>
          <cell r="J2976">
            <v>247</v>
          </cell>
          <cell r="K2976" t="str">
            <v>KENT IC VE DIS TICARET LIMITED SIRK</v>
          </cell>
          <cell r="L2976" t="str">
            <v>TO THE ORDER OF I AND M BANK LTD P</v>
          </cell>
          <cell r="M2976" t="str">
            <v>TR</v>
          </cell>
          <cell r="N2976" t="str">
            <v>TRIST</v>
          </cell>
          <cell r="O2976" t="str">
            <v>BX</v>
          </cell>
          <cell r="P2976">
            <v>1385</v>
          </cell>
          <cell r="Q2976">
            <v>1385</v>
          </cell>
          <cell r="R2976">
            <v>1385</v>
          </cell>
          <cell r="S2976">
            <v>1385</v>
          </cell>
          <cell r="T2976">
            <v>47940</v>
          </cell>
          <cell r="U2976">
            <v>47940</v>
          </cell>
          <cell r="V2976">
            <v>47940</v>
          </cell>
          <cell r="W2976">
            <v>47940</v>
          </cell>
          <cell r="X2976" t="str">
            <v>1383 UNITS OF ARMCO BRAND FREE STANDING OVENS 2 BOXES OF SPARE PARTS FOB ANY PORT IN TURKEY INCOTERMS 2020 ARMCO BRAND FREE STANDING OVENS AS PER PROFORMA INVOICE NO PR-200607-AG DATED JUNE 06 2020 GOODS IN TRANSIT TO ICD EMBAKASI NAIROBI KENYA IDF NO E2007371 375 L C NO IMPLC32 1416 20 DATE OF ISSUE 200826</v>
          </cell>
          <cell r="Y2976" t="str">
            <v>Valide</v>
          </cell>
        </row>
        <row r="2977">
          <cell r="A2977" t="str">
            <v>TLLU5242209</v>
          </cell>
          <cell r="B2977">
            <v>40</v>
          </cell>
          <cell r="C2977" t="str">
            <v>204506988</v>
          </cell>
          <cell r="D2977">
            <v>0</v>
          </cell>
          <cell r="E2977">
            <v>0</v>
          </cell>
          <cell r="F2977">
            <v>0</v>
          </cell>
          <cell r="G2977">
            <v>0</v>
          </cell>
          <cell r="H2977">
            <v>0</v>
          </cell>
          <cell r="I2977" t="str">
            <v>2020 MSA 167505</v>
          </cell>
          <cell r="J2977">
            <v>247</v>
          </cell>
          <cell r="K2977" t="str">
            <v>KENT IC VE DIS TICARET LIMITED SIRK</v>
          </cell>
          <cell r="L2977" t="str">
            <v>TO THE ORDER OF I AND M BANK LTD P</v>
          </cell>
          <cell r="M2977" t="str">
            <v>TR</v>
          </cell>
          <cell r="N2977" t="str">
            <v>TRIST</v>
          </cell>
          <cell r="O2977" t="str">
            <v>BX</v>
          </cell>
          <cell r="P2977">
            <v>1385</v>
          </cell>
          <cell r="Q2977">
            <v>1385</v>
          </cell>
          <cell r="R2977">
            <v>1385</v>
          </cell>
          <cell r="S2977">
            <v>1385</v>
          </cell>
          <cell r="T2977">
            <v>47940</v>
          </cell>
          <cell r="U2977">
            <v>47940</v>
          </cell>
          <cell r="V2977">
            <v>47940</v>
          </cell>
          <cell r="W2977">
            <v>47940</v>
          </cell>
          <cell r="X2977" t="str">
            <v>1383 UNITS OF ARMCO BRAND FREE STANDING OVENS 2 BOXES OF SPARE PARTS FOB ANY PORT IN TURKEY INCOTERMS 2020 ARMCO BRAND FREE STANDING OVENS AS PER PROFORMA INVOICE NO PR-200607-AG DATED JUNE 06 2020 GOODS IN TRANSIT TO ICD EMBAKASI NAIROBI KENYA IDF NO E2007371 375 L C NO IMPLC32 1416 20 DATE OF ISSUE 200826</v>
          </cell>
          <cell r="Y2977" t="str">
            <v>Valide</v>
          </cell>
        </row>
        <row r="2978">
          <cell r="A2978" t="str">
            <v>SUDU6885901</v>
          </cell>
          <cell r="B2978">
            <v>40</v>
          </cell>
          <cell r="C2978" t="str">
            <v>204506988</v>
          </cell>
          <cell r="D2978">
            <v>0</v>
          </cell>
          <cell r="E2978">
            <v>0</v>
          </cell>
          <cell r="F2978">
            <v>0</v>
          </cell>
          <cell r="G2978">
            <v>0</v>
          </cell>
          <cell r="H2978">
            <v>0</v>
          </cell>
          <cell r="I2978" t="str">
            <v>2020 MSA 167505</v>
          </cell>
          <cell r="J2978">
            <v>247</v>
          </cell>
          <cell r="K2978" t="str">
            <v>KENT IC VE DIS TICARET LIMITED SIRK</v>
          </cell>
          <cell r="L2978" t="str">
            <v>TO THE ORDER OF I AND M BANK LTD P</v>
          </cell>
          <cell r="M2978" t="str">
            <v>TR</v>
          </cell>
          <cell r="N2978" t="str">
            <v>TRIST</v>
          </cell>
          <cell r="O2978" t="str">
            <v>BX</v>
          </cell>
          <cell r="P2978">
            <v>1385</v>
          </cell>
          <cell r="Q2978">
            <v>1385</v>
          </cell>
          <cell r="R2978">
            <v>1385</v>
          </cell>
          <cell r="S2978">
            <v>1385</v>
          </cell>
          <cell r="T2978">
            <v>47940</v>
          </cell>
          <cell r="U2978">
            <v>47940</v>
          </cell>
          <cell r="V2978">
            <v>47940</v>
          </cell>
          <cell r="W2978">
            <v>47940</v>
          </cell>
          <cell r="X2978" t="str">
            <v>1383 UNITS OF ARMCO BRAND FREE STANDING OVENS 2 BOXES OF SPARE PARTS FOB ANY PORT IN TURKEY INCOTERMS 2020 ARMCO BRAND FREE STANDING OVENS AS PER PROFORMA INVOICE NO PR-200607-AG DATED JUNE 06 2020 GOODS IN TRANSIT TO ICD EMBAKASI NAIROBI KENYA IDF NO E2007371 375 L C NO IMPLC32 1416 20 DATE OF ISSUE 200826</v>
          </cell>
          <cell r="Y2978" t="str">
            <v>Valide</v>
          </cell>
        </row>
        <row r="2979">
          <cell r="A2979" t="str">
            <v>MRKU4541537</v>
          </cell>
          <cell r="B2979">
            <v>40</v>
          </cell>
          <cell r="C2979" t="str">
            <v>204507148</v>
          </cell>
          <cell r="D2979">
            <v>0</v>
          </cell>
          <cell r="E2979">
            <v>0</v>
          </cell>
          <cell r="F2979">
            <v>0</v>
          </cell>
          <cell r="G2979">
            <v>0</v>
          </cell>
          <cell r="H2979">
            <v>0</v>
          </cell>
          <cell r="I2979" t="str">
            <v>2020 MSA 167504</v>
          </cell>
          <cell r="J2979">
            <v>84</v>
          </cell>
          <cell r="K2979" t="str">
            <v>EXXONMOBIL PETROLEUM CHEMICAL BV</v>
          </cell>
          <cell r="L2979" t="str">
            <v>POLYTHENE INDUSTRIES LTD MOMBASA RO</v>
          </cell>
          <cell r="M2979" t="str">
            <v>CN</v>
          </cell>
          <cell r="N2979" t="str">
            <v>SAJUB</v>
          </cell>
          <cell r="O2979" t="str">
            <v>BG</v>
          </cell>
          <cell r="P2979">
            <v>1980</v>
          </cell>
          <cell r="Q2979">
            <v>1980</v>
          </cell>
          <cell r="R2979">
            <v>1980</v>
          </cell>
          <cell r="S2979">
            <v>1980</v>
          </cell>
          <cell r="T2979">
            <v>50802</v>
          </cell>
          <cell r="U2979">
            <v>50802</v>
          </cell>
          <cell r="V2979">
            <v>50802</v>
          </cell>
          <cell r="W2979">
            <v>50802</v>
          </cell>
          <cell r="X2979" t="str">
            <v>LL1001BU - 49 5 MT 49 500 MT NET POLYETHYLENE RAW MATERIALS ON PALLE TS LINEAR LOW DENSITY POLYETHYLENE EXXONMOBIL LL1001BU H S CODE 390 1 4000 CONTAINERS IN TRANSIT TO ICD NAIROBI ON CONSIGNEE S ARRANGEME NT RISK AND ACCOUNT FREIGHT PREPAID WINNIE POLYTHENE CO KE TEL 254 722 733 203099 WINNIE POLYTHENE CO KE TEL 254 722 733 203099</v>
          </cell>
          <cell r="Y2979" t="str">
            <v>Valide</v>
          </cell>
        </row>
        <row r="2980">
          <cell r="A2980" t="str">
            <v>CAIU7231894</v>
          </cell>
          <cell r="B2980">
            <v>40</v>
          </cell>
          <cell r="C2980" t="str">
            <v>204509171</v>
          </cell>
          <cell r="D2980">
            <v>0</v>
          </cell>
          <cell r="E2980">
            <v>0</v>
          </cell>
          <cell r="F2980">
            <v>0</v>
          </cell>
          <cell r="G2980">
            <v>0</v>
          </cell>
          <cell r="H2980">
            <v>0</v>
          </cell>
          <cell r="I2980" t="str">
            <v>2020 MSA 167505</v>
          </cell>
          <cell r="J2980">
            <v>248</v>
          </cell>
          <cell r="K2980" t="str">
            <v>THE PROCTER GAMBLE COMPANY EGYPT</v>
          </cell>
          <cell r="L2980" t="str">
            <v>HASBAH KENYA LTD OLD AIRPORT NORT</v>
          </cell>
          <cell r="M2980" t="str">
            <v>TR</v>
          </cell>
          <cell r="N2980" t="str">
            <v>EGPSE</v>
          </cell>
          <cell r="O2980" t="str">
            <v>CS</v>
          </cell>
          <cell r="P2980">
            <v>10076</v>
          </cell>
          <cell r="Q2980">
            <v>10076</v>
          </cell>
          <cell r="R2980">
            <v>10076</v>
          </cell>
          <cell r="S2980">
            <v>10076</v>
          </cell>
          <cell r="T2980">
            <v>15807</v>
          </cell>
          <cell r="U2980">
            <v>15807</v>
          </cell>
          <cell r="V2980">
            <v>15807</v>
          </cell>
          <cell r="W2980">
            <v>15807</v>
          </cell>
          <cell r="X2980" t="str">
            <v>ALWAYS- SANITARY PADS ORDER 1034638065 TOTAL NET WEIGH T 12971 80 KGS TOTAL GROSS WEIGHT 15806 93 KGS TOTAL QTY 10076 CASES FREIGHT TO BE PAID IN USD HS CODE 961900 ICD EMBAKASI NAIROBI</v>
          </cell>
          <cell r="Y2980" t="str">
            <v>Valide</v>
          </cell>
        </row>
        <row r="2981">
          <cell r="A2981" t="str">
            <v>HASU4395585</v>
          </cell>
          <cell r="B2981">
            <v>40</v>
          </cell>
          <cell r="C2981" t="str">
            <v>204509171</v>
          </cell>
          <cell r="D2981">
            <v>0</v>
          </cell>
          <cell r="E2981">
            <v>0</v>
          </cell>
          <cell r="F2981">
            <v>0</v>
          </cell>
          <cell r="G2981">
            <v>0</v>
          </cell>
          <cell r="H2981">
            <v>0</v>
          </cell>
          <cell r="I2981" t="str">
            <v>2020 MSA 167505</v>
          </cell>
          <cell r="J2981">
            <v>248</v>
          </cell>
          <cell r="K2981" t="str">
            <v>THE PROCTER GAMBLE COMPANY EGYPT</v>
          </cell>
          <cell r="L2981" t="str">
            <v>HASBAH KENYA LTD OLD AIRPORT NORT</v>
          </cell>
          <cell r="M2981" t="str">
            <v>TR</v>
          </cell>
          <cell r="N2981" t="str">
            <v>EGPSE</v>
          </cell>
          <cell r="O2981" t="str">
            <v>CS</v>
          </cell>
          <cell r="P2981">
            <v>10076</v>
          </cell>
          <cell r="Q2981">
            <v>10076</v>
          </cell>
          <cell r="R2981">
            <v>10076</v>
          </cell>
          <cell r="S2981">
            <v>10076</v>
          </cell>
          <cell r="T2981">
            <v>15807</v>
          </cell>
          <cell r="U2981">
            <v>15807</v>
          </cell>
          <cell r="V2981">
            <v>15807</v>
          </cell>
          <cell r="W2981">
            <v>15807</v>
          </cell>
          <cell r="X2981" t="str">
            <v>ALWAYS- SANITARY PADS ORDER 1034638065 TOTAL NET WEIGH T 12971 80 KGS TOTAL GROSS WEIGHT 15806 93 KGS TOTAL QTY 10076 CASES FREIGHT TO BE PAID IN USD HS CODE 961900 ICD EMBAKASI NAIROBI</v>
          </cell>
          <cell r="Y2981" t="str">
            <v>Valide</v>
          </cell>
        </row>
        <row r="2982">
          <cell r="A2982" t="str">
            <v>MRKU8727108</v>
          </cell>
          <cell r="B2982">
            <v>20</v>
          </cell>
          <cell r="C2982" t="str">
            <v>204521107</v>
          </cell>
          <cell r="D2982">
            <v>0</v>
          </cell>
          <cell r="E2982">
            <v>0</v>
          </cell>
          <cell r="F2982">
            <v>0</v>
          </cell>
          <cell r="G2982">
            <v>0</v>
          </cell>
          <cell r="H2982">
            <v>0</v>
          </cell>
          <cell r="I2982" t="str">
            <v>2020 MSA 167388</v>
          </cell>
          <cell r="J2982">
            <v>25</v>
          </cell>
          <cell r="K2982" t="str">
            <v>TME 40 DEVILS TOWER ROAD PO BOX 17</v>
          </cell>
          <cell r="L2982" t="str">
            <v>GERMAN EMBASSY C O CHRISTIAN NITSCH</v>
          </cell>
          <cell r="M2982" t="str">
            <v>AE</v>
          </cell>
          <cell r="N2982" t="str">
            <v>ESALG</v>
          </cell>
          <cell r="O2982" t="str">
            <v>PK</v>
          </cell>
          <cell r="P2982">
            <v>1</v>
          </cell>
          <cell r="Q2982">
            <v>1</v>
          </cell>
          <cell r="R2982">
            <v>1</v>
          </cell>
          <cell r="S2982">
            <v>1</v>
          </cell>
          <cell r="T2982">
            <v>2059</v>
          </cell>
          <cell r="U2982">
            <v>2059</v>
          </cell>
          <cell r="V2982">
            <v>2059</v>
          </cell>
          <cell r="W2982">
            <v>2059</v>
          </cell>
          <cell r="X2982" t="str">
            <v>1 NEW TOYOTA HILUX DOUBLE CABIN 5 SEATER GD SERIES RHD VIN 299004 C HASSIS NO AHTFB8CD403875875 ENGINE NO 2GD-0792922 HS CODE 87033 2 02 YEAR OF MANUFACTURE 2020 ACCESSORIES INCLUDED 2059KG 18M3 INTRANSIT TO ICD EMBAKASI NAIROBI</v>
          </cell>
          <cell r="Y2982" t="str">
            <v>Valide</v>
          </cell>
        </row>
        <row r="2983">
          <cell r="A2983" t="str">
            <v>MSKU8736143</v>
          </cell>
          <cell r="B2983">
            <v>40</v>
          </cell>
          <cell r="C2983" t="str">
            <v>204535079</v>
          </cell>
          <cell r="D2983">
            <v>0</v>
          </cell>
          <cell r="E2983">
            <v>0</v>
          </cell>
          <cell r="F2983">
            <v>0</v>
          </cell>
          <cell r="G2983">
            <v>0</v>
          </cell>
          <cell r="H2983">
            <v>0</v>
          </cell>
          <cell r="I2983" t="str">
            <v>2020 MSA 167389</v>
          </cell>
          <cell r="J2983">
            <v>28</v>
          </cell>
          <cell r="K2983" t="str">
            <v>MEGA EQUIPMENTS AND CRANES INC 12</v>
          </cell>
          <cell r="L2983" t="str">
            <v>OBISA LTD KIKENNI ROAD KAREN 005</v>
          </cell>
          <cell r="M2983" t="str">
            <v>US</v>
          </cell>
          <cell r="N2983" t="str">
            <v>USHOU</v>
          </cell>
          <cell r="O2983" t="str">
            <v>PC</v>
          </cell>
          <cell r="P2983">
            <v>1</v>
          </cell>
          <cell r="Q2983">
            <v>1</v>
          </cell>
          <cell r="R2983">
            <v>1</v>
          </cell>
          <cell r="S2983">
            <v>1</v>
          </cell>
          <cell r="T2983">
            <v>14100</v>
          </cell>
          <cell r="U2983">
            <v>14100</v>
          </cell>
          <cell r="V2983">
            <v>14100</v>
          </cell>
          <cell r="W2983">
            <v>14100</v>
          </cell>
          <cell r="X2983" t="str">
            <v>1 UNIT OF USED DISMANTLED CATERPILLAR 140G MOTOR GRADER S N 72V08771 AES ITN X20200812114987 HS CODE 8429200000</v>
          </cell>
          <cell r="Y2983" t="str">
            <v>Valide</v>
          </cell>
        </row>
        <row r="2984">
          <cell r="A2984" t="str">
            <v>MRSU3985627</v>
          </cell>
          <cell r="B2984">
            <v>40</v>
          </cell>
          <cell r="C2984" t="str">
            <v>204541658</v>
          </cell>
          <cell r="D2984">
            <v>0</v>
          </cell>
          <cell r="E2984">
            <v>0</v>
          </cell>
          <cell r="F2984">
            <v>0</v>
          </cell>
          <cell r="G2984">
            <v>0</v>
          </cell>
          <cell r="H2984">
            <v>0</v>
          </cell>
          <cell r="I2984" t="str">
            <v>2020 MSA 167504</v>
          </cell>
          <cell r="J2984">
            <v>87</v>
          </cell>
          <cell r="K2984" t="str">
            <v>EXXONMOBIL PETROLEUM CHEMICAL BV</v>
          </cell>
          <cell r="L2984" t="str">
            <v>ASHUT ENGINEERS LIMITED LOKITAUNG RAIL AMIT ASHUT COM TEL 254</v>
          </cell>
          <cell r="M2984" t="str">
            <v>CN</v>
          </cell>
          <cell r="N2984" t="str">
            <v>SAJED</v>
          </cell>
          <cell r="O2984" t="str">
            <v>BG</v>
          </cell>
          <cell r="P2984">
            <v>3960</v>
          </cell>
          <cell r="Q2984">
            <v>3960</v>
          </cell>
          <cell r="R2984">
            <v>3960</v>
          </cell>
          <cell r="S2984">
            <v>3960</v>
          </cell>
          <cell r="T2984">
            <v>101100</v>
          </cell>
          <cell r="U2984">
            <v>101100</v>
          </cell>
          <cell r="V2984">
            <v>101100</v>
          </cell>
          <cell r="W2984">
            <v>101100</v>
          </cell>
          <cell r="X2984" t="str">
            <v>HYA600 - 99 MT 99 000 MT NET POLYETHYLENE RAW MATERIALS H S CODE 3 901 2000 ON PALLETS HIGH DENSITY POLYETHYLENE EXXONMOBIL HYA600 CONT AINERS IN TRANSIT TO ICD NAIROBI ON CONSIGNEE S RISK AND ACCOUNT FR EIGHT PREPAID 722 893510 MOMBASA KENYA 722 893510</v>
          </cell>
          <cell r="Y2984" t="str">
            <v>Valid</v>
          </cell>
        </row>
        <row r="2985">
          <cell r="A2985" t="str">
            <v>MRKU0256911</v>
          </cell>
          <cell r="B2985">
            <v>40</v>
          </cell>
          <cell r="C2985" t="str">
            <v>204544124</v>
          </cell>
          <cell r="D2985">
            <v>0</v>
          </cell>
          <cell r="E2985">
            <v>0</v>
          </cell>
          <cell r="F2985">
            <v>0</v>
          </cell>
          <cell r="G2985">
            <v>0</v>
          </cell>
          <cell r="H2985">
            <v>0</v>
          </cell>
          <cell r="I2985" t="str">
            <v>2020 MSA 167434</v>
          </cell>
          <cell r="J2985">
            <v>219</v>
          </cell>
          <cell r="K2985" t="str">
            <v>KANEKA CORPORATION 2-3-18 NAKANOS</v>
          </cell>
          <cell r="L2985" t="str">
            <v>TO THE ORDER OF STYLE INDUSTRIES LIM MOBILE NO 254 7362 18805</v>
          </cell>
          <cell r="M2985" t="str">
            <v>CN</v>
          </cell>
          <cell r="N2985" t="str">
            <v>JPUKB</v>
          </cell>
          <cell r="O2985" t="str">
            <v>CT</v>
          </cell>
          <cell r="P2985">
            <v>545</v>
          </cell>
          <cell r="Q2985">
            <v>545</v>
          </cell>
          <cell r="R2985">
            <v>545</v>
          </cell>
          <cell r="S2985">
            <v>545</v>
          </cell>
          <cell r="T2985">
            <v>23435</v>
          </cell>
          <cell r="U2985">
            <v>23435</v>
          </cell>
          <cell r="V2985">
            <v>23435</v>
          </cell>
          <cell r="W2985">
            <v>23435</v>
          </cell>
          <cell r="X2985" t="str">
            <v>SYNTHETIC FIBER IDF NUMBER E2007369118 HARMONIZED CODE NO 5501 30 00 FINAL PLACE OF DELIVERY AS NAIROBI KENYA FAX 81 6 622 6 5238 ON BEHALF OF GODREJ CONSUMER PRODUCTS INTERNATIONAL FZCO OFFICE NO G08 BUILDING NO 3E DUBAI AIRPORT FREE ZONE P O BOX 293725 DUBAI U A E TEL- 971 4 6017900 FAX- 971 4 6017910 WESTLANDS PIN P051 392 323T INTRANSIT TO ICD EMBAKASI NAIRO BI</v>
          </cell>
          <cell r="Y2985" t="str">
            <v>Valide</v>
          </cell>
        </row>
        <row r="2986">
          <cell r="A2986" t="str">
            <v>MRKU4300925</v>
          </cell>
          <cell r="B2986">
            <v>40</v>
          </cell>
          <cell r="C2986" t="str">
            <v>204560454</v>
          </cell>
          <cell r="D2986">
            <v>0</v>
          </cell>
          <cell r="E2986">
            <v>0</v>
          </cell>
          <cell r="F2986">
            <v>0</v>
          </cell>
          <cell r="G2986">
            <v>0</v>
          </cell>
          <cell r="H2986">
            <v>0</v>
          </cell>
          <cell r="I2986" t="str">
            <v>2020 MSA 167505</v>
          </cell>
          <cell r="J2986">
            <v>252</v>
          </cell>
          <cell r="K2986" t="str">
            <v>SEASCHOTT 402 CRAIN HWY N 21061 GLE</v>
          </cell>
          <cell r="L2986" t="str">
            <v>CYCLOVILLE LIMITED 34136 SEASONS RD</v>
          </cell>
          <cell r="M2986" t="str">
            <v>TR</v>
          </cell>
          <cell r="N2986" t="str">
            <v>USBAL</v>
          </cell>
          <cell r="O2986" t="str">
            <v>PC</v>
          </cell>
          <cell r="P2986">
            <v>810</v>
          </cell>
          <cell r="Q2986">
            <v>810</v>
          </cell>
          <cell r="R2986">
            <v>810</v>
          </cell>
          <cell r="S2986">
            <v>810</v>
          </cell>
          <cell r="T2986">
            <v>7370</v>
          </cell>
          <cell r="U2986">
            <v>7370</v>
          </cell>
          <cell r="V2986">
            <v>7370</v>
          </cell>
          <cell r="W2986">
            <v>7370</v>
          </cell>
          <cell r="X2986" t="str">
            <v>240 USED SEMI-DISASSEMBLED ADULT BIKES 220 USED SEMI-DISASSEMBLED CH ILDREN S BICYCLES 24 WHEELS AND SMALLER 100 USED BICYCLE WHEELS 200 USED BICYCLE TIRES 50 BOXES NEW USED BICYCLE TOOLS AND PARTS IDF NO E2008375123 HS CODE 871200 871499 401150 AES ITN X20200903201191 INTRANSIT TO ICD EMBAKASI NAIROBI</v>
          </cell>
          <cell r="Y2986" t="str">
            <v>Valide</v>
          </cell>
        </row>
        <row r="2987">
          <cell r="A2987" t="str">
            <v>TCKU7510795</v>
          </cell>
          <cell r="B2987">
            <v>40</v>
          </cell>
          <cell r="C2987" t="str">
            <v>204571781</v>
          </cell>
          <cell r="D2987">
            <v>0</v>
          </cell>
          <cell r="E2987">
            <v>0</v>
          </cell>
          <cell r="F2987">
            <v>0</v>
          </cell>
          <cell r="G2987">
            <v>0</v>
          </cell>
          <cell r="H2987">
            <v>0</v>
          </cell>
          <cell r="I2987" t="str">
            <v>2020 MSA 167374</v>
          </cell>
          <cell r="J2987">
            <v>267</v>
          </cell>
          <cell r="K2987" t="str">
            <v>GUANGZHOU SUNDA INTERNATIONAL TRAD</v>
          </cell>
          <cell r="L2987" t="str">
            <v>SUNDA KENYA INDUSTRIAL COMPANY LIMVER MACHAKOS KENYA CONTACT P</v>
          </cell>
          <cell r="M2987" t="str">
            <v>CN</v>
          </cell>
          <cell r="N2987" t="str">
            <v>CNNKG</v>
          </cell>
          <cell r="O2987" t="str">
            <v>PK</v>
          </cell>
          <cell r="P2987">
            <v>297</v>
          </cell>
          <cell r="Q2987">
            <v>297</v>
          </cell>
          <cell r="R2987">
            <v>0</v>
          </cell>
          <cell r="S2987">
            <v>0</v>
          </cell>
          <cell r="T2987">
            <v>30546</v>
          </cell>
          <cell r="U2987">
            <v>30546</v>
          </cell>
          <cell r="V2987">
            <v>0</v>
          </cell>
          <cell r="W2987">
            <v>0</v>
          </cell>
          <cell r="X2987" t="str">
            <v>NON-WOVEN FABRICS INV NO 31301 INTRANSI T TO ICD EMBAKASI NAIROBI</v>
          </cell>
          <cell r="Y2987" t="str">
            <v>Valid</v>
          </cell>
        </row>
        <row r="2988">
          <cell r="A2988" t="str">
            <v>TCKU7503498</v>
          </cell>
          <cell r="B2988">
            <v>40</v>
          </cell>
          <cell r="C2988" t="str">
            <v>204571781</v>
          </cell>
          <cell r="D2988">
            <v>0</v>
          </cell>
          <cell r="E2988">
            <v>0</v>
          </cell>
          <cell r="F2988">
            <v>0</v>
          </cell>
          <cell r="G2988">
            <v>0</v>
          </cell>
          <cell r="H2988">
            <v>0</v>
          </cell>
          <cell r="I2988" t="str">
            <v>2020 MSA 167374</v>
          </cell>
          <cell r="J2988">
            <v>267</v>
          </cell>
          <cell r="K2988" t="str">
            <v>GUANGZHOU SUNDA INTERNATIONAL TRAD</v>
          </cell>
          <cell r="L2988" t="str">
            <v>SUNDA KENYA INDUSTRIAL COMPANY LIMVER MACHAKOS KENYA CONTACT P</v>
          </cell>
          <cell r="M2988" t="str">
            <v>CN</v>
          </cell>
          <cell r="N2988" t="str">
            <v>CNNKG</v>
          </cell>
          <cell r="O2988" t="str">
            <v>PK</v>
          </cell>
          <cell r="P2988">
            <v>297</v>
          </cell>
          <cell r="Q2988">
            <v>297</v>
          </cell>
          <cell r="R2988">
            <v>0</v>
          </cell>
          <cell r="S2988">
            <v>0</v>
          </cell>
          <cell r="T2988">
            <v>30546</v>
          </cell>
          <cell r="U2988">
            <v>30546</v>
          </cell>
          <cell r="V2988">
            <v>0</v>
          </cell>
          <cell r="W2988">
            <v>0</v>
          </cell>
          <cell r="X2988" t="str">
            <v>NON-WOVEN FABRICS INV NO 31301 INTRANSI T TO ICD EMBAKASI NAIROBI</v>
          </cell>
          <cell r="Y2988" t="str">
            <v>Valid</v>
          </cell>
        </row>
        <row r="2989">
          <cell r="A2989" t="str">
            <v>TCKU7508859</v>
          </cell>
          <cell r="B2989">
            <v>40</v>
          </cell>
          <cell r="C2989" t="str">
            <v>204571781</v>
          </cell>
          <cell r="D2989">
            <v>0</v>
          </cell>
          <cell r="E2989">
            <v>0</v>
          </cell>
          <cell r="F2989">
            <v>0</v>
          </cell>
          <cell r="G2989">
            <v>0</v>
          </cell>
          <cell r="H2989">
            <v>0</v>
          </cell>
          <cell r="I2989" t="str">
            <v>2020 MSA 167374</v>
          </cell>
          <cell r="J2989">
            <v>267</v>
          </cell>
          <cell r="K2989" t="str">
            <v>GUANGZHOU SUNDA INTERNATIONAL TRAD</v>
          </cell>
          <cell r="L2989" t="str">
            <v>SUNDA KENYA INDUSTRIAL COMPANY LIMVER MACHAKOS KENYA CONTACT P</v>
          </cell>
          <cell r="M2989" t="str">
            <v>CN</v>
          </cell>
          <cell r="N2989" t="str">
            <v>CNNKG</v>
          </cell>
          <cell r="O2989" t="str">
            <v>PK</v>
          </cell>
          <cell r="P2989">
            <v>297</v>
          </cell>
          <cell r="Q2989">
            <v>297</v>
          </cell>
          <cell r="R2989">
            <v>0</v>
          </cell>
          <cell r="S2989">
            <v>0</v>
          </cell>
          <cell r="T2989">
            <v>30546</v>
          </cell>
          <cell r="U2989">
            <v>30546</v>
          </cell>
          <cell r="V2989">
            <v>0</v>
          </cell>
          <cell r="W2989">
            <v>0</v>
          </cell>
          <cell r="X2989" t="str">
            <v>NON-WOVEN FABRICS INV NO 31301 INTRANSI T TO ICD EMBAKASI NAIROBI</v>
          </cell>
          <cell r="Y2989" t="str">
            <v>Valid</v>
          </cell>
        </row>
        <row r="2990">
          <cell r="A2990" t="str">
            <v>MRKU0163249</v>
          </cell>
          <cell r="B2990">
            <v>40</v>
          </cell>
          <cell r="C2990" t="str">
            <v>204585118</v>
          </cell>
          <cell r="D2990">
            <v>0</v>
          </cell>
          <cell r="E2990">
            <v>0</v>
          </cell>
          <cell r="F2990">
            <v>0</v>
          </cell>
          <cell r="G2990">
            <v>0</v>
          </cell>
          <cell r="H2990">
            <v>0</v>
          </cell>
          <cell r="I2990" t="str">
            <v>2020 MSA 167130</v>
          </cell>
          <cell r="J2990">
            <v>179</v>
          </cell>
          <cell r="K2990" t="str">
            <v>ALFRED KARCHER SE CO KG ALFRED-K</v>
          </cell>
          <cell r="L2990" t="str">
            <v>EQUIPMENT LOGISTICS SUPPLIERS LTD</v>
          </cell>
          <cell r="M2990" t="str">
            <v>IN</v>
          </cell>
          <cell r="N2990" t="str">
            <v>DESHL</v>
          </cell>
          <cell r="O2990" t="str">
            <v>PK</v>
          </cell>
          <cell r="P2990">
            <v>31</v>
          </cell>
          <cell r="Q2990">
            <v>31</v>
          </cell>
          <cell r="R2990">
            <v>0</v>
          </cell>
          <cell r="S2990">
            <v>0</v>
          </cell>
          <cell r="T2990">
            <v>7216</v>
          </cell>
          <cell r="U2990">
            <v>7216</v>
          </cell>
          <cell r="V2990">
            <v>0</v>
          </cell>
          <cell r="W2990">
            <v>0</v>
          </cell>
          <cell r="X2990" t="str">
            <v>PONU 193888-3 40 DRY 8 6 SHIPPER S SEAL N2463714 32 PACKAGES GROSS W EIGHT 8210 172 KGS KARCHER PRODUCTS HS CODES 85014080 85444290 85015220 84243008 85018900 84518080 84798997 39269097 903289 00 84249080 74122000 85365080 84813099 84139100 84139100 8 4799070 48239085 84213925 39173900 40092200 84249080 40093200 40169997 96035000 84145925 84145995 59119099 48239085 5911 9099 84799070 84149000 84139100 84814090 84813091 84519000 85099000 63071090 85365080 40093100 39174000 63071090 491110 90 49119900 49119100 85369095 MRKU 016324-9 40 DRY 8 6 SHIPPER S SEAL N2463723 31 PACKAGES GROSS WEIGHT 7216 180 KGS KARCHER PRODUCTS HS CODES 84798997 85081100 84243008 85369095 FREIGHT PREP AID</v>
          </cell>
          <cell r="Y2990" t="str">
            <v>Valide</v>
          </cell>
        </row>
        <row r="2991">
          <cell r="A2991" t="str">
            <v>CAAU5188630</v>
          </cell>
          <cell r="B2991">
            <v>40</v>
          </cell>
          <cell r="C2991" t="str">
            <v>204588113</v>
          </cell>
          <cell r="D2991">
            <v>0</v>
          </cell>
          <cell r="E2991">
            <v>0</v>
          </cell>
          <cell r="F2991">
            <v>0</v>
          </cell>
          <cell r="G2991">
            <v>0</v>
          </cell>
          <cell r="H2991">
            <v>0</v>
          </cell>
          <cell r="I2991" t="str">
            <v>2020 MSA 167505</v>
          </cell>
          <cell r="J2991">
            <v>256</v>
          </cell>
          <cell r="K2991" t="str">
            <v>CAROTRANS INTERNATIONAL INC C O M</v>
          </cell>
          <cell r="L2991" t="str">
            <v>TRESKEN INTERNATIONAL LTD P O BOX</v>
          </cell>
          <cell r="M2991" t="str">
            <v>TR</v>
          </cell>
          <cell r="N2991" t="str">
            <v>USHOU</v>
          </cell>
          <cell r="O2991" t="str">
            <v>CS</v>
          </cell>
          <cell r="P2991">
            <v>4664</v>
          </cell>
          <cell r="Q2991">
            <v>4664</v>
          </cell>
          <cell r="R2991">
            <v>0</v>
          </cell>
          <cell r="S2991">
            <v>0</v>
          </cell>
          <cell r="T2991">
            <v>23183</v>
          </cell>
          <cell r="U2991">
            <v>23183</v>
          </cell>
          <cell r="V2991">
            <v>0</v>
          </cell>
          <cell r="W2991">
            <v>0</v>
          </cell>
          <cell r="X2991" t="str">
            <v>X20200817279776 4664 CASES OF FOODSTUFF</v>
          </cell>
          <cell r="Y2991" t="str">
            <v>Valide</v>
          </cell>
        </row>
        <row r="2992">
          <cell r="A2992" t="str">
            <v>HASU4185465</v>
          </cell>
          <cell r="B2992">
            <v>40</v>
          </cell>
          <cell r="C2992" t="str">
            <v>204612885</v>
          </cell>
          <cell r="D2992">
            <v>0</v>
          </cell>
          <cell r="E2992">
            <v>0</v>
          </cell>
          <cell r="F2992">
            <v>0</v>
          </cell>
          <cell r="G2992">
            <v>0</v>
          </cell>
          <cell r="H2992">
            <v>0</v>
          </cell>
          <cell r="I2992" t="str">
            <v>2020 MSA 167505</v>
          </cell>
          <cell r="J2992">
            <v>260</v>
          </cell>
          <cell r="K2992" t="str">
            <v>KEKKILA OY ON BEHALF OF BALTON CP L</v>
          </cell>
          <cell r="L2992" t="str">
            <v>AMIRAN KENYA LIMITED OLD AIRPORT NO</v>
          </cell>
          <cell r="M2992" t="str">
            <v>TR</v>
          </cell>
          <cell r="N2992" t="str">
            <v>FIRAU</v>
          </cell>
          <cell r="O2992" t="str">
            <v>PK</v>
          </cell>
          <cell r="P2992">
            <v>2772</v>
          </cell>
          <cell r="Q2992">
            <v>2772</v>
          </cell>
          <cell r="R2992">
            <v>2772</v>
          </cell>
          <cell r="S2992">
            <v>2772</v>
          </cell>
          <cell r="T2992">
            <v>124911</v>
          </cell>
          <cell r="U2992">
            <v>124911</v>
          </cell>
          <cell r="V2992">
            <v>124911</v>
          </cell>
          <cell r="W2992">
            <v>124911</v>
          </cell>
          <cell r="X2992" t="str">
            <v>IDF 20MBAIM000199593 PEAT PEAT PRODUCTS LSM 2 W R8264 XL - 1008 PCS TCNU2784268 HASU4185465 C TURBO P R8273 XL - 1008 PCS MSKU144 2851 MSKU9740810 LSM 2 W R8264 85 L - 540 PCS HASU4018391 LSM 2 W R8264 XL - 216 PCS HASU4018391 INVOICE NUMBER 30046479 BUYER S REFERENCE 331320S0210 SELLER S ORDER NUMBER SO206402 INTRANSIT TOICD EMBAKASI NAIROBI</v>
          </cell>
          <cell r="Y2992" t="str">
            <v>Valide</v>
          </cell>
        </row>
        <row r="2993">
          <cell r="A2993" t="str">
            <v>TCNU2784268</v>
          </cell>
          <cell r="B2993">
            <v>40</v>
          </cell>
          <cell r="C2993" t="str">
            <v>204612885</v>
          </cell>
          <cell r="D2993">
            <v>0</v>
          </cell>
          <cell r="E2993">
            <v>0</v>
          </cell>
          <cell r="F2993">
            <v>0</v>
          </cell>
          <cell r="G2993">
            <v>0</v>
          </cell>
          <cell r="H2993">
            <v>0</v>
          </cell>
          <cell r="I2993" t="str">
            <v>2020 MSA 167505</v>
          </cell>
          <cell r="J2993">
            <v>260</v>
          </cell>
          <cell r="K2993" t="str">
            <v>KEKKILA OY ON BEHALF OF BALTON CP L</v>
          </cell>
          <cell r="L2993" t="str">
            <v>AMIRAN KENYA LIMITED OLD AIRPORT NO</v>
          </cell>
          <cell r="M2993" t="str">
            <v>TR</v>
          </cell>
          <cell r="N2993" t="str">
            <v>FIRAU</v>
          </cell>
          <cell r="O2993" t="str">
            <v>PK</v>
          </cell>
          <cell r="P2993">
            <v>2772</v>
          </cell>
          <cell r="Q2993">
            <v>2772</v>
          </cell>
          <cell r="R2993">
            <v>2772</v>
          </cell>
          <cell r="S2993">
            <v>2772</v>
          </cell>
          <cell r="T2993">
            <v>124911</v>
          </cell>
          <cell r="U2993">
            <v>124911</v>
          </cell>
          <cell r="V2993">
            <v>124911</v>
          </cell>
          <cell r="W2993">
            <v>124911</v>
          </cell>
          <cell r="X2993" t="str">
            <v>IDF 20MBAIM000199593 PEAT PEAT PRODUCTS LSM 2 W R8264 XL - 1008 PCS TCNU2784268 HASU4185465 C TURBO P R8273 XL - 1008 PCS MSKU144 2851 MSKU9740810 LSM 2 W R8264 85 L - 540 PCS HASU4018391 LSM 2 W R8264 XL - 216 PCS HASU4018391 INVOICE NUMBER 30046479 BUYER S REFERENCE 331320S0210 SELLER S ORDER NUMBER SO206402 INTRANSIT TOICD EMBAKASI NAIROBI</v>
          </cell>
          <cell r="Y2993" t="str">
            <v>Valide</v>
          </cell>
        </row>
        <row r="2994">
          <cell r="A2994" t="str">
            <v>HASU4018391</v>
          </cell>
          <cell r="B2994">
            <v>40</v>
          </cell>
          <cell r="C2994" t="str">
            <v>204612885</v>
          </cell>
          <cell r="D2994">
            <v>0</v>
          </cell>
          <cell r="E2994">
            <v>0</v>
          </cell>
          <cell r="F2994">
            <v>0</v>
          </cell>
          <cell r="G2994">
            <v>0</v>
          </cell>
          <cell r="H2994">
            <v>0</v>
          </cell>
          <cell r="I2994" t="str">
            <v>2020 MSA 167505</v>
          </cell>
          <cell r="J2994">
            <v>260</v>
          </cell>
          <cell r="K2994" t="str">
            <v>KEKKILA OY ON BEHALF OF BALTON CP L</v>
          </cell>
          <cell r="L2994" t="str">
            <v>AMIRAN KENYA LIMITED OLD AIRPORT NO</v>
          </cell>
          <cell r="M2994" t="str">
            <v>TR</v>
          </cell>
          <cell r="N2994" t="str">
            <v>FIRAU</v>
          </cell>
          <cell r="O2994" t="str">
            <v>PK</v>
          </cell>
          <cell r="P2994">
            <v>2772</v>
          </cell>
          <cell r="Q2994">
            <v>2772</v>
          </cell>
          <cell r="R2994">
            <v>2772</v>
          </cell>
          <cell r="S2994">
            <v>2772</v>
          </cell>
          <cell r="T2994">
            <v>124911</v>
          </cell>
          <cell r="U2994">
            <v>124911</v>
          </cell>
          <cell r="V2994">
            <v>124911</v>
          </cell>
          <cell r="W2994">
            <v>124911</v>
          </cell>
          <cell r="X2994" t="str">
            <v>IDF 20MBAIM000199593 PEAT PEAT PRODUCTS LSM 2 W R8264 XL - 1008 PCS TCNU2784268 HASU4185465 C TURBO P R8273 XL - 1008 PCS MSKU144 2851 MSKU9740810 LSM 2 W R8264 85 L - 540 PCS HASU4018391 LSM 2 W R8264 XL - 216 PCS HASU4018391 INVOICE NUMBER 30046479 BUYER S REFERENCE 331320S0210 SELLER S ORDER NUMBER SO206402 INTRANSIT TOICD EMBAKASI NAIROBI</v>
          </cell>
          <cell r="Y2994" t="str">
            <v>Valide</v>
          </cell>
        </row>
        <row r="2995">
          <cell r="A2995" t="str">
            <v>MSKU0991055</v>
          </cell>
          <cell r="B2995">
            <v>40</v>
          </cell>
          <cell r="C2995" t="str">
            <v>204628241</v>
          </cell>
          <cell r="D2995">
            <v>0</v>
          </cell>
          <cell r="E2995">
            <v>0</v>
          </cell>
          <cell r="F2995">
            <v>0</v>
          </cell>
          <cell r="G2995">
            <v>0</v>
          </cell>
          <cell r="H2995">
            <v>0</v>
          </cell>
          <cell r="I2995" t="str">
            <v>2020 MSA 167505</v>
          </cell>
          <cell r="J2995">
            <v>265</v>
          </cell>
          <cell r="K2995" t="str">
            <v>DOMSJOE FABRIKER AB S89186 OERNSKOE</v>
          </cell>
          <cell r="L2995" t="str">
            <v>SIKA KENYA LIMITED 2ND FLOOR SEMCO</v>
          </cell>
          <cell r="M2995" t="str">
            <v>TR</v>
          </cell>
          <cell r="N2995" t="str">
            <v>DEHAM</v>
          </cell>
          <cell r="O2995" t="str">
            <v>PK</v>
          </cell>
          <cell r="P2995">
            <v>32</v>
          </cell>
          <cell r="Q2995">
            <v>32</v>
          </cell>
          <cell r="R2995">
            <v>32</v>
          </cell>
          <cell r="S2995">
            <v>32</v>
          </cell>
          <cell r="T2995">
            <v>19520</v>
          </cell>
          <cell r="U2995">
            <v>19520</v>
          </cell>
          <cell r="V2995">
            <v>19520</v>
          </cell>
          <cell r="W2995">
            <v>19520</v>
          </cell>
          <cell r="X2995" t="str">
            <v>MSKU 099105-5 40 DRY 9 6 SHIPPER S SEAL 527654 32 BIG BAGS GROSS WEI GHT 19520 000 KGS SODIUM LIGNOSULPHONATE DOMSJOE LIGNIN DS 10 TO TAL 32 BIG BAGS NET WEIGHT 19200 KGS GROSS WEIGHT 19520 KGS HS CODE 38040000 FAX 254-20-822703 IDF NO E1802785039 FREIGHT PRE PAID - INTRANSIT TO ICD EMBAKASI NAIROBI</v>
          </cell>
          <cell r="Y2995" t="str">
            <v>Valide</v>
          </cell>
        </row>
        <row r="2996">
          <cell r="A2996" t="str">
            <v>MRKU7112578</v>
          </cell>
          <cell r="B2996">
            <v>20</v>
          </cell>
          <cell r="C2996" t="str">
            <v>204633412</v>
          </cell>
          <cell r="D2996">
            <v>0</v>
          </cell>
          <cell r="E2996">
            <v>0</v>
          </cell>
          <cell r="F2996">
            <v>0</v>
          </cell>
          <cell r="G2996">
            <v>0</v>
          </cell>
          <cell r="H2996">
            <v>0</v>
          </cell>
          <cell r="I2996" t="str">
            <v>2020 MSA 167279</v>
          </cell>
          <cell r="J2996">
            <v>314</v>
          </cell>
          <cell r="K2996" t="str">
            <v>THE ABSOLUT COMPANY AB ARSTAANGSVAGEN 19 A 117 97 STOCKHOLM</v>
          </cell>
          <cell r="L2996" t="str">
            <v>PERNOD RICARD KENYA LTD PIN PO51377250H BOX 1871-00606 NBI KE</v>
          </cell>
          <cell r="M2996" t="str">
            <v>US</v>
          </cell>
          <cell r="N2996" t="str">
            <v>SEHEL</v>
          </cell>
          <cell r="O2996" t="str">
            <v>CS</v>
          </cell>
          <cell r="P2996">
            <v>1077</v>
          </cell>
          <cell r="Q2996">
            <v>1077</v>
          </cell>
          <cell r="R2996">
            <v>1077</v>
          </cell>
          <cell r="S2996">
            <v>1077</v>
          </cell>
          <cell r="T2996">
            <v>18546</v>
          </cell>
          <cell r="U2996">
            <v>18546</v>
          </cell>
          <cell r="V2996">
            <v>18546</v>
          </cell>
          <cell r="W2996">
            <v>18546</v>
          </cell>
          <cell r="X2996" t="str">
            <v>528 CASE S 12 X 75 CL ABS VODKA 40 12X750ML NRC 55 CASE S 12 X 75 CL ABS CITRON 40 12X750ML 54 CASE S 12 X 37 5 CL ABS VODKA 40 24 X375ML 440 CASE S 12 X 100 CL ABS VODKA 40 12X1L NRC GROSS WEIGH T 18545 65 KGM FREIGHT PREPAID SHIPPER S LOAD STOWAGE AND COUNT INTRANSIT TO ICD EMBAKASI NAIROBI</v>
          </cell>
          <cell r="Y2996" t="str">
            <v>Valide</v>
          </cell>
        </row>
        <row r="2997">
          <cell r="A2997" t="str">
            <v>MRKU0012052</v>
          </cell>
          <cell r="B2997">
            <v>40</v>
          </cell>
          <cell r="C2997" t="str">
            <v>204633719</v>
          </cell>
          <cell r="D2997">
            <v>0</v>
          </cell>
          <cell r="E2997">
            <v>0</v>
          </cell>
          <cell r="F2997">
            <v>0</v>
          </cell>
          <cell r="G2997">
            <v>0</v>
          </cell>
          <cell r="H2997">
            <v>0</v>
          </cell>
          <cell r="I2997" t="str">
            <v>2020 MSA 167189</v>
          </cell>
          <cell r="J2997">
            <v>6</v>
          </cell>
          <cell r="K2997" t="str">
            <v>GATEWAY GLOBAL LOGISTICS HK LIMIT HONG KONG TEL 852-2408 883</v>
          </cell>
          <cell r="L2997" t="str">
            <v>SAFARICOM PLC SAFARICOM HOUSE WAIYE</v>
          </cell>
          <cell r="M2997" t="str">
            <v>CN</v>
          </cell>
          <cell r="N2997" t="str">
            <v>HKHKG</v>
          </cell>
          <cell r="O2997" t="str">
            <v>PK</v>
          </cell>
          <cell r="P2997">
            <v>20</v>
          </cell>
          <cell r="Q2997">
            <v>20</v>
          </cell>
          <cell r="R2997">
            <v>20</v>
          </cell>
          <cell r="S2997">
            <v>20</v>
          </cell>
          <cell r="T2997">
            <v>8547</v>
          </cell>
          <cell r="U2997">
            <v>8547</v>
          </cell>
          <cell r="V2997">
            <v>8547</v>
          </cell>
          <cell r="W2997">
            <v>8547</v>
          </cell>
          <cell r="X2997" t="str">
            <v>MOBILE PHONES PO 336744 NEON RAY-24000PCS H S CODE 85171200 INVOIC E NO S4200702002</v>
          </cell>
          <cell r="Y2997" t="str">
            <v>Valide</v>
          </cell>
        </row>
        <row r="2998">
          <cell r="A2998" t="str">
            <v>SUDU1458255</v>
          </cell>
          <cell r="B2998">
            <v>20</v>
          </cell>
          <cell r="C2998" t="str">
            <v>204636254</v>
          </cell>
          <cell r="D2998">
            <v>0</v>
          </cell>
          <cell r="E2998">
            <v>0</v>
          </cell>
          <cell r="F2998">
            <v>0</v>
          </cell>
          <cell r="G2998">
            <v>0</v>
          </cell>
          <cell r="H2998">
            <v>0</v>
          </cell>
          <cell r="I2998" t="str">
            <v>2020 MSA 167389</v>
          </cell>
          <cell r="J2998">
            <v>41</v>
          </cell>
          <cell r="K2998" t="str">
            <v>RUTH MUGURE LAIBON 89 VIRELOUP CH-</v>
          </cell>
          <cell r="L2998" t="str">
            <v>RUTH MUGURE LAIBON P O BOX 27755</v>
          </cell>
          <cell r="M2998" t="str">
            <v>US</v>
          </cell>
          <cell r="N2998" t="str">
            <v>NLRTM</v>
          </cell>
          <cell r="O2998" t="str">
            <v>PK</v>
          </cell>
          <cell r="P2998">
            <v>48</v>
          </cell>
          <cell r="Q2998">
            <v>48</v>
          </cell>
          <cell r="R2998">
            <v>48</v>
          </cell>
          <cell r="S2998">
            <v>48</v>
          </cell>
          <cell r="T2998">
            <v>3370</v>
          </cell>
          <cell r="U2998">
            <v>3370</v>
          </cell>
          <cell r="V2998">
            <v>3370</v>
          </cell>
          <cell r="W2998">
            <v>3370</v>
          </cell>
          <cell r="X2998" t="str">
            <v>USED HOUSEHOLDGOODS AND PERSONAL EFFECTS HS CODE 9905 PERSONAL EFFE CTS INTRANSIT TO ICD EMBAKASI NAIROBI</v>
          </cell>
          <cell r="Y2998" t="str">
            <v>Valide</v>
          </cell>
        </row>
        <row r="2999">
          <cell r="A2999" t="str">
            <v>TRLU7617413</v>
          </cell>
          <cell r="B2999">
            <v>40</v>
          </cell>
          <cell r="C2999" t="str">
            <v>204639205</v>
          </cell>
          <cell r="D2999">
            <v>0</v>
          </cell>
          <cell r="E2999">
            <v>0</v>
          </cell>
          <cell r="F2999">
            <v>0</v>
          </cell>
          <cell r="G2999">
            <v>0</v>
          </cell>
          <cell r="H2999">
            <v>0</v>
          </cell>
          <cell r="I2999" t="str">
            <v>2020 MSA 167279</v>
          </cell>
          <cell r="J2999">
            <v>317</v>
          </cell>
          <cell r="K2999" t="str">
            <v>RAGI DERI ITH IHR TIC LTD STI SUME</v>
          </cell>
          <cell r="L2999" t="str">
            <v>LEVS TRADING COMPANY LIMITED P O B</v>
          </cell>
          <cell r="M2999" t="str">
            <v>US</v>
          </cell>
          <cell r="N2999" t="str">
            <v>TRIST</v>
          </cell>
          <cell r="O2999" t="str">
            <v>PK</v>
          </cell>
          <cell r="P2999">
            <v>2222</v>
          </cell>
          <cell r="Q2999">
            <v>2222</v>
          </cell>
          <cell r="R2999">
            <v>0</v>
          </cell>
          <cell r="S2999">
            <v>0</v>
          </cell>
          <cell r="T2999">
            <v>8831</v>
          </cell>
          <cell r="U2999">
            <v>8831</v>
          </cell>
          <cell r="V2999">
            <v>0</v>
          </cell>
          <cell r="W2999">
            <v>0</v>
          </cell>
          <cell r="X2999" t="str">
            <v>ASSORTED KITCHEN TOOLS ASSORTED ORGANIZER HTS 732399-392690-420292- 820551-392490-821599-701349-960390-841420-732399 INTRANSIT TO ICD E MBAKASI NAIROBI</v>
          </cell>
          <cell r="Y2999" t="str">
            <v>Valide</v>
          </cell>
        </row>
        <row r="3000">
          <cell r="A3000" t="str">
            <v>MSKU2357688</v>
          </cell>
          <cell r="B3000">
            <v>20</v>
          </cell>
          <cell r="C3000" t="str">
            <v>204641094</v>
          </cell>
          <cell r="D3000">
            <v>0</v>
          </cell>
          <cell r="E3000">
            <v>0</v>
          </cell>
          <cell r="F3000">
            <v>0</v>
          </cell>
          <cell r="G3000">
            <v>0</v>
          </cell>
          <cell r="H3000">
            <v>0</v>
          </cell>
          <cell r="I3000" t="str">
            <v>2020 MSA 167388</v>
          </cell>
          <cell r="J3000">
            <v>37</v>
          </cell>
          <cell r="K3000" t="str">
            <v>TME 40 DEVILS TOWER ROAD PO BOX 17</v>
          </cell>
          <cell r="L3000" t="str">
            <v>GIZ OFFICE NAIROBI 14TH RIVERSIDE 4</v>
          </cell>
          <cell r="M3000" t="str">
            <v>AE</v>
          </cell>
          <cell r="N3000" t="str">
            <v>ESALG</v>
          </cell>
          <cell r="O3000" t="str">
            <v>PK</v>
          </cell>
          <cell r="P3000">
            <v>1</v>
          </cell>
          <cell r="Q3000">
            <v>1</v>
          </cell>
          <cell r="R3000">
            <v>0</v>
          </cell>
          <cell r="S3000">
            <v>0</v>
          </cell>
          <cell r="T3000">
            <v>2334</v>
          </cell>
          <cell r="U3000">
            <v>2334</v>
          </cell>
          <cell r="V3000">
            <v>0</v>
          </cell>
          <cell r="W3000">
            <v>0</v>
          </cell>
          <cell r="X3000" t="str">
            <v>1 NEW TOYOTA LAND CRUISER HARDTOP 13 SEATER VIN 299172 CHASSIS NO JTERB71JX0F007340 ENGINE NO 1HZ-0948805 HS CODE 870332 02 YEAR OF MANUFACTURE 2020 ACCESSORIES INCLUDED SPARE PARTS INCLUDED 233 4 42KG 19M3 INTRANSIT TO ICD EMBAKASI NAIROBI</v>
          </cell>
          <cell r="Y3000" t="str">
            <v>Valide</v>
          </cell>
        </row>
        <row r="3001">
          <cell r="A3001" t="str">
            <v>MRKU5039375</v>
          </cell>
          <cell r="B3001">
            <v>40</v>
          </cell>
          <cell r="C3001" t="str">
            <v>204645264</v>
          </cell>
          <cell r="D3001">
            <v>0</v>
          </cell>
          <cell r="E3001">
            <v>0</v>
          </cell>
          <cell r="F3001">
            <v>0</v>
          </cell>
          <cell r="G3001">
            <v>0</v>
          </cell>
          <cell r="H3001">
            <v>0</v>
          </cell>
          <cell r="I3001" t="str">
            <v>2020 MSA 167505</v>
          </cell>
          <cell r="J3001">
            <v>271</v>
          </cell>
          <cell r="K3001" t="str">
            <v>ELOF HANSSON TRADE AB FORSTA LANGGA</v>
          </cell>
          <cell r="L3001" t="str">
            <v>TO ORDER OF PRESSMASTER AFRICA LTD</v>
          </cell>
          <cell r="M3001" t="str">
            <v>TR</v>
          </cell>
          <cell r="N3001" t="str">
            <v>BEANR</v>
          </cell>
          <cell r="O3001" t="str">
            <v>RL</v>
          </cell>
          <cell r="P3001">
            <v>49</v>
          </cell>
          <cell r="Q3001">
            <v>49</v>
          </cell>
          <cell r="R3001">
            <v>49</v>
          </cell>
          <cell r="S3001">
            <v>49</v>
          </cell>
          <cell r="T3001">
            <v>73536</v>
          </cell>
          <cell r="U3001">
            <v>73536</v>
          </cell>
          <cell r="V3001">
            <v>73536</v>
          </cell>
          <cell r="W3001">
            <v>73536</v>
          </cell>
          <cell r="X3001" t="str">
            <v>48041990 HS KRAFTLINER BL TO BE MANIFESTED ON TP DOC LOEVEL 3 X 40 HC CONTAINERS STC 49 REELS - 73 536 MT UNCOATED WHITE TOP KR AFTLINER HS CODES 4805910000 4805920000 IDF NO E2008384184 CO UNTRY OF ORIGIN SWEDEN INLAND HAULAGE TO ICD EMBAKASI ON CONSIGNEE S ACCOUNT FREIGHT PREPAID INTRANSIT TO ICD EMBAKASI NAIROBI 21 DAYS FREE TIME DETENTION DEMURRAGE COMBINED NAME ADDRESS TEL FAX NU MBERS OF VESSELS AGENT IN PORT OF DISCHARGE PLEASE INSERT SHIP PING MAKRS CA006610 FO058767 48041990 HS KRAFTLINER BL TO BE MANIFESTED ON TP DOC LOEVEL 3 X 40 HC CONTAINERS STC 49 REELS - 73 536 MT UNCOATED WHITE TOP KRAFTLINER HS CODES 4805910000 4805920000 IDF NO E2008384184 COUNTRY OF ORIGIN SWEDEN INLAND HAULAGE TO ICD EMBAKASI ON CONSIGN EE S ACCOUNT FREIGHT PREPAID INTRANSIT TO ICD EMBAKASI NAIROBI 21 DAYS FREE TIME DETENTION DEMURRAGE COMBINED NAME ADDRESS TEL FAX NUMBERS OF VESSELS AGENT IN PORT OF DISCHARGE PLEASE INSERT S HIPPING MAKRS CA006610 FO058767</v>
          </cell>
          <cell r="Y3001" t="str">
            <v>Valide</v>
          </cell>
        </row>
        <row r="3002">
          <cell r="A3002" t="str">
            <v>SUDU6754584</v>
          </cell>
          <cell r="B3002">
            <v>40</v>
          </cell>
          <cell r="C3002" t="str">
            <v>204662918</v>
          </cell>
          <cell r="D3002">
            <v>0</v>
          </cell>
          <cell r="E3002">
            <v>0</v>
          </cell>
          <cell r="F3002">
            <v>0</v>
          </cell>
          <cell r="G3002">
            <v>0</v>
          </cell>
          <cell r="H3002">
            <v>0</v>
          </cell>
          <cell r="I3002" t="str">
            <v>2020 MSA 167434</v>
          </cell>
          <cell r="J3002">
            <v>175</v>
          </cell>
          <cell r="K3002" t="str">
            <v>NINGBO FENGYA IMPORT AND EXPORT CO</v>
          </cell>
          <cell r="L3002" t="str">
            <v>MF BATTERIES ENERGY LIMITED P O BOX</v>
          </cell>
          <cell r="M3002" t="str">
            <v>CN</v>
          </cell>
          <cell r="N3002" t="str">
            <v>CNNGB</v>
          </cell>
          <cell r="O3002" t="str">
            <v>PK</v>
          </cell>
          <cell r="P3002">
            <v>943</v>
          </cell>
          <cell r="Q3002">
            <v>943</v>
          </cell>
          <cell r="R3002">
            <v>0</v>
          </cell>
          <cell r="S3002">
            <v>0</v>
          </cell>
          <cell r="T3002">
            <v>27480</v>
          </cell>
          <cell r="U3002">
            <v>27480</v>
          </cell>
          <cell r="V3002">
            <v>0</v>
          </cell>
          <cell r="W3002">
            <v>0</v>
          </cell>
          <cell r="X3002" t="str">
            <v>SOLAR INVERTER INFRARED BULB INSULATING TAPE TOWER CLIPS DOOR BELL BENDING SPRING EARTHROD POOL COVER LAMPHOLDER FRIDGE GU ARD SCREW STRIP CONNECTOR MOTOR SIREN INDUSTRIAL SOCKET CABL E TIE</v>
          </cell>
          <cell r="Y3002" t="str">
            <v>Valide</v>
          </cell>
        </row>
        <row r="3003">
          <cell r="A3003" t="str">
            <v>PONU7287475</v>
          </cell>
          <cell r="B3003">
            <v>40</v>
          </cell>
          <cell r="C3003" t="str">
            <v>204667488</v>
          </cell>
          <cell r="D3003">
            <v>0</v>
          </cell>
          <cell r="E3003">
            <v>0</v>
          </cell>
          <cell r="F3003">
            <v>0</v>
          </cell>
          <cell r="G3003">
            <v>0</v>
          </cell>
          <cell r="H3003">
            <v>0</v>
          </cell>
          <cell r="I3003" t="str">
            <v>2020 MSA 167130</v>
          </cell>
          <cell r="J3003">
            <v>1</v>
          </cell>
          <cell r="K3003" t="str">
            <v>M S MYK ARMENT PVT LTD 8-2-703 A AECM7286P1ZM IEC NO 0906011116</v>
          </cell>
          <cell r="L3003" t="str">
            <v>TO ORDER ABSA BANK KENYA PLC BISHO</v>
          </cell>
          <cell r="M3003" t="str">
            <v>IN</v>
          </cell>
          <cell r="N3003" t="str">
            <v>INHYD</v>
          </cell>
          <cell r="O3003" t="str">
            <v>PK</v>
          </cell>
          <cell r="P3003">
            <v>1177</v>
          </cell>
          <cell r="Q3003">
            <v>1177</v>
          </cell>
          <cell r="R3003">
            <v>1177</v>
          </cell>
          <cell r="S3003">
            <v>1177</v>
          </cell>
          <cell r="T3003">
            <v>21118</v>
          </cell>
          <cell r="U3003">
            <v>21118</v>
          </cell>
          <cell r="V3003">
            <v>21118</v>
          </cell>
          <cell r="W3003">
            <v>21118</v>
          </cell>
          <cell r="X3003" t="str">
            <v>1 X 40 HC CONTAINER CONTAINS 1177 PACKAGES 1 AQUAARM CRYSTALLINE IC -25KGS 2 AQUAARM 2C -35KGS 3 FLOARM PRIMER 1260 -5KGS 4 FLOAR M DECKCOAT M- RAL 7042 -6 25KGS 5 FLOARM DECKCOAT M-8189 LIGHTBLUE RAL5012 6 AQUAARM BOND LATEX -1LTR 7 AQUAARM BOND LATEX -5LTR 8 AQUAARM PROOF WP-10 -1LTR 9 AQUAARM PROOF WP-10 -20LTR 10 AQUAARM PROOF WP-P -0 5KGS 11 SEALARM PU GREY -0 6LTR 12 REARM AQ UAFIN F -5KGS 13 AQUAARM C-35 -5KGS 14 AQUAARM ADMIX -20KGS 15 SEALARM TAPE 2000 - 12CMX50MTR INTRANSIT TO ICD EMBAKASI NAIROBI NET WEIGHT 18860 00 KGS WATERPROOFING PRIMERS AND EXTERNAL COATIN GS DRAWN UNDER ABSA BANK KENYA PLC NAIROBI IRREVOCABLE LETTER OFCREDIT NO 077ILC2201750002 DT 08 07 2020 DOCUMENT CREDIT TYPE IRRE VOCABLE CONSIGNOR PAN AAECM7286P IDF NUMBER E2007373411 TERMS CF R MOMBASA KENYA FINAL DELIVERY AS ICD EMBAKASI IN TRANSIT CARG O TO NAIROBI KENYA ON CONSIGNEE RESPONSIBILITY CARRIER RESPOSIBILITY CEASES AT MOMBASA</v>
          </cell>
          <cell r="Y3003" t="str">
            <v>Valide</v>
          </cell>
        </row>
        <row r="3004">
          <cell r="A3004" t="str">
            <v>GLDU5514092</v>
          </cell>
          <cell r="B3004">
            <v>20</v>
          </cell>
          <cell r="C3004" t="str">
            <v>204684214</v>
          </cell>
          <cell r="D3004">
            <v>0</v>
          </cell>
          <cell r="E3004">
            <v>0</v>
          </cell>
          <cell r="F3004">
            <v>0</v>
          </cell>
          <cell r="G3004">
            <v>0</v>
          </cell>
          <cell r="H3004">
            <v>0</v>
          </cell>
          <cell r="I3004" t="str">
            <v>2020 MSA 167434</v>
          </cell>
          <cell r="J3004">
            <v>178</v>
          </cell>
          <cell r="K3004" t="str">
            <v>GLOBAL TOWER ENGINEERING CO LTD N</v>
          </cell>
          <cell r="L3004" t="str">
            <v>LEADCOM INTEGRATED SOLUTIONS KENYA</v>
          </cell>
          <cell r="M3004" t="str">
            <v>CN</v>
          </cell>
          <cell r="N3004" t="str">
            <v>CNNGB</v>
          </cell>
          <cell r="O3004" t="str">
            <v>PK</v>
          </cell>
          <cell r="P3004">
            <v>830</v>
          </cell>
          <cell r="Q3004">
            <v>830</v>
          </cell>
          <cell r="R3004">
            <v>830</v>
          </cell>
          <cell r="S3004">
            <v>830</v>
          </cell>
          <cell r="T3004">
            <v>375238</v>
          </cell>
          <cell r="U3004">
            <v>375238</v>
          </cell>
          <cell r="V3004">
            <v>375238</v>
          </cell>
          <cell r="W3004">
            <v>375238</v>
          </cell>
          <cell r="X3004" t="str">
            <v>TOWERS EMAIL NANCY GTE-CN COM EMAIL SUSANM LEADCOM-IS COM MOBILE 254 712 504 934 TIN NO P051429160J INTRANSIT TO ICD E MBAKASI NAIROBI</v>
          </cell>
          <cell r="Y3004" t="str">
            <v>Valide</v>
          </cell>
        </row>
        <row r="3005">
          <cell r="A3005" t="str">
            <v>MRKU8602121</v>
          </cell>
          <cell r="B3005">
            <v>20</v>
          </cell>
          <cell r="C3005" t="str">
            <v>204684214</v>
          </cell>
          <cell r="D3005">
            <v>0</v>
          </cell>
          <cell r="E3005">
            <v>0</v>
          </cell>
          <cell r="F3005">
            <v>0</v>
          </cell>
          <cell r="G3005">
            <v>0</v>
          </cell>
          <cell r="H3005">
            <v>0</v>
          </cell>
          <cell r="I3005" t="str">
            <v>2020 MSA 167434</v>
          </cell>
          <cell r="J3005">
            <v>178</v>
          </cell>
          <cell r="K3005" t="str">
            <v>GLOBAL TOWER ENGINEERING CO LTD N</v>
          </cell>
          <cell r="L3005" t="str">
            <v>LEADCOM INTEGRATED SOLUTIONS KENYA</v>
          </cell>
          <cell r="M3005" t="str">
            <v>CN</v>
          </cell>
          <cell r="N3005" t="str">
            <v>CNNGB</v>
          </cell>
          <cell r="O3005" t="str">
            <v>PK</v>
          </cell>
          <cell r="P3005">
            <v>830</v>
          </cell>
          <cell r="Q3005">
            <v>830</v>
          </cell>
          <cell r="R3005">
            <v>830</v>
          </cell>
          <cell r="S3005">
            <v>830</v>
          </cell>
          <cell r="T3005">
            <v>375238</v>
          </cell>
          <cell r="U3005">
            <v>375238</v>
          </cell>
          <cell r="V3005">
            <v>375238</v>
          </cell>
          <cell r="W3005">
            <v>375238</v>
          </cell>
          <cell r="X3005" t="str">
            <v>TOWERS EMAIL NANCY GTE-CN COM EMAIL SUSANM LEADCOM-IS COM MOBILE 254 712 504 934 TIN NO P051429160J INTRANSIT TO ICD E MBAKASI NAIROBI</v>
          </cell>
          <cell r="Y3005" t="str">
            <v>Valide</v>
          </cell>
        </row>
        <row r="3006">
          <cell r="A3006" t="str">
            <v>MSKU3808472</v>
          </cell>
          <cell r="B3006">
            <v>20</v>
          </cell>
          <cell r="C3006" t="str">
            <v>204684214</v>
          </cell>
          <cell r="D3006">
            <v>0</v>
          </cell>
          <cell r="E3006">
            <v>0</v>
          </cell>
          <cell r="F3006">
            <v>0</v>
          </cell>
          <cell r="G3006">
            <v>0</v>
          </cell>
          <cell r="H3006">
            <v>0</v>
          </cell>
          <cell r="I3006" t="str">
            <v>2020 MSA 167434</v>
          </cell>
          <cell r="J3006">
            <v>178</v>
          </cell>
          <cell r="K3006" t="str">
            <v>GLOBAL TOWER ENGINEERING CO LTD N</v>
          </cell>
          <cell r="L3006" t="str">
            <v>LEADCOM INTEGRATED SOLUTIONS KENYA</v>
          </cell>
          <cell r="M3006" t="str">
            <v>CN</v>
          </cell>
          <cell r="N3006" t="str">
            <v>CNNGB</v>
          </cell>
          <cell r="O3006" t="str">
            <v>PK</v>
          </cell>
          <cell r="P3006">
            <v>830</v>
          </cell>
          <cell r="Q3006">
            <v>830</v>
          </cell>
          <cell r="R3006">
            <v>830</v>
          </cell>
          <cell r="S3006">
            <v>830</v>
          </cell>
          <cell r="T3006">
            <v>375238</v>
          </cell>
          <cell r="U3006">
            <v>375238</v>
          </cell>
          <cell r="V3006">
            <v>375238</v>
          </cell>
          <cell r="W3006">
            <v>375238</v>
          </cell>
          <cell r="X3006" t="str">
            <v>TOWERS EMAIL NANCY GTE-CN COM EMAIL SUSANM LEADCOM-IS COM MOBILE 254 712 504 934 TIN NO P051429160J INTRANSIT TO ICD E MBAKASI NAIROBI</v>
          </cell>
          <cell r="Y3006" t="str">
            <v>Valide</v>
          </cell>
        </row>
        <row r="3007">
          <cell r="A3007" t="str">
            <v>TCKU1200215</v>
          </cell>
          <cell r="B3007">
            <v>20</v>
          </cell>
          <cell r="C3007" t="str">
            <v>204684214</v>
          </cell>
          <cell r="D3007">
            <v>0</v>
          </cell>
          <cell r="E3007">
            <v>0</v>
          </cell>
          <cell r="F3007">
            <v>0</v>
          </cell>
          <cell r="G3007">
            <v>0</v>
          </cell>
          <cell r="H3007">
            <v>0</v>
          </cell>
          <cell r="I3007" t="str">
            <v>2020 MSA 167434</v>
          </cell>
          <cell r="J3007">
            <v>178</v>
          </cell>
          <cell r="K3007" t="str">
            <v>GLOBAL TOWER ENGINEERING CO LTD N</v>
          </cell>
          <cell r="L3007" t="str">
            <v>LEADCOM INTEGRATED SOLUTIONS KENYA</v>
          </cell>
          <cell r="M3007" t="str">
            <v>CN</v>
          </cell>
          <cell r="N3007" t="str">
            <v>CNNGB</v>
          </cell>
          <cell r="O3007" t="str">
            <v>PK</v>
          </cell>
          <cell r="P3007">
            <v>830</v>
          </cell>
          <cell r="Q3007">
            <v>830</v>
          </cell>
          <cell r="R3007">
            <v>830</v>
          </cell>
          <cell r="S3007">
            <v>830</v>
          </cell>
          <cell r="T3007">
            <v>375238</v>
          </cell>
          <cell r="U3007">
            <v>375238</v>
          </cell>
          <cell r="V3007">
            <v>375238</v>
          </cell>
          <cell r="W3007">
            <v>375238</v>
          </cell>
          <cell r="X3007" t="str">
            <v>TOWERS EMAIL NANCY GTE-CN COM EMAIL SUSANM LEADCOM-IS COM MOBILE 254 712 504 934 TIN NO P051429160J INTRANSIT TO ICD E MBAKASI NAIROBI</v>
          </cell>
          <cell r="Y3007" t="str">
            <v>Valide</v>
          </cell>
        </row>
        <row r="3008">
          <cell r="A3008" t="str">
            <v>MRKU8837640</v>
          </cell>
          <cell r="B3008">
            <v>20</v>
          </cell>
          <cell r="C3008" t="str">
            <v>204684214</v>
          </cell>
          <cell r="D3008">
            <v>0</v>
          </cell>
          <cell r="E3008">
            <v>0</v>
          </cell>
          <cell r="F3008">
            <v>0</v>
          </cell>
          <cell r="G3008">
            <v>0</v>
          </cell>
          <cell r="H3008">
            <v>0</v>
          </cell>
          <cell r="I3008" t="str">
            <v>2020 MSA 167434</v>
          </cell>
          <cell r="J3008">
            <v>178</v>
          </cell>
          <cell r="K3008" t="str">
            <v>GLOBAL TOWER ENGINEERING CO LTD N</v>
          </cell>
          <cell r="L3008" t="str">
            <v>LEADCOM INTEGRATED SOLUTIONS KENYA</v>
          </cell>
          <cell r="M3008" t="str">
            <v>CN</v>
          </cell>
          <cell r="N3008" t="str">
            <v>CNNGB</v>
          </cell>
          <cell r="O3008" t="str">
            <v>PK</v>
          </cell>
          <cell r="P3008">
            <v>830</v>
          </cell>
          <cell r="Q3008">
            <v>830</v>
          </cell>
          <cell r="R3008">
            <v>830</v>
          </cell>
          <cell r="S3008">
            <v>830</v>
          </cell>
          <cell r="T3008">
            <v>375238</v>
          </cell>
          <cell r="U3008">
            <v>375238</v>
          </cell>
          <cell r="V3008">
            <v>375238</v>
          </cell>
          <cell r="W3008">
            <v>375238</v>
          </cell>
          <cell r="X3008" t="str">
            <v>TOWERS EMAIL NANCY GTE-CN COM EMAIL SUSANM LEADCOM-IS COM MOBILE 254 712 504 934 TIN NO P051429160J INTRANSIT TO ICD E MBAKASI NAIROBI</v>
          </cell>
          <cell r="Y3008" t="str">
            <v>Valide</v>
          </cell>
        </row>
        <row r="3009">
          <cell r="A3009" t="str">
            <v>MRKU7792217</v>
          </cell>
          <cell r="B3009">
            <v>20</v>
          </cell>
          <cell r="C3009" t="str">
            <v>204684214</v>
          </cell>
          <cell r="D3009">
            <v>0</v>
          </cell>
          <cell r="E3009">
            <v>0</v>
          </cell>
          <cell r="F3009">
            <v>0</v>
          </cell>
          <cell r="G3009">
            <v>0</v>
          </cell>
          <cell r="H3009">
            <v>0</v>
          </cell>
          <cell r="I3009" t="str">
            <v>2020 MSA 167434</v>
          </cell>
          <cell r="J3009">
            <v>178</v>
          </cell>
          <cell r="K3009" t="str">
            <v>GLOBAL TOWER ENGINEERING CO LTD N</v>
          </cell>
          <cell r="L3009" t="str">
            <v>LEADCOM INTEGRATED SOLUTIONS KENYA</v>
          </cell>
          <cell r="M3009" t="str">
            <v>CN</v>
          </cell>
          <cell r="N3009" t="str">
            <v>CNNGB</v>
          </cell>
          <cell r="O3009" t="str">
            <v>PK</v>
          </cell>
          <cell r="P3009">
            <v>830</v>
          </cell>
          <cell r="Q3009">
            <v>830</v>
          </cell>
          <cell r="R3009">
            <v>830</v>
          </cell>
          <cell r="S3009">
            <v>830</v>
          </cell>
          <cell r="T3009">
            <v>375238</v>
          </cell>
          <cell r="U3009">
            <v>375238</v>
          </cell>
          <cell r="V3009">
            <v>375238</v>
          </cell>
          <cell r="W3009">
            <v>375238</v>
          </cell>
          <cell r="X3009" t="str">
            <v>TOWERS EMAIL NANCY GTE-CN COM EMAIL SUSANM LEADCOM-IS COM MOBILE 254 712 504 934 TIN NO P051429160J INTRANSIT TO ICD E MBAKASI NAIROBI</v>
          </cell>
          <cell r="Y3009" t="str">
            <v>Valide</v>
          </cell>
        </row>
        <row r="3010">
          <cell r="A3010" t="str">
            <v>MSKU5514076</v>
          </cell>
          <cell r="B3010">
            <v>20</v>
          </cell>
          <cell r="C3010" t="str">
            <v>204684214</v>
          </cell>
          <cell r="D3010">
            <v>0</v>
          </cell>
          <cell r="E3010">
            <v>0</v>
          </cell>
          <cell r="F3010">
            <v>0</v>
          </cell>
          <cell r="G3010">
            <v>0</v>
          </cell>
          <cell r="H3010">
            <v>0</v>
          </cell>
          <cell r="I3010" t="str">
            <v>2020 MSA 167434</v>
          </cell>
          <cell r="J3010">
            <v>178</v>
          </cell>
          <cell r="K3010" t="str">
            <v>GLOBAL TOWER ENGINEERING CO LTD N</v>
          </cell>
          <cell r="L3010" t="str">
            <v>LEADCOM INTEGRATED SOLUTIONS KENYA</v>
          </cell>
          <cell r="M3010" t="str">
            <v>CN</v>
          </cell>
          <cell r="N3010" t="str">
            <v>CNNGB</v>
          </cell>
          <cell r="O3010" t="str">
            <v>PK</v>
          </cell>
          <cell r="P3010">
            <v>830</v>
          </cell>
          <cell r="Q3010">
            <v>830</v>
          </cell>
          <cell r="R3010">
            <v>830</v>
          </cell>
          <cell r="S3010">
            <v>830</v>
          </cell>
          <cell r="T3010">
            <v>375238</v>
          </cell>
          <cell r="U3010">
            <v>375238</v>
          </cell>
          <cell r="V3010">
            <v>375238</v>
          </cell>
          <cell r="W3010">
            <v>375238</v>
          </cell>
          <cell r="X3010" t="str">
            <v>TOWERS EMAIL NANCY GTE-CN COM EMAIL SUSANM LEADCOM-IS COM MOBILE 254 712 504 934 TIN NO P051429160J INTRANSIT TO ICD E MBAKASI NAIROBI</v>
          </cell>
          <cell r="Y3010" t="str">
            <v>Valide</v>
          </cell>
        </row>
        <row r="3011">
          <cell r="A3011" t="str">
            <v>TGBU5404166</v>
          </cell>
          <cell r="B3011">
            <v>40</v>
          </cell>
          <cell r="C3011" t="str">
            <v>204686589</v>
          </cell>
          <cell r="D3011">
            <v>0</v>
          </cell>
          <cell r="E3011">
            <v>0</v>
          </cell>
          <cell r="F3011">
            <v>0</v>
          </cell>
          <cell r="G3011">
            <v>0</v>
          </cell>
          <cell r="H3011">
            <v>0</v>
          </cell>
          <cell r="I3011" t="str">
            <v>2020 MSA 167434</v>
          </cell>
          <cell r="J3011">
            <v>486</v>
          </cell>
          <cell r="K3011" t="str">
            <v>DAIEI SHOJI CORPORATION 65 FUKADA T</v>
          </cell>
          <cell r="L3011" t="str">
            <v>MASAKU INVESTMENT LIMITED BARICHO R</v>
          </cell>
          <cell r="M3011" t="str">
            <v>CN</v>
          </cell>
          <cell r="N3011" t="str">
            <v>JPNGO</v>
          </cell>
          <cell r="O3011" t="str">
            <v>PK</v>
          </cell>
          <cell r="P3011">
            <v>1368</v>
          </cell>
          <cell r="Q3011">
            <v>1368</v>
          </cell>
          <cell r="R3011">
            <v>0</v>
          </cell>
          <cell r="S3011">
            <v>0</v>
          </cell>
          <cell r="T3011">
            <v>23420</v>
          </cell>
          <cell r="U3011">
            <v>23420</v>
          </cell>
          <cell r="V3011">
            <v>0</v>
          </cell>
          <cell r="W3011">
            <v>0</v>
          </cell>
          <cell r="X3011" t="str">
            <v>USED ENGINE WITH TRANSMISSION AND AUTOMOTIVE SPARE PARTS H S CODE 84073400 87089990 87085000</v>
          </cell>
          <cell r="Y3011" t="str">
            <v>Valide</v>
          </cell>
        </row>
        <row r="3012">
          <cell r="A3012" t="str">
            <v>MRKU6706050</v>
          </cell>
          <cell r="B3012">
            <v>20</v>
          </cell>
          <cell r="C3012" t="str">
            <v>204689675</v>
          </cell>
          <cell r="D3012">
            <v>0</v>
          </cell>
          <cell r="E3012">
            <v>0</v>
          </cell>
          <cell r="F3012">
            <v>0</v>
          </cell>
          <cell r="G3012">
            <v>0</v>
          </cell>
          <cell r="H3012">
            <v>0</v>
          </cell>
          <cell r="I3012" t="str">
            <v>2020 MSA 167505</v>
          </cell>
          <cell r="J3012">
            <v>276</v>
          </cell>
          <cell r="K3012" t="str">
            <v>CARGILL TARIM VE GIDA SAN TIC A SIKOW GROUP</v>
          </cell>
          <cell r="L3012" t="str">
            <v>TO ORDER</v>
          </cell>
          <cell r="M3012" t="str">
            <v>TR</v>
          </cell>
          <cell r="N3012" t="str">
            <v>TRKFZ</v>
          </cell>
          <cell r="O3012" t="str">
            <v>PA</v>
          </cell>
          <cell r="P3012">
            <v>600</v>
          </cell>
          <cell r="Q3012">
            <v>600</v>
          </cell>
          <cell r="R3012">
            <v>600</v>
          </cell>
          <cell r="S3012">
            <v>600</v>
          </cell>
          <cell r="T3012">
            <v>786160</v>
          </cell>
          <cell r="U3012">
            <v>786160</v>
          </cell>
          <cell r="V3012">
            <v>786160</v>
          </cell>
          <cell r="W3012">
            <v>786160</v>
          </cell>
          <cell r="X3012" t="str">
            <v>LOADED INTO 1 20 CONTAINER S GLUCOSE SYRUP G40 UHDSSO CARGO IN TRANSIT TO NAIROBI KENYA ON CONSIGNEE ACCOUNT AND RISK OF CONSIG NEE AND NOTIFY LOADED INTO 1 20 CONTAINER S GLUCOSE SYRUP G40 UHDSSO CARGO IN TRANSIT TO NAIROBI KENYA ON CONSIGNEE ACCOUNT AND RISK OF CONSIG NEE AND NOTIFY FREIGHT PREPAID SHIPPED ON BOARD 2501326290 FC L CARGO PORT TO PORT FCL FCL SHIPPER CONTINUED LIMITED NOTI FY PARTY CONTINUED TEL 254 730 700000 EMAIL ADD CATHERINE KENAFRICIND COM PIN P000599737M</v>
          </cell>
          <cell r="Y3012" t="str">
            <v>Valide</v>
          </cell>
        </row>
        <row r="3013">
          <cell r="A3013" t="str">
            <v>MSKU1171596</v>
          </cell>
          <cell r="B3013">
            <v>40</v>
          </cell>
          <cell r="C3013" t="str">
            <v>204691331</v>
          </cell>
          <cell r="D3013">
            <v>0</v>
          </cell>
          <cell r="E3013">
            <v>0</v>
          </cell>
          <cell r="F3013">
            <v>0</v>
          </cell>
          <cell r="G3013">
            <v>0</v>
          </cell>
          <cell r="H3013">
            <v>0</v>
          </cell>
          <cell r="I3013" t="str">
            <v>2020 MSA 167389</v>
          </cell>
          <cell r="J3013">
            <v>53</v>
          </cell>
          <cell r="K3013" t="str">
            <v>SEAWAY LOGISTICS BREMEN GMBH 39 HOE</v>
          </cell>
          <cell r="L3013" t="str">
            <v>LAVITEX ENTERPRISES LTD 00400 NAIR</v>
          </cell>
          <cell r="M3013" t="str">
            <v>US</v>
          </cell>
          <cell r="N3013" t="str">
            <v>BEANR</v>
          </cell>
          <cell r="O3013" t="str">
            <v>BG</v>
          </cell>
          <cell r="P3013">
            <v>684</v>
          </cell>
          <cell r="Q3013">
            <v>684</v>
          </cell>
          <cell r="R3013">
            <v>684</v>
          </cell>
          <cell r="S3013">
            <v>684</v>
          </cell>
          <cell r="T3013">
            <v>17100</v>
          </cell>
          <cell r="U3013">
            <v>17100</v>
          </cell>
          <cell r="V3013">
            <v>17100</v>
          </cell>
          <cell r="W3013">
            <v>17100</v>
          </cell>
          <cell r="X3013" t="str">
            <v>USED SHOES</v>
          </cell>
          <cell r="Y3013" t="str">
            <v>Valide</v>
          </cell>
        </row>
        <row r="3014">
          <cell r="A3014" t="str">
            <v>MRKU2408232</v>
          </cell>
          <cell r="B3014">
            <v>40</v>
          </cell>
          <cell r="C3014" t="str">
            <v>204694450</v>
          </cell>
          <cell r="D3014">
            <v>0</v>
          </cell>
          <cell r="E3014">
            <v>0</v>
          </cell>
          <cell r="F3014">
            <v>0</v>
          </cell>
          <cell r="G3014">
            <v>0</v>
          </cell>
          <cell r="H3014">
            <v>0</v>
          </cell>
          <cell r="I3014" t="str">
            <v>2020 MSA 167504</v>
          </cell>
          <cell r="J3014">
            <v>100</v>
          </cell>
          <cell r="K3014" t="str">
            <v>EXXONMOBIL PETROLEUM CHEMICAL BV</v>
          </cell>
          <cell r="L3014" t="str">
            <v>RAI PLYWOODS KENYA LIMITED P O B</v>
          </cell>
          <cell r="M3014" t="str">
            <v>CN</v>
          </cell>
          <cell r="N3014" t="str">
            <v>SAJUB</v>
          </cell>
          <cell r="O3014" t="str">
            <v>BG</v>
          </cell>
          <cell r="P3014">
            <v>990</v>
          </cell>
          <cell r="Q3014">
            <v>990</v>
          </cell>
          <cell r="R3014">
            <v>990</v>
          </cell>
          <cell r="S3014">
            <v>990</v>
          </cell>
          <cell r="T3014">
            <v>25401</v>
          </cell>
          <cell r="U3014">
            <v>25401</v>
          </cell>
          <cell r="V3014">
            <v>25401</v>
          </cell>
          <cell r="W3014">
            <v>25401</v>
          </cell>
          <cell r="X3014" t="str">
            <v>11643707 EM REFERENCE PBE32209 SKE144294 990 BAGS OF 25KG LOADED ON PALLETS IN 1X40 CONTAINER S 24 75 MT LLDPE EXXONMOBIL 1001 BU LINEA R LOW DENSITY POLYETHYLENE PLASTIC RAW MATERIAL SKE144294 H S CODE 3901 4000 IDF NO E2008384573 ON PALLETS LINEAR LOW DENSITY POLYET HYLENE EXXONMOBIL LL1001BU CONTAINERS IN TRANSIT TO ICD NAIROBI ONCONSIGNEE S ARRANGEMENT RISK AND ACCOUNT FREIGHT PREPAID</v>
          </cell>
          <cell r="Y3014" t="str">
            <v>Valide</v>
          </cell>
        </row>
        <row r="3015">
          <cell r="A3015" t="str">
            <v>MSKU7240863</v>
          </cell>
          <cell r="B3015">
            <v>20</v>
          </cell>
          <cell r="C3015" t="str">
            <v>204695149</v>
          </cell>
          <cell r="D3015">
            <v>0</v>
          </cell>
          <cell r="E3015">
            <v>0</v>
          </cell>
          <cell r="F3015">
            <v>0</v>
          </cell>
          <cell r="G3015">
            <v>0</v>
          </cell>
          <cell r="H3015">
            <v>0</v>
          </cell>
          <cell r="I3015" t="str">
            <v>2020 MSA 166959</v>
          </cell>
          <cell r="J3015">
            <v>98</v>
          </cell>
          <cell r="K3015" t="str">
            <v>D V SAHARAN SON B- VI 790 GOWSH</v>
          </cell>
          <cell r="L3015" t="str">
            <v>NATIONAL POLICE SERVICE PO BOX 4424</v>
          </cell>
          <cell r="M3015" t="str">
            <v>US</v>
          </cell>
          <cell r="N3015" t="str">
            <v>INICD</v>
          </cell>
          <cell r="O3015" t="str">
            <v>CT</v>
          </cell>
          <cell r="P3015">
            <v>161</v>
          </cell>
          <cell r="Q3015">
            <v>161</v>
          </cell>
          <cell r="R3015">
            <v>161</v>
          </cell>
          <cell r="S3015">
            <v>161</v>
          </cell>
          <cell r="T3015">
            <v>3747</v>
          </cell>
          <cell r="U3015">
            <v>3747</v>
          </cell>
          <cell r="V3015">
            <v>3747</v>
          </cell>
          <cell r="W3015">
            <v>3747</v>
          </cell>
          <cell r="X3015" t="str">
            <v>161 CARTONS ONE HUNDRED SIXTY ONE ONLY WOOLLEN KNITTED BERETS DARK BLUE INV DVS 062 20-21 DT 12 08 2020 SB NO 4543288 DT 18 08 2020 HS CODE 650500 IDF NO 20MBAIM000374736 NET WEIGHT 3425 000 KGS OCEAN FREIGHT PREPAID</v>
          </cell>
          <cell r="Y3015" t="str">
            <v>Valide</v>
          </cell>
        </row>
        <row r="3016">
          <cell r="A3016" t="str">
            <v>PONU0504938</v>
          </cell>
          <cell r="B3016">
            <v>20</v>
          </cell>
          <cell r="C3016" t="str">
            <v>204700095</v>
          </cell>
          <cell r="D3016">
            <v>0</v>
          </cell>
          <cell r="E3016">
            <v>0</v>
          </cell>
          <cell r="F3016">
            <v>0</v>
          </cell>
          <cell r="G3016">
            <v>0</v>
          </cell>
          <cell r="H3016">
            <v>0</v>
          </cell>
          <cell r="I3016" t="str">
            <v>2020 MSA 167389</v>
          </cell>
          <cell r="J3016">
            <v>57</v>
          </cell>
          <cell r="K3016" t="str">
            <v>UNITED SUGAR COMPANY ON BEHALF OF COM</v>
          </cell>
          <cell r="L3016" t="str">
            <v>TO ORDER</v>
          </cell>
          <cell r="M3016" t="str">
            <v>US</v>
          </cell>
          <cell r="N3016" t="str">
            <v>SAJED</v>
          </cell>
          <cell r="O3016" t="str">
            <v>BG</v>
          </cell>
          <cell r="P3016">
            <v>1300</v>
          </cell>
          <cell r="Q3016">
            <v>1300</v>
          </cell>
          <cell r="R3016">
            <v>1300</v>
          </cell>
          <cell r="S3016">
            <v>1300</v>
          </cell>
          <cell r="T3016">
            <v>1563900</v>
          </cell>
          <cell r="U3016">
            <v>1563900</v>
          </cell>
          <cell r="V3016">
            <v>1563900</v>
          </cell>
          <cell r="W3016">
            <v>1563900</v>
          </cell>
          <cell r="X3016"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16" t="str">
            <v>Valide</v>
          </cell>
        </row>
        <row r="3017">
          <cell r="A3017" t="str">
            <v>MSKU7002206</v>
          </cell>
          <cell r="B3017">
            <v>20</v>
          </cell>
          <cell r="C3017" t="str">
            <v>204700095</v>
          </cell>
          <cell r="D3017">
            <v>0</v>
          </cell>
          <cell r="E3017">
            <v>0</v>
          </cell>
          <cell r="F3017">
            <v>0</v>
          </cell>
          <cell r="G3017">
            <v>0</v>
          </cell>
          <cell r="H3017">
            <v>0</v>
          </cell>
          <cell r="I3017" t="str">
            <v>2020 MSA 167389</v>
          </cell>
          <cell r="J3017">
            <v>57</v>
          </cell>
          <cell r="K3017" t="str">
            <v>UNITED SUGAR COMPANY ON BEHALF OF COM</v>
          </cell>
          <cell r="L3017" t="str">
            <v>TO ORDER</v>
          </cell>
          <cell r="M3017" t="str">
            <v>US</v>
          </cell>
          <cell r="N3017" t="str">
            <v>SAJED</v>
          </cell>
          <cell r="O3017" t="str">
            <v>BG</v>
          </cell>
          <cell r="P3017">
            <v>1300</v>
          </cell>
          <cell r="Q3017">
            <v>1300</v>
          </cell>
          <cell r="R3017">
            <v>1300</v>
          </cell>
          <cell r="S3017">
            <v>1300</v>
          </cell>
          <cell r="T3017">
            <v>1563900</v>
          </cell>
          <cell r="U3017">
            <v>1563900</v>
          </cell>
          <cell r="V3017">
            <v>1563900</v>
          </cell>
          <cell r="W3017">
            <v>1563900</v>
          </cell>
          <cell r="X3017"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17" t="str">
            <v>Valide</v>
          </cell>
        </row>
        <row r="3018">
          <cell r="A3018" t="str">
            <v>HASU1467697</v>
          </cell>
          <cell r="B3018">
            <v>20</v>
          </cell>
          <cell r="C3018" t="str">
            <v>204700095</v>
          </cell>
          <cell r="D3018">
            <v>0</v>
          </cell>
          <cell r="E3018">
            <v>0</v>
          </cell>
          <cell r="F3018">
            <v>0</v>
          </cell>
          <cell r="G3018">
            <v>0</v>
          </cell>
          <cell r="H3018">
            <v>0</v>
          </cell>
          <cell r="I3018" t="str">
            <v>2020 MSA 167389</v>
          </cell>
          <cell r="J3018">
            <v>57</v>
          </cell>
          <cell r="K3018" t="str">
            <v>UNITED SUGAR COMPANY ON BEHALF OF COM</v>
          </cell>
          <cell r="L3018" t="str">
            <v>TO ORDER</v>
          </cell>
          <cell r="M3018" t="str">
            <v>US</v>
          </cell>
          <cell r="N3018" t="str">
            <v>SAJED</v>
          </cell>
          <cell r="O3018" t="str">
            <v>BG</v>
          </cell>
          <cell r="P3018">
            <v>1300</v>
          </cell>
          <cell r="Q3018">
            <v>1300</v>
          </cell>
          <cell r="R3018">
            <v>1300</v>
          </cell>
          <cell r="S3018">
            <v>1300</v>
          </cell>
          <cell r="T3018">
            <v>1563900</v>
          </cell>
          <cell r="U3018">
            <v>1563900</v>
          </cell>
          <cell r="V3018">
            <v>1563900</v>
          </cell>
          <cell r="W3018">
            <v>1563900</v>
          </cell>
          <cell r="X3018"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18" t="str">
            <v>Valide</v>
          </cell>
        </row>
        <row r="3019">
          <cell r="A3019" t="str">
            <v>MRKU9522268</v>
          </cell>
          <cell r="B3019">
            <v>20</v>
          </cell>
          <cell r="C3019" t="str">
            <v>204700095</v>
          </cell>
          <cell r="D3019">
            <v>0</v>
          </cell>
          <cell r="E3019">
            <v>0</v>
          </cell>
          <cell r="F3019">
            <v>0</v>
          </cell>
          <cell r="G3019">
            <v>0</v>
          </cell>
          <cell r="H3019">
            <v>0</v>
          </cell>
          <cell r="I3019" t="str">
            <v>2020 MSA 167389</v>
          </cell>
          <cell r="J3019">
            <v>57</v>
          </cell>
          <cell r="K3019" t="str">
            <v>UNITED SUGAR COMPANY ON BEHALF OF COM</v>
          </cell>
          <cell r="L3019" t="str">
            <v>TO ORDER</v>
          </cell>
          <cell r="M3019" t="str">
            <v>US</v>
          </cell>
          <cell r="N3019" t="str">
            <v>SAJED</v>
          </cell>
          <cell r="O3019" t="str">
            <v>BG</v>
          </cell>
          <cell r="P3019">
            <v>1300</v>
          </cell>
          <cell r="Q3019">
            <v>1300</v>
          </cell>
          <cell r="R3019">
            <v>1300</v>
          </cell>
          <cell r="S3019">
            <v>1300</v>
          </cell>
          <cell r="T3019">
            <v>1563900</v>
          </cell>
          <cell r="U3019">
            <v>1563900</v>
          </cell>
          <cell r="V3019">
            <v>1563900</v>
          </cell>
          <cell r="W3019">
            <v>1563900</v>
          </cell>
          <cell r="X3019"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19" t="str">
            <v>Valide</v>
          </cell>
        </row>
        <row r="3020">
          <cell r="A3020" t="str">
            <v>HASU1279010</v>
          </cell>
          <cell r="B3020">
            <v>20</v>
          </cell>
          <cell r="C3020" t="str">
            <v>204700095</v>
          </cell>
          <cell r="D3020">
            <v>0</v>
          </cell>
          <cell r="E3020">
            <v>0</v>
          </cell>
          <cell r="F3020">
            <v>0</v>
          </cell>
          <cell r="G3020">
            <v>0</v>
          </cell>
          <cell r="H3020">
            <v>0</v>
          </cell>
          <cell r="I3020" t="str">
            <v>2020 MSA 167389</v>
          </cell>
          <cell r="J3020">
            <v>57</v>
          </cell>
          <cell r="K3020" t="str">
            <v>UNITED SUGAR COMPANY ON BEHALF OF COM</v>
          </cell>
          <cell r="L3020" t="str">
            <v>TO ORDER</v>
          </cell>
          <cell r="M3020" t="str">
            <v>US</v>
          </cell>
          <cell r="N3020" t="str">
            <v>SAJED</v>
          </cell>
          <cell r="O3020" t="str">
            <v>BG</v>
          </cell>
          <cell r="P3020">
            <v>1300</v>
          </cell>
          <cell r="Q3020">
            <v>1300</v>
          </cell>
          <cell r="R3020">
            <v>1300</v>
          </cell>
          <cell r="S3020">
            <v>1300</v>
          </cell>
          <cell r="T3020">
            <v>1563900</v>
          </cell>
          <cell r="U3020">
            <v>1563900</v>
          </cell>
          <cell r="V3020">
            <v>1563900</v>
          </cell>
          <cell r="W3020">
            <v>1563900</v>
          </cell>
          <cell r="X3020"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0" t="str">
            <v>Valide</v>
          </cell>
        </row>
        <row r="3021">
          <cell r="A3021" t="str">
            <v>SUDU7486927</v>
          </cell>
          <cell r="B3021">
            <v>20</v>
          </cell>
          <cell r="C3021" t="str">
            <v>204700095</v>
          </cell>
          <cell r="D3021">
            <v>0</v>
          </cell>
          <cell r="E3021">
            <v>0</v>
          </cell>
          <cell r="F3021">
            <v>0</v>
          </cell>
          <cell r="G3021">
            <v>0</v>
          </cell>
          <cell r="H3021">
            <v>0</v>
          </cell>
          <cell r="I3021" t="str">
            <v>2020 MSA 167389</v>
          </cell>
          <cell r="J3021">
            <v>57</v>
          </cell>
          <cell r="K3021" t="str">
            <v>UNITED SUGAR COMPANY ON BEHALF OF COM</v>
          </cell>
          <cell r="L3021" t="str">
            <v>TO ORDER</v>
          </cell>
          <cell r="M3021" t="str">
            <v>US</v>
          </cell>
          <cell r="N3021" t="str">
            <v>SAJED</v>
          </cell>
          <cell r="O3021" t="str">
            <v>BG</v>
          </cell>
          <cell r="P3021">
            <v>1300</v>
          </cell>
          <cell r="Q3021">
            <v>1300</v>
          </cell>
          <cell r="R3021">
            <v>1300</v>
          </cell>
          <cell r="S3021">
            <v>1300</v>
          </cell>
          <cell r="T3021">
            <v>1563900</v>
          </cell>
          <cell r="U3021">
            <v>1563900</v>
          </cell>
          <cell r="V3021">
            <v>1563900</v>
          </cell>
          <cell r="W3021">
            <v>1563900</v>
          </cell>
          <cell r="X3021"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1" t="str">
            <v>Valide</v>
          </cell>
        </row>
        <row r="3022">
          <cell r="A3022" t="str">
            <v>MRSU0150692</v>
          </cell>
          <cell r="B3022">
            <v>20</v>
          </cell>
          <cell r="C3022" t="str">
            <v>204700095</v>
          </cell>
          <cell r="D3022">
            <v>0</v>
          </cell>
          <cell r="E3022">
            <v>0</v>
          </cell>
          <cell r="F3022">
            <v>0</v>
          </cell>
          <cell r="G3022">
            <v>0</v>
          </cell>
          <cell r="H3022">
            <v>0</v>
          </cell>
          <cell r="I3022" t="str">
            <v>2020 MSA 167389</v>
          </cell>
          <cell r="J3022">
            <v>57</v>
          </cell>
          <cell r="K3022" t="str">
            <v>UNITED SUGAR COMPANY ON BEHALF OF COM</v>
          </cell>
          <cell r="L3022" t="str">
            <v>TO ORDER</v>
          </cell>
          <cell r="M3022" t="str">
            <v>US</v>
          </cell>
          <cell r="N3022" t="str">
            <v>SAJED</v>
          </cell>
          <cell r="O3022" t="str">
            <v>BG</v>
          </cell>
          <cell r="P3022">
            <v>1300</v>
          </cell>
          <cell r="Q3022">
            <v>1300</v>
          </cell>
          <cell r="R3022">
            <v>1300</v>
          </cell>
          <cell r="S3022">
            <v>1300</v>
          </cell>
          <cell r="T3022">
            <v>1563900</v>
          </cell>
          <cell r="U3022">
            <v>1563900</v>
          </cell>
          <cell r="V3022">
            <v>1563900</v>
          </cell>
          <cell r="W3022">
            <v>1563900</v>
          </cell>
          <cell r="X3022"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2" t="str">
            <v>Valide</v>
          </cell>
        </row>
        <row r="3023">
          <cell r="A3023" t="str">
            <v>SUDU7846469</v>
          </cell>
          <cell r="B3023">
            <v>20</v>
          </cell>
          <cell r="C3023" t="str">
            <v>204700095</v>
          </cell>
          <cell r="D3023">
            <v>0</v>
          </cell>
          <cell r="E3023">
            <v>0</v>
          </cell>
          <cell r="F3023">
            <v>0</v>
          </cell>
          <cell r="G3023">
            <v>0</v>
          </cell>
          <cell r="H3023">
            <v>0</v>
          </cell>
          <cell r="I3023" t="str">
            <v>2020 MSA 167389</v>
          </cell>
          <cell r="J3023">
            <v>57</v>
          </cell>
          <cell r="K3023" t="str">
            <v>UNITED SUGAR COMPANY ON BEHALF OF COM</v>
          </cell>
          <cell r="L3023" t="str">
            <v>TO ORDER</v>
          </cell>
          <cell r="M3023" t="str">
            <v>US</v>
          </cell>
          <cell r="N3023" t="str">
            <v>SAJED</v>
          </cell>
          <cell r="O3023" t="str">
            <v>BG</v>
          </cell>
          <cell r="P3023">
            <v>1300</v>
          </cell>
          <cell r="Q3023">
            <v>1300</v>
          </cell>
          <cell r="R3023">
            <v>1300</v>
          </cell>
          <cell r="S3023">
            <v>1300</v>
          </cell>
          <cell r="T3023">
            <v>1563900</v>
          </cell>
          <cell r="U3023">
            <v>1563900</v>
          </cell>
          <cell r="V3023">
            <v>1563900</v>
          </cell>
          <cell r="W3023">
            <v>1563900</v>
          </cell>
          <cell r="X3023"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3" t="str">
            <v>Valide</v>
          </cell>
        </row>
        <row r="3024">
          <cell r="A3024" t="str">
            <v>MRKU7828407</v>
          </cell>
          <cell r="B3024">
            <v>20</v>
          </cell>
          <cell r="C3024" t="str">
            <v>204700095</v>
          </cell>
          <cell r="D3024">
            <v>0</v>
          </cell>
          <cell r="E3024">
            <v>0</v>
          </cell>
          <cell r="F3024">
            <v>0</v>
          </cell>
          <cell r="G3024">
            <v>0</v>
          </cell>
          <cell r="H3024">
            <v>0</v>
          </cell>
          <cell r="I3024" t="str">
            <v>2020 MSA 167389</v>
          </cell>
          <cell r="J3024">
            <v>57</v>
          </cell>
          <cell r="K3024" t="str">
            <v>UNITED SUGAR COMPANY ON BEHALF OF COM</v>
          </cell>
          <cell r="L3024" t="str">
            <v>TO ORDER</v>
          </cell>
          <cell r="M3024" t="str">
            <v>US</v>
          </cell>
          <cell r="N3024" t="str">
            <v>SAJED</v>
          </cell>
          <cell r="O3024" t="str">
            <v>BG</v>
          </cell>
          <cell r="P3024">
            <v>1300</v>
          </cell>
          <cell r="Q3024">
            <v>1300</v>
          </cell>
          <cell r="R3024">
            <v>1300</v>
          </cell>
          <cell r="S3024">
            <v>1300</v>
          </cell>
          <cell r="T3024">
            <v>1563900</v>
          </cell>
          <cell r="U3024">
            <v>1563900</v>
          </cell>
          <cell r="V3024">
            <v>1563900</v>
          </cell>
          <cell r="W3024">
            <v>1563900</v>
          </cell>
          <cell r="X3024"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4" t="str">
            <v>Valide</v>
          </cell>
        </row>
        <row r="3025">
          <cell r="A3025" t="str">
            <v>PONU0017858</v>
          </cell>
          <cell r="B3025">
            <v>20</v>
          </cell>
          <cell r="C3025" t="str">
            <v>204700095</v>
          </cell>
          <cell r="D3025">
            <v>0</v>
          </cell>
          <cell r="E3025">
            <v>0</v>
          </cell>
          <cell r="F3025">
            <v>0</v>
          </cell>
          <cell r="G3025">
            <v>0</v>
          </cell>
          <cell r="H3025">
            <v>0</v>
          </cell>
          <cell r="I3025" t="str">
            <v>2020 MSA 167389</v>
          </cell>
          <cell r="J3025">
            <v>57</v>
          </cell>
          <cell r="K3025" t="str">
            <v>UNITED SUGAR COMPANY ON BEHALF OF COM</v>
          </cell>
          <cell r="L3025" t="str">
            <v>TO ORDER</v>
          </cell>
          <cell r="M3025" t="str">
            <v>US</v>
          </cell>
          <cell r="N3025" t="str">
            <v>SAJED</v>
          </cell>
          <cell r="O3025" t="str">
            <v>BG</v>
          </cell>
          <cell r="P3025">
            <v>1300</v>
          </cell>
          <cell r="Q3025">
            <v>1300</v>
          </cell>
          <cell r="R3025">
            <v>1300</v>
          </cell>
          <cell r="S3025">
            <v>1300</v>
          </cell>
          <cell r="T3025">
            <v>1563900</v>
          </cell>
          <cell r="U3025">
            <v>1563900</v>
          </cell>
          <cell r="V3025">
            <v>1563900</v>
          </cell>
          <cell r="W3025">
            <v>1563900</v>
          </cell>
          <cell r="X3025"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5" t="str">
            <v>Valide</v>
          </cell>
        </row>
        <row r="3026">
          <cell r="A3026" t="str">
            <v>SUDU7991404</v>
          </cell>
          <cell r="B3026">
            <v>20</v>
          </cell>
          <cell r="C3026" t="str">
            <v>204700095</v>
          </cell>
          <cell r="D3026">
            <v>0</v>
          </cell>
          <cell r="E3026">
            <v>0</v>
          </cell>
          <cell r="F3026">
            <v>0</v>
          </cell>
          <cell r="G3026">
            <v>0</v>
          </cell>
          <cell r="H3026">
            <v>0</v>
          </cell>
          <cell r="I3026" t="str">
            <v>2020 MSA 167389</v>
          </cell>
          <cell r="J3026">
            <v>57</v>
          </cell>
          <cell r="K3026" t="str">
            <v>UNITED SUGAR COMPANY ON BEHALF OF COM</v>
          </cell>
          <cell r="L3026" t="str">
            <v>TO ORDER</v>
          </cell>
          <cell r="M3026" t="str">
            <v>US</v>
          </cell>
          <cell r="N3026" t="str">
            <v>SAJED</v>
          </cell>
          <cell r="O3026" t="str">
            <v>BG</v>
          </cell>
          <cell r="P3026">
            <v>1300</v>
          </cell>
          <cell r="Q3026">
            <v>1300</v>
          </cell>
          <cell r="R3026">
            <v>1300</v>
          </cell>
          <cell r="S3026">
            <v>1300</v>
          </cell>
          <cell r="T3026">
            <v>1563900</v>
          </cell>
          <cell r="U3026">
            <v>1563900</v>
          </cell>
          <cell r="V3026">
            <v>1563900</v>
          </cell>
          <cell r="W3026">
            <v>1563900</v>
          </cell>
          <cell r="X3026"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6" t="str">
            <v>Valide</v>
          </cell>
        </row>
        <row r="3027">
          <cell r="A3027" t="str">
            <v>PONU0533258</v>
          </cell>
          <cell r="B3027">
            <v>20</v>
          </cell>
          <cell r="C3027" t="str">
            <v>204700095</v>
          </cell>
          <cell r="D3027">
            <v>0</v>
          </cell>
          <cell r="E3027">
            <v>0</v>
          </cell>
          <cell r="F3027">
            <v>0</v>
          </cell>
          <cell r="G3027">
            <v>0</v>
          </cell>
          <cell r="H3027">
            <v>0</v>
          </cell>
          <cell r="I3027" t="str">
            <v>2020 MSA 167389</v>
          </cell>
          <cell r="J3027">
            <v>57</v>
          </cell>
          <cell r="K3027" t="str">
            <v>UNITED SUGAR COMPANY ON BEHALF OF COM</v>
          </cell>
          <cell r="L3027" t="str">
            <v>TO ORDER</v>
          </cell>
          <cell r="M3027" t="str">
            <v>US</v>
          </cell>
          <cell r="N3027" t="str">
            <v>SAJED</v>
          </cell>
          <cell r="O3027" t="str">
            <v>BG</v>
          </cell>
          <cell r="P3027">
            <v>1300</v>
          </cell>
          <cell r="Q3027">
            <v>1300</v>
          </cell>
          <cell r="R3027">
            <v>1300</v>
          </cell>
          <cell r="S3027">
            <v>1300</v>
          </cell>
          <cell r="T3027">
            <v>1563900</v>
          </cell>
          <cell r="U3027">
            <v>1563900</v>
          </cell>
          <cell r="V3027">
            <v>1563900</v>
          </cell>
          <cell r="W3027">
            <v>1563900</v>
          </cell>
          <cell r="X3027"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7" t="str">
            <v>Valide</v>
          </cell>
        </row>
        <row r="3028">
          <cell r="A3028" t="str">
            <v>MRKU8662877</v>
          </cell>
          <cell r="B3028">
            <v>20</v>
          </cell>
          <cell r="C3028" t="str">
            <v>204700095</v>
          </cell>
          <cell r="D3028">
            <v>0</v>
          </cell>
          <cell r="E3028">
            <v>0</v>
          </cell>
          <cell r="F3028">
            <v>0</v>
          </cell>
          <cell r="G3028">
            <v>0</v>
          </cell>
          <cell r="H3028">
            <v>0</v>
          </cell>
          <cell r="I3028" t="str">
            <v>2020 MSA 167389</v>
          </cell>
          <cell r="J3028">
            <v>57</v>
          </cell>
          <cell r="K3028" t="str">
            <v>UNITED SUGAR COMPANY ON BEHALF OF COM</v>
          </cell>
          <cell r="L3028" t="str">
            <v>TO ORDER</v>
          </cell>
          <cell r="M3028" t="str">
            <v>US</v>
          </cell>
          <cell r="N3028" t="str">
            <v>SAJED</v>
          </cell>
          <cell r="O3028" t="str">
            <v>BG</v>
          </cell>
          <cell r="P3028">
            <v>1300</v>
          </cell>
          <cell r="Q3028">
            <v>1300</v>
          </cell>
          <cell r="R3028">
            <v>1300</v>
          </cell>
          <cell r="S3028">
            <v>1300</v>
          </cell>
          <cell r="T3028">
            <v>1563900</v>
          </cell>
          <cell r="U3028">
            <v>1563900</v>
          </cell>
          <cell r="V3028">
            <v>1563900</v>
          </cell>
          <cell r="W3028">
            <v>1563900</v>
          </cell>
          <cell r="X3028"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8" t="str">
            <v>Valide</v>
          </cell>
        </row>
        <row r="3029">
          <cell r="A3029" t="str">
            <v>MSKU5411720</v>
          </cell>
          <cell r="B3029">
            <v>20</v>
          </cell>
          <cell r="C3029" t="str">
            <v>204700095</v>
          </cell>
          <cell r="D3029">
            <v>0</v>
          </cell>
          <cell r="E3029">
            <v>0</v>
          </cell>
          <cell r="F3029">
            <v>0</v>
          </cell>
          <cell r="G3029">
            <v>0</v>
          </cell>
          <cell r="H3029">
            <v>0</v>
          </cell>
          <cell r="I3029" t="str">
            <v>2020 MSA 167389</v>
          </cell>
          <cell r="J3029">
            <v>57</v>
          </cell>
          <cell r="K3029" t="str">
            <v>UNITED SUGAR COMPANY ON BEHALF OF COM</v>
          </cell>
          <cell r="L3029" t="str">
            <v>TO ORDER</v>
          </cell>
          <cell r="M3029" t="str">
            <v>US</v>
          </cell>
          <cell r="N3029" t="str">
            <v>SAJED</v>
          </cell>
          <cell r="O3029" t="str">
            <v>BG</v>
          </cell>
          <cell r="P3029">
            <v>1300</v>
          </cell>
          <cell r="Q3029">
            <v>1300</v>
          </cell>
          <cell r="R3029">
            <v>1300</v>
          </cell>
          <cell r="S3029">
            <v>1300</v>
          </cell>
          <cell r="T3029">
            <v>1563900</v>
          </cell>
          <cell r="U3029">
            <v>1563900</v>
          </cell>
          <cell r="V3029">
            <v>1563900</v>
          </cell>
          <cell r="W3029">
            <v>1563900</v>
          </cell>
          <cell r="X3029"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29" t="str">
            <v>Valide</v>
          </cell>
        </row>
        <row r="3030">
          <cell r="A3030" t="str">
            <v>MSKU5505789</v>
          </cell>
          <cell r="B3030">
            <v>20</v>
          </cell>
          <cell r="C3030" t="str">
            <v>204700095</v>
          </cell>
          <cell r="D3030">
            <v>0</v>
          </cell>
          <cell r="E3030">
            <v>0</v>
          </cell>
          <cell r="F3030">
            <v>0</v>
          </cell>
          <cell r="G3030">
            <v>0</v>
          </cell>
          <cell r="H3030">
            <v>0</v>
          </cell>
          <cell r="I3030" t="str">
            <v>2020 MSA 167389</v>
          </cell>
          <cell r="J3030">
            <v>57</v>
          </cell>
          <cell r="K3030" t="str">
            <v>UNITED SUGAR COMPANY ON BEHALF OF COM</v>
          </cell>
          <cell r="L3030" t="str">
            <v>TO ORDER</v>
          </cell>
          <cell r="M3030" t="str">
            <v>US</v>
          </cell>
          <cell r="N3030" t="str">
            <v>SAJED</v>
          </cell>
          <cell r="O3030" t="str">
            <v>BG</v>
          </cell>
          <cell r="P3030">
            <v>1300</v>
          </cell>
          <cell r="Q3030">
            <v>1300</v>
          </cell>
          <cell r="R3030">
            <v>1300</v>
          </cell>
          <cell r="S3030">
            <v>1300</v>
          </cell>
          <cell r="T3030">
            <v>1563900</v>
          </cell>
          <cell r="U3030">
            <v>1563900</v>
          </cell>
          <cell r="V3030">
            <v>1563900</v>
          </cell>
          <cell r="W3030">
            <v>1563900</v>
          </cell>
          <cell r="X3030"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0" t="str">
            <v>Valide</v>
          </cell>
        </row>
        <row r="3031">
          <cell r="A3031" t="str">
            <v>MRKU6763702</v>
          </cell>
          <cell r="B3031">
            <v>20</v>
          </cell>
          <cell r="C3031" t="str">
            <v>204700095</v>
          </cell>
          <cell r="D3031">
            <v>0</v>
          </cell>
          <cell r="E3031">
            <v>0</v>
          </cell>
          <cell r="F3031">
            <v>0</v>
          </cell>
          <cell r="G3031">
            <v>0</v>
          </cell>
          <cell r="H3031">
            <v>0</v>
          </cell>
          <cell r="I3031" t="str">
            <v>2020 MSA 167389</v>
          </cell>
          <cell r="J3031">
            <v>57</v>
          </cell>
          <cell r="K3031" t="str">
            <v>UNITED SUGAR COMPANY ON BEHALF OF COM</v>
          </cell>
          <cell r="L3031" t="str">
            <v>TO ORDER</v>
          </cell>
          <cell r="M3031" t="str">
            <v>US</v>
          </cell>
          <cell r="N3031" t="str">
            <v>SAJED</v>
          </cell>
          <cell r="O3031" t="str">
            <v>BG</v>
          </cell>
          <cell r="P3031">
            <v>1300</v>
          </cell>
          <cell r="Q3031">
            <v>1300</v>
          </cell>
          <cell r="R3031">
            <v>1300</v>
          </cell>
          <cell r="S3031">
            <v>1300</v>
          </cell>
          <cell r="T3031">
            <v>1563900</v>
          </cell>
          <cell r="U3031">
            <v>1563900</v>
          </cell>
          <cell r="V3031">
            <v>1563900</v>
          </cell>
          <cell r="W3031">
            <v>1563900</v>
          </cell>
          <cell r="X3031"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1" t="str">
            <v>Valide</v>
          </cell>
        </row>
        <row r="3032">
          <cell r="A3032" t="str">
            <v>MRSU0329796</v>
          </cell>
          <cell r="B3032">
            <v>20</v>
          </cell>
          <cell r="C3032" t="str">
            <v>204700095</v>
          </cell>
          <cell r="D3032">
            <v>0</v>
          </cell>
          <cell r="E3032">
            <v>0</v>
          </cell>
          <cell r="F3032">
            <v>0</v>
          </cell>
          <cell r="G3032">
            <v>0</v>
          </cell>
          <cell r="H3032">
            <v>0</v>
          </cell>
          <cell r="I3032" t="str">
            <v>2020 MSA 167389</v>
          </cell>
          <cell r="J3032">
            <v>57</v>
          </cell>
          <cell r="K3032" t="str">
            <v>UNITED SUGAR COMPANY ON BEHALF OF COM</v>
          </cell>
          <cell r="L3032" t="str">
            <v>TO ORDER</v>
          </cell>
          <cell r="M3032" t="str">
            <v>US</v>
          </cell>
          <cell r="N3032" t="str">
            <v>SAJED</v>
          </cell>
          <cell r="O3032" t="str">
            <v>BG</v>
          </cell>
          <cell r="P3032">
            <v>1300</v>
          </cell>
          <cell r="Q3032">
            <v>1300</v>
          </cell>
          <cell r="R3032">
            <v>1300</v>
          </cell>
          <cell r="S3032">
            <v>1300</v>
          </cell>
          <cell r="T3032">
            <v>1563900</v>
          </cell>
          <cell r="U3032">
            <v>1563900</v>
          </cell>
          <cell r="V3032">
            <v>1563900</v>
          </cell>
          <cell r="W3032">
            <v>1563900</v>
          </cell>
          <cell r="X3032"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2" t="str">
            <v>Valide</v>
          </cell>
        </row>
        <row r="3033">
          <cell r="A3033" t="str">
            <v>MSKU7108902</v>
          </cell>
          <cell r="B3033">
            <v>20</v>
          </cell>
          <cell r="C3033" t="str">
            <v>204700095</v>
          </cell>
          <cell r="D3033">
            <v>0</v>
          </cell>
          <cell r="E3033">
            <v>0</v>
          </cell>
          <cell r="F3033">
            <v>0</v>
          </cell>
          <cell r="G3033">
            <v>0</v>
          </cell>
          <cell r="H3033">
            <v>0</v>
          </cell>
          <cell r="I3033" t="str">
            <v>2020 MSA 167389</v>
          </cell>
          <cell r="J3033">
            <v>57</v>
          </cell>
          <cell r="K3033" t="str">
            <v>UNITED SUGAR COMPANY ON BEHALF OF COM</v>
          </cell>
          <cell r="L3033" t="str">
            <v>TO ORDER</v>
          </cell>
          <cell r="M3033" t="str">
            <v>US</v>
          </cell>
          <cell r="N3033" t="str">
            <v>SAJED</v>
          </cell>
          <cell r="O3033" t="str">
            <v>BG</v>
          </cell>
          <cell r="P3033">
            <v>1300</v>
          </cell>
          <cell r="Q3033">
            <v>1300</v>
          </cell>
          <cell r="R3033">
            <v>1300</v>
          </cell>
          <cell r="S3033">
            <v>1300</v>
          </cell>
          <cell r="T3033">
            <v>1563900</v>
          </cell>
          <cell r="U3033">
            <v>1563900</v>
          </cell>
          <cell r="V3033">
            <v>1563900</v>
          </cell>
          <cell r="W3033">
            <v>1563900</v>
          </cell>
          <cell r="X3033"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3" t="str">
            <v>Valide</v>
          </cell>
        </row>
        <row r="3034">
          <cell r="A3034" t="str">
            <v>MRKU8281490</v>
          </cell>
          <cell r="B3034">
            <v>20</v>
          </cell>
          <cell r="C3034" t="str">
            <v>204700095</v>
          </cell>
          <cell r="D3034">
            <v>0</v>
          </cell>
          <cell r="E3034">
            <v>0</v>
          </cell>
          <cell r="F3034">
            <v>0</v>
          </cell>
          <cell r="G3034">
            <v>0</v>
          </cell>
          <cell r="H3034">
            <v>0</v>
          </cell>
          <cell r="I3034" t="str">
            <v>2020 MSA 167389</v>
          </cell>
          <cell r="J3034">
            <v>57</v>
          </cell>
          <cell r="K3034" t="str">
            <v>UNITED SUGAR COMPANY ON BEHALF OF COM</v>
          </cell>
          <cell r="L3034" t="str">
            <v>TO ORDER</v>
          </cell>
          <cell r="M3034" t="str">
            <v>US</v>
          </cell>
          <cell r="N3034" t="str">
            <v>SAJED</v>
          </cell>
          <cell r="O3034" t="str">
            <v>BG</v>
          </cell>
          <cell r="P3034">
            <v>1300</v>
          </cell>
          <cell r="Q3034">
            <v>1300</v>
          </cell>
          <cell r="R3034">
            <v>1300</v>
          </cell>
          <cell r="S3034">
            <v>1300</v>
          </cell>
          <cell r="T3034">
            <v>1563900</v>
          </cell>
          <cell r="U3034">
            <v>1563900</v>
          </cell>
          <cell r="V3034">
            <v>1563900</v>
          </cell>
          <cell r="W3034">
            <v>1563900</v>
          </cell>
          <cell r="X3034"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4" t="str">
            <v>Valide</v>
          </cell>
        </row>
        <row r="3035">
          <cell r="A3035" t="str">
            <v>MRKU9547013</v>
          </cell>
          <cell r="B3035">
            <v>20</v>
          </cell>
          <cell r="C3035" t="str">
            <v>204700095</v>
          </cell>
          <cell r="D3035">
            <v>0</v>
          </cell>
          <cell r="E3035">
            <v>0</v>
          </cell>
          <cell r="F3035">
            <v>0</v>
          </cell>
          <cell r="G3035">
            <v>0</v>
          </cell>
          <cell r="H3035">
            <v>0</v>
          </cell>
          <cell r="I3035" t="str">
            <v>2020 MSA 167389</v>
          </cell>
          <cell r="J3035">
            <v>57</v>
          </cell>
          <cell r="K3035" t="str">
            <v>UNITED SUGAR COMPANY ON BEHALF OF COM</v>
          </cell>
          <cell r="L3035" t="str">
            <v>TO ORDER</v>
          </cell>
          <cell r="M3035" t="str">
            <v>US</v>
          </cell>
          <cell r="N3035" t="str">
            <v>SAJED</v>
          </cell>
          <cell r="O3035" t="str">
            <v>BG</v>
          </cell>
          <cell r="P3035">
            <v>1300</v>
          </cell>
          <cell r="Q3035">
            <v>1300</v>
          </cell>
          <cell r="R3035">
            <v>1300</v>
          </cell>
          <cell r="S3035">
            <v>1300</v>
          </cell>
          <cell r="T3035">
            <v>1563900</v>
          </cell>
          <cell r="U3035">
            <v>1563900</v>
          </cell>
          <cell r="V3035">
            <v>1563900</v>
          </cell>
          <cell r="W3035">
            <v>1563900</v>
          </cell>
          <cell r="X3035"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5" t="str">
            <v>Valide</v>
          </cell>
        </row>
        <row r="3036">
          <cell r="A3036" t="str">
            <v>SUDU7306537</v>
          </cell>
          <cell r="B3036">
            <v>20</v>
          </cell>
          <cell r="C3036" t="str">
            <v>204700095</v>
          </cell>
          <cell r="D3036">
            <v>0</v>
          </cell>
          <cell r="E3036">
            <v>0</v>
          </cell>
          <cell r="F3036">
            <v>0</v>
          </cell>
          <cell r="G3036">
            <v>0</v>
          </cell>
          <cell r="H3036">
            <v>0</v>
          </cell>
          <cell r="I3036" t="str">
            <v>2020 MSA 167389</v>
          </cell>
          <cell r="J3036">
            <v>57</v>
          </cell>
          <cell r="K3036" t="str">
            <v>UNITED SUGAR COMPANY ON BEHALF OF COM</v>
          </cell>
          <cell r="L3036" t="str">
            <v>TO ORDER</v>
          </cell>
          <cell r="M3036" t="str">
            <v>US</v>
          </cell>
          <cell r="N3036" t="str">
            <v>SAJED</v>
          </cell>
          <cell r="O3036" t="str">
            <v>BG</v>
          </cell>
          <cell r="P3036">
            <v>1300</v>
          </cell>
          <cell r="Q3036">
            <v>1300</v>
          </cell>
          <cell r="R3036">
            <v>1300</v>
          </cell>
          <cell r="S3036">
            <v>1300</v>
          </cell>
          <cell r="T3036">
            <v>1563900</v>
          </cell>
          <cell r="U3036">
            <v>1563900</v>
          </cell>
          <cell r="V3036">
            <v>1563900</v>
          </cell>
          <cell r="W3036">
            <v>1563900</v>
          </cell>
          <cell r="X3036"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6" t="str">
            <v>Valide</v>
          </cell>
        </row>
        <row r="3037">
          <cell r="A3037" t="str">
            <v>XINU1618519</v>
          </cell>
          <cell r="B3037">
            <v>20</v>
          </cell>
          <cell r="C3037" t="str">
            <v>204700095</v>
          </cell>
          <cell r="D3037">
            <v>0</v>
          </cell>
          <cell r="E3037">
            <v>0</v>
          </cell>
          <cell r="F3037">
            <v>0</v>
          </cell>
          <cell r="G3037">
            <v>0</v>
          </cell>
          <cell r="H3037">
            <v>0</v>
          </cell>
          <cell r="I3037" t="str">
            <v>2020 MSA 167389</v>
          </cell>
          <cell r="J3037">
            <v>57</v>
          </cell>
          <cell r="K3037" t="str">
            <v>UNITED SUGAR COMPANY ON BEHALF OF COM</v>
          </cell>
          <cell r="L3037" t="str">
            <v>TO ORDER</v>
          </cell>
          <cell r="M3037" t="str">
            <v>US</v>
          </cell>
          <cell r="N3037" t="str">
            <v>SAJED</v>
          </cell>
          <cell r="O3037" t="str">
            <v>BG</v>
          </cell>
          <cell r="P3037">
            <v>1300</v>
          </cell>
          <cell r="Q3037">
            <v>1300</v>
          </cell>
          <cell r="R3037">
            <v>1300</v>
          </cell>
          <cell r="S3037">
            <v>1300</v>
          </cell>
          <cell r="T3037">
            <v>1563900</v>
          </cell>
          <cell r="U3037">
            <v>1563900</v>
          </cell>
          <cell r="V3037">
            <v>1563900</v>
          </cell>
          <cell r="W3037">
            <v>1563900</v>
          </cell>
          <cell r="X3037"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7" t="str">
            <v>Valide</v>
          </cell>
        </row>
        <row r="3038">
          <cell r="A3038" t="str">
            <v>MSKU5606444</v>
          </cell>
          <cell r="B3038">
            <v>20</v>
          </cell>
          <cell r="C3038" t="str">
            <v>204700095</v>
          </cell>
          <cell r="D3038">
            <v>0</v>
          </cell>
          <cell r="E3038">
            <v>0</v>
          </cell>
          <cell r="F3038">
            <v>0</v>
          </cell>
          <cell r="G3038">
            <v>0</v>
          </cell>
          <cell r="H3038">
            <v>0</v>
          </cell>
          <cell r="I3038" t="str">
            <v>2020 MSA 167389</v>
          </cell>
          <cell r="J3038">
            <v>57</v>
          </cell>
          <cell r="K3038" t="str">
            <v>UNITED SUGAR COMPANY ON BEHALF OF COM</v>
          </cell>
          <cell r="L3038" t="str">
            <v>TO ORDER</v>
          </cell>
          <cell r="M3038" t="str">
            <v>US</v>
          </cell>
          <cell r="N3038" t="str">
            <v>SAJED</v>
          </cell>
          <cell r="O3038" t="str">
            <v>BG</v>
          </cell>
          <cell r="P3038">
            <v>1300</v>
          </cell>
          <cell r="Q3038">
            <v>1300</v>
          </cell>
          <cell r="R3038">
            <v>1300</v>
          </cell>
          <cell r="S3038">
            <v>1300</v>
          </cell>
          <cell r="T3038">
            <v>1563900</v>
          </cell>
          <cell r="U3038">
            <v>1563900</v>
          </cell>
          <cell r="V3038">
            <v>1563900</v>
          </cell>
          <cell r="W3038">
            <v>1563900</v>
          </cell>
          <cell r="X3038"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8" t="str">
            <v>Valide</v>
          </cell>
        </row>
        <row r="3039">
          <cell r="A3039" t="str">
            <v>PONU2031161</v>
          </cell>
          <cell r="B3039">
            <v>20</v>
          </cell>
          <cell r="C3039" t="str">
            <v>204700095</v>
          </cell>
          <cell r="D3039">
            <v>0</v>
          </cell>
          <cell r="E3039">
            <v>0</v>
          </cell>
          <cell r="F3039">
            <v>0</v>
          </cell>
          <cell r="G3039">
            <v>0</v>
          </cell>
          <cell r="H3039">
            <v>0</v>
          </cell>
          <cell r="I3039" t="str">
            <v>2020 MSA 167389</v>
          </cell>
          <cell r="J3039">
            <v>57</v>
          </cell>
          <cell r="K3039" t="str">
            <v>UNITED SUGAR COMPANY ON BEHALF OF COM</v>
          </cell>
          <cell r="L3039" t="str">
            <v>TO ORDER</v>
          </cell>
          <cell r="M3039" t="str">
            <v>US</v>
          </cell>
          <cell r="N3039" t="str">
            <v>SAJED</v>
          </cell>
          <cell r="O3039" t="str">
            <v>BG</v>
          </cell>
          <cell r="P3039">
            <v>1300</v>
          </cell>
          <cell r="Q3039">
            <v>1300</v>
          </cell>
          <cell r="R3039">
            <v>1300</v>
          </cell>
          <cell r="S3039">
            <v>1300</v>
          </cell>
          <cell r="T3039">
            <v>1563900</v>
          </cell>
          <cell r="U3039">
            <v>1563900</v>
          </cell>
          <cell r="V3039">
            <v>1563900</v>
          </cell>
          <cell r="W3039">
            <v>1563900</v>
          </cell>
          <cell r="X3039"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39" t="str">
            <v>Valide</v>
          </cell>
        </row>
        <row r="3040">
          <cell r="A3040" t="str">
            <v>MRKU7230523</v>
          </cell>
          <cell r="B3040">
            <v>20</v>
          </cell>
          <cell r="C3040" t="str">
            <v>204700095</v>
          </cell>
          <cell r="D3040">
            <v>0</v>
          </cell>
          <cell r="E3040">
            <v>0</v>
          </cell>
          <cell r="F3040">
            <v>0</v>
          </cell>
          <cell r="G3040">
            <v>0</v>
          </cell>
          <cell r="H3040">
            <v>0</v>
          </cell>
          <cell r="I3040" t="str">
            <v>2020 MSA 167389</v>
          </cell>
          <cell r="J3040">
            <v>57</v>
          </cell>
          <cell r="K3040" t="str">
            <v>UNITED SUGAR COMPANY ON BEHALF OF COM</v>
          </cell>
          <cell r="L3040" t="str">
            <v>TO ORDER</v>
          </cell>
          <cell r="M3040" t="str">
            <v>US</v>
          </cell>
          <cell r="N3040" t="str">
            <v>SAJED</v>
          </cell>
          <cell r="O3040" t="str">
            <v>BG</v>
          </cell>
          <cell r="P3040">
            <v>1300</v>
          </cell>
          <cell r="Q3040">
            <v>1300</v>
          </cell>
          <cell r="R3040">
            <v>1300</v>
          </cell>
          <cell r="S3040">
            <v>1300</v>
          </cell>
          <cell r="T3040">
            <v>1563900</v>
          </cell>
          <cell r="U3040">
            <v>1563900</v>
          </cell>
          <cell r="V3040">
            <v>1563900</v>
          </cell>
          <cell r="W3040">
            <v>1563900</v>
          </cell>
          <cell r="X3040"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0" t="str">
            <v>Valide</v>
          </cell>
        </row>
        <row r="3041">
          <cell r="A3041" t="str">
            <v>SUDU7877480</v>
          </cell>
          <cell r="B3041">
            <v>20</v>
          </cell>
          <cell r="C3041" t="str">
            <v>204700095</v>
          </cell>
          <cell r="D3041">
            <v>0</v>
          </cell>
          <cell r="E3041">
            <v>0</v>
          </cell>
          <cell r="F3041">
            <v>0</v>
          </cell>
          <cell r="G3041">
            <v>0</v>
          </cell>
          <cell r="H3041">
            <v>0</v>
          </cell>
          <cell r="I3041" t="str">
            <v>2020 MSA 167389</v>
          </cell>
          <cell r="J3041">
            <v>57</v>
          </cell>
          <cell r="K3041" t="str">
            <v>UNITED SUGAR COMPANY ON BEHALF OF COM</v>
          </cell>
          <cell r="L3041" t="str">
            <v>TO ORDER</v>
          </cell>
          <cell r="M3041" t="str">
            <v>US</v>
          </cell>
          <cell r="N3041" t="str">
            <v>SAJED</v>
          </cell>
          <cell r="O3041" t="str">
            <v>BG</v>
          </cell>
          <cell r="P3041">
            <v>1300</v>
          </cell>
          <cell r="Q3041">
            <v>1300</v>
          </cell>
          <cell r="R3041">
            <v>1300</v>
          </cell>
          <cell r="S3041">
            <v>1300</v>
          </cell>
          <cell r="T3041">
            <v>1563900</v>
          </cell>
          <cell r="U3041">
            <v>1563900</v>
          </cell>
          <cell r="V3041">
            <v>1563900</v>
          </cell>
          <cell r="W3041">
            <v>1563900</v>
          </cell>
          <cell r="X3041"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1" t="str">
            <v>Valide</v>
          </cell>
        </row>
        <row r="3042">
          <cell r="A3042" t="str">
            <v>MSKU5801224</v>
          </cell>
          <cell r="B3042">
            <v>20</v>
          </cell>
          <cell r="C3042" t="str">
            <v>204700095</v>
          </cell>
          <cell r="D3042">
            <v>0</v>
          </cell>
          <cell r="E3042">
            <v>0</v>
          </cell>
          <cell r="F3042">
            <v>0</v>
          </cell>
          <cell r="G3042">
            <v>0</v>
          </cell>
          <cell r="H3042">
            <v>0</v>
          </cell>
          <cell r="I3042" t="str">
            <v>2020 MSA 167389</v>
          </cell>
          <cell r="J3042">
            <v>57</v>
          </cell>
          <cell r="K3042" t="str">
            <v>UNITED SUGAR COMPANY ON BEHALF OF COM</v>
          </cell>
          <cell r="L3042" t="str">
            <v>TO ORDER</v>
          </cell>
          <cell r="M3042" t="str">
            <v>US</v>
          </cell>
          <cell r="N3042" t="str">
            <v>SAJED</v>
          </cell>
          <cell r="O3042" t="str">
            <v>BG</v>
          </cell>
          <cell r="P3042">
            <v>1300</v>
          </cell>
          <cell r="Q3042">
            <v>1300</v>
          </cell>
          <cell r="R3042">
            <v>1300</v>
          </cell>
          <cell r="S3042">
            <v>1300</v>
          </cell>
          <cell r="T3042">
            <v>1563900</v>
          </cell>
          <cell r="U3042">
            <v>1563900</v>
          </cell>
          <cell r="V3042">
            <v>1563900</v>
          </cell>
          <cell r="W3042">
            <v>1563900</v>
          </cell>
          <cell r="X3042"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2" t="str">
            <v>Valide</v>
          </cell>
        </row>
        <row r="3043">
          <cell r="A3043" t="str">
            <v>MRKU7746485</v>
          </cell>
          <cell r="B3043">
            <v>20</v>
          </cell>
          <cell r="C3043" t="str">
            <v>204700095</v>
          </cell>
          <cell r="D3043">
            <v>0</v>
          </cell>
          <cell r="E3043">
            <v>0</v>
          </cell>
          <cell r="F3043">
            <v>0</v>
          </cell>
          <cell r="G3043">
            <v>0</v>
          </cell>
          <cell r="H3043">
            <v>0</v>
          </cell>
          <cell r="I3043" t="str">
            <v>2020 MSA 167389</v>
          </cell>
          <cell r="J3043">
            <v>57</v>
          </cell>
          <cell r="K3043" t="str">
            <v>UNITED SUGAR COMPANY ON BEHALF OF COM</v>
          </cell>
          <cell r="L3043" t="str">
            <v>TO ORDER</v>
          </cell>
          <cell r="M3043" t="str">
            <v>US</v>
          </cell>
          <cell r="N3043" t="str">
            <v>SAJED</v>
          </cell>
          <cell r="O3043" t="str">
            <v>BG</v>
          </cell>
          <cell r="P3043">
            <v>1300</v>
          </cell>
          <cell r="Q3043">
            <v>1300</v>
          </cell>
          <cell r="R3043">
            <v>1300</v>
          </cell>
          <cell r="S3043">
            <v>1300</v>
          </cell>
          <cell r="T3043">
            <v>1563900</v>
          </cell>
          <cell r="U3043">
            <v>1563900</v>
          </cell>
          <cell r="V3043">
            <v>1563900</v>
          </cell>
          <cell r="W3043">
            <v>1563900</v>
          </cell>
          <cell r="X3043"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3" t="str">
            <v>Valide</v>
          </cell>
        </row>
        <row r="3044">
          <cell r="A3044" t="str">
            <v>MSKU7887886</v>
          </cell>
          <cell r="B3044">
            <v>20</v>
          </cell>
          <cell r="C3044" t="str">
            <v>204700095</v>
          </cell>
          <cell r="D3044">
            <v>0</v>
          </cell>
          <cell r="E3044">
            <v>0</v>
          </cell>
          <cell r="F3044">
            <v>0</v>
          </cell>
          <cell r="G3044">
            <v>0</v>
          </cell>
          <cell r="H3044">
            <v>0</v>
          </cell>
          <cell r="I3044" t="str">
            <v>2020 MSA 167389</v>
          </cell>
          <cell r="J3044">
            <v>57</v>
          </cell>
          <cell r="K3044" t="str">
            <v>UNITED SUGAR COMPANY ON BEHALF OF COM</v>
          </cell>
          <cell r="L3044" t="str">
            <v>TO ORDER</v>
          </cell>
          <cell r="M3044" t="str">
            <v>US</v>
          </cell>
          <cell r="N3044" t="str">
            <v>SAJED</v>
          </cell>
          <cell r="O3044" t="str">
            <v>BG</v>
          </cell>
          <cell r="P3044">
            <v>1300</v>
          </cell>
          <cell r="Q3044">
            <v>1300</v>
          </cell>
          <cell r="R3044">
            <v>1300</v>
          </cell>
          <cell r="S3044">
            <v>1300</v>
          </cell>
          <cell r="T3044">
            <v>1563900</v>
          </cell>
          <cell r="U3044">
            <v>1563900</v>
          </cell>
          <cell r="V3044">
            <v>1563900</v>
          </cell>
          <cell r="W3044">
            <v>1563900</v>
          </cell>
          <cell r="X3044"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4" t="str">
            <v>Valide</v>
          </cell>
        </row>
        <row r="3045">
          <cell r="A3045" t="str">
            <v>MRKU7711344</v>
          </cell>
          <cell r="B3045">
            <v>20</v>
          </cell>
          <cell r="C3045" t="str">
            <v>204700095</v>
          </cell>
          <cell r="D3045">
            <v>0</v>
          </cell>
          <cell r="E3045">
            <v>0</v>
          </cell>
          <cell r="F3045">
            <v>0</v>
          </cell>
          <cell r="G3045">
            <v>0</v>
          </cell>
          <cell r="H3045">
            <v>0</v>
          </cell>
          <cell r="I3045" t="str">
            <v>2020 MSA 167389</v>
          </cell>
          <cell r="J3045">
            <v>57</v>
          </cell>
          <cell r="K3045" t="str">
            <v>UNITED SUGAR COMPANY ON BEHALF OF COM</v>
          </cell>
          <cell r="L3045" t="str">
            <v>TO ORDER</v>
          </cell>
          <cell r="M3045" t="str">
            <v>US</v>
          </cell>
          <cell r="N3045" t="str">
            <v>SAJED</v>
          </cell>
          <cell r="O3045" t="str">
            <v>BG</v>
          </cell>
          <cell r="P3045">
            <v>1300</v>
          </cell>
          <cell r="Q3045">
            <v>1300</v>
          </cell>
          <cell r="R3045">
            <v>1300</v>
          </cell>
          <cell r="S3045">
            <v>1300</v>
          </cell>
          <cell r="T3045">
            <v>1563900</v>
          </cell>
          <cell r="U3045">
            <v>1563900</v>
          </cell>
          <cell r="V3045">
            <v>1563900</v>
          </cell>
          <cell r="W3045">
            <v>1563900</v>
          </cell>
          <cell r="X3045"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5" t="str">
            <v>Valide</v>
          </cell>
        </row>
        <row r="3046">
          <cell r="A3046" t="str">
            <v>MSKU3153360</v>
          </cell>
          <cell r="B3046">
            <v>20</v>
          </cell>
          <cell r="C3046" t="str">
            <v>204700095</v>
          </cell>
          <cell r="D3046">
            <v>0</v>
          </cell>
          <cell r="E3046">
            <v>0</v>
          </cell>
          <cell r="F3046">
            <v>0</v>
          </cell>
          <cell r="G3046">
            <v>0</v>
          </cell>
          <cell r="H3046">
            <v>0</v>
          </cell>
          <cell r="I3046" t="str">
            <v>2020 MSA 167389</v>
          </cell>
          <cell r="J3046">
            <v>57</v>
          </cell>
          <cell r="K3046" t="str">
            <v>UNITED SUGAR COMPANY ON BEHALF OF COM</v>
          </cell>
          <cell r="L3046" t="str">
            <v>TO ORDER</v>
          </cell>
          <cell r="M3046" t="str">
            <v>US</v>
          </cell>
          <cell r="N3046" t="str">
            <v>SAJED</v>
          </cell>
          <cell r="O3046" t="str">
            <v>BG</v>
          </cell>
          <cell r="P3046">
            <v>1300</v>
          </cell>
          <cell r="Q3046">
            <v>1300</v>
          </cell>
          <cell r="R3046">
            <v>1300</v>
          </cell>
          <cell r="S3046">
            <v>1300</v>
          </cell>
          <cell r="T3046">
            <v>1563900</v>
          </cell>
          <cell r="U3046">
            <v>1563900</v>
          </cell>
          <cell r="V3046">
            <v>1563900</v>
          </cell>
          <cell r="W3046">
            <v>1563900</v>
          </cell>
          <cell r="X3046"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6" t="str">
            <v>Valide</v>
          </cell>
        </row>
        <row r="3047">
          <cell r="A3047" t="str">
            <v>SUDU1319603</v>
          </cell>
          <cell r="B3047">
            <v>20</v>
          </cell>
          <cell r="C3047" t="str">
            <v>204700095</v>
          </cell>
          <cell r="D3047">
            <v>0</v>
          </cell>
          <cell r="E3047">
            <v>0</v>
          </cell>
          <cell r="F3047">
            <v>0</v>
          </cell>
          <cell r="G3047">
            <v>0</v>
          </cell>
          <cell r="H3047">
            <v>0</v>
          </cell>
          <cell r="I3047" t="str">
            <v>2020 MSA 167389</v>
          </cell>
          <cell r="J3047">
            <v>57</v>
          </cell>
          <cell r="K3047" t="str">
            <v>UNITED SUGAR COMPANY ON BEHALF OF COM</v>
          </cell>
          <cell r="L3047" t="str">
            <v>TO ORDER</v>
          </cell>
          <cell r="M3047" t="str">
            <v>US</v>
          </cell>
          <cell r="N3047" t="str">
            <v>SAJED</v>
          </cell>
          <cell r="O3047" t="str">
            <v>BG</v>
          </cell>
          <cell r="P3047">
            <v>1300</v>
          </cell>
          <cell r="Q3047">
            <v>1300</v>
          </cell>
          <cell r="R3047">
            <v>1300</v>
          </cell>
          <cell r="S3047">
            <v>1300</v>
          </cell>
          <cell r="T3047">
            <v>1563900</v>
          </cell>
          <cell r="U3047">
            <v>1563900</v>
          </cell>
          <cell r="V3047">
            <v>1563900</v>
          </cell>
          <cell r="W3047">
            <v>1563900</v>
          </cell>
          <cell r="X3047"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7" t="str">
            <v>Valide</v>
          </cell>
        </row>
        <row r="3048">
          <cell r="A3048" t="str">
            <v>TRLU9060970</v>
          </cell>
          <cell r="B3048">
            <v>20</v>
          </cell>
          <cell r="C3048" t="str">
            <v>204700095</v>
          </cell>
          <cell r="D3048">
            <v>0</v>
          </cell>
          <cell r="E3048">
            <v>0</v>
          </cell>
          <cell r="F3048">
            <v>0</v>
          </cell>
          <cell r="G3048">
            <v>0</v>
          </cell>
          <cell r="H3048">
            <v>0</v>
          </cell>
          <cell r="I3048" t="str">
            <v>2020 MSA 167389</v>
          </cell>
          <cell r="J3048">
            <v>57</v>
          </cell>
          <cell r="K3048" t="str">
            <v>UNITED SUGAR COMPANY ON BEHALF OF COM</v>
          </cell>
          <cell r="L3048" t="str">
            <v>TO ORDER</v>
          </cell>
          <cell r="M3048" t="str">
            <v>US</v>
          </cell>
          <cell r="N3048" t="str">
            <v>SAJED</v>
          </cell>
          <cell r="O3048" t="str">
            <v>BG</v>
          </cell>
          <cell r="P3048">
            <v>1300</v>
          </cell>
          <cell r="Q3048">
            <v>1300</v>
          </cell>
          <cell r="R3048">
            <v>1300</v>
          </cell>
          <cell r="S3048">
            <v>1300</v>
          </cell>
          <cell r="T3048">
            <v>1563900</v>
          </cell>
          <cell r="U3048">
            <v>1563900</v>
          </cell>
          <cell r="V3048">
            <v>1563900</v>
          </cell>
          <cell r="W3048">
            <v>1563900</v>
          </cell>
          <cell r="X3048"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8" t="str">
            <v>Valide</v>
          </cell>
        </row>
        <row r="3049">
          <cell r="A3049" t="str">
            <v>MRKU8084341</v>
          </cell>
          <cell r="B3049">
            <v>20</v>
          </cell>
          <cell r="C3049" t="str">
            <v>204700095</v>
          </cell>
          <cell r="D3049">
            <v>0</v>
          </cell>
          <cell r="E3049">
            <v>0</v>
          </cell>
          <cell r="F3049">
            <v>0</v>
          </cell>
          <cell r="G3049">
            <v>0</v>
          </cell>
          <cell r="H3049">
            <v>0</v>
          </cell>
          <cell r="I3049" t="str">
            <v>2020 MSA 167389</v>
          </cell>
          <cell r="J3049">
            <v>57</v>
          </cell>
          <cell r="K3049" t="str">
            <v>UNITED SUGAR COMPANY ON BEHALF OF COM</v>
          </cell>
          <cell r="L3049" t="str">
            <v>TO ORDER</v>
          </cell>
          <cell r="M3049" t="str">
            <v>US</v>
          </cell>
          <cell r="N3049" t="str">
            <v>SAJED</v>
          </cell>
          <cell r="O3049" t="str">
            <v>BG</v>
          </cell>
          <cell r="P3049">
            <v>1300</v>
          </cell>
          <cell r="Q3049">
            <v>1300</v>
          </cell>
          <cell r="R3049">
            <v>1300</v>
          </cell>
          <cell r="S3049">
            <v>1300</v>
          </cell>
          <cell r="T3049">
            <v>1563900</v>
          </cell>
          <cell r="U3049">
            <v>1563900</v>
          </cell>
          <cell r="V3049">
            <v>1563900</v>
          </cell>
          <cell r="W3049">
            <v>1563900</v>
          </cell>
          <cell r="X3049"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49" t="str">
            <v>Valide</v>
          </cell>
        </row>
        <row r="3050">
          <cell r="A3050" t="str">
            <v>SUDU7528940</v>
          </cell>
          <cell r="B3050">
            <v>20</v>
          </cell>
          <cell r="C3050" t="str">
            <v>204700095</v>
          </cell>
          <cell r="D3050">
            <v>0</v>
          </cell>
          <cell r="E3050">
            <v>0</v>
          </cell>
          <cell r="F3050">
            <v>0</v>
          </cell>
          <cell r="G3050">
            <v>0</v>
          </cell>
          <cell r="H3050">
            <v>0</v>
          </cell>
          <cell r="I3050" t="str">
            <v>2020 MSA 167389</v>
          </cell>
          <cell r="J3050">
            <v>57</v>
          </cell>
          <cell r="K3050" t="str">
            <v>UNITED SUGAR COMPANY ON BEHALF OF COM</v>
          </cell>
          <cell r="L3050" t="str">
            <v>TO ORDER</v>
          </cell>
          <cell r="M3050" t="str">
            <v>US</v>
          </cell>
          <cell r="N3050" t="str">
            <v>SAJED</v>
          </cell>
          <cell r="O3050" t="str">
            <v>BG</v>
          </cell>
          <cell r="P3050">
            <v>1300</v>
          </cell>
          <cell r="Q3050">
            <v>1300</v>
          </cell>
          <cell r="R3050">
            <v>1300</v>
          </cell>
          <cell r="S3050">
            <v>1300</v>
          </cell>
          <cell r="T3050">
            <v>1563900</v>
          </cell>
          <cell r="U3050">
            <v>1563900</v>
          </cell>
          <cell r="V3050">
            <v>1563900</v>
          </cell>
          <cell r="W3050">
            <v>1563900</v>
          </cell>
          <cell r="X3050" t="str">
            <v>1 560 00 METRIC TONS OF WHITE REFINED SUGAR FOR INDUSTRIAL USE COLOU R MAXIMUM 35 UNITS ICUMSA MINIMUM POLARISATION 99 8 DEGREES MAXIMUM MOISTURE 0 07 ALL FINAL AT TIME OF SHIPMENT PACKED IN POLYTHENE L INED POLYPROPYLENE BAGS OF 1 200KG NET WEIGHT IN 20 FOOT CONTAINERS O F 24 00 METRIC TONS NET TOTAL NET WEIGHT 1 560 00 MT TOTAL GROSS WEIGHT 1 563 900 MT TOTAL NUMBER OF BAGS 1 300 BAGS TOTAL NUMBER OF CONTAINERS 65X20 FOOT CONTAINERS EACH S T C 20 BAGS PORT OF LOADIN G JEDDAH SAUDI ARABIA PORT OF DISCHARGE MOMBASA KENYA APPLICAB LE FREE TIME 30 DAYS COMBINED DETENTION DEMURRAGE AT PORT OF DI SCHARGE PLACE OF DELIVERY P O D</v>
          </cell>
          <cell r="Y3050" t="str">
            <v>Valide</v>
          </cell>
        </row>
        <row r="3051">
          <cell r="A3051" t="str">
            <v>MSKU7192410</v>
          </cell>
          <cell r="B3051">
            <v>20</v>
          </cell>
          <cell r="C3051" t="str">
            <v>204700282</v>
          </cell>
          <cell r="D3051">
            <v>0</v>
          </cell>
          <cell r="E3051">
            <v>0</v>
          </cell>
          <cell r="F3051">
            <v>0</v>
          </cell>
          <cell r="G3051">
            <v>0</v>
          </cell>
          <cell r="H3051">
            <v>0</v>
          </cell>
          <cell r="I3051" t="str">
            <v>2020 MSA 167505</v>
          </cell>
          <cell r="J3051">
            <v>278</v>
          </cell>
          <cell r="K3051" t="str">
            <v>PRO-PACK PLASTIK AMBALAJ VE MAKINAURKEY TEL 90 282 685 40 41</v>
          </cell>
          <cell r="L3051" t="str">
            <v>KIMFAY EAST AFRICA LIMITED MAASAI R</v>
          </cell>
          <cell r="M3051" t="str">
            <v>TR</v>
          </cell>
          <cell r="N3051" t="str">
            <v>TRIST</v>
          </cell>
          <cell r="O3051" t="str">
            <v>PA</v>
          </cell>
          <cell r="P3051">
            <v>24</v>
          </cell>
          <cell r="Q3051">
            <v>24</v>
          </cell>
          <cell r="R3051">
            <v>24</v>
          </cell>
          <cell r="S3051">
            <v>24</v>
          </cell>
          <cell r="T3051">
            <v>16796</v>
          </cell>
          <cell r="U3051">
            <v>16796</v>
          </cell>
          <cell r="V3051">
            <v>16796</v>
          </cell>
          <cell r="W3051">
            <v>16796</v>
          </cell>
          <cell r="X3051" t="str">
            <v>PVC CLING FILM HS CODE 392043 CARGO IN TRANSIT TO ICD EMBAKASI</v>
          </cell>
          <cell r="Y3051" t="str">
            <v>Valide</v>
          </cell>
        </row>
        <row r="3052">
          <cell r="A3052" t="str">
            <v>SUDU8609651</v>
          </cell>
          <cell r="B3052">
            <v>40</v>
          </cell>
          <cell r="C3052" t="str">
            <v>204720799</v>
          </cell>
          <cell r="D3052">
            <v>0</v>
          </cell>
          <cell r="E3052">
            <v>0</v>
          </cell>
          <cell r="F3052">
            <v>0</v>
          </cell>
          <cell r="G3052">
            <v>0</v>
          </cell>
          <cell r="H3052">
            <v>0</v>
          </cell>
          <cell r="I3052" t="str">
            <v>2020 MSA 167505</v>
          </cell>
          <cell r="J3052">
            <v>280</v>
          </cell>
          <cell r="K3052" t="str">
            <v>CYPAP PAPIER HANDELS GMBH VIKTORGAS</v>
          </cell>
          <cell r="L3052" t="str">
            <v>TO THE ORDER OF PAPER CONVERTERS K</v>
          </cell>
          <cell r="M3052" t="str">
            <v>TR</v>
          </cell>
          <cell r="N3052" t="str">
            <v>BEANR</v>
          </cell>
          <cell r="O3052" t="str">
            <v>PA</v>
          </cell>
          <cell r="P3052">
            <v>211</v>
          </cell>
          <cell r="Q3052">
            <v>211</v>
          </cell>
          <cell r="R3052">
            <v>211</v>
          </cell>
          <cell r="S3052">
            <v>211</v>
          </cell>
          <cell r="T3052">
            <v>50419</v>
          </cell>
          <cell r="U3052">
            <v>50419</v>
          </cell>
          <cell r="V3052">
            <v>50419</v>
          </cell>
          <cell r="W3052">
            <v>50419</v>
          </cell>
          <cell r="X3052" t="str">
            <v>PAPER DUPLEX BOARD IN SHEETS 50 419 MT GROSS WEIGHT 49 016 MT NET WEIGHT 211 PALLETS MARKS AND NUMBERS CYPAP VIENNA VC 662302 MAD E IN GERMANY FREIGHT PREPAID - HS CODE 4810920000 INTRANSIT TO ICD EMBAKASI NAIROBI APPLICABLE FREE TIME 21 DAYS COMBINED DETENT ION DEMURRAGE AT PORT OF DISCHARGE PLACE OF DELIVERY E-MAIL INFO PAPCONKENYA COM MOBILE NO 0722299006 EMPTY CONTAINERS TO B E RETURNED TO DEPOT IN NAIROBI ON CONSIGNEE S RISK RESPONSIBILITY AN D ACCOUNT</v>
          </cell>
          <cell r="Y3052" t="str">
            <v>Alice</v>
          </cell>
        </row>
        <row r="3053">
          <cell r="A3053" t="str">
            <v>MRKU5965294</v>
          </cell>
          <cell r="B3053">
            <v>40</v>
          </cell>
          <cell r="C3053" t="str">
            <v>204721673</v>
          </cell>
          <cell r="D3053">
            <v>0</v>
          </cell>
          <cell r="E3053">
            <v>0</v>
          </cell>
          <cell r="F3053">
            <v>0</v>
          </cell>
          <cell r="G3053">
            <v>0</v>
          </cell>
          <cell r="H3053">
            <v>0</v>
          </cell>
          <cell r="I3053" t="str">
            <v>2020 MSA 167389</v>
          </cell>
          <cell r="J3053">
            <v>66</v>
          </cell>
          <cell r="K3053" t="str">
            <v>VOLKSWAGEN OF SOUTH AFRICA 103 ALG</v>
          </cell>
          <cell r="L3053" t="str">
            <v>DT DOBIE COMPANY K LTDINDUSTRIA</v>
          </cell>
          <cell r="M3053" t="str">
            <v>US</v>
          </cell>
          <cell r="N3053" t="str">
            <v>ZAPLZ</v>
          </cell>
          <cell r="O3053" t="str">
            <v>PK</v>
          </cell>
          <cell r="P3053">
            <v>12</v>
          </cell>
          <cell r="Q3053">
            <v>12</v>
          </cell>
          <cell r="R3053">
            <v>12</v>
          </cell>
          <cell r="S3053">
            <v>12</v>
          </cell>
          <cell r="T3053">
            <v>28900</v>
          </cell>
          <cell r="U3053">
            <v>28900</v>
          </cell>
          <cell r="V3053">
            <v>28900</v>
          </cell>
          <cell r="W3053">
            <v>28900</v>
          </cell>
          <cell r="X3053" t="str">
            <v>SKD TIGUAN VEHILCES FLAMMALE LIQUID POWERED VIN LIST WVGZZZ5NZLM129 807 WVGZZZ5NZLM124134 CLASS 9 UN 3166 PACKED ON SKD SKIDS KTI- SKD-02-0225 KTI-SKD-02-0224 SKD TIGUAN VEHICLES FLAMMABLE LIQUID POWERED VIN LIST WVGZZZ5NZLW 895240 WVGZZZ5NZLW895839 CLASS 9 UN 3166 PACKED ON SKD SKIDS KT I-SKD-02-0226 KTI-SKD-02-0227 SKD TIGUAN VEHICLES FLAMMABLE LIQUID POWERED VIN LIST WVGZZZ5NZLW 895357 WVGZZZ5NZLW895486 WVGZZZ5NZLW895808 CLASS 9 UN 3166 PACK ED ON SKD SKIDS KTI-SKD-02-0029 KTI-SKD-02-0032 KTI-SKD-02-0025 SKD TIGUAN VEHICLES FLAMMABLE LIQUID POWERED VIN LIST WVGZZZ5NZLM 130267 WVGZZZ5NZLM124140 CLASS 9 UN 3166 PACKED ON SKD SKIDS KT I-SKD-02-0223 KTI-SKD-02-0222 SKD TIGUAN VEHICLES FLAMMABLE LIQUID POWERED VIN LIST WVGZZZ5NZLW 895801 WVGZZZ5NZLW895612 WVGZZZ5NZLW895621 CLASS 9 UN 3166 PACK ED ON SKD SKIDS KTI-SKD-02-0030 KTI-SKD-02-0031 KTI-SKD-02-0028</v>
          </cell>
          <cell r="Y3053" t="str">
            <v>Valide</v>
          </cell>
        </row>
        <row r="3054">
          <cell r="A3054" t="str">
            <v>SUDU7592111</v>
          </cell>
          <cell r="B3054">
            <v>20</v>
          </cell>
          <cell r="C3054" t="str">
            <v>204721917</v>
          </cell>
          <cell r="D3054">
            <v>0</v>
          </cell>
          <cell r="E3054">
            <v>0</v>
          </cell>
          <cell r="F3054">
            <v>0</v>
          </cell>
          <cell r="G3054">
            <v>0</v>
          </cell>
          <cell r="H3054">
            <v>0</v>
          </cell>
          <cell r="I3054" t="str">
            <v>2020 MSA 167030</v>
          </cell>
          <cell r="J3054">
            <v>50</v>
          </cell>
          <cell r="K3054" t="str">
            <v>GUANGDONG BODE CONSTRUCTION CO LTD</v>
          </cell>
          <cell r="L3054" t="str">
            <v>AKHWAN CONSTRUCTION LIMITED 1209 KE</v>
          </cell>
          <cell r="M3054" t="str">
            <v>CN</v>
          </cell>
          <cell r="N3054" t="str">
            <v>CNNSA</v>
          </cell>
          <cell r="O3054" t="str">
            <v>CT</v>
          </cell>
          <cell r="P3054">
            <v>1296</v>
          </cell>
          <cell r="Q3054">
            <v>1296</v>
          </cell>
          <cell r="R3054">
            <v>1296</v>
          </cell>
          <cell r="S3054">
            <v>1296</v>
          </cell>
          <cell r="T3054">
            <v>22670</v>
          </cell>
          <cell r="U3054">
            <v>22670</v>
          </cell>
          <cell r="V3054">
            <v>22670</v>
          </cell>
          <cell r="W3054">
            <v>22670</v>
          </cell>
          <cell r="X3054" t="str">
            <v>1 BYN1E0230KTA CERAMIC TILES 300X300X9 5MM 400 CTNS 2 BYG27230 K7A CERAMIC TILES 300X300X9 5MM 400 CTNS 3 BYN1E0130K7A CERAMIC TIL ES 300X300X9 5MM 400 CTNS 4 WALL LAMP 10 CTNS 5 LIGHTING 11CT NS 6 NETWORK CABLES 300M ROLL 75 CTNS</v>
          </cell>
          <cell r="Y3054" t="str">
            <v>Valide</v>
          </cell>
        </row>
        <row r="3055">
          <cell r="A3055" t="str">
            <v>MRKU4109565</v>
          </cell>
          <cell r="B3055">
            <v>40</v>
          </cell>
          <cell r="C3055" t="str">
            <v>204724704</v>
          </cell>
          <cell r="D3055">
            <v>0</v>
          </cell>
          <cell r="E3055">
            <v>0</v>
          </cell>
          <cell r="F3055">
            <v>0</v>
          </cell>
          <cell r="G3055">
            <v>0</v>
          </cell>
          <cell r="H3055">
            <v>0</v>
          </cell>
          <cell r="I3055" t="str">
            <v>2020 MSA 167129</v>
          </cell>
          <cell r="J3055">
            <v>391</v>
          </cell>
          <cell r="K3055" t="str">
            <v>THE PROCTER GAMBLE COMPANY EGYPT</v>
          </cell>
          <cell r="L3055" t="str">
            <v>HASBAH KENYA LTD OLD AIRPORT NORT</v>
          </cell>
          <cell r="M3055" t="str">
            <v>BR</v>
          </cell>
          <cell r="N3055" t="str">
            <v>EGPSE</v>
          </cell>
          <cell r="O3055" t="str">
            <v>CS</v>
          </cell>
          <cell r="P3055">
            <v>2673</v>
          </cell>
          <cell r="Q3055">
            <v>2673</v>
          </cell>
          <cell r="R3055">
            <v>2673</v>
          </cell>
          <cell r="S3055">
            <v>2673</v>
          </cell>
          <cell r="T3055">
            <v>5660</v>
          </cell>
          <cell r="U3055">
            <v>5660</v>
          </cell>
          <cell r="V3055">
            <v>5660</v>
          </cell>
          <cell r="W3055">
            <v>5660</v>
          </cell>
          <cell r="X3055" t="str">
            <v>PAMPERS - BABY DIAPERS ORDER 1034638195 TOTAL NET WEIG HT 4747 25 KGS TOTAL GROSS WEIGHT 5659 73 KGS TOTAL QTY 2 673 CASES FREIGHT TO BE PAID IN USD HS CODE 961900 ICD EMBAKASI NAIROBI</v>
          </cell>
          <cell r="Y3055" t="str">
            <v>Valide</v>
          </cell>
        </row>
        <row r="3056">
          <cell r="A3056" t="str">
            <v>TLLU4089292</v>
          </cell>
          <cell r="B3056">
            <v>40</v>
          </cell>
          <cell r="C3056" t="str">
            <v>204724706</v>
          </cell>
          <cell r="D3056">
            <v>0</v>
          </cell>
          <cell r="E3056">
            <v>0</v>
          </cell>
          <cell r="F3056">
            <v>0</v>
          </cell>
          <cell r="G3056">
            <v>0</v>
          </cell>
          <cell r="H3056">
            <v>0</v>
          </cell>
          <cell r="I3056" t="str">
            <v>2020 MSA 167129</v>
          </cell>
          <cell r="J3056">
            <v>392</v>
          </cell>
          <cell r="K3056" t="str">
            <v>THE PROCTER GAMBLE COMPANY EGYPT</v>
          </cell>
          <cell r="L3056" t="str">
            <v>HASBAH KENYA LTD OLD AIRPORT NORT</v>
          </cell>
          <cell r="M3056" t="str">
            <v>BR</v>
          </cell>
          <cell r="N3056" t="str">
            <v>EGSOC</v>
          </cell>
          <cell r="O3056" t="str">
            <v>CS</v>
          </cell>
          <cell r="P3056">
            <v>3892</v>
          </cell>
          <cell r="Q3056">
            <v>3892</v>
          </cell>
          <cell r="R3056">
            <v>3892</v>
          </cell>
          <cell r="S3056">
            <v>3892</v>
          </cell>
          <cell r="T3056">
            <v>18043</v>
          </cell>
          <cell r="U3056">
            <v>18043</v>
          </cell>
          <cell r="V3056">
            <v>18043</v>
          </cell>
          <cell r="W3056">
            <v>18043</v>
          </cell>
          <cell r="X3056" t="str">
            <v>PAMPERS - BABY DIAPERS ORDER 1034638187 TOTAL NET WEIG HT 16561 24 KGS TOTAL GROSS WEIGHT 18043 22 KGS TOTAL QTY 3892 CASES FREIGHT TO BE PAID IN USD HS CODE 961900 ICD EMBAKASI NAIROBI</v>
          </cell>
          <cell r="Y3056" t="str">
            <v>Valide</v>
          </cell>
        </row>
        <row r="3057">
          <cell r="A3057" t="str">
            <v>HASU4584568</v>
          </cell>
          <cell r="B3057">
            <v>40</v>
          </cell>
          <cell r="C3057" t="str">
            <v>204725239</v>
          </cell>
          <cell r="D3057">
            <v>0</v>
          </cell>
          <cell r="E3057">
            <v>0</v>
          </cell>
          <cell r="F3057">
            <v>0</v>
          </cell>
          <cell r="G3057">
            <v>0</v>
          </cell>
          <cell r="H3057">
            <v>0</v>
          </cell>
          <cell r="I3057" t="str">
            <v>2020 MSA 167505</v>
          </cell>
          <cell r="J3057">
            <v>284</v>
          </cell>
          <cell r="K3057" t="str">
            <v>THE PROCTER GAMBLE COMPANY EGYPT</v>
          </cell>
          <cell r="L3057" t="str">
            <v>HASBAH KENYA LTD OLD AIRPORT NORT</v>
          </cell>
          <cell r="M3057" t="str">
            <v>TR</v>
          </cell>
          <cell r="N3057" t="str">
            <v>EGPSE</v>
          </cell>
          <cell r="O3057" t="str">
            <v>CS</v>
          </cell>
          <cell r="P3057">
            <v>6480</v>
          </cell>
          <cell r="Q3057">
            <v>6480</v>
          </cell>
          <cell r="R3057">
            <v>6480</v>
          </cell>
          <cell r="S3057">
            <v>6480</v>
          </cell>
          <cell r="T3057">
            <v>5848</v>
          </cell>
          <cell r="U3057">
            <v>5848</v>
          </cell>
          <cell r="V3057">
            <v>5848</v>
          </cell>
          <cell r="W3057">
            <v>5848</v>
          </cell>
          <cell r="X3057" t="str">
            <v>ALWAYS- SANITARY PADS ORDER 1034638756 TOTAL NET WEIGH T 4530 82 KGS TOTAL GROSS WEIGHT 5848 20 KGS TOTAL QTY 64 80 CASES FREIGHT TO BE PAID IN USD HS CODE 961900 ICD EMBAKASI NAIROBI</v>
          </cell>
          <cell r="Y3057" t="str">
            <v>Valide</v>
          </cell>
        </row>
        <row r="3058">
          <cell r="A3058" t="str">
            <v>HASU4974822</v>
          </cell>
          <cell r="B3058">
            <v>40</v>
          </cell>
          <cell r="C3058" t="str">
            <v>204725241</v>
          </cell>
          <cell r="D3058">
            <v>0</v>
          </cell>
          <cell r="E3058">
            <v>0</v>
          </cell>
          <cell r="F3058">
            <v>0</v>
          </cell>
          <cell r="G3058">
            <v>0</v>
          </cell>
          <cell r="H3058">
            <v>0</v>
          </cell>
          <cell r="I3058" t="str">
            <v>2020 MSA 167505</v>
          </cell>
          <cell r="J3058">
            <v>285</v>
          </cell>
          <cell r="K3058" t="str">
            <v>THE PROCTER GAMBLE COMPANY EGYPT</v>
          </cell>
          <cell r="L3058" t="str">
            <v>HASBAH KENYA LTD OLD AIRPORT NORT</v>
          </cell>
          <cell r="M3058" t="str">
            <v>TR</v>
          </cell>
          <cell r="N3058" t="str">
            <v>EGPSE</v>
          </cell>
          <cell r="O3058" t="str">
            <v>CS</v>
          </cell>
          <cell r="P3058">
            <v>9558</v>
          </cell>
          <cell r="Q3058">
            <v>9558</v>
          </cell>
          <cell r="R3058">
            <v>9558</v>
          </cell>
          <cell r="S3058">
            <v>9558</v>
          </cell>
          <cell r="T3058">
            <v>90869</v>
          </cell>
          <cell r="U3058">
            <v>90869</v>
          </cell>
          <cell r="V3058">
            <v>90869</v>
          </cell>
          <cell r="W3058">
            <v>90869</v>
          </cell>
          <cell r="X3058" t="str">
            <v>ARIEL LAUNDRY DETERGENTS ORDER 1034638072 TOTAL NET WEIGHT 85575 60 KGS TOTAL GROSS WEIGHT 90869 04 KGS T OTAL QTY 9558 CASES FREIGHT TO BE PAID IN USD HS CODE 3 40220 ICD EMBAKASI NAIROBI KENYA</v>
          </cell>
          <cell r="Y3058" t="str">
            <v>Valide</v>
          </cell>
        </row>
        <row r="3059">
          <cell r="A3059" t="str">
            <v>MRKU2111590</v>
          </cell>
          <cell r="B3059">
            <v>40</v>
          </cell>
          <cell r="C3059" t="str">
            <v>204725241</v>
          </cell>
          <cell r="D3059">
            <v>0</v>
          </cell>
          <cell r="E3059">
            <v>0</v>
          </cell>
          <cell r="F3059">
            <v>0</v>
          </cell>
          <cell r="G3059">
            <v>0</v>
          </cell>
          <cell r="H3059">
            <v>0</v>
          </cell>
          <cell r="I3059" t="str">
            <v>2020 MSA 167505</v>
          </cell>
          <cell r="J3059">
            <v>285</v>
          </cell>
          <cell r="K3059" t="str">
            <v>THE PROCTER GAMBLE COMPANY EGYPT</v>
          </cell>
          <cell r="L3059" t="str">
            <v>HASBAH KENYA LTD OLD AIRPORT NORT</v>
          </cell>
          <cell r="M3059" t="str">
            <v>TR</v>
          </cell>
          <cell r="N3059" t="str">
            <v>EGPSE</v>
          </cell>
          <cell r="O3059" t="str">
            <v>CS</v>
          </cell>
          <cell r="P3059">
            <v>9558</v>
          </cell>
          <cell r="Q3059">
            <v>9558</v>
          </cell>
          <cell r="R3059">
            <v>9558</v>
          </cell>
          <cell r="S3059">
            <v>9558</v>
          </cell>
          <cell r="T3059">
            <v>90869</v>
          </cell>
          <cell r="U3059">
            <v>90869</v>
          </cell>
          <cell r="V3059">
            <v>90869</v>
          </cell>
          <cell r="W3059">
            <v>90869</v>
          </cell>
          <cell r="X3059" t="str">
            <v>ARIEL LAUNDRY DETERGENTS ORDER 1034638072 TOTAL NET WEIGHT 85575 60 KGS TOTAL GROSS WEIGHT 90869 04 KGS T OTAL QTY 9558 CASES FREIGHT TO BE PAID IN USD HS CODE 3 40220 ICD EMBAKASI NAIROBI KENYA</v>
          </cell>
          <cell r="Y3059" t="str">
            <v>Valide</v>
          </cell>
        </row>
        <row r="3060">
          <cell r="A3060" t="str">
            <v>MSKU9960970</v>
          </cell>
          <cell r="B3060">
            <v>40</v>
          </cell>
          <cell r="C3060" t="str">
            <v>204725247</v>
          </cell>
          <cell r="D3060">
            <v>0</v>
          </cell>
          <cell r="E3060">
            <v>0</v>
          </cell>
          <cell r="F3060">
            <v>0</v>
          </cell>
          <cell r="G3060">
            <v>0</v>
          </cell>
          <cell r="H3060">
            <v>0</v>
          </cell>
          <cell r="I3060" t="str">
            <v>2020 MSA 167505</v>
          </cell>
          <cell r="J3060">
            <v>286</v>
          </cell>
          <cell r="K3060" t="str">
            <v>THE PROCTER GAMBLE COMPANY EGYPT</v>
          </cell>
          <cell r="L3060" t="str">
            <v>HASBAH KENYA LTD OLD AIRPORT NORT</v>
          </cell>
          <cell r="M3060" t="str">
            <v>TR</v>
          </cell>
          <cell r="N3060" t="str">
            <v>EGPSE</v>
          </cell>
          <cell r="O3060" t="str">
            <v>CS</v>
          </cell>
          <cell r="P3060">
            <v>3917</v>
          </cell>
          <cell r="Q3060">
            <v>3917</v>
          </cell>
          <cell r="R3060">
            <v>3917</v>
          </cell>
          <cell r="S3060">
            <v>3917</v>
          </cell>
          <cell r="T3060">
            <v>44541</v>
          </cell>
          <cell r="U3060">
            <v>44541</v>
          </cell>
          <cell r="V3060">
            <v>44541</v>
          </cell>
          <cell r="W3060">
            <v>44541</v>
          </cell>
          <cell r="X3060" t="str">
            <v>ARIEL LAUNDRY DETERGENTS ORDER 1034638077 TOTAL NET WEIGHT 42070 00 KGS TOTAL GROSS WEIGHT 44540 67 KGS T OTAL QTY 3917 CASES FREIGHT TO BE PAID IN USD HS CODE 3 40220 ICD EMBAKASI NAIROBI</v>
          </cell>
          <cell r="Y3060" t="str">
            <v>Valide</v>
          </cell>
        </row>
        <row r="3061">
          <cell r="A3061" t="str">
            <v>PONU7866820</v>
          </cell>
          <cell r="B3061">
            <v>40</v>
          </cell>
          <cell r="C3061" t="str">
            <v>204725247</v>
          </cell>
          <cell r="D3061">
            <v>0</v>
          </cell>
          <cell r="E3061">
            <v>0</v>
          </cell>
          <cell r="F3061">
            <v>0</v>
          </cell>
          <cell r="G3061">
            <v>0</v>
          </cell>
          <cell r="H3061">
            <v>0</v>
          </cell>
          <cell r="I3061" t="str">
            <v>2020 MSA 167505</v>
          </cell>
          <cell r="J3061">
            <v>286</v>
          </cell>
          <cell r="K3061" t="str">
            <v>THE PROCTER GAMBLE COMPANY EGYPT</v>
          </cell>
          <cell r="L3061" t="str">
            <v>HASBAH KENYA LTD OLD AIRPORT NORT</v>
          </cell>
          <cell r="M3061" t="str">
            <v>TR</v>
          </cell>
          <cell r="N3061" t="str">
            <v>EGPSE</v>
          </cell>
          <cell r="O3061" t="str">
            <v>CS</v>
          </cell>
          <cell r="P3061">
            <v>3917</v>
          </cell>
          <cell r="Q3061">
            <v>3917</v>
          </cell>
          <cell r="R3061">
            <v>3917</v>
          </cell>
          <cell r="S3061">
            <v>3917</v>
          </cell>
          <cell r="T3061">
            <v>44541</v>
          </cell>
          <cell r="U3061">
            <v>44541</v>
          </cell>
          <cell r="V3061">
            <v>44541</v>
          </cell>
          <cell r="W3061">
            <v>44541</v>
          </cell>
          <cell r="X3061" t="str">
            <v>ARIEL LAUNDRY DETERGENTS ORDER 1034638077 TOTAL NET WEIGHT 42070 00 KGS TOTAL GROSS WEIGHT 44540 67 KGS T OTAL QTY 3917 CASES FREIGHT TO BE PAID IN USD HS CODE 3 40220 ICD EMBAKASI NAIROBI</v>
          </cell>
          <cell r="Y3061" t="str">
            <v>Valide</v>
          </cell>
        </row>
        <row r="3062">
          <cell r="A3062" t="str">
            <v>MAEU8408378</v>
          </cell>
          <cell r="B3062">
            <v>40</v>
          </cell>
          <cell r="C3062" t="str">
            <v>204727064</v>
          </cell>
          <cell r="D3062">
            <v>0</v>
          </cell>
          <cell r="E3062">
            <v>0</v>
          </cell>
          <cell r="F3062">
            <v>0</v>
          </cell>
          <cell r="G3062">
            <v>0</v>
          </cell>
          <cell r="H3062">
            <v>0</v>
          </cell>
          <cell r="I3062" t="str">
            <v>2020 MSA 167505</v>
          </cell>
          <cell r="J3062">
            <v>296</v>
          </cell>
          <cell r="K3062" t="str">
            <v>VIVE TEXTILE RECYCLING SP Z OO 22 U</v>
          </cell>
          <cell r="L3062" t="str">
            <v>BENTAN INVESTMENT LTD P O BOX 3046</v>
          </cell>
          <cell r="M3062" t="str">
            <v>TR</v>
          </cell>
          <cell r="N3062" t="str">
            <v>PLGDN</v>
          </cell>
          <cell r="O3062" t="str">
            <v>BG</v>
          </cell>
          <cell r="P3062">
            <v>772</v>
          </cell>
          <cell r="Q3062">
            <v>772</v>
          </cell>
          <cell r="R3062">
            <v>772</v>
          </cell>
          <cell r="S3062">
            <v>772</v>
          </cell>
          <cell r="T3062">
            <v>19634</v>
          </cell>
          <cell r="U3062">
            <v>19634</v>
          </cell>
          <cell r="V3062">
            <v>19634</v>
          </cell>
          <cell r="W3062">
            <v>19634</v>
          </cell>
          <cell r="X3062" t="str">
            <v>OF USED SHOES IN TRANSIT TO NAIROBI INTRANSIT TO ICD EMBAKASI NAIROB I</v>
          </cell>
          <cell r="Y3062" t="str">
            <v>Valide</v>
          </cell>
        </row>
        <row r="3063">
          <cell r="A3063" t="str">
            <v>MRKU3088030</v>
          </cell>
          <cell r="B3063">
            <v>40</v>
          </cell>
          <cell r="C3063" t="str">
            <v>204737054</v>
          </cell>
          <cell r="D3063">
            <v>0</v>
          </cell>
          <cell r="E3063">
            <v>0</v>
          </cell>
          <cell r="F3063">
            <v>0</v>
          </cell>
          <cell r="G3063">
            <v>0</v>
          </cell>
          <cell r="H3063">
            <v>0</v>
          </cell>
          <cell r="I3063" t="str">
            <v>2020 MSA 167389</v>
          </cell>
          <cell r="J3063">
            <v>73</v>
          </cell>
          <cell r="K3063" t="str">
            <v>ALUMIL MISR FOR TRADING 104 OMAR IB</v>
          </cell>
          <cell r="L3063" t="str">
            <v>ALUMIL SYSTEM EAST AFRICA L T D SIL KENYA</v>
          </cell>
          <cell r="M3063" t="str">
            <v>US</v>
          </cell>
          <cell r="N3063" t="str">
            <v>EGALY</v>
          </cell>
          <cell r="O3063" t="str">
            <v>PK</v>
          </cell>
          <cell r="P3063">
            <v>1170</v>
          </cell>
          <cell r="Q3063">
            <v>1170</v>
          </cell>
          <cell r="R3063">
            <v>1170</v>
          </cell>
          <cell r="S3063">
            <v>1170</v>
          </cell>
          <cell r="T3063">
            <v>12269</v>
          </cell>
          <cell r="U3063">
            <v>12269</v>
          </cell>
          <cell r="V3063">
            <v>12269</v>
          </cell>
          <cell r="W3063">
            <v>12269</v>
          </cell>
          <cell r="X3063" t="str">
            <v>1170 PACKAGES OF ALUMINIUM PROFILES NET WEIGHT 11769 K GS</v>
          </cell>
          <cell r="Y3063" t="str">
            <v>Valide</v>
          </cell>
        </row>
        <row r="3064">
          <cell r="A3064" t="str">
            <v>TCKU6556364</v>
          </cell>
          <cell r="B3064">
            <v>40</v>
          </cell>
          <cell r="C3064" t="str">
            <v>204746439</v>
          </cell>
          <cell r="D3064">
            <v>0</v>
          </cell>
          <cell r="E3064">
            <v>0</v>
          </cell>
          <cell r="F3064">
            <v>0</v>
          </cell>
          <cell r="G3064">
            <v>0</v>
          </cell>
          <cell r="H3064">
            <v>0</v>
          </cell>
          <cell r="I3064" t="str">
            <v>2020 MSA 167389</v>
          </cell>
          <cell r="J3064">
            <v>77</v>
          </cell>
          <cell r="K3064" t="str">
            <v>HAYAT KIM SAN AS MAHIR IZ CD NO 25</v>
          </cell>
          <cell r="L3064" t="str">
            <v>HAYAT KIMYA HYGIENIC PRODUCTS KENYA</v>
          </cell>
          <cell r="M3064" t="str">
            <v>US</v>
          </cell>
          <cell r="N3064" t="str">
            <v>TRKFZ</v>
          </cell>
          <cell r="O3064" t="str">
            <v>BX</v>
          </cell>
          <cell r="P3064">
            <v>4197</v>
          </cell>
          <cell r="Q3064">
            <v>4197</v>
          </cell>
          <cell r="R3064">
            <v>4197</v>
          </cell>
          <cell r="S3064">
            <v>4197</v>
          </cell>
          <cell r="T3064">
            <v>5820</v>
          </cell>
          <cell r="U3064">
            <v>5820</v>
          </cell>
          <cell r="V3064">
            <v>5820</v>
          </cell>
          <cell r="W3064">
            <v>5820</v>
          </cell>
          <cell r="X3064" t="str">
            <v>SANITARY PAD INTRANSIT TO ICD EMBAKASI NAIROBI</v>
          </cell>
          <cell r="Y3064" t="str">
            <v>Valide</v>
          </cell>
        </row>
        <row r="3065">
          <cell r="A3065" t="str">
            <v>MRKU7044468</v>
          </cell>
          <cell r="B3065">
            <v>20</v>
          </cell>
          <cell r="C3065" t="str">
            <v>204750763</v>
          </cell>
          <cell r="D3065">
            <v>0</v>
          </cell>
          <cell r="E3065">
            <v>0</v>
          </cell>
          <cell r="F3065">
            <v>0</v>
          </cell>
          <cell r="G3065">
            <v>0</v>
          </cell>
          <cell r="H3065">
            <v>0</v>
          </cell>
          <cell r="I3065" t="str">
            <v>2020 MSA 167389</v>
          </cell>
          <cell r="J3065">
            <v>79</v>
          </cell>
          <cell r="K3065" t="str">
            <v>GLOBUS PACKING MOVING INTR C O</v>
          </cell>
          <cell r="L3065" t="str">
            <v>GRANATO REBECCA LINN C O AGS FRASERLA AGS-GLOBALSOLUTIONS COM</v>
          </cell>
          <cell r="M3065" t="str">
            <v>US</v>
          </cell>
          <cell r="N3065" t="str">
            <v>ILASH</v>
          </cell>
          <cell r="O3065" t="str">
            <v>PK</v>
          </cell>
          <cell r="P3065">
            <v>91</v>
          </cell>
          <cell r="Q3065">
            <v>91</v>
          </cell>
          <cell r="R3065">
            <v>91</v>
          </cell>
          <cell r="S3065">
            <v>91</v>
          </cell>
          <cell r="T3065">
            <v>1500</v>
          </cell>
          <cell r="U3065">
            <v>1500</v>
          </cell>
          <cell r="V3065">
            <v>1500</v>
          </cell>
          <cell r="W3065">
            <v>1500</v>
          </cell>
          <cell r="X3065" t="str">
            <v>SLAC 36 PACKAGES OF USED HHG AND PARSONAL EFFECTS INTRANSIT TO ICD EMBAKASI NAIROBI</v>
          </cell>
          <cell r="Y3065" t="str">
            <v>Valide</v>
          </cell>
        </row>
        <row r="3066">
          <cell r="A3066" t="str">
            <v>MRSU3072628</v>
          </cell>
          <cell r="B3066">
            <v>40</v>
          </cell>
          <cell r="C3066" t="str">
            <v>204751328</v>
          </cell>
          <cell r="D3066">
            <v>0</v>
          </cell>
          <cell r="E3066">
            <v>0</v>
          </cell>
          <cell r="F3066">
            <v>0</v>
          </cell>
          <cell r="G3066">
            <v>0</v>
          </cell>
          <cell r="H3066">
            <v>0</v>
          </cell>
          <cell r="I3066" t="str">
            <v>2020 MSA 167505</v>
          </cell>
          <cell r="J3066">
            <v>299</v>
          </cell>
          <cell r="K3066" t="str">
            <v>VIVE TEXTILE RECYCLING SP Z OO 22 U</v>
          </cell>
          <cell r="L3066" t="str">
            <v>BENTAN INVESTMENT LTD P O BOX 3046</v>
          </cell>
          <cell r="M3066" t="str">
            <v>TR</v>
          </cell>
          <cell r="N3066" t="str">
            <v>PLGDN</v>
          </cell>
          <cell r="O3066" t="str">
            <v>BG</v>
          </cell>
          <cell r="P3066">
            <v>768</v>
          </cell>
          <cell r="Q3066">
            <v>768</v>
          </cell>
          <cell r="R3066">
            <v>768</v>
          </cell>
          <cell r="S3066">
            <v>768</v>
          </cell>
          <cell r="T3066">
            <v>19534</v>
          </cell>
          <cell r="U3066">
            <v>19534</v>
          </cell>
          <cell r="V3066">
            <v>19534</v>
          </cell>
          <cell r="W3066">
            <v>19534</v>
          </cell>
          <cell r="X3066" t="str">
            <v>OF USED SHOES IN TRANSIT TO NAIROBI INTRANSIT TO ICD EMBAKASI NAIROB I</v>
          </cell>
          <cell r="Y3066" t="str">
            <v>Valide</v>
          </cell>
        </row>
        <row r="3067">
          <cell r="A3067" t="str">
            <v>PONU8014562</v>
          </cell>
          <cell r="B3067">
            <v>40</v>
          </cell>
          <cell r="C3067" t="str">
            <v>204752161</v>
          </cell>
          <cell r="D3067">
            <v>0</v>
          </cell>
          <cell r="E3067">
            <v>0</v>
          </cell>
          <cell r="F3067">
            <v>0</v>
          </cell>
          <cell r="G3067">
            <v>0</v>
          </cell>
          <cell r="H3067">
            <v>0</v>
          </cell>
          <cell r="I3067" t="str">
            <v>2020 MSA 167505</v>
          </cell>
          <cell r="J3067">
            <v>300</v>
          </cell>
          <cell r="K3067" t="str">
            <v>VIVE TEXTILE RECYCLING SP Z OO 22 U</v>
          </cell>
          <cell r="L3067" t="str">
            <v>BENTAN INVESTMENT LTD P O BOX 3046</v>
          </cell>
          <cell r="M3067" t="str">
            <v>TR</v>
          </cell>
          <cell r="N3067" t="str">
            <v>PLGDN</v>
          </cell>
          <cell r="O3067" t="str">
            <v>BG</v>
          </cell>
          <cell r="P3067">
            <v>767</v>
          </cell>
          <cell r="Q3067">
            <v>767</v>
          </cell>
          <cell r="R3067">
            <v>767</v>
          </cell>
          <cell r="S3067">
            <v>767</v>
          </cell>
          <cell r="T3067">
            <v>19509</v>
          </cell>
          <cell r="U3067">
            <v>19509</v>
          </cell>
          <cell r="V3067">
            <v>19509</v>
          </cell>
          <cell r="W3067">
            <v>19509</v>
          </cell>
          <cell r="X3067" t="str">
            <v>OF USED SHOES IN TRANSIT TO NAIROBI INTRANSIT TO ICD EMBAKASI NAIROB I</v>
          </cell>
          <cell r="Y3067" t="str">
            <v>Valide</v>
          </cell>
        </row>
        <row r="3068">
          <cell r="A3068" t="str">
            <v>MRKU5385655</v>
          </cell>
          <cell r="B3068">
            <v>40</v>
          </cell>
          <cell r="C3068" t="str">
            <v>204760558</v>
          </cell>
          <cell r="D3068">
            <v>0</v>
          </cell>
          <cell r="E3068">
            <v>0</v>
          </cell>
          <cell r="F3068">
            <v>0</v>
          </cell>
          <cell r="G3068">
            <v>0</v>
          </cell>
          <cell r="H3068">
            <v>0</v>
          </cell>
          <cell r="I3068" t="str">
            <v>2020 MSA 167278</v>
          </cell>
          <cell r="J3068">
            <v>170</v>
          </cell>
          <cell r="K3068" t="str">
            <v>ERCIYAS CELIK BORU SANAYI A S IST</v>
          </cell>
          <cell r="L3068" t="str">
            <v>TO THE ORDER OF BANCA POPOLARE DI S</v>
          </cell>
          <cell r="M3068" t="str">
            <v>AE</v>
          </cell>
          <cell r="N3068" t="str">
            <v>TRMER</v>
          </cell>
          <cell r="O3068" t="str">
            <v>PC</v>
          </cell>
          <cell r="P3068">
            <v>304</v>
          </cell>
          <cell r="Q3068">
            <v>304</v>
          </cell>
          <cell r="R3068">
            <v>0</v>
          </cell>
          <cell r="S3068">
            <v>0</v>
          </cell>
          <cell r="T3068">
            <v>238265</v>
          </cell>
          <cell r="U3068">
            <v>238265</v>
          </cell>
          <cell r="V3068">
            <v>0</v>
          </cell>
          <cell r="W3068">
            <v>0</v>
          </cell>
          <cell r="X3068" t="str">
            <v>SUPPLY AND DELIVERY OF SPIRAL WELDED STEEL PIPES HS CODE 730539 THE NUMBER OF L C 00074CIM10707</v>
          </cell>
          <cell r="Y3068" t="str">
            <v>Valide</v>
          </cell>
        </row>
        <row r="3069">
          <cell r="A3069" t="str">
            <v>MRKU2844940</v>
          </cell>
          <cell r="B3069">
            <v>40</v>
          </cell>
          <cell r="C3069" t="str">
            <v>204760558</v>
          </cell>
          <cell r="D3069">
            <v>0</v>
          </cell>
          <cell r="E3069">
            <v>0</v>
          </cell>
          <cell r="F3069">
            <v>0</v>
          </cell>
          <cell r="G3069">
            <v>0</v>
          </cell>
          <cell r="H3069">
            <v>0</v>
          </cell>
          <cell r="I3069" t="str">
            <v>2020 MSA 167278</v>
          </cell>
          <cell r="J3069">
            <v>170</v>
          </cell>
          <cell r="K3069" t="str">
            <v>ERCIYAS CELIK BORU SANAYI A S IST</v>
          </cell>
          <cell r="L3069" t="str">
            <v>TO THE ORDER OF BANCA POPOLARE DI S</v>
          </cell>
          <cell r="M3069" t="str">
            <v>AE</v>
          </cell>
          <cell r="N3069" t="str">
            <v>TRMER</v>
          </cell>
          <cell r="O3069" t="str">
            <v>PC</v>
          </cell>
          <cell r="P3069">
            <v>304</v>
          </cell>
          <cell r="Q3069">
            <v>304</v>
          </cell>
          <cell r="R3069">
            <v>0</v>
          </cell>
          <cell r="S3069">
            <v>0</v>
          </cell>
          <cell r="T3069">
            <v>238265</v>
          </cell>
          <cell r="U3069">
            <v>238265</v>
          </cell>
          <cell r="V3069">
            <v>0</v>
          </cell>
          <cell r="W3069">
            <v>0</v>
          </cell>
          <cell r="X3069" t="str">
            <v>SUPPLY AND DELIVERY OF SPIRAL WELDED STEEL PIPES HS CODE 730539 THE NUMBER OF L C 00074CIM10707</v>
          </cell>
          <cell r="Y3069" t="str">
            <v>Valide</v>
          </cell>
        </row>
        <row r="3070">
          <cell r="A3070" t="str">
            <v>TCLU8228470</v>
          </cell>
          <cell r="B3070">
            <v>40</v>
          </cell>
          <cell r="C3070" t="str">
            <v>204760558</v>
          </cell>
          <cell r="D3070">
            <v>0</v>
          </cell>
          <cell r="E3070">
            <v>0</v>
          </cell>
          <cell r="F3070">
            <v>0</v>
          </cell>
          <cell r="G3070">
            <v>0</v>
          </cell>
          <cell r="H3070">
            <v>0</v>
          </cell>
          <cell r="I3070" t="str">
            <v>2020 MSA 167278</v>
          </cell>
          <cell r="J3070">
            <v>170</v>
          </cell>
          <cell r="K3070" t="str">
            <v>ERCIYAS CELIK BORU SANAYI A S IST</v>
          </cell>
          <cell r="L3070" t="str">
            <v>TO THE ORDER OF BANCA POPOLARE DI S</v>
          </cell>
          <cell r="M3070" t="str">
            <v>AE</v>
          </cell>
          <cell r="N3070" t="str">
            <v>TRMER</v>
          </cell>
          <cell r="O3070" t="str">
            <v>PC</v>
          </cell>
          <cell r="P3070">
            <v>304</v>
          </cell>
          <cell r="Q3070">
            <v>304</v>
          </cell>
          <cell r="R3070">
            <v>0</v>
          </cell>
          <cell r="S3070">
            <v>0</v>
          </cell>
          <cell r="T3070">
            <v>238265</v>
          </cell>
          <cell r="U3070">
            <v>238265</v>
          </cell>
          <cell r="V3070">
            <v>0</v>
          </cell>
          <cell r="W3070">
            <v>0</v>
          </cell>
          <cell r="X3070" t="str">
            <v>SUPPLY AND DELIVERY OF SPIRAL WELDED STEEL PIPES HS CODE 730539 THE NUMBER OF L C 00074CIM10707</v>
          </cell>
          <cell r="Y3070" t="str">
            <v>Valide</v>
          </cell>
        </row>
        <row r="3071">
          <cell r="A3071" t="str">
            <v>MRKU5694470</v>
          </cell>
          <cell r="B3071">
            <v>40</v>
          </cell>
          <cell r="C3071" t="str">
            <v>204760558</v>
          </cell>
          <cell r="D3071">
            <v>0</v>
          </cell>
          <cell r="E3071">
            <v>0</v>
          </cell>
          <cell r="F3071">
            <v>0</v>
          </cell>
          <cell r="G3071">
            <v>0</v>
          </cell>
          <cell r="H3071">
            <v>0</v>
          </cell>
          <cell r="I3071" t="str">
            <v>2020 MSA 167278</v>
          </cell>
          <cell r="J3071">
            <v>170</v>
          </cell>
          <cell r="K3071" t="str">
            <v>ERCIYAS CELIK BORU SANAYI A S IST</v>
          </cell>
          <cell r="L3071" t="str">
            <v>TO THE ORDER OF BANCA POPOLARE DI S</v>
          </cell>
          <cell r="M3071" t="str">
            <v>AE</v>
          </cell>
          <cell r="N3071" t="str">
            <v>TRMER</v>
          </cell>
          <cell r="O3071" t="str">
            <v>PC</v>
          </cell>
          <cell r="P3071">
            <v>304</v>
          </cell>
          <cell r="Q3071">
            <v>304</v>
          </cell>
          <cell r="R3071">
            <v>0</v>
          </cell>
          <cell r="S3071">
            <v>0</v>
          </cell>
          <cell r="T3071">
            <v>238265</v>
          </cell>
          <cell r="U3071">
            <v>238265</v>
          </cell>
          <cell r="V3071">
            <v>0</v>
          </cell>
          <cell r="W3071">
            <v>0</v>
          </cell>
          <cell r="X3071" t="str">
            <v>SUPPLY AND DELIVERY OF SPIRAL WELDED STEEL PIPES HS CODE 730539 THE NUMBER OF L C 00074CIM10707</v>
          </cell>
          <cell r="Y3071" t="str">
            <v>Valide</v>
          </cell>
        </row>
        <row r="3072">
          <cell r="A3072" t="str">
            <v>CAAU5471152</v>
          </cell>
          <cell r="B3072">
            <v>40</v>
          </cell>
          <cell r="C3072" t="str">
            <v>204760558</v>
          </cell>
          <cell r="D3072">
            <v>0</v>
          </cell>
          <cell r="E3072">
            <v>0</v>
          </cell>
          <cell r="F3072">
            <v>0</v>
          </cell>
          <cell r="G3072">
            <v>0</v>
          </cell>
          <cell r="H3072">
            <v>0</v>
          </cell>
          <cell r="I3072" t="str">
            <v>2020 MSA 167278</v>
          </cell>
          <cell r="J3072">
            <v>170</v>
          </cell>
          <cell r="K3072" t="str">
            <v>ERCIYAS CELIK BORU SANAYI A S IST</v>
          </cell>
          <cell r="L3072" t="str">
            <v>TO THE ORDER OF BANCA POPOLARE DI S</v>
          </cell>
          <cell r="M3072" t="str">
            <v>AE</v>
          </cell>
          <cell r="N3072" t="str">
            <v>TRMER</v>
          </cell>
          <cell r="O3072" t="str">
            <v>PC</v>
          </cell>
          <cell r="P3072">
            <v>304</v>
          </cell>
          <cell r="Q3072">
            <v>304</v>
          </cell>
          <cell r="R3072">
            <v>0</v>
          </cell>
          <cell r="S3072">
            <v>0</v>
          </cell>
          <cell r="T3072">
            <v>238265</v>
          </cell>
          <cell r="U3072">
            <v>238265</v>
          </cell>
          <cell r="V3072">
            <v>0</v>
          </cell>
          <cell r="W3072">
            <v>0</v>
          </cell>
          <cell r="X3072" t="str">
            <v>SUPPLY AND DELIVERY OF SPIRAL WELDED STEEL PIPES HS CODE 730539 THE NUMBER OF L C 00074CIM10707</v>
          </cell>
          <cell r="Y3072" t="str">
            <v>Valide</v>
          </cell>
        </row>
        <row r="3073">
          <cell r="A3073" t="str">
            <v>MSKU0293563</v>
          </cell>
          <cell r="B3073">
            <v>40</v>
          </cell>
          <cell r="C3073" t="str">
            <v>204760558</v>
          </cell>
          <cell r="D3073">
            <v>0</v>
          </cell>
          <cell r="E3073">
            <v>0</v>
          </cell>
          <cell r="F3073">
            <v>0</v>
          </cell>
          <cell r="G3073">
            <v>0</v>
          </cell>
          <cell r="H3073">
            <v>0</v>
          </cell>
          <cell r="I3073" t="str">
            <v>2020 MSA 167278</v>
          </cell>
          <cell r="J3073">
            <v>170</v>
          </cell>
          <cell r="K3073" t="str">
            <v>ERCIYAS CELIK BORU SANAYI A S IST</v>
          </cell>
          <cell r="L3073" t="str">
            <v>TO THE ORDER OF BANCA POPOLARE DI S</v>
          </cell>
          <cell r="M3073" t="str">
            <v>AE</v>
          </cell>
          <cell r="N3073" t="str">
            <v>TRMER</v>
          </cell>
          <cell r="O3073" t="str">
            <v>PC</v>
          </cell>
          <cell r="P3073">
            <v>304</v>
          </cell>
          <cell r="Q3073">
            <v>304</v>
          </cell>
          <cell r="R3073">
            <v>0</v>
          </cell>
          <cell r="S3073">
            <v>0</v>
          </cell>
          <cell r="T3073">
            <v>238265</v>
          </cell>
          <cell r="U3073">
            <v>238265</v>
          </cell>
          <cell r="V3073">
            <v>0</v>
          </cell>
          <cell r="W3073">
            <v>0</v>
          </cell>
          <cell r="X3073" t="str">
            <v>SUPPLY AND DELIVERY OF SPIRAL WELDED STEEL PIPES HS CODE 730539 THE NUMBER OF L C 00074CIM10707</v>
          </cell>
          <cell r="Y3073" t="str">
            <v>Valide</v>
          </cell>
        </row>
        <row r="3074">
          <cell r="A3074" t="str">
            <v>MRSU3848590</v>
          </cell>
          <cell r="B3074">
            <v>40</v>
          </cell>
          <cell r="C3074" t="str">
            <v>204760558</v>
          </cell>
          <cell r="D3074">
            <v>0</v>
          </cell>
          <cell r="E3074">
            <v>0</v>
          </cell>
          <cell r="F3074">
            <v>0</v>
          </cell>
          <cell r="G3074">
            <v>0</v>
          </cell>
          <cell r="H3074">
            <v>0</v>
          </cell>
          <cell r="I3074" t="str">
            <v>2020 MSA 167278</v>
          </cell>
          <cell r="J3074">
            <v>170</v>
          </cell>
          <cell r="K3074" t="str">
            <v>ERCIYAS CELIK BORU SANAYI A S IST</v>
          </cell>
          <cell r="L3074" t="str">
            <v>TO THE ORDER OF BANCA POPOLARE DI S</v>
          </cell>
          <cell r="M3074" t="str">
            <v>AE</v>
          </cell>
          <cell r="N3074" t="str">
            <v>TRMER</v>
          </cell>
          <cell r="O3074" t="str">
            <v>PC</v>
          </cell>
          <cell r="P3074">
            <v>304</v>
          </cell>
          <cell r="Q3074">
            <v>304</v>
          </cell>
          <cell r="R3074">
            <v>0</v>
          </cell>
          <cell r="S3074">
            <v>0</v>
          </cell>
          <cell r="T3074">
            <v>238265</v>
          </cell>
          <cell r="U3074">
            <v>238265</v>
          </cell>
          <cell r="V3074">
            <v>0</v>
          </cell>
          <cell r="W3074">
            <v>0</v>
          </cell>
          <cell r="X3074" t="str">
            <v>SUPPLY AND DELIVERY OF SPIRAL WELDED STEEL PIPES HS CODE 730539 THE NUMBER OF L C 00074CIM10707</v>
          </cell>
          <cell r="Y3074" t="str">
            <v>Valide</v>
          </cell>
        </row>
        <row r="3075">
          <cell r="A3075" t="str">
            <v>SUDU8824119</v>
          </cell>
          <cell r="B3075">
            <v>40</v>
          </cell>
          <cell r="C3075" t="str">
            <v>204760558</v>
          </cell>
          <cell r="D3075">
            <v>0</v>
          </cell>
          <cell r="E3075">
            <v>0</v>
          </cell>
          <cell r="F3075">
            <v>0</v>
          </cell>
          <cell r="G3075">
            <v>0</v>
          </cell>
          <cell r="H3075">
            <v>0</v>
          </cell>
          <cell r="I3075" t="str">
            <v>2020 MSA 167278</v>
          </cell>
          <cell r="J3075">
            <v>170</v>
          </cell>
          <cell r="K3075" t="str">
            <v>ERCIYAS CELIK BORU SANAYI A S IST</v>
          </cell>
          <cell r="L3075" t="str">
            <v>TO THE ORDER OF BANCA POPOLARE DI S</v>
          </cell>
          <cell r="M3075" t="str">
            <v>AE</v>
          </cell>
          <cell r="N3075" t="str">
            <v>TRMER</v>
          </cell>
          <cell r="O3075" t="str">
            <v>PC</v>
          </cell>
          <cell r="P3075">
            <v>304</v>
          </cell>
          <cell r="Q3075">
            <v>304</v>
          </cell>
          <cell r="R3075">
            <v>0</v>
          </cell>
          <cell r="S3075">
            <v>0</v>
          </cell>
          <cell r="T3075">
            <v>238265</v>
          </cell>
          <cell r="U3075">
            <v>238265</v>
          </cell>
          <cell r="V3075">
            <v>0</v>
          </cell>
          <cell r="W3075">
            <v>0</v>
          </cell>
          <cell r="X3075" t="str">
            <v>SUPPLY AND DELIVERY OF SPIRAL WELDED STEEL PIPES HS CODE 730539 THE NUMBER OF L C 00074CIM10707</v>
          </cell>
          <cell r="Y3075" t="str">
            <v>Valide</v>
          </cell>
        </row>
        <row r="3076">
          <cell r="A3076" t="str">
            <v>MRKU4331016</v>
          </cell>
          <cell r="B3076">
            <v>40</v>
          </cell>
          <cell r="C3076" t="str">
            <v>204760558</v>
          </cell>
          <cell r="D3076">
            <v>0</v>
          </cell>
          <cell r="E3076">
            <v>0</v>
          </cell>
          <cell r="F3076">
            <v>0</v>
          </cell>
          <cell r="G3076">
            <v>0</v>
          </cell>
          <cell r="H3076">
            <v>0</v>
          </cell>
          <cell r="I3076" t="str">
            <v>2020 MSA 167278</v>
          </cell>
          <cell r="J3076">
            <v>170</v>
          </cell>
          <cell r="K3076" t="str">
            <v>ERCIYAS CELIK BORU SANAYI A S IST</v>
          </cell>
          <cell r="L3076" t="str">
            <v>TO THE ORDER OF BANCA POPOLARE DI S</v>
          </cell>
          <cell r="M3076" t="str">
            <v>AE</v>
          </cell>
          <cell r="N3076" t="str">
            <v>TRMER</v>
          </cell>
          <cell r="O3076" t="str">
            <v>PC</v>
          </cell>
          <cell r="P3076">
            <v>304</v>
          </cell>
          <cell r="Q3076">
            <v>304</v>
          </cell>
          <cell r="R3076">
            <v>0</v>
          </cell>
          <cell r="S3076">
            <v>0</v>
          </cell>
          <cell r="T3076">
            <v>238265</v>
          </cell>
          <cell r="U3076">
            <v>238265</v>
          </cell>
          <cell r="V3076">
            <v>0</v>
          </cell>
          <cell r="W3076">
            <v>0</v>
          </cell>
          <cell r="X3076" t="str">
            <v>SUPPLY AND DELIVERY OF SPIRAL WELDED STEEL PIPES HS CODE 730539 THE NUMBER OF L C 00074CIM10707</v>
          </cell>
          <cell r="Y3076" t="str">
            <v>Valide</v>
          </cell>
        </row>
        <row r="3077">
          <cell r="A3077" t="str">
            <v>MSKU1818018</v>
          </cell>
          <cell r="B3077">
            <v>40</v>
          </cell>
          <cell r="C3077" t="str">
            <v>204760558</v>
          </cell>
          <cell r="D3077">
            <v>0</v>
          </cell>
          <cell r="E3077">
            <v>0</v>
          </cell>
          <cell r="F3077">
            <v>0</v>
          </cell>
          <cell r="G3077">
            <v>0</v>
          </cell>
          <cell r="H3077">
            <v>0</v>
          </cell>
          <cell r="I3077" t="str">
            <v>2020 MSA 167278</v>
          </cell>
          <cell r="J3077">
            <v>170</v>
          </cell>
          <cell r="K3077" t="str">
            <v>ERCIYAS CELIK BORU SANAYI A S IST</v>
          </cell>
          <cell r="L3077" t="str">
            <v>TO THE ORDER OF BANCA POPOLARE DI S</v>
          </cell>
          <cell r="M3077" t="str">
            <v>AE</v>
          </cell>
          <cell r="N3077" t="str">
            <v>TRMER</v>
          </cell>
          <cell r="O3077" t="str">
            <v>PC</v>
          </cell>
          <cell r="P3077">
            <v>304</v>
          </cell>
          <cell r="Q3077">
            <v>304</v>
          </cell>
          <cell r="R3077">
            <v>0</v>
          </cell>
          <cell r="S3077">
            <v>0</v>
          </cell>
          <cell r="T3077">
            <v>238265</v>
          </cell>
          <cell r="U3077">
            <v>238265</v>
          </cell>
          <cell r="V3077">
            <v>0</v>
          </cell>
          <cell r="W3077">
            <v>0</v>
          </cell>
          <cell r="X3077" t="str">
            <v>SUPPLY AND DELIVERY OF SPIRAL WELDED STEEL PIPES HS CODE 730539 THE NUMBER OF L C 00074CIM10707</v>
          </cell>
          <cell r="Y3077" t="str">
            <v>Valide</v>
          </cell>
        </row>
        <row r="3078">
          <cell r="A3078" t="str">
            <v>MRSU3951191</v>
          </cell>
          <cell r="B3078">
            <v>40</v>
          </cell>
          <cell r="C3078" t="str">
            <v>204760558</v>
          </cell>
          <cell r="D3078">
            <v>0</v>
          </cell>
          <cell r="E3078">
            <v>0</v>
          </cell>
          <cell r="F3078">
            <v>0</v>
          </cell>
          <cell r="G3078">
            <v>0</v>
          </cell>
          <cell r="H3078">
            <v>0</v>
          </cell>
          <cell r="I3078" t="str">
            <v>2020 MSA 167278</v>
          </cell>
          <cell r="J3078">
            <v>170</v>
          </cell>
          <cell r="K3078" t="str">
            <v>ERCIYAS CELIK BORU SANAYI A S IST</v>
          </cell>
          <cell r="L3078" t="str">
            <v>TO THE ORDER OF BANCA POPOLARE DI S</v>
          </cell>
          <cell r="M3078" t="str">
            <v>AE</v>
          </cell>
          <cell r="N3078" t="str">
            <v>TRMER</v>
          </cell>
          <cell r="O3078" t="str">
            <v>PC</v>
          </cell>
          <cell r="P3078">
            <v>304</v>
          </cell>
          <cell r="Q3078">
            <v>304</v>
          </cell>
          <cell r="R3078">
            <v>0</v>
          </cell>
          <cell r="S3078">
            <v>0</v>
          </cell>
          <cell r="T3078">
            <v>238265</v>
          </cell>
          <cell r="U3078">
            <v>238265</v>
          </cell>
          <cell r="V3078">
            <v>0</v>
          </cell>
          <cell r="W3078">
            <v>0</v>
          </cell>
          <cell r="X3078" t="str">
            <v>SUPPLY AND DELIVERY OF SPIRAL WELDED STEEL PIPES HS CODE 730539 THE NUMBER OF L C 00074CIM10707</v>
          </cell>
          <cell r="Y3078" t="str">
            <v>Valide</v>
          </cell>
        </row>
        <row r="3079">
          <cell r="A3079" t="str">
            <v>MSKU0643933</v>
          </cell>
          <cell r="B3079">
            <v>40</v>
          </cell>
          <cell r="C3079" t="str">
            <v>204760558</v>
          </cell>
          <cell r="D3079">
            <v>0</v>
          </cell>
          <cell r="E3079">
            <v>0</v>
          </cell>
          <cell r="F3079">
            <v>0</v>
          </cell>
          <cell r="G3079">
            <v>0</v>
          </cell>
          <cell r="H3079">
            <v>0</v>
          </cell>
          <cell r="I3079" t="str">
            <v>2020 MSA 167278</v>
          </cell>
          <cell r="J3079">
            <v>170</v>
          </cell>
          <cell r="K3079" t="str">
            <v>ERCIYAS CELIK BORU SANAYI A S IST</v>
          </cell>
          <cell r="L3079" t="str">
            <v>TO THE ORDER OF BANCA POPOLARE DI S</v>
          </cell>
          <cell r="M3079" t="str">
            <v>AE</v>
          </cell>
          <cell r="N3079" t="str">
            <v>TRMER</v>
          </cell>
          <cell r="O3079" t="str">
            <v>PC</v>
          </cell>
          <cell r="P3079">
            <v>304</v>
          </cell>
          <cell r="Q3079">
            <v>304</v>
          </cell>
          <cell r="R3079">
            <v>0</v>
          </cell>
          <cell r="S3079">
            <v>0</v>
          </cell>
          <cell r="T3079">
            <v>238265</v>
          </cell>
          <cell r="U3079">
            <v>238265</v>
          </cell>
          <cell r="V3079">
            <v>0</v>
          </cell>
          <cell r="W3079">
            <v>0</v>
          </cell>
          <cell r="X3079" t="str">
            <v>SUPPLY AND DELIVERY OF SPIRAL WELDED STEEL PIPES HS CODE 730539 THE NUMBER OF L C 00074CIM10707</v>
          </cell>
          <cell r="Y3079" t="str">
            <v>Valide</v>
          </cell>
        </row>
        <row r="3080">
          <cell r="A3080" t="str">
            <v>MRKU4915880</v>
          </cell>
          <cell r="B3080">
            <v>40</v>
          </cell>
          <cell r="C3080" t="str">
            <v>204760558</v>
          </cell>
          <cell r="D3080">
            <v>0</v>
          </cell>
          <cell r="E3080">
            <v>0</v>
          </cell>
          <cell r="F3080">
            <v>0</v>
          </cell>
          <cell r="G3080">
            <v>0</v>
          </cell>
          <cell r="H3080">
            <v>0</v>
          </cell>
          <cell r="I3080" t="str">
            <v>2020 MSA 167278</v>
          </cell>
          <cell r="J3080">
            <v>170</v>
          </cell>
          <cell r="K3080" t="str">
            <v>ERCIYAS CELIK BORU SANAYI A S IST</v>
          </cell>
          <cell r="L3080" t="str">
            <v>TO THE ORDER OF BANCA POPOLARE DI S</v>
          </cell>
          <cell r="M3080" t="str">
            <v>AE</v>
          </cell>
          <cell r="N3080" t="str">
            <v>TRMER</v>
          </cell>
          <cell r="O3080" t="str">
            <v>PC</v>
          </cell>
          <cell r="P3080">
            <v>304</v>
          </cell>
          <cell r="Q3080">
            <v>304</v>
          </cell>
          <cell r="R3080">
            <v>0</v>
          </cell>
          <cell r="S3080">
            <v>0</v>
          </cell>
          <cell r="T3080">
            <v>238265</v>
          </cell>
          <cell r="U3080">
            <v>238265</v>
          </cell>
          <cell r="V3080">
            <v>0</v>
          </cell>
          <cell r="W3080">
            <v>0</v>
          </cell>
          <cell r="X3080" t="str">
            <v>SUPPLY AND DELIVERY OF SPIRAL WELDED STEEL PIPES HS CODE 730539 THE NUMBER OF L C 00074CIM10707</v>
          </cell>
          <cell r="Y3080" t="str">
            <v>Valide</v>
          </cell>
        </row>
        <row r="3081">
          <cell r="A3081" t="str">
            <v>MRKU2688025</v>
          </cell>
          <cell r="B3081">
            <v>40</v>
          </cell>
          <cell r="C3081" t="str">
            <v>204760558</v>
          </cell>
          <cell r="D3081">
            <v>0</v>
          </cell>
          <cell r="E3081">
            <v>0</v>
          </cell>
          <cell r="F3081">
            <v>0</v>
          </cell>
          <cell r="G3081">
            <v>0</v>
          </cell>
          <cell r="H3081">
            <v>0</v>
          </cell>
          <cell r="I3081" t="str">
            <v>2020 MSA 167278</v>
          </cell>
          <cell r="J3081">
            <v>170</v>
          </cell>
          <cell r="K3081" t="str">
            <v>ERCIYAS CELIK BORU SANAYI A S IST</v>
          </cell>
          <cell r="L3081" t="str">
            <v>TO THE ORDER OF BANCA POPOLARE DI S</v>
          </cell>
          <cell r="M3081" t="str">
            <v>AE</v>
          </cell>
          <cell r="N3081" t="str">
            <v>TRMER</v>
          </cell>
          <cell r="O3081" t="str">
            <v>PC</v>
          </cell>
          <cell r="P3081">
            <v>304</v>
          </cell>
          <cell r="Q3081">
            <v>304</v>
          </cell>
          <cell r="R3081">
            <v>0</v>
          </cell>
          <cell r="S3081">
            <v>0</v>
          </cell>
          <cell r="T3081">
            <v>238265</v>
          </cell>
          <cell r="U3081">
            <v>238265</v>
          </cell>
          <cell r="V3081">
            <v>0</v>
          </cell>
          <cell r="W3081">
            <v>0</v>
          </cell>
          <cell r="X3081" t="str">
            <v>SUPPLY AND DELIVERY OF SPIRAL WELDED STEEL PIPES HS CODE 730539 THE NUMBER OF L C 00074CIM10707</v>
          </cell>
          <cell r="Y3081" t="str">
            <v>Valide</v>
          </cell>
        </row>
        <row r="3082">
          <cell r="A3082" t="str">
            <v>MRKU4745530</v>
          </cell>
          <cell r="B3082">
            <v>40</v>
          </cell>
          <cell r="C3082" t="str">
            <v>204760558</v>
          </cell>
          <cell r="D3082">
            <v>0</v>
          </cell>
          <cell r="E3082">
            <v>0</v>
          </cell>
          <cell r="F3082">
            <v>0</v>
          </cell>
          <cell r="G3082">
            <v>0</v>
          </cell>
          <cell r="H3082">
            <v>0</v>
          </cell>
          <cell r="I3082" t="str">
            <v>2020 MSA 167278</v>
          </cell>
          <cell r="J3082">
            <v>170</v>
          </cell>
          <cell r="K3082" t="str">
            <v>ERCIYAS CELIK BORU SANAYI A S IST</v>
          </cell>
          <cell r="L3082" t="str">
            <v>TO THE ORDER OF BANCA POPOLARE DI S</v>
          </cell>
          <cell r="M3082" t="str">
            <v>AE</v>
          </cell>
          <cell r="N3082" t="str">
            <v>TRMER</v>
          </cell>
          <cell r="O3082" t="str">
            <v>PC</v>
          </cell>
          <cell r="P3082">
            <v>304</v>
          </cell>
          <cell r="Q3082">
            <v>304</v>
          </cell>
          <cell r="R3082">
            <v>0</v>
          </cell>
          <cell r="S3082">
            <v>0</v>
          </cell>
          <cell r="T3082">
            <v>238265</v>
          </cell>
          <cell r="U3082">
            <v>238265</v>
          </cell>
          <cell r="V3082">
            <v>0</v>
          </cell>
          <cell r="W3082">
            <v>0</v>
          </cell>
          <cell r="X3082" t="str">
            <v>SUPPLY AND DELIVERY OF SPIRAL WELDED STEEL PIPES HS CODE 730539 THE NUMBER OF L C 00074CIM10707</v>
          </cell>
          <cell r="Y3082" t="str">
            <v>Valide</v>
          </cell>
        </row>
        <row r="3083">
          <cell r="A3083" t="str">
            <v>TCLU5965468</v>
          </cell>
          <cell r="B3083">
            <v>40</v>
          </cell>
          <cell r="C3083" t="str">
            <v>204760558</v>
          </cell>
          <cell r="D3083">
            <v>0</v>
          </cell>
          <cell r="E3083">
            <v>0</v>
          </cell>
          <cell r="F3083">
            <v>0</v>
          </cell>
          <cell r="G3083">
            <v>0</v>
          </cell>
          <cell r="H3083">
            <v>0</v>
          </cell>
          <cell r="I3083" t="str">
            <v>2020 MSA 167278</v>
          </cell>
          <cell r="J3083">
            <v>170</v>
          </cell>
          <cell r="K3083" t="str">
            <v>ERCIYAS CELIK BORU SANAYI A S IST</v>
          </cell>
          <cell r="L3083" t="str">
            <v>TO THE ORDER OF BANCA POPOLARE DI S</v>
          </cell>
          <cell r="M3083" t="str">
            <v>AE</v>
          </cell>
          <cell r="N3083" t="str">
            <v>TRMER</v>
          </cell>
          <cell r="O3083" t="str">
            <v>PC</v>
          </cell>
          <cell r="P3083">
            <v>304</v>
          </cell>
          <cell r="Q3083">
            <v>304</v>
          </cell>
          <cell r="R3083">
            <v>0</v>
          </cell>
          <cell r="S3083">
            <v>0</v>
          </cell>
          <cell r="T3083">
            <v>238265</v>
          </cell>
          <cell r="U3083">
            <v>238265</v>
          </cell>
          <cell r="V3083">
            <v>0</v>
          </cell>
          <cell r="W3083">
            <v>0</v>
          </cell>
          <cell r="X3083" t="str">
            <v>SUPPLY AND DELIVERY OF SPIRAL WELDED STEEL PIPES HS CODE 730539 THE NUMBER OF L C 00074CIM10707</v>
          </cell>
          <cell r="Y3083" t="str">
            <v>Valide</v>
          </cell>
        </row>
        <row r="3084">
          <cell r="A3084" t="str">
            <v>MSKU0359887</v>
          </cell>
          <cell r="B3084">
            <v>40</v>
          </cell>
          <cell r="C3084" t="str">
            <v>204760558</v>
          </cell>
          <cell r="D3084">
            <v>0</v>
          </cell>
          <cell r="E3084">
            <v>0</v>
          </cell>
          <cell r="F3084">
            <v>0</v>
          </cell>
          <cell r="G3084">
            <v>0</v>
          </cell>
          <cell r="H3084">
            <v>0</v>
          </cell>
          <cell r="I3084" t="str">
            <v>2020 MSA 167278</v>
          </cell>
          <cell r="J3084">
            <v>170</v>
          </cell>
          <cell r="K3084" t="str">
            <v>ERCIYAS CELIK BORU SANAYI A S IST</v>
          </cell>
          <cell r="L3084" t="str">
            <v>TO THE ORDER OF BANCA POPOLARE DI S</v>
          </cell>
          <cell r="M3084" t="str">
            <v>AE</v>
          </cell>
          <cell r="N3084" t="str">
            <v>TRMER</v>
          </cell>
          <cell r="O3084" t="str">
            <v>PC</v>
          </cell>
          <cell r="P3084">
            <v>304</v>
          </cell>
          <cell r="Q3084">
            <v>304</v>
          </cell>
          <cell r="R3084">
            <v>0</v>
          </cell>
          <cell r="S3084">
            <v>0</v>
          </cell>
          <cell r="T3084">
            <v>238265</v>
          </cell>
          <cell r="U3084">
            <v>238265</v>
          </cell>
          <cell r="V3084">
            <v>0</v>
          </cell>
          <cell r="W3084">
            <v>0</v>
          </cell>
          <cell r="X3084" t="str">
            <v>SUPPLY AND DELIVERY OF SPIRAL WELDED STEEL PIPES HS CODE 730539 THE NUMBER OF L C 00074CIM10707</v>
          </cell>
          <cell r="Y3084" t="str">
            <v>Valide</v>
          </cell>
        </row>
        <row r="3085">
          <cell r="A3085" t="str">
            <v>MRSU3864590</v>
          </cell>
          <cell r="B3085">
            <v>40</v>
          </cell>
          <cell r="C3085" t="str">
            <v>204760558</v>
          </cell>
          <cell r="D3085">
            <v>0</v>
          </cell>
          <cell r="E3085">
            <v>0</v>
          </cell>
          <cell r="F3085">
            <v>0</v>
          </cell>
          <cell r="G3085">
            <v>0</v>
          </cell>
          <cell r="H3085">
            <v>0</v>
          </cell>
          <cell r="I3085" t="str">
            <v>2020 MSA 167278</v>
          </cell>
          <cell r="J3085">
            <v>170</v>
          </cell>
          <cell r="K3085" t="str">
            <v>ERCIYAS CELIK BORU SANAYI A S IST</v>
          </cell>
          <cell r="L3085" t="str">
            <v>TO THE ORDER OF BANCA POPOLARE DI S</v>
          </cell>
          <cell r="M3085" t="str">
            <v>AE</v>
          </cell>
          <cell r="N3085" t="str">
            <v>TRMER</v>
          </cell>
          <cell r="O3085" t="str">
            <v>PC</v>
          </cell>
          <cell r="P3085">
            <v>304</v>
          </cell>
          <cell r="Q3085">
            <v>304</v>
          </cell>
          <cell r="R3085">
            <v>0</v>
          </cell>
          <cell r="S3085">
            <v>0</v>
          </cell>
          <cell r="T3085">
            <v>238265</v>
          </cell>
          <cell r="U3085">
            <v>238265</v>
          </cell>
          <cell r="V3085">
            <v>0</v>
          </cell>
          <cell r="W3085">
            <v>0</v>
          </cell>
          <cell r="X3085" t="str">
            <v>SUPPLY AND DELIVERY OF SPIRAL WELDED STEEL PIPES HS CODE 730539 THE NUMBER OF L C 00074CIM10707</v>
          </cell>
          <cell r="Y3085" t="str">
            <v>Valide</v>
          </cell>
        </row>
        <row r="3086">
          <cell r="A3086" t="str">
            <v>TCNU1531882</v>
          </cell>
          <cell r="B3086">
            <v>40</v>
          </cell>
          <cell r="C3086" t="str">
            <v>204760558</v>
          </cell>
          <cell r="D3086">
            <v>0</v>
          </cell>
          <cell r="E3086">
            <v>0</v>
          </cell>
          <cell r="F3086">
            <v>0</v>
          </cell>
          <cell r="G3086">
            <v>0</v>
          </cell>
          <cell r="H3086">
            <v>0</v>
          </cell>
          <cell r="I3086" t="str">
            <v>2020 MSA 167278</v>
          </cell>
          <cell r="J3086">
            <v>170</v>
          </cell>
          <cell r="K3086" t="str">
            <v>ERCIYAS CELIK BORU SANAYI A S IST</v>
          </cell>
          <cell r="L3086" t="str">
            <v>TO THE ORDER OF BANCA POPOLARE DI S</v>
          </cell>
          <cell r="M3086" t="str">
            <v>AE</v>
          </cell>
          <cell r="N3086" t="str">
            <v>TRMER</v>
          </cell>
          <cell r="O3086" t="str">
            <v>PC</v>
          </cell>
          <cell r="P3086">
            <v>304</v>
          </cell>
          <cell r="Q3086">
            <v>304</v>
          </cell>
          <cell r="R3086">
            <v>0</v>
          </cell>
          <cell r="S3086">
            <v>0</v>
          </cell>
          <cell r="T3086">
            <v>238265</v>
          </cell>
          <cell r="U3086">
            <v>238265</v>
          </cell>
          <cell r="V3086">
            <v>0</v>
          </cell>
          <cell r="W3086">
            <v>0</v>
          </cell>
          <cell r="X3086" t="str">
            <v>SUPPLY AND DELIVERY OF SPIRAL WELDED STEEL PIPES HS CODE 730539 THE NUMBER OF L C 00074CIM10707</v>
          </cell>
          <cell r="Y3086" t="str">
            <v>Valide</v>
          </cell>
        </row>
        <row r="3087">
          <cell r="A3087" t="str">
            <v>MRKU6182668</v>
          </cell>
          <cell r="B3087">
            <v>40</v>
          </cell>
          <cell r="C3087" t="str">
            <v>204765065</v>
          </cell>
          <cell r="D3087">
            <v>0</v>
          </cell>
          <cell r="E3087">
            <v>0</v>
          </cell>
          <cell r="F3087">
            <v>0</v>
          </cell>
          <cell r="G3087">
            <v>0</v>
          </cell>
          <cell r="H3087">
            <v>0</v>
          </cell>
          <cell r="I3087" t="str">
            <v>2020 MSA 167505</v>
          </cell>
          <cell r="J3087">
            <v>304</v>
          </cell>
          <cell r="K3087" t="str">
            <v>THE PROCTER GAMBLE COMPANY EGYPT</v>
          </cell>
          <cell r="L3087" t="str">
            <v>HASBAH KENYA LTD OLD AIRPORT NORT</v>
          </cell>
          <cell r="M3087" t="str">
            <v>TR</v>
          </cell>
          <cell r="N3087" t="str">
            <v>EGSOC</v>
          </cell>
          <cell r="O3087" t="str">
            <v>CS</v>
          </cell>
          <cell r="P3087">
            <v>12348</v>
          </cell>
          <cell r="Q3087">
            <v>12348</v>
          </cell>
          <cell r="R3087">
            <v>12348</v>
          </cell>
          <cell r="S3087">
            <v>12348</v>
          </cell>
          <cell r="T3087">
            <v>19073</v>
          </cell>
          <cell r="U3087">
            <v>19073</v>
          </cell>
          <cell r="V3087">
            <v>19073</v>
          </cell>
          <cell r="W3087">
            <v>19073</v>
          </cell>
          <cell r="X3087" t="str">
            <v>ALWAYS- SANITARY PADS ORDER 1034638140 TOTAL NET WEI GHT 15252 25 KGS TOTAL GROSS WEIGHT 19072 72 KGS TOTAL QTY 12348 CASES FREIGHT TO BE PAID IN USD HS CODE 961900 ICD EMBAKASI NAIROBI</v>
          </cell>
          <cell r="Y3087" t="str">
            <v>Valide</v>
          </cell>
        </row>
        <row r="3088">
          <cell r="A3088" t="str">
            <v>TCNU6209816</v>
          </cell>
          <cell r="B3088">
            <v>40</v>
          </cell>
          <cell r="C3088" t="str">
            <v>204765066</v>
          </cell>
          <cell r="D3088">
            <v>0</v>
          </cell>
          <cell r="E3088">
            <v>0</v>
          </cell>
          <cell r="F3088">
            <v>0</v>
          </cell>
          <cell r="G3088">
            <v>0</v>
          </cell>
          <cell r="H3088">
            <v>0</v>
          </cell>
          <cell r="I3088" t="str">
            <v>2020 MSA 167505</v>
          </cell>
          <cell r="J3088">
            <v>305</v>
          </cell>
          <cell r="K3088" t="str">
            <v>THE PROCTER GAMBLE COMPANY EGYPT</v>
          </cell>
          <cell r="L3088" t="str">
            <v>HASBAH KENYA LTD OLD AIRPORT NORT</v>
          </cell>
          <cell r="M3088" t="str">
            <v>TR</v>
          </cell>
          <cell r="N3088" t="str">
            <v>EGPSE</v>
          </cell>
          <cell r="O3088" t="str">
            <v>CS</v>
          </cell>
          <cell r="P3088">
            <v>9251</v>
          </cell>
          <cell r="Q3088">
            <v>9251</v>
          </cell>
          <cell r="R3088">
            <v>9251</v>
          </cell>
          <cell r="S3088">
            <v>9251</v>
          </cell>
          <cell r="T3088">
            <v>14287</v>
          </cell>
          <cell r="U3088">
            <v>14287</v>
          </cell>
          <cell r="V3088">
            <v>14287</v>
          </cell>
          <cell r="W3088">
            <v>14287</v>
          </cell>
          <cell r="X3088" t="str">
            <v>ALWAYS- SANITARY PADS ORDER 1034638814 TOTAL NET WEI GHT 11426 13 KGS TOTAL GROSS WEIGHT 14286 97 KGS TOTAL QTY 9251 CASES FREIGHT TO BE PAID IN USD HS CODE 961900 ICD EMBAKASI NAIROBI</v>
          </cell>
          <cell r="Y3088" t="str">
            <v>Valide</v>
          </cell>
        </row>
        <row r="3089">
          <cell r="A3089" t="str">
            <v>HASU4576979</v>
          </cell>
          <cell r="B3089">
            <v>40</v>
          </cell>
          <cell r="C3089" t="str">
            <v>204765066</v>
          </cell>
          <cell r="D3089">
            <v>0</v>
          </cell>
          <cell r="E3089">
            <v>0</v>
          </cell>
          <cell r="F3089">
            <v>0</v>
          </cell>
          <cell r="G3089">
            <v>0</v>
          </cell>
          <cell r="H3089">
            <v>0</v>
          </cell>
          <cell r="I3089" t="str">
            <v>2020 MSA 167505</v>
          </cell>
          <cell r="J3089">
            <v>305</v>
          </cell>
          <cell r="K3089" t="str">
            <v>THE PROCTER GAMBLE COMPANY EGYPT</v>
          </cell>
          <cell r="L3089" t="str">
            <v>HASBAH KENYA LTD OLD AIRPORT NORT</v>
          </cell>
          <cell r="M3089" t="str">
            <v>TR</v>
          </cell>
          <cell r="N3089" t="str">
            <v>EGPSE</v>
          </cell>
          <cell r="O3089" t="str">
            <v>CS</v>
          </cell>
          <cell r="P3089">
            <v>9251</v>
          </cell>
          <cell r="Q3089">
            <v>9251</v>
          </cell>
          <cell r="R3089">
            <v>9251</v>
          </cell>
          <cell r="S3089">
            <v>9251</v>
          </cell>
          <cell r="T3089">
            <v>14287</v>
          </cell>
          <cell r="U3089">
            <v>14287</v>
          </cell>
          <cell r="V3089">
            <v>14287</v>
          </cell>
          <cell r="W3089">
            <v>14287</v>
          </cell>
          <cell r="X3089" t="str">
            <v>ALWAYS- SANITARY PADS ORDER 1034638814 TOTAL NET WEI GHT 11426 13 KGS TOTAL GROSS WEIGHT 14286 97 KGS TOTAL QTY 9251 CASES FREIGHT TO BE PAID IN USD HS CODE 961900 ICD EMBAKASI NAIROBI</v>
          </cell>
          <cell r="Y3089" t="str">
            <v>Valide</v>
          </cell>
        </row>
        <row r="3090">
          <cell r="A3090" t="str">
            <v>TGBU6143220</v>
          </cell>
          <cell r="B3090">
            <v>40</v>
          </cell>
          <cell r="C3090" t="str">
            <v>204765118</v>
          </cell>
          <cell r="D3090">
            <v>0</v>
          </cell>
          <cell r="E3090">
            <v>0</v>
          </cell>
          <cell r="F3090">
            <v>0</v>
          </cell>
          <cell r="G3090">
            <v>0</v>
          </cell>
          <cell r="H3090">
            <v>0</v>
          </cell>
          <cell r="I3090" t="str">
            <v>2020 MSA 167505</v>
          </cell>
          <cell r="J3090">
            <v>306</v>
          </cell>
          <cell r="K3090" t="str">
            <v>THE PROCTER GAMBLE COMPANY EGYPT</v>
          </cell>
          <cell r="L3090" t="str">
            <v>HASBAH KENYA LTD OLD AIRPORT NORT</v>
          </cell>
          <cell r="M3090" t="str">
            <v>TR</v>
          </cell>
          <cell r="N3090" t="str">
            <v>EGPSE</v>
          </cell>
          <cell r="O3090" t="str">
            <v>CS</v>
          </cell>
          <cell r="P3090">
            <v>10467</v>
          </cell>
          <cell r="Q3090">
            <v>10467</v>
          </cell>
          <cell r="R3090">
            <v>10467</v>
          </cell>
          <cell r="S3090">
            <v>10467</v>
          </cell>
          <cell r="T3090">
            <v>88985</v>
          </cell>
          <cell r="U3090">
            <v>88985</v>
          </cell>
          <cell r="V3090">
            <v>88985</v>
          </cell>
          <cell r="W3090">
            <v>88985</v>
          </cell>
          <cell r="X3090" t="str">
            <v>ARIEL LAUNDRY DETERGENTS ORDER 1034638143 TOTAL NET WEIGHT 83145 68 KGS TOTAL GROSS WEIGHT 88984 71 KGS T OTAL QTY 10467 CASES FREIGHT TO BE PAID IN USD HS CODE 340220 ICD EMBAKASI NAIROBI</v>
          </cell>
          <cell r="Y3090" t="str">
            <v>Valide</v>
          </cell>
        </row>
        <row r="3091">
          <cell r="A3091" t="str">
            <v>MRKU3333610</v>
          </cell>
          <cell r="B3091">
            <v>40</v>
          </cell>
          <cell r="C3091" t="str">
            <v>204765118</v>
          </cell>
          <cell r="D3091">
            <v>0</v>
          </cell>
          <cell r="E3091">
            <v>0</v>
          </cell>
          <cell r="F3091">
            <v>0</v>
          </cell>
          <cell r="G3091">
            <v>0</v>
          </cell>
          <cell r="H3091">
            <v>0</v>
          </cell>
          <cell r="I3091" t="str">
            <v>2020 MSA 167505</v>
          </cell>
          <cell r="J3091">
            <v>306</v>
          </cell>
          <cell r="K3091" t="str">
            <v>THE PROCTER GAMBLE COMPANY EGYPT</v>
          </cell>
          <cell r="L3091" t="str">
            <v>HASBAH KENYA LTD OLD AIRPORT NORT</v>
          </cell>
          <cell r="M3091" t="str">
            <v>TR</v>
          </cell>
          <cell r="N3091" t="str">
            <v>EGPSE</v>
          </cell>
          <cell r="O3091" t="str">
            <v>CS</v>
          </cell>
          <cell r="P3091">
            <v>10467</v>
          </cell>
          <cell r="Q3091">
            <v>10467</v>
          </cell>
          <cell r="R3091">
            <v>10467</v>
          </cell>
          <cell r="S3091">
            <v>10467</v>
          </cell>
          <cell r="T3091">
            <v>88985</v>
          </cell>
          <cell r="U3091">
            <v>88985</v>
          </cell>
          <cell r="V3091">
            <v>88985</v>
          </cell>
          <cell r="W3091">
            <v>88985</v>
          </cell>
          <cell r="X3091" t="str">
            <v>ARIEL LAUNDRY DETERGENTS ORDER 1034638143 TOTAL NET WEIGHT 83145 68 KGS TOTAL GROSS WEIGHT 88984 71 KGS T OTAL QTY 10467 CASES FREIGHT TO BE PAID IN USD HS CODE 340220 ICD EMBAKASI NAIROBI</v>
          </cell>
          <cell r="Y3091" t="str">
            <v>Valide</v>
          </cell>
        </row>
        <row r="3092">
          <cell r="A3092" t="str">
            <v>CAXU9109167</v>
          </cell>
          <cell r="B3092">
            <v>40</v>
          </cell>
          <cell r="C3092" t="str">
            <v>204781850</v>
          </cell>
          <cell r="D3092">
            <v>0</v>
          </cell>
          <cell r="E3092">
            <v>0</v>
          </cell>
          <cell r="F3092">
            <v>0</v>
          </cell>
          <cell r="G3092">
            <v>0</v>
          </cell>
          <cell r="H3092">
            <v>0</v>
          </cell>
          <cell r="I3092" t="str">
            <v>2020 MSA 167504</v>
          </cell>
          <cell r="J3092">
            <v>110</v>
          </cell>
          <cell r="K3092" t="str">
            <v>EXXONMOBIL PETROLEUM CHEMICAL BV</v>
          </cell>
          <cell r="L3092" t="str">
            <v>TO THE ORDER OF POLYFLEX INDUSTRIE</v>
          </cell>
          <cell r="M3092" t="str">
            <v>CN</v>
          </cell>
          <cell r="N3092" t="str">
            <v>SAJUB</v>
          </cell>
          <cell r="O3092" t="str">
            <v>BG</v>
          </cell>
          <cell r="P3092">
            <v>990</v>
          </cell>
          <cell r="Q3092">
            <v>990</v>
          </cell>
          <cell r="R3092">
            <v>990</v>
          </cell>
          <cell r="S3092">
            <v>990</v>
          </cell>
          <cell r="T3092">
            <v>25401</v>
          </cell>
          <cell r="U3092">
            <v>25401</v>
          </cell>
          <cell r="V3092">
            <v>25401</v>
          </cell>
          <cell r="W3092">
            <v>25401</v>
          </cell>
          <cell r="X3092" t="str">
            <v>LD150AC - 24 75 MT 24 750 MT NET POLYETHYLENE RAW MATERIALS ON PALLE TS LOW DENSITY POLYETHYLENE EXXONMOBIL LD150AC H S CODE 3901 1000 CONTAINERS IN TRANSIT TO ICD NAIROBI ON CONSIGNEE S ARRANGEMENT RI SK AND ACCOUNT CONTINUATION OF CONSIGNEE NOTIFY PIN P051115640Q CONTACT PERSON KAMAL Z SHAH</v>
          </cell>
          <cell r="Y3092" t="str">
            <v>Valide</v>
          </cell>
        </row>
        <row r="3093">
          <cell r="A3093" t="str">
            <v>MRKU9909200</v>
          </cell>
          <cell r="B3093">
            <v>20</v>
          </cell>
          <cell r="C3093" t="str">
            <v>204784340</v>
          </cell>
          <cell r="D3093">
            <v>0</v>
          </cell>
          <cell r="E3093">
            <v>0</v>
          </cell>
          <cell r="F3093">
            <v>0</v>
          </cell>
          <cell r="G3093">
            <v>0</v>
          </cell>
          <cell r="H3093">
            <v>0</v>
          </cell>
          <cell r="I3093" t="str">
            <v>2020 MSA 167279</v>
          </cell>
          <cell r="J3093">
            <v>365</v>
          </cell>
          <cell r="K3093" t="str">
            <v>ROYAL COSMETICS CO 3 MAHMOUD SEDKY</v>
          </cell>
          <cell r="L3093" t="str">
            <v>TOWFIQ KENYA LIMITED LIKONI ROAD TO</v>
          </cell>
          <cell r="M3093" t="str">
            <v>US</v>
          </cell>
          <cell r="N3093" t="str">
            <v>EGPSE</v>
          </cell>
          <cell r="O3093" t="str">
            <v>CT</v>
          </cell>
          <cell r="P3093">
            <v>1500</v>
          </cell>
          <cell r="Q3093">
            <v>1500</v>
          </cell>
          <cell r="R3093">
            <v>1500</v>
          </cell>
          <cell r="S3093">
            <v>1500</v>
          </cell>
          <cell r="T3093">
            <v>11352</v>
          </cell>
          <cell r="U3093">
            <v>11352</v>
          </cell>
          <cell r="V3093">
            <v>11352</v>
          </cell>
          <cell r="W3093">
            <v>11352</v>
          </cell>
          <cell r="X3093" t="str">
            <v>DETTOL SOAP ASSORTED 1500 CARTONS N W 10713 6 KG G W 11352 KG INTRANSIT TO ICD EMBAKASI NAIROBI</v>
          </cell>
          <cell r="Y3093" t="str">
            <v>Valide</v>
          </cell>
        </row>
        <row r="3094">
          <cell r="A3094" t="str">
            <v>MRSU0297723</v>
          </cell>
          <cell r="B3094">
            <v>20</v>
          </cell>
          <cell r="C3094" t="str">
            <v>204785009</v>
          </cell>
          <cell r="D3094">
            <v>0</v>
          </cell>
          <cell r="E3094">
            <v>0</v>
          </cell>
          <cell r="F3094">
            <v>0</v>
          </cell>
          <cell r="G3094">
            <v>0</v>
          </cell>
          <cell r="H3094">
            <v>0</v>
          </cell>
          <cell r="I3094" t="str">
            <v>2020 MSA 167279</v>
          </cell>
          <cell r="J3094">
            <v>366</v>
          </cell>
          <cell r="K3094" t="str">
            <v>ROYAL COSMETICS CO 3 MAHMOUD SEDKY</v>
          </cell>
          <cell r="L3094" t="str">
            <v>TOWFIQ KENYA LIMITED LIKONI ROAD TO</v>
          </cell>
          <cell r="M3094" t="str">
            <v>US</v>
          </cell>
          <cell r="N3094" t="str">
            <v>EGPSE</v>
          </cell>
          <cell r="O3094" t="str">
            <v>CT</v>
          </cell>
          <cell r="P3094">
            <v>3150</v>
          </cell>
          <cell r="Q3094">
            <v>3150</v>
          </cell>
          <cell r="R3094">
            <v>3150</v>
          </cell>
          <cell r="S3094">
            <v>3150</v>
          </cell>
          <cell r="T3094">
            <v>21185</v>
          </cell>
          <cell r="U3094">
            <v>21185</v>
          </cell>
          <cell r="V3094">
            <v>21185</v>
          </cell>
          <cell r="W3094">
            <v>21185</v>
          </cell>
          <cell r="X3094" t="str">
            <v>DETTOL LIQUID ASSORTED 3150 CARTONS N W 19800 KG G W 21185 KG I NTRANSIT TO ICD EMBAKASI NAIROBI</v>
          </cell>
          <cell r="Y3094" t="str">
            <v>Valide</v>
          </cell>
        </row>
        <row r="3095">
          <cell r="A3095" t="str">
            <v>MRKU9754068</v>
          </cell>
          <cell r="B3095">
            <v>20</v>
          </cell>
          <cell r="C3095" t="str">
            <v>204785009</v>
          </cell>
          <cell r="D3095">
            <v>0</v>
          </cell>
          <cell r="E3095">
            <v>0</v>
          </cell>
          <cell r="F3095">
            <v>0</v>
          </cell>
          <cell r="G3095">
            <v>0</v>
          </cell>
          <cell r="H3095">
            <v>0</v>
          </cell>
          <cell r="I3095" t="str">
            <v>2020 MSA 167279</v>
          </cell>
          <cell r="J3095">
            <v>366</v>
          </cell>
          <cell r="K3095" t="str">
            <v>ROYAL COSMETICS CO 3 MAHMOUD SEDKY</v>
          </cell>
          <cell r="L3095" t="str">
            <v>TOWFIQ KENYA LIMITED LIKONI ROAD TO</v>
          </cell>
          <cell r="M3095" t="str">
            <v>US</v>
          </cell>
          <cell r="N3095" t="str">
            <v>EGPSE</v>
          </cell>
          <cell r="O3095" t="str">
            <v>CT</v>
          </cell>
          <cell r="P3095">
            <v>3150</v>
          </cell>
          <cell r="Q3095">
            <v>3150</v>
          </cell>
          <cell r="R3095">
            <v>3150</v>
          </cell>
          <cell r="S3095">
            <v>3150</v>
          </cell>
          <cell r="T3095">
            <v>21185</v>
          </cell>
          <cell r="U3095">
            <v>21185</v>
          </cell>
          <cell r="V3095">
            <v>21185</v>
          </cell>
          <cell r="W3095">
            <v>21185</v>
          </cell>
          <cell r="X3095" t="str">
            <v>DETTOL LIQUID ASSORTED 3150 CARTONS N W 19800 KG G W 21185 KG I NTRANSIT TO ICD EMBAKASI NAIROBI</v>
          </cell>
          <cell r="Y3095" t="str">
            <v>Valide</v>
          </cell>
        </row>
        <row r="3096">
          <cell r="A3096" t="str">
            <v>TGHU3334610</v>
          </cell>
          <cell r="B3096">
            <v>20</v>
          </cell>
          <cell r="C3096" t="str">
            <v>204785009</v>
          </cell>
          <cell r="D3096">
            <v>0</v>
          </cell>
          <cell r="E3096">
            <v>0</v>
          </cell>
          <cell r="F3096">
            <v>0</v>
          </cell>
          <cell r="G3096">
            <v>0</v>
          </cell>
          <cell r="H3096">
            <v>0</v>
          </cell>
          <cell r="I3096" t="str">
            <v>2020 MSA 167279</v>
          </cell>
          <cell r="J3096">
            <v>366</v>
          </cell>
          <cell r="K3096" t="str">
            <v>ROYAL COSMETICS CO 3 MAHMOUD SEDKY</v>
          </cell>
          <cell r="L3096" t="str">
            <v>TOWFIQ KENYA LIMITED LIKONI ROAD TO</v>
          </cell>
          <cell r="M3096" t="str">
            <v>US</v>
          </cell>
          <cell r="N3096" t="str">
            <v>EGPSE</v>
          </cell>
          <cell r="O3096" t="str">
            <v>CT</v>
          </cell>
          <cell r="P3096">
            <v>3150</v>
          </cell>
          <cell r="Q3096">
            <v>3150</v>
          </cell>
          <cell r="R3096">
            <v>3150</v>
          </cell>
          <cell r="S3096">
            <v>3150</v>
          </cell>
          <cell r="T3096">
            <v>21185</v>
          </cell>
          <cell r="U3096">
            <v>21185</v>
          </cell>
          <cell r="V3096">
            <v>21185</v>
          </cell>
          <cell r="W3096">
            <v>21185</v>
          </cell>
          <cell r="X3096" t="str">
            <v>DETTOL LIQUID ASSORTED 3150 CARTONS N W 19800 KG G W 21185 KG I NTRANSIT TO ICD EMBAKASI NAIROBI</v>
          </cell>
          <cell r="Y3096" t="str">
            <v>Valide</v>
          </cell>
        </row>
        <row r="3097">
          <cell r="A3097" t="str">
            <v>MRKU8871223</v>
          </cell>
          <cell r="B3097">
            <v>20</v>
          </cell>
          <cell r="C3097" t="str">
            <v>204785009</v>
          </cell>
          <cell r="D3097">
            <v>0</v>
          </cell>
          <cell r="E3097">
            <v>0</v>
          </cell>
          <cell r="F3097">
            <v>0</v>
          </cell>
          <cell r="G3097">
            <v>0</v>
          </cell>
          <cell r="H3097">
            <v>0</v>
          </cell>
          <cell r="I3097" t="str">
            <v>2020 MSA 167279</v>
          </cell>
          <cell r="J3097">
            <v>366</v>
          </cell>
          <cell r="K3097" t="str">
            <v>ROYAL COSMETICS CO 3 MAHMOUD SEDKY</v>
          </cell>
          <cell r="L3097" t="str">
            <v>TOWFIQ KENYA LIMITED LIKONI ROAD TO</v>
          </cell>
          <cell r="M3097" t="str">
            <v>US</v>
          </cell>
          <cell r="N3097" t="str">
            <v>EGPSE</v>
          </cell>
          <cell r="O3097" t="str">
            <v>CT</v>
          </cell>
          <cell r="P3097">
            <v>3150</v>
          </cell>
          <cell r="Q3097">
            <v>3150</v>
          </cell>
          <cell r="R3097">
            <v>3150</v>
          </cell>
          <cell r="S3097">
            <v>3150</v>
          </cell>
          <cell r="T3097">
            <v>21185</v>
          </cell>
          <cell r="U3097">
            <v>21185</v>
          </cell>
          <cell r="V3097">
            <v>21185</v>
          </cell>
          <cell r="W3097">
            <v>21185</v>
          </cell>
          <cell r="X3097" t="str">
            <v>DETTOL LIQUID ASSORTED 3150 CARTONS N W 19800 KG G W 21185 KG I NTRANSIT TO ICD EMBAKASI NAIROBI</v>
          </cell>
          <cell r="Y3097" t="str">
            <v>Valide</v>
          </cell>
        </row>
        <row r="3098">
          <cell r="A3098" t="str">
            <v>PCIU8166718</v>
          </cell>
          <cell r="B3098">
            <v>40</v>
          </cell>
          <cell r="C3098" t="str">
            <v>204787305</v>
          </cell>
          <cell r="D3098">
            <v>0</v>
          </cell>
          <cell r="E3098">
            <v>0</v>
          </cell>
          <cell r="F3098">
            <v>0</v>
          </cell>
          <cell r="G3098">
            <v>0</v>
          </cell>
          <cell r="H3098">
            <v>0</v>
          </cell>
          <cell r="I3098" t="str">
            <v>2020 MSA 167374</v>
          </cell>
          <cell r="J3098">
            <v>193</v>
          </cell>
          <cell r="K3098" t="str">
            <v>YIWU LIFE IMP EXP CO LTD</v>
          </cell>
          <cell r="L3098" t="str">
            <v>MEYSARE CO LIMITED ADDRESS PO BOX 7</v>
          </cell>
          <cell r="M3098" t="str">
            <v>CN</v>
          </cell>
          <cell r="N3098" t="str">
            <v>CNTXG</v>
          </cell>
          <cell r="O3098" t="str">
            <v>PK</v>
          </cell>
          <cell r="P3098">
            <v>369</v>
          </cell>
          <cell r="Q3098">
            <v>369</v>
          </cell>
          <cell r="R3098">
            <v>0</v>
          </cell>
          <cell r="S3098">
            <v>0</v>
          </cell>
          <cell r="T3098">
            <v>13538</v>
          </cell>
          <cell r="U3098">
            <v>13538</v>
          </cell>
          <cell r="V3098">
            <v>0</v>
          </cell>
          <cell r="W3098">
            <v>0</v>
          </cell>
          <cell r="X3098" t="str">
            <v>BABY SHAWL BABY QUILT</v>
          </cell>
          <cell r="Y3098" t="str">
            <v>Valide</v>
          </cell>
        </row>
        <row r="3099">
          <cell r="A3099" t="str">
            <v>SUDU7744960</v>
          </cell>
          <cell r="B3099">
            <v>20</v>
          </cell>
          <cell r="C3099" t="str">
            <v>204788554</v>
          </cell>
          <cell r="D3099">
            <v>0</v>
          </cell>
          <cell r="E3099">
            <v>0</v>
          </cell>
          <cell r="F3099">
            <v>0</v>
          </cell>
          <cell r="G3099">
            <v>0</v>
          </cell>
          <cell r="H3099">
            <v>0</v>
          </cell>
          <cell r="I3099" t="str">
            <v>2020 MSA 167389</v>
          </cell>
          <cell r="J3099">
            <v>99</v>
          </cell>
          <cell r="K3099" t="str">
            <v>UPM RAFLATAC OY31 TESOMANKATU 33310</v>
          </cell>
          <cell r="L3099" t="str">
            <v>MANIPAL INTERNATIONAL PRINTING PRESPIN P051219135B</v>
          </cell>
          <cell r="M3099" t="str">
            <v>US</v>
          </cell>
          <cell r="N3099" t="str">
            <v>DEBRV</v>
          </cell>
          <cell r="O3099" t="str">
            <v>PA</v>
          </cell>
          <cell r="P3099">
            <v>18</v>
          </cell>
          <cell r="Q3099">
            <v>18</v>
          </cell>
          <cell r="R3099">
            <v>0</v>
          </cell>
          <cell r="S3099">
            <v>0</v>
          </cell>
          <cell r="T3099">
            <v>15686</v>
          </cell>
          <cell r="U3099">
            <v>15686</v>
          </cell>
          <cell r="V3099">
            <v>0</v>
          </cell>
          <cell r="W3099">
            <v>0</v>
          </cell>
          <cell r="X3099" t="str">
            <v>UNPRINTED SELF ADHESIVE LAMINATE EAN8280393 PP WHITE FTC LITE RP307 HDL ITE FSC FSC MIX CREDIT SGSH-COC-004879 LINER IDF E2008389731 IN TRANSIT TO NAIROBI KENYA ON CARRIAGE ON ACCOUNT AND RISK OF RECEIVE R</v>
          </cell>
          <cell r="Y3099" t="str">
            <v>Valide</v>
          </cell>
        </row>
        <row r="3100">
          <cell r="A3100" t="str">
            <v>MRKU2996326</v>
          </cell>
          <cell r="B3100">
            <v>40</v>
          </cell>
          <cell r="C3100" t="str">
            <v>204790055</v>
          </cell>
          <cell r="D3100">
            <v>0</v>
          </cell>
          <cell r="E3100">
            <v>0</v>
          </cell>
          <cell r="F3100">
            <v>0</v>
          </cell>
          <cell r="G3100">
            <v>0</v>
          </cell>
          <cell r="H3100">
            <v>0</v>
          </cell>
          <cell r="I3100" t="str">
            <v>2020 MSA 167278</v>
          </cell>
          <cell r="J3100">
            <v>39</v>
          </cell>
          <cell r="K3100" t="str">
            <v>MASTER ACADEMY SERVICES PRIVATE LIMA - 560003 GSTIN NO 29AAMCM</v>
          </cell>
          <cell r="L3100" t="str">
            <v>SYED MAZHER C O REFLEX FOOTWEAR L5003276</v>
          </cell>
          <cell r="M3100" t="str">
            <v>AE</v>
          </cell>
          <cell r="N3100" t="str">
            <v>INICD</v>
          </cell>
          <cell r="O3100" t="str">
            <v>PK</v>
          </cell>
          <cell r="P3100">
            <v>379</v>
          </cell>
          <cell r="Q3100">
            <v>379</v>
          </cell>
          <cell r="R3100">
            <v>379</v>
          </cell>
          <cell r="S3100">
            <v>379</v>
          </cell>
          <cell r="T3100">
            <v>9915</v>
          </cell>
          <cell r="U3100">
            <v>9915</v>
          </cell>
          <cell r="V3100">
            <v>9915</v>
          </cell>
          <cell r="W3100">
            <v>9915</v>
          </cell>
          <cell r="X3100" t="str">
            <v>1X40HC CONTAINER 379 THREE HUNDERD SEVENTY NINE PKGS ONLY CONT AINING SLIPPER INSOLE WITH STRIPS TEXTILE FABRIC VELVET BLACK INS OLE GENTS INSOLE STRIPS CHILDREN UPPER WITH INSOLE CHILDREN UPP ER WITH INSOLE GENTS INSOLE WITH STRIPS WASTE REXINE PIECES STRIP SMALL HEAD PATTA HEAD OVEN BOX P U MACHINE LATEX MACHINE CUTTING MACHINE COLLEC TING MACHINE LATEX PU ADHESIVE PUC SLEEVE P UC ZALI SPECIAL MIX INK LOOP PIN STICHING ITEM CYNOARICLITE SUPE R GLUE PU ADHESIVE MACHINE TOOLS NET WT 9115 230 00 KGS INTRANSI T TO ICD EMBAKASI NAIROBI S B NO 4690268 DATE 25 08 2020 I EC NO AAMCM4201A INVOICE NO 10004 DATE 18 08 2020 HS CODE 64069090 39269099 84538000 35069999 39173990 64039990 3215 9090 39269099 83089099 35061000 84538000 FREIGHT PREPAID THC PREP AID ON CARRIAGE MOMBASA TO EMBAKASSI NAIROBI PREPAID</v>
          </cell>
          <cell r="Y3100" t="str">
            <v>Valide</v>
          </cell>
        </row>
        <row r="3101">
          <cell r="A3101" t="str">
            <v>MRKU5143029</v>
          </cell>
          <cell r="B3101">
            <v>40</v>
          </cell>
          <cell r="C3101" t="str">
            <v>204791041</v>
          </cell>
          <cell r="D3101">
            <v>0</v>
          </cell>
          <cell r="E3101">
            <v>0</v>
          </cell>
          <cell r="F3101">
            <v>0</v>
          </cell>
          <cell r="G3101">
            <v>0</v>
          </cell>
          <cell r="H3101">
            <v>0</v>
          </cell>
          <cell r="I3101" t="str">
            <v>2020 MSA 167505</v>
          </cell>
          <cell r="J3101">
            <v>317</v>
          </cell>
          <cell r="K3101" t="str">
            <v>HANS ANDERSSON PAPER NYA AB VALLGAT</v>
          </cell>
          <cell r="L3101" t="str">
            <v>MEGVEL CARTONS LTD MLOLONGO OFF MO9 777 ATT JOSEPH SAMANAYO</v>
          </cell>
          <cell r="M3101" t="str">
            <v>TR</v>
          </cell>
          <cell r="N3101" t="str">
            <v>BEANR</v>
          </cell>
          <cell r="O3101" t="str">
            <v>RL</v>
          </cell>
          <cell r="P3101">
            <v>27</v>
          </cell>
          <cell r="Q3101">
            <v>27</v>
          </cell>
          <cell r="R3101">
            <v>27</v>
          </cell>
          <cell r="S3101">
            <v>27</v>
          </cell>
          <cell r="T3101">
            <v>46658</v>
          </cell>
          <cell r="U3101">
            <v>46658</v>
          </cell>
          <cell r="V3101">
            <v>46658</v>
          </cell>
          <cell r="W3101">
            <v>46658</v>
          </cell>
          <cell r="X3101" t="str">
            <v>480524 HS KRAFTLINER MANIFEST BL ON TP DOC LEVEL 2 X 40 HC C ONTAINERS STC 27 REELS - 46 658 MT WHITE TOP KRAFTLINER ROYAL WHIT E AND WHITE TOP KRAFTLINER ROYAL2000 FREIGHT PREPAID 21 DAYS FR EE TIME DETENTION DEMURRAGE COMBINED NAME ADDRESS TEL FAX NUMBERS OF VESSELS AGENT IN PORT OF DISCHARGE PLEASE INSERT SHIPPING MARKS MEGVEL NAIROBI VIA MOMBASA GOODS IN TRANSIT TO ICD EMBAKASI ON RECEIVERS COST AND ACCOUNT 480524 HS KRAFTLINER MANIFEST BL ON TP DOC LEVEL 2 X 40 H C CONTAINERS STC 27 REELS - 46 658 MT WHITE TOP KRAFTLINER ROYAL W HITE AND WHITE TOP KRAFTLINER ROYAL2000 FREIGHT PREPAID 21 DAYS FREE TIME DETENTION DEMURRAGE COMBINED NAME ADDRESS TEL FAX NUMBE RS OF VESSELS AGENT IN PORT OF DISCHARGE PLEASE INSERT SHIPPING MARKS MEGVEL NAIROBI VIA MOMBASA GOODS IN TRANSIT TO ICD EMBAK ASI ON RECEIVERS COST AND ACCOUNT</v>
          </cell>
          <cell r="Y3101" t="str">
            <v>Valide</v>
          </cell>
        </row>
        <row r="3102">
          <cell r="A3102" t="str">
            <v>MSKU3094539</v>
          </cell>
          <cell r="B3102">
            <v>20</v>
          </cell>
          <cell r="C3102" t="str">
            <v>204792065</v>
          </cell>
          <cell r="D3102">
            <v>0</v>
          </cell>
          <cell r="E3102">
            <v>0</v>
          </cell>
          <cell r="F3102">
            <v>0</v>
          </cell>
          <cell r="G3102">
            <v>0</v>
          </cell>
          <cell r="H3102">
            <v>0</v>
          </cell>
          <cell r="I3102" t="str">
            <v>2020 MSA 167279</v>
          </cell>
          <cell r="J3102">
            <v>370</v>
          </cell>
          <cell r="K3102" t="str">
            <v>MEPCCCO BALCAN LIMITED 4 MUSALA STR</v>
          </cell>
          <cell r="L3102" t="str">
            <v>MEPCCCO AFRICA LIMITED 15 WEST LAN</v>
          </cell>
          <cell r="M3102" t="str">
            <v>US</v>
          </cell>
          <cell r="N3102" t="str">
            <v>GRPIR</v>
          </cell>
          <cell r="O3102" t="str">
            <v>PK</v>
          </cell>
          <cell r="P3102">
            <v>23</v>
          </cell>
          <cell r="Q3102">
            <v>23</v>
          </cell>
          <cell r="R3102">
            <v>23</v>
          </cell>
          <cell r="S3102">
            <v>23</v>
          </cell>
          <cell r="T3102">
            <v>4053</v>
          </cell>
          <cell r="U3102">
            <v>4053</v>
          </cell>
          <cell r="V3102">
            <v>4053</v>
          </cell>
          <cell r="W3102">
            <v>4053</v>
          </cell>
          <cell r="X3102" t="str">
            <v>PIPE FITTINGS ALL PACK IN 11 PALLETS AND 12 BOXES FLANGE ADAPTOR S PIRIGOT BACK RING VALVE SINGLE SOCKET ELBOW INVERT REDUCER BRANCH PP REDUCED BRANCH OF PLASTIC OF HS CODE 39174000 CONNECTOR FOR P EX TUBE MALE WALL PLATE ELBOW FEMALE FOR PEX TUBE OF HS CODE 7412 200 INSULATORS OF HS CODE 40161000 BRACKET WITH RUBBER OF HS CODE 73269060 FLASH ANCHORS THREADED HS CODE 84639000 NET WEIGH T 3788 14 KGS GROSS WEIGHT 4052 82 KGS INTRANSIT TO ICD EMBAKASI NAIROBI</v>
          </cell>
          <cell r="Y3102" t="str">
            <v>Valide</v>
          </cell>
        </row>
        <row r="3103">
          <cell r="A3103" t="str">
            <v>MRKU7151300</v>
          </cell>
          <cell r="B3103">
            <v>20</v>
          </cell>
          <cell r="C3103" t="str">
            <v>204793049</v>
          </cell>
          <cell r="D3103">
            <v>0</v>
          </cell>
          <cell r="E3103">
            <v>0</v>
          </cell>
          <cell r="F3103">
            <v>0</v>
          </cell>
          <cell r="G3103">
            <v>0</v>
          </cell>
          <cell r="H3103">
            <v>0</v>
          </cell>
          <cell r="I3103" t="str">
            <v>2020 MSA 166958</v>
          </cell>
          <cell r="J3103">
            <v>32</v>
          </cell>
          <cell r="K3103" t="str">
            <v>RYAN SEALS GALA NO 5 BUILDING NO 1DIA TEL NO 91 9820110317</v>
          </cell>
          <cell r="L3103" t="str">
            <v>BENCHMARK TECHNOLOGIES LIMITED</v>
          </cell>
          <cell r="M3103" t="str">
            <v>AE</v>
          </cell>
          <cell r="N3103" t="str">
            <v>INNSA</v>
          </cell>
          <cell r="O3103" t="str">
            <v>CT</v>
          </cell>
          <cell r="P3103">
            <v>360</v>
          </cell>
          <cell r="Q3103">
            <v>360</v>
          </cell>
          <cell r="R3103">
            <v>360</v>
          </cell>
          <cell r="S3103">
            <v>360</v>
          </cell>
          <cell r="T3103">
            <v>3884</v>
          </cell>
          <cell r="U3103">
            <v>3884</v>
          </cell>
          <cell r="V3103">
            <v>3884</v>
          </cell>
          <cell r="W3103">
            <v>3884</v>
          </cell>
          <cell r="X3103" t="str">
            <v>360 CARTONS THREE HUNDRED SIXTY CARTONS ONLY 001-100 - 100 CTNS X 10000 NOS - INTERMEDIATE SKIRT CROWNS MADE OF 0 20MM THICK TFS SHE ETS EXTERNALLY PRINTED AS PER YOUR APPROVED DALLAS DESIGN IN RED GREEN AND BLACK COLOURS ON A WHITE BACKGROUND INTERNALLY LACQUERE D AND FITTED WITH PVC FREE DRY BLEND LINERS AS PER SAMPLE SENT TO YOU ANS AS PER STANDARD SPECIFICATION OF SUPPLY 100 BOXES X 1000 0 NOS 10 00 000 NOS 101-136 - 36 CTNS X 2000 NOS - 29 5 X 35MM P LAIN GOLD PILFER PROOF CAPS FITTED WITH EP LINERS 36 BOXES X 2000 NOS 74 000 NOS 137-360 - 224 CTNS X 2000 NOS - 29 5 X 35 MM PRIN TED AND EMBOSSED DALLAS SILVER RED BLACK GREEN COLOURS PILFERPROOF CAPS FITTED WITH E P LINERS 224 BOXES X 2000 NOS 4 48 000 NOS H S CODE NO 83091000 83099010 SB NO 4652578 DT 24 08 2020 NETT WEIGHT 3470 000 KGS</v>
          </cell>
          <cell r="Y3103" t="str">
            <v>Valide</v>
          </cell>
        </row>
        <row r="3104">
          <cell r="A3104" t="str">
            <v>TCNU8596632</v>
          </cell>
          <cell r="B3104">
            <v>40</v>
          </cell>
          <cell r="C3104" t="str">
            <v>204795249</v>
          </cell>
          <cell r="D3104">
            <v>0</v>
          </cell>
          <cell r="E3104">
            <v>0</v>
          </cell>
          <cell r="F3104">
            <v>0</v>
          </cell>
          <cell r="G3104">
            <v>0</v>
          </cell>
          <cell r="H3104">
            <v>0</v>
          </cell>
          <cell r="I3104" t="str">
            <v>2020 MSA 167129</v>
          </cell>
          <cell r="J3104">
            <v>12</v>
          </cell>
          <cell r="K3104" t="str">
            <v>BLUELINE FREIGHT FORWARDERS NEAR PA</v>
          </cell>
          <cell r="L3104" t="str">
            <v>MOBIUS MOTORS SAMEER BUSINESS PARK</v>
          </cell>
          <cell r="M3104" t="str">
            <v>BR</v>
          </cell>
          <cell r="N3104" t="str">
            <v>INNSA</v>
          </cell>
          <cell r="O3104" t="str">
            <v>PK</v>
          </cell>
          <cell r="P3104">
            <v>3</v>
          </cell>
          <cell r="Q3104">
            <v>3</v>
          </cell>
          <cell r="R3104">
            <v>3</v>
          </cell>
          <cell r="S3104">
            <v>3</v>
          </cell>
          <cell r="T3104">
            <v>2725</v>
          </cell>
          <cell r="U3104">
            <v>2725</v>
          </cell>
          <cell r="V3104">
            <v>2725</v>
          </cell>
          <cell r="W3104">
            <v>2725</v>
          </cell>
          <cell r="X3104" t="str">
            <v>PARTS ACCESSORIES OF VEHICLES AUTOMOBILE PARTS INTRANSIT TO ICD E MBAKASI NAIROBI</v>
          </cell>
          <cell r="Y3104" t="str">
            <v>Valide</v>
          </cell>
        </row>
        <row r="3105">
          <cell r="A3105" t="str">
            <v>MRKU4020734</v>
          </cell>
          <cell r="B3105">
            <v>40</v>
          </cell>
          <cell r="C3105" t="str">
            <v>204799605</v>
          </cell>
          <cell r="D3105">
            <v>0</v>
          </cell>
          <cell r="E3105">
            <v>0</v>
          </cell>
          <cell r="F3105">
            <v>0</v>
          </cell>
          <cell r="G3105">
            <v>0</v>
          </cell>
          <cell r="H3105">
            <v>0</v>
          </cell>
          <cell r="I3105" t="str">
            <v>2020 MSA 167505</v>
          </cell>
          <cell r="J3105">
            <v>320</v>
          </cell>
          <cell r="K3105" t="str">
            <v>VIVE TEXTILE RECYCLING SP Z OO 22 U</v>
          </cell>
          <cell r="L3105" t="str">
            <v>BENTAN INVESTMENT LTD P O BOX 3046</v>
          </cell>
          <cell r="M3105" t="str">
            <v>TR</v>
          </cell>
          <cell r="N3105" t="str">
            <v>PLGDN</v>
          </cell>
          <cell r="O3105" t="str">
            <v>BG</v>
          </cell>
          <cell r="P3105">
            <v>780</v>
          </cell>
          <cell r="Q3105">
            <v>780</v>
          </cell>
          <cell r="R3105">
            <v>780</v>
          </cell>
          <cell r="S3105">
            <v>780</v>
          </cell>
          <cell r="T3105">
            <v>19500</v>
          </cell>
          <cell r="U3105">
            <v>19500</v>
          </cell>
          <cell r="V3105">
            <v>19500</v>
          </cell>
          <cell r="W3105">
            <v>19500</v>
          </cell>
          <cell r="X3105" t="str">
            <v>OF USED SHOES IN TRANSIT TO NAIROBI INTRANSIT TO ICD EMBAKASI NAIR OBI</v>
          </cell>
          <cell r="Y3105" t="str">
            <v>Valide</v>
          </cell>
        </row>
        <row r="3106">
          <cell r="A3106" t="str">
            <v>MSKU1547560</v>
          </cell>
          <cell r="B3106">
            <v>40</v>
          </cell>
          <cell r="C3106" t="str">
            <v>204805369</v>
          </cell>
          <cell r="D3106">
            <v>0</v>
          </cell>
          <cell r="E3106">
            <v>0</v>
          </cell>
          <cell r="F3106">
            <v>0</v>
          </cell>
          <cell r="G3106">
            <v>0</v>
          </cell>
          <cell r="H3106">
            <v>0</v>
          </cell>
          <cell r="I3106" t="str">
            <v>2020 MSA 167373</v>
          </cell>
          <cell r="J3106">
            <v>10</v>
          </cell>
          <cell r="K3106" t="str">
            <v>GATEWAY GLOBAL LOGISTICS HK LIMIT HONG KONG TEL 852-2408 883</v>
          </cell>
          <cell r="L3106" t="str">
            <v>SAFARICOM PLC SAFARICOM HOUSE WAIYE</v>
          </cell>
          <cell r="M3106" t="str">
            <v>CN</v>
          </cell>
          <cell r="N3106" t="str">
            <v>HKHKG</v>
          </cell>
          <cell r="O3106" t="str">
            <v>PK</v>
          </cell>
          <cell r="P3106">
            <v>20</v>
          </cell>
          <cell r="Q3106">
            <v>20</v>
          </cell>
          <cell r="R3106">
            <v>20</v>
          </cell>
          <cell r="S3106">
            <v>20</v>
          </cell>
          <cell r="T3106">
            <v>8604</v>
          </cell>
          <cell r="U3106">
            <v>8604</v>
          </cell>
          <cell r="V3106">
            <v>8604</v>
          </cell>
          <cell r="W3106">
            <v>8604</v>
          </cell>
          <cell r="X3106" t="str">
            <v>MOBILE PHONES PO 335544 NEON RAY PRO-19200PCS H S CODE 85171200 PO 336744 NEON RAY-2400PCS H S CODE 85171200 INVOICE NO S4200610003 B</v>
          </cell>
          <cell r="Y3106" t="str">
            <v>Valide</v>
          </cell>
        </row>
        <row r="3107">
          <cell r="A3107" t="str">
            <v>MSKU9697329</v>
          </cell>
          <cell r="B3107">
            <v>40</v>
          </cell>
          <cell r="C3107" t="str">
            <v>204806428</v>
          </cell>
          <cell r="D3107">
            <v>0</v>
          </cell>
          <cell r="E3107">
            <v>0</v>
          </cell>
          <cell r="F3107">
            <v>0</v>
          </cell>
          <cell r="G3107">
            <v>0</v>
          </cell>
          <cell r="H3107">
            <v>0</v>
          </cell>
          <cell r="I3107" t="str">
            <v>2020 MSA 167504</v>
          </cell>
          <cell r="J3107">
            <v>116</v>
          </cell>
          <cell r="K3107" t="str">
            <v>EXXONMOBIL PETROLEUM CHEMICAL BV</v>
          </cell>
          <cell r="L3107" t="str">
            <v>TO THE ORDER OF I AND M BANK LTD P</v>
          </cell>
          <cell r="M3107" t="str">
            <v>CN</v>
          </cell>
          <cell r="N3107" t="str">
            <v>SAJED</v>
          </cell>
          <cell r="O3107" t="str">
            <v>BG</v>
          </cell>
          <cell r="P3107">
            <v>2970</v>
          </cell>
          <cell r="Q3107">
            <v>2970</v>
          </cell>
          <cell r="R3107">
            <v>2970</v>
          </cell>
          <cell r="S3107">
            <v>2970</v>
          </cell>
          <cell r="T3107">
            <v>75825</v>
          </cell>
          <cell r="U3107">
            <v>75825</v>
          </cell>
          <cell r="V3107">
            <v>75825</v>
          </cell>
          <cell r="W3107">
            <v>75825</v>
          </cell>
          <cell r="X3107" t="str">
            <v>74 250 MT OF HIGH DENSITY POLYETHYLENE GRADE HYA600 IDF NO E200837 9952 AND L C NO IMPLC54 1319 20 H S CODE 3901 2000 ON PALLETS H IGH DENSITY POLYETHYLENE EXXONMOBIL HYA600</v>
          </cell>
          <cell r="Y3107" t="str">
            <v>Valide</v>
          </cell>
        </row>
        <row r="3108">
          <cell r="A3108" t="str">
            <v>MSKU5184478</v>
          </cell>
          <cell r="B3108">
            <v>20</v>
          </cell>
          <cell r="C3108" t="str">
            <v>204806806</v>
          </cell>
          <cell r="D3108">
            <v>0</v>
          </cell>
          <cell r="E3108">
            <v>0</v>
          </cell>
          <cell r="F3108">
            <v>0</v>
          </cell>
          <cell r="G3108">
            <v>0</v>
          </cell>
          <cell r="H3108">
            <v>0</v>
          </cell>
          <cell r="I3108" t="str">
            <v>2020 MSA 167189</v>
          </cell>
          <cell r="J3108">
            <v>123</v>
          </cell>
          <cell r="K3108" t="str">
            <v>GATEWAY GLOBAL LOGISTICS LIMITED RO920</v>
          </cell>
          <cell r="L3108" t="str">
            <v>SAFARICOM PLC SAFARICOM HOUSE - OFF</v>
          </cell>
          <cell r="M3108" t="str">
            <v>CN</v>
          </cell>
          <cell r="N3108" t="str">
            <v>CNSHA</v>
          </cell>
          <cell r="O3108" t="str">
            <v>PK</v>
          </cell>
          <cell r="P3108">
            <v>200</v>
          </cell>
          <cell r="Q3108">
            <v>200</v>
          </cell>
          <cell r="R3108">
            <v>200</v>
          </cell>
          <cell r="S3108">
            <v>200</v>
          </cell>
          <cell r="T3108">
            <v>6320</v>
          </cell>
          <cell r="U3108">
            <v>6320</v>
          </cell>
          <cell r="V3108">
            <v>6320</v>
          </cell>
          <cell r="W3108">
            <v>6320</v>
          </cell>
          <cell r="X3108" t="str">
            <v>2000000 GSM SIM CARDS INBOUNDLOGISTICS SAFARICOM CO KE</v>
          </cell>
          <cell r="Y3108" t="str">
            <v>Valide</v>
          </cell>
        </row>
        <row r="3109">
          <cell r="A3109" t="str">
            <v>MSKU7582320</v>
          </cell>
          <cell r="B3109">
            <v>20</v>
          </cell>
          <cell r="C3109" t="str">
            <v>204809626</v>
          </cell>
          <cell r="D3109">
            <v>0</v>
          </cell>
          <cell r="E3109">
            <v>0</v>
          </cell>
          <cell r="F3109">
            <v>0</v>
          </cell>
          <cell r="G3109">
            <v>0</v>
          </cell>
          <cell r="H3109">
            <v>0</v>
          </cell>
          <cell r="I3109" t="str">
            <v>2020 MSA 167189</v>
          </cell>
          <cell r="J3109">
            <v>124</v>
          </cell>
          <cell r="K3109" t="str">
            <v>GATEWAY GLOBAL LOGISTICS LIMITED RO920</v>
          </cell>
          <cell r="L3109" t="str">
            <v>SAFARICOM PLC SAFARICOM HOUSE - OFF</v>
          </cell>
          <cell r="M3109" t="str">
            <v>CN</v>
          </cell>
          <cell r="N3109" t="str">
            <v>CNSHA</v>
          </cell>
          <cell r="O3109" t="str">
            <v>PK</v>
          </cell>
          <cell r="P3109">
            <v>13</v>
          </cell>
          <cell r="Q3109">
            <v>13</v>
          </cell>
          <cell r="R3109">
            <v>13</v>
          </cell>
          <cell r="S3109">
            <v>13</v>
          </cell>
          <cell r="T3109">
            <v>3075</v>
          </cell>
          <cell r="U3109">
            <v>3075</v>
          </cell>
          <cell r="V3109">
            <v>3075</v>
          </cell>
          <cell r="W3109">
            <v>3075</v>
          </cell>
          <cell r="X3109" t="str">
            <v>AHEGC AIRSCALE DUAL RRH 4T4R B1 3 400W INBOUNDLOGISTICS SAFARICOM CO KE</v>
          </cell>
          <cell r="Y3109" t="str">
            <v>Valide</v>
          </cell>
        </row>
        <row r="3110">
          <cell r="A3110" t="str">
            <v>SUDU5874733</v>
          </cell>
          <cell r="B3110">
            <v>40</v>
          </cell>
          <cell r="C3110" t="str">
            <v>204816233</v>
          </cell>
          <cell r="D3110">
            <v>0</v>
          </cell>
          <cell r="E3110">
            <v>0</v>
          </cell>
          <cell r="F3110">
            <v>0</v>
          </cell>
          <cell r="G3110">
            <v>0</v>
          </cell>
          <cell r="H3110">
            <v>0</v>
          </cell>
          <cell r="I3110" t="str">
            <v>2020 MSA 167388</v>
          </cell>
          <cell r="J3110">
            <v>65</v>
          </cell>
          <cell r="K3110" t="str">
            <v>EXXONMOBIL PETROLEUM CHEMICAL BV</v>
          </cell>
          <cell r="L3110" t="str">
            <v>TO THE ORDER OF I AND M BANK LTD P</v>
          </cell>
          <cell r="M3110" t="str">
            <v>AE</v>
          </cell>
          <cell r="N3110" t="str">
            <v>SAJED</v>
          </cell>
          <cell r="O3110" t="str">
            <v>BG</v>
          </cell>
          <cell r="P3110">
            <v>3960</v>
          </cell>
          <cell r="Q3110">
            <v>3960</v>
          </cell>
          <cell r="R3110">
            <v>3960</v>
          </cell>
          <cell r="S3110">
            <v>3960</v>
          </cell>
          <cell r="T3110">
            <v>101100</v>
          </cell>
          <cell r="U3110">
            <v>101100</v>
          </cell>
          <cell r="V3110">
            <v>101100</v>
          </cell>
          <cell r="W3110">
            <v>101100</v>
          </cell>
          <cell r="X3110" t="str">
            <v>99 000 MT OF HIGH DENSITY POLYETHYLENE GRADE HYA600 IDF NO E200837 9952 AND L C NO IMPLC54 1319 20 H S CODE 3901 2000 ON PALLETS H IGH DENSITY POLYETHYLENE EXXONMOBIL HYA600 FREIGHT PREPAID</v>
          </cell>
          <cell r="Y3110" t="str">
            <v>Valide</v>
          </cell>
        </row>
        <row r="3111">
          <cell r="A3111" t="str">
            <v>MSKU1348280</v>
          </cell>
          <cell r="B3111">
            <v>40</v>
          </cell>
          <cell r="C3111" t="str">
            <v>204816318</v>
          </cell>
          <cell r="D3111">
            <v>0</v>
          </cell>
          <cell r="E3111">
            <v>0</v>
          </cell>
          <cell r="F3111">
            <v>0</v>
          </cell>
          <cell r="G3111">
            <v>0</v>
          </cell>
          <cell r="H3111">
            <v>0</v>
          </cell>
          <cell r="I3111" t="str">
            <v>2020 MSA 167505</v>
          </cell>
          <cell r="J3111">
            <v>323</v>
          </cell>
          <cell r="K3111" t="str">
            <v>REMA METAL TEKSTIL INS GIDA SAN TIC</v>
          </cell>
          <cell r="L3111" t="str">
            <v>CROM IMPEX LIMITED PO BOX 44369-001</v>
          </cell>
          <cell r="M3111" t="str">
            <v>TR</v>
          </cell>
          <cell r="N3111" t="str">
            <v>TRMER</v>
          </cell>
          <cell r="O3111" t="str">
            <v>BX</v>
          </cell>
          <cell r="P3111">
            <v>87</v>
          </cell>
          <cell r="Q3111">
            <v>87</v>
          </cell>
          <cell r="R3111">
            <v>0</v>
          </cell>
          <cell r="S3111">
            <v>0</v>
          </cell>
          <cell r="T3111">
            <v>18258</v>
          </cell>
          <cell r="U3111">
            <v>18258</v>
          </cell>
          <cell r="V3111">
            <v>0</v>
          </cell>
          <cell r="W3111">
            <v>0</v>
          </cell>
          <cell r="X3111" t="str">
            <v>FREE STANDING COOKERS -CKD 732111 851660 INTRANSIT TO ICD EMBAKASI NAIROBI</v>
          </cell>
          <cell r="Y3111" t="str">
            <v>Valide</v>
          </cell>
        </row>
        <row r="3112">
          <cell r="A3112" t="str">
            <v>HASU4793450</v>
          </cell>
          <cell r="B3112">
            <v>40</v>
          </cell>
          <cell r="C3112" t="str">
            <v>204820570</v>
          </cell>
          <cell r="D3112">
            <v>0</v>
          </cell>
          <cell r="E3112">
            <v>0</v>
          </cell>
          <cell r="F3112">
            <v>0</v>
          </cell>
          <cell r="G3112">
            <v>0</v>
          </cell>
          <cell r="H3112">
            <v>0</v>
          </cell>
          <cell r="I3112" t="str">
            <v>2020 MSA 167505</v>
          </cell>
          <cell r="J3112">
            <v>325</v>
          </cell>
          <cell r="K3112" t="str">
            <v>INTERSTATE PAPER INDUSTRIES I P I</v>
          </cell>
          <cell r="L3112" t="str">
            <v>VICTORIA COMMERCIAL BANK MEZZ FLOO499 FAX 254 2 271 3778</v>
          </cell>
          <cell r="M3112" t="str">
            <v>TR</v>
          </cell>
          <cell r="N3112" t="str">
            <v>EGALY</v>
          </cell>
          <cell r="O3112" t="str">
            <v>RO</v>
          </cell>
          <cell r="P3112">
            <v>180</v>
          </cell>
          <cell r="Q3112">
            <v>180</v>
          </cell>
          <cell r="R3112">
            <v>180</v>
          </cell>
          <cell r="S3112">
            <v>180</v>
          </cell>
          <cell r="T3112">
            <v>125467</v>
          </cell>
          <cell r="U3112">
            <v>125467</v>
          </cell>
          <cell r="V3112">
            <v>125467</v>
          </cell>
          <cell r="W3112">
            <v>125467</v>
          </cell>
          <cell r="X3112" t="str">
            <v>TOILET TISSUE ECONOMY INVOICE REFERENCE X0693 20 CUSTOMER REF NB IPI231 20 NUMBER OF BUNDLES 180 NUMBER OF ROLLS 180 GROSS WEIGH T 125 467 TONS NET WEIGHT 125 467 TONS HS CODE 480300 IDF E2007367 680 INTRANSIT TO ICD EMBAKASI NAIROBI</v>
          </cell>
          <cell r="Y3112" t="str">
            <v>Valide</v>
          </cell>
        </row>
        <row r="3113">
          <cell r="A3113" t="str">
            <v>TCNU5937479</v>
          </cell>
          <cell r="B3113">
            <v>40</v>
          </cell>
          <cell r="C3113" t="str">
            <v>204820570</v>
          </cell>
          <cell r="D3113">
            <v>0</v>
          </cell>
          <cell r="E3113">
            <v>0</v>
          </cell>
          <cell r="F3113">
            <v>0</v>
          </cell>
          <cell r="G3113">
            <v>0</v>
          </cell>
          <cell r="H3113">
            <v>0</v>
          </cell>
          <cell r="I3113" t="str">
            <v>2020 MSA 167505</v>
          </cell>
          <cell r="J3113">
            <v>325</v>
          </cell>
          <cell r="K3113" t="str">
            <v>INTERSTATE PAPER INDUSTRIES I P I</v>
          </cell>
          <cell r="L3113" t="str">
            <v>VICTORIA COMMERCIAL BANK MEZZ FLOO499 FAX 254 2 271 3778</v>
          </cell>
          <cell r="M3113" t="str">
            <v>TR</v>
          </cell>
          <cell r="N3113" t="str">
            <v>EGALY</v>
          </cell>
          <cell r="O3113" t="str">
            <v>RO</v>
          </cell>
          <cell r="P3113">
            <v>180</v>
          </cell>
          <cell r="Q3113">
            <v>180</v>
          </cell>
          <cell r="R3113">
            <v>180</v>
          </cell>
          <cell r="S3113">
            <v>180</v>
          </cell>
          <cell r="T3113">
            <v>125467</v>
          </cell>
          <cell r="U3113">
            <v>125467</v>
          </cell>
          <cell r="V3113">
            <v>125467</v>
          </cell>
          <cell r="W3113">
            <v>125467</v>
          </cell>
          <cell r="X3113" t="str">
            <v>TOILET TISSUE ECONOMY INVOICE REFERENCE X0693 20 CUSTOMER REF NB IPI231 20 NUMBER OF BUNDLES 180 NUMBER OF ROLLS 180 GROSS WEIGH T 125 467 TONS NET WEIGHT 125 467 TONS HS CODE 480300 IDF E2007367 680 INTRANSIT TO ICD EMBAKASI NAIROBI</v>
          </cell>
          <cell r="Y3113" t="str">
            <v>Valide</v>
          </cell>
        </row>
        <row r="3114">
          <cell r="A3114" t="str">
            <v>BEAU5016157</v>
          </cell>
          <cell r="B3114">
            <v>40</v>
          </cell>
          <cell r="C3114" t="str">
            <v>204820570</v>
          </cell>
          <cell r="D3114">
            <v>0</v>
          </cell>
          <cell r="E3114">
            <v>0</v>
          </cell>
          <cell r="F3114">
            <v>0</v>
          </cell>
          <cell r="G3114">
            <v>0</v>
          </cell>
          <cell r="H3114">
            <v>0</v>
          </cell>
          <cell r="I3114" t="str">
            <v>2020 MSA 167505</v>
          </cell>
          <cell r="J3114">
            <v>325</v>
          </cell>
          <cell r="K3114" t="str">
            <v>INTERSTATE PAPER INDUSTRIES I P I</v>
          </cell>
          <cell r="L3114" t="str">
            <v>VICTORIA COMMERCIAL BANK MEZZ FLOO499 FAX 254 2 271 3778</v>
          </cell>
          <cell r="M3114" t="str">
            <v>TR</v>
          </cell>
          <cell r="N3114" t="str">
            <v>EGALY</v>
          </cell>
          <cell r="O3114" t="str">
            <v>RO</v>
          </cell>
          <cell r="P3114">
            <v>180</v>
          </cell>
          <cell r="Q3114">
            <v>180</v>
          </cell>
          <cell r="R3114">
            <v>180</v>
          </cell>
          <cell r="S3114">
            <v>180</v>
          </cell>
          <cell r="T3114">
            <v>125467</v>
          </cell>
          <cell r="U3114">
            <v>125467</v>
          </cell>
          <cell r="V3114">
            <v>125467</v>
          </cell>
          <cell r="W3114">
            <v>125467</v>
          </cell>
          <cell r="X3114" t="str">
            <v>TOILET TISSUE ECONOMY INVOICE REFERENCE X0693 20 CUSTOMER REF NB IPI231 20 NUMBER OF BUNDLES 180 NUMBER OF ROLLS 180 GROSS WEIGH T 125 467 TONS NET WEIGHT 125 467 TONS HS CODE 480300 IDF E2007367 680 INTRANSIT TO ICD EMBAKASI NAIROBI</v>
          </cell>
          <cell r="Y3114" t="str">
            <v>Valide</v>
          </cell>
        </row>
        <row r="3115">
          <cell r="A3115" t="str">
            <v>MRKU7227469</v>
          </cell>
          <cell r="B3115">
            <v>20</v>
          </cell>
          <cell r="C3115" t="str">
            <v>204824552</v>
          </cell>
          <cell r="D3115">
            <v>0</v>
          </cell>
          <cell r="E3115">
            <v>0</v>
          </cell>
          <cell r="F3115">
            <v>0</v>
          </cell>
          <cell r="G3115">
            <v>0</v>
          </cell>
          <cell r="H3115">
            <v>0</v>
          </cell>
          <cell r="I3115" t="str">
            <v>2020 MSA 167505</v>
          </cell>
          <cell r="J3115">
            <v>331</v>
          </cell>
          <cell r="K3115" t="str">
            <v>HINDALCO DO BRASIL INDUSTRIA E COME02 KAILAS BUSINESS PARK VIK</v>
          </cell>
          <cell r="L3115" t="str">
            <v>PAN AFRICA CHEMICALS LTD ELDORET MFAX 0024 O 208005851</v>
          </cell>
          <cell r="M3115" t="str">
            <v>TR</v>
          </cell>
          <cell r="N3115" t="str">
            <v>BRQGF</v>
          </cell>
          <cell r="O3115" t="str">
            <v>BG</v>
          </cell>
          <cell r="P3115">
            <v>200</v>
          </cell>
          <cell r="Q3115">
            <v>200</v>
          </cell>
          <cell r="R3115">
            <v>200</v>
          </cell>
          <cell r="S3115">
            <v>200</v>
          </cell>
          <cell r="T3115">
            <v>248600</v>
          </cell>
          <cell r="U3115">
            <v>248600</v>
          </cell>
          <cell r="V3115">
            <v>248600</v>
          </cell>
          <cell r="W3115">
            <v>248600</v>
          </cell>
          <cell r="X3115" t="str">
            <v>10 CONTAINERS 200 BAGS 10 X 20 DRY CONTAINER 200 BIG BAGS WITH 2 48 000 MT ALUMINA HYDRATE ALUMINIUM HYDROXIDE - HU GRADE ALUMINA HY DRATE HU TOTAL GROSS WEIGHT - 248 600 00 TOTAL NET WEIGHT - 24 8 000 00 NCM SH CODE 2818 30 00 RUC 0BR1772099420000000000000 0000731999 DUE 20BR001109650-9 INCOTERM CFR FINAL PLACE OF DELIVERY ICD EMBAKASI NAIROBI AT CONSIGNEE RISK AND COST D ESTINATION AGENT MAERSK KENYA LIMITED BRANCH OFFICE MARITIME CENTRE ARCHBISHOP MAKARIOS CLOSE OFF MOI AVENUE P O BOX 89911 - 80 100 MOMBASA KENYA PH 254 41 215 0006 IDF NO E2008385240 BA TCH NO 12362 20 12363 20 MFG DT AUGUST 06TH 2020 AUGUST 10TH 2020 EXP DT AUGUST 2022 AUGUST 2022 STORE IN COOL DRY PLACE WEAR PROTECTIVE CLOTHING ROAD VIKHROLI WEST MUMBAI-400 079 INDIA TEL 91-2262362557 MOBILE 91-9820353984 EMAIL SALE S ARCHANAOVERSEAS COM PIN NO P051163967-F VAT NO 0140823 N APPLICAB</v>
          </cell>
          <cell r="Y3115" t="str">
            <v>Valide</v>
          </cell>
        </row>
        <row r="3116">
          <cell r="A3116" t="str">
            <v>MSKU8273542</v>
          </cell>
          <cell r="B3116">
            <v>40</v>
          </cell>
          <cell r="C3116" t="str">
            <v>204824580</v>
          </cell>
          <cell r="D3116">
            <v>0</v>
          </cell>
          <cell r="E3116">
            <v>0</v>
          </cell>
          <cell r="F3116">
            <v>0</v>
          </cell>
          <cell r="G3116">
            <v>0</v>
          </cell>
          <cell r="H3116">
            <v>0</v>
          </cell>
          <cell r="I3116" t="str">
            <v>2020 MSA 167505</v>
          </cell>
          <cell r="J3116">
            <v>332</v>
          </cell>
          <cell r="K3116" t="str">
            <v>ETAP CO FOR PAPER BOARD BLOCK 25128371</v>
          </cell>
          <cell r="L3116" t="str">
            <v>ALL PACK INDUSTRIES LTD MOMBASA ROA780 520695</v>
          </cell>
          <cell r="M3116" t="str">
            <v>TR</v>
          </cell>
          <cell r="N3116" t="str">
            <v>EGALY</v>
          </cell>
          <cell r="O3116" t="str">
            <v>RL</v>
          </cell>
          <cell r="P3116">
            <v>78</v>
          </cell>
          <cell r="Q3116">
            <v>78</v>
          </cell>
          <cell r="R3116">
            <v>78</v>
          </cell>
          <cell r="S3116">
            <v>78</v>
          </cell>
          <cell r="T3116">
            <v>125430</v>
          </cell>
          <cell r="U3116">
            <v>125430</v>
          </cell>
          <cell r="V3116">
            <v>125430</v>
          </cell>
          <cell r="W3116">
            <v>125430</v>
          </cell>
          <cell r="X3116" t="str">
            <v>PAPER ROLLS H S CODE 480524 TOTAL NET WEIGHT - 125430 KGS TOTA GROSS WEIGHT - 125430 KG INTRANSIT TO ICD EMBAKASI NAIROB I</v>
          </cell>
          <cell r="Y3116" t="str">
            <v>Valide</v>
          </cell>
        </row>
        <row r="3117">
          <cell r="A3117" t="str">
            <v>TCNU9367604</v>
          </cell>
          <cell r="B3117">
            <v>40</v>
          </cell>
          <cell r="C3117" t="str">
            <v>204824580</v>
          </cell>
          <cell r="D3117">
            <v>0</v>
          </cell>
          <cell r="E3117">
            <v>0</v>
          </cell>
          <cell r="F3117">
            <v>0</v>
          </cell>
          <cell r="G3117">
            <v>0</v>
          </cell>
          <cell r="H3117">
            <v>0</v>
          </cell>
          <cell r="I3117" t="str">
            <v>2020 MSA 167505</v>
          </cell>
          <cell r="J3117">
            <v>332</v>
          </cell>
          <cell r="K3117" t="str">
            <v>ETAP CO FOR PAPER BOARD BLOCK 25128371</v>
          </cell>
          <cell r="L3117" t="str">
            <v>ALL PACK INDUSTRIES LTD MOMBASA ROA780 520695</v>
          </cell>
          <cell r="M3117" t="str">
            <v>TR</v>
          </cell>
          <cell r="N3117" t="str">
            <v>EGALY</v>
          </cell>
          <cell r="O3117" t="str">
            <v>RL</v>
          </cell>
          <cell r="P3117">
            <v>78</v>
          </cell>
          <cell r="Q3117">
            <v>78</v>
          </cell>
          <cell r="R3117">
            <v>78</v>
          </cell>
          <cell r="S3117">
            <v>78</v>
          </cell>
          <cell r="T3117">
            <v>125430</v>
          </cell>
          <cell r="U3117">
            <v>125430</v>
          </cell>
          <cell r="V3117">
            <v>125430</v>
          </cell>
          <cell r="W3117">
            <v>125430</v>
          </cell>
          <cell r="X3117" t="str">
            <v>PAPER ROLLS H S CODE 480524 TOTAL NET WEIGHT - 125430 KGS TOTA GROSS WEIGHT - 125430 KG INTRANSIT TO ICD EMBAKASI NAIROB I</v>
          </cell>
          <cell r="Y3117" t="str">
            <v>Valide</v>
          </cell>
        </row>
        <row r="3118">
          <cell r="A3118" t="str">
            <v>MSKU9047766</v>
          </cell>
          <cell r="B3118">
            <v>40</v>
          </cell>
          <cell r="C3118" t="str">
            <v>204824580</v>
          </cell>
          <cell r="D3118">
            <v>0</v>
          </cell>
          <cell r="E3118">
            <v>0</v>
          </cell>
          <cell r="F3118">
            <v>0</v>
          </cell>
          <cell r="G3118">
            <v>0</v>
          </cell>
          <cell r="H3118">
            <v>0</v>
          </cell>
          <cell r="I3118" t="str">
            <v>2020 MSA 167505</v>
          </cell>
          <cell r="J3118">
            <v>332</v>
          </cell>
          <cell r="K3118" t="str">
            <v>ETAP CO FOR PAPER BOARD BLOCK 25128371</v>
          </cell>
          <cell r="L3118" t="str">
            <v>ALL PACK INDUSTRIES LTD MOMBASA ROA780 520695</v>
          </cell>
          <cell r="M3118" t="str">
            <v>TR</v>
          </cell>
          <cell r="N3118" t="str">
            <v>EGALY</v>
          </cell>
          <cell r="O3118" t="str">
            <v>RL</v>
          </cell>
          <cell r="P3118">
            <v>78</v>
          </cell>
          <cell r="Q3118">
            <v>78</v>
          </cell>
          <cell r="R3118">
            <v>78</v>
          </cell>
          <cell r="S3118">
            <v>78</v>
          </cell>
          <cell r="T3118">
            <v>125430</v>
          </cell>
          <cell r="U3118">
            <v>125430</v>
          </cell>
          <cell r="V3118">
            <v>125430</v>
          </cell>
          <cell r="W3118">
            <v>125430</v>
          </cell>
          <cell r="X3118" t="str">
            <v>PAPER ROLLS H S CODE 480524 TOTAL NET WEIGHT - 125430 KGS TOTA GROSS WEIGHT - 125430 KG INTRANSIT TO ICD EMBAKASI NAIROB I</v>
          </cell>
          <cell r="Y3118" t="str">
            <v>Valide</v>
          </cell>
        </row>
        <row r="3119">
          <cell r="A3119" t="str">
            <v>BMOU2473072</v>
          </cell>
          <cell r="B3119">
            <v>20</v>
          </cell>
          <cell r="C3119" t="str">
            <v>204825404</v>
          </cell>
          <cell r="D3119">
            <v>0</v>
          </cell>
          <cell r="E3119">
            <v>0</v>
          </cell>
          <cell r="F3119">
            <v>0</v>
          </cell>
          <cell r="G3119">
            <v>0</v>
          </cell>
          <cell r="H3119">
            <v>0</v>
          </cell>
          <cell r="I3119" t="str">
            <v>2020 MSA 167505</v>
          </cell>
          <cell r="J3119">
            <v>333</v>
          </cell>
          <cell r="K3119" t="str">
            <v>VALROM INDUSTRIE SRL 28 STRADA PRE</v>
          </cell>
          <cell r="L3119" t="str">
            <v>JAISHAM LTD FIRST PARKLANDS AVE NA</v>
          </cell>
          <cell r="M3119" t="str">
            <v>TR</v>
          </cell>
          <cell r="N3119" t="str">
            <v>ROCND</v>
          </cell>
          <cell r="O3119" t="str">
            <v>PC</v>
          </cell>
          <cell r="P3119">
            <v>716</v>
          </cell>
          <cell r="Q3119">
            <v>716</v>
          </cell>
          <cell r="R3119">
            <v>716</v>
          </cell>
          <cell r="S3119">
            <v>716</v>
          </cell>
          <cell r="T3119">
            <v>5914</v>
          </cell>
          <cell r="U3119">
            <v>5914</v>
          </cell>
          <cell r="V3119">
            <v>5914</v>
          </cell>
          <cell r="W3119">
            <v>5914</v>
          </cell>
          <cell r="X3119" t="str">
            <v>BUNDLES OF PPR PIPES AND BOXES OF PPR FITTINGS AND VALVES INTRANSIT TO ICD EMBAKASI NAIROBI</v>
          </cell>
          <cell r="Y3119" t="str">
            <v>Valide</v>
          </cell>
        </row>
        <row r="3120">
          <cell r="A3120" t="str">
            <v>MRKU2384320</v>
          </cell>
          <cell r="B3120">
            <v>40</v>
          </cell>
          <cell r="C3120" t="str">
            <v>204836635</v>
          </cell>
          <cell r="D3120">
            <v>0</v>
          </cell>
          <cell r="E3120">
            <v>0</v>
          </cell>
          <cell r="F3120">
            <v>0</v>
          </cell>
          <cell r="G3120">
            <v>0</v>
          </cell>
          <cell r="H3120">
            <v>0</v>
          </cell>
          <cell r="I3120" t="str">
            <v>2020 MSA 167374</v>
          </cell>
          <cell r="J3120">
            <v>286</v>
          </cell>
          <cell r="K3120" t="str">
            <v>ITOCHU CORPORATION 5-1 KITA-AOYAMA</v>
          </cell>
          <cell r="L3120" t="str">
            <v>ISUZU EAST AFRICA LIMITED ENTERPRIS-MAIL HENRY NJOROGE ISUZU CO</v>
          </cell>
          <cell r="M3120" t="str">
            <v>CN</v>
          </cell>
          <cell r="N3120" t="str">
            <v>JPYOK</v>
          </cell>
          <cell r="O3120" t="str">
            <v>PK</v>
          </cell>
          <cell r="P3120">
            <v>128</v>
          </cell>
          <cell r="Q3120">
            <v>128</v>
          </cell>
          <cell r="R3120">
            <v>128</v>
          </cell>
          <cell r="S3120">
            <v>128</v>
          </cell>
          <cell r="T3120">
            <v>89960</v>
          </cell>
          <cell r="U3120">
            <v>89960</v>
          </cell>
          <cell r="V3120">
            <v>89960</v>
          </cell>
          <cell r="W3120">
            <v>89960</v>
          </cell>
          <cell r="X3120" t="str">
            <v>NEW ISUZU VEHICLES IN CKD PH II CONDITION MODEL FTR90LHP LOT 0 11-014 HS CODE 8704 22 ATTN DANIEL KILENGE FRANCIS OHAGA HENRY NJOROGE TRADE REGISTER NUMBER P000608609Y INTRANSIT TO ICD EMBAKASI NAIROBI</v>
          </cell>
          <cell r="Y3120" t="str">
            <v>Valide</v>
          </cell>
        </row>
        <row r="3121">
          <cell r="A3121" t="str">
            <v>MRKU8991445</v>
          </cell>
          <cell r="B3121">
            <v>20</v>
          </cell>
          <cell r="C3121" t="str">
            <v>204836635</v>
          </cell>
          <cell r="D3121">
            <v>0</v>
          </cell>
          <cell r="E3121">
            <v>0</v>
          </cell>
          <cell r="F3121">
            <v>0</v>
          </cell>
          <cell r="G3121">
            <v>0</v>
          </cell>
          <cell r="H3121">
            <v>0</v>
          </cell>
          <cell r="I3121" t="str">
            <v>2020 MSA 167374</v>
          </cell>
          <cell r="J3121">
            <v>286</v>
          </cell>
          <cell r="K3121" t="str">
            <v>ITOCHU CORPORATION 5-1 KITA-AOYAMA</v>
          </cell>
          <cell r="L3121" t="str">
            <v>ISUZU EAST AFRICA LIMITED ENTERPRIS-MAIL HENRY NJOROGE ISUZU CO</v>
          </cell>
          <cell r="M3121" t="str">
            <v>CN</v>
          </cell>
          <cell r="N3121" t="str">
            <v>JPYOK</v>
          </cell>
          <cell r="O3121" t="str">
            <v>PK</v>
          </cell>
          <cell r="P3121">
            <v>128</v>
          </cell>
          <cell r="Q3121">
            <v>128</v>
          </cell>
          <cell r="R3121">
            <v>128</v>
          </cell>
          <cell r="S3121">
            <v>128</v>
          </cell>
          <cell r="T3121">
            <v>89960</v>
          </cell>
          <cell r="U3121">
            <v>89960</v>
          </cell>
          <cell r="V3121">
            <v>89960</v>
          </cell>
          <cell r="W3121">
            <v>89960</v>
          </cell>
          <cell r="X3121" t="str">
            <v>NEW ISUZU VEHICLES IN CKD PH II CONDITION MODEL FTR90LHP LOT 0 11-014 HS CODE 8704 22 ATTN DANIEL KILENGE FRANCIS OHAGA HENRY NJOROGE TRADE REGISTER NUMBER P000608609Y INTRANSIT TO ICD EMBAKASI NAIROBI</v>
          </cell>
          <cell r="Y3121" t="str">
            <v>Valide</v>
          </cell>
        </row>
        <row r="3122">
          <cell r="A3122" t="str">
            <v>MAEU6368907</v>
          </cell>
          <cell r="B3122">
            <v>40</v>
          </cell>
          <cell r="C3122" t="str">
            <v>204837701</v>
          </cell>
          <cell r="D3122">
            <v>0</v>
          </cell>
          <cell r="E3122">
            <v>0</v>
          </cell>
          <cell r="F3122">
            <v>0</v>
          </cell>
          <cell r="G3122">
            <v>0</v>
          </cell>
          <cell r="H3122">
            <v>0</v>
          </cell>
          <cell r="I3122" t="str">
            <v>2020 MSA 167373</v>
          </cell>
          <cell r="J3122">
            <v>11</v>
          </cell>
          <cell r="K3122" t="str">
            <v>GATEWAY GLOBAL LOGISTICS HK LIMIT HONG KONG TEL 852-2408 883</v>
          </cell>
          <cell r="L3122" t="str">
            <v>SAFARICOM PLC SAFARICOM HOUSE WAIYE</v>
          </cell>
          <cell r="M3122" t="str">
            <v>CN</v>
          </cell>
          <cell r="N3122" t="str">
            <v>HKHKG</v>
          </cell>
          <cell r="O3122" t="str">
            <v>PK</v>
          </cell>
          <cell r="P3122">
            <v>20</v>
          </cell>
          <cell r="Q3122">
            <v>20</v>
          </cell>
          <cell r="R3122">
            <v>20</v>
          </cell>
          <cell r="S3122">
            <v>20</v>
          </cell>
          <cell r="T3122">
            <v>7710</v>
          </cell>
          <cell r="U3122">
            <v>7710</v>
          </cell>
          <cell r="V3122">
            <v>7710</v>
          </cell>
          <cell r="W3122">
            <v>7710</v>
          </cell>
          <cell r="X3122" t="str">
            <v>MOBILE PHONES PO 335544 NEON RAY PRO-19200PCS H S CODE 85171200 IN VOICE NO S4200610003A</v>
          </cell>
          <cell r="Y3122" t="str">
            <v>Valide</v>
          </cell>
        </row>
        <row r="3123">
          <cell r="A3123" t="str">
            <v>CAIU6136167</v>
          </cell>
          <cell r="B3123">
            <v>20</v>
          </cell>
          <cell r="C3123" t="str">
            <v>204840120</v>
          </cell>
          <cell r="D3123">
            <v>0</v>
          </cell>
          <cell r="E3123">
            <v>0</v>
          </cell>
          <cell r="F3123">
            <v>0</v>
          </cell>
          <cell r="G3123">
            <v>0</v>
          </cell>
          <cell r="H3123">
            <v>0</v>
          </cell>
          <cell r="I3123" t="str">
            <v>2020 MSA 167374</v>
          </cell>
          <cell r="J3123">
            <v>359</v>
          </cell>
          <cell r="K3123" t="str">
            <v>KERRY INGREDIENTS M SDN BHD 8 JAL</v>
          </cell>
          <cell r="L3123" t="str">
            <v>KERRY KENYA LIMITED 3RD FLOOR AUTOM COM</v>
          </cell>
          <cell r="M3123" t="str">
            <v>CN</v>
          </cell>
          <cell r="N3123" t="str">
            <v>MYPKG</v>
          </cell>
          <cell r="O3123" t="str">
            <v>BX</v>
          </cell>
          <cell r="P3123">
            <v>400</v>
          </cell>
          <cell r="Q3123">
            <v>400</v>
          </cell>
          <cell r="R3123">
            <v>400</v>
          </cell>
          <cell r="S3123">
            <v>400</v>
          </cell>
          <cell r="T3123">
            <v>10700</v>
          </cell>
          <cell r="U3123">
            <v>10700</v>
          </cell>
          <cell r="V3123">
            <v>10700</v>
          </cell>
          <cell r="W3123">
            <v>10700</v>
          </cell>
          <cell r="X3123" t="str">
            <v>SHIPPER LOAD COUNT SEALED 1X20 GP CONTAINER STC 400 BOXES 400 BO XES OF ADMUL SSL 1078 K IN 25KG BOX AS PER PO NO 0049215156 IN TRANSIT TO ICD EMBAKASI NAIROBI</v>
          </cell>
          <cell r="Y3123" t="str">
            <v>Valide</v>
          </cell>
        </row>
        <row r="3124">
          <cell r="A3124" t="str">
            <v>MRKU7346895</v>
          </cell>
          <cell r="B3124">
            <v>20</v>
          </cell>
          <cell r="C3124" t="str">
            <v>204840638</v>
          </cell>
          <cell r="D3124">
            <v>0</v>
          </cell>
          <cell r="E3124">
            <v>0</v>
          </cell>
          <cell r="F3124">
            <v>0</v>
          </cell>
          <cell r="G3124">
            <v>0</v>
          </cell>
          <cell r="H3124">
            <v>0</v>
          </cell>
          <cell r="I3124" t="str">
            <v>2020 MSA 167373</v>
          </cell>
          <cell r="J3124">
            <v>110</v>
          </cell>
          <cell r="K3124" t="str">
            <v>GATEWAY GLOBAL LOGISTICS LIMITED UNR C TEL 020-3759 7222 FA</v>
          </cell>
          <cell r="L3124" t="str">
            <v>SAFARICOM LIMITED SAFARICOM HOUSE CO KE</v>
          </cell>
          <cell r="M3124" t="str">
            <v>CN</v>
          </cell>
          <cell r="N3124" t="str">
            <v>CNYTN</v>
          </cell>
          <cell r="O3124" t="str">
            <v>CT</v>
          </cell>
          <cell r="P3124">
            <v>125</v>
          </cell>
          <cell r="Q3124">
            <v>125</v>
          </cell>
          <cell r="R3124">
            <v>125</v>
          </cell>
          <cell r="S3124">
            <v>125</v>
          </cell>
          <cell r="T3124">
            <v>1650</v>
          </cell>
          <cell r="U3124">
            <v>1650</v>
          </cell>
          <cell r="V3124">
            <v>1650</v>
          </cell>
          <cell r="W3124">
            <v>1650</v>
          </cell>
          <cell r="X3124" t="str">
            <v>MOBILE PHONE HS CODE 85171210</v>
          </cell>
          <cell r="Y3124" t="str">
            <v>Valide</v>
          </cell>
        </row>
        <row r="3125">
          <cell r="A3125" t="str">
            <v>MRKU4049656</v>
          </cell>
          <cell r="B3125">
            <v>40</v>
          </cell>
          <cell r="C3125" t="str">
            <v>204842087</v>
          </cell>
          <cell r="D3125">
            <v>0</v>
          </cell>
          <cell r="E3125">
            <v>0</v>
          </cell>
          <cell r="F3125">
            <v>0</v>
          </cell>
          <cell r="G3125">
            <v>0</v>
          </cell>
          <cell r="H3125">
            <v>0</v>
          </cell>
          <cell r="I3125" t="str">
            <v>2020 MSA 166959</v>
          </cell>
          <cell r="J3125">
            <v>112</v>
          </cell>
          <cell r="K3125" t="str">
            <v>AMAR SPLINTS PRIVATE LIMITED 69 WAAJCA6858N1ZU</v>
          </cell>
          <cell r="L3125" t="str">
            <v>MATCH MASTERS LIMITED POST BOX NO 7</v>
          </cell>
          <cell r="M3125" t="str">
            <v>US</v>
          </cell>
          <cell r="N3125" t="str">
            <v>INMUN</v>
          </cell>
          <cell r="O3125" t="str">
            <v>PK</v>
          </cell>
          <cell r="P3125">
            <v>1860</v>
          </cell>
          <cell r="Q3125">
            <v>1860</v>
          </cell>
          <cell r="R3125">
            <v>0</v>
          </cell>
          <cell r="S3125">
            <v>0</v>
          </cell>
          <cell r="T3125">
            <v>37014</v>
          </cell>
          <cell r="U3125">
            <v>37014</v>
          </cell>
          <cell r="V3125">
            <v>0</v>
          </cell>
          <cell r="W3125">
            <v>0</v>
          </cell>
          <cell r="X3125" t="str">
            <v>2X40 HC FCL 1860 ONE THOUSAND EIGHT HUNDRED SIXTY PACKAGES ONLY CONTAINING MATCH SPLINTS INV NO EXPORT 20-21 009 DT 25 08 2020 T OTAL GROSS WEIGHT 37014 00 KGS TOTAL NET WEIGHT 35340 00 KGS S BI LL NO 4778025 DT 28 08 2020 IEC NO 3311004311 H S CODE 44219930 IN TRANSIT TO ICD-EMBAKASI NAIROBI FREIGHT PREPAID</v>
          </cell>
          <cell r="Y3125" t="str">
            <v>Valide</v>
          </cell>
        </row>
        <row r="3126">
          <cell r="A3126" t="str">
            <v>PONU2033272</v>
          </cell>
          <cell r="B3126">
            <v>20</v>
          </cell>
          <cell r="C3126" t="str">
            <v>204843966</v>
          </cell>
          <cell r="D3126">
            <v>0</v>
          </cell>
          <cell r="E3126">
            <v>0</v>
          </cell>
          <cell r="F3126">
            <v>0</v>
          </cell>
          <cell r="G3126">
            <v>0</v>
          </cell>
          <cell r="H3126">
            <v>0</v>
          </cell>
          <cell r="I3126" t="str">
            <v>2020 MSA 167434</v>
          </cell>
          <cell r="J3126">
            <v>310</v>
          </cell>
          <cell r="K3126" t="str">
            <v>HSING LUNG SDN BHD NO 1 JALAN SRI</v>
          </cell>
          <cell r="L3126" t="str">
            <v>METSEC CABLES LIMITED P O BOX 7596</v>
          </cell>
          <cell r="M3126" t="str">
            <v>CN</v>
          </cell>
          <cell r="N3126" t="str">
            <v>MYTPP</v>
          </cell>
          <cell r="O3126" t="str">
            <v>BG</v>
          </cell>
          <cell r="P3126">
            <v>2400</v>
          </cell>
          <cell r="Q3126">
            <v>2400</v>
          </cell>
          <cell r="R3126">
            <v>2400</v>
          </cell>
          <cell r="S3126">
            <v>2400</v>
          </cell>
          <cell r="T3126">
            <v>62736</v>
          </cell>
          <cell r="U3126">
            <v>62736</v>
          </cell>
          <cell r="V3126">
            <v>62736</v>
          </cell>
          <cell r="W3126">
            <v>62736</v>
          </cell>
          <cell r="X3126" t="str">
            <v>CFR MOMBASA KENYA INCOTERMS 2010 PVC COMPOUND 3904 22 0000 10 0 00 KG OF TI1 C-70 YELLOW ROHS 10 000 KG OF TI1 C-70 GREEN ROHS 20 000 KG OF HLR15 WHITE 5 000 KG OF T6 BLACK 5 000 KG OF T6 WHITE 5 000 KG OF TI1 C-70 BLUE ROHS 5 000 KG OF TI1 C-70 BROWN ROHS WE HEREBY CERTIFYING THAT MERCHANDISE IS OF MALAYSIA ORIGIN INDICATING IDF NO E2008375066</v>
          </cell>
          <cell r="Y3126" t="str">
            <v>Valide</v>
          </cell>
        </row>
        <row r="3127">
          <cell r="A3127" t="str">
            <v>MRKU6685744</v>
          </cell>
          <cell r="B3127">
            <v>20</v>
          </cell>
          <cell r="C3127" t="str">
            <v>204843966</v>
          </cell>
          <cell r="D3127">
            <v>0</v>
          </cell>
          <cell r="E3127">
            <v>0</v>
          </cell>
          <cell r="F3127">
            <v>0</v>
          </cell>
          <cell r="G3127">
            <v>0</v>
          </cell>
          <cell r="H3127">
            <v>0</v>
          </cell>
          <cell r="I3127" t="str">
            <v>2020 MSA 167434</v>
          </cell>
          <cell r="J3127">
            <v>310</v>
          </cell>
          <cell r="K3127" t="str">
            <v>HSING LUNG SDN BHD NO 1 JALAN SRI</v>
          </cell>
          <cell r="L3127" t="str">
            <v>METSEC CABLES LIMITED P O BOX 7596</v>
          </cell>
          <cell r="M3127" t="str">
            <v>CN</v>
          </cell>
          <cell r="N3127" t="str">
            <v>MYTPP</v>
          </cell>
          <cell r="O3127" t="str">
            <v>BG</v>
          </cell>
          <cell r="P3127">
            <v>2400</v>
          </cell>
          <cell r="Q3127">
            <v>2400</v>
          </cell>
          <cell r="R3127">
            <v>2400</v>
          </cell>
          <cell r="S3127">
            <v>2400</v>
          </cell>
          <cell r="T3127">
            <v>62736</v>
          </cell>
          <cell r="U3127">
            <v>62736</v>
          </cell>
          <cell r="V3127">
            <v>62736</v>
          </cell>
          <cell r="W3127">
            <v>62736</v>
          </cell>
          <cell r="X3127" t="str">
            <v>CFR MOMBASA KENYA INCOTERMS 2010 PVC COMPOUND 3904 22 0000 10 0 00 KG OF TI1 C-70 YELLOW ROHS 10 000 KG OF TI1 C-70 GREEN ROHS 20 000 KG OF HLR15 WHITE 5 000 KG OF T6 BLACK 5 000 KG OF T6 WHITE 5 000 KG OF TI1 C-70 BLUE ROHS 5 000 KG OF TI1 C-70 BROWN ROHS WE HEREBY CERTIFYING THAT MERCHANDISE IS OF MALAYSIA ORIGIN INDICATING IDF NO E2008375066</v>
          </cell>
          <cell r="Y3127" t="str">
            <v>Valide</v>
          </cell>
        </row>
        <row r="3128">
          <cell r="A3128" t="str">
            <v>MRKU8378198</v>
          </cell>
          <cell r="B3128">
            <v>20</v>
          </cell>
          <cell r="C3128" t="str">
            <v>204843966</v>
          </cell>
          <cell r="D3128">
            <v>0</v>
          </cell>
          <cell r="E3128">
            <v>0</v>
          </cell>
          <cell r="F3128">
            <v>0</v>
          </cell>
          <cell r="G3128">
            <v>0</v>
          </cell>
          <cell r="H3128">
            <v>0</v>
          </cell>
          <cell r="I3128" t="str">
            <v>2020 MSA 167434</v>
          </cell>
          <cell r="J3128">
            <v>310</v>
          </cell>
          <cell r="K3128" t="str">
            <v>HSING LUNG SDN BHD NO 1 JALAN SRI</v>
          </cell>
          <cell r="L3128" t="str">
            <v>METSEC CABLES LIMITED P O BOX 7596</v>
          </cell>
          <cell r="M3128" t="str">
            <v>CN</v>
          </cell>
          <cell r="N3128" t="str">
            <v>MYTPP</v>
          </cell>
          <cell r="O3128" t="str">
            <v>BG</v>
          </cell>
          <cell r="P3128">
            <v>2400</v>
          </cell>
          <cell r="Q3128">
            <v>2400</v>
          </cell>
          <cell r="R3128">
            <v>2400</v>
          </cell>
          <cell r="S3128">
            <v>2400</v>
          </cell>
          <cell r="T3128">
            <v>62736</v>
          </cell>
          <cell r="U3128">
            <v>62736</v>
          </cell>
          <cell r="V3128">
            <v>62736</v>
          </cell>
          <cell r="W3128">
            <v>62736</v>
          </cell>
          <cell r="X3128" t="str">
            <v>CFR MOMBASA KENYA INCOTERMS 2010 PVC COMPOUND 3904 22 0000 10 0 00 KG OF TI1 C-70 YELLOW ROHS 10 000 KG OF TI1 C-70 GREEN ROHS 20 000 KG OF HLR15 WHITE 5 000 KG OF T6 BLACK 5 000 KG OF T6 WHITE 5 000 KG OF TI1 C-70 BLUE ROHS 5 000 KG OF TI1 C-70 BROWN ROHS WE HEREBY CERTIFYING THAT MERCHANDISE IS OF MALAYSIA ORIGIN INDICATING IDF NO E2008375066</v>
          </cell>
          <cell r="Y3128" t="str">
            <v>Valide</v>
          </cell>
        </row>
        <row r="3129">
          <cell r="A3129" t="str">
            <v>PONU1935565</v>
          </cell>
          <cell r="B3129">
            <v>40</v>
          </cell>
          <cell r="C3129" t="str">
            <v>204848023</v>
          </cell>
          <cell r="D3129">
            <v>0</v>
          </cell>
          <cell r="E3129">
            <v>0</v>
          </cell>
          <cell r="F3129">
            <v>0</v>
          </cell>
          <cell r="G3129">
            <v>0</v>
          </cell>
          <cell r="H3129">
            <v>0</v>
          </cell>
          <cell r="I3129" t="str">
            <v>2020 MSA 167434</v>
          </cell>
          <cell r="J3129">
            <v>183</v>
          </cell>
          <cell r="K3129" t="str">
            <v>LEADCOM INTEGRATED SOLUTIONS L I SEADCOM-IS COM</v>
          </cell>
          <cell r="L3129" t="str">
            <v>ATC KENYA OPERATIONS LIMITED OFFICESONESSON AMERICANTOWER COM TIN</v>
          </cell>
          <cell r="M3129" t="str">
            <v>CN</v>
          </cell>
          <cell r="N3129" t="str">
            <v>CNTAO</v>
          </cell>
          <cell r="O3129" t="str">
            <v>PK</v>
          </cell>
          <cell r="P3129">
            <v>80</v>
          </cell>
          <cell r="Q3129">
            <v>80</v>
          </cell>
          <cell r="R3129">
            <v>80</v>
          </cell>
          <cell r="S3129">
            <v>80</v>
          </cell>
          <cell r="T3129">
            <v>70871</v>
          </cell>
          <cell r="U3129">
            <v>70871</v>
          </cell>
          <cell r="V3129">
            <v>70871</v>
          </cell>
          <cell r="W3129">
            <v>70871</v>
          </cell>
          <cell r="X3129" t="str">
            <v>STEEL STRUCTURES FOR SOLAR PANEL INTRANSIT TO ICD EMBAKASI NAIROBI</v>
          </cell>
          <cell r="Y3129" t="str">
            <v>Valide</v>
          </cell>
        </row>
        <row r="3130">
          <cell r="A3130" t="str">
            <v>MSKU8335937</v>
          </cell>
          <cell r="B3130">
            <v>40</v>
          </cell>
          <cell r="C3130" t="str">
            <v>204848023</v>
          </cell>
          <cell r="D3130">
            <v>0</v>
          </cell>
          <cell r="E3130">
            <v>0</v>
          </cell>
          <cell r="F3130">
            <v>0</v>
          </cell>
          <cell r="G3130">
            <v>0</v>
          </cell>
          <cell r="H3130">
            <v>0</v>
          </cell>
          <cell r="I3130" t="str">
            <v>2020 MSA 167434</v>
          </cell>
          <cell r="J3130">
            <v>183</v>
          </cell>
          <cell r="K3130" t="str">
            <v>LEADCOM INTEGRATED SOLUTIONS L I SEADCOM-IS COM</v>
          </cell>
          <cell r="L3130" t="str">
            <v>ATC KENYA OPERATIONS LIMITED OFFICESONESSON AMERICANTOWER COM TIN</v>
          </cell>
          <cell r="M3130" t="str">
            <v>CN</v>
          </cell>
          <cell r="N3130" t="str">
            <v>CNTAO</v>
          </cell>
          <cell r="O3130" t="str">
            <v>PK</v>
          </cell>
          <cell r="P3130">
            <v>80</v>
          </cell>
          <cell r="Q3130">
            <v>80</v>
          </cell>
          <cell r="R3130">
            <v>80</v>
          </cell>
          <cell r="S3130">
            <v>80</v>
          </cell>
          <cell r="T3130">
            <v>70871</v>
          </cell>
          <cell r="U3130">
            <v>70871</v>
          </cell>
          <cell r="V3130">
            <v>70871</v>
          </cell>
          <cell r="W3130">
            <v>70871</v>
          </cell>
          <cell r="X3130" t="str">
            <v>STEEL STRUCTURES FOR SOLAR PANEL INTRANSIT TO ICD EMBAKASI NAIROBI</v>
          </cell>
          <cell r="Y3130" t="str">
            <v>Valide</v>
          </cell>
        </row>
        <row r="3131">
          <cell r="A3131" t="str">
            <v>MRKU0822515</v>
          </cell>
          <cell r="B3131">
            <v>40</v>
          </cell>
          <cell r="C3131" t="str">
            <v>204848023</v>
          </cell>
          <cell r="D3131">
            <v>0</v>
          </cell>
          <cell r="E3131">
            <v>0</v>
          </cell>
          <cell r="F3131">
            <v>0</v>
          </cell>
          <cell r="G3131">
            <v>0</v>
          </cell>
          <cell r="H3131">
            <v>0</v>
          </cell>
          <cell r="I3131" t="str">
            <v>2020 MSA 167434</v>
          </cell>
          <cell r="J3131">
            <v>183</v>
          </cell>
          <cell r="K3131" t="str">
            <v>LEADCOM INTEGRATED SOLUTIONS L I SEADCOM-IS COM</v>
          </cell>
          <cell r="L3131" t="str">
            <v>ATC KENYA OPERATIONS LIMITED OFFICESONESSON AMERICANTOWER COM TIN</v>
          </cell>
          <cell r="M3131" t="str">
            <v>CN</v>
          </cell>
          <cell r="N3131" t="str">
            <v>CNTAO</v>
          </cell>
          <cell r="O3131" t="str">
            <v>PK</v>
          </cell>
          <cell r="P3131">
            <v>80</v>
          </cell>
          <cell r="Q3131">
            <v>80</v>
          </cell>
          <cell r="R3131">
            <v>80</v>
          </cell>
          <cell r="S3131">
            <v>80</v>
          </cell>
          <cell r="T3131">
            <v>70871</v>
          </cell>
          <cell r="U3131">
            <v>70871</v>
          </cell>
          <cell r="V3131">
            <v>70871</v>
          </cell>
          <cell r="W3131">
            <v>70871</v>
          </cell>
          <cell r="X3131" t="str">
            <v>STEEL STRUCTURES FOR SOLAR PANEL INTRANSIT TO ICD EMBAKASI NAIROBI</v>
          </cell>
          <cell r="Y3131" t="str">
            <v>Valide</v>
          </cell>
        </row>
        <row r="3132">
          <cell r="A3132" t="str">
            <v>UETU5924863</v>
          </cell>
          <cell r="B3132">
            <v>40</v>
          </cell>
          <cell r="C3132" t="str">
            <v>204852263</v>
          </cell>
          <cell r="D3132">
            <v>0</v>
          </cell>
          <cell r="E3132">
            <v>0</v>
          </cell>
          <cell r="F3132">
            <v>0</v>
          </cell>
          <cell r="G3132">
            <v>0</v>
          </cell>
          <cell r="H3132">
            <v>0</v>
          </cell>
          <cell r="I3132" t="str">
            <v>2020 MSA 167388</v>
          </cell>
          <cell r="J3132">
            <v>75</v>
          </cell>
          <cell r="K3132" t="str">
            <v>ROSE ODHIAMBO 67 MIDDLESEX COURT AD</v>
          </cell>
          <cell r="L3132" t="str">
            <v>ROSE ODHIAMBO MADARAKA P O BOX 5629</v>
          </cell>
          <cell r="M3132" t="str">
            <v>AE</v>
          </cell>
          <cell r="N3132" t="str">
            <v>GBMTC</v>
          </cell>
          <cell r="O3132" t="str">
            <v>PC</v>
          </cell>
          <cell r="P3132">
            <v>257</v>
          </cell>
          <cell r="Q3132">
            <v>257</v>
          </cell>
          <cell r="R3132">
            <v>257</v>
          </cell>
          <cell r="S3132">
            <v>257</v>
          </cell>
          <cell r="T3132">
            <v>6240</v>
          </cell>
          <cell r="U3132">
            <v>6240</v>
          </cell>
          <cell r="V3132">
            <v>6230</v>
          </cell>
          <cell r="W3132">
            <v>6230</v>
          </cell>
          <cell r="X3132" t="str">
            <v>2 FREEZERS 4 FRIDGES 1 WHEEL CHAIR 5 OFFICE CABINETS 4 EXE RCISE MACHINES 2 IRONING BOARDS 7 CARPETS 3 SCHOOL BAGS 2 TOA STERS- 2 HANDBAGS 72 PAMPER -LITTLE ANGELS 1 BAG RICE- BASMATI 10KG 2 COMPUTER MONITORS 8 BOXES OF CUPS SAUCERS PLATES GLA SSES CROCKERY AND ORNAMENTS 4 DEVAN BEDS 4 BOXES OF BABY BOTTLES 6 SETS OF SOFAS 7 UMBRELLAS 7 CARPET RUGS 5 DINING TABL ES 3 SLOW COOKER RICE COOKER STEAMER 6 LADDERS 7 GARDEN TABLE CHAIRS AND TOOLS 2 CHILDRENS BICYCLES 1 BOX OF TOYS 10 MAT TRESSES 1 WASHING MACHINE 1 DISHWASHER 1 MICROWAVE 4 TELEV ISIONS 24 46 AND 32 2 ELECTRIC COOKERS 3 CAR SEATS 2 ELECTRIC BEDS 6 SOFA CUSHIONS 1 TRAVEL COT 1 LAWNMOWER 2 GRASS CUT TER 2 COFFEE TABLES 1 TILE CUTTER 2 DISPLAY UNITS 1 TENT SUPP ORT STANDS 1 FREES STANDING TOILET FRAME 2- BIKES 1 BABY WALKER 2 PAPER BINDERS 2- PRINTERS 2 KETTLE 1 KITCHEN SINK 1 GAS T ABLE 4 BUNNE</v>
          </cell>
          <cell r="Y3132" t="str">
            <v>Valide</v>
          </cell>
        </row>
        <row r="3133">
          <cell r="A3133" t="str">
            <v>TCNU8437292</v>
          </cell>
          <cell r="B3133">
            <v>40</v>
          </cell>
          <cell r="C3133" t="str">
            <v>204864047</v>
          </cell>
          <cell r="D3133">
            <v>0</v>
          </cell>
          <cell r="E3133">
            <v>0</v>
          </cell>
          <cell r="F3133">
            <v>0</v>
          </cell>
          <cell r="G3133">
            <v>0</v>
          </cell>
          <cell r="H3133">
            <v>0</v>
          </cell>
          <cell r="I3133" t="str">
            <v>2020 MSA 167434</v>
          </cell>
          <cell r="J3133">
            <v>316</v>
          </cell>
          <cell r="K3133" t="str">
            <v>PT LONTAR PAPYRUS PULP AND PAPER I</v>
          </cell>
          <cell r="L3133" t="str">
            <v>TO ORDER</v>
          </cell>
          <cell r="M3133" t="str">
            <v>CN</v>
          </cell>
          <cell r="N3133" t="str">
            <v>IDTTI</v>
          </cell>
          <cell r="O3133" t="str">
            <v>RO</v>
          </cell>
          <cell r="P3133">
            <v>200</v>
          </cell>
          <cell r="Q3133">
            <v>200</v>
          </cell>
          <cell r="R3133">
            <v>200</v>
          </cell>
          <cell r="S3133">
            <v>200</v>
          </cell>
          <cell r="T3133">
            <v>145391</v>
          </cell>
          <cell r="U3133">
            <v>145391</v>
          </cell>
          <cell r="V3133">
            <v>145391</v>
          </cell>
          <cell r="W3133">
            <v>145391</v>
          </cell>
          <cell r="X3133" t="str">
            <v>10 X 40 HC CONTAINER 200 ROLLS JUMBO TOILET TISSUE 2 PLY LJ ORIG INAL 000 18GSM W 2550MM D 115CM C 3IN 1ROL BUNDLE SINAR FINE A QLY IDF NO E2008379664 FREIGHT PREPAID HS CODE 4803 00 90 TRA NHIPMENT AT SINGAPORE ON EXPRESS SPAIN V 038W G W 145 391000 MT N W 143 991000 MT INTRANSIT TO ICD EMBAKASI NAIROBI</v>
          </cell>
          <cell r="Y3133" t="str">
            <v>Valide</v>
          </cell>
        </row>
        <row r="3134">
          <cell r="A3134" t="str">
            <v>TGHU8816385</v>
          </cell>
          <cell r="B3134">
            <v>40</v>
          </cell>
          <cell r="C3134" t="str">
            <v>204864047</v>
          </cell>
          <cell r="D3134">
            <v>0</v>
          </cell>
          <cell r="E3134">
            <v>0</v>
          </cell>
          <cell r="F3134">
            <v>0</v>
          </cell>
          <cell r="G3134">
            <v>0</v>
          </cell>
          <cell r="H3134">
            <v>0</v>
          </cell>
          <cell r="I3134" t="str">
            <v>2020 MSA 167434</v>
          </cell>
          <cell r="J3134">
            <v>316</v>
          </cell>
          <cell r="K3134" t="str">
            <v>PT LONTAR PAPYRUS PULP AND PAPER I</v>
          </cell>
          <cell r="L3134" t="str">
            <v>TO ORDER</v>
          </cell>
          <cell r="M3134" t="str">
            <v>CN</v>
          </cell>
          <cell r="N3134" t="str">
            <v>IDTTI</v>
          </cell>
          <cell r="O3134" t="str">
            <v>RO</v>
          </cell>
          <cell r="P3134">
            <v>200</v>
          </cell>
          <cell r="Q3134">
            <v>200</v>
          </cell>
          <cell r="R3134">
            <v>200</v>
          </cell>
          <cell r="S3134">
            <v>200</v>
          </cell>
          <cell r="T3134">
            <v>145391</v>
          </cell>
          <cell r="U3134">
            <v>145391</v>
          </cell>
          <cell r="V3134">
            <v>145391</v>
          </cell>
          <cell r="W3134">
            <v>145391</v>
          </cell>
          <cell r="X3134" t="str">
            <v>10 X 40 HC CONTAINER 200 ROLLS JUMBO TOILET TISSUE 2 PLY LJ ORIG INAL 000 18GSM W 2550MM D 115CM C 3IN 1ROL BUNDLE SINAR FINE A QLY IDF NO E2008379664 FREIGHT PREPAID HS CODE 4803 00 90 TRA NHIPMENT AT SINGAPORE ON EXPRESS SPAIN V 038W G W 145 391000 MT N W 143 991000 MT INTRANSIT TO ICD EMBAKASI NAIROBI</v>
          </cell>
          <cell r="Y3134" t="str">
            <v>Valide</v>
          </cell>
        </row>
        <row r="3135">
          <cell r="A3135" t="str">
            <v>MSKU6778509</v>
          </cell>
          <cell r="B3135">
            <v>40</v>
          </cell>
          <cell r="C3135" t="str">
            <v>204867219</v>
          </cell>
          <cell r="D3135">
            <v>0</v>
          </cell>
          <cell r="E3135">
            <v>0</v>
          </cell>
          <cell r="F3135">
            <v>0</v>
          </cell>
          <cell r="G3135">
            <v>0</v>
          </cell>
          <cell r="H3135">
            <v>0</v>
          </cell>
          <cell r="I3135" t="str">
            <v>2020 MSA 167389</v>
          </cell>
          <cell r="J3135">
            <v>120</v>
          </cell>
          <cell r="K3135" t="str">
            <v>RURAL SPARK B V WARANDELAAN 2 5037</v>
          </cell>
          <cell r="L3135" t="str">
            <v>MWEZI LIMITED MALIPOSA APARTMENTS N</v>
          </cell>
          <cell r="M3135" t="str">
            <v>US</v>
          </cell>
          <cell r="N3135" t="str">
            <v>INNSA</v>
          </cell>
          <cell r="O3135" t="str">
            <v>BX</v>
          </cell>
          <cell r="P3135">
            <v>599</v>
          </cell>
          <cell r="Q3135">
            <v>599</v>
          </cell>
          <cell r="R3135">
            <v>599</v>
          </cell>
          <cell r="S3135">
            <v>599</v>
          </cell>
          <cell r="T3135">
            <v>10374</v>
          </cell>
          <cell r="U3135">
            <v>10374</v>
          </cell>
          <cell r="V3135">
            <v>10374</v>
          </cell>
          <cell r="W3135">
            <v>10374</v>
          </cell>
          <cell r="X3135" t="str">
            <v>1 X 40 FT CONTAINER 599 BOXES FIVE HUNDRED NINETY NINE BOXES ONLY R URAL SPARK STARTUP KIT 6000 MAH HS CODE 85437092 RURAL SPARK START UP KIT 12000 MAH HS CODE 85437092 RURAL SPARK STARTUP KIT 12000 MAH WITH RADIO H S CODE 85437092 RURAL SPARK STARTUP KIT 18000 MAH H S CODE 85437092 RURAL SPARK FAN KIT H S CODE 85437092 RURAL SPARK 24 TV KIT H S CODE 85437092 RURAL SPARK 32 TV KIT H S CODE 85437092 RURAL SPARK 32 TV FAN KIT H S CODE 85437092 RUR AL SPARK PHONE CHARGING KIT H S CODE 85437092 INV NO 10063 DATE 09-SEPT-2020 SB NO 4002471 DATE 11 09 2020 NET WT 10121 000 KGS FREIGHT PREPAID</v>
          </cell>
          <cell r="Y3135" t="str">
            <v>Valide</v>
          </cell>
        </row>
        <row r="3136">
          <cell r="A3136" t="str">
            <v>TCLU9237985</v>
          </cell>
          <cell r="B3136">
            <v>40</v>
          </cell>
          <cell r="C3136" t="str">
            <v>204879310</v>
          </cell>
          <cell r="D3136">
            <v>0</v>
          </cell>
          <cell r="E3136">
            <v>0</v>
          </cell>
          <cell r="F3136">
            <v>0</v>
          </cell>
          <cell r="G3136">
            <v>0</v>
          </cell>
          <cell r="H3136">
            <v>0</v>
          </cell>
          <cell r="I3136" t="str">
            <v>2020 MSA 167389</v>
          </cell>
          <cell r="J3136">
            <v>120</v>
          </cell>
          <cell r="K3136" t="str">
            <v>RURAL SPARK B V WARANDELAAN 2 5037</v>
          </cell>
          <cell r="L3136" t="str">
            <v>MWEZI LIMITED MALIPOSA APARTMENTS N</v>
          </cell>
          <cell r="M3136" t="str">
            <v>US</v>
          </cell>
          <cell r="N3136" t="str">
            <v>INNSA</v>
          </cell>
          <cell r="O3136" t="str">
            <v>BX</v>
          </cell>
          <cell r="P3136">
            <v>599</v>
          </cell>
          <cell r="Q3136">
            <v>599</v>
          </cell>
          <cell r="R3136">
            <v>599</v>
          </cell>
          <cell r="S3136">
            <v>599</v>
          </cell>
          <cell r="T3136">
            <v>10374</v>
          </cell>
          <cell r="U3136">
            <v>10374</v>
          </cell>
          <cell r="V3136">
            <v>10374</v>
          </cell>
          <cell r="W3136">
            <v>10374</v>
          </cell>
          <cell r="X3136" t="str">
            <v>1 X 40 FT CONTAINER 599 BOXES FIVE HUNDRED NINETY NINE BOXES ONLY R URAL SPARK STARTUP KIT 6000 MAH HS CODE 85437092 RURAL SPARK START UP KIT 12000 MAH HS CODE 85437092 RURAL SPARK STARTUP KIT 12000 MAH WITH RADIO H S CODE 85437092 RURAL SPARK STARTUP KIT 18000 MAH H S CODE 85437092 RURAL SPARK FAN KIT H S CODE 85437092 RURAL SPARK 24 TV KIT H S CODE 85437092 RURAL SPARK 32 TV KIT H S CODE 85437092 RURAL SPARK 32 TV FAN KIT H S CODE 85437092 RUR AL SPARK PHONE CHARGING KIT H S CODE 85437092 INV NO 10063 DATE 09-SEPT-2020 SB NO 4002471 DATE 11 09 2020 NET WT 10121 000 KGS FREIGHT PREPAID</v>
          </cell>
          <cell r="Y3136" t="str">
            <v>Valide</v>
          </cell>
        </row>
        <row r="3137">
          <cell r="A3137" t="str">
            <v>MSKU8972339</v>
          </cell>
          <cell r="B3137">
            <v>40</v>
          </cell>
          <cell r="C3137" t="str">
            <v>204879310</v>
          </cell>
          <cell r="D3137">
            <v>0</v>
          </cell>
          <cell r="E3137">
            <v>0</v>
          </cell>
          <cell r="F3137">
            <v>0</v>
          </cell>
          <cell r="G3137">
            <v>0</v>
          </cell>
          <cell r="H3137">
            <v>0</v>
          </cell>
          <cell r="I3137" t="str">
            <v>2020 MSA 167389</v>
          </cell>
          <cell r="J3137">
            <v>120</v>
          </cell>
          <cell r="K3137" t="str">
            <v>RURAL SPARK B V WARANDELAAN 2 5037</v>
          </cell>
          <cell r="L3137" t="str">
            <v>MWEZI LIMITED MALIPOSA APARTMENTS N</v>
          </cell>
          <cell r="M3137" t="str">
            <v>US</v>
          </cell>
          <cell r="N3137" t="str">
            <v>INNSA</v>
          </cell>
          <cell r="O3137" t="str">
            <v>BX</v>
          </cell>
          <cell r="P3137">
            <v>599</v>
          </cell>
          <cell r="Q3137">
            <v>599</v>
          </cell>
          <cell r="R3137">
            <v>599</v>
          </cell>
          <cell r="S3137">
            <v>599</v>
          </cell>
          <cell r="T3137">
            <v>10374</v>
          </cell>
          <cell r="U3137">
            <v>10374</v>
          </cell>
          <cell r="V3137">
            <v>10374</v>
          </cell>
          <cell r="W3137">
            <v>10374</v>
          </cell>
          <cell r="X3137" t="str">
            <v>1 X 40 FT CONTAINER 599 BOXES FIVE HUNDRED NINETY NINE BOXES ONLY R URAL SPARK STARTUP KIT 6000 MAH HS CODE 85437092 RURAL SPARK START UP KIT 12000 MAH HS CODE 85437092 RURAL SPARK STARTUP KIT 12000 MAH WITH RADIO H S CODE 85437092 RURAL SPARK STARTUP KIT 18000 MAH H S CODE 85437092 RURAL SPARK FAN KIT H S CODE 85437092 RURAL SPARK 24 TV KIT H S CODE 85437092 RURAL SPARK 32 TV KIT H S CODE 85437092 RURAL SPARK 32 TV FAN KIT H S CODE 85437092 RUR AL SPARK PHONE CHARGING KIT H S CODE 85437092 INV NO 10063 DATE 09-SEPT-2020 SB NO 4002471 DATE 11 09 2020 NET WT 10121 000 KGS FREIGHT PREPAID</v>
          </cell>
          <cell r="Y3137" t="str">
            <v>Valide</v>
          </cell>
        </row>
        <row r="3138">
          <cell r="A3138" t="str">
            <v>MSKU8332959</v>
          </cell>
          <cell r="B3138">
            <v>40</v>
          </cell>
          <cell r="C3138" t="str">
            <v>204879310</v>
          </cell>
          <cell r="D3138">
            <v>0</v>
          </cell>
          <cell r="E3138">
            <v>0</v>
          </cell>
          <cell r="F3138">
            <v>0</v>
          </cell>
          <cell r="G3138">
            <v>0</v>
          </cell>
          <cell r="H3138">
            <v>0</v>
          </cell>
          <cell r="I3138" t="str">
            <v>2020 MSA 167389</v>
          </cell>
          <cell r="J3138">
            <v>120</v>
          </cell>
          <cell r="K3138" t="str">
            <v>RURAL SPARK B V WARANDELAAN 2 5037</v>
          </cell>
          <cell r="L3138" t="str">
            <v>MWEZI LIMITED MALIPOSA APARTMENTS N</v>
          </cell>
          <cell r="M3138" t="str">
            <v>US</v>
          </cell>
          <cell r="N3138" t="str">
            <v>INNSA</v>
          </cell>
          <cell r="O3138" t="str">
            <v>BX</v>
          </cell>
          <cell r="P3138">
            <v>599</v>
          </cell>
          <cell r="Q3138">
            <v>599</v>
          </cell>
          <cell r="R3138">
            <v>599</v>
          </cell>
          <cell r="S3138">
            <v>599</v>
          </cell>
          <cell r="T3138">
            <v>10374</v>
          </cell>
          <cell r="U3138">
            <v>10374</v>
          </cell>
          <cell r="V3138">
            <v>10374</v>
          </cell>
          <cell r="W3138">
            <v>10374</v>
          </cell>
          <cell r="X3138" t="str">
            <v>1 X 40 FT CONTAINER 599 BOXES FIVE HUNDRED NINETY NINE BOXES ONLY R URAL SPARK STARTUP KIT 6000 MAH HS CODE 85437092 RURAL SPARK START UP KIT 12000 MAH HS CODE 85437092 RURAL SPARK STARTUP KIT 12000 MAH WITH RADIO H S CODE 85437092 RURAL SPARK STARTUP KIT 18000 MAH H S CODE 85437092 RURAL SPARK FAN KIT H S CODE 85437092 RURAL SPARK 24 TV KIT H S CODE 85437092 RURAL SPARK 32 TV KIT H S CODE 85437092 RURAL SPARK 32 TV FAN KIT H S CODE 85437092 RUR AL SPARK PHONE CHARGING KIT H S CODE 85437092 INV NO 10063 DATE 09-SEPT-2020 SB NO 4002471 DATE 11 09 2020 NET WT 10121 000 KGS FREIGHT PREPAID</v>
          </cell>
          <cell r="Y3138" t="str">
            <v>Valide</v>
          </cell>
        </row>
        <row r="3139">
          <cell r="A3139" t="str">
            <v>MRKU2713663</v>
          </cell>
          <cell r="B3139">
            <v>40</v>
          </cell>
          <cell r="C3139" t="str">
            <v>204879310</v>
          </cell>
          <cell r="D3139">
            <v>0</v>
          </cell>
          <cell r="E3139">
            <v>0</v>
          </cell>
          <cell r="F3139">
            <v>0</v>
          </cell>
          <cell r="G3139">
            <v>0</v>
          </cell>
          <cell r="H3139">
            <v>0</v>
          </cell>
          <cell r="I3139" t="str">
            <v>2020 MSA 167389</v>
          </cell>
          <cell r="J3139">
            <v>120</v>
          </cell>
          <cell r="K3139" t="str">
            <v>RURAL SPARK B V WARANDELAAN 2 5037</v>
          </cell>
          <cell r="L3139" t="str">
            <v>MWEZI LIMITED MALIPOSA APARTMENTS N</v>
          </cell>
          <cell r="M3139" t="str">
            <v>US</v>
          </cell>
          <cell r="N3139" t="str">
            <v>INNSA</v>
          </cell>
          <cell r="O3139" t="str">
            <v>BX</v>
          </cell>
          <cell r="P3139">
            <v>599</v>
          </cell>
          <cell r="Q3139">
            <v>599</v>
          </cell>
          <cell r="R3139">
            <v>599</v>
          </cell>
          <cell r="S3139">
            <v>599</v>
          </cell>
          <cell r="T3139">
            <v>10374</v>
          </cell>
          <cell r="U3139">
            <v>10374</v>
          </cell>
          <cell r="V3139">
            <v>10374</v>
          </cell>
          <cell r="W3139">
            <v>10374</v>
          </cell>
          <cell r="X3139" t="str">
            <v>1 X 40 FT CONTAINER 599 BOXES FIVE HUNDRED NINETY NINE BOXES ONLY R URAL SPARK STARTUP KIT 6000 MAH HS CODE 85437092 RURAL SPARK START UP KIT 12000 MAH HS CODE 85437092 RURAL SPARK STARTUP KIT 12000 MAH WITH RADIO H S CODE 85437092 RURAL SPARK STARTUP KIT 18000 MAH H S CODE 85437092 RURAL SPARK FAN KIT H S CODE 85437092 RURAL SPARK 24 TV KIT H S CODE 85437092 RURAL SPARK 32 TV KIT H S CODE 85437092 RURAL SPARK 32 TV FAN KIT H S CODE 85437092 RUR AL SPARK PHONE CHARGING KIT H S CODE 85437092 INV NO 10063 DATE 09-SEPT-2020 SB NO 4002471 DATE 11 09 2020 NET WT 10121 000 KGS FREIGHT PREPAID</v>
          </cell>
          <cell r="Y3139" t="str">
            <v>Valide</v>
          </cell>
        </row>
        <row r="3140">
          <cell r="A3140" t="str">
            <v>MRKU5429706</v>
          </cell>
          <cell r="B3140">
            <v>40</v>
          </cell>
          <cell r="C3140" t="str">
            <v>204880062</v>
          </cell>
          <cell r="D3140">
            <v>0</v>
          </cell>
          <cell r="E3140">
            <v>0</v>
          </cell>
          <cell r="F3140">
            <v>0</v>
          </cell>
          <cell r="G3140">
            <v>0</v>
          </cell>
          <cell r="H3140">
            <v>0</v>
          </cell>
          <cell r="I3140" t="str">
            <v>2020 MSA 167505</v>
          </cell>
          <cell r="J3140">
            <v>352</v>
          </cell>
          <cell r="K3140" t="str">
            <v>FIRMA HANDLOWA TESSO SP J ANDRZEJ8 571-296-404</v>
          </cell>
          <cell r="L3140" t="str">
            <v>EAGLE PARK EAST AFRICA LTD 69296 0</v>
          </cell>
          <cell r="M3140" t="str">
            <v>TR</v>
          </cell>
          <cell r="N3140" t="str">
            <v>PLGDN</v>
          </cell>
          <cell r="O3140" t="str">
            <v>BL</v>
          </cell>
          <cell r="P3140">
            <v>558</v>
          </cell>
          <cell r="Q3140">
            <v>558</v>
          </cell>
          <cell r="R3140">
            <v>558</v>
          </cell>
          <cell r="S3140">
            <v>558</v>
          </cell>
          <cell r="T3140">
            <v>25110</v>
          </cell>
          <cell r="U3140">
            <v>25110</v>
          </cell>
          <cell r="V3140">
            <v>25110</v>
          </cell>
          <cell r="W3140">
            <v>25110</v>
          </cell>
          <cell r="X3140" t="str">
            <v>SECOND HAND CLOTHING BAGS AND BELTS</v>
          </cell>
          <cell r="Y3140" t="str">
            <v>Valide</v>
          </cell>
        </row>
        <row r="3141">
          <cell r="A3141" t="str">
            <v>MSKU5929540</v>
          </cell>
          <cell r="B3141">
            <v>20</v>
          </cell>
          <cell r="C3141" t="str">
            <v>204886090</v>
          </cell>
          <cell r="D3141">
            <v>0</v>
          </cell>
          <cell r="E3141">
            <v>0</v>
          </cell>
          <cell r="F3141">
            <v>0</v>
          </cell>
          <cell r="G3141">
            <v>0</v>
          </cell>
          <cell r="H3141">
            <v>0</v>
          </cell>
          <cell r="I3141" t="str">
            <v>2020 MSA 167389</v>
          </cell>
          <cell r="J3141">
            <v>129</v>
          </cell>
          <cell r="K3141" t="str">
            <v>GANESHA ENTERPRISES FLAT NO 91 SO</v>
          </cell>
          <cell r="L3141" t="str">
            <v>LONDON DISTILLERIES EAST AFRICA L</v>
          </cell>
          <cell r="M3141" t="str">
            <v>US</v>
          </cell>
          <cell r="N3141" t="str">
            <v>INMRM</v>
          </cell>
          <cell r="O3141" t="str">
            <v>CT</v>
          </cell>
          <cell r="P3141">
            <v>20</v>
          </cell>
          <cell r="Q3141">
            <v>20</v>
          </cell>
          <cell r="R3141">
            <v>0</v>
          </cell>
          <cell r="S3141">
            <v>0</v>
          </cell>
          <cell r="T3141">
            <v>19413</v>
          </cell>
          <cell r="U3141">
            <v>19413</v>
          </cell>
          <cell r="V3141">
            <v>0</v>
          </cell>
          <cell r="W3141">
            <v>0</v>
          </cell>
          <cell r="X3141" t="str">
            <v>ASSORTED BEVERAGES - WHISKY NET WEIGHT 8522 64 KGS INTRANSI T TO ICD EMBAKASI NAIROBI</v>
          </cell>
          <cell r="Y3141" t="str">
            <v>Valide</v>
          </cell>
        </row>
        <row r="3142">
          <cell r="A3142" t="str">
            <v>MRKU8454030</v>
          </cell>
          <cell r="B3142">
            <v>20</v>
          </cell>
          <cell r="C3142" t="str">
            <v>204893328</v>
          </cell>
          <cell r="D3142">
            <v>0</v>
          </cell>
          <cell r="E3142">
            <v>0</v>
          </cell>
          <cell r="F3142">
            <v>0</v>
          </cell>
          <cell r="G3142">
            <v>0</v>
          </cell>
          <cell r="H3142">
            <v>0</v>
          </cell>
          <cell r="I3142" t="str">
            <v>2020 MSA 167373</v>
          </cell>
          <cell r="J3142">
            <v>113</v>
          </cell>
          <cell r="K3142" t="str">
            <v>GATEWAY GLOBAL LOGISTICS LIMITED UNR C TEL 020-3759 7222 FA</v>
          </cell>
          <cell r="L3142" t="str">
            <v>SAFARICOM LIMITED SAFARICOM HOUSE CO KE</v>
          </cell>
          <cell r="M3142" t="str">
            <v>CN</v>
          </cell>
          <cell r="N3142" t="str">
            <v>CNYTN</v>
          </cell>
          <cell r="O3142" t="str">
            <v>PA</v>
          </cell>
          <cell r="P3142">
            <v>10</v>
          </cell>
          <cell r="Q3142">
            <v>10</v>
          </cell>
          <cell r="R3142">
            <v>10</v>
          </cell>
          <cell r="S3142">
            <v>10</v>
          </cell>
          <cell r="T3142">
            <v>6099</v>
          </cell>
          <cell r="U3142">
            <v>6099</v>
          </cell>
          <cell r="V3142">
            <v>6099</v>
          </cell>
          <cell r="W3142">
            <v>6099</v>
          </cell>
          <cell r="X3142" t="str">
            <v>MOBILE PHONE HS CODE 85171210</v>
          </cell>
          <cell r="Y3142" t="str">
            <v>Valide</v>
          </cell>
        </row>
        <row r="3143">
          <cell r="A3143" t="str">
            <v>XINU8009849</v>
          </cell>
          <cell r="B3143">
            <v>40</v>
          </cell>
          <cell r="C3143" t="str">
            <v>204907550</v>
          </cell>
          <cell r="D3143">
            <v>0</v>
          </cell>
          <cell r="E3143">
            <v>0</v>
          </cell>
          <cell r="F3143">
            <v>0</v>
          </cell>
          <cell r="G3143">
            <v>0</v>
          </cell>
          <cell r="H3143">
            <v>0</v>
          </cell>
          <cell r="I3143" t="str">
            <v>2020 MSA 167389</v>
          </cell>
          <cell r="J3143">
            <v>142</v>
          </cell>
          <cell r="K3143" t="str">
            <v>ORMOND CONNECT LIMITED CLYDE HOUSE</v>
          </cell>
          <cell r="L3143" t="str">
            <v>KENYA BREWERIES LTD PO BOX 30161-0</v>
          </cell>
          <cell r="M3143" t="str">
            <v>US</v>
          </cell>
          <cell r="N3143" t="str">
            <v>IEDUB</v>
          </cell>
          <cell r="O3143" t="str">
            <v>PK</v>
          </cell>
          <cell r="P3143">
            <v>5</v>
          </cell>
          <cell r="Q3143">
            <v>5</v>
          </cell>
          <cell r="R3143">
            <v>5</v>
          </cell>
          <cell r="S3143">
            <v>5</v>
          </cell>
          <cell r="T3143">
            <v>9933</v>
          </cell>
          <cell r="U3143">
            <v>9933</v>
          </cell>
          <cell r="V3143">
            <v>9933</v>
          </cell>
          <cell r="W3143">
            <v>9933</v>
          </cell>
          <cell r="X3143" t="str">
            <v>CKD ACCESSORIES FOR BIOMASS BOILERS GOODS ALL AS PER INV S12TEWL19720 20 INTRANSIT TO ICD EMBAKASI NAIROBI</v>
          </cell>
          <cell r="Y3143" t="str">
            <v>Valide</v>
          </cell>
        </row>
        <row r="3144">
          <cell r="A3144" t="str">
            <v>TLLU5238512</v>
          </cell>
          <cell r="B3144">
            <v>40</v>
          </cell>
          <cell r="C3144" t="str">
            <v>204909810</v>
          </cell>
          <cell r="D3144">
            <v>0</v>
          </cell>
          <cell r="E3144">
            <v>0</v>
          </cell>
          <cell r="F3144">
            <v>0</v>
          </cell>
          <cell r="G3144">
            <v>0</v>
          </cell>
          <cell r="H3144">
            <v>0</v>
          </cell>
          <cell r="I3144" t="str">
            <v>2020 MSA 167505</v>
          </cell>
          <cell r="J3144">
            <v>1</v>
          </cell>
          <cell r="K3144" t="str">
            <v>INTERSTATE PAPER INDUSTRIES I P I</v>
          </cell>
          <cell r="L3144" t="str">
            <v>KAPA OIL REFINERIES LTD P O BOX 106420000 254722515172 TEL 00</v>
          </cell>
          <cell r="M3144" t="str">
            <v>TR</v>
          </cell>
          <cell r="N3144" t="str">
            <v>EGALY</v>
          </cell>
          <cell r="O3144" t="str">
            <v>RO</v>
          </cell>
          <cell r="P3144">
            <v>155</v>
          </cell>
          <cell r="Q3144">
            <v>155</v>
          </cell>
          <cell r="R3144">
            <v>155</v>
          </cell>
          <cell r="S3144">
            <v>155</v>
          </cell>
          <cell r="T3144">
            <v>115224</v>
          </cell>
          <cell r="U3144">
            <v>115224</v>
          </cell>
          <cell r="V3144">
            <v>115224</v>
          </cell>
          <cell r="W3144">
            <v>115224</v>
          </cell>
          <cell r="X3144" t="str">
            <v>TOILET TISSUE SUPER ECONOMY INVOICE REFERENCE X0735 20 CUSTOMER R EF NB IPI235 20 INVOICE R EFERENCE X0736 20 CUSTOMER REF N B IPI235 20 NUMBER OF BUNDLES 291 NUMBER OF ROLLS 291 GROSS WEI GHT 217 171 TONS NET WEIGHT 217 171 TONS HS CODE 480300 IDF E200 7365989 IN TRANSIT TO NAIROBI BY RAIL ON RISK AND ACCOUNT OF THE CONSIGNEE INTRANSIT TO ICD EMBAKASI NAIROBI</v>
          </cell>
          <cell r="Y3144" t="str">
            <v>Valide</v>
          </cell>
        </row>
        <row r="3145">
          <cell r="A3145" t="str">
            <v>TCNU5925924</v>
          </cell>
          <cell r="B3145">
            <v>40</v>
          </cell>
          <cell r="C3145" t="str">
            <v>204909810</v>
          </cell>
          <cell r="D3145">
            <v>0</v>
          </cell>
          <cell r="E3145">
            <v>0</v>
          </cell>
          <cell r="F3145">
            <v>0</v>
          </cell>
          <cell r="G3145">
            <v>0</v>
          </cell>
          <cell r="H3145">
            <v>0</v>
          </cell>
          <cell r="I3145" t="str">
            <v>2020 MSA 167505</v>
          </cell>
          <cell r="J3145">
            <v>1</v>
          </cell>
          <cell r="K3145" t="str">
            <v>INTERSTATE PAPER INDUSTRIES I P I</v>
          </cell>
          <cell r="L3145" t="str">
            <v>KAPA OIL REFINERIES LTD P O BOX 106420000 254722515172 TEL 00</v>
          </cell>
          <cell r="M3145" t="str">
            <v>TR</v>
          </cell>
          <cell r="N3145" t="str">
            <v>EGALY</v>
          </cell>
          <cell r="O3145" t="str">
            <v>RO</v>
          </cell>
          <cell r="P3145">
            <v>155</v>
          </cell>
          <cell r="Q3145">
            <v>155</v>
          </cell>
          <cell r="R3145">
            <v>155</v>
          </cell>
          <cell r="S3145">
            <v>155</v>
          </cell>
          <cell r="T3145">
            <v>115224</v>
          </cell>
          <cell r="U3145">
            <v>115224</v>
          </cell>
          <cell r="V3145">
            <v>115224</v>
          </cell>
          <cell r="W3145">
            <v>115224</v>
          </cell>
          <cell r="X3145" t="str">
            <v>TOILET TISSUE SUPER ECONOMY INVOICE REFERENCE X0735 20 CUSTOMER R EF NB IPI235 20 INVOICE R EFERENCE X0736 20 CUSTOMER REF N B IPI235 20 NUMBER OF BUNDLES 291 NUMBER OF ROLLS 291 GROSS WEI GHT 217 171 TONS NET WEIGHT 217 171 TONS HS CODE 480300 IDF E200 7365989 IN TRANSIT TO NAIROBI BY RAIL ON RISK AND ACCOUNT OF THE CONSIGNEE INTRANSIT TO ICD EMBAKASI NAIROBI</v>
          </cell>
          <cell r="Y3145" t="str">
            <v>Valide</v>
          </cell>
        </row>
        <row r="3146">
          <cell r="A3146" t="str">
            <v>TGBU5383905</v>
          </cell>
          <cell r="B3146">
            <v>40</v>
          </cell>
          <cell r="C3146" t="str">
            <v>204909810</v>
          </cell>
          <cell r="D3146">
            <v>0</v>
          </cell>
          <cell r="E3146">
            <v>0</v>
          </cell>
          <cell r="F3146">
            <v>0</v>
          </cell>
          <cell r="G3146">
            <v>0</v>
          </cell>
          <cell r="H3146">
            <v>0</v>
          </cell>
          <cell r="I3146" t="str">
            <v>2020 MSA 167505</v>
          </cell>
          <cell r="J3146">
            <v>1</v>
          </cell>
          <cell r="K3146" t="str">
            <v>INTERSTATE PAPER INDUSTRIES I P I</v>
          </cell>
          <cell r="L3146" t="str">
            <v>KAPA OIL REFINERIES LTD P O BOX 106420000 254722515172 TEL 00</v>
          </cell>
          <cell r="M3146" t="str">
            <v>TR</v>
          </cell>
          <cell r="N3146" t="str">
            <v>EGALY</v>
          </cell>
          <cell r="O3146" t="str">
            <v>RO</v>
          </cell>
          <cell r="P3146">
            <v>155</v>
          </cell>
          <cell r="Q3146">
            <v>155</v>
          </cell>
          <cell r="R3146">
            <v>155</v>
          </cell>
          <cell r="S3146">
            <v>155</v>
          </cell>
          <cell r="T3146">
            <v>115224</v>
          </cell>
          <cell r="U3146">
            <v>115224</v>
          </cell>
          <cell r="V3146">
            <v>115224</v>
          </cell>
          <cell r="W3146">
            <v>115224</v>
          </cell>
          <cell r="X3146" t="str">
            <v>TOILET TISSUE SUPER ECONOMY INVOICE REFERENCE X0735 20 CUSTOMER R EF NB IPI235 20 INVOICE R EFERENCE X0736 20 CUSTOMER REF N B IPI235 20 NUMBER OF BUNDLES 291 NUMBER OF ROLLS 291 GROSS WEI GHT 217 171 TONS NET WEIGHT 217 171 TONS HS CODE 480300 IDF E200 7365989 IN TRANSIT TO NAIROBI BY RAIL ON RISK AND ACCOUNT OF THE CONSIGNEE INTRANSIT TO ICD EMBAKASI NAIROBI</v>
          </cell>
          <cell r="Y3146" t="str">
            <v>Valide</v>
          </cell>
        </row>
        <row r="3147">
          <cell r="A3147" t="str">
            <v>MRSU3817897</v>
          </cell>
          <cell r="B3147">
            <v>40</v>
          </cell>
          <cell r="C3147" t="str">
            <v>204909810</v>
          </cell>
          <cell r="D3147">
            <v>0</v>
          </cell>
          <cell r="E3147">
            <v>0</v>
          </cell>
          <cell r="F3147">
            <v>0</v>
          </cell>
          <cell r="G3147">
            <v>0</v>
          </cell>
          <cell r="H3147">
            <v>0</v>
          </cell>
          <cell r="I3147" t="str">
            <v>2020 MSA 167505</v>
          </cell>
          <cell r="J3147">
            <v>1</v>
          </cell>
          <cell r="K3147" t="str">
            <v>INTERSTATE PAPER INDUSTRIES I P I</v>
          </cell>
          <cell r="L3147" t="str">
            <v>KAPA OIL REFINERIES LTD P O BOX 106420000 254722515172 TEL 00</v>
          </cell>
          <cell r="M3147" t="str">
            <v>TR</v>
          </cell>
          <cell r="N3147" t="str">
            <v>EGALY</v>
          </cell>
          <cell r="O3147" t="str">
            <v>RO</v>
          </cell>
          <cell r="P3147">
            <v>155</v>
          </cell>
          <cell r="Q3147">
            <v>155</v>
          </cell>
          <cell r="R3147">
            <v>155</v>
          </cell>
          <cell r="S3147">
            <v>155</v>
          </cell>
          <cell r="T3147">
            <v>115224</v>
          </cell>
          <cell r="U3147">
            <v>115224</v>
          </cell>
          <cell r="V3147">
            <v>115224</v>
          </cell>
          <cell r="W3147">
            <v>115224</v>
          </cell>
          <cell r="X3147" t="str">
            <v>TOILET TISSUE SUPER ECONOMY INVOICE REFERENCE X0735 20 CUSTOMER R EF NB IPI235 20 INVOICE R EFERENCE X0736 20 CUSTOMER REF N B IPI235 20 NUMBER OF BUNDLES 291 NUMBER OF ROLLS 291 GROSS WEI GHT 217 171 TONS NET WEIGHT 217 171 TONS HS CODE 480300 IDF E200 7365989 IN TRANSIT TO NAIROBI BY RAIL ON RISK AND ACCOUNT OF THE CONSIGNEE INTRANSIT TO ICD EMBAKASI NAIROBI</v>
          </cell>
          <cell r="Y3147" t="str">
            <v>Valide</v>
          </cell>
        </row>
        <row r="3148">
          <cell r="A3148" t="str">
            <v>TCKU7401650</v>
          </cell>
          <cell r="B3148">
            <v>40</v>
          </cell>
          <cell r="C3148" t="str">
            <v>204909810</v>
          </cell>
          <cell r="D3148">
            <v>0</v>
          </cell>
          <cell r="E3148">
            <v>0</v>
          </cell>
          <cell r="F3148">
            <v>0</v>
          </cell>
          <cell r="G3148">
            <v>0</v>
          </cell>
          <cell r="H3148">
            <v>0</v>
          </cell>
          <cell r="I3148" t="str">
            <v>2020 MSA 167505</v>
          </cell>
          <cell r="J3148">
            <v>1</v>
          </cell>
          <cell r="K3148" t="str">
            <v>INTERSTATE PAPER INDUSTRIES I P I</v>
          </cell>
          <cell r="L3148" t="str">
            <v>KAPA OIL REFINERIES LTD P O BOX 106420000 254722515172 TEL 00</v>
          </cell>
          <cell r="M3148" t="str">
            <v>TR</v>
          </cell>
          <cell r="N3148" t="str">
            <v>EGALY</v>
          </cell>
          <cell r="O3148" t="str">
            <v>RO</v>
          </cell>
          <cell r="P3148">
            <v>155</v>
          </cell>
          <cell r="Q3148">
            <v>155</v>
          </cell>
          <cell r="R3148">
            <v>155</v>
          </cell>
          <cell r="S3148">
            <v>155</v>
          </cell>
          <cell r="T3148">
            <v>115224</v>
          </cell>
          <cell r="U3148">
            <v>115224</v>
          </cell>
          <cell r="V3148">
            <v>115224</v>
          </cell>
          <cell r="W3148">
            <v>115224</v>
          </cell>
          <cell r="X3148" t="str">
            <v>TOILET TISSUE SUPER ECONOMY INVOICE REFERENCE X0735 20 CUSTOMER R EF NB IPI235 20 INVOICE R EFERENCE X0736 20 CUSTOMER REF N B IPI235 20 NUMBER OF BUNDLES 291 NUMBER OF ROLLS 291 GROSS WEI GHT 217 171 TONS NET WEIGHT 217 171 TONS HS CODE 480300 IDF E200 7365989 IN TRANSIT TO NAIROBI BY RAIL ON RISK AND ACCOUNT OF THE CONSIGNEE INTRANSIT TO ICD EMBAKASI NAIROBI</v>
          </cell>
          <cell r="Y3148" t="str">
            <v>Valide</v>
          </cell>
        </row>
        <row r="3149">
          <cell r="A3149" t="str">
            <v>MRKU3644968</v>
          </cell>
          <cell r="B3149">
            <v>40</v>
          </cell>
          <cell r="C3149" t="str">
            <v>204910974</v>
          </cell>
          <cell r="D3149">
            <v>0</v>
          </cell>
          <cell r="E3149">
            <v>0</v>
          </cell>
          <cell r="F3149">
            <v>0</v>
          </cell>
          <cell r="G3149">
            <v>0</v>
          </cell>
          <cell r="H3149">
            <v>0</v>
          </cell>
          <cell r="I3149" t="str">
            <v>2020 MSA 167504</v>
          </cell>
          <cell r="J3149">
            <v>132</v>
          </cell>
          <cell r="K3149" t="str">
            <v>SOFIPACK FOR PACKAGING MATERIALS S</v>
          </cell>
          <cell r="L3149" t="str">
            <v>TO THE ORDER KING PLASTIC INDUSTRI</v>
          </cell>
          <cell r="M3149" t="str">
            <v>CN</v>
          </cell>
          <cell r="N3149" t="str">
            <v>EGALY</v>
          </cell>
          <cell r="O3149" t="str">
            <v>PA</v>
          </cell>
          <cell r="P3149">
            <v>32</v>
          </cell>
          <cell r="Q3149">
            <v>32</v>
          </cell>
          <cell r="R3149">
            <v>32</v>
          </cell>
          <cell r="S3149">
            <v>32</v>
          </cell>
          <cell r="T3149">
            <v>26687</v>
          </cell>
          <cell r="U3149">
            <v>26687</v>
          </cell>
          <cell r="V3149">
            <v>26687</v>
          </cell>
          <cell r="W3149">
            <v>26687</v>
          </cell>
          <cell r="X3149" t="str">
            <v>94 REELS CPP FILM CLEAR GROSS WEIGHT 26 686 50 KG NET WEIGHT 24 919 00 KG INTRANSIT TO ICD EMBAKASI NAIROBI</v>
          </cell>
          <cell r="Y3149" t="str">
            <v>Valide</v>
          </cell>
        </row>
        <row r="3150">
          <cell r="A3150" t="str">
            <v>MRKU2069740</v>
          </cell>
          <cell r="B3150">
            <v>40</v>
          </cell>
          <cell r="C3150" t="str">
            <v>204912573</v>
          </cell>
          <cell r="D3150">
            <v>0</v>
          </cell>
          <cell r="E3150">
            <v>0</v>
          </cell>
          <cell r="F3150">
            <v>0</v>
          </cell>
          <cell r="G3150">
            <v>0</v>
          </cell>
          <cell r="H3150">
            <v>0</v>
          </cell>
          <cell r="I3150" t="str">
            <v>2020 MSA 167504</v>
          </cell>
          <cell r="J3150">
            <v>135</v>
          </cell>
          <cell r="K3150" t="str">
            <v>EXXONMOBIL PETROLEUM CHEMICAL BV</v>
          </cell>
          <cell r="L3150" t="str">
            <v>SOMOCHEM KENYA LIMITED 209 7353 B8972R</v>
          </cell>
          <cell r="M3150" t="str">
            <v>CN</v>
          </cell>
          <cell r="N3150" t="str">
            <v>SAJED</v>
          </cell>
          <cell r="O3150" t="str">
            <v>BG</v>
          </cell>
          <cell r="P3150">
            <v>990</v>
          </cell>
          <cell r="Q3150">
            <v>990</v>
          </cell>
          <cell r="R3150">
            <v>990</v>
          </cell>
          <cell r="S3150">
            <v>990</v>
          </cell>
          <cell r="T3150">
            <v>25275</v>
          </cell>
          <cell r="U3150">
            <v>25275</v>
          </cell>
          <cell r="V3150">
            <v>25275</v>
          </cell>
          <cell r="W3150">
            <v>25275</v>
          </cell>
          <cell r="X3150" t="str">
            <v>24 750 MT PP HOMOPOLYMER GRADE PP1304E5 PI NO 3100014417 H S CODE 3902 1000 ON PALLETS POLYPROPYLENE EXXONMOBIL PP1304E5 CARGO IN TR ANSIT TO ICD NAIROBI ON CONSIGNEE S ARRANGEMENT RISK AND ACCOUNT F REIGHT PREPAID</v>
          </cell>
          <cell r="Y3150" t="str">
            <v>Valide</v>
          </cell>
        </row>
        <row r="3151">
          <cell r="A3151" t="str">
            <v>SUDU7383298</v>
          </cell>
          <cell r="B3151">
            <v>20</v>
          </cell>
          <cell r="C3151" t="str">
            <v>204914578</v>
          </cell>
          <cell r="D3151">
            <v>0</v>
          </cell>
          <cell r="E3151">
            <v>0</v>
          </cell>
          <cell r="F3151">
            <v>0</v>
          </cell>
          <cell r="G3151">
            <v>0</v>
          </cell>
          <cell r="H3151">
            <v>0</v>
          </cell>
          <cell r="I3151" t="str">
            <v>2020 MSA 167389</v>
          </cell>
          <cell r="J3151">
            <v>156</v>
          </cell>
          <cell r="K3151" t="str">
            <v>PLANET INT L FREIGHT FORWARDING ANDNBUL TURKIYE VAT NO 730012188</v>
          </cell>
          <cell r="L3151" t="str">
            <v>ASHUT ENGINEERS LIMITED LOKITAUNG R41342704 FAX 213 41342714 CONT</v>
          </cell>
          <cell r="M3151" t="str">
            <v>US</v>
          </cell>
          <cell r="N3151" t="str">
            <v>TRIST</v>
          </cell>
          <cell r="O3151" t="str">
            <v>PA</v>
          </cell>
          <cell r="P3151">
            <v>7</v>
          </cell>
          <cell r="Q3151">
            <v>7</v>
          </cell>
          <cell r="R3151">
            <v>7</v>
          </cell>
          <cell r="S3151">
            <v>7</v>
          </cell>
          <cell r="T3151">
            <v>3940</v>
          </cell>
          <cell r="U3151">
            <v>3940</v>
          </cell>
          <cell r="V3151">
            <v>3940</v>
          </cell>
          <cell r="W3151">
            <v>3940</v>
          </cell>
          <cell r="X3151" t="str">
            <v>PRINTED LABELS HTS CODE 392690 NET WEIGHT 3 546 00 KGS INTRAN SIT TO ICD EMBAKASI NAIROBI</v>
          </cell>
          <cell r="Y3151" t="str">
            <v>Valide</v>
          </cell>
        </row>
        <row r="3152">
          <cell r="A3152" t="str">
            <v>SUDU7762795</v>
          </cell>
          <cell r="B3152">
            <v>20</v>
          </cell>
          <cell r="C3152" t="str">
            <v>204922977</v>
          </cell>
          <cell r="D3152">
            <v>0</v>
          </cell>
          <cell r="E3152">
            <v>0</v>
          </cell>
          <cell r="F3152">
            <v>0</v>
          </cell>
          <cell r="G3152">
            <v>0</v>
          </cell>
          <cell r="H3152">
            <v>0</v>
          </cell>
          <cell r="I3152" t="str">
            <v>2020 MSA 167389</v>
          </cell>
          <cell r="J3152">
            <v>157</v>
          </cell>
          <cell r="K3152" t="str">
            <v>OLEOCORP PVT LTD ON BEHALF OF NTAN</v>
          </cell>
          <cell r="L3152" t="str">
            <v>TO THE ORDER OF JS BANK LTD KARAC</v>
          </cell>
          <cell r="M3152" t="str">
            <v>US</v>
          </cell>
          <cell r="N3152" t="str">
            <v>PKKHI</v>
          </cell>
          <cell r="O3152" t="str">
            <v>PK</v>
          </cell>
          <cell r="P3152">
            <v>18</v>
          </cell>
          <cell r="Q3152">
            <v>18</v>
          </cell>
          <cell r="R3152">
            <v>18</v>
          </cell>
          <cell r="S3152">
            <v>18</v>
          </cell>
          <cell r="T3152">
            <v>22500</v>
          </cell>
          <cell r="U3152">
            <v>22500</v>
          </cell>
          <cell r="V3152">
            <v>22500</v>
          </cell>
          <cell r="W3152">
            <v>22500</v>
          </cell>
          <cell r="X3152" t="str">
            <v>GLYCERINE 99 7 USP BP PHARMA GRADE PACKING IBC 18 IBC CONTAI NS 22500 KGS EACH IBC NET WEIGHT 1 250 GORSS WEIGHT 1 308 KG TOTA L NET WEIGHT IS 22 500 KGS GROSS IS 23 544 KGS FORM E NO JSB-2020- 0000030207 DATED 7-SEP-2020 PROFORMA INVOICE NO QTE-3108-204 DATED 31-AUG-20 TRADE TERMS CFR MOMBASA KENYA INCOTERMS 2010 CERTIFIED THAT THE GOODS COVERED UNDER BY THIS DOCUMENT ARE OF PAKISTAN O RI GIN</v>
          </cell>
          <cell r="Y3152" t="str">
            <v>Valide</v>
          </cell>
        </row>
        <row r="3153">
          <cell r="A3153" t="str">
            <v>MSKU5829432</v>
          </cell>
          <cell r="B3153">
            <v>20</v>
          </cell>
          <cell r="C3153" t="str">
            <v>204927372</v>
          </cell>
          <cell r="D3153">
            <v>0</v>
          </cell>
          <cell r="E3153">
            <v>0</v>
          </cell>
          <cell r="F3153">
            <v>0</v>
          </cell>
          <cell r="G3153">
            <v>0</v>
          </cell>
          <cell r="H3153">
            <v>0</v>
          </cell>
          <cell r="I3153" t="str">
            <v>2020 MSA 167279</v>
          </cell>
          <cell r="J3153">
            <v>104</v>
          </cell>
          <cell r="K3153" t="str">
            <v>D B INTERNATIONAL C-514 SIDDHIVI</v>
          </cell>
          <cell r="L3153" t="str">
            <v>BIOPHARMA LIMITED FACTORY STREET</v>
          </cell>
          <cell r="M3153" t="str">
            <v>US</v>
          </cell>
          <cell r="N3153" t="str">
            <v>INAMD</v>
          </cell>
          <cell r="O3153" t="str">
            <v>PK</v>
          </cell>
          <cell r="P3153">
            <v>127</v>
          </cell>
          <cell r="Q3153">
            <v>127</v>
          </cell>
          <cell r="R3153">
            <v>127</v>
          </cell>
          <cell r="S3153">
            <v>127</v>
          </cell>
          <cell r="T3153">
            <v>6259</v>
          </cell>
          <cell r="U3153">
            <v>6259</v>
          </cell>
          <cell r="V3153">
            <v>6259</v>
          </cell>
          <cell r="W3153">
            <v>6259</v>
          </cell>
          <cell r="X3153" t="str">
            <v>TOTAL 127 PACKAGES BLISTER PACKAGING MACHINE SEMI AUTOMATIC TUBE F ILLING SEALING MACHINE SEMI AUTOMATIC LABELLING MACHINE WITH PU PI PE 8 MM CALCIUM DI PHOSPHATE RIGID PVC FILM - CLEAR INVOICE NO 31 20-21 DATED 29 08 2020 SHIPPING BILL NO 4821058 DATED 29 08 2020 NET WEIGHT 5590 38 KGS I E C 0811002551 FREIGHT PREPAID</v>
          </cell>
          <cell r="Y3153" t="str">
            <v>Alice</v>
          </cell>
        </row>
        <row r="3154">
          <cell r="A3154" t="str">
            <v>MSKU1065866</v>
          </cell>
          <cell r="B3154">
            <v>40</v>
          </cell>
          <cell r="C3154" t="str">
            <v>204931388</v>
          </cell>
          <cell r="D3154">
            <v>0</v>
          </cell>
          <cell r="E3154">
            <v>0</v>
          </cell>
          <cell r="F3154">
            <v>0</v>
          </cell>
          <cell r="G3154">
            <v>0</v>
          </cell>
          <cell r="H3154">
            <v>0</v>
          </cell>
          <cell r="I3154" t="str">
            <v>2020 MSA 167504</v>
          </cell>
          <cell r="J3154">
            <v>136</v>
          </cell>
          <cell r="K3154" t="str">
            <v>CRIMSONPLACE LTD SUITE 36 PARK HOU</v>
          </cell>
          <cell r="L3154" t="str">
            <v>HEALTHY U 2000 LTD 00606 SARIT CEN</v>
          </cell>
          <cell r="M3154" t="str">
            <v>CN</v>
          </cell>
          <cell r="N3154" t="str">
            <v>BEWEV</v>
          </cell>
          <cell r="O3154" t="str">
            <v>PK</v>
          </cell>
          <cell r="P3154">
            <v>4406</v>
          </cell>
          <cell r="Q3154">
            <v>4406</v>
          </cell>
          <cell r="R3154">
            <v>4406</v>
          </cell>
          <cell r="S3154">
            <v>4406</v>
          </cell>
          <cell r="T3154">
            <v>40031</v>
          </cell>
          <cell r="U3154">
            <v>40031</v>
          </cell>
          <cell r="V3154">
            <v>40031</v>
          </cell>
          <cell r="W3154">
            <v>40031</v>
          </cell>
          <cell r="X3154" t="str">
            <v>OF NON DAIRY PRODUCTS FREIGHT PREPAID</v>
          </cell>
          <cell r="Y3154" t="str">
            <v>Valide</v>
          </cell>
        </row>
        <row r="3155">
          <cell r="A3155" t="str">
            <v>GESU5578505</v>
          </cell>
          <cell r="B3155">
            <v>40</v>
          </cell>
          <cell r="C3155" t="str">
            <v>204931388</v>
          </cell>
          <cell r="D3155">
            <v>0</v>
          </cell>
          <cell r="E3155">
            <v>0</v>
          </cell>
          <cell r="F3155">
            <v>0</v>
          </cell>
          <cell r="G3155">
            <v>0</v>
          </cell>
          <cell r="H3155">
            <v>0</v>
          </cell>
          <cell r="I3155" t="str">
            <v>2020 MSA 167504</v>
          </cell>
          <cell r="J3155">
            <v>136</v>
          </cell>
          <cell r="K3155" t="str">
            <v>CRIMSONPLACE LTD SUITE 36 PARK HOU</v>
          </cell>
          <cell r="L3155" t="str">
            <v>HEALTHY U 2000 LTD 00606 SARIT CEN</v>
          </cell>
          <cell r="M3155" t="str">
            <v>CN</v>
          </cell>
          <cell r="N3155" t="str">
            <v>BEWEV</v>
          </cell>
          <cell r="O3155" t="str">
            <v>PK</v>
          </cell>
          <cell r="P3155">
            <v>4406</v>
          </cell>
          <cell r="Q3155">
            <v>4406</v>
          </cell>
          <cell r="R3155">
            <v>4406</v>
          </cell>
          <cell r="S3155">
            <v>4406</v>
          </cell>
          <cell r="T3155">
            <v>40031</v>
          </cell>
          <cell r="U3155">
            <v>40031</v>
          </cell>
          <cell r="V3155">
            <v>40031</v>
          </cell>
          <cell r="W3155">
            <v>40031</v>
          </cell>
          <cell r="X3155" t="str">
            <v>OF NON DAIRY PRODUCTS FREIGHT PREPAID</v>
          </cell>
          <cell r="Y3155" t="str">
            <v>Valide</v>
          </cell>
        </row>
        <row r="3156">
          <cell r="A3156" t="str">
            <v>MSKU9880556</v>
          </cell>
          <cell r="B3156">
            <v>40</v>
          </cell>
          <cell r="C3156" t="str">
            <v>204933270</v>
          </cell>
          <cell r="D3156">
            <v>0</v>
          </cell>
          <cell r="E3156">
            <v>0</v>
          </cell>
          <cell r="F3156">
            <v>0</v>
          </cell>
          <cell r="G3156">
            <v>0</v>
          </cell>
          <cell r="H3156">
            <v>0</v>
          </cell>
          <cell r="I3156" t="str">
            <v>2020 MSA 167505</v>
          </cell>
          <cell r="J3156">
            <v>367</v>
          </cell>
          <cell r="K3156" t="str">
            <v>ESSWELL INTERNATIONAL AB GOTHENBUR</v>
          </cell>
          <cell r="L3156" t="str">
            <v>TO THE ORDER OF SHIPPER</v>
          </cell>
          <cell r="M3156" t="str">
            <v>TR</v>
          </cell>
          <cell r="N3156" t="str">
            <v>BEANR</v>
          </cell>
          <cell r="O3156" t="str">
            <v>RL</v>
          </cell>
          <cell r="P3156">
            <v>29</v>
          </cell>
          <cell r="Q3156">
            <v>29</v>
          </cell>
          <cell r="R3156">
            <v>29</v>
          </cell>
          <cell r="S3156">
            <v>29</v>
          </cell>
          <cell r="T3156">
            <v>46159</v>
          </cell>
          <cell r="U3156">
            <v>46159</v>
          </cell>
          <cell r="V3156">
            <v>46159</v>
          </cell>
          <cell r="W3156">
            <v>46159</v>
          </cell>
          <cell r="X3156" t="str">
            <v>FLUTING MARKS AND NUMBERS 19471 PFI 506771 DODHIA NAIROBI VIA MO MBASA REIGHT PREPAID - APPLICABLE FREE TIME 21 DAYS COMBINED DETE NTION DEMURRAGE AT PORT OF DISCHARGE PLACE OF DELIVERY IDF NO E2008375508 HS CODE 4805190000 FINAL PLACE OF DELIVERY ICD EMB AKASI NAIROBI PIN CODE P05166250H TEL NO 254 0721 0734 295101EMAIL ACCOUNTS DPLKENYA CO</v>
          </cell>
          <cell r="Y3156" t="str">
            <v>Valide</v>
          </cell>
        </row>
        <row r="3157">
          <cell r="A3157" t="str">
            <v>MRKU4102724</v>
          </cell>
          <cell r="B3157">
            <v>40</v>
          </cell>
          <cell r="C3157" t="str">
            <v>204934211</v>
          </cell>
          <cell r="D3157">
            <v>0</v>
          </cell>
          <cell r="E3157">
            <v>0</v>
          </cell>
          <cell r="F3157">
            <v>0</v>
          </cell>
          <cell r="G3157">
            <v>0</v>
          </cell>
          <cell r="H3157">
            <v>0</v>
          </cell>
          <cell r="I3157" t="str">
            <v>2020 MSA 167505</v>
          </cell>
          <cell r="J3157">
            <v>368</v>
          </cell>
          <cell r="K3157" t="str">
            <v>ESSWELL INTERNATIONAL AB GOTHENBUR</v>
          </cell>
          <cell r="L3157" t="str">
            <v>TO THE ORDER OF SHIPPER</v>
          </cell>
          <cell r="M3157" t="str">
            <v>TR</v>
          </cell>
          <cell r="N3157" t="str">
            <v>BEANR</v>
          </cell>
          <cell r="O3157" t="str">
            <v>RL</v>
          </cell>
          <cell r="P3157">
            <v>44</v>
          </cell>
          <cell r="Q3157">
            <v>44</v>
          </cell>
          <cell r="R3157">
            <v>44</v>
          </cell>
          <cell r="S3157">
            <v>44</v>
          </cell>
          <cell r="T3157">
            <v>73819</v>
          </cell>
          <cell r="U3157">
            <v>73819</v>
          </cell>
          <cell r="V3157">
            <v>73819</v>
          </cell>
          <cell r="W3157">
            <v>73819</v>
          </cell>
          <cell r="X3157" t="str">
            <v>WHITE TOP TESTLINER MARKS AND NUMBERS 19545 PFI 506861 SILPACK NA IROBI VIA MOMBASA FREIGHT PREPAID - IDF NO E2009399304 HS CODE 480524 00 00 FINAL PLACE OF DELIVERY ICD EMBAKASI NAIROBI GOODS IN TRANSIT TO ICD EMBAKASI AT CONSIGNEES COSTS AND RISK APPLICABLE FR EE TIME 21 DAYS COMBINED DETENTION DEMURRAGE AT PORT OF DISCHARGE PLACE OF DELIVERY DETENTION COMBINED AT DESTINATION PIN CODE P000613791A TEL NO 00254 20350300 EMAIL INFO SILPACK COM</v>
          </cell>
          <cell r="Y3157" t="str">
            <v>Valide</v>
          </cell>
        </row>
        <row r="3158">
          <cell r="A3158" t="str">
            <v>SUDU1862502</v>
          </cell>
          <cell r="B3158">
            <v>20</v>
          </cell>
          <cell r="C3158" t="str">
            <v>204934702</v>
          </cell>
          <cell r="D3158">
            <v>0</v>
          </cell>
          <cell r="E3158">
            <v>0</v>
          </cell>
          <cell r="F3158">
            <v>0</v>
          </cell>
          <cell r="G3158">
            <v>0</v>
          </cell>
          <cell r="H3158">
            <v>0</v>
          </cell>
          <cell r="I3158" t="str">
            <v>2020 MSA 167279</v>
          </cell>
          <cell r="J3158">
            <v>109</v>
          </cell>
          <cell r="K3158" t="str">
            <v>GOLCHA ASSOCIATED EXPORTS LLP GOLCH</v>
          </cell>
          <cell r="L3158" t="str">
            <v>KAMDEV ENTERPRISES LTD OFF ENTERPRIN PATEL</v>
          </cell>
          <cell r="M3158" t="str">
            <v>US</v>
          </cell>
          <cell r="N3158" t="str">
            <v>INMUN</v>
          </cell>
          <cell r="O3158" t="str">
            <v>BG</v>
          </cell>
          <cell r="P3158">
            <v>960</v>
          </cell>
          <cell r="Q3158">
            <v>960</v>
          </cell>
          <cell r="R3158">
            <v>0</v>
          </cell>
          <cell r="S3158">
            <v>0</v>
          </cell>
          <cell r="T3158">
            <v>24144</v>
          </cell>
          <cell r="U3158">
            <v>24144</v>
          </cell>
          <cell r="V3158">
            <v>0</v>
          </cell>
          <cell r="W3158">
            <v>0</v>
          </cell>
          <cell r="X3158" t="str">
            <v>02X20 FCL CONTAINERS TOTAL 1920 BAGS EX-JB-20-IPPOLM-25KG TALC PO WDER PACKED IN 25 KGBAGS HS CODE 25262000 IDF NO E2006350148 P O NO ORDER ON 22ND JUNE DTD JUN 23 2020 S B NO 4223856 DT 01 08 2020 INV NO 2000200139 DT 31 07 2020 TOTAL NET WEIGHT 48000 000 KGS TOTAL GROSS WEIGHT 48288 000 KGS APPLICABLE FREE TIME 14 DAYS COMBINED DETENTION DEMURRAGE AT PORT OF DISCHARGE PLACE OF DELIVERY FREIGHT PREPAID INTRANSIT TO NAIROBI UNDER CONSIGNE E ACCOUNT RISK AND RESPONSIBILITY CARRIER LIABILITY CEASES AT MOMBASA PORT</v>
          </cell>
          <cell r="Y3158" t="str">
            <v>Valide</v>
          </cell>
        </row>
        <row r="3159">
          <cell r="A3159" t="str">
            <v>SUDU6565507</v>
          </cell>
          <cell r="B3159">
            <v>40</v>
          </cell>
          <cell r="C3159" t="str">
            <v>204935404</v>
          </cell>
          <cell r="D3159">
            <v>0</v>
          </cell>
          <cell r="E3159">
            <v>0</v>
          </cell>
          <cell r="F3159">
            <v>0</v>
          </cell>
          <cell r="G3159">
            <v>0</v>
          </cell>
          <cell r="H3159">
            <v>0</v>
          </cell>
          <cell r="I3159" t="str">
            <v>2020 MSA 167388</v>
          </cell>
          <cell r="J3159">
            <v>98</v>
          </cell>
          <cell r="K3159" t="str">
            <v>JOSEPH KARANJA 154 ROCHFORDS COFFEE</v>
          </cell>
          <cell r="L3159" t="str">
            <v>JOSEPH KARANJA PO BOX 7513 - 01000</v>
          </cell>
          <cell r="M3159" t="str">
            <v>AE</v>
          </cell>
          <cell r="N3159" t="str">
            <v>GBFXT</v>
          </cell>
          <cell r="O3159" t="str">
            <v>LT</v>
          </cell>
          <cell r="P3159">
            <v>1</v>
          </cell>
          <cell r="Q3159">
            <v>1</v>
          </cell>
          <cell r="R3159">
            <v>1</v>
          </cell>
          <cell r="S3159">
            <v>1</v>
          </cell>
          <cell r="T3159">
            <v>9870</v>
          </cell>
          <cell r="U3159">
            <v>9870</v>
          </cell>
          <cell r="V3159">
            <v>7771</v>
          </cell>
          <cell r="W3159">
            <v>7771</v>
          </cell>
          <cell r="X3159" t="str">
            <v>USED HOUSEHOLD GOODS AND PERSONAL EFFECTS HS CODE 940330 INTRAN SIT TO ICD EMBAKASI NAIROBI</v>
          </cell>
          <cell r="Y3159" t="str">
            <v>Valide</v>
          </cell>
        </row>
        <row r="3160">
          <cell r="A3160" t="str">
            <v>MRKU4588299</v>
          </cell>
          <cell r="B3160">
            <v>40</v>
          </cell>
          <cell r="C3160" t="str">
            <v>204935520</v>
          </cell>
          <cell r="D3160">
            <v>0</v>
          </cell>
          <cell r="E3160">
            <v>0</v>
          </cell>
          <cell r="F3160">
            <v>0</v>
          </cell>
          <cell r="G3160">
            <v>0</v>
          </cell>
          <cell r="H3160">
            <v>0</v>
          </cell>
          <cell r="I3160" t="str">
            <v>2020 MSA 167504</v>
          </cell>
          <cell r="J3160">
            <v>140</v>
          </cell>
          <cell r="K3160" t="str">
            <v>POEPPELMANN GMBH CO KG KUNSTSTOF</v>
          </cell>
          <cell r="L3160" t="str">
            <v>BEAUTY LINE LIMITED MARULA ESTATE M</v>
          </cell>
          <cell r="M3160" t="str">
            <v>CN</v>
          </cell>
          <cell r="N3160" t="str">
            <v>DEBRV</v>
          </cell>
          <cell r="O3160" t="str">
            <v>PK</v>
          </cell>
          <cell r="P3160">
            <v>217</v>
          </cell>
          <cell r="Q3160">
            <v>217</v>
          </cell>
          <cell r="R3160">
            <v>217</v>
          </cell>
          <cell r="S3160">
            <v>217</v>
          </cell>
          <cell r="T3160">
            <v>8537</v>
          </cell>
          <cell r="U3160">
            <v>8537</v>
          </cell>
          <cell r="V3160">
            <v>8537</v>
          </cell>
          <cell r="W3160">
            <v>8537</v>
          </cell>
          <cell r="X3160" t="str">
            <v>MRKU 458829-9 40 DRY 9 6 SHIPPER S SEAL E853138 217 PACKAGES GROSS W EIGHT 8536 590 KGS TEKU PLASTIC PLANT POTS MARKS AND NUMBERS FREIGHT PREPAID HS CODE 39269097 ORDER 120088984</v>
          </cell>
          <cell r="Y3160" t="str">
            <v>Valide</v>
          </cell>
        </row>
        <row r="3161">
          <cell r="A3161" t="str">
            <v>TEMU5652270</v>
          </cell>
          <cell r="B3161">
            <v>20</v>
          </cell>
          <cell r="C3161" t="str">
            <v>204963965</v>
          </cell>
          <cell r="D3161">
            <v>0</v>
          </cell>
          <cell r="E3161">
            <v>0</v>
          </cell>
          <cell r="F3161">
            <v>0</v>
          </cell>
          <cell r="G3161">
            <v>0</v>
          </cell>
          <cell r="H3161">
            <v>0</v>
          </cell>
          <cell r="I3161" t="str">
            <v>2020 MSA 167389</v>
          </cell>
          <cell r="J3161">
            <v>177</v>
          </cell>
          <cell r="K3161" t="str">
            <v>UNITED SUGAR COMPANY ON BEHALF OF C</v>
          </cell>
          <cell r="L3161" t="str">
            <v>TO ORDER</v>
          </cell>
          <cell r="M3161" t="str">
            <v>US</v>
          </cell>
          <cell r="N3161" t="str">
            <v>SAJED</v>
          </cell>
          <cell r="O3161" t="str">
            <v>BG</v>
          </cell>
          <cell r="P3161">
            <v>12240</v>
          </cell>
          <cell r="Q3161">
            <v>12240</v>
          </cell>
          <cell r="R3161">
            <v>0</v>
          </cell>
          <cell r="S3161">
            <v>0</v>
          </cell>
          <cell r="T3161">
            <v>613714</v>
          </cell>
          <cell r="U3161">
            <v>613714</v>
          </cell>
          <cell r="V3161">
            <v>0</v>
          </cell>
          <cell r="W3161">
            <v>0</v>
          </cell>
          <cell r="X3161"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1" t="str">
            <v>Valide</v>
          </cell>
        </row>
        <row r="3162">
          <cell r="A3162" t="str">
            <v>MRKU8421904</v>
          </cell>
          <cell r="B3162">
            <v>20</v>
          </cell>
          <cell r="C3162" t="str">
            <v>204963965</v>
          </cell>
          <cell r="D3162">
            <v>0</v>
          </cell>
          <cell r="E3162">
            <v>0</v>
          </cell>
          <cell r="F3162">
            <v>0</v>
          </cell>
          <cell r="G3162">
            <v>0</v>
          </cell>
          <cell r="H3162">
            <v>0</v>
          </cell>
          <cell r="I3162" t="str">
            <v>2020 MSA 167389</v>
          </cell>
          <cell r="J3162">
            <v>177</v>
          </cell>
          <cell r="K3162" t="str">
            <v>UNITED SUGAR COMPANY ON BEHALF OF C</v>
          </cell>
          <cell r="L3162" t="str">
            <v>TO ORDER</v>
          </cell>
          <cell r="M3162" t="str">
            <v>US</v>
          </cell>
          <cell r="N3162" t="str">
            <v>SAJED</v>
          </cell>
          <cell r="O3162" t="str">
            <v>BG</v>
          </cell>
          <cell r="P3162">
            <v>12240</v>
          </cell>
          <cell r="Q3162">
            <v>12240</v>
          </cell>
          <cell r="R3162">
            <v>0</v>
          </cell>
          <cell r="S3162">
            <v>0</v>
          </cell>
          <cell r="T3162">
            <v>613714</v>
          </cell>
          <cell r="U3162">
            <v>613714</v>
          </cell>
          <cell r="V3162">
            <v>0</v>
          </cell>
          <cell r="W3162">
            <v>0</v>
          </cell>
          <cell r="X3162"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2" t="str">
            <v>Valide</v>
          </cell>
        </row>
        <row r="3163">
          <cell r="A3163" t="str">
            <v>HASU1148560</v>
          </cell>
          <cell r="B3163">
            <v>20</v>
          </cell>
          <cell r="C3163" t="str">
            <v>204963965</v>
          </cell>
          <cell r="D3163">
            <v>0</v>
          </cell>
          <cell r="E3163">
            <v>0</v>
          </cell>
          <cell r="F3163">
            <v>0</v>
          </cell>
          <cell r="G3163">
            <v>0</v>
          </cell>
          <cell r="H3163">
            <v>0</v>
          </cell>
          <cell r="I3163" t="str">
            <v>2020 MSA 167389</v>
          </cell>
          <cell r="J3163">
            <v>177</v>
          </cell>
          <cell r="K3163" t="str">
            <v>UNITED SUGAR COMPANY ON BEHALF OF C</v>
          </cell>
          <cell r="L3163" t="str">
            <v>TO ORDER</v>
          </cell>
          <cell r="M3163" t="str">
            <v>US</v>
          </cell>
          <cell r="N3163" t="str">
            <v>SAJED</v>
          </cell>
          <cell r="O3163" t="str">
            <v>BG</v>
          </cell>
          <cell r="P3163">
            <v>12240</v>
          </cell>
          <cell r="Q3163">
            <v>12240</v>
          </cell>
          <cell r="R3163">
            <v>0</v>
          </cell>
          <cell r="S3163">
            <v>0</v>
          </cell>
          <cell r="T3163">
            <v>613714</v>
          </cell>
          <cell r="U3163">
            <v>613714</v>
          </cell>
          <cell r="V3163">
            <v>0</v>
          </cell>
          <cell r="W3163">
            <v>0</v>
          </cell>
          <cell r="X3163"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3" t="str">
            <v>Valide</v>
          </cell>
        </row>
        <row r="3164">
          <cell r="A3164" t="str">
            <v>TCKU3929633</v>
          </cell>
          <cell r="B3164">
            <v>20</v>
          </cell>
          <cell r="C3164" t="str">
            <v>204963965</v>
          </cell>
          <cell r="D3164">
            <v>0</v>
          </cell>
          <cell r="E3164">
            <v>0</v>
          </cell>
          <cell r="F3164">
            <v>0</v>
          </cell>
          <cell r="G3164">
            <v>0</v>
          </cell>
          <cell r="H3164">
            <v>0</v>
          </cell>
          <cell r="I3164" t="str">
            <v>2020 MSA 167389</v>
          </cell>
          <cell r="J3164">
            <v>177</v>
          </cell>
          <cell r="K3164" t="str">
            <v>UNITED SUGAR COMPANY ON BEHALF OF C</v>
          </cell>
          <cell r="L3164" t="str">
            <v>TO ORDER</v>
          </cell>
          <cell r="M3164" t="str">
            <v>US</v>
          </cell>
          <cell r="N3164" t="str">
            <v>SAJED</v>
          </cell>
          <cell r="O3164" t="str">
            <v>BG</v>
          </cell>
          <cell r="P3164">
            <v>12240</v>
          </cell>
          <cell r="Q3164">
            <v>12240</v>
          </cell>
          <cell r="R3164">
            <v>0</v>
          </cell>
          <cell r="S3164">
            <v>0</v>
          </cell>
          <cell r="T3164">
            <v>613714</v>
          </cell>
          <cell r="U3164">
            <v>613714</v>
          </cell>
          <cell r="V3164">
            <v>0</v>
          </cell>
          <cell r="W3164">
            <v>0</v>
          </cell>
          <cell r="X3164"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4" t="str">
            <v>Valide</v>
          </cell>
        </row>
        <row r="3165">
          <cell r="A3165" t="str">
            <v>MSKU3680761</v>
          </cell>
          <cell r="B3165">
            <v>20</v>
          </cell>
          <cell r="C3165" t="str">
            <v>204963965</v>
          </cell>
          <cell r="D3165">
            <v>0</v>
          </cell>
          <cell r="E3165">
            <v>0</v>
          </cell>
          <cell r="F3165">
            <v>0</v>
          </cell>
          <cell r="G3165">
            <v>0</v>
          </cell>
          <cell r="H3165">
            <v>0</v>
          </cell>
          <cell r="I3165" t="str">
            <v>2020 MSA 167389</v>
          </cell>
          <cell r="J3165">
            <v>177</v>
          </cell>
          <cell r="K3165" t="str">
            <v>UNITED SUGAR COMPANY ON BEHALF OF C</v>
          </cell>
          <cell r="L3165" t="str">
            <v>TO ORDER</v>
          </cell>
          <cell r="M3165" t="str">
            <v>US</v>
          </cell>
          <cell r="N3165" t="str">
            <v>SAJED</v>
          </cell>
          <cell r="O3165" t="str">
            <v>BG</v>
          </cell>
          <cell r="P3165">
            <v>12240</v>
          </cell>
          <cell r="Q3165">
            <v>12240</v>
          </cell>
          <cell r="R3165">
            <v>0</v>
          </cell>
          <cell r="S3165">
            <v>0</v>
          </cell>
          <cell r="T3165">
            <v>613714</v>
          </cell>
          <cell r="U3165">
            <v>613714</v>
          </cell>
          <cell r="V3165">
            <v>0</v>
          </cell>
          <cell r="W3165">
            <v>0</v>
          </cell>
          <cell r="X3165"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5" t="str">
            <v>Valide</v>
          </cell>
        </row>
        <row r="3166">
          <cell r="A3166" t="str">
            <v>MSKU5499726</v>
          </cell>
          <cell r="B3166">
            <v>20</v>
          </cell>
          <cell r="C3166" t="str">
            <v>204963965</v>
          </cell>
          <cell r="D3166">
            <v>0</v>
          </cell>
          <cell r="E3166">
            <v>0</v>
          </cell>
          <cell r="F3166">
            <v>0</v>
          </cell>
          <cell r="G3166">
            <v>0</v>
          </cell>
          <cell r="H3166">
            <v>0</v>
          </cell>
          <cell r="I3166" t="str">
            <v>2020 MSA 167389</v>
          </cell>
          <cell r="J3166">
            <v>177</v>
          </cell>
          <cell r="K3166" t="str">
            <v>UNITED SUGAR COMPANY ON BEHALF OF C</v>
          </cell>
          <cell r="L3166" t="str">
            <v>TO ORDER</v>
          </cell>
          <cell r="M3166" t="str">
            <v>US</v>
          </cell>
          <cell r="N3166" t="str">
            <v>SAJED</v>
          </cell>
          <cell r="O3166" t="str">
            <v>BG</v>
          </cell>
          <cell r="P3166">
            <v>12240</v>
          </cell>
          <cell r="Q3166">
            <v>12240</v>
          </cell>
          <cell r="R3166">
            <v>0</v>
          </cell>
          <cell r="S3166">
            <v>0</v>
          </cell>
          <cell r="T3166">
            <v>613714</v>
          </cell>
          <cell r="U3166">
            <v>613714</v>
          </cell>
          <cell r="V3166">
            <v>0</v>
          </cell>
          <cell r="W3166">
            <v>0</v>
          </cell>
          <cell r="X3166"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6" t="str">
            <v>Valide</v>
          </cell>
        </row>
        <row r="3167">
          <cell r="A3167" t="str">
            <v>SUDU7596919</v>
          </cell>
          <cell r="B3167">
            <v>20</v>
          </cell>
          <cell r="C3167" t="str">
            <v>204963965</v>
          </cell>
          <cell r="D3167">
            <v>0</v>
          </cell>
          <cell r="E3167">
            <v>0</v>
          </cell>
          <cell r="F3167">
            <v>0</v>
          </cell>
          <cell r="G3167">
            <v>0</v>
          </cell>
          <cell r="H3167">
            <v>0</v>
          </cell>
          <cell r="I3167" t="str">
            <v>2020 MSA 167389</v>
          </cell>
          <cell r="J3167">
            <v>177</v>
          </cell>
          <cell r="K3167" t="str">
            <v>UNITED SUGAR COMPANY ON BEHALF OF C</v>
          </cell>
          <cell r="L3167" t="str">
            <v>TO ORDER</v>
          </cell>
          <cell r="M3167" t="str">
            <v>US</v>
          </cell>
          <cell r="N3167" t="str">
            <v>SAJED</v>
          </cell>
          <cell r="O3167" t="str">
            <v>BG</v>
          </cell>
          <cell r="P3167">
            <v>12240</v>
          </cell>
          <cell r="Q3167">
            <v>12240</v>
          </cell>
          <cell r="R3167">
            <v>0</v>
          </cell>
          <cell r="S3167">
            <v>0</v>
          </cell>
          <cell r="T3167">
            <v>613714</v>
          </cell>
          <cell r="U3167">
            <v>613714</v>
          </cell>
          <cell r="V3167">
            <v>0</v>
          </cell>
          <cell r="W3167">
            <v>0</v>
          </cell>
          <cell r="X3167"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7" t="str">
            <v>Valide</v>
          </cell>
        </row>
        <row r="3168">
          <cell r="A3168" t="str">
            <v>MRKU9355920</v>
          </cell>
          <cell r="B3168">
            <v>20</v>
          </cell>
          <cell r="C3168" t="str">
            <v>204963965</v>
          </cell>
          <cell r="D3168">
            <v>0</v>
          </cell>
          <cell r="E3168">
            <v>0</v>
          </cell>
          <cell r="F3168">
            <v>0</v>
          </cell>
          <cell r="G3168">
            <v>0</v>
          </cell>
          <cell r="H3168">
            <v>0</v>
          </cell>
          <cell r="I3168" t="str">
            <v>2020 MSA 167389</v>
          </cell>
          <cell r="J3168">
            <v>177</v>
          </cell>
          <cell r="K3168" t="str">
            <v>UNITED SUGAR COMPANY ON BEHALF OF C</v>
          </cell>
          <cell r="L3168" t="str">
            <v>TO ORDER</v>
          </cell>
          <cell r="M3168" t="str">
            <v>US</v>
          </cell>
          <cell r="N3168" t="str">
            <v>SAJED</v>
          </cell>
          <cell r="O3168" t="str">
            <v>BG</v>
          </cell>
          <cell r="P3168">
            <v>12240</v>
          </cell>
          <cell r="Q3168">
            <v>12240</v>
          </cell>
          <cell r="R3168">
            <v>0</v>
          </cell>
          <cell r="S3168">
            <v>0</v>
          </cell>
          <cell r="T3168">
            <v>613714</v>
          </cell>
          <cell r="U3168">
            <v>613714</v>
          </cell>
          <cell r="V3168">
            <v>0</v>
          </cell>
          <cell r="W3168">
            <v>0</v>
          </cell>
          <cell r="X3168"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8" t="str">
            <v>Valide</v>
          </cell>
        </row>
        <row r="3169">
          <cell r="A3169" t="str">
            <v>MSKU4392034</v>
          </cell>
          <cell r="B3169">
            <v>20</v>
          </cell>
          <cell r="C3169" t="str">
            <v>204963965</v>
          </cell>
          <cell r="D3169">
            <v>0</v>
          </cell>
          <cell r="E3169">
            <v>0</v>
          </cell>
          <cell r="F3169">
            <v>0</v>
          </cell>
          <cell r="G3169">
            <v>0</v>
          </cell>
          <cell r="H3169">
            <v>0</v>
          </cell>
          <cell r="I3169" t="str">
            <v>2020 MSA 167389</v>
          </cell>
          <cell r="J3169">
            <v>177</v>
          </cell>
          <cell r="K3169" t="str">
            <v>UNITED SUGAR COMPANY ON BEHALF OF C</v>
          </cell>
          <cell r="L3169" t="str">
            <v>TO ORDER</v>
          </cell>
          <cell r="M3169" t="str">
            <v>US</v>
          </cell>
          <cell r="N3169" t="str">
            <v>SAJED</v>
          </cell>
          <cell r="O3169" t="str">
            <v>BG</v>
          </cell>
          <cell r="P3169">
            <v>12240</v>
          </cell>
          <cell r="Q3169">
            <v>12240</v>
          </cell>
          <cell r="R3169">
            <v>0</v>
          </cell>
          <cell r="S3169">
            <v>0</v>
          </cell>
          <cell r="T3169">
            <v>613714</v>
          </cell>
          <cell r="U3169">
            <v>613714</v>
          </cell>
          <cell r="V3169">
            <v>0</v>
          </cell>
          <cell r="W3169">
            <v>0</v>
          </cell>
          <cell r="X3169" t="str">
            <v>612 00 METRIC TONS OF WHITE REFINED SUGAR FOR INDUSTRIAL USE COLOUR MAXIMUM 45 UNITS ICUMSA MINIMUM POLARISATION 99 8 DEGREES MAXIMUM M OISTURE 0 07 ALL FINAL AT TIME OF SHIPMENT PACKED IN NEW SOUND POL YTHENE LINED POLYPROPYLENE BAGS OF 50KG NET WEIGHT IN 20 FOOT CONTAIN ERS OF 25 50 METRIC TONS NET TOTAL NET WEIGHT 612 00 MT TOTAL GROSS WEIGHT 613 714 MT TOTAL NUMBER OF BAGS 12 240 BAGS TOTAL NUMBE R OF CONTAINERS 24X20 FOOT CONTAINER S T C 510 BAGS PORT OF LOADING JEDDAH SAUDI ARABIA PORT OF DISCHARGE MOMBASA KENYA PLACE OF DE LIVERY ICD EMBAKASI 45 DAYS FREE TIME FROM DATE OF ARRIVAL IN MOMBAS A KENYA</v>
          </cell>
          <cell r="Y3169" t="str">
            <v>Valide</v>
          </cell>
        </row>
        <row r="3170">
          <cell r="A3170" t="str">
            <v>MSKU2640893</v>
          </cell>
          <cell r="B3170">
            <v>20</v>
          </cell>
          <cell r="C3170" t="str">
            <v>204968973</v>
          </cell>
          <cell r="D3170">
            <v>0</v>
          </cell>
          <cell r="E3170">
            <v>0</v>
          </cell>
          <cell r="F3170">
            <v>0</v>
          </cell>
          <cell r="G3170">
            <v>0</v>
          </cell>
          <cell r="H3170">
            <v>0</v>
          </cell>
          <cell r="I3170" t="str">
            <v>2020 MSA 167373</v>
          </cell>
          <cell r="J3170">
            <v>54</v>
          </cell>
          <cell r="K3170" t="str">
            <v>HELLMANN WORLDWIDE LOGISTICS CHINAINGBO 315042</v>
          </cell>
          <cell r="L3170" t="str">
            <v>SAFARICOM LTD SAFAFICOM HOUSE WAIYA1129820X MMUITA SAFARICOM CO K</v>
          </cell>
          <cell r="M3170" t="str">
            <v>CN</v>
          </cell>
          <cell r="N3170" t="str">
            <v>CNNGB</v>
          </cell>
          <cell r="O3170" t="str">
            <v>PK</v>
          </cell>
          <cell r="P3170">
            <v>213</v>
          </cell>
          <cell r="Q3170">
            <v>213</v>
          </cell>
          <cell r="R3170">
            <v>213</v>
          </cell>
          <cell r="S3170">
            <v>213</v>
          </cell>
          <cell r="T3170">
            <v>120840</v>
          </cell>
          <cell r="U3170">
            <v>120840</v>
          </cell>
          <cell r="V3170">
            <v>120840</v>
          </cell>
          <cell r="W3170">
            <v>120840</v>
          </cell>
          <cell r="X3170" t="str">
            <v>BATTERY PEOPLE S REPUBLIC OF CHINA TEL 86 574 87093900 FAX 86 574 87093396</v>
          </cell>
          <cell r="Y3170" t="str">
            <v>Valide</v>
          </cell>
        </row>
        <row r="3171">
          <cell r="A3171" t="str">
            <v>MSKU5004684</v>
          </cell>
          <cell r="B3171">
            <v>20</v>
          </cell>
          <cell r="C3171" t="str">
            <v>204968973</v>
          </cell>
          <cell r="D3171">
            <v>0</v>
          </cell>
          <cell r="E3171">
            <v>0</v>
          </cell>
          <cell r="F3171">
            <v>0</v>
          </cell>
          <cell r="G3171">
            <v>0</v>
          </cell>
          <cell r="H3171">
            <v>0</v>
          </cell>
          <cell r="I3171" t="str">
            <v>2020 MSA 167373</v>
          </cell>
          <cell r="J3171">
            <v>54</v>
          </cell>
          <cell r="K3171" t="str">
            <v>HELLMANN WORLDWIDE LOGISTICS CHINAINGBO 315042</v>
          </cell>
          <cell r="L3171" t="str">
            <v>SAFARICOM LTD SAFAFICOM HOUSE WAIYA1129820X MMUITA SAFARICOM CO K</v>
          </cell>
          <cell r="M3171" t="str">
            <v>CN</v>
          </cell>
          <cell r="N3171" t="str">
            <v>CNNGB</v>
          </cell>
          <cell r="O3171" t="str">
            <v>PK</v>
          </cell>
          <cell r="P3171">
            <v>213</v>
          </cell>
          <cell r="Q3171">
            <v>213</v>
          </cell>
          <cell r="R3171">
            <v>213</v>
          </cell>
          <cell r="S3171">
            <v>213</v>
          </cell>
          <cell r="T3171">
            <v>120840</v>
          </cell>
          <cell r="U3171">
            <v>120840</v>
          </cell>
          <cell r="V3171">
            <v>120840</v>
          </cell>
          <cell r="W3171">
            <v>120840</v>
          </cell>
          <cell r="X3171" t="str">
            <v>BATTERY PEOPLE S REPUBLIC OF CHINA TEL 86 574 87093900 FAX 86 574 87093396</v>
          </cell>
          <cell r="Y3171" t="str">
            <v>Valide</v>
          </cell>
        </row>
        <row r="3172">
          <cell r="A3172" t="str">
            <v>MRKU9272153</v>
          </cell>
          <cell r="B3172">
            <v>20</v>
          </cell>
          <cell r="C3172" t="str">
            <v>204968973</v>
          </cell>
          <cell r="D3172">
            <v>0</v>
          </cell>
          <cell r="E3172">
            <v>0</v>
          </cell>
          <cell r="F3172">
            <v>0</v>
          </cell>
          <cell r="G3172">
            <v>0</v>
          </cell>
          <cell r="H3172">
            <v>0</v>
          </cell>
          <cell r="I3172" t="str">
            <v>2020 MSA 167373</v>
          </cell>
          <cell r="J3172">
            <v>54</v>
          </cell>
          <cell r="K3172" t="str">
            <v>HELLMANN WORLDWIDE LOGISTICS CHINAINGBO 315042</v>
          </cell>
          <cell r="L3172" t="str">
            <v>SAFARICOM LTD SAFAFICOM HOUSE WAIYA1129820X MMUITA SAFARICOM CO K</v>
          </cell>
          <cell r="M3172" t="str">
            <v>CN</v>
          </cell>
          <cell r="N3172" t="str">
            <v>CNNGB</v>
          </cell>
          <cell r="O3172" t="str">
            <v>PK</v>
          </cell>
          <cell r="P3172">
            <v>213</v>
          </cell>
          <cell r="Q3172">
            <v>213</v>
          </cell>
          <cell r="R3172">
            <v>213</v>
          </cell>
          <cell r="S3172">
            <v>213</v>
          </cell>
          <cell r="T3172">
            <v>120840</v>
          </cell>
          <cell r="U3172">
            <v>120840</v>
          </cell>
          <cell r="V3172">
            <v>120840</v>
          </cell>
          <cell r="W3172">
            <v>120840</v>
          </cell>
          <cell r="X3172" t="str">
            <v>BATTERY PEOPLE S REPUBLIC OF CHINA TEL 86 574 87093900 FAX 86 574 87093396</v>
          </cell>
          <cell r="Y3172" t="str">
            <v>Valide</v>
          </cell>
        </row>
        <row r="3173">
          <cell r="A3173" t="str">
            <v>PONU0085750</v>
          </cell>
          <cell r="B3173">
            <v>20</v>
          </cell>
          <cell r="C3173" t="str">
            <v>204968973</v>
          </cell>
          <cell r="D3173">
            <v>0</v>
          </cell>
          <cell r="E3173">
            <v>0</v>
          </cell>
          <cell r="F3173">
            <v>0</v>
          </cell>
          <cell r="G3173">
            <v>0</v>
          </cell>
          <cell r="H3173">
            <v>0</v>
          </cell>
          <cell r="I3173" t="str">
            <v>2020 MSA 167373</v>
          </cell>
          <cell r="J3173">
            <v>54</v>
          </cell>
          <cell r="K3173" t="str">
            <v>HELLMANN WORLDWIDE LOGISTICS CHINAINGBO 315042</v>
          </cell>
          <cell r="L3173" t="str">
            <v>SAFARICOM LTD SAFAFICOM HOUSE WAIYA1129820X MMUITA SAFARICOM CO K</v>
          </cell>
          <cell r="M3173" t="str">
            <v>CN</v>
          </cell>
          <cell r="N3173" t="str">
            <v>CNNGB</v>
          </cell>
          <cell r="O3173" t="str">
            <v>PK</v>
          </cell>
          <cell r="P3173">
            <v>213</v>
          </cell>
          <cell r="Q3173">
            <v>213</v>
          </cell>
          <cell r="R3173">
            <v>213</v>
          </cell>
          <cell r="S3173">
            <v>213</v>
          </cell>
          <cell r="T3173">
            <v>120840</v>
          </cell>
          <cell r="U3173">
            <v>120840</v>
          </cell>
          <cell r="V3173">
            <v>120840</v>
          </cell>
          <cell r="W3173">
            <v>120840</v>
          </cell>
          <cell r="X3173" t="str">
            <v>BATTERY PEOPLE S REPUBLIC OF CHINA TEL 86 574 87093900 FAX 86 574 87093396</v>
          </cell>
          <cell r="Y3173" t="str">
            <v>Valide</v>
          </cell>
        </row>
        <row r="3174">
          <cell r="A3174" t="str">
            <v>MSKU2884009</v>
          </cell>
          <cell r="B3174">
            <v>20</v>
          </cell>
          <cell r="C3174" t="str">
            <v>204968973</v>
          </cell>
          <cell r="D3174">
            <v>0</v>
          </cell>
          <cell r="E3174">
            <v>0</v>
          </cell>
          <cell r="F3174">
            <v>0</v>
          </cell>
          <cell r="G3174">
            <v>0</v>
          </cell>
          <cell r="H3174">
            <v>0</v>
          </cell>
          <cell r="I3174" t="str">
            <v>2020 MSA 167373</v>
          </cell>
          <cell r="J3174">
            <v>54</v>
          </cell>
          <cell r="K3174" t="str">
            <v>HELLMANN WORLDWIDE LOGISTICS CHINAINGBO 315042</v>
          </cell>
          <cell r="L3174" t="str">
            <v>SAFARICOM LTD SAFAFICOM HOUSE WAIYA1129820X MMUITA SAFARICOM CO K</v>
          </cell>
          <cell r="M3174" t="str">
            <v>CN</v>
          </cell>
          <cell r="N3174" t="str">
            <v>CNNGB</v>
          </cell>
          <cell r="O3174" t="str">
            <v>PK</v>
          </cell>
          <cell r="P3174">
            <v>213</v>
          </cell>
          <cell r="Q3174">
            <v>213</v>
          </cell>
          <cell r="R3174">
            <v>213</v>
          </cell>
          <cell r="S3174">
            <v>213</v>
          </cell>
          <cell r="T3174">
            <v>120840</v>
          </cell>
          <cell r="U3174">
            <v>120840</v>
          </cell>
          <cell r="V3174">
            <v>120840</v>
          </cell>
          <cell r="W3174">
            <v>120840</v>
          </cell>
          <cell r="X3174" t="str">
            <v>BATTERY PEOPLE S REPUBLIC OF CHINA TEL 86 574 87093900 FAX 86 574 87093396</v>
          </cell>
          <cell r="Y3174" t="str">
            <v>Valide</v>
          </cell>
        </row>
        <row r="3175">
          <cell r="A3175" t="str">
            <v>MSKU4085341</v>
          </cell>
          <cell r="B3175">
            <v>20</v>
          </cell>
          <cell r="C3175" t="str">
            <v>204968973</v>
          </cell>
          <cell r="D3175">
            <v>0</v>
          </cell>
          <cell r="E3175">
            <v>0</v>
          </cell>
          <cell r="F3175">
            <v>0</v>
          </cell>
          <cell r="G3175">
            <v>0</v>
          </cell>
          <cell r="H3175">
            <v>0</v>
          </cell>
          <cell r="I3175" t="str">
            <v>2020 MSA 167373</v>
          </cell>
          <cell r="J3175">
            <v>54</v>
          </cell>
          <cell r="K3175" t="str">
            <v>HELLMANN WORLDWIDE LOGISTICS CHINAINGBO 315042</v>
          </cell>
          <cell r="L3175" t="str">
            <v>SAFARICOM LTD SAFAFICOM HOUSE WAIYA1129820X MMUITA SAFARICOM CO K</v>
          </cell>
          <cell r="M3175" t="str">
            <v>CN</v>
          </cell>
          <cell r="N3175" t="str">
            <v>CNNGB</v>
          </cell>
          <cell r="O3175" t="str">
            <v>PK</v>
          </cell>
          <cell r="P3175">
            <v>213</v>
          </cell>
          <cell r="Q3175">
            <v>213</v>
          </cell>
          <cell r="R3175">
            <v>213</v>
          </cell>
          <cell r="S3175">
            <v>213</v>
          </cell>
          <cell r="T3175">
            <v>120840</v>
          </cell>
          <cell r="U3175">
            <v>120840</v>
          </cell>
          <cell r="V3175">
            <v>120840</v>
          </cell>
          <cell r="W3175">
            <v>120840</v>
          </cell>
          <cell r="X3175" t="str">
            <v>BATTERY PEOPLE S REPUBLIC OF CHINA TEL 86 574 87093900 FAX 86 574 87093396</v>
          </cell>
          <cell r="Y3175" t="str">
            <v>Valide</v>
          </cell>
        </row>
        <row r="3176">
          <cell r="A3176" t="str">
            <v>MRKU6975379</v>
          </cell>
          <cell r="B3176">
            <v>20</v>
          </cell>
          <cell r="C3176" t="str">
            <v>204968973</v>
          </cell>
          <cell r="D3176">
            <v>0</v>
          </cell>
          <cell r="E3176">
            <v>0</v>
          </cell>
          <cell r="F3176">
            <v>0</v>
          </cell>
          <cell r="G3176">
            <v>0</v>
          </cell>
          <cell r="H3176">
            <v>0</v>
          </cell>
          <cell r="I3176" t="str">
            <v>2020 MSA 167373</v>
          </cell>
          <cell r="J3176">
            <v>54</v>
          </cell>
          <cell r="K3176" t="str">
            <v>HELLMANN WORLDWIDE LOGISTICS CHINAINGBO 315042</v>
          </cell>
          <cell r="L3176" t="str">
            <v>SAFARICOM LTD SAFAFICOM HOUSE WAIYA1129820X MMUITA SAFARICOM CO K</v>
          </cell>
          <cell r="M3176" t="str">
            <v>CN</v>
          </cell>
          <cell r="N3176" t="str">
            <v>CNNGB</v>
          </cell>
          <cell r="O3176" t="str">
            <v>PK</v>
          </cell>
          <cell r="P3176">
            <v>213</v>
          </cell>
          <cell r="Q3176">
            <v>213</v>
          </cell>
          <cell r="R3176">
            <v>213</v>
          </cell>
          <cell r="S3176">
            <v>213</v>
          </cell>
          <cell r="T3176">
            <v>120840</v>
          </cell>
          <cell r="U3176">
            <v>120840</v>
          </cell>
          <cell r="V3176">
            <v>120840</v>
          </cell>
          <cell r="W3176">
            <v>120840</v>
          </cell>
          <cell r="X3176" t="str">
            <v>BATTERY PEOPLE S REPUBLIC OF CHINA TEL 86 574 87093900 FAX 86 574 87093396</v>
          </cell>
          <cell r="Y3176" t="str">
            <v>Valide</v>
          </cell>
        </row>
        <row r="3177">
          <cell r="A3177" t="str">
            <v>MSKU5421688</v>
          </cell>
          <cell r="B3177">
            <v>20</v>
          </cell>
          <cell r="C3177" t="str">
            <v>204974715</v>
          </cell>
          <cell r="D3177">
            <v>0</v>
          </cell>
          <cell r="E3177">
            <v>0</v>
          </cell>
          <cell r="F3177">
            <v>0</v>
          </cell>
          <cell r="G3177">
            <v>0</v>
          </cell>
          <cell r="H3177">
            <v>0</v>
          </cell>
          <cell r="I3177" t="str">
            <v>2020 MSA 167434</v>
          </cell>
          <cell r="J3177">
            <v>191</v>
          </cell>
          <cell r="K3177" t="str">
            <v>UNION SHINE HOLDINGS CO LTD ADD 1</v>
          </cell>
          <cell r="L3177" t="str">
            <v>STARTIMES MEDIA KENYA CO LTD GROUN</v>
          </cell>
          <cell r="M3177" t="str">
            <v>CN</v>
          </cell>
          <cell r="N3177" t="str">
            <v>CNNGB</v>
          </cell>
          <cell r="O3177" t="str">
            <v>CT</v>
          </cell>
          <cell r="P3177">
            <v>174</v>
          </cell>
          <cell r="Q3177">
            <v>174</v>
          </cell>
          <cell r="R3177">
            <v>174</v>
          </cell>
          <cell r="S3177">
            <v>174</v>
          </cell>
          <cell r="T3177">
            <v>2856</v>
          </cell>
          <cell r="U3177">
            <v>2856</v>
          </cell>
          <cell r="V3177">
            <v>2856</v>
          </cell>
          <cell r="W3177">
            <v>2856</v>
          </cell>
          <cell r="X3177" t="str">
            <v>ELECTRIC RECHARGABLE SHAVER WIRELESS B7 HEAD PHONES HAND BLENDER CONTACT BRIAN WONG EMAIL BWONG DTOS-MU COM TEL 00230 468 1600 TEL 00254 711982883 CONTACT FRANK ZHANG INTRANSIT TO ICD EM BAKASI NAIROBI</v>
          </cell>
          <cell r="Y3177" t="str">
            <v>Valide</v>
          </cell>
        </row>
        <row r="3178">
          <cell r="A3178" t="str">
            <v>MRKU0151572</v>
          </cell>
          <cell r="B3178">
            <v>40</v>
          </cell>
          <cell r="C3178" t="str">
            <v>204975796</v>
          </cell>
          <cell r="D3178">
            <v>0</v>
          </cell>
          <cell r="E3178">
            <v>0</v>
          </cell>
          <cell r="F3178">
            <v>0</v>
          </cell>
          <cell r="G3178">
            <v>0</v>
          </cell>
          <cell r="H3178">
            <v>0</v>
          </cell>
          <cell r="I3178" t="str">
            <v>2020 MSA 167388</v>
          </cell>
          <cell r="J3178">
            <v>108</v>
          </cell>
          <cell r="K3178" t="str">
            <v>EXXONMOBIL PETROLEUM CHEMICAL BV</v>
          </cell>
          <cell r="L3178" t="str">
            <v>SONADO PLASTICS LTD SUNVIEW COMPLEX</v>
          </cell>
          <cell r="M3178" t="str">
            <v>AE</v>
          </cell>
          <cell r="N3178" t="str">
            <v>SAJED</v>
          </cell>
          <cell r="O3178" t="str">
            <v>BG</v>
          </cell>
          <cell r="P3178">
            <v>990</v>
          </cell>
          <cell r="Q3178">
            <v>990</v>
          </cell>
          <cell r="R3178">
            <v>990</v>
          </cell>
          <cell r="S3178">
            <v>990</v>
          </cell>
          <cell r="T3178">
            <v>25275</v>
          </cell>
          <cell r="U3178">
            <v>25275</v>
          </cell>
          <cell r="V3178">
            <v>25275</v>
          </cell>
          <cell r="W3178">
            <v>25275</v>
          </cell>
          <cell r="X3178" t="str">
            <v>24 750 MT PP HOMOPOLYMER RAFFIA GRADE PP5032E5 PI NO 3100014295 H S CODE 3902 1000 ON PALLETS POLYPROPYLENE EXXONMOBIL PP5032E5 CAR GO IN TRANSIT TO ICD NAIROBI ON CONSIGNEE S ARRANGEMENT RISKAND ACCO UNT FREIGHT PREPAID P051730649G</v>
          </cell>
          <cell r="Y3178" t="str">
            <v>Valide</v>
          </cell>
        </row>
        <row r="3179">
          <cell r="A3179" t="str">
            <v>MRKU7647353</v>
          </cell>
          <cell r="B3179">
            <v>20</v>
          </cell>
          <cell r="C3179" t="str">
            <v>204976210</v>
          </cell>
          <cell r="D3179">
            <v>0</v>
          </cell>
          <cell r="E3179">
            <v>0</v>
          </cell>
          <cell r="F3179">
            <v>0</v>
          </cell>
          <cell r="G3179">
            <v>0</v>
          </cell>
          <cell r="H3179">
            <v>0</v>
          </cell>
          <cell r="I3179" t="str">
            <v>2020 MSA 167389</v>
          </cell>
          <cell r="J3179">
            <v>181</v>
          </cell>
          <cell r="K3179" t="str">
            <v>ALUTOP NO P26 C 10TH MAIN III STA</v>
          </cell>
          <cell r="L3179" t="str">
            <v>BETA HEALTHCARE INTERNATIONAL LTD PL INFO KE BETASHELYS COM TEL</v>
          </cell>
          <cell r="M3179" t="str">
            <v>US</v>
          </cell>
          <cell r="N3179" t="str">
            <v>INNSA</v>
          </cell>
          <cell r="O3179" t="str">
            <v>BX</v>
          </cell>
          <cell r="P3179">
            <v>353</v>
          </cell>
          <cell r="Q3179">
            <v>353</v>
          </cell>
          <cell r="R3179">
            <v>353</v>
          </cell>
          <cell r="S3179">
            <v>353</v>
          </cell>
          <cell r="T3179">
            <v>3056</v>
          </cell>
          <cell r="U3179">
            <v>3056</v>
          </cell>
          <cell r="V3179">
            <v>3056</v>
          </cell>
          <cell r="W3179">
            <v>3056</v>
          </cell>
          <cell r="X3179" t="str">
            <v>ALUMINIUM PILFER PROOF CAPS ROPP CAPS 25MM PRINTED ASPEN LOGO ROPP CAPS 22MM PRINTED ASPEN LOGO TOTAL NO OF PKGS 353 BOXES INV NO E 015 DT 09 09 2020 SB NO 5083885 DT 10 09 2020 HS CODE 83099 010 NET WT 2668 KGS IEC NO 0704006995 FREIGHT PREPAID</v>
          </cell>
          <cell r="Y3179" t="str">
            <v>Valide</v>
          </cell>
        </row>
        <row r="3180">
          <cell r="A3180" t="str">
            <v>SUDU8895792</v>
          </cell>
          <cell r="B3180">
            <v>40</v>
          </cell>
          <cell r="C3180" t="str">
            <v>204979859</v>
          </cell>
          <cell r="D3180">
            <v>0</v>
          </cell>
          <cell r="E3180">
            <v>0</v>
          </cell>
          <cell r="F3180">
            <v>0</v>
          </cell>
          <cell r="G3180">
            <v>0</v>
          </cell>
          <cell r="H3180">
            <v>0</v>
          </cell>
          <cell r="I3180" t="str">
            <v>2020 MSA 167505</v>
          </cell>
          <cell r="J3180">
            <v>391</v>
          </cell>
          <cell r="K3180" t="str">
            <v>LG ELECTRONICS EGYPT SAE AL-TAGAMOUS AFRICA LOGISTICS FZE PO BOX</v>
          </cell>
          <cell r="L3180" t="str">
            <v>OPALNET LIMITED P O BOX 2509-00606</v>
          </cell>
          <cell r="M3180" t="str">
            <v>TR</v>
          </cell>
          <cell r="N3180" t="str">
            <v>EGPSE</v>
          </cell>
          <cell r="O3180" t="str">
            <v>CT</v>
          </cell>
          <cell r="P3180">
            <v>1050</v>
          </cell>
          <cell r="Q3180">
            <v>1050</v>
          </cell>
          <cell r="R3180">
            <v>1050</v>
          </cell>
          <cell r="S3180">
            <v>1050</v>
          </cell>
          <cell r="T3180">
            <v>15812</v>
          </cell>
          <cell r="U3180">
            <v>15812</v>
          </cell>
          <cell r="V3180">
            <v>15812</v>
          </cell>
          <cell r="W3180">
            <v>15812</v>
          </cell>
          <cell r="X3180" t="str">
            <v>LG BRAND LED TELEVISION FREIGHT PREPAID SHIPPERS LOAD AND COUNT</v>
          </cell>
          <cell r="Y3180" t="str">
            <v>Valide</v>
          </cell>
        </row>
        <row r="3181">
          <cell r="A3181" t="str">
            <v>MRKU3950593</v>
          </cell>
          <cell r="B3181">
            <v>40</v>
          </cell>
          <cell r="C3181" t="str">
            <v>204980894</v>
          </cell>
          <cell r="D3181">
            <v>0</v>
          </cell>
          <cell r="E3181">
            <v>0</v>
          </cell>
          <cell r="F3181">
            <v>0</v>
          </cell>
          <cell r="G3181">
            <v>0</v>
          </cell>
          <cell r="H3181">
            <v>0</v>
          </cell>
          <cell r="I3181" t="str">
            <v>2020 MSA 167434</v>
          </cell>
          <cell r="J3181">
            <v>328</v>
          </cell>
          <cell r="K3181" t="str">
            <v>THERMAL SCIENTIFIC WORKS NO 31 A AIL THERMALWORKS32 GMAIL COM P</v>
          </cell>
          <cell r="L3181" t="str">
            <v>GIL OIL COMPANY LIMITED P O BOX 78550 TAX REFERENCE P000615426S</v>
          </cell>
          <cell r="M3181" t="str">
            <v>CN</v>
          </cell>
          <cell r="N3181" t="str">
            <v>INENR</v>
          </cell>
          <cell r="O3181" t="str">
            <v>PK</v>
          </cell>
          <cell r="P3181">
            <v>186</v>
          </cell>
          <cell r="Q3181">
            <v>186</v>
          </cell>
          <cell r="R3181">
            <v>186</v>
          </cell>
          <cell r="S3181">
            <v>186</v>
          </cell>
          <cell r="T3181">
            <v>10110</v>
          </cell>
          <cell r="U3181">
            <v>10110</v>
          </cell>
          <cell r="V3181">
            <v>10110</v>
          </cell>
          <cell r="W3181">
            <v>10110</v>
          </cell>
          <cell r="X3181" t="str">
            <v>LIGHTLY RESIN BONDED MATTRESS ALUMINIUM SHEET GI WIRE SCREW H S CO DE 6806900 76069290 72179099 73181500 IDF NUMBER E2007367372 IN V NO CHN 445 2020-20 DT 0309 2020 S B NO - 4934155 DT 03 09 2020 IE C NO - 0416901956 ORDER NO - 1003950 DT 16 07 2020 NET WT 9630 00 K GS GROSS WT 10110 00 APPLICABLE FREE TIME 14 DAYS COMBINED DETENTION DEMURRAGE AT PORT OF DISCHARGE PLACE OF DELIVERY APPLI CABLE FREE TIME 14 DAYS COMBINED DETENTION DEMURRAGE AT PORT OF DI SCHARGE PLACE OF DELIVERY</v>
          </cell>
          <cell r="Y3181" t="str">
            <v>Valide</v>
          </cell>
        </row>
        <row r="3182">
          <cell r="A3182" t="str">
            <v>MRKU2193411</v>
          </cell>
          <cell r="B3182">
            <v>40</v>
          </cell>
          <cell r="C3182" t="str">
            <v>204982302</v>
          </cell>
          <cell r="D3182">
            <v>0</v>
          </cell>
          <cell r="E3182">
            <v>0</v>
          </cell>
          <cell r="F3182">
            <v>0</v>
          </cell>
          <cell r="G3182">
            <v>0</v>
          </cell>
          <cell r="H3182">
            <v>0</v>
          </cell>
          <cell r="I3182" t="str">
            <v>2020 MSA 167389</v>
          </cell>
          <cell r="J3182">
            <v>186</v>
          </cell>
          <cell r="K3182" t="str">
            <v>PUBLICAMEDIA REKLAMCILIK YAYINCILIK COM PHONE 902124756020</v>
          </cell>
          <cell r="L3182" t="str">
            <v>LORRAINE ADHIAMBO TAAMA PO BOX 11</v>
          </cell>
          <cell r="M3182" t="str">
            <v>US</v>
          </cell>
          <cell r="N3182" t="str">
            <v>TRIST</v>
          </cell>
          <cell r="O3182" t="str">
            <v>PK</v>
          </cell>
          <cell r="P3182">
            <v>282</v>
          </cell>
          <cell r="Q3182">
            <v>282</v>
          </cell>
          <cell r="R3182">
            <v>282</v>
          </cell>
          <cell r="S3182">
            <v>282</v>
          </cell>
          <cell r="T3182">
            <v>10820</v>
          </cell>
          <cell r="U3182">
            <v>10820</v>
          </cell>
          <cell r="V3182">
            <v>10820</v>
          </cell>
          <cell r="W3182">
            <v>10820</v>
          </cell>
          <cell r="X3182" t="str">
            <v>CUSTOMIZED GLASS WINDOWS DOUBLE GLAZED TAMPERED HEAVY - 9403 10 CUS TOMIZED PVC WINDOWS PVC WATER PIPES COMPOSITE GARAGE DOOR HEAVY U SED CARPETS AND RUGS USED BATH TUB USED FRIDGE HOT WATER SOLAR PANE L KITCHEN STONE COUNTERTOP HEAVY WOODEN LAUNDRY COUNTERTOP USED T ELEVISION PLASTIC CHAIRS USED CLOTHES AND BEDDINGS METAL FRAME HEAVY KITCHENWARE AND CROCKERY USED BICYCLE TOYS DESKTOP COMPUTER NET MESH LIGHT STEEL GYPSUM METAL PARTITION WALL HANGINGS PAINTIN GS GARDEN TABLE 6 CHAIRS GARDEN UMBRELLA KITCHEN CABINETS USED HO ME DECOR LAUNDRY BASKETS TOILETRIES GLASS SHOWER ENCLOSURES HEAVY USED MIRROR OVEN COOKER TABLE TOP HOOD 3-IN-1 FLOOR SKIRTING WOODEN BOOK SHELF WATER DISPENSER HIFI MUSIC SYSTEM LG SOUNDBAR HE LMET LADDER CARPET TILES</v>
          </cell>
          <cell r="Y3182" t="str">
            <v>Valide</v>
          </cell>
        </row>
        <row r="3183">
          <cell r="A3183" t="str">
            <v>MSKU9193652</v>
          </cell>
          <cell r="B3183">
            <v>40</v>
          </cell>
          <cell r="C3183" t="str">
            <v>204983534</v>
          </cell>
          <cell r="D3183">
            <v>0</v>
          </cell>
          <cell r="E3183">
            <v>0</v>
          </cell>
          <cell r="F3183">
            <v>0</v>
          </cell>
          <cell r="G3183">
            <v>0</v>
          </cell>
          <cell r="H3183">
            <v>0</v>
          </cell>
          <cell r="I3183" t="str">
            <v>2020 MSA 167389</v>
          </cell>
          <cell r="J3183">
            <v>188</v>
          </cell>
          <cell r="K3183" t="str">
            <v>METRO INTERNATIONAL METRO TOWER C-</v>
          </cell>
          <cell r="L3183" t="str">
            <v>DHAMIK CYCLEMART LIMITED P O BOX 3</v>
          </cell>
          <cell r="M3183" t="str">
            <v>US</v>
          </cell>
          <cell r="N3183" t="str">
            <v>INSWA</v>
          </cell>
          <cell r="O3183" t="str">
            <v>PK</v>
          </cell>
          <cell r="P3183">
            <v>556</v>
          </cell>
          <cell r="Q3183">
            <v>556</v>
          </cell>
          <cell r="R3183">
            <v>556</v>
          </cell>
          <cell r="S3183">
            <v>556</v>
          </cell>
          <cell r="T3183">
            <v>22015</v>
          </cell>
          <cell r="U3183">
            <v>22015</v>
          </cell>
          <cell r="V3183">
            <v>22015</v>
          </cell>
          <cell r="W3183">
            <v>22015</v>
          </cell>
          <cell r="X3183" t="str">
            <v>1X40 HC CONTAINER 556 PACKAGES BICYCLE TYRES TUBES INV NO 92025 00064 S BILL NO 5195087 DTD 15 09 2020 IEC NO 3096011036 NET W EIGHT 21487 30 KGS FREIGHT PREPAID ONCARRIAGE PREPAID ALL DESTIN ATION CHARGES PREPAID INTRANSIT TO ICD EMBAKASI NAIROBI</v>
          </cell>
          <cell r="Y3183" t="str">
            <v>Valide</v>
          </cell>
        </row>
        <row r="3184">
          <cell r="A3184" t="str">
            <v>MRKU6158609</v>
          </cell>
          <cell r="B3184">
            <v>40</v>
          </cell>
          <cell r="C3184" t="str">
            <v>204984145</v>
          </cell>
          <cell r="D3184">
            <v>0</v>
          </cell>
          <cell r="E3184">
            <v>0</v>
          </cell>
          <cell r="F3184">
            <v>0</v>
          </cell>
          <cell r="G3184">
            <v>0</v>
          </cell>
          <cell r="H3184">
            <v>0</v>
          </cell>
          <cell r="I3184" t="str">
            <v>2020 MSA 167505</v>
          </cell>
          <cell r="J3184">
            <v>392</v>
          </cell>
          <cell r="K3184" t="str">
            <v>HAYAT EGYPT HYGIENIC PRODUCTS SAE C</v>
          </cell>
          <cell r="L3184" t="str">
            <v>HAYAT KIMYA HYGIENIC PRODUCTS KENYA</v>
          </cell>
          <cell r="M3184" t="str">
            <v>TR</v>
          </cell>
          <cell r="N3184" t="str">
            <v>EGSOK</v>
          </cell>
          <cell r="O3184" t="str">
            <v>BX</v>
          </cell>
          <cell r="P3184">
            <v>10836</v>
          </cell>
          <cell r="Q3184">
            <v>10836</v>
          </cell>
          <cell r="R3184">
            <v>10836</v>
          </cell>
          <cell r="S3184">
            <v>10836</v>
          </cell>
          <cell r="T3184">
            <v>37980</v>
          </cell>
          <cell r="U3184">
            <v>37980</v>
          </cell>
          <cell r="V3184">
            <v>37980</v>
          </cell>
          <cell r="W3184">
            <v>37980</v>
          </cell>
          <cell r="X3184" t="str">
            <v>BABY DIAPERS FWD DETAILS TRANSTAS GLOBAL LOGISTICS INVOICE NUMBER 9028003538 INTRANSIT TO ICD EMBAKASI NAIROBI</v>
          </cell>
          <cell r="Y3184" t="str">
            <v>Valide</v>
          </cell>
        </row>
        <row r="3185">
          <cell r="A3185" t="str">
            <v>HASU5070666</v>
          </cell>
          <cell r="B3185">
            <v>40</v>
          </cell>
          <cell r="C3185" t="str">
            <v>204984145</v>
          </cell>
          <cell r="D3185">
            <v>0</v>
          </cell>
          <cell r="E3185">
            <v>0</v>
          </cell>
          <cell r="F3185">
            <v>0</v>
          </cell>
          <cell r="G3185">
            <v>0</v>
          </cell>
          <cell r="H3185">
            <v>0</v>
          </cell>
          <cell r="I3185" t="str">
            <v>2020 MSA 167505</v>
          </cell>
          <cell r="J3185">
            <v>392</v>
          </cell>
          <cell r="K3185" t="str">
            <v>HAYAT EGYPT HYGIENIC PRODUCTS SAE C</v>
          </cell>
          <cell r="L3185" t="str">
            <v>HAYAT KIMYA HYGIENIC PRODUCTS KENYA</v>
          </cell>
          <cell r="M3185" t="str">
            <v>TR</v>
          </cell>
          <cell r="N3185" t="str">
            <v>EGSOK</v>
          </cell>
          <cell r="O3185" t="str">
            <v>BX</v>
          </cell>
          <cell r="P3185">
            <v>10836</v>
          </cell>
          <cell r="Q3185">
            <v>10836</v>
          </cell>
          <cell r="R3185">
            <v>10836</v>
          </cell>
          <cell r="S3185">
            <v>10836</v>
          </cell>
          <cell r="T3185">
            <v>37980</v>
          </cell>
          <cell r="U3185">
            <v>37980</v>
          </cell>
          <cell r="V3185">
            <v>37980</v>
          </cell>
          <cell r="W3185">
            <v>37980</v>
          </cell>
          <cell r="X3185" t="str">
            <v>BABY DIAPERS FWD DETAILS TRANSTAS GLOBAL LOGISTICS INVOICE NUMBER 9028003538 INTRANSIT TO ICD EMBAKASI NAIROBI</v>
          </cell>
          <cell r="Y3185" t="str">
            <v>Valide</v>
          </cell>
        </row>
        <row r="3186">
          <cell r="A3186" t="str">
            <v>MRKU3900458</v>
          </cell>
          <cell r="B3186">
            <v>40</v>
          </cell>
          <cell r="C3186" t="str">
            <v>204984145</v>
          </cell>
          <cell r="D3186">
            <v>0</v>
          </cell>
          <cell r="E3186">
            <v>0</v>
          </cell>
          <cell r="F3186">
            <v>0</v>
          </cell>
          <cell r="G3186">
            <v>0</v>
          </cell>
          <cell r="H3186">
            <v>0</v>
          </cell>
          <cell r="I3186" t="str">
            <v>2020 MSA 167505</v>
          </cell>
          <cell r="J3186">
            <v>392</v>
          </cell>
          <cell r="K3186" t="str">
            <v>HAYAT EGYPT HYGIENIC PRODUCTS SAE C</v>
          </cell>
          <cell r="L3186" t="str">
            <v>HAYAT KIMYA HYGIENIC PRODUCTS KENYA</v>
          </cell>
          <cell r="M3186" t="str">
            <v>TR</v>
          </cell>
          <cell r="N3186" t="str">
            <v>EGSOK</v>
          </cell>
          <cell r="O3186" t="str">
            <v>BX</v>
          </cell>
          <cell r="P3186">
            <v>10836</v>
          </cell>
          <cell r="Q3186">
            <v>10836</v>
          </cell>
          <cell r="R3186">
            <v>10836</v>
          </cell>
          <cell r="S3186">
            <v>10836</v>
          </cell>
          <cell r="T3186">
            <v>37980</v>
          </cell>
          <cell r="U3186">
            <v>37980</v>
          </cell>
          <cell r="V3186">
            <v>37980</v>
          </cell>
          <cell r="W3186">
            <v>37980</v>
          </cell>
          <cell r="X3186" t="str">
            <v>BABY DIAPERS FWD DETAILS TRANSTAS GLOBAL LOGISTICS INVOICE NUMBER 9028003538 INTRANSIT TO ICD EMBAKASI NAIROBI</v>
          </cell>
          <cell r="Y3186" t="str">
            <v>Valide</v>
          </cell>
        </row>
        <row r="3187">
          <cell r="A3187" t="str">
            <v>TTNU1265698</v>
          </cell>
          <cell r="B3187">
            <v>20</v>
          </cell>
          <cell r="C3187" t="str">
            <v>204984210</v>
          </cell>
          <cell r="D3187">
            <v>0</v>
          </cell>
          <cell r="E3187">
            <v>0</v>
          </cell>
          <cell r="F3187">
            <v>0</v>
          </cell>
          <cell r="G3187">
            <v>0</v>
          </cell>
          <cell r="H3187">
            <v>0</v>
          </cell>
          <cell r="I3187" t="str">
            <v>2020 MSA 167434</v>
          </cell>
          <cell r="J3187">
            <v>195</v>
          </cell>
          <cell r="K3187" t="str">
            <v>WEILIGE BUILDING MATERIAL LINYI C</v>
          </cell>
          <cell r="L3187" t="str">
            <v>BEATIFIC MATERIAL LTD PO BOX 15620</v>
          </cell>
          <cell r="M3187" t="str">
            <v>CN</v>
          </cell>
          <cell r="N3187" t="str">
            <v>CNTAO</v>
          </cell>
          <cell r="O3187" t="str">
            <v>PC</v>
          </cell>
          <cell r="P3187">
            <v>19060</v>
          </cell>
          <cell r="Q3187">
            <v>19060</v>
          </cell>
          <cell r="R3187">
            <v>19060</v>
          </cell>
          <cell r="S3187">
            <v>19060</v>
          </cell>
          <cell r="T3187">
            <v>56000</v>
          </cell>
          <cell r="U3187">
            <v>56000</v>
          </cell>
          <cell r="V3187">
            <v>56000</v>
          </cell>
          <cell r="W3187">
            <v>56000</v>
          </cell>
          <cell r="X3187" t="str">
            <v>STONE COATED METAL ROOFING TILES FINISHING KIT 18000 PCS OF STONE COATED METAL ROOFING TILES AND 1060 SET OF FINISHING KIT</v>
          </cell>
          <cell r="Y3187" t="str">
            <v>Valide</v>
          </cell>
        </row>
        <row r="3188">
          <cell r="A3188" t="str">
            <v>HASU1381510</v>
          </cell>
          <cell r="B3188">
            <v>20</v>
          </cell>
          <cell r="C3188" t="str">
            <v>204984210</v>
          </cell>
          <cell r="D3188">
            <v>0</v>
          </cell>
          <cell r="E3188">
            <v>0</v>
          </cell>
          <cell r="F3188">
            <v>0</v>
          </cell>
          <cell r="G3188">
            <v>0</v>
          </cell>
          <cell r="H3188">
            <v>0</v>
          </cell>
          <cell r="I3188" t="str">
            <v>2020 MSA 167434</v>
          </cell>
          <cell r="J3188">
            <v>195</v>
          </cell>
          <cell r="K3188" t="str">
            <v>WEILIGE BUILDING MATERIAL LINYI C</v>
          </cell>
          <cell r="L3188" t="str">
            <v>BEATIFIC MATERIAL LTD PO BOX 15620</v>
          </cell>
          <cell r="M3188" t="str">
            <v>CN</v>
          </cell>
          <cell r="N3188" t="str">
            <v>CNTAO</v>
          </cell>
          <cell r="O3188" t="str">
            <v>PC</v>
          </cell>
          <cell r="P3188">
            <v>19060</v>
          </cell>
          <cell r="Q3188">
            <v>19060</v>
          </cell>
          <cell r="R3188">
            <v>19060</v>
          </cell>
          <cell r="S3188">
            <v>19060</v>
          </cell>
          <cell r="T3188">
            <v>56000</v>
          </cell>
          <cell r="U3188">
            <v>56000</v>
          </cell>
          <cell r="V3188">
            <v>56000</v>
          </cell>
          <cell r="W3188">
            <v>56000</v>
          </cell>
          <cell r="X3188" t="str">
            <v>STONE COATED METAL ROOFING TILES FINISHING KIT 18000 PCS OF STONE COATED METAL ROOFING TILES AND 1060 SET OF FINISHING KIT</v>
          </cell>
          <cell r="Y3188" t="str">
            <v>Valide</v>
          </cell>
        </row>
        <row r="3189">
          <cell r="A3189" t="str">
            <v>TCKU6436693</v>
          </cell>
          <cell r="B3189">
            <v>40</v>
          </cell>
          <cell r="C3189" t="str">
            <v>204984301</v>
          </cell>
          <cell r="D3189">
            <v>0</v>
          </cell>
          <cell r="E3189">
            <v>0</v>
          </cell>
          <cell r="F3189">
            <v>0</v>
          </cell>
          <cell r="G3189">
            <v>0</v>
          </cell>
          <cell r="H3189">
            <v>0</v>
          </cell>
          <cell r="I3189" t="str">
            <v>2020 MSA 167505</v>
          </cell>
          <cell r="J3189">
            <v>393</v>
          </cell>
          <cell r="K3189" t="str">
            <v>HAYAT EGYPT HYGIENIC PRODUCTS SAE C</v>
          </cell>
          <cell r="L3189" t="str">
            <v>HAYAT KIMYA HYGIENIC PRODUCTS KENYA</v>
          </cell>
          <cell r="M3189" t="str">
            <v>TR</v>
          </cell>
          <cell r="N3189" t="str">
            <v>EGSOK</v>
          </cell>
          <cell r="O3189" t="str">
            <v>BX</v>
          </cell>
          <cell r="P3189">
            <v>9252</v>
          </cell>
          <cell r="Q3189">
            <v>9252</v>
          </cell>
          <cell r="R3189">
            <v>9252</v>
          </cell>
          <cell r="S3189">
            <v>9252</v>
          </cell>
          <cell r="T3189">
            <v>49210</v>
          </cell>
          <cell r="U3189">
            <v>49210</v>
          </cell>
          <cell r="V3189">
            <v>49210</v>
          </cell>
          <cell r="W3189">
            <v>49210</v>
          </cell>
          <cell r="X3189" t="str">
            <v>BABY DIAPERS FWD DETAILS TRANSTAS GLOBAL LOGISTICS INVOICE NUMBER 9028003537 INTRANSIT TO ICD EMBAKASI NAIROBI</v>
          </cell>
          <cell r="Y3189" t="str">
            <v>Valide</v>
          </cell>
        </row>
        <row r="3190">
          <cell r="A3190" t="str">
            <v>MRKU5675042</v>
          </cell>
          <cell r="B3190">
            <v>40</v>
          </cell>
          <cell r="C3190" t="str">
            <v>204984387</v>
          </cell>
          <cell r="D3190">
            <v>0</v>
          </cell>
          <cell r="E3190">
            <v>0</v>
          </cell>
          <cell r="F3190">
            <v>0</v>
          </cell>
          <cell r="G3190">
            <v>0</v>
          </cell>
          <cell r="H3190">
            <v>0</v>
          </cell>
          <cell r="I3190" t="str">
            <v>2020 MSA 167505</v>
          </cell>
          <cell r="J3190">
            <v>394</v>
          </cell>
          <cell r="K3190" t="str">
            <v>HAYAT EGYPT HYGIENIC PRODUCTS SAE C</v>
          </cell>
          <cell r="L3190" t="str">
            <v>HAYAT KIMYA HYGIENIC PRODUCTS KENYA</v>
          </cell>
          <cell r="M3190" t="str">
            <v>TR</v>
          </cell>
          <cell r="N3190" t="str">
            <v>EGSOK</v>
          </cell>
          <cell r="O3190" t="str">
            <v>BX</v>
          </cell>
          <cell r="P3190">
            <v>9028</v>
          </cell>
          <cell r="Q3190">
            <v>9028</v>
          </cell>
          <cell r="R3190">
            <v>9028</v>
          </cell>
          <cell r="S3190">
            <v>9028</v>
          </cell>
          <cell r="T3190">
            <v>39743</v>
          </cell>
          <cell r="U3190">
            <v>39743</v>
          </cell>
          <cell r="V3190">
            <v>39743</v>
          </cell>
          <cell r="W3190">
            <v>39743</v>
          </cell>
          <cell r="X3190" t="str">
            <v>BABY DIAPERS INVOICE NUMBER 9028003542 FWD DETAILS TRANSTAS GLO BAL LOGISTICS INTRANSIT TO ICD EMBAKASI NAIROBI</v>
          </cell>
          <cell r="Y3190" t="str">
            <v>Valide</v>
          </cell>
        </row>
        <row r="3191">
          <cell r="A3191" t="str">
            <v>TCNU6169190</v>
          </cell>
          <cell r="B3191">
            <v>40</v>
          </cell>
          <cell r="C3191" t="str">
            <v>204984387</v>
          </cell>
          <cell r="D3191">
            <v>0</v>
          </cell>
          <cell r="E3191">
            <v>0</v>
          </cell>
          <cell r="F3191">
            <v>0</v>
          </cell>
          <cell r="G3191">
            <v>0</v>
          </cell>
          <cell r="H3191">
            <v>0</v>
          </cell>
          <cell r="I3191" t="str">
            <v>2020 MSA 167505</v>
          </cell>
          <cell r="J3191">
            <v>394</v>
          </cell>
          <cell r="K3191" t="str">
            <v>HAYAT EGYPT HYGIENIC PRODUCTS SAE C</v>
          </cell>
          <cell r="L3191" t="str">
            <v>HAYAT KIMYA HYGIENIC PRODUCTS KENYA</v>
          </cell>
          <cell r="M3191" t="str">
            <v>TR</v>
          </cell>
          <cell r="N3191" t="str">
            <v>EGSOK</v>
          </cell>
          <cell r="O3191" t="str">
            <v>BX</v>
          </cell>
          <cell r="P3191">
            <v>9028</v>
          </cell>
          <cell r="Q3191">
            <v>9028</v>
          </cell>
          <cell r="R3191">
            <v>9028</v>
          </cell>
          <cell r="S3191">
            <v>9028</v>
          </cell>
          <cell r="T3191">
            <v>39743</v>
          </cell>
          <cell r="U3191">
            <v>39743</v>
          </cell>
          <cell r="V3191">
            <v>39743</v>
          </cell>
          <cell r="W3191">
            <v>39743</v>
          </cell>
          <cell r="X3191" t="str">
            <v>BABY DIAPERS INVOICE NUMBER 9028003542 FWD DETAILS TRANSTAS GLO BAL LOGISTICS INTRANSIT TO ICD EMBAKASI NAIROBI</v>
          </cell>
          <cell r="Y3191" t="str">
            <v>Valide</v>
          </cell>
        </row>
        <row r="3192">
          <cell r="A3192" t="str">
            <v>MRKU6123881</v>
          </cell>
          <cell r="B3192">
            <v>40</v>
          </cell>
          <cell r="C3192" t="str">
            <v>204984438</v>
          </cell>
          <cell r="D3192">
            <v>0</v>
          </cell>
          <cell r="E3192">
            <v>0</v>
          </cell>
          <cell r="F3192">
            <v>0</v>
          </cell>
          <cell r="G3192">
            <v>0</v>
          </cell>
          <cell r="H3192">
            <v>0</v>
          </cell>
          <cell r="I3192" t="str">
            <v>2020 MSA 167505</v>
          </cell>
          <cell r="J3192">
            <v>395</v>
          </cell>
          <cell r="K3192" t="str">
            <v>PHARMA SWEDE- EGYPT EGYPT 10TH OF</v>
          </cell>
          <cell r="L3192" t="str">
            <v>MEDINA CHEMICALS LIMITED P O BOX 47</v>
          </cell>
          <cell r="M3192" t="str">
            <v>TR</v>
          </cell>
          <cell r="N3192" t="str">
            <v>EGSOK</v>
          </cell>
          <cell r="O3192" t="str">
            <v>CT</v>
          </cell>
          <cell r="P3192">
            <v>1282</v>
          </cell>
          <cell r="Q3192">
            <v>1282</v>
          </cell>
          <cell r="R3192">
            <v>1282</v>
          </cell>
          <cell r="S3192">
            <v>1282</v>
          </cell>
          <cell r="T3192">
            <v>26391</v>
          </cell>
          <cell r="U3192">
            <v>26391</v>
          </cell>
          <cell r="V3192">
            <v>26391</v>
          </cell>
          <cell r="W3192">
            <v>26391</v>
          </cell>
          <cell r="X3192" t="str">
            <v>APPLICABLE FREE TIME 14 DAYS COMBINED DETENTION DEMURRAGE AT PORT OF DISCHARGE PLACE OF DELIVERY VETERINARY MEDICINES INVOICE N O 66 2020</v>
          </cell>
          <cell r="Y3192" t="str">
            <v>Valide</v>
          </cell>
        </row>
        <row r="3193">
          <cell r="A3193" t="str">
            <v>HASU1442385</v>
          </cell>
          <cell r="B3193">
            <v>20</v>
          </cell>
          <cell r="C3193" t="str">
            <v>205004554</v>
          </cell>
          <cell r="D3193">
            <v>0</v>
          </cell>
          <cell r="E3193">
            <v>0</v>
          </cell>
          <cell r="F3193">
            <v>0</v>
          </cell>
          <cell r="G3193">
            <v>0</v>
          </cell>
          <cell r="H3193">
            <v>0</v>
          </cell>
          <cell r="I3193" t="str">
            <v>2020 MSA 167434</v>
          </cell>
          <cell r="J3193">
            <v>330</v>
          </cell>
          <cell r="K3193" t="str">
            <v>SHANDONG XINNA SUPPLY CHAIN MANAGEM</v>
          </cell>
          <cell r="L3193" t="str">
            <v>FIVEIAN LIMITED P O BOX 57405 0020</v>
          </cell>
          <cell r="M3193" t="str">
            <v>CN</v>
          </cell>
          <cell r="N3193" t="str">
            <v>CNTXG</v>
          </cell>
          <cell r="O3193" t="str">
            <v>PK</v>
          </cell>
          <cell r="P3193">
            <v>24</v>
          </cell>
          <cell r="Q3193">
            <v>24</v>
          </cell>
          <cell r="R3193">
            <v>24</v>
          </cell>
          <cell r="S3193">
            <v>24</v>
          </cell>
          <cell r="T3193">
            <v>63300</v>
          </cell>
          <cell r="U3193">
            <v>63300</v>
          </cell>
          <cell r="V3193">
            <v>63300</v>
          </cell>
          <cell r="W3193">
            <v>63300</v>
          </cell>
          <cell r="X3193" t="str">
            <v>MEDIUM DENSITY FIBERBOARD</v>
          </cell>
          <cell r="Y3193" t="str">
            <v>Valide</v>
          </cell>
        </row>
        <row r="3194">
          <cell r="A3194" t="str">
            <v>TRHU3191867</v>
          </cell>
          <cell r="B3194">
            <v>20</v>
          </cell>
          <cell r="C3194" t="str">
            <v>205004554</v>
          </cell>
          <cell r="D3194">
            <v>0</v>
          </cell>
          <cell r="E3194">
            <v>0</v>
          </cell>
          <cell r="F3194">
            <v>0</v>
          </cell>
          <cell r="G3194">
            <v>0</v>
          </cell>
          <cell r="H3194">
            <v>0</v>
          </cell>
          <cell r="I3194" t="str">
            <v>2020 MSA 167434</v>
          </cell>
          <cell r="J3194">
            <v>330</v>
          </cell>
          <cell r="K3194" t="str">
            <v>SHANDONG XINNA SUPPLY CHAIN MANAGEM</v>
          </cell>
          <cell r="L3194" t="str">
            <v>FIVEIAN LIMITED P O BOX 57405 0020</v>
          </cell>
          <cell r="M3194" t="str">
            <v>CN</v>
          </cell>
          <cell r="N3194" t="str">
            <v>CNTXG</v>
          </cell>
          <cell r="O3194" t="str">
            <v>PK</v>
          </cell>
          <cell r="P3194">
            <v>24</v>
          </cell>
          <cell r="Q3194">
            <v>24</v>
          </cell>
          <cell r="R3194">
            <v>24</v>
          </cell>
          <cell r="S3194">
            <v>24</v>
          </cell>
          <cell r="T3194">
            <v>63300</v>
          </cell>
          <cell r="U3194">
            <v>63300</v>
          </cell>
          <cell r="V3194">
            <v>63300</v>
          </cell>
          <cell r="W3194">
            <v>63300</v>
          </cell>
          <cell r="X3194" t="str">
            <v>MEDIUM DENSITY FIBERBOARD</v>
          </cell>
          <cell r="Y3194" t="str">
            <v>Valide</v>
          </cell>
        </row>
        <row r="3195">
          <cell r="A3195" t="str">
            <v>MSKU4449042</v>
          </cell>
          <cell r="B3195">
            <v>20</v>
          </cell>
          <cell r="C3195" t="str">
            <v>205005477</v>
          </cell>
          <cell r="D3195">
            <v>0</v>
          </cell>
          <cell r="E3195">
            <v>0</v>
          </cell>
          <cell r="F3195">
            <v>0</v>
          </cell>
          <cell r="G3195">
            <v>0</v>
          </cell>
          <cell r="H3195">
            <v>0</v>
          </cell>
          <cell r="I3195" t="str">
            <v>2020 MSA 167388</v>
          </cell>
          <cell r="J3195">
            <v>111</v>
          </cell>
          <cell r="K3195" t="str">
            <v>RAM KISHAN SHANKAR DASS AGRO PVT L</v>
          </cell>
          <cell r="L3195" t="str">
            <v>M S SKYLIFE KENYA LIMITED 7 BUTERE</v>
          </cell>
          <cell r="M3195" t="str">
            <v>AE</v>
          </cell>
          <cell r="N3195" t="str">
            <v>INMUN</v>
          </cell>
          <cell r="O3195" t="str">
            <v>PK</v>
          </cell>
          <cell r="P3195">
            <v>1217</v>
          </cell>
          <cell r="Q3195">
            <v>1217</v>
          </cell>
          <cell r="R3195">
            <v>1217</v>
          </cell>
          <cell r="S3195">
            <v>1217</v>
          </cell>
          <cell r="T3195">
            <v>26225</v>
          </cell>
          <cell r="U3195">
            <v>26225</v>
          </cell>
          <cell r="V3195">
            <v>26225</v>
          </cell>
          <cell r="W3195">
            <v>26225</v>
          </cell>
          <cell r="X3195" t="str">
            <v>1217 PACKAGES ONE THOUSAND TWO HUNDRED SEVENTEEN PACKAGES ONLY CONT AINING CHAFF CUTTER DIESEL ENGINE HAND TOOLS AUTO PARTS HSN CODE 84335900 84089090 82055910 84136090 84131110 84679200 8204111 0 82041120 82054000 87089900 AS PER DETAILS MENTION IN INVOICE AND PACKING LIST INVOICE NO SHA2020-21 13 DATED 31 08 2020 SHIPPING BILL NO 4891182 DATED 02 09 2020 IEC NO 3008005349 NET WEIGHT 25928 000 KGS FREIGHT PREPAID INTRANSIT TO ICD EMBAKASI NAIROBI</v>
          </cell>
          <cell r="Y3195" t="str">
            <v>Valide</v>
          </cell>
        </row>
        <row r="3196">
          <cell r="A3196" t="str">
            <v>MRKU4257140</v>
          </cell>
          <cell r="B3196">
            <v>40</v>
          </cell>
          <cell r="C3196" t="str">
            <v>205015451</v>
          </cell>
          <cell r="D3196">
            <v>0</v>
          </cell>
          <cell r="E3196">
            <v>0</v>
          </cell>
          <cell r="F3196">
            <v>0</v>
          </cell>
          <cell r="G3196">
            <v>0</v>
          </cell>
          <cell r="H3196">
            <v>0</v>
          </cell>
          <cell r="I3196" t="str">
            <v>2020 MSA 167505</v>
          </cell>
          <cell r="J3196">
            <v>404</v>
          </cell>
          <cell r="K3196" t="str">
            <v>ALBATROSS MAGAZACILIK A S 15 TEMMUI - VERGI NUMARASI 049 070 08</v>
          </cell>
          <cell r="L3196" t="str">
            <v>GOLDEK TRADING LIMITED P O BOX 663</v>
          </cell>
          <cell r="M3196" t="str">
            <v>TR</v>
          </cell>
          <cell r="N3196" t="str">
            <v>TRIST</v>
          </cell>
          <cell r="O3196" t="str">
            <v>PK</v>
          </cell>
          <cell r="P3196">
            <v>919</v>
          </cell>
          <cell r="Q3196">
            <v>919</v>
          </cell>
          <cell r="R3196">
            <v>919</v>
          </cell>
          <cell r="S3196">
            <v>919</v>
          </cell>
          <cell r="T3196">
            <v>29610</v>
          </cell>
          <cell r="U3196">
            <v>29610</v>
          </cell>
          <cell r="V3196">
            <v>29610</v>
          </cell>
          <cell r="W3196">
            <v>29610</v>
          </cell>
          <cell r="X3196" t="str">
            <v>IRON AND WOODEN FURNITURE</v>
          </cell>
          <cell r="Y3196" t="str">
            <v>Valide</v>
          </cell>
        </row>
        <row r="3197">
          <cell r="A3197" t="str">
            <v>MRKU2425693</v>
          </cell>
          <cell r="B3197">
            <v>40</v>
          </cell>
          <cell r="C3197" t="str">
            <v>205015893</v>
          </cell>
          <cell r="D3197">
            <v>0</v>
          </cell>
          <cell r="E3197">
            <v>0</v>
          </cell>
          <cell r="F3197">
            <v>0</v>
          </cell>
          <cell r="G3197">
            <v>0</v>
          </cell>
          <cell r="H3197">
            <v>0</v>
          </cell>
          <cell r="I3197" t="str">
            <v>2020 MSA 167504</v>
          </cell>
          <cell r="J3197">
            <v>167</v>
          </cell>
          <cell r="K3197" t="str">
            <v>RICHMOND UK LINEN LTD 104 LEWES CL</v>
          </cell>
          <cell r="L3197" t="str">
            <v>LEAH NJAMBI WAINAINA P O BOX 1862 -</v>
          </cell>
          <cell r="M3197" t="str">
            <v>CN</v>
          </cell>
          <cell r="N3197" t="str">
            <v>GBBWD</v>
          </cell>
          <cell r="O3197" t="str">
            <v>LT</v>
          </cell>
          <cell r="P3197">
            <v>1</v>
          </cell>
          <cell r="Q3197">
            <v>1</v>
          </cell>
          <cell r="R3197">
            <v>0</v>
          </cell>
          <cell r="S3197">
            <v>0</v>
          </cell>
          <cell r="T3197">
            <v>12040</v>
          </cell>
          <cell r="U3197">
            <v>12040</v>
          </cell>
          <cell r="V3197">
            <v>0</v>
          </cell>
          <cell r="W3197">
            <v>0</v>
          </cell>
          <cell r="X3197" t="str">
            <v>85 HEAD LAMPS 20 FOG LIGHTS 100 SIDE MIRRORS 60 RADIATORS 45 SPEED SE NSORS 10 NOSE CUTS 100 USED PASSENGER DOORS 70 USED BUMPERS 100 FUSES 75 USED BULBS 45 USED ECU 55 USED BODY PANELS 25 USED A LTERNATORS 25 USED STARTERS 11 USED ENGINES 25 USED IGNITIONS 40 USED SUSPENSIONS 35 USED HUBS 25 USED SHOCK ABSORBERS 35 USED GEAR BOXES 35 USED DOORS INTRANSIT TO ICD EMBAKASI NAIROBI IN TRA NSIT TO INLAND CONTAINER DEPOT NAIROBI</v>
          </cell>
          <cell r="Y3197" t="str">
            <v>Valide</v>
          </cell>
        </row>
        <row r="3198">
          <cell r="A3198" t="str">
            <v>HASU4671425</v>
          </cell>
          <cell r="B3198">
            <v>40</v>
          </cell>
          <cell r="C3198" t="str">
            <v>205016224</v>
          </cell>
          <cell r="D3198">
            <v>0</v>
          </cell>
          <cell r="E3198">
            <v>0</v>
          </cell>
          <cell r="F3198">
            <v>0</v>
          </cell>
          <cell r="G3198">
            <v>0</v>
          </cell>
          <cell r="H3198">
            <v>0</v>
          </cell>
          <cell r="I3198" t="str">
            <v>2020 MSA 167388</v>
          </cell>
          <cell r="J3198">
            <v>115</v>
          </cell>
          <cell r="K3198" t="str">
            <v>DELTA INOVASYON MAKINA SANAYI DIS THMET DELTAGROUPLTD COM PHONE</v>
          </cell>
          <cell r="L3198" t="str">
            <v>DELTA GROUP LIMITED - NAIROBI KEN</v>
          </cell>
          <cell r="M3198" t="str">
            <v>AE</v>
          </cell>
          <cell r="N3198" t="str">
            <v>TRIST</v>
          </cell>
          <cell r="O3198" t="str">
            <v>PK</v>
          </cell>
          <cell r="P3198">
            <v>6</v>
          </cell>
          <cell r="Q3198">
            <v>6</v>
          </cell>
          <cell r="R3198">
            <v>6</v>
          </cell>
          <cell r="S3198">
            <v>6</v>
          </cell>
          <cell r="T3198">
            <v>11440</v>
          </cell>
          <cell r="U3198">
            <v>11440</v>
          </cell>
          <cell r="V3198">
            <v>11440</v>
          </cell>
          <cell r="W3198">
            <v>11440</v>
          </cell>
          <cell r="X3198" t="str">
            <v>SINGLE TROLLEY ROTARY OVEN FD200-D AUTOMATIC BREAD SLICER IDF NO E2 009398807</v>
          </cell>
          <cell r="Y3198" t="str">
            <v>Valide</v>
          </cell>
        </row>
        <row r="3199">
          <cell r="A3199" t="str">
            <v>TRHU1774314</v>
          </cell>
          <cell r="B3199">
            <v>20</v>
          </cell>
          <cell r="C3199" t="str">
            <v>205021630</v>
          </cell>
          <cell r="D3199">
            <v>0</v>
          </cell>
          <cell r="E3199">
            <v>0</v>
          </cell>
          <cell r="F3199">
            <v>0</v>
          </cell>
          <cell r="G3199">
            <v>0</v>
          </cell>
          <cell r="H3199">
            <v>0</v>
          </cell>
          <cell r="I3199" t="str">
            <v>2020 MSA 167389</v>
          </cell>
          <cell r="J3199">
            <v>204</v>
          </cell>
          <cell r="K3199" t="str">
            <v>RED BULL GMBH AM BRUNNEN 1 AT 5330</v>
          </cell>
          <cell r="L3199" t="str">
            <v>HASBAH KENYA LIMITED 11500-00400 KY</v>
          </cell>
          <cell r="M3199" t="str">
            <v>US</v>
          </cell>
          <cell r="N3199" t="str">
            <v>NLRTM</v>
          </cell>
          <cell r="O3199" t="str">
            <v>PU</v>
          </cell>
          <cell r="P3199">
            <v>5284</v>
          </cell>
          <cell r="Q3199">
            <v>5284</v>
          </cell>
          <cell r="R3199">
            <v>5284</v>
          </cell>
          <cell r="S3199">
            <v>5284</v>
          </cell>
          <cell r="T3199">
            <v>36777</v>
          </cell>
          <cell r="U3199">
            <v>36777</v>
          </cell>
          <cell r="V3199">
            <v>36777</v>
          </cell>
          <cell r="W3199">
            <v>36777</v>
          </cell>
          <cell r="X3199" t="str">
            <v>RED BULL RED BULL EAST AFRICA 4P 24X0 25 L TRAY DELIVERY NO 08140 81614 INTRANSIT TO ICD EMBAKASI NAIROBI RED BULL RED BULL EAST AFRICA 4P 24X0 25 L TRAY DELIVERY NO 08140 81615 INTRANSIT TO ICD EMBAKASI NAIROBI</v>
          </cell>
          <cell r="Y3199" t="str">
            <v>Valide</v>
          </cell>
        </row>
        <row r="3200">
          <cell r="A3200" t="str">
            <v>MRKU9967000</v>
          </cell>
          <cell r="B3200">
            <v>20</v>
          </cell>
          <cell r="C3200" t="str">
            <v>205021631</v>
          </cell>
          <cell r="D3200">
            <v>0</v>
          </cell>
          <cell r="E3200">
            <v>0</v>
          </cell>
          <cell r="F3200">
            <v>0</v>
          </cell>
          <cell r="G3200">
            <v>0</v>
          </cell>
          <cell r="H3200">
            <v>0</v>
          </cell>
          <cell r="I3200" t="str">
            <v>2020 MSA 167389</v>
          </cell>
          <cell r="J3200">
            <v>205</v>
          </cell>
          <cell r="K3200" t="str">
            <v>RED BULL GMBH AM BRUNNEN 1 AT 5330</v>
          </cell>
          <cell r="L3200" t="str">
            <v>HASBAH KENYA LIMITED 11500-00400 KY</v>
          </cell>
          <cell r="M3200" t="str">
            <v>US</v>
          </cell>
          <cell r="N3200" t="str">
            <v>NLRTM</v>
          </cell>
          <cell r="O3200" t="str">
            <v>PU</v>
          </cell>
          <cell r="P3200">
            <v>5284</v>
          </cell>
          <cell r="Q3200">
            <v>5284</v>
          </cell>
          <cell r="R3200">
            <v>5284</v>
          </cell>
          <cell r="S3200">
            <v>5284</v>
          </cell>
          <cell r="T3200">
            <v>36777</v>
          </cell>
          <cell r="U3200">
            <v>36777</v>
          </cell>
          <cell r="V3200">
            <v>36777</v>
          </cell>
          <cell r="W3200">
            <v>36777</v>
          </cell>
          <cell r="X3200" t="str">
            <v>RED BULL RED BULL EAST AFRICA 4P 24X0 25 L TRAY DELIVERY NO 08140 81624 INTRANSIT TO ICD EMBAKASI NAIROBI RED BULL RED BULL EAST AFRICA 4P 24X0 25 L TRAY DELIVERY NO 08140 81626 INTRANSIT TO ICD EMBAKASI NAIROBI</v>
          </cell>
          <cell r="Y3200" t="str">
            <v>Valide</v>
          </cell>
        </row>
        <row r="3201">
          <cell r="A3201" t="str">
            <v>MRKU9114158</v>
          </cell>
          <cell r="B3201">
            <v>20</v>
          </cell>
          <cell r="C3201" t="str">
            <v>205023072</v>
          </cell>
          <cell r="D3201">
            <v>0</v>
          </cell>
          <cell r="E3201">
            <v>0</v>
          </cell>
          <cell r="F3201">
            <v>0</v>
          </cell>
          <cell r="G3201">
            <v>0</v>
          </cell>
          <cell r="H3201">
            <v>0</v>
          </cell>
          <cell r="I3201" t="str">
            <v>2020 MSA 167278</v>
          </cell>
          <cell r="J3201">
            <v>56</v>
          </cell>
          <cell r="K3201" t="str">
            <v>NELION EXPORTS 105 CHAMPAKLAL IND</v>
          </cell>
          <cell r="L3201" t="str">
            <v>TO ORDER</v>
          </cell>
          <cell r="M3201" t="str">
            <v>AE</v>
          </cell>
          <cell r="N3201" t="str">
            <v>INMUN</v>
          </cell>
          <cell r="O3201" t="str">
            <v>PK</v>
          </cell>
          <cell r="P3201">
            <v>291</v>
          </cell>
          <cell r="Q3201">
            <v>291</v>
          </cell>
          <cell r="R3201">
            <v>291</v>
          </cell>
          <cell r="S3201">
            <v>291</v>
          </cell>
          <cell r="T3201">
            <v>22353</v>
          </cell>
          <cell r="U3201">
            <v>22353</v>
          </cell>
          <cell r="V3201">
            <v>22353</v>
          </cell>
          <cell r="W3201">
            <v>22353</v>
          </cell>
          <cell r="X3201" t="str">
            <v>291 PACKAGES TWO HUNDRED NINTY ONE PACKAGES ONLY INTRANSIT TO ICD EMBAKASI NAIROBI 1 ROUGHING MILL SPINDLE MATERIAL EN-8 FO RGED - 5 NOS 2 ROUGHING MILL ROLL SIDE UNIVERSAL COUPLING MATER IAL EN-8 FORGED - 1 0 NOS 3 ROUGHING MILL PINION SIDE UNIVERS AL COUPLING MATERIAL EN-8 FORGED - 4 NOS 4 BOTTOM ROLL BOTTOM CHOCK MATERIAL EN-8 FORGED - 1 NO 5 MIDDLE ROLL TOP CHOCK MATERIAL EN-8 FORGED - 1 NO 6 MIDDLE ROLL BOTTOM CHOCK MATERI AL EN-8 FORGED - 1 NO 7 TOP ROLL TOP CHOCK MATERIAL EN-8 FO RGED - 1 NO 8 360MM MILL ROLL SIDE UNIVERSAL COUPLING MATERIAL EN-8 FORGED - 10 N OS 9 360MM MILL PINION SIDE UNIVERSAL COUPLING MATERIAL EN-8 FORGED - 5 N OS 10 360MM MILL STAND SPINDL E MATERIAL EN-8 FORGED - 5 NOS 11 ROLLER BEARING CHOCK WITH EN D COVERS LABYRINTH RING SPLIT RING CH ECK NUT WITH LOCK NUT SUITA BLE TO 24040CK 30W33 BEARING MATERIAL EN8 C ASTING - 16 NOS 12 LABYRINTH RING</v>
          </cell>
          <cell r="Y3201" t="str">
            <v>Valide</v>
          </cell>
        </row>
        <row r="3202">
          <cell r="A3202" t="str">
            <v>SUDU1992234</v>
          </cell>
          <cell r="B3202">
            <v>20</v>
          </cell>
          <cell r="C3202" t="str">
            <v>205023089</v>
          </cell>
          <cell r="D3202">
            <v>0</v>
          </cell>
          <cell r="E3202">
            <v>0</v>
          </cell>
          <cell r="F3202">
            <v>0</v>
          </cell>
          <cell r="G3202">
            <v>0</v>
          </cell>
          <cell r="H3202">
            <v>0</v>
          </cell>
          <cell r="I3202" t="str">
            <v>2020 MSA 167278</v>
          </cell>
          <cell r="J3202">
            <v>57</v>
          </cell>
          <cell r="K3202" t="str">
            <v>NEW VISION IMPEX PVT LTD 101-KALRAV</v>
          </cell>
          <cell r="L3202" t="str">
            <v>KENAFRIC MATCHES LIMITED OFF BABA</v>
          </cell>
          <cell r="M3202" t="str">
            <v>AE</v>
          </cell>
          <cell r="N3202" t="str">
            <v>INMUN</v>
          </cell>
          <cell r="O3202" t="str">
            <v>CT</v>
          </cell>
          <cell r="P3202">
            <v>1450</v>
          </cell>
          <cell r="Q3202">
            <v>1450</v>
          </cell>
          <cell r="R3202">
            <v>1450</v>
          </cell>
          <cell r="S3202">
            <v>1450</v>
          </cell>
          <cell r="T3202">
            <v>19430</v>
          </cell>
          <cell r="U3202">
            <v>19430</v>
          </cell>
          <cell r="V3202">
            <v>19430</v>
          </cell>
          <cell r="W3202">
            <v>19430</v>
          </cell>
          <cell r="X3202" t="str">
            <v>01X20 FCL CONTAINER TOTAL 1450 CARTONS MATCH SKILLETS MADE OUT OF PRINTED WHITE CARD BOARD EACH CARTON CONTAINER 8000 PCS USED FOR MATCH MAKING INVOICE NO 18 20-21 DT 29 08 2020 NET WT 18850 000 KGS H S CODE 48192010 IDF NO E2007370746 CARGO IN TRANSIT TO NAIROB I-KENYA INTRANSIT TO ICD EMBAKASI NAIROBI</v>
          </cell>
          <cell r="Y3202" t="str">
            <v>Valide</v>
          </cell>
        </row>
        <row r="3203">
          <cell r="A3203" t="str">
            <v>GESU5535838</v>
          </cell>
          <cell r="B3203">
            <v>40</v>
          </cell>
          <cell r="C3203" t="str">
            <v>205027093</v>
          </cell>
          <cell r="D3203">
            <v>0</v>
          </cell>
          <cell r="E3203">
            <v>0</v>
          </cell>
          <cell r="F3203">
            <v>0</v>
          </cell>
          <cell r="G3203">
            <v>0</v>
          </cell>
          <cell r="H3203">
            <v>0</v>
          </cell>
          <cell r="I3203" t="str">
            <v>2020 MSA 167504</v>
          </cell>
          <cell r="J3203">
            <v>171</v>
          </cell>
          <cell r="K3203" t="str">
            <v>EXXONMOBIL PETROLEUM CHEMICAL BV</v>
          </cell>
          <cell r="L3203" t="str">
            <v>ADIX PLASTICS LIMITED P O BOX - 242PLASTICS COM</v>
          </cell>
          <cell r="M3203" t="str">
            <v>CN</v>
          </cell>
          <cell r="N3203" t="str">
            <v>SAJED</v>
          </cell>
          <cell r="O3203" t="str">
            <v>BG</v>
          </cell>
          <cell r="P3203">
            <v>7920</v>
          </cell>
          <cell r="Q3203">
            <v>7920</v>
          </cell>
          <cell r="R3203">
            <v>7920</v>
          </cell>
          <cell r="S3203">
            <v>7920</v>
          </cell>
          <cell r="T3203">
            <v>202200</v>
          </cell>
          <cell r="U3203">
            <v>202200</v>
          </cell>
          <cell r="V3203">
            <v>202200</v>
          </cell>
          <cell r="W3203">
            <v>202200</v>
          </cell>
          <cell r="X3203" t="str">
            <v>PP1304E5 - 198 MT 198 000 MT NET POLYPROPYLENE RAW MATERIALS H S COD E 3902 1000 ON PALLETS POLYPROPYLENE EXXONMOBIL PP1304E5 CONTANER S IN TRANSIT TO ICD NAIROBI ON CONSIGNEE S ARRENGEMANT RISK AND ACCO UNT FREIGHT PREPAID CONTINUATION OF CONSIGNEE PIN NO - P051328302V CONTINUATION OF NOTIFY CONTACT NO - 971 6 5579 160 61 EMAIL- APEXAINTERNATIONAL YAHOO COM</v>
          </cell>
          <cell r="Y3203" t="str">
            <v>Valide</v>
          </cell>
        </row>
        <row r="3204">
          <cell r="A3204" t="str">
            <v>HASU1304792</v>
          </cell>
          <cell r="B3204">
            <v>20</v>
          </cell>
          <cell r="C3204" t="str">
            <v>205035206</v>
          </cell>
          <cell r="D3204">
            <v>0</v>
          </cell>
          <cell r="E3204">
            <v>0</v>
          </cell>
          <cell r="F3204">
            <v>0</v>
          </cell>
          <cell r="G3204">
            <v>0</v>
          </cell>
          <cell r="H3204">
            <v>0</v>
          </cell>
          <cell r="I3204" t="str">
            <v>2020 MSA 167434</v>
          </cell>
          <cell r="J3204">
            <v>337</v>
          </cell>
          <cell r="K3204" t="str">
            <v>WORLDCHEM CORPORATION 2009 ACROTOWN</v>
          </cell>
          <cell r="L3204" t="str">
            <v>WALKER INDUSTRIES KENYA LTD OFF MOM</v>
          </cell>
          <cell r="M3204" t="str">
            <v>CN</v>
          </cell>
          <cell r="N3204" t="str">
            <v>TWKHH</v>
          </cell>
          <cell r="O3204" t="str">
            <v>PK</v>
          </cell>
          <cell r="P3204">
            <v>4</v>
          </cell>
          <cell r="Q3204">
            <v>4</v>
          </cell>
          <cell r="R3204">
            <v>4</v>
          </cell>
          <cell r="S3204">
            <v>4</v>
          </cell>
          <cell r="T3204">
            <v>83890</v>
          </cell>
          <cell r="U3204">
            <v>83890</v>
          </cell>
          <cell r="V3204">
            <v>83890</v>
          </cell>
          <cell r="W3204">
            <v>83890</v>
          </cell>
          <cell r="X3204" t="str">
            <v>83 33 MT OF DOP AS PER PROFORMA INVOICE NO 8222A DD SEP 02 2020 MANUFACTURER NAN YA PLASTICS CORPORATION ORIGIN TAIWAN PLACE OF DELIVERY ICD EMBAKASI FREIGHT PREPAID 14 DAYS FREE TIME DETENTION APPROVED AT DESTINATION 4 CONTAINERS 4 FLEXIBAGS AGENT AT DES TINATION MAERSK KENYA LIMITED HEAD OFFICE KAMSONS HOUSE MOMBASAROAD P O BOX 43986 - 00100 GPO NAIROBI KENYA PHONE SALES 254 20 3588811 CUSTOMER CARE 254 20 3513034 FAX 254 20 828921 IN TRANSIT TO ICD EMBAKASI NAIROBI</v>
          </cell>
          <cell r="Y3204" t="str">
            <v>Valide</v>
          </cell>
        </row>
        <row r="3205">
          <cell r="A3205" t="str">
            <v>HASU1466772</v>
          </cell>
          <cell r="B3205">
            <v>20</v>
          </cell>
          <cell r="C3205" t="str">
            <v>205035206</v>
          </cell>
          <cell r="D3205">
            <v>0</v>
          </cell>
          <cell r="E3205">
            <v>0</v>
          </cell>
          <cell r="F3205">
            <v>0</v>
          </cell>
          <cell r="G3205">
            <v>0</v>
          </cell>
          <cell r="H3205">
            <v>0</v>
          </cell>
          <cell r="I3205" t="str">
            <v>2020 MSA 167434</v>
          </cell>
          <cell r="J3205">
            <v>337</v>
          </cell>
          <cell r="K3205" t="str">
            <v>WORLDCHEM CORPORATION 2009 ACROTOWN</v>
          </cell>
          <cell r="L3205" t="str">
            <v>WALKER INDUSTRIES KENYA LTD OFF MOM</v>
          </cell>
          <cell r="M3205" t="str">
            <v>CN</v>
          </cell>
          <cell r="N3205" t="str">
            <v>TWKHH</v>
          </cell>
          <cell r="O3205" t="str">
            <v>PK</v>
          </cell>
          <cell r="P3205">
            <v>4</v>
          </cell>
          <cell r="Q3205">
            <v>4</v>
          </cell>
          <cell r="R3205">
            <v>4</v>
          </cell>
          <cell r="S3205">
            <v>4</v>
          </cell>
          <cell r="T3205">
            <v>83890</v>
          </cell>
          <cell r="U3205">
            <v>83890</v>
          </cell>
          <cell r="V3205">
            <v>83890</v>
          </cell>
          <cell r="W3205">
            <v>83890</v>
          </cell>
          <cell r="X3205" t="str">
            <v>83 33 MT OF DOP AS PER PROFORMA INVOICE NO 8222A DD SEP 02 2020 MANUFACTURER NAN YA PLASTICS CORPORATION ORIGIN TAIWAN PLACE OF DELIVERY ICD EMBAKASI FREIGHT PREPAID 14 DAYS FREE TIME DETENTION APPROVED AT DESTINATION 4 CONTAINERS 4 FLEXIBAGS AGENT AT DES TINATION MAERSK KENYA LIMITED HEAD OFFICE KAMSONS HOUSE MOMBASAROAD P O BOX 43986 - 00100 GPO NAIROBI KENYA PHONE SALES 254 20 3588811 CUSTOMER CARE 254 20 3513034 FAX 254 20 828921 IN TRANSIT TO ICD EMBAKASI NAIROBI</v>
          </cell>
          <cell r="Y3205" t="str">
            <v>Valide</v>
          </cell>
        </row>
        <row r="3206">
          <cell r="A3206" t="str">
            <v>TCNU8960997</v>
          </cell>
          <cell r="B3206">
            <v>40</v>
          </cell>
          <cell r="C3206" t="str">
            <v>205036354</v>
          </cell>
          <cell r="D3206">
            <v>0</v>
          </cell>
          <cell r="E3206">
            <v>0</v>
          </cell>
          <cell r="F3206">
            <v>0</v>
          </cell>
          <cell r="G3206">
            <v>0</v>
          </cell>
          <cell r="H3206">
            <v>0</v>
          </cell>
          <cell r="I3206" t="str">
            <v>2020 MSA 167434</v>
          </cell>
          <cell r="J3206">
            <v>33</v>
          </cell>
          <cell r="K3206" t="str">
            <v>JETPAD LOGISTICS HK LIMITED</v>
          </cell>
          <cell r="L3206" t="str">
            <v>DARBAR DISTRIBUTORS LIMITED P</v>
          </cell>
          <cell r="M3206" t="str">
            <v>CN</v>
          </cell>
          <cell r="N3206" t="str">
            <v>CNNSA</v>
          </cell>
          <cell r="O3206" t="str">
            <v>CT</v>
          </cell>
          <cell r="P3206">
            <v>763</v>
          </cell>
          <cell r="Q3206">
            <v>763</v>
          </cell>
          <cell r="R3206">
            <v>763</v>
          </cell>
          <cell r="S3206">
            <v>763</v>
          </cell>
          <cell r="T3206">
            <v>7140</v>
          </cell>
          <cell r="U3206">
            <v>7140</v>
          </cell>
          <cell r="V3206">
            <v>7140</v>
          </cell>
          <cell r="W3206">
            <v>7140</v>
          </cell>
          <cell r="X3206" t="str">
            <v>CHANDELIER CEILLING LAMP PANDENT LAMP WALL LAMP IDF NO E20083747 28 INTRANSIT TO ICD EMBAKASI NAIROBI</v>
          </cell>
          <cell r="Y3206" t="str">
            <v>Valide</v>
          </cell>
        </row>
        <row r="3207">
          <cell r="A3207" t="str">
            <v>PONU8145789</v>
          </cell>
          <cell r="B3207">
            <v>40</v>
          </cell>
          <cell r="C3207" t="str">
            <v>205036585</v>
          </cell>
          <cell r="D3207">
            <v>0</v>
          </cell>
          <cell r="E3207">
            <v>0</v>
          </cell>
          <cell r="F3207">
            <v>0</v>
          </cell>
          <cell r="G3207">
            <v>0</v>
          </cell>
          <cell r="H3207">
            <v>0</v>
          </cell>
          <cell r="I3207" t="str">
            <v>2020 MSA 167434</v>
          </cell>
          <cell r="J3207">
            <v>72</v>
          </cell>
          <cell r="K3207" t="str">
            <v>JIANGSHAN HENGTIAN IMP EXP CO LT</v>
          </cell>
          <cell r="L3207" t="str">
            <v>SEA AND VOYAGE ENTERPRISE LIMITED MCOM PIN NO P051778231Z</v>
          </cell>
          <cell r="M3207" t="str">
            <v>CN</v>
          </cell>
          <cell r="N3207" t="str">
            <v>CNNSA</v>
          </cell>
          <cell r="O3207" t="str">
            <v>CT</v>
          </cell>
          <cell r="P3207">
            <v>1622</v>
          </cell>
          <cell r="Q3207">
            <v>1622</v>
          </cell>
          <cell r="R3207">
            <v>1622</v>
          </cell>
          <cell r="S3207">
            <v>1622</v>
          </cell>
          <cell r="T3207">
            <v>24890</v>
          </cell>
          <cell r="U3207">
            <v>24890</v>
          </cell>
          <cell r="V3207">
            <v>24890</v>
          </cell>
          <cell r="W3207">
            <v>24890</v>
          </cell>
          <cell r="X3207" t="str">
            <v>MOTORCYCLE SPARE PARTS APPLICABLE FREE TIME 14 DAYS COMBINED DETENT ION DEMURRAGE AT PORT OF DISCHARGE PLACE OF DELIVERY INTR ANSIT TO ICD EMBAKASI NAIROBI</v>
          </cell>
          <cell r="Y3207" t="str">
            <v>Valide</v>
          </cell>
        </row>
        <row r="3208">
          <cell r="A3208" t="str">
            <v>MRKU7564876</v>
          </cell>
          <cell r="B3208">
            <v>20</v>
          </cell>
          <cell r="C3208" t="str">
            <v>205037442</v>
          </cell>
          <cell r="D3208">
            <v>0</v>
          </cell>
          <cell r="E3208">
            <v>0</v>
          </cell>
          <cell r="F3208">
            <v>0</v>
          </cell>
          <cell r="G3208">
            <v>0</v>
          </cell>
          <cell r="H3208">
            <v>0</v>
          </cell>
          <cell r="I3208" t="str">
            <v>2020 MSA 167389</v>
          </cell>
          <cell r="J3208">
            <v>217</v>
          </cell>
          <cell r="K3208" t="str">
            <v>REDDSON ENGINEERS PRIVATE LIMITEDGMAIL COM TAX REFERENCE 36AAACR</v>
          </cell>
          <cell r="L3208" t="str">
            <v>M S BHACHU INDUSTRIES LTD P O BO254 20 828 604</v>
          </cell>
          <cell r="M3208" t="str">
            <v>US</v>
          </cell>
          <cell r="N3208" t="str">
            <v>INHYD</v>
          </cell>
          <cell r="O3208" t="str">
            <v>PK</v>
          </cell>
          <cell r="P3208">
            <v>15</v>
          </cell>
          <cell r="Q3208">
            <v>15</v>
          </cell>
          <cell r="R3208">
            <v>15</v>
          </cell>
          <cell r="S3208">
            <v>15</v>
          </cell>
          <cell r="T3208">
            <v>8010</v>
          </cell>
          <cell r="U3208">
            <v>8010</v>
          </cell>
          <cell r="V3208">
            <v>8010</v>
          </cell>
          <cell r="W3208">
            <v>8010</v>
          </cell>
          <cell r="X3208" t="str">
            <v>TOTAL 15 PACKAGES ONLY FOOT RING WELDING FIXTURE SINGLE HEAD 01 NO H S CODE 84680000 MIG WELDING MACHINE 400 AMPS ESAB MAKE 01 NO HS CODE 84680000 GUARD RING WELDING FIXTURE SINGLE HEAD 01 NO HS CODE 84680000 MIG WELDING MACHINE 400 AMPS ESAB MAKE 01 NO HS CODE 8 4680000 DEEP DRAWING DIE SET COMPLETE FOR 6KG CYLINDER HALVES 01 NO HS CODE 846 210000 DEEP DRAWING DIE SET FOR 13 KG CYLINDER HALVES 01 NO HS CODE 846210000 INV NO REPL EXP 02 2020-21 DT 04 TH AUGUST 2020 IDF NO E2007367454 UCR NO UCR202002219748 SB NO 50 44323 DT 08 09 2020 IEC CODE NO 0996001557 APPLICABLE FREE TIME 14 DAYS COMBINED DETENTION DEMURRAGE AT PORT OF DISCHARGE PLACE OF DELIVERY</v>
          </cell>
          <cell r="Y3208" t="str">
            <v>Valide</v>
          </cell>
        </row>
        <row r="3209">
          <cell r="A3209" t="str">
            <v>PONU8092502</v>
          </cell>
          <cell r="B3209">
            <v>40</v>
          </cell>
          <cell r="C3209" t="str">
            <v>205039044</v>
          </cell>
          <cell r="D3209">
            <v>0</v>
          </cell>
          <cell r="E3209">
            <v>0</v>
          </cell>
          <cell r="F3209">
            <v>0</v>
          </cell>
          <cell r="G3209">
            <v>0</v>
          </cell>
          <cell r="H3209">
            <v>0</v>
          </cell>
          <cell r="I3209" t="str">
            <v>2020 MSA 167504</v>
          </cell>
          <cell r="J3209">
            <v>172</v>
          </cell>
          <cell r="K3209" t="str">
            <v>CHARLIER-BRABO GROUP NV28 BOOMSESTE</v>
          </cell>
          <cell r="L3209" t="str">
            <v>FRIGOKEN LTD 00100 GENERAL TRADING</v>
          </cell>
          <cell r="M3209" t="str">
            <v>CN</v>
          </cell>
          <cell r="N3209" t="str">
            <v>BEANR</v>
          </cell>
          <cell r="O3209" t="str">
            <v>PK</v>
          </cell>
          <cell r="P3209">
            <v>265</v>
          </cell>
          <cell r="Q3209">
            <v>265</v>
          </cell>
          <cell r="R3209">
            <v>265</v>
          </cell>
          <cell r="S3209">
            <v>265</v>
          </cell>
          <cell r="T3209">
            <v>40337</v>
          </cell>
          <cell r="U3209">
            <v>40337</v>
          </cell>
          <cell r="V3209">
            <v>40337</v>
          </cell>
          <cell r="W3209">
            <v>40337</v>
          </cell>
          <cell r="X3209" t="str">
            <v>21 PALLETS OF 17 TRAYS 84 966 SQUARE GLASS JARS 88 CARTONS X 1100 C APS FLEUR DES CHAMPS TO 66 BRUT WEIGHT 18 942 KG 968 KG CAPS 19 910 KG NET WEIGHT 16 993 KG 933 KG CAPS 17 926 KG INTRANSIT T O ICD EMBAKASI NAIROBI 21 PALLETS OF 17 TRAYS 84 966 SQUARE GLASS JARS 135 CARTONS X 1100 CAPS FLEUR DES CHAMPS TO 66 BRUT WEIGHT 18 942 KG 1 485 KG CAPS 20 427 KG NET WEIGHT 16 993 KG 1 431 KG CAPS 18 424 KG INTRAN SIT TO ICD EMBAKASI NAIROBI</v>
          </cell>
          <cell r="Y3209" t="str">
            <v>Valide</v>
          </cell>
        </row>
        <row r="3210">
          <cell r="A3210" t="str">
            <v>MSKU0982243</v>
          </cell>
          <cell r="B3210">
            <v>40</v>
          </cell>
          <cell r="C3210" t="str">
            <v>205043570</v>
          </cell>
          <cell r="D3210">
            <v>0</v>
          </cell>
          <cell r="E3210">
            <v>0</v>
          </cell>
          <cell r="F3210">
            <v>0</v>
          </cell>
          <cell r="G3210">
            <v>0</v>
          </cell>
          <cell r="H3210">
            <v>0</v>
          </cell>
          <cell r="I3210" t="str">
            <v>2020 MSA 167505</v>
          </cell>
          <cell r="J3210">
            <v>417</v>
          </cell>
          <cell r="K3210" t="str">
            <v>FLEX P FILMS EGYPT S A E PLOT NOB REPUBLIC OF EGYPT</v>
          </cell>
          <cell r="L3210" t="str">
            <v>POLYTHENE INDUSTRIES LTD RAMCO GRO</v>
          </cell>
          <cell r="M3210" t="str">
            <v>TR</v>
          </cell>
          <cell r="N3210" t="str">
            <v>EGSOC</v>
          </cell>
          <cell r="O3210" t="str">
            <v>PA</v>
          </cell>
          <cell r="P3210">
            <v>29</v>
          </cell>
          <cell r="Q3210">
            <v>29</v>
          </cell>
          <cell r="R3210">
            <v>29</v>
          </cell>
          <cell r="S3210">
            <v>29</v>
          </cell>
          <cell r="T3210">
            <v>23681</v>
          </cell>
          <cell r="U3210">
            <v>23681</v>
          </cell>
          <cell r="V3210">
            <v>23681</v>
          </cell>
          <cell r="W3210">
            <v>23681</v>
          </cell>
          <cell r="X3210" t="str">
            <v>- BOPP METALLIZED ONE SIDE TREATED OTHER SIDE LOW HEAT SEALABLE F ILM - BOPP TRP BOTH SIDE HEAT SEAL ONE SIDE TREATED LOW SEAL TEMP FILM SIT 105 C - CARGO IN TRANIST TO ICD NAIROBI ON CONSIGNEES R ISK COSTS RESPONSIBILITY - HS CODE 39202010 - INVOICE NO 522 10273 ORDER NO 52210298 - NET WEIGHT 22049 30 KGS</v>
          </cell>
          <cell r="Y3210" t="str">
            <v>Valide</v>
          </cell>
        </row>
        <row r="3211">
          <cell r="A3211" t="str">
            <v>TCNU8242536</v>
          </cell>
          <cell r="B3211">
            <v>40</v>
          </cell>
          <cell r="C3211" t="str">
            <v>205044890</v>
          </cell>
          <cell r="D3211">
            <v>0</v>
          </cell>
          <cell r="E3211">
            <v>0</v>
          </cell>
          <cell r="F3211">
            <v>0</v>
          </cell>
          <cell r="G3211">
            <v>0</v>
          </cell>
          <cell r="H3211">
            <v>0</v>
          </cell>
          <cell r="I3211" t="str">
            <v>2020 MSA 167505</v>
          </cell>
          <cell r="J3211">
            <v>418</v>
          </cell>
          <cell r="K3211" t="str">
            <v>FLEX P FILMS EGYPT S A E R2 PLOT</v>
          </cell>
          <cell r="L3211" t="str">
            <v>PLATINUM PACKAGING LTD MOMBASA R</v>
          </cell>
          <cell r="M3211" t="str">
            <v>TR</v>
          </cell>
          <cell r="N3211" t="str">
            <v>EGSOC</v>
          </cell>
          <cell r="O3211" t="str">
            <v>PA</v>
          </cell>
          <cell r="P3211">
            <v>34</v>
          </cell>
          <cell r="Q3211">
            <v>34</v>
          </cell>
          <cell r="R3211">
            <v>34</v>
          </cell>
          <cell r="S3211">
            <v>34</v>
          </cell>
          <cell r="T3211">
            <v>24363</v>
          </cell>
          <cell r="U3211">
            <v>24363</v>
          </cell>
          <cell r="V3211">
            <v>24363</v>
          </cell>
          <cell r="W3211">
            <v>24363</v>
          </cell>
          <cell r="X3211" t="str">
            <v>- BOPP METALLIZED ON TRT SIDE OTHER SIDE HS FILM HS CODE 3921 90 0 0 IDF NO E2008385207 - INVOICE NO 52210274 ORDER NO 52210263 NET WEIGHT 22508 10KGS GROSS WEIGHT 24363 00KGS INTRANSIT TO ICD EM BAKASI NAIROBI</v>
          </cell>
          <cell r="Y3211" t="str">
            <v>Valide</v>
          </cell>
        </row>
        <row r="3212">
          <cell r="A3212" t="str">
            <v>MSKU0194405</v>
          </cell>
          <cell r="B3212">
            <v>40</v>
          </cell>
          <cell r="C3212" t="str">
            <v>205045121</v>
          </cell>
          <cell r="D3212">
            <v>0</v>
          </cell>
          <cell r="E3212">
            <v>0</v>
          </cell>
          <cell r="F3212">
            <v>0</v>
          </cell>
          <cell r="G3212">
            <v>0</v>
          </cell>
          <cell r="H3212">
            <v>0</v>
          </cell>
          <cell r="I3212" t="str">
            <v>2020 MSA 167505</v>
          </cell>
          <cell r="J3212">
            <v>419</v>
          </cell>
          <cell r="K3212" t="str">
            <v>THE PROCTER GAMBLE COMPANY EGYPT</v>
          </cell>
          <cell r="L3212" t="str">
            <v>HASBAH KENYA LTD OLD AIRPORT NORT</v>
          </cell>
          <cell r="M3212" t="str">
            <v>TR</v>
          </cell>
          <cell r="N3212" t="str">
            <v>EGPSE</v>
          </cell>
          <cell r="O3212" t="str">
            <v>CS</v>
          </cell>
          <cell r="P3212">
            <v>1872</v>
          </cell>
          <cell r="Q3212">
            <v>1872</v>
          </cell>
          <cell r="R3212">
            <v>1872</v>
          </cell>
          <cell r="S3212">
            <v>1872</v>
          </cell>
          <cell r="T3212">
            <v>6160</v>
          </cell>
          <cell r="U3212">
            <v>6160</v>
          </cell>
          <cell r="V3212">
            <v>6160</v>
          </cell>
          <cell r="W3212">
            <v>6160</v>
          </cell>
          <cell r="X3212" t="str">
            <v>PAMPERS - BABY DIAPERS ORDER 1034638753 TOTAL NET WEIG HT 5323 97 KGS TOTAL GROSS WEIGHT 6160 06 KGS TOTAL QTY 1872 CASES FREIGHT TO BE PAID IN USD HS CODE 961900 ICD EMBAKASI NAIROBI</v>
          </cell>
          <cell r="Y3212" t="str">
            <v>Valide</v>
          </cell>
        </row>
        <row r="3213">
          <cell r="A3213" t="str">
            <v>MRSU0027306</v>
          </cell>
          <cell r="B3213">
            <v>20</v>
          </cell>
          <cell r="C3213" t="str">
            <v>205045318</v>
          </cell>
          <cell r="D3213">
            <v>0</v>
          </cell>
          <cell r="E3213">
            <v>0</v>
          </cell>
          <cell r="F3213">
            <v>0</v>
          </cell>
          <cell r="G3213">
            <v>0</v>
          </cell>
          <cell r="H3213">
            <v>0</v>
          </cell>
          <cell r="I3213" t="str">
            <v>2020 MSA 167279</v>
          </cell>
          <cell r="J3213">
            <v>35</v>
          </cell>
          <cell r="K3213" t="str">
            <v>PARKSONS PACKAGING LTD P 11 1 2 3RINGANWADA DABHEL DAMAN DA</v>
          </cell>
          <cell r="L3213" t="str">
            <v>M S COSMOS LIMITED P O BOX 4143TEL 00254550700 0722333834</v>
          </cell>
          <cell r="M3213" t="str">
            <v>US</v>
          </cell>
          <cell r="N3213" t="str">
            <v>INNSA</v>
          </cell>
          <cell r="O3213" t="str">
            <v>PK</v>
          </cell>
          <cell r="P3213">
            <v>750</v>
          </cell>
          <cell r="Q3213">
            <v>750</v>
          </cell>
          <cell r="R3213">
            <v>750</v>
          </cell>
          <cell r="S3213">
            <v>750</v>
          </cell>
          <cell r="T3213">
            <v>6255</v>
          </cell>
          <cell r="U3213">
            <v>6255</v>
          </cell>
          <cell r="V3213">
            <v>6255</v>
          </cell>
          <cell r="W3213">
            <v>6255</v>
          </cell>
          <cell r="X3213" t="str">
            <v>750 PACKAGES ONLY SEVEN HUNDRED FIFTY PACKAGES ONLY PRINTED V ARNISHED CARTONS MADE OUT OF PAPERBOARD H S CODE NO 48192020 B2222100 18 05 CHTH08 B100T 05 18 HYOSCINE BUTYLBROMIDE 10MG 100T BLISTER CARTON B2230800 18 05 CHTS07 B100T 05 18 SALBUT-4 1 00 TABLETS BLISTER CARTON B2231300 18 05 CHTT18 B20T 05 18 TRIBEES FORTE 20 TABLETS BLISTER CARTON B2232400 18 04 CHTV11 B28T 04 18 VARINIL 10MG 28TABLETS BLISTER CARTON B2233400 13 04 CVBD01 B 40B 04 13 DISEPTOPRIM 40 BOLUS BLISTER CARTON B2233500 08 06 CVB S01 B10B 06 08 S-DIME 5G 10 BOLUS CARTON B2233600 13 04 CVBW02 B 30B 04 13 WORMICID 1G 30 BOLUS BLISTER CARTON B2233900 14 09 CVPA01 0C 09 14 ASCAREX WORM POWDER 10 30G SACHET CARTON B2234200 13 04 CVPC03 10S 04 13 COCCID SOLUBLE POWDER 10 30G SACHET CARTON B2202200 18 05 CHCO17 B100C 05 18 OMECOS 20MG 100 CAPSULES BLISTER CARTON B2203700 05 05 CHEP01 15G 05 05 PANORUB CREAM 15G CARTON B2234700 10 11 CVPP06 5S</v>
          </cell>
          <cell r="Y3213" t="str">
            <v>Valide</v>
          </cell>
        </row>
        <row r="3214">
          <cell r="A3214" t="str">
            <v>HASU4677300</v>
          </cell>
          <cell r="B3214">
            <v>40</v>
          </cell>
          <cell r="C3214" t="str">
            <v>205045358</v>
          </cell>
          <cell r="D3214">
            <v>0</v>
          </cell>
          <cell r="E3214">
            <v>0</v>
          </cell>
          <cell r="F3214">
            <v>0</v>
          </cell>
          <cell r="G3214">
            <v>0</v>
          </cell>
          <cell r="H3214">
            <v>0</v>
          </cell>
          <cell r="I3214" t="str">
            <v>2020 MSA 167505</v>
          </cell>
          <cell r="J3214">
            <v>420</v>
          </cell>
          <cell r="K3214" t="str">
            <v>FLEX P FILMS EGYPT S A E PLOT N ARAB REPUBLIC OF EGYPT</v>
          </cell>
          <cell r="L3214" t="str">
            <v>PLATINUM PACKAGING LTD MOMBASA R</v>
          </cell>
          <cell r="M3214" t="str">
            <v>TR</v>
          </cell>
          <cell r="N3214" t="str">
            <v>EGSOC</v>
          </cell>
          <cell r="O3214" t="str">
            <v>PA</v>
          </cell>
          <cell r="P3214">
            <v>48</v>
          </cell>
          <cell r="Q3214">
            <v>48</v>
          </cell>
          <cell r="R3214">
            <v>48</v>
          </cell>
          <cell r="S3214">
            <v>48</v>
          </cell>
          <cell r="T3214">
            <v>49621</v>
          </cell>
          <cell r="U3214">
            <v>49621</v>
          </cell>
          <cell r="V3214">
            <v>49621</v>
          </cell>
          <cell r="W3214">
            <v>49621</v>
          </cell>
          <cell r="X3214" t="str">
            <v>- POLYESTER FILM FOR ONE SIDE CHEMICAL TREATED GRADE -PLACE OF DELIV ERY ICD EMBAKASI NAIROBI - INVOICE NO 62210402 - 62210403 ORDER NO 62210321 HASU 4677300 26 PALLETS CONTAINING 47 ROLLS NET WEIG HT 22833 60 KGS GROSS WEIGHT 24751 00 KGS TCKU 6436733 22 PALLETS CONTAINING 41 ROLLS NET WEIGHT23051 50 KGS GROSS WEIGHT24870 00 KGSTOTAL 48 PALLETS CONTAINING88 ROLLS TOTAL NET WEIGHT 45885 10 K GS TOTAL GROSS WEIGHT 49621 00 KGS IDF NO E2009400148 HS COD E 3920621000</v>
          </cell>
          <cell r="Y3214" t="str">
            <v>Valide</v>
          </cell>
        </row>
        <row r="3215">
          <cell r="A3215" t="str">
            <v>MRSU3348763</v>
          </cell>
          <cell r="B3215">
            <v>40</v>
          </cell>
          <cell r="C3215" t="str">
            <v>205045385</v>
          </cell>
          <cell r="D3215">
            <v>0</v>
          </cell>
          <cell r="E3215">
            <v>0</v>
          </cell>
          <cell r="F3215">
            <v>0</v>
          </cell>
          <cell r="G3215">
            <v>0</v>
          </cell>
          <cell r="H3215">
            <v>0</v>
          </cell>
          <cell r="I3215" t="str">
            <v>2020 MSA 167505</v>
          </cell>
          <cell r="J3215">
            <v>422</v>
          </cell>
          <cell r="K3215" t="str">
            <v>THE PROCTER GAMBLE COMPANY EGYPT</v>
          </cell>
          <cell r="L3215" t="str">
            <v>HASBAH KENYA LTD OLD AIRPORT NORT</v>
          </cell>
          <cell r="M3215" t="str">
            <v>TR</v>
          </cell>
          <cell r="N3215" t="str">
            <v>EGPSE</v>
          </cell>
          <cell r="O3215" t="str">
            <v>CS</v>
          </cell>
          <cell r="P3215">
            <v>3994</v>
          </cell>
          <cell r="Q3215">
            <v>3994</v>
          </cell>
          <cell r="R3215">
            <v>3994</v>
          </cell>
          <cell r="S3215">
            <v>3994</v>
          </cell>
          <cell r="T3215">
            <v>13082</v>
          </cell>
          <cell r="U3215">
            <v>13082</v>
          </cell>
          <cell r="V3215">
            <v>13082</v>
          </cell>
          <cell r="W3215">
            <v>13082</v>
          </cell>
          <cell r="X3215" t="str">
            <v>PAMPERS - BABY DIAPERS ORDER 1034638660 TOTAL NET WEIG HT 11393 18 KGS TOTAL GROSS WEIGHT 13081 62 KGS TOTAL QTY 3994 CASES FREIGHT TO BE PAID IN USD HS CODE 961900 ICD EMBAKASI NAIROBI</v>
          </cell>
          <cell r="Y3215" t="str">
            <v>Valide</v>
          </cell>
        </row>
        <row r="3216">
          <cell r="A3216" t="str">
            <v>FCIU8440562</v>
          </cell>
          <cell r="B3216">
            <v>40</v>
          </cell>
          <cell r="C3216" t="str">
            <v>205045385</v>
          </cell>
          <cell r="D3216">
            <v>0</v>
          </cell>
          <cell r="E3216">
            <v>0</v>
          </cell>
          <cell r="F3216">
            <v>0</v>
          </cell>
          <cell r="G3216">
            <v>0</v>
          </cell>
          <cell r="H3216">
            <v>0</v>
          </cell>
          <cell r="I3216" t="str">
            <v>2020 MSA 167505</v>
          </cell>
          <cell r="J3216">
            <v>422</v>
          </cell>
          <cell r="K3216" t="str">
            <v>THE PROCTER GAMBLE COMPANY EGYPT</v>
          </cell>
          <cell r="L3216" t="str">
            <v>HASBAH KENYA LTD OLD AIRPORT NORT</v>
          </cell>
          <cell r="M3216" t="str">
            <v>TR</v>
          </cell>
          <cell r="N3216" t="str">
            <v>EGPSE</v>
          </cell>
          <cell r="O3216" t="str">
            <v>CS</v>
          </cell>
          <cell r="P3216">
            <v>3994</v>
          </cell>
          <cell r="Q3216">
            <v>3994</v>
          </cell>
          <cell r="R3216">
            <v>3994</v>
          </cell>
          <cell r="S3216">
            <v>3994</v>
          </cell>
          <cell r="T3216">
            <v>13082</v>
          </cell>
          <cell r="U3216">
            <v>13082</v>
          </cell>
          <cell r="V3216">
            <v>13082</v>
          </cell>
          <cell r="W3216">
            <v>13082</v>
          </cell>
          <cell r="X3216" t="str">
            <v>PAMPERS - BABY DIAPERS ORDER 1034638660 TOTAL NET WEIG HT 11393 18 KGS TOTAL GROSS WEIGHT 13081 62 KGS TOTAL QTY 3994 CASES FREIGHT TO BE PAID IN USD HS CODE 961900 ICD EMBAKASI NAIROBI</v>
          </cell>
          <cell r="Y3216" t="str">
            <v>Valide</v>
          </cell>
        </row>
        <row r="3217">
          <cell r="A3217" t="str">
            <v>MRSU3455308</v>
          </cell>
          <cell r="B3217">
            <v>40</v>
          </cell>
          <cell r="C3217" t="str">
            <v>205045823</v>
          </cell>
          <cell r="D3217">
            <v>0</v>
          </cell>
          <cell r="E3217">
            <v>0</v>
          </cell>
          <cell r="F3217">
            <v>0</v>
          </cell>
          <cell r="G3217">
            <v>0</v>
          </cell>
          <cell r="H3217">
            <v>0</v>
          </cell>
          <cell r="I3217" t="str">
            <v>2020 MSA 167505</v>
          </cell>
          <cell r="J3217">
            <v>423</v>
          </cell>
          <cell r="K3217" t="str">
            <v>THE PROCTER GAMBLE COMPANY EGYPT</v>
          </cell>
          <cell r="L3217" t="str">
            <v>HASBAH KENYA LTD OLD AIRPORT NORT</v>
          </cell>
          <cell r="M3217" t="str">
            <v>TR</v>
          </cell>
          <cell r="N3217" t="str">
            <v>EGPSE</v>
          </cell>
          <cell r="O3217" t="str">
            <v>CS</v>
          </cell>
          <cell r="P3217">
            <v>5170</v>
          </cell>
          <cell r="Q3217">
            <v>5170</v>
          </cell>
          <cell r="R3217">
            <v>5170</v>
          </cell>
          <cell r="S3217">
            <v>5170</v>
          </cell>
          <cell r="T3217">
            <v>10318</v>
          </cell>
          <cell r="U3217">
            <v>10318</v>
          </cell>
          <cell r="V3217">
            <v>10318</v>
          </cell>
          <cell r="W3217">
            <v>10318</v>
          </cell>
          <cell r="X3217" t="str">
            <v>PAMPERS - BABY DIAPERS ORDER 1034638658 TOTAL NET WEIG HT 8561 52 KGS TOTAL GROSS WEIGHT 10318 03 KGS TOTAL QTY 5170 CASES FREIGHT TO BE PAID IN USD HS CODE 961900 ICD EMBAKASI NAIROBI</v>
          </cell>
          <cell r="Y3217" t="str">
            <v>Valide</v>
          </cell>
        </row>
        <row r="3218">
          <cell r="A3218" t="str">
            <v>MRKU2621063</v>
          </cell>
          <cell r="B3218">
            <v>40</v>
          </cell>
          <cell r="C3218" t="str">
            <v>205045827</v>
          </cell>
          <cell r="D3218">
            <v>0</v>
          </cell>
          <cell r="E3218">
            <v>0</v>
          </cell>
          <cell r="F3218">
            <v>0</v>
          </cell>
          <cell r="G3218">
            <v>0</v>
          </cell>
          <cell r="H3218">
            <v>0</v>
          </cell>
          <cell r="I3218" t="str">
            <v>2020 MSA 167505</v>
          </cell>
          <cell r="J3218">
            <v>424</v>
          </cell>
          <cell r="K3218" t="str">
            <v>THE PROCTER GAMBLE COMPANY EGYPT</v>
          </cell>
          <cell r="L3218" t="str">
            <v>HASBAH KENYA LTD OLD AIRPORT NORT</v>
          </cell>
          <cell r="M3218" t="str">
            <v>TR</v>
          </cell>
          <cell r="N3218" t="str">
            <v>EGPSE</v>
          </cell>
          <cell r="O3218" t="str">
            <v>CS</v>
          </cell>
          <cell r="P3218">
            <v>5544</v>
          </cell>
          <cell r="Q3218">
            <v>5544</v>
          </cell>
          <cell r="R3218">
            <v>5544</v>
          </cell>
          <cell r="S3218">
            <v>5544</v>
          </cell>
          <cell r="T3218">
            <v>10810</v>
          </cell>
          <cell r="U3218">
            <v>10810</v>
          </cell>
          <cell r="V3218">
            <v>10810</v>
          </cell>
          <cell r="W3218">
            <v>10810</v>
          </cell>
          <cell r="X3218" t="str">
            <v>PAMPERS - BABY DIAPERS ORDER 1034638657 TOTAL NET WEIG HT 8959 10 KGS TOTAL GROSS WEIGHT 10809 60 KGS TOTAL QTY 5544 CASES FREIGHT TO BE PAID IN USD HS CODE 961900 ICD EMBAKASI NAIROBI</v>
          </cell>
          <cell r="Y3218" t="str">
            <v>Valide</v>
          </cell>
        </row>
        <row r="3219">
          <cell r="A3219" t="str">
            <v>SUDU7807842</v>
          </cell>
          <cell r="B3219">
            <v>20</v>
          </cell>
          <cell r="C3219" t="str">
            <v>205046190</v>
          </cell>
          <cell r="D3219">
            <v>0</v>
          </cell>
          <cell r="E3219">
            <v>0</v>
          </cell>
          <cell r="F3219">
            <v>0</v>
          </cell>
          <cell r="G3219">
            <v>0</v>
          </cell>
          <cell r="H3219">
            <v>0</v>
          </cell>
          <cell r="I3219" t="str">
            <v>2020 MSA 167388</v>
          </cell>
          <cell r="J3219">
            <v>125</v>
          </cell>
          <cell r="K3219" t="str">
            <v>M S ALIF INTERNATIONAL SHOP NO 5</v>
          </cell>
          <cell r="L3219" t="str">
            <v>M S CITYWALK LTD P O BOX 294-00621</v>
          </cell>
          <cell r="M3219" t="str">
            <v>AE</v>
          </cell>
          <cell r="N3219" t="str">
            <v>INNSA</v>
          </cell>
          <cell r="O3219" t="str">
            <v>CT</v>
          </cell>
          <cell r="P3219">
            <v>175</v>
          </cell>
          <cell r="Q3219">
            <v>175</v>
          </cell>
          <cell r="R3219">
            <v>175</v>
          </cell>
          <cell r="S3219">
            <v>175</v>
          </cell>
          <cell r="T3219">
            <v>3848</v>
          </cell>
          <cell r="U3219">
            <v>3848</v>
          </cell>
          <cell r="V3219">
            <v>3848</v>
          </cell>
          <cell r="W3219">
            <v>3848</v>
          </cell>
          <cell r="X3219" t="str">
            <v>SYNTHETIC LDS CHAPPAL SYNTHETIC KIDS FOOTWEAR LEATHER MENS CHAP PALS READYMADE GARMENT T SHIRT 100 COTTON READYMADE GARMENTS SHI RT 100 COTTON INVOICE NO CI-238 20-21 DT 1 9 2020 SHIPPING BI LL NO 5053720 DT 9 9 2020 NET WEIGHT 3367 00 KGS INTRANSIT TO ICD EMBAKASI NAIROBI</v>
          </cell>
          <cell r="Y3219" t="str">
            <v>Valide</v>
          </cell>
        </row>
        <row r="3220">
          <cell r="A3220" t="str">
            <v>HASU4189579</v>
          </cell>
          <cell r="B3220">
            <v>40</v>
          </cell>
          <cell r="C3220" t="str">
            <v>205046491</v>
          </cell>
          <cell r="D3220">
            <v>0</v>
          </cell>
          <cell r="E3220">
            <v>0</v>
          </cell>
          <cell r="F3220">
            <v>0</v>
          </cell>
          <cell r="G3220">
            <v>0</v>
          </cell>
          <cell r="H3220">
            <v>0</v>
          </cell>
          <cell r="I3220" t="str">
            <v>2020 MSA 167434</v>
          </cell>
          <cell r="J3220">
            <v>440</v>
          </cell>
          <cell r="K3220" t="str">
            <v>ASIA KUNMAO INDUSTRIAL CO LIMITED</v>
          </cell>
          <cell r="L3220" t="str">
            <v>EVERGREEN LOGISTICS CO LIMITED P O</v>
          </cell>
          <cell r="M3220" t="str">
            <v>CN</v>
          </cell>
          <cell r="N3220" t="str">
            <v>CNNGB</v>
          </cell>
          <cell r="O3220" t="str">
            <v>PK</v>
          </cell>
          <cell r="P3220">
            <v>1529</v>
          </cell>
          <cell r="Q3220">
            <v>1529</v>
          </cell>
          <cell r="R3220">
            <v>1529</v>
          </cell>
          <cell r="S3220">
            <v>1529</v>
          </cell>
          <cell r="T3220">
            <v>22316</v>
          </cell>
          <cell r="U3220">
            <v>22316</v>
          </cell>
          <cell r="V3220">
            <v>22316</v>
          </cell>
          <cell r="W3220">
            <v>22316</v>
          </cell>
          <cell r="X3220" t="str">
            <v>VALVES STOP COCK PADLOCKS SHAVER HAIR DRYER TABLE LAMP WAL L MOUNT PLIERS SCREWDRIVER MEASURING TAPE INTRANSIT TO ICD EM BAKASI NAIROBI</v>
          </cell>
          <cell r="Y3220" t="str">
            <v>Valide</v>
          </cell>
        </row>
        <row r="3221">
          <cell r="A3221" t="str">
            <v>TCKU6899872</v>
          </cell>
          <cell r="B3221">
            <v>40</v>
          </cell>
          <cell r="C3221" t="str">
            <v>205046679</v>
          </cell>
          <cell r="D3221">
            <v>0</v>
          </cell>
          <cell r="E3221">
            <v>0</v>
          </cell>
          <cell r="F3221">
            <v>0</v>
          </cell>
          <cell r="G3221">
            <v>0</v>
          </cell>
          <cell r="H3221">
            <v>0</v>
          </cell>
          <cell r="I3221" t="str">
            <v>2020 MSA 167434</v>
          </cell>
          <cell r="J3221">
            <v>444</v>
          </cell>
          <cell r="K3221" t="str">
            <v>ASIA KUNMAO INDUSTRIAL CO LIMITED</v>
          </cell>
          <cell r="L3221" t="str">
            <v>EVERGREEN LOGISTICS CO LIMITED P O</v>
          </cell>
          <cell r="M3221" t="str">
            <v>CN</v>
          </cell>
          <cell r="N3221" t="str">
            <v>CNNGB</v>
          </cell>
          <cell r="O3221" t="str">
            <v>PK</v>
          </cell>
          <cell r="P3221">
            <v>1253</v>
          </cell>
          <cell r="Q3221">
            <v>1253</v>
          </cell>
          <cell r="R3221">
            <v>1253</v>
          </cell>
          <cell r="S3221">
            <v>1253</v>
          </cell>
          <cell r="T3221">
            <v>18453</v>
          </cell>
          <cell r="U3221">
            <v>18453</v>
          </cell>
          <cell r="V3221">
            <v>18453</v>
          </cell>
          <cell r="W3221">
            <v>18453</v>
          </cell>
          <cell r="X3221" t="str">
            <v>BULB HOLDER STARTER TV ANTENNAE HAIR CLIPPERS WITH COMBS ELECT RICAL CABLES SPEAKER CABLE RCA CABLE REMOTE CONTROL MCB EXTE NSION SOCKET INTRANSIT TO ICD EMBAKASI NAIROBI</v>
          </cell>
          <cell r="Y3221" t="str">
            <v>Valide</v>
          </cell>
        </row>
        <row r="3222">
          <cell r="A3222" t="str">
            <v>MRKU4951779</v>
          </cell>
          <cell r="B3222">
            <v>40</v>
          </cell>
          <cell r="C3222" t="str">
            <v>205046699</v>
          </cell>
          <cell r="D3222">
            <v>0</v>
          </cell>
          <cell r="E3222">
            <v>0</v>
          </cell>
          <cell r="F3222">
            <v>0</v>
          </cell>
          <cell r="G3222">
            <v>0</v>
          </cell>
          <cell r="H3222">
            <v>0</v>
          </cell>
          <cell r="I3222" t="str">
            <v>2020 MSA 167434</v>
          </cell>
          <cell r="J3222">
            <v>445</v>
          </cell>
          <cell r="K3222" t="str">
            <v>ASIA KUNMAO INDUSTRIAL CO LIMITED</v>
          </cell>
          <cell r="L3222" t="str">
            <v>GALYNE TRADING LIMITED P O BOX 263</v>
          </cell>
          <cell r="M3222" t="str">
            <v>CN</v>
          </cell>
          <cell r="N3222" t="str">
            <v>CNNGB</v>
          </cell>
          <cell r="O3222" t="str">
            <v>PK</v>
          </cell>
          <cell r="P3222">
            <v>1159</v>
          </cell>
          <cell r="Q3222">
            <v>1159</v>
          </cell>
          <cell r="R3222">
            <v>1159</v>
          </cell>
          <cell r="S3222">
            <v>1159</v>
          </cell>
          <cell r="T3222">
            <v>18640</v>
          </cell>
          <cell r="U3222">
            <v>18640</v>
          </cell>
          <cell r="V3222">
            <v>18640</v>
          </cell>
          <cell r="W3222">
            <v>18640</v>
          </cell>
          <cell r="X3222" t="str">
            <v>NOTE BOOKS DIARIES LAMINATION PAPER ELASTIC BANDS COMPUTER FAN THERMAL PRINTING PAPER PHOTO BOARD PHOTO FRAMES PROMOTION PEN LAMINATION MACHINE INTRANSIT TO ICD EMBAKASI NAIROBI</v>
          </cell>
          <cell r="Y3222" t="str">
            <v>Valide</v>
          </cell>
        </row>
        <row r="3223">
          <cell r="A3223" t="str">
            <v>MRKU2412612</v>
          </cell>
          <cell r="B3223">
            <v>40</v>
          </cell>
          <cell r="C3223" t="str">
            <v>205052306</v>
          </cell>
          <cell r="D3223">
            <v>0</v>
          </cell>
          <cell r="E3223">
            <v>0</v>
          </cell>
          <cell r="F3223">
            <v>0</v>
          </cell>
          <cell r="G3223">
            <v>0</v>
          </cell>
          <cell r="H3223">
            <v>0</v>
          </cell>
          <cell r="I3223" t="str">
            <v>2020 MSA 167504</v>
          </cell>
          <cell r="J3223">
            <v>176</v>
          </cell>
          <cell r="K3223" t="str">
            <v>EXXONMOBIL PETROLEUM CHEMICAL BV</v>
          </cell>
          <cell r="L3223" t="str">
            <v>SARRCHEM INTERNATIONAL LTD 3RD FLOO</v>
          </cell>
          <cell r="M3223" t="str">
            <v>CN</v>
          </cell>
          <cell r="N3223" t="str">
            <v>SAJED</v>
          </cell>
          <cell r="O3223" t="str">
            <v>BG</v>
          </cell>
          <cell r="P3223">
            <v>2970</v>
          </cell>
          <cell r="Q3223">
            <v>2970</v>
          </cell>
          <cell r="R3223">
            <v>2970</v>
          </cell>
          <cell r="S3223">
            <v>2970</v>
          </cell>
          <cell r="T3223">
            <v>75825</v>
          </cell>
          <cell r="U3223">
            <v>75825</v>
          </cell>
          <cell r="V3223">
            <v>75825</v>
          </cell>
          <cell r="W3223">
            <v>75825</v>
          </cell>
          <cell r="X3223" t="str">
            <v>74 250 MT 3 X 40 HIGH DENSITY POLYETHYLENE GRADE EXXONMOBIL HYA600 H S CODE 3901 2000 ON PALLETS HIGH DENSITY POLYETHYLENE EXXONMOB IL HYA600 CONTINUATION OF CONSIGNEE MOB 254 731373802</v>
          </cell>
          <cell r="Y3223" t="str">
            <v>Valide</v>
          </cell>
        </row>
        <row r="3224">
          <cell r="A3224" t="str">
            <v>GESU6715120</v>
          </cell>
          <cell r="B3224">
            <v>40</v>
          </cell>
          <cell r="C3224" t="str">
            <v>205053990</v>
          </cell>
          <cell r="D3224">
            <v>0</v>
          </cell>
          <cell r="E3224">
            <v>0</v>
          </cell>
          <cell r="F3224">
            <v>0</v>
          </cell>
          <cell r="G3224">
            <v>0</v>
          </cell>
          <cell r="H3224">
            <v>0</v>
          </cell>
          <cell r="I3224" t="str">
            <v>2020 MSA 167505</v>
          </cell>
          <cell r="J3224">
            <v>432</v>
          </cell>
          <cell r="K3224" t="str">
            <v>HORTUS SUPPLIES INTERNATIONAL B V</v>
          </cell>
          <cell r="L3224" t="str">
            <v>HSI KENYA LIMITED PO BOX 39202-0062</v>
          </cell>
          <cell r="M3224" t="str">
            <v>TR</v>
          </cell>
          <cell r="N3224" t="str">
            <v>SIKOP</v>
          </cell>
          <cell r="O3224" t="str">
            <v>PA</v>
          </cell>
          <cell r="P3224">
            <v>44</v>
          </cell>
          <cell r="Q3224">
            <v>44</v>
          </cell>
          <cell r="R3224">
            <v>44</v>
          </cell>
          <cell r="S3224">
            <v>44</v>
          </cell>
          <cell r="T3224">
            <v>9952</v>
          </cell>
          <cell r="U3224">
            <v>9952</v>
          </cell>
          <cell r="V3224">
            <v>9952</v>
          </cell>
          <cell r="W3224">
            <v>9952</v>
          </cell>
          <cell r="X3224" t="str">
            <v>HERKUPAK PLASTIC TRAYS HS CODE 392690 IN TRANSIT TO ICD EMBAKASI</v>
          </cell>
          <cell r="Y3224" t="str">
            <v>Valide</v>
          </cell>
        </row>
        <row r="3225">
          <cell r="A3225" t="str">
            <v>MSKU9058837</v>
          </cell>
          <cell r="B3225">
            <v>40</v>
          </cell>
          <cell r="C3225" t="str">
            <v>205055644</v>
          </cell>
          <cell r="D3225">
            <v>0</v>
          </cell>
          <cell r="E3225">
            <v>0</v>
          </cell>
          <cell r="F3225">
            <v>0</v>
          </cell>
          <cell r="G3225">
            <v>0</v>
          </cell>
          <cell r="H3225">
            <v>0</v>
          </cell>
          <cell r="I3225" t="str">
            <v>2020 MSA 167278</v>
          </cell>
          <cell r="J3225">
            <v>15</v>
          </cell>
          <cell r="K3225" t="str">
            <v>BALL BEVERAGE PACKAGING INDIA PVTANVEL TALUKA KUSHAVALI - SHIR</v>
          </cell>
          <cell r="L3225" t="str">
            <v>KENYA BREWERIES LTD P O BOX 30161</v>
          </cell>
          <cell r="M3225" t="str">
            <v>AE</v>
          </cell>
          <cell r="N3225" t="str">
            <v>INNSA</v>
          </cell>
          <cell r="O3225" t="str">
            <v>PA</v>
          </cell>
          <cell r="P3225">
            <v>96</v>
          </cell>
          <cell r="Q3225">
            <v>96</v>
          </cell>
          <cell r="R3225">
            <v>96</v>
          </cell>
          <cell r="S3225">
            <v>96</v>
          </cell>
          <cell r="T3225">
            <v>10752</v>
          </cell>
          <cell r="U3225">
            <v>10752</v>
          </cell>
          <cell r="V3225">
            <v>10752</v>
          </cell>
          <cell r="W3225">
            <v>10752</v>
          </cell>
          <cell r="X3225" t="str">
            <v>6X40 HC FCL CONTAINER CONTAINING ALUMINIUM BEVERAGE CANS 500 ML WITH OUT EASY OPEN ENDS OTHER ALUMINIUM CONTAINERS N S E EMPTY CANS T USKER 500ML MADE WITH ALUMINIUM COIL - HS CODE 7612 90 90 CANS TU SKER 500ML 522816 PCS INVOICE NO EXP 140 2020-21 DT 10 09 2020 SB NO 5093432 DT 10 09 2020 IDF NO E2008392795 PIN NO P000593584F 410 221 PH NO 91-022-30911300 FAX 91-022-27402812 INTRANSIT TO ICD EMBAKASI NAIROBI</v>
          </cell>
          <cell r="Y3225" t="str">
            <v>Valide</v>
          </cell>
        </row>
        <row r="3226">
          <cell r="A3226" t="str">
            <v>TCKU7055120</v>
          </cell>
          <cell r="B3226">
            <v>40</v>
          </cell>
          <cell r="C3226" t="str">
            <v>205055762</v>
          </cell>
          <cell r="D3226">
            <v>0</v>
          </cell>
          <cell r="E3226">
            <v>0</v>
          </cell>
          <cell r="F3226">
            <v>0</v>
          </cell>
          <cell r="G3226">
            <v>0</v>
          </cell>
          <cell r="H3226">
            <v>0</v>
          </cell>
          <cell r="I3226" t="str">
            <v>2020 MSA 167504</v>
          </cell>
          <cell r="J3226">
            <v>178</v>
          </cell>
          <cell r="K3226" t="str">
            <v>KENEXPORTS LTD 27B PARK AVENUE INDU</v>
          </cell>
          <cell r="L3226" t="str">
            <v>KWIKSAVE MERCHANTS LTD NUMBER 1</v>
          </cell>
          <cell r="M3226" t="str">
            <v>CN</v>
          </cell>
          <cell r="N3226" t="str">
            <v>GBFXT</v>
          </cell>
          <cell r="O3226" t="str">
            <v>PK</v>
          </cell>
          <cell r="P3226">
            <v>1</v>
          </cell>
          <cell r="Q3226">
            <v>1</v>
          </cell>
          <cell r="R3226">
            <v>0</v>
          </cell>
          <cell r="S3226">
            <v>0</v>
          </cell>
          <cell r="T3226">
            <v>6700</v>
          </cell>
          <cell r="U3226">
            <v>6700</v>
          </cell>
          <cell r="V3226">
            <v>0</v>
          </cell>
          <cell r="W3226">
            <v>0</v>
          </cell>
          <cell r="X3226" t="str">
            <v>1 X CONTAINER CONTAINING ONE LOT OF USED KITCHENWARE USED FURNITURE US ED POWER TOOLS GARDEN EQUIPMENT AND PERSONAL EFFECTS PLACE OF DELIV ERY I C D EMBAKASI NAIROBI BY SGR</v>
          </cell>
          <cell r="Y3226" t="str">
            <v>Valide</v>
          </cell>
        </row>
        <row r="3227">
          <cell r="A3227" t="str">
            <v>MRKU3006520</v>
          </cell>
          <cell r="B3227">
            <v>40</v>
          </cell>
          <cell r="C3227" t="str">
            <v>205056195</v>
          </cell>
          <cell r="D3227">
            <v>0</v>
          </cell>
          <cell r="E3227">
            <v>0</v>
          </cell>
          <cell r="F3227">
            <v>0</v>
          </cell>
          <cell r="G3227">
            <v>0</v>
          </cell>
          <cell r="H3227">
            <v>0</v>
          </cell>
          <cell r="I3227" t="str">
            <v>2020 MSA 167505</v>
          </cell>
          <cell r="J3227">
            <v>435</v>
          </cell>
          <cell r="K3227" t="str">
            <v>QATAR CHEMICAL AND PETROCHEMICAL MA</v>
          </cell>
          <cell r="L3227" t="str">
            <v>KING PLASTIC INDUSTRIES LTD PO BOX</v>
          </cell>
          <cell r="M3227" t="str">
            <v>TR</v>
          </cell>
          <cell r="N3227" t="str">
            <v>QADOH</v>
          </cell>
          <cell r="O3227" t="str">
            <v>BG</v>
          </cell>
          <cell r="P3227">
            <v>2040</v>
          </cell>
          <cell r="Q3227">
            <v>2040</v>
          </cell>
          <cell r="R3227">
            <v>2040</v>
          </cell>
          <cell r="S3227">
            <v>2040</v>
          </cell>
          <cell r="T3227">
            <v>52224</v>
          </cell>
          <cell r="U3227">
            <v>52224</v>
          </cell>
          <cell r="V3227">
            <v>52224</v>
          </cell>
          <cell r="W3227">
            <v>52224</v>
          </cell>
          <cell r="X3227" t="str">
            <v>HIGH DENSITY POLYETHYLENE HDPE LOTRENE Q TR-144 - 51 000 MT ALL INLAND CHARGES FROM MOMBASA PORT TO NAIROBI KENYA WILL BE ON CONSIGNE E COST RISKS AND RESPONSIBILITY SHIPPING MARKS SNETOR - CH2008227 - MOMBASA KENYA TOTAL NET WEIGHT - 51 000 MT TOTAL GROSS WEIG HT - 52 224 MT INTRANSIT TO ICD EMBAKASI NAIROBI 19 DAYS FREE TIMEAT DESTINATION SHIPPED ON BOARD PORT OF LOADING MESAIEED QATAR DATE OF LOADING 2020 09 09 VESSEL VOYAGE NO OSHAIRIJ 2059W AGENT AT DESTINATION MAERSK KENYA LIMITED HEAD OFFICE KAMSON S HOUSE MOMBASA ROAD P O BOX 43986 - 00100 GPO NAIROBI KENYA P HONE SALES 254 20 3588811 CUSTOMER CARE 254 20 3513034 FAX 25420 828921 KE IMPORT MAERSK COM</v>
          </cell>
          <cell r="Y3227" t="str">
            <v>Valide</v>
          </cell>
        </row>
        <row r="3228">
          <cell r="A3228" t="str">
            <v>MRKU4394924</v>
          </cell>
          <cell r="B3228">
            <v>40</v>
          </cell>
          <cell r="C3228" t="str">
            <v>205056195</v>
          </cell>
          <cell r="D3228">
            <v>0</v>
          </cell>
          <cell r="E3228">
            <v>0</v>
          </cell>
          <cell r="F3228">
            <v>0</v>
          </cell>
          <cell r="G3228">
            <v>0</v>
          </cell>
          <cell r="H3228">
            <v>0</v>
          </cell>
          <cell r="I3228" t="str">
            <v>2020 MSA 167505</v>
          </cell>
          <cell r="J3228">
            <v>435</v>
          </cell>
          <cell r="K3228" t="str">
            <v>QATAR CHEMICAL AND PETROCHEMICAL MA</v>
          </cell>
          <cell r="L3228" t="str">
            <v>KING PLASTIC INDUSTRIES LTD PO BOX</v>
          </cell>
          <cell r="M3228" t="str">
            <v>TR</v>
          </cell>
          <cell r="N3228" t="str">
            <v>QADOH</v>
          </cell>
          <cell r="O3228" t="str">
            <v>BG</v>
          </cell>
          <cell r="P3228">
            <v>2040</v>
          </cell>
          <cell r="Q3228">
            <v>2040</v>
          </cell>
          <cell r="R3228">
            <v>2040</v>
          </cell>
          <cell r="S3228">
            <v>2040</v>
          </cell>
          <cell r="T3228">
            <v>52224</v>
          </cell>
          <cell r="U3228">
            <v>52224</v>
          </cell>
          <cell r="V3228">
            <v>52224</v>
          </cell>
          <cell r="W3228">
            <v>52224</v>
          </cell>
          <cell r="X3228" t="str">
            <v>HIGH DENSITY POLYETHYLENE HDPE LOTRENE Q TR-144 - 51 000 MT ALL INLAND CHARGES FROM MOMBASA PORT TO NAIROBI KENYA WILL BE ON CONSIGNE E COST RISKS AND RESPONSIBILITY SHIPPING MARKS SNETOR - CH2008227 - MOMBASA KENYA TOTAL NET WEIGHT - 51 000 MT TOTAL GROSS WEIG HT - 52 224 MT INTRANSIT TO ICD EMBAKASI NAIROBI 19 DAYS FREE TIMEAT DESTINATION SHIPPED ON BOARD PORT OF LOADING MESAIEED QATAR DATE OF LOADING 2020 09 09 VESSEL VOYAGE NO OSHAIRIJ 2059W AGENT AT DESTINATION MAERSK KENYA LIMITED HEAD OFFICE KAMSON S HOUSE MOMBASA ROAD P O BOX 43986 - 00100 GPO NAIROBI KENYA P HONE SALES 254 20 3588811 CUSTOMER CARE 254 20 3513034 FAX 25420 828921 KE IMPORT MAERSK COM</v>
          </cell>
          <cell r="Y3228" t="str">
            <v>Valide</v>
          </cell>
        </row>
        <row r="3229">
          <cell r="A3229" t="str">
            <v>MSKU1687880</v>
          </cell>
          <cell r="B3229">
            <v>40</v>
          </cell>
          <cell r="C3229" t="str">
            <v>205067523</v>
          </cell>
          <cell r="D3229">
            <v>0</v>
          </cell>
          <cell r="E3229">
            <v>0</v>
          </cell>
          <cell r="F3229">
            <v>0</v>
          </cell>
          <cell r="G3229">
            <v>0</v>
          </cell>
          <cell r="H3229">
            <v>0</v>
          </cell>
          <cell r="I3229" t="str">
            <v>2020 MSA 167505</v>
          </cell>
          <cell r="J3229">
            <v>97</v>
          </cell>
          <cell r="K3229" t="str">
            <v>JAMMU PAPER P LTD SIDCO INDUSTRIAL</v>
          </cell>
          <cell r="L3229" t="str">
            <v>KENTURIAN PULP PAPER MILLS LTD PO</v>
          </cell>
          <cell r="M3229" t="str">
            <v>TR</v>
          </cell>
          <cell r="N3229" t="str">
            <v>INLUH</v>
          </cell>
          <cell r="O3229" t="str">
            <v>PK</v>
          </cell>
          <cell r="P3229">
            <v>203</v>
          </cell>
          <cell r="Q3229">
            <v>203</v>
          </cell>
          <cell r="R3229">
            <v>0</v>
          </cell>
          <cell r="S3229">
            <v>0</v>
          </cell>
          <cell r="T3229">
            <v>25290</v>
          </cell>
          <cell r="U3229">
            <v>25290</v>
          </cell>
          <cell r="V3229">
            <v>0</v>
          </cell>
          <cell r="W3229">
            <v>0</v>
          </cell>
          <cell r="X3229" t="str">
            <v>203 PACKAGE DESCRIPTION OF GOODS USED PULP AND PAPER PLANT MACHINER Y PARTS DETAILS AS PER INVOICE AND PACKING LIST SB NO 5132267 D T 12 09 2020 IEC NO 1801001090</v>
          </cell>
          <cell r="Y3229" t="str">
            <v>Valide</v>
          </cell>
        </row>
        <row r="3230">
          <cell r="A3230" t="str">
            <v>MSKU9751688</v>
          </cell>
          <cell r="B3230">
            <v>40</v>
          </cell>
          <cell r="C3230" t="str">
            <v>205077382</v>
          </cell>
          <cell r="D3230">
            <v>0</v>
          </cell>
          <cell r="E3230">
            <v>0</v>
          </cell>
          <cell r="F3230">
            <v>0</v>
          </cell>
          <cell r="G3230">
            <v>0</v>
          </cell>
          <cell r="H3230">
            <v>0</v>
          </cell>
          <cell r="I3230" t="str">
            <v>2020 MSA 167505</v>
          </cell>
          <cell r="J3230">
            <v>442</v>
          </cell>
          <cell r="K3230" t="str">
            <v>BHILOSA INDUSTRIES PVT LTD BAKHTAWA</v>
          </cell>
          <cell r="L3230" t="str">
            <v>TO THE ORDER OF I AND M BANK LTD</v>
          </cell>
          <cell r="M3230" t="str">
            <v>TR</v>
          </cell>
          <cell r="N3230" t="str">
            <v>INHZA</v>
          </cell>
          <cell r="O3230" t="str">
            <v>CT</v>
          </cell>
          <cell r="P3230">
            <v>759</v>
          </cell>
          <cell r="Q3230">
            <v>759</v>
          </cell>
          <cell r="R3230">
            <v>759</v>
          </cell>
          <cell r="S3230">
            <v>759</v>
          </cell>
          <cell r="T3230">
            <v>26773</v>
          </cell>
          <cell r="U3230">
            <v>26773</v>
          </cell>
          <cell r="V3230">
            <v>26773</v>
          </cell>
          <cell r="W3230">
            <v>26773</v>
          </cell>
          <cell r="X3230" t="str">
            <v>100 PERCENT POLYESTER TEXTURISED YARN 75D 36F SDRW NIM AA GRADE IDF NUMBER E2008380591 AND L C NUMBER IMPLC01 1361 20 NET WT 25047 00 KGS SB NO 5183316 DT 15 09 2020 FREIGHT PREPAID APPLICABLE FR EE TIME 14 DAYS COMBINED DETENTION DEMURRAGE AT PORT OF DISCHARGE PLACE OF DELIVERY</v>
          </cell>
          <cell r="Y3230" t="str">
            <v>Valide</v>
          </cell>
        </row>
        <row r="3231">
          <cell r="A3231" t="str">
            <v>MRKU9559821</v>
          </cell>
          <cell r="B3231">
            <v>20</v>
          </cell>
          <cell r="C3231" t="str">
            <v>205079918</v>
          </cell>
          <cell r="D3231">
            <v>0</v>
          </cell>
          <cell r="E3231">
            <v>0</v>
          </cell>
          <cell r="F3231">
            <v>0</v>
          </cell>
          <cell r="G3231">
            <v>0</v>
          </cell>
          <cell r="H3231">
            <v>0</v>
          </cell>
          <cell r="I3231" t="str">
            <v>2020 MSA 167389</v>
          </cell>
          <cell r="J3231">
            <v>256</v>
          </cell>
          <cell r="K3231" t="str">
            <v>UNITED SUGAR COMPANY ON BEHALF OF C</v>
          </cell>
          <cell r="L3231" t="str">
            <v>BOLLORE TRANSPORT AND LOGISTICS ASAL KANDIMALLA BIDCOAFRICA COM P</v>
          </cell>
          <cell r="M3231" t="str">
            <v>US</v>
          </cell>
          <cell r="N3231" t="str">
            <v>SAJED</v>
          </cell>
          <cell r="O3231" t="str">
            <v>BG</v>
          </cell>
          <cell r="P3231">
            <v>80</v>
          </cell>
          <cell r="Q3231">
            <v>80</v>
          </cell>
          <cell r="R3231">
            <v>0</v>
          </cell>
          <cell r="S3231">
            <v>0</v>
          </cell>
          <cell r="T3231">
            <v>96240</v>
          </cell>
          <cell r="U3231">
            <v>96240</v>
          </cell>
          <cell r="V3231">
            <v>0</v>
          </cell>
          <cell r="W3231">
            <v>0</v>
          </cell>
          <cell r="X3231" t="str">
            <v>96 00 MT OF WHITE REFINED SUGAR FOR INDUSTRIAL USE COLOUR MAXIMUM 45 UNITS ICUMSA MINIMUM POLARISATION 99 80 DEGREES MAXIMUM MOISTURE 0 07 ALL FINAL AT TIME OF SHIPMENT PACKED IN NEW SOUND POLYTHENE LI NED POLYPROPYLENE BAGS OF 1 200 KG NET WEIGHT IN A 20 FOOT CONTAINER S T C 24 00 METRIC TONS NET TOTAL NET WEIGHT 96 00 MT TOTAL GROSSWEIGHT 96 240 MT TOTAL NUMBER OF BAGS 80 BAGS TOTAL NUMBER OF CO NTAINERS 4X20 FOOT CONTAINERS S T C 20 BAGS HS CODE 1701 99 10 PO RT OF LOADING JEDDAH SAUDI ARABIA PORT OF DISCHARGE MOMBASA KENYA FINAL PLACE OF DELIVERY ICD EMBAKASI 45 DAYS CONTAINER S DETENTION FREE TIME PERIOD AT P O D INTRANSIT TO ICD EMBAKASI NAIROBI</v>
          </cell>
          <cell r="Y3231" t="str">
            <v>Valide</v>
          </cell>
        </row>
        <row r="3232">
          <cell r="A3232" t="str">
            <v>MRKU8723102</v>
          </cell>
          <cell r="B3232">
            <v>20</v>
          </cell>
          <cell r="C3232" t="str">
            <v>205079918</v>
          </cell>
          <cell r="D3232">
            <v>0</v>
          </cell>
          <cell r="E3232">
            <v>0</v>
          </cell>
          <cell r="F3232">
            <v>0</v>
          </cell>
          <cell r="G3232">
            <v>0</v>
          </cell>
          <cell r="H3232">
            <v>0</v>
          </cell>
          <cell r="I3232" t="str">
            <v>2020 MSA 167389</v>
          </cell>
          <cell r="J3232">
            <v>256</v>
          </cell>
          <cell r="K3232" t="str">
            <v>UNITED SUGAR COMPANY ON BEHALF OF C</v>
          </cell>
          <cell r="L3232" t="str">
            <v>BOLLORE TRANSPORT AND LOGISTICS ASAL KANDIMALLA BIDCOAFRICA COM P</v>
          </cell>
          <cell r="M3232" t="str">
            <v>US</v>
          </cell>
          <cell r="N3232" t="str">
            <v>SAJED</v>
          </cell>
          <cell r="O3232" t="str">
            <v>BG</v>
          </cell>
          <cell r="P3232">
            <v>80</v>
          </cell>
          <cell r="Q3232">
            <v>80</v>
          </cell>
          <cell r="R3232">
            <v>0</v>
          </cell>
          <cell r="S3232">
            <v>0</v>
          </cell>
          <cell r="T3232">
            <v>96240</v>
          </cell>
          <cell r="U3232">
            <v>96240</v>
          </cell>
          <cell r="V3232">
            <v>0</v>
          </cell>
          <cell r="W3232">
            <v>0</v>
          </cell>
          <cell r="X3232" t="str">
            <v>96 00 MT OF WHITE REFINED SUGAR FOR INDUSTRIAL USE COLOUR MAXIMUM 45 UNITS ICUMSA MINIMUM POLARISATION 99 80 DEGREES MAXIMUM MOISTURE 0 07 ALL FINAL AT TIME OF SHIPMENT PACKED IN NEW SOUND POLYTHENE LI NED POLYPROPYLENE BAGS OF 1 200 KG NET WEIGHT IN A 20 FOOT CONTAINER S T C 24 00 METRIC TONS NET TOTAL NET WEIGHT 96 00 MT TOTAL GROSSWEIGHT 96 240 MT TOTAL NUMBER OF BAGS 80 BAGS TOTAL NUMBER OF CO NTAINERS 4X20 FOOT CONTAINERS S T C 20 BAGS HS CODE 1701 99 10 PO RT OF LOADING JEDDAH SAUDI ARABIA PORT OF DISCHARGE MOMBASA KENYA FINAL PLACE OF DELIVERY ICD EMBAKASI 45 DAYS CONTAINER S DETENTION FREE TIME PERIOD AT P O D INTRANSIT TO ICD EMBAKASI NAIROBI</v>
          </cell>
          <cell r="Y3232" t="str">
            <v>Valide</v>
          </cell>
        </row>
        <row r="3233">
          <cell r="A3233" t="str">
            <v>MSKU5946125</v>
          </cell>
          <cell r="B3233">
            <v>20</v>
          </cell>
          <cell r="C3233" t="str">
            <v>205079918</v>
          </cell>
          <cell r="D3233">
            <v>0</v>
          </cell>
          <cell r="E3233">
            <v>0</v>
          </cell>
          <cell r="F3233">
            <v>0</v>
          </cell>
          <cell r="G3233">
            <v>0</v>
          </cell>
          <cell r="H3233">
            <v>0</v>
          </cell>
          <cell r="I3233" t="str">
            <v>2020 MSA 167389</v>
          </cell>
          <cell r="J3233">
            <v>256</v>
          </cell>
          <cell r="K3233" t="str">
            <v>UNITED SUGAR COMPANY ON BEHALF OF C</v>
          </cell>
          <cell r="L3233" t="str">
            <v>BOLLORE TRANSPORT AND LOGISTICS ASAL KANDIMALLA BIDCOAFRICA COM P</v>
          </cell>
          <cell r="M3233" t="str">
            <v>US</v>
          </cell>
          <cell r="N3233" t="str">
            <v>SAJED</v>
          </cell>
          <cell r="O3233" t="str">
            <v>BG</v>
          </cell>
          <cell r="P3233">
            <v>80</v>
          </cell>
          <cell r="Q3233">
            <v>80</v>
          </cell>
          <cell r="R3233">
            <v>0</v>
          </cell>
          <cell r="S3233">
            <v>0</v>
          </cell>
          <cell r="T3233">
            <v>96240</v>
          </cell>
          <cell r="U3233">
            <v>96240</v>
          </cell>
          <cell r="V3233">
            <v>0</v>
          </cell>
          <cell r="W3233">
            <v>0</v>
          </cell>
          <cell r="X3233" t="str">
            <v>96 00 MT OF WHITE REFINED SUGAR FOR INDUSTRIAL USE COLOUR MAXIMUM 45 UNITS ICUMSA MINIMUM POLARISATION 99 80 DEGREES MAXIMUM MOISTURE 0 07 ALL FINAL AT TIME OF SHIPMENT PACKED IN NEW SOUND POLYTHENE LI NED POLYPROPYLENE BAGS OF 1 200 KG NET WEIGHT IN A 20 FOOT CONTAINER S T C 24 00 METRIC TONS NET TOTAL NET WEIGHT 96 00 MT TOTAL GROSSWEIGHT 96 240 MT TOTAL NUMBER OF BAGS 80 BAGS TOTAL NUMBER OF CO NTAINERS 4X20 FOOT CONTAINERS S T C 20 BAGS HS CODE 1701 99 10 PO RT OF LOADING JEDDAH SAUDI ARABIA PORT OF DISCHARGE MOMBASA KENYA FINAL PLACE OF DELIVERY ICD EMBAKASI 45 DAYS CONTAINER S DETENTION FREE TIME PERIOD AT P O D INTRANSIT TO ICD EMBAKASI NAIROBI</v>
          </cell>
          <cell r="Y3233" t="str">
            <v>Valide</v>
          </cell>
        </row>
        <row r="3234">
          <cell r="A3234" t="str">
            <v>MRKU1024340</v>
          </cell>
          <cell r="B3234">
            <v>40</v>
          </cell>
          <cell r="C3234" t="str">
            <v>205080075</v>
          </cell>
          <cell r="D3234">
            <v>0</v>
          </cell>
          <cell r="E3234">
            <v>0</v>
          </cell>
          <cell r="F3234">
            <v>0</v>
          </cell>
          <cell r="G3234">
            <v>0</v>
          </cell>
          <cell r="H3234">
            <v>0</v>
          </cell>
          <cell r="I3234" t="str">
            <v>2020 MSA 167504</v>
          </cell>
          <cell r="J3234">
            <v>187</v>
          </cell>
          <cell r="K3234" t="str">
            <v>EXXONMOBIL PETROLEUM CHEMICAL BV</v>
          </cell>
          <cell r="L3234" t="str">
            <v>SAFEPAK LTD OFF MOMBASA ROAD BEHIN</v>
          </cell>
          <cell r="M3234" t="str">
            <v>CN</v>
          </cell>
          <cell r="N3234" t="str">
            <v>SAJED</v>
          </cell>
          <cell r="O3234" t="str">
            <v>BG</v>
          </cell>
          <cell r="P3234">
            <v>1980</v>
          </cell>
          <cell r="Q3234">
            <v>1980</v>
          </cell>
          <cell r="R3234">
            <v>1980</v>
          </cell>
          <cell r="S3234">
            <v>1980</v>
          </cell>
          <cell r="T3234">
            <v>50550</v>
          </cell>
          <cell r="U3234">
            <v>50550</v>
          </cell>
          <cell r="V3234">
            <v>50550</v>
          </cell>
          <cell r="W3234">
            <v>50550</v>
          </cell>
          <cell r="X3234" t="str">
            <v>49 500 MT 2 X 40 HIGH DENSITY POLYETHYLENE GRADE EXXONMOBIL HYA60 0 H S CODE 3901 2000 ON PALLETS HIGH DENSITY POLYETHYLENE EXXONMOB IL HYA600 FREIGHT PREPAID INTRANSIT TO ICD EMBAKASI NAIROBI</v>
          </cell>
          <cell r="Y3234" t="str">
            <v>Valide</v>
          </cell>
        </row>
        <row r="3235">
          <cell r="A3235" t="str">
            <v>TCKU7094168</v>
          </cell>
          <cell r="B3235">
            <v>40</v>
          </cell>
          <cell r="C3235" t="str">
            <v>205083240</v>
          </cell>
          <cell r="D3235">
            <v>0</v>
          </cell>
          <cell r="E3235">
            <v>0</v>
          </cell>
          <cell r="F3235">
            <v>0</v>
          </cell>
          <cell r="G3235">
            <v>0</v>
          </cell>
          <cell r="H3235">
            <v>0</v>
          </cell>
          <cell r="I3235" t="str">
            <v>2020 MSA 167504</v>
          </cell>
          <cell r="J3235">
            <v>187</v>
          </cell>
          <cell r="K3235" t="str">
            <v>EXXONMOBIL PETROLEUM CHEMICAL BV</v>
          </cell>
          <cell r="L3235" t="str">
            <v>SAFEPAK LTD OFF MOMBASA ROAD BEHIN</v>
          </cell>
          <cell r="M3235" t="str">
            <v>CN</v>
          </cell>
          <cell r="N3235" t="str">
            <v>SAJED</v>
          </cell>
          <cell r="O3235" t="str">
            <v>BG</v>
          </cell>
          <cell r="P3235">
            <v>1980</v>
          </cell>
          <cell r="Q3235">
            <v>1980</v>
          </cell>
          <cell r="R3235">
            <v>1980</v>
          </cell>
          <cell r="S3235">
            <v>1980</v>
          </cell>
          <cell r="T3235">
            <v>50550</v>
          </cell>
          <cell r="U3235">
            <v>50550</v>
          </cell>
          <cell r="V3235">
            <v>50550</v>
          </cell>
          <cell r="W3235">
            <v>50550</v>
          </cell>
          <cell r="X3235" t="str">
            <v>49 500 MT 2 X 40 HIGH DENSITY POLYETHYLENE GRADE EXXONMOBIL HYA60 0 H S CODE 3901 2000 ON PALLETS HIGH DENSITY POLYETHYLENE EXXONMOB IL HYA600 FREIGHT PREPAID INTRANSIT TO ICD EMBAKASI NAIROBI</v>
          </cell>
          <cell r="Y3235" t="str">
            <v>Valide</v>
          </cell>
        </row>
        <row r="3236">
          <cell r="A3236" t="str">
            <v>PONU7862553</v>
          </cell>
          <cell r="B3236">
            <v>40</v>
          </cell>
          <cell r="C3236" t="str">
            <v>205083240</v>
          </cell>
          <cell r="D3236">
            <v>0</v>
          </cell>
          <cell r="E3236">
            <v>0</v>
          </cell>
          <cell r="F3236">
            <v>0</v>
          </cell>
          <cell r="G3236">
            <v>0</v>
          </cell>
          <cell r="H3236">
            <v>0</v>
          </cell>
          <cell r="I3236" t="str">
            <v>2020 MSA 167504</v>
          </cell>
          <cell r="J3236">
            <v>187</v>
          </cell>
          <cell r="K3236" t="str">
            <v>EXXONMOBIL PETROLEUM CHEMICAL BV</v>
          </cell>
          <cell r="L3236" t="str">
            <v>SAFEPAK LTD OFF MOMBASA ROAD BEHIN</v>
          </cell>
          <cell r="M3236" t="str">
            <v>CN</v>
          </cell>
          <cell r="N3236" t="str">
            <v>SAJED</v>
          </cell>
          <cell r="O3236" t="str">
            <v>BG</v>
          </cell>
          <cell r="P3236">
            <v>1980</v>
          </cell>
          <cell r="Q3236">
            <v>1980</v>
          </cell>
          <cell r="R3236">
            <v>1980</v>
          </cell>
          <cell r="S3236">
            <v>1980</v>
          </cell>
          <cell r="T3236">
            <v>50550</v>
          </cell>
          <cell r="U3236">
            <v>50550</v>
          </cell>
          <cell r="V3236">
            <v>50550</v>
          </cell>
          <cell r="W3236">
            <v>50550</v>
          </cell>
          <cell r="X3236" t="str">
            <v>49 500 MT 2 X 40 HIGH DENSITY POLYETHYLENE GRADE EXXONMOBIL HYA60 0 H S CODE 3901 2000 ON PALLETS HIGH DENSITY POLYETHYLENE EXXONMOB IL HYA600 FREIGHT PREPAID INTRANSIT TO ICD EMBAKASI NAIROBI</v>
          </cell>
          <cell r="Y3236" t="str">
            <v>Valide</v>
          </cell>
        </row>
        <row r="3237">
          <cell r="A3237" t="str">
            <v>TEMU8224173</v>
          </cell>
          <cell r="B3237">
            <v>40</v>
          </cell>
          <cell r="C3237" t="str">
            <v>205083246</v>
          </cell>
          <cell r="D3237">
            <v>0</v>
          </cell>
          <cell r="E3237">
            <v>0</v>
          </cell>
          <cell r="F3237">
            <v>0</v>
          </cell>
          <cell r="G3237">
            <v>0</v>
          </cell>
          <cell r="H3237">
            <v>0</v>
          </cell>
          <cell r="I3237" t="str">
            <v>2020 MSA 167504</v>
          </cell>
          <cell r="J3237">
            <v>189</v>
          </cell>
          <cell r="K3237" t="str">
            <v>EXXONMOBIL PETROLEUM CHEMICAL BV</v>
          </cell>
          <cell r="L3237" t="str">
            <v>SAFEPAK LTD P O BOX39060 NAIROBI K</v>
          </cell>
          <cell r="M3237" t="str">
            <v>CN</v>
          </cell>
          <cell r="N3237" t="str">
            <v>SAJED</v>
          </cell>
          <cell r="O3237" t="str">
            <v>BG</v>
          </cell>
          <cell r="P3237">
            <v>1980</v>
          </cell>
          <cell r="Q3237">
            <v>1980</v>
          </cell>
          <cell r="R3237">
            <v>1980</v>
          </cell>
          <cell r="S3237">
            <v>1980</v>
          </cell>
          <cell r="T3237">
            <v>50550</v>
          </cell>
          <cell r="U3237">
            <v>50550</v>
          </cell>
          <cell r="V3237">
            <v>50550</v>
          </cell>
          <cell r="W3237">
            <v>50550</v>
          </cell>
          <cell r="X3237" t="str">
            <v>49 500 MT 2 X 40 HIGH DENSITY POLYETHYLENE GRADE EXXONMOBIL HMA0 14 H S CODE 3901 2000 ON PALLETS HIGH DENSITY POLYETHYLENE EXXONMO BIL HMA014 SHIPPED ON BOARD INTRANSIT TO ICD EMBAKASI NAIROBI</v>
          </cell>
          <cell r="Y3237" t="str">
            <v>Valide</v>
          </cell>
        </row>
        <row r="3238">
          <cell r="A3238" t="str">
            <v>MSKU1393675</v>
          </cell>
          <cell r="B3238">
            <v>40</v>
          </cell>
          <cell r="C3238" t="str">
            <v>205093127</v>
          </cell>
          <cell r="D3238">
            <v>0</v>
          </cell>
          <cell r="E3238">
            <v>0</v>
          </cell>
          <cell r="F3238">
            <v>0</v>
          </cell>
          <cell r="G3238">
            <v>0</v>
          </cell>
          <cell r="H3238">
            <v>0</v>
          </cell>
          <cell r="I3238" t="str">
            <v>2020 MSA 167434</v>
          </cell>
          <cell r="J3238">
            <v>345</v>
          </cell>
          <cell r="K3238" t="str">
            <v>THAI ACRYLIC FIBRE CO LTD MAHAT</v>
          </cell>
          <cell r="L3238" t="str">
            <v>SPIN KNIT LIMITED P O BOX 1478 NA</v>
          </cell>
          <cell r="M3238" t="str">
            <v>CN</v>
          </cell>
          <cell r="N3238" t="str">
            <v>THBKK</v>
          </cell>
          <cell r="O3238" t="str">
            <v>BL</v>
          </cell>
          <cell r="P3238">
            <v>64</v>
          </cell>
          <cell r="Q3238">
            <v>64</v>
          </cell>
          <cell r="R3238">
            <v>64</v>
          </cell>
          <cell r="S3238">
            <v>64</v>
          </cell>
          <cell r="T3238">
            <v>39903</v>
          </cell>
          <cell r="U3238">
            <v>39903</v>
          </cell>
          <cell r="V3238">
            <v>39903</v>
          </cell>
          <cell r="W3238">
            <v>39903</v>
          </cell>
          <cell r="X3238" t="str">
            <v>PACKED IN 64 BALES ACRYLIC TOPS RADIANZA BRAND - ACRYLIC TOPS 2 5 D X BVH3S CN410 H S CODE NO 5506 3000 IDF NO E2009394586 G W 39 902 80 KGS N W 39 698 00 KGS SHIPMENT FROM BANGKOK TH AILAND TO NAIROBI KENYA VIA MOMBASA SEAPORT KENYA INLAND HAULAG E CHARGE FROM MOMBASA SEAPORT KENTA TO NAIROBI KENYA WILL BE PAID BY APPLICANT SPIN KNIT LIMITED SHIPPED ON BOARD DATED SEPTEMBER 2 0 2020 BY OLIVIA V 039W AT BANGKOK THAILAND FREIGHT PREPAID I NTRANSIT TO ICD EMBAKASI NAIROBI</v>
          </cell>
          <cell r="Y3238" t="str">
            <v>Valide</v>
          </cell>
        </row>
        <row r="3239">
          <cell r="A3239" t="str">
            <v>MRKU3643405</v>
          </cell>
          <cell r="B3239">
            <v>40</v>
          </cell>
          <cell r="C3239" t="str">
            <v>205093127</v>
          </cell>
          <cell r="D3239">
            <v>0</v>
          </cell>
          <cell r="E3239">
            <v>0</v>
          </cell>
          <cell r="F3239">
            <v>0</v>
          </cell>
          <cell r="G3239">
            <v>0</v>
          </cell>
          <cell r="H3239">
            <v>0</v>
          </cell>
          <cell r="I3239" t="str">
            <v>2020 MSA 167434</v>
          </cell>
          <cell r="J3239">
            <v>345</v>
          </cell>
          <cell r="K3239" t="str">
            <v>THAI ACRYLIC FIBRE CO LTD MAHAT</v>
          </cell>
          <cell r="L3239" t="str">
            <v>SPIN KNIT LIMITED P O BOX 1478 NA</v>
          </cell>
          <cell r="M3239" t="str">
            <v>CN</v>
          </cell>
          <cell r="N3239" t="str">
            <v>THBKK</v>
          </cell>
          <cell r="O3239" t="str">
            <v>BL</v>
          </cell>
          <cell r="P3239">
            <v>64</v>
          </cell>
          <cell r="Q3239">
            <v>64</v>
          </cell>
          <cell r="R3239">
            <v>64</v>
          </cell>
          <cell r="S3239">
            <v>64</v>
          </cell>
          <cell r="T3239">
            <v>39903</v>
          </cell>
          <cell r="U3239">
            <v>39903</v>
          </cell>
          <cell r="V3239">
            <v>39903</v>
          </cell>
          <cell r="W3239">
            <v>39903</v>
          </cell>
          <cell r="X3239" t="str">
            <v>PACKED IN 64 BALES ACRYLIC TOPS RADIANZA BRAND - ACRYLIC TOPS 2 5 D X BVH3S CN410 H S CODE NO 5506 3000 IDF NO E2009394586 G W 39 902 80 KGS N W 39 698 00 KGS SHIPMENT FROM BANGKOK TH AILAND TO NAIROBI KENYA VIA MOMBASA SEAPORT KENYA INLAND HAULAG E CHARGE FROM MOMBASA SEAPORT KENTA TO NAIROBI KENYA WILL BE PAID BY APPLICANT SPIN KNIT LIMITED SHIPPED ON BOARD DATED SEPTEMBER 2 0 2020 BY OLIVIA V 039W AT BANGKOK THAILAND FREIGHT PREPAID I NTRANSIT TO ICD EMBAKASI NAIROBI</v>
          </cell>
          <cell r="Y3239" t="str">
            <v>Valide</v>
          </cell>
        </row>
        <row r="3240">
          <cell r="A3240" t="str">
            <v>MSKU3808220</v>
          </cell>
          <cell r="B3240">
            <v>20</v>
          </cell>
          <cell r="C3240" t="str">
            <v>205096175</v>
          </cell>
          <cell r="D3240">
            <v>0</v>
          </cell>
          <cell r="E3240">
            <v>0</v>
          </cell>
          <cell r="F3240">
            <v>0</v>
          </cell>
          <cell r="G3240">
            <v>0</v>
          </cell>
          <cell r="H3240">
            <v>0</v>
          </cell>
          <cell r="I3240" t="str">
            <v>2020 MSA 167434</v>
          </cell>
          <cell r="J3240">
            <v>346</v>
          </cell>
          <cell r="K3240" t="str">
            <v>CAVAGNA GROUP ASIA LTD 79 MOO 4 SU</v>
          </cell>
          <cell r="L3240" t="str">
            <v>KENOLKOBIL LIMITED AVENUE 5 BUILDIN</v>
          </cell>
          <cell r="M3240" t="str">
            <v>CN</v>
          </cell>
          <cell r="N3240" t="str">
            <v>THBKK</v>
          </cell>
          <cell r="O3240" t="str">
            <v>PA</v>
          </cell>
          <cell r="P3240">
            <v>18</v>
          </cell>
          <cell r="Q3240">
            <v>18</v>
          </cell>
          <cell r="R3240">
            <v>18</v>
          </cell>
          <cell r="S3240">
            <v>18</v>
          </cell>
          <cell r="T3240">
            <v>16560</v>
          </cell>
          <cell r="U3240">
            <v>16560</v>
          </cell>
          <cell r="V3240">
            <v>16560</v>
          </cell>
          <cell r="W3240">
            <v>16560</v>
          </cell>
          <cell r="X3240" t="str">
            <v>SAFETY VALVE 60 000 PCS 6KG CYLINDER VALVE MODEL 64B5900001 60 000 PCS 13KG CYLINDER VALVE MODEL 66B2900128 INVOICE NO 50003 886 N W 16 200 00 KGS</v>
          </cell>
          <cell r="Y3240" t="str">
            <v>Valide</v>
          </cell>
        </row>
        <row r="3241">
          <cell r="A3241" t="str">
            <v>TCKU7015092</v>
          </cell>
          <cell r="B3241">
            <v>40</v>
          </cell>
          <cell r="C3241" t="str">
            <v>205097181</v>
          </cell>
          <cell r="D3241">
            <v>0</v>
          </cell>
          <cell r="E3241">
            <v>0</v>
          </cell>
          <cell r="F3241">
            <v>0</v>
          </cell>
          <cell r="G3241">
            <v>0</v>
          </cell>
          <cell r="H3241">
            <v>0</v>
          </cell>
          <cell r="I3241" t="str">
            <v>2020 MSA 167505</v>
          </cell>
          <cell r="J3241">
            <v>449</v>
          </cell>
          <cell r="K3241" t="str">
            <v>TEXTRADE KFT 622 1 VAROSKAPU UZLET</v>
          </cell>
          <cell r="L3241" t="str">
            <v>44 GIKOMBA PURE UK LTD P O BOX 67</v>
          </cell>
          <cell r="M3241" t="str">
            <v>TR</v>
          </cell>
          <cell r="N3241" t="str">
            <v>HUBUD</v>
          </cell>
          <cell r="O3241" t="str">
            <v>PK</v>
          </cell>
          <cell r="P3241">
            <v>582</v>
          </cell>
          <cell r="Q3241">
            <v>582</v>
          </cell>
          <cell r="R3241">
            <v>0</v>
          </cell>
          <cell r="S3241">
            <v>0</v>
          </cell>
          <cell r="T3241">
            <v>26261</v>
          </cell>
          <cell r="U3241">
            <v>26261</v>
          </cell>
          <cell r="V3241">
            <v>0</v>
          </cell>
          <cell r="W3241">
            <v>0</v>
          </cell>
          <cell r="X3241" t="str">
            <v>SECONDHAND CLOTHES</v>
          </cell>
          <cell r="Y3241" t="str">
            <v>Valide</v>
          </cell>
        </row>
        <row r="3242">
          <cell r="A3242" t="str">
            <v>MRKU8723967</v>
          </cell>
          <cell r="B3242">
            <v>20</v>
          </cell>
          <cell r="C3242" t="str">
            <v>205099844</v>
          </cell>
          <cell r="D3242">
            <v>0</v>
          </cell>
          <cell r="E3242">
            <v>0</v>
          </cell>
          <cell r="F3242">
            <v>0</v>
          </cell>
          <cell r="G3242">
            <v>0</v>
          </cell>
          <cell r="H3242">
            <v>0</v>
          </cell>
          <cell r="I3242" t="str">
            <v>2020 MSA 167434</v>
          </cell>
          <cell r="J3242">
            <v>505</v>
          </cell>
          <cell r="K3242" t="str">
            <v>HELLMANN WORLDWIDE LOGISTICS CO LTDONGTOEY KLONGTOEY DISTRICT B</v>
          </cell>
          <cell r="L3242" t="str">
            <v>SAFARICOM PLC SAFARICOM HOUSE WAIYKE</v>
          </cell>
          <cell r="M3242" t="str">
            <v>CN</v>
          </cell>
          <cell r="N3242" t="str">
            <v>THBKK</v>
          </cell>
          <cell r="O3242" t="str">
            <v>PA</v>
          </cell>
          <cell r="P3242">
            <v>11</v>
          </cell>
          <cell r="Q3242">
            <v>11</v>
          </cell>
          <cell r="R3242">
            <v>0</v>
          </cell>
          <cell r="S3242">
            <v>0</v>
          </cell>
          <cell r="T3242">
            <v>3668</v>
          </cell>
          <cell r="U3242">
            <v>3668</v>
          </cell>
          <cell r="V3242">
            <v>0</v>
          </cell>
          <cell r="W3242">
            <v>0</v>
          </cell>
          <cell r="X3242" t="str">
            <v>TELECOMMUNICATION EQUIPMENT AND ACCESSORIES EXPORTER AVIAT NETWOR KS S PTE LTD</v>
          </cell>
          <cell r="Y3242" t="str">
            <v>Valide</v>
          </cell>
        </row>
        <row r="3243">
          <cell r="A3243" t="str">
            <v>MSKU7814046</v>
          </cell>
          <cell r="B3243">
            <v>20</v>
          </cell>
          <cell r="C3243" t="str">
            <v>205104567</v>
          </cell>
          <cell r="D3243">
            <v>0</v>
          </cell>
          <cell r="E3243">
            <v>0</v>
          </cell>
          <cell r="F3243">
            <v>0</v>
          </cell>
          <cell r="G3243">
            <v>0</v>
          </cell>
          <cell r="H3243">
            <v>0</v>
          </cell>
          <cell r="I3243" t="str">
            <v>2020 MSA 167389</v>
          </cell>
          <cell r="J3243">
            <v>267</v>
          </cell>
          <cell r="K3243" t="str">
            <v>KOHLER INDIA CORPORATION PVT LTD BHARASHTRA 400702 GSTIN NO 27A</v>
          </cell>
          <cell r="L3243" t="str">
            <v>ONE ZERO SEVEN RIVERSIDE DRIVE LIMI9 4905 2</v>
          </cell>
          <cell r="M3243" t="str">
            <v>US</v>
          </cell>
          <cell r="N3243" t="str">
            <v>INNSA</v>
          </cell>
          <cell r="O3243" t="str">
            <v>PK</v>
          </cell>
          <cell r="P3243">
            <v>224</v>
          </cell>
          <cell r="Q3243">
            <v>224</v>
          </cell>
          <cell r="R3243">
            <v>0</v>
          </cell>
          <cell r="S3243">
            <v>0</v>
          </cell>
          <cell r="T3243">
            <v>3119</v>
          </cell>
          <cell r="U3243">
            <v>3119</v>
          </cell>
          <cell r="V3243">
            <v>0</v>
          </cell>
          <cell r="W3243">
            <v>0</v>
          </cell>
          <cell r="X3243" t="str">
            <v>SANITARY WARE TOTAL PKG-224 HS CODE -39229000 84818020 69101000 74182020 83025000 INVOICE NO DATE M11120000857 DATED 14 09 2 020 SB NO DATE 5176039 14-SEP-20 GROSS WT -3 285 96 INT RANSIT TO ICD EMBAKASI NAIROBI</v>
          </cell>
          <cell r="Y3243" t="str">
            <v>Valide</v>
          </cell>
        </row>
        <row r="3244">
          <cell r="A3244" t="str">
            <v>MSKU9507901</v>
          </cell>
          <cell r="B3244">
            <v>40</v>
          </cell>
          <cell r="C3244" t="str">
            <v>205114596</v>
          </cell>
          <cell r="D3244">
            <v>0</v>
          </cell>
          <cell r="E3244">
            <v>0</v>
          </cell>
          <cell r="F3244">
            <v>0</v>
          </cell>
          <cell r="G3244">
            <v>0</v>
          </cell>
          <cell r="H3244">
            <v>0</v>
          </cell>
          <cell r="I3244" t="str">
            <v>2020 MSA 167388</v>
          </cell>
          <cell r="J3244">
            <v>130</v>
          </cell>
          <cell r="K3244" t="str">
            <v>J D EXPORTS 22 SATYAM SOCIETY COL</v>
          </cell>
          <cell r="L3244" t="str">
            <v>METRO WATER SERVICES LTD P O BOXKE</v>
          </cell>
          <cell r="M3244" t="str">
            <v>AE</v>
          </cell>
          <cell r="N3244" t="str">
            <v>INMUN</v>
          </cell>
          <cell r="O3244" t="str">
            <v>PK</v>
          </cell>
          <cell r="P3244">
            <v>4781</v>
          </cell>
          <cell r="Q3244">
            <v>4781</v>
          </cell>
          <cell r="R3244">
            <v>0</v>
          </cell>
          <cell r="S3244">
            <v>0</v>
          </cell>
          <cell r="T3244">
            <v>51233</v>
          </cell>
          <cell r="U3244">
            <v>51233</v>
          </cell>
          <cell r="V3244">
            <v>0</v>
          </cell>
          <cell r="W3244">
            <v>0</v>
          </cell>
          <cell r="X3244" t="str">
            <v>DESTINATION INLAND HAULAGE CHARGES WILL BE ON COLLECT BASIS CARGO IN TRANSIT TO ICD NAIROBI EMBAKASHI FOR FINAL DELIVERY 02 X 40 HQ CONTA INER TOTAL 4781 PACKAGES 5 PKGS ELECTRO GALVANIZED PIPE HANGER WITH EPDM LINING 3 4 NCL28 TOP NUT M8 M10 1750 PCS IN 5 PKGS 5 PKGS ELECTRO GALVANIZED PIPE HANGER WITH EPDM LINING 1 NCL34 TOP NUT M8 M10 1500 PCS IN 5 PKGS 5 PKGS ELECTRO GALVANIZED PIPE HANGER WITH EPDM LINING 3 NCL89 TOP NUT M8 M10 600 PCS IN 5 PKGS 5 PKGS ELE CTRO GALVANIZED PIPE HANGER WITH EPDM LINING 4 NCL114 TOP NUT M8 M1 0 500 PCS IN 5 PKGS 1 PKGS ELECTRO GALVANISED SPRINKLER HANGER NUT M10 2000 PCS IN 1 PKGS 1 PKGS ELECTRO GALVANISED SPRINKLER HANGERNUT M12 1000 PCS IN 1 PKGS H S CODE 73079990 1 PKGS ELECTRO GALV ANISED HEX NUTS M8 5000 PCS IN 1 PKGS 2 PKGS ELECTRO GALVANISED HEX NUTS M10 5000 PCS IN 2 PKGS 1 PKGS ELECTRO GALVANISED HEX NUTS M12 1500 PCS IN 1 PKGS H S CODE 73181600 2 PKGS ELECTRO GALVANISED DROP IN ANCHOR M8 200</v>
          </cell>
          <cell r="Y3244" t="str">
            <v>Valide</v>
          </cell>
        </row>
        <row r="3245">
          <cell r="A3245" t="str">
            <v>MSKU1203883</v>
          </cell>
          <cell r="B3245">
            <v>40</v>
          </cell>
          <cell r="C3245" t="str">
            <v>205114596</v>
          </cell>
          <cell r="D3245">
            <v>0</v>
          </cell>
          <cell r="E3245">
            <v>0</v>
          </cell>
          <cell r="F3245">
            <v>0</v>
          </cell>
          <cell r="G3245">
            <v>0</v>
          </cell>
          <cell r="H3245">
            <v>0</v>
          </cell>
          <cell r="I3245" t="str">
            <v>2020 MSA 167388</v>
          </cell>
          <cell r="J3245">
            <v>130</v>
          </cell>
          <cell r="K3245" t="str">
            <v>J D EXPORTS 22 SATYAM SOCIETY COL</v>
          </cell>
          <cell r="L3245" t="str">
            <v>METRO WATER SERVICES LTD P O BOXKE</v>
          </cell>
          <cell r="M3245" t="str">
            <v>AE</v>
          </cell>
          <cell r="N3245" t="str">
            <v>INMUN</v>
          </cell>
          <cell r="O3245" t="str">
            <v>PK</v>
          </cell>
          <cell r="P3245">
            <v>4781</v>
          </cell>
          <cell r="Q3245">
            <v>4781</v>
          </cell>
          <cell r="R3245">
            <v>0</v>
          </cell>
          <cell r="S3245">
            <v>0</v>
          </cell>
          <cell r="T3245">
            <v>51233</v>
          </cell>
          <cell r="U3245">
            <v>51233</v>
          </cell>
          <cell r="V3245">
            <v>0</v>
          </cell>
          <cell r="W3245">
            <v>0</v>
          </cell>
          <cell r="X3245" t="str">
            <v>DESTINATION INLAND HAULAGE CHARGES WILL BE ON COLLECT BASIS CARGO IN TRANSIT TO ICD NAIROBI EMBAKASHI FOR FINAL DELIVERY 02 X 40 HQ CONTA INER TOTAL 4781 PACKAGES 5 PKGS ELECTRO GALVANIZED PIPE HANGER WITH EPDM LINING 3 4 NCL28 TOP NUT M8 M10 1750 PCS IN 5 PKGS 5 PKGS ELECTRO GALVANIZED PIPE HANGER WITH EPDM LINING 1 NCL34 TOP NUT M8 M10 1500 PCS IN 5 PKGS 5 PKGS ELECTRO GALVANIZED PIPE HANGER WITH EPDM LINING 3 NCL89 TOP NUT M8 M10 600 PCS IN 5 PKGS 5 PKGS ELE CTRO GALVANIZED PIPE HANGER WITH EPDM LINING 4 NCL114 TOP NUT M8 M1 0 500 PCS IN 5 PKGS 1 PKGS ELECTRO GALVANISED SPRINKLER HANGER NUT M10 2000 PCS IN 1 PKGS 1 PKGS ELECTRO GALVANISED SPRINKLER HANGERNUT M12 1000 PCS IN 1 PKGS H S CODE 73079990 1 PKGS ELECTRO GALV ANISED HEX NUTS M8 5000 PCS IN 1 PKGS 2 PKGS ELECTRO GALVANISED HEX NUTS M10 5000 PCS IN 2 PKGS 1 PKGS ELECTRO GALVANISED HEX NUTS M12 1500 PCS IN 1 PKGS H S CODE 73181600 2 PKGS ELECTRO GALVANISED DROP IN ANCHOR M8 200</v>
          </cell>
          <cell r="Y3245" t="str">
            <v>Valide</v>
          </cell>
        </row>
        <row r="3246">
          <cell r="A3246" t="str">
            <v>MSKU2542109</v>
          </cell>
          <cell r="B3246">
            <v>20</v>
          </cell>
          <cell r="C3246" t="str">
            <v>205123797</v>
          </cell>
          <cell r="D3246">
            <v>0</v>
          </cell>
          <cell r="E3246">
            <v>0</v>
          </cell>
          <cell r="F3246">
            <v>0</v>
          </cell>
          <cell r="G3246">
            <v>0</v>
          </cell>
          <cell r="H3246">
            <v>0</v>
          </cell>
          <cell r="I3246" t="str">
            <v>2020 MSA 167389</v>
          </cell>
          <cell r="J3246">
            <v>282</v>
          </cell>
          <cell r="K3246" t="str">
            <v>WELCARE LIFESCIENCES 991 1 B-3 GIDCM 91 9979842207 91 99748</v>
          </cell>
          <cell r="L3246" t="str">
            <v>DANHSON-KE LIMITED P O BOX -25749</v>
          </cell>
          <cell r="M3246" t="str">
            <v>US</v>
          </cell>
          <cell r="N3246" t="str">
            <v>INAMD</v>
          </cell>
          <cell r="O3246" t="str">
            <v>BX</v>
          </cell>
          <cell r="P3246">
            <v>458</v>
          </cell>
          <cell r="Q3246">
            <v>458</v>
          </cell>
          <cell r="R3246">
            <v>458</v>
          </cell>
          <cell r="S3246">
            <v>458</v>
          </cell>
          <cell r="T3246">
            <v>6840</v>
          </cell>
          <cell r="U3246">
            <v>6840</v>
          </cell>
          <cell r="V3246">
            <v>6840</v>
          </cell>
          <cell r="W3246">
            <v>6840</v>
          </cell>
          <cell r="X3246" t="str">
            <v>01 X 20 GP CONTAINER TOTAL 458 BOXES PHARMA PRODUCTS DACOTRI-DS CO-TRIMOXAZOLE TABLET BP 160 800MG INV NO WCL 009 20-21 DT 16 0 9 2020 NET WT 6409 92 KGS HS-CODE 30049099 S BILL NO 5227512 D T -16 09 2020 FREIGHT PREPAID</v>
          </cell>
          <cell r="Y3246" t="str">
            <v>Valide</v>
          </cell>
        </row>
        <row r="3247">
          <cell r="A3247" t="str">
            <v>MRKU3161168</v>
          </cell>
          <cell r="B3247">
            <v>40</v>
          </cell>
          <cell r="C3247" t="str">
            <v>205126849</v>
          </cell>
          <cell r="D3247">
            <v>0</v>
          </cell>
          <cell r="E3247">
            <v>0</v>
          </cell>
          <cell r="F3247">
            <v>0</v>
          </cell>
          <cell r="G3247">
            <v>0</v>
          </cell>
          <cell r="H3247">
            <v>0</v>
          </cell>
          <cell r="I3247" t="str">
            <v>2020 MSA 167504</v>
          </cell>
          <cell r="J3247">
            <v>199</v>
          </cell>
          <cell r="K3247" t="str">
            <v>EXXONMOBIL PETROLEUM CHEMICAL BV</v>
          </cell>
          <cell r="L3247" t="str">
            <v>MENENGAI OIL REFINERIES ELDORET HIG</v>
          </cell>
          <cell r="M3247" t="str">
            <v>CN</v>
          </cell>
          <cell r="N3247" t="str">
            <v>SAJED</v>
          </cell>
          <cell r="O3247" t="str">
            <v>BG</v>
          </cell>
          <cell r="P3247">
            <v>3960</v>
          </cell>
          <cell r="Q3247">
            <v>3960</v>
          </cell>
          <cell r="R3247">
            <v>3960</v>
          </cell>
          <cell r="S3247">
            <v>3960</v>
          </cell>
          <cell r="T3247">
            <v>101100</v>
          </cell>
          <cell r="U3247">
            <v>101100</v>
          </cell>
          <cell r="V3247">
            <v>101100</v>
          </cell>
          <cell r="W3247">
            <v>101100</v>
          </cell>
          <cell r="X3247" t="str">
            <v>HYA600 - 99 MT 99 000 MT NET POLYETHYLENE RAW MATERIALS ON PALLETS H IGH DENSITY POLYETHYLENE EXXONMOBIL HYA600 H S CODE 3901 2000 CON TAINERS IN TRANSIT TO ICD NAIROBI ON CONSIGNEE S ARRANGEMENT RISK AN D ACCOUNT SHIPPED ON BOARD</v>
          </cell>
          <cell r="Y3247" t="str">
            <v>Valide</v>
          </cell>
        </row>
        <row r="3248">
          <cell r="A3248" t="str">
            <v>MSKU0470653</v>
          </cell>
          <cell r="B3248">
            <v>40</v>
          </cell>
          <cell r="C3248" t="str">
            <v>205126849</v>
          </cell>
          <cell r="D3248">
            <v>0</v>
          </cell>
          <cell r="E3248">
            <v>0</v>
          </cell>
          <cell r="F3248">
            <v>0</v>
          </cell>
          <cell r="G3248">
            <v>0</v>
          </cell>
          <cell r="H3248">
            <v>0</v>
          </cell>
          <cell r="I3248" t="str">
            <v>2020 MSA 167504</v>
          </cell>
          <cell r="J3248">
            <v>199</v>
          </cell>
          <cell r="K3248" t="str">
            <v>EXXONMOBIL PETROLEUM CHEMICAL BV</v>
          </cell>
          <cell r="L3248" t="str">
            <v>MENENGAI OIL REFINERIES ELDORET HIG</v>
          </cell>
          <cell r="M3248" t="str">
            <v>CN</v>
          </cell>
          <cell r="N3248" t="str">
            <v>SAJED</v>
          </cell>
          <cell r="O3248" t="str">
            <v>BG</v>
          </cell>
          <cell r="P3248">
            <v>3960</v>
          </cell>
          <cell r="Q3248">
            <v>3960</v>
          </cell>
          <cell r="R3248">
            <v>3960</v>
          </cell>
          <cell r="S3248">
            <v>3960</v>
          </cell>
          <cell r="T3248">
            <v>101100</v>
          </cell>
          <cell r="U3248">
            <v>101100</v>
          </cell>
          <cell r="V3248">
            <v>101100</v>
          </cell>
          <cell r="W3248">
            <v>101100</v>
          </cell>
          <cell r="X3248" t="str">
            <v>HYA600 - 99 MT 99 000 MT NET POLYETHYLENE RAW MATERIALS ON PALLETS H IGH DENSITY POLYETHYLENE EXXONMOBIL HYA600 H S CODE 3901 2000 CON TAINERS IN TRANSIT TO ICD NAIROBI ON CONSIGNEE S ARRANGEMENT RISK AN D ACCOUNT SHIPPED ON BOARD</v>
          </cell>
          <cell r="Y3248" t="str">
            <v>Valide</v>
          </cell>
        </row>
        <row r="3249">
          <cell r="A3249" t="str">
            <v>MRKU0161328</v>
          </cell>
          <cell r="B3249">
            <v>40</v>
          </cell>
          <cell r="C3249" t="str">
            <v>205128745</v>
          </cell>
          <cell r="D3249">
            <v>0</v>
          </cell>
          <cell r="E3249">
            <v>0</v>
          </cell>
          <cell r="F3249">
            <v>0</v>
          </cell>
          <cell r="G3249">
            <v>0</v>
          </cell>
          <cell r="H3249">
            <v>0</v>
          </cell>
          <cell r="I3249" t="str">
            <v>2020 MSA 167374</v>
          </cell>
          <cell r="J3249">
            <v>61</v>
          </cell>
          <cell r="K3249" t="str">
            <v>HUAWEI TECHNOLOGIES CO LTD BANTIA</v>
          </cell>
          <cell r="L3249" t="str">
            <v>MINISTRY OF INFORMATION COMMUNICATI0 OGAYE ABRAHAM ICT GO KE</v>
          </cell>
          <cell r="M3249" t="str">
            <v>CN</v>
          </cell>
          <cell r="N3249" t="str">
            <v>CNNSA</v>
          </cell>
          <cell r="O3249" t="str">
            <v>CS</v>
          </cell>
          <cell r="P3249">
            <v>62</v>
          </cell>
          <cell r="Q3249">
            <v>62</v>
          </cell>
          <cell r="R3249">
            <v>62</v>
          </cell>
          <cell r="S3249">
            <v>62</v>
          </cell>
          <cell r="T3249">
            <v>2447</v>
          </cell>
          <cell r="U3249">
            <v>2447</v>
          </cell>
          <cell r="V3249">
            <v>2447</v>
          </cell>
          <cell r="W3249">
            <v>2447</v>
          </cell>
          <cell r="X3249" t="str">
            <v>VIDEO CONFERENCING FACILITIES HARDWARE AND SOFTWARE INTRANSIT TO IC D EMBAKASI NAIROBI</v>
          </cell>
          <cell r="Y3249" t="str">
            <v>Valide</v>
          </cell>
        </row>
        <row r="3250">
          <cell r="A3250" t="str">
            <v>MRKU3788728</v>
          </cell>
          <cell r="B3250">
            <v>40</v>
          </cell>
          <cell r="C3250" t="str">
            <v>205129168</v>
          </cell>
          <cell r="D3250">
            <v>0</v>
          </cell>
          <cell r="E3250">
            <v>0</v>
          </cell>
          <cell r="F3250">
            <v>0</v>
          </cell>
          <cell r="G3250">
            <v>0</v>
          </cell>
          <cell r="H3250">
            <v>0</v>
          </cell>
          <cell r="I3250" t="str">
            <v>2020 MSA 167505</v>
          </cell>
          <cell r="J3250">
            <v>463</v>
          </cell>
          <cell r="K3250" t="str">
            <v>TEXTILE CLOTHING INTERNATIONAL FZC</v>
          </cell>
          <cell r="L3250" t="str">
            <v>LUNAJOPE LIMITED P O BOX 358 00618</v>
          </cell>
          <cell r="M3250" t="str">
            <v>TR</v>
          </cell>
          <cell r="N3250" t="str">
            <v>AEJEA</v>
          </cell>
          <cell r="O3250" t="str">
            <v>BL</v>
          </cell>
          <cell r="P3250">
            <v>880</v>
          </cell>
          <cell r="Q3250">
            <v>880</v>
          </cell>
          <cell r="R3250">
            <v>880</v>
          </cell>
          <cell r="S3250">
            <v>880</v>
          </cell>
          <cell r="T3250">
            <v>22000</v>
          </cell>
          <cell r="U3250">
            <v>22000</v>
          </cell>
          <cell r="V3250">
            <v>22000</v>
          </cell>
          <cell r="W3250">
            <v>22000</v>
          </cell>
          <cell r="X3250" t="str">
            <v>USED SHOES SECOND GRADE H S CODE 63090000 ED 1-3-60-2-20-24996 I NTRANSIT TO ICD EMBAKASI NAIROBI</v>
          </cell>
          <cell r="Y3250" t="str">
            <v>Valide</v>
          </cell>
        </row>
        <row r="3251">
          <cell r="A3251" t="str">
            <v>MRKU7655322</v>
          </cell>
          <cell r="B3251">
            <v>20</v>
          </cell>
          <cell r="C3251" t="str">
            <v>205130830</v>
          </cell>
          <cell r="D3251">
            <v>0</v>
          </cell>
          <cell r="E3251">
            <v>0</v>
          </cell>
          <cell r="F3251">
            <v>0</v>
          </cell>
          <cell r="G3251">
            <v>0</v>
          </cell>
          <cell r="H3251">
            <v>0</v>
          </cell>
          <cell r="I3251" t="str">
            <v>2020 MSA 167434</v>
          </cell>
          <cell r="J3251">
            <v>350</v>
          </cell>
          <cell r="K3251" t="str">
            <v>VIGO4U CO LTD 114 SOI PETCHKASEM</v>
          </cell>
          <cell r="L3251" t="str">
            <v>PHARES KARIUKI KIMUNGU P O BOX 138</v>
          </cell>
          <cell r="M3251" t="str">
            <v>CN</v>
          </cell>
          <cell r="N3251" t="str">
            <v>THBKK</v>
          </cell>
          <cell r="O3251" t="str">
            <v>PC</v>
          </cell>
          <cell r="P3251">
            <v>1</v>
          </cell>
          <cell r="Q3251">
            <v>1</v>
          </cell>
          <cell r="R3251">
            <v>1</v>
          </cell>
          <cell r="S3251">
            <v>1</v>
          </cell>
          <cell r="T3251">
            <v>2090</v>
          </cell>
          <cell r="U3251">
            <v>2090</v>
          </cell>
          <cell r="V3251">
            <v>2090</v>
          </cell>
          <cell r="W3251">
            <v>2090</v>
          </cell>
          <cell r="X3251" t="str">
            <v>BRAND NAME TOYOTA HILUX REVO REGISTRATION YEAR 2018 CHASSIS NO MR0BA3CD800012419 ENGINE NO 1GD-0464231 COLOR RED H S CODE 8704 21 19 INTRANSIT TO ICD EMBAKASI NAIROBI</v>
          </cell>
          <cell r="Y3251" t="str">
            <v>Valide</v>
          </cell>
        </row>
        <row r="3252">
          <cell r="A3252" t="str">
            <v>MRKU3227434</v>
          </cell>
          <cell r="B3252">
            <v>40</v>
          </cell>
          <cell r="C3252" t="str">
            <v>205141268</v>
          </cell>
          <cell r="D3252">
            <v>0</v>
          </cell>
          <cell r="E3252">
            <v>0</v>
          </cell>
          <cell r="F3252">
            <v>0</v>
          </cell>
          <cell r="G3252">
            <v>0</v>
          </cell>
          <cell r="H3252">
            <v>0</v>
          </cell>
          <cell r="I3252" t="str">
            <v>2020 MSA 167504</v>
          </cell>
          <cell r="J3252">
            <v>205</v>
          </cell>
          <cell r="K3252" t="str">
            <v>EXXONMOBIL PETROLEUM CHEMICAL BV</v>
          </cell>
          <cell r="L3252" t="str">
            <v>ACME CONTAINERS LTD LR NO 22906 KIEL NO</v>
          </cell>
          <cell r="M3252" t="str">
            <v>CN</v>
          </cell>
          <cell r="N3252" t="str">
            <v>SAJED</v>
          </cell>
          <cell r="O3252" t="str">
            <v>BG</v>
          </cell>
          <cell r="P3252">
            <v>3960</v>
          </cell>
          <cell r="Q3252">
            <v>3960</v>
          </cell>
          <cell r="R3252">
            <v>3960</v>
          </cell>
          <cell r="S3252">
            <v>3960</v>
          </cell>
          <cell r="T3252">
            <v>101100</v>
          </cell>
          <cell r="U3252">
            <v>101100</v>
          </cell>
          <cell r="V3252">
            <v>101100</v>
          </cell>
          <cell r="W3252">
            <v>101100</v>
          </cell>
          <cell r="X3252" t="str">
            <v>11656108 EM REFERENCE PBE32470 SKE144670 3960 BAGS OF 25KG LOADED ON PALLETS IN 4X40 CONTAINER S 99 MT PP EXXONMOBIL 1304E5 POLYPROPYLE NE HOMOPOLYMER PLASTIC RAW MATERIAL SKE144670 H S CODE 3902 1000 ON PALLETS POLYPROPYLENE EXXONMOBIL PP1304E5 CONTAINERS IN TRANSIT TO ICD NAIROBI ON CONSIGNEE S ARRANGEMENT RISK AND ACCOUNT FREIGHTPREPAID - 254722205927 CONTACT PERSON ANIL D SHAH NAIROBI KEN YA - 254722205927 CONTACT PERSON ANIL D SHAH NAIROBI KENYA PH ONE 254722205927 FAX 254 20 20 180 79</v>
          </cell>
          <cell r="Y3252" t="str">
            <v>Valide</v>
          </cell>
        </row>
        <row r="3253">
          <cell r="A3253" t="str">
            <v>MRKU6169774</v>
          </cell>
          <cell r="B3253">
            <v>40</v>
          </cell>
          <cell r="C3253" t="str">
            <v>205141268</v>
          </cell>
          <cell r="D3253">
            <v>0</v>
          </cell>
          <cell r="E3253">
            <v>0</v>
          </cell>
          <cell r="F3253">
            <v>0</v>
          </cell>
          <cell r="G3253">
            <v>0</v>
          </cell>
          <cell r="H3253">
            <v>0</v>
          </cell>
          <cell r="I3253" t="str">
            <v>2020 MSA 167504</v>
          </cell>
          <cell r="J3253">
            <v>205</v>
          </cell>
          <cell r="K3253" t="str">
            <v>EXXONMOBIL PETROLEUM CHEMICAL BV</v>
          </cell>
          <cell r="L3253" t="str">
            <v>ACME CONTAINERS LTD LR NO 22906 KIEL NO</v>
          </cell>
          <cell r="M3253" t="str">
            <v>CN</v>
          </cell>
          <cell r="N3253" t="str">
            <v>SAJED</v>
          </cell>
          <cell r="O3253" t="str">
            <v>BG</v>
          </cell>
          <cell r="P3253">
            <v>3960</v>
          </cell>
          <cell r="Q3253">
            <v>3960</v>
          </cell>
          <cell r="R3253">
            <v>3960</v>
          </cell>
          <cell r="S3253">
            <v>3960</v>
          </cell>
          <cell r="T3253">
            <v>101100</v>
          </cell>
          <cell r="U3253">
            <v>101100</v>
          </cell>
          <cell r="V3253">
            <v>101100</v>
          </cell>
          <cell r="W3253">
            <v>101100</v>
          </cell>
          <cell r="X3253" t="str">
            <v>11656108 EM REFERENCE PBE32470 SKE144670 3960 BAGS OF 25KG LOADED ON PALLETS IN 4X40 CONTAINER S 99 MT PP EXXONMOBIL 1304E5 POLYPROPYLE NE HOMOPOLYMER PLASTIC RAW MATERIAL SKE144670 H S CODE 3902 1000 ON PALLETS POLYPROPYLENE EXXONMOBIL PP1304E5 CONTAINERS IN TRANSIT TO ICD NAIROBI ON CONSIGNEE S ARRANGEMENT RISK AND ACCOUNT FREIGHTPREPAID - 254722205927 CONTACT PERSON ANIL D SHAH NAIROBI KEN YA - 254722205927 CONTACT PERSON ANIL D SHAH NAIROBI KENYA PH ONE 254722205927 FAX 254 20 20 180 79</v>
          </cell>
          <cell r="Y3253" t="str">
            <v>Valide</v>
          </cell>
        </row>
        <row r="3254">
          <cell r="A3254" t="str">
            <v>MRKU5433692</v>
          </cell>
          <cell r="B3254">
            <v>40</v>
          </cell>
          <cell r="C3254" t="str">
            <v>205142585</v>
          </cell>
          <cell r="D3254">
            <v>0</v>
          </cell>
          <cell r="E3254">
            <v>0</v>
          </cell>
          <cell r="F3254">
            <v>0</v>
          </cell>
          <cell r="G3254">
            <v>0</v>
          </cell>
          <cell r="H3254">
            <v>0</v>
          </cell>
          <cell r="I3254" t="str">
            <v>2020 MSA 167505</v>
          </cell>
          <cell r="J3254">
            <v>469</v>
          </cell>
          <cell r="K3254" t="str">
            <v>BOROUGE PTE LTD P O BOX 6951 ABU D</v>
          </cell>
          <cell r="L3254" t="str">
            <v>R R PLASTIC LIMITED P O BOX 3998INFO RRPLASTICLTD CO KE</v>
          </cell>
          <cell r="M3254" t="str">
            <v>TR</v>
          </cell>
          <cell r="N3254" t="str">
            <v>AEAUH</v>
          </cell>
          <cell r="O3254" t="str">
            <v>BG</v>
          </cell>
          <cell r="P3254">
            <v>3960</v>
          </cell>
          <cell r="Q3254">
            <v>3960</v>
          </cell>
          <cell r="R3254">
            <v>3960</v>
          </cell>
          <cell r="S3254">
            <v>3960</v>
          </cell>
          <cell r="T3254">
            <v>101376</v>
          </cell>
          <cell r="U3254">
            <v>101376</v>
          </cell>
          <cell r="V3254">
            <v>101376</v>
          </cell>
          <cell r="W3254">
            <v>101376</v>
          </cell>
          <cell r="X3254" t="str">
            <v>BE961MO PROPYLENE COPOLYMERS H S CODE 39023000 TOTAL NET WEIGHT 99 000 MT TOTAL GROSS WEIGHT 101 376 MT 14 DAYS FREE LINE DETENTI ON ALLOWED AT DESTINATION INTRANSIT TO ICD EMBAKASI NAIROBI AGE NT AT DESTINATION MAERSK KENYA LTD BRANCH OFFICE MARITIME CENTR E ARCHBISHOP MAKARIOS CLOSE OFF MOI AVENUE P O BOX 89911 MOMBASA KENYA PHONE 254 41 2220056 2221273 - 6 FAX 254 20 2220086 2316260 KE IMPORT MAERSK COM</v>
          </cell>
          <cell r="Y3254" t="str">
            <v>Valide</v>
          </cell>
        </row>
        <row r="3255">
          <cell r="A3255" t="str">
            <v>PONU1889731</v>
          </cell>
          <cell r="B3255">
            <v>40</v>
          </cell>
          <cell r="C3255" t="str">
            <v>205142846</v>
          </cell>
          <cell r="D3255">
            <v>0</v>
          </cell>
          <cell r="E3255">
            <v>0</v>
          </cell>
          <cell r="F3255">
            <v>0</v>
          </cell>
          <cell r="G3255">
            <v>0</v>
          </cell>
          <cell r="H3255">
            <v>0</v>
          </cell>
          <cell r="I3255" t="str">
            <v>2020 MSA 167505</v>
          </cell>
          <cell r="J3255">
            <v>470</v>
          </cell>
          <cell r="K3255" t="str">
            <v>PLASTIKA KRITIS S A P O BOX 1093</v>
          </cell>
          <cell r="L3255" t="str">
            <v>TO THE ORDER OF GREENSPAN AGRITECHITECH COM</v>
          </cell>
          <cell r="M3255" t="str">
            <v>TR</v>
          </cell>
          <cell r="N3255" t="str">
            <v>GRPIR</v>
          </cell>
          <cell r="O3255" t="str">
            <v>RO</v>
          </cell>
          <cell r="P3255">
            <v>220</v>
          </cell>
          <cell r="Q3255">
            <v>220</v>
          </cell>
          <cell r="R3255">
            <v>220</v>
          </cell>
          <cell r="S3255">
            <v>220</v>
          </cell>
          <cell r="T3255">
            <v>15202</v>
          </cell>
          <cell r="U3255">
            <v>15202</v>
          </cell>
          <cell r="V3255">
            <v>15202</v>
          </cell>
          <cell r="W3255">
            <v>15202</v>
          </cell>
          <cell r="X3255" t="str">
            <v>ON 15 PALLETS PE FILM KRITIFIL VARIOUS HS CODE 392010 SHIPPI NG AGENCY MAERSK KENYA LTD MOMBASA TEL 254412150006</v>
          </cell>
          <cell r="Y3255" t="str">
            <v>Valide</v>
          </cell>
        </row>
        <row r="3256">
          <cell r="A3256" t="str">
            <v>MSKU4433072</v>
          </cell>
          <cell r="B3256">
            <v>20</v>
          </cell>
          <cell r="C3256" t="str">
            <v>205153663</v>
          </cell>
          <cell r="D3256">
            <v>0</v>
          </cell>
          <cell r="E3256">
            <v>0</v>
          </cell>
          <cell r="F3256">
            <v>0</v>
          </cell>
          <cell r="G3256">
            <v>0</v>
          </cell>
          <cell r="H3256">
            <v>0</v>
          </cell>
          <cell r="I3256" t="str">
            <v>2020 MSA 167388</v>
          </cell>
          <cell r="J3256">
            <v>133</v>
          </cell>
          <cell r="K3256" t="str">
            <v>M R EXPORTS PLOT NO-F735 A ROAD</v>
          </cell>
          <cell r="L3256" t="str">
            <v>M S PRIME STEEL MILLS LIMITED P O INIAGROUP COM</v>
          </cell>
          <cell r="M3256" t="str">
            <v>AE</v>
          </cell>
          <cell r="N3256" t="str">
            <v>INMUN</v>
          </cell>
          <cell r="O3256" t="str">
            <v>PK</v>
          </cell>
          <cell r="P3256">
            <v>505</v>
          </cell>
          <cell r="Q3256">
            <v>505</v>
          </cell>
          <cell r="R3256">
            <v>505</v>
          </cell>
          <cell r="S3256">
            <v>505</v>
          </cell>
          <cell r="T3256">
            <v>25278</v>
          </cell>
          <cell r="U3256">
            <v>25278</v>
          </cell>
          <cell r="V3256">
            <v>25278</v>
          </cell>
          <cell r="W3256">
            <v>25278</v>
          </cell>
          <cell r="X3256" t="str">
            <v>01X20 FCL CONTAINER 505 PKGS FIVE HUNDRED FIVE PKGS ONLY 500 PO LYTHENE BAGS RAMMING MASS 25 000 MT 1 CARTON TAPE GLASS TAPE 2 20 ROLL 1 POLY PKGS SPRING DISC SPRING WASHER OD-40MM ID 20 MM THK 1 5 1000 PCS 1 WOODEN BOX COMPENSATING NUT AND BOLT FOR 1QC SLIDE GATE 30 NOS 1 WOODEN BOX CYLINDER FOR RAMMING MACHINE VIBRATOR DIA 113MM LENGTH 250MM 3 PCS 1 POLY PKGS BRAKE LINER 16MMX250 MM 5 MTR H S CODE - 38160000 85149000 73182100 84549000 8467920 0 68138900 INV NO - 82 MRE 2020-21 S BILL NO - 5005090 DATE 07 09 2020 INV NO - 92 MRE 2020-21 S BILL NO - 5166963 DATE 14 09 2 020 NET WEIGHT - 25178 600 KGS INLAND HAULAGE CHARGES FROM MOMBASA TO NAIROBI KENYA WILL BE PAID BY CONSIGNEE AT DESTINATION</v>
          </cell>
          <cell r="Y3256" t="str">
            <v>Valide</v>
          </cell>
        </row>
        <row r="3257">
          <cell r="A3257" t="str">
            <v>MRKU0331804</v>
          </cell>
          <cell r="B3257">
            <v>40</v>
          </cell>
          <cell r="C3257" t="str">
            <v>205158281</v>
          </cell>
          <cell r="D3257">
            <v>0</v>
          </cell>
          <cell r="E3257">
            <v>0</v>
          </cell>
          <cell r="F3257">
            <v>0</v>
          </cell>
          <cell r="G3257">
            <v>0</v>
          </cell>
          <cell r="H3257">
            <v>0</v>
          </cell>
          <cell r="I3257" t="str">
            <v>2020 MSA 167434</v>
          </cell>
          <cell r="J3257">
            <v>267</v>
          </cell>
          <cell r="K3257" t="str">
            <v>DENKA COMPANY LIMITED NIHONBASHI MI5547 FAX 81-3-5290-5779</v>
          </cell>
          <cell r="L3257" t="str">
            <v>SANA INDUSTRIES CO LTD CLESSOI ROA7 EMAIL SANA ANGELSHAIR CO KE</v>
          </cell>
          <cell r="M3257" t="str">
            <v>CN</v>
          </cell>
          <cell r="N3257" t="str">
            <v>SGSIN</v>
          </cell>
          <cell r="O3257" t="str">
            <v>CT</v>
          </cell>
          <cell r="P3257">
            <v>2400</v>
          </cell>
          <cell r="Q3257">
            <v>2400</v>
          </cell>
          <cell r="R3257">
            <v>2400</v>
          </cell>
          <cell r="S3257">
            <v>2400</v>
          </cell>
          <cell r="T3257">
            <v>51600</v>
          </cell>
          <cell r="U3257">
            <v>51600</v>
          </cell>
          <cell r="V3257">
            <v>51600</v>
          </cell>
          <cell r="W3257">
            <v>51600</v>
          </cell>
          <cell r="X3257" t="str">
            <v>SYNTHETIC FIBER PO PO-DAJ-2017 3-4 IDF E2009399748 INLAND HAULA GE FROM MOMBASA TO NAIROBI AT CONSIGNEE S ACCOUNT IN TRANSIT TO I CD EMBAKASI NAIROBI IS ARRANGED BY CONSIGNEE FOR ACCOUNT AND RISK O F CONSIGNEE FREIGHT AS ARRANGED REMARKS HS CODE NUMBER 550 1 90-0000 HS CODE NUMBER 5402 49-9001 CONTACT PERSON MS LONA AL-BAITY PIN NUMBER P000602985B</v>
          </cell>
          <cell r="Y3257" t="str">
            <v>Valide</v>
          </cell>
        </row>
        <row r="3258">
          <cell r="A3258" t="str">
            <v>PONU1584558</v>
          </cell>
          <cell r="B3258">
            <v>40</v>
          </cell>
          <cell r="C3258" t="str">
            <v>205158281</v>
          </cell>
          <cell r="D3258">
            <v>0</v>
          </cell>
          <cell r="E3258">
            <v>0</v>
          </cell>
          <cell r="F3258">
            <v>0</v>
          </cell>
          <cell r="G3258">
            <v>0</v>
          </cell>
          <cell r="H3258">
            <v>0</v>
          </cell>
          <cell r="I3258" t="str">
            <v>2020 MSA 167434</v>
          </cell>
          <cell r="J3258">
            <v>267</v>
          </cell>
          <cell r="K3258" t="str">
            <v>DENKA COMPANY LIMITED NIHONBASHI MI5547 FAX 81-3-5290-5779</v>
          </cell>
          <cell r="L3258" t="str">
            <v>SANA INDUSTRIES CO LTD CLESSOI ROA7 EMAIL SANA ANGELSHAIR CO KE</v>
          </cell>
          <cell r="M3258" t="str">
            <v>CN</v>
          </cell>
          <cell r="N3258" t="str">
            <v>SGSIN</v>
          </cell>
          <cell r="O3258" t="str">
            <v>CT</v>
          </cell>
          <cell r="P3258">
            <v>2400</v>
          </cell>
          <cell r="Q3258">
            <v>2400</v>
          </cell>
          <cell r="R3258">
            <v>2400</v>
          </cell>
          <cell r="S3258">
            <v>2400</v>
          </cell>
          <cell r="T3258">
            <v>51600</v>
          </cell>
          <cell r="U3258">
            <v>51600</v>
          </cell>
          <cell r="V3258">
            <v>51600</v>
          </cell>
          <cell r="W3258">
            <v>51600</v>
          </cell>
          <cell r="X3258" t="str">
            <v>SYNTHETIC FIBER PO PO-DAJ-2017 3-4 IDF E2009399748 INLAND HAULA GE FROM MOMBASA TO NAIROBI AT CONSIGNEE S ACCOUNT IN TRANSIT TO I CD EMBAKASI NAIROBI IS ARRANGED BY CONSIGNEE FOR ACCOUNT AND RISK O F CONSIGNEE FREIGHT AS ARRANGED REMARKS HS CODE NUMBER 550 1 90-0000 HS CODE NUMBER 5402 49-9001 CONTACT PERSON MS LONA AL-BAITY PIN NUMBER P000602985B</v>
          </cell>
          <cell r="Y3258" t="str">
            <v>Valide</v>
          </cell>
        </row>
        <row r="3259">
          <cell r="A3259" t="str">
            <v>AMFU3222290</v>
          </cell>
          <cell r="B3259">
            <v>20</v>
          </cell>
          <cell r="C3259" t="str">
            <v>205164717</v>
          </cell>
          <cell r="D3259">
            <v>0</v>
          </cell>
          <cell r="E3259">
            <v>0</v>
          </cell>
          <cell r="F3259">
            <v>0</v>
          </cell>
          <cell r="G3259">
            <v>0</v>
          </cell>
          <cell r="H3259">
            <v>0</v>
          </cell>
          <cell r="I3259" t="str">
            <v>2020 MSA 167434</v>
          </cell>
          <cell r="J3259">
            <v>104</v>
          </cell>
          <cell r="K3259" t="str">
            <v>CL-THAP LLC 14304 SE 38TH STREET BE</v>
          </cell>
          <cell r="L3259" t="str">
            <v>PG BISON KENYA LTD KAMPALA ROAD INDHMEDIRATTA PGBISON CO KE</v>
          </cell>
          <cell r="M3259" t="str">
            <v>CN</v>
          </cell>
          <cell r="N3259" t="str">
            <v>CNNSA</v>
          </cell>
          <cell r="O3259" t="str">
            <v>PK</v>
          </cell>
          <cell r="P3259">
            <v>1365</v>
          </cell>
          <cell r="Q3259">
            <v>1365</v>
          </cell>
          <cell r="R3259">
            <v>1365</v>
          </cell>
          <cell r="S3259">
            <v>1365</v>
          </cell>
          <cell r="T3259">
            <v>22360</v>
          </cell>
          <cell r="U3259">
            <v>22360</v>
          </cell>
          <cell r="V3259">
            <v>22360</v>
          </cell>
          <cell r="W3259">
            <v>22360</v>
          </cell>
          <cell r="X3259" t="str">
            <v>DRAWER SLIDES FROM MOMBASA TO ICD EMBAKASI FREIGHT COLLECT INTRAN SIT TO ICD EMBAKASI NAIROBI</v>
          </cell>
          <cell r="Y3259" t="str">
            <v>Valide</v>
          </cell>
        </row>
        <row r="3260">
          <cell r="A3260" t="str">
            <v>MRKU3591385</v>
          </cell>
          <cell r="B3260">
            <v>40</v>
          </cell>
          <cell r="C3260" t="str">
            <v>205167007</v>
          </cell>
          <cell r="D3260">
            <v>0</v>
          </cell>
          <cell r="E3260">
            <v>0</v>
          </cell>
          <cell r="F3260">
            <v>0</v>
          </cell>
          <cell r="G3260">
            <v>0</v>
          </cell>
          <cell r="H3260">
            <v>0</v>
          </cell>
          <cell r="I3260" t="str">
            <v>2020 MSA 167505</v>
          </cell>
          <cell r="J3260">
            <v>472</v>
          </cell>
          <cell r="K3260" t="str">
            <v>THE PROCTER GAMBLE COMPANY EGYPT</v>
          </cell>
          <cell r="L3260" t="str">
            <v>HASBAH KENYA LTD OLD AIRPORT NORT</v>
          </cell>
          <cell r="M3260" t="str">
            <v>TR</v>
          </cell>
          <cell r="N3260" t="str">
            <v>EGPSE</v>
          </cell>
          <cell r="O3260" t="str">
            <v>CS</v>
          </cell>
          <cell r="P3260">
            <v>6486</v>
          </cell>
          <cell r="Q3260">
            <v>6486</v>
          </cell>
          <cell r="R3260">
            <v>6486</v>
          </cell>
          <cell r="S3260">
            <v>6486</v>
          </cell>
          <cell r="T3260">
            <v>10133</v>
          </cell>
          <cell r="U3260">
            <v>10133</v>
          </cell>
          <cell r="V3260">
            <v>10133</v>
          </cell>
          <cell r="W3260">
            <v>10133</v>
          </cell>
          <cell r="X3260" t="str">
            <v>ALWAYS- SANITARY PADS ORDER 1034638816 TOTAL NET WEIGH T 8238 90 KGS TOTAL GROSS WEIGHT 10132 91 KGS TOTAL QTY 6486 CASES FREIGHT TO BE PAID IN USD HS CODE 961900 ICD EMBAKASI NAIROBI</v>
          </cell>
          <cell r="Y3260" t="str">
            <v>Valide</v>
          </cell>
        </row>
        <row r="3261">
          <cell r="A3261" t="str">
            <v>MRKU5548916</v>
          </cell>
          <cell r="B3261">
            <v>40</v>
          </cell>
          <cell r="C3261" t="str">
            <v>205181530</v>
          </cell>
          <cell r="D3261">
            <v>0</v>
          </cell>
          <cell r="E3261">
            <v>0</v>
          </cell>
          <cell r="F3261">
            <v>0</v>
          </cell>
          <cell r="G3261">
            <v>0</v>
          </cell>
          <cell r="H3261">
            <v>0</v>
          </cell>
          <cell r="I3261" t="str">
            <v>2020 MSA 167389</v>
          </cell>
          <cell r="J3261">
            <v>332</v>
          </cell>
          <cell r="K3261" t="str">
            <v>MIDDLE EAST PAPER COMPANY MEPCO P</v>
          </cell>
          <cell r="L3261" t="str">
            <v>TO THE ORDER OF BARCLAYS BANK OF KE</v>
          </cell>
          <cell r="M3261" t="str">
            <v>US</v>
          </cell>
          <cell r="N3261" t="str">
            <v>SAJED</v>
          </cell>
          <cell r="O3261" t="str">
            <v>RL</v>
          </cell>
          <cell r="P3261">
            <v>28</v>
          </cell>
          <cell r="Q3261">
            <v>28</v>
          </cell>
          <cell r="R3261">
            <v>0</v>
          </cell>
          <cell r="S3261">
            <v>0</v>
          </cell>
          <cell r="T3261">
            <v>46585</v>
          </cell>
          <cell r="U3261">
            <v>46585</v>
          </cell>
          <cell r="V3261">
            <v>0</v>
          </cell>
          <cell r="W3261">
            <v>0</v>
          </cell>
          <cell r="X3261" t="str">
            <v>KRAFT LINER MEPKRAFT NO OF REELS 28 GROSS WEIGHT MT 46 585 MT NET WEIGHT MT 46 585 MT APPLICABLE FREE TIME 21 DAYS COMBINE D DETENTION DEMURRAGE AT PORT OF DISCHARGE PLACE OF DELIVERY INTRANSIT TO ICD EMBAKASI NAIROBI</v>
          </cell>
          <cell r="Y3261" t="str">
            <v>Valide</v>
          </cell>
        </row>
        <row r="3262">
          <cell r="A3262" t="str">
            <v>MRSU3751315</v>
          </cell>
          <cell r="B3262">
            <v>40</v>
          </cell>
          <cell r="C3262" t="str">
            <v>205181530</v>
          </cell>
          <cell r="D3262">
            <v>0</v>
          </cell>
          <cell r="E3262">
            <v>0</v>
          </cell>
          <cell r="F3262">
            <v>0</v>
          </cell>
          <cell r="G3262">
            <v>0</v>
          </cell>
          <cell r="H3262">
            <v>0</v>
          </cell>
          <cell r="I3262" t="str">
            <v>2020 MSA 167389</v>
          </cell>
          <cell r="J3262">
            <v>332</v>
          </cell>
          <cell r="K3262" t="str">
            <v>MIDDLE EAST PAPER COMPANY MEPCO P</v>
          </cell>
          <cell r="L3262" t="str">
            <v>TO THE ORDER OF BARCLAYS BANK OF KE</v>
          </cell>
          <cell r="M3262" t="str">
            <v>US</v>
          </cell>
          <cell r="N3262" t="str">
            <v>SAJED</v>
          </cell>
          <cell r="O3262" t="str">
            <v>RL</v>
          </cell>
          <cell r="P3262">
            <v>28</v>
          </cell>
          <cell r="Q3262">
            <v>28</v>
          </cell>
          <cell r="R3262">
            <v>0</v>
          </cell>
          <cell r="S3262">
            <v>0</v>
          </cell>
          <cell r="T3262">
            <v>46585</v>
          </cell>
          <cell r="U3262">
            <v>46585</v>
          </cell>
          <cell r="V3262">
            <v>0</v>
          </cell>
          <cell r="W3262">
            <v>0</v>
          </cell>
          <cell r="X3262" t="str">
            <v>KRAFT LINER MEPKRAFT NO OF REELS 28 GROSS WEIGHT MT 46 585 MT NET WEIGHT MT 46 585 MT APPLICABLE FREE TIME 21 DAYS COMBINE D DETENTION DEMURRAGE AT PORT OF DISCHARGE PLACE OF DELIVERY INTRANSIT TO ICD EMBAKASI NAIROBI</v>
          </cell>
          <cell r="Y3262" t="str">
            <v>Valide</v>
          </cell>
        </row>
        <row r="3263">
          <cell r="A3263" t="str">
            <v>MSKU3594745</v>
          </cell>
          <cell r="B3263">
            <v>20</v>
          </cell>
          <cell r="C3263" t="str">
            <v>205183770</v>
          </cell>
          <cell r="D3263">
            <v>0</v>
          </cell>
          <cell r="E3263">
            <v>0</v>
          </cell>
          <cell r="F3263">
            <v>0</v>
          </cell>
          <cell r="G3263">
            <v>0</v>
          </cell>
          <cell r="H3263">
            <v>0</v>
          </cell>
          <cell r="I3263" t="str">
            <v>2020 MSA 167434</v>
          </cell>
          <cell r="J3263">
            <v>353</v>
          </cell>
          <cell r="K3263" t="str">
            <v>JIEYANG JINSHUNFA INDUSTRIAL CO LT</v>
          </cell>
          <cell r="L3263" t="str">
            <v>PEAK LETS WALK AFRICA LIMITED 34459</v>
          </cell>
          <cell r="M3263" t="str">
            <v>CN</v>
          </cell>
          <cell r="N3263" t="str">
            <v>CNYTN</v>
          </cell>
          <cell r="O3263" t="str">
            <v>CT</v>
          </cell>
          <cell r="P3263">
            <v>382</v>
          </cell>
          <cell r="Q3263">
            <v>382</v>
          </cell>
          <cell r="R3263">
            <v>382</v>
          </cell>
          <cell r="S3263">
            <v>382</v>
          </cell>
          <cell r="T3263">
            <v>5570</v>
          </cell>
          <cell r="U3263">
            <v>5570</v>
          </cell>
          <cell r="V3263">
            <v>5570</v>
          </cell>
          <cell r="W3263">
            <v>5570</v>
          </cell>
          <cell r="X3263" t="str">
            <v>LADIES SLIPPERS APPLICABLE FREE TIME 14 DAYS COMBINED DETENTION D EMURRAGE AT PORT OF DISCHARGE PLACE OF DELIVERY</v>
          </cell>
          <cell r="Y3263" t="str">
            <v>Valide</v>
          </cell>
        </row>
        <row r="3264">
          <cell r="A3264" t="str">
            <v>SUDU7459048</v>
          </cell>
          <cell r="B3264">
            <v>20</v>
          </cell>
          <cell r="C3264" t="str">
            <v>205188551</v>
          </cell>
          <cell r="D3264">
            <v>0</v>
          </cell>
          <cell r="E3264">
            <v>0</v>
          </cell>
          <cell r="F3264">
            <v>0</v>
          </cell>
          <cell r="G3264">
            <v>0</v>
          </cell>
          <cell r="H3264">
            <v>0</v>
          </cell>
          <cell r="I3264" t="str">
            <v>2020 MSA 167279</v>
          </cell>
          <cell r="J3264">
            <v>482</v>
          </cell>
          <cell r="K3264" t="str">
            <v>TRANSAUTOMOBILE SA CHAUSSEE DE WATE4 DUBAI-UAE</v>
          </cell>
          <cell r="L3264" t="str">
            <v>ALEXANDRE BARON DELEGATION OF THEUDREYD AMI-WORLDWIDE COM PHONE</v>
          </cell>
          <cell r="M3264" t="str">
            <v>US</v>
          </cell>
          <cell r="N3264" t="str">
            <v>AEJEA</v>
          </cell>
          <cell r="O3264" t="str">
            <v>PC</v>
          </cell>
          <cell r="P3264">
            <v>1</v>
          </cell>
          <cell r="Q3264">
            <v>1</v>
          </cell>
          <cell r="R3264">
            <v>1</v>
          </cell>
          <cell r="S3264">
            <v>1</v>
          </cell>
          <cell r="T3264">
            <v>2150</v>
          </cell>
          <cell r="U3264">
            <v>2150</v>
          </cell>
          <cell r="V3264">
            <v>2150</v>
          </cell>
          <cell r="W3264">
            <v>2150</v>
          </cell>
          <cell r="X3264" t="str">
            <v>TOYOTA LAND CRUISER PRADO CHASSIS NO JTEBH3FJ20K227693 ENGINE NO B042932 COLOR GRAY ME MODEL YEAR 2020 DIPLOMATIC VEHICLE HS CODE 87032431 ED NO 30305461948-20 INTRANSIT TO ICD EMBAKASI NAIROBI</v>
          </cell>
          <cell r="Y3264" t="str">
            <v>Valide</v>
          </cell>
        </row>
        <row r="3265">
          <cell r="A3265" t="str">
            <v>BSIU9111260</v>
          </cell>
          <cell r="B3265">
            <v>40</v>
          </cell>
          <cell r="C3265" t="str">
            <v>205188878</v>
          </cell>
          <cell r="D3265">
            <v>0</v>
          </cell>
          <cell r="E3265">
            <v>0</v>
          </cell>
          <cell r="F3265">
            <v>0</v>
          </cell>
          <cell r="G3265">
            <v>0</v>
          </cell>
          <cell r="H3265">
            <v>0</v>
          </cell>
          <cell r="I3265" t="str">
            <v>2020 MSA 167505</v>
          </cell>
          <cell r="J3265">
            <v>487</v>
          </cell>
          <cell r="K3265" t="str">
            <v>ATLANTIC EXPORTS LIMITED P O BOX 83</v>
          </cell>
          <cell r="L3265" t="str">
            <v>THIKA ROAD HOLDINGS LTD P O BOX 31</v>
          </cell>
          <cell r="M3265" t="str">
            <v>TR</v>
          </cell>
          <cell r="N3265" t="str">
            <v>AEJEA</v>
          </cell>
          <cell r="O3265" t="str">
            <v>PK</v>
          </cell>
          <cell r="P3265">
            <v>606</v>
          </cell>
          <cell r="Q3265">
            <v>606</v>
          </cell>
          <cell r="R3265">
            <v>606</v>
          </cell>
          <cell r="S3265">
            <v>606</v>
          </cell>
          <cell r="T3265">
            <v>27780</v>
          </cell>
          <cell r="U3265">
            <v>27780</v>
          </cell>
          <cell r="V3265">
            <v>27780</v>
          </cell>
          <cell r="W3265">
            <v>27780</v>
          </cell>
          <cell r="X3265" t="str">
            <v>576 BALES OF USED GARMENTS GRADE- 2 HS CODE 6309001000 NETT WEIGHT 25920 000 KGS 30 BALES OF USED HANDBAGS GRADE 2 HS CODE 630900900 0 NETT WEIGHT 1350 000 KGS TOTAL NET WEIGHT 27 270 000 KGS ED NO 1-3-60-2-20-24866</v>
          </cell>
          <cell r="Y3265" t="str">
            <v>Valide</v>
          </cell>
        </row>
        <row r="3266">
          <cell r="A3266" t="str">
            <v>MSKU0665064</v>
          </cell>
          <cell r="B3266">
            <v>40</v>
          </cell>
          <cell r="C3266" t="str">
            <v>205189602</v>
          </cell>
          <cell r="D3266">
            <v>0</v>
          </cell>
          <cell r="E3266">
            <v>0</v>
          </cell>
          <cell r="F3266">
            <v>0</v>
          </cell>
          <cell r="G3266">
            <v>0</v>
          </cell>
          <cell r="H3266">
            <v>0</v>
          </cell>
          <cell r="I3266" t="str">
            <v>2020 MSA 167505</v>
          </cell>
          <cell r="J3266">
            <v>489</v>
          </cell>
          <cell r="K3266" t="str">
            <v>SAMAR TEXTILES FZE PO BOX 49401 HAM</v>
          </cell>
          <cell r="L3266" t="str">
            <v>JUWA TRADING COMPANY LTD P O BOX 1420 3514227 FAX 00254 20 35</v>
          </cell>
          <cell r="M3266" t="str">
            <v>TR</v>
          </cell>
          <cell r="N3266" t="str">
            <v>AEJEA</v>
          </cell>
          <cell r="O3266" t="str">
            <v>PK</v>
          </cell>
          <cell r="P3266">
            <v>560</v>
          </cell>
          <cell r="Q3266">
            <v>560</v>
          </cell>
          <cell r="R3266">
            <v>560</v>
          </cell>
          <cell r="S3266">
            <v>560</v>
          </cell>
          <cell r="T3266">
            <v>22000</v>
          </cell>
          <cell r="U3266">
            <v>22000</v>
          </cell>
          <cell r="V3266">
            <v>21054</v>
          </cell>
          <cell r="W3266">
            <v>21054</v>
          </cell>
          <cell r="X3266" t="str">
            <v>SECONDHAND CLOTHES AND SHOES GRADE - II ED NO 1-1-55-2-20-15473 CUSTOMS SEAL 2655300</v>
          </cell>
          <cell r="Y3266" t="str">
            <v>Valide</v>
          </cell>
        </row>
        <row r="3267">
          <cell r="A3267" t="str">
            <v>MSKU8317424</v>
          </cell>
          <cell r="B3267">
            <v>40</v>
          </cell>
          <cell r="C3267" t="str">
            <v>205190100</v>
          </cell>
          <cell r="D3267">
            <v>0</v>
          </cell>
          <cell r="E3267">
            <v>0</v>
          </cell>
          <cell r="F3267">
            <v>0</v>
          </cell>
          <cell r="G3267">
            <v>0</v>
          </cell>
          <cell r="H3267">
            <v>0</v>
          </cell>
          <cell r="I3267" t="str">
            <v>2020 MSA 167505</v>
          </cell>
          <cell r="J3267">
            <v>113</v>
          </cell>
          <cell r="K3267" t="str">
            <v>VOYAGE INDIA 101 KIROL ROAD DAMJI</v>
          </cell>
          <cell r="L3267" t="str">
            <v>TWIGA STATIONERS AND PRINTERS LTD</v>
          </cell>
          <cell r="M3267" t="str">
            <v>TR</v>
          </cell>
          <cell r="N3267" t="str">
            <v>INMUN</v>
          </cell>
          <cell r="O3267" t="str">
            <v>RL</v>
          </cell>
          <cell r="P3267">
            <v>120</v>
          </cell>
          <cell r="Q3267">
            <v>120</v>
          </cell>
          <cell r="R3267">
            <v>120</v>
          </cell>
          <cell r="S3267">
            <v>120</v>
          </cell>
          <cell r="T3267">
            <v>43461</v>
          </cell>
          <cell r="U3267">
            <v>43461</v>
          </cell>
          <cell r="V3267">
            <v>43461</v>
          </cell>
          <cell r="W3267">
            <v>43461</v>
          </cell>
          <cell r="X3267" t="str">
            <v>03 X 40 FCL TOILET TISSUE PAPER 2 PLY GSM 17 SIZE R W 133 CM AS PER PROFORMAINVOICE NO TG 3359 TSPL 20-21 DATED 03-09-2020 H S CODE NO 48030000 IDF NO E2009399845 TOTAL REELS 120 TOTAL GROSS WEIGHT 43 461 MT TOTAL NETT WEIGHT 43 041 MT FREIGHT PREPAID IN TRANSIT TO ICD-EMBAKASI NAIROBI ALL THE DESTINATION CHARGES WILL BE ONTHE CONSIGNEE A C</v>
          </cell>
          <cell r="Y3267" t="str">
            <v>Valide</v>
          </cell>
        </row>
        <row r="3268">
          <cell r="A3268" t="str">
            <v>MSKU4235842</v>
          </cell>
          <cell r="B3268">
            <v>20</v>
          </cell>
          <cell r="C3268" t="str">
            <v>205191764</v>
          </cell>
          <cell r="D3268">
            <v>0</v>
          </cell>
          <cell r="E3268">
            <v>0</v>
          </cell>
          <cell r="F3268">
            <v>0</v>
          </cell>
          <cell r="G3268">
            <v>0</v>
          </cell>
          <cell r="H3268">
            <v>0</v>
          </cell>
          <cell r="I3268" t="str">
            <v>2020 MSA 167388</v>
          </cell>
          <cell r="J3268">
            <v>142</v>
          </cell>
          <cell r="K3268" t="str">
            <v>NEM PROJECTS INTERNATIONAL SHAILES</v>
          </cell>
          <cell r="L3268" t="str">
            <v>REGAL PHARMACEUTICALS LTD OFF BA</v>
          </cell>
          <cell r="M3268" t="str">
            <v>AE</v>
          </cell>
          <cell r="N3268" t="str">
            <v>INNSA</v>
          </cell>
          <cell r="O3268" t="str">
            <v>PK</v>
          </cell>
          <cell r="P3268">
            <v>25</v>
          </cell>
          <cell r="Q3268">
            <v>25</v>
          </cell>
          <cell r="R3268">
            <v>25</v>
          </cell>
          <cell r="S3268">
            <v>25</v>
          </cell>
          <cell r="T3268">
            <v>3217</v>
          </cell>
          <cell r="U3268">
            <v>3217</v>
          </cell>
          <cell r="V3268">
            <v>3217</v>
          </cell>
          <cell r="W3268">
            <v>3217</v>
          </cell>
          <cell r="X3268" t="str">
            <v>25 WOODEN BOXES TWENTY FIVE WOODEN BOXES ONLY FOR PHARMACEUTICA LS MANUFACTURING UNIT ONLY BLISTER PACKING MACHINE INV NO EXP 00 2 20-21 DT 10 09 2020 ORDER NO PO007282 DT 12 08 2020 IDF NO E200 7364625 DT 10 08 2020 S B NO 5152350 DT 14 09 2020 HS CODE 84224 000 84799040 84186990 NET WT 2591 000 KGS INTRANSIT TO ICD EMBAKASI NAIROBI</v>
          </cell>
          <cell r="Y3268" t="str">
            <v>Valide</v>
          </cell>
        </row>
        <row r="3269">
          <cell r="A3269" t="str">
            <v>MSKU9389218</v>
          </cell>
          <cell r="B3269">
            <v>40</v>
          </cell>
          <cell r="C3269" t="str">
            <v>205198547</v>
          </cell>
          <cell r="D3269">
            <v>0</v>
          </cell>
          <cell r="E3269">
            <v>0</v>
          </cell>
          <cell r="F3269">
            <v>0</v>
          </cell>
          <cell r="G3269">
            <v>0</v>
          </cell>
          <cell r="H3269">
            <v>0</v>
          </cell>
          <cell r="I3269" t="str">
            <v>2020 MSA 167505</v>
          </cell>
          <cell r="J3269">
            <v>492</v>
          </cell>
          <cell r="K3269" t="str">
            <v>MIDDLE EAST INT L GENERAL TRADING F</v>
          </cell>
          <cell r="L3269" t="str">
            <v>RIMMITEX HOLDINGS LTD P O BOX 988 N</v>
          </cell>
          <cell r="M3269" t="str">
            <v>TR</v>
          </cell>
          <cell r="N3269" t="str">
            <v>AEJEA</v>
          </cell>
          <cell r="O3269" t="str">
            <v>BG</v>
          </cell>
          <cell r="P3269">
            <v>830</v>
          </cell>
          <cell r="Q3269">
            <v>830</v>
          </cell>
          <cell r="R3269">
            <v>830</v>
          </cell>
          <cell r="S3269">
            <v>830</v>
          </cell>
          <cell r="T3269">
            <v>20760</v>
          </cell>
          <cell r="U3269">
            <v>20760</v>
          </cell>
          <cell r="V3269">
            <v>20760</v>
          </cell>
          <cell r="W3269">
            <v>20760</v>
          </cell>
          <cell r="X3269" t="str">
            <v>830 BAGS USED SHOES GRADE B 20760 00 KGS HS-CODE 63090000 ED 1 -1-55-2-20-15397</v>
          </cell>
          <cell r="Y3269" t="str">
            <v>Valide</v>
          </cell>
        </row>
        <row r="3270">
          <cell r="A3270" t="str">
            <v>MRSU3983028</v>
          </cell>
          <cell r="B3270">
            <v>40</v>
          </cell>
          <cell r="C3270" t="str">
            <v>205201999</v>
          </cell>
          <cell r="D3270">
            <v>0</v>
          </cell>
          <cell r="E3270">
            <v>0</v>
          </cell>
          <cell r="F3270">
            <v>0</v>
          </cell>
          <cell r="G3270">
            <v>0</v>
          </cell>
          <cell r="H3270">
            <v>0</v>
          </cell>
          <cell r="I3270" t="str">
            <v>2020 MSA 167389</v>
          </cell>
          <cell r="J3270">
            <v>347</v>
          </cell>
          <cell r="K3270" t="str">
            <v>WEGGAS INTERNATIONAL PLOT NO 062</v>
          </cell>
          <cell r="L3270" t="str">
            <v>M S ADARSH LIMITED P O BOX NO 3332</v>
          </cell>
          <cell r="M3270" t="str">
            <v>US</v>
          </cell>
          <cell r="N3270" t="str">
            <v>INNSA</v>
          </cell>
          <cell r="O3270" t="str">
            <v>CT</v>
          </cell>
          <cell r="P3270">
            <v>1087</v>
          </cell>
          <cell r="Q3270">
            <v>1087</v>
          </cell>
          <cell r="R3270">
            <v>0</v>
          </cell>
          <cell r="S3270">
            <v>0</v>
          </cell>
          <cell r="T3270">
            <v>6987</v>
          </cell>
          <cell r="U3270">
            <v>6987</v>
          </cell>
          <cell r="V3270">
            <v>0</v>
          </cell>
          <cell r="W3270">
            <v>0</v>
          </cell>
          <cell r="X3270" t="str">
            <v>1 X 40 HC 1087 CARTONS ONE HUNDRED EIGHTY SEVEN CARTONS ONLY TABL E KITCHEN OR OTHER H HOLD ARTICLES PARTS THEROF OF IRON OR STEEL -S S UTENSILS SHIPPING BILL NO 5262481 DATE 18 09 2020 NET WEIGHT 5447 00 KGS FREIGHT PREPAID CARGO IS IN TRANSIT TO ICD EMBA KASI ON CONSIGNEES ACCOUNT</v>
          </cell>
          <cell r="Y3270" t="str">
            <v>Valide</v>
          </cell>
        </row>
        <row r="3271">
          <cell r="A3271" t="str">
            <v>GESU5239970</v>
          </cell>
          <cell r="B3271">
            <v>40</v>
          </cell>
          <cell r="C3271" t="str">
            <v>205205194</v>
          </cell>
          <cell r="D3271">
            <v>0</v>
          </cell>
          <cell r="E3271">
            <v>0</v>
          </cell>
          <cell r="F3271">
            <v>0</v>
          </cell>
          <cell r="G3271">
            <v>0</v>
          </cell>
          <cell r="H3271">
            <v>0</v>
          </cell>
          <cell r="I3271" t="str">
            <v>2020 MSA 167388</v>
          </cell>
          <cell r="J3271">
            <v>148</v>
          </cell>
          <cell r="K3271" t="str">
            <v>BALL BEVERAGE PACKAGING INDIA PVT- PANVEL DIST RAIGAD MAHARAS</v>
          </cell>
          <cell r="L3271" t="str">
            <v>KENYA BREWERIES LTD P O BOX 30161</v>
          </cell>
          <cell r="M3271" t="str">
            <v>AE</v>
          </cell>
          <cell r="N3271" t="str">
            <v>INNSA</v>
          </cell>
          <cell r="O3271" t="str">
            <v>PA</v>
          </cell>
          <cell r="P3271">
            <v>96</v>
          </cell>
          <cell r="Q3271">
            <v>96</v>
          </cell>
          <cell r="R3271">
            <v>96</v>
          </cell>
          <cell r="S3271">
            <v>96</v>
          </cell>
          <cell r="T3271">
            <v>11909</v>
          </cell>
          <cell r="U3271">
            <v>11909</v>
          </cell>
          <cell r="V3271">
            <v>11909</v>
          </cell>
          <cell r="W3271">
            <v>11909</v>
          </cell>
          <cell r="X3271" t="str">
            <v>6X40 HC FCL CONTAINER CONTAINING ALUMINIUM BEVERAGE CANS 500 ML WITH EASY OPEN ENDS OTHER ALUMINIUM CONTAINERS N S E EMPTY CANS WHIT E CAP 500ML 202 DIA WITH ENDS MADE WITH ALUMINIUM COIL - HS CODE 7 612 90 90 CANS WHITE CAP 500ML 506478 PCS CDL LIDS SILVER ENDS 5 06478 PCS INVOICE NO EXP 151 2020-21 DT 18 09 2020 SB NO 5276306 DT 18 09 2020 IDF NO E2009400795 PIN NO P000593584F 410 22 1 PH NO 91-022-30911300 FAX 91-022-27402812 INTRANSIT TO ICD EMBAK ASI NAIROBI</v>
          </cell>
          <cell r="Y3271" t="str">
            <v>Valide</v>
          </cell>
        </row>
        <row r="3272">
          <cell r="A3272" t="str">
            <v>MRKU2116164</v>
          </cell>
          <cell r="B3272">
            <v>40</v>
          </cell>
          <cell r="C3272" t="str">
            <v>205205671</v>
          </cell>
          <cell r="D3272">
            <v>0</v>
          </cell>
          <cell r="E3272">
            <v>0</v>
          </cell>
          <cell r="F3272">
            <v>0</v>
          </cell>
          <cell r="G3272">
            <v>0</v>
          </cell>
          <cell r="H3272">
            <v>0</v>
          </cell>
          <cell r="I3272" t="str">
            <v>2020 MSA 167504</v>
          </cell>
          <cell r="J3272">
            <v>4</v>
          </cell>
          <cell r="K3272" t="str">
            <v>BALL BEVERAGE PACKAGING INDIA PVT- PANVEL DIST RAIGAD MAHARAS</v>
          </cell>
          <cell r="L3272" t="str">
            <v>UDV KENYA LTD P O BOX 30161 00100</v>
          </cell>
          <cell r="M3272" t="str">
            <v>CN</v>
          </cell>
          <cell r="N3272" t="str">
            <v>INNSA</v>
          </cell>
          <cell r="O3272" t="str">
            <v>PA</v>
          </cell>
          <cell r="P3272">
            <v>96</v>
          </cell>
          <cell r="Q3272">
            <v>96</v>
          </cell>
          <cell r="R3272">
            <v>96</v>
          </cell>
          <cell r="S3272">
            <v>96</v>
          </cell>
          <cell r="T3272">
            <v>13449</v>
          </cell>
          <cell r="U3272">
            <v>13449</v>
          </cell>
          <cell r="V3272">
            <v>13449</v>
          </cell>
          <cell r="W3272">
            <v>13449</v>
          </cell>
          <cell r="X3272" t="str">
            <v>INTRANSIT TO ICD EMBAKASI NAIROBI 6X40 HC FCL CONTAINER CONTAINING ALUMINIUM BEVERAGE CANS 330 ML WITH EASY OPEN ENDS OTHER ALUMINIUM C ONTAINERS N S E EMPTY CANS SMIRNOFF DOUBLE BLACK GUARANA 330ML 2 02 DIA WITH ENDS MADE WITH ALUMINIUM COIL - HS CODE 7612 90 90 CA NS SMIRNOFF DOUBLE BLACK GUARANA 330ML 725696 PCS CDL LIDS SILVERENDS 725696 PCS INVOICE NO EXP 162 2020-21 DT 24 09 2020 SB NO 5405560 DT 24 09 2020 IDF NO E2009406444 PIN NO P000592830Q 410 221 PH NO 91-022-30911300 FAX 91-022-27402812</v>
          </cell>
          <cell r="Y3272" t="str">
            <v>Valide</v>
          </cell>
        </row>
        <row r="3273">
          <cell r="A3273" t="str">
            <v>MRKU2092545</v>
          </cell>
          <cell r="B3273">
            <v>40</v>
          </cell>
          <cell r="C3273" t="str">
            <v>205205771</v>
          </cell>
          <cell r="D3273">
            <v>0</v>
          </cell>
          <cell r="E3273">
            <v>0</v>
          </cell>
          <cell r="F3273">
            <v>0</v>
          </cell>
          <cell r="G3273">
            <v>0</v>
          </cell>
          <cell r="H3273">
            <v>0</v>
          </cell>
          <cell r="I3273" t="str">
            <v>2020 MSA 167504</v>
          </cell>
          <cell r="J3273">
            <v>4</v>
          </cell>
          <cell r="K3273" t="str">
            <v>BALL BEVERAGE PACKAGING INDIA PVT- PANVEL DIST RAIGAD MAHARAS</v>
          </cell>
          <cell r="L3273" t="str">
            <v>UDV KENYA LTD P O BOX 30161 00100</v>
          </cell>
          <cell r="M3273" t="str">
            <v>CN</v>
          </cell>
          <cell r="N3273" t="str">
            <v>INNSA</v>
          </cell>
          <cell r="O3273" t="str">
            <v>PA</v>
          </cell>
          <cell r="P3273">
            <v>96</v>
          </cell>
          <cell r="Q3273">
            <v>96</v>
          </cell>
          <cell r="R3273">
            <v>96</v>
          </cell>
          <cell r="S3273">
            <v>96</v>
          </cell>
          <cell r="T3273">
            <v>13449</v>
          </cell>
          <cell r="U3273">
            <v>13449</v>
          </cell>
          <cell r="V3273">
            <v>13449</v>
          </cell>
          <cell r="W3273">
            <v>13449</v>
          </cell>
          <cell r="X3273" t="str">
            <v>INTRANSIT TO ICD EMBAKASI NAIROBI 6X40 HC FCL CONTAINER CONTAINING ALUMINIUM BEVERAGE CANS 330 ML WITH EASY OPEN ENDS OTHER ALUMINIUM C ONTAINERS N S E EMPTY CANS SMIRNOFF DOUBLE BLACK GUARANA 330ML 2 02 DIA WITH ENDS MADE WITH ALUMINIUM COIL - HS CODE 7612 90 90 CA NS SMIRNOFF DOUBLE BLACK GUARANA 330ML 725696 PCS CDL LIDS SILVERENDS 725696 PCS INVOICE NO EXP 162 2020-21 DT 24 09 2020 SB NO 5405560 DT 24 09 2020 IDF NO E2009406444 PIN NO P000592830Q 410 221 PH NO 91-022-30911300 FAX 91-022-27402812</v>
          </cell>
          <cell r="Y3273" t="str">
            <v>Valide</v>
          </cell>
        </row>
        <row r="3274">
          <cell r="A3274" t="str">
            <v>CLHU8811813</v>
          </cell>
          <cell r="B3274">
            <v>40</v>
          </cell>
          <cell r="C3274" t="str">
            <v>205205771</v>
          </cell>
          <cell r="D3274">
            <v>0</v>
          </cell>
          <cell r="E3274">
            <v>0</v>
          </cell>
          <cell r="F3274">
            <v>0</v>
          </cell>
          <cell r="G3274">
            <v>0</v>
          </cell>
          <cell r="H3274">
            <v>0</v>
          </cell>
          <cell r="I3274" t="str">
            <v>2020 MSA 167504</v>
          </cell>
          <cell r="J3274">
            <v>4</v>
          </cell>
          <cell r="K3274" t="str">
            <v>BALL BEVERAGE PACKAGING INDIA PVT- PANVEL DIST RAIGAD MAHARAS</v>
          </cell>
          <cell r="L3274" t="str">
            <v>UDV KENYA LTD P O BOX 30161 00100</v>
          </cell>
          <cell r="M3274" t="str">
            <v>CN</v>
          </cell>
          <cell r="N3274" t="str">
            <v>INNSA</v>
          </cell>
          <cell r="O3274" t="str">
            <v>PA</v>
          </cell>
          <cell r="P3274">
            <v>96</v>
          </cell>
          <cell r="Q3274">
            <v>96</v>
          </cell>
          <cell r="R3274">
            <v>96</v>
          </cell>
          <cell r="S3274">
            <v>96</v>
          </cell>
          <cell r="T3274">
            <v>13449</v>
          </cell>
          <cell r="U3274">
            <v>13449</v>
          </cell>
          <cell r="V3274">
            <v>13449</v>
          </cell>
          <cell r="W3274">
            <v>13449</v>
          </cell>
          <cell r="X3274" t="str">
            <v>INTRANSIT TO ICD EMBAKASI NAIROBI 6X40 HC FCL CONTAINER CONTAINING ALUMINIUM BEVERAGE CANS 330 ML WITH EASY OPEN ENDS OTHER ALUMINIUM C ONTAINERS N S E EMPTY CANS SMIRNOFF DOUBLE BLACK GUARANA 330ML 2 02 DIA WITH ENDS MADE WITH ALUMINIUM COIL - HS CODE 7612 90 90 CA NS SMIRNOFF DOUBLE BLACK GUARANA 330ML 725696 PCS CDL LIDS SILVERENDS 725696 PCS INVOICE NO EXP 162 2020-21 DT 24 09 2020 SB NO 5405560 DT 24 09 2020 IDF NO E2009406444 PIN NO P000592830Q 410 221 PH NO 91-022-30911300 FAX 91-022-27402812</v>
          </cell>
          <cell r="Y3274" t="str">
            <v>Valide</v>
          </cell>
        </row>
        <row r="3275">
          <cell r="A3275" t="str">
            <v>MRKU5975060</v>
          </cell>
          <cell r="B3275">
            <v>40</v>
          </cell>
          <cell r="C3275" t="str">
            <v>205208441</v>
          </cell>
          <cell r="D3275">
            <v>0</v>
          </cell>
          <cell r="E3275">
            <v>0</v>
          </cell>
          <cell r="F3275">
            <v>0</v>
          </cell>
          <cell r="G3275">
            <v>0</v>
          </cell>
          <cell r="H3275">
            <v>0</v>
          </cell>
          <cell r="I3275" t="str">
            <v>2020 MSA 167505</v>
          </cell>
          <cell r="J3275">
            <v>499</v>
          </cell>
          <cell r="K3275" t="str">
            <v>THE PROCTER GAMBLE COMPANY EGYPT</v>
          </cell>
          <cell r="L3275" t="str">
            <v>HASBAH KENYA LTD OLD AIRPORT NORT</v>
          </cell>
          <cell r="M3275" t="str">
            <v>TR</v>
          </cell>
          <cell r="N3275" t="str">
            <v>EGPSE</v>
          </cell>
          <cell r="O3275" t="str">
            <v>CS</v>
          </cell>
          <cell r="P3275">
            <v>3640</v>
          </cell>
          <cell r="Q3275">
            <v>3640</v>
          </cell>
          <cell r="R3275">
            <v>3640</v>
          </cell>
          <cell r="S3275">
            <v>3640</v>
          </cell>
          <cell r="T3275">
            <v>4981</v>
          </cell>
          <cell r="U3275">
            <v>4981</v>
          </cell>
          <cell r="V3275">
            <v>4981</v>
          </cell>
          <cell r="W3275">
            <v>4981</v>
          </cell>
          <cell r="X3275" t="str">
            <v>ALWAYS- SANITARY PADS ORDER 1034638819 TOTAL NET WEIGH T 3988 72 KGS TOTAL GROSS WEIGHT 4981 18 KGS TOTAL QTY 36 40 CASES FREIGHT TO BE PAID IN USD HS CODE 961900 ICD EMBAKASI NAIROBI</v>
          </cell>
          <cell r="Y3275" t="str">
            <v>Valide</v>
          </cell>
        </row>
        <row r="3276">
          <cell r="A3276" t="str">
            <v>MSKU7602962</v>
          </cell>
          <cell r="B3276">
            <v>20</v>
          </cell>
          <cell r="C3276" t="str">
            <v>205226785</v>
          </cell>
          <cell r="D3276">
            <v>0</v>
          </cell>
          <cell r="E3276">
            <v>0</v>
          </cell>
          <cell r="F3276">
            <v>0</v>
          </cell>
          <cell r="G3276">
            <v>0</v>
          </cell>
          <cell r="H3276">
            <v>0</v>
          </cell>
          <cell r="I3276" t="str">
            <v>2020 MSA 167389</v>
          </cell>
          <cell r="J3276">
            <v>354</v>
          </cell>
          <cell r="K3276" t="str">
            <v>AL FUJAIRAH COSMETICS TRADING LLC</v>
          </cell>
          <cell r="L3276" t="str">
            <v>STYLE INDUSTRIES LTD MUGUGA GREEN</v>
          </cell>
          <cell r="M3276" t="str">
            <v>US</v>
          </cell>
          <cell r="N3276" t="str">
            <v>AEJEA</v>
          </cell>
          <cell r="O3276" t="str">
            <v>CT</v>
          </cell>
          <cell r="P3276">
            <v>220</v>
          </cell>
          <cell r="Q3276">
            <v>220</v>
          </cell>
          <cell r="R3276">
            <v>0</v>
          </cell>
          <cell r="S3276">
            <v>0</v>
          </cell>
          <cell r="T3276">
            <v>7513</v>
          </cell>
          <cell r="U3276">
            <v>7513</v>
          </cell>
          <cell r="V3276">
            <v>0</v>
          </cell>
          <cell r="W3276">
            <v>0</v>
          </cell>
          <cell r="X3276" t="str">
            <v>SYNTHETIC HAIR ED NO 201-04757627-20</v>
          </cell>
          <cell r="Y3276" t="str">
            <v>Valide</v>
          </cell>
        </row>
        <row r="3277">
          <cell r="A3277" t="str">
            <v>MRKU5497640</v>
          </cell>
          <cell r="B3277">
            <v>40</v>
          </cell>
          <cell r="C3277" t="str">
            <v>205228548</v>
          </cell>
          <cell r="D3277">
            <v>0</v>
          </cell>
          <cell r="E3277">
            <v>0</v>
          </cell>
          <cell r="F3277">
            <v>0</v>
          </cell>
          <cell r="G3277">
            <v>0</v>
          </cell>
          <cell r="H3277">
            <v>0</v>
          </cell>
          <cell r="I3277" t="str">
            <v>2020 MSA 167505</v>
          </cell>
          <cell r="J3277">
            <v>507</v>
          </cell>
          <cell r="K3277" t="str">
            <v>RELIANCE INDUSTRIES LIMITED FIBRES</v>
          </cell>
          <cell r="L3277" t="str">
            <v>SOURCING INTERNATIONAL LIMITED P OGMAIL COM</v>
          </cell>
          <cell r="M3277" t="str">
            <v>TR</v>
          </cell>
          <cell r="N3277" t="str">
            <v>INHZA</v>
          </cell>
          <cell r="O3277" t="str">
            <v>CT</v>
          </cell>
          <cell r="P3277">
            <v>589</v>
          </cell>
          <cell r="Q3277">
            <v>589</v>
          </cell>
          <cell r="R3277">
            <v>589</v>
          </cell>
          <cell r="S3277">
            <v>589</v>
          </cell>
          <cell r="T3277">
            <v>23110</v>
          </cell>
          <cell r="U3277">
            <v>23110</v>
          </cell>
          <cell r="V3277">
            <v>23110</v>
          </cell>
          <cell r="W3277">
            <v>23110</v>
          </cell>
          <cell r="X3277" t="str">
            <v>FIVE HUNDRED EIGHTY NINE CARTONS ONLY POLYESTER TEXTURED YARN GRY 0150 048 1 TX NIM I SD HS CODE 5402 33 00 GOODS IN TRANSIT FROM MOM BASA TO NAIROBI - KENYA CUSTOMER WILL PAY TO THE SHIPPING COMPANY THE INTERNAL HAULAGE CHARGES FROM MOMBASA TO NAIROBI - KENYA 14 DAYS FREE TIME DETENTION AT PORT OF DESTINATION S BILL NO 5257835 DT 18 09 2020 GROSS WEIGHT 23109 730 KGS NET WEIGHT 21727 500 KGS 1X40 H C FCL THANE BELAPUR ROAD GHANSOLI NAVI MUMBAI - 400701 INDIA PH ONE 91-22-44770000 INDIA PLACE OF DELIVERY MOMBASA-KENYA CARRIERS L IABILITY CEASES AT PORT OF DISCHARGE AGENT AT DESTINATION MAERSK KE NYA LTD BRANCH OFFICE MARITIME CENTRE ARCHBISHOP MAKARIOS CLOSEOFF MOI AVENUE P O BOX 89911 MOMBASA KENYA PHONE 254 41 222005 6 2221273 - 6 FAX 254 20 2220086 2316260 SHIPPING MARKS SOURCING AS PER B L S I L</v>
          </cell>
          <cell r="Y3277" t="str">
            <v>Valide</v>
          </cell>
        </row>
        <row r="3278">
          <cell r="A3278" t="str">
            <v>MRKU4994235</v>
          </cell>
          <cell r="B3278">
            <v>40</v>
          </cell>
          <cell r="C3278" t="str">
            <v>205236865</v>
          </cell>
          <cell r="D3278">
            <v>0</v>
          </cell>
          <cell r="E3278">
            <v>0</v>
          </cell>
          <cell r="F3278">
            <v>0</v>
          </cell>
          <cell r="G3278">
            <v>0</v>
          </cell>
          <cell r="H3278">
            <v>0</v>
          </cell>
          <cell r="I3278" t="str">
            <v>2020 MSA 167504</v>
          </cell>
          <cell r="J3278">
            <v>215</v>
          </cell>
          <cell r="K3278" t="str">
            <v>EXXONMOBIL PETROLEUM CHEMICAL BV</v>
          </cell>
          <cell r="L3278" t="str">
            <v>NAIROBI PLASTICS LTD PO BOX 49086 P</v>
          </cell>
          <cell r="M3278" t="str">
            <v>CN</v>
          </cell>
          <cell r="N3278" t="str">
            <v>SAJED</v>
          </cell>
          <cell r="O3278" t="str">
            <v>BG</v>
          </cell>
          <cell r="P3278">
            <v>4950</v>
          </cell>
          <cell r="Q3278">
            <v>4950</v>
          </cell>
          <cell r="R3278">
            <v>4950</v>
          </cell>
          <cell r="S3278">
            <v>4950</v>
          </cell>
          <cell r="T3278">
            <v>126375</v>
          </cell>
          <cell r="U3278">
            <v>126375</v>
          </cell>
          <cell r="V3278">
            <v>126375</v>
          </cell>
          <cell r="W3278">
            <v>126375</v>
          </cell>
          <cell r="X3278" t="str">
            <v>HYA600 - 123 75 MT 123 750 MT NET POLYETHYLENE RAW MATERIALS ON PALL ETS HIGH DENSITY POLYETHYLENE EXXONMOBIL HYA600 H S CODE 3901 2000 CONTAINERS IN TRANSIT TO ICD NAIROBI ON CONSIGNEE S ARRANGEMENT RI SK AND ACCOUNT SHIPPED ON BOARD</v>
          </cell>
          <cell r="Y3278" t="str">
            <v>Valide</v>
          </cell>
        </row>
        <row r="3279">
          <cell r="A3279" t="str">
            <v>TCKU7406409</v>
          </cell>
          <cell r="B3279">
            <v>40</v>
          </cell>
          <cell r="C3279" t="str">
            <v>205236865</v>
          </cell>
          <cell r="D3279">
            <v>0</v>
          </cell>
          <cell r="E3279">
            <v>0</v>
          </cell>
          <cell r="F3279">
            <v>0</v>
          </cell>
          <cell r="G3279">
            <v>0</v>
          </cell>
          <cell r="H3279">
            <v>0</v>
          </cell>
          <cell r="I3279" t="str">
            <v>2020 MSA 167504</v>
          </cell>
          <cell r="J3279">
            <v>215</v>
          </cell>
          <cell r="K3279" t="str">
            <v>EXXONMOBIL PETROLEUM CHEMICAL BV</v>
          </cell>
          <cell r="L3279" t="str">
            <v>NAIROBI PLASTICS LTD PO BOX 49086 P</v>
          </cell>
          <cell r="M3279" t="str">
            <v>CN</v>
          </cell>
          <cell r="N3279" t="str">
            <v>SAJED</v>
          </cell>
          <cell r="O3279" t="str">
            <v>BG</v>
          </cell>
          <cell r="P3279">
            <v>4950</v>
          </cell>
          <cell r="Q3279">
            <v>4950</v>
          </cell>
          <cell r="R3279">
            <v>4950</v>
          </cell>
          <cell r="S3279">
            <v>4950</v>
          </cell>
          <cell r="T3279">
            <v>126375</v>
          </cell>
          <cell r="U3279">
            <v>126375</v>
          </cell>
          <cell r="V3279">
            <v>126375</v>
          </cell>
          <cell r="W3279">
            <v>126375</v>
          </cell>
          <cell r="X3279" t="str">
            <v>HYA600 - 123 75 MT 123 750 MT NET POLYETHYLENE RAW MATERIALS ON PALL ETS HIGH DENSITY POLYETHYLENE EXXONMOBIL HYA600 H S CODE 3901 2000 CONTAINERS IN TRANSIT TO ICD NAIROBI ON CONSIGNEE S ARRANGEMENT RI SK AND ACCOUNT SHIPPED ON BOARD</v>
          </cell>
          <cell r="Y3279" t="str">
            <v>Valide</v>
          </cell>
        </row>
        <row r="3280">
          <cell r="A3280" t="str">
            <v>MRKU5879792</v>
          </cell>
          <cell r="B3280">
            <v>40</v>
          </cell>
          <cell r="C3280" t="str">
            <v>205236865</v>
          </cell>
          <cell r="D3280">
            <v>0</v>
          </cell>
          <cell r="E3280">
            <v>0</v>
          </cell>
          <cell r="F3280">
            <v>0</v>
          </cell>
          <cell r="G3280">
            <v>0</v>
          </cell>
          <cell r="H3280">
            <v>0</v>
          </cell>
          <cell r="I3280" t="str">
            <v>2020 MSA 167504</v>
          </cell>
          <cell r="J3280">
            <v>215</v>
          </cell>
          <cell r="K3280" t="str">
            <v>EXXONMOBIL PETROLEUM CHEMICAL BV</v>
          </cell>
          <cell r="L3280" t="str">
            <v>NAIROBI PLASTICS LTD PO BOX 49086 P</v>
          </cell>
          <cell r="M3280" t="str">
            <v>CN</v>
          </cell>
          <cell r="N3280" t="str">
            <v>SAJED</v>
          </cell>
          <cell r="O3280" t="str">
            <v>BG</v>
          </cell>
          <cell r="P3280">
            <v>4950</v>
          </cell>
          <cell r="Q3280">
            <v>4950</v>
          </cell>
          <cell r="R3280">
            <v>4950</v>
          </cell>
          <cell r="S3280">
            <v>4950</v>
          </cell>
          <cell r="T3280">
            <v>126375</v>
          </cell>
          <cell r="U3280">
            <v>126375</v>
          </cell>
          <cell r="V3280">
            <v>126375</v>
          </cell>
          <cell r="W3280">
            <v>126375</v>
          </cell>
          <cell r="X3280" t="str">
            <v>HYA600 - 123 75 MT 123 750 MT NET POLYETHYLENE RAW MATERIALS ON PALL ETS HIGH DENSITY POLYETHYLENE EXXONMOBIL HYA600 H S CODE 3901 2000 CONTAINERS IN TRANSIT TO ICD NAIROBI ON CONSIGNEE S ARRANGEMENT RI SK AND ACCOUNT SHIPPED ON BOARD</v>
          </cell>
          <cell r="Y3280" t="str">
            <v>Valide</v>
          </cell>
        </row>
        <row r="3281">
          <cell r="A3281" t="str">
            <v>MRKU2053235</v>
          </cell>
          <cell r="B3281">
            <v>40</v>
          </cell>
          <cell r="C3281" t="str">
            <v>205255797</v>
          </cell>
          <cell r="D3281">
            <v>0</v>
          </cell>
          <cell r="E3281">
            <v>0</v>
          </cell>
          <cell r="F3281">
            <v>0</v>
          </cell>
          <cell r="G3281">
            <v>0</v>
          </cell>
          <cell r="H3281">
            <v>0</v>
          </cell>
          <cell r="I3281" t="str">
            <v>2020 MSA 167505</v>
          </cell>
          <cell r="J3281">
            <v>517</v>
          </cell>
          <cell r="K3281" t="str">
            <v>AKINAL SENTETIK TEKSTIL SAN VE TIC342 337 20 60 FAX 90 342 337</v>
          </cell>
          <cell r="L3281" t="str">
            <v>PREMIUM HYGIENE PRODUCTS LIMITED AL00254 714 721555</v>
          </cell>
          <cell r="M3281" t="str">
            <v>TR</v>
          </cell>
          <cell r="N3281" t="str">
            <v>TRISK</v>
          </cell>
          <cell r="O3281" t="str">
            <v>PC</v>
          </cell>
          <cell r="P3281">
            <v>45</v>
          </cell>
          <cell r="Q3281">
            <v>45</v>
          </cell>
          <cell r="R3281">
            <v>45</v>
          </cell>
          <cell r="S3281">
            <v>45</v>
          </cell>
          <cell r="T3281">
            <v>14840</v>
          </cell>
          <cell r="U3281">
            <v>14840</v>
          </cell>
          <cell r="V3281">
            <v>14840</v>
          </cell>
          <cell r="W3281">
            <v>14840</v>
          </cell>
          <cell r="X3281" t="str">
            <v>NONWOVEN FABRIC ROLLS 22 PARCELS NET WEIGHT 7 096 11 KGS GROSS WEI GHT 7 428 28 KGS HS CODE 560312900019 ACQUISITION DISTRIBUTION LAYER 1 PARCELS NET WEIGHT 11 20 KGS GROSS WEIGHT 11 72 KGS HS C ODE 560312900019 GOODS IN TRANSIT TO NAIROBI ON CONSIGNEERISK A C AND CARRIER RESPONSIBILITY CEASES AT MOMBASA KENYA NONWOVEN FABRIC ROLLS 22 PARCELS NET WEIGHT 7 017 89 KGS GROSS WEI GHT 7 400 00 KGS HS CODE 560312900019 TOTAL 45 PARCELS TOTAL NET WEIGHT 14 125 20 KGS TOTAL GROSS WEIGHT 14 840 00 KGS GOODS IN TRANSIT TO NAIROBI ON CONSIGNEERISK A C AND CARRIER RESPONSIBILI TY CEASES AT MOMBASA KENYA</v>
          </cell>
          <cell r="Y3281" t="str">
            <v>Valide</v>
          </cell>
        </row>
        <row r="3282">
          <cell r="A3282" t="str">
            <v>GESU3831851</v>
          </cell>
          <cell r="B3282">
            <v>20</v>
          </cell>
          <cell r="C3282" t="str">
            <v>205269952</v>
          </cell>
          <cell r="D3282">
            <v>0</v>
          </cell>
          <cell r="E3282">
            <v>0</v>
          </cell>
          <cell r="F3282">
            <v>0</v>
          </cell>
          <cell r="G3282">
            <v>0</v>
          </cell>
          <cell r="H3282">
            <v>0</v>
          </cell>
          <cell r="I3282" t="str">
            <v>2020 MSA 167389</v>
          </cell>
          <cell r="J3282">
            <v>397</v>
          </cell>
          <cell r="K3282" t="str">
            <v>GOLCHA ASSOCIATED EXPORTS LLP GOLCH</v>
          </cell>
          <cell r="L3282" t="str">
            <v>KAMDEV ENTERPRISES LTD OFF ENTERPRIN PATEL</v>
          </cell>
          <cell r="M3282" t="str">
            <v>US</v>
          </cell>
          <cell r="N3282" t="str">
            <v>INMUN</v>
          </cell>
          <cell r="O3282" t="str">
            <v>BG</v>
          </cell>
          <cell r="P3282">
            <v>960</v>
          </cell>
          <cell r="Q3282">
            <v>960</v>
          </cell>
          <cell r="R3282">
            <v>960</v>
          </cell>
          <cell r="S3282">
            <v>960</v>
          </cell>
          <cell r="T3282">
            <v>24144</v>
          </cell>
          <cell r="U3282">
            <v>24144</v>
          </cell>
          <cell r="V3282">
            <v>24144</v>
          </cell>
          <cell r="W3282">
            <v>24144</v>
          </cell>
          <cell r="X3282" t="str">
            <v>01X20 FCL CONTAINERS TOTAL - 960 BAGS EX-JB-20-IPPOLM-25KG T ALC POWDER PACKED IN 25 KGBAGS HS CODE 25262000 IDF NO E20063501 48 P O NO ORDER ON 22ND JUNE DTD JUN 23 2020 S B NO 5360793 DT 22 09 2020 INV NO 2000200139 DT 31 07 2020 TOTAL NET WEIG HT 24000 000 KGS TOTAL GROSS WEIGHT 24144 000 KGS APPLICABLE FREE TIME 14 DAYS COMBINED DETENTION DEMURRAGE AT PORT OF DISC HARGE PLACE OF DELIVERY FREIGHT PREPAID PLACE OF DELIVERY NAI ROBI CARGO IN TRNSIT TO NAIROBI ON CONSIGNEE ARRANGEMENT COST RISK ACCOUNT</v>
          </cell>
          <cell r="Y3282" t="str">
            <v>Valide</v>
          </cell>
        </row>
        <row r="3283">
          <cell r="A3283" t="str">
            <v>MRKU4926122</v>
          </cell>
          <cell r="B3283">
            <v>40</v>
          </cell>
          <cell r="C3283" t="str">
            <v>205276126</v>
          </cell>
          <cell r="D3283">
            <v>0</v>
          </cell>
          <cell r="E3283">
            <v>0</v>
          </cell>
          <cell r="F3283">
            <v>0</v>
          </cell>
          <cell r="G3283">
            <v>0</v>
          </cell>
          <cell r="H3283">
            <v>0</v>
          </cell>
          <cell r="I3283" t="str">
            <v>2020 MSA 167505</v>
          </cell>
          <cell r="J3283">
            <v>522</v>
          </cell>
          <cell r="K3283" t="str">
            <v>BOROUGE PTE LTD P O BOX 6951 ABU D</v>
          </cell>
          <cell r="L3283" t="str">
            <v>R R PLASTIC LIMITED P O BOX 3998INFO RRPLASTICLTD CO KE</v>
          </cell>
          <cell r="M3283" t="str">
            <v>TR</v>
          </cell>
          <cell r="N3283" t="str">
            <v>AEAUH</v>
          </cell>
          <cell r="O3283" t="str">
            <v>BG</v>
          </cell>
          <cell r="P3283">
            <v>3960</v>
          </cell>
          <cell r="Q3283">
            <v>3960</v>
          </cell>
          <cell r="R3283">
            <v>3960</v>
          </cell>
          <cell r="S3283">
            <v>3960</v>
          </cell>
          <cell r="T3283">
            <v>101376</v>
          </cell>
          <cell r="U3283">
            <v>101376</v>
          </cell>
          <cell r="V3283">
            <v>101376</v>
          </cell>
          <cell r="W3283">
            <v>101376</v>
          </cell>
          <cell r="X3283" t="str">
            <v>BE961MO PROPYLENE COPOLYMERS H S CODE 39023000 TOTAL NET WEIGHT 99 MT TOTAL GROSS WEIGHT 101 376 MT AGENT AT DESTINATION MAER SK KENYA LTD BRANCH OFFICE MARITIME CENTRE ARCHBISHOP MAKARIOS C LOSE OFF MOI AVENUE P O BOX 89911 MOMBASA KENYA PHONE 254 4 1 2220056 2221273 - 6 FAX 254 20 2220086 2316260 KE IMPORT MAERSK COM INTRANSIT TO ICD EMBAKASI NAIROBI</v>
          </cell>
          <cell r="Y3283" t="str">
            <v>Valide</v>
          </cell>
        </row>
        <row r="3284">
          <cell r="A3284" t="str">
            <v>HASU4512505</v>
          </cell>
          <cell r="B3284">
            <v>40</v>
          </cell>
          <cell r="C3284" t="str">
            <v>205276126</v>
          </cell>
          <cell r="D3284">
            <v>0</v>
          </cell>
          <cell r="E3284">
            <v>0</v>
          </cell>
          <cell r="F3284">
            <v>0</v>
          </cell>
          <cell r="G3284">
            <v>0</v>
          </cell>
          <cell r="H3284">
            <v>0</v>
          </cell>
          <cell r="I3284" t="str">
            <v>2020 MSA 167505</v>
          </cell>
          <cell r="J3284">
            <v>522</v>
          </cell>
          <cell r="K3284" t="str">
            <v>BOROUGE PTE LTD P O BOX 6951 ABU D</v>
          </cell>
          <cell r="L3284" t="str">
            <v>R R PLASTIC LIMITED P O BOX 3998INFO RRPLASTICLTD CO KE</v>
          </cell>
          <cell r="M3284" t="str">
            <v>TR</v>
          </cell>
          <cell r="N3284" t="str">
            <v>AEAUH</v>
          </cell>
          <cell r="O3284" t="str">
            <v>BG</v>
          </cell>
          <cell r="P3284">
            <v>3960</v>
          </cell>
          <cell r="Q3284">
            <v>3960</v>
          </cell>
          <cell r="R3284">
            <v>3960</v>
          </cell>
          <cell r="S3284">
            <v>3960</v>
          </cell>
          <cell r="T3284">
            <v>101376</v>
          </cell>
          <cell r="U3284">
            <v>101376</v>
          </cell>
          <cell r="V3284">
            <v>101376</v>
          </cell>
          <cell r="W3284">
            <v>101376</v>
          </cell>
          <cell r="X3284" t="str">
            <v>BE961MO PROPYLENE COPOLYMERS H S CODE 39023000 TOTAL NET WEIGHT 99 MT TOTAL GROSS WEIGHT 101 376 MT AGENT AT DESTINATION MAER SK KENYA LTD BRANCH OFFICE MARITIME CENTRE ARCHBISHOP MAKARIOS C LOSE OFF MOI AVENUE P O BOX 89911 MOMBASA KENYA PHONE 254 4 1 2220056 2221273 - 6 FAX 254 20 2220086 2316260 KE IMPORT MAERSK COM INTRANSIT TO ICD EMBAKASI NAIROBI</v>
          </cell>
          <cell r="Y3284" t="str">
            <v>Valide</v>
          </cell>
        </row>
        <row r="3285">
          <cell r="A3285" t="str">
            <v>TEMU7135847</v>
          </cell>
          <cell r="B3285">
            <v>40</v>
          </cell>
          <cell r="C3285" t="str">
            <v>205286758</v>
          </cell>
          <cell r="D3285">
            <v>0</v>
          </cell>
          <cell r="E3285">
            <v>0</v>
          </cell>
          <cell r="F3285">
            <v>0</v>
          </cell>
          <cell r="G3285">
            <v>0</v>
          </cell>
          <cell r="H3285">
            <v>0</v>
          </cell>
          <cell r="I3285" t="str">
            <v>2020 MSA 167505</v>
          </cell>
          <cell r="J3285">
            <v>23</v>
          </cell>
          <cell r="K3285" t="str">
            <v>INDOCO REMEDIES LIMITED INDOCO HOUS</v>
          </cell>
          <cell r="L3285" t="str">
            <v>M S SAI PHARMACEUTICALS WHITEFIELD</v>
          </cell>
          <cell r="M3285" t="str">
            <v>TR</v>
          </cell>
          <cell r="N3285" t="str">
            <v>INNSA</v>
          </cell>
          <cell r="O3285" t="str">
            <v>CT</v>
          </cell>
          <cell r="P3285">
            <v>1900</v>
          </cell>
          <cell r="Q3285">
            <v>1900</v>
          </cell>
          <cell r="R3285">
            <v>1900</v>
          </cell>
          <cell r="S3285">
            <v>1900</v>
          </cell>
          <cell r="T3285">
            <v>11568</v>
          </cell>
          <cell r="U3285">
            <v>11568</v>
          </cell>
          <cell r="V3285">
            <v>11568</v>
          </cell>
          <cell r="W3285">
            <v>11568</v>
          </cell>
          <cell r="X3285" t="str">
            <v>01X40 HQ CONTAINER 1900 CARTONS OF HARMLESS MEDICINES H S CODE N O 3004 CARGO IN-TRANSIT TO ICD EMBAKASI NAIROBI KENYA NET WT 7686 735 KGS SB NO 4891147 DTD 02 09 2020 4894096 DTD 02 09 2 020 5217136 DTD 16 09 2020 4894240 DTD 02 09 2020 4891179 D TD 02 09 2020 4899064 DTD 02 09 2020 4901992 DTD 02 09 2020 4907196 DTD 02 09 2020 4891177 DTD 02 09 2020 4891165 DTD 0 2 09 2020 4895226 DTD 02 09 2020 NET WT 7686 735 KGS FREIGHT PREPAID FREIGHT PREPAID</v>
          </cell>
          <cell r="Y3285" t="str">
            <v>Valide</v>
          </cell>
        </row>
        <row r="3286">
          <cell r="A3286" t="str">
            <v>MSKU1180920</v>
          </cell>
          <cell r="B3286">
            <v>40</v>
          </cell>
          <cell r="C3286" t="str">
            <v>205287339</v>
          </cell>
          <cell r="D3286">
            <v>0</v>
          </cell>
          <cell r="E3286">
            <v>0</v>
          </cell>
          <cell r="F3286">
            <v>0</v>
          </cell>
          <cell r="G3286">
            <v>0</v>
          </cell>
          <cell r="H3286">
            <v>0</v>
          </cell>
          <cell r="I3286" t="str">
            <v>2020 MSA 167505</v>
          </cell>
          <cell r="J3286">
            <v>527</v>
          </cell>
          <cell r="K3286" t="str">
            <v>GOLDEN COAST FZE P O BOX 41862 HAMR</v>
          </cell>
          <cell r="L3286" t="str">
            <v>EDCOM LIMITED P O BOX 99705 80107 N</v>
          </cell>
          <cell r="M3286" t="str">
            <v>TR</v>
          </cell>
          <cell r="N3286" t="str">
            <v>AEJEA</v>
          </cell>
          <cell r="O3286" t="str">
            <v>PK</v>
          </cell>
          <cell r="P3286">
            <v>855</v>
          </cell>
          <cell r="Q3286">
            <v>855</v>
          </cell>
          <cell r="R3286">
            <v>855</v>
          </cell>
          <cell r="S3286">
            <v>855</v>
          </cell>
          <cell r="T3286">
            <v>21370</v>
          </cell>
          <cell r="U3286">
            <v>21370</v>
          </cell>
          <cell r="V3286">
            <v>21370</v>
          </cell>
          <cell r="W3286">
            <v>21370</v>
          </cell>
          <cell r="X3286" t="str">
            <v>855 PACKAGES OF USED SHOES HS CODE 63090000 ED 1-1-55-2-20-15474 N ET WEIGHT 21200 KGS INTRANSIT TO ICD EMBAKASI NAIROBI</v>
          </cell>
          <cell r="Y3286" t="str">
            <v>Valide</v>
          </cell>
        </row>
        <row r="3287">
          <cell r="A3287" t="str">
            <v>MSKU1542613</v>
          </cell>
          <cell r="B3287">
            <v>40</v>
          </cell>
          <cell r="C3287" t="str">
            <v>205308235</v>
          </cell>
          <cell r="D3287">
            <v>0</v>
          </cell>
          <cell r="E3287">
            <v>0</v>
          </cell>
          <cell r="F3287">
            <v>0</v>
          </cell>
          <cell r="G3287">
            <v>0</v>
          </cell>
          <cell r="H3287">
            <v>0</v>
          </cell>
          <cell r="I3287" t="str">
            <v>2020 MSA 167505</v>
          </cell>
          <cell r="J3287">
            <v>531</v>
          </cell>
          <cell r="K3287" t="str">
            <v>CAMSO LOADSTAR PVT LTD NO 218 RE</v>
          </cell>
          <cell r="L3287" t="str">
            <v>KINGSWAY TYRES LIMITED P O BOX 1132</v>
          </cell>
          <cell r="M3287" t="str">
            <v>TR</v>
          </cell>
          <cell r="N3287" t="str">
            <v>LKCMB</v>
          </cell>
          <cell r="O3287" t="str">
            <v>PK</v>
          </cell>
          <cell r="P3287">
            <v>271</v>
          </cell>
          <cell r="Q3287">
            <v>271</v>
          </cell>
          <cell r="R3287">
            <v>271</v>
          </cell>
          <cell r="S3287">
            <v>271</v>
          </cell>
          <cell r="T3287">
            <v>17523</v>
          </cell>
          <cell r="U3287">
            <v>17523</v>
          </cell>
          <cell r="V3287">
            <v>17523</v>
          </cell>
          <cell r="W3287">
            <v>17523</v>
          </cell>
          <cell r="X3287" t="str">
            <v>INTRANSIT TO ICD EMBAKASI NAIROBI 01X40 HC CNTR CONTG 271 NOS TYRES 8 NOS PNEUMATIC TYRES - OTHERS HS CODE 4011 9 0 SHIPMENT NO 800-80170831 36 NOS SOLID RUBBER TYRES HS C ODE 4012 90 211 NOS PNEUMATIC TYRES - OTHERS HS CODE 4011 90 16 NOS PNEUM TYRES FOR CONS IND HANDLING MINING HS CODE 4011 80 SHIPMENT NO 800-80170830 BOI ENT RY NO E 89528 E 89530 G C E C REG NO 424 28 8 92 N ET WEIGHT 17 523 08 KGS SHIP TO ADDRESS KINGSWAY TYRES LIMITED MO MBASA PORT KENYA IN TRANSIT IS ARRANGED BY MERCHANT FOR ACCOUNT A ND RISK OF MERCHANT APPLICABLE FREE TIME 14 DAYS COMBINED DETENTION DEMURRAGE AT PORT OF DISCHARGE PLACE OF DELIVERY FCL FC L</v>
          </cell>
          <cell r="Y3287" t="str">
            <v>Valide</v>
          </cell>
        </row>
        <row r="3288">
          <cell r="A3288" t="str">
            <v>MSKU9495539</v>
          </cell>
          <cell r="B3288">
            <v>40</v>
          </cell>
          <cell r="C3288" t="str">
            <v>205310736</v>
          </cell>
          <cell r="D3288">
            <v>0</v>
          </cell>
          <cell r="E3288">
            <v>0</v>
          </cell>
          <cell r="F3288">
            <v>0</v>
          </cell>
          <cell r="G3288">
            <v>0</v>
          </cell>
          <cell r="H3288">
            <v>0</v>
          </cell>
          <cell r="I3288" t="str">
            <v>2020 MSA 167505</v>
          </cell>
          <cell r="J3288">
            <v>137</v>
          </cell>
          <cell r="K3288" t="str">
            <v>SAARUS INNOVATIONS PRIVATE LIMITED ABAD- 382170 INDIA</v>
          </cell>
          <cell r="L3288" t="str">
            <v>KOKO NETWORKS LIMITED PRABHAKI IND</v>
          </cell>
          <cell r="M3288" t="str">
            <v>TR</v>
          </cell>
          <cell r="N3288" t="str">
            <v>INAMD</v>
          </cell>
          <cell r="O3288" t="str">
            <v>PK</v>
          </cell>
          <cell r="P3288">
            <v>2677</v>
          </cell>
          <cell r="Q3288">
            <v>2677</v>
          </cell>
          <cell r="R3288">
            <v>0</v>
          </cell>
          <cell r="S3288">
            <v>0</v>
          </cell>
          <cell r="T3288">
            <v>19823</v>
          </cell>
          <cell r="U3288">
            <v>19823</v>
          </cell>
          <cell r="V3288">
            <v>0</v>
          </cell>
          <cell r="W3288">
            <v>0</v>
          </cell>
          <cell r="X3288" t="str">
            <v>INTRANSIT TO ICD EMBAKASI NAIROBI 2X40 HC CONTAINER 2677 CORRUGATED BOXES ONLY TOTAL TWO THOUSAND SIX HUNDRED AND SEVENTY SEVEN CORRUGA TED BOXES ONLY 2 BURNER BIO ETHANOL VAPOR STOVE AND FUEL CANISTER 2 BURNER BIO ETHANOL VAPOR STOVE- SPARE PARTS CANISTER HS CODE 73 21 IDF NO E2007357245 INVOICE NO SV6-20SEP-003DATE 20-09-2020 TOTAL GROSS WEIGHT 19823 25 KGS TOTAL NET WEIGHT 15900 15 KGS S BILL NO 5328676 DATE 21 09 2020</v>
          </cell>
          <cell r="Y3288" t="str">
            <v>Valide</v>
          </cell>
        </row>
        <row r="3289">
          <cell r="A3289" t="str">
            <v>MSKU0217748</v>
          </cell>
          <cell r="B3289">
            <v>40</v>
          </cell>
          <cell r="C3289" t="str">
            <v>205310736</v>
          </cell>
          <cell r="D3289">
            <v>0</v>
          </cell>
          <cell r="E3289">
            <v>0</v>
          </cell>
          <cell r="F3289">
            <v>0</v>
          </cell>
          <cell r="G3289">
            <v>0</v>
          </cell>
          <cell r="H3289">
            <v>0</v>
          </cell>
          <cell r="I3289" t="str">
            <v>2020 MSA 167505</v>
          </cell>
          <cell r="J3289">
            <v>137</v>
          </cell>
          <cell r="K3289" t="str">
            <v>SAARUS INNOVATIONS PRIVATE LIMITED ABAD- 382170 INDIA</v>
          </cell>
          <cell r="L3289" t="str">
            <v>KOKO NETWORKS LIMITED PRABHAKI IND</v>
          </cell>
          <cell r="M3289" t="str">
            <v>TR</v>
          </cell>
          <cell r="N3289" t="str">
            <v>INAMD</v>
          </cell>
          <cell r="O3289" t="str">
            <v>PK</v>
          </cell>
          <cell r="P3289">
            <v>2677</v>
          </cell>
          <cell r="Q3289">
            <v>2677</v>
          </cell>
          <cell r="R3289">
            <v>0</v>
          </cell>
          <cell r="S3289">
            <v>0</v>
          </cell>
          <cell r="T3289">
            <v>19823</v>
          </cell>
          <cell r="U3289">
            <v>19823</v>
          </cell>
          <cell r="V3289">
            <v>0</v>
          </cell>
          <cell r="W3289">
            <v>0</v>
          </cell>
          <cell r="X3289" t="str">
            <v>INTRANSIT TO ICD EMBAKASI NAIROBI 2X40 HC CONTAINER 2677 CORRUGATED BOXES ONLY TOTAL TWO THOUSAND SIX HUNDRED AND SEVENTY SEVEN CORRUGA TED BOXES ONLY 2 BURNER BIO ETHANOL VAPOR STOVE AND FUEL CANISTER 2 BURNER BIO ETHANOL VAPOR STOVE- SPARE PARTS CANISTER HS CODE 73 21 IDF NO E2007357245 INVOICE NO SV6-20SEP-003DATE 20-09-2020 TOTAL GROSS WEIGHT 19823 25 KGS TOTAL NET WEIGHT 15900 15 KGS S BILL NO 5328676 DATE 21 09 2020</v>
          </cell>
          <cell r="Y3289" t="str">
            <v>Valide</v>
          </cell>
        </row>
        <row r="3290">
          <cell r="A3290" t="str">
            <v>MSKU0068135</v>
          </cell>
          <cell r="B3290">
            <v>40</v>
          </cell>
          <cell r="C3290" t="str">
            <v>205314847</v>
          </cell>
          <cell r="D3290">
            <v>0</v>
          </cell>
          <cell r="E3290">
            <v>0</v>
          </cell>
          <cell r="F3290">
            <v>0</v>
          </cell>
          <cell r="G3290">
            <v>0</v>
          </cell>
          <cell r="H3290">
            <v>0</v>
          </cell>
          <cell r="I3290" t="str">
            <v>2020 MSA 167389</v>
          </cell>
          <cell r="J3290">
            <v>413</v>
          </cell>
          <cell r="K3290" t="str">
            <v>LG ELECTRONICS INDIA PVT LTD INDIAB EMIRATES</v>
          </cell>
          <cell r="L3290" t="str">
            <v>OPALNET LIMITED P O BOX 2509-00606</v>
          </cell>
          <cell r="M3290" t="str">
            <v>US</v>
          </cell>
          <cell r="N3290" t="str">
            <v>INNSA</v>
          </cell>
          <cell r="O3290" t="str">
            <v>CT</v>
          </cell>
          <cell r="P3290">
            <v>161</v>
          </cell>
          <cell r="Q3290">
            <v>161</v>
          </cell>
          <cell r="R3290">
            <v>161</v>
          </cell>
          <cell r="S3290">
            <v>161</v>
          </cell>
          <cell r="T3290">
            <v>8337</v>
          </cell>
          <cell r="U3290">
            <v>8337</v>
          </cell>
          <cell r="V3290">
            <v>8337</v>
          </cell>
          <cell r="W3290">
            <v>8337</v>
          </cell>
          <cell r="X3290" t="str">
            <v>LG BRAND REFRIGERATOR S BILL NO 5259802 5260099 DT 18-SEP-2020 NET WT 7536 000 KGS</v>
          </cell>
          <cell r="Y3290" t="str">
            <v>Valide</v>
          </cell>
        </row>
        <row r="3291">
          <cell r="A3291" t="str">
            <v>SUDU7637108</v>
          </cell>
          <cell r="B3291">
            <v>20</v>
          </cell>
          <cell r="C3291" t="str">
            <v>205316109</v>
          </cell>
          <cell r="D3291">
            <v>0</v>
          </cell>
          <cell r="E3291">
            <v>0</v>
          </cell>
          <cell r="F3291">
            <v>0</v>
          </cell>
          <cell r="G3291">
            <v>0</v>
          </cell>
          <cell r="H3291">
            <v>0</v>
          </cell>
          <cell r="I3291" t="str">
            <v>2020 MSA 167388</v>
          </cell>
          <cell r="J3291">
            <v>180</v>
          </cell>
          <cell r="K3291" t="str">
            <v>JAINAM ENGINEERS 1 DIAMOND PLAZA V</v>
          </cell>
          <cell r="L3291" t="str">
            <v>TO THE ORDER OF I AND M BANK LTD P</v>
          </cell>
          <cell r="M3291" t="str">
            <v>AE</v>
          </cell>
          <cell r="N3291" t="str">
            <v>INNSA</v>
          </cell>
          <cell r="O3291" t="str">
            <v>PK</v>
          </cell>
          <cell r="P3291">
            <v>260</v>
          </cell>
          <cell r="Q3291">
            <v>260</v>
          </cell>
          <cell r="R3291">
            <v>260</v>
          </cell>
          <cell r="S3291">
            <v>260</v>
          </cell>
          <cell r="T3291">
            <v>18720</v>
          </cell>
          <cell r="U3291">
            <v>18720</v>
          </cell>
          <cell r="V3291">
            <v>18720</v>
          </cell>
          <cell r="W3291">
            <v>18720</v>
          </cell>
          <cell r="X3291" t="str">
            <v>TOTAL 260 PACKAGES ONLY TWO HUNDRED SIXTY PKGS ONLY HS CODES 382 44090 HARDNER SHINE CONCRETE ADDITIVE CIF MOMBASA KENYA IN COTERMS 2020 BATCH NO - SVPC33616 287 MFG DT - SEPTEMBER 20 20 EXP DT AUGUST 2021 IRREVOCABLE LETTER OF CREDIT NUMBER IMPLC01 1429 20 DATED 28-08-2020 IDF NO -E2008380943 INVOICE NO 120 DATED 16 09 2020 SHIPPING BILL NO 5219096 DATED 16 09 20 20 AS PER PROFORMA INVOICE NO 101 DATED AUGUST 11 2020 NET W T 18200 000 KGS FREIGHT PREPAID GOODS IN TRANSIT TO ICD EMBAK ASI NAIROBI</v>
          </cell>
          <cell r="Y3291" t="str">
            <v>Valide</v>
          </cell>
        </row>
        <row r="3292">
          <cell r="A3292" t="str">
            <v>PONU7880388</v>
          </cell>
          <cell r="B3292">
            <v>40</v>
          </cell>
          <cell r="C3292" t="str">
            <v>205319917</v>
          </cell>
          <cell r="D3292">
            <v>0</v>
          </cell>
          <cell r="E3292">
            <v>0</v>
          </cell>
          <cell r="F3292">
            <v>0</v>
          </cell>
          <cell r="G3292">
            <v>0</v>
          </cell>
          <cell r="H3292">
            <v>0</v>
          </cell>
          <cell r="I3292" t="str">
            <v>2020 MSA 167505</v>
          </cell>
          <cell r="J3292">
            <v>144</v>
          </cell>
          <cell r="K3292" t="str">
            <v>PEARL PRINT PACK P LTD PLOT NO</v>
          </cell>
          <cell r="L3292" t="str">
            <v>TO THE ORDER OF FAMILY BANK LIMITED</v>
          </cell>
          <cell r="M3292" t="str">
            <v>TR</v>
          </cell>
          <cell r="N3292" t="str">
            <v>INPAP</v>
          </cell>
          <cell r="O3292" t="str">
            <v>PK</v>
          </cell>
          <cell r="P3292">
            <v>667</v>
          </cell>
          <cell r="Q3292">
            <v>667</v>
          </cell>
          <cell r="R3292">
            <v>667</v>
          </cell>
          <cell r="S3292">
            <v>667</v>
          </cell>
          <cell r="T3292">
            <v>19170</v>
          </cell>
          <cell r="U3292">
            <v>19170</v>
          </cell>
          <cell r="V3292">
            <v>19170</v>
          </cell>
          <cell r="W3292">
            <v>19170</v>
          </cell>
          <cell r="X3292" t="str">
            <v>CONTAINING DOUBLE BURNER LPG STOVE AS PER INVOICE NO EXP 008 EXP 0 09 DT 20 09 2020 SHIPPING BILL NO 5328371 5329183 DT 21 09 2020 IEC NO 6113001784 HS CODE NO 73211110 TOTAL NET WEIGHT 14875 00 K GS FREIGHT PREPAID</v>
          </cell>
          <cell r="Y3292" t="str">
            <v>Valide</v>
          </cell>
        </row>
        <row r="3293">
          <cell r="A3293" t="str">
            <v>CAIU8252612</v>
          </cell>
          <cell r="B3293">
            <v>40</v>
          </cell>
          <cell r="C3293" t="str">
            <v>205319917</v>
          </cell>
          <cell r="D3293">
            <v>0</v>
          </cell>
          <cell r="E3293">
            <v>0</v>
          </cell>
          <cell r="F3293">
            <v>0</v>
          </cell>
          <cell r="G3293">
            <v>0</v>
          </cell>
          <cell r="H3293">
            <v>0</v>
          </cell>
          <cell r="I3293" t="str">
            <v>2020 MSA 167505</v>
          </cell>
          <cell r="J3293">
            <v>144</v>
          </cell>
          <cell r="K3293" t="str">
            <v>PEARL PRINT PACK P LTD PLOT NO</v>
          </cell>
          <cell r="L3293" t="str">
            <v>TO THE ORDER OF FAMILY BANK LIMITED</v>
          </cell>
          <cell r="M3293" t="str">
            <v>TR</v>
          </cell>
          <cell r="N3293" t="str">
            <v>INPAP</v>
          </cell>
          <cell r="O3293" t="str">
            <v>PK</v>
          </cell>
          <cell r="P3293">
            <v>667</v>
          </cell>
          <cell r="Q3293">
            <v>667</v>
          </cell>
          <cell r="R3293">
            <v>667</v>
          </cell>
          <cell r="S3293">
            <v>667</v>
          </cell>
          <cell r="T3293">
            <v>19170</v>
          </cell>
          <cell r="U3293">
            <v>19170</v>
          </cell>
          <cell r="V3293">
            <v>19170</v>
          </cell>
          <cell r="W3293">
            <v>19170</v>
          </cell>
          <cell r="X3293" t="str">
            <v>CONTAINING DOUBLE BURNER LPG STOVE AS PER INVOICE NO EXP 008 EXP 0 09 DT 20 09 2020 SHIPPING BILL NO 5328371 5329183 DT 21 09 2020 IEC NO 6113001784 HS CODE NO 73211110 TOTAL NET WEIGHT 14875 00 K GS FREIGHT PREPAID</v>
          </cell>
          <cell r="Y3293" t="str">
            <v>Valide</v>
          </cell>
        </row>
        <row r="3294">
          <cell r="A3294" t="str">
            <v>MRKU4831921</v>
          </cell>
          <cell r="B3294">
            <v>40</v>
          </cell>
          <cell r="C3294" t="str">
            <v>205323811</v>
          </cell>
          <cell r="D3294">
            <v>0</v>
          </cell>
          <cell r="E3294">
            <v>0</v>
          </cell>
          <cell r="F3294">
            <v>0</v>
          </cell>
          <cell r="G3294">
            <v>0</v>
          </cell>
          <cell r="H3294">
            <v>0</v>
          </cell>
          <cell r="I3294" t="str">
            <v>2020 MSA 167505</v>
          </cell>
          <cell r="J3294">
            <v>169</v>
          </cell>
          <cell r="K3294" t="str">
            <v>GETZ PHARMA PVT LIMITED 29-30 27</v>
          </cell>
          <cell r="L3294" t="str">
            <v>TO THE ORDER OF HABIB BANK LTD CO</v>
          </cell>
          <cell r="M3294" t="str">
            <v>TR</v>
          </cell>
          <cell r="N3294" t="str">
            <v>PKKHI</v>
          </cell>
          <cell r="O3294" t="str">
            <v>CT</v>
          </cell>
          <cell r="P3294">
            <v>585</v>
          </cell>
          <cell r="Q3294">
            <v>585</v>
          </cell>
          <cell r="R3294">
            <v>0</v>
          </cell>
          <cell r="S3294">
            <v>0</v>
          </cell>
          <cell r="T3294">
            <v>5524</v>
          </cell>
          <cell r="U3294">
            <v>5524</v>
          </cell>
          <cell r="V3294">
            <v>0</v>
          </cell>
          <cell r="W3294">
            <v>0</v>
          </cell>
          <cell r="X3294" t="str">
            <v>SAID TO CONTAIN PHARMACEUTICALS PRODUCTS INVOICE NO GETZ DXB-KEN 2 94 2020 INDENT NO PIR 12846 SHIPPER SEAL NO 59785 FORM E NO HBL- 2020-0000033948 FORM E DATE 22 SEP 20 HS CODE 3004 3900 NET WT 1 528 19 KGS APPLICABLE FREE TIME 14 DAYS COMBINED DETENTION DEM URRAGE AT PORT OF DISCHARGE PLACE OF DELIVERY NOTIFY PARTY 02GETZ PHARMA INTERNATIONAL FZ - LLC OFFICE NO 1307 13TH FLOOR AL-THURAYA TOWER 1 DUBAI MEDIA CITY DUBAI U A E PH NO 971 44494031 MARKS NOS SURGIPHARM LIMITED</v>
          </cell>
          <cell r="Y3294" t="str">
            <v>Valide</v>
          </cell>
        </row>
        <row r="3295">
          <cell r="A3295" t="str">
            <v>HASU1191968</v>
          </cell>
          <cell r="B3295">
            <v>20</v>
          </cell>
          <cell r="C3295" t="str">
            <v>205330948</v>
          </cell>
          <cell r="D3295">
            <v>0</v>
          </cell>
          <cell r="E3295">
            <v>0</v>
          </cell>
          <cell r="F3295">
            <v>0</v>
          </cell>
          <cell r="G3295">
            <v>0</v>
          </cell>
          <cell r="H3295">
            <v>0</v>
          </cell>
          <cell r="I3295" t="str">
            <v>2020 MSA 167504</v>
          </cell>
          <cell r="J3295">
            <v>17</v>
          </cell>
          <cell r="K3295" t="str">
            <v>SYDLER REMEDIES PVT LTD M-190 MI</v>
          </cell>
          <cell r="L3295" t="str">
            <v>ORANGE PHARMA LTD BABA DOGO ROAD NKENYA</v>
          </cell>
          <cell r="M3295" t="str">
            <v>CN</v>
          </cell>
          <cell r="N3295" t="str">
            <v>INNSA</v>
          </cell>
          <cell r="O3295" t="str">
            <v>BX</v>
          </cell>
          <cell r="P3295">
            <v>659</v>
          </cell>
          <cell r="Q3295">
            <v>659</v>
          </cell>
          <cell r="R3295">
            <v>659</v>
          </cell>
          <cell r="S3295">
            <v>659</v>
          </cell>
          <cell r="T3295">
            <v>4547</v>
          </cell>
          <cell r="U3295">
            <v>4547</v>
          </cell>
          <cell r="V3295">
            <v>4547</v>
          </cell>
          <cell r="W3295">
            <v>4547</v>
          </cell>
          <cell r="X3295" t="str">
            <v>INTRANSIT TO ICD EMBAKASI NAIROBI 1X20 FCL CONTAINER TOTAL 659 BOXE S TOTAL SIX HUNDRED FIFTY NINE CORRUGATED BOXES ONLY KALUMACOF TA B 50X2 MFG DT 09 2020 EXP DT 08 2023 CHESTONE STRONG TAB 50X2 MFG DT 09 2020 EXP DT 08 2023 SONACOF TAB 50X2 MFG DT 08 2020 EXP DT 07 2023 HS CODE 30049011 INVOICE NO 000899 DT 23 09 2020 PO NO 575 DT 05 08 2020 GROSS WEIGHT 4547 100 KGS NET WEIGHT 20 56 100 KGS S BILL NO 5394184 DT 24-SEP-2020 FREIGHT PREPAID T 254--722922705 F 254-- 722922705 EMAIL INFO ORANGEPHARMA ORG A PPLICABLE FREE TIME 9 DAYS COMBINED DETENTION DEMURRAGE AT PORT OF D ISCHARGE PLACE OF DELIVERY AT FINAL DESTINATION</v>
          </cell>
          <cell r="Y3295" t="str">
            <v>Valide</v>
          </cell>
        </row>
        <row r="3296">
          <cell r="A3296" t="str">
            <v>MRKU3411400</v>
          </cell>
          <cell r="B3296">
            <v>40</v>
          </cell>
          <cell r="C3296" t="str">
            <v>205340540</v>
          </cell>
          <cell r="D3296">
            <v>0</v>
          </cell>
          <cell r="E3296">
            <v>0</v>
          </cell>
          <cell r="F3296">
            <v>0</v>
          </cell>
          <cell r="G3296">
            <v>0</v>
          </cell>
          <cell r="H3296">
            <v>0</v>
          </cell>
          <cell r="I3296" t="str">
            <v>2020 MSA 167505</v>
          </cell>
          <cell r="J3296">
            <v>539</v>
          </cell>
          <cell r="K3296" t="str">
            <v>BOROUGE PTE LTD P O BOX 6951 ABU D</v>
          </cell>
          <cell r="L3296" t="str">
            <v>PYRAMID PACKAGING LTD P O BOX 1 - 33171 254-20-2029998</v>
          </cell>
          <cell r="M3296" t="str">
            <v>TR</v>
          </cell>
          <cell r="N3296" t="str">
            <v>AEAUH</v>
          </cell>
          <cell r="O3296" t="str">
            <v>BG</v>
          </cell>
          <cell r="P3296">
            <v>990</v>
          </cell>
          <cell r="Q3296">
            <v>990</v>
          </cell>
          <cell r="R3296">
            <v>990</v>
          </cell>
          <cell r="S3296">
            <v>990</v>
          </cell>
          <cell r="T3296">
            <v>25344</v>
          </cell>
          <cell r="U3296">
            <v>25344</v>
          </cell>
          <cell r="V3296">
            <v>25344</v>
          </cell>
          <cell r="W3296">
            <v>25344</v>
          </cell>
          <cell r="X3296" t="str">
            <v>INTRANSIT TO ICD EMBAKASI NAIROBI BORSTAR FB2230 LLD POLYETHYLENE H S CODE 39014000 TOTAL NET WEIGHT 24 750 MT TOTAL GROSS WEIGHT 2 5 344 MT EMAIL ID PYRAPACK AFRICAONLINE CO KE INFO PYRAMID CO KE AGENT AT DESTINATION MAERSK KENYA LTD BRANCH OFFICE MARITIME CENTRE ARCHBISHOP MAKARIOS CLOSE OFF MOI AVENUE P O BOX 89911MOMBASA KENYA PHONE 254 41 2220056 2221273 - 6 FAX 254 20 222 0086 2316260 KE IMPORT MAERSK COM</v>
          </cell>
          <cell r="Y3296" t="str">
            <v>Valide</v>
          </cell>
        </row>
        <row r="3297">
          <cell r="A3297" t="str">
            <v>MRKU7745703</v>
          </cell>
          <cell r="B3297">
            <v>20</v>
          </cell>
          <cell r="C3297" t="str">
            <v>205349519</v>
          </cell>
          <cell r="D3297">
            <v>0</v>
          </cell>
          <cell r="E3297">
            <v>0</v>
          </cell>
          <cell r="F3297">
            <v>0</v>
          </cell>
          <cell r="G3297">
            <v>0</v>
          </cell>
          <cell r="H3297">
            <v>0</v>
          </cell>
          <cell r="I3297" t="str">
            <v>2020 MSA 167389</v>
          </cell>
          <cell r="J3297">
            <v>432</v>
          </cell>
          <cell r="K3297" t="str">
            <v>FUJIFILM MIDDLE EAST FZE JAFZA VIEWTEL 9714 8878722 FAX 9714</v>
          </cell>
          <cell r="L3297" t="str">
            <v>NATION MEDIA GROUP PLC KIMATHI STR</v>
          </cell>
          <cell r="M3297" t="str">
            <v>US</v>
          </cell>
          <cell r="N3297" t="str">
            <v>AEJEA</v>
          </cell>
          <cell r="O3297" t="str">
            <v>PA</v>
          </cell>
          <cell r="P3297">
            <v>7</v>
          </cell>
          <cell r="Q3297">
            <v>7</v>
          </cell>
          <cell r="R3297">
            <v>7</v>
          </cell>
          <cell r="S3297">
            <v>7</v>
          </cell>
          <cell r="T3297">
            <v>3692</v>
          </cell>
          <cell r="U3297">
            <v>3692</v>
          </cell>
          <cell r="V3297">
            <v>3692</v>
          </cell>
          <cell r="W3297">
            <v>3692</v>
          </cell>
          <cell r="X3297" t="str">
            <v>PRINTING PLATES</v>
          </cell>
          <cell r="Y3297" t="str">
            <v>Valide</v>
          </cell>
        </row>
        <row r="3298">
          <cell r="A3298" t="str">
            <v>TCNU8637773</v>
          </cell>
          <cell r="B3298">
            <v>40</v>
          </cell>
          <cell r="C3298" t="str">
            <v>205358096</v>
          </cell>
          <cell r="D3298">
            <v>0</v>
          </cell>
          <cell r="E3298">
            <v>0</v>
          </cell>
          <cell r="F3298">
            <v>0</v>
          </cell>
          <cell r="G3298">
            <v>0</v>
          </cell>
          <cell r="H3298">
            <v>0</v>
          </cell>
          <cell r="I3298" t="str">
            <v>2020 MSA 167504</v>
          </cell>
          <cell r="J3298">
            <v>23</v>
          </cell>
          <cell r="K3298" t="str">
            <v>BALL BEVERAGE PACKAGING INDIA PVT- PANVEL DIST RAIGAD MAHARAS</v>
          </cell>
          <cell r="L3298" t="str">
            <v>UDV KENYA LTD P O BOX 30161 00100</v>
          </cell>
          <cell r="M3298" t="str">
            <v>CN</v>
          </cell>
          <cell r="N3298" t="str">
            <v>INNSA</v>
          </cell>
          <cell r="O3298" t="str">
            <v>PA</v>
          </cell>
          <cell r="P3298">
            <v>80</v>
          </cell>
          <cell r="Q3298">
            <v>80</v>
          </cell>
          <cell r="R3298">
            <v>80</v>
          </cell>
          <cell r="S3298">
            <v>80</v>
          </cell>
          <cell r="T3298">
            <v>11126</v>
          </cell>
          <cell r="U3298">
            <v>11126</v>
          </cell>
          <cell r="V3298">
            <v>11126</v>
          </cell>
          <cell r="W3298">
            <v>11126</v>
          </cell>
          <cell r="X3298" t="str">
            <v>INTRANSIT TO ICD EMBAKASI NAIROBI 5X40 HC FCL CONTAINER CONTAINING ALUMINIUM BEVERAGE CANS 330 ML WITH EASY OPEN ENDS OTHER ALUMINIUM C ONTAINERS N S E EMPTY CANS SMIRNOFF DOUBLE BLACK GUARANA 330ML 2 02 DIA WITH ENDS MADE WITH ALUMINIUM COIL - HS CODE 7612 90 90 CA NS SMIRNOFF DOUBLE BLACK GUARANA 330ML 599488 PCS CDL LIDS SILVER ENDS 599488 PCS INVOICE NO EXP 164 2020-21 DT 24 09 2020 SB NO 5413981 DT 24 09 2020 IDF NO E2009406444 PIN NO P000592830Q 410 221 PH NO 91-022-30911300 FAX 91-022-27402812</v>
          </cell>
          <cell r="Y3298" t="str">
            <v>Valide</v>
          </cell>
        </row>
        <row r="3299">
          <cell r="A3299" t="str">
            <v>MRSU3362123</v>
          </cell>
          <cell r="B3299">
            <v>40</v>
          </cell>
          <cell r="C3299" t="str">
            <v>205371590</v>
          </cell>
          <cell r="D3299">
            <v>0</v>
          </cell>
          <cell r="E3299">
            <v>0</v>
          </cell>
          <cell r="F3299">
            <v>0</v>
          </cell>
          <cell r="G3299">
            <v>0</v>
          </cell>
          <cell r="H3299">
            <v>0</v>
          </cell>
          <cell r="I3299" t="str">
            <v>2020 MSA 167504</v>
          </cell>
          <cell r="J3299">
            <v>23</v>
          </cell>
          <cell r="K3299" t="str">
            <v>BALL BEVERAGE PACKAGING INDIA PVT- PANVEL DIST RAIGAD MAHARAS</v>
          </cell>
          <cell r="L3299" t="str">
            <v>UDV KENYA LTD P O BOX 30161 00100</v>
          </cell>
          <cell r="M3299" t="str">
            <v>CN</v>
          </cell>
          <cell r="N3299" t="str">
            <v>INNSA</v>
          </cell>
          <cell r="O3299" t="str">
            <v>PA</v>
          </cell>
          <cell r="P3299">
            <v>80</v>
          </cell>
          <cell r="Q3299">
            <v>80</v>
          </cell>
          <cell r="R3299">
            <v>80</v>
          </cell>
          <cell r="S3299">
            <v>80</v>
          </cell>
          <cell r="T3299">
            <v>11126</v>
          </cell>
          <cell r="U3299">
            <v>11126</v>
          </cell>
          <cell r="V3299">
            <v>11126</v>
          </cell>
          <cell r="W3299">
            <v>11126</v>
          </cell>
          <cell r="X3299" t="str">
            <v>INTRANSIT TO ICD EMBAKASI NAIROBI 5X40 HC FCL CONTAINER CONTAINING ALUMINIUM BEVERAGE CANS 330 ML WITH EASY OPEN ENDS OTHER ALUMINIUM C ONTAINERS N S E EMPTY CANS SMIRNOFF DOUBLE BLACK GUARANA 330ML 2 02 DIA WITH ENDS MADE WITH ALUMINIUM COIL - HS CODE 7612 90 90 CA NS SMIRNOFF DOUBLE BLACK GUARANA 330ML 599488 PCS CDL LIDS SILVER ENDS 599488 PCS INVOICE NO EXP 164 2020-21 DT 24 09 2020 SB NO 5413981 DT 24 09 2020 IDF NO E2009406444 PIN NO P000592830Q 410 221 PH NO 91-022-30911300 FAX 91-022-27402812</v>
          </cell>
          <cell r="Y3299" t="str">
            <v>Valide</v>
          </cell>
        </row>
        <row r="3300">
          <cell r="A3300" t="str">
            <v>TCNU8174621</v>
          </cell>
          <cell r="B3300">
            <v>40</v>
          </cell>
          <cell r="C3300" t="str">
            <v>205371590</v>
          </cell>
          <cell r="D3300">
            <v>0</v>
          </cell>
          <cell r="E3300">
            <v>0</v>
          </cell>
          <cell r="F3300">
            <v>0</v>
          </cell>
          <cell r="G3300">
            <v>0</v>
          </cell>
          <cell r="H3300">
            <v>0</v>
          </cell>
          <cell r="I3300" t="str">
            <v>2020 MSA 167504</v>
          </cell>
          <cell r="J3300">
            <v>23</v>
          </cell>
          <cell r="K3300" t="str">
            <v>BALL BEVERAGE PACKAGING INDIA PVT- PANVEL DIST RAIGAD MAHARAS</v>
          </cell>
          <cell r="L3300" t="str">
            <v>UDV KENYA LTD P O BOX 30161 00100</v>
          </cell>
          <cell r="M3300" t="str">
            <v>CN</v>
          </cell>
          <cell r="N3300" t="str">
            <v>INNSA</v>
          </cell>
          <cell r="O3300" t="str">
            <v>PA</v>
          </cell>
          <cell r="P3300">
            <v>80</v>
          </cell>
          <cell r="Q3300">
            <v>80</v>
          </cell>
          <cell r="R3300">
            <v>80</v>
          </cell>
          <cell r="S3300">
            <v>80</v>
          </cell>
          <cell r="T3300">
            <v>11126</v>
          </cell>
          <cell r="U3300">
            <v>11126</v>
          </cell>
          <cell r="V3300">
            <v>11126</v>
          </cell>
          <cell r="W3300">
            <v>11126</v>
          </cell>
          <cell r="X3300" t="str">
            <v>INTRANSIT TO ICD EMBAKASI NAIROBI 5X40 HC FCL CONTAINER CONTAINING ALUMINIUM BEVERAGE CANS 330 ML WITH EASY OPEN ENDS OTHER ALUMINIUM C ONTAINERS N S E EMPTY CANS SMIRNOFF DOUBLE BLACK GUARANA 330ML 2 02 DIA WITH ENDS MADE WITH ALUMINIUM COIL - HS CODE 7612 90 90 CA NS SMIRNOFF DOUBLE BLACK GUARANA 330ML 599488 PCS CDL LIDS SILVER ENDS 599488 PCS INVOICE NO EXP 164 2020-21 DT 24 09 2020 SB NO 5413981 DT 24 09 2020 IDF NO E2009406444 PIN NO P000592830Q 410 221 PH NO 91-022-30911300 FAX 91-022-27402812</v>
          </cell>
          <cell r="Y3300" t="str">
            <v>Valide</v>
          </cell>
        </row>
        <row r="3301">
          <cell r="A3301" t="str">
            <v>MRKU6017365</v>
          </cell>
          <cell r="B3301">
            <v>40</v>
          </cell>
          <cell r="C3301" t="str">
            <v>205391157</v>
          </cell>
          <cell r="D3301">
            <v>0</v>
          </cell>
          <cell r="E3301">
            <v>0</v>
          </cell>
          <cell r="F3301">
            <v>0</v>
          </cell>
          <cell r="G3301">
            <v>0</v>
          </cell>
          <cell r="H3301">
            <v>0</v>
          </cell>
          <cell r="I3301" t="str">
            <v>2020 MSA 167505</v>
          </cell>
          <cell r="J3301">
            <v>552</v>
          </cell>
          <cell r="K3301" t="str">
            <v>ATLANTIC EXPORTS LIMITED P O BOX 83</v>
          </cell>
          <cell r="L3301" t="str">
            <v>THIKA ROAD HOLDINGS LTD P O BOX 31</v>
          </cell>
          <cell r="M3301" t="str">
            <v>TR</v>
          </cell>
          <cell r="N3301" t="str">
            <v>AEJEA</v>
          </cell>
          <cell r="O3301" t="str">
            <v>BL</v>
          </cell>
          <cell r="P3301">
            <v>606</v>
          </cell>
          <cell r="Q3301">
            <v>606</v>
          </cell>
          <cell r="R3301">
            <v>606</v>
          </cell>
          <cell r="S3301">
            <v>606</v>
          </cell>
          <cell r="T3301">
            <v>27740</v>
          </cell>
          <cell r="U3301">
            <v>27740</v>
          </cell>
          <cell r="V3301">
            <v>27740</v>
          </cell>
          <cell r="W3301">
            <v>27740</v>
          </cell>
          <cell r="X3301" t="str">
            <v>606 BALES OF USED GARMENTS GRADE- 2 HS CODE 6309001000 NET WEIGHT 27 270 000 KGS ED NO 1-3-60-2-20-24854</v>
          </cell>
          <cell r="Y3301" t="str">
            <v>Valide</v>
          </cell>
        </row>
        <row r="3302">
          <cell r="A3302" t="str">
            <v>CAXU9036348</v>
          </cell>
          <cell r="B3302">
            <v>40</v>
          </cell>
          <cell r="C3302" t="str">
            <v>205466484</v>
          </cell>
          <cell r="D3302">
            <v>0</v>
          </cell>
          <cell r="E3302">
            <v>0</v>
          </cell>
          <cell r="F3302">
            <v>0</v>
          </cell>
          <cell r="G3302">
            <v>0</v>
          </cell>
          <cell r="H3302">
            <v>0</v>
          </cell>
          <cell r="I3302" t="str">
            <v>2020 MSA 167505</v>
          </cell>
          <cell r="J3302">
            <v>69</v>
          </cell>
          <cell r="K3302" t="str">
            <v>TATA MOTORS LIMITED DR ANNIE BESAN</v>
          </cell>
          <cell r="L3302" t="str">
            <v>TO THE ORDER OF STANDARD CHARTERED</v>
          </cell>
          <cell r="M3302" t="str">
            <v>TR</v>
          </cell>
          <cell r="N3302" t="str">
            <v>INNSA</v>
          </cell>
          <cell r="O3302" t="str">
            <v>PK</v>
          </cell>
          <cell r="P3302">
            <v>160</v>
          </cell>
          <cell r="Q3302">
            <v>160</v>
          </cell>
          <cell r="R3302">
            <v>160</v>
          </cell>
          <cell r="S3302">
            <v>160</v>
          </cell>
          <cell r="T3302">
            <v>6022</v>
          </cell>
          <cell r="U3302">
            <v>6022</v>
          </cell>
          <cell r="V3302">
            <v>6022</v>
          </cell>
          <cell r="W3302">
            <v>6022</v>
          </cell>
          <cell r="X3302" t="str">
            <v>160 ONE HUNDRED SIXTY PKGS ONLY TATA COMMERCIAL VEHICLES SPARE PARTS INCOTERMS 2010 TERMS CFR MOMBASA PORT KENYA SRL NO 14085409 D TD 17 08 2020 S BILL NO 5455993 DTD 26 09 2020 NET WEIGHT 4748 0 55 KGS LETTER OF CREDIT NUMBER 201010069512-G DATE OF ISSUE 200923 IMPORT DECLARATION NUMBER E2009406762 FREIGHT PREPAID APPLICABLE FREE TIME 14 DAYS COMBINED DETENTION DEMURRAGE AT PORT OF DIS CHARGE PLACE OF DELIVERY</v>
          </cell>
          <cell r="Y3302" t="str">
            <v>Valide</v>
          </cell>
        </row>
        <row r="3303">
          <cell r="A3303" t="str">
            <v>MSKU6617551</v>
          </cell>
          <cell r="B3303">
            <v>40</v>
          </cell>
          <cell r="C3303" t="str">
            <v>220107760</v>
          </cell>
          <cell r="D3303">
            <v>0</v>
          </cell>
          <cell r="E3303">
            <v>0</v>
          </cell>
          <cell r="F3303">
            <v>0</v>
          </cell>
          <cell r="G3303">
            <v>0</v>
          </cell>
          <cell r="H3303">
            <v>0</v>
          </cell>
          <cell r="I3303" t="str">
            <v>2020 MSA 167434</v>
          </cell>
          <cell r="J3303">
            <v>246</v>
          </cell>
          <cell r="K3303" t="str">
            <v>SUZHOU SAMSUNG ELECTRONICS CO LTD</v>
          </cell>
          <cell r="L3303" t="str">
            <v>SAMSUTECH CORPORATION LIMITED P O</v>
          </cell>
          <cell r="M3303" t="str">
            <v>CN</v>
          </cell>
          <cell r="N3303" t="str">
            <v>CNSHA</v>
          </cell>
          <cell r="O3303" t="str">
            <v>PC</v>
          </cell>
          <cell r="P3303">
            <v>36</v>
          </cell>
          <cell r="Q3303">
            <v>36</v>
          </cell>
          <cell r="R3303">
            <v>36</v>
          </cell>
          <cell r="S3303">
            <v>36</v>
          </cell>
          <cell r="T3303">
            <v>3996</v>
          </cell>
          <cell r="U3303">
            <v>3996</v>
          </cell>
          <cell r="V3303">
            <v>3996</v>
          </cell>
          <cell r="W3303">
            <v>3996</v>
          </cell>
          <cell r="X3303" t="str">
            <v>SAMSUNG BRAND REFRIGERATOR INTRANSIT TO ICD EMBAKASI NAIROBI</v>
          </cell>
          <cell r="Y3303" t="str">
            <v>Valide</v>
          </cell>
        </row>
        <row r="3304">
          <cell r="A3304" t="str">
            <v>UESU4166385</v>
          </cell>
          <cell r="B3304">
            <v>40</v>
          </cell>
          <cell r="C3304" t="str">
            <v>220107770</v>
          </cell>
          <cell r="D3304">
            <v>0</v>
          </cell>
          <cell r="E3304">
            <v>0</v>
          </cell>
          <cell r="F3304">
            <v>0</v>
          </cell>
          <cell r="G3304">
            <v>0</v>
          </cell>
          <cell r="H3304">
            <v>0</v>
          </cell>
          <cell r="I3304" t="str">
            <v>2020 MSA 167434</v>
          </cell>
          <cell r="J3304">
            <v>247</v>
          </cell>
          <cell r="K3304" t="str">
            <v>SUZHOU SAMSUNG ELECTRONICS CO LTD</v>
          </cell>
          <cell r="L3304" t="str">
            <v>SAMSUTECH CORPORATION LIMITED P O</v>
          </cell>
          <cell r="M3304" t="str">
            <v>CN</v>
          </cell>
          <cell r="N3304" t="str">
            <v>CNSHA</v>
          </cell>
          <cell r="O3304" t="str">
            <v>PC</v>
          </cell>
          <cell r="P3304">
            <v>36</v>
          </cell>
          <cell r="Q3304">
            <v>36</v>
          </cell>
          <cell r="R3304">
            <v>36</v>
          </cell>
          <cell r="S3304">
            <v>36</v>
          </cell>
          <cell r="T3304">
            <v>3780</v>
          </cell>
          <cell r="U3304">
            <v>3780</v>
          </cell>
          <cell r="V3304">
            <v>3780</v>
          </cell>
          <cell r="W3304">
            <v>3780</v>
          </cell>
          <cell r="X3304" t="str">
            <v>SAMSUNG BRAND REFRIGERATOR INTRANSIT TO ICD EMBAKASI NAIROBI</v>
          </cell>
          <cell r="Y3304" t="str">
            <v>Valide</v>
          </cell>
        </row>
        <row r="3305">
          <cell r="A3305" t="str">
            <v>HASU1048411</v>
          </cell>
          <cell r="B3305">
            <v>20</v>
          </cell>
          <cell r="C3305" t="str">
            <v>240237289</v>
          </cell>
          <cell r="D3305">
            <v>0</v>
          </cell>
          <cell r="E3305">
            <v>0</v>
          </cell>
          <cell r="F3305">
            <v>0</v>
          </cell>
          <cell r="G3305">
            <v>0</v>
          </cell>
          <cell r="H3305">
            <v>0</v>
          </cell>
          <cell r="I3305" t="str">
            <v>2020 MSA 167434</v>
          </cell>
          <cell r="J3305">
            <v>248</v>
          </cell>
          <cell r="K3305" t="str">
            <v>ZHONG HUA FANG DA INTL INVESTMENTKONG</v>
          </cell>
          <cell r="L3305" t="str">
            <v>KENAFRIC INDUSTRIES LTD OFF BABA D</v>
          </cell>
          <cell r="M3305" t="str">
            <v>CN</v>
          </cell>
          <cell r="N3305" t="str">
            <v>CNSHA</v>
          </cell>
          <cell r="O3305" t="str">
            <v>PK</v>
          </cell>
          <cell r="P3305">
            <v>360</v>
          </cell>
          <cell r="Q3305">
            <v>360</v>
          </cell>
          <cell r="R3305">
            <v>360</v>
          </cell>
          <cell r="S3305">
            <v>360</v>
          </cell>
          <cell r="T3305">
            <v>10224</v>
          </cell>
          <cell r="U3305">
            <v>10224</v>
          </cell>
          <cell r="V3305">
            <v>10224</v>
          </cell>
          <cell r="W3305">
            <v>10224</v>
          </cell>
          <cell r="X3305" t="str">
            <v>9MT ASPARTAME POWDER PACKED IN 25 KG DRUM WITH PE LINER GOODS IN TRANSIT TO ICD EMBAKASI ARE AT RECEIVER S RISKS</v>
          </cell>
          <cell r="Y3305" t="str">
            <v>Valide</v>
          </cell>
        </row>
        <row r="3306">
          <cell r="A3306" t="str">
            <v>CAAU5214093</v>
          </cell>
          <cell r="B3306">
            <v>40</v>
          </cell>
          <cell r="C3306" t="str">
            <v>300000042527</v>
          </cell>
          <cell r="D3306">
            <v>0</v>
          </cell>
          <cell r="E3306">
            <v>0</v>
          </cell>
          <cell r="F3306">
            <v>0</v>
          </cell>
          <cell r="G3306">
            <v>0</v>
          </cell>
          <cell r="H3306">
            <v>0</v>
          </cell>
          <cell r="I3306" t="str">
            <v>2020 MSA 167466</v>
          </cell>
          <cell r="J3306">
            <v>50</v>
          </cell>
          <cell r="K3306" t="str">
            <v>PETROLEUM SPECIALITIES FZE</v>
          </cell>
          <cell r="L3306" t="str">
            <v>BRENNTAG KENYA LIMITED</v>
          </cell>
          <cell r="M3306" t="str">
            <v>CN</v>
          </cell>
          <cell r="N3306" t="str">
            <v>AEJEA</v>
          </cell>
          <cell r="O3306" t="str">
            <v>DR</v>
          </cell>
          <cell r="P3306">
            <v>288</v>
          </cell>
          <cell r="Q3306">
            <v>288</v>
          </cell>
          <cell r="R3306">
            <v>288</v>
          </cell>
          <cell r="S3306">
            <v>288</v>
          </cell>
          <cell r="T3306">
            <v>48960</v>
          </cell>
          <cell r="U3306">
            <v>48960</v>
          </cell>
          <cell r="V3306">
            <v>48960</v>
          </cell>
          <cell r="W3306">
            <v>48960</v>
          </cell>
          <cell r="X3306" t="str">
            <v>288 HDPE DRUMSPOWEROIL TOPAZ L85 WHITE OIL TECH 15 IDF DETAILS E20073 62808UCR UCR202002209983TOTAL MT 46 656 MTTOTAL NET WT 46 656 0000 KGTOTAL GROSS WT 48 960 0000 KGTOTAL TARE WT 2 304 0000 KGFREIGHT PREPAIDBRENNTAG KENYA LIMITED BKL B229 20 NAIROBI VIA MOMBASA POWEROIL TOPAZ L85 WHITE OIL TECH 15 BATCH NUMBER PEW0032H20 MFG DATE AUG-2020 EXP DATE JULY-2022 NET WEIGHT 46656 00 KGS GROSS WEIGHT 48960 00 KGS COUNTRY OF ORIGIN UAE HAMRIYAH FREE ZONE 288 HDPE DRUMS POWEROIL TOPAZ L85 WHITE OIL TECH 15 IDF DETAILS E2007362808 UCRUCR202002209983 TOTAL MT 46 656 MT TOTAL NET WT 46 656 0000 KG TOTAL GROSS WT 48 960 0000 KG TOTAL TARE WT 2 304 0000 KG FREIGHT PREPAID SHIPPED ON BOARD TEL 254 20 6537263 21 DAYS LINES FREE TIME AT DESTINATION</v>
          </cell>
          <cell r="Y3306" t="str">
            <v>Valide</v>
          </cell>
        </row>
        <row r="3307">
          <cell r="A3307" t="str">
            <v>TEMU6174324</v>
          </cell>
          <cell r="B3307">
            <v>40</v>
          </cell>
          <cell r="C3307" t="str">
            <v>300000043680</v>
          </cell>
          <cell r="D3307">
            <v>0</v>
          </cell>
          <cell r="E3307">
            <v>0</v>
          </cell>
          <cell r="F3307">
            <v>0</v>
          </cell>
          <cell r="G3307">
            <v>0</v>
          </cell>
          <cell r="H3307">
            <v>0</v>
          </cell>
          <cell r="I3307" t="str">
            <v>2020 MSA 167507</v>
          </cell>
          <cell r="J3307">
            <v>475</v>
          </cell>
          <cell r="K3307" t="str">
            <v>HANKOOK TIRE MIDDLE EAST AND AFRICA FZE</v>
          </cell>
          <cell r="L3307" t="str">
            <v>SILVERSTONE TYRES K LTD</v>
          </cell>
          <cell r="M3307" t="str">
            <v>CN</v>
          </cell>
          <cell r="N3307" t="str">
            <v>AEJEA</v>
          </cell>
          <cell r="O3307" t="str">
            <v>PK</v>
          </cell>
          <cell r="P3307">
            <v>671</v>
          </cell>
          <cell r="Q3307">
            <v>671</v>
          </cell>
          <cell r="R3307">
            <v>671</v>
          </cell>
          <cell r="S3307">
            <v>671</v>
          </cell>
          <cell r="T3307">
            <v>8222</v>
          </cell>
          <cell r="U3307">
            <v>8222</v>
          </cell>
          <cell r="V3307">
            <v>8222</v>
          </cell>
          <cell r="W3307">
            <v>8222</v>
          </cell>
          <cell r="X3307" t="str">
            <v>TYRESCFR MOMBASA PORT KENYA INCOTERMS 2020 AS PER PROFORMA INVOICE NO 3112116325DATED AUGUST 09 2020L C NO IMPLC09 1424 20DATE OF ISSUE 20 -08-27IDF NO E2008385410NO FPO00000091321 DAYS LINES FREE TIME AT D ESTINATIONNO MARKS TYRES CFR MOMBASA PORT KENYA INCOTERMS 2020 AS PER PROFORMA INVOICE NO 3112116325 DATED AUGUST 09 2020 L C NO IMPLC09 1424 20 DATE OF ISSUE 20-08-27 IDF NO E2008385410 NO FPO000000913 21 DAYS LINES FREE TIME AT DESTINATION PIC SAAWAN</v>
          </cell>
          <cell r="Y3307" t="str">
            <v>Valide</v>
          </cell>
        </row>
        <row r="3308">
          <cell r="A3308" t="str">
            <v>GAOU6251410</v>
          </cell>
          <cell r="B3308">
            <v>40</v>
          </cell>
          <cell r="C3308" t="str">
            <v>360000090878</v>
          </cell>
          <cell r="D3308">
            <v>0</v>
          </cell>
          <cell r="E3308">
            <v>0</v>
          </cell>
          <cell r="F3308">
            <v>0</v>
          </cell>
          <cell r="G3308">
            <v>0</v>
          </cell>
          <cell r="H3308">
            <v>0</v>
          </cell>
          <cell r="I3308" t="str">
            <v>2020 MSA 167466</v>
          </cell>
          <cell r="J3308">
            <v>399</v>
          </cell>
          <cell r="K3308" t="str">
            <v>ELDORADO BRASIL CELULOSE S A</v>
          </cell>
          <cell r="L3308" t="str">
            <v>EAST AFRICAN PAPER MILLS LIMITED</v>
          </cell>
          <cell r="M3308" t="str">
            <v>CN</v>
          </cell>
          <cell r="N3308" t="str">
            <v>BRSSZ</v>
          </cell>
          <cell r="O3308" t="str">
            <v>UT</v>
          </cell>
          <cell r="P3308">
            <v>12</v>
          </cell>
          <cell r="Q3308">
            <v>12</v>
          </cell>
          <cell r="R3308">
            <v>12</v>
          </cell>
          <cell r="S3308">
            <v>12</v>
          </cell>
          <cell r="T3308">
            <v>24000</v>
          </cell>
          <cell r="U3308">
            <v>24000</v>
          </cell>
          <cell r="V3308">
            <v>24000</v>
          </cell>
          <cell r="W3308">
            <v>24000</v>
          </cell>
          <cell r="X3308" t="str">
            <v>12 UNITS 96 BALES OFBLEACHED HARDWOOD KRAFT PULP EUCALYPTUS 24 000 M T GROSS WEIGHT23 984 ADMTLOT 81308831NCM 4703 29 00RUC 0BR0740143623 6000009087800000000000ELDORADO 100 PLANTED EUCALYPTUS MADE IN BRAZIL 12 UNITS 96 BALES OF BLEACHED HARDWOOD KRAFT PULP EUCALYPTUS 24 000 MT GROSS WEIGHT 23 984 ADMT LOT 81308831 NCM 4703 29 00 RUC 0BR07401436236000009087800000000000 FSC MIX CREDIT SCS-COC-004432O 1058622 FREIGHT PREPAID IDF NO E2007359737NO TF2019204141 SHIPPING AGENT AT DESTINATION</v>
          </cell>
          <cell r="Y3308" t="str">
            <v>Valide</v>
          </cell>
        </row>
        <row r="3309">
          <cell r="A3309" t="str">
            <v>EGHU3369269</v>
          </cell>
          <cell r="B3309">
            <v>20</v>
          </cell>
          <cell r="C3309" t="str">
            <v>504000013361</v>
          </cell>
          <cell r="D3309">
            <v>0</v>
          </cell>
          <cell r="E3309">
            <v>0</v>
          </cell>
          <cell r="F3309">
            <v>0</v>
          </cell>
          <cell r="G3309">
            <v>0</v>
          </cell>
          <cell r="H3309">
            <v>0</v>
          </cell>
          <cell r="I3309" t="str">
            <v>2020 MSA 167131</v>
          </cell>
          <cell r="J3309">
            <v>199</v>
          </cell>
          <cell r="K3309" t="str">
            <v>A HARTRODT DENMARK APS</v>
          </cell>
          <cell r="L3309" t="str">
            <v>HANLINK INVESTMENT LIMITED</v>
          </cell>
          <cell r="M3309" t="str">
            <v>CN</v>
          </cell>
          <cell r="N3309" t="str">
            <v>DKAAR</v>
          </cell>
          <cell r="O3309" t="str">
            <v>PX</v>
          </cell>
          <cell r="P3309">
            <v>10</v>
          </cell>
          <cell r="Q3309">
            <v>10</v>
          </cell>
          <cell r="R3309">
            <v>0</v>
          </cell>
          <cell r="S3309">
            <v>0</v>
          </cell>
          <cell r="T3309">
            <v>5565</v>
          </cell>
          <cell r="U3309">
            <v>5565</v>
          </cell>
          <cell r="V3309">
            <v>0</v>
          </cell>
          <cell r="W3309">
            <v>0</v>
          </cell>
          <cell r="X3309" t="str">
            <v>5 250 KG SUPRASEL MICROZOMICROFINE SALT FOR BUTTERPRODUCTIONAS PER PRO FORMA INVOICE 20-0076DATED 29 01 2020 TRADE TERMS CFR MOMBASA PORT KENYA INCOTERM 2020DOCUMENTARY CREDIT NUMBER TFLCIM 20 103KEIMPORT DE CLARATION FORM NO NO MARKS 5 250 KG SUPRASEL MICROZO MICROFINE SALT FOR BUTTER PRODUCTION AS PER PROFORMA INVOICE 20-0076 DATED 29 01 2020 TRADE TERMS CFR MOMBASA PORT KENYA INCOTERM 2020 DOCUMENTARY CREDIT NUMBER TFLCIM 20 103KE IMPORT DECLARATION FORM NO E2007372858</v>
          </cell>
          <cell r="Y3309" t="str">
            <v>Valide</v>
          </cell>
        </row>
        <row r="3310">
          <cell r="A3310" t="str">
            <v>HMCU9067129</v>
          </cell>
          <cell r="B3310">
            <v>40</v>
          </cell>
          <cell r="C3310" t="str">
            <v>504000014880</v>
          </cell>
          <cell r="D3310">
            <v>0</v>
          </cell>
          <cell r="E3310">
            <v>0</v>
          </cell>
          <cell r="F3310">
            <v>0</v>
          </cell>
          <cell r="G3310">
            <v>0</v>
          </cell>
          <cell r="H3310">
            <v>0</v>
          </cell>
          <cell r="I3310" t="str">
            <v>2020 MSA 167507</v>
          </cell>
          <cell r="J3310">
            <v>281</v>
          </cell>
          <cell r="K3310" t="str">
            <v>GRUNDFOS OPERATIONS A S</v>
          </cell>
          <cell r="L3310" t="str">
            <v>GRUNDFOS LIFELINK KENYA LTD</v>
          </cell>
          <cell r="M3310" t="str">
            <v>CN</v>
          </cell>
          <cell r="N3310" t="str">
            <v>DKAAR</v>
          </cell>
          <cell r="O3310" t="str">
            <v>PX</v>
          </cell>
          <cell r="P3310">
            <v>64</v>
          </cell>
          <cell r="Q3310">
            <v>64</v>
          </cell>
          <cell r="R3310">
            <v>64</v>
          </cell>
          <cell r="S3310">
            <v>64</v>
          </cell>
          <cell r="T3310">
            <v>8429</v>
          </cell>
          <cell r="U3310">
            <v>8429</v>
          </cell>
          <cell r="V3310">
            <v>8429</v>
          </cell>
          <cell r="W3310">
            <v>8429</v>
          </cell>
          <cell r="X3310" t="str">
            <v>PUMPS AND PARTSHS-CODE 84135040GOODS IN TRANSIT TO CONSOLBASEGF8189938 PUMPS AND PARTS HS-CODE 84135040 GOODS IN TRANSIT TO CONSOLBASE</v>
          </cell>
          <cell r="Y3310" t="str">
            <v>Valide</v>
          </cell>
        </row>
        <row r="3311">
          <cell r="A3311" t="str">
            <v>EMCU1381737</v>
          </cell>
          <cell r="B3311">
            <v>40</v>
          </cell>
          <cell r="C3311" t="str">
            <v>507000033994</v>
          </cell>
          <cell r="D3311">
            <v>0</v>
          </cell>
          <cell r="E3311">
            <v>0</v>
          </cell>
          <cell r="F3311">
            <v>0</v>
          </cell>
          <cell r="G3311">
            <v>0</v>
          </cell>
          <cell r="H3311">
            <v>0</v>
          </cell>
          <cell r="I3311" t="str">
            <v>2020 MSA 167507</v>
          </cell>
          <cell r="J3311">
            <v>417</v>
          </cell>
          <cell r="K3311" t="str">
            <v>POLYPLAST NORTH-WEST LTD</v>
          </cell>
          <cell r="L3311" t="str">
            <v>SIKA KENYA LIMITED</v>
          </cell>
          <cell r="M3311" t="str">
            <v>CN</v>
          </cell>
          <cell r="N3311" t="str">
            <v>RUULU</v>
          </cell>
          <cell r="O3311" t="str">
            <v>PX</v>
          </cell>
          <cell r="P3311">
            <v>68</v>
          </cell>
          <cell r="Q3311">
            <v>68</v>
          </cell>
          <cell r="R3311">
            <v>68</v>
          </cell>
          <cell r="S3311">
            <v>68</v>
          </cell>
          <cell r="T3311">
            <v>88700</v>
          </cell>
          <cell r="U3311">
            <v>88700</v>
          </cell>
          <cell r="V3311">
            <v>88700</v>
          </cell>
          <cell r="W3311">
            <v>88700</v>
          </cell>
          <cell r="X3311" t="str">
            <v>17 DAYS FREE OF DEMURRAGE DETENTIONAT THE DESTINATION POLYPLAST NS BI G BAGS 87 04 MT 87040 KG NET WEIGHTTOTAL 4 CONTAINER S OF 40 FCL136 BIG BAGS OF POLYPLAST NS OF 640 KGEACH ON 68 PALLETSDAP NAIROBI INCO TERMS 2010PO 17978-1NO MARKS 17 DAYS FREE OF DEMURRAGE DETENTION AT THE DESTINATION POLYPLAST NS BIG BAGS 87 04 MT 87040 KG NET WEIGHT TOTAL 4 CONTAINER S OF 40 FCL 136 BIG BAGS OF POLYPLAST NS OF 640 KG EACH ON 68 PALLETS DAP NAIROBI INCOTERMS 2010 PO 17978-1 AS PER INVOICE NO 857 DATE AUGUST 10 2020 NET WEIGHT 87 040 KG GROSS WEIGHT 88699 20 KG TOTAL NET WEIGHT 21 760 KG GROSS WEIGHT 22174 80 KG 1 CONTAINER FAX 7-81375-9-61-06 ON BEHALF OF CHEMEXPORT AG 2349300 2349301 MOBILE 0786 140 234 0711 140 234 CONTACT PERSON EMILY BARUSI PHONE 254 20 2699683 MOBILE 254 714 945766 E-MAIL BARUSI EMILY KE SIKA COM</v>
          </cell>
          <cell r="Y3311" t="str">
            <v>Valide</v>
          </cell>
        </row>
        <row r="3312">
          <cell r="A3312" t="str">
            <v>TCLU9328072</v>
          </cell>
          <cell r="B3312">
            <v>40</v>
          </cell>
          <cell r="C3312" t="str">
            <v>507000033994</v>
          </cell>
          <cell r="D3312">
            <v>0</v>
          </cell>
          <cell r="E3312">
            <v>0</v>
          </cell>
          <cell r="F3312">
            <v>0</v>
          </cell>
          <cell r="G3312">
            <v>0</v>
          </cell>
          <cell r="H3312">
            <v>0</v>
          </cell>
          <cell r="I3312" t="str">
            <v>2020 MSA 167507</v>
          </cell>
          <cell r="J3312">
            <v>417</v>
          </cell>
          <cell r="K3312" t="str">
            <v>POLYPLAST NORTH-WEST LTD</v>
          </cell>
          <cell r="L3312" t="str">
            <v>SIKA KENYA LIMITED</v>
          </cell>
          <cell r="M3312" t="str">
            <v>CN</v>
          </cell>
          <cell r="N3312" t="str">
            <v>RUULU</v>
          </cell>
          <cell r="O3312" t="str">
            <v>PX</v>
          </cell>
          <cell r="P3312">
            <v>68</v>
          </cell>
          <cell r="Q3312">
            <v>68</v>
          </cell>
          <cell r="R3312">
            <v>68</v>
          </cell>
          <cell r="S3312">
            <v>68</v>
          </cell>
          <cell r="T3312">
            <v>88700</v>
          </cell>
          <cell r="U3312">
            <v>88700</v>
          </cell>
          <cell r="V3312">
            <v>88700</v>
          </cell>
          <cell r="W3312">
            <v>88700</v>
          </cell>
          <cell r="X3312" t="str">
            <v>17 DAYS FREE OF DEMURRAGE DETENTIONAT THE DESTINATION POLYPLAST NS BI G BAGS 87 04 MT 87040 KG NET WEIGHTTOTAL 4 CONTAINER S OF 40 FCL136 BIG BAGS OF POLYPLAST NS OF 640 KGEACH ON 68 PALLETSDAP NAIROBI INCO TERMS 2010PO 17978-1NO MARKS 17 DAYS FREE OF DEMURRAGE DETENTION AT THE DESTINATION POLYPLAST NS BIG BAGS 87 04 MT 87040 KG NET WEIGHT TOTAL 4 CONTAINER S OF 40 FCL 136 BIG BAGS OF POLYPLAST NS OF 640 KG EACH ON 68 PALLETS DAP NAIROBI INCOTERMS 2010 PO 17978-1 AS PER INVOICE NO 857 DATE AUGUST 10 2020 NET WEIGHT 87 040 KG GROSS WEIGHT 88699 20 KG TOTAL NET WEIGHT 21 760 KG GROSS WEIGHT 22174 80 KG 1 CONTAINER FAX 7-81375-9-61-06 ON BEHALF OF CHEMEXPORT AG 2349300 2349301 MOBILE 0786 140 234 0711 140 234 CONTACT PERSON EMILY BARUSI PHONE 254 20 2699683 MOBILE 254 714 945766 E-MAIL BARUSI EMILY KE SIKA COM</v>
          </cell>
          <cell r="Y3312" t="str">
            <v>Valide</v>
          </cell>
        </row>
        <row r="3313">
          <cell r="A3313" t="str">
            <v>TLLU4141894</v>
          </cell>
          <cell r="B3313">
            <v>40</v>
          </cell>
          <cell r="C3313" t="str">
            <v>507000033994</v>
          </cell>
          <cell r="D3313">
            <v>0</v>
          </cell>
          <cell r="E3313">
            <v>0</v>
          </cell>
          <cell r="F3313">
            <v>0</v>
          </cell>
          <cell r="G3313">
            <v>0</v>
          </cell>
          <cell r="H3313">
            <v>0</v>
          </cell>
          <cell r="I3313" t="str">
            <v>2020 MSA 167507</v>
          </cell>
          <cell r="J3313">
            <v>417</v>
          </cell>
          <cell r="K3313" t="str">
            <v>POLYPLAST NORTH-WEST LTD</v>
          </cell>
          <cell r="L3313" t="str">
            <v>SIKA KENYA LIMITED</v>
          </cell>
          <cell r="M3313" t="str">
            <v>CN</v>
          </cell>
          <cell r="N3313" t="str">
            <v>RUULU</v>
          </cell>
          <cell r="O3313" t="str">
            <v>PX</v>
          </cell>
          <cell r="P3313">
            <v>68</v>
          </cell>
          <cell r="Q3313">
            <v>68</v>
          </cell>
          <cell r="R3313">
            <v>68</v>
          </cell>
          <cell r="S3313">
            <v>68</v>
          </cell>
          <cell r="T3313">
            <v>88700</v>
          </cell>
          <cell r="U3313">
            <v>88700</v>
          </cell>
          <cell r="V3313">
            <v>88700</v>
          </cell>
          <cell r="W3313">
            <v>88700</v>
          </cell>
          <cell r="X3313" t="str">
            <v>17 DAYS FREE OF DEMURRAGE DETENTIONAT THE DESTINATION POLYPLAST NS BI G BAGS 87 04 MT 87040 KG NET WEIGHTTOTAL 4 CONTAINER S OF 40 FCL136 BIG BAGS OF POLYPLAST NS OF 640 KGEACH ON 68 PALLETSDAP NAIROBI INCO TERMS 2010PO 17978-1NO MARKS 17 DAYS FREE OF DEMURRAGE DETENTION AT THE DESTINATION POLYPLAST NS BIG BAGS 87 04 MT 87040 KG NET WEIGHT TOTAL 4 CONTAINER S OF 40 FCL 136 BIG BAGS OF POLYPLAST NS OF 640 KG EACH ON 68 PALLETS DAP NAIROBI INCOTERMS 2010 PO 17978-1 AS PER INVOICE NO 857 DATE AUGUST 10 2020 NET WEIGHT 87 040 KG GROSS WEIGHT 88699 20 KG TOTAL NET WEIGHT 21 760 KG GROSS WEIGHT 22174 80 KG 1 CONTAINER FAX 7-81375-9-61-06 ON BEHALF OF CHEMEXPORT AG 2349300 2349301 MOBILE 0786 140 234 0711 140 234 CONTACT PERSON EMILY BARUSI PHONE 254 20 2699683 MOBILE 254 714 945766 E-MAIL BARUSI EMILY KE SIKA COM</v>
          </cell>
          <cell r="Y3313" t="str">
            <v>Valide</v>
          </cell>
        </row>
        <row r="3314">
          <cell r="A3314" t="str">
            <v>TEMU0666760</v>
          </cell>
          <cell r="B3314">
            <v>20</v>
          </cell>
          <cell r="C3314" t="str">
            <v>520000182415</v>
          </cell>
          <cell r="D3314">
            <v>0</v>
          </cell>
          <cell r="E3314">
            <v>0</v>
          </cell>
          <cell r="F3314">
            <v>0</v>
          </cell>
          <cell r="G3314">
            <v>0</v>
          </cell>
          <cell r="H3314">
            <v>0</v>
          </cell>
          <cell r="I3314" t="str">
            <v>2020 MSA 167308</v>
          </cell>
          <cell r="J3314">
            <v>201</v>
          </cell>
          <cell r="K3314" t="str">
            <v>KONICA MINOLTA BUSINESS SOLUTIONS EUROPE GMBH</v>
          </cell>
          <cell r="L3314" t="str">
            <v>XTRANET COMMUNICATIONS LTD</v>
          </cell>
          <cell r="M3314" t="str">
            <v>CN</v>
          </cell>
          <cell r="N3314" t="str">
            <v>NLRTM</v>
          </cell>
          <cell r="O3314" t="str">
            <v>PX</v>
          </cell>
          <cell r="P3314">
            <v>24</v>
          </cell>
          <cell r="Q3314">
            <v>24</v>
          </cell>
          <cell r="R3314">
            <v>0</v>
          </cell>
          <cell r="S3314">
            <v>0</v>
          </cell>
          <cell r="T3314">
            <v>2841</v>
          </cell>
          <cell r="U3314">
            <v>2841</v>
          </cell>
          <cell r="V3314">
            <v>0</v>
          </cell>
          <cell r="W3314">
            <v>0</v>
          </cell>
          <cell r="X3314" t="str">
            <v>PRINTERS PRINTER ACCESSORIES ANDCONSUMABLES NO MARKS PRINTERS PRINTER ACCESSORIES AND CONSUMABLES</v>
          </cell>
          <cell r="Y3314" t="str">
            <v>Valide</v>
          </cell>
        </row>
        <row r="3315">
          <cell r="A3315" t="str">
            <v>EITU1293000</v>
          </cell>
          <cell r="B3315">
            <v>40</v>
          </cell>
          <cell r="C3315" t="str">
            <v>550000115388</v>
          </cell>
          <cell r="D3315">
            <v>0</v>
          </cell>
          <cell r="E3315">
            <v>0</v>
          </cell>
          <cell r="F3315">
            <v>0</v>
          </cell>
          <cell r="G3315">
            <v>0</v>
          </cell>
          <cell r="H3315">
            <v>0</v>
          </cell>
          <cell r="I3315" t="str">
            <v>2020 MSA 167308</v>
          </cell>
          <cell r="J3315">
            <v>267</v>
          </cell>
          <cell r="K3315" t="str">
            <v>MERCURIO CORPORATE SA</v>
          </cell>
          <cell r="L3315" t="str">
            <v>CREATIVE INNOVATIONS LTD</v>
          </cell>
          <cell r="M3315" t="str">
            <v>CN</v>
          </cell>
          <cell r="N3315" t="str">
            <v>ITGOA</v>
          </cell>
          <cell r="O3315" t="str">
            <v>PK</v>
          </cell>
          <cell r="P3315">
            <v>421</v>
          </cell>
          <cell r="Q3315">
            <v>421</v>
          </cell>
          <cell r="R3315">
            <v>421</v>
          </cell>
          <cell r="S3315">
            <v>421</v>
          </cell>
          <cell r="T3315">
            <v>4180</v>
          </cell>
          <cell r="U3315">
            <v>4180</v>
          </cell>
          <cell r="V3315">
            <v>4180</v>
          </cell>
          <cell r="W3315">
            <v>4180</v>
          </cell>
          <cell r="X3315" t="str">
            <v>ASSORTED LIGHTINGS AS PER IDFNO E2006343344 HS CODE 94051040 GOODS ON BOARD ESTHER WANGUI KINGSWAYTYRES COMNO MARKS ASSORTED LIGHTINGS AS PER IDF NO E2006343344 HS CODE 94051040 GOODS ON BOARD ESTHER WANGUI KINGSWAYTYRES COM</v>
          </cell>
          <cell r="Y3315" t="str">
            <v>Valide</v>
          </cell>
        </row>
        <row r="3316">
          <cell r="A3316" t="str">
            <v>EGHU9679873</v>
          </cell>
          <cell r="B3316">
            <v>40</v>
          </cell>
          <cell r="C3316" t="str">
            <v>570000051589</v>
          </cell>
          <cell r="D3316">
            <v>0</v>
          </cell>
          <cell r="E3316">
            <v>0</v>
          </cell>
          <cell r="F3316">
            <v>0</v>
          </cell>
          <cell r="G3316">
            <v>0</v>
          </cell>
          <cell r="H3316">
            <v>0</v>
          </cell>
          <cell r="I3316" t="str">
            <v>2020 MSA 167308</v>
          </cell>
          <cell r="J3316">
            <v>42</v>
          </cell>
          <cell r="K3316" t="str">
            <v>ORANGE SAFT S L</v>
          </cell>
          <cell r="L3316" t="str">
            <v>CROP HEALTH TECHNOLOGIES LTD</v>
          </cell>
          <cell r="M3316" t="str">
            <v>CN</v>
          </cell>
          <cell r="N3316" t="str">
            <v>ESVLC</v>
          </cell>
          <cell r="O3316" t="str">
            <v>PX</v>
          </cell>
          <cell r="P3316">
            <v>40</v>
          </cell>
          <cell r="Q3316">
            <v>40</v>
          </cell>
          <cell r="R3316">
            <v>40</v>
          </cell>
          <cell r="S3316">
            <v>40</v>
          </cell>
          <cell r="T3316">
            <v>28541</v>
          </cell>
          <cell r="U3316">
            <v>28541</v>
          </cell>
          <cell r="V3316">
            <v>28541</v>
          </cell>
          <cell r="W3316">
            <v>28541</v>
          </cell>
          <cell r="X3316" t="str">
            <v>AGROCHEMICALS FOR AGRICULTURAL USETOTAL 40 PALLETSGROSS WEIGHT 28541 K GSNET WEIGHT 26682 KGSFREIGHT PRE-PAID TLF 254 725 013 957EMAIL ADM IN CROPHEALTH CO KEN M AGROCHEMICALS FOR AGRICULTURAL USE TOTAL 40 PALLETS GROSS WEIGHT 28541 KGS NET WEIGHT 26682 KGS FREIGHT PRE-PAID TLF 254 725 013 957 EMAIL ADMIN CROPHEALTH CO KE</v>
          </cell>
          <cell r="Y3316" t="str">
            <v>Valide</v>
          </cell>
        </row>
        <row r="3317">
          <cell r="A3317" t="str">
            <v>CAIU7083673</v>
          </cell>
          <cell r="B3317">
            <v>40</v>
          </cell>
          <cell r="C3317" t="str">
            <v>570000051589</v>
          </cell>
          <cell r="D3317">
            <v>0</v>
          </cell>
          <cell r="E3317">
            <v>0</v>
          </cell>
          <cell r="F3317">
            <v>0</v>
          </cell>
          <cell r="G3317">
            <v>0</v>
          </cell>
          <cell r="H3317">
            <v>0</v>
          </cell>
          <cell r="I3317" t="str">
            <v>2020 MSA 167308</v>
          </cell>
          <cell r="J3317">
            <v>42</v>
          </cell>
          <cell r="K3317" t="str">
            <v>ORANGE SAFT S L</v>
          </cell>
          <cell r="L3317" t="str">
            <v>CROP HEALTH TECHNOLOGIES LTD</v>
          </cell>
          <cell r="M3317" t="str">
            <v>CN</v>
          </cell>
          <cell r="N3317" t="str">
            <v>ESVLC</v>
          </cell>
          <cell r="O3317" t="str">
            <v>PX</v>
          </cell>
          <cell r="P3317">
            <v>40</v>
          </cell>
          <cell r="Q3317">
            <v>40</v>
          </cell>
          <cell r="R3317">
            <v>40</v>
          </cell>
          <cell r="S3317">
            <v>40</v>
          </cell>
          <cell r="T3317">
            <v>28541</v>
          </cell>
          <cell r="U3317">
            <v>28541</v>
          </cell>
          <cell r="V3317">
            <v>28541</v>
          </cell>
          <cell r="W3317">
            <v>28541</v>
          </cell>
          <cell r="X3317" t="str">
            <v>AGROCHEMICALS FOR AGRICULTURAL USETOTAL 40 PALLETSGROSS WEIGHT 28541 K GSNET WEIGHT 26682 KGSFREIGHT PRE-PAID TLF 254 725 013 957EMAIL ADM IN CROPHEALTH CO KEN M AGROCHEMICALS FOR AGRICULTURAL USE TOTAL 40 PALLETS GROSS WEIGHT 28541 KGS NET WEIGHT 26682 KGS FREIGHT PRE-PAID TLF 254 725 013 957 EMAIL ADMIN CROPHEALTH CO KE</v>
          </cell>
          <cell r="Y3317" t="str">
            <v>Valide</v>
          </cell>
        </row>
        <row r="3318">
          <cell r="A3318" t="str">
            <v>TEMU6083008</v>
          </cell>
          <cell r="B3318">
            <v>40</v>
          </cell>
          <cell r="C3318" t="str">
            <v>574000010257</v>
          </cell>
          <cell r="D3318">
            <v>0</v>
          </cell>
          <cell r="E3318">
            <v>0</v>
          </cell>
          <cell r="F3318">
            <v>0</v>
          </cell>
          <cell r="G3318">
            <v>0</v>
          </cell>
          <cell r="H3318">
            <v>0</v>
          </cell>
          <cell r="I3318" t="str">
            <v>2020 MSA 167507</v>
          </cell>
          <cell r="J3318">
            <v>354</v>
          </cell>
          <cell r="K3318" t="str">
            <v>SGL COMPOSITES S A</v>
          </cell>
          <cell r="L3318" t="str">
            <v>SPINKNIT LTD</v>
          </cell>
          <cell r="M3318" t="str">
            <v>CN</v>
          </cell>
          <cell r="N3318" t="str">
            <v>PTLIS</v>
          </cell>
          <cell r="O3318" t="str">
            <v>BN</v>
          </cell>
          <cell r="P3318">
            <v>87</v>
          </cell>
          <cell r="Q3318">
            <v>87</v>
          </cell>
          <cell r="R3318">
            <v>87</v>
          </cell>
          <cell r="S3318">
            <v>87</v>
          </cell>
          <cell r="T3318">
            <v>47872</v>
          </cell>
          <cell r="U3318">
            <v>47872</v>
          </cell>
          <cell r="V3318">
            <v>47872</v>
          </cell>
          <cell r="W3318">
            <v>47872</v>
          </cell>
          <cell r="X3318" t="str">
            <v>TOW FISIVON GEL DYED G1721 PURPLE 1012BRIGHTL25B3 3T-100KTEX-LOWSOFT-L 48-100 ACRYLICHS-CODE 55013000NET WEIGHT 4 966 80 KGTOW FISIVO N GEL DYED G2011 PALE YELLOW1039 BRIGHTL25B3 3T-100KTEX-LOWSOFT-L48-10 0 NO MARKS TOW FISIVON GEL DYED G1721 PURPLE 1012 BRIGHT L25B3 3T-100KTEX-LOWSOFT-L48-100 ACRYLIC HS-CODE 55013000 NET WEIGHT 4 966 80 KG TOW FISIVON GEL DYED G2011 PALE YELLOW 1039 BRIGHT L25B3 3T-100KTEX-LOWSOFT-L48-100 ACRYLIC HS-CODE 55013000 NET WEIGHT 4 906 20 KG TOWFISIVON GEL DYED G1727 DARK CREAM 1059 BRIGHT L25B3 3T-100KTEX-LOWSOFT-L48-100 ACRYLIC HS-CODE 55013000 NET WEIGHT 3 719 20 KG TOW FISIVON GEL DYED G1724 CREAM 2023 BRIGHT L25B3 3T-100KTEX-LOWSOFT-L48-100 ACRYLIC HS-CODE 55013000 NET WEIGHT 9 998 00 KG TOWFISIVON GEL DYED G4187 GREY 1030 II BRIGHT L25B3 3T-100KTEX-LOW SOFT-L48-100 ACRYLIC HS-CODE 55013000 NET WEIGHT 9 626 80 KG TOW FISIVON GEL DYED G9152 PINK 1035 II BRIGHT L25B3 3T-100KTEX-LOWSOFT-L48-100 ACRYLIC HS-CODE</v>
          </cell>
          <cell r="Y3318" t="str">
            <v>Valide</v>
          </cell>
        </row>
        <row r="3319">
          <cell r="A3319" t="str">
            <v>TEMU8918092</v>
          </cell>
          <cell r="B3319">
            <v>40</v>
          </cell>
          <cell r="C3319" t="str">
            <v>577000011355</v>
          </cell>
          <cell r="D3319">
            <v>0</v>
          </cell>
          <cell r="E3319">
            <v>0</v>
          </cell>
          <cell r="F3319">
            <v>0</v>
          </cell>
          <cell r="G3319">
            <v>0</v>
          </cell>
          <cell r="H3319">
            <v>0</v>
          </cell>
          <cell r="I3319" t="str">
            <v>2020 MSA 167466</v>
          </cell>
          <cell r="J3319">
            <v>325</v>
          </cell>
          <cell r="K3319" t="str">
            <v>HANS ANDERSSON PAPER NYA AB</v>
          </cell>
          <cell r="L3319" t="str">
            <v>THE PRINT STORE LIMITED</v>
          </cell>
          <cell r="M3319" t="str">
            <v>CN</v>
          </cell>
          <cell r="N3319" t="str">
            <v>SIKOP</v>
          </cell>
          <cell r="O3319" t="str">
            <v>RL</v>
          </cell>
          <cell r="P3319">
            <v>130</v>
          </cell>
          <cell r="Q3319">
            <v>130</v>
          </cell>
          <cell r="R3319">
            <v>130</v>
          </cell>
          <cell r="S3319">
            <v>130</v>
          </cell>
          <cell r="T3319">
            <v>101222</v>
          </cell>
          <cell r="U3319">
            <v>101222</v>
          </cell>
          <cell r="V3319">
            <v>101222</v>
          </cell>
          <cell r="W3319">
            <v>101222</v>
          </cell>
          <cell r="X3319" t="str">
            <v>101 222 KGS NET 101 222 KGS GROSS130 REELS DUPLEX BOARD GREYBACKFREI GHT PREPAIDCLEARANCE AT INLAND CONTAINERDEPOT NAIROBI21 DAYS FREE DEM URRAGE AND DETENTIONCOMBINED AT DESTINATIONSHIPPED ON BOARD APL CALIFO RNIAMARKS THE PRINT STORE LIMITED NAIROBI VIA MOMBASA 101 222 KGS NET 101 222 KGS GROSS 130 REELS DUPLEX BOARD GREY BACK FREIGHT PREPAID CLEARANCE AT INLAND CONTAINER DEPOT NAIROBI 21 DAYS FREE DEMURRAGE AND DETENTION COMBINED AT DESTINATION SHIPPED ON BOARD APL CALIFORNIA FROM KOPER PORT TEL 254 775 112288</v>
          </cell>
          <cell r="Y3319" t="str">
            <v>Valide</v>
          </cell>
        </row>
        <row r="3320">
          <cell r="A3320" t="str">
            <v>EGHU9840400</v>
          </cell>
          <cell r="B3320">
            <v>40</v>
          </cell>
          <cell r="C3320" t="str">
            <v>588000037180</v>
          </cell>
          <cell r="D3320">
            <v>0</v>
          </cell>
          <cell r="E3320">
            <v>0</v>
          </cell>
          <cell r="F3320">
            <v>0</v>
          </cell>
          <cell r="G3320">
            <v>0</v>
          </cell>
          <cell r="H3320">
            <v>0</v>
          </cell>
          <cell r="I3320" t="str">
            <v>2020 MSA 167466</v>
          </cell>
          <cell r="J3320">
            <v>527</v>
          </cell>
          <cell r="K3320" t="str">
            <v>CHROMAGEN SHA AR HA AMAKIM LTD</v>
          </cell>
          <cell r="L3320" t="str">
            <v>GLOSEC SYSTEMS LTD</v>
          </cell>
          <cell r="M3320" t="str">
            <v>CN</v>
          </cell>
          <cell r="N3320" t="str">
            <v>ILHFA</v>
          </cell>
          <cell r="O3320" t="str">
            <v>PK</v>
          </cell>
          <cell r="P3320">
            <v>590</v>
          </cell>
          <cell r="Q3320">
            <v>590</v>
          </cell>
          <cell r="R3320">
            <v>590</v>
          </cell>
          <cell r="S3320">
            <v>590</v>
          </cell>
          <cell r="T3320">
            <v>31500</v>
          </cell>
          <cell r="U3320">
            <v>31500</v>
          </cell>
          <cell r="V3320">
            <v>31500</v>
          </cell>
          <cell r="W3320">
            <v>31500</v>
          </cell>
          <cell r="X3320" t="str">
            <v>19 PALLETS AND 232LOOSE CARTONS OF SOLAR WATERHEATING SYSTEMAND ACCESS ORIESHS CODE 841919NM 19 PALLETS AND 232 LOOSE CARTONS OF SOLAR WATER HEATING SYSTEM AND ACCESSORIES HS CODE 841919 10 PALLETS SOLAR WATERHEATING SYSTEM AND ACCESSORIESNM 10 PALLETS SOLAR WATER HEATING SYSTEM AND ACCESSORIES 27 PALLETSAND 4 CARTONS OF SOLAR WATERHEATING SYSTEMAND ACCESSORIESNM 27 PALLETS AND 4 CARTONS OF SOLAR WATER HEATING SYSTEM AND ACCESSORIES 21 PALLETS AND 277LOOSE CARTONS OFSOLAR WATERHEATING SYSTEM AND ACCESS ORIESNM 21 PALLETS AND 277 LOOSE CARTONS OF SOLAR WATER HEATING SYSTEM AND ACCESSORIES</v>
          </cell>
          <cell r="Y3320" t="str">
            <v>Valide</v>
          </cell>
        </row>
        <row r="3321">
          <cell r="A3321" t="str">
            <v>EGHU9215168</v>
          </cell>
          <cell r="B3321">
            <v>40</v>
          </cell>
          <cell r="C3321" t="str">
            <v>588000037180</v>
          </cell>
          <cell r="D3321">
            <v>0</v>
          </cell>
          <cell r="E3321">
            <v>0</v>
          </cell>
          <cell r="F3321">
            <v>0</v>
          </cell>
          <cell r="G3321">
            <v>0</v>
          </cell>
          <cell r="H3321">
            <v>0</v>
          </cell>
          <cell r="I3321" t="str">
            <v>2020 MSA 167466</v>
          </cell>
          <cell r="J3321">
            <v>527</v>
          </cell>
          <cell r="K3321" t="str">
            <v>CHROMAGEN SHA AR HA AMAKIM LTD</v>
          </cell>
          <cell r="L3321" t="str">
            <v>GLOSEC SYSTEMS LTD</v>
          </cell>
          <cell r="M3321" t="str">
            <v>CN</v>
          </cell>
          <cell r="N3321" t="str">
            <v>ILHFA</v>
          </cell>
          <cell r="O3321" t="str">
            <v>PK</v>
          </cell>
          <cell r="P3321">
            <v>590</v>
          </cell>
          <cell r="Q3321">
            <v>590</v>
          </cell>
          <cell r="R3321">
            <v>590</v>
          </cell>
          <cell r="S3321">
            <v>590</v>
          </cell>
          <cell r="T3321">
            <v>31500</v>
          </cell>
          <cell r="U3321">
            <v>31500</v>
          </cell>
          <cell r="V3321">
            <v>31500</v>
          </cell>
          <cell r="W3321">
            <v>31500</v>
          </cell>
          <cell r="X3321" t="str">
            <v>19 PALLETS AND 232LOOSE CARTONS OF SOLAR WATERHEATING SYSTEMAND ACCESS ORIESHS CODE 841919NM 19 PALLETS AND 232 LOOSE CARTONS OF SOLAR WATER HEATING SYSTEM AND ACCESSORIES HS CODE 841919 10 PALLETS SOLAR WATERHEATING SYSTEM AND ACCESSORIESNM 10 PALLETS SOLAR WATER HEATING SYSTEM AND ACCESSORIES 27 PALLETSAND 4 CARTONS OF SOLAR WATERHEATING SYSTEMAND ACCESSORIESNM 27 PALLETS AND 4 CARTONS OF SOLAR WATER HEATING SYSTEM AND ACCESSORIES 21 PALLETS AND 277LOOSE CARTONS OFSOLAR WATERHEATING SYSTEM AND ACCESS ORIESNM 21 PALLETS AND 277 LOOSE CARTONS OF SOLAR WATER HEATING SYSTEM AND ACCESSORIES</v>
          </cell>
          <cell r="Y3321" t="str">
            <v>Valide</v>
          </cell>
        </row>
        <row r="3322">
          <cell r="A3322" t="str">
            <v>DRYU9833382</v>
          </cell>
          <cell r="B3322">
            <v>40</v>
          </cell>
          <cell r="C3322" t="str">
            <v>588000037180</v>
          </cell>
          <cell r="D3322">
            <v>0</v>
          </cell>
          <cell r="E3322">
            <v>0</v>
          </cell>
          <cell r="F3322">
            <v>0</v>
          </cell>
          <cell r="G3322">
            <v>0</v>
          </cell>
          <cell r="H3322">
            <v>0</v>
          </cell>
          <cell r="I3322" t="str">
            <v>2020 MSA 167466</v>
          </cell>
          <cell r="J3322">
            <v>527</v>
          </cell>
          <cell r="K3322" t="str">
            <v>CHROMAGEN SHA AR HA AMAKIM LTD</v>
          </cell>
          <cell r="L3322" t="str">
            <v>GLOSEC SYSTEMS LTD</v>
          </cell>
          <cell r="M3322" t="str">
            <v>CN</v>
          </cell>
          <cell r="N3322" t="str">
            <v>ILHFA</v>
          </cell>
          <cell r="O3322" t="str">
            <v>PK</v>
          </cell>
          <cell r="P3322">
            <v>590</v>
          </cell>
          <cell r="Q3322">
            <v>590</v>
          </cell>
          <cell r="R3322">
            <v>590</v>
          </cell>
          <cell r="S3322">
            <v>590</v>
          </cell>
          <cell r="T3322">
            <v>31500</v>
          </cell>
          <cell r="U3322">
            <v>31500</v>
          </cell>
          <cell r="V3322">
            <v>31500</v>
          </cell>
          <cell r="W3322">
            <v>31500</v>
          </cell>
          <cell r="X3322" t="str">
            <v>19 PALLETS AND 232LOOSE CARTONS OF SOLAR WATERHEATING SYSTEMAND ACCESS ORIESHS CODE 841919NM 19 PALLETS AND 232 LOOSE CARTONS OF SOLAR WATER HEATING SYSTEM AND ACCESSORIES HS CODE 841919 10 PALLETS SOLAR WATERHEATING SYSTEM AND ACCESSORIESNM 10 PALLETS SOLAR WATER HEATING SYSTEM AND ACCESSORIES 27 PALLETSAND 4 CARTONS OF SOLAR WATERHEATING SYSTEMAND ACCESSORIESNM 27 PALLETS AND 4 CARTONS OF SOLAR WATER HEATING SYSTEM AND ACCESSORIES 21 PALLETS AND 277LOOSE CARTONS OFSOLAR WATERHEATING SYSTEM AND ACCESS ORIESNM 21 PALLETS AND 277 LOOSE CARTONS OF SOLAR WATER HEATING SYSTEM AND ACCESSORIES</v>
          </cell>
          <cell r="Y3322" t="str">
            <v>Valide</v>
          </cell>
        </row>
        <row r="3323">
          <cell r="A3323" t="str">
            <v>WBPU7048063</v>
          </cell>
          <cell r="B3323">
            <v>40</v>
          </cell>
          <cell r="C3323" t="str">
            <v>594000080241</v>
          </cell>
          <cell r="D3323">
            <v>0</v>
          </cell>
          <cell r="E3323">
            <v>0</v>
          </cell>
          <cell r="F3323">
            <v>0</v>
          </cell>
          <cell r="G3323">
            <v>0</v>
          </cell>
          <cell r="H3323">
            <v>0</v>
          </cell>
          <cell r="I3323" t="str">
            <v>2020 MSA 167466</v>
          </cell>
          <cell r="J3323">
            <v>55</v>
          </cell>
          <cell r="K3323" t="str">
            <v>INOKSAN SATIS PAZARLAMA SANAYI VEOSMANGAZI VD 4780528210</v>
          </cell>
          <cell r="L3323" t="str">
            <v>G NORTH AND SON LTD</v>
          </cell>
          <cell r="M3323" t="str">
            <v>CN</v>
          </cell>
          <cell r="N3323" t="str">
            <v>TRGEM</v>
          </cell>
          <cell r="O3323" t="str">
            <v>CS</v>
          </cell>
          <cell r="P3323">
            <v>343</v>
          </cell>
          <cell r="Q3323">
            <v>343</v>
          </cell>
          <cell r="R3323">
            <v>0</v>
          </cell>
          <cell r="S3323">
            <v>0</v>
          </cell>
          <cell r="T3323">
            <v>14020</v>
          </cell>
          <cell r="U3323">
            <v>14020</v>
          </cell>
          <cell r="V3323">
            <v>0</v>
          </cell>
          <cell r="W3323">
            <v>0</v>
          </cell>
          <cell r="X3323" t="str">
            <v>KITCHEN EQUIPMENTHS CODE 940320 854370SHIPPER ADVISED THAT AS PER PR OFORMA INVOICE NO 5000039672DATED 26 03 2020 DOCUMENRATY CREDIT NUMBER TF2011407670IDF NO E2005332767SHIPPER ADVISED THAT CFR MOMBASA PORTNO MARKS KITCHEN EQUIPMENT HS CODE 940320 854370 SHIPPER ADVISED THAT AS PER PROFORMA INVOICE NO 5000039672 DATED 26 03 2020 DOCUMENRATY CREDIT NUMBER TF2011407670 IDF NO E2005332767 SHIPPER ADVISED THAT CFR MOMBASA PORT SHIPPED ON BOARD FULL RESPONSIBILITY AND RISK OF MERCHANTS</v>
          </cell>
          <cell r="Y3323" t="str">
            <v>Valide</v>
          </cell>
        </row>
        <row r="3324">
          <cell r="A3324" t="str">
            <v>WBPU7051431</v>
          </cell>
          <cell r="B3324">
            <v>40</v>
          </cell>
          <cell r="C3324" t="str">
            <v>594000083232</v>
          </cell>
          <cell r="D3324">
            <v>0</v>
          </cell>
          <cell r="E3324">
            <v>0</v>
          </cell>
          <cell r="F3324">
            <v>0</v>
          </cell>
          <cell r="G3324">
            <v>0</v>
          </cell>
          <cell r="H3324">
            <v>0</v>
          </cell>
          <cell r="I3324" t="str">
            <v>2020 MSA 167466</v>
          </cell>
          <cell r="J3324">
            <v>253</v>
          </cell>
          <cell r="K3324" t="str">
            <v>EKOM ECZACIBASI DIS TICARET A S</v>
          </cell>
          <cell r="L3324" t="str">
            <v>SAJ ENTERPRISES LTD</v>
          </cell>
          <cell r="M3324" t="str">
            <v>CN</v>
          </cell>
          <cell r="N3324" t="str">
            <v>TRGEM</v>
          </cell>
          <cell r="O3324" t="str">
            <v>PX</v>
          </cell>
          <cell r="P3324">
            <v>48</v>
          </cell>
          <cell r="Q3324">
            <v>48</v>
          </cell>
          <cell r="R3324">
            <v>48</v>
          </cell>
          <cell r="S3324">
            <v>48</v>
          </cell>
          <cell r="T3324">
            <v>15818</v>
          </cell>
          <cell r="U3324">
            <v>15818</v>
          </cell>
          <cell r="V3324">
            <v>15818</v>
          </cell>
          <cell r="W3324">
            <v>15818</v>
          </cell>
          <cell r="X3324" t="str">
            <v>WITREOUS CERAMIC SANITARYWAREVITRIFIYE SERAMIK SAGLIK GERECI 691090 PL ASTIC PRODUCTION PLASTIK MAMULLER KLOZET KAPAGI 392220SANITARY WARES AND SANITARY FITTINGCOMPLETE WITH ACCESSORIES TRADELC NO 077ILC2202380 001 DATED 25-AUG-2020 NORAH EDLER NORAH EDLER SAJ CO KE FULL RESPON SIBILITY AND RISKN M WITREOUS CERAMIC SANITARYWARE VITRIFIYE SERAMIK SAGLIK GERECI 691090 PLASTIC PRODUCTION PLASTIK MAMULLER KLOZET KAPAGI 392220 SANITARY WARES AND SANITARY FITTING COMPLETE WITH ACCESSORIES TRADE LC NO 077ILC2202380001 DATED 25-AUG-2020 NORAH EDLER NORAH EDLER SAJ CO KE FULL RESPONSIBILITY AND RISK OFMERCHANTS</v>
          </cell>
          <cell r="Y3324" t="str">
            <v>Valide</v>
          </cell>
        </row>
        <row r="3325">
          <cell r="A3325" t="str">
            <v>EGHU9804656</v>
          </cell>
          <cell r="B3325">
            <v>40</v>
          </cell>
          <cell r="C3325" t="str">
            <v>594000086452</v>
          </cell>
          <cell r="D3325">
            <v>0</v>
          </cell>
          <cell r="E3325">
            <v>0</v>
          </cell>
          <cell r="F3325">
            <v>0</v>
          </cell>
          <cell r="G3325">
            <v>0</v>
          </cell>
          <cell r="H3325">
            <v>0</v>
          </cell>
          <cell r="I3325" t="str">
            <v>2020 MSA 167466</v>
          </cell>
          <cell r="J3325">
            <v>113</v>
          </cell>
          <cell r="K3325" t="str">
            <v>EKOM ECZACIBASI DIS TICARET A S</v>
          </cell>
          <cell r="L3325" t="str">
            <v>SAJ ENTERPRISES LTD</v>
          </cell>
          <cell r="M3325" t="str">
            <v>CN</v>
          </cell>
          <cell r="N3325" t="str">
            <v>TRGEM</v>
          </cell>
          <cell r="O3325" t="str">
            <v>PX</v>
          </cell>
          <cell r="P3325">
            <v>48</v>
          </cell>
          <cell r="Q3325">
            <v>48</v>
          </cell>
          <cell r="R3325">
            <v>48</v>
          </cell>
          <cell r="S3325">
            <v>48</v>
          </cell>
          <cell r="T3325">
            <v>12202</v>
          </cell>
          <cell r="U3325">
            <v>12202</v>
          </cell>
          <cell r="V3325">
            <v>12202</v>
          </cell>
          <cell r="W3325">
            <v>12202</v>
          </cell>
          <cell r="X3325" t="str">
            <v>WITREOUS CERAMIC SANITARY WARE VITRIFIYE SERAMIK SAGLIK GERECI 691090P LASTIC PRODUCTION PLASTIK MAMULLER KLOZET KAPAGI 392220SANITARY WAR ES AND SANITARY FITTINGSCOMPLETE WITH ACCESSORIES TRADESHOWER CABINET DUS KABIN 392290 FLUSHING CISTERNS N M WITREOUS CERAMIC SANITARY WARE VITRIFIYE SERAMIK SAGLIK GERECI 691090 PLASTIC PRODUCTION PLASTIK MAMULLER KLOZET KAPAGI 392220 SANITARY WARES AND SANITARY FITTINGS COMPLETE WITH ACCESSORIES TRADE SHOWER CABINET DUS KABIN 392290 FLUSHING CISTERNS SU DEPOLARI DONANIMLI DONANIMSIZ 392290 SINGLE LEVER BASIN MIXERWITHOUT SENSOR SENSORSUZ LAVABO BATARYASI 848180 NORAH EDLER NORAH EDLER SAJ CO KE</v>
          </cell>
          <cell r="Y3325" t="str">
            <v>Valide</v>
          </cell>
        </row>
        <row r="3326">
          <cell r="A3326" t="str">
            <v>MRKU4204285</v>
          </cell>
          <cell r="B3326">
            <v>40</v>
          </cell>
          <cell r="C3326" t="str">
            <v>607130924</v>
          </cell>
          <cell r="D3326">
            <v>0</v>
          </cell>
          <cell r="E3326">
            <v>0</v>
          </cell>
          <cell r="F3326">
            <v>0</v>
          </cell>
          <cell r="G3326">
            <v>0</v>
          </cell>
          <cell r="H3326">
            <v>0</v>
          </cell>
          <cell r="I3326" t="str">
            <v>2020 MSA 165692</v>
          </cell>
          <cell r="J3326">
            <v>455</v>
          </cell>
          <cell r="K3326" t="str">
            <v>UNITCARGO CONTAINER LINE INC C O</v>
          </cell>
          <cell r="L3326" t="str">
            <v>TO THE ORDER OF I AND M BANK LTD P</v>
          </cell>
          <cell r="M3326" t="str">
            <v>TR</v>
          </cell>
          <cell r="N3326" t="str">
            <v>USHOU</v>
          </cell>
          <cell r="O3326" t="str">
            <v>BG</v>
          </cell>
          <cell r="P3326">
            <v>5610</v>
          </cell>
          <cell r="Q3326">
            <v>5610</v>
          </cell>
          <cell r="R3326">
            <v>5610</v>
          </cell>
          <cell r="S3326">
            <v>5610</v>
          </cell>
          <cell r="T3326">
            <v>143310</v>
          </cell>
          <cell r="U3326">
            <v>143310</v>
          </cell>
          <cell r="V3326">
            <v>143310</v>
          </cell>
          <cell r="W3326">
            <v>143310</v>
          </cell>
          <cell r="X3326" t="str">
            <v>6 X 40 CONTAINERS SAID TO CONTAIN CFR MOMBASA KENYA INCOTERMS 2020 140 250 MT PVC RESIN OFF GRADE AS PER PROFORMA INVOICE NO S02633 DATED APRIL 06 2020 IDF NUMBERS AND OR IDF NO E2004315549 L C NUMBERS AND OR L C NO IMPLC02 0717 20 HS CODE 3904100000 IT N X20200608070459 APPLICABLE FREE TIME 21 DAYS COMBINED DETENTION DEMURRAGE AT PORT OF DISCHARGE PLACE OF DELIVERY ESLON PLASTICS OF KENYA LTD PIN NO P000595543A INTRANSIT TO ICD EMBAKAS I NAIROBI</v>
          </cell>
          <cell r="Y3326" t="str">
            <v>Valide</v>
          </cell>
        </row>
        <row r="3327">
          <cell r="A3327" t="str">
            <v>SUDU8621148</v>
          </cell>
          <cell r="B3327">
            <v>40</v>
          </cell>
          <cell r="C3327" t="str">
            <v>607200261</v>
          </cell>
          <cell r="D3327">
            <v>0</v>
          </cell>
          <cell r="E3327">
            <v>0</v>
          </cell>
          <cell r="F3327">
            <v>0</v>
          </cell>
          <cell r="G3327">
            <v>0</v>
          </cell>
          <cell r="H3327">
            <v>0</v>
          </cell>
          <cell r="I3327" t="str">
            <v>2020 MSA 167505</v>
          </cell>
          <cell r="J3327">
            <v>564</v>
          </cell>
          <cell r="K3327" t="str">
            <v>DOW BENELUX B V FOR ON BEHALF DOW</v>
          </cell>
          <cell r="L3327" t="str">
            <v>ACME CONTAINERS LTD OPP TUMAINI MUG</v>
          </cell>
          <cell r="M3327" t="str">
            <v>TR</v>
          </cell>
          <cell r="N3327" t="str">
            <v>BEANR</v>
          </cell>
          <cell r="O3327" t="str">
            <v>BG</v>
          </cell>
          <cell r="P3327">
            <v>3960</v>
          </cell>
          <cell r="Q3327">
            <v>3960</v>
          </cell>
          <cell r="R3327">
            <v>3960</v>
          </cell>
          <cell r="S3327">
            <v>3960</v>
          </cell>
          <cell r="T3327">
            <v>100485</v>
          </cell>
          <cell r="U3327">
            <v>100485</v>
          </cell>
          <cell r="V3327">
            <v>100485</v>
          </cell>
          <cell r="W3327">
            <v>100485</v>
          </cell>
          <cell r="X3327" t="str">
            <v>LOADED INTO 1 40 CONTAINER S HDPE KT 10000 UE POLYETHYLENE RESIN FOR INJECTION MOULDED CRATES AND CASES 25 KG BAG 55 BAGS PALLET HE AT TREATED PALLETS NET WEIGHT 24750 0000 KG HS-NO 3901209000 I NTRANSIT TO ICD EMBAKASI NAIROBI LOADED INTO 1 40 CONTAINER S HDPE KT 10000 UE POLYETHYLENE RESIN FOR INJECTION MOULDED CRATES AND CASES 25 KG BAG 55 BAGS PALLET HE AT TREATED PALLETS NET WEIGHT 24750 0000 KG HS-NO 3901209000 PIN P000619560F IDF NO E2007360612 BOOKING WILL BE MADE TILL ICD NAIROBI FREIGHT PREPAID INTRANSIT TO ICD EMBAKASI NAIROBIADDLT REF 0111347435 PO 983193283 OCEAN FCL PORT TO DOOR FCL F CL CONSIGNEE CONTINUED CONTACT ACME CONTAINERS LTD EMAIL BHAV IN ACMECONTAINERS COM PHONE 00254202018245 SHIPPER CONTINUED C ONTACT ATHAIDE EMAIL WATHAIDE DOW COM NOTIFY PARTY CONTINUED CONTACT ACME CONTAINERS LTD EMAIL BHAVIN ACMECONTAINERS COM PHONE00254202018245 ATT ANIL D SHAH E-MAIL INFO ACMECONTAINERS COM PIN P000619560F IDF NO CARGO IN TRANSIT TO ICD NAIROBI FOR IMPOR TERS ACCOUNT</v>
          </cell>
          <cell r="Y3327" t="str">
            <v>Valide</v>
          </cell>
        </row>
        <row r="3328">
          <cell r="A3328" t="str">
            <v>TEMU1318774</v>
          </cell>
          <cell r="B3328">
            <v>20</v>
          </cell>
          <cell r="C3328" t="str">
            <v>607238143</v>
          </cell>
          <cell r="D3328">
            <v>0</v>
          </cell>
          <cell r="E3328">
            <v>0</v>
          </cell>
          <cell r="F3328">
            <v>0</v>
          </cell>
          <cell r="G3328">
            <v>0</v>
          </cell>
          <cell r="H3328">
            <v>0</v>
          </cell>
          <cell r="I3328" t="str">
            <v>2020 MSA 167389</v>
          </cell>
          <cell r="J3328">
            <v>451</v>
          </cell>
          <cell r="K3328" t="str">
            <v>BOUTINOT SAS 170 RUE BRANLY 71000 M</v>
          </cell>
          <cell r="L3328" t="str">
            <v>SOLOVINO LIMITED P O BOX 178 NKURU</v>
          </cell>
          <cell r="M3328" t="str">
            <v>US</v>
          </cell>
          <cell r="N3328" t="str">
            <v>FRFOS</v>
          </cell>
          <cell r="O3328" t="str">
            <v>CS</v>
          </cell>
          <cell r="P3328">
            <v>1699</v>
          </cell>
          <cell r="Q3328">
            <v>1699</v>
          </cell>
          <cell r="R3328">
            <v>1699</v>
          </cell>
          <cell r="S3328">
            <v>1699</v>
          </cell>
          <cell r="T3328">
            <v>12634</v>
          </cell>
          <cell r="U3328">
            <v>12634</v>
          </cell>
          <cell r="V3328">
            <v>12634</v>
          </cell>
          <cell r="W3328">
            <v>12634</v>
          </cell>
          <cell r="X3328" t="str">
            <v>6 X75CL WINES INTRANSIT TO ICD EMBAKASI NAIROBI</v>
          </cell>
          <cell r="Y3328" t="str">
            <v>Valide</v>
          </cell>
        </row>
        <row r="3329">
          <cell r="A3329" t="str">
            <v>MRKU8413998</v>
          </cell>
          <cell r="B3329">
            <v>20</v>
          </cell>
          <cell r="C3329" t="str">
            <v>607251701</v>
          </cell>
          <cell r="D3329">
            <v>0</v>
          </cell>
          <cell r="E3329">
            <v>0</v>
          </cell>
          <cell r="F3329">
            <v>0</v>
          </cell>
          <cell r="G3329">
            <v>0</v>
          </cell>
          <cell r="H3329">
            <v>0</v>
          </cell>
          <cell r="I3329" t="str">
            <v>2020 MSA 167374</v>
          </cell>
          <cell r="J3329">
            <v>395</v>
          </cell>
          <cell r="K3329" t="str">
            <v>PT INDAH KIAT PULP PAPER TBK GED</v>
          </cell>
          <cell r="L3329" t="str">
            <v>TO THE ORDER OF BANK OF BARODA A C</v>
          </cell>
          <cell r="M3329" t="str">
            <v>CN</v>
          </cell>
          <cell r="N3329" t="str">
            <v>IDPWG</v>
          </cell>
          <cell r="O3329" t="str">
            <v>BL</v>
          </cell>
          <cell r="P3329">
            <v>400</v>
          </cell>
          <cell r="Q3329">
            <v>400</v>
          </cell>
          <cell r="R3329">
            <v>0</v>
          </cell>
          <cell r="S3329">
            <v>0</v>
          </cell>
          <cell r="T3329">
            <v>102510</v>
          </cell>
          <cell r="U3329">
            <v>102510</v>
          </cell>
          <cell r="V3329">
            <v>0</v>
          </cell>
          <cell r="W3329">
            <v>0</v>
          </cell>
          <cell r="X3329" t="str">
            <v>5 X 20 CONTAINER 400 BALES 100 MT 100 MT HARDWOOD ACACIA PULP AS PER PROFORMA INVOICE NO TG 3294 KPPM 20-21 DATED 07 07 2020 FREIGHT PREPAID DTHC COLLECT HS CODE 4703 29 00 EXPORTER REF SC SC CA20 0 0168 P APPLICABLE FREE TIME 21 DAYS COMBINED DETENTION DEMURRAGE AT PORT OF DISCHARGE PLACE OF DELIVERY AT MOMBASA 2 HABRAS INTERNATIONAL LTD W3 OFFICE 110 DUBAI AIRPORT FREE ZONE DAFZ A P O BOX 54947 DUBAI U A E KOTA ADM JAKARTA PUSAT DKI JAKAR TA 10350 INDONESIA TAX ID 01 000 566 8-092 000 TRANSHIPMENT AT T ANJONG PELEPAS MALAYSIA ON NORDWINTER V 037W G W 102 510000 MT N W 100 MT L C REF NO TF2023100010 AND IDF NO E2007362143 INTRANSIT TO ICD EMBAKASI NAIROBI</v>
          </cell>
          <cell r="Y3329" t="str">
            <v>Valide</v>
          </cell>
        </row>
        <row r="3330">
          <cell r="A3330" t="str">
            <v>CRSU1240933</v>
          </cell>
          <cell r="B3330">
            <v>20</v>
          </cell>
          <cell r="C3330" t="str">
            <v>607251701</v>
          </cell>
          <cell r="D3330">
            <v>0</v>
          </cell>
          <cell r="E3330">
            <v>0</v>
          </cell>
          <cell r="F3330">
            <v>0</v>
          </cell>
          <cell r="G3330">
            <v>0</v>
          </cell>
          <cell r="H3330">
            <v>0</v>
          </cell>
          <cell r="I3330" t="str">
            <v>2020 MSA 167374</v>
          </cell>
          <cell r="J3330">
            <v>395</v>
          </cell>
          <cell r="K3330" t="str">
            <v>PT INDAH KIAT PULP PAPER TBK GED</v>
          </cell>
          <cell r="L3330" t="str">
            <v>TO THE ORDER OF BANK OF BARODA A C</v>
          </cell>
          <cell r="M3330" t="str">
            <v>CN</v>
          </cell>
          <cell r="N3330" t="str">
            <v>IDPWG</v>
          </cell>
          <cell r="O3330" t="str">
            <v>BL</v>
          </cell>
          <cell r="P3330">
            <v>400</v>
          </cell>
          <cell r="Q3330">
            <v>400</v>
          </cell>
          <cell r="R3330">
            <v>0</v>
          </cell>
          <cell r="S3330">
            <v>0</v>
          </cell>
          <cell r="T3330">
            <v>102510</v>
          </cell>
          <cell r="U3330">
            <v>102510</v>
          </cell>
          <cell r="V3330">
            <v>0</v>
          </cell>
          <cell r="W3330">
            <v>0</v>
          </cell>
          <cell r="X3330" t="str">
            <v>5 X 20 CONTAINER 400 BALES 100 MT 100 MT HARDWOOD ACACIA PULP AS PER PROFORMA INVOICE NO TG 3294 KPPM 20-21 DATED 07 07 2020 FREIGHT PREPAID DTHC COLLECT HS CODE 4703 29 00 EXPORTER REF SC SC CA20 0 0168 P APPLICABLE FREE TIME 21 DAYS COMBINED DETENTION DEMURRAGE AT PORT OF DISCHARGE PLACE OF DELIVERY AT MOMBASA 2 HABRAS INTERNATIONAL LTD W3 OFFICE 110 DUBAI AIRPORT FREE ZONE DAFZ A P O BOX 54947 DUBAI U A E KOTA ADM JAKARTA PUSAT DKI JAKAR TA 10350 INDONESIA TAX ID 01 000 566 8-092 000 TRANSHIPMENT AT T ANJONG PELEPAS MALAYSIA ON NORDWINTER V 037W G W 102 510000 MT N W 100 MT L C REF NO TF2023100010 AND IDF NO E2007362143 INTRANSIT TO ICD EMBAKASI NAIROBI</v>
          </cell>
          <cell r="Y3330" t="str">
            <v>Valide</v>
          </cell>
        </row>
        <row r="3331">
          <cell r="A3331" t="str">
            <v>MRKU6931154</v>
          </cell>
          <cell r="B3331">
            <v>20</v>
          </cell>
          <cell r="C3331" t="str">
            <v>607251701</v>
          </cell>
          <cell r="D3331">
            <v>0</v>
          </cell>
          <cell r="E3331">
            <v>0</v>
          </cell>
          <cell r="F3331">
            <v>0</v>
          </cell>
          <cell r="G3331">
            <v>0</v>
          </cell>
          <cell r="H3331">
            <v>0</v>
          </cell>
          <cell r="I3331" t="str">
            <v>2020 MSA 167374</v>
          </cell>
          <cell r="J3331">
            <v>395</v>
          </cell>
          <cell r="K3331" t="str">
            <v>PT INDAH KIAT PULP PAPER TBK GED</v>
          </cell>
          <cell r="L3331" t="str">
            <v>TO THE ORDER OF BANK OF BARODA A C</v>
          </cell>
          <cell r="M3331" t="str">
            <v>CN</v>
          </cell>
          <cell r="N3331" t="str">
            <v>IDPWG</v>
          </cell>
          <cell r="O3331" t="str">
            <v>BL</v>
          </cell>
          <cell r="P3331">
            <v>400</v>
          </cell>
          <cell r="Q3331">
            <v>400</v>
          </cell>
          <cell r="R3331">
            <v>0</v>
          </cell>
          <cell r="S3331">
            <v>0</v>
          </cell>
          <cell r="T3331">
            <v>102510</v>
          </cell>
          <cell r="U3331">
            <v>102510</v>
          </cell>
          <cell r="V3331">
            <v>0</v>
          </cell>
          <cell r="W3331">
            <v>0</v>
          </cell>
          <cell r="X3331" t="str">
            <v>5 X 20 CONTAINER 400 BALES 100 MT 100 MT HARDWOOD ACACIA PULP AS PER PROFORMA INVOICE NO TG 3294 KPPM 20-21 DATED 07 07 2020 FREIGHT PREPAID DTHC COLLECT HS CODE 4703 29 00 EXPORTER REF SC SC CA20 0 0168 P APPLICABLE FREE TIME 21 DAYS COMBINED DETENTION DEMURRAGE AT PORT OF DISCHARGE PLACE OF DELIVERY AT MOMBASA 2 HABRAS INTERNATIONAL LTD W3 OFFICE 110 DUBAI AIRPORT FREE ZONE DAFZ A P O BOX 54947 DUBAI U A E KOTA ADM JAKARTA PUSAT DKI JAKAR TA 10350 INDONESIA TAX ID 01 000 566 8-092 000 TRANSHIPMENT AT T ANJONG PELEPAS MALAYSIA ON NORDWINTER V 037W G W 102 510000 MT N W 100 MT L C REF NO TF2023100010 AND IDF NO E2007362143 INTRANSIT TO ICD EMBAKASI NAIROBI</v>
          </cell>
          <cell r="Y3331" t="str">
            <v>Valide</v>
          </cell>
        </row>
        <row r="3332">
          <cell r="A3332" t="str">
            <v>TLLU2394661</v>
          </cell>
          <cell r="B3332">
            <v>20</v>
          </cell>
          <cell r="C3332" t="str">
            <v>607251701</v>
          </cell>
          <cell r="D3332">
            <v>0</v>
          </cell>
          <cell r="E3332">
            <v>0</v>
          </cell>
          <cell r="F3332">
            <v>0</v>
          </cell>
          <cell r="G3332">
            <v>0</v>
          </cell>
          <cell r="H3332">
            <v>0</v>
          </cell>
          <cell r="I3332" t="str">
            <v>2020 MSA 167374</v>
          </cell>
          <cell r="J3332">
            <v>395</v>
          </cell>
          <cell r="K3332" t="str">
            <v>PT INDAH KIAT PULP PAPER TBK GED</v>
          </cell>
          <cell r="L3332" t="str">
            <v>TO THE ORDER OF BANK OF BARODA A C</v>
          </cell>
          <cell r="M3332" t="str">
            <v>CN</v>
          </cell>
          <cell r="N3332" t="str">
            <v>IDPWG</v>
          </cell>
          <cell r="O3332" t="str">
            <v>BL</v>
          </cell>
          <cell r="P3332">
            <v>400</v>
          </cell>
          <cell r="Q3332">
            <v>400</v>
          </cell>
          <cell r="R3332">
            <v>0</v>
          </cell>
          <cell r="S3332">
            <v>0</v>
          </cell>
          <cell r="T3332">
            <v>102510</v>
          </cell>
          <cell r="U3332">
            <v>102510</v>
          </cell>
          <cell r="V3332">
            <v>0</v>
          </cell>
          <cell r="W3332">
            <v>0</v>
          </cell>
          <cell r="X3332" t="str">
            <v>5 X 20 CONTAINER 400 BALES 100 MT 100 MT HARDWOOD ACACIA PULP AS PER PROFORMA INVOICE NO TG 3294 KPPM 20-21 DATED 07 07 2020 FREIGHT PREPAID DTHC COLLECT HS CODE 4703 29 00 EXPORTER REF SC SC CA20 0 0168 P APPLICABLE FREE TIME 21 DAYS COMBINED DETENTION DEMURRAGE AT PORT OF DISCHARGE PLACE OF DELIVERY AT MOMBASA 2 HABRAS INTERNATIONAL LTD W3 OFFICE 110 DUBAI AIRPORT FREE ZONE DAFZ A P O BOX 54947 DUBAI U A E KOTA ADM JAKARTA PUSAT DKI JAKAR TA 10350 INDONESIA TAX ID 01 000 566 8-092 000 TRANSHIPMENT AT T ANJONG PELEPAS MALAYSIA ON NORDWINTER V 037W G W 102 510000 MT N W 100 MT L C REF NO TF2023100010 AND IDF NO E2007362143 INTRANSIT TO ICD EMBAKASI NAIROBI</v>
          </cell>
          <cell r="Y3332" t="str">
            <v>Valide</v>
          </cell>
        </row>
        <row r="3333">
          <cell r="A3333" t="str">
            <v>MSKU1858155</v>
          </cell>
          <cell r="B3333">
            <v>40</v>
          </cell>
          <cell r="C3333" t="str">
            <v>608038720</v>
          </cell>
          <cell r="D3333">
            <v>0</v>
          </cell>
          <cell r="E3333">
            <v>0</v>
          </cell>
          <cell r="F3333">
            <v>0</v>
          </cell>
          <cell r="G3333">
            <v>0</v>
          </cell>
          <cell r="H3333">
            <v>0</v>
          </cell>
          <cell r="I3333" t="str">
            <v>2020 MSA 167279</v>
          </cell>
          <cell r="J3333">
            <v>515</v>
          </cell>
          <cell r="K3333" t="str">
            <v>S I RE SPA SS10 KM 164 700 SNC ARE</v>
          </cell>
          <cell r="L3333" t="str">
            <v>TO THE ORDER OF KCB BANK LIMITED TR</v>
          </cell>
          <cell r="M3333" t="str">
            <v>US</v>
          </cell>
          <cell r="N3333" t="str">
            <v>ITVDL</v>
          </cell>
          <cell r="O3333" t="str">
            <v>PA</v>
          </cell>
          <cell r="P3333">
            <v>40</v>
          </cell>
          <cell r="Q3333">
            <v>40</v>
          </cell>
          <cell r="R3333">
            <v>40</v>
          </cell>
          <cell r="S3333">
            <v>40</v>
          </cell>
          <cell r="T3333">
            <v>52440</v>
          </cell>
          <cell r="U3333">
            <v>52440</v>
          </cell>
          <cell r="V3333">
            <v>52440</v>
          </cell>
          <cell r="W3333">
            <v>52440</v>
          </cell>
          <cell r="X3333" t="str">
            <v>HIGH DENSITY POLY ETHYLENE HS CODE 39012090 INCOTERMS CFR MO MBASA N 40 BIG BAGS ON N 40 PALLETS TOTAL GROSS WEIGHT KG 52 440 FREIGHT PREPAID SHIPPER S LOAD STOWAGE AN D COUNT INTRANSIT TO ICD EMBAKASI NAIROBI HIGH DENSITY POLY ETHYLENE HS CODE 39012090 INCOTERMS CFR M OMBASA N 40 BIG BAGS ON N 40 PALLETS TOTAL GROSS WEIGHT KG 52 440 FREIGHT PREPAID SHIPPER S LOAD STOWAGE AN D COUNT INTRANSIT TO ICD EMBAKASI NAIROBI</v>
          </cell>
          <cell r="Y3333" t="str">
            <v>Valide</v>
          </cell>
        </row>
        <row r="3334">
          <cell r="A3334" t="str">
            <v>TGHU9893555</v>
          </cell>
          <cell r="B3334">
            <v>40</v>
          </cell>
          <cell r="C3334" t="str">
            <v>608038720</v>
          </cell>
          <cell r="D3334">
            <v>0</v>
          </cell>
          <cell r="E3334">
            <v>0</v>
          </cell>
          <cell r="F3334">
            <v>0</v>
          </cell>
          <cell r="G3334">
            <v>0</v>
          </cell>
          <cell r="H3334">
            <v>0</v>
          </cell>
          <cell r="I3334" t="str">
            <v>2020 MSA 167279</v>
          </cell>
          <cell r="J3334">
            <v>515</v>
          </cell>
          <cell r="K3334" t="str">
            <v>S I RE SPA SS10 KM 164 700 SNC ARE</v>
          </cell>
          <cell r="L3334" t="str">
            <v>TO THE ORDER OF KCB BANK LIMITED TR</v>
          </cell>
          <cell r="M3334" t="str">
            <v>US</v>
          </cell>
          <cell r="N3334" t="str">
            <v>ITVDL</v>
          </cell>
          <cell r="O3334" t="str">
            <v>PA</v>
          </cell>
          <cell r="P3334">
            <v>40</v>
          </cell>
          <cell r="Q3334">
            <v>40</v>
          </cell>
          <cell r="R3334">
            <v>40</v>
          </cell>
          <cell r="S3334">
            <v>40</v>
          </cell>
          <cell r="T3334">
            <v>52440</v>
          </cell>
          <cell r="U3334">
            <v>52440</v>
          </cell>
          <cell r="V3334">
            <v>52440</v>
          </cell>
          <cell r="W3334">
            <v>52440</v>
          </cell>
          <cell r="X3334" t="str">
            <v>HIGH DENSITY POLY ETHYLENE HS CODE 39012090 INCOTERMS CFR MO MBASA N 40 BIG BAGS ON N 40 PALLETS TOTAL GROSS WEIGHT KG 52 440 FREIGHT PREPAID SHIPPER S LOAD STOWAGE AN D COUNT INTRANSIT TO ICD EMBAKASI NAIROBI HIGH DENSITY POLY ETHYLENE HS CODE 39012090 INCOTERMS CFR M OMBASA N 40 BIG BAGS ON N 40 PALLETS TOTAL GROSS WEIGHT KG 52 440 FREIGHT PREPAID SHIPPER S LOAD STOWAGE AN D COUNT INTRANSIT TO ICD EMBAKASI NAIROBI</v>
          </cell>
          <cell r="Y3334" t="str">
            <v>Valide</v>
          </cell>
        </row>
        <row r="3335">
          <cell r="A3335" t="str">
            <v>MRKU6040410</v>
          </cell>
          <cell r="B3335">
            <v>40</v>
          </cell>
          <cell r="C3335" t="str">
            <v>608044925</v>
          </cell>
          <cell r="D3335">
            <v>0</v>
          </cell>
          <cell r="E3335">
            <v>0</v>
          </cell>
          <cell r="F3335">
            <v>0</v>
          </cell>
          <cell r="G3335">
            <v>0</v>
          </cell>
          <cell r="H3335">
            <v>0</v>
          </cell>
          <cell r="I3335" t="str">
            <v>2020 MSA 167434</v>
          </cell>
          <cell r="J3335">
            <v>252</v>
          </cell>
          <cell r="K3335" t="str">
            <v>ITOCHU CORPORATION 5-1 KITA-AOYAMA</v>
          </cell>
          <cell r="L3335" t="str">
            <v>ISUZU EAST AFRICA LIMITED ENTERPRIS-MAIL HENRY NJOROGE ISUZU CO</v>
          </cell>
          <cell r="M3335" t="str">
            <v>CN</v>
          </cell>
          <cell r="N3335" t="str">
            <v>JPYOK</v>
          </cell>
          <cell r="O3335" t="str">
            <v>PK</v>
          </cell>
          <cell r="P3335">
            <v>22</v>
          </cell>
          <cell r="Q3335">
            <v>22</v>
          </cell>
          <cell r="R3335">
            <v>22</v>
          </cell>
          <cell r="S3335">
            <v>22</v>
          </cell>
          <cell r="T3335">
            <v>20270</v>
          </cell>
          <cell r="U3335">
            <v>20270</v>
          </cell>
          <cell r="V3335">
            <v>20270</v>
          </cell>
          <cell r="W3335">
            <v>20270</v>
          </cell>
          <cell r="X3335" t="str">
            <v>ISUZU VEHICLES IN CKD PH II CONDITION MODEL FVZ HS CODE 8704 23 ATTN DANIEL KILENGE FRANCIS OHAGA HENRY NJOROGE TRAD E REGISTER NUMBER P000608609Y INTRANSIT TO ICD EMBAKASI NAIROBI</v>
          </cell>
          <cell r="Y3335" t="str">
            <v>Valide</v>
          </cell>
        </row>
        <row r="3336">
          <cell r="A3336" t="str">
            <v>CNIU2168796</v>
          </cell>
          <cell r="B3336">
            <v>40</v>
          </cell>
          <cell r="C3336" t="str">
            <v>711062740</v>
          </cell>
          <cell r="D3336">
            <v>0</v>
          </cell>
          <cell r="E3336">
            <v>0</v>
          </cell>
          <cell r="F3336">
            <v>0</v>
          </cell>
          <cell r="G3336">
            <v>0</v>
          </cell>
          <cell r="H3336">
            <v>0</v>
          </cell>
          <cell r="I3336" t="str">
            <v>2020 MSA 167278</v>
          </cell>
          <cell r="J3336">
            <v>202</v>
          </cell>
          <cell r="K3336" t="str">
            <v>HELLMANN WORLDWIDE LOGISTICS INC AOCEAN LINE</v>
          </cell>
          <cell r="L3336" t="str">
            <v>IMPEX TRANSAFRICA LIMITED THE MIRAG</v>
          </cell>
          <cell r="M3336" t="str">
            <v>AE</v>
          </cell>
          <cell r="N3336" t="str">
            <v>USCHI</v>
          </cell>
          <cell r="O3336" t="str">
            <v>PC</v>
          </cell>
          <cell r="P3336">
            <v>33</v>
          </cell>
          <cell r="Q3336">
            <v>33</v>
          </cell>
          <cell r="R3336">
            <v>33</v>
          </cell>
          <cell r="S3336">
            <v>33</v>
          </cell>
          <cell r="T3336">
            <v>2692</v>
          </cell>
          <cell r="U3336">
            <v>2692</v>
          </cell>
          <cell r="V3336">
            <v>2692</v>
          </cell>
          <cell r="W3336">
            <v>2692</v>
          </cell>
          <cell r="X3336" t="str">
            <v>GYM EQUIPMENT HTS 950691 ITN X20200810958066</v>
          </cell>
          <cell r="Y3336" t="str">
            <v>Valide</v>
          </cell>
        </row>
        <row r="3337">
          <cell r="A3337" t="str">
            <v>MRKU4639380</v>
          </cell>
          <cell r="B3337">
            <v>40</v>
          </cell>
          <cell r="C3337" t="str">
            <v>711063941</v>
          </cell>
          <cell r="D3337">
            <v>0</v>
          </cell>
          <cell r="E3337">
            <v>0</v>
          </cell>
          <cell r="F3337">
            <v>0</v>
          </cell>
          <cell r="G3337">
            <v>0</v>
          </cell>
          <cell r="H3337">
            <v>0</v>
          </cell>
          <cell r="I3337" t="str">
            <v>2020 MSA 167388</v>
          </cell>
          <cell r="J3337">
            <v>200</v>
          </cell>
          <cell r="K3337" t="str">
            <v>ROBERT BOSCH GMBH AUF DER BREIT 4 7</v>
          </cell>
          <cell r="L3337" t="str">
            <v>ROBERT BOSCH EAST AFRICA LTD VANDAN</v>
          </cell>
          <cell r="M3337" t="str">
            <v>AE</v>
          </cell>
          <cell r="N3337" t="str">
            <v>DEKAE</v>
          </cell>
          <cell r="O3337" t="str">
            <v>PK</v>
          </cell>
          <cell r="P3337">
            <v>46</v>
          </cell>
          <cell r="Q3337">
            <v>46</v>
          </cell>
          <cell r="R3337">
            <v>46</v>
          </cell>
          <cell r="S3337">
            <v>46</v>
          </cell>
          <cell r="T3337">
            <v>4318</v>
          </cell>
          <cell r="U3337">
            <v>4318</v>
          </cell>
          <cell r="V3337">
            <v>4318</v>
          </cell>
          <cell r="W3337">
            <v>4318</v>
          </cell>
          <cell r="X3337" t="str">
            <v>AUTOMOTIVE PARTS INCL DGD UN3363 CL 9 INTRANSIT TO ICD EMBAKAS I NAIROBI</v>
          </cell>
          <cell r="Y3337" t="str">
            <v>Valide</v>
          </cell>
        </row>
        <row r="3338">
          <cell r="A3338" t="str">
            <v>MRSU3457975</v>
          </cell>
          <cell r="B3338">
            <v>40</v>
          </cell>
          <cell r="C3338" t="str">
            <v>711063961</v>
          </cell>
          <cell r="D3338">
            <v>0</v>
          </cell>
          <cell r="E3338">
            <v>0</v>
          </cell>
          <cell r="F3338">
            <v>0</v>
          </cell>
          <cell r="G3338">
            <v>0</v>
          </cell>
          <cell r="H3338">
            <v>0</v>
          </cell>
          <cell r="I3338" t="str">
            <v>2020 MSA 167278</v>
          </cell>
          <cell r="J3338">
            <v>206</v>
          </cell>
          <cell r="K3338" t="str">
            <v>HELLMANN WWL SHANNONWEG 11 3197 LG</v>
          </cell>
          <cell r="L3338" t="str">
            <v>SAFARICOM LTD WAIYAKI WAY 00800 NAI</v>
          </cell>
          <cell r="M3338" t="str">
            <v>AE</v>
          </cell>
          <cell r="N3338" t="str">
            <v>NLRTM</v>
          </cell>
          <cell r="O3338" t="str">
            <v>PK</v>
          </cell>
          <cell r="P3338">
            <v>95</v>
          </cell>
          <cell r="Q3338">
            <v>95</v>
          </cell>
          <cell r="R3338">
            <v>95</v>
          </cell>
          <cell r="S3338">
            <v>95</v>
          </cell>
          <cell r="T3338">
            <v>8132</v>
          </cell>
          <cell r="U3338">
            <v>8132</v>
          </cell>
          <cell r="V3338">
            <v>8132</v>
          </cell>
          <cell r="W3338">
            <v>8132</v>
          </cell>
          <cell r="X3338" t="str">
            <v>TELECOMMUNICATION EQUIPMENT HS CODE 85177000 85444210 8517620 0 85176200 85444290 73269098 85371098</v>
          </cell>
          <cell r="Y3338" t="str">
            <v>Valide</v>
          </cell>
        </row>
        <row r="3339">
          <cell r="A3339" t="str">
            <v>TRLU9706227</v>
          </cell>
          <cell r="B3339">
            <v>20</v>
          </cell>
          <cell r="C3339" t="str">
            <v>711064518</v>
          </cell>
          <cell r="D3339">
            <v>0</v>
          </cell>
          <cell r="E3339">
            <v>0</v>
          </cell>
          <cell r="F3339">
            <v>0</v>
          </cell>
          <cell r="G3339">
            <v>0</v>
          </cell>
          <cell r="H3339">
            <v>0</v>
          </cell>
          <cell r="I3339" t="str">
            <v>2020 MSA 167388</v>
          </cell>
          <cell r="J3339">
            <v>203</v>
          </cell>
          <cell r="K3339" t="str">
            <v>EUROFIEL CONFECCION S A AVDA LLA</v>
          </cell>
          <cell r="L3339" t="str">
            <v>ALLIED TRADING EAST AFRICA LTD MAYF9456 COMPANY</v>
          </cell>
          <cell r="M3339" t="str">
            <v>AE</v>
          </cell>
          <cell r="N3339" t="str">
            <v>ESVLC</v>
          </cell>
          <cell r="O3339" t="str">
            <v>PA</v>
          </cell>
          <cell r="P3339">
            <v>6</v>
          </cell>
          <cell r="Q3339">
            <v>6</v>
          </cell>
          <cell r="R3339">
            <v>6</v>
          </cell>
          <cell r="S3339">
            <v>6</v>
          </cell>
          <cell r="T3339">
            <v>1041</v>
          </cell>
          <cell r="U3339">
            <v>1041</v>
          </cell>
          <cell r="V3339">
            <v>1041</v>
          </cell>
          <cell r="W3339">
            <v>1041</v>
          </cell>
          <cell r="X3339" t="str">
            <v>WOMEN GARMENTS INTRANSIT TO ICD EMBAKASI NAIROBI</v>
          </cell>
          <cell r="Y3339" t="str">
            <v>Valide</v>
          </cell>
        </row>
        <row r="3340">
          <cell r="A3340" t="str">
            <v>MRKU6674354</v>
          </cell>
          <cell r="B3340">
            <v>20</v>
          </cell>
          <cell r="C3340" t="str">
            <v>712407610</v>
          </cell>
          <cell r="D3340">
            <v>0</v>
          </cell>
          <cell r="E3340">
            <v>0</v>
          </cell>
          <cell r="F3340">
            <v>0</v>
          </cell>
          <cell r="G3340">
            <v>0</v>
          </cell>
          <cell r="H3340">
            <v>0</v>
          </cell>
          <cell r="I3340" t="str">
            <v>2020 MSA 167278</v>
          </cell>
          <cell r="J3340">
            <v>209</v>
          </cell>
          <cell r="K3340" t="str">
            <v>GALSTAFF MULTIRESINE SPA ON BEHALF</v>
          </cell>
          <cell r="L3340" t="str">
            <v>REDACHEM EAST AFRICA LTD PO BOX 132</v>
          </cell>
          <cell r="M3340" t="str">
            <v>AE</v>
          </cell>
          <cell r="N3340" t="str">
            <v>ITVDL</v>
          </cell>
          <cell r="O3340" t="str">
            <v>PK</v>
          </cell>
          <cell r="P3340">
            <v>80</v>
          </cell>
          <cell r="Q3340">
            <v>80</v>
          </cell>
          <cell r="R3340">
            <v>80</v>
          </cell>
          <cell r="S3340">
            <v>80</v>
          </cell>
          <cell r="T3340">
            <v>17874</v>
          </cell>
          <cell r="U3340">
            <v>17874</v>
          </cell>
          <cell r="V3340">
            <v>17874</v>
          </cell>
          <cell r="W3340">
            <v>17874</v>
          </cell>
          <cell r="X3340" t="str">
            <v>76 DRUMS 4 PAILS ON 20 PLTS OF WHICH 40 DRUMS KGS 9560 SYN TEVEN 404 - HS CODE 390791 12 DRUMS KGS 2808 URONAL NL - HS CODE 391190 10 DRUMS KGS 2390 SYNTEVEN 432 - HS CODE 390791 2 DRUMS K GS 408 ITAMIN M 170 P - HS CODE 390920 4 DRUMS KGS 864 FTALON 2 7 70 ABT - HS CODE 390750 2 DRUMS KGS 468 URONAL KFL - HS CODE 391190 IMO CLASS 3 UN 1866 PG III FP 27-C 6 DRUMS KGS 1284 ITALEST ER 205 SND - HS CODE 390799 IMO CLASS 9 UN 3082 PG III FP 66-C 2 C ANS KGS 47 14 MITTEL 6737 - HS CODE 382499 2 CANS KGS 45 14 MIT TEL 6732 - HS CODE 382499 IMO CLASS 3 UN 1263 PG II FP -4-C PO N J I 200438 KEN ST FREIGHT PREPAID EMAIL ID - ACCOUNTS KENYA REDACHEM COM VAT P051395391P F 009714-8831500 IDF N E2008375054</v>
          </cell>
          <cell r="Y3340" t="str">
            <v>Valide</v>
          </cell>
        </row>
        <row r="3341">
          <cell r="A3341" t="str">
            <v>MAEU4095634</v>
          </cell>
          <cell r="B3341">
            <v>40</v>
          </cell>
          <cell r="C3341" t="str">
            <v>911014689</v>
          </cell>
          <cell r="D3341">
            <v>0</v>
          </cell>
          <cell r="E3341">
            <v>0</v>
          </cell>
          <cell r="F3341">
            <v>0</v>
          </cell>
          <cell r="G3341">
            <v>0</v>
          </cell>
          <cell r="H3341">
            <v>0</v>
          </cell>
          <cell r="I3341" t="str">
            <v>2020 MSA 167389</v>
          </cell>
          <cell r="J3341">
            <v>568</v>
          </cell>
          <cell r="K3341" t="str">
            <v>CADDELL CONSTRUCTION CO DE LLC 4</v>
          </cell>
          <cell r="L3341" t="str">
            <v>AMERICAN EMBASSY NAIROBI KENYA ATT</v>
          </cell>
          <cell r="M3341" t="str">
            <v>US</v>
          </cell>
          <cell r="N3341" t="str">
            <v>TRKFZ</v>
          </cell>
          <cell r="O3341" t="str">
            <v>PK</v>
          </cell>
          <cell r="P3341">
            <v>39</v>
          </cell>
          <cell r="Q3341">
            <v>39</v>
          </cell>
          <cell r="R3341">
            <v>39</v>
          </cell>
          <cell r="S3341">
            <v>39</v>
          </cell>
          <cell r="T3341">
            <v>8820</v>
          </cell>
          <cell r="U3341">
            <v>8820</v>
          </cell>
          <cell r="V3341">
            <v>8820</v>
          </cell>
          <cell r="W3341">
            <v>8820</v>
          </cell>
          <cell r="X3341" t="str">
            <v>39 PACKAGE VARIOUS CONSTRUCTION MATERIALS DIPLOMATIC CARGO VARIOUS CONSTRUCTION MATERIALS INTRANSIT TO ICD EMBAKASI NAIROBI</v>
          </cell>
          <cell r="Y3341" t="str">
            <v>Valide</v>
          </cell>
        </row>
        <row r="3342">
          <cell r="A3342" t="str">
            <v>MRKU6620189</v>
          </cell>
          <cell r="B3342">
            <v>20</v>
          </cell>
          <cell r="C3342" t="str">
            <v>911022363</v>
          </cell>
          <cell r="D3342">
            <v>0</v>
          </cell>
          <cell r="E3342">
            <v>0</v>
          </cell>
          <cell r="F3342">
            <v>0</v>
          </cell>
          <cell r="G3342">
            <v>0</v>
          </cell>
          <cell r="H3342">
            <v>0</v>
          </cell>
          <cell r="I3342" t="str">
            <v>2020 MSA 166958</v>
          </cell>
          <cell r="J3342">
            <v>196</v>
          </cell>
          <cell r="K3342" t="str">
            <v>MAGNETIC GIFT CREATIONS UNIT 5 96 2</v>
          </cell>
          <cell r="L3342" t="str">
            <v>LEVS TRADING COMPANY LTD PO BOX 422</v>
          </cell>
          <cell r="M3342" t="str">
            <v>AE</v>
          </cell>
          <cell r="N3342" t="str">
            <v>ZADUR</v>
          </cell>
          <cell r="O3342" t="str">
            <v>CT</v>
          </cell>
          <cell r="P3342">
            <v>510</v>
          </cell>
          <cell r="Q3342">
            <v>510</v>
          </cell>
          <cell r="R3342">
            <v>510</v>
          </cell>
          <cell r="S3342">
            <v>510</v>
          </cell>
          <cell r="T3342">
            <v>8430</v>
          </cell>
          <cell r="U3342">
            <v>8430</v>
          </cell>
          <cell r="V3342">
            <v>8430</v>
          </cell>
          <cell r="W3342">
            <v>8430</v>
          </cell>
          <cell r="X3342" t="str">
            <v>TOYS GIFTS NOVELTIES KITCHENWARE AND CARDS INTRANSIT TO ICD EMBA KASI NAIROBI</v>
          </cell>
          <cell r="Y3342" t="str">
            <v>Valide</v>
          </cell>
        </row>
        <row r="3343">
          <cell r="A3343" t="str">
            <v>TTNU5122289</v>
          </cell>
          <cell r="B3343">
            <v>40</v>
          </cell>
          <cell r="C3343" t="str">
            <v>911108124</v>
          </cell>
          <cell r="D3343">
            <v>0</v>
          </cell>
          <cell r="E3343">
            <v>0</v>
          </cell>
          <cell r="F3343">
            <v>0</v>
          </cell>
          <cell r="G3343">
            <v>0</v>
          </cell>
          <cell r="H3343">
            <v>0</v>
          </cell>
          <cell r="I3343" t="str">
            <v>2020 MSA 167278</v>
          </cell>
          <cell r="J3343">
            <v>215</v>
          </cell>
          <cell r="K3343" t="str">
            <v>STRAIT AIR TRANSPORT AB 21 FORENING</v>
          </cell>
          <cell r="L3343" t="str">
            <v>SAFARICOM LTD SAFARICOM HOUSE WAIY</v>
          </cell>
          <cell r="M3343" t="str">
            <v>AE</v>
          </cell>
          <cell r="N3343" t="str">
            <v>SEGOT</v>
          </cell>
          <cell r="O3343" t="str">
            <v>PK</v>
          </cell>
          <cell r="P3343">
            <v>141</v>
          </cell>
          <cell r="Q3343">
            <v>141</v>
          </cell>
          <cell r="R3343">
            <v>141</v>
          </cell>
          <cell r="S3343">
            <v>141</v>
          </cell>
          <cell r="T3343">
            <v>38528</v>
          </cell>
          <cell r="U3343">
            <v>38528</v>
          </cell>
          <cell r="V3343">
            <v>38528</v>
          </cell>
          <cell r="W3343">
            <v>38528</v>
          </cell>
          <cell r="X3343" t="str">
            <v>TELECOM EQUIPMENT INTRANSIT TO ICD EMBAKASI NAIROBI</v>
          </cell>
          <cell r="Y3343" t="str">
            <v>Valid</v>
          </cell>
        </row>
        <row r="3344">
          <cell r="A3344" t="str">
            <v>MSKU6817930</v>
          </cell>
          <cell r="B3344">
            <v>40</v>
          </cell>
          <cell r="C3344" t="str">
            <v>911108124</v>
          </cell>
          <cell r="D3344">
            <v>0</v>
          </cell>
          <cell r="E3344">
            <v>0</v>
          </cell>
          <cell r="F3344">
            <v>0</v>
          </cell>
          <cell r="G3344">
            <v>0</v>
          </cell>
          <cell r="H3344">
            <v>0</v>
          </cell>
          <cell r="I3344" t="str">
            <v>2020 MSA 167278</v>
          </cell>
          <cell r="J3344">
            <v>215</v>
          </cell>
          <cell r="K3344" t="str">
            <v>STRAIT AIR TRANSPORT AB 21 FORENING</v>
          </cell>
          <cell r="L3344" t="str">
            <v>SAFARICOM LTD SAFARICOM HOUSE WAIY</v>
          </cell>
          <cell r="M3344" t="str">
            <v>AE</v>
          </cell>
          <cell r="N3344" t="str">
            <v>SEGOT</v>
          </cell>
          <cell r="O3344" t="str">
            <v>PK</v>
          </cell>
          <cell r="P3344">
            <v>141</v>
          </cell>
          <cell r="Q3344">
            <v>141</v>
          </cell>
          <cell r="R3344">
            <v>141</v>
          </cell>
          <cell r="S3344">
            <v>141</v>
          </cell>
          <cell r="T3344">
            <v>38528</v>
          </cell>
          <cell r="U3344">
            <v>38528</v>
          </cell>
          <cell r="V3344">
            <v>38528</v>
          </cell>
          <cell r="W3344">
            <v>38528</v>
          </cell>
          <cell r="X3344" t="str">
            <v>TELECOM EQUIPMENT INTRANSIT TO ICD EMBAKASI NAIROBI</v>
          </cell>
          <cell r="Y3344" t="str">
            <v>Valid</v>
          </cell>
        </row>
        <row r="3345">
          <cell r="A3345" t="str">
            <v>MSKU6827373</v>
          </cell>
          <cell r="B3345">
            <v>40</v>
          </cell>
          <cell r="C3345" t="str">
            <v>911108124</v>
          </cell>
          <cell r="D3345">
            <v>0</v>
          </cell>
          <cell r="E3345">
            <v>0</v>
          </cell>
          <cell r="F3345">
            <v>0</v>
          </cell>
          <cell r="G3345">
            <v>0</v>
          </cell>
          <cell r="H3345">
            <v>0</v>
          </cell>
          <cell r="I3345" t="str">
            <v>2020 MSA 167278</v>
          </cell>
          <cell r="J3345">
            <v>215</v>
          </cell>
          <cell r="K3345" t="str">
            <v>STRAIT AIR TRANSPORT AB 21 FORENING</v>
          </cell>
          <cell r="L3345" t="str">
            <v>SAFARICOM LTD SAFARICOM HOUSE WAIY</v>
          </cell>
          <cell r="M3345" t="str">
            <v>AE</v>
          </cell>
          <cell r="N3345" t="str">
            <v>SEGOT</v>
          </cell>
          <cell r="O3345" t="str">
            <v>PK</v>
          </cell>
          <cell r="P3345">
            <v>141</v>
          </cell>
          <cell r="Q3345">
            <v>141</v>
          </cell>
          <cell r="R3345">
            <v>141</v>
          </cell>
          <cell r="S3345">
            <v>141</v>
          </cell>
          <cell r="T3345">
            <v>38528</v>
          </cell>
          <cell r="U3345">
            <v>38528</v>
          </cell>
          <cell r="V3345">
            <v>38528</v>
          </cell>
          <cell r="W3345">
            <v>38528</v>
          </cell>
          <cell r="X3345" t="str">
            <v>TELECOM EQUIPMENT INTRANSIT TO ICD EMBAKASI NAIROBI</v>
          </cell>
          <cell r="Y3345" t="str">
            <v>Valid</v>
          </cell>
        </row>
        <row r="3346">
          <cell r="A3346" t="str">
            <v>MRKU0378864</v>
          </cell>
          <cell r="B3346">
            <v>40</v>
          </cell>
          <cell r="C3346" t="str">
            <v>911108124</v>
          </cell>
          <cell r="D3346">
            <v>0</v>
          </cell>
          <cell r="E3346">
            <v>0</v>
          </cell>
          <cell r="F3346">
            <v>0</v>
          </cell>
          <cell r="G3346">
            <v>0</v>
          </cell>
          <cell r="H3346">
            <v>0</v>
          </cell>
          <cell r="I3346" t="str">
            <v>2020 MSA 167278</v>
          </cell>
          <cell r="J3346">
            <v>215</v>
          </cell>
          <cell r="K3346" t="str">
            <v>STRAIT AIR TRANSPORT AB 21 FORENING</v>
          </cell>
          <cell r="L3346" t="str">
            <v>SAFARICOM LTD SAFARICOM HOUSE WAIY</v>
          </cell>
          <cell r="M3346" t="str">
            <v>AE</v>
          </cell>
          <cell r="N3346" t="str">
            <v>SEGOT</v>
          </cell>
          <cell r="O3346" t="str">
            <v>PK</v>
          </cell>
          <cell r="P3346">
            <v>141</v>
          </cell>
          <cell r="Q3346">
            <v>141</v>
          </cell>
          <cell r="R3346">
            <v>141</v>
          </cell>
          <cell r="S3346">
            <v>141</v>
          </cell>
          <cell r="T3346">
            <v>38528</v>
          </cell>
          <cell r="U3346">
            <v>38528</v>
          </cell>
          <cell r="V3346">
            <v>38528</v>
          </cell>
          <cell r="W3346">
            <v>38528</v>
          </cell>
          <cell r="X3346" t="str">
            <v>TELECOM EQUIPMENT INTRANSIT TO ICD EMBAKASI NAIROBI</v>
          </cell>
          <cell r="Y3346" t="str">
            <v>Valid</v>
          </cell>
        </row>
        <row r="3347">
          <cell r="A3347" t="str">
            <v>MRKU0963719</v>
          </cell>
          <cell r="B3347">
            <v>40</v>
          </cell>
          <cell r="C3347" t="str">
            <v>911108124</v>
          </cell>
          <cell r="D3347">
            <v>0</v>
          </cell>
          <cell r="E3347">
            <v>0</v>
          </cell>
          <cell r="F3347">
            <v>0</v>
          </cell>
          <cell r="G3347">
            <v>0</v>
          </cell>
          <cell r="H3347">
            <v>0</v>
          </cell>
          <cell r="I3347" t="str">
            <v>2020 MSA 167278</v>
          </cell>
          <cell r="J3347">
            <v>215</v>
          </cell>
          <cell r="K3347" t="str">
            <v>STRAIT AIR TRANSPORT AB 21 FORENING</v>
          </cell>
          <cell r="L3347" t="str">
            <v>SAFARICOM LTD SAFARICOM HOUSE WAIY</v>
          </cell>
          <cell r="M3347" t="str">
            <v>AE</v>
          </cell>
          <cell r="N3347" t="str">
            <v>SEGOT</v>
          </cell>
          <cell r="O3347" t="str">
            <v>PK</v>
          </cell>
          <cell r="P3347">
            <v>141</v>
          </cell>
          <cell r="Q3347">
            <v>141</v>
          </cell>
          <cell r="R3347">
            <v>141</v>
          </cell>
          <cell r="S3347">
            <v>141</v>
          </cell>
          <cell r="T3347">
            <v>38528</v>
          </cell>
          <cell r="U3347">
            <v>38528</v>
          </cell>
          <cell r="V3347">
            <v>38528</v>
          </cell>
          <cell r="W3347">
            <v>38528</v>
          </cell>
          <cell r="X3347" t="str">
            <v>TELECOM EQUIPMENT INTRANSIT TO ICD EMBAKASI NAIROBI</v>
          </cell>
          <cell r="Y3347" t="str">
            <v>Valid</v>
          </cell>
        </row>
        <row r="3348">
          <cell r="A3348" t="str">
            <v>TCKU6791173</v>
          </cell>
          <cell r="B3348">
            <v>40</v>
          </cell>
          <cell r="C3348" t="str">
            <v>911111999</v>
          </cell>
          <cell r="D3348">
            <v>0</v>
          </cell>
          <cell r="E3348">
            <v>0</v>
          </cell>
          <cell r="F3348">
            <v>0</v>
          </cell>
          <cell r="G3348">
            <v>0</v>
          </cell>
          <cell r="H3348">
            <v>0</v>
          </cell>
          <cell r="I3348" t="str">
            <v>2020 MSA 167505</v>
          </cell>
          <cell r="J3348">
            <v>673</v>
          </cell>
          <cell r="K3348" t="str">
            <v>ENKA INSAAT VE SANAYI A S BALMUMCUREFERENCE 350048955</v>
          </cell>
          <cell r="L3348" t="str">
            <v>AMERICAN EMBASSY NAIROBI KENYA ATT</v>
          </cell>
          <cell r="M3348" t="str">
            <v>TR</v>
          </cell>
          <cell r="N3348" t="str">
            <v>TRKFZ</v>
          </cell>
          <cell r="O3348" t="str">
            <v>PK</v>
          </cell>
          <cell r="P3348">
            <v>422</v>
          </cell>
          <cell r="Q3348">
            <v>422</v>
          </cell>
          <cell r="R3348">
            <v>422</v>
          </cell>
          <cell r="S3348">
            <v>422</v>
          </cell>
          <cell r="T3348">
            <v>8090</v>
          </cell>
          <cell r="U3348">
            <v>8090</v>
          </cell>
          <cell r="V3348">
            <v>8090</v>
          </cell>
          <cell r="W3348">
            <v>8090</v>
          </cell>
          <cell r="X3348" t="str">
            <v>DIPLOMATIC CARGO VARIOUS CONSTRUCTION MATERIALS INTRANSIT TO ICD EMB AKASI NAIROBI</v>
          </cell>
          <cell r="Y3348" t="str">
            <v>Valide</v>
          </cell>
        </row>
        <row r="3349">
          <cell r="A3349" t="str">
            <v>MRSU3346159</v>
          </cell>
          <cell r="B3349">
            <v>40</v>
          </cell>
          <cell r="C3349" t="str">
            <v>911119379</v>
          </cell>
          <cell r="D3349">
            <v>0</v>
          </cell>
          <cell r="E3349">
            <v>0</v>
          </cell>
          <cell r="F3349">
            <v>0</v>
          </cell>
          <cell r="G3349">
            <v>0</v>
          </cell>
          <cell r="H3349">
            <v>0</v>
          </cell>
          <cell r="I3349" t="str">
            <v>2020 MSA 166959</v>
          </cell>
          <cell r="J3349">
            <v>75</v>
          </cell>
          <cell r="K3349" t="str">
            <v>RUGHANI BROTHERS B 5 247 SANJAY BLD</v>
          </cell>
          <cell r="L3349" t="str">
            <v>TO THE ORDER OF</v>
          </cell>
          <cell r="M3349" t="str">
            <v>US</v>
          </cell>
          <cell r="N3349" t="str">
            <v>INNSA</v>
          </cell>
          <cell r="O3349" t="str">
            <v>CT</v>
          </cell>
          <cell r="P3349">
            <v>321</v>
          </cell>
          <cell r="Q3349">
            <v>321</v>
          </cell>
          <cell r="R3349">
            <v>0</v>
          </cell>
          <cell r="S3349">
            <v>0</v>
          </cell>
          <cell r="T3349">
            <v>13630</v>
          </cell>
          <cell r="U3349">
            <v>13630</v>
          </cell>
          <cell r="V3349">
            <v>0</v>
          </cell>
          <cell r="W3349">
            <v>0</v>
          </cell>
          <cell r="X3349" t="str">
            <v>1X20 FCL CONTAINER SYNTHETIC SUITING FABRIC ------------------------ ----------------------------------------------- SB NO 4703271DT 25 0 8 2020 H S CODE NO 55151130 NET WT 13309 424 KGS FREIGHT PREPAID IN TRANSIT TO FINAL DESTINATION NAIROBI KENYA IN TRANSIT IS ARRAN GED BY MERCHANT FOR ACCOUNT AND RISK OF MERCHANT</v>
          </cell>
          <cell r="Y3349" t="str">
            <v>Valide</v>
          </cell>
        </row>
        <row r="3350">
          <cell r="A3350" t="str">
            <v>MRKU3837566</v>
          </cell>
          <cell r="B3350">
            <v>40</v>
          </cell>
          <cell r="C3350" t="str">
            <v>911119379</v>
          </cell>
          <cell r="D3350">
            <v>0</v>
          </cell>
          <cell r="E3350">
            <v>0</v>
          </cell>
          <cell r="F3350">
            <v>0</v>
          </cell>
          <cell r="G3350">
            <v>0</v>
          </cell>
          <cell r="H3350">
            <v>0</v>
          </cell>
          <cell r="I3350" t="str">
            <v>2020 MSA 166959</v>
          </cell>
          <cell r="J3350">
            <v>75</v>
          </cell>
          <cell r="K3350" t="str">
            <v>RUGHANI BROTHERS B 5 247 SANJAY BLD</v>
          </cell>
          <cell r="L3350" t="str">
            <v>TO THE ORDER OF</v>
          </cell>
          <cell r="M3350" t="str">
            <v>US</v>
          </cell>
          <cell r="N3350" t="str">
            <v>INNSA</v>
          </cell>
          <cell r="O3350" t="str">
            <v>CT</v>
          </cell>
          <cell r="P3350">
            <v>321</v>
          </cell>
          <cell r="Q3350">
            <v>321</v>
          </cell>
          <cell r="R3350">
            <v>0</v>
          </cell>
          <cell r="S3350">
            <v>0</v>
          </cell>
          <cell r="T3350">
            <v>13630</v>
          </cell>
          <cell r="U3350">
            <v>13630</v>
          </cell>
          <cell r="V3350">
            <v>0</v>
          </cell>
          <cell r="W3350">
            <v>0</v>
          </cell>
          <cell r="X3350" t="str">
            <v>1X20 FCL CONTAINER SYNTHETIC SUITING FABRIC ------------------------ ----------------------------------------------- SB NO 4703271DT 25 0 8 2020 H S CODE NO 55151130 NET WT 13309 424 KGS FREIGHT PREPAID IN TRANSIT TO FINAL DESTINATION NAIROBI KENYA IN TRANSIT IS ARRAN GED BY MERCHANT FOR ACCOUNT AND RISK OF MERCHANT</v>
          </cell>
          <cell r="Y3350" t="str">
            <v>Valide</v>
          </cell>
        </row>
        <row r="3351">
          <cell r="A3351" t="str">
            <v>TLLU4894959</v>
          </cell>
          <cell r="B3351">
            <v>40</v>
          </cell>
          <cell r="C3351" t="str">
            <v>911119379</v>
          </cell>
          <cell r="D3351">
            <v>0</v>
          </cell>
          <cell r="E3351">
            <v>0</v>
          </cell>
          <cell r="F3351">
            <v>0</v>
          </cell>
          <cell r="G3351">
            <v>0</v>
          </cell>
          <cell r="H3351">
            <v>0</v>
          </cell>
          <cell r="I3351" t="str">
            <v>2020 MSA 166959</v>
          </cell>
          <cell r="J3351">
            <v>75</v>
          </cell>
          <cell r="K3351" t="str">
            <v>RUGHANI BROTHERS B 5 247 SANJAY BLD</v>
          </cell>
          <cell r="L3351" t="str">
            <v>TO THE ORDER OF</v>
          </cell>
          <cell r="M3351" t="str">
            <v>US</v>
          </cell>
          <cell r="N3351" t="str">
            <v>INNSA</v>
          </cell>
          <cell r="O3351" t="str">
            <v>CT</v>
          </cell>
          <cell r="P3351">
            <v>321</v>
          </cell>
          <cell r="Q3351">
            <v>321</v>
          </cell>
          <cell r="R3351">
            <v>0</v>
          </cell>
          <cell r="S3351">
            <v>0</v>
          </cell>
          <cell r="T3351">
            <v>13630</v>
          </cell>
          <cell r="U3351">
            <v>13630</v>
          </cell>
          <cell r="V3351">
            <v>0</v>
          </cell>
          <cell r="W3351">
            <v>0</v>
          </cell>
          <cell r="X3351" t="str">
            <v>1X20 FCL CONTAINER SYNTHETIC SUITING FABRIC ------------------------ ----------------------------------------------- SB NO 4703271DT 25 0 8 2020 H S CODE NO 55151130 NET WT 13309 424 KGS FREIGHT PREPAID IN TRANSIT TO FINAL DESTINATION NAIROBI KENYA IN TRANSIT IS ARRAN GED BY MERCHANT FOR ACCOUNT AND RISK OF MERCHANT</v>
          </cell>
          <cell r="Y3351" t="str">
            <v>Valide</v>
          </cell>
        </row>
        <row r="3352">
          <cell r="A3352" t="str">
            <v>HASU4309144</v>
          </cell>
          <cell r="B3352">
            <v>40</v>
          </cell>
          <cell r="C3352" t="str">
            <v>911119379</v>
          </cell>
          <cell r="D3352">
            <v>0</v>
          </cell>
          <cell r="E3352">
            <v>0</v>
          </cell>
          <cell r="F3352">
            <v>0</v>
          </cell>
          <cell r="G3352">
            <v>0</v>
          </cell>
          <cell r="H3352">
            <v>0</v>
          </cell>
          <cell r="I3352" t="str">
            <v>2020 MSA 166959</v>
          </cell>
          <cell r="J3352">
            <v>75</v>
          </cell>
          <cell r="K3352" t="str">
            <v>RUGHANI BROTHERS B 5 247 SANJAY BLD</v>
          </cell>
          <cell r="L3352" t="str">
            <v>TO THE ORDER OF</v>
          </cell>
          <cell r="M3352" t="str">
            <v>US</v>
          </cell>
          <cell r="N3352" t="str">
            <v>INNSA</v>
          </cell>
          <cell r="O3352" t="str">
            <v>CT</v>
          </cell>
          <cell r="P3352">
            <v>321</v>
          </cell>
          <cell r="Q3352">
            <v>321</v>
          </cell>
          <cell r="R3352">
            <v>0</v>
          </cell>
          <cell r="S3352">
            <v>0</v>
          </cell>
          <cell r="T3352">
            <v>13630</v>
          </cell>
          <cell r="U3352">
            <v>13630</v>
          </cell>
          <cell r="V3352">
            <v>0</v>
          </cell>
          <cell r="W3352">
            <v>0</v>
          </cell>
          <cell r="X3352" t="str">
            <v>1X20 FCL CONTAINER SYNTHETIC SUITING FABRIC ------------------------ ----------------------------------------------- SB NO 4703271DT 25 0 8 2020 H S CODE NO 55151130 NET WT 13309 424 KGS FREIGHT PREPAID IN TRANSIT TO FINAL DESTINATION NAIROBI KENYA IN TRANSIT IS ARRAN GED BY MERCHANT FOR ACCOUNT AND RISK OF MERCHANT</v>
          </cell>
          <cell r="Y3352" t="str">
            <v>Valide</v>
          </cell>
        </row>
        <row r="3353">
          <cell r="A3353" t="str">
            <v>TCKU6511713</v>
          </cell>
          <cell r="B3353">
            <v>40</v>
          </cell>
          <cell r="C3353" t="str">
            <v>911119379</v>
          </cell>
          <cell r="D3353">
            <v>0</v>
          </cell>
          <cell r="E3353">
            <v>0</v>
          </cell>
          <cell r="F3353">
            <v>0</v>
          </cell>
          <cell r="G3353">
            <v>0</v>
          </cell>
          <cell r="H3353">
            <v>0</v>
          </cell>
          <cell r="I3353" t="str">
            <v>2020 MSA 166959</v>
          </cell>
          <cell r="J3353">
            <v>75</v>
          </cell>
          <cell r="K3353" t="str">
            <v>RUGHANI BROTHERS B 5 247 SANJAY BLD</v>
          </cell>
          <cell r="L3353" t="str">
            <v>TO THE ORDER OF</v>
          </cell>
          <cell r="M3353" t="str">
            <v>US</v>
          </cell>
          <cell r="N3353" t="str">
            <v>INNSA</v>
          </cell>
          <cell r="O3353" t="str">
            <v>CT</v>
          </cell>
          <cell r="P3353">
            <v>321</v>
          </cell>
          <cell r="Q3353">
            <v>321</v>
          </cell>
          <cell r="R3353">
            <v>0</v>
          </cell>
          <cell r="S3353">
            <v>0</v>
          </cell>
          <cell r="T3353">
            <v>13630</v>
          </cell>
          <cell r="U3353">
            <v>13630</v>
          </cell>
          <cell r="V3353">
            <v>0</v>
          </cell>
          <cell r="W3353">
            <v>0</v>
          </cell>
          <cell r="X3353" t="str">
            <v>1X20 FCL CONTAINER SYNTHETIC SUITING FABRIC ------------------------ ----------------------------------------------- SB NO 4703271DT 25 0 8 2020 H S CODE NO 55151130 NET WT 13309 424 KGS FREIGHT PREPAID IN TRANSIT TO FINAL DESTINATION NAIROBI KENYA IN TRANSIT IS ARRAN GED BY MERCHANT FOR ACCOUNT AND RISK OF MERCHANT</v>
          </cell>
          <cell r="Y3353" t="str">
            <v>Valide</v>
          </cell>
        </row>
        <row r="3354">
          <cell r="A3354" t="str">
            <v>HASU1488468</v>
          </cell>
          <cell r="B3354">
            <v>20</v>
          </cell>
          <cell r="C3354" t="str">
            <v>911138728</v>
          </cell>
          <cell r="D3354">
            <v>0</v>
          </cell>
          <cell r="E3354">
            <v>0</v>
          </cell>
          <cell r="F3354">
            <v>0</v>
          </cell>
          <cell r="G3354">
            <v>0</v>
          </cell>
          <cell r="H3354">
            <v>0</v>
          </cell>
          <cell r="I3354" t="str">
            <v>2020 MSA 166959</v>
          </cell>
          <cell r="J3354">
            <v>75</v>
          </cell>
          <cell r="K3354" t="str">
            <v>RUGHANI BROTHERS B 5 247 SANJAY BLD</v>
          </cell>
          <cell r="L3354" t="str">
            <v>TO THE ORDER OF</v>
          </cell>
          <cell r="M3354" t="str">
            <v>US</v>
          </cell>
          <cell r="N3354" t="str">
            <v>INNSA</v>
          </cell>
          <cell r="O3354" t="str">
            <v>CT</v>
          </cell>
          <cell r="P3354">
            <v>321</v>
          </cell>
          <cell r="Q3354">
            <v>321</v>
          </cell>
          <cell r="R3354">
            <v>0</v>
          </cell>
          <cell r="S3354">
            <v>0</v>
          </cell>
          <cell r="T3354">
            <v>13630</v>
          </cell>
          <cell r="U3354">
            <v>13630</v>
          </cell>
          <cell r="V3354">
            <v>0</v>
          </cell>
          <cell r="W3354">
            <v>0</v>
          </cell>
          <cell r="X3354" t="str">
            <v>1X20 FCL CONTAINER SYNTHETIC SUITING FABRIC ------------------------ ----------------------------------------------- SB NO 4703271DT 25 0 8 2020 H S CODE NO 55151130 NET WT 13309 424 KGS FREIGHT PREPAID IN TRANSIT TO FINAL DESTINATION NAIROBI KENYA IN TRANSIT IS ARRAN GED BY MERCHANT FOR ACCOUNT AND RISK OF MERCHANT</v>
          </cell>
          <cell r="Y3354" t="str">
            <v>Valide</v>
          </cell>
        </row>
        <row r="3355">
          <cell r="A3355" t="str">
            <v>MRKU5747841</v>
          </cell>
          <cell r="B3355">
            <v>40</v>
          </cell>
          <cell r="C3355" t="str">
            <v>911143548</v>
          </cell>
          <cell r="D3355">
            <v>0</v>
          </cell>
          <cell r="E3355">
            <v>0</v>
          </cell>
          <cell r="F3355">
            <v>0</v>
          </cell>
          <cell r="G3355">
            <v>0</v>
          </cell>
          <cell r="H3355">
            <v>0</v>
          </cell>
          <cell r="I3355" t="str">
            <v>2020 MSA 167505</v>
          </cell>
          <cell r="J3355">
            <v>674</v>
          </cell>
          <cell r="K3355" t="str">
            <v>CADDELL CONSTRUCTION CO DE LLC 4</v>
          </cell>
          <cell r="L3355" t="str">
            <v>AMERICAN EMBASSY NAIROBI KENYA ATT</v>
          </cell>
          <cell r="M3355" t="str">
            <v>TR</v>
          </cell>
          <cell r="N3355" t="str">
            <v>TRKFZ</v>
          </cell>
          <cell r="O3355" t="str">
            <v>PK</v>
          </cell>
          <cell r="P3355">
            <v>14</v>
          </cell>
          <cell r="Q3355">
            <v>14</v>
          </cell>
          <cell r="R3355">
            <v>14</v>
          </cell>
          <cell r="S3355">
            <v>14</v>
          </cell>
          <cell r="T3355">
            <v>5833</v>
          </cell>
          <cell r="U3355">
            <v>5833</v>
          </cell>
          <cell r="V3355">
            <v>5833</v>
          </cell>
          <cell r="W3355">
            <v>5833</v>
          </cell>
          <cell r="X3355" t="str">
            <v>DIPLOMATIC CARGO VARIOUS CONSTRUCTION MATERIALS INTRANSIT TO ICD EMB AKASI NAIROBI</v>
          </cell>
          <cell r="Y3355" t="str">
            <v>Valide</v>
          </cell>
        </row>
        <row r="3356">
          <cell r="A3356" t="str">
            <v>DRYU9054633</v>
          </cell>
          <cell r="B3356">
            <v>40</v>
          </cell>
          <cell r="C3356" t="str">
            <v>911161151</v>
          </cell>
          <cell r="D3356">
            <v>0</v>
          </cell>
          <cell r="E3356">
            <v>0</v>
          </cell>
          <cell r="F3356">
            <v>0</v>
          </cell>
          <cell r="G3356">
            <v>0</v>
          </cell>
          <cell r="H3356">
            <v>0</v>
          </cell>
          <cell r="I3356" t="str">
            <v>2020 MSA 167504</v>
          </cell>
          <cell r="J3356">
            <v>235</v>
          </cell>
          <cell r="K3356" t="str">
            <v>LMS STEFAN LERNER FRIEDRICH-EBERT</v>
          </cell>
          <cell r="L3356" t="str">
            <v>TIMOTHY MUNGAI PHONE 254 722933781</v>
          </cell>
          <cell r="M3356" t="str">
            <v>CN</v>
          </cell>
          <cell r="N3356" t="str">
            <v>BEANR</v>
          </cell>
          <cell r="O3356" t="str">
            <v>LT</v>
          </cell>
          <cell r="P3356">
            <v>1</v>
          </cell>
          <cell r="Q3356">
            <v>1</v>
          </cell>
          <cell r="R3356">
            <v>1</v>
          </cell>
          <cell r="S3356">
            <v>1</v>
          </cell>
          <cell r="T3356">
            <v>8336</v>
          </cell>
          <cell r="U3356">
            <v>8336</v>
          </cell>
          <cell r="V3356">
            <v>8336</v>
          </cell>
          <cell r="W3356">
            <v>8336</v>
          </cell>
          <cell r="X3356" t="str">
            <v>USED AND REFURBISHED HOUSEHOLD GOODS HS CODE 8214 90 IDF E20094053 84 UCR UCR202002295947</v>
          </cell>
          <cell r="Y3356" t="str">
            <v>Valide</v>
          </cell>
        </row>
        <row r="3357">
          <cell r="A3357" t="str">
            <v>MRKU5431811</v>
          </cell>
          <cell r="B3357">
            <v>40</v>
          </cell>
          <cell r="C3357" t="str">
            <v>911175556</v>
          </cell>
          <cell r="D3357">
            <v>0</v>
          </cell>
          <cell r="E3357">
            <v>0</v>
          </cell>
          <cell r="F3357">
            <v>0</v>
          </cell>
          <cell r="G3357">
            <v>0</v>
          </cell>
          <cell r="H3357">
            <v>0</v>
          </cell>
          <cell r="I3357" t="str">
            <v>2020 MSA 167505</v>
          </cell>
          <cell r="J3357">
            <v>591</v>
          </cell>
          <cell r="K3357" t="str">
            <v>BOLLORE LOGISTICS ITALY S P A VIA P</v>
          </cell>
          <cell r="L3357" t="str">
            <v>SCHNEIDER ELECTRIC KENYA LTD PO BOX</v>
          </cell>
          <cell r="M3357" t="str">
            <v>TR</v>
          </cell>
          <cell r="N3357" t="str">
            <v>ITVCE</v>
          </cell>
          <cell r="O3357" t="str">
            <v>PK</v>
          </cell>
          <cell r="P3357">
            <v>14</v>
          </cell>
          <cell r="Q3357">
            <v>14</v>
          </cell>
          <cell r="R3357">
            <v>14</v>
          </cell>
          <cell r="S3357">
            <v>14</v>
          </cell>
          <cell r="T3357">
            <v>5955</v>
          </cell>
          <cell r="U3357">
            <v>5955</v>
          </cell>
          <cell r="V3357">
            <v>5955</v>
          </cell>
          <cell r="W3357">
            <v>5955</v>
          </cell>
          <cell r="X3357" t="str">
            <v>COOLING UNITS TYPE ADAV3822A COMPLETE WITH ACCESSORIES INTRANSIT T O ICD EMBAKASI NAIROBI</v>
          </cell>
          <cell r="Y3357" t="str">
            <v>Valide</v>
          </cell>
        </row>
        <row r="3358">
          <cell r="A3358" t="str">
            <v>TCNU7256833</v>
          </cell>
          <cell r="B3358">
            <v>40</v>
          </cell>
          <cell r="C3358" t="str">
            <v>911186194</v>
          </cell>
          <cell r="D3358">
            <v>0</v>
          </cell>
          <cell r="E3358">
            <v>0</v>
          </cell>
          <cell r="F3358">
            <v>0</v>
          </cell>
          <cell r="G3358">
            <v>0</v>
          </cell>
          <cell r="H3358">
            <v>0</v>
          </cell>
          <cell r="I3358" t="str">
            <v>2020 MSA 167504</v>
          </cell>
          <cell r="J3358">
            <v>238</v>
          </cell>
          <cell r="K3358" t="str">
            <v>STRAIT AIR TRANSPORT AB 21 FORENING</v>
          </cell>
          <cell r="L3358" t="str">
            <v>SAFARICOM KENYA LTD 056775 WAIYAKI</v>
          </cell>
          <cell r="M3358" t="str">
            <v>CN</v>
          </cell>
          <cell r="N3358" t="str">
            <v>SEGOT</v>
          </cell>
          <cell r="O3358" t="str">
            <v>PK</v>
          </cell>
          <cell r="P3358">
            <v>181</v>
          </cell>
          <cell r="Q3358">
            <v>181</v>
          </cell>
          <cell r="R3358">
            <v>181</v>
          </cell>
          <cell r="S3358">
            <v>181</v>
          </cell>
          <cell r="T3358">
            <v>36161</v>
          </cell>
          <cell r="U3358">
            <v>36161</v>
          </cell>
          <cell r="V3358">
            <v>36161</v>
          </cell>
          <cell r="W3358">
            <v>36161</v>
          </cell>
          <cell r="X3358" t="str">
            <v>TELECOM EQUIPMENT</v>
          </cell>
          <cell r="Y3358" t="str">
            <v>Valide</v>
          </cell>
        </row>
        <row r="3359">
          <cell r="A3359" t="str">
            <v>PONU0556422</v>
          </cell>
          <cell r="B3359">
            <v>20</v>
          </cell>
          <cell r="C3359" t="str">
            <v>911192945</v>
          </cell>
          <cell r="D3359">
            <v>0</v>
          </cell>
          <cell r="E3359">
            <v>0</v>
          </cell>
          <cell r="F3359">
            <v>0</v>
          </cell>
          <cell r="G3359">
            <v>0</v>
          </cell>
          <cell r="H3359">
            <v>0</v>
          </cell>
          <cell r="I3359" t="str">
            <v>2020 MSA 167389</v>
          </cell>
          <cell r="J3359">
            <v>504</v>
          </cell>
          <cell r="K3359" t="str">
            <v>GUJARAT ALKALIES AND CHEMICALS LIMI</v>
          </cell>
          <cell r="L3359" t="str">
            <v>PRIDEYEAR MARKETING LTD P O BOX</v>
          </cell>
          <cell r="M3359" t="str">
            <v>US</v>
          </cell>
          <cell r="N3359" t="str">
            <v>INHZA</v>
          </cell>
          <cell r="O3359" t="str">
            <v>BG</v>
          </cell>
          <cell r="P3359">
            <v>2080</v>
          </cell>
          <cell r="Q3359">
            <v>2080</v>
          </cell>
          <cell r="R3359">
            <v>2080</v>
          </cell>
          <cell r="S3359">
            <v>2080</v>
          </cell>
          <cell r="T3359">
            <v>52312</v>
          </cell>
          <cell r="U3359">
            <v>52312</v>
          </cell>
          <cell r="V3359">
            <v>52312</v>
          </cell>
          <cell r="W3359">
            <v>52312</v>
          </cell>
          <cell r="X3359" t="str">
            <v>02 X 20 FCL 2080 BAGS TOTAL TWO THOUSAND EIGHTY ONLY 52 000 MT CA USTIC SODA PRILLS PACKED IN HDPE BAGS WITH INNER LINER OF LDPE EACH O F 25 KG NET WEIGHT NO N PALLETIZED TOTAL NET WT 52000 000 KGS TO TAL GROSS WEIGHT 52312 000 KGS HAZ DETAILS UN NO 1823 CLASS 8 E M S FA-SB PG II S BILL NO 5042255 DATED 08 09 2020 APPLICABLEFREE TIME 9 DAYS COMBINED DETENTION DEMURRAGE AT PORT OF DISCHARG E PLACE OF DELIVERY FREIGHT PRE PAID</v>
          </cell>
          <cell r="Y3359" t="str">
            <v>Valide</v>
          </cell>
        </row>
        <row r="3360">
          <cell r="A3360" t="str">
            <v>WEDU8075924</v>
          </cell>
          <cell r="B3360">
            <v>40</v>
          </cell>
          <cell r="C3360" t="str">
            <v>911195500</v>
          </cell>
          <cell r="D3360">
            <v>0</v>
          </cell>
          <cell r="E3360">
            <v>0</v>
          </cell>
          <cell r="F3360">
            <v>0</v>
          </cell>
          <cell r="G3360">
            <v>0</v>
          </cell>
          <cell r="H3360">
            <v>0</v>
          </cell>
          <cell r="I3360" t="str">
            <v>2020 MSA 167504</v>
          </cell>
          <cell r="J3360">
            <v>244</v>
          </cell>
          <cell r="K3360" t="str">
            <v>K N ENTERPRISES 70 MANOR ROAD WEDN</v>
          </cell>
          <cell r="L3360" t="str">
            <v>KIFICOM COMPUTERS LIMITED OLOO STREM</v>
          </cell>
          <cell r="M3360" t="str">
            <v>CN</v>
          </cell>
          <cell r="N3360" t="str">
            <v>GBBHM</v>
          </cell>
          <cell r="O3360" t="str">
            <v>PK</v>
          </cell>
          <cell r="P3360">
            <v>3863</v>
          </cell>
          <cell r="Q3360">
            <v>3863</v>
          </cell>
          <cell r="R3360">
            <v>3863</v>
          </cell>
          <cell r="S3360">
            <v>3863</v>
          </cell>
          <cell r="T3360">
            <v>8900</v>
          </cell>
          <cell r="U3360">
            <v>8900</v>
          </cell>
          <cell r="V3360">
            <v>8900</v>
          </cell>
          <cell r="W3360">
            <v>8900</v>
          </cell>
          <cell r="X3360" t="str">
            <v>301 USED BICYCLES 48-SEATERS USED LEATHER SOFAS 6 BAGS OF USED CHIL DREN SOFT TOYS 3 USED ASSORTED PHOTOCOPIERS 5 USED ASSORTED PRINTERS 23 USED COMPUTER CPUS 50 USED COMPUTER SPEAKERS 35 USED MONITORS 300 USED COMPUTER KEYBOARDS 40 USED FAN HEATERS 3000 USED COMPUTER L APTOP POWER VGA HDMI CABLES 50 USED SMART BOARDS 1 USED EXERCISE MACHINES 1 USED PIANO KEYBOARD INTERTEK SEAL- 1853741 APPLICABLE FREE TIME 9 DAYS COMBINED DETENTION DEMURRAGE AT PORT OF DISCHARG E PLACE OF DELIVERY</v>
          </cell>
          <cell r="Y3360" t="str">
            <v>Valide</v>
          </cell>
        </row>
        <row r="3361">
          <cell r="A3361" t="str">
            <v>TRLU5683653</v>
          </cell>
          <cell r="B3361">
            <v>40</v>
          </cell>
          <cell r="C3361" t="str">
            <v>911196598</v>
          </cell>
          <cell r="D3361">
            <v>0</v>
          </cell>
          <cell r="E3361">
            <v>0</v>
          </cell>
          <cell r="F3361">
            <v>0</v>
          </cell>
          <cell r="G3361">
            <v>0</v>
          </cell>
          <cell r="H3361">
            <v>0</v>
          </cell>
          <cell r="I3361" t="str">
            <v>2020 MSA 167505</v>
          </cell>
          <cell r="J3361">
            <v>598</v>
          </cell>
          <cell r="K3361" t="str">
            <v>SOVEMA 507 RUE PHILIPPE LAMOUR ZONE</v>
          </cell>
          <cell r="L3361" t="str">
            <v>TO THE ORDER OF NCBA BANK KENYA PLC</v>
          </cell>
          <cell r="M3361" t="str">
            <v>TR</v>
          </cell>
          <cell r="N3361" t="str">
            <v>FRFOS</v>
          </cell>
          <cell r="O3361" t="str">
            <v>PK</v>
          </cell>
          <cell r="P3361">
            <v>19</v>
          </cell>
          <cell r="Q3361">
            <v>19</v>
          </cell>
          <cell r="R3361">
            <v>0</v>
          </cell>
          <cell r="S3361">
            <v>0</v>
          </cell>
          <cell r="T3361">
            <v>26284</v>
          </cell>
          <cell r="U3361">
            <v>26284</v>
          </cell>
          <cell r="V3361">
            <v>0</v>
          </cell>
          <cell r="W3361">
            <v>0</v>
          </cell>
          <cell r="X3361" t="str">
            <v>13 REELS 5 PALLETS AND 1 BULK PHOTOVOLTAIC SYSTEM AND ITS ACCESSOR IES 755KWP FOR PUMPING STATION FOLL OWING PROFORMA NO 00000403 172 2B DATED 15 06 2020 CFR MOMBASA PORT KENYA SHIPPED ON BOARD FREI GHT PREPAID IRREVOCABLE DOCUMENTARY CREDIT LC NR TF2017488684 IDF NO E2006350640 INTRANSIT TO ICD EMBAKASI NAIROBI</v>
          </cell>
          <cell r="Y3361" t="str">
            <v>Valide</v>
          </cell>
        </row>
        <row r="3362">
          <cell r="A3362" t="str">
            <v>CLHU4581184</v>
          </cell>
          <cell r="B3362">
            <v>40</v>
          </cell>
          <cell r="C3362" t="str">
            <v>911198576</v>
          </cell>
          <cell r="D3362">
            <v>0</v>
          </cell>
          <cell r="E3362">
            <v>0</v>
          </cell>
          <cell r="F3362">
            <v>0</v>
          </cell>
          <cell r="G3362">
            <v>0</v>
          </cell>
          <cell r="H3362">
            <v>0</v>
          </cell>
          <cell r="I3362" t="str">
            <v>2020 MSA 167504</v>
          </cell>
          <cell r="J3362">
            <v>245</v>
          </cell>
          <cell r="K3362" t="str">
            <v>ASPAC INTL SPRL MIDDENHUTLAAN 171 179 566</v>
          </cell>
          <cell r="L3362" t="str">
            <v>TANATHI WATER WORKS DEVELOPMENT AGE</v>
          </cell>
          <cell r="M3362" t="str">
            <v>CN</v>
          </cell>
          <cell r="N3362" t="str">
            <v>BEANR</v>
          </cell>
          <cell r="O3362" t="str">
            <v>PK</v>
          </cell>
          <cell r="P3362">
            <v>76</v>
          </cell>
          <cell r="Q3362">
            <v>76</v>
          </cell>
          <cell r="R3362">
            <v>0</v>
          </cell>
          <cell r="S3362">
            <v>0</v>
          </cell>
          <cell r="T3362">
            <v>35600</v>
          </cell>
          <cell r="U3362">
            <v>35600</v>
          </cell>
          <cell r="V3362">
            <v>0</v>
          </cell>
          <cell r="W3362">
            <v>0</v>
          </cell>
          <cell r="X3362" t="str">
            <v>DETAIL AS FOLLOW 9 PALLETS 10 CRATES 7 BOXES CONTAINING KE2017 01- MKO EXP019 HS CODE 85414090 DETAIL AS FOLLOW 31 PALLETS 6 BOXES CONTAINING KE2017 01-MKO EXP019 HS CODE 85414090 DETAIL AS FOLLOW 9 PALLETS 2 BOXES 2 PACKAGES CONTAINING KE2017 01 -MK O EXP019 HS CODE 85414090</v>
          </cell>
          <cell r="Y3362" t="str">
            <v>Valide</v>
          </cell>
        </row>
        <row r="3363">
          <cell r="A3363" t="str">
            <v>CLOU4163917</v>
          </cell>
          <cell r="B3363">
            <v>40</v>
          </cell>
          <cell r="C3363" t="str">
            <v>911198576</v>
          </cell>
          <cell r="D3363">
            <v>0</v>
          </cell>
          <cell r="E3363">
            <v>0</v>
          </cell>
          <cell r="F3363">
            <v>0</v>
          </cell>
          <cell r="G3363">
            <v>0</v>
          </cell>
          <cell r="H3363">
            <v>0</v>
          </cell>
          <cell r="I3363" t="str">
            <v>2020 MSA 167504</v>
          </cell>
          <cell r="J3363">
            <v>245</v>
          </cell>
          <cell r="K3363" t="str">
            <v>ASPAC INTL SPRL MIDDENHUTLAAN 171 179 566</v>
          </cell>
          <cell r="L3363" t="str">
            <v>TANATHI WATER WORKS DEVELOPMENT AGE</v>
          </cell>
          <cell r="M3363" t="str">
            <v>CN</v>
          </cell>
          <cell r="N3363" t="str">
            <v>BEANR</v>
          </cell>
          <cell r="O3363" t="str">
            <v>PK</v>
          </cell>
          <cell r="P3363">
            <v>76</v>
          </cell>
          <cell r="Q3363">
            <v>76</v>
          </cell>
          <cell r="R3363">
            <v>0</v>
          </cell>
          <cell r="S3363">
            <v>0</v>
          </cell>
          <cell r="T3363">
            <v>35600</v>
          </cell>
          <cell r="U3363">
            <v>35600</v>
          </cell>
          <cell r="V3363">
            <v>0</v>
          </cell>
          <cell r="W3363">
            <v>0</v>
          </cell>
          <cell r="X3363" t="str">
            <v>DETAIL AS FOLLOW 9 PALLETS 10 CRATES 7 BOXES CONTAINING KE2017 01- MKO EXP019 HS CODE 85414090 DETAIL AS FOLLOW 31 PALLETS 6 BOXES CONTAINING KE2017 01-MKO EXP019 HS CODE 85414090 DETAIL AS FOLLOW 9 PALLETS 2 BOXES 2 PACKAGES CONTAINING KE2017 01 -MK O EXP019 HS CODE 85414090</v>
          </cell>
          <cell r="Y3363" t="str">
            <v>Valide</v>
          </cell>
        </row>
        <row r="3364">
          <cell r="A3364" t="str">
            <v>MSKU1103816</v>
          </cell>
          <cell r="B3364">
            <v>40</v>
          </cell>
          <cell r="C3364" t="str">
            <v>911203555</v>
          </cell>
          <cell r="D3364">
            <v>0</v>
          </cell>
          <cell r="E3364">
            <v>0</v>
          </cell>
          <cell r="F3364">
            <v>0</v>
          </cell>
          <cell r="G3364">
            <v>0</v>
          </cell>
          <cell r="H3364">
            <v>0</v>
          </cell>
          <cell r="I3364" t="str">
            <v>2020 MSA 167505</v>
          </cell>
          <cell r="J3364">
            <v>605</v>
          </cell>
          <cell r="K3364" t="str">
            <v>BURAL SOLAR SAN VE TIC LTD STI SERB</v>
          </cell>
          <cell r="L3364" t="str">
            <v>TO THE ORDER OF STANDARD CHARTERED</v>
          </cell>
          <cell r="M3364" t="str">
            <v>TR</v>
          </cell>
          <cell r="N3364" t="str">
            <v>TRMER</v>
          </cell>
          <cell r="O3364" t="str">
            <v>PK</v>
          </cell>
          <cell r="P3364">
            <v>135</v>
          </cell>
          <cell r="Q3364">
            <v>135</v>
          </cell>
          <cell r="R3364">
            <v>135</v>
          </cell>
          <cell r="S3364">
            <v>135</v>
          </cell>
          <cell r="T3364">
            <v>11305</v>
          </cell>
          <cell r="U3364">
            <v>11305</v>
          </cell>
          <cell r="V3364">
            <v>11305</v>
          </cell>
          <cell r="W3364">
            <v>11305</v>
          </cell>
          <cell r="X3364" t="str">
            <v>SOLAR HOT WATER SYSTEMS ELECTRIC HEATER MAGNESIUM ANODE BAR INCOTER MS 2010 TERMS CFR MOMBASA KENYA LETTER OF CREDIT NUMBER 2010100689 33-L IMPORT DECLARATION NUMBER E2008381187 IN TRANSIT TO ICD EMBAKAS I FREIGHT PREPAID TOTAL NET WEIGHT 10 885 KGS INTRANSIT TO ICD E MBAKASI NAIROBI</v>
          </cell>
          <cell r="Y3364" t="str">
            <v>Valide</v>
          </cell>
        </row>
        <row r="3365">
          <cell r="A3365" t="str">
            <v>SUDU7911944</v>
          </cell>
          <cell r="B3365">
            <v>20</v>
          </cell>
          <cell r="C3365" t="str">
            <v>911218494</v>
          </cell>
          <cell r="D3365">
            <v>0</v>
          </cell>
          <cell r="E3365">
            <v>0</v>
          </cell>
          <cell r="F3365">
            <v>0</v>
          </cell>
          <cell r="G3365">
            <v>0</v>
          </cell>
          <cell r="H3365">
            <v>0</v>
          </cell>
          <cell r="I3365" t="str">
            <v>2020 MSA 167389</v>
          </cell>
          <cell r="J3365">
            <v>519</v>
          </cell>
          <cell r="K3365" t="str">
            <v>APAR INDUSTRIES LIMITED APAR HOUS</v>
          </cell>
          <cell r="L3365" t="str">
            <v>RUBIS ENERGY KENYA PLC P O BOX 44</v>
          </cell>
          <cell r="M3365" t="str">
            <v>US</v>
          </cell>
          <cell r="N3365" t="str">
            <v>INNSA</v>
          </cell>
          <cell r="O3365" t="str">
            <v>PK</v>
          </cell>
          <cell r="P3365">
            <v>288</v>
          </cell>
          <cell r="Q3365">
            <v>288</v>
          </cell>
          <cell r="R3365">
            <v>288</v>
          </cell>
          <cell r="S3365">
            <v>288</v>
          </cell>
          <cell r="T3365">
            <v>55116</v>
          </cell>
          <cell r="U3365">
            <v>55116</v>
          </cell>
          <cell r="V3365">
            <v>55116</v>
          </cell>
          <cell r="W3365">
            <v>55116</v>
          </cell>
          <cell r="X3365" t="str">
            <v>03 X 20 FCL CONTAINER 288 MS DRUMS K-LUBE TRANSFORMER OIL POWEROIL TO 20X SUPPLIED IN BRAND NEW MS DRUMS OF 210LTR WITHOUT PALLETS A S PER PROFORMA INVOICE NO 20005627 DATED 01 09 2020 IDF NUMBER E20 09395410 UCR N UCR202002276859 SB NO 5283119 DT 19 09 2020</v>
          </cell>
          <cell r="Y3365" t="str">
            <v>Valide</v>
          </cell>
        </row>
        <row r="3366">
          <cell r="A3366" t="str">
            <v>MRKU9057572</v>
          </cell>
          <cell r="B3366">
            <v>20</v>
          </cell>
          <cell r="C3366" t="str">
            <v>911218494</v>
          </cell>
          <cell r="D3366">
            <v>0</v>
          </cell>
          <cell r="E3366">
            <v>0</v>
          </cell>
          <cell r="F3366">
            <v>0</v>
          </cell>
          <cell r="G3366">
            <v>0</v>
          </cell>
          <cell r="H3366">
            <v>0</v>
          </cell>
          <cell r="I3366" t="str">
            <v>2020 MSA 167389</v>
          </cell>
          <cell r="J3366">
            <v>519</v>
          </cell>
          <cell r="K3366" t="str">
            <v>APAR INDUSTRIES LIMITED APAR HOUS</v>
          </cell>
          <cell r="L3366" t="str">
            <v>RUBIS ENERGY KENYA PLC P O BOX 44</v>
          </cell>
          <cell r="M3366" t="str">
            <v>US</v>
          </cell>
          <cell r="N3366" t="str">
            <v>INNSA</v>
          </cell>
          <cell r="O3366" t="str">
            <v>PK</v>
          </cell>
          <cell r="P3366">
            <v>288</v>
          </cell>
          <cell r="Q3366">
            <v>288</v>
          </cell>
          <cell r="R3366">
            <v>288</v>
          </cell>
          <cell r="S3366">
            <v>288</v>
          </cell>
          <cell r="T3366">
            <v>55116</v>
          </cell>
          <cell r="U3366">
            <v>55116</v>
          </cell>
          <cell r="V3366">
            <v>55116</v>
          </cell>
          <cell r="W3366">
            <v>55116</v>
          </cell>
          <cell r="X3366" t="str">
            <v>03 X 20 FCL CONTAINER 288 MS DRUMS K-LUBE TRANSFORMER OIL POWEROIL TO 20X SUPPLIED IN BRAND NEW MS DRUMS OF 210LTR WITHOUT PALLETS A S PER PROFORMA INVOICE NO 20005627 DATED 01 09 2020 IDF NUMBER E20 09395410 UCR N UCR202002276859 SB NO 5283119 DT 19 09 2020</v>
          </cell>
          <cell r="Y3366" t="str">
            <v>Valide</v>
          </cell>
        </row>
        <row r="3367">
          <cell r="A3367" t="str">
            <v>MSKU7600701</v>
          </cell>
          <cell r="B3367">
            <v>20</v>
          </cell>
          <cell r="C3367" t="str">
            <v>911218494</v>
          </cell>
          <cell r="D3367">
            <v>0</v>
          </cell>
          <cell r="E3367">
            <v>0</v>
          </cell>
          <cell r="F3367">
            <v>0</v>
          </cell>
          <cell r="G3367">
            <v>0</v>
          </cell>
          <cell r="H3367">
            <v>0</v>
          </cell>
          <cell r="I3367" t="str">
            <v>2020 MSA 167389</v>
          </cell>
          <cell r="J3367">
            <v>519</v>
          </cell>
          <cell r="K3367" t="str">
            <v>APAR INDUSTRIES LIMITED APAR HOUS</v>
          </cell>
          <cell r="L3367" t="str">
            <v>RUBIS ENERGY KENYA PLC P O BOX 44</v>
          </cell>
          <cell r="M3367" t="str">
            <v>US</v>
          </cell>
          <cell r="N3367" t="str">
            <v>INNSA</v>
          </cell>
          <cell r="O3367" t="str">
            <v>PK</v>
          </cell>
          <cell r="P3367">
            <v>288</v>
          </cell>
          <cell r="Q3367">
            <v>288</v>
          </cell>
          <cell r="R3367">
            <v>288</v>
          </cell>
          <cell r="S3367">
            <v>288</v>
          </cell>
          <cell r="T3367">
            <v>55116</v>
          </cell>
          <cell r="U3367">
            <v>55116</v>
          </cell>
          <cell r="V3367">
            <v>55116</v>
          </cell>
          <cell r="W3367">
            <v>55116</v>
          </cell>
          <cell r="X3367" t="str">
            <v>03 X 20 FCL CONTAINER 288 MS DRUMS K-LUBE TRANSFORMER OIL POWEROIL TO 20X SUPPLIED IN BRAND NEW MS DRUMS OF 210LTR WITHOUT PALLETS A S PER PROFORMA INVOICE NO 20005627 DATED 01 09 2020 IDF NUMBER E20 09395410 UCR N UCR202002276859 SB NO 5283119 DT 19 09 2020</v>
          </cell>
          <cell r="Y3367" t="str">
            <v>Valide</v>
          </cell>
        </row>
        <row r="3368">
          <cell r="A3368" t="str">
            <v>MAEU4164503</v>
          </cell>
          <cell r="B3368">
            <v>40</v>
          </cell>
          <cell r="C3368" t="str">
            <v>911223253</v>
          </cell>
          <cell r="D3368">
            <v>0</v>
          </cell>
          <cell r="E3368">
            <v>0</v>
          </cell>
          <cell r="F3368">
            <v>0</v>
          </cell>
          <cell r="G3368">
            <v>0</v>
          </cell>
          <cell r="H3368">
            <v>0</v>
          </cell>
          <cell r="I3368" t="str">
            <v>2020 MSA 167389</v>
          </cell>
          <cell r="J3368">
            <v>522</v>
          </cell>
          <cell r="K3368" t="str">
            <v>STEEFO ENGINEERING CORPORATION</v>
          </cell>
          <cell r="L3368" t="str">
            <v>ROYAL STEEL MILLS LTD P O BOX</v>
          </cell>
          <cell r="M3368" t="str">
            <v>US</v>
          </cell>
          <cell r="N3368" t="str">
            <v>INMUN</v>
          </cell>
          <cell r="O3368" t="str">
            <v>PK</v>
          </cell>
          <cell r="P3368">
            <v>70</v>
          </cell>
          <cell r="Q3368">
            <v>70</v>
          </cell>
          <cell r="R3368">
            <v>70</v>
          </cell>
          <cell r="S3368">
            <v>70</v>
          </cell>
          <cell r="T3368">
            <v>25245</v>
          </cell>
          <cell r="U3368">
            <v>25245</v>
          </cell>
          <cell r="V3368">
            <v>25245</v>
          </cell>
          <cell r="W3368">
            <v>25245</v>
          </cell>
          <cell r="X3368" t="str">
            <v>EXP - 103 20-21 DT 21 08 2020 EXP - 104 20-21 DT 21 08 2020 EXP - 105 20-21 DT 21 08 2020 1 ONE UNIT BRAND NEW RE-BAR MANUFACTURIN G ROLLING MILLS MACHINERY PART SHIPMENT ITEMS DESCR IPTION AS PER INVOICE PACKING LIST SB NO - 4642382 DT -23 08 20 S B NO - 4640606 DT -22 08 20 SB NO - 4635934 DT -22 08 20 HS CODE - 84552110 NET WEIGHT - 24795 KGS GOODS IS IN TRANSIT TO ICD EMBAKASI AT CONSIGNEE RISK ACCOUNT CARRIER RESPONSIBILITY CEASE UPTO POD</v>
          </cell>
          <cell r="Y3368" t="str">
            <v>Valide</v>
          </cell>
        </row>
        <row r="3369">
          <cell r="A3369" t="str">
            <v>MAEU4213830</v>
          </cell>
          <cell r="B3369">
            <v>40</v>
          </cell>
          <cell r="C3369" t="str">
            <v>911233456</v>
          </cell>
          <cell r="D3369">
            <v>0</v>
          </cell>
          <cell r="E3369">
            <v>0</v>
          </cell>
          <cell r="F3369">
            <v>0</v>
          </cell>
          <cell r="G3369">
            <v>0</v>
          </cell>
          <cell r="H3369">
            <v>0</v>
          </cell>
          <cell r="I3369" t="str">
            <v>2020 MSA 167505</v>
          </cell>
          <cell r="J3369">
            <v>159</v>
          </cell>
          <cell r="K3369" t="str">
            <v>STEEFO ENGINEERING CORPORATION</v>
          </cell>
          <cell r="L3369" t="str">
            <v>ROYAL STEEL MILLS LTD P O BOX 1036-</v>
          </cell>
          <cell r="M3369" t="str">
            <v>TR</v>
          </cell>
          <cell r="N3369" t="str">
            <v>INMUN</v>
          </cell>
          <cell r="O3369" t="str">
            <v>PK</v>
          </cell>
          <cell r="P3369">
            <v>261</v>
          </cell>
          <cell r="Q3369">
            <v>261</v>
          </cell>
          <cell r="R3369">
            <v>261</v>
          </cell>
          <cell r="S3369">
            <v>261</v>
          </cell>
          <cell r="T3369">
            <v>52097</v>
          </cell>
          <cell r="U3369">
            <v>52097</v>
          </cell>
          <cell r="V3369">
            <v>52097</v>
          </cell>
          <cell r="W3369">
            <v>52097</v>
          </cell>
          <cell r="X3369" t="str">
            <v>EXP - 145 20-21 DT 18 09 2020 1 ONE UNIT BRAND NEW RE-BAR MANUFAC TURING ROLLING MILLS MACHINERY PART SHIPMEN T ITEMS DESCRIPTION AS PER INVOICE PACKING LIS T NET WEIGHT - 51400 KGS HS CODE - 84552110 SB NO - 5300817 DT - 19 09 20 GOODS IS IN TRANSIT TO ICD EMABAKSI AT CONSIGNEE RISK ACCOUNT CARRIER RESPONSIBILITY CEASE UPTO TO POD INTRANSIT TO ICD EMBAK ASI NAIROBI</v>
          </cell>
          <cell r="Y3369" t="str">
            <v>Valide</v>
          </cell>
        </row>
        <row r="3370">
          <cell r="A3370" t="str">
            <v>MSKU3737830</v>
          </cell>
          <cell r="B3370">
            <v>20</v>
          </cell>
          <cell r="C3370" t="str">
            <v>911238132</v>
          </cell>
          <cell r="D3370">
            <v>0</v>
          </cell>
          <cell r="E3370">
            <v>0</v>
          </cell>
          <cell r="F3370">
            <v>0</v>
          </cell>
          <cell r="G3370">
            <v>0</v>
          </cell>
          <cell r="H3370">
            <v>0</v>
          </cell>
          <cell r="I3370" t="str">
            <v>2020 MSA 167505</v>
          </cell>
          <cell r="J3370">
            <v>78</v>
          </cell>
          <cell r="K3370" t="str">
            <v>CELLO PLAST SURVEY NO 597 1 597</v>
          </cell>
          <cell r="L3370" t="str">
            <v>SKYTONE DISTRIBUTORS LIMITED P O</v>
          </cell>
          <cell r="M3370" t="str">
            <v>TR</v>
          </cell>
          <cell r="N3370" t="str">
            <v>INNSA</v>
          </cell>
          <cell r="O3370" t="str">
            <v>CT</v>
          </cell>
          <cell r="P3370">
            <v>2981</v>
          </cell>
          <cell r="Q3370">
            <v>2981</v>
          </cell>
          <cell r="R3370">
            <v>2981</v>
          </cell>
          <cell r="S3370">
            <v>2981</v>
          </cell>
          <cell r="T3370">
            <v>37432</v>
          </cell>
          <cell r="U3370">
            <v>37432</v>
          </cell>
          <cell r="V3370">
            <v>37432</v>
          </cell>
          <cell r="W3370">
            <v>37432</v>
          </cell>
          <cell r="X3370" t="str">
            <v>INTRANSIT TO ICD EMBAKASI NAIROBI 1X40 HC 1X20 GP CONTAINERS CO NTAINING 2 981 CARTONS TOTAL 2 981 CARTONS ONLY TOTAL TWO THOUSAND NINE HUNDRED EIGHTY ONE CARTONS ONLY ALL KINDS OF GLASSWARE TABL EWARE ARTICLES ITC HS CODE 70139900 INVOICE NO INV 010 2020-21 DATE 23-09-2020 PI 046 2019-20 DATE 13-03-2020 IDF NO E2003307241DATE 25-AUGUST-2020 S BILL NO 5416005 DATE 24 09 2020 TOTAL NE T WT 33 662 160 KGS TOTAL GROSS WT 37 431 760 KGS FREIGHT PREPAI D 9 DAYS FREE TIME DETENTION AT DESTINATION PORT</v>
          </cell>
          <cell r="Y3370" t="str">
            <v>Valide</v>
          </cell>
        </row>
        <row r="3371">
          <cell r="A3371" t="str">
            <v>TRLU8817761</v>
          </cell>
          <cell r="B3371">
            <v>20</v>
          </cell>
          <cell r="C3371" t="str">
            <v>AID0186457</v>
          </cell>
          <cell r="D3371">
            <v>0</v>
          </cell>
          <cell r="E3371">
            <v>0</v>
          </cell>
          <cell r="F3371">
            <v>0</v>
          </cell>
          <cell r="G3371">
            <v>0</v>
          </cell>
          <cell r="H3371">
            <v>0</v>
          </cell>
          <cell r="I3371" t="str">
            <v>2020 MSA 167007</v>
          </cell>
          <cell r="J3371">
            <v>39</v>
          </cell>
          <cell r="K3371" t="str">
            <v>DEVI CROPSCIENCE PVT LTDDEVI HOUSE 281-4 SIVAGANGAI MAINROAD GOMATHIP</v>
          </cell>
          <cell r="L3371" t="str">
            <v>TO THE ORDER OFKCB BANK KENYA LIMITED TRADE FINANCE CENTER NAIROBI K</v>
          </cell>
          <cell r="M3371" t="str">
            <v>CN</v>
          </cell>
          <cell r="N3371" t="str">
            <v>LKCMB</v>
          </cell>
          <cell r="O3371" t="str">
            <v>CT</v>
          </cell>
          <cell r="P3371">
            <v>899</v>
          </cell>
          <cell r="Q3371">
            <v>899</v>
          </cell>
          <cell r="R3371">
            <v>899</v>
          </cell>
          <cell r="S3371">
            <v>899</v>
          </cell>
          <cell r="T3371">
            <v>13014</v>
          </cell>
          <cell r="U3371">
            <v>13014</v>
          </cell>
          <cell r="V3371">
            <v>13014</v>
          </cell>
          <cell r="W3371">
            <v>13014</v>
          </cell>
          <cell r="X3371" t="str">
            <v>899 CARTONS ONLY BOOM FLOWER 50 ML PACKING PLANT ENERGISER YIELD BOOSTER -CONTAINING AROMATIC NITROGENV2 2 W W DERIVED FROM NITROBENZENE 20 W W 48 CASES EACH CONTANING 100 NOS BOOM FLOWER 100 ML PACKING PLANT ENERGISER YIELD BOOSTER - CONTAINING AROMATIC NITROGEN 2 2 W W DERIVED FROM NITROBENZENE 20 W W 60 CASES EACH CONTAINING 50 NOS BOOM FLOWER 250 ML PACKING PLANT ENERGISER YIELD BOOSTER - CONTAINING AROMATIC NITROGEN 2 2 W W DERIVED FROM NITROBENZENE 20 W W 90 CASES EACH CONTAINING 40 NOS BOOM FLOWER 500 ML PACKING PLANT ENERGISER YIELD BOOSTER - CONTAINING AROMATIC NITROGEN 2 2 W W DERIVED FROM NITROBENZENE 20 W W 180 CASES EACH CONTAINING 20 NOS</v>
          </cell>
          <cell r="Y3371" t="str">
            <v>Valide</v>
          </cell>
        </row>
        <row r="3372">
          <cell r="A3372" t="str">
            <v>TLLU2341281</v>
          </cell>
          <cell r="B3372">
            <v>20</v>
          </cell>
          <cell r="C3372" t="str">
            <v>AID0187115</v>
          </cell>
          <cell r="D3372">
            <v>0</v>
          </cell>
          <cell r="E3372">
            <v>0</v>
          </cell>
          <cell r="F3372">
            <v>0</v>
          </cell>
          <cell r="G3372">
            <v>0</v>
          </cell>
          <cell r="H3372">
            <v>0</v>
          </cell>
          <cell r="I3372" t="str">
            <v>2020 MSA 167143</v>
          </cell>
          <cell r="J3372">
            <v>89</v>
          </cell>
          <cell r="K3372" t="str">
            <v>SFA PRINT PVT LTDNO 118 2 VELAYUTHAM ROADSIVAKASI-626123 INDIA</v>
          </cell>
          <cell r="L3372" t="str">
            <v>MATCH MASTER LIMITEDP O BOX 72237-00200NAIROBI KENYATEL 020-2011921-13</v>
          </cell>
          <cell r="M3372" t="str">
            <v>CN</v>
          </cell>
          <cell r="N3372" t="str">
            <v>LKCMB</v>
          </cell>
          <cell r="O3372" t="str">
            <v>CT</v>
          </cell>
          <cell r="P3372">
            <v>2450</v>
          </cell>
          <cell r="Q3372">
            <v>2450</v>
          </cell>
          <cell r="R3372">
            <v>2450</v>
          </cell>
          <cell r="S3372">
            <v>2450</v>
          </cell>
          <cell r="T3372">
            <v>19772</v>
          </cell>
          <cell r="U3372">
            <v>19772</v>
          </cell>
          <cell r="V3372">
            <v>19772</v>
          </cell>
          <cell r="W3372">
            <v>19772</v>
          </cell>
          <cell r="X3372" t="str">
            <v>2450 CARTONS HS CODE 4819 20 10 MATCH SKILLETS FOR WOODEN MATCHES - KIFARU OUTER SKILLETS 19281 500 KGS TWO THOUSAND FOUR HUNDRED AND FIFTY CARTONS ONLY INV NO SFA EXP 033 20-21 01 09 2020 SB NO 4868015 01 09 2020 FREIGHT COLLECT GOODS IN TRANSIT TO COMPACT CFS AT RECEIVERS RISKS CARE AND EXPENSES CARRIER S LIABILITY CEASES AT MOMBASA NT WT 19281 500 KGS</v>
          </cell>
          <cell r="Y3372" t="str">
            <v>Valide</v>
          </cell>
        </row>
        <row r="3373">
          <cell r="A3373" t="str">
            <v>CMAU0438901</v>
          </cell>
          <cell r="B3373">
            <v>20</v>
          </cell>
          <cell r="C3373" t="str">
            <v>AID0187347</v>
          </cell>
          <cell r="D3373">
            <v>0</v>
          </cell>
          <cell r="E3373">
            <v>0</v>
          </cell>
          <cell r="F3373">
            <v>0</v>
          </cell>
          <cell r="G3373">
            <v>0</v>
          </cell>
          <cell r="H3373">
            <v>0</v>
          </cell>
          <cell r="I3373" t="str">
            <v>2020 MSA 167143</v>
          </cell>
          <cell r="J3373">
            <v>91</v>
          </cell>
          <cell r="K3373" t="str">
            <v>SFA PRINT PVT LTDNO 118 2 VELAYUTHAM ROADSIVAKASI-626123 INDIA</v>
          </cell>
          <cell r="L3373" t="str">
            <v>MATCH MASTER LIMITEDP O BOX 72237-00200NAIROBI KENYATEL 020-2011921-13</v>
          </cell>
          <cell r="M3373" t="str">
            <v>CN</v>
          </cell>
          <cell r="N3373" t="str">
            <v>LKCMB</v>
          </cell>
          <cell r="O3373" t="str">
            <v>CT</v>
          </cell>
          <cell r="P3373">
            <v>2450</v>
          </cell>
          <cell r="Q3373">
            <v>2450</v>
          </cell>
          <cell r="R3373">
            <v>2450</v>
          </cell>
          <cell r="S3373">
            <v>2450</v>
          </cell>
          <cell r="T3373">
            <v>19968</v>
          </cell>
          <cell r="U3373">
            <v>19968</v>
          </cell>
          <cell r="V3373">
            <v>19968</v>
          </cell>
          <cell r="W3373">
            <v>19968</v>
          </cell>
          <cell r="X3373" t="str">
            <v>2450 CARTONS HS CODE 4819 20 10 MATCH SKILLETS FOR WOODEN MATCHES - KIFARU OUTER SKILLETS 19477 500 KGS TWO THOUSAND FOUR HUNDRED AND FIFTY CARTONS ONLY INV NO SFA EXP 034 20-21 04 09 2020 SB NO 4956804 04 09 2020 FREIGHT COLLECT NT WT 19477 500 KGS</v>
          </cell>
          <cell r="Y3373" t="str">
            <v>Valide</v>
          </cell>
        </row>
        <row r="3374">
          <cell r="A3374" t="str">
            <v>TGHU1381803</v>
          </cell>
          <cell r="B3374">
            <v>20</v>
          </cell>
          <cell r="C3374" t="str">
            <v>AID0187533</v>
          </cell>
          <cell r="D3374">
            <v>0</v>
          </cell>
          <cell r="E3374">
            <v>0</v>
          </cell>
          <cell r="F3374">
            <v>0</v>
          </cell>
          <cell r="G3374">
            <v>0</v>
          </cell>
          <cell r="H3374">
            <v>0</v>
          </cell>
          <cell r="I3374" t="str">
            <v>2020 MSA 167307</v>
          </cell>
          <cell r="J3374">
            <v>120</v>
          </cell>
          <cell r="K3374" t="str">
            <v>SFA PRINT PVT LTDNO 118 2 VELAYUTHAM ROADSIVAKASI-626123 INDIA</v>
          </cell>
          <cell r="L3374" t="str">
            <v>MATCH MASTER LIMITEDP O BOX 72237-00200NAIROBI KENYATEL 020-2011921-13</v>
          </cell>
          <cell r="M3374" t="str">
            <v>CN</v>
          </cell>
          <cell r="N3374" t="str">
            <v>LKCMB</v>
          </cell>
          <cell r="O3374" t="str">
            <v>CT</v>
          </cell>
          <cell r="P3374">
            <v>2450</v>
          </cell>
          <cell r="Q3374">
            <v>2450</v>
          </cell>
          <cell r="R3374">
            <v>2450</v>
          </cell>
          <cell r="S3374">
            <v>2450</v>
          </cell>
          <cell r="T3374">
            <v>19968</v>
          </cell>
          <cell r="U3374">
            <v>19968</v>
          </cell>
          <cell r="V3374">
            <v>19968</v>
          </cell>
          <cell r="W3374">
            <v>19968</v>
          </cell>
          <cell r="X3374" t="str">
            <v>2450 CARTONS HS CODE 4819 20 10 MATCH SKILLETS FOR FLORA OUTER SKILLETS 11486 28 KGS MATCH SKILLETS FOR LANEBOW OUTER SKILLETS 8015 72 KGS TWO THOUSAND FOUR HUNDRED AND FIFTY CARTONS ONLY INV NO SFA EXP 035 20-21 10 09 2020 SB NO 5090959 10 09 2020 FREIGHT COLLECT NT WT 19502 000 KGS</v>
          </cell>
          <cell r="Y3374" t="str">
            <v>Valide</v>
          </cell>
        </row>
        <row r="3375">
          <cell r="A3375" t="str">
            <v>CMAU0403361</v>
          </cell>
          <cell r="B3375">
            <v>20</v>
          </cell>
          <cell r="C3375" t="str">
            <v>AID0187905</v>
          </cell>
          <cell r="D3375">
            <v>0</v>
          </cell>
          <cell r="E3375">
            <v>0</v>
          </cell>
          <cell r="F3375">
            <v>0</v>
          </cell>
          <cell r="G3375">
            <v>0</v>
          </cell>
          <cell r="H3375">
            <v>0</v>
          </cell>
          <cell r="I3375" t="str">
            <v>2020 MSA 167478</v>
          </cell>
          <cell r="J3375">
            <v>4</v>
          </cell>
          <cell r="K3375" t="str">
            <v>SFA PRINT PVT LTDNO 118 2 VELAYUTHAM ROADSIVAKASI-626123 INDIA</v>
          </cell>
          <cell r="L3375" t="str">
            <v>MATCH MASTER LIMITEDP O BOX 72237-00200NAIROBI KENYATEL 020-2011921-13</v>
          </cell>
          <cell r="M3375" t="str">
            <v>CN</v>
          </cell>
          <cell r="N3375" t="str">
            <v>LKCMB</v>
          </cell>
          <cell r="O3375" t="str">
            <v>CT</v>
          </cell>
          <cell r="P3375">
            <v>1090</v>
          </cell>
          <cell r="Q3375">
            <v>1090</v>
          </cell>
          <cell r="R3375">
            <v>0</v>
          </cell>
          <cell r="S3375">
            <v>0</v>
          </cell>
          <cell r="T3375">
            <v>16663</v>
          </cell>
          <cell r="U3375">
            <v>16663</v>
          </cell>
          <cell r="V3375">
            <v>0</v>
          </cell>
          <cell r="W3375">
            <v>0</v>
          </cell>
          <cell r="X3375" t="str">
            <v>1090 CARTONS HS CODE 4823 90 00 WRAPPER - FARASI WRAPPER 12024 60 KGS WRAPPER - PAKA 97 WRAPPER 4025 60 KGS ONE THOUSAND AND NINETY CARTONS ONLY INV NO SFA EXP 037 20-21 18 09 2020 SB NO 5265834 18 09 2020 FREIGHT COLLECT GOODS IN TRANSIT TO COMPACT CFS AT RECEIVERS RISKS CARE AND EXPENSES CARRIER S LIABILITY CEASES AT MOMBASA NT WT 16050 200 KGS</v>
          </cell>
          <cell r="Y3375" t="str">
            <v>Valide</v>
          </cell>
        </row>
        <row r="3376">
          <cell r="A3376" t="str">
            <v>CMAU3210941</v>
          </cell>
          <cell r="B3376">
            <v>20</v>
          </cell>
          <cell r="C3376" t="str">
            <v>AID0187939</v>
          </cell>
          <cell r="D3376">
            <v>0</v>
          </cell>
          <cell r="E3376">
            <v>0</v>
          </cell>
          <cell r="F3376">
            <v>0</v>
          </cell>
          <cell r="G3376">
            <v>0</v>
          </cell>
          <cell r="H3376">
            <v>0</v>
          </cell>
          <cell r="I3376" t="str">
            <v>2020 MSA 167518</v>
          </cell>
          <cell r="J3376">
            <v>1</v>
          </cell>
          <cell r="K3376" t="str">
            <v>SFA PRINT PVT LTDNO 118 2 VELAYUTHAM ROADSIVAKASI-626123 INDIA</v>
          </cell>
          <cell r="L3376" t="str">
            <v>MATCH MASTER LIMITEDP O BOX 72237-00200NAIROBI KENYATEL 020-2011921-13</v>
          </cell>
          <cell r="M3376" t="str">
            <v>CN</v>
          </cell>
          <cell r="N3376" t="str">
            <v>LKCMB</v>
          </cell>
          <cell r="O3376" t="str">
            <v>CT</v>
          </cell>
          <cell r="P3376">
            <v>2450</v>
          </cell>
          <cell r="Q3376">
            <v>2450</v>
          </cell>
          <cell r="R3376">
            <v>2450</v>
          </cell>
          <cell r="S3376">
            <v>2450</v>
          </cell>
          <cell r="T3376">
            <v>19870</v>
          </cell>
          <cell r="U3376">
            <v>19870</v>
          </cell>
          <cell r="V3376">
            <v>19870</v>
          </cell>
          <cell r="W3376">
            <v>19870</v>
          </cell>
          <cell r="X3376" t="str">
            <v>2450 CARTONS HS CODE 4819 20 10 MATCH SKILLETS FOR WOODEN MATCHES - TINGA OUTER SKILLETS 19428 500 KGS TWO THOUSAND FOUR HUNDRED AND FIFTY CARTONS ONLY INV NO SFA EXP 038 20-21 18 09 2020 SB NO 5266375 18 09 2020 FREIGHT COLLECT NT WT 19428 500 KGS</v>
          </cell>
          <cell r="Y3376" t="str">
            <v>Valide</v>
          </cell>
        </row>
        <row r="3377">
          <cell r="A3377" t="str">
            <v>GLDU9865182</v>
          </cell>
          <cell r="B3377">
            <v>20</v>
          </cell>
          <cell r="C3377" t="str">
            <v>AIS0283690</v>
          </cell>
          <cell r="D3377">
            <v>0</v>
          </cell>
          <cell r="E3377">
            <v>0</v>
          </cell>
          <cell r="F3377">
            <v>0</v>
          </cell>
          <cell r="G3377">
            <v>0</v>
          </cell>
          <cell r="H3377">
            <v>0</v>
          </cell>
          <cell r="I3377" t="str">
            <v>2020 MSA 167007</v>
          </cell>
          <cell r="J3377">
            <v>49</v>
          </cell>
          <cell r="K3377" t="str">
            <v>SARAF NATURAL STONE902 INDRAPRASTH CORPORATE OPP SHELL PETROL PUMP P</v>
          </cell>
          <cell r="L3377" t="str">
            <v>CROWN MARBLE QUARTZ LTD2ND FLOOR MUTHITHI PLACE MUTHITHI ROAD WEST</v>
          </cell>
          <cell r="M3377" t="str">
            <v>CN</v>
          </cell>
          <cell r="N3377" t="str">
            <v>LKCMB</v>
          </cell>
          <cell r="O3377" t="str">
            <v>PK</v>
          </cell>
          <cell r="P3377">
            <v>194</v>
          </cell>
          <cell r="Q3377">
            <v>194</v>
          </cell>
          <cell r="R3377">
            <v>194</v>
          </cell>
          <cell r="S3377">
            <v>194</v>
          </cell>
          <cell r="T3377">
            <v>27480</v>
          </cell>
          <cell r="U3377">
            <v>27480</v>
          </cell>
          <cell r="V3377">
            <v>27480</v>
          </cell>
          <cell r="W3377">
            <v>27480</v>
          </cell>
          <cell r="X3377" t="str">
            <v>1X20ST CONTAINER 194 PACKAGES POLISHED GRANITE SLABS DETAILS AS PER INVOICE NO INV NO 202021 0413 DT 08 08 2020 COUNTRY OF ORIGIN INDIA CIF ICD EMBAKASI KENYA SB NO 4370207 DT 10 08 2020 IEC NO 0816915652 HSN CODE 68029300 GROSS WEIGHT 27480 00 KGS NET WEIGHT 27480 00 KGS FREIGHT PREPAID</v>
          </cell>
          <cell r="Y3377" t="str">
            <v>Valide</v>
          </cell>
        </row>
        <row r="3378">
          <cell r="A3378" t="str">
            <v>TGHU9782757</v>
          </cell>
          <cell r="B3378">
            <v>40</v>
          </cell>
          <cell r="C3378" t="str">
            <v>AIS0286034B</v>
          </cell>
          <cell r="D3378">
            <v>0</v>
          </cell>
          <cell r="E3378">
            <v>0</v>
          </cell>
          <cell r="F3378">
            <v>0</v>
          </cell>
          <cell r="G3378">
            <v>0</v>
          </cell>
          <cell r="H3378">
            <v>0</v>
          </cell>
          <cell r="I3378" t="str">
            <v>2020 MSA 167307</v>
          </cell>
          <cell r="J3378">
            <v>133</v>
          </cell>
          <cell r="K3378" t="str">
            <v>TRANSMARINE CARGO SERVICES PVT LTDNO 9 7B RAINTREE PLACE MC NICHOLA</v>
          </cell>
          <cell r="L3378" t="str">
            <v>CAR AND GENERAL TRADING LIMITEDP O BOX 20001NAIROBI KENYA</v>
          </cell>
          <cell r="M3378" t="str">
            <v>CN</v>
          </cell>
          <cell r="N3378" t="str">
            <v>LKCMB</v>
          </cell>
          <cell r="O3378" t="str">
            <v>BX</v>
          </cell>
          <cell r="P3378">
            <v>338</v>
          </cell>
          <cell r="Q3378">
            <v>338</v>
          </cell>
          <cell r="R3378">
            <v>338</v>
          </cell>
          <cell r="S3378">
            <v>338</v>
          </cell>
          <cell r="T3378">
            <v>18280</v>
          </cell>
          <cell r="U3378">
            <v>18280</v>
          </cell>
          <cell r="V3378">
            <v>18280</v>
          </cell>
          <cell r="W3378">
            <v>18280</v>
          </cell>
          <cell r="X3378" t="str">
            <v>TVS STAR BASIC MWL 100CC MOTORCYCLES 160 NOS IN CKD CONDITION PACKED IN ENGINE BOX-160 NOS FRAME BOX-160 NOS FASTENERS 18 NOS SEAWORTHY CARTON BOXES TOTAL THREE HUNDRED AND THIRTY EIGHT PACKAGES ONLY HS CODE 87112029 INV NO 100441253 DT 26 08 2020 S B NO 4737619 DT 27 08 2020 PI NO GLAT-12522 02 07 2020 IDF NO E2007362467 PO NO TRD110016450 NET WT 17800 000 KGS FREIGHT PREPAID FREIGHT TO BE PAID AT DUBAI</v>
          </cell>
          <cell r="Y3378" t="str">
            <v>Valide</v>
          </cell>
        </row>
        <row r="3379">
          <cell r="A3379" t="str">
            <v>ECMU9542972</v>
          </cell>
          <cell r="B3379">
            <v>40</v>
          </cell>
          <cell r="C3379" t="str">
            <v>AIS0286034C</v>
          </cell>
          <cell r="D3379">
            <v>0</v>
          </cell>
          <cell r="E3379">
            <v>0</v>
          </cell>
          <cell r="F3379">
            <v>0</v>
          </cell>
          <cell r="G3379">
            <v>0</v>
          </cell>
          <cell r="H3379">
            <v>0</v>
          </cell>
          <cell r="I3379" t="str">
            <v>2020 MSA 167307</v>
          </cell>
          <cell r="J3379">
            <v>134</v>
          </cell>
          <cell r="K3379" t="str">
            <v>TRANSMARINE CARGO SERVICES PVT LTDNO 9 7B RAINTREE PLACE MC NICHOLA</v>
          </cell>
          <cell r="L3379" t="str">
            <v>CAR AND GENERAL TRADING LIMITEDP O BOX 20001NAIROBI KENYA</v>
          </cell>
          <cell r="M3379" t="str">
            <v>CN</v>
          </cell>
          <cell r="N3379" t="str">
            <v>LKCMB</v>
          </cell>
          <cell r="O3379" t="str">
            <v>BX</v>
          </cell>
          <cell r="P3379">
            <v>332</v>
          </cell>
          <cell r="Q3379">
            <v>332</v>
          </cell>
          <cell r="R3379">
            <v>332</v>
          </cell>
          <cell r="S3379">
            <v>332</v>
          </cell>
          <cell r="T3379">
            <v>19040</v>
          </cell>
          <cell r="U3379">
            <v>19040</v>
          </cell>
          <cell r="V3379">
            <v>19040</v>
          </cell>
          <cell r="W3379">
            <v>19040</v>
          </cell>
          <cell r="X3379" t="str">
            <v>TVS HLX PLUS 100CC KS MOTORCYCLES 160 NOS IN CKD CONDITION PACKED IN ENGINE BOX-160 NOS FRAME BOX-160 NOS FASTENERS 12 NOS SEAWORTHY CARTON BOXES TOTAL THREE HUNDRED AND THIRTY TWO PACKAGES ONLY HS CODE 87112029 INV NO 100441255 DT 26 08 2020 S B NO 4750901 DT 27 08 2020 PI NO GLAT-12610 16 07 2020 IDF NO E2007365659 PO NO TRD110016607 NET WT 17760 000 KGS FREIGHT PREPAID</v>
          </cell>
          <cell r="Y3379" t="str">
            <v>Valide</v>
          </cell>
        </row>
        <row r="3380">
          <cell r="A3380" t="str">
            <v>LMCU1203727</v>
          </cell>
          <cell r="B3380">
            <v>20</v>
          </cell>
          <cell r="C3380" t="str">
            <v>AL093193</v>
          </cell>
          <cell r="D3380">
            <v>0</v>
          </cell>
          <cell r="E3380">
            <v>0</v>
          </cell>
          <cell r="F3380">
            <v>0</v>
          </cell>
          <cell r="G3380">
            <v>0</v>
          </cell>
          <cell r="H3380">
            <v>0</v>
          </cell>
          <cell r="I3380" t="str">
            <v>2020 MSA 167188</v>
          </cell>
          <cell r="J3380">
            <v>29</v>
          </cell>
          <cell r="K3380" t="str">
            <v>UNITED WIRES COMPANY ELSEWEDY</v>
          </cell>
          <cell r="L3380" t="str">
            <v>NAILS STEEL PRODUCTS LTD</v>
          </cell>
          <cell r="M3380" t="str">
            <v>IT</v>
          </cell>
          <cell r="N3380" t="str">
            <v>EGALY</v>
          </cell>
          <cell r="O3380" t="str">
            <v>PK</v>
          </cell>
          <cell r="P3380">
            <v>149</v>
          </cell>
          <cell r="Q3380">
            <v>149</v>
          </cell>
          <cell r="R3380">
            <v>149</v>
          </cell>
          <cell r="S3380">
            <v>149</v>
          </cell>
          <cell r="T3380">
            <v>75448</v>
          </cell>
          <cell r="U3380">
            <v>75448</v>
          </cell>
          <cell r="V3380">
            <v>75448</v>
          </cell>
          <cell r="W3380">
            <v>75448</v>
          </cell>
          <cell r="X3380" t="str">
            <v>GALVANIZED STEEL WIRES SIZES 1 60 MM AND 1 80MM -ICD EMBAKASI</v>
          </cell>
          <cell r="Y3380" t="str">
            <v>Valide</v>
          </cell>
        </row>
        <row r="3381">
          <cell r="A3381" t="str">
            <v>FDCU0530720</v>
          </cell>
          <cell r="B3381">
            <v>40</v>
          </cell>
          <cell r="C3381" t="str">
            <v>ALYA03540700</v>
          </cell>
          <cell r="D3381">
            <v>0</v>
          </cell>
          <cell r="E3381">
            <v>0</v>
          </cell>
          <cell r="F3381">
            <v>0</v>
          </cell>
          <cell r="G3381">
            <v>0</v>
          </cell>
          <cell r="H3381">
            <v>0</v>
          </cell>
          <cell r="I3381" t="str">
            <v>2020 MSA 167274</v>
          </cell>
          <cell r="J3381">
            <v>21</v>
          </cell>
          <cell r="K3381" t="str">
            <v>E D AND F MAN TRADING EGYPT LIMITED</v>
          </cell>
          <cell r="L3381" t="str">
            <v>SIGMA FEEDS LIMITED</v>
          </cell>
          <cell r="M3381" t="str">
            <v>NL</v>
          </cell>
          <cell r="N3381" t="str">
            <v>EGDAM</v>
          </cell>
          <cell r="O3381" t="str">
            <v>PK</v>
          </cell>
          <cell r="P3381">
            <v>1</v>
          </cell>
          <cell r="Q3381">
            <v>1</v>
          </cell>
          <cell r="R3381">
            <v>1</v>
          </cell>
          <cell r="S3381">
            <v>1</v>
          </cell>
          <cell r="T3381">
            <v>24000</v>
          </cell>
          <cell r="U3381">
            <v>24000</v>
          </cell>
          <cell r="V3381">
            <v>24000</v>
          </cell>
          <cell r="W3381">
            <v>24000</v>
          </cell>
          <cell r="X3381" t="str">
            <v>1X40HQ CONTAINER STC 1 PACKAGE SUGAR BEET PULP PELLETS UNMOLASSED IN BULK TOTAL NET WEIGHT 23984 KG TOTAL GROSS WEIGHT 24000 KGPORT CLEARANCE</v>
          </cell>
          <cell r="Y3381" t="str">
            <v>Valide</v>
          </cell>
        </row>
        <row r="3382">
          <cell r="A3382" t="str">
            <v>TGHU1363097</v>
          </cell>
          <cell r="B3382">
            <v>20</v>
          </cell>
          <cell r="C3382" t="str">
            <v>AMC0934854</v>
          </cell>
          <cell r="D3382">
            <v>0</v>
          </cell>
          <cell r="E3382">
            <v>0</v>
          </cell>
          <cell r="F3382">
            <v>0</v>
          </cell>
          <cell r="G3382">
            <v>0</v>
          </cell>
          <cell r="H3382">
            <v>0</v>
          </cell>
          <cell r="I3382" t="str">
            <v>2020 MSA 166971</v>
          </cell>
          <cell r="J3382">
            <v>78</v>
          </cell>
          <cell r="K3382" t="str">
            <v>AIISHIL INTERNATIONAL601 LODHA SUPREMUS I ROAD NO 22 WAGLE ESTATE</v>
          </cell>
          <cell r="L3382" t="str">
            <v>MINISTRY OF EDUCATIONSTATE DEPARTMENT FORVOCATIONAL AND TECHNICALTRAIN</v>
          </cell>
          <cell r="M3382" t="str">
            <v>AE</v>
          </cell>
          <cell r="N3382" t="str">
            <v>AEJEA</v>
          </cell>
          <cell r="O3382" t="str">
            <v>PK</v>
          </cell>
          <cell r="P3382">
            <v>2</v>
          </cell>
          <cell r="Q3382">
            <v>2</v>
          </cell>
          <cell r="R3382">
            <v>0</v>
          </cell>
          <cell r="S3382">
            <v>0</v>
          </cell>
          <cell r="T3382">
            <v>3500</v>
          </cell>
          <cell r="U3382">
            <v>3500</v>
          </cell>
          <cell r="V3382">
            <v>0</v>
          </cell>
          <cell r="W3382">
            <v>0</v>
          </cell>
          <cell r="X3382" t="str">
            <v>02 PACKAGES LABORATORY EQUIPMENTS-MODEL TRACTOR INVOICE NO AII EXP GST 038 DT 17 08 2020 S BILL NO 4556296 DT 18 08 2020 HS CODE NO 90230000 IDF NO E2007363539 TWO PACKAGES ONLY NET WT 2850 00 FREIGHT PREPAID</v>
          </cell>
          <cell r="Y3382" t="str">
            <v>Valide</v>
          </cell>
        </row>
        <row r="3383">
          <cell r="A3383" t="str">
            <v>TCNU6459775</v>
          </cell>
          <cell r="B3383">
            <v>40</v>
          </cell>
          <cell r="C3383" t="str">
            <v>AMC0935791</v>
          </cell>
          <cell r="D3383">
            <v>0</v>
          </cell>
          <cell r="E3383">
            <v>0</v>
          </cell>
          <cell r="F3383">
            <v>0</v>
          </cell>
          <cell r="G3383">
            <v>0</v>
          </cell>
          <cell r="H3383">
            <v>0</v>
          </cell>
          <cell r="I3383" t="str">
            <v>2020 MSA 166971</v>
          </cell>
          <cell r="J3383">
            <v>85</v>
          </cell>
          <cell r="K3383" t="str">
            <v>ALL WAYS LOGISTICS INDIA PVT LTD3RD FLOOR A-24 5 MOHAN CO-OPERATIVEIND</v>
          </cell>
          <cell r="L3383" t="str">
            <v>LABEL CONVERTERS LIMITEDOLD AIRPORT NORTH ROADP O BOX 44518 GPO 0100NA</v>
          </cell>
          <cell r="M3383" t="str">
            <v>AE</v>
          </cell>
          <cell r="N3383" t="str">
            <v>INNSA</v>
          </cell>
          <cell r="O3383" t="str">
            <v>PE</v>
          </cell>
          <cell r="P3383">
            <v>58</v>
          </cell>
          <cell r="Q3383">
            <v>58</v>
          </cell>
          <cell r="R3383">
            <v>58</v>
          </cell>
          <cell r="S3383">
            <v>58</v>
          </cell>
          <cell r="T3383">
            <v>47688</v>
          </cell>
          <cell r="U3383">
            <v>47688</v>
          </cell>
          <cell r="V3383">
            <v>47688</v>
          </cell>
          <cell r="W3383">
            <v>47688</v>
          </cell>
          <cell r="X3383" t="str">
            <v>29 PALLET S 01 X 40 CONTAINER SAID TO CONTAIN FCL FCL 29 TWENTY NINE PALLETS CONTAINING 29 PALLET CONTAINING 65 ROLLS OF UNPRINTED POLYESTER FILMS HS code 3920691000 S B NO 4546897 DT 18 08 2020 INVOICE NO DATE 3520000429 DT 18 08 2020 IEC CODE NO 0692004246 NET WEIGHT 22405 561 KGS FREIGHT COLLECT 01 X 40 CONTAINER SAID TO CONTAIN FCL FCL 29 TWENTY NINE PALLETS CONTAINING 29 PALLET CONTAINING 71 ROLLS OF UNPRINTED POLYESTER FILMS S B NO 4525969 DT 17 08 2020 INVOICE NO DATE 3520000427 DT 17 08 2020 IEC CODE NO 0692004246 NET WEIGHT 22469 026 KGS FREIGHT COLLECT</v>
          </cell>
          <cell r="Y3383" t="str">
            <v>Valide</v>
          </cell>
        </row>
        <row r="3384">
          <cell r="A3384" t="str">
            <v>TCNU6284424</v>
          </cell>
          <cell r="B3384">
            <v>40</v>
          </cell>
          <cell r="C3384" t="str">
            <v>AMC0946266</v>
          </cell>
          <cell r="D3384">
            <v>0</v>
          </cell>
          <cell r="E3384">
            <v>0</v>
          </cell>
          <cell r="F3384">
            <v>0</v>
          </cell>
          <cell r="G3384">
            <v>0</v>
          </cell>
          <cell r="H3384">
            <v>0</v>
          </cell>
          <cell r="I3384" t="str">
            <v>2020 MSA 167121</v>
          </cell>
          <cell r="J3384">
            <v>53</v>
          </cell>
          <cell r="K3384" t="str">
            <v>HAIER APPLIANCES INDIA PVT LTDB-3 RANJANGAON GROWTH CENTRE MIDCRANJANG</v>
          </cell>
          <cell r="L3384" t="str">
            <v>TO THE ORDER OF THECO-OPERATIVE BANK OF KENYA LIMITEDP O BOX 48231-001</v>
          </cell>
          <cell r="M3384" t="str">
            <v>AE</v>
          </cell>
          <cell r="N3384" t="str">
            <v>INNSA</v>
          </cell>
          <cell r="O3384" t="str">
            <v>CT</v>
          </cell>
          <cell r="P3384">
            <v>579</v>
          </cell>
          <cell r="Q3384">
            <v>579</v>
          </cell>
          <cell r="R3384">
            <v>579</v>
          </cell>
          <cell r="S3384">
            <v>579</v>
          </cell>
          <cell r="T3384">
            <v>26717</v>
          </cell>
          <cell r="U3384">
            <v>26717</v>
          </cell>
          <cell r="V3384">
            <v>26717</v>
          </cell>
          <cell r="W3384">
            <v>26717</v>
          </cell>
          <cell r="X3384" t="str">
            <v>05X40HQ FCL CONTAINER TOTAL 579 CARTONS ONLY HAIER BRAND REFRIGERATORS AS PER PROFORMA INVOICE NO HAIPL NAIVAS REF-01 2020-21 DATED 28 07 2020 TRADE TERMS FOB NHAVA SHEVA PORT INDIA INCOTRMS 2010 152 CARTONS MODEL NO -HRD-210MP 90 CARTONS MODEL NO -HRD-1954CKB 92 CARTONS MODEL NO -HRD-1954CSS 90 CARTONS MODEL NO -HRD-1954PMG 76 CARTONS MODEL NO -HRD-2983PSS 36 CARTONS MODEL NO HRB-3654PSS 36 CARTONS MODEL NO HRB-3654PMG 07 CARTONS FOC SPARE PARTS L C NO -TFLCIM 20 0119KE DATE OF ISSUE 20 08 2020 L C ISSUING BANK -THE CO-OPERATIVE BANK OF KENYA LIMITED NAIROBI KENYA IDF NO E2008376049 FREIGHT COLLECT SB NO -4856164 DTD 01 09 2020 GOODS IN TRANSIT TO NAIROBI ICD EMBAKASI AT RECEIVERS RISKS CARE AND EXPENSES CARRIER S LIABILITY CEASES AT PORT OF DISCHARGE MOMBASA</v>
          </cell>
          <cell r="Y3384" t="str">
            <v>Valide</v>
          </cell>
        </row>
        <row r="3385">
          <cell r="A3385" t="str">
            <v>CMAU7577961</v>
          </cell>
          <cell r="B3385">
            <v>40</v>
          </cell>
          <cell r="C3385" t="str">
            <v>AMC0946266</v>
          </cell>
          <cell r="D3385">
            <v>0</v>
          </cell>
          <cell r="E3385">
            <v>0</v>
          </cell>
          <cell r="F3385">
            <v>0</v>
          </cell>
          <cell r="G3385">
            <v>0</v>
          </cell>
          <cell r="H3385">
            <v>0</v>
          </cell>
          <cell r="I3385" t="str">
            <v>2020 MSA 167121</v>
          </cell>
          <cell r="J3385">
            <v>53</v>
          </cell>
          <cell r="K3385" t="str">
            <v>HAIER APPLIANCES INDIA PVT LTDB-3 RANJANGAON GROWTH CENTRE MIDCRANJANG</v>
          </cell>
          <cell r="L3385" t="str">
            <v>TO THE ORDER OF THECO-OPERATIVE BANK OF KENYA LIMITEDP O BOX 48231-001</v>
          </cell>
          <cell r="M3385" t="str">
            <v>AE</v>
          </cell>
          <cell r="N3385" t="str">
            <v>INNSA</v>
          </cell>
          <cell r="O3385" t="str">
            <v>CT</v>
          </cell>
          <cell r="P3385">
            <v>579</v>
          </cell>
          <cell r="Q3385">
            <v>579</v>
          </cell>
          <cell r="R3385">
            <v>579</v>
          </cell>
          <cell r="S3385">
            <v>579</v>
          </cell>
          <cell r="T3385">
            <v>26717</v>
          </cell>
          <cell r="U3385">
            <v>26717</v>
          </cell>
          <cell r="V3385">
            <v>26717</v>
          </cell>
          <cell r="W3385">
            <v>26717</v>
          </cell>
          <cell r="X3385" t="str">
            <v>05X40HQ FCL CONTAINER TOTAL 579 CARTONS ONLY HAIER BRAND REFRIGERATORS AS PER PROFORMA INVOICE NO HAIPL NAIVAS REF-01 2020-21 DATED 28 07 2020 TRADE TERMS FOB NHAVA SHEVA PORT INDIA INCOTRMS 2010 152 CARTONS MODEL NO -HRD-210MP 90 CARTONS MODEL NO -HRD-1954CKB 92 CARTONS MODEL NO -HRD-1954CSS 90 CARTONS MODEL NO -HRD-1954PMG 76 CARTONS MODEL NO -HRD-2983PSS 36 CARTONS MODEL NO HRB-3654PSS 36 CARTONS MODEL NO HRB-3654PMG 07 CARTONS FOC SPARE PARTS L C NO -TFLCIM 20 0119KE DATE OF ISSUE 20 08 2020 L C ISSUING BANK -THE CO-OPERATIVE BANK OF KENYA LIMITED NAIROBI KENYA IDF NO E2008376049 FREIGHT COLLECT SB NO -4856164 DTD 01 09 2020 GOODS IN TRANSIT TO NAIROBI ICD EMBAKASI AT RECEIVERS RISKS CARE AND EXPENSES CARRIER S LIABILITY CEASES AT PORT OF DISCHARGE MOMBASA</v>
          </cell>
          <cell r="Y3385" t="str">
            <v>Valide</v>
          </cell>
        </row>
        <row r="3386">
          <cell r="A3386" t="str">
            <v>TGHU9603091</v>
          </cell>
          <cell r="B3386">
            <v>40</v>
          </cell>
          <cell r="C3386" t="str">
            <v>AMC0946266</v>
          </cell>
          <cell r="D3386">
            <v>0</v>
          </cell>
          <cell r="E3386">
            <v>0</v>
          </cell>
          <cell r="F3386">
            <v>0</v>
          </cell>
          <cell r="G3386">
            <v>0</v>
          </cell>
          <cell r="H3386">
            <v>0</v>
          </cell>
          <cell r="I3386" t="str">
            <v>2020 MSA 167121</v>
          </cell>
          <cell r="J3386">
            <v>53</v>
          </cell>
          <cell r="K3386" t="str">
            <v>HAIER APPLIANCES INDIA PVT LTDB-3 RANJANGAON GROWTH CENTRE MIDCRANJANG</v>
          </cell>
          <cell r="L3386" t="str">
            <v>TO THE ORDER OF THECO-OPERATIVE BANK OF KENYA LIMITEDP O BOX 48231-001</v>
          </cell>
          <cell r="M3386" t="str">
            <v>AE</v>
          </cell>
          <cell r="N3386" t="str">
            <v>INNSA</v>
          </cell>
          <cell r="O3386" t="str">
            <v>CT</v>
          </cell>
          <cell r="P3386">
            <v>579</v>
          </cell>
          <cell r="Q3386">
            <v>579</v>
          </cell>
          <cell r="R3386">
            <v>579</v>
          </cell>
          <cell r="S3386">
            <v>579</v>
          </cell>
          <cell r="T3386">
            <v>26717</v>
          </cell>
          <cell r="U3386">
            <v>26717</v>
          </cell>
          <cell r="V3386">
            <v>26717</v>
          </cell>
          <cell r="W3386">
            <v>26717</v>
          </cell>
          <cell r="X3386" t="str">
            <v>05X40HQ FCL CONTAINER TOTAL 579 CARTONS ONLY HAIER BRAND REFRIGERATORS AS PER PROFORMA INVOICE NO HAIPL NAIVAS REF-01 2020-21 DATED 28 07 2020 TRADE TERMS FOB NHAVA SHEVA PORT INDIA INCOTRMS 2010 152 CARTONS MODEL NO -HRD-210MP 90 CARTONS MODEL NO -HRD-1954CKB 92 CARTONS MODEL NO -HRD-1954CSS 90 CARTONS MODEL NO -HRD-1954PMG 76 CARTONS MODEL NO -HRD-2983PSS 36 CARTONS MODEL NO HRB-3654PSS 36 CARTONS MODEL NO HRB-3654PMG 07 CARTONS FOC SPARE PARTS L C NO -TFLCIM 20 0119KE DATE OF ISSUE 20 08 2020 L C ISSUING BANK -THE CO-OPERATIVE BANK OF KENYA LIMITED NAIROBI KENYA IDF NO E2008376049 FREIGHT COLLECT SB NO -4856164 DTD 01 09 2020 GOODS IN TRANSIT TO NAIROBI ICD EMBAKASI AT RECEIVERS RISKS CARE AND EXPENSES CARRIER S LIABILITY CEASES AT PORT OF DISCHARGE MOMBASA</v>
          </cell>
          <cell r="Y3386" t="str">
            <v>Valide</v>
          </cell>
        </row>
        <row r="3387">
          <cell r="A3387" t="str">
            <v>CAIU9728982</v>
          </cell>
          <cell r="B3387">
            <v>40</v>
          </cell>
          <cell r="C3387" t="str">
            <v>AMC0946266</v>
          </cell>
          <cell r="D3387">
            <v>0</v>
          </cell>
          <cell r="E3387">
            <v>0</v>
          </cell>
          <cell r="F3387">
            <v>0</v>
          </cell>
          <cell r="G3387">
            <v>0</v>
          </cell>
          <cell r="H3387">
            <v>0</v>
          </cell>
          <cell r="I3387" t="str">
            <v>2020 MSA 167121</v>
          </cell>
          <cell r="J3387">
            <v>53</v>
          </cell>
          <cell r="K3387" t="str">
            <v>HAIER APPLIANCES INDIA PVT LTDB-3 RANJANGAON GROWTH CENTRE MIDCRANJANG</v>
          </cell>
          <cell r="L3387" t="str">
            <v>TO THE ORDER OF THECO-OPERATIVE BANK OF KENYA LIMITEDP O BOX 48231-001</v>
          </cell>
          <cell r="M3387" t="str">
            <v>AE</v>
          </cell>
          <cell r="N3387" t="str">
            <v>INNSA</v>
          </cell>
          <cell r="O3387" t="str">
            <v>CT</v>
          </cell>
          <cell r="P3387">
            <v>579</v>
          </cell>
          <cell r="Q3387">
            <v>579</v>
          </cell>
          <cell r="R3387">
            <v>579</v>
          </cell>
          <cell r="S3387">
            <v>579</v>
          </cell>
          <cell r="T3387">
            <v>26717</v>
          </cell>
          <cell r="U3387">
            <v>26717</v>
          </cell>
          <cell r="V3387">
            <v>26717</v>
          </cell>
          <cell r="W3387">
            <v>26717</v>
          </cell>
          <cell r="X3387" t="str">
            <v>05X40HQ FCL CONTAINER TOTAL 579 CARTONS ONLY HAIER BRAND REFRIGERATORS AS PER PROFORMA INVOICE NO HAIPL NAIVAS REF-01 2020-21 DATED 28 07 2020 TRADE TERMS FOB NHAVA SHEVA PORT INDIA INCOTRMS 2010 152 CARTONS MODEL NO -HRD-210MP 90 CARTONS MODEL NO -HRD-1954CKB 92 CARTONS MODEL NO -HRD-1954CSS 90 CARTONS MODEL NO -HRD-1954PMG 76 CARTONS MODEL NO -HRD-2983PSS 36 CARTONS MODEL NO HRB-3654PSS 36 CARTONS MODEL NO HRB-3654PMG 07 CARTONS FOC SPARE PARTS L C NO -TFLCIM 20 0119KE DATE OF ISSUE 20 08 2020 L C ISSUING BANK -THE CO-OPERATIVE BANK OF KENYA LIMITED NAIROBI KENYA IDF NO E2008376049 FREIGHT COLLECT SB NO -4856164 DTD 01 09 2020 GOODS IN TRANSIT TO NAIROBI ICD EMBAKASI AT RECEIVERS RISKS CARE AND EXPENSES CARRIER S LIABILITY CEASES AT PORT OF DISCHARGE MOMBASA</v>
          </cell>
          <cell r="Y3387" t="str">
            <v>Valide</v>
          </cell>
        </row>
        <row r="3388">
          <cell r="A3388" t="str">
            <v>TRHU3771079</v>
          </cell>
          <cell r="B3388">
            <v>20</v>
          </cell>
          <cell r="C3388" t="str">
            <v>AMC0948353</v>
          </cell>
          <cell r="D3388">
            <v>0</v>
          </cell>
          <cell r="E3388">
            <v>0</v>
          </cell>
          <cell r="F3388">
            <v>0</v>
          </cell>
          <cell r="G3388">
            <v>0</v>
          </cell>
          <cell r="H3388">
            <v>0</v>
          </cell>
          <cell r="I3388" t="str">
            <v>2020 MSA 167121</v>
          </cell>
          <cell r="J3388">
            <v>76</v>
          </cell>
          <cell r="K3388" t="str">
            <v>AVERY DENNISON INDIA PVT LTD G5 MIDC RANJANGAON INDUSTRIAL AREATALUK</v>
          </cell>
          <cell r="L3388" t="str">
            <v>UNITED PRINTERS LIMITEDPLOT 32 34 7TH STREET INDUSTRIALAREA P O BOX 1</v>
          </cell>
          <cell r="M3388" t="str">
            <v>AE</v>
          </cell>
          <cell r="N3388" t="str">
            <v>INNSA</v>
          </cell>
          <cell r="O3388" t="str">
            <v>PE</v>
          </cell>
          <cell r="P3388">
            <v>24</v>
          </cell>
          <cell r="Q3388">
            <v>24</v>
          </cell>
          <cell r="R3388">
            <v>0</v>
          </cell>
          <cell r="S3388">
            <v>0</v>
          </cell>
          <cell r="T3388">
            <v>13749</v>
          </cell>
          <cell r="U3388">
            <v>13749</v>
          </cell>
          <cell r="V3388">
            <v>0</v>
          </cell>
          <cell r="W3388">
            <v>0</v>
          </cell>
          <cell r="X3388" t="str">
            <v>UNPRINTED SELF ADHESIVE PAPER AND UNPRINTED SELF ADHESIVE FILM REF NO PE000246-47 DT 29 08 2020 PO NO SO927136 HS CODE 481141 00 AND 3919 90 90 PI REF NO ADK MER 20 078 DT 03 08 2020 NET WT 13029 KG GOODS IN TRANSIT TO KAMPALA UGANDA AT RECEIVERS RISKS CARE AND EXPENSES CARRIERS LIABILITY CEASES AT PORT OF DISCHARGE MOMBASA FREIGHT PREPAID</v>
          </cell>
          <cell r="Y3388" t="str">
            <v>Valide</v>
          </cell>
        </row>
        <row r="3389">
          <cell r="A3389" t="str">
            <v>CMAU5701543</v>
          </cell>
          <cell r="B3389">
            <v>40</v>
          </cell>
          <cell r="C3389" t="str">
            <v>AMC0952555</v>
          </cell>
          <cell r="D3389">
            <v>0</v>
          </cell>
          <cell r="E3389">
            <v>0</v>
          </cell>
          <cell r="F3389">
            <v>0</v>
          </cell>
          <cell r="G3389">
            <v>0</v>
          </cell>
          <cell r="H3389">
            <v>0</v>
          </cell>
          <cell r="I3389" t="str">
            <v>2020 MSA 167280</v>
          </cell>
          <cell r="J3389">
            <v>54</v>
          </cell>
          <cell r="K3389" t="str">
            <v>APOLLO TYRES LTD PLOT NO 7 SECTOR-32 INSTITUTIONALAREA GURGAON - 12</v>
          </cell>
          <cell r="L3389" t="str">
            <v>TO THE ORDER OF DIAMOND TRUSTBANK KENYA LTD P O BOX 61711 NAIROBI KENY</v>
          </cell>
          <cell r="M3389" t="str">
            <v>AE</v>
          </cell>
          <cell r="N3389" t="str">
            <v>INNSA</v>
          </cell>
          <cell r="O3389" t="str">
            <v>PK</v>
          </cell>
          <cell r="P3389">
            <v>636</v>
          </cell>
          <cell r="Q3389">
            <v>636</v>
          </cell>
          <cell r="R3389">
            <v>636</v>
          </cell>
          <cell r="S3389">
            <v>636</v>
          </cell>
          <cell r="T3389">
            <v>12074</v>
          </cell>
          <cell r="U3389">
            <v>12074</v>
          </cell>
          <cell r="V3389">
            <v>12074</v>
          </cell>
          <cell r="W3389">
            <v>12074</v>
          </cell>
          <cell r="X3389" t="str">
            <v>636 PKGS 61 SETS TTF 55 SETS TT 520 PCS APOLLO BRAND TYRES AS PER PROFORMA INVOICE NO 230100004 DATED 200704 INCOTERMS 2010 CFR MOMBASA PORT KENYA IDF NO E2007368803 S B NO DT - 5020033 07 09 2020 Documentary Credit Number - NCBIMPLC 330 20 Date -200730 NET WEIGHT 12030 720 KGS GOODS IN TRANSIT TO ICD NAIROBI ON CONSIGNEE RISK A C AND CARRIER RESPONSIBILITY CEASES AT MOMBASA FREIGHT PREPAID</v>
          </cell>
          <cell r="Y3389" t="str">
            <v>Valide</v>
          </cell>
        </row>
        <row r="3390">
          <cell r="A3390" t="str">
            <v>CMAU0036878</v>
          </cell>
          <cell r="B3390">
            <v>20</v>
          </cell>
          <cell r="C3390" t="str">
            <v>AMC0954256</v>
          </cell>
          <cell r="D3390">
            <v>0</v>
          </cell>
          <cell r="E3390">
            <v>0</v>
          </cell>
          <cell r="F3390">
            <v>0</v>
          </cell>
          <cell r="G3390">
            <v>0</v>
          </cell>
          <cell r="H3390">
            <v>0</v>
          </cell>
          <cell r="I3390" t="str">
            <v>2020 MSA 167416</v>
          </cell>
          <cell r="J3390">
            <v>104</v>
          </cell>
          <cell r="K3390" t="str">
            <v>SGL CONTAINER LINE PVT LTDA 146 BALAJI BHAVAN SECTOR 11 SAKAL ROAD</v>
          </cell>
          <cell r="L3390" t="str">
            <v>HILLPLAST INDUSTRIES LTDPO BOX 39751 00623MUGUGAROAD ZAMBEZI- NDERI KI</v>
          </cell>
          <cell r="M3390" t="str">
            <v>AE</v>
          </cell>
          <cell r="N3390" t="str">
            <v>INNSA</v>
          </cell>
          <cell r="O3390" t="str">
            <v>DR</v>
          </cell>
          <cell r="P3390">
            <v>80</v>
          </cell>
          <cell r="Q3390">
            <v>80</v>
          </cell>
          <cell r="R3390">
            <v>80</v>
          </cell>
          <cell r="S3390">
            <v>80</v>
          </cell>
          <cell r="T3390">
            <v>20800</v>
          </cell>
          <cell r="U3390">
            <v>20800</v>
          </cell>
          <cell r="V3390">
            <v>20800</v>
          </cell>
          <cell r="W3390">
            <v>20800</v>
          </cell>
          <cell r="X3390" t="str">
            <v>01 X 20 FCL CONTAINER TOTAL 80 DRUMS EACH 250 KGS EIGHTY DRUMS ONLY FORMALINE 37 FORMALDEHYDE 37 PROFORMA INVOICE NO EXP SO 20-21 030 DT 28-JUN-2020 HSN CODE 29121100 TOTAL GROSS WEIGHT- 20800 00 KGS NET WEIGHT- 20000 00 KGS COMMERCIAL INVOICE NO EX 029 20-21 DATE 14 09 2020 S BILL NO 5169010 DATE 14 09 2020 A C FAKIRSONS PAPCHEM PRIVATE LIMITED TEL - 0727876666 0721333777 TOTAL PKGS 80 PK FREIGHT PREPAID PSN FORMALDEHYDE SOLUTION FLAMMABLE UN Number 1198 - IMDG Class 3 8 - PG III - Flashpoint 60C</v>
          </cell>
          <cell r="Y3390" t="str">
            <v>Valide</v>
          </cell>
        </row>
        <row r="3391">
          <cell r="A3391" t="str">
            <v>TEMU6314663</v>
          </cell>
          <cell r="B3391">
            <v>40</v>
          </cell>
          <cell r="C3391" t="str">
            <v>AMC0957442</v>
          </cell>
          <cell r="D3391">
            <v>0</v>
          </cell>
          <cell r="E3391">
            <v>0</v>
          </cell>
          <cell r="F3391">
            <v>0</v>
          </cell>
          <cell r="G3391">
            <v>0</v>
          </cell>
          <cell r="H3391">
            <v>0</v>
          </cell>
          <cell r="I3391" t="str">
            <v>2020 MSA 167280</v>
          </cell>
          <cell r="J3391">
            <v>83</v>
          </cell>
          <cell r="K3391" t="str">
            <v>M P FIBERS LLC403 VIRESHWAR CHAMBERSM G ROAD VILE PARLE EMUMBAI - 400</v>
          </cell>
          <cell r="L3391" t="str">
            <v>MATCH MASTERS LIMITEDPO BOX 72237-00200NAIROBI KENYACELL 254 722 1451</v>
          </cell>
          <cell r="M3391" t="str">
            <v>AE</v>
          </cell>
          <cell r="N3391" t="str">
            <v>INNSA</v>
          </cell>
          <cell r="O3391" t="str">
            <v>RL</v>
          </cell>
          <cell r="P3391">
            <v>136</v>
          </cell>
          <cell r="Q3391">
            <v>136</v>
          </cell>
          <cell r="R3391">
            <v>0</v>
          </cell>
          <cell r="S3391">
            <v>0</v>
          </cell>
          <cell r="T3391">
            <v>73250</v>
          </cell>
          <cell r="U3391">
            <v>73250</v>
          </cell>
          <cell r="V3391">
            <v>0</v>
          </cell>
          <cell r="W3391">
            <v>0</v>
          </cell>
          <cell r="X3391" t="str">
            <v>3X40FT CONTAINERS 136 PackageS one hundred thirty six Only LWC Duplex Board Sunshine Duplex Board In Reels Net Weight 73 182 MT Gross Weight 73 250 mt INV NO MP 56 2020-21 DT 07 09 2020 IDF NO E2007364089 FREIGHT PREPAID</v>
          </cell>
          <cell r="Y3391" t="str">
            <v>Valide</v>
          </cell>
        </row>
        <row r="3392">
          <cell r="A3392" t="str">
            <v>BMOU6424158</v>
          </cell>
          <cell r="B3392">
            <v>40</v>
          </cell>
          <cell r="C3392" t="str">
            <v>AMC0957442</v>
          </cell>
          <cell r="D3392">
            <v>0</v>
          </cell>
          <cell r="E3392">
            <v>0</v>
          </cell>
          <cell r="F3392">
            <v>0</v>
          </cell>
          <cell r="G3392">
            <v>0</v>
          </cell>
          <cell r="H3392">
            <v>0</v>
          </cell>
          <cell r="I3392" t="str">
            <v>2020 MSA 167280</v>
          </cell>
          <cell r="J3392">
            <v>83</v>
          </cell>
          <cell r="K3392" t="str">
            <v>M P FIBERS LLC403 VIRESHWAR CHAMBERSM G ROAD VILE PARLE EMUMBAI - 400</v>
          </cell>
          <cell r="L3392" t="str">
            <v>MATCH MASTERS LIMITEDPO BOX 72237-00200NAIROBI KENYACELL 254 722 1451</v>
          </cell>
          <cell r="M3392" t="str">
            <v>AE</v>
          </cell>
          <cell r="N3392" t="str">
            <v>INNSA</v>
          </cell>
          <cell r="O3392" t="str">
            <v>RL</v>
          </cell>
          <cell r="P3392">
            <v>136</v>
          </cell>
          <cell r="Q3392">
            <v>136</v>
          </cell>
          <cell r="R3392">
            <v>0</v>
          </cell>
          <cell r="S3392">
            <v>0</v>
          </cell>
          <cell r="T3392">
            <v>73250</v>
          </cell>
          <cell r="U3392">
            <v>73250</v>
          </cell>
          <cell r="V3392">
            <v>0</v>
          </cell>
          <cell r="W3392">
            <v>0</v>
          </cell>
          <cell r="X3392" t="str">
            <v>3X40FT CONTAINERS 136 PackageS one hundred thirty six Only LWC Duplex Board Sunshine Duplex Board In Reels Net Weight 73 182 MT Gross Weight 73 250 mt INV NO MP 56 2020-21 DT 07 09 2020 IDF NO E2007364089 FREIGHT PREPAID</v>
          </cell>
          <cell r="Y3392" t="str">
            <v>Valide</v>
          </cell>
        </row>
        <row r="3393">
          <cell r="A3393" t="str">
            <v>TGHU6040749</v>
          </cell>
          <cell r="B3393">
            <v>40</v>
          </cell>
          <cell r="C3393" t="str">
            <v>AMC0957442</v>
          </cell>
          <cell r="D3393">
            <v>0</v>
          </cell>
          <cell r="E3393">
            <v>0</v>
          </cell>
          <cell r="F3393">
            <v>0</v>
          </cell>
          <cell r="G3393">
            <v>0</v>
          </cell>
          <cell r="H3393">
            <v>0</v>
          </cell>
          <cell r="I3393" t="str">
            <v>2020 MSA 167280</v>
          </cell>
          <cell r="J3393">
            <v>83</v>
          </cell>
          <cell r="K3393" t="str">
            <v>M P FIBERS LLC403 VIRESHWAR CHAMBERSM G ROAD VILE PARLE EMUMBAI - 400</v>
          </cell>
          <cell r="L3393" t="str">
            <v>MATCH MASTERS LIMITEDPO BOX 72237-00200NAIROBI KENYACELL 254 722 1451</v>
          </cell>
          <cell r="M3393" t="str">
            <v>AE</v>
          </cell>
          <cell r="N3393" t="str">
            <v>INNSA</v>
          </cell>
          <cell r="O3393" t="str">
            <v>RL</v>
          </cell>
          <cell r="P3393">
            <v>136</v>
          </cell>
          <cell r="Q3393">
            <v>136</v>
          </cell>
          <cell r="R3393">
            <v>0</v>
          </cell>
          <cell r="S3393">
            <v>0</v>
          </cell>
          <cell r="T3393">
            <v>73250</v>
          </cell>
          <cell r="U3393">
            <v>73250</v>
          </cell>
          <cell r="V3393">
            <v>0</v>
          </cell>
          <cell r="W3393">
            <v>0</v>
          </cell>
          <cell r="X3393" t="str">
            <v>3X40FT CONTAINERS 136 PackageS one hundred thirty six Only LWC Duplex Board Sunshine Duplex Board In Reels Net Weight 73 182 MT Gross Weight 73 250 mt INV NO MP 56 2020-21 DT 07 09 2020 IDF NO E2007364089 FREIGHT PREPAID</v>
          </cell>
          <cell r="Y3393" t="str">
            <v>Valide</v>
          </cell>
        </row>
        <row r="3394">
          <cell r="A3394" t="str">
            <v>BEAU4090000</v>
          </cell>
          <cell r="B3394">
            <v>40</v>
          </cell>
          <cell r="C3394" t="str">
            <v>AMC0958293</v>
          </cell>
          <cell r="D3394">
            <v>0</v>
          </cell>
          <cell r="E3394">
            <v>0</v>
          </cell>
          <cell r="F3394">
            <v>0</v>
          </cell>
          <cell r="G3394">
            <v>0</v>
          </cell>
          <cell r="H3394">
            <v>0</v>
          </cell>
          <cell r="I3394" t="str">
            <v>2020 MSA 167280</v>
          </cell>
          <cell r="J3394">
            <v>91</v>
          </cell>
          <cell r="K3394" t="str">
            <v>M P FIBERS LLC403 VIRESHWAR CHAMBERSM G ROAD VILE PARLE EMUMBAI - 400</v>
          </cell>
          <cell r="L3394" t="str">
            <v>MATCH MASTERS LIMITEDPO BOX 72237-00200NAIROBI KENYACELL 254 722 1451</v>
          </cell>
          <cell r="M3394" t="str">
            <v>AE</v>
          </cell>
          <cell r="N3394" t="str">
            <v>INNSA</v>
          </cell>
          <cell r="O3394" t="str">
            <v>RL</v>
          </cell>
          <cell r="P3394">
            <v>137</v>
          </cell>
          <cell r="Q3394">
            <v>137</v>
          </cell>
          <cell r="R3394">
            <v>0</v>
          </cell>
          <cell r="S3394">
            <v>0</v>
          </cell>
          <cell r="T3394">
            <v>74879</v>
          </cell>
          <cell r="U3394">
            <v>74879</v>
          </cell>
          <cell r="V3394">
            <v>0</v>
          </cell>
          <cell r="W3394">
            <v>0</v>
          </cell>
          <cell r="X3394" t="str">
            <v>3X40FT CONTAINERS 137 PackageS one hundred thirty seven Only LWC Duplex Board Sunshine Duplex Board In Reels Net Weight 74 811 MT Gross Weight 74 879 MT FREIGHT PREPAID INV NO MP 57 2020-21 DT 08 09 2020 IDF NO E2007364069</v>
          </cell>
          <cell r="Y3394" t="str">
            <v>Valide</v>
          </cell>
        </row>
        <row r="3395">
          <cell r="A3395" t="str">
            <v>CMAU6275150</v>
          </cell>
          <cell r="B3395">
            <v>40</v>
          </cell>
          <cell r="C3395" t="str">
            <v>AMC0958293</v>
          </cell>
          <cell r="D3395">
            <v>0</v>
          </cell>
          <cell r="E3395">
            <v>0</v>
          </cell>
          <cell r="F3395">
            <v>0</v>
          </cell>
          <cell r="G3395">
            <v>0</v>
          </cell>
          <cell r="H3395">
            <v>0</v>
          </cell>
          <cell r="I3395" t="str">
            <v>2020 MSA 167280</v>
          </cell>
          <cell r="J3395">
            <v>91</v>
          </cell>
          <cell r="K3395" t="str">
            <v>M P FIBERS LLC403 VIRESHWAR CHAMBERSM G ROAD VILE PARLE EMUMBAI - 400</v>
          </cell>
          <cell r="L3395" t="str">
            <v>MATCH MASTERS LIMITEDPO BOX 72237-00200NAIROBI KENYACELL 254 722 1451</v>
          </cell>
          <cell r="M3395" t="str">
            <v>AE</v>
          </cell>
          <cell r="N3395" t="str">
            <v>INNSA</v>
          </cell>
          <cell r="O3395" t="str">
            <v>RL</v>
          </cell>
          <cell r="P3395">
            <v>137</v>
          </cell>
          <cell r="Q3395">
            <v>137</v>
          </cell>
          <cell r="R3395">
            <v>0</v>
          </cell>
          <cell r="S3395">
            <v>0</v>
          </cell>
          <cell r="T3395">
            <v>74879</v>
          </cell>
          <cell r="U3395">
            <v>74879</v>
          </cell>
          <cell r="V3395">
            <v>0</v>
          </cell>
          <cell r="W3395">
            <v>0</v>
          </cell>
          <cell r="X3395" t="str">
            <v>3X40FT CONTAINERS 137 PackageS one hundred thirty seven Only LWC Duplex Board Sunshine Duplex Board In Reels Net Weight 74 811 MT Gross Weight 74 879 MT FREIGHT PREPAID INV NO MP 57 2020-21 DT 08 09 2020 IDF NO E2007364069</v>
          </cell>
          <cell r="Y3395" t="str">
            <v>Valide</v>
          </cell>
        </row>
        <row r="3396">
          <cell r="A3396" t="str">
            <v>CMAU7356359</v>
          </cell>
          <cell r="B3396">
            <v>40</v>
          </cell>
          <cell r="C3396" t="str">
            <v>AMC0958293</v>
          </cell>
          <cell r="D3396">
            <v>0</v>
          </cell>
          <cell r="E3396">
            <v>0</v>
          </cell>
          <cell r="F3396">
            <v>0</v>
          </cell>
          <cell r="G3396">
            <v>0</v>
          </cell>
          <cell r="H3396">
            <v>0</v>
          </cell>
          <cell r="I3396" t="str">
            <v>2020 MSA 167280</v>
          </cell>
          <cell r="J3396">
            <v>91</v>
          </cell>
          <cell r="K3396" t="str">
            <v>M P FIBERS LLC403 VIRESHWAR CHAMBERSM G ROAD VILE PARLE EMUMBAI - 400</v>
          </cell>
          <cell r="L3396" t="str">
            <v>MATCH MASTERS LIMITEDPO BOX 72237-00200NAIROBI KENYACELL 254 722 1451</v>
          </cell>
          <cell r="M3396" t="str">
            <v>AE</v>
          </cell>
          <cell r="N3396" t="str">
            <v>INNSA</v>
          </cell>
          <cell r="O3396" t="str">
            <v>RL</v>
          </cell>
          <cell r="P3396">
            <v>137</v>
          </cell>
          <cell r="Q3396">
            <v>137</v>
          </cell>
          <cell r="R3396">
            <v>0</v>
          </cell>
          <cell r="S3396">
            <v>0</v>
          </cell>
          <cell r="T3396">
            <v>74879</v>
          </cell>
          <cell r="U3396">
            <v>74879</v>
          </cell>
          <cell r="V3396">
            <v>0</v>
          </cell>
          <cell r="W3396">
            <v>0</v>
          </cell>
          <cell r="X3396" t="str">
            <v>3X40FT CONTAINERS 137 PackageS one hundred thirty seven Only LWC Duplex Board Sunshine Duplex Board In Reels Net Weight 74 811 MT Gross Weight 74 879 MT FREIGHT PREPAID INV NO MP 57 2020-21 DT 08 09 2020 IDF NO E2007364069</v>
          </cell>
          <cell r="Y3396" t="str">
            <v>Valide</v>
          </cell>
        </row>
        <row r="3397">
          <cell r="A3397" t="str">
            <v>TGHU1372925</v>
          </cell>
          <cell r="B3397">
            <v>20</v>
          </cell>
          <cell r="C3397" t="str">
            <v>AMC0958727</v>
          </cell>
          <cell r="D3397">
            <v>0</v>
          </cell>
          <cell r="E3397">
            <v>0</v>
          </cell>
          <cell r="F3397">
            <v>0</v>
          </cell>
          <cell r="G3397">
            <v>0</v>
          </cell>
          <cell r="H3397">
            <v>0</v>
          </cell>
          <cell r="I3397" t="str">
            <v>2020 MSA 167416</v>
          </cell>
          <cell r="J3397">
            <v>129</v>
          </cell>
          <cell r="K3397" t="str">
            <v>BRILLIANT POLYMERS PRIVATE LIMITEDPLOT NO 15 16 21 4 MIDC MORIVALI</v>
          </cell>
          <cell r="L3397" t="str">
            <v>TAWAZON CHEMICAL COMPANY EA LTD - KENYAP O BOX 71 00606 ROAD C</v>
          </cell>
          <cell r="M3397" t="str">
            <v>AE</v>
          </cell>
          <cell r="N3397" t="str">
            <v>INNSA</v>
          </cell>
          <cell r="O3397" t="str">
            <v>PE</v>
          </cell>
          <cell r="P3397">
            <v>44</v>
          </cell>
          <cell r="Q3397">
            <v>44</v>
          </cell>
          <cell r="R3397">
            <v>44</v>
          </cell>
          <cell r="S3397">
            <v>44</v>
          </cell>
          <cell r="T3397">
            <v>33607</v>
          </cell>
          <cell r="U3397">
            <v>33607</v>
          </cell>
          <cell r="V3397">
            <v>33607</v>
          </cell>
          <cell r="W3397">
            <v>33607</v>
          </cell>
          <cell r="X3397" t="str">
            <v>2 x 20GP FCL CONTAINER 44 PALLETS CONTAIN 494 DRUMS FORTY FOUR PALLETS CONTAIN FOUR HUNDRED NINETY FOUR DRUMS ONLY POLYURETHANE RESIN BRILLIANT S620 PUR 230 KG X 56 MS DRUMS BRILLIANT S620 PUR 25 KG X 206 MS DRUMS POLYESTER RESIN BRILLIANT S200 PER 184 KG X 50 MS DRUMS BRILLIANT S200 PER 20 KG X 182 MS DRUMS S BILL NO 5116987 DT 11 09 2020 H S CODE 39095000 39079900 IDF No E2008382887 NET WT 30870 000 KGS FREIGHT PREPAID CONTACT PERSON MR BHARGAV UPADHYAY CONTACT NO 00254722411069 SECOND NOTIFY PARTY TAWAZON CHEMICAL COMPANY LLC P O BOX 52161 DUBAI - U A E TEL+9714 3368230 FAX +9714 3367357 GOODS IN TRANSIT TO EMBAKASI NAIROBI AT RECEIVERS RISKS CARE AND EXPENSES CARRIER S LIABILITY CEASES AT MOMBASA</v>
          </cell>
          <cell r="Y3397" t="str">
            <v>Valide</v>
          </cell>
        </row>
        <row r="3398">
          <cell r="A3398" t="str">
            <v>TCNU2948119</v>
          </cell>
          <cell r="B3398">
            <v>40</v>
          </cell>
          <cell r="C3398" t="str">
            <v>AMC0958900</v>
          </cell>
          <cell r="D3398">
            <v>0</v>
          </cell>
          <cell r="E3398">
            <v>0</v>
          </cell>
          <cell r="F3398">
            <v>0</v>
          </cell>
          <cell r="G3398">
            <v>0</v>
          </cell>
          <cell r="H3398">
            <v>0</v>
          </cell>
          <cell r="I3398" t="str">
            <v>2020 MSA 167528</v>
          </cell>
          <cell r="J3398">
            <v>116</v>
          </cell>
          <cell r="K3398" t="str">
            <v>BAJAJ AUTO LIMITEDMUMBAI PUNE ROADAKURDI PUNE - 411035INDIA</v>
          </cell>
          <cell r="L3398" t="str">
            <v>AUTO INDUSTRIES LIMITEDP O BOX 17089-00100 LR 24393 OLD MOMBASA ROAD N</v>
          </cell>
          <cell r="M3398" t="str">
            <v>IN</v>
          </cell>
          <cell r="N3398" t="str">
            <v>INNSA</v>
          </cell>
          <cell r="O3398" t="str">
            <v>CA</v>
          </cell>
          <cell r="P3398">
            <v>264</v>
          </cell>
          <cell r="Q3398">
            <v>264</v>
          </cell>
          <cell r="R3398">
            <v>264</v>
          </cell>
          <cell r="S3398">
            <v>264</v>
          </cell>
          <cell r="T3398">
            <v>19857</v>
          </cell>
          <cell r="U3398">
            <v>19857</v>
          </cell>
          <cell r="V3398">
            <v>19857</v>
          </cell>
          <cell r="W3398">
            <v>19857</v>
          </cell>
          <cell r="X3398" t="str">
            <v>TOTAL QTY 156 TOTAL CASES 264 TOTAL TWO HUNDRED SIXTY FOUR CASES ONLY BAJAJ BOXER BM100 ALLOY WHEEL MOTORCYCLE IN CKD PACKED CONDITION ENGINE CAPACITY 99 27CC Under DUTY DRAW BACK Scheme QUANTITY NOS 156 TOTAL NET WEIGHT 16593 00KGS S BILL NO 5294099 DT 19 09 2020 264 CASES H S CODE NO 87112000 FREIGHT PREPAID BY AUTOWORLD INTERNATIONAL FZCO FREIGHT PREPAID Second Notify party AUTO INDUSTRIES LIMITED P O BOX 17089-00100 LR 24393 OLD MOMBASA ROAD NAIROBI KENYA AIL-BAJAJKEN COM 0703 448 769 PIN P051395302W</v>
          </cell>
          <cell r="Y3398" t="str">
            <v>Valide</v>
          </cell>
        </row>
        <row r="3399">
          <cell r="A3399" t="str">
            <v>CMAU5791146</v>
          </cell>
          <cell r="B3399">
            <v>40</v>
          </cell>
          <cell r="C3399" t="str">
            <v>AMC0958995</v>
          </cell>
          <cell r="D3399">
            <v>0</v>
          </cell>
          <cell r="E3399">
            <v>0</v>
          </cell>
          <cell r="F3399">
            <v>0</v>
          </cell>
          <cell r="G3399">
            <v>0</v>
          </cell>
          <cell r="H3399">
            <v>0</v>
          </cell>
          <cell r="I3399" t="str">
            <v>2020 MSA 167528</v>
          </cell>
          <cell r="J3399">
            <v>118</v>
          </cell>
          <cell r="K3399" t="str">
            <v>BAJAJ AUTO LIMITEDMUMBAI PUNE ROADAKURDIPUNE - 411035INDIACIN L65993PN</v>
          </cell>
          <cell r="L3399" t="str">
            <v>AUTO INDUSTRIES LIMITEDP O BOX 17089-00100LR 24393 OLD MOMBASA ROADPIN</v>
          </cell>
          <cell r="M3399" t="str">
            <v>IN</v>
          </cell>
          <cell r="N3399" t="str">
            <v>INNSA</v>
          </cell>
          <cell r="O3399" t="str">
            <v>PK</v>
          </cell>
          <cell r="P3399">
            <v>264</v>
          </cell>
          <cell r="Q3399">
            <v>264</v>
          </cell>
          <cell r="R3399">
            <v>264</v>
          </cell>
          <cell r="S3399">
            <v>264</v>
          </cell>
          <cell r="T3399">
            <v>16593</v>
          </cell>
          <cell r="U3399">
            <v>16593</v>
          </cell>
          <cell r="V3399">
            <v>16593</v>
          </cell>
          <cell r="W3399">
            <v>16593</v>
          </cell>
          <cell r="X3399" t="str">
            <v>TOTAL QTY156TOTAL CASES 2 64TOTAL TWO HUNDRED SIXTY FOUR CASES ONLY BAJAJ BOXE R BM100 ALLOY WHEEL MOTORC YCLE IN CKD PACKED CONDITI ONENGINE CAPACITY 9927CC U NDER DUTY DRAW BACK SCHEME TOTAL QTY156TOTAL NET16593 00 KGSHSCODE 87112000SBILL NO5245201 DT17092020FREIG HT PREPAID BY AUTOWORLD IN TERNATIONAL FZCO This is combined BL of Booking numbers AMC0958995 Freight Prepaid TOTAL PKGS 264 PK 2ND NOTIFY AUTO INDUSTRIES LIMITED P O BOX 17089-00100LR 24393 OLD MO MBASA ROADPINP051395302WKENYA</v>
          </cell>
          <cell r="Y3399" t="str">
            <v>Valide</v>
          </cell>
        </row>
        <row r="3400">
          <cell r="A3400" t="str">
            <v>CMAU4852340</v>
          </cell>
          <cell r="B3400">
            <v>40</v>
          </cell>
          <cell r="C3400" t="str">
            <v>AMC0958996</v>
          </cell>
          <cell r="D3400">
            <v>0</v>
          </cell>
          <cell r="E3400">
            <v>0</v>
          </cell>
          <cell r="F3400">
            <v>0</v>
          </cell>
          <cell r="G3400">
            <v>0</v>
          </cell>
          <cell r="H3400">
            <v>0</v>
          </cell>
          <cell r="I3400" t="str">
            <v>2020 MSA 167528</v>
          </cell>
          <cell r="J3400">
            <v>119</v>
          </cell>
          <cell r="K3400" t="str">
            <v>BAJAJ AUTO LIMITEDMUMBAI PUNE ROADAKURDIPUNE - 411035</v>
          </cell>
          <cell r="L3400" t="str">
            <v>AUTO INDUSTRIES LIMITEDP O BOX 17089-00100 LR 24393 OLD MOMBASA ROAD N</v>
          </cell>
          <cell r="M3400" t="str">
            <v>IN</v>
          </cell>
          <cell r="N3400" t="str">
            <v>INNSA</v>
          </cell>
          <cell r="O3400" t="str">
            <v>CA</v>
          </cell>
          <cell r="P3400">
            <v>264</v>
          </cell>
          <cell r="Q3400">
            <v>264</v>
          </cell>
          <cell r="R3400">
            <v>264</v>
          </cell>
          <cell r="S3400">
            <v>264</v>
          </cell>
          <cell r="T3400">
            <v>19857</v>
          </cell>
          <cell r="U3400">
            <v>19857</v>
          </cell>
          <cell r="V3400">
            <v>19857</v>
          </cell>
          <cell r="W3400">
            <v>19857</v>
          </cell>
          <cell r="X3400" t="str">
            <v>TOTAL QTY 156 TOTAL CASES 264 TOTAL TWO HUNDRED SIXTY FOUR CASES ONLY BAJAJ BOXER BM100 ALLOY WHEEL MOTORCYCLE IN CKD PACKED CONDITION ENGINE CAPACITY 99 27CC UNDER DUTY DRAW BACK SCHEME QUANTITY NOS 156 TOTAL NET WEIGHT 16593 00KGS S BILL NO 5273548 DT 18 09 2020 264 CASES H S CODE NO 87112000 FREIGHT PREPAID BY AUTOWORLD INTERNATIONAL FZCO FREIGHT PREPAID 2ND NOTIFY AUTO INDUSTRIES LIMITED P O BOX 17089-00100 LR 24393 OLD MOMBASA ROAD NAIROBI KENYA AIL-BAJAJKEN COM 0703 448 769 PIN-P051395302W</v>
          </cell>
          <cell r="Y3400" t="str">
            <v>Valide</v>
          </cell>
        </row>
        <row r="3401">
          <cell r="A3401" t="str">
            <v>CMAU5525104</v>
          </cell>
          <cell r="B3401">
            <v>40</v>
          </cell>
          <cell r="C3401" t="str">
            <v>AMC0958998</v>
          </cell>
          <cell r="D3401">
            <v>0</v>
          </cell>
          <cell r="E3401">
            <v>0</v>
          </cell>
          <cell r="F3401">
            <v>0</v>
          </cell>
          <cell r="G3401">
            <v>0</v>
          </cell>
          <cell r="H3401">
            <v>0</v>
          </cell>
          <cell r="I3401" t="str">
            <v>2020 MSA 167528</v>
          </cell>
          <cell r="J3401">
            <v>122</v>
          </cell>
          <cell r="K3401" t="str">
            <v>BAJAJ AUTO LIMITEDMUMBAI PUNE ROADAKURDI PUNE - 411035INDIA</v>
          </cell>
          <cell r="L3401" t="str">
            <v>AUTO INDUSTRIES LIMITEDP O BOX 17089-00100 LR 24393 OLD MOMBASA ROAD N</v>
          </cell>
          <cell r="M3401" t="str">
            <v>IN</v>
          </cell>
          <cell r="N3401" t="str">
            <v>INNSA</v>
          </cell>
          <cell r="O3401" t="str">
            <v>CA</v>
          </cell>
          <cell r="P3401">
            <v>264</v>
          </cell>
          <cell r="Q3401">
            <v>264</v>
          </cell>
          <cell r="R3401">
            <v>0</v>
          </cell>
          <cell r="S3401">
            <v>0</v>
          </cell>
          <cell r="T3401">
            <v>19857</v>
          </cell>
          <cell r="U3401">
            <v>19857</v>
          </cell>
          <cell r="V3401">
            <v>0</v>
          </cell>
          <cell r="W3401">
            <v>0</v>
          </cell>
          <cell r="X3401" t="str">
            <v>TOTAL QTY 156 TOTAL CASES 264 TOTAL TWO HUNDRED SIXTY FOUR CASES ONLY BAJAJ BOXER BM100 ALLOY WHEEL MOTORCYCLE IN CKD PACKED CONDITION ENGINE CAPACITY 99 27CC Under DUTY DRAW BACK Scheme QUANTITY NOS 156 TOTAL NET WEIGHT 16593 00KGS S BILL NO 5279369 DT 18 09 2020 264 CASES H S CODE NO 87112000 FREIGHT PREPAID BY AUTOWORLD INTERNATIONAL FZCO FREIGHT PREPAID Second Notify party AUTO INDUSTRIES LIMITED P O BOX 17089-00100 LR 24393 OLD MOMBASA ROAD NAIROBI KENYA AIL-BAJAJKEN COM 0703 448 769 PIN P051395302W</v>
          </cell>
          <cell r="Y3401" t="str">
            <v>Valide</v>
          </cell>
        </row>
        <row r="3402">
          <cell r="A3402" t="str">
            <v>BMOU4341558</v>
          </cell>
          <cell r="B3402">
            <v>40</v>
          </cell>
          <cell r="C3402" t="str">
            <v>AMC0958999</v>
          </cell>
          <cell r="D3402">
            <v>0</v>
          </cell>
          <cell r="E3402">
            <v>0</v>
          </cell>
          <cell r="F3402">
            <v>0</v>
          </cell>
          <cell r="G3402">
            <v>0</v>
          </cell>
          <cell r="H3402">
            <v>0</v>
          </cell>
          <cell r="I3402" t="str">
            <v>2020 MSA 167528</v>
          </cell>
          <cell r="J3402">
            <v>123</v>
          </cell>
          <cell r="K3402" t="str">
            <v>BAJAJ AUTO LIMITEDMUMBAI PUNE ROADAKURDIPUNE - 411035</v>
          </cell>
          <cell r="L3402" t="str">
            <v>AUTO INDUSTRIES LIMITEDP O BOX 17089-00100 LR 24393 OLD MOMBASA ROAD N</v>
          </cell>
          <cell r="M3402" t="str">
            <v>IN</v>
          </cell>
          <cell r="N3402" t="str">
            <v>INNSA</v>
          </cell>
          <cell r="O3402" t="str">
            <v>CA</v>
          </cell>
          <cell r="P3402">
            <v>264</v>
          </cell>
          <cell r="Q3402">
            <v>264</v>
          </cell>
          <cell r="R3402">
            <v>264</v>
          </cell>
          <cell r="S3402">
            <v>264</v>
          </cell>
          <cell r="T3402">
            <v>19857</v>
          </cell>
          <cell r="U3402">
            <v>19857</v>
          </cell>
          <cell r="V3402">
            <v>19857</v>
          </cell>
          <cell r="W3402">
            <v>19857</v>
          </cell>
          <cell r="X3402" t="str">
            <v>TOTAL QTY 156 TOTAL CASES 264 TOTAL TWO HUNDRED SIXTY FOUR CASES ONLY BAJAJ BOXER BM100 ALLOY WHEEL MOTORCYCLE IN CKD PACKED CONDITION ENGINE CAPACITY 99 27CC UNDER DUTY DRAW BACK SCHEME QUANTITY NOS 156 TOTAL NET WEIGHT 16593 00KGS S BILL NO 5275706 DT 18 09 2020 264 CASES H S CODE NO 87112000 FREIGHT PREPAID BY AUTOWORLD INTERNATIONAL FZCO FREIGHT PREPAID SECOND NOTIFY PARTY AUTO INDUSTRIES LIMITED P O BOX 17089-00100 LR 24393 OLD MOMBASA ROAD NAIROBI KENYA AIL-BAJAJKEN COM 0703 448 769 PIN P051395302W</v>
          </cell>
          <cell r="Y3402" t="str">
            <v>Valide</v>
          </cell>
        </row>
        <row r="3403">
          <cell r="A3403" t="str">
            <v>INKU2627692</v>
          </cell>
          <cell r="B3403">
            <v>40</v>
          </cell>
          <cell r="C3403" t="str">
            <v>AMC0959002</v>
          </cell>
          <cell r="D3403">
            <v>0</v>
          </cell>
          <cell r="E3403">
            <v>0</v>
          </cell>
          <cell r="F3403">
            <v>0</v>
          </cell>
          <cell r="G3403">
            <v>0</v>
          </cell>
          <cell r="H3403">
            <v>0</v>
          </cell>
          <cell r="I3403" t="str">
            <v>2020 MSA 167528</v>
          </cell>
          <cell r="J3403">
            <v>124</v>
          </cell>
          <cell r="K3403" t="str">
            <v>BAJAJ AUTO LIMITEDMUMBAI PUNE ROADAKURDI PUNE - 411035INDIA</v>
          </cell>
          <cell r="L3403" t="str">
            <v>AUTO INDUSTRIES LIMITEDP O BOX 17089-00100 LR 24393 OLD MOMBASA ROAD N</v>
          </cell>
          <cell r="M3403" t="str">
            <v>IN</v>
          </cell>
          <cell r="N3403" t="str">
            <v>INNSA</v>
          </cell>
          <cell r="O3403" t="str">
            <v>CA</v>
          </cell>
          <cell r="P3403">
            <v>264</v>
          </cell>
          <cell r="Q3403">
            <v>264</v>
          </cell>
          <cell r="R3403">
            <v>0</v>
          </cell>
          <cell r="S3403">
            <v>0</v>
          </cell>
          <cell r="T3403">
            <v>19857</v>
          </cell>
          <cell r="U3403">
            <v>19857</v>
          </cell>
          <cell r="V3403">
            <v>0</v>
          </cell>
          <cell r="W3403">
            <v>0</v>
          </cell>
          <cell r="X3403" t="str">
            <v>TOTAL QTY 156 TOTAL CASES 264 TOTAL TWO HUNDRED SIXTY FOUR CASES ONLY BAJAJ BOXER BM100 ALLOY WHEEL MOTORCYCLE IN CKD PACKED CONDITION ENGINE CAPACITY 99 27CC Under DUTY DRAW BACK Scheme QUANTITY NOS 156 TOTAL NET WEIGHT 16593 00KGS S BILL NO 5360990 DT 22 09 2020 264 CASES H S CODE NO 87112000 FREIGHT PREPAID BY AUTOWORLD INTERNATIONAL FZCO FREIGHT PREPAID Second Notify party AUTO INDUSTRIES LIMITED P O BOX 17089-00100 LR 24393 OLD MOMBASA ROAD NAIROBI KENYA AIL-BAJAJKEN COM 0703 448 769 PIN P051395302W</v>
          </cell>
          <cell r="Y3403" t="str">
            <v>Valide</v>
          </cell>
        </row>
        <row r="3404">
          <cell r="A3404" t="str">
            <v>CMAU5130721</v>
          </cell>
          <cell r="B3404">
            <v>40</v>
          </cell>
          <cell r="C3404" t="str">
            <v>AMC0959004</v>
          </cell>
          <cell r="D3404">
            <v>0</v>
          </cell>
          <cell r="E3404">
            <v>0</v>
          </cell>
          <cell r="F3404">
            <v>0</v>
          </cell>
          <cell r="G3404">
            <v>0</v>
          </cell>
          <cell r="H3404">
            <v>0</v>
          </cell>
          <cell r="I3404" t="str">
            <v>2020 MSA 167528</v>
          </cell>
          <cell r="J3404">
            <v>125</v>
          </cell>
          <cell r="K3404" t="str">
            <v>BAJAJ AUTO LIMITEDMUMBAI PUNE ROADAKURDI PUNE - 411035INDIA</v>
          </cell>
          <cell r="L3404" t="str">
            <v>AUTO INDUSTRIES LIMITEDP O BOX 17089-00100 LR 24393 OLD MOMBASA ROAD N</v>
          </cell>
          <cell r="M3404" t="str">
            <v>IN</v>
          </cell>
          <cell r="N3404" t="str">
            <v>INNSA</v>
          </cell>
          <cell r="O3404" t="str">
            <v>CA</v>
          </cell>
          <cell r="P3404">
            <v>6</v>
          </cell>
          <cell r="Q3404">
            <v>6</v>
          </cell>
          <cell r="R3404">
            <v>6</v>
          </cell>
          <cell r="S3404">
            <v>6</v>
          </cell>
          <cell r="T3404">
            <v>3234</v>
          </cell>
          <cell r="U3404">
            <v>3234</v>
          </cell>
          <cell r="V3404">
            <v>3234</v>
          </cell>
          <cell r="W3404">
            <v>3234</v>
          </cell>
          <cell r="X3404" t="str">
            <v>TOTAL QTY 6 TOTAL CASES 6 TOTAL SIX CASES ONLY BAJAJ QUTE CAR GASOLINE RHD IN SKD PACKED CONDITION ENGINE CAPACITY 216 6 CC Under DUTY DRAW BACK Scheme QUANTITY NOS 6 TOTAL NET WEIGHT 2724 00KGS S BILL NO 5338680 DT 22 09 2020 6 CASES H S CODE NO 87112000 FREIGHT PREPAID BY AUTOWORLD INTERNATIONAL FZCO FREIGHT PREPAID Second Notify party AUTO INDUSTRIES LIMITED P O BOX 17089-00100 LR 24393 OLD MOMBASA ROAD NAIROBI KENYA AIL-BAJAJKEN COM 0703 448 769 PIN P051395302W</v>
          </cell>
          <cell r="Y3404" t="str">
            <v>Valide</v>
          </cell>
        </row>
        <row r="3405">
          <cell r="A3405" t="str">
            <v>TCNU6125042</v>
          </cell>
          <cell r="B3405">
            <v>40</v>
          </cell>
          <cell r="C3405" t="str">
            <v>AMC0959897</v>
          </cell>
          <cell r="D3405">
            <v>0</v>
          </cell>
          <cell r="E3405">
            <v>0</v>
          </cell>
          <cell r="F3405">
            <v>0</v>
          </cell>
          <cell r="G3405">
            <v>0</v>
          </cell>
          <cell r="H3405">
            <v>0</v>
          </cell>
          <cell r="I3405" t="str">
            <v>2020 MSA 167416</v>
          </cell>
          <cell r="J3405">
            <v>138</v>
          </cell>
          <cell r="K3405" t="str">
            <v>MAHINDRA AND MAHINDRA LIMITEDINTERNATIONAL OPERATIONS MAHINDRA TOWERS</v>
          </cell>
          <cell r="L3405" t="str">
            <v>XYLON MOTORS LIMITEDP O BOX 48296-00100NAIROBI - KENYAMR RAJESH +2547</v>
          </cell>
          <cell r="M3405" t="str">
            <v>AE</v>
          </cell>
          <cell r="N3405" t="str">
            <v>INNSA</v>
          </cell>
          <cell r="O3405" t="str">
            <v>PK</v>
          </cell>
          <cell r="P3405">
            <v>54</v>
          </cell>
          <cell r="Q3405">
            <v>54</v>
          </cell>
          <cell r="R3405">
            <v>54</v>
          </cell>
          <cell r="S3405">
            <v>54</v>
          </cell>
          <cell r="T3405">
            <v>24747</v>
          </cell>
          <cell r="U3405">
            <v>24747</v>
          </cell>
          <cell r="V3405">
            <v>24747</v>
          </cell>
          <cell r="W3405">
            <v>24747</v>
          </cell>
          <cell r="X3405" t="str">
            <v>6 X 40 HC CONTAINER TOTAL 54 PACKAGES TOTAL FIFTY FOUR PACKAGES ONLY MAHINDRA SCORPIO PICK UP S C 2 2mHawk 2WD RHD - S6 CKD PACKAGE - 6 kits Engine Capacity- 2179cc GVW - 3150 kgs Year Of Manufacture-2020 Model Code-CVR2JMCABRJ Colour - White 6 SETS OF MATERIAL SUPPLIED SUBJECT TO KENYAN CUSTOMS LEGAL NOTICE No 489 MAHINDRA SCORPIO PICK UP S C 2 2mHawk 2WD RHD - S6 CKD PACKAGE - 6 kits Engine Capacity- 2179cc GVW - 3150 kgs Year Of Manufacture-2020 Model Code-CVR2JMCABRJ Colour - White 6 SETS OF MATERIAL SUPPLIED SUBJECT TO KENYAN CUSTOMS LEGAL NOTICE No 489 IDF No E2008393234 BANK GUARANTEE NO OBG000258820 PRESHIPMENT INV NO EX01212700002664 S B NO 5070209 DT 09 09 2020 PRESHIPMENT INV NO EX01212700002665 S B NO 5070511 DT 09 09 2020 NET WT 21571 34 KGS H S CODE 870421 FREIGHT PREPAID GOODS IN TRANSIT TO AVA Mombasa AT RECEIVERS RISKS CARE AND EXPENSES CARRIER S LIABILITY CEASES AT Port Mombasa Kenya</v>
          </cell>
          <cell r="Y3405" t="str">
            <v>Valide</v>
          </cell>
        </row>
        <row r="3406">
          <cell r="A3406" t="str">
            <v>TCNU4692197</v>
          </cell>
          <cell r="B3406">
            <v>40</v>
          </cell>
          <cell r="C3406" t="str">
            <v>AMC0959897</v>
          </cell>
          <cell r="D3406">
            <v>0</v>
          </cell>
          <cell r="E3406">
            <v>0</v>
          </cell>
          <cell r="F3406">
            <v>0</v>
          </cell>
          <cell r="G3406">
            <v>0</v>
          </cell>
          <cell r="H3406">
            <v>0</v>
          </cell>
          <cell r="I3406" t="str">
            <v>2020 MSA 167416</v>
          </cell>
          <cell r="J3406">
            <v>138</v>
          </cell>
          <cell r="K3406" t="str">
            <v>MAHINDRA AND MAHINDRA LIMITEDINTERNATIONAL OPERATIONS MAHINDRA TOWERS</v>
          </cell>
          <cell r="L3406" t="str">
            <v>XYLON MOTORS LIMITEDP O BOX 48296-00100NAIROBI - KENYAMR RAJESH +2547</v>
          </cell>
          <cell r="M3406" t="str">
            <v>AE</v>
          </cell>
          <cell r="N3406" t="str">
            <v>INNSA</v>
          </cell>
          <cell r="O3406" t="str">
            <v>PK</v>
          </cell>
          <cell r="P3406">
            <v>54</v>
          </cell>
          <cell r="Q3406">
            <v>54</v>
          </cell>
          <cell r="R3406">
            <v>54</v>
          </cell>
          <cell r="S3406">
            <v>54</v>
          </cell>
          <cell r="T3406">
            <v>24747</v>
          </cell>
          <cell r="U3406">
            <v>24747</v>
          </cell>
          <cell r="V3406">
            <v>24747</v>
          </cell>
          <cell r="W3406">
            <v>24747</v>
          </cell>
          <cell r="X3406" t="str">
            <v>6 X 40 HC CONTAINER TOTAL 54 PACKAGES TOTAL FIFTY FOUR PACKAGES ONLY MAHINDRA SCORPIO PICK UP S C 2 2mHawk 2WD RHD - S6 CKD PACKAGE - 6 kits Engine Capacity- 2179cc GVW - 3150 kgs Year Of Manufacture-2020 Model Code-CVR2JMCABRJ Colour - White 6 SETS OF MATERIAL SUPPLIED SUBJECT TO KENYAN CUSTOMS LEGAL NOTICE No 489 MAHINDRA SCORPIO PICK UP S C 2 2mHawk 2WD RHD - S6 CKD PACKAGE - 6 kits Engine Capacity- 2179cc GVW - 3150 kgs Year Of Manufacture-2020 Model Code-CVR2JMCABRJ Colour - White 6 SETS OF MATERIAL SUPPLIED SUBJECT TO KENYAN CUSTOMS LEGAL NOTICE No 489 IDF No E2008393234 BANK GUARANTEE NO OBG000258820 PRESHIPMENT INV NO EX01212700002664 S B NO 5070209 DT 09 09 2020 PRESHIPMENT INV NO EX01212700002665 S B NO 5070511 DT 09 09 2020 NET WT 21571 34 KGS H S CODE 870421 FREIGHT PREPAID GOODS IN TRANSIT TO AVA Mombasa AT RECEIVERS RISKS CARE AND EXPENSES CARRIER S LIABILITY CEASES AT Port Mombasa Kenya</v>
          </cell>
          <cell r="Y3406" t="str">
            <v>Valide</v>
          </cell>
        </row>
        <row r="3407">
          <cell r="A3407" t="str">
            <v>CMAU4258467</v>
          </cell>
          <cell r="B3407">
            <v>40</v>
          </cell>
          <cell r="C3407" t="str">
            <v>AMC0959897</v>
          </cell>
          <cell r="D3407">
            <v>0</v>
          </cell>
          <cell r="E3407">
            <v>0</v>
          </cell>
          <cell r="F3407">
            <v>0</v>
          </cell>
          <cell r="G3407">
            <v>0</v>
          </cell>
          <cell r="H3407">
            <v>0</v>
          </cell>
          <cell r="I3407" t="str">
            <v>2020 MSA 167416</v>
          </cell>
          <cell r="J3407">
            <v>138</v>
          </cell>
          <cell r="K3407" t="str">
            <v>MAHINDRA AND MAHINDRA LIMITEDINTERNATIONAL OPERATIONS MAHINDRA TOWERS</v>
          </cell>
          <cell r="L3407" t="str">
            <v>XYLON MOTORS LIMITEDP O BOX 48296-00100NAIROBI - KENYAMR RAJESH +2547</v>
          </cell>
          <cell r="M3407" t="str">
            <v>AE</v>
          </cell>
          <cell r="N3407" t="str">
            <v>INNSA</v>
          </cell>
          <cell r="O3407" t="str">
            <v>PK</v>
          </cell>
          <cell r="P3407">
            <v>54</v>
          </cell>
          <cell r="Q3407">
            <v>54</v>
          </cell>
          <cell r="R3407">
            <v>54</v>
          </cell>
          <cell r="S3407">
            <v>54</v>
          </cell>
          <cell r="T3407">
            <v>24747</v>
          </cell>
          <cell r="U3407">
            <v>24747</v>
          </cell>
          <cell r="V3407">
            <v>24747</v>
          </cell>
          <cell r="W3407">
            <v>24747</v>
          </cell>
          <cell r="X3407" t="str">
            <v>6 X 40 HC CONTAINER TOTAL 54 PACKAGES TOTAL FIFTY FOUR PACKAGES ONLY MAHINDRA SCORPIO PICK UP S C 2 2mHawk 2WD RHD - S6 CKD PACKAGE - 6 kits Engine Capacity- 2179cc GVW - 3150 kgs Year Of Manufacture-2020 Model Code-CVR2JMCABRJ Colour - White 6 SETS OF MATERIAL SUPPLIED SUBJECT TO KENYAN CUSTOMS LEGAL NOTICE No 489 MAHINDRA SCORPIO PICK UP S C 2 2mHawk 2WD RHD - S6 CKD PACKAGE - 6 kits Engine Capacity- 2179cc GVW - 3150 kgs Year Of Manufacture-2020 Model Code-CVR2JMCABRJ Colour - White 6 SETS OF MATERIAL SUPPLIED SUBJECT TO KENYAN CUSTOMS LEGAL NOTICE No 489 IDF No E2008393234 BANK GUARANTEE NO OBG000258820 PRESHIPMENT INV NO EX01212700002664 S B NO 5070209 DT 09 09 2020 PRESHIPMENT INV NO EX01212700002665 S B NO 5070511 DT 09 09 2020 NET WT 21571 34 KGS H S CODE 870421 FREIGHT PREPAID GOODS IN TRANSIT TO AVA Mombasa AT RECEIVERS RISKS CARE AND EXPENSES CARRIER S LIABILITY CEASES AT Port Mombasa Kenya</v>
          </cell>
          <cell r="Y3407" t="str">
            <v>Valide</v>
          </cell>
        </row>
        <row r="3408">
          <cell r="A3408" t="str">
            <v>MAGU5352457</v>
          </cell>
          <cell r="B3408">
            <v>40</v>
          </cell>
          <cell r="C3408" t="str">
            <v>AMC0959897</v>
          </cell>
          <cell r="D3408">
            <v>0</v>
          </cell>
          <cell r="E3408">
            <v>0</v>
          </cell>
          <cell r="F3408">
            <v>0</v>
          </cell>
          <cell r="G3408">
            <v>0</v>
          </cell>
          <cell r="H3408">
            <v>0</v>
          </cell>
          <cell r="I3408" t="str">
            <v>2020 MSA 167416</v>
          </cell>
          <cell r="J3408">
            <v>138</v>
          </cell>
          <cell r="K3408" t="str">
            <v>MAHINDRA AND MAHINDRA LIMITEDINTERNATIONAL OPERATIONS MAHINDRA TOWERS</v>
          </cell>
          <cell r="L3408" t="str">
            <v>XYLON MOTORS LIMITEDP O BOX 48296-00100NAIROBI - KENYAMR RAJESH +2547</v>
          </cell>
          <cell r="M3408" t="str">
            <v>AE</v>
          </cell>
          <cell r="N3408" t="str">
            <v>INNSA</v>
          </cell>
          <cell r="O3408" t="str">
            <v>PK</v>
          </cell>
          <cell r="P3408">
            <v>54</v>
          </cell>
          <cell r="Q3408">
            <v>54</v>
          </cell>
          <cell r="R3408">
            <v>54</v>
          </cell>
          <cell r="S3408">
            <v>54</v>
          </cell>
          <cell r="T3408">
            <v>24747</v>
          </cell>
          <cell r="U3408">
            <v>24747</v>
          </cell>
          <cell r="V3408">
            <v>24747</v>
          </cell>
          <cell r="W3408">
            <v>24747</v>
          </cell>
          <cell r="X3408" t="str">
            <v>6 X 40 HC CONTAINER TOTAL 54 PACKAGES TOTAL FIFTY FOUR PACKAGES ONLY MAHINDRA SCORPIO PICK UP S C 2 2mHawk 2WD RHD - S6 CKD PACKAGE - 6 kits Engine Capacity- 2179cc GVW - 3150 kgs Year Of Manufacture-2020 Model Code-CVR2JMCABRJ Colour - White 6 SETS OF MATERIAL SUPPLIED SUBJECT TO KENYAN CUSTOMS LEGAL NOTICE No 489 MAHINDRA SCORPIO PICK UP S C 2 2mHawk 2WD RHD - S6 CKD PACKAGE - 6 kits Engine Capacity- 2179cc GVW - 3150 kgs Year Of Manufacture-2020 Model Code-CVR2JMCABRJ Colour - White 6 SETS OF MATERIAL SUPPLIED SUBJECT TO KENYAN CUSTOMS LEGAL NOTICE No 489 IDF No E2008393234 BANK GUARANTEE NO OBG000258820 PRESHIPMENT INV NO EX01212700002664 S B NO 5070209 DT 09 09 2020 PRESHIPMENT INV NO EX01212700002665 S B NO 5070511 DT 09 09 2020 NET WT 21571 34 KGS H S CODE 870421 FREIGHT PREPAID GOODS IN TRANSIT TO AVA Mombasa AT RECEIVERS RISKS CARE AND EXPENSES CARRIER S LIABILITY CEASES AT Port Mombasa Kenya</v>
          </cell>
          <cell r="Y3408" t="str">
            <v>Valide</v>
          </cell>
        </row>
        <row r="3409">
          <cell r="A3409" t="str">
            <v>SEGU4633813</v>
          </cell>
          <cell r="B3409">
            <v>40</v>
          </cell>
          <cell r="C3409" t="str">
            <v>AMC0959897</v>
          </cell>
          <cell r="D3409">
            <v>0</v>
          </cell>
          <cell r="E3409">
            <v>0</v>
          </cell>
          <cell r="F3409">
            <v>0</v>
          </cell>
          <cell r="G3409">
            <v>0</v>
          </cell>
          <cell r="H3409">
            <v>0</v>
          </cell>
          <cell r="I3409" t="str">
            <v>2020 MSA 167416</v>
          </cell>
          <cell r="J3409">
            <v>138</v>
          </cell>
          <cell r="K3409" t="str">
            <v>MAHINDRA AND MAHINDRA LIMITEDINTERNATIONAL OPERATIONS MAHINDRA TOWERS</v>
          </cell>
          <cell r="L3409" t="str">
            <v>XYLON MOTORS LIMITEDP O BOX 48296-00100NAIROBI - KENYAMR RAJESH +2547</v>
          </cell>
          <cell r="M3409" t="str">
            <v>AE</v>
          </cell>
          <cell r="N3409" t="str">
            <v>INNSA</v>
          </cell>
          <cell r="O3409" t="str">
            <v>PK</v>
          </cell>
          <cell r="P3409">
            <v>54</v>
          </cell>
          <cell r="Q3409">
            <v>54</v>
          </cell>
          <cell r="R3409">
            <v>54</v>
          </cell>
          <cell r="S3409">
            <v>54</v>
          </cell>
          <cell r="T3409">
            <v>24747</v>
          </cell>
          <cell r="U3409">
            <v>24747</v>
          </cell>
          <cell r="V3409">
            <v>24747</v>
          </cell>
          <cell r="W3409">
            <v>24747</v>
          </cell>
          <cell r="X3409" t="str">
            <v>6 X 40 HC CONTAINER TOTAL 54 PACKAGES TOTAL FIFTY FOUR PACKAGES ONLY MAHINDRA SCORPIO PICK UP S C 2 2mHawk 2WD RHD - S6 CKD PACKAGE - 6 kits Engine Capacity- 2179cc GVW - 3150 kgs Year Of Manufacture-2020 Model Code-CVR2JMCABRJ Colour - White 6 SETS OF MATERIAL SUPPLIED SUBJECT TO KENYAN CUSTOMS LEGAL NOTICE No 489 MAHINDRA SCORPIO PICK UP S C 2 2mHawk 2WD RHD - S6 CKD PACKAGE - 6 kits Engine Capacity- 2179cc GVW - 3150 kgs Year Of Manufacture-2020 Model Code-CVR2JMCABRJ Colour - White 6 SETS OF MATERIAL SUPPLIED SUBJECT TO KENYAN CUSTOMS LEGAL NOTICE No 489 IDF No E2008393234 BANK GUARANTEE NO OBG000258820 PRESHIPMENT INV NO EX01212700002664 S B NO 5070209 DT 09 09 2020 PRESHIPMENT INV NO EX01212700002665 S B NO 5070511 DT 09 09 2020 NET WT 21571 34 KGS H S CODE 870421 FREIGHT PREPAID GOODS IN TRANSIT TO AVA Mombasa AT RECEIVERS RISKS CARE AND EXPENSES CARRIER S LIABILITY CEASES AT Port Mombasa Kenya</v>
          </cell>
          <cell r="Y3409" t="str">
            <v>Valide</v>
          </cell>
        </row>
        <row r="3410">
          <cell r="A3410" t="str">
            <v>APZU2106921</v>
          </cell>
          <cell r="B3410">
            <v>20</v>
          </cell>
          <cell r="C3410" t="str">
            <v>AMC0960755</v>
          </cell>
          <cell r="D3410">
            <v>0</v>
          </cell>
          <cell r="E3410">
            <v>0</v>
          </cell>
          <cell r="F3410">
            <v>0</v>
          </cell>
          <cell r="G3410">
            <v>0</v>
          </cell>
          <cell r="H3410">
            <v>0</v>
          </cell>
          <cell r="I3410" t="str">
            <v>2020 MSA 167416</v>
          </cell>
          <cell r="J3410">
            <v>143</v>
          </cell>
          <cell r="K3410" t="str">
            <v>FORMOSA INTERNATIONAL FZC</v>
          </cell>
          <cell r="L3410" t="str">
            <v>UKWALA BARGAINS LTD</v>
          </cell>
          <cell r="M3410" t="str">
            <v>AE</v>
          </cell>
          <cell r="N3410" t="str">
            <v>INNSA</v>
          </cell>
          <cell r="O3410" t="str">
            <v>PK</v>
          </cell>
          <cell r="P3410">
            <v>651</v>
          </cell>
          <cell r="Q3410">
            <v>651</v>
          </cell>
          <cell r="R3410">
            <v>651</v>
          </cell>
          <cell r="S3410">
            <v>651</v>
          </cell>
          <cell r="T3410">
            <v>25390</v>
          </cell>
          <cell r="U3410">
            <v>25390</v>
          </cell>
          <cell r="V3410">
            <v>25390</v>
          </cell>
          <cell r="W3410">
            <v>25390</v>
          </cell>
          <cell r="X3410" t="str">
            <v>TOTAL 651 PACKAGES ONLY 650 ROLLS L MTR 19 500 00 PVC FLOOR COVERING 01 PACKET 2 00 KGS SHIPMENT SAMPLES TOTAL NET WT 25 389 50 KGS TOTAL GROSS WEIGHT 23 764 50 KGS H S CODE 39181090 FREIGHT PREPAID</v>
          </cell>
          <cell r="Y3410" t="str">
            <v>Valide</v>
          </cell>
        </row>
        <row r="3411">
          <cell r="A3411" t="str">
            <v>GESU1183739</v>
          </cell>
          <cell r="B3411">
            <v>20</v>
          </cell>
          <cell r="C3411" t="str">
            <v>AMC0961952</v>
          </cell>
          <cell r="D3411">
            <v>0</v>
          </cell>
          <cell r="E3411">
            <v>0</v>
          </cell>
          <cell r="F3411">
            <v>0</v>
          </cell>
          <cell r="G3411">
            <v>0</v>
          </cell>
          <cell r="H3411">
            <v>0</v>
          </cell>
          <cell r="I3411" t="str">
            <v>2020 MSA 167416</v>
          </cell>
          <cell r="J3411">
            <v>149</v>
          </cell>
          <cell r="K3411" t="str">
            <v>BASE PHARMACY INDIAASHIRVAD BUILDING 1ST FLOORBEHIND LOHANA BUILDINGSH</v>
          </cell>
          <cell r="L3411" t="str">
            <v>TO THE ORDER OFCOMMERICAL BANK OF AFRICA LTDSTANDARD AND WABERA STREET</v>
          </cell>
          <cell r="M3411" t="str">
            <v>AE</v>
          </cell>
          <cell r="N3411" t="str">
            <v>INNSA</v>
          </cell>
          <cell r="O3411" t="str">
            <v>CT</v>
          </cell>
          <cell r="P3411">
            <v>710</v>
          </cell>
          <cell r="Q3411">
            <v>710</v>
          </cell>
          <cell r="R3411">
            <v>710</v>
          </cell>
          <cell r="S3411">
            <v>710</v>
          </cell>
          <cell r="T3411">
            <v>3175</v>
          </cell>
          <cell r="U3411">
            <v>3175</v>
          </cell>
          <cell r="V3411">
            <v>3175</v>
          </cell>
          <cell r="W3411">
            <v>3175</v>
          </cell>
          <cell r="X3411" t="str">
            <v>1X 20 ST FCL CONTAINER 710CARTONS SEVEN HUNDRED TEN CARTONS ONLY 84 SHIPPERS OF CLOFORT 750 TABLETS 167 SHIPPERS OF CLOFORT 125 MG 5 ML ORAL SUSPENSION 250 SHIPPERS OF CLOFORT 250 MG 5 ML ORAL SUSPENSION 112 SHIPPERS OF CLOFORT 500 CAPSULES 60 SHIPPERS OF TALGENTS 5 TABLETS 37 PACKAGES OF FREE PROMOTIONAL MATERIAL WALL DESKTOP CALENDERS INV NO 038 2020 DT 10 09 2020 S BILL NO 5188837 DT 15 09 2020 NET WT 2429 608 KGS FREIGHT PREPAID</v>
          </cell>
          <cell r="Y3411" t="str">
            <v>Valide</v>
          </cell>
        </row>
        <row r="3412">
          <cell r="A3412" t="str">
            <v>DFSU2465802</v>
          </cell>
          <cell r="B3412">
            <v>20</v>
          </cell>
          <cell r="C3412" t="str">
            <v>AMC0962793</v>
          </cell>
          <cell r="D3412">
            <v>0</v>
          </cell>
          <cell r="E3412">
            <v>0</v>
          </cell>
          <cell r="F3412">
            <v>0</v>
          </cell>
          <cell r="G3412">
            <v>0</v>
          </cell>
          <cell r="H3412">
            <v>0</v>
          </cell>
          <cell r="I3412" t="str">
            <v>2020 MSA 167416</v>
          </cell>
          <cell r="J3412">
            <v>151</v>
          </cell>
          <cell r="K3412" t="str">
            <v>M S FERTIPLANT ENGINEERINGCO PVT LTD MORAY HOUSE 2ND FLR 226 S V</v>
          </cell>
          <cell r="L3412" t="str">
            <v>FERTIPLANT EAST AFRICA LTD STANLEY MATHENGE ROAD P O BOX 12591-20100</v>
          </cell>
          <cell r="M3412" t="str">
            <v>AE</v>
          </cell>
          <cell r="N3412" t="str">
            <v>INNSA</v>
          </cell>
          <cell r="O3412" t="str">
            <v>PK</v>
          </cell>
          <cell r="P3412">
            <v>249</v>
          </cell>
          <cell r="Q3412">
            <v>249</v>
          </cell>
          <cell r="R3412">
            <v>249</v>
          </cell>
          <cell r="S3412">
            <v>249</v>
          </cell>
          <cell r="T3412">
            <v>24324</v>
          </cell>
          <cell r="U3412">
            <v>24324</v>
          </cell>
          <cell r="V3412">
            <v>24324</v>
          </cell>
          <cell r="W3412">
            <v>24324</v>
          </cell>
          <cell r="X3412" t="str">
            <v>6X20ST FCL CONTAINERS CONTAINING TOTAL 249 PACKAGES TOTAL TWO HUNDRED FORTY NINE PACKAGES ONLY 15 TPH NPK GRANULATION FERTILISER PACKAGING PLANT- CKD MECHANICAL EQUIPMENTS INVOICE NO DATE FTP EXP 01 20-21 DT 25 08 2020 FTP EXP 02 20-21 DT 25 08 2020 FTP EXP 03 20-21 DT 25 08 2020 FTP EXP 04 20-21 DT 25 08 2020 FTP EXP 05 20-21 DT 25 08 2020 FTP EXP 06 20-21 DT 25 08 2020 HS CODE NO 84283900 IDF NO E2008385761 SB NOS 5146636 5146429 DT 13-09-2020 5160199 5156071 DT 14 09 2020 5184104 5185140 DT 15 09 2020 TOTAL GROSS WEIGHT 24 324 MTS TOTAL NET WEIGHT 23 142 MTS TEL +91-22-26423052 26428043 STATE MAHARASHTRA GSTIN 27AAACF0963E1ZX EMAIL MUGA-FEAL CO KE TEL NO + 254-20-4453701 2 3 +254-77987772 CONTACT MR MALAV DHAKAN - EMAIL MALAV- MEA CO KE FREIGHT PREPAID</v>
          </cell>
          <cell r="Y3412" t="str">
            <v>Valide</v>
          </cell>
        </row>
        <row r="3413">
          <cell r="A3413" t="str">
            <v>UETU2607145</v>
          </cell>
          <cell r="B3413">
            <v>20</v>
          </cell>
          <cell r="C3413" t="str">
            <v>AMC0962793</v>
          </cell>
          <cell r="D3413">
            <v>0</v>
          </cell>
          <cell r="E3413">
            <v>0</v>
          </cell>
          <cell r="F3413">
            <v>0</v>
          </cell>
          <cell r="G3413">
            <v>0</v>
          </cell>
          <cell r="H3413">
            <v>0</v>
          </cell>
          <cell r="I3413" t="str">
            <v>2020 MSA 167416</v>
          </cell>
          <cell r="J3413">
            <v>151</v>
          </cell>
          <cell r="K3413" t="str">
            <v>M S FERTIPLANT ENGINEERINGCO PVT LTD MORAY HOUSE 2ND FLR 226 S V</v>
          </cell>
          <cell r="L3413" t="str">
            <v>FERTIPLANT EAST AFRICA LTD STANLEY MATHENGE ROAD P O BOX 12591-20100</v>
          </cell>
          <cell r="M3413" t="str">
            <v>AE</v>
          </cell>
          <cell r="N3413" t="str">
            <v>INNSA</v>
          </cell>
          <cell r="O3413" t="str">
            <v>PK</v>
          </cell>
          <cell r="P3413">
            <v>249</v>
          </cell>
          <cell r="Q3413">
            <v>249</v>
          </cell>
          <cell r="R3413">
            <v>249</v>
          </cell>
          <cell r="S3413">
            <v>249</v>
          </cell>
          <cell r="T3413">
            <v>24324</v>
          </cell>
          <cell r="U3413">
            <v>24324</v>
          </cell>
          <cell r="V3413">
            <v>24324</v>
          </cell>
          <cell r="W3413">
            <v>24324</v>
          </cell>
          <cell r="X3413" t="str">
            <v>6X20ST FCL CONTAINERS CONTAINING TOTAL 249 PACKAGES TOTAL TWO HUNDRED FORTY NINE PACKAGES ONLY 15 TPH NPK GRANULATION FERTILISER PACKAGING PLANT- CKD MECHANICAL EQUIPMENTS INVOICE NO DATE FTP EXP 01 20-21 DT 25 08 2020 FTP EXP 02 20-21 DT 25 08 2020 FTP EXP 03 20-21 DT 25 08 2020 FTP EXP 04 20-21 DT 25 08 2020 FTP EXP 05 20-21 DT 25 08 2020 FTP EXP 06 20-21 DT 25 08 2020 HS CODE NO 84283900 IDF NO E2008385761 SB NOS 5146636 5146429 DT 13-09-2020 5160199 5156071 DT 14 09 2020 5184104 5185140 DT 15 09 2020 TOTAL GROSS WEIGHT 24 324 MTS TOTAL NET WEIGHT 23 142 MTS TEL +91-22-26423052 26428043 STATE MAHARASHTRA GSTIN 27AAACF0963E1ZX EMAIL MUGA-FEAL CO KE TEL NO + 254-20-4453701 2 3 +254-77987772 CONTACT MR MALAV DHAKAN - EMAIL MALAV- MEA CO KE FREIGHT PREPAID</v>
          </cell>
          <cell r="Y3413" t="str">
            <v>Valide</v>
          </cell>
        </row>
        <row r="3414">
          <cell r="A3414" t="str">
            <v>APZU3693839</v>
          </cell>
          <cell r="B3414">
            <v>20</v>
          </cell>
          <cell r="C3414" t="str">
            <v>AMC0962793</v>
          </cell>
          <cell r="D3414">
            <v>0</v>
          </cell>
          <cell r="E3414">
            <v>0</v>
          </cell>
          <cell r="F3414">
            <v>0</v>
          </cell>
          <cell r="G3414">
            <v>0</v>
          </cell>
          <cell r="H3414">
            <v>0</v>
          </cell>
          <cell r="I3414" t="str">
            <v>2020 MSA 167416</v>
          </cell>
          <cell r="J3414">
            <v>151</v>
          </cell>
          <cell r="K3414" t="str">
            <v>M S FERTIPLANT ENGINEERINGCO PVT LTD MORAY HOUSE 2ND FLR 226 S V</v>
          </cell>
          <cell r="L3414" t="str">
            <v>FERTIPLANT EAST AFRICA LTD STANLEY MATHENGE ROAD P O BOX 12591-20100</v>
          </cell>
          <cell r="M3414" t="str">
            <v>AE</v>
          </cell>
          <cell r="N3414" t="str">
            <v>INNSA</v>
          </cell>
          <cell r="O3414" t="str">
            <v>PK</v>
          </cell>
          <cell r="P3414">
            <v>249</v>
          </cell>
          <cell r="Q3414">
            <v>249</v>
          </cell>
          <cell r="R3414">
            <v>249</v>
          </cell>
          <cell r="S3414">
            <v>249</v>
          </cell>
          <cell r="T3414">
            <v>24324</v>
          </cell>
          <cell r="U3414">
            <v>24324</v>
          </cell>
          <cell r="V3414">
            <v>24324</v>
          </cell>
          <cell r="W3414">
            <v>24324</v>
          </cell>
          <cell r="X3414" t="str">
            <v>6X20ST FCL CONTAINERS CONTAINING TOTAL 249 PACKAGES TOTAL TWO HUNDRED FORTY NINE PACKAGES ONLY 15 TPH NPK GRANULATION FERTILISER PACKAGING PLANT- CKD MECHANICAL EQUIPMENTS INVOICE NO DATE FTP EXP 01 20-21 DT 25 08 2020 FTP EXP 02 20-21 DT 25 08 2020 FTP EXP 03 20-21 DT 25 08 2020 FTP EXP 04 20-21 DT 25 08 2020 FTP EXP 05 20-21 DT 25 08 2020 FTP EXP 06 20-21 DT 25 08 2020 HS CODE NO 84283900 IDF NO E2008385761 SB NOS 5146636 5146429 DT 13-09-2020 5160199 5156071 DT 14 09 2020 5184104 5185140 DT 15 09 2020 TOTAL GROSS WEIGHT 24 324 MTS TOTAL NET WEIGHT 23 142 MTS TEL +91-22-26423052 26428043 STATE MAHARASHTRA GSTIN 27AAACF0963E1ZX EMAIL MUGA-FEAL CO KE TEL NO + 254-20-4453701 2 3 +254-77987772 CONTACT MR MALAV DHAKAN - EMAIL MALAV- MEA CO KE FREIGHT PREPAID</v>
          </cell>
          <cell r="Y3414" t="str">
            <v>Valide</v>
          </cell>
        </row>
        <row r="3415">
          <cell r="A3415" t="str">
            <v>FCIU6362331</v>
          </cell>
          <cell r="B3415">
            <v>20</v>
          </cell>
          <cell r="C3415" t="str">
            <v>AMC0962793</v>
          </cell>
          <cell r="D3415">
            <v>0</v>
          </cell>
          <cell r="E3415">
            <v>0</v>
          </cell>
          <cell r="F3415">
            <v>0</v>
          </cell>
          <cell r="G3415">
            <v>0</v>
          </cell>
          <cell r="H3415">
            <v>0</v>
          </cell>
          <cell r="I3415" t="str">
            <v>2020 MSA 167416</v>
          </cell>
          <cell r="J3415">
            <v>151</v>
          </cell>
          <cell r="K3415" t="str">
            <v>M S FERTIPLANT ENGINEERINGCO PVT LTD MORAY HOUSE 2ND FLR 226 S V</v>
          </cell>
          <cell r="L3415" t="str">
            <v>FERTIPLANT EAST AFRICA LTD STANLEY MATHENGE ROAD P O BOX 12591-20100</v>
          </cell>
          <cell r="M3415" t="str">
            <v>AE</v>
          </cell>
          <cell r="N3415" t="str">
            <v>INNSA</v>
          </cell>
          <cell r="O3415" t="str">
            <v>PK</v>
          </cell>
          <cell r="P3415">
            <v>249</v>
          </cell>
          <cell r="Q3415">
            <v>249</v>
          </cell>
          <cell r="R3415">
            <v>249</v>
          </cell>
          <cell r="S3415">
            <v>249</v>
          </cell>
          <cell r="T3415">
            <v>24324</v>
          </cell>
          <cell r="U3415">
            <v>24324</v>
          </cell>
          <cell r="V3415">
            <v>24324</v>
          </cell>
          <cell r="W3415">
            <v>24324</v>
          </cell>
          <cell r="X3415" t="str">
            <v>6X20ST FCL CONTAINERS CONTAINING TOTAL 249 PACKAGES TOTAL TWO HUNDRED FORTY NINE PACKAGES ONLY 15 TPH NPK GRANULATION FERTILISER PACKAGING PLANT- CKD MECHANICAL EQUIPMENTS INVOICE NO DATE FTP EXP 01 20-21 DT 25 08 2020 FTP EXP 02 20-21 DT 25 08 2020 FTP EXP 03 20-21 DT 25 08 2020 FTP EXP 04 20-21 DT 25 08 2020 FTP EXP 05 20-21 DT 25 08 2020 FTP EXP 06 20-21 DT 25 08 2020 HS CODE NO 84283900 IDF NO E2008385761 SB NOS 5146636 5146429 DT 13-09-2020 5160199 5156071 DT 14 09 2020 5184104 5185140 DT 15 09 2020 TOTAL GROSS WEIGHT 24 324 MTS TOTAL NET WEIGHT 23 142 MTS TEL +91-22-26423052 26428043 STATE MAHARASHTRA GSTIN 27AAACF0963E1ZX EMAIL MUGA-FEAL CO KE TEL NO + 254-20-4453701 2 3 +254-77987772 CONTACT MR MALAV DHAKAN - EMAIL MALAV- MEA CO KE FREIGHT PREPAID</v>
          </cell>
          <cell r="Y3415" t="str">
            <v>Valide</v>
          </cell>
        </row>
        <row r="3416">
          <cell r="A3416" t="str">
            <v>TLLU2750715</v>
          </cell>
          <cell r="B3416">
            <v>20</v>
          </cell>
          <cell r="C3416" t="str">
            <v>AMC0962793</v>
          </cell>
          <cell r="D3416">
            <v>0</v>
          </cell>
          <cell r="E3416">
            <v>0</v>
          </cell>
          <cell r="F3416">
            <v>0</v>
          </cell>
          <cell r="G3416">
            <v>0</v>
          </cell>
          <cell r="H3416">
            <v>0</v>
          </cell>
          <cell r="I3416" t="str">
            <v>2020 MSA 167416</v>
          </cell>
          <cell r="J3416">
            <v>151</v>
          </cell>
          <cell r="K3416" t="str">
            <v>M S FERTIPLANT ENGINEERINGCO PVT LTD MORAY HOUSE 2ND FLR 226 S V</v>
          </cell>
          <cell r="L3416" t="str">
            <v>FERTIPLANT EAST AFRICA LTD STANLEY MATHENGE ROAD P O BOX 12591-20100</v>
          </cell>
          <cell r="M3416" t="str">
            <v>AE</v>
          </cell>
          <cell r="N3416" t="str">
            <v>INNSA</v>
          </cell>
          <cell r="O3416" t="str">
            <v>PK</v>
          </cell>
          <cell r="P3416">
            <v>249</v>
          </cell>
          <cell r="Q3416">
            <v>249</v>
          </cell>
          <cell r="R3416">
            <v>249</v>
          </cell>
          <cell r="S3416">
            <v>249</v>
          </cell>
          <cell r="T3416">
            <v>24324</v>
          </cell>
          <cell r="U3416">
            <v>24324</v>
          </cell>
          <cell r="V3416">
            <v>24324</v>
          </cell>
          <cell r="W3416">
            <v>24324</v>
          </cell>
          <cell r="X3416" t="str">
            <v>6X20ST FCL CONTAINERS CONTAINING TOTAL 249 PACKAGES TOTAL TWO HUNDRED FORTY NINE PACKAGES ONLY 15 TPH NPK GRANULATION FERTILISER PACKAGING PLANT- CKD MECHANICAL EQUIPMENTS INVOICE NO DATE FTP EXP 01 20-21 DT 25 08 2020 FTP EXP 02 20-21 DT 25 08 2020 FTP EXP 03 20-21 DT 25 08 2020 FTP EXP 04 20-21 DT 25 08 2020 FTP EXP 05 20-21 DT 25 08 2020 FTP EXP 06 20-21 DT 25 08 2020 HS CODE NO 84283900 IDF NO E2008385761 SB NOS 5146636 5146429 DT 13-09-2020 5160199 5156071 DT 14 09 2020 5184104 5185140 DT 15 09 2020 TOTAL GROSS WEIGHT 24 324 MTS TOTAL NET WEIGHT 23 142 MTS TEL +91-22-26423052 26428043 STATE MAHARASHTRA GSTIN 27AAACF0963E1ZX EMAIL MUGA-FEAL CO KE TEL NO + 254-20-4453701 2 3 +254-77987772 CONTACT MR MALAV DHAKAN - EMAIL MALAV- MEA CO KE FREIGHT PREPAID</v>
          </cell>
          <cell r="Y3416" t="str">
            <v>Valide</v>
          </cell>
        </row>
        <row r="3417">
          <cell r="A3417" t="str">
            <v>TLLU2106195</v>
          </cell>
          <cell r="B3417">
            <v>20</v>
          </cell>
          <cell r="C3417" t="str">
            <v>AMC0965139</v>
          </cell>
          <cell r="D3417">
            <v>0</v>
          </cell>
          <cell r="E3417">
            <v>0</v>
          </cell>
          <cell r="F3417">
            <v>0</v>
          </cell>
          <cell r="G3417">
            <v>0</v>
          </cell>
          <cell r="H3417">
            <v>0</v>
          </cell>
          <cell r="I3417" t="str">
            <v>2020 MSA 167416</v>
          </cell>
          <cell r="J3417">
            <v>165</v>
          </cell>
          <cell r="K3417" t="str">
            <v>MEHER DISTILLERIES PVT LIMITEDVILLAGE ASWA TALUKA DAHANU DISTRICT-PAL</v>
          </cell>
          <cell r="L3417" t="str">
            <v>SIDDHAM BEVERAGES LIMITEDWAREHOUSE NO 1 PREMIER INDUSTRIAL PARK BABA</v>
          </cell>
          <cell r="M3417" t="str">
            <v>AE</v>
          </cell>
          <cell r="N3417" t="str">
            <v>INNSA</v>
          </cell>
          <cell r="O3417" t="str">
            <v>CT</v>
          </cell>
          <cell r="P3417">
            <v>966</v>
          </cell>
          <cell r="Q3417">
            <v>966</v>
          </cell>
          <cell r="R3417">
            <v>966</v>
          </cell>
          <cell r="S3417">
            <v>966</v>
          </cell>
          <cell r="T3417">
            <v>15456</v>
          </cell>
          <cell r="U3417">
            <v>15456</v>
          </cell>
          <cell r="V3417">
            <v>15456</v>
          </cell>
          <cell r="W3417">
            <v>15456</v>
          </cell>
          <cell r="X3417" t="str">
            <v>1 X 20 FCL CONTAINER CONTAINING 966 CARTONS NINE HUNDRED SIXTY SIX CARTONS ONLY CRAZY COCK DELUXE MALT WHISKY 750 ML - 8694 LTRS H S CODE 22083019 I E C NO 0391137263 TOTAL NETT WEIGHT 14443 632 KGS S BILL NO 5175044 DATE 14 09 2020 FREIGHT PREPAID UPTO EMBAKASI ICD NAIROBI CONTACT VICKEY HARJANI EMAIL -VICKEY-SIDDHAMBEVERAGES COM</v>
          </cell>
          <cell r="Y3417" t="str">
            <v>Valide</v>
          </cell>
        </row>
        <row r="3418">
          <cell r="A3418" t="str">
            <v>CMAU1264893</v>
          </cell>
          <cell r="B3418">
            <v>20</v>
          </cell>
          <cell r="C3418" t="str">
            <v>AMC0965444</v>
          </cell>
          <cell r="D3418">
            <v>0</v>
          </cell>
          <cell r="E3418">
            <v>0</v>
          </cell>
          <cell r="F3418">
            <v>0</v>
          </cell>
          <cell r="G3418">
            <v>0</v>
          </cell>
          <cell r="H3418">
            <v>0</v>
          </cell>
          <cell r="I3418" t="str">
            <v>2020 MSA 167416</v>
          </cell>
          <cell r="J3418">
            <v>174</v>
          </cell>
          <cell r="K3418" t="str">
            <v>CKB GLOBAL LOGISTICS PVT LTDKULKARNI PATIL BHAVAN 2ND FLOOR 14 MURZB</v>
          </cell>
          <cell r="L3418" t="str">
            <v>KIANZ CHEMICALS AND DYES LTDP O BOX 668-00606 NAIROBI KENYA TEL 0722</v>
          </cell>
          <cell r="M3418" t="str">
            <v>AE</v>
          </cell>
          <cell r="N3418" t="str">
            <v>INNSA</v>
          </cell>
          <cell r="O3418" t="str">
            <v>PK</v>
          </cell>
          <cell r="P3418">
            <v>332</v>
          </cell>
          <cell r="Q3418">
            <v>332</v>
          </cell>
          <cell r="R3418">
            <v>332</v>
          </cell>
          <cell r="S3418">
            <v>332</v>
          </cell>
          <cell r="T3418">
            <v>8972</v>
          </cell>
          <cell r="U3418">
            <v>8972</v>
          </cell>
          <cell r="V3418">
            <v>8972</v>
          </cell>
          <cell r="W3418">
            <v>8972</v>
          </cell>
          <cell r="X3418" t="str">
            <v>TOTAL 332 PACKAGES 292 HDPE DURMS 40 HDPE BAGS 25 KG EACH SYNTHETIC ORGANIC DYESTUFFS H S CODE NO 3204130000 3204120000 3204190000 3000 KGS - MALACHITE GREEN CRYSTALS 1000 KGS - METHYL VIOLET 2B POWDER 1000 KGS - AURAMINE OH 2000 KGS - ACID BLACK 2 1000 KGS - SOLVENT BLACK 7 300 KGS - MAGENTA POWDER IDF NO E2007373034 AND LC NO IABIMPLC 419 20 UCR202002231060 NON-HAZARDOUS CARGO CARGO IN-TRANSIT TO ICD NAIROBI VIA MOMBASA S BILL NO 4493871 DATED 15 08 2020 LANDLINE + 254 780 525 151 + 254 790 621 896 FREIGHT PREPAID</v>
          </cell>
          <cell r="Y3418" t="str">
            <v>Valide</v>
          </cell>
        </row>
        <row r="3419">
          <cell r="A3419" t="str">
            <v>TCLU7336762</v>
          </cell>
          <cell r="B3419">
            <v>20</v>
          </cell>
          <cell r="C3419" t="str">
            <v>AMC0965829</v>
          </cell>
          <cell r="D3419">
            <v>0</v>
          </cell>
          <cell r="E3419">
            <v>0</v>
          </cell>
          <cell r="F3419">
            <v>0</v>
          </cell>
          <cell r="G3419">
            <v>0</v>
          </cell>
          <cell r="H3419">
            <v>0</v>
          </cell>
          <cell r="I3419" t="str">
            <v>2020 MSA 167416</v>
          </cell>
          <cell r="J3419">
            <v>176</v>
          </cell>
          <cell r="K3419" t="str">
            <v>BUCKMAN LABORATORIES INDIA PVTLTD BLOCK A AND B 11TH FLOOR EGATRAD</v>
          </cell>
          <cell r="L3419" t="str">
            <v>TO THE ORDER OF DIAMOND TRUST BANKKENYA LTD P O BOX 61711 NAIROBI K</v>
          </cell>
          <cell r="M3419" t="str">
            <v>AE</v>
          </cell>
          <cell r="N3419" t="str">
            <v>INNSA</v>
          </cell>
          <cell r="O3419" t="str">
            <v>PE</v>
          </cell>
          <cell r="P3419">
            <v>20</v>
          </cell>
          <cell r="Q3419">
            <v>20</v>
          </cell>
          <cell r="R3419">
            <v>20</v>
          </cell>
          <cell r="S3419">
            <v>20</v>
          </cell>
          <cell r="T3419">
            <v>12154</v>
          </cell>
          <cell r="U3419">
            <v>12154</v>
          </cell>
          <cell r="V3419">
            <v>12154</v>
          </cell>
          <cell r="W3419">
            <v>12154</v>
          </cell>
          <cell r="X3419" t="str">
            <v>TOTAL 20 PALLETS TOTAL 20 PALLETS CONSIST OF 133 DRUMS 60 BAGS 11 030 KGS LEATHER RETANNING AND FINISHING CHEMICALS AS PER PROFORMA INVOICE NO 268625 DATED 200715 INCOTERMS 2010 CFR MOMBASA PORT KENYA IDF NO E2008374031 LC NO CCBIMPLC 380 20 DATED 200821 HS CODE 3809 93 90 SHIPPING BILL NO 5170330 DTD 14 09 2020 TOTAL GR WT 12154 00 KGS TOTAL NT WT 11030 00 KGS FREIGHT PREPAID</v>
          </cell>
          <cell r="Y3419" t="str">
            <v>Valide</v>
          </cell>
        </row>
        <row r="3420">
          <cell r="A3420" t="str">
            <v>BEAU4077570</v>
          </cell>
          <cell r="B3420">
            <v>40</v>
          </cell>
          <cell r="C3420" t="str">
            <v>AMC0966352</v>
          </cell>
          <cell r="D3420">
            <v>0</v>
          </cell>
          <cell r="E3420">
            <v>0</v>
          </cell>
          <cell r="F3420">
            <v>0</v>
          </cell>
          <cell r="G3420">
            <v>0</v>
          </cell>
          <cell r="H3420">
            <v>0</v>
          </cell>
          <cell r="I3420" t="str">
            <v>2020 MSA 167416</v>
          </cell>
          <cell r="J3420">
            <v>179</v>
          </cell>
          <cell r="K3420" t="str">
            <v>M P FIBERS LLC403 VIRESHWAR CHAMBERSM G ROAD VILE PARLE EMUMBAI - 400</v>
          </cell>
          <cell r="L3420" t="str">
            <v>MATCH MASTERS LIMITEDPO BOX 72237-00200NAIROBI KENYACELL 254 722 1451</v>
          </cell>
          <cell r="M3420" t="str">
            <v>AE</v>
          </cell>
          <cell r="N3420" t="str">
            <v>INNSA</v>
          </cell>
          <cell r="O3420" t="str">
            <v>RL</v>
          </cell>
          <cell r="P3420">
            <v>137</v>
          </cell>
          <cell r="Q3420">
            <v>137</v>
          </cell>
          <cell r="R3420">
            <v>0</v>
          </cell>
          <cell r="S3420">
            <v>0</v>
          </cell>
          <cell r="T3420">
            <v>74326</v>
          </cell>
          <cell r="U3420">
            <v>74326</v>
          </cell>
          <cell r="V3420">
            <v>0</v>
          </cell>
          <cell r="W3420">
            <v>0</v>
          </cell>
          <cell r="X3420" t="str">
            <v>3X40FT CONTAINERS 137 PACKAGES ONE HUNDRED THIRTY SEVEN ONLY LWC DUPLEX BOARD SUNSHINE DUPLEX BOARD IN REELS NET WEIGHT 74 258 MT GROSS WEIGHT 74 326 MT FREIGHT PREPAID INV NO MP 62 2020-21 DT 14 09 2020 IDF NO E2007364069</v>
          </cell>
          <cell r="Y3420" t="str">
            <v>Valide</v>
          </cell>
        </row>
        <row r="3421">
          <cell r="A3421" t="str">
            <v>TEMU8222761</v>
          </cell>
          <cell r="B3421">
            <v>40</v>
          </cell>
          <cell r="C3421" t="str">
            <v>AMC0966352</v>
          </cell>
          <cell r="D3421">
            <v>0</v>
          </cell>
          <cell r="E3421">
            <v>0</v>
          </cell>
          <cell r="F3421">
            <v>0</v>
          </cell>
          <cell r="G3421">
            <v>0</v>
          </cell>
          <cell r="H3421">
            <v>0</v>
          </cell>
          <cell r="I3421" t="str">
            <v>2020 MSA 167416</v>
          </cell>
          <cell r="J3421">
            <v>179</v>
          </cell>
          <cell r="K3421" t="str">
            <v>M P FIBERS LLC403 VIRESHWAR CHAMBERSM G ROAD VILE PARLE EMUMBAI - 400</v>
          </cell>
          <cell r="L3421" t="str">
            <v>MATCH MASTERS LIMITEDPO BOX 72237-00200NAIROBI KENYACELL 254 722 1451</v>
          </cell>
          <cell r="M3421" t="str">
            <v>AE</v>
          </cell>
          <cell r="N3421" t="str">
            <v>INNSA</v>
          </cell>
          <cell r="O3421" t="str">
            <v>RL</v>
          </cell>
          <cell r="P3421">
            <v>137</v>
          </cell>
          <cell r="Q3421">
            <v>137</v>
          </cell>
          <cell r="R3421">
            <v>0</v>
          </cell>
          <cell r="S3421">
            <v>0</v>
          </cell>
          <cell r="T3421">
            <v>74326</v>
          </cell>
          <cell r="U3421">
            <v>74326</v>
          </cell>
          <cell r="V3421">
            <v>0</v>
          </cell>
          <cell r="W3421">
            <v>0</v>
          </cell>
          <cell r="X3421" t="str">
            <v>3X40FT CONTAINERS 137 PACKAGES ONE HUNDRED THIRTY SEVEN ONLY LWC DUPLEX BOARD SUNSHINE DUPLEX BOARD IN REELS NET WEIGHT 74 258 MT GROSS WEIGHT 74 326 MT FREIGHT PREPAID INV NO MP 62 2020-21 DT 14 09 2020 IDF NO E2007364069</v>
          </cell>
          <cell r="Y3421" t="str">
            <v>Valide</v>
          </cell>
        </row>
        <row r="3422">
          <cell r="A3422" t="str">
            <v>CMAU7117380</v>
          </cell>
          <cell r="B3422">
            <v>40</v>
          </cell>
          <cell r="C3422" t="str">
            <v>AMC0966352</v>
          </cell>
          <cell r="D3422">
            <v>0</v>
          </cell>
          <cell r="E3422">
            <v>0</v>
          </cell>
          <cell r="F3422">
            <v>0</v>
          </cell>
          <cell r="G3422">
            <v>0</v>
          </cell>
          <cell r="H3422">
            <v>0</v>
          </cell>
          <cell r="I3422" t="str">
            <v>2020 MSA 167416</v>
          </cell>
          <cell r="J3422">
            <v>179</v>
          </cell>
          <cell r="K3422" t="str">
            <v>M P FIBERS LLC403 VIRESHWAR CHAMBERSM G ROAD VILE PARLE EMUMBAI - 400</v>
          </cell>
          <cell r="L3422" t="str">
            <v>MATCH MASTERS LIMITEDPO BOX 72237-00200NAIROBI KENYACELL 254 722 1451</v>
          </cell>
          <cell r="M3422" t="str">
            <v>AE</v>
          </cell>
          <cell r="N3422" t="str">
            <v>INNSA</v>
          </cell>
          <cell r="O3422" t="str">
            <v>RL</v>
          </cell>
          <cell r="P3422">
            <v>137</v>
          </cell>
          <cell r="Q3422">
            <v>137</v>
          </cell>
          <cell r="R3422">
            <v>0</v>
          </cell>
          <cell r="S3422">
            <v>0</v>
          </cell>
          <cell r="T3422">
            <v>74326</v>
          </cell>
          <cell r="U3422">
            <v>74326</v>
          </cell>
          <cell r="V3422">
            <v>0</v>
          </cell>
          <cell r="W3422">
            <v>0</v>
          </cell>
          <cell r="X3422" t="str">
            <v>3X40FT CONTAINERS 137 PACKAGES ONE HUNDRED THIRTY SEVEN ONLY LWC DUPLEX BOARD SUNSHINE DUPLEX BOARD IN REELS NET WEIGHT 74 258 MT GROSS WEIGHT 74 326 MT FREIGHT PREPAID INV NO MP 62 2020-21 DT 14 09 2020 IDF NO E2007364069</v>
          </cell>
          <cell r="Y3422" t="str">
            <v>Valide</v>
          </cell>
        </row>
        <row r="3423">
          <cell r="A3423" t="str">
            <v>TCNU5885842</v>
          </cell>
          <cell r="B3423">
            <v>40</v>
          </cell>
          <cell r="C3423" t="str">
            <v>AMC0969903</v>
          </cell>
          <cell r="D3423">
            <v>0</v>
          </cell>
          <cell r="E3423">
            <v>0</v>
          </cell>
          <cell r="F3423">
            <v>0</v>
          </cell>
          <cell r="G3423">
            <v>0</v>
          </cell>
          <cell r="H3423">
            <v>0</v>
          </cell>
          <cell r="I3423" t="str">
            <v>2020 MSA 167528</v>
          </cell>
          <cell r="J3423">
            <v>136</v>
          </cell>
          <cell r="K3423" t="str">
            <v>PARKSONS PACKAGING LTD P 11 1 2 3 4 1A 4A 13 1 2 3 728 5 7 TO 10 GA</v>
          </cell>
          <cell r="L3423" t="str">
            <v>M S COSMOS LIMITED P O BOX 4143300100 NAIROBI RANGWE ROAD OFF LUNGA</v>
          </cell>
          <cell r="M3423" t="str">
            <v>IN</v>
          </cell>
          <cell r="N3423" t="str">
            <v>INNSA</v>
          </cell>
          <cell r="O3423" t="str">
            <v>PK</v>
          </cell>
          <cell r="P3423">
            <v>1492</v>
          </cell>
          <cell r="Q3423">
            <v>1492</v>
          </cell>
          <cell r="R3423">
            <v>1492</v>
          </cell>
          <cell r="S3423">
            <v>1492</v>
          </cell>
          <cell r="T3423">
            <v>12644</v>
          </cell>
          <cell r="U3423">
            <v>12644</v>
          </cell>
          <cell r="V3423">
            <v>12644</v>
          </cell>
          <cell r="W3423">
            <v>12644</v>
          </cell>
          <cell r="X3423" t="str">
            <v>1492 PACKAGES ONLY PRINTED VARNISHED CARTONS MADE OUT OF PAPERBOARD H S Code no 48192020 B2204500 18 09 CHLC22 100mL 09 18 COSMOL SUSPENSION 120MG 5ML 100ML CARTON B2209600 18 04 CHTA42 B28T 04 18 AVASTATIN-20 28 100 TABLETS BLISTER CARTON B2211700 18 04 CHTC105 B28T 04 18 CARDITAN H 50 12 5MG F C 28TABLETS BLISTER CARTON B2212600 18 B2213000 18 05 CHTC26 B100T 05 18 COSATRIM-DS 960MG 100TABLETS BLISTER CARTON B2220100 18 04 CHTG05 B56T 04 18 GLUCOMET-500 F C HYDROCHLOROTHIAZIDE 50MG 100 TABLETS BLI CARTON B2223100 18 05 CHTL05 B30T 05 18 LORHISTINA 10MG 30 TABLETS BLISTER CARTON 100 TABLETS BLISTER CARTON B2227600 18 05 CHTP10 B100T 05 18 PREDNISOLONE 5MG 100 TABLETS BLISTER CARTON B223080 B2232400 18 04 CHTV11 B28T 04 18 VARINIL 10MG 28TABLETS BLISTER CARTON B2232600 18 04 CHTV12 B28T 04 18 VIDOL-6 25 F C 3 TABLETS BLISTER CARTON B2233400 13 04 CVBD01 B40B 04 13 DISEPTOPRIM 40 BOLUS BLISTER CARTON B2233500 08 06</v>
          </cell>
          <cell r="Y3423" t="str">
            <v>Valide</v>
          </cell>
        </row>
        <row r="3424">
          <cell r="A3424" t="str">
            <v>APZU3350130</v>
          </cell>
          <cell r="B3424">
            <v>20</v>
          </cell>
          <cell r="C3424" t="str">
            <v>AMC0969935</v>
          </cell>
          <cell r="D3424">
            <v>0</v>
          </cell>
          <cell r="E3424">
            <v>0</v>
          </cell>
          <cell r="F3424">
            <v>0</v>
          </cell>
          <cell r="G3424">
            <v>0</v>
          </cell>
          <cell r="H3424">
            <v>0</v>
          </cell>
          <cell r="I3424" t="str">
            <v>2020 MSA 167528</v>
          </cell>
          <cell r="J3424">
            <v>137</v>
          </cell>
          <cell r="K3424" t="str">
            <v>HINDALCO INDUSTRIES LIMITEDAHURA CENTRE 1ST FLOOR82 - MAHAKALI CAVES</v>
          </cell>
          <cell r="L3424" t="str">
            <v>KEL CHEMICALS LIMITEDP O BOX NO 14400-01000THIKA KENYATHIKA GARISSA R</v>
          </cell>
          <cell r="M3424" t="str">
            <v>IN</v>
          </cell>
          <cell r="N3424" t="str">
            <v>INNSA</v>
          </cell>
          <cell r="O3424" t="str">
            <v>PK</v>
          </cell>
          <cell r="P3424">
            <v>4800</v>
          </cell>
          <cell r="Q3424">
            <v>4800</v>
          </cell>
          <cell r="R3424">
            <v>4800</v>
          </cell>
          <cell r="S3424">
            <v>4800</v>
          </cell>
          <cell r="T3424">
            <v>241022</v>
          </cell>
          <cell r="U3424">
            <v>241022</v>
          </cell>
          <cell r="V3424">
            <v>241022</v>
          </cell>
          <cell r="W3424">
            <v>241022</v>
          </cell>
          <cell r="X3424" t="str">
            <v>10X20 FCL CONTAINER TOTAL 4800 BAGS TOTAL FOUR THOUSAND EIGHT HUNDRED BAGS ONLY PACKING PACKED IN 50 KGS PP BAGS 240 MT AS IS BASIS ALUMINA TRIHYDRATE HINDALCO ALUMINA HYDRATE CHX GRADE TRADE TERMS CFR ICD EMBAKASI KENYA TARRIF NO 2818 30 00 GROSS WT 241 022 MT NET WT 240 000 MT S BILL NO 5311572 DT 20 09 2020 S BILL NO 5311291 DT 20 09 2020 S BILL NO 5333412 DT 21 09 2020 S BILL NO 5334613 DT 21 09 2020 FREIGHT PREPAID AGENT ADDRESS</v>
          </cell>
          <cell r="Y3424" t="str">
            <v>Valide</v>
          </cell>
        </row>
        <row r="3425">
          <cell r="A3425" t="str">
            <v>CMAU0747290</v>
          </cell>
          <cell r="B3425">
            <v>20</v>
          </cell>
          <cell r="C3425" t="str">
            <v>AMC0969935</v>
          </cell>
          <cell r="D3425">
            <v>0</v>
          </cell>
          <cell r="E3425">
            <v>0</v>
          </cell>
          <cell r="F3425">
            <v>0</v>
          </cell>
          <cell r="G3425">
            <v>0</v>
          </cell>
          <cell r="H3425">
            <v>0</v>
          </cell>
          <cell r="I3425" t="str">
            <v>2020 MSA 167528</v>
          </cell>
          <cell r="J3425">
            <v>137</v>
          </cell>
          <cell r="K3425" t="str">
            <v>HINDALCO INDUSTRIES LIMITEDAHURA CENTRE 1ST FLOOR82 - MAHAKALI CAVES</v>
          </cell>
          <cell r="L3425" t="str">
            <v>KEL CHEMICALS LIMITEDP O BOX NO 14400-01000THIKA KENYATHIKA GARISSA R</v>
          </cell>
          <cell r="M3425" t="str">
            <v>IN</v>
          </cell>
          <cell r="N3425" t="str">
            <v>INNSA</v>
          </cell>
          <cell r="O3425" t="str">
            <v>PK</v>
          </cell>
          <cell r="P3425">
            <v>4800</v>
          </cell>
          <cell r="Q3425">
            <v>4800</v>
          </cell>
          <cell r="R3425">
            <v>4800</v>
          </cell>
          <cell r="S3425">
            <v>4800</v>
          </cell>
          <cell r="T3425">
            <v>241022</v>
          </cell>
          <cell r="U3425">
            <v>241022</v>
          </cell>
          <cell r="V3425">
            <v>241022</v>
          </cell>
          <cell r="W3425">
            <v>241022</v>
          </cell>
          <cell r="X3425" t="str">
            <v>10X20 FCL CONTAINER TOTAL 4800 BAGS TOTAL FOUR THOUSAND EIGHT HUNDRED BAGS ONLY PACKING PACKED IN 50 KGS PP BAGS 240 MT AS IS BASIS ALUMINA TRIHYDRATE HINDALCO ALUMINA HYDRATE CHX GRADE TRADE TERMS CFR ICD EMBAKASI KENYA TARRIF NO 2818 30 00 GROSS WT 241 022 MT NET WT 240 000 MT S BILL NO 5311572 DT 20 09 2020 S BILL NO 5311291 DT 20 09 2020 S BILL NO 5333412 DT 21 09 2020 S BILL NO 5334613 DT 21 09 2020 FREIGHT PREPAID AGENT ADDRESS</v>
          </cell>
          <cell r="Y3425" t="str">
            <v>Valide</v>
          </cell>
        </row>
        <row r="3426">
          <cell r="A3426" t="str">
            <v>CAIU8173323</v>
          </cell>
          <cell r="B3426">
            <v>40</v>
          </cell>
          <cell r="C3426" t="str">
            <v>AMC0970326</v>
          </cell>
          <cell r="D3426">
            <v>0</v>
          </cell>
          <cell r="E3426">
            <v>0</v>
          </cell>
          <cell r="F3426">
            <v>0</v>
          </cell>
          <cell r="G3426">
            <v>0</v>
          </cell>
          <cell r="H3426">
            <v>0</v>
          </cell>
          <cell r="I3426" t="str">
            <v>2020 MSA 167528</v>
          </cell>
          <cell r="J3426">
            <v>144</v>
          </cell>
          <cell r="K3426" t="str">
            <v>S S GROUP INDIAW-210 MIDC AREABEHIND RELIANCE SILICONKOPARHAIRNA N</v>
          </cell>
          <cell r="L3426" t="str">
            <v>NJIMIA KENYA LIMITEDP O BOX 68502-00622 JUJA ROAD NAIROBI KENYA</v>
          </cell>
          <cell r="M3426" t="str">
            <v>IN</v>
          </cell>
          <cell r="N3426" t="str">
            <v>INNSA</v>
          </cell>
          <cell r="O3426" t="str">
            <v>BX</v>
          </cell>
          <cell r="P3426">
            <v>1409</v>
          </cell>
          <cell r="Q3426">
            <v>1409</v>
          </cell>
          <cell r="R3426">
            <v>1409</v>
          </cell>
          <cell r="S3426">
            <v>1409</v>
          </cell>
          <cell r="T3426">
            <v>22535</v>
          </cell>
          <cell r="U3426">
            <v>22535</v>
          </cell>
          <cell r="V3426">
            <v>22535</v>
          </cell>
          <cell r="W3426">
            <v>22535</v>
          </cell>
          <cell r="X3426" t="str">
            <v>1409 BOXES ONE THOUSAND FOUR HUNDRED NINE BOXES ONLY PHARMACEUTICAL PACKAGING MATERIAL AS PER PROFORMA INVOICE NO SSGI PFI-2176 20-21 Dtd 15 09 2020 -EMPTY CARTON MADE OUT OF PAPER BOARD -LEAFLET MADE OUT OF PAPER -SPARES FOR AUTOMATIC SIX HEAD VOLUMETRIC LIQUID BOTTLE FILLING MACHINE GALF-150 EXPORT INVOICE NO SSGI EXPO 051 20-21 S B NO 5334499 DT 21 09 2020 NET WEIGHT 21408 344 KGS FREIGHT PREPAID TOTAL PKGS 1409 BOXES</v>
          </cell>
          <cell r="Y3426" t="str">
            <v>Valide</v>
          </cell>
        </row>
        <row r="3427">
          <cell r="A3427" t="str">
            <v>CMAU7742916</v>
          </cell>
          <cell r="B3427">
            <v>40</v>
          </cell>
          <cell r="C3427" t="str">
            <v>AMC0970984</v>
          </cell>
          <cell r="D3427">
            <v>0</v>
          </cell>
          <cell r="E3427">
            <v>0</v>
          </cell>
          <cell r="F3427">
            <v>0</v>
          </cell>
          <cell r="G3427">
            <v>0</v>
          </cell>
          <cell r="H3427">
            <v>0</v>
          </cell>
          <cell r="I3427" t="str">
            <v>2020 MSA 167416</v>
          </cell>
          <cell r="J3427">
            <v>183</v>
          </cell>
          <cell r="K3427" t="str">
            <v>JALARAM EXIM PVT LTDGALA NO-27 BLUE ROSE INDL ESTATE OPP-MAGATHANE BU</v>
          </cell>
          <cell r="L3427" t="str">
            <v>HOT SHOP LTD8TH FLOOR KRISHNA CENTRE12 WOODVALE GROVE WESTLANDS NAIR</v>
          </cell>
          <cell r="M3427" t="str">
            <v>AE</v>
          </cell>
          <cell r="N3427" t="str">
            <v>INNSA</v>
          </cell>
          <cell r="O3427" t="str">
            <v>CT</v>
          </cell>
          <cell r="P3427">
            <v>459</v>
          </cell>
          <cell r="Q3427">
            <v>459</v>
          </cell>
          <cell r="R3427">
            <v>459</v>
          </cell>
          <cell r="S3427">
            <v>459</v>
          </cell>
          <cell r="T3427">
            <v>7249</v>
          </cell>
          <cell r="U3427">
            <v>7249</v>
          </cell>
          <cell r="V3427">
            <v>7225</v>
          </cell>
          <cell r="W3427">
            <v>7225</v>
          </cell>
          <cell r="X3427" t="str">
            <v>TOTAL 459 CARTONS ONLY TOTAL FOUR HUNDRED FIFTY NINE CARTONS ONLY HOTEL ACCESSORIES HS CODE 39241090 73239390 76151011 S B NO 5035007dt 08 09 2020 INV NO EX JE 001 2020-21 DT 02 09 2020 FREIGHT PREPAID NT WT KGS 6494 00 ALL DESTINATION CHARGES ON CNEES A C Part Load Container s covered by BLs AMC0961709 AMC0970984</v>
          </cell>
          <cell r="Y3427" t="str">
            <v>Valide</v>
          </cell>
        </row>
        <row r="3428">
          <cell r="A3428" t="str">
            <v>GVCU5110420</v>
          </cell>
          <cell r="B3428">
            <v>40</v>
          </cell>
          <cell r="C3428" t="str">
            <v>AMC0971294</v>
          </cell>
          <cell r="D3428">
            <v>0</v>
          </cell>
          <cell r="E3428">
            <v>0</v>
          </cell>
          <cell r="F3428">
            <v>0</v>
          </cell>
          <cell r="G3428">
            <v>0</v>
          </cell>
          <cell r="H3428">
            <v>0</v>
          </cell>
          <cell r="I3428" t="str">
            <v>2020 MSA 167528</v>
          </cell>
          <cell r="J3428">
            <v>154</v>
          </cell>
          <cell r="K3428" t="str">
            <v>HAIER APPLIANCES INDIA PVT LTD B-3 RANJANGAON GROWTH CENTRE MIDCR</v>
          </cell>
          <cell r="L3428" t="str">
            <v>JTC TECHNOLOGY KENYA LTDATTLANTIS BUSINESS PARK MOMBASA ROAD LANGATA</v>
          </cell>
          <cell r="M3428" t="str">
            <v>IN</v>
          </cell>
          <cell r="N3428" t="str">
            <v>INNSA</v>
          </cell>
          <cell r="O3428" t="str">
            <v>CT</v>
          </cell>
          <cell r="P3428">
            <v>232</v>
          </cell>
          <cell r="Q3428">
            <v>232</v>
          </cell>
          <cell r="R3428">
            <v>232</v>
          </cell>
          <cell r="S3428">
            <v>232</v>
          </cell>
          <cell r="T3428">
            <v>10912</v>
          </cell>
          <cell r="U3428">
            <v>10912</v>
          </cell>
          <cell r="V3428">
            <v>10912</v>
          </cell>
          <cell r="W3428">
            <v>10912</v>
          </cell>
          <cell r="X3428" t="str">
            <v>02X40HQ FCL CONTAINERS TOTAL 232 CARTONS ONLY HAIER BRAND REFRIGERATORS 152 CARTONS MODEL NO - HRD-1903BS 73 CARTONS MODEL NO - HRF-3674BS 07 CARTONS FOC SPARE PARTS IDF NO E2009401125 SB NO - 5305635 DTD 19 09 2020 Gross Weight 10912 00 Kgs Net Weight 9876 00 Kgs Contact NAME - PETRONILLAH NDONGAH E-MAIL - PETRONILLAHNDONGAH45-GMAIL COM TEL FAX + 254 715 600 305 HS CODE 84182100 FREIGHT COLLECT</v>
          </cell>
          <cell r="Y3428" t="str">
            <v>Valide</v>
          </cell>
        </row>
        <row r="3429">
          <cell r="A3429" t="str">
            <v>APHU6609460</v>
          </cell>
          <cell r="B3429">
            <v>40</v>
          </cell>
          <cell r="C3429" t="str">
            <v>AMC0971294</v>
          </cell>
          <cell r="D3429">
            <v>0</v>
          </cell>
          <cell r="E3429">
            <v>0</v>
          </cell>
          <cell r="F3429">
            <v>0</v>
          </cell>
          <cell r="G3429">
            <v>0</v>
          </cell>
          <cell r="H3429">
            <v>0</v>
          </cell>
          <cell r="I3429" t="str">
            <v>2020 MSA 167528</v>
          </cell>
          <cell r="J3429">
            <v>154</v>
          </cell>
          <cell r="K3429" t="str">
            <v>HAIER APPLIANCES INDIA PVT LTD B-3 RANJANGAON GROWTH CENTRE MIDCR</v>
          </cell>
          <cell r="L3429" t="str">
            <v>JTC TECHNOLOGY KENYA LTDATTLANTIS BUSINESS PARK MOMBASA ROAD LANGATA</v>
          </cell>
          <cell r="M3429" t="str">
            <v>IN</v>
          </cell>
          <cell r="N3429" t="str">
            <v>INNSA</v>
          </cell>
          <cell r="O3429" t="str">
            <v>CT</v>
          </cell>
          <cell r="P3429">
            <v>232</v>
          </cell>
          <cell r="Q3429">
            <v>232</v>
          </cell>
          <cell r="R3429">
            <v>232</v>
          </cell>
          <cell r="S3429">
            <v>232</v>
          </cell>
          <cell r="T3429">
            <v>10912</v>
          </cell>
          <cell r="U3429">
            <v>10912</v>
          </cell>
          <cell r="V3429">
            <v>10912</v>
          </cell>
          <cell r="W3429">
            <v>10912</v>
          </cell>
          <cell r="X3429" t="str">
            <v>02X40HQ FCL CONTAINERS TOTAL 232 CARTONS ONLY HAIER BRAND REFRIGERATORS 152 CARTONS MODEL NO - HRD-1903BS 73 CARTONS MODEL NO - HRF-3674BS 07 CARTONS FOC SPARE PARTS IDF NO E2009401125 SB NO - 5305635 DTD 19 09 2020 Gross Weight 10912 00 Kgs Net Weight 9876 00 Kgs Contact NAME - PETRONILLAH NDONGAH E-MAIL - PETRONILLAHNDONGAH45-GMAIL COM TEL FAX + 254 715 600 305 HS CODE 84182100 FREIGHT COLLECT</v>
          </cell>
          <cell r="Y3429" t="str">
            <v>Valide</v>
          </cell>
        </row>
        <row r="3430">
          <cell r="A3430" t="str">
            <v>SEGU5065370</v>
          </cell>
          <cell r="B3430">
            <v>40</v>
          </cell>
          <cell r="C3430" t="str">
            <v>AMC0971298</v>
          </cell>
          <cell r="D3430">
            <v>0</v>
          </cell>
          <cell r="E3430">
            <v>0</v>
          </cell>
          <cell r="F3430">
            <v>0</v>
          </cell>
          <cell r="G3430">
            <v>0</v>
          </cell>
          <cell r="H3430">
            <v>0</v>
          </cell>
          <cell r="I3430" t="str">
            <v>2020 MSA 167528</v>
          </cell>
          <cell r="J3430">
            <v>155</v>
          </cell>
          <cell r="K3430" t="str">
            <v>HAIER APPLIANCES INDIA PVT LTD B-3 RANJANGAON GROWTH CENTRE MIDCR</v>
          </cell>
          <cell r="L3430" t="str">
            <v>JTC TECHNOLOGY KENYA LTDATTLANTIS BUSINESS PARK MOMBASAROAD LANGATA</v>
          </cell>
          <cell r="M3430" t="str">
            <v>IN</v>
          </cell>
          <cell r="N3430" t="str">
            <v>INNSA</v>
          </cell>
          <cell r="O3430" t="str">
            <v>CT</v>
          </cell>
          <cell r="P3430">
            <v>121</v>
          </cell>
          <cell r="Q3430">
            <v>121</v>
          </cell>
          <cell r="R3430">
            <v>121</v>
          </cell>
          <cell r="S3430">
            <v>121</v>
          </cell>
          <cell r="T3430">
            <v>5020</v>
          </cell>
          <cell r="U3430">
            <v>5020</v>
          </cell>
          <cell r="V3430">
            <v>5020</v>
          </cell>
          <cell r="W3430">
            <v>5020</v>
          </cell>
          <cell r="X3430" t="str">
            <v>01X40HQ FCL CONTAINERS TOTAL 121 CARTONS ONLY ROYAL BRAND REFRIGERATORS 116 CARTONS MODEL NO - HRD-2204BS 05 CARTONS FOC SPARE PARTS IDF NO E2009401148 SB NO - 5305626 DTD 19 09 2020 Gross Weight 5020 00 Kgs Net Weight 4666 00 Kgs Contact NAME - PETRONILLAH NDONGAH E-MAIL - PETRONILLAHNDONGAH45-GMAIL COM TEL FAX + 254 715 600 305 FREIGHT COLLECT</v>
          </cell>
          <cell r="Y3430" t="str">
            <v>Valide</v>
          </cell>
        </row>
        <row r="3431">
          <cell r="A3431" t="str">
            <v>TGBU5228350</v>
          </cell>
          <cell r="B3431">
            <v>40</v>
          </cell>
          <cell r="C3431" t="str">
            <v>AMC0972447</v>
          </cell>
          <cell r="D3431">
            <v>0</v>
          </cell>
          <cell r="E3431">
            <v>0</v>
          </cell>
          <cell r="F3431">
            <v>0</v>
          </cell>
          <cell r="G3431">
            <v>0</v>
          </cell>
          <cell r="H3431">
            <v>0</v>
          </cell>
          <cell r="I3431" t="str">
            <v>2020 MSA 167528</v>
          </cell>
          <cell r="J3431">
            <v>161</v>
          </cell>
          <cell r="K3431" t="str">
            <v>OASIS INTERNATIONALGHATKOPAR EAST MUMBAI 400077TEL +91 9892341962GS</v>
          </cell>
          <cell r="L3431" t="str">
            <v>M S CHALLENGE IMPEX LIMITEDP O BOX 7872-00300 NAIROBI KENYAEMAIL INF</v>
          </cell>
          <cell r="M3431" t="str">
            <v>IN</v>
          </cell>
          <cell r="N3431" t="str">
            <v>INNSA</v>
          </cell>
          <cell r="O3431" t="str">
            <v>PK</v>
          </cell>
          <cell r="P3431">
            <v>770</v>
          </cell>
          <cell r="Q3431">
            <v>770</v>
          </cell>
          <cell r="R3431">
            <v>770</v>
          </cell>
          <cell r="S3431">
            <v>770</v>
          </cell>
          <cell r="T3431">
            <v>9371</v>
          </cell>
          <cell r="U3431">
            <v>9371</v>
          </cell>
          <cell r="V3431">
            <v>9371</v>
          </cell>
          <cell r="W3431">
            <v>9371</v>
          </cell>
          <cell r="X3431" t="str">
            <v>770 PACKAGES SEVEN HUNDRED SEVENTY PACKAGES ONLY 61 832 - TABLE KITCHEN OTHER HOUSEHOLD ARTICLES MADE OF ST STEEL WITH W OUT HANDLE LID ANTISKID GASKET IRRESPECTIVE OF WHAT MATERIAL THE HANDLE LID ANTISKID GASKET MAY HAVE BEEN MADE OF OTHER THAN THOSE COVERED UNDER THE SION C-833 STAINLESS STEEL UTENSILS GRADE 201 INVOICE NO EXP 20-21 007 DATE 20 09 2020 HS CODE NO 73239390 FREIGHT PREPAID SB NO 5318900 DT 21 09 2020 JOB NO 21902 GR WT KGS 9 370 500 NT WT KGS 7 336 500 DO NOT COVER INSURANCE PART</v>
          </cell>
          <cell r="Y3431" t="str">
            <v>Valide</v>
          </cell>
        </row>
        <row r="3432">
          <cell r="A3432" t="str">
            <v>TCNU5169914</v>
          </cell>
          <cell r="B3432">
            <v>40</v>
          </cell>
          <cell r="C3432" t="str">
            <v>ANT1351881</v>
          </cell>
          <cell r="D3432">
            <v>0</v>
          </cell>
          <cell r="E3432">
            <v>0</v>
          </cell>
          <cell r="F3432">
            <v>0</v>
          </cell>
          <cell r="G3432">
            <v>0</v>
          </cell>
          <cell r="H3432">
            <v>0</v>
          </cell>
          <cell r="I3432" t="str">
            <v>2020 MSA 167426</v>
          </cell>
          <cell r="J3432">
            <v>24</v>
          </cell>
          <cell r="K3432" t="str">
            <v>DHL GLOBAL FORWARDING BELGIUM NV SABURCHT SINGELBERG TROUBADOUR TOWER</v>
          </cell>
          <cell r="L3432" t="str">
            <v>NAIROBI X-RAY SUPPLIES LTD+254204449524 5 P O BOX 2289NAIROBI KENYA</v>
          </cell>
          <cell r="M3432" t="str">
            <v>SA</v>
          </cell>
          <cell r="N3432" t="str">
            <v>SAJED</v>
          </cell>
          <cell r="O3432" t="str">
            <v>PK</v>
          </cell>
          <cell r="P3432">
            <v>40</v>
          </cell>
          <cell r="Q3432">
            <v>40</v>
          </cell>
          <cell r="R3432">
            <v>40</v>
          </cell>
          <cell r="S3432">
            <v>40</v>
          </cell>
          <cell r="T3432">
            <v>8151</v>
          </cell>
          <cell r="U3432">
            <v>8151</v>
          </cell>
          <cell r="V3432">
            <v>8151</v>
          </cell>
          <cell r="W3432">
            <v>8151</v>
          </cell>
          <cell r="X3432" t="str">
            <v>FREIGHT PREPAID 1010 CARTONS ON 40 PALLETS MEDICAL SUPPLIES INVOICE 20202411</v>
          </cell>
          <cell r="Y3432" t="str">
            <v>Valide</v>
          </cell>
        </row>
        <row r="3433">
          <cell r="A3433" t="str">
            <v>CMAU5857665</v>
          </cell>
          <cell r="B3433">
            <v>40</v>
          </cell>
          <cell r="C3433" t="str">
            <v>ANT1354003</v>
          </cell>
          <cell r="D3433">
            <v>0</v>
          </cell>
          <cell r="E3433">
            <v>0</v>
          </cell>
          <cell r="F3433">
            <v>0</v>
          </cell>
          <cell r="G3433">
            <v>0</v>
          </cell>
          <cell r="H3433">
            <v>0</v>
          </cell>
          <cell r="I3433" t="str">
            <v>2020 MSA 167519</v>
          </cell>
          <cell r="J3433">
            <v>33</v>
          </cell>
          <cell r="K3433" t="str">
            <v>VERTIV IS SAS 30 AVENUEMONTGOLFIER BP90 69684CHASSIEU CEDEX FRANCEON B</v>
          </cell>
          <cell r="L3433" t="str">
            <v>MARUBENI CORPORATION KENYA POWERPROJECT OFFICE 7TH FLOOR BRITAMTOWER H</v>
          </cell>
          <cell r="M3433" t="str">
            <v>SA</v>
          </cell>
          <cell r="N3433" t="str">
            <v>SAJED</v>
          </cell>
          <cell r="O3433" t="str">
            <v>PK</v>
          </cell>
          <cell r="P3433">
            <v>21</v>
          </cell>
          <cell r="Q3433">
            <v>21</v>
          </cell>
          <cell r="R3433">
            <v>21</v>
          </cell>
          <cell r="S3433">
            <v>21</v>
          </cell>
          <cell r="T3433">
            <v>20677</v>
          </cell>
          <cell r="U3433">
            <v>20677</v>
          </cell>
          <cell r="V3433">
            <v>20677</v>
          </cell>
          <cell r="W3433">
            <v>20677</v>
          </cell>
          <cell r="X3433" t="str">
            <v>FREIGHT PREPAID BATTERY FOR UPS COMPONENT PART OF GOODS WITH STANDARD ACCESSORIES OF GOODS WHICH ARE NECESSARY FOR OLKARIA I ADDITIONAL UNIT 6 POWER DEVELOPMENT PROJECT SHIPMENT NO FE68-2 INVOICE NO 9PHX0393 HS CODE 850780 MR TARO SETO GENERAL MANAGER EMAIL SETO-T-MARUBENI COM TEL +254- 0 20-2719055 2719023 FAX +254- 0 20-2719102 MOBILE +254- 0 701707275 EMAIL DENIS NJOROGE-BOLLORE COM PINNO P000600883U</v>
          </cell>
          <cell r="Y3433" t="str">
            <v>Valide</v>
          </cell>
        </row>
        <row r="3434">
          <cell r="A3434" t="str">
            <v>LMCU1103672</v>
          </cell>
          <cell r="B3434">
            <v>20</v>
          </cell>
          <cell r="C3434" t="str">
            <v>AQ096315</v>
          </cell>
          <cell r="D3434">
            <v>0</v>
          </cell>
          <cell r="E3434">
            <v>0</v>
          </cell>
          <cell r="F3434">
            <v>0</v>
          </cell>
          <cell r="G3434">
            <v>0</v>
          </cell>
          <cell r="H3434">
            <v>0</v>
          </cell>
          <cell r="I3434" t="str">
            <v>2020 MSA 167188</v>
          </cell>
          <cell r="J3434">
            <v>33</v>
          </cell>
          <cell r="K3434" t="str">
            <v>JORDAN MINERALS EST RAFIQ BURGHLI CO</v>
          </cell>
          <cell r="L3434" t="str">
            <v>AGRO IRRIGATION PUMP SERVICES LTD</v>
          </cell>
          <cell r="M3434" t="str">
            <v>IT</v>
          </cell>
          <cell r="N3434" t="str">
            <v>SAJED</v>
          </cell>
          <cell r="O3434" t="str">
            <v>BG</v>
          </cell>
          <cell r="P3434">
            <v>2160</v>
          </cell>
          <cell r="Q3434">
            <v>2160</v>
          </cell>
          <cell r="R3434">
            <v>2160</v>
          </cell>
          <cell r="S3434">
            <v>2160</v>
          </cell>
          <cell r="T3434">
            <v>54420</v>
          </cell>
          <cell r="U3434">
            <v>54420</v>
          </cell>
          <cell r="V3434">
            <v>54420</v>
          </cell>
          <cell r="W3434">
            <v>54420</v>
          </cell>
          <cell r="X3434" t="str">
            <v>CALCIUM CARBONATE JM10C- ICD EMBAKASI</v>
          </cell>
          <cell r="Y3434" t="str">
            <v>Valide</v>
          </cell>
        </row>
        <row r="3435">
          <cell r="A3435" t="str">
            <v>CXDU1834550</v>
          </cell>
          <cell r="B3435">
            <v>20</v>
          </cell>
          <cell r="C3435" t="str">
            <v>AQ096560</v>
          </cell>
          <cell r="D3435">
            <v>0</v>
          </cell>
          <cell r="E3435">
            <v>0</v>
          </cell>
          <cell r="F3435">
            <v>0</v>
          </cell>
          <cell r="G3435">
            <v>0</v>
          </cell>
          <cell r="H3435">
            <v>0</v>
          </cell>
          <cell r="I3435" t="str">
            <v>2020 MSA 167188</v>
          </cell>
          <cell r="J3435">
            <v>36</v>
          </cell>
          <cell r="K3435" t="str">
            <v>JORDAN MINERALS EST RAFIQ BURGHLI CO</v>
          </cell>
          <cell r="L3435" t="str">
            <v>SHRINK PACK LIMITED</v>
          </cell>
          <cell r="M3435" t="str">
            <v>IT</v>
          </cell>
          <cell r="N3435" t="str">
            <v>DJJIB</v>
          </cell>
          <cell r="O3435" t="str">
            <v>BG</v>
          </cell>
          <cell r="P3435">
            <v>3640</v>
          </cell>
          <cell r="Q3435">
            <v>3640</v>
          </cell>
          <cell r="R3435">
            <v>3640</v>
          </cell>
          <cell r="S3435">
            <v>3640</v>
          </cell>
          <cell r="T3435">
            <v>91840</v>
          </cell>
          <cell r="U3435">
            <v>91840</v>
          </cell>
          <cell r="V3435">
            <v>91840</v>
          </cell>
          <cell r="W3435">
            <v>91840</v>
          </cell>
          <cell r="X3435" t="str">
            <v>CALCIUM CARBONATE JM5C CALCIUM CARBONATE JM10C</v>
          </cell>
          <cell r="Y3435" t="str">
            <v>Valide</v>
          </cell>
        </row>
        <row r="3436">
          <cell r="A3436" t="str">
            <v>CMAU0401878</v>
          </cell>
          <cell r="B3436">
            <v>20</v>
          </cell>
          <cell r="C3436" t="str">
            <v>AYN0590717</v>
          </cell>
          <cell r="D3436">
            <v>0</v>
          </cell>
          <cell r="E3436">
            <v>0</v>
          </cell>
          <cell r="F3436">
            <v>0</v>
          </cell>
          <cell r="G3436">
            <v>0</v>
          </cell>
          <cell r="H3436">
            <v>0</v>
          </cell>
          <cell r="I3436" t="str">
            <v>2020 MSA 167518</v>
          </cell>
          <cell r="J3436">
            <v>13</v>
          </cell>
          <cell r="K3436" t="str">
            <v>PALM-OLEO SDN BHD LOT 1245 KUNDANG INDUSTRIALESTATE 48020 RAWANG S</v>
          </cell>
          <cell r="L3436" t="str">
            <v>REDACHEM EAST AFRICA LTDPO BOX 13270-00400NAIROBIKENYA</v>
          </cell>
          <cell r="M3436" t="str">
            <v>CN</v>
          </cell>
          <cell r="N3436" t="str">
            <v>MYPKG</v>
          </cell>
          <cell r="O3436" t="str">
            <v>PK</v>
          </cell>
          <cell r="P3436">
            <v>620</v>
          </cell>
          <cell r="Q3436">
            <v>620</v>
          </cell>
          <cell r="R3436">
            <v>620</v>
          </cell>
          <cell r="S3436">
            <v>620</v>
          </cell>
          <cell r="T3436">
            <v>15624</v>
          </cell>
          <cell r="U3436">
            <v>15624</v>
          </cell>
          <cell r="V3436">
            <v>15624</v>
          </cell>
          <cell r="W3436">
            <v>15624</v>
          </cell>
          <cell r="X3436" t="str">
            <v>1 X 20GP CONTAINER PALMERA B1801 TRIPLE PRESSED STEARIC ACID FLAKE 580BAGS PALMERA B1802 TRIPLE PRESSED STEARIC ACID BEAD 40BAGS PACKING IN 25KG PE PAPER PRINTED BAG - LOOSED NUMBER OF PACKAGES 620 BAGS CUSTOMER PO NO JI 200490 KEN ST NET WEIGHT 15 500MT GROSS WEIGHT 15 624MT SHIPPED ON BOARD 29 09 2020 BY VESSEL EVER DIADEM V 04I7HW1MA AT PORT KLANG MALAYSIA FREIGHT PREPAID</v>
          </cell>
          <cell r="Y3436" t="str">
            <v>Valide</v>
          </cell>
        </row>
        <row r="3437">
          <cell r="A3437" t="str">
            <v>CMAU2137050</v>
          </cell>
          <cell r="B3437">
            <v>20</v>
          </cell>
          <cell r="C3437" t="str">
            <v>AYN0601161</v>
          </cell>
          <cell r="D3437">
            <v>0</v>
          </cell>
          <cell r="E3437">
            <v>0</v>
          </cell>
          <cell r="F3437">
            <v>0</v>
          </cell>
          <cell r="G3437">
            <v>0</v>
          </cell>
          <cell r="H3437">
            <v>0</v>
          </cell>
          <cell r="I3437" t="str">
            <v>2020 MSA 167518</v>
          </cell>
          <cell r="J3437">
            <v>19</v>
          </cell>
          <cell r="K3437" t="str">
            <v>WILMAR TRADING PTE LTD56 NEIL ROAD SINGAPORE 088830</v>
          </cell>
          <cell r="L3437" t="str">
            <v>KAPA OIL REFINERIES LTDP O BOX 18492 - 005000NAIROBI KENYA PIN P000</v>
          </cell>
          <cell r="M3437" t="str">
            <v>CN</v>
          </cell>
          <cell r="N3437" t="str">
            <v>MYPKG</v>
          </cell>
          <cell r="O3437" t="str">
            <v>DR</v>
          </cell>
          <cell r="P3437">
            <v>160</v>
          </cell>
          <cell r="Q3437">
            <v>160</v>
          </cell>
          <cell r="R3437">
            <v>160</v>
          </cell>
          <cell r="S3437">
            <v>160</v>
          </cell>
          <cell r="T3437">
            <v>33280</v>
          </cell>
          <cell r="U3437">
            <v>33280</v>
          </cell>
          <cell r="V3437">
            <v>33280</v>
          </cell>
          <cell r="W3437">
            <v>33280</v>
          </cell>
          <cell r="X3437" t="str">
            <v>2 X 20ST CONTAINERS 32 000 MTS OR 160 DRUMS OF COCOAMIDO PROPYL BETAINE - CAPB 45 GOODS IN TRANSIT TO ICD EMBAKASI NAIROBI BY RAIL AT RECEIVERS RISK CARE EXPENSES CARRIERS LIABILITY ENDS AT POD E-MAIL LOGISTICS-KAPA-OIL COM IMPORTS-KAPA-OIL COM FREIGHT PREPAID</v>
          </cell>
          <cell r="Y3437" t="str">
            <v>Valide</v>
          </cell>
        </row>
        <row r="3438">
          <cell r="A3438" t="str">
            <v>CMAU0241300</v>
          </cell>
          <cell r="B3438">
            <v>20</v>
          </cell>
          <cell r="C3438" t="str">
            <v>AYN0602167A</v>
          </cell>
          <cell r="D3438">
            <v>0</v>
          </cell>
          <cell r="E3438">
            <v>0</v>
          </cell>
          <cell r="F3438">
            <v>0</v>
          </cell>
          <cell r="G3438">
            <v>0</v>
          </cell>
          <cell r="H3438">
            <v>0</v>
          </cell>
          <cell r="I3438" t="str">
            <v>2020 MSA 167478</v>
          </cell>
          <cell r="J3438">
            <v>10</v>
          </cell>
          <cell r="K3438" t="str">
            <v>HYRAX OIL SDN BHDA-8-1 MEGAN AVENUE II12 JALAN YAP KWAN SENG50450 KUAL</v>
          </cell>
          <cell r="L3438" t="str">
            <v>NATIONAL OIL CORPORATION OF KENYAKAWI HOUSE SOUTH C RED CROSS ROAD OF</v>
          </cell>
          <cell r="M3438" t="str">
            <v>CN</v>
          </cell>
          <cell r="N3438" t="str">
            <v>MYPKG</v>
          </cell>
          <cell r="O3438" t="str">
            <v>PK</v>
          </cell>
          <cell r="P3438">
            <v>3543</v>
          </cell>
          <cell r="Q3438">
            <v>3543</v>
          </cell>
          <cell r="R3438">
            <v>3543</v>
          </cell>
          <cell r="S3438">
            <v>3543</v>
          </cell>
          <cell r="T3438">
            <v>25582</v>
          </cell>
          <cell r="U3438">
            <v>25582</v>
          </cell>
          <cell r="V3438">
            <v>25582</v>
          </cell>
          <cell r="W3438">
            <v>25582</v>
          </cell>
          <cell r="X3438" t="str">
            <v>2 X 20GP CONTAINER 3543 PACKAGES HRX-SUPADEL HD PLUS 15W40 209 LTR QTY 20 DRUMS HRX-SUPADEL HD PLUS 15W40 5 LTR QTY 150 CTNS HRX-SUPADEL HP 15W40 20 LTR QTY 200 PAILS HRX-SUPALUBE SUPREMO-SAE 5W40 4 LTR QTY 400 CTNS HRX-SUPALUBE ULTRA 20W50 4 LTR QTY 280 CTNS HRX-SUPATHERMOL 32 209 LTR QTY 3 DRUMS INVOICE NO AND DATE E 1895 09 09 2020 FREIGHT PREPAID</v>
          </cell>
          <cell r="Y3438" t="str">
            <v>Valide</v>
          </cell>
        </row>
        <row r="3439">
          <cell r="A3439" t="str">
            <v>APZU3606618</v>
          </cell>
          <cell r="B3439">
            <v>20</v>
          </cell>
          <cell r="C3439" t="str">
            <v>AYN0602486</v>
          </cell>
          <cell r="D3439">
            <v>0</v>
          </cell>
          <cell r="E3439">
            <v>0</v>
          </cell>
          <cell r="F3439">
            <v>0</v>
          </cell>
          <cell r="G3439">
            <v>0</v>
          </cell>
          <cell r="H3439">
            <v>0</v>
          </cell>
          <cell r="I3439" t="str">
            <v>2020 MSA 167518</v>
          </cell>
          <cell r="J3439">
            <v>22</v>
          </cell>
          <cell r="K3439" t="str">
            <v>CARGILL PALM PRODUCTS SDN BHDMENARA SUEZCAP 2 KL GATEWAY LEVEL 26 NO 2</v>
          </cell>
          <cell r="L3439" t="str">
            <v>UPFIELD KENYA MANUFACTURING LIMITEDKARUNA ROAD WESTERN HEIGHTS PO B</v>
          </cell>
          <cell r="M3439" t="str">
            <v>CN</v>
          </cell>
          <cell r="N3439" t="str">
            <v>MYPKG</v>
          </cell>
          <cell r="O3439" t="str">
            <v>PK</v>
          </cell>
          <cell r="P3439">
            <v>1320</v>
          </cell>
          <cell r="Q3439">
            <v>1320</v>
          </cell>
          <cell r="R3439">
            <v>1320</v>
          </cell>
          <cell r="S3439">
            <v>1320</v>
          </cell>
          <cell r="T3439">
            <v>33132</v>
          </cell>
          <cell r="U3439">
            <v>33132</v>
          </cell>
          <cell r="V3439">
            <v>33132</v>
          </cell>
          <cell r="W3439">
            <v>33132</v>
          </cell>
          <cell r="X3439" t="str">
            <v>2 X 20ST CONTAINERS - 33 MT RBD HYDRO PALM STEARIN PACKING 25KG WOVEN BAG FREIGHT PREPAID EMAIL ADDRESS MOSES MUGURO-UPFIELD COM TEL NO +254 0716 846 532 FREIGHT PREPAID</v>
          </cell>
          <cell r="Y3439" t="str">
            <v>Valide</v>
          </cell>
        </row>
        <row r="3440">
          <cell r="A3440" t="str">
            <v>CMAU2178948</v>
          </cell>
          <cell r="B3440">
            <v>20</v>
          </cell>
          <cell r="C3440" t="str">
            <v>AYN0602486</v>
          </cell>
          <cell r="D3440">
            <v>0</v>
          </cell>
          <cell r="E3440">
            <v>0</v>
          </cell>
          <cell r="F3440">
            <v>0</v>
          </cell>
          <cell r="G3440">
            <v>0</v>
          </cell>
          <cell r="H3440">
            <v>0</v>
          </cell>
          <cell r="I3440" t="str">
            <v>2020 MSA 167518</v>
          </cell>
          <cell r="J3440">
            <v>22</v>
          </cell>
          <cell r="K3440" t="str">
            <v>CARGILL PALM PRODUCTS SDN BHDMENARA SUEZCAP 2 KL GATEWAY LEVEL 26 NO 2</v>
          </cell>
          <cell r="L3440" t="str">
            <v>UPFIELD KENYA MANUFACTURING LIMITEDKARUNA ROAD WESTERN HEIGHTS PO B</v>
          </cell>
          <cell r="M3440" t="str">
            <v>CN</v>
          </cell>
          <cell r="N3440" t="str">
            <v>MYPKG</v>
          </cell>
          <cell r="O3440" t="str">
            <v>PK</v>
          </cell>
          <cell r="P3440">
            <v>1320</v>
          </cell>
          <cell r="Q3440">
            <v>1320</v>
          </cell>
          <cell r="R3440">
            <v>1320</v>
          </cell>
          <cell r="S3440">
            <v>1320</v>
          </cell>
          <cell r="T3440">
            <v>33132</v>
          </cell>
          <cell r="U3440">
            <v>33132</v>
          </cell>
          <cell r="V3440">
            <v>33132</v>
          </cell>
          <cell r="W3440">
            <v>33132</v>
          </cell>
          <cell r="X3440" t="str">
            <v>2 X 20ST CONTAINERS - 33 MT RBD HYDRO PALM STEARIN PACKING 25KG WOVEN BAG FREIGHT PREPAID EMAIL ADDRESS MOSES MUGURO-UPFIELD COM TEL NO +254 0716 846 532 FREIGHT PREPAID</v>
          </cell>
          <cell r="Y3440" t="str">
            <v>Valide</v>
          </cell>
        </row>
        <row r="3441">
          <cell r="A3441" t="str">
            <v>PCIU1144194</v>
          </cell>
          <cell r="B3441">
            <v>20</v>
          </cell>
          <cell r="C3441" t="str">
            <v>BKK001212100</v>
          </cell>
          <cell r="D3441">
            <v>0</v>
          </cell>
          <cell r="E3441">
            <v>0</v>
          </cell>
          <cell r="F3441">
            <v>0</v>
          </cell>
          <cell r="G3441">
            <v>0</v>
          </cell>
          <cell r="H3441">
            <v>0</v>
          </cell>
          <cell r="I3441" t="str">
            <v>2020 MSA 166986</v>
          </cell>
          <cell r="J3441">
            <v>281</v>
          </cell>
          <cell r="K3441" t="str">
            <v>SIAM PATTERN GLASS CO LTD 214 SOI CHAN 43 CHAN ROAD BANGKLO BANGKORL</v>
          </cell>
          <cell r="L3441" t="str">
            <v>ESSAJEE AMIJEE EA LTDP O BOX 12236 LUSAKA ROAD NAIROBI KENYA</v>
          </cell>
          <cell r="M3441" t="str">
            <v>CN</v>
          </cell>
          <cell r="N3441" t="str">
            <v>THLCH</v>
          </cell>
          <cell r="O3441" t="str">
            <v>CR</v>
          </cell>
          <cell r="P3441">
            <v>77</v>
          </cell>
          <cell r="Q3441">
            <v>77</v>
          </cell>
          <cell r="R3441">
            <v>77</v>
          </cell>
          <cell r="S3441">
            <v>77</v>
          </cell>
          <cell r="T3441">
            <v>173389</v>
          </cell>
          <cell r="U3441">
            <v>173389</v>
          </cell>
          <cell r="V3441">
            <v>173389</v>
          </cell>
          <cell r="W3441">
            <v>173389</v>
          </cell>
          <cell r="X3441" t="str">
            <v>CLEAR AND COLOURED TRANSLUCENT SHEET GLASS AS PER PROFORMA INVOICE NO SPG 2006 113 R2 -IDF NO E2008376100 FREE TIME 14 DAYS COMBINED DETENTION INBOUND CONTAINER CARGO INTRANSIT TO EMBAKASI KENYA ON CONSIGNEE OWN COST AND RISK ARRANGE MENT CARRIER S RESPONSIBILLITY CEASES AT MOMBASA KENYA CONTAINER SHIPPED CLEAN ON BOARD INTENDED CONNECTING CARRIER AT SINGAPORE BY KOTA LAYANG V 0078W H S CODE NO 7003 19 7003 12</v>
          </cell>
          <cell r="Y3441" t="str">
            <v>Valide</v>
          </cell>
        </row>
        <row r="3442">
          <cell r="A3442" t="str">
            <v>PCIU1154952</v>
          </cell>
          <cell r="B3442">
            <v>20</v>
          </cell>
          <cell r="C3442" t="str">
            <v>BKK001261700</v>
          </cell>
          <cell r="D3442">
            <v>0</v>
          </cell>
          <cell r="E3442">
            <v>0</v>
          </cell>
          <cell r="F3442">
            <v>0</v>
          </cell>
          <cell r="G3442">
            <v>0</v>
          </cell>
          <cell r="H3442">
            <v>0</v>
          </cell>
          <cell r="I3442" t="str">
            <v>2020 MSA 167472</v>
          </cell>
          <cell r="J3442">
            <v>183</v>
          </cell>
          <cell r="K3442" t="str">
            <v>3 A-1040 VIENNA AUSTRIA</v>
          </cell>
          <cell r="L3442" t="str">
            <v>TO THE ORDER OF JAMPEN ENTERPRISESLIMITED PO BOX 1729 CODE 00902 KIKUY</v>
          </cell>
          <cell r="M3442" t="str">
            <v>CN</v>
          </cell>
          <cell r="N3442" t="str">
            <v>THLCH</v>
          </cell>
          <cell r="O3442" t="str">
            <v>PE</v>
          </cell>
          <cell r="P3442">
            <v>32</v>
          </cell>
          <cell r="Q3442">
            <v>32</v>
          </cell>
          <cell r="R3442">
            <v>32</v>
          </cell>
          <cell r="S3442">
            <v>32</v>
          </cell>
          <cell r="T3442">
            <v>19870</v>
          </cell>
          <cell r="U3442">
            <v>19870</v>
          </cell>
          <cell r="V3442">
            <v>19870</v>
          </cell>
          <cell r="W3442">
            <v>19870</v>
          </cell>
          <cell r="X3442" t="str">
            <v>UNPRINTED SELF ADHESIVE PAPER IN SHEETS 107 520 00 SQM 19 86970 MT GROSS WEIGHT 18 92352 MT NET WEIGHT 1536 REAMS ON 32 PALLETS HS CODE 4811411000 21 DAYS FREE TIME COMBINED DETENTION INBOUND CONAINER SHIPPED ON BOARD DATE 17 SEPTEMBER 20 20 AT LAEM CHABANG THAILAND BY KOTA LARIS V 046S</v>
          </cell>
          <cell r="Y3442" t="str">
            <v>Valide</v>
          </cell>
        </row>
        <row r="3443">
          <cell r="A3443" t="str">
            <v>GESU6875093</v>
          </cell>
          <cell r="B3443">
            <v>40</v>
          </cell>
          <cell r="C3443" t="str">
            <v>BKXH008333</v>
          </cell>
          <cell r="D3443">
            <v>0</v>
          </cell>
          <cell r="E3443">
            <v>0</v>
          </cell>
          <cell r="F3443">
            <v>0</v>
          </cell>
          <cell r="G3443">
            <v>0</v>
          </cell>
          <cell r="H3443">
            <v>0</v>
          </cell>
          <cell r="I3443" t="str">
            <v>2020 MSA 165543</v>
          </cell>
          <cell r="J3443">
            <v>182</v>
          </cell>
          <cell r="K3443" t="str">
            <v>CHINA ROAD BRIDGE CORPORATIONC88 ZHONGLU PLAZA ANDINGMENWAIDAJIE B</v>
          </cell>
          <cell r="L3443" t="str">
            <v>CHINA ROAD AND BRIDGE CORP K P O BOX 39037-00623 NAIROBI KENYA PLO</v>
          </cell>
          <cell r="M3443" t="str">
            <v>CN</v>
          </cell>
          <cell r="N3443" t="str">
            <v>SGSIN</v>
          </cell>
          <cell r="O3443" t="str">
            <v>PK</v>
          </cell>
          <cell r="P3443">
            <v>111</v>
          </cell>
          <cell r="Q3443">
            <v>111</v>
          </cell>
          <cell r="R3443">
            <v>111</v>
          </cell>
          <cell r="S3443">
            <v>111</v>
          </cell>
          <cell r="T3443">
            <v>114261</v>
          </cell>
          <cell r="U3443">
            <v>114261</v>
          </cell>
          <cell r="V3443">
            <v>114261</v>
          </cell>
          <cell r="W3443">
            <v>114261</v>
          </cell>
          <cell r="X3443" t="str">
            <v>TELEX RLS BY SIMON SPARE PARTS FOR EQUIPMENT VEHICLES HS CODE 843149 HARDWARE AND TOOLS HS CODE 846789 SCAFFOLD FASTENER HS CODE 441891 PVC PIPE AND FITTING HS CODE 391723 FREIGHT PREPAID TEL 00254-757629362 00254-719590299 EMAIL CHENW-CRBC COM LIUCH-CRBC COM FAX 00254-20-3870334 TEL 00254-757629362 00254-719590299 EMAIL CHENW-CRBC COM LIUCH-CRBC COM FAX 00254-20-3870334</v>
          </cell>
          <cell r="Y3443" t="str">
            <v>Valide</v>
          </cell>
        </row>
        <row r="3444">
          <cell r="A3444" t="str">
            <v>CMAU9094108</v>
          </cell>
          <cell r="B3444">
            <v>40</v>
          </cell>
          <cell r="C3444" t="str">
            <v>BKZD001862</v>
          </cell>
          <cell r="D3444">
            <v>0</v>
          </cell>
          <cell r="E3444">
            <v>0</v>
          </cell>
          <cell r="F3444">
            <v>0</v>
          </cell>
          <cell r="G3444">
            <v>0</v>
          </cell>
          <cell r="H3444">
            <v>0</v>
          </cell>
          <cell r="I3444" t="str">
            <v>2020 MSA 167478</v>
          </cell>
          <cell r="J3444">
            <v>93</v>
          </cell>
          <cell r="K3444" t="str">
            <v>STECOL TIANJIN INTERNATIONALTRADING CO LTD ROOM4-1602 NO 2 RONGYUAN RO</v>
          </cell>
          <cell r="L3444" t="str">
            <v>STECOL CORPORATIONP O BOX 46532-00100 NAIROBI KENYATIN PIN P051413819V</v>
          </cell>
          <cell r="M3444" t="str">
            <v>CN</v>
          </cell>
          <cell r="N3444" t="str">
            <v>SGSIN</v>
          </cell>
          <cell r="O3444" t="str">
            <v>PK</v>
          </cell>
          <cell r="P3444">
            <v>11</v>
          </cell>
          <cell r="Q3444">
            <v>11</v>
          </cell>
          <cell r="R3444">
            <v>11</v>
          </cell>
          <cell r="S3444">
            <v>11</v>
          </cell>
          <cell r="T3444">
            <v>17040</v>
          </cell>
          <cell r="U3444">
            <v>17040</v>
          </cell>
          <cell r="V3444">
            <v>17040</v>
          </cell>
          <cell r="W3444">
            <v>17040</v>
          </cell>
          <cell r="X3444" t="str">
            <v>DIESEL GENERATOR FREIGHT PREPAID FLYOVER KIGAA THEGI KIAMWANGI-KAHENIA-KAREMBU D424-WAMITA-GATHAGE KAGERA-KIGONGO E499 MUNDORO-GACHIKA ROADS -PROJECT CONTRACT NO RWC517 ARGWINGS KODHEK ROAD CONTACT YANGDONG +254735668073 EMAIL SINOHYDROYD-163 COM HS CODE 8502110000 PK</v>
          </cell>
          <cell r="Y3444" t="str">
            <v>Valide</v>
          </cell>
        </row>
        <row r="3445">
          <cell r="A3445" t="str">
            <v>CMAU5763972</v>
          </cell>
          <cell r="B3445">
            <v>40</v>
          </cell>
          <cell r="C3445" t="str">
            <v>BKZD001874</v>
          </cell>
          <cell r="D3445">
            <v>0</v>
          </cell>
          <cell r="E3445">
            <v>0</v>
          </cell>
          <cell r="F3445">
            <v>0</v>
          </cell>
          <cell r="G3445">
            <v>0</v>
          </cell>
          <cell r="H3445">
            <v>0</v>
          </cell>
          <cell r="I3445" t="str">
            <v>2020 MSA 167478</v>
          </cell>
          <cell r="J3445">
            <v>94</v>
          </cell>
          <cell r="K3445" t="str">
            <v>CHINA CAMC ENGINEERING CO LTD NO 3 DANLING STREET HAIDIANDISTRICT BE</v>
          </cell>
          <cell r="L3445" t="str">
            <v>KENYA ELECTRICITY TRANSMISSIONCOMPANY4TH FLOOR KAWI HOUSE SOUTH CBELLE</v>
          </cell>
          <cell r="M3445" t="str">
            <v>CN</v>
          </cell>
          <cell r="N3445" t="str">
            <v>SGSIN</v>
          </cell>
          <cell r="O3445" t="str">
            <v>PK</v>
          </cell>
          <cell r="P3445">
            <v>16</v>
          </cell>
          <cell r="Q3445">
            <v>16</v>
          </cell>
          <cell r="R3445">
            <v>16</v>
          </cell>
          <cell r="S3445">
            <v>16</v>
          </cell>
          <cell r="T3445">
            <v>3343</v>
          </cell>
          <cell r="U3445">
            <v>3343</v>
          </cell>
          <cell r="V3445">
            <v>3343</v>
          </cell>
          <cell r="W3445">
            <v>3343</v>
          </cell>
          <cell r="X3445" t="str">
            <v>GROUNDING MATERIALS AIRCRAFT WARNING MATERIALS HS732690 FREIGHT PREPAID JMUNA-KETRACO CO KE</v>
          </cell>
          <cell r="Y3445" t="str">
            <v>Valide</v>
          </cell>
        </row>
        <row r="3446">
          <cell r="A3446" t="str">
            <v>TRHU1007821</v>
          </cell>
          <cell r="B3446">
            <v>20</v>
          </cell>
          <cell r="C3446" t="str">
            <v>BKZD001899</v>
          </cell>
          <cell r="D3446">
            <v>0</v>
          </cell>
          <cell r="E3446">
            <v>0</v>
          </cell>
          <cell r="F3446">
            <v>0</v>
          </cell>
          <cell r="G3446">
            <v>0</v>
          </cell>
          <cell r="H3446">
            <v>0</v>
          </cell>
          <cell r="I3446" t="str">
            <v>2020 MSA 167478</v>
          </cell>
          <cell r="J3446">
            <v>95</v>
          </cell>
          <cell r="K3446" t="str">
            <v>HONG KONG EVER RISING GLOBALCO LIMITED9 F SURSON COMM BLDG 140-142 AU</v>
          </cell>
          <cell r="L3446" t="str">
            <v>CALE INFRASTRUCTURE CONSTRUCTIONCOMPANY LIMITEDP O BOX 10481-00100 NAI</v>
          </cell>
          <cell r="M3446" t="str">
            <v>CN</v>
          </cell>
          <cell r="N3446" t="str">
            <v>SGSIN</v>
          </cell>
          <cell r="O3446" t="str">
            <v>PK</v>
          </cell>
          <cell r="P3446">
            <v>288</v>
          </cell>
          <cell r="Q3446">
            <v>288</v>
          </cell>
          <cell r="R3446">
            <v>288</v>
          </cell>
          <cell r="S3446">
            <v>288</v>
          </cell>
          <cell r="T3446">
            <v>967554</v>
          </cell>
          <cell r="U3446">
            <v>967554</v>
          </cell>
          <cell r="V3446">
            <v>967554</v>
          </cell>
          <cell r="W3446">
            <v>967554</v>
          </cell>
          <cell r="X3446" t="str">
            <v>STRANDED STEEL WIRE FREIGHT PREPAID TEL 00254-757629362 00254-700344448 EMAIL 280215784-QQ COM 410260598-QQ COM HS CODE 7312100000</v>
          </cell>
          <cell r="Y3446" t="str">
            <v>Valide</v>
          </cell>
        </row>
        <row r="3447">
          <cell r="A3447" t="str">
            <v>TGHU5148702</v>
          </cell>
          <cell r="B3447">
            <v>40</v>
          </cell>
          <cell r="C3447" t="str">
            <v>BSE0220004</v>
          </cell>
          <cell r="D3447">
            <v>0</v>
          </cell>
          <cell r="E3447">
            <v>0</v>
          </cell>
          <cell r="F3447">
            <v>0</v>
          </cell>
          <cell r="G3447">
            <v>0</v>
          </cell>
          <cell r="H3447">
            <v>0</v>
          </cell>
          <cell r="I3447" t="str">
            <v>2020 MSA 167528</v>
          </cell>
          <cell r="J3447">
            <v>6</v>
          </cell>
          <cell r="K3447" t="str">
            <v>KESHAV EXPORTSON BEHALF OFI C R C INTERNATIONAL COMMITTEEOF THE RED</v>
          </cell>
          <cell r="L3447" t="str">
            <v>ICRC NAIROBI REGIONAL DELEGATIONDENIS PRITT ROADPO BOX 73226NAIROBI K</v>
          </cell>
          <cell r="M3447" t="str">
            <v>IN</v>
          </cell>
          <cell r="N3447" t="str">
            <v>INDRI</v>
          </cell>
          <cell r="O3447" t="str">
            <v>PK</v>
          </cell>
          <cell r="P3447">
            <v>352</v>
          </cell>
          <cell r="Q3447">
            <v>352</v>
          </cell>
          <cell r="R3447">
            <v>0</v>
          </cell>
          <cell r="S3447">
            <v>0</v>
          </cell>
          <cell r="T3447">
            <v>10912</v>
          </cell>
          <cell r="U3447">
            <v>10912</v>
          </cell>
          <cell r="V3447">
            <v>0</v>
          </cell>
          <cell r="W3447">
            <v>0</v>
          </cell>
          <cell r="X3447" t="str">
            <v>email id jag-translogisticsind com FREIGHT PAYABLE AT SWITZERLAND WAYBILL - NO ORIGINAL CMA CGM B L ISSUED THIS DOCUMENT IS NOT A DOCUMENT OF TITLE NOTWITHSTANDING ANY TERMS HEREIN TO THE CONTRARY AND UNLESS INSTRUCTED BY THE SHIPPER THE DELIVERY WILL ONLY BE MADE TO THE NAMED CONSIGNEE THIS WAYBILL IS ISSUED SUBJECT TO THE C M I UNIFORM RULES FOR SEA WAYBILL RELIEF CARGO 100 POLYESTER BLANKETS HS CODE 6301 40 RELIEF CARGO 100 POLYESTER BLANKETS HS CODE 6301 40</v>
          </cell>
          <cell r="Y3447" t="str">
            <v>Valide</v>
          </cell>
        </row>
        <row r="3448">
          <cell r="A3448" t="str">
            <v>CMAU9124265</v>
          </cell>
          <cell r="B3448">
            <v>40</v>
          </cell>
          <cell r="C3448" t="str">
            <v>BSE0220004</v>
          </cell>
          <cell r="D3448">
            <v>0</v>
          </cell>
          <cell r="E3448">
            <v>0</v>
          </cell>
          <cell r="F3448">
            <v>0</v>
          </cell>
          <cell r="G3448">
            <v>0</v>
          </cell>
          <cell r="H3448">
            <v>0</v>
          </cell>
          <cell r="I3448" t="str">
            <v>2020 MSA 167528</v>
          </cell>
          <cell r="J3448">
            <v>6</v>
          </cell>
          <cell r="K3448" t="str">
            <v>KESHAV EXPORTSON BEHALF OFI C R C INTERNATIONAL COMMITTEEOF THE RED</v>
          </cell>
          <cell r="L3448" t="str">
            <v>ICRC NAIROBI REGIONAL DELEGATIONDENIS PRITT ROADPO BOX 73226NAIROBI K</v>
          </cell>
          <cell r="M3448" t="str">
            <v>IN</v>
          </cell>
          <cell r="N3448" t="str">
            <v>INDRI</v>
          </cell>
          <cell r="O3448" t="str">
            <v>PK</v>
          </cell>
          <cell r="P3448">
            <v>352</v>
          </cell>
          <cell r="Q3448">
            <v>352</v>
          </cell>
          <cell r="R3448">
            <v>0</v>
          </cell>
          <cell r="S3448">
            <v>0</v>
          </cell>
          <cell r="T3448">
            <v>10912</v>
          </cell>
          <cell r="U3448">
            <v>10912</v>
          </cell>
          <cell r="V3448">
            <v>0</v>
          </cell>
          <cell r="W3448">
            <v>0</v>
          </cell>
          <cell r="X3448" t="str">
            <v>email id jag-translogisticsind com FREIGHT PAYABLE AT SWITZERLAND WAYBILL - NO ORIGINAL CMA CGM B L ISSUED THIS DOCUMENT IS NOT A DOCUMENT OF TITLE NOTWITHSTANDING ANY TERMS HEREIN TO THE CONTRARY AND UNLESS INSTRUCTED BY THE SHIPPER THE DELIVERY WILL ONLY BE MADE TO THE NAMED CONSIGNEE THIS WAYBILL IS ISSUED SUBJECT TO THE C M I UNIFORM RULES FOR SEA WAYBILL RELIEF CARGO 100 POLYESTER BLANKETS HS CODE 6301 40 RELIEF CARGO 100 POLYESTER BLANKETS HS CODE 6301 40</v>
          </cell>
          <cell r="Y3448" t="str">
            <v>Valide</v>
          </cell>
        </row>
        <row r="3449">
          <cell r="A3449" t="str">
            <v>CMAU7981248</v>
          </cell>
          <cell r="B3449">
            <v>40</v>
          </cell>
          <cell r="C3449" t="str">
            <v>CAD0431716</v>
          </cell>
          <cell r="D3449">
            <v>0</v>
          </cell>
          <cell r="E3449">
            <v>0</v>
          </cell>
          <cell r="F3449">
            <v>0</v>
          </cell>
          <cell r="G3449">
            <v>0</v>
          </cell>
          <cell r="H3449">
            <v>0</v>
          </cell>
          <cell r="I3449" t="str">
            <v>2020 MSA 167280</v>
          </cell>
          <cell r="J3449">
            <v>103</v>
          </cell>
          <cell r="K3449" t="str">
            <v>NOVATEUR ELECTRICAL DIGITALSYSTEMS PRIVATE LIMITED42-43 KM MILE STON</v>
          </cell>
          <cell r="L3449" t="str">
            <v>TO ORDER OF SIDIAN BANK LIMITEDHEAD OFFICE K-REP CENTRE WOODAVENUE</v>
          </cell>
          <cell r="M3449" t="str">
            <v>AE</v>
          </cell>
          <cell r="N3449" t="str">
            <v>INDEL</v>
          </cell>
          <cell r="O3449" t="str">
            <v>PE</v>
          </cell>
          <cell r="P3449">
            <v>34</v>
          </cell>
          <cell r="Q3449">
            <v>34</v>
          </cell>
          <cell r="R3449">
            <v>34</v>
          </cell>
          <cell r="S3449">
            <v>34</v>
          </cell>
          <cell r="T3449">
            <v>11200</v>
          </cell>
          <cell r="U3449">
            <v>11200</v>
          </cell>
          <cell r="V3449">
            <v>11200</v>
          </cell>
          <cell r="W3449">
            <v>11200</v>
          </cell>
          <cell r="X3449" t="str">
            <v>OVERHEAD LV SERVICE CUTOUT 400A AS PER PI NO EXP PI ZA 2020 P059 DTD 12 06 2020 TRADE TERMS CFR ICD EMBAKASI NAIROBI VIA MOMBASA PORT KENYA INCOTERMS 2020 H S CODE NO 85361090 INVOICE NO 100003 USE DT 28 08 2020 L C NO -TF2023706200 DTD 200824 ISSUED BY SIDIAN BANK LIMITED NAIROBI KENYA IDF NO-E2008382926 APPLICANT BANKS L C NO TFLCEX 20 0027KE IEC NO 0310040001 TOTAL NET WT 10450 00 KGS TOTAL GROSS WT 11200 00 KGS S BILL NO 4782370 DT 28 08 2020 NOTIFY PARTY 2 KENYA POWER AND LIGHTING COMPANY LTD STIMA PLAZA KOLOBOT ROAD P O BOX 30099-00100 NAIROBI KENYA V J BUSINESS TOWER A-6 SECTOR-125 NOIDA-201301 U P INDIA TOTAL PKGS 34 PK FREIGHT PREPAID</v>
          </cell>
          <cell r="Y3449" t="str">
            <v>Valide</v>
          </cell>
        </row>
        <row r="3450">
          <cell r="A3450" t="str">
            <v>TCNU7600635</v>
          </cell>
          <cell r="B3450">
            <v>40</v>
          </cell>
          <cell r="C3450" t="str">
            <v>CAD0433968</v>
          </cell>
          <cell r="D3450">
            <v>0</v>
          </cell>
          <cell r="E3450">
            <v>0</v>
          </cell>
          <cell r="F3450">
            <v>0</v>
          </cell>
          <cell r="G3450">
            <v>0</v>
          </cell>
          <cell r="H3450">
            <v>0</v>
          </cell>
          <cell r="I3450" t="str">
            <v>2020 MSA 167528</v>
          </cell>
          <cell r="J3450">
            <v>7</v>
          </cell>
          <cell r="K3450" t="str">
            <v>NIPPON EXPRESS INDIA PRIVATE LTD PLOT NO 442 UDYOG VIHAR PHASE-3 GU</v>
          </cell>
          <cell r="L3450" t="str">
            <v>ABCOS INDUSTRIAL LTDINDUSTRIAL AREA 06 SASIO ROADOFF LUNGA LUNGA ROAD</v>
          </cell>
          <cell r="M3450" t="str">
            <v>IN</v>
          </cell>
          <cell r="N3450" t="str">
            <v>INDEL</v>
          </cell>
          <cell r="O3450" t="str">
            <v>PK</v>
          </cell>
          <cell r="P3450">
            <v>1797</v>
          </cell>
          <cell r="Q3450">
            <v>1797</v>
          </cell>
          <cell r="R3450">
            <v>1797</v>
          </cell>
          <cell r="S3450">
            <v>1797</v>
          </cell>
          <cell r="T3450">
            <v>16142</v>
          </cell>
          <cell r="U3450">
            <v>16142</v>
          </cell>
          <cell r="V3450">
            <v>16142</v>
          </cell>
          <cell r="W3450">
            <v>16142</v>
          </cell>
          <cell r="X3450" t="str">
            <v>1797 PACKAGES ONE THOUSAND SEVEN HUNDRED AND NINETY SEVEN PACKAGES ONLY CONTAINS MCB Enclosures meter boxes SHIPPING BILL NO 5018696 DTD 07 09 2020 IEC NO 0505047985 GROSS WEIGHT 16141 850 KGS NET WEIGHT 14034 800 KGS H S CODE 8537200000 853810000 9405100000 9028300000 8536900000 8536200000 FREIGHT PREPAID</v>
          </cell>
          <cell r="Y3450" t="str">
            <v>Valide</v>
          </cell>
        </row>
        <row r="3451">
          <cell r="A3451" t="str">
            <v>TCLU9586879</v>
          </cell>
          <cell r="B3451">
            <v>40</v>
          </cell>
          <cell r="C3451" t="str">
            <v>CAD0435330</v>
          </cell>
          <cell r="D3451">
            <v>0</v>
          </cell>
          <cell r="E3451">
            <v>0</v>
          </cell>
          <cell r="F3451">
            <v>0</v>
          </cell>
          <cell r="G3451">
            <v>0</v>
          </cell>
          <cell r="H3451">
            <v>0</v>
          </cell>
          <cell r="I3451" t="str">
            <v>2020 MSA 167416</v>
          </cell>
          <cell r="J3451">
            <v>7</v>
          </cell>
          <cell r="K3451" t="str">
            <v>SCHENKER INDIA PVT LTD 12TH FLOOR DLF BUILDING NO 8CDLF CYBER CITY P</v>
          </cell>
          <cell r="L3451" t="str">
            <v>CMC MOTORSGROUP LIMITEDBRUCE MACKENZINEHOUSE LUSAKAROAD P O BOX 301350</v>
          </cell>
          <cell r="M3451" t="str">
            <v>AE</v>
          </cell>
          <cell r="N3451" t="str">
            <v>INGHR</v>
          </cell>
          <cell r="O3451" t="str">
            <v>PK</v>
          </cell>
          <cell r="P3451">
            <v>264</v>
          </cell>
          <cell r="Q3451">
            <v>264</v>
          </cell>
          <cell r="R3451">
            <v>264</v>
          </cell>
          <cell r="S3451">
            <v>264</v>
          </cell>
          <cell r="T3451">
            <v>37092</v>
          </cell>
          <cell r="U3451">
            <v>37092</v>
          </cell>
          <cell r="V3451">
            <v>37092</v>
          </cell>
          <cell r="W3451">
            <v>37092</v>
          </cell>
          <cell r="X3451" t="str">
            <v>264 WOODEN BOXES TWO HUNDRED SIXTY FOUR WOODEN BOXES ONLY CONTAINING 264 UNITS OF BRAND NEW HERO MOTORCYCLES IN CKD CONDITION AS PER PROFORMA INVOICE NO PI-2020JUL021 DATED 24 07 2020 FOB MUNDRA PORT IN INDIA DOCUMENTARY CREDIT NUMBER TF2023000006 IDF NO E2008380403 S B NO 5013191 5012776 DT 07 09 2020 INV NO 83915533 83915534 DT 01 09 2020 IEC NO 0588000639 LC NO TF2023000006 LC DT 18 07 2020 87082 HS TOTAL PKGS 264 PK FREIGHT COLLECT AUTO PART 87082 HS FREIGHT COLLECT</v>
          </cell>
          <cell r="Y3451" t="str">
            <v>Valide</v>
          </cell>
        </row>
        <row r="3452">
          <cell r="A3452" t="str">
            <v>TEMU6435650</v>
          </cell>
          <cell r="B3452">
            <v>40</v>
          </cell>
          <cell r="C3452" t="str">
            <v>CAD0435330</v>
          </cell>
          <cell r="D3452">
            <v>0</v>
          </cell>
          <cell r="E3452">
            <v>0</v>
          </cell>
          <cell r="F3452">
            <v>0</v>
          </cell>
          <cell r="G3452">
            <v>0</v>
          </cell>
          <cell r="H3452">
            <v>0</v>
          </cell>
          <cell r="I3452" t="str">
            <v>2020 MSA 167416</v>
          </cell>
          <cell r="J3452">
            <v>7</v>
          </cell>
          <cell r="K3452" t="str">
            <v>SCHENKER INDIA PVT LTD 12TH FLOOR DLF BUILDING NO 8CDLF CYBER CITY P</v>
          </cell>
          <cell r="L3452" t="str">
            <v>CMC MOTORSGROUP LIMITEDBRUCE MACKENZINEHOUSE LUSAKAROAD P O BOX 301350</v>
          </cell>
          <cell r="M3452" t="str">
            <v>AE</v>
          </cell>
          <cell r="N3452" t="str">
            <v>INGHR</v>
          </cell>
          <cell r="O3452" t="str">
            <v>PK</v>
          </cell>
          <cell r="P3452">
            <v>264</v>
          </cell>
          <cell r="Q3452">
            <v>264</v>
          </cell>
          <cell r="R3452">
            <v>264</v>
          </cell>
          <cell r="S3452">
            <v>264</v>
          </cell>
          <cell r="T3452">
            <v>37092</v>
          </cell>
          <cell r="U3452">
            <v>37092</v>
          </cell>
          <cell r="V3452">
            <v>37092</v>
          </cell>
          <cell r="W3452">
            <v>37092</v>
          </cell>
          <cell r="X3452" t="str">
            <v>264 WOODEN BOXES TWO HUNDRED SIXTY FOUR WOODEN BOXES ONLY CONTAINING 264 UNITS OF BRAND NEW HERO MOTORCYCLES IN CKD CONDITION AS PER PROFORMA INVOICE NO PI-2020JUL021 DATED 24 07 2020 FOB MUNDRA PORT IN INDIA DOCUMENTARY CREDIT NUMBER TF2023000006 IDF NO E2008380403 S B NO 5013191 5012776 DT 07 09 2020 INV NO 83915533 83915534 DT 01 09 2020 IEC NO 0588000639 LC NO TF2023000006 LC DT 18 07 2020 87082 HS TOTAL PKGS 264 PK FREIGHT COLLECT AUTO PART 87082 HS FREIGHT COLLECT</v>
          </cell>
          <cell r="Y3452" t="str">
            <v>Valide</v>
          </cell>
        </row>
        <row r="3453">
          <cell r="A3453" t="str">
            <v>CAIU9673534</v>
          </cell>
          <cell r="B3453">
            <v>40</v>
          </cell>
          <cell r="C3453" t="str">
            <v>CAD0436419</v>
          </cell>
          <cell r="D3453">
            <v>0</v>
          </cell>
          <cell r="E3453">
            <v>0</v>
          </cell>
          <cell r="F3453">
            <v>0</v>
          </cell>
          <cell r="G3453">
            <v>0</v>
          </cell>
          <cell r="H3453">
            <v>0</v>
          </cell>
          <cell r="I3453" t="str">
            <v>2020 MSA 167528</v>
          </cell>
          <cell r="J3453">
            <v>13</v>
          </cell>
          <cell r="K3453" t="str">
            <v>SCHENKER INDIA PVT LTD 12TH FLOOR DLF BUILDING NO 8CDLF CYBER CITY P</v>
          </cell>
          <cell r="L3453" t="str">
            <v>C M C MOTORS GROUP LIMITEDBRUCE MACKENZIE HOUSE LUSAKA ROADP O BOX 30</v>
          </cell>
          <cell r="M3453" t="str">
            <v>IN</v>
          </cell>
          <cell r="N3453" t="str">
            <v>INGHR</v>
          </cell>
          <cell r="O3453" t="str">
            <v>BX</v>
          </cell>
          <cell r="P3453">
            <v>280</v>
          </cell>
          <cell r="Q3453">
            <v>280</v>
          </cell>
          <cell r="R3453">
            <v>0</v>
          </cell>
          <cell r="S3453">
            <v>0</v>
          </cell>
          <cell r="T3453">
            <v>37680</v>
          </cell>
          <cell r="U3453">
            <v>37680</v>
          </cell>
          <cell r="V3453">
            <v>0</v>
          </cell>
          <cell r="W3453">
            <v>0</v>
          </cell>
          <cell r="X3453" t="str">
            <v>280 WOODEN BOXES TWO HUNDRED EIGHTY WOODEN BOXES ONLY CONTAINING 240 UNITS OF BRAND NEW HERO MOTORCYCLES IN CKD CONDITION AS PER PROFORMA INVOICE NO PI-2020JUL021 DATED 24 07 2020 FOB MUNDRA PORT IN INDIA DOCUMENTARY CREDIT NUMBER TF2023000006 IDF NO E2008380403 S B NO 5165692 5166100 DT 14 09 2020 INV NO 83915535 83915536 DT 01 09 2020 IEC NO 0588000639 H S CODE 87112029 NET WT 33760 000 KGS 87082 HS FREIGHT COLLECT VAS DETAILS ELITE -ELITE CUSTOMER -24H -BL original 24H CARGOSERENITY1 -Cargo Value Serenity 1 -CVS01 -Shipment subject to Cargo Value Serenity terms and conditions 87082 HS TOTAL PKGS 280 PK</v>
          </cell>
          <cell r="Y3453" t="str">
            <v>Valide</v>
          </cell>
        </row>
        <row r="3454">
          <cell r="A3454" t="str">
            <v>SEGU6089360</v>
          </cell>
          <cell r="B3454">
            <v>40</v>
          </cell>
          <cell r="C3454" t="str">
            <v>CAD0436419</v>
          </cell>
          <cell r="D3454">
            <v>0</v>
          </cell>
          <cell r="E3454">
            <v>0</v>
          </cell>
          <cell r="F3454">
            <v>0</v>
          </cell>
          <cell r="G3454">
            <v>0</v>
          </cell>
          <cell r="H3454">
            <v>0</v>
          </cell>
          <cell r="I3454" t="str">
            <v>2020 MSA 167528</v>
          </cell>
          <cell r="J3454">
            <v>13</v>
          </cell>
          <cell r="K3454" t="str">
            <v>SCHENKER INDIA PVT LTD 12TH FLOOR DLF BUILDING NO 8CDLF CYBER CITY P</v>
          </cell>
          <cell r="L3454" t="str">
            <v>C M C MOTORS GROUP LIMITEDBRUCE MACKENZIE HOUSE LUSAKA ROADP O BOX 30</v>
          </cell>
          <cell r="M3454" t="str">
            <v>IN</v>
          </cell>
          <cell r="N3454" t="str">
            <v>INGHR</v>
          </cell>
          <cell r="O3454" t="str">
            <v>BX</v>
          </cell>
          <cell r="P3454">
            <v>280</v>
          </cell>
          <cell r="Q3454">
            <v>280</v>
          </cell>
          <cell r="R3454">
            <v>0</v>
          </cell>
          <cell r="S3454">
            <v>0</v>
          </cell>
          <cell r="T3454">
            <v>37680</v>
          </cell>
          <cell r="U3454">
            <v>37680</v>
          </cell>
          <cell r="V3454">
            <v>0</v>
          </cell>
          <cell r="W3454">
            <v>0</v>
          </cell>
          <cell r="X3454" t="str">
            <v>280 WOODEN BOXES TWO HUNDRED EIGHTY WOODEN BOXES ONLY CONTAINING 240 UNITS OF BRAND NEW HERO MOTORCYCLES IN CKD CONDITION AS PER PROFORMA INVOICE NO PI-2020JUL021 DATED 24 07 2020 FOB MUNDRA PORT IN INDIA DOCUMENTARY CREDIT NUMBER TF2023000006 IDF NO E2008380403 S B NO 5165692 5166100 DT 14 09 2020 INV NO 83915535 83915536 DT 01 09 2020 IEC NO 0588000639 H S CODE 87112029 NET WT 33760 000 KGS 87082 HS FREIGHT COLLECT VAS DETAILS ELITE -ELITE CUSTOMER -24H -BL original 24H CARGOSERENITY1 -Cargo Value Serenity 1 -CVS01 -Shipment subject to Cargo Value Serenity terms and conditions 87082 HS TOTAL PKGS 280 PK</v>
          </cell>
          <cell r="Y3454" t="str">
            <v>Valide</v>
          </cell>
        </row>
        <row r="3455">
          <cell r="A3455" t="str">
            <v>TCLU9579993</v>
          </cell>
          <cell r="B3455">
            <v>40</v>
          </cell>
          <cell r="C3455" t="str">
            <v>CAD0437078</v>
          </cell>
          <cell r="D3455">
            <v>0</v>
          </cell>
          <cell r="E3455">
            <v>0</v>
          </cell>
          <cell r="F3455">
            <v>0</v>
          </cell>
          <cell r="G3455">
            <v>0</v>
          </cell>
          <cell r="H3455">
            <v>0</v>
          </cell>
          <cell r="I3455" t="str">
            <v>2020 MSA 167528</v>
          </cell>
          <cell r="J3455">
            <v>16</v>
          </cell>
          <cell r="K3455" t="str">
            <v>STONE CRAFT INDIA PVT LTDP O MANDHAN DISTT ALWARRAJASTHAN INDIAGST NO</v>
          </cell>
          <cell r="L3455" t="str">
            <v>AUTO INDUSTRIES LTDP O BOX 17089-00100NAIROBI LR 24393 OLDMOMBASA</v>
          </cell>
          <cell r="M3455" t="str">
            <v>IN</v>
          </cell>
          <cell r="N3455" t="str">
            <v>INGHR</v>
          </cell>
          <cell r="O3455" t="str">
            <v>BX</v>
          </cell>
          <cell r="P3455">
            <v>380</v>
          </cell>
          <cell r="Q3455">
            <v>380</v>
          </cell>
          <cell r="R3455">
            <v>380</v>
          </cell>
          <cell r="S3455">
            <v>380</v>
          </cell>
          <cell r="T3455">
            <v>5600</v>
          </cell>
          <cell r="U3455">
            <v>5600</v>
          </cell>
          <cell r="V3455">
            <v>5600</v>
          </cell>
          <cell r="W3455">
            <v>5600</v>
          </cell>
          <cell r="X3455" t="str">
            <v>TOTAL THREE HUNDRED EIGHTY BOXES ONLY FULL FACE HELMET QTY 4560 PCS HS CODE 65061090 S B NO 5254925 DT 17 09 2020 IEC NO 0595026516 NET WT 4750 00 KGS BOXES-1 TO 380 2ND NOTIFY AUTOWORLD INTERNATIONAL FZCO P O BOX 26474 DUBAI U A E FREIGHT PAYABLE AT DUBAI FREIGHT PREPAID</v>
          </cell>
          <cell r="Y3455" t="str">
            <v>Valide</v>
          </cell>
        </row>
        <row r="3456">
          <cell r="A3456" t="str">
            <v>TEMU6463076</v>
          </cell>
          <cell r="B3456">
            <v>40</v>
          </cell>
          <cell r="C3456" t="str">
            <v>CAN9057203</v>
          </cell>
          <cell r="D3456">
            <v>0</v>
          </cell>
          <cell r="E3456">
            <v>0</v>
          </cell>
          <cell r="F3456">
            <v>0</v>
          </cell>
          <cell r="G3456">
            <v>0</v>
          </cell>
          <cell r="H3456">
            <v>0</v>
          </cell>
          <cell r="I3456" t="str">
            <v>2020 MSA 167426</v>
          </cell>
          <cell r="J3456">
            <v>29</v>
          </cell>
          <cell r="K3456" t="str">
            <v>FIRN OVERSEAS PACKAGING85A NORTHSTREETNEWBURYBERKSHIRE</v>
          </cell>
          <cell r="L3456" t="str">
            <v>ALLPACK INDUSTRIES LTD PO BOX 30500-00100NAIROBI KENYATAX ID 37410050</v>
          </cell>
          <cell r="M3456" t="str">
            <v>SA</v>
          </cell>
          <cell r="N3456" t="str">
            <v>SAJED</v>
          </cell>
          <cell r="O3456" t="str">
            <v>RL</v>
          </cell>
          <cell r="P3456">
            <v>12</v>
          </cell>
          <cell r="Q3456">
            <v>12</v>
          </cell>
          <cell r="R3456">
            <v>12</v>
          </cell>
          <cell r="S3456">
            <v>12</v>
          </cell>
          <cell r="T3456">
            <v>22762</v>
          </cell>
          <cell r="U3456">
            <v>22762</v>
          </cell>
          <cell r="V3456">
            <v>22762</v>
          </cell>
          <cell r="W3456">
            <v>22762</v>
          </cell>
          <cell r="X3456" t="str">
            <v>AUGUST 31 - ORIGINAL - THC 22 762 MT 12 ROLLS REELS KRAFT LINER BOARD IDF NUMBER E200634458 PIN P000606242R PFI INV NO FIRN20-00958 DATED 22 MAY 2020 HS CODE 480411 14 DAYS MERGED FREE TIME AT DESTINATION FREIGHT PREPAID ROLLS KRAFT LINER BOARD</v>
          </cell>
          <cell r="Y3456" t="str">
            <v>Valide</v>
          </cell>
        </row>
        <row r="3457">
          <cell r="A3457" t="str">
            <v>TCNU4370797</v>
          </cell>
          <cell r="B3457">
            <v>40</v>
          </cell>
          <cell r="C3457" t="str">
            <v>CANA27972800</v>
          </cell>
          <cell r="D3457">
            <v>0</v>
          </cell>
          <cell r="E3457">
            <v>0</v>
          </cell>
          <cell r="F3457">
            <v>0</v>
          </cell>
          <cell r="G3457">
            <v>0</v>
          </cell>
          <cell r="H3457">
            <v>0</v>
          </cell>
          <cell r="I3457" t="str">
            <v>2020 MSA 167497</v>
          </cell>
          <cell r="J3457">
            <v>14</v>
          </cell>
          <cell r="K3457" t="str">
            <v>GATEWAY GLOBAL LOGISTICS LIMITED</v>
          </cell>
          <cell r="L3457" t="str">
            <v>SAFARICOM LIMITED</v>
          </cell>
          <cell r="M3457" t="str">
            <v>VN</v>
          </cell>
          <cell r="N3457" t="str">
            <v>CNNSA</v>
          </cell>
          <cell r="O3457" t="str">
            <v>CS</v>
          </cell>
          <cell r="P3457">
            <v>267</v>
          </cell>
          <cell r="Q3457">
            <v>267</v>
          </cell>
          <cell r="R3457">
            <v>0</v>
          </cell>
          <cell r="S3457">
            <v>0</v>
          </cell>
          <cell r="T3457">
            <v>16290</v>
          </cell>
          <cell r="U3457">
            <v>16290</v>
          </cell>
          <cell r="V3457">
            <v>0</v>
          </cell>
          <cell r="W3457">
            <v>0</v>
          </cell>
          <cell r="X3457" t="str">
            <v>3X40HC CONTAINER S STC 267 CASES ATN 910C ACCESS TRANSPORT NETWORK POWERCUBE INLUDE INSTALLATION MATERIALS PORT CLEARANCE</v>
          </cell>
          <cell r="Y3457" t="str">
            <v>Valide</v>
          </cell>
        </row>
        <row r="3458">
          <cell r="A3458" t="str">
            <v>FDCU0470787</v>
          </cell>
          <cell r="B3458">
            <v>40</v>
          </cell>
          <cell r="C3458" t="str">
            <v>CANA27972800</v>
          </cell>
          <cell r="D3458">
            <v>0</v>
          </cell>
          <cell r="E3458">
            <v>0</v>
          </cell>
          <cell r="F3458">
            <v>0</v>
          </cell>
          <cell r="G3458">
            <v>0</v>
          </cell>
          <cell r="H3458">
            <v>0</v>
          </cell>
          <cell r="I3458" t="str">
            <v>2020 MSA 167497</v>
          </cell>
          <cell r="J3458">
            <v>14</v>
          </cell>
          <cell r="K3458" t="str">
            <v>GATEWAY GLOBAL LOGISTICS LIMITED</v>
          </cell>
          <cell r="L3458" t="str">
            <v>SAFARICOM LIMITED</v>
          </cell>
          <cell r="M3458" t="str">
            <v>VN</v>
          </cell>
          <cell r="N3458" t="str">
            <v>CNNSA</v>
          </cell>
          <cell r="O3458" t="str">
            <v>CS</v>
          </cell>
          <cell r="P3458">
            <v>267</v>
          </cell>
          <cell r="Q3458">
            <v>267</v>
          </cell>
          <cell r="R3458">
            <v>0</v>
          </cell>
          <cell r="S3458">
            <v>0</v>
          </cell>
          <cell r="T3458">
            <v>16290</v>
          </cell>
          <cell r="U3458">
            <v>16290</v>
          </cell>
          <cell r="V3458">
            <v>0</v>
          </cell>
          <cell r="W3458">
            <v>0</v>
          </cell>
          <cell r="X3458" t="str">
            <v>3X40HC CONTAINER S STC 267 CASES ATN 910C ACCESS TRANSPORT NETWORK POWERCUBE INLUDE INSTALLATION MATERIALS PORT CLEARANCE</v>
          </cell>
          <cell r="Y3458" t="str">
            <v>Valide</v>
          </cell>
        </row>
        <row r="3459">
          <cell r="A3459" t="str">
            <v>TEMU6719722</v>
          </cell>
          <cell r="B3459">
            <v>40</v>
          </cell>
          <cell r="C3459" t="str">
            <v>CBO0205254</v>
          </cell>
          <cell r="D3459">
            <v>0</v>
          </cell>
          <cell r="E3459">
            <v>0</v>
          </cell>
          <cell r="F3459">
            <v>0</v>
          </cell>
          <cell r="G3459">
            <v>0</v>
          </cell>
          <cell r="H3459">
            <v>0</v>
          </cell>
          <cell r="I3459" t="str">
            <v>2020 MSA 167518</v>
          </cell>
          <cell r="J3459">
            <v>30</v>
          </cell>
          <cell r="K3459" t="str">
            <v>SAMSON RUBBER INDUSTRIES PVT LTD JINASENA MAWATHA MAHARA KADAWATHA</v>
          </cell>
          <cell r="L3459" t="str">
            <v>OSHWAL ALUMINIUM INDUSTRIES LTD P O BOX 14240-00800NAIROBI KENYA SIG</v>
          </cell>
          <cell r="M3459" t="str">
            <v>CN</v>
          </cell>
          <cell r="N3459" t="str">
            <v>LKCMB</v>
          </cell>
          <cell r="O3459" t="str">
            <v>PK</v>
          </cell>
          <cell r="P3459">
            <v>3350</v>
          </cell>
          <cell r="Q3459">
            <v>3350</v>
          </cell>
          <cell r="R3459">
            <v>0</v>
          </cell>
          <cell r="S3459">
            <v>0</v>
          </cell>
          <cell r="T3459">
            <v>15945</v>
          </cell>
          <cell r="U3459">
            <v>15945</v>
          </cell>
          <cell r="V3459">
            <v>0</v>
          </cell>
          <cell r="W3459">
            <v>0</v>
          </cell>
          <cell r="X3459" t="str">
            <v>3 350 PACKAGES CONTAINING 3 350 PCS OF MOTOR CYCLE TYRES THREE WHEEL TYRE SETS INVOICE NO EXP SRI - 7283 20 473 INVOICE DATE 02 10 2020 01 X 40HC CONTAINER H S NOS 4011 4000 4011 90 10 40119010 HS TOTAL PKGS 3350 PK FREIGHT PREPAID</v>
          </cell>
          <cell r="Y3459" t="str">
            <v>Valide</v>
          </cell>
        </row>
        <row r="3460">
          <cell r="A3460" t="str">
            <v>PCIU0128202</v>
          </cell>
          <cell r="B3460">
            <v>20</v>
          </cell>
          <cell r="C3460" t="str">
            <v>CCU000146200</v>
          </cell>
          <cell r="D3460">
            <v>0</v>
          </cell>
          <cell r="E3460">
            <v>0</v>
          </cell>
          <cell r="F3460">
            <v>0</v>
          </cell>
          <cell r="G3460">
            <v>0</v>
          </cell>
          <cell r="H3460">
            <v>0</v>
          </cell>
          <cell r="I3460" t="str">
            <v>2020 MSA 166986</v>
          </cell>
          <cell r="J3460">
            <v>224</v>
          </cell>
          <cell r="K3460" t="str">
            <v>GOODRICH LOGISTICS PRIVATE LIMITED 8TH FLOOR ROOM NO 4 VASUNDHARABU</v>
          </cell>
          <cell r="L3460" t="str">
            <v>NATIONAL CONTRACTING COMPANY LTDP O BOX NO 66123-00800 PLOT NO 1870</v>
          </cell>
          <cell r="M3460" t="str">
            <v>CN</v>
          </cell>
          <cell r="N3460" t="str">
            <v>INCCU</v>
          </cell>
          <cell r="O3460" t="str">
            <v>PK</v>
          </cell>
          <cell r="P3460">
            <v>242</v>
          </cell>
          <cell r="Q3460">
            <v>242</v>
          </cell>
          <cell r="R3460">
            <v>242</v>
          </cell>
          <cell r="S3460">
            <v>242</v>
          </cell>
          <cell r="T3460">
            <v>93144</v>
          </cell>
          <cell r="U3460">
            <v>93144</v>
          </cell>
          <cell r="V3460">
            <v>93144</v>
          </cell>
          <cell r="W3460">
            <v>93144</v>
          </cell>
          <cell r="X3460" t="str">
            <v>4 X 20DV SUPPLY OF 66KV AND 11KV HARDWARE FITTINGS AND EARTHING MATERIALS PROJECT DESIGN SUPPLY INSTALLATION AND COMMISSIONING OF SUBSTATIONS AND MEDIUM VOLTAGE LINES MWIHOKO UMOJA KITENGELA KANGUNDO AND KISERIAN KENYA CFR MOM BASA PORT KENYA DETAILS AS PER ANNEXURE A TOTAL PKGS 242 TOTAL QTY 23587 PCS 22231 MTRS 2379 SETS TOTAL NT WT 90042 KGS TOTAL GR WT 93144 KGS SB NO 4463901 DATE 13 08 2020 DC NO DLC6401232 DATE 06 08 2020 SUPPLY OF 66KV AND 11KV HARDWARE FITTINGS AND EARTHING MATERIALS PROJECT DESIGN SUPPLY INSTALLATION AN D COMMISSIONING OF SUBSTATIONS AND MEDIUM VOLTAGE LINES MWIHOKO UMOJA KITENGELA</v>
          </cell>
          <cell r="Y3460" t="str">
            <v>Valide</v>
          </cell>
        </row>
        <row r="3461">
          <cell r="A3461" t="str">
            <v>PCIU1924210</v>
          </cell>
          <cell r="B3461">
            <v>20</v>
          </cell>
          <cell r="C3461" t="str">
            <v>CCU000146200</v>
          </cell>
          <cell r="D3461">
            <v>0</v>
          </cell>
          <cell r="E3461">
            <v>0</v>
          </cell>
          <cell r="F3461">
            <v>0</v>
          </cell>
          <cell r="G3461">
            <v>0</v>
          </cell>
          <cell r="H3461">
            <v>0</v>
          </cell>
          <cell r="I3461" t="str">
            <v>2020 MSA 166986</v>
          </cell>
          <cell r="J3461">
            <v>224</v>
          </cell>
          <cell r="K3461" t="str">
            <v>GOODRICH LOGISTICS PRIVATE LIMITED 8TH FLOOR ROOM NO 4 VASUNDHARABU</v>
          </cell>
          <cell r="L3461" t="str">
            <v>NATIONAL CONTRACTING COMPANY LTDP O BOX NO 66123-00800 PLOT NO 1870</v>
          </cell>
          <cell r="M3461" t="str">
            <v>CN</v>
          </cell>
          <cell r="N3461" t="str">
            <v>INCCU</v>
          </cell>
          <cell r="O3461" t="str">
            <v>PK</v>
          </cell>
          <cell r="P3461">
            <v>242</v>
          </cell>
          <cell r="Q3461">
            <v>242</v>
          </cell>
          <cell r="R3461">
            <v>242</v>
          </cell>
          <cell r="S3461">
            <v>242</v>
          </cell>
          <cell r="T3461">
            <v>93144</v>
          </cell>
          <cell r="U3461">
            <v>93144</v>
          </cell>
          <cell r="V3461">
            <v>93144</v>
          </cell>
          <cell r="W3461">
            <v>93144</v>
          </cell>
          <cell r="X3461" t="str">
            <v>4 X 20DV SUPPLY OF 66KV AND 11KV HARDWARE FITTINGS AND EARTHING MATERIALS PROJECT DESIGN SUPPLY INSTALLATION AND COMMISSIONING OF SUBSTATIONS AND MEDIUM VOLTAGE LINES MWIHOKO UMOJA KITENGELA KANGUNDO AND KISERIAN KENYA CFR MOM BASA PORT KENYA DETAILS AS PER ANNEXURE A TOTAL PKGS 242 TOTAL QTY 23587 PCS 22231 MTRS 2379 SETS TOTAL NT WT 90042 KGS TOTAL GR WT 93144 KGS SB NO 4463901 DATE 13 08 2020 DC NO DLC6401232 DATE 06 08 2020 SUPPLY OF 66KV AND 11KV HARDWARE FITTINGS AND EARTHING MATERIALS PROJECT DESIGN SUPPLY INSTALLATION AN D COMMISSIONING OF SUBSTATIONS AND MEDIUM VOLTAGE LINES MWIHOKO UMOJA KITENGELA</v>
          </cell>
          <cell r="Y3461" t="str">
            <v>Valide</v>
          </cell>
        </row>
        <row r="3462">
          <cell r="A3462" t="str">
            <v>PCIU1170608</v>
          </cell>
          <cell r="B3462">
            <v>20</v>
          </cell>
          <cell r="C3462" t="str">
            <v>CCU000146200</v>
          </cell>
          <cell r="D3462">
            <v>0</v>
          </cell>
          <cell r="E3462">
            <v>0</v>
          </cell>
          <cell r="F3462">
            <v>0</v>
          </cell>
          <cell r="G3462">
            <v>0</v>
          </cell>
          <cell r="H3462">
            <v>0</v>
          </cell>
          <cell r="I3462" t="str">
            <v>2020 MSA 166986</v>
          </cell>
          <cell r="J3462">
            <v>224</v>
          </cell>
          <cell r="K3462" t="str">
            <v>GOODRICH LOGISTICS PRIVATE LIMITED 8TH FLOOR ROOM NO 4 VASUNDHARABU</v>
          </cell>
          <cell r="L3462" t="str">
            <v>NATIONAL CONTRACTING COMPANY LTDP O BOX NO 66123-00800 PLOT NO 1870</v>
          </cell>
          <cell r="M3462" t="str">
            <v>CN</v>
          </cell>
          <cell r="N3462" t="str">
            <v>INCCU</v>
          </cell>
          <cell r="O3462" t="str">
            <v>PK</v>
          </cell>
          <cell r="P3462">
            <v>242</v>
          </cell>
          <cell r="Q3462">
            <v>242</v>
          </cell>
          <cell r="R3462">
            <v>242</v>
          </cell>
          <cell r="S3462">
            <v>242</v>
          </cell>
          <cell r="T3462">
            <v>93144</v>
          </cell>
          <cell r="U3462">
            <v>93144</v>
          </cell>
          <cell r="V3462">
            <v>93144</v>
          </cell>
          <cell r="W3462">
            <v>93144</v>
          </cell>
          <cell r="X3462" t="str">
            <v>4 X 20DV SUPPLY OF 66KV AND 11KV HARDWARE FITTINGS AND EARTHING MATERIALS PROJECT DESIGN SUPPLY INSTALLATION AND COMMISSIONING OF SUBSTATIONS AND MEDIUM VOLTAGE LINES MWIHOKO UMOJA KITENGELA KANGUNDO AND KISERIAN KENYA CFR MOM BASA PORT KENYA DETAILS AS PER ANNEXURE A TOTAL PKGS 242 TOTAL QTY 23587 PCS 22231 MTRS 2379 SETS TOTAL NT WT 90042 KGS TOTAL GR WT 93144 KGS SB NO 4463901 DATE 13 08 2020 DC NO DLC6401232 DATE 06 08 2020 SUPPLY OF 66KV AND 11KV HARDWARE FITTINGS AND EARTHING MATERIALS PROJECT DESIGN SUPPLY INSTALLATION AN D COMMISSIONING OF SUBSTATIONS AND MEDIUM VOLTAGE LINES MWIHOKO UMOJA KITENGELA</v>
          </cell>
          <cell r="Y3462" t="str">
            <v>Valide</v>
          </cell>
        </row>
        <row r="3463">
          <cell r="A3463" t="str">
            <v>FCIU4666171</v>
          </cell>
          <cell r="B3463">
            <v>20</v>
          </cell>
          <cell r="C3463" t="str">
            <v>CCU000146200</v>
          </cell>
          <cell r="D3463">
            <v>0</v>
          </cell>
          <cell r="E3463">
            <v>0</v>
          </cell>
          <cell r="F3463">
            <v>0</v>
          </cell>
          <cell r="G3463">
            <v>0</v>
          </cell>
          <cell r="H3463">
            <v>0</v>
          </cell>
          <cell r="I3463" t="str">
            <v>2020 MSA 166986</v>
          </cell>
          <cell r="J3463">
            <v>224</v>
          </cell>
          <cell r="K3463" t="str">
            <v>GOODRICH LOGISTICS PRIVATE LIMITED 8TH FLOOR ROOM NO 4 VASUNDHARABU</v>
          </cell>
          <cell r="L3463" t="str">
            <v>NATIONAL CONTRACTING COMPANY LTDP O BOX NO 66123-00800 PLOT NO 1870</v>
          </cell>
          <cell r="M3463" t="str">
            <v>CN</v>
          </cell>
          <cell r="N3463" t="str">
            <v>INCCU</v>
          </cell>
          <cell r="O3463" t="str">
            <v>PK</v>
          </cell>
          <cell r="P3463">
            <v>242</v>
          </cell>
          <cell r="Q3463">
            <v>242</v>
          </cell>
          <cell r="R3463">
            <v>242</v>
          </cell>
          <cell r="S3463">
            <v>242</v>
          </cell>
          <cell r="T3463">
            <v>93144</v>
          </cell>
          <cell r="U3463">
            <v>93144</v>
          </cell>
          <cell r="V3463">
            <v>93144</v>
          </cell>
          <cell r="W3463">
            <v>93144</v>
          </cell>
          <cell r="X3463" t="str">
            <v>4 X 20DV SUPPLY OF 66KV AND 11KV HARDWARE FITTINGS AND EARTHING MATERIALS PROJECT DESIGN SUPPLY INSTALLATION AND COMMISSIONING OF SUBSTATIONS AND MEDIUM VOLTAGE LINES MWIHOKO UMOJA KITENGELA KANGUNDO AND KISERIAN KENYA CFR MOM BASA PORT KENYA DETAILS AS PER ANNEXURE A TOTAL PKGS 242 TOTAL QTY 23587 PCS 22231 MTRS 2379 SETS TOTAL NT WT 90042 KGS TOTAL GR WT 93144 KGS SB NO 4463901 DATE 13 08 2020 DC NO DLC6401232 DATE 06 08 2020 SUPPLY OF 66KV AND 11KV HARDWARE FITTINGS AND EARTHING MATERIALS PROJECT DESIGN SUPPLY INSTALLATION AN D COMMISSIONING OF SUBSTATIONS AND MEDIUM VOLTAGE LINES MWIHOKO UMOJA KITENGELA</v>
          </cell>
          <cell r="Y3463" t="str">
            <v>Valide</v>
          </cell>
        </row>
        <row r="3464">
          <cell r="A3464" t="str">
            <v>PCIU1103338</v>
          </cell>
          <cell r="B3464">
            <v>20</v>
          </cell>
          <cell r="C3464" t="str">
            <v>CCU000146600</v>
          </cell>
          <cell r="D3464">
            <v>0</v>
          </cell>
          <cell r="E3464">
            <v>0</v>
          </cell>
          <cell r="F3464">
            <v>0</v>
          </cell>
          <cell r="G3464">
            <v>0</v>
          </cell>
          <cell r="H3464">
            <v>0</v>
          </cell>
          <cell r="I3464" t="str">
            <v>2020 MSA 167261</v>
          </cell>
          <cell r="J3464">
            <v>208</v>
          </cell>
          <cell r="K3464" t="str">
            <v>IVL DHUNSERI PETROCHEM INDUSTRIESPRIVATE LIMITED DHUNSERI HOUSE 4A WO</v>
          </cell>
          <cell r="L3464" t="str">
            <v>PLAST PACKAGING INDUSTRIES LTD KIE SHED NO 48 LUSINGETI ROAD OFF LIKON</v>
          </cell>
          <cell r="M3464" t="str">
            <v>CN</v>
          </cell>
          <cell r="N3464" t="str">
            <v>INHAL</v>
          </cell>
          <cell r="O3464" t="str">
            <v>BG</v>
          </cell>
          <cell r="P3464">
            <v>100</v>
          </cell>
          <cell r="Q3464">
            <v>100</v>
          </cell>
          <cell r="R3464">
            <v>100</v>
          </cell>
          <cell r="S3464">
            <v>100</v>
          </cell>
          <cell r="T3464">
            <v>116020</v>
          </cell>
          <cell r="U3464">
            <v>116020</v>
          </cell>
          <cell r="V3464">
            <v>116020</v>
          </cell>
          <cell r="W3464">
            <v>116020</v>
          </cell>
          <cell r="X3464" t="str">
            <v>5X20 CONTAINERS SAID TO CONTAIN 100 BAGS PET RESIN ASPET AS 21C GRWT CNTR 23204 000 KGS NTWT CNTR 23000 000 KGS S B NO 4603051 DT 20 08 20 S B NO 4603917 DT 20 08 20 H S CODE 39076190 NAIROBI KENYA E MARY PLASTPACKAGIN G CO KE NAIROBI KENYA E MARY PLASTPACKAGING CO KE DEM DET APPLICATION DAY CTIC D2 21 DAYS FREE COMBINED DETENTION INBOUND CONTAINER CRITERIA RFA EXCEPTION CCU20A00327 APPROVAL NUMBER LNTRF20080498B</v>
          </cell>
          <cell r="Y3464" t="str">
            <v>Valide</v>
          </cell>
        </row>
        <row r="3465">
          <cell r="A3465" t="str">
            <v>PCIU8980690</v>
          </cell>
          <cell r="B3465">
            <v>40</v>
          </cell>
          <cell r="C3465" t="str">
            <v>CCU000154400</v>
          </cell>
          <cell r="D3465">
            <v>0</v>
          </cell>
          <cell r="E3465">
            <v>0</v>
          </cell>
          <cell r="F3465">
            <v>0</v>
          </cell>
          <cell r="G3465">
            <v>0</v>
          </cell>
          <cell r="H3465">
            <v>0</v>
          </cell>
          <cell r="I3465" t="str">
            <v>2020 MSA 167172</v>
          </cell>
          <cell r="J3465">
            <v>405</v>
          </cell>
          <cell r="K3465" t="str">
            <v>ACS SHIPPING PRIVATE LIMITEDKANKARIA ESTATE6 LITTLE RUSSEL STREET 2ND</v>
          </cell>
          <cell r="L3465" t="str">
            <v>KTDA MANAGEMENT SERVICES LTD A CKIONYO TEA FACTORY CO LTD P O BOX 302</v>
          </cell>
          <cell r="M3465" t="str">
            <v>TH</v>
          </cell>
          <cell r="N3465" t="str">
            <v>INCCU</v>
          </cell>
          <cell r="O3465" t="str">
            <v>PK</v>
          </cell>
          <cell r="P3465">
            <v>412</v>
          </cell>
          <cell r="Q3465">
            <v>412</v>
          </cell>
          <cell r="R3465">
            <v>412</v>
          </cell>
          <cell r="S3465">
            <v>412</v>
          </cell>
          <cell r="T3465">
            <v>47394</v>
          </cell>
          <cell r="U3465">
            <v>47394</v>
          </cell>
          <cell r="V3465">
            <v>47394</v>
          </cell>
          <cell r="W3465">
            <v>47394</v>
          </cell>
          <cell r="X3465" t="str">
            <v>3X40 1X20 FCL CONTAINER S T C FOUR HUNDRED TWELVE 412 PACKAGES ONLY AUTOMATED WITHERING MACHINE TRADE TERMS CFR MOMBASA INCOTERMS 2010 IDF NO E2002294179 DRAWN UNDER ABSA BANK KENYA PLC IRREVOCABLE LETTER OF CREDIT NUMBER 07 7ILC2200560006 DATED 28-FEB-2020 H S CODE NO - 8479890000 S BILL NO 4545841 DT-18 08 2020 NET WT 39339 00 KGS DEM DET APPLICATION DAY - CTIC D2 21 D5 21 DAYS FREE COMBINED DETENTION INBOUND CONTAINER CRITERIA RFA EXCEPTION CCU20A00258 RFA EXCEPTION CCU20A00258 - APPROVAL NUMBER LNTRF20080769B 3X40 1X20 FCL CONTAINER S T C FOUR HUNDRED TWELVE 412 PACKAGES ONLY AUTOMATED WITHERING MACHINE TRADE TERMS CFR MOMBASA INCOTERMS 2010 IDF NO E2002294179 DRAWN UNDER ABSA BANK KENYA PLC IRREVOCABLE LETTER OF CREDIT NUMBER 077ILC2200560006 DATED 28-FEB-2020 H S CODE NO - 8479890000 S BILL NO 4545841 DT-18 08 2020 NET WT 39339 00 KGS DEM DET APPLICATION DAY - CTIC D2 21 D5 21 DAYS FREE COMBINED DETENTION I</v>
          </cell>
          <cell r="Y3465" t="str">
            <v>Valide</v>
          </cell>
        </row>
        <row r="3466">
          <cell r="A3466" t="str">
            <v>PCIU9154080</v>
          </cell>
          <cell r="B3466">
            <v>40</v>
          </cell>
          <cell r="C3466" t="str">
            <v>CCU000154400</v>
          </cell>
          <cell r="D3466">
            <v>0</v>
          </cell>
          <cell r="E3466">
            <v>0</v>
          </cell>
          <cell r="F3466">
            <v>0</v>
          </cell>
          <cell r="G3466">
            <v>0</v>
          </cell>
          <cell r="H3466">
            <v>0</v>
          </cell>
          <cell r="I3466" t="str">
            <v>2020 MSA 167172</v>
          </cell>
          <cell r="J3466">
            <v>405</v>
          </cell>
          <cell r="K3466" t="str">
            <v>ACS SHIPPING PRIVATE LIMITEDKANKARIA ESTATE6 LITTLE RUSSEL STREET 2ND</v>
          </cell>
          <cell r="L3466" t="str">
            <v>KTDA MANAGEMENT SERVICES LTD A CKIONYO TEA FACTORY CO LTD P O BOX 302</v>
          </cell>
          <cell r="M3466" t="str">
            <v>TH</v>
          </cell>
          <cell r="N3466" t="str">
            <v>INCCU</v>
          </cell>
          <cell r="O3466" t="str">
            <v>PK</v>
          </cell>
          <cell r="P3466">
            <v>412</v>
          </cell>
          <cell r="Q3466">
            <v>412</v>
          </cell>
          <cell r="R3466">
            <v>412</v>
          </cell>
          <cell r="S3466">
            <v>412</v>
          </cell>
          <cell r="T3466">
            <v>47394</v>
          </cell>
          <cell r="U3466">
            <v>47394</v>
          </cell>
          <cell r="V3466">
            <v>47394</v>
          </cell>
          <cell r="W3466">
            <v>47394</v>
          </cell>
          <cell r="X3466" t="str">
            <v>3X40 1X20 FCL CONTAINER S T C FOUR HUNDRED TWELVE 412 PACKAGES ONLY AUTOMATED WITHERING MACHINE TRADE TERMS CFR MOMBASA INCOTERMS 2010 IDF NO E2002294179 DRAWN UNDER ABSA BANK KENYA PLC IRREVOCABLE LETTER OF CREDIT NUMBER 07 7ILC2200560006 DATED 28-FEB-2020 H S CODE NO - 8479890000 S BILL NO 4545841 DT-18 08 2020 NET WT 39339 00 KGS DEM DET APPLICATION DAY - CTIC D2 21 D5 21 DAYS FREE COMBINED DETENTION INBOUND CONTAINER CRITERIA RFA EXCEPTION CCU20A00258 RFA EXCEPTION CCU20A00258 - APPROVAL NUMBER LNTRF20080769B 3X40 1X20 FCL CONTAINER S T C FOUR HUNDRED TWELVE 412 PACKAGES ONLY AUTOMATED WITHERING MACHINE TRADE TERMS CFR MOMBASA INCOTERMS 2010 IDF NO E2002294179 DRAWN UNDER ABSA BANK KENYA PLC IRREVOCABLE LETTER OF CREDIT NUMBER 077ILC2200560006 DATED 28-FEB-2020 H S CODE NO - 8479890000 S BILL NO 4545841 DT-18 08 2020 NET WT 39339 00 KGS DEM DET APPLICATION DAY - CTIC D2 21 D5 21 DAYS FREE COMBINED DETENTION I</v>
          </cell>
          <cell r="Y3466" t="str">
            <v>Valide</v>
          </cell>
        </row>
        <row r="3467">
          <cell r="A3467" t="str">
            <v>PCIU1409457</v>
          </cell>
          <cell r="B3467">
            <v>20</v>
          </cell>
          <cell r="C3467" t="str">
            <v>CCU000159700</v>
          </cell>
          <cell r="D3467">
            <v>0</v>
          </cell>
          <cell r="E3467">
            <v>0</v>
          </cell>
          <cell r="F3467">
            <v>0</v>
          </cell>
          <cell r="G3467">
            <v>0</v>
          </cell>
          <cell r="H3467">
            <v>0</v>
          </cell>
          <cell r="I3467" t="str">
            <v>2020 MSA 167172</v>
          </cell>
          <cell r="J3467">
            <v>399</v>
          </cell>
          <cell r="K3467" t="str">
            <v>CONSOLIDATED SHIPPING LINE INDIA PVT LTD 5B SARAT BOSE ROAD KOLKAT</v>
          </cell>
          <cell r="L3467" t="str">
            <v>NATIONAL CONTRACTING COMPANY LTDP O BOX NO 66123-00800PLOT NO 1870</v>
          </cell>
          <cell r="M3467" t="str">
            <v>TH</v>
          </cell>
          <cell r="N3467" t="str">
            <v>INCCU</v>
          </cell>
          <cell r="O3467" t="str">
            <v>PK</v>
          </cell>
          <cell r="P3467">
            <v>138</v>
          </cell>
          <cell r="Q3467">
            <v>138</v>
          </cell>
          <cell r="R3467">
            <v>138</v>
          </cell>
          <cell r="S3467">
            <v>138</v>
          </cell>
          <cell r="T3467">
            <v>20072</v>
          </cell>
          <cell r="U3467">
            <v>20072</v>
          </cell>
          <cell r="V3467">
            <v>20072</v>
          </cell>
          <cell r="W3467">
            <v>20072</v>
          </cell>
          <cell r="X3467" t="str">
            <v>1X20 FCL CONTAINERS SUPPLY OF 66KV AND 11KV HARDWARE FITTINGS AND EARTHING MATERIALS PROJECT DESIGN SUPPLY INSTALLATION AND COMMISSIONING OF SUBSTATIONS AND MEDIUM VOLTAGE LINES MWIHOKO UMOJA KITENGELA KANGUNDO AND KISERIAN KE NYA CFR MOMBASA PORT KENYA TOTAL PKGS 138 TOTAL QTY 11969 PCS 4088 MTRS SB NO 4729030 DT- 27 08 2020 DC NO DLC6401232 DATE 06 08 2020 HSN CODE 7308 90 90 7318 15 00 7312 10 30 8546 20 32 7408 19 90 NET WEIGHT 19298 000 KGS NAIROBI KENYA A C KENYA POWER AND LIGHTING COMPANY LTD KENYA MOMBASA K ENYA TEL 254 41 2224011 FAX 254 41 2317177 DEM DET APPLICATION DAY - CTIC D2 21 DAYS FREE COMBINED DETENTION INBOUND CONTAINER CRITERIA RFA EXCEPTION CCU20A00231 - APPROVAL NUMBER LNTRF20081045B</v>
          </cell>
          <cell r="Y3467" t="str">
            <v>Valide</v>
          </cell>
        </row>
        <row r="3468">
          <cell r="A3468" t="str">
            <v>PCIU1767255</v>
          </cell>
          <cell r="B3468">
            <v>20</v>
          </cell>
          <cell r="C3468" t="str">
            <v>CCU000170800</v>
          </cell>
          <cell r="D3468">
            <v>0</v>
          </cell>
          <cell r="E3468">
            <v>0</v>
          </cell>
          <cell r="F3468">
            <v>0</v>
          </cell>
          <cell r="G3468">
            <v>0</v>
          </cell>
          <cell r="H3468">
            <v>0</v>
          </cell>
          <cell r="I3468" t="str">
            <v>2020 MSA 167472</v>
          </cell>
          <cell r="J3468">
            <v>160</v>
          </cell>
          <cell r="K3468" t="str">
            <v>CONSOLIDATED SHIPPING LINE INDIA PVT LTD 5B SARAT BOSE ROAD KOLKAT</v>
          </cell>
          <cell r="L3468" t="str">
            <v>KENYA POWER AND LIGHTING COMPANYLIMITEDSTIMA PLAZA KOLOBOT ROAD P O B</v>
          </cell>
          <cell r="M3468" t="str">
            <v>CN</v>
          </cell>
          <cell r="N3468" t="str">
            <v>INCCU</v>
          </cell>
          <cell r="O3468" t="str">
            <v>PK</v>
          </cell>
          <cell r="P3468">
            <v>31</v>
          </cell>
          <cell r="Q3468">
            <v>31</v>
          </cell>
          <cell r="R3468">
            <v>31</v>
          </cell>
          <cell r="S3468">
            <v>31</v>
          </cell>
          <cell r="T3468">
            <v>18358</v>
          </cell>
          <cell r="U3468">
            <v>18358</v>
          </cell>
          <cell r="V3468">
            <v>18358</v>
          </cell>
          <cell r="W3468">
            <v>18358</v>
          </cell>
          <cell r="X3468" t="str">
            <v>1X20 FCL CONTAINERS COMPLETE SINGLE PHASE LV FITTINGS WOODEN 11KV INTERMEDIATE FITTINGS 33KV INTERMEDIATE FITTINGS AS PER PI NO SUP SHIPP 201920 043 REV-1 DATED 22 05 2020 TRADE TERMS CFR ICD EMBAKASI VIA MOMBASA PORT KENYA INCOT ERMS 2020 TOTAL 31 PKGS SB NO 4958609 IDF NO E2005335550 LC NO TF2020902095 DATE 27 07 20 H S CODE NO 7308 9090 7318 15 00 7312 10 30 7605 29 90 NET WEIGHT 17841 000 KGS 2 NIRAV AGENCIES LTD P O BOX 17645 - 00500 NAIROBI KENYA CONTACT NAME EVANS MACIGO EMAIL EMACIGAO KPLC CO KE TEL 0703070000 CARGO IN TRA NSIT TO ICD EMBAKASI ON CONSIGNEE S COST RISK OWN ARRANGEMENT CARRIER S RESPONSIBILITY CEASES AT MOMBASA PORT KENYA UPON DISCHARGE OF THE CONTAINER DEM DET APPLICATION DAY - CTIC D2 21 DAYS FREE COMBINED DETENTION INBOUND CONTAINER CRITERIA RFA EXCEPTION CCU20A00231 - APPROVAL NUMBER LNTRF2008104 5B</v>
          </cell>
          <cell r="Y3468" t="str">
            <v>Valide</v>
          </cell>
        </row>
        <row r="3469">
          <cell r="A3469" t="str">
            <v>EMCU1740328</v>
          </cell>
          <cell r="B3469">
            <v>20</v>
          </cell>
          <cell r="C3469" t="str">
            <v>CEI0184144</v>
          </cell>
          <cell r="D3469">
            <v>0</v>
          </cell>
          <cell r="E3469">
            <v>0</v>
          </cell>
          <cell r="F3469">
            <v>0</v>
          </cell>
          <cell r="G3469">
            <v>0</v>
          </cell>
          <cell r="H3469">
            <v>0</v>
          </cell>
          <cell r="I3469" t="str">
            <v>2020 MSA 166971</v>
          </cell>
          <cell r="J3469">
            <v>188</v>
          </cell>
          <cell r="K3469" t="str">
            <v>KOKI SALES CORPORATION497 10 MODEL GRAMLUDHIANAINDIA</v>
          </cell>
          <cell r="L3469" t="str">
            <v>SOMAIYA INVESTMENT LTDPLOT NO 4 5 SPRING ROADKAMPALA-UGANDA</v>
          </cell>
          <cell r="M3469" t="str">
            <v>AE</v>
          </cell>
          <cell r="N3469" t="str">
            <v>INLUH</v>
          </cell>
          <cell r="O3469" t="str">
            <v>PK</v>
          </cell>
          <cell r="P3469">
            <v>905</v>
          </cell>
          <cell r="Q3469">
            <v>905</v>
          </cell>
          <cell r="R3469">
            <v>0</v>
          </cell>
          <cell r="S3469">
            <v>0</v>
          </cell>
          <cell r="T3469">
            <v>26085</v>
          </cell>
          <cell r="U3469">
            <v>26085</v>
          </cell>
          <cell r="V3469">
            <v>0</v>
          </cell>
          <cell r="W3469">
            <v>0</v>
          </cell>
          <cell r="X3469" t="str">
            <v>1X20ST CONTAINER 905 PACKAGES ONLY TOTAL NINE HUNDRED FIVE PACKAGES ONLY BICYCLE PARTS AS PER INVOICE NO KSC-284 DATED 30 07 2020 SHIPPING BILL NO 4195485 DATED 31 07 2020 I E CODE NO 3006004469 GROSS WEIGHT 26085 000 KGS NET WEIGHT 25242 000 KGS H S CODE 87149390 87149100 87149400 73181500 87149600 8714 9990 87149310 35069999 GOODS IN TRANSIT TO KAMPALA-UGANDA AT RECEIVERS RISKS CARE AND EXPENSES CARRIERS LIABLITY CEASES AT MOMBASA KENYA FREIGHT PREPAID</v>
          </cell>
          <cell r="Y3469" t="str">
            <v>Valide</v>
          </cell>
        </row>
        <row r="3470">
          <cell r="A3470" t="str">
            <v>BEAU4088131</v>
          </cell>
          <cell r="B3470">
            <v>40</v>
          </cell>
          <cell r="C3470" t="str">
            <v>CEI0186065</v>
          </cell>
          <cell r="D3470">
            <v>0</v>
          </cell>
          <cell r="E3470">
            <v>0</v>
          </cell>
          <cell r="F3470">
            <v>0</v>
          </cell>
          <cell r="G3470">
            <v>0</v>
          </cell>
          <cell r="H3470">
            <v>0</v>
          </cell>
          <cell r="I3470" t="str">
            <v>2020 MSA 167528</v>
          </cell>
          <cell r="J3470">
            <v>23</v>
          </cell>
          <cell r="K3470" t="str">
            <v>LAJ EXPORTSE-597-98 PHASE-VIIFOCAL POINTLUDHIANA-141010 INDIA</v>
          </cell>
          <cell r="L3470" t="str">
            <v>PLANET IMPORTERS LIMITEDP O BOX 69751 - 00400NAIROBI KENYATEL +254</v>
          </cell>
          <cell r="M3470" t="str">
            <v>IN</v>
          </cell>
          <cell r="N3470" t="str">
            <v>INLUH</v>
          </cell>
          <cell r="O3470" t="str">
            <v>PK</v>
          </cell>
          <cell r="P3470">
            <v>1265</v>
          </cell>
          <cell r="Q3470">
            <v>1265</v>
          </cell>
          <cell r="R3470">
            <v>1265</v>
          </cell>
          <cell r="S3470">
            <v>1265</v>
          </cell>
          <cell r="T3470">
            <v>24896</v>
          </cell>
          <cell r="U3470">
            <v>24896</v>
          </cell>
          <cell r="V3470">
            <v>24896</v>
          </cell>
          <cell r="W3470">
            <v>24896</v>
          </cell>
          <cell r="X3470" t="str">
            <v>TOTAL 1265 PACKAGES ONLY TOTAL ONE THOUSAND TWO HUNDRED SIXTY FIVE PACKAGES ONLY BICYCLE SPARE PARTS AS PER PROFORMA INVOICE NO LE 494 2K20 DT 06 08 2020 S BILL NO 4935485 DT 03 09 2020 HS CODES 87149400 87149990 87149100 87149600 NET WT 23400 000KGS FREIGHT PREPAID</v>
          </cell>
          <cell r="Y3470" t="str">
            <v>Valide</v>
          </cell>
        </row>
        <row r="3471">
          <cell r="A3471" t="str">
            <v>TCLU1620072</v>
          </cell>
          <cell r="B3471">
            <v>40</v>
          </cell>
          <cell r="C3471" t="str">
            <v>CEI0186535</v>
          </cell>
          <cell r="D3471">
            <v>0</v>
          </cell>
          <cell r="E3471">
            <v>0</v>
          </cell>
          <cell r="F3471">
            <v>0</v>
          </cell>
          <cell r="G3471">
            <v>0</v>
          </cell>
          <cell r="H3471">
            <v>0</v>
          </cell>
          <cell r="I3471" t="str">
            <v>2020 MSA 167528</v>
          </cell>
          <cell r="J3471">
            <v>27</v>
          </cell>
          <cell r="K3471" t="str">
            <v>VARDHMAN TEXTILES LTD CHANDIGARH ROADLUDHIANA 141010 PUNJAB INDIA</v>
          </cell>
          <cell r="L3471" t="str">
            <v>TO THE ORDER OF BANK OFBARODA KENYA LTD</v>
          </cell>
          <cell r="M3471" t="str">
            <v>IN</v>
          </cell>
          <cell r="N3471" t="str">
            <v>INLUH</v>
          </cell>
          <cell r="O3471" t="str">
            <v>PK</v>
          </cell>
          <cell r="P3471">
            <v>257</v>
          </cell>
          <cell r="Q3471">
            <v>257</v>
          </cell>
          <cell r="R3471">
            <v>0</v>
          </cell>
          <cell r="S3471">
            <v>0</v>
          </cell>
          <cell r="T3471">
            <v>17741</v>
          </cell>
          <cell r="U3471">
            <v>17741</v>
          </cell>
          <cell r="V3471">
            <v>0</v>
          </cell>
          <cell r="W3471">
            <v>0</v>
          </cell>
          <cell r="X3471" t="str">
            <v>NM 26 5 4 100 PCT ACRYLIC GREY YARN BRIGHT FIBRE CNF MOMBASA KENYA GOODS UNDER THIS CREDIT ARE COVERED UNDER IMPORT DECLARATION FORM IDF NO E2006352253 DATED 26 06 2020 CREDIT NO 9588IMPLC0003920 DATED 09 09 2020 Invoice no NV210000191 Date 20-09-2020 Shipping bill no 5314893 Date 21-09-2020 NET WEIGHT - 17 628 00 KGS FREIGHT PREPAID</v>
          </cell>
          <cell r="Y3471" t="str">
            <v>Valide</v>
          </cell>
        </row>
        <row r="3472">
          <cell r="A3472" t="str">
            <v>TGHU8845700</v>
          </cell>
          <cell r="B3472">
            <v>40</v>
          </cell>
          <cell r="C3472" t="str">
            <v>CFA0349568</v>
          </cell>
          <cell r="D3472">
            <v>0</v>
          </cell>
          <cell r="E3472">
            <v>0</v>
          </cell>
          <cell r="F3472">
            <v>0</v>
          </cell>
          <cell r="G3472">
            <v>0</v>
          </cell>
          <cell r="H3472">
            <v>0</v>
          </cell>
          <cell r="I3472" t="str">
            <v>2020 MSA 165329</v>
          </cell>
          <cell r="J3472">
            <v>23</v>
          </cell>
          <cell r="K3472" t="str">
            <v>GLOBAL FOUNDATION FOR PLASTIC41 SAYED BOGI ST FROM SAYED HUSSEIINDUSTRIAL ZONESHOBRA EL KHEIMA</v>
          </cell>
          <cell r="L3472" t="str">
            <v>SHARJAANI INVESTMENTS LIMITED002540728627491P O BOX 1689480100</v>
          </cell>
          <cell r="M3472" t="str">
            <v>SA</v>
          </cell>
          <cell r="N3472" t="str">
            <v>SAJED</v>
          </cell>
          <cell r="O3472" t="str">
            <v>PK</v>
          </cell>
          <cell r="P3472">
            <v>850</v>
          </cell>
          <cell r="Q3472">
            <v>850</v>
          </cell>
          <cell r="R3472">
            <v>850</v>
          </cell>
          <cell r="S3472">
            <v>850</v>
          </cell>
          <cell r="T3472">
            <v>19780</v>
          </cell>
          <cell r="U3472">
            <v>19780</v>
          </cell>
          <cell r="V3472">
            <v>19780</v>
          </cell>
          <cell r="W3472">
            <v>19780</v>
          </cell>
          <cell r="X3472" t="str">
            <v>FREIGHT PREPAID plastic poly mat</v>
          </cell>
          <cell r="Y3472" t="str">
            <v>Valide</v>
          </cell>
        </row>
        <row r="3473">
          <cell r="A3473" t="str">
            <v>CMAU4677041</v>
          </cell>
          <cell r="B3473">
            <v>40</v>
          </cell>
          <cell r="C3473" t="str">
            <v>CFA0355831</v>
          </cell>
          <cell r="D3473">
            <v>0</v>
          </cell>
          <cell r="E3473">
            <v>0</v>
          </cell>
          <cell r="F3473">
            <v>0</v>
          </cell>
          <cell r="G3473">
            <v>0</v>
          </cell>
          <cell r="H3473">
            <v>0</v>
          </cell>
          <cell r="I3473" t="str">
            <v>2020 MSA 167519</v>
          </cell>
          <cell r="J3473">
            <v>40</v>
          </cell>
          <cell r="K3473" t="str">
            <v>PROCTER GAMBLE EGYPT LTD4TH INDUSTRIAL ZONEPO BOX 1056TH OCTOBER CIT</v>
          </cell>
          <cell r="L3473" t="str">
            <v>HASBAH KENYA LIMITEDPO BOX 11500 OLD AIRPORT NORTH ROAD00400 NAIROBI K</v>
          </cell>
          <cell r="M3473" t="str">
            <v>SA</v>
          </cell>
          <cell r="N3473" t="str">
            <v>EGAIS</v>
          </cell>
          <cell r="O3473" t="str">
            <v>CS</v>
          </cell>
          <cell r="P3473">
            <v>4059</v>
          </cell>
          <cell r="Q3473">
            <v>4059</v>
          </cell>
          <cell r="R3473">
            <v>4059</v>
          </cell>
          <cell r="S3473">
            <v>4059</v>
          </cell>
          <cell r="T3473">
            <v>13209</v>
          </cell>
          <cell r="U3473">
            <v>13209</v>
          </cell>
          <cell r="V3473">
            <v>13209</v>
          </cell>
          <cell r="W3473">
            <v>13209</v>
          </cell>
          <cell r="X3473" t="str">
            <v>FREIGHT PREPAID Order 1034638653 Pampers - Baby Diapers Net Weight 5756 22 KGs HS CODE 961900 Place of Delivery ICD Embakasi Nairobi Order 1034638653 Pampers - Baby Diapers Net Weight 5852 25 KGs HS CODE 961900 Place of Delivery ICD Embakasi Nairobi</v>
          </cell>
          <cell r="Y3473" t="str">
            <v>Valide</v>
          </cell>
        </row>
        <row r="3474">
          <cell r="A3474" t="str">
            <v>CMAU4457453</v>
          </cell>
          <cell r="B3474">
            <v>40</v>
          </cell>
          <cell r="C3474" t="str">
            <v>CFA0355986</v>
          </cell>
          <cell r="D3474">
            <v>0</v>
          </cell>
          <cell r="E3474">
            <v>0</v>
          </cell>
          <cell r="F3474">
            <v>0</v>
          </cell>
          <cell r="G3474">
            <v>0</v>
          </cell>
          <cell r="H3474">
            <v>0</v>
          </cell>
          <cell r="I3474" t="str">
            <v>2020 MSA 167519</v>
          </cell>
          <cell r="J3474">
            <v>42</v>
          </cell>
          <cell r="K3474" t="str">
            <v>PROCTER GAMBLE EGYPT LTD4TH INDUSTRIAL ZONEPO BOX 1056TH OCTOBER CIT</v>
          </cell>
          <cell r="L3474" t="str">
            <v>HASBAH KENYA LIMITEDPO BOX 11500 OLD AIRPORT NORTH ROAD00400 NAIROBI K</v>
          </cell>
          <cell r="M3474" t="str">
            <v>SA</v>
          </cell>
          <cell r="N3474" t="str">
            <v>EGAIS</v>
          </cell>
          <cell r="O3474" t="str">
            <v>CS</v>
          </cell>
          <cell r="P3474">
            <v>6048</v>
          </cell>
          <cell r="Q3474">
            <v>6048</v>
          </cell>
          <cell r="R3474">
            <v>6048</v>
          </cell>
          <cell r="S3474">
            <v>6048</v>
          </cell>
          <cell r="T3474">
            <v>11552</v>
          </cell>
          <cell r="U3474">
            <v>11552</v>
          </cell>
          <cell r="V3474">
            <v>11552</v>
          </cell>
          <cell r="W3474">
            <v>11552</v>
          </cell>
          <cell r="X3474" t="str">
            <v>FREIGHT PREPAID Order 1034638648 Pampers - Baby Diapers Net Weight 4838 40 KGs HS CODE 961900 Place of Delivery ICD Embakasi Nairobi Order 1034638648 Pampers - Baby Diapers Net Weight 4838 40 KGs HS CODE 961900 Place of Delivery ICD Embakasi Nairobi</v>
          </cell>
          <cell r="Y3474" t="str">
            <v>Valide</v>
          </cell>
        </row>
        <row r="3475">
          <cell r="A3475" t="str">
            <v>CMAU7247569</v>
          </cell>
          <cell r="B3475">
            <v>40</v>
          </cell>
          <cell r="C3475" t="str">
            <v>CFA0355994</v>
          </cell>
          <cell r="D3475">
            <v>0</v>
          </cell>
          <cell r="E3475">
            <v>0</v>
          </cell>
          <cell r="F3475">
            <v>0</v>
          </cell>
          <cell r="G3475">
            <v>0</v>
          </cell>
          <cell r="H3475">
            <v>0</v>
          </cell>
          <cell r="I3475" t="str">
            <v>2020 MSA 167519</v>
          </cell>
          <cell r="J3475">
            <v>44</v>
          </cell>
          <cell r="K3475" t="str">
            <v>PROCTER GAMBLE EGYPT LTD4TH INDUSTRIAL ZONEPO BOX 1056TH OCTOBER CIT</v>
          </cell>
          <cell r="L3475" t="str">
            <v>HASBAH KENYA LIMITEDPO BOX 11500OLD AIRPORT NORTH ROAD00400 NAIROBI KE</v>
          </cell>
          <cell r="M3475" t="str">
            <v>SA</v>
          </cell>
          <cell r="N3475" t="str">
            <v>EGAIS</v>
          </cell>
          <cell r="O3475" t="str">
            <v>CS</v>
          </cell>
          <cell r="P3475">
            <v>5070</v>
          </cell>
          <cell r="Q3475">
            <v>5070</v>
          </cell>
          <cell r="R3475">
            <v>5070</v>
          </cell>
          <cell r="S3475">
            <v>5070</v>
          </cell>
          <cell r="T3475">
            <v>16446</v>
          </cell>
          <cell r="U3475">
            <v>16446</v>
          </cell>
          <cell r="V3475">
            <v>16446</v>
          </cell>
          <cell r="W3475">
            <v>16446</v>
          </cell>
          <cell r="X3475" t="str">
            <v>FREIGHT PREPAID Order 1034638746 Pampers - Baby Diapers Net Weight 7650 00 KGs HS CODE 961900 Place of Delivery ICD Embakasi Nairobi Order 1034638746 Pampers - Baby Diapers Net Weight 7148 74 KGs HS CODE 961900 Place of Delivery ICD Embakasi Nairobi</v>
          </cell>
          <cell r="Y3475" t="str">
            <v>Valide</v>
          </cell>
        </row>
        <row r="3476">
          <cell r="A3476" t="str">
            <v>TCNU7184435</v>
          </cell>
          <cell r="B3476">
            <v>40</v>
          </cell>
          <cell r="C3476" t="str">
            <v>CFA0355995</v>
          </cell>
          <cell r="D3476">
            <v>0</v>
          </cell>
          <cell r="E3476">
            <v>0</v>
          </cell>
          <cell r="F3476">
            <v>0</v>
          </cell>
          <cell r="G3476">
            <v>0</v>
          </cell>
          <cell r="H3476">
            <v>0</v>
          </cell>
          <cell r="I3476" t="str">
            <v>2020 MSA 167519</v>
          </cell>
          <cell r="J3476">
            <v>45</v>
          </cell>
          <cell r="K3476" t="str">
            <v>PROCTER GAMBLE EGYPT LTD4TH INDUSTRIAL ZONEPO BOX 1056TH OCTOBER CIT</v>
          </cell>
          <cell r="L3476" t="str">
            <v>HASBAH KENYA LIMITEDPO BOX 11500 OLD AIRPORT NORTH ROAD00400 NAIROBI K</v>
          </cell>
          <cell r="M3476" t="str">
            <v>SA</v>
          </cell>
          <cell r="N3476" t="str">
            <v>EGAIS</v>
          </cell>
          <cell r="O3476" t="str">
            <v>CS</v>
          </cell>
          <cell r="P3476">
            <v>7755</v>
          </cell>
          <cell r="Q3476">
            <v>7755</v>
          </cell>
          <cell r="R3476">
            <v>7755</v>
          </cell>
          <cell r="S3476">
            <v>7755</v>
          </cell>
          <cell r="T3476">
            <v>15477</v>
          </cell>
          <cell r="U3476">
            <v>15477</v>
          </cell>
          <cell r="V3476">
            <v>15477</v>
          </cell>
          <cell r="W3476">
            <v>15477</v>
          </cell>
          <cell r="X3476" t="str">
            <v>FREIGHT PREPAID Order 1034638650 Pampers - Baby Diapers Net Weight 4280 76 KGs HS CODE 961900 Place of Delivery ICD Embakasi Nairobi Order 1034638650 Pampers - Baby Diapers Net Weight 4280 76 KGs HS CODE 961900 Place of Delivery ICD Embakasi Nairobi Order 1034638650 Pampers - Baby Diapers Net Weight 4280 76 KGs HS CODE 961900 Place of Delivery ICD Embakasi Nairobi</v>
          </cell>
          <cell r="Y3476" t="str">
            <v>Valide</v>
          </cell>
        </row>
        <row r="3477">
          <cell r="A3477" t="str">
            <v>SEGU4842454</v>
          </cell>
          <cell r="B3477">
            <v>40</v>
          </cell>
          <cell r="C3477" t="str">
            <v>CFA0355995</v>
          </cell>
          <cell r="D3477">
            <v>0</v>
          </cell>
          <cell r="E3477">
            <v>0</v>
          </cell>
          <cell r="F3477">
            <v>0</v>
          </cell>
          <cell r="G3477">
            <v>0</v>
          </cell>
          <cell r="H3477">
            <v>0</v>
          </cell>
          <cell r="I3477" t="str">
            <v>2020 MSA 167519</v>
          </cell>
          <cell r="J3477">
            <v>45</v>
          </cell>
          <cell r="K3477" t="str">
            <v>PROCTER GAMBLE EGYPT LTD4TH INDUSTRIAL ZONEPO BOX 1056TH OCTOBER CIT</v>
          </cell>
          <cell r="L3477" t="str">
            <v>HASBAH KENYA LIMITEDPO BOX 11500 OLD AIRPORT NORTH ROAD00400 NAIROBI K</v>
          </cell>
          <cell r="M3477" t="str">
            <v>SA</v>
          </cell>
          <cell r="N3477" t="str">
            <v>EGAIS</v>
          </cell>
          <cell r="O3477" t="str">
            <v>CS</v>
          </cell>
          <cell r="P3477">
            <v>7755</v>
          </cell>
          <cell r="Q3477">
            <v>7755</v>
          </cell>
          <cell r="R3477">
            <v>7755</v>
          </cell>
          <cell r="S3477">
            <v>7755</v>
          </cell>
          <cell r="T3477">
            <v>15477</v>
          </cell>
          <cell r="U3477">
            <v>15477</v>
          </cell>
          <cell r="V3477">
            <v>15477</v>
          </cell>
          <cell r="W3477">
            <v>15477</v>
          </cell>
          <cell r="X3477" t="str">
            <v>FREIGHT PREPAID Order 1034638650 Pampers - Baby Diapers Net Weight 4280 76 KGs HS CODE 961900 Place of Delivery ICD Embakasi Nairobi Order 1034638650 Pampers - Baby Diapers Net Weight 4280 76 KGs HS CODE 961900 Place of Delivery ICD Embakasi Nairobi Order 1034638650 Pampers - Baby Diapers Net Weight 4280 76 KGs HS CODE 961900 Place of Delivery ICD Embakasi Nairobi</v>
          </cell>
          <cell r="Y3477" t="str">
            <v>Valide</v>
          </cell>
        </row>
        <row r="3478">
          <cell r="A3478" t="str">
            <v>GLDU5245331</v>
          </cell>
          <cell r="B3478">
            <v>20</v>
          </cell>
          <cell r="C3478" t="str">
            <v>CFA0356377</v>
          </cell>
          <cell r="D3478">
            <v>0</v>
          </cell>
          <cell r="E3478">
            <v>0</v>
          </cell>
          <cell r="F3478">
            <v>0</v>
          </cell>
          <cell r="G3478">
            <v>0</v>
          </cell>
          <cell r="H3478">
            <v>0</v>
          </cell>
          <cell r="I3478" t="str">
            <v>2020 MSA 167519</v>
          </cell>
          <cell r="J3478">
            <v>46</v>
          </cell>
          <cell r="K3478" t="str">
            <v>ARABIAN MILLING AND FOOD IND CO3 RD INDUSTRIAL AREA BORG ELARAB STALEX</v>
          </cell>
          <cell r="L3478" t="str">
            <v>HASCO GROUP LTD934 NAIROBI 00610PO BOX 934 KENYA</v>
          </cell>
          <cell r="M3478" t="str">
            <v>SA</v>
          </cell>
          <cell r="N3478" t="str">
            <v>SAJED</v>
          </cell>
          <cell r="O3478" t="str">
            <v>CT</v>
          </cell>
          <cell r="P3478">
            <v>26500</v>
          </cell>
          <cell r="Q3478">
            <v>26500</v>
          </cell>
          <cell r="R3478">
            <v>0</v>
          </cell>
          <cell r="S3478">
            <v>0</v>
          </cell>
          <cell r="T3478">
            <v>275600</v>
          </cell>
          <cell r="U3478">
            <v>275600</v>
          </cell>
          <cell r="V3478">
            <v>0</v>
          </cell>
          <cell r="W3478">
            <v>0</v>
          </cell>
          <cell r="X3478" t="str">
            <v>10 CNTR 20FCL STC 26500 CTN X 500 Gram X 20 Packs SPAGHETTI - Brand Name Rasmi- Red Batch no 85 NW 265 TON FREIGHT PREPAID</v>
          </cell>
          <cell r="Y3478" t="str">
            <v>Valide</v>
          </cell>
        </row>
        <row r="3479">
          <cell r="A3479" t="str">
            <v>GLDU9902645</v>
          </cell>
          <cell r="B3479">
            <v>20</v>
          </cell>
          <cell r="C3479" t="str">
            <v>CFA0356377</v>
          </cell>
          <cell r="D3479">
            <v>0</v>
          </cell>
          <cell r="E3479">
            <v>0</v>
          </cell>
          <cell r="F3479">
            <v>0</v>
          </cell>
          <cell r="G3479">
            <v>0</v>
          </cell>
          <cell r="H3479">
            <v>0</v>
          </cell>
          <cell r="I3479" t="str">
            <v>2020 MSA 167519</v>
          </cell>
          <cell r="J3479">
            <v>46</v>
          </cell>
          <cell r="K3479" t="str">
            <v>ARABIAN MILLING AND FOOD IND CO3 RD INDUSTRIAL AREA BORG ELARAB STALEX</v>
          </cell>
          <cell r="L3479" t="str">
            <v>HASCO GROUP LTD934 NAIROBI 00610PO BOX 934 KENYA</v>
          </cell>
          <cell r="M3479" t="str">
            <v>SA</v>
          </cell>
          <cell r="N3479" t="str">
            <v>SAJED</v>
          </cell>
          <cell r="O3479" t="str">
            <v>CT</v>
          </cell>
          <cell r="P3479">
            <v>26500</v>
          </cell>
          <cell r="Q3479">
            <v>26500</v>
          </cell>
          <cell r="R3479">
            <v>0</v>
          </cell>
          <cell r="S3479">
            <v>0</v>
          </cell>
          <cell r="T3479">
            <v>275600</v>
          </cell>
          <cell r="U3479">
            <v>275600</v>
          </cell>
          <cell r="V3479">
            <v>0</v>
          </cell>
          <cell r="W3479">
            <v>0</v>
          </cell>
          <cell r="X3479" t="str">
            <v>10 CNTR 20FCL STC 26500 CTN X 500 Gram X 20 Packs SPAGHETTI - Brand Name Rasmi- Red Batch no 85 NW 265 TON FREIGHT PREPAID</v>
          </cell>
          <cell r="Y3479" t="str">
            <v>Valide</v>
          </cell>
        </row>
        <row r="3480">
          <cell r="A3480" t="str">
            <v>ECMU1660135</v>
          </cell>
          <cell r="B3480">
            <v>20</v>
          </cell>
          <cell r="C3480" t="str">
            <v>CFA0356377</v>
          </cell>
          <cell r="D3480">
            <v>0</v>
          </cell>
          <cell r="E3480">
            <v>0</v>
          </cell>
          <cell r="F3480">
            <v>0</v>
          </cell>
          <cell r="G3480">
            <v>0</v>
          </cell>
          <cell r="H3480">
            <v>0</v>
          </cell>
          <cell r="I3480" t="str">
            <v>2020 MSA 167519</v>
          </cell>
          <cell r="J3480">
            <v>46</v>
          </cell>
          <cell r="K3480" t="str">
            <v>ARABIAN MILLING AND FOOD IND CO3 RD INDUSTRIAL AREA BORG ELARAB STALEX</v>
          </cell>
          <cell r="L3480" t="str">
            <v>HASCO GROUP LTD934 NAIROBI 00610PO BOX 934 KENYA</v>
          </cell>
          <cell r="M3480" t="str">
            <v>SA</v>
          </cell>
          <cell r="N3480" t="str">
            <v>SAJED</v>
          </cell>
          <cell r="O3480" t="str">
            <v>CT</v>
          </cell>
          <cell r="P3480">
            <v>26500</v>
          </cell>
          <cell r="Q3480">
            <v>26500</v>
          </cell>
          <cell r="R3480">
            <v>0</v>
          </cell>
          <cell r="S3480">
            <v>0</v>
          </cell>
          <cell r="T3480">
            <v>275600</v>
          </cell>
          <cell r="U3480">
            <v>275600</v>
          </cell>
          <cell r="V3480">
            <v>0</v>
          </cell>
          <cell r="W3480">
            <v>0</v>
          </cell>
          <cell r="X3480" t="str">
            <v>10 CNTR 20FCL STC 26500 CTN X 500 Gram X 20 Packs SPAGHETTI - Brand Name Rasmi- Red Batch no 85 NW 265 TON FREIGHT PREPAID</v>
          </cell>
          <cell r="Y3480" t="str">
            <v>Valide</v>
          </cell>
        </row>
        <row r="3481">
          <cell r="A3481" t="str">
            <v>APZU3920038</v>
          </cell>
          <cell r="B3481">
            <v>20</v>
          </cell>
          <cell r="C3481" t="str">
            <v>CFA0356377</v>
          </cell>
          <cell r="D3481">
            <v>0</v>
          </cell>
          <cell r="E3481">
            <v>0</v>
          </cell>
          <cell r="F3481">
            <v>0</v>
          </cell>
          <cell r="G3481">
            <v>0</v>
          </cell>
          <cell r="H3481">
            <v>0</v>
          </cell>
          <cell r="I3481" t="str">
            <v>2020 MSA 167519</v>
          </cell>
          <cell r="J3481">
            <v>46</v>
          </cell>
          <cell r="K3481" t="str">
            <v>ARABIAN MILLING AND FOOD IND CO3 RD INDUSTRIAL AREA BORG ELARAB STALEX</v>
          </cell>
          <cell r="L3481" t="str">
            <v>HASCO GROUP LTD934 NAIROBI 00610PO BOX 934 KENYA</v>
          </cell>
          <cell r="M3481" t="str">
            <v>SA</v>
          </cell>
          <cell r="N3481" t="str">
            <v>SAJED</v>
          </cell>
          <cell r="O3481" t="str">
            <v>CT</v>
          </cell>
          <cell r="P3481">
            <v>26500</v>
          </cell>
          <cell r="Q3481">
            <v>26500</v>
          </cell>
          <cell r="R3481">
            <v>0</v>
          </cell>
          <cell r="S3481">
            <v>0</v>
          </cell>
          <cell r="T3481">
            <v>275600</v>
          </cell>
          <cell r="U3481">
            <v>275600</v>
          </cell>
          <cell r="V3481">
            <v>0</v>
          </cell>
          <cell r="W3481">
            <v>0</v>
          </cell>
          <cell r="X3481" t="str">
            <v>10 CNTR 20FCL STC 26500 CTN X 500 Gram X 20 Packs SPAGHETTI - Brand Name Rasmi- Red Batch no 85 NW 265 TON FREIGHT PREPAID</v>
          </cell>
          <cell r="Y3481" t="str">
            <v>Valide</v>
          </cell>
        </row>
        <row r="3482">
          <cell r="A3482" t="str">
            <v>ECMU1557071</v>
          </cell>
          <cell r="B3482">
            <v>20</v>
          </cell>
          <cell r="C3482" t="str">
            <v>CFA0356377</v>
          </cell>
          <cell r="D3482">
            <v>0</v>
          </cell>
          <cell r="E3482">
            <v>0</v>
          </cell>
          <cell r="F3482">
            <v>0</v>
          </cell>
          <cell r="G3482">
            <v>0</v>
          </cell>
          <cell r="H3482">
            <v>0</v>
          </cell>
          <cell r="I3482" t="str">
            <v>2020 MSA 167519</v>
          </cell>
          <cell r="J3482">
            <v>46</v>
          </cell>
          <cell r="K3482" t="str">
            <v>ARABIAN MILLING AND FOOD IND CO3 RD INDUSTRIAL AREA BORG ELARAB STALEX</v>
          </cell>
          <cell r="L3482" t="str">
            <v>HASCO GROUP LTD934 NAIROBI 00610PO BOX 934 KENYA</v>
          </cell>
          <cell r="M3482" t="str">
            <v>SA</v>
          </cell>
          <cell r="N3482" t="str">
            <v>SAJED</v>
          </cell>
          <cell r="O3482" t="str">
            <v>CT</v>
          </cell>
          <cell r="P3482">
            <v>26500</v>
          </cell>
          <cell r="Q3482">
            <v>26500</v>
          </cell>
          <cell r="R3482">
            <v>0</v>
          </cell>
          <cell r="S3482">
            <v>0</v>
          </cell>
          <cell r="T3482">
            <v>275600</v>
          </cell>
          <cell r="U3482">
            <v>275600</v>
          </cell>
          <cell r="V3482">
            <v>0</v>
          </cell>
          <cell r="W3482">
            <v>0</v>
          </cell>
          <cell r="X3482" t="str">
            <v>10 CNTR 20FCL STC 26500 CTN X 500 Gram X 20 Packs SPAGHETTI - Brand Name Rasmi- Red Batch no 85 NW 265 TON FREIGHT PREPAID</v>
          </cell>
          <cell r="Y3482" t="str">
            <v>Valide</v>
          </cell>
        </row>
        <row r="3483">
          <cell r="A3483" t="str">
            <v>CMAU0633929</v>
          </cell>
          <cell r="B3483">
            <v>20</v>
          </cell>
          <cell r="C3483" t="str">
            <v>CFA0356377</v>
          </cell>
          <cell r="D3483">
            <v>0</v>
          </cell>
          <cell r="E3483">
            <v>0</v>
          </cell>
          <cell r="F3483">
            <v>0</v>
          </cell>
          <cell r="G3483">
            <v>0</v>
          </cell>
          <cell r="H3483">
            <v>0</v>
          </cell>
          <cell r="I3483" t="str">
            <v>2020 MSA 167519</v>
          </cell>
          <cell r="J3483">
            <v>46</v>
          </cell>
          <cell r="K3483" t="str">
            <v>ARABIAN MILLING AND FOOD IND CO3 RD INDUSTRIAL AREA BORG ELARAB STALEX</v>
          </cell>
          <cell r="L3483" t="str">
            <v>HASCO GROUP LTD934 NAIROBI 00610PO BOX 934 KENYA</v>
          </cell>
          <cell r="M3483" t="str">
            <v>SA</v>
          </cell>
          <cell r="N3483" t="str">
            <v>SAJED</v>
          </cell>
          <cell r="O3483" t="str">
            <v>CT</v>
          </cell>
          <cell r="P3483">
            <v>26500</v>
          </cell>
          <cell r="Q3483">
            <v>26500</v>
          </cell>
          <cell r="R3483">
            <v>0</v>
          </cell>
          <cell r="S3483">
            <v>0</v>
          </cell>
          <cell r="T3483">
            <v>275600</v>
          </cell>
          <cell r="U3483">
            <v>275600</v>
          </cell>
          <cell r="V3483">
            <v>0</v>
          </cell>
          <cell r="W3483">
            <v>0</v>
          </cell>
          <cell r="X3483" t="str">
            <v>10 CNTR 20FCL STC 26500 CTN X 500 Gram X 20 Packs SPAGHETTI - Brand Name Rasmi- Red Batch no 85 NW 265 TON FREIGHT PREPAID</v>
          </cell>
          <cell r="Y3483" t="str">
            <v>Valide</v>
          </cell>
        </row>
        <row r="3484">
          <cell r="A3484" t="str">
            <v>TGHU1367066</v>
          </cell>
          <cell r="B3484">
            <v>20</v>
          </cell>
          <cell r="C3484" t="str">
            <v>CFA0356530</v>
          </cell>
          <cell r="D3484">
            <v>0</v>
          </cell>
          <cell r="E3484">
            <v>0</v>
          </cell>
          <cell r="F3484">
            <v>0</v>
          </cell>
          <cell r="G3484">
            <v>0</v>
          </cell>
          <cell r="H3484">
            <v>0</v>
          </cell>
          <cell r="I3484" t="str">
            <v>2020 MSA 166800</v>
          </cell>
          <cell r="J3484">
            <v>62</v>
          </cell>
          <cell r="K3484" t="str">
            <v>REGINA CO FOR PASTA FOOD INDUSTRIES59 ABU EL-FAWARES ST 6TH DISTRICT N</v>
          </cell>
          <cell r="L3484" t="str">
            <v>GREEN HOUSE CHEMICALS LIMITEDPLOT 276 277 FACTORY CLOSE OPP RED CROSS</v>
          </cell>
          <cell r="M3484" t="str">
            <v>SA</v>
          </cell>
          <cell r="N3484" t="str">
            <v>SAJED</v>
          </cell>
          <cell r="O3484" t="str">
            <v>CT</v>
          </cell>
          <cell r="P3484">
            <v>10474</v>
          </cell>
          <cell r="Q3484">
            <v>10474</v>
          </cell>
          <cell r="R3484">
            <v>0</v>
          </cell>
          <cell r="S3484">
            <v>0</v>
          </cell>
          <cell r="T3484">
            <v>107300</v>
          </cell>
          <cell r="U3484">
            <v>107300</v>
          </cell>
          <cell r="V3484">
            <v>0</v>
          </cell>
          <cell r="W3484">
            <v>0</v>
          </cell>
          <cell r="X3484" t="str">
            <v>FREIGHT PREPAID 2725 CARTONS N W 27250 00 KGS G W 27500 00 KGS 2583 CARTONS N W 25830 00 KGS G W 26600 00 KGS 2583 CARTONS N W 25830 00 KGS G W 26600 00 KGS 2583 CARTONS N W 25830 00 KGS G W 26600 00 KGS 10474 CARTONS PASTA SPAGHETTI DELICIA 7749 CARTONS PASTA SPAGHETTI 250 GM 2725 CARTONS PASTA SPAGHETTI 500 GM TOTAL N W 104740 00 KGS TOTAL G W 107300 00 KGS H S CODE 190219 Tax Identification Number is 1000065357 CARGO INTRANSIT TO KAMPALA UGANDA ON ACCOUNT AND RISK OF THE CONSIGNEE</v>
          </cell>
          <cell r="Y3484" t="str">
            <v>Valide</v>
          </cell>
        </row>
        <row r="3485">
          <cell r="A3485" t="str">
            <v>BEAU2550174</v>
          </cell>
          <cell r="B3485">
            <v>20</v>
          </cell>
          <cell r="C3485" t="str">
            <v>CFA0357105</v>
          </cell>
          <cell r="D3485">
            <v>0</v>
          </cell>
          <cell r="E3485">
            <v>0</v>
          </cell>
          <cell r="F3485">
            <v>0</v>
          </cell>
          <cell r="G3485">
            <v>0</v>
          </cell>
          <cell r="H3485">
            <v>0</v>
          </cell>
          <cell r="I3485" t="str">
            <v>2020 MSA 166976</v>
          </cell>
          <cell r="J3485">
            <v>52</v>
          </cell>
          <cell r="K3485" t="str">
            <v>VINAVIL EGYPT FOR CHEMICALS S A E15 ROAD 90 5TH SETTLEMENT NEW CAIRO</v>
          </cell>
          <cell r="L3485" t="str">
            <v>GREEN HOUSE CHEMICALS LTD PLOT 276 277 FACTORY CLOSEA OPP RED CROSS W</v>
          </cell>
          <cell r="M3485" t="str">
            <v>NL</v>
          </cell>
          <cell r="N3485" t="str">
            <v>EGAIS</v>
          </cell>
          <cell r="O3485" t="str">
            <v>DR</v>
          </cell>
          <cell r="P3485">
            <v>144</v>
          </cell>
          <cell r="Q3485">
            <v>144</v>
          </cell>
          <cell r="R3485">
            <v>0</v>
          </cell>
          <cell r="S3485">
            <v>0</v>
          </cell>
          <cell r="T3485">
            <v>22608</v>
          </cell>
          <cell r="U3485">
            <v>22608</v>
          </cell>
          <cell r="V3485">
            <v>0</v>
          </cell>
          <cell r="W3485">
            <v>0</v>
          </cell>
          <cell r="X3485" t="str">
            <v>VINAVIL O3VS to contain 144 Plastic Drums of 150 KG Net Each on Pallets Hs Code 3905 21 00 N W 21600 K G G W 22608 K G TAX ID 1000065357 Materials are None Hazardous As per Pro-forma Invoice No UGD 10820 CARGO IN TRANSIT TO KAMPALA UGANDA ON ACCOUNT AND RISK ON THE CONSIGNEE FREIGHT PREPAID</v>
          </cell>
          <cell r="Y3485" t="str">
            <v>Valide</v>
          </cell>
        </row>
        <row r="3486">
          <cell r="A3486" t="str">
            <v>CMAU5349561</v>
          </cell>
          <cell r="B3486">
            <v>40</v>
          </cell>
          <cell r="C3486" t="str">
            <v>CFA0357123</v>
          </cell>
          <cell r="D3486">
            <v>0</v>
          </cell>
          <cell r="E3486">
            <v>0</v>
          </cell>
          <cell r="F3486">
            <v>0</v>
          </cell>
          <cell r="G3486">
            <v>0</v>
          </cell>
          <cell r="H3486">
            <v>0</v>
          </cell>
          <cell r="I3486" t="str">
            <v>2020 MSA 167426</v>
          </cell>
          <cell r="J3486">
            <v>32</v>
          </cell>
          <cell r="K3486" t="str">
            <v>CELLOPACK FOR PACKAGING INDUSTRIES A E 16 HODA SHAARAWY ST BAB EL LOU</v>
          </cell>
          <cell r="L3486" t="str">
            <v>SILAFRICA KENYA LIMITEDMIGWANI ROAD OFF ENTERPRISE ROADP O BOX 42565-</v>
          </cell>
          <cell r="M3486" t="str">
            <v>SA</v>
          </cell>
          <cell r="N3486" t="str">
            <v>EGAIS</v>
          </cell>
          <cell r="O3486" t="str">
            <v>PK</v>
          </cell>
          <cell r="P3486">
            <v>1518</v>
          </cell>
          <cell r="Q3486">
            <v>1518</v>
          </cell>
          <cell r="R3486">
            <v>1518</v>
          </cell>
          <cell r="S3486">
            <v>1518</v>
          </cell>
          <cell r="T3486">
            <v>13375</v>
          </cell>
          <cell r="U3486">
            <v>13375</v>
          </cell>
          <cell r="V3486">
            <v>13375</v>
          </cell>
          <cell r="W3486">
            <v>13375</v>
          </cell>
          <cell r="X3486" t="str">
            <v>FREIGHT PREPAID One FCL 40 FT HC Total No Of packages 1518 packages Packing details 22 pallet+1496 loose paper cores Total No of cores 15180 Paper cores Container CMAU 5349561 INV NO - 149640 IDF NO - E2008384155 Place of deliver-ICD Embakasi inland container haulage charges on owners importers account HS CODE 482290 Total Net weight 12935 kgs</v>
          </cell>
          <cell r="Y3486" t="str">
            <v>Valide</v>
          </cell>
        </row>
        <row r="3487">
          <cell r="A3487" t="str">
            <v>APHU6332776</v>
          </cell>
          <cell r="B3487">
            <v>40</v>
          </cell>
          <cell r="C3487" t="str">
            <v>CFA0358383</v>
          </cell>
          <cell r="D3487">
            <v>0</v>
          </cell>
          <cell r="E3487">
            <v>0</v>
          </cell>
          <cell r="F3487">
            <v>0</v>
          </cell>
          <cell r="G3487">
            <v>0</v>
          </cell>
          <cell r="H3487">
            <v>0</v>
          </cell>
          <cell r="I3487" t="str">
            <v>2020 MSA 167382</v>
          </cell>
          <cell r="J3487">
            <v>52</v>
          </cell>
          <cell r="K3487" t="str">
            <v>MOG FOR ENGINEERING INDUSTRY10TH OF RAMADAN CITYINDUSTRIAL AREA A2PA</v>
          </cell>
          <cell r="L3487" t="str">
            <v>CONTAINER DESIGN AFRICA LTDST JOSEPH S ROAD OFF EASTERN BYPASS 733400</v>
          </cell>
          <cell r="M3487" t="str">
            <v>SA</v>
          </cell>
          <cell r="N3487" t="str">
            <v>EGAIS</v>
          </cell>
          <cell r="O3487" t="str">
            <v>PE</v>
          </cell>
          <cell r="P3487">
            <v>11</v>
          </cell>
          <cell r="Q3487">
            <v>11</v>
          </cell>
          <cell r="R3487">
            <v>11</v>
          </cell>
          <cell r="S3487">
            <v>11</v>
          </cell>
          <cell r="T3487">
            <v>10945</v>
          </cell>
          <cell r="U3487">
            <v>10945</v>
          </cell>
          <cell r="V3487">
            <v>10945</v>
          </cell>
          <cell r="W3487">
            <v>10945</v>
          </cell>
          <cell r="X3487" t="str">
            <v>FREIGHT PREPAID -Cold Room Supply Panel Cladding PPGI Polyurethane -Cold Room Supply Hinged doors Cladding PPGI PPGI -Cold Room Supply PPGI Angel -Cold Room Supply PPGI U Channel IMPORT DECLARATION FORM No E2007371106 HS Code 9406901000 TAX ID P051779517S</v>
          </cell>
          <cell r="Y3487" t="str">
            <v>Valide</v>
          </cell>
        </row>
        <row r="3488">
          <cell r="A3488" t="str">
            <v>GESU3290171</v>
          </cell>
          <cell r="B3488">
            <v>20</v>
          </cell>
          <cell r="C3488" t="str">
            <v>CFA0358421</v>
          </cell>
          <cell r="D3488">
            <v>0</v>
          </cell>
          <cell r="E3488">
            <v>0</v>
          </cell>
          <cell r="F3488">
            <v>0</v>
          </cell>
          <cell r="G3488">
            <v>0</v>
          </cell>
          <cell r="H3488">
            <v>0</v>
          </cell>
          <cell r="I3488" t="str">
            <v>2020 MSA 167382</v>
          </cell>
          <cell r="J3488">
            <v>54</v>
          </cell>
          <cell r="K3488" t="str">
            <v>GALAXY CHEMICALS EGYPT S A EPLOT NO 9 BLOCK MTHE PUBLIC FREE ZONEATTAQ</v>
          </cell>
          <cell r="L3488" t="str">
            <v>BRENNTAG KENYA LTDP O BOX 18032-00500 KAMPALA ROADINDUSTRIAL AREA</v>
          </cell>
          <cell r="M3488" t="str">
            <v>SA</v>
          </cell>
          <cell r="N3488" t="str">
            <v>SAJED</v>
          </cell>
          <cell r="O3488" t="str">
            <v>PK</v>
          </cell>
          <cell r="P3488">
            <v>80</v>
          </cell>
          <cell r="Q3488">
            <v>80</v>
          </cell>
          <cell r="R3488">
            <v>80</v>
          </cell>
          <cell r="S3488">
            <v>80</v>
          </cell>
          <cell r="T3488">
            <v>19580</v>
          </cell>
          <cell r="U3488">
            <v>19580</v>
          </cell>
          <cell r="V3488">
            <v>19580</v>
          </cell>
          <cell r="W3488">
            <v>19580</v>
          </cell>
          <cell r="X3488" t="str">
            <v>Cargo in transit to ICD Embakasi on receivers risk and account carriers responsibility ceases at port of discharge FREIGHT PREPAID GALAXY LAS HF ----------------- LINEAR ALKYL BENZENE SULPHONIC ACID H S CODE NO 34021190 NET WT 18 800 KG ------------- Galaxy LAS HF LOT NO GROSS WT 243 50 KG TARE WT 8 50 KG NET WT 235 KG GALAXY CHEMICALS EGYPT S A E MADE IN EGYPT PRODUCTION DATE EXPIRY DATE BKL B231 20 NAIROBI VIA MOMBASA PSN ALKYLSULPHONIC ACIDS LIQUID with not more than 5 free sulphuric acid UN Number 2586 - IMDG Class 8 - PG III Chemical name ALKYLSULPHONIC ACIDS LIQUID</v>
          </cell>
          <cell r="Y3488" t="str">
            <v>Valide</v>
          </cell>
        </row>
        <row r="3489">
          <cell r="A3489" t="str">
            <v>TCLU3432264</v>
          </cell>
          <cell r="B3489">
            <v>20</v>
          </cell>
          <cell r="C3489" t="str">
            <v>CFA0358485</v>
          </cell>
          <cell r="D3489">
            <v>0</v>
          </cell>
          <cell r="E3489">
            <v>0</v>
          </cell>
          <cell r="F3489">
            <v>0</v>
          </cell>
          <cell r="G3489">
            <v>0</v>
          </cell>
          <cell r="H3489">
            <v>0</v>
          </cell>
          <cell r="I3489" t="str">
            <v>2020 MSA 167382</v>
          </cell>
          <cell r="J3489">
            <v>56</v>
          </cell>
          <cell r="K3489" t="str">
            <v>EGYPTIAN STARCH GLUCOSEMANUFACTURING CO 6 OCTOBER STREET8 MOSTOROD C</v>
          </cell>
          <cell r="L3489" t="str">
            <v>KENYA SWEET LTDP O BOX 40733</v>
          </cell>
          <cell r="M3489" t="str">
            <v>SA</v>
          </cell>
          <cell r="N3489" t="str">
            <v>SAJED</v>
          </cell>
          <cell r="O3489" t="str">
            <v>DR</v>
          </cell>
          <cell r="P3489">
            <v>800</v>
          </cell>
          <cell r="Q3489">
            <v>800</v>
          </cell>
          <cell r="R3489">
            <v>800</v>
          </cell>
          <cell r="S3489">
            <v>800</v>
          </cell>
          <cell r="T3489">
            <v>252000</v>
          </cell>
          <cell r="U3489">
            <v>252000</v>
          </cell>
          <cell r="V3489">
            <v>252000</v>
          </cell>
          <cell r="W3489">
            <v>252000</v>
          </cell>
          <cell r="X3489" t="str">
            <v>DR GLUCOSE SYRUP 800 PLASTIC DRUMS EACH OF 300 KGS NET ON PALLETS IDF NO E2008390828 TOTAL GROSS WEIGHT 252 000 KGS TOTAL NET WEIGHT 240 000 KGS FREIGHT PREPAID</v>
          </cell>
          <cell r="Y3489" t="str">
            <v>Valide</v>
          </cell>
        </row>
        <row r="3490">
          <cell r="A3490" t="str">
            <v>TRLU8824138</v>
          </cell>
          <cell r="B3490">
            <v>20</v>
          </cell>
          <cell r="C3490" t="str">
            <v>CFA0358742</v>
          </cell>
          <cell r="D3490">
            <v>0</v>
          </cell>
          <cell r="E3490">
            <v>0</v>
          </cell>
          <cell r="F3490">
            <v>0</v>
          </cell>
          <cell r="G3490">
            <v>0</v>
          </cell>
          <cell r="H3490">
            <v>0</v>
          </cell>
          <cell r="I3490" t="str">
            <v>2020 MSA 167382</v>
          </cell>
          <cell r="J3490">
            <v>68</v>
          </cell>
          <cell r="K3490" t="str">
            <v>CELLOPACK FOR PACKAGING INDUSTRIESS A E 16 HODA SHAARAWY ST BAB EL LO</v>
          </cell>
          <cell r="L3490" t="str">
            <v>MANIPAL INTERNATIONAL PRINTINGPRESS LIMITEDMOMBASA ROAD NEAR ATHI RIVE</v>
          </cell>
          <cell r="M3490" t="str">
            <v>SA</v>
          </cell>
          <cell r="N3490" t="str">
            <v>EGAIS</v>
          </cell>
          <cell r="O3490" t="str">
            <v>PK</v>
          </cell>
          <cell r="P3490">
            <v>51</v>
          </cell>
          <cell r="Q3490">
            <v>51</v>
          </cell>
          <cell r="R3490">
            <v>51</v>
          </cell>
          <cell r="S3490">
            <v>51</v>
          </cell>
          <cell r="T3490">
            <v>13689</v>
          </cell>
          <cell r="U3490">
            <v>13689</v>
          </cell>
          <cell r="V3490">
            <v>13689</v>
          </cell>
          <cell r="W3490">
            <v>13689</v>
          </cell>
          <cell r="X3490" t="str">
            <v>FREIGHT PREPAID SELF -ADHESIVE PAPER FILM 1 FCL 20 FT Container TRLU 8824138 Total No Of Packages 51 PackagesPackaging Details 45 Pallets + 6 Loose self-adhesiveTotal sqm 112833 sqmHS code 481141 391990Total Net weight 12941 kgs Total Gross weight 13689 kgs IDF No E2007372412 Commercial Invoice 149543</v>
          </cell>
          <cell r="Y3490" t="str">
            <v>Valide</v>
          </cell>
        </row>
        <row r="3491">
          <cell r="A3491" t="str">
            <v>TGHU1392120</v>
          </cell>
          <cell r="B3491">
            <v>20</v>
          </cell>
          <cell r="C3491" t="str">
            <v>CFA0359244</v>
          </cell>
          <cell r="D3491">
            <v>0</v>
          </cell>
          <cell r="E3491">
            <v>0</v>
          </cell>
          <cell r="F3491">
            <v>0</v>
          </cell>
          <cell r="G3491">
            <v>0</v>
          </cell>
          <cell r="H3491">
            <v>0</v>
          </cell>
          <cell r="I3491" t="str">
            <v>2020 MSA 167382</v>
          </cell>
          <cell r="J3491">
            <v>77</v>
          </cell>
          <cell r="K3491" t="str">
            <v>SINAI WHITE PORTLAND CEMENT CO S A E 604 A EL SAFA ST POSTAGE 11742</v>
          </cell>
          <cell r="L3491" t="str">
            <v>MAX IMPORTS AND EXPORTS LTDPLOT 34 36 MULWANA ROAD INDUSTRIAL AREA</v>
          </cell>
          <cell r="M3491" t="str">
            <v>SA</v>
          </cell>
          <cell r="N3491" t="str">
            <v>SAJED</v>
          </cell>
          <cell r="O3491" t="str">
            <v>PK</v>
          </cell>
          <cell r="P3491">
            <v>3500</v>
          </cell>
          <cell r="Q3491">
            <v>3500</v>
          </cell>
          <cell r="R3491">
            <v>0</v>
          </cell>
          <cell r="S3491">
            <v>0</v>
          </cell>
          <cell r="T3491">
            <v>140000</v>
          </cell>
          <cell r="U3491">
            <v>140000</v>
          </cell>
          <cell r="V3491">
            <v>0</v>
          </cell>
          <cell r="W3491">
            <v>0</v>
          </cell>
          <cell r="X3491" t="str">
            <v>WHITE CEMENT 5 X 20 Containers with 140 MT Packed in 3500 Polypropylene bags of Aalborg White Cement CEM I 52 5N each bag 40 kg gross + - 2 CARGO IN TRANSIT TO UGANDA ON ACCOUNT AND RISK ON THE CONSIGNEE FREIGHT PREPAID</v>
          </cell>
          <cell r="Y3491" t="str">
            <v>Valide</v>
          </cell>
        </row>
        <row r="3492">
          <cell r="A3492" t="str">
            <v>TRLU9312856</v>
          </cell>
          <cell r="B3492">
            <v>20</v>
          </cell>
          <cell r="C3492" t="str">
            <v>CFA0359244</v>
          </cell>
          <cell r="D3492">
            <v>0</v>
          </cell>
          <cell r="E3492">
            <v>0</v>
          </cell>
          <cell r="F3492">
            <v>0</v>
          </cell>
          <cell r="G3492">
            <v>0</v>
          </cell>
          <cell r="H3492">
            <v>0</v>
          </cell>
          <cell r="I3492" t="str">
            <v>2020 MSA 167382</v>
          </cell>
          <cell r="J3492">
            <v>77</v>
          </cell>
          <cell r="K3492" t="str">
            <v>SINAI WHITE PORTLAND CEMENT CO S A E 604 A EL SAFA ST POSTAGE 11742</v>
          </cell>
          <cell r="L3492" t="str">
            <v>MAX IMPORTS AND EXPORTS LTDPLOT 34 36 MULWANA ROAD INDUSTRIAL AREA</v>
          </cell>
          <cell r="M3492" t="str">
            <v>SA</v>
          </cell>
          <cell r="N3492" t="str">
            <v>SAJED</v>
          </cell>
          <cell r="O3492" t="str">
            <v>PK</v>
          </cell>
          <cell r="P3492">
            <v>3500</v>
          </cell>
          <cell r="Q3492">
            <v>3500</v>
          </cell>
          <cell r="R3492">
            <v>0</v>
          </cell>
          <cell r="S3492">
            <v>0</v>
          </cell>
          <cell r="T3492">
            <v>140000</v>
          </cell>
          <cell r="U3492">
            <v>140000</v>
          </cell>
          <cell r="V3492">
            <v>0</v>
          </cell>
          <cell r="W3492">
            <v>0</v>
          </cell>
          <cell r="X3492" t="str">
            <v>WHITE CEMENT 5 X 20 Containers with 140 MT Packed in 3500 Polypropylene bags of Aalborg White Cement CEM I 52 5N each bag 40 kg gross + - 2 CARGO IN TRANSIT TO UGANDA ON ACCOUNT AND RISK ON THE CONSIGNEE FREIGHT PREPAID</v>
          </cell>
          <cell r="Y3492" t="str">
            <v>Valide</v>
          </cell>
        </row>
        <row r="3493">
          <cell r="A3493" t="str">
            <v>APZU3071795</v>
          </cell>
          <cell r="B3493">
            <v>20</v>
          </cell>
          <cell r="C3493" t="str">
            <v>CFA0359244</v>
          </cell>
          <cell r="D3493">
            <v>0</v>
          </cell>
          <cell r="E3493">
            <v>0</v>
          </cell>
          <cell r="F3493">
            <v>0</v>
          </cell>
          <cell r="G3493">
            <v>0</v>
          </cell>
          <cell r="H3493">
            <v>0</v>
          </cell>
          <cell r="I3493" t="str">
            <v>2020 MSA 167382</v>
          </cell>
          <cell r="J3493">
            <v>77</v>
          </cell>
          <cell r="K3493" t="str">
            <v>SINAI WHITE PORTLAND CEMENT CO S A E 604 A EL SAFA ST POSTAGE 11742</v>
          </cell>
          <cell r="L3493" t="str">
            <v>MAX IMPORTS AND EXPORTS LTDPLOT 34 36 MULWANA ROAD INDUSTRIAL AREA</v>
          </cell>
          <cell r="M3493" t="str">
            <v>SA</v>
          </cell>
          <cell r="N3493" t="str">
            <v>SAJED</v>
          </cell>
          <cell r="O3493" t="str">
            <v>PK</v>
          </cell>
          <cell r="P3493">
            <v>3500</v>
          </cell>
          <cell r="Q3493">
            <v>3500</v>
          </cell>
          <cell r="R3493">
            <v>0</v>
          </cell>
          <cell r="S3493">
            <v>0</v>
          </cell>
          <cell r="T3493">
            <v>140000</v>
          </cell>
          <cell r="U3493">
            <v>140000</v>
          </cell>
          <cell r="V3493">
            <v>0</v>
          </cell>
          <cell r="W3493">
            <v>0</v>
          </cell>
          <cell r="X3493" t="str">
            <v>WHITE CEMENT 5 X 20 Containers with 140 MT Packed in 3500 Polypropylene bags of Aalborg White Cement CEM I 52 5N each bag 40 kg gross + - 2 CARGO IN TRANSIT TO UGANDA ON ACCOUNT AND RISK ON THE CONSIGNEE FREIGHT PREPAID</v>
          </cell>
          <cell r="Y3493" t="str">
            <v>Valide</v>
          </cell>
        </row>
        <row r="3494">
          <cell r="A3494" t="str">
            <v>CMAU1239484</v>
          </cell>
          <cell r="B3494">
            <v>20</v>
          </cell>
          <cell r="C3494" t="str">
            <v>CFA0359244</v>
          </cell>
          <cell r="D3494">
            <v>0</v>
          </cell>
          <cell r="E3494">
            <v>0</v>
          </cell>
          <cell r="F3494">
            <v>0</v>
          </cell>
          <cell r="G3494">
            <v>0</v>
          </cell>
          <cell r="H3494">
            <v>0</v>
          </cell>
          <cell r="I3494" t="str">
            <v>2020 MSA 167382</v>
          </cell>
          <cell r="J3494">
            <v>77</v>
          </cell>
          <cell r="K3494" t="str">
            <v>SINAI WHITE PORTLAND CEMENT CO S A E 604 A EL SAFA ST POSTAGE 11742</v>
          </cell>
          <cell r="L3494" t="str">
            <v>MAX IMPORTS AND EXPORTS LTDPLOT 34 36 MULWANA ROAD INDUSTRIAL AREA</v>
          </cell>
          <cell r="M3494" t="str">
            <v>SA</v>
          </cell>
          <cell r="N3494" t="str">
            <v>SAJED</v>
          </cell>
          <cell r="O3494" t="str">
            <v>PK</v>
          </cell>
          <cell r="P3494">
            <v>3500</v>
          </cell>
          <cell r="Q3494">
            <v>3500</v>
          </cell>
          <cell r="R3494">
            <v>0</v>
          </cell>
          <cell r="S3494">
            <v>0</v>
          </cell>
          <cell r="T3494">
            <v>140000</v>
          </cell>
          <cell r="U3494">
            <v>140000</v>
          </cell>
          <cell r="V3494">
            <v>0</v>
          </cell>
          <cell r="W3494">
            <v>0</v>
          </cell>
          <cell r="X3494" t="str">
            <v>WHITE CEMENT 5 X 20 Containers with 140 MT Packed in 3500 Polypropylene bags of Aalborg White Cement CEM I 52 5N each bag 40 kg gross + - 2 CARGO IN TRANSIT TO UGANDA ON ACCOUNT AND RISK ON THE CONSIGNEE FREIGHT PREPAID</v>
          </cell>
          <cell r="Y3494" t="str">
            <v>Valide</v>
          </cell>
        </row>
        <row r="3495">
          <cell r="A3495" t="str">
            <v>TRLU8984584</v>
          </cell>
          <cell r="B3495">
            <v>20</v>
          </cell>
          <cell r="C3495" t="str">
            <v>CFA0359244</v>
          </cell>
          <cell r="D3495">
            <v>0</v>
          </cell>
          <cell r="E3495">
            <v>0</v>
          </cell>
          <cell r="F3495">
            <v>0</v>
          </cell>
          <cell r="G3495">
            <v>0</v>
          </cell>
          <cell r="H3495">
            <v>0</v>
          </cell>
          <cell r="I3495" t="str">
            <v>2020 MSA 167382</v>
          </cell>
          <cell r="J3495">
            <v>77</v>
          </cell>
          <cell r="K3495" t="str">
            <v>SINAI WHITE PORTLAND CEMENT CO S A E 604 A EL SAFA ST POSTAGE 11742</v>
          </cell>
          <cell r="L3495" t="str">
            <v>MAX IMPORTS AND EXPORTS LTDPLOT 34 36 MULWANA ROAD INDUSTRIAL AREA</v>
          </cell>
          <cell r="M3495" t="str">
            <v>SA</v>
          </cell>
          <cell r="N3495" t="str">
            <v>SAJED</v>
          </cell>
          <cell r="O3495" t="str">
            <v>PK</v>
          </cell>
          <cell r="P3495">
            <v>3500</v>
          </cell>
          <cell r="Q3495">
            <v>3500</v>
          </cell>
          <cell r="R3495">
            <v>0</v>
          </cell>
          <cell r="S3495">
            <v>0</v>
          </cell>
          <cell r="T3495">
            <v>140000</v>
          </cell>
          <cell r="U3495">
            <v>140000</v>
          </cell>
          <cell r="V3495">
            <v>0</v>
          </cell>
          <cell r="W3495">
            <v>0</v>
          </cell>
          <cell r="X3495" t="str">
            <v>WHITE CEMENT 5 X 20 Containers with 140 MT Packed in 3500 Polypropylene bags of Aalborg White Cement CEM I 52 5N each bag 40 kg gross + - 2 CARGO IN TRANSIT TO UGANDA ON ACCOUNT AND RISK ON THE CONSIGNEE FREIGHT PREPAID</v>
          </cell>
          <cell r="Y3495" t="str">
            <v>Valide</v>
          </cell>
        </row>
        <row r="3496">
          <cell r="A3496" t="str">
            <v>GESU3422724</v>
          </cell>
          <cell r="B3496">
            <v>20</v>
          </cell>
          <cell r="C3496" t="str">
            <v>CFA0359288</v>
          </cell>
          <cell r="D3496">
            <v>0</v>
          </cell>
          <cell r="E3496">
            <v>0</v>
          </cell>
          <cell r="F3496">
            <v>0</v>
          </cell>
          <cell r="G3496">
            <v>0</v>
          </cell>
          <cell r="H3496">
            <v>0</v>
          </cell>
          <cell r="I3496" t="str">
            <v>2020 MSA 167519</v>
          </cell>
          <cell r="J3496">
            <v>50</v>
          </cell>
          <cell r="K3496" t="str">
            <v>ELWADY FOR MINING INDUSTRIESSECTION 36 MINERAL SECTOR BAYADEL ARAB IND</v>
          </cell>
          <cell r="L3496" t="str">
            <v>METRO PLASTIC KENYA LIMITEDP O BOX 78485 00507 VIWANDANINADUMA CLOSEO</v>
          </cell>
          <cell r="M3496" t="str">
            <v>SA</v>
          </cell>
          <cell r="N3496" t="str">
            <v>SAJED</v>
          </cell>
          <cell r="O3496" t="str">
            <v>PK</v>
          </cell>
          <cell r="P3496">
            <v>4480</v>
          </cell>
          <cell r="Q3496">
            <v>4480</v>
          </cell>
          <cell r="R3496">
            <v>4480</v>
          </cell>
          <cell r="S3496">
            <v>4480</v>
          </cell>
          <cell r="T3496">
            <v>112040</v>
          </cell>
          <cell r="U3496">
            <v>112040</v>
          </cell>
          <cell r="V3496">
            <v>112040</v>
          </cell>
          <cell r="W3496">
            <v>112040</v>
          </cell>
          <cell r="X3496" t="str">
            <v>FREIGHT PREPAID 112MT COATED CALCIUM CARBONATE 15T HS CODE 283650 GOODS IN TRANSIT TO ICD EMBAKASI ON CONSIGNEE ACCOUNT</v>
          </cell>
          <cell r="Y3496" t="str">
            <v>Valide</v>
          </cell>
        </row>
        <row r="3497">
          <cell r="A3497" t="str">
            <v>CAIU2260499</v>
          </cell>
          <cell r="B3497">
            <v>20</v>
          </cell>
          <cell r="C3497" t="str">
            <v>CFA0359300</v>
          </cell>
          <cell r="D3497">
            <v>0</v>
          </cell>
          <cell r="E3497">
            <v>0</v>
          </cell>
          <cell r="F3497">
            <v>0</v>
          </cell>
          <cell r="G3497">
            <v>0</v>
          </cell>
          <cell r="H3497">
            <v>0</v>
          </cell>
          <cell r="I3497" t="str">
            <v>2020 MSA 167426</v>
          </cell>
          <cell r="J3497">
            <v>40</v>
          </cell>
          <cell r="K3497" t="str">
            <v>GALAXY CHEMICALS EGYPT S A EPLOT NO 9 BLOCK MTHE PUBLIC FREE ZONEATTAQ</v>
          </cell>
          <cell r="L3497" t="str">
            <v>CANON CHEMICALS LTDPO BOX 24336TAX NO P051316010KNAIROBI</v>
          </cell>
          <cell r="M3497" t="str">
            <v>SA</v>
          </cell>
          <cell r="N3497" t="str">
            <v>SAJED</v>
          </cell>
          <cell r="O3497" t="str">
            <v>PK</v>
          </cell>
          <cell r="P3497">
            <v>80</v>
          </cell>
          <cell r="Q3497">
            <v>80</v>
          </cell>
          <cell r="R3497">
            <v>80</v>
          </cell>
          <cell r="S3497">
            <v>80</v>
          </cell>
          <cell r="T3497">
            <v>20050</v>
          </cell>
          <cell r="U3497">
            <v>20050</v>
          </cell>
          <cell r="V3497">
            <v>20050</v>
          </cell>
          <cell r="W3497">
            <v>20050</v>
          </cell>
          <cell r="X3497" t="str">
            <v>FREIGHT PREPAID GALAXY LES 70 --------------------- SODIUM LAURYL ETHER SULPHATE H S CODE NO 340211 NET WT 19 200 KG IDF No E2008381839 ---------------- GALAXY LES 70 LOT NO GROSS WT 249 30 KG TARE WT 9 30 KG NET WT 240 00 KG GALAXY CHEMICALS EGYPT S A E MADE IN EGYPT PRODUCTION DATE EXPIRY DATE Second Notify as per below Vikudha Overseas Corporation Ltd 18th Floor Wyndham Place 40-44 Wyndham Street Central Hong Kong Tel 852 2523 4554</v>
          </cell>
          <cell r="Y3497" t="str">
            <v>Valide</v>
          </cell>
        </row>
        <row r="3498">
          <cell r="A3498" t="str">
            <v>DFSU6733117</v>
          </cell>
          <cell r="B3498">
            <v>40</v>
          </cell>
          <cell r="C3498" t="str">
            <v>CFA0359420</v>
          </cell>
          <cell r="D3498">
            <v>0</v>
          </cell>
          <cell r="E3498">
            <v>0</v>
          </cell>
          <cell r="F3498">
            <v>0</v>
          </cell>
          <cell r="G3498">
            <v>0</v>
          </cell>
          <cell r="H3498">
            <v>0</v>
          </cell>
          <cell r="I3498" t="str">
            <v>2020 MSA 167426</v>
          </cell>
          <cell r="J3498">
            <v>41</v>
          </cell>
          <cell r="K3498" t="str">
            <v>EL MOHANDES COMPANY FOR TRADING MANUFACTURING MODERN CHEMICALS JANAKL</v>
          </cell>
          <cell r="L3498" t="str">
            <v>KOMAL MANUFACTURERS LIMITEDPO BOX 18800-00500PIN P051144974ENAIROBI</v>
          </cell>
          <cell r="M3498" t="str">
            <v>SA</v>
          </cell>
          <cell r="N3498" t="str">
            <v>EGAIS</v>
          </cell>
          <cell r="O3498" t="str">
            <v>DR</v>
          </cell>
          <cell r="P3498">
            <v>160</v>
          </cell>
          <cell r="Q3498">
            <v>160</v>
          </cell>
          <cell r="R3498">
            <v>160</v>
          </cell>
          <cell r="S3498">
            <v>160</v>
          </cell>
          <cell r="T3498">
            <v>26880</v>
          </cell>
          <cell r="U3498">
            <v>26880</v>
          </cell>
          <cell r="V3498">
            <v>26880</v>
          </cell>
          <cell r="W3498">
            <v>26880</v>
          </cell>
          <cell r="X3498" t="str">
            <v>FREIGHT PREPAID ToTal Quantity 160 HDPE Drums Type of Package HDPE Drums Total Net weight 25600 KG Total Gross weight 26880 kg Brand Name Solvent 1000 Methanol Proper Shipping Name flammable liquid N O S Technical Name Methanol UN No 1230 IMO Class 3 Flash Point 12 DC Package Group II HS Code 290511 Marine Pollutant NO Emergency phone nbr 01007149888 cost of transfer from Mombasa to Embakasi will be paid by consignee PSN METHANOL UN Number 1230 - IMDG Class 3 6 1 - PG II - Flashpoint 12C Chemical name methanol</v>
          </cell>
          <cell r="Y3498" t="str">
            <v>Valide</v>
          </cell>
        </row>
        <row r="3499">
          <cell r="A3499" t="str">
            <v>TRLU9129280</v>
          </cell>
          <cell r="B3499">
            <v>20</v>
          </cell>
          <cell r="C3499" t="str">
            <v>CFA0359575</v>
          </cell>
          <cell r="D3499">
            <v>0</v>
          </cell>
          <cell r="E3499">
            <v>0</v>
          </cell>
          <cell r="F3499">
            <v>0</v>
          </cell>
          <cell r="G3499">
            <v>0</v>
          </cell>
          <cell r="H3499">
            <v>0</v>
          </cell>
          <cell r="I3499" t="str">
            <v>2020 MSA 167519</v>
          </cell>
          <cell r="J3499">
            <v>53</v>
          </cell>
          <cell r="K3499" t="str">
            <v>AL MONAIRY FOR CORN PRODUCTS10TH OF RAMADAN A6 INDUSTRIAL ZONELOT 11</v>
          </cell>
          <cell r="L3499" t="str">
            <v>PRADIP ENTERPRISES EA LTDPO BOX 49916 00100TEL +254 233-8003</v>
          </cell>
          <cell r="M3499" t="str">
            <v>SA</v>
          </cell>
          <cell r="N3499" t="str">
            <v>SAJED</v>
          </cell>
          <cell r="O3499" t="str">
            <v>PK</v>
          </cell>
          <cell r="P3499">
            <v>4100</v>
          </cell>
          <cell r="Q3499">
            <v>4100</v>
          </cell>
          <cell r="R3499">
            <v>4100</v>
          </cell>
          <cell r="S3499">
            <v>4100</v>
          </cell>
          <cell r="T3499">
            <v>102910</v>
          </cell>
          <cell r="U3499">
            <v>102910</v>
          </cell>
          <cell r="V3499">
            <v>102910</v>
          </cell>
          <cell r="W3499">
            <v>102910</v>
          </cell>
          <cell r="X3499" t="str">
            <v>FREIGHT PREPAID 4100 PACKAGES OF CORN STARCH 25 KG PER EACH HS CODE 110812 T N W 102500 KGS T G W 102910 KGS</v>
          </cell>
          <cell r="Y3499" t="str">
            <v>Valide</v>
          </cell>
        </row>
        <row r="3500">
          <cell r="A3500" t="str">
            <v>CMAU5704959</v>
          </cell>
          <cell r="B3500">
            <v>40</v>
          </cell>
          <cell r="C3500" t="str">
            <v>CFA0359842</v>
          </cell>
          <cell r="D3500">
            <v>0</v>
          </cell>
          <cell r="E3500">
            <v>0</v>
          </cell>
          <cell r="F3500">
            <v>0</v>
          </cell>
          <cell r="G3500">
            <v>0</v>
          </cell>
          <cell r="H3500">
            <v>0</v>
          </cell>
          <cell r="I3500" t="str">
            <v>2020 MSA 167519</v>
          </cell>
          <cell r="J3500">
            <v>56</v>
          </cell>
          <cell r="K3500" t="str">
            <v>INDUSTRIAL INVESTMENTS CO68 EL MERGHANY STREET HELIOPOLIS CAIROPHONE</v>
          </cell>
          <cell r="L3500" t="str">
            <v>KHETIA DRAPERS LTDKDL BUSINESS PARK MUMIA HIGHWAYPO BOX 688 302100PIN</v>
          </cell>
          <cell r="M3500" t="str">
            <v>SA</v>
          </cell>
          <cell r="N3500" t="str">
            <v>SAJED</v>
          </cell>
          <cell r="O3500" t="str">
            <v>PK</v>
          </cell>
          <cell r="P3500">
            <v>6925</v>
          </cell>
          <cell r="Q3500">
            <v>6925</v>
          </cell>
          <cell r="R3500">
            <v>6925</v>
          </cell>
          <cell r="S3500">
            <v>6925</v>
          </cell>
          <cell r="T3500">
            <v>174510</v>
          </cell>
          <cell r="U3500">
            <v>174510</v>
          </cell>
          <cell r="V3500">
            <v>174510</v>
          </cell>
          <cell r="W3500">
            <v>174510</v>
          </cell>
          <cell r="X3500" t="str">
            <v>PK ULTRA POA DETERGENT POWDER HIGH FOAM 173 125 NET TONS IN 6925 POLYPROPYLENE WOVEN BAGS 25 KG NET EACH ALL SHIPPED IN SEVEN CONTAINERS 40FT HIGH CUBE HS CODE 340290 Vat ID Number 200-108-786 FREIGHT PAYABLE AT BEIRUT</v>
          </cell>
          <cell r="Y3500" t="str">
            <v>Valide</v>
          </cell>
        </row>
        <row r="3501">
          <cell r="A3501" t="str">
            <v>BEAU4153047</v>
          </cell>
          <cell r="B3501">
            <v>40</v>
          </cell>
          <cell r="C3501" t="str">
            <v>CFA0359842</v>
          </cell>
          <cell r="D3501">
            <v>0</v>
          </cell>
          <cell r="E3501">
            <v>0</v>
          </cell>
          <cell r="F3501">
            <v>0</v>
          </cell>
          <cell r="G3501">
            <v>0</v>
          </cell>
          <cell r="H3501">
            <v>0</v>
          </cell>
          <cell r="I3501" t="str">
            <v>2020 MSA 167519</v>
          </cell>
          <cell r="J3501">
            <v>56</v>
          </cell>
          <cell r="K3501" t="str">
            <v>INDUSTRIAL INVESTMENTS CO68 EL MERGHANY STREET HELIOPOLIS CAIROPHONE</v>
          </cell>
          <cell r="L3501" t="str">
            <v>KHETIA DRAPERS LTDKDL BUSINESS PARK MUMIA HIGHWAYPO BOX 688 302100PIN</v>
          </cell>
          <cell r="M3501" t="str">
            <v>SA</v>
          </cell>
          <cell r="N3501" t="str">
            <v>SAJED</v>
          </cell>
          <cell r="O3501" t="str">
            <v>PK</v>
          </cell>
          <cell r="P3501">
            <v>6925</v>
          </cell>
          <cell r="Q3501">
            <v>6925</v>
          </cell>
          <cell r="R3501">
            <v>6925</v>
          </cell>
          <cell r="S3501">
            <v>6925</v>
          </cell>
          <cell r="T3501">
            <v>174510</v>
          </cell>
          <cell r="U3501">
            <v>174510</v>
          </cell>
          <cell r="V3501">
            <v>174510</v>
          </cell>
          <cell r="W3501">
            <v>174510</v>
          </cell>
          <cell r="X3501" t="str">
            <v>PK ULTRA POA DETERGENT POWDER HIGH FOAM 173 125 NET TONS IN 6925 POLYPROPYLENE WOVEN BAGS 25 KG NET EACH ALL SHIPPED IN SEVEN CONTAINERS 40FT HIGH CUBE HS CODE 340290 Vat ID Number 200-108-786 FREIGHT PAYABLE AT BEIRUT</v>
          </cell>
          <cell r="Y3501" t="str">
            <v>Valide</v>
          </cell>
        </row>
        <row r="3502">
          <cell r="A3502" t="str">
            <v>CMAU4287300</v>
          </cell>
          <cell r="B3502">
            <v>40</v>
          </cell>
          <cell r="C3502" t="str">
            <v>CFA0359842</v>
          </cell>
          <cell r="D3502">
            <v>0</v>
          </cell>
          <cell r="E3502">
            <v>0</v>
          </cell>
          <cell r="F3502">
            <v>0</v>
          </cell>
          <cell r="G3502">
            <v>0</v>
          </cell>
          <cell r="H3502">
            <v>0</v>
          </cell>
          <cell r="I3502" t="str">
            <v>2020 MSA 167519</v>
          </cell>
          <cell r="J3502">
            <v>56</v>
          </cell>
          <cell r="K3502" t="str">
            <v>INDUSTRIAL INVESTMENTS CO68 EL MERGHANY STREET HELIOPOLIS CAIROPHONE</v>
          </cell>
          <cell r="L3502" t="str">
            <v>KHETIA DRAPERS LTDKDL BUSINESS PARK MUMIA HIGHWAYPO BOX 688 302100PIN</v>
          </cell>
          <cell r="M3502" t="str">
            <v>SA</v>
          </cell>
          <cell r="N3502" t="str">
            <v>SAJED</v>
          </cell>
          <cell r="O3502" t="str">
            <v>PK</v>
          </cell>
          <cell r="P3502">
            <v>6925</v>
          </cell>
          <cell r="Q3502">
            <v>6925</v>
          </cell>
          <cell r="R3502">
            <v>6925</v>
          </cell>
          <cell r="S3502">
            <v>6925</v>
          </cell>
          <cell r="T3502">
            <v>174510</v>
          </cell>
          <cell r="U3502">
            <v>174510</v>
          </cell>
          <cell r="V3502">
            <v>174510</v>
          </cell>
          <cell r="W3502">
            <v>174510</v>
          </cell>
          <cell r="X3502" t="str">
            <v>PK ULTRA POA DETERGENT POWDER HIGH FOAM 173 125 NET TONS IN 6925 POLYPROPYLENE WOVEN BAGS 25 KG NET EACH ALL SHIPPED IN SEVEN CONTAINERS 40FT HIGH CUBE HS CODE 340290 Vat ID Number 200-108-786 FREIGHT PAYABLE AT BEIRUT</v>
          </cell>
          <cell r="Y3502" t="str">
            <v>Valide</v>
          </cell>
        </row>
        <row r="3503">
          <cell r="A3503" t="str">
            <v>TGBU5211697</v>
          </cell>
          <cell r="B3503">
            <v>40</v>
          </cell>
          <cell r="C3503" t="str">
            <v>CFA0359842</v>
          </cell>
          <cell r="D3503">
            <v>0</v>
          </cell>
          <cell r="E3503">
            <v>0</v>
          </cell>
          <cell r="F3503">
            <v>0</v>
          </cell>
          <cell r="G3503">
            <v>0</v>
          </cell>
          <cell r="H3503">
            <v>0</v>
          </cell>
          <cell r="I3503" t="str">
            <v>2020 MSA 167519</v>
          </cell>
          <cell r="J3503">
            <v>56</v>
          </cell>
          <cell r="K3503" t="str">
            <v>INDUSTRIAL INVESTMENTS CO68 EL MERGHANY STREET HELIOPOLIS CAIROPHONE</v>
          </cell>
          <cell r="L3503" t="str">
            <v>KHETIA DRAPERS LTDKDL BUSINESS PARK MUMIA HIGHWAYPO BOX 688 302100PIN</v>
          </cell>
          <cell r="M3503" t="str">
            <v>SA</v>
          </cell>
          <cell r="N3503" t="str">
            <v>SAJED</v>
          </cell>
          <cell r="O3503" t="str">
            <v>PK</v>
          </cell>
          <cell r="P3503">
            <v>6925</v>
          </cell>
          <cell r="Q3503">
            <v>6925</v>
          </cell>
          <cell r="R3503">
            <v>6925</v>
          </cell>
          <cell r="S3503">
            <v>6925</v>
          </cell>
          <cell r="T3503">
            <v>174510</v>
          </cell>
          <cell r="U3503">
            <v>174510</v>
          </cell>
          <cell r="V3503">
            <v>174510</v>
          </cell>
          <cell r="W3503">
            <v>174510</v>
          </cell>
          <cell r="X3503" t="str">
            <v>PK ULTRA POA DETERGENT POWDER HIGH FOAM 173 125 NET TONS IN 6925 POLYPROPYLENE WOVEN BAGS 25 KG NET EACH ALL SHIPPED IN SEVEN CONTAINERS 40FT HIGH CUBE HS CODE 340290 Vat ID Number 200-108-786 FREIGHT PAYABLE AT BEIRUT</v>
          </cell>
          <cell r="Y3503" t="str">
            <v>Valide</v>
          </cell>
        </row>
        <row r="3504">
          <cell r="A3504" t="str">
            <v>TEMU5442546</v>
          </cell>
          <cell r="B3504">
            <v>20</v>
          </cell>
          <cell r="C3504" t="str">
            <v>CFA0359871</v>
          </cell>
          <cell r="D3504">
            <v>0</v>
          </cell>
          <cell r="E3504">
            <v>0</v>
          </cell>
          <cell r="F3504">
            <v>0</v>
          </cell>
          <cell r="G3504">
            <v>0</v>
          </cell>
          <cell r="H3504">
            <v>0</v>
          </cell>
          <cell r="I3504" t="str">
            <v>2020 MSA 167426</v>
          </cell>
          <cell r="J3504">
            <v>46</v>
          </cell>
          <cell r="K3504" t="str">
            <v>EGYPTIAN STARCH GLUCOSEMANUFACTURING CO 6 OCTOBER STREET8 MOSTOROD C</v>
          </cell>
          <cell r="L3504" t="str">
            <v>KENYA SWEETSP O BOX 40733NAIROBIKENYA</v>
          </cell>
          <cell r="M3504" t="str">
            <v>SA</v>
          </cell>
          <cell r="N3504" t="str">
            <v>EGAIS</v>
          </cell>
          <cell r="O3504" t="str">
            <v>DR</v>
          </cell>
          <cell r="P3504">
            <v>800</v>
          </cell>
          <cell r="Q3504">
            <v>800</v>
          </cell>
          <cell r="R3504">
            <v>800</v>
          </cell>
          <cell r="S3504">
            <v>800</v>
          </cell>
          <cell r="T3504">
            <v>252000</v>
          </cell>
          <cell r="U3504">
            <v>252000</v>
          </cell>
          <cell r="V3504">
            <v>252000</v>
          </cell>
          <cell r="W3504">
            <v>252000</v>
          </cell>
          <cell r="X3504" t="str">
            <v>FREIGHT PREPAID GLUCOSE SYRUP 800 PLASTIC DRUMS EACH OF 300 KGS NET ON PALLETS IDF NO E2009400880 TOTAL NET WEIGHT 240 000 KGS TOTAL GROSS WEIGHT 252 000 KGS</v>
          </cell>
          <cell r="Y3504" t="str">
            <v>Valide</v>
          </cell>
        </row>
        <row r="3505">
          <cell r="A3505" t="str">
            <v>CMAU1632193</v>
          </cell>
          <cell r="B3505">
            <v>20</v>
          </cell>
          <cell r="C3505" t="str">
            <v>CFA0360302</v>
          </cell>
          <cell r="D3505">
            <v>0</v>
          </cell>
          <cell r="E3505">
            <v>0</v>
          </cell>
          <cell r="F3505">
            <v>0</v>
          </cell>
          <cell r="G3505">
            <v>0</v>
          </cell>
          <cell r="H3505">
            <v>0</v>
          </cell>
          <cell r="I3505" t="str">
            <v>2020 MSA 167426</v>
          </cell>
          <cell r="J3505">
            <v>53</v>
          </cell>
          <cell r="K3505" t="str">
            <v>AL HUSEIN INTERNATIONALPLOT 179 HAMADA IMAM STREETINDUSTRIAL AREA 36T</v>
          </cell>
          <cell r="L3505" t="str">
            <v>SMART PRINTERS LIMITEDP O BOX 8317 NAIROBI KENYAP000605583D0254 020 3</v>
          </cell>
          <cell r="M3505" t="str">
            <v>SA</v>
          </cell>
          <cell r="N3505" t="str">
            <v>EGAIS</v>
          </cell>
          <cell r="O3505" t="str">
            <v>PE</v>
          </cell>
          <cell r="P3505">
            <v>87</v>
          </cell>
          <cell r="Q3505">
            <v>87</v>
          </cell>
          <cell r="R3505">
            <v>87</v>
          </cell>
          <cell r="S3505">
            <v>87</v>
          </cell>
          <cell r="T3505">
            <v>49538</v>
          </cell>
          <cell r="U3505">
            <v>49538</v>
          </cell>
          <cell r="V3505">
            <v>49538</v>
          </cell>
          <cell r="W3505">
            <v>49538</v>
          </cell>
          <cell r="X3505" t="str">
            <v>FREIGHT PREPAID WOODFREE PRINTINGPAPER ART PAPER STICKER QUANTITY 47 PALLETS HS CODE 480255 WOODFREE PRINTINGPAPER ART PAPER STICKER QUANTITY 40 PALLETS HS CODE 480255 CARGO IN TRANSIT TO ICD EMBAKASI ON ACCOUNT AND RISK OF THE CONSIGNEE</v>
          </cell>
          <cell r="Y3505" t="str">
            <v>Valide</v>
          </cell>
        </row>
        <row r="3506">
          <cell r="A3506" t="str">
            <v>TGBU5352946</v>
          </cell>
          <cell r="B3506">
            <v>40</v>
          </cell>
          <cell r="C3506" t="str">
            <v>CFA0360992</v>
          </cell>
          <cell r="D3506">
            <v>0</v>
          </cell>
          <cell r="E3506">
            <v>0</v>
          </cell>
          <cell r="F3506">
            <v>0</v>
          </cell>
          <cell r="G3506">
            <v>0</v>
          </cell>
          <cell r="H3506">
            <v>0</v>
          </cell>
          <cell r="I3506" t="str">
            <v>2020 MSA 167519</v>
          </cell>
          <cell r="J3506">
            <v>78</v>
          </cell>
          <cell r="K3506" t="str">
            <v>PROCTER GAMBLE EGYPT LTD4TH INDUSTRIAL ZONEPO BOX 1056TH OCTOBER CIT</v>
          </cell>
          <cell r="L3506" t="str">
            <v>HASBAH KENYA LIMITEDPO BOX 11500 OLD AIRPORT NORTH ROAD00400 NAIROBI K</v>
          </cell>
          <cell r="M3506" t="str">
            <v>SA</v>
          </cell>
          <cell r="N3506" t="str">
            <v>EGAIS</v>
          </cell>
          <cell r="O3506" t="str">
            <v>CS</v>
          </cell>
          <cell r="P3506">
            <v>5589</v>
          </cell>
          <cell r="Q3506">
            <v>5589</v>
          </cell>
          <cell r="R3506">
            <v>5589</v>
          </cell>
          <cell r="S3506">
            <v>5589</v>
          </cell>
          <cell r="T3506">
            <v>16794</v>
          </cell>
          <cell r="U3506">
            <v>16794</v>
          </cell>
          <cell r="V3506">
            <v>16794</v>
          </cell>
          <cell r="W3506">
            <v>16794</v>
          </cell>
          <cell r="X3506" t="str">
            <v>Order 1034638647 Pampers - Baby Diapers Net Weight 7148 74 KGs HS CODE 961900 Place of Delivery ICD Embakasi Nairobi FREIGHT PREPAID Order 1034638647 Pampers - Baby Diapers Net Weight 7856 64 KGs HS CODE 961900 Place of Delivery ICD Embakasi Nairobi</v>
          </cell>
          <cell r="Y3506" t="str">
            <v>Valide</v>
          </cell>
        </row>
        <row r="3507">
          <cell r="A3507" t="str">
            <v>TGBU5347214</v>
          </cell>
          <cell r="B3507">
            <v>40</v>
          </cell>
          <cell r="C3507" t="str">
            <v>CFA0360992</v>
          </cell>
          <cell r="D3507">
            <v>0</v>
          </cell>
          <cell r="E3507">
            <v>0</v>
          </cell>
          <cell r="F3507">
            <v>0</v>
          </cell>
          <cell r="G3507">
            <v>0</v>
          </cell>
          <cell r="H3507">
            <v>0</v>
          </cell>
          <cell r="I3507" t="str">
            <v>2020 MSA 167519</v>
          </cell>
          <cell r="J3507">
            <v>78</v>
          </cell>
          <cell r="K3507" t="str">
            <v>PROCTER GAMBLE EGYPT LTD4TH INDUSTRIAL ZONEPO BOX 1056TH OCTOBER CIT</v>
          </cell>
          <cell r="L3507" t="str">
            <v>HASBAH KENYA LIMITEDPO BOX 11500 OLD AIRPORT NORTH ROAD00400 NAIROBI K</v>
          </cell>
          <cell r="M3507" t="str">
            <v>SA</v>
          </cell>
          <cell r="N3507" t="str">
            <v>EGAIS</v>
          </cell>
          <cell r="O3507" t="str">
            <v>CS</v>
          </cell>
          <cell r="P3507">
            <v>5589</v>
          </cell>
          <cell r="Q3507">
            <v>5589</v>
          </cell>
          <cell r="R3507">
            <v>5589</v>
          </cell>
          <cell r="S3507">
            <v>5589</v>
          </cell>
          <cell r="T3507">
            <v>16794</v>
          </cell>
          <cell r="U3507">
            <v>16794</v>
          </cell>
          <cell r="V3507">
            <v>16794</v>
          </cell>
          <cell r="W3507">
            <v>16794</v>
          </cell>
          <cell r="X3507" t="str">
            <v>Order 1034638647 Pampers - Baby Diapers Net Weight 7148 74 KGs HS CODE 961900 Place of Delivery ICD Embakasi Nairobi FREIGHT PREPAID Order 1034638647 Pampers - Baby Diapers Net Weight 7856 64 KGs HS CODE 961900 Place of Delivery ICD Embakasi Nairobi</v>
          </cell>
          <cell r="Y3507" t="str">
            <v>Valide</v>
          </cell>
        </row>
        <row r="3508">
          <cell r="A3508" t="str">
            <v>TCNU3581687</v>
          </cell>
          <cell r="B3508">
            <v>40</v>
          </cell>
          <cell r="C3508" t="str">
            <v>CFA0361051</v>
          </cell>
          <cell r="D3508">
            <v>0</v>
          </cell>
          <cell r="E3508">
            <v>0</v>
          </cell>
          <cell r="F3508">
            <v>0</v>
          </cell>
          <cell r="G3508">
            <v>0</v>
          </cell>
          <cell r="H3508">
            <v>0</v>
          </cell>
          <cell r="I3508" t="str">
            <v>2020 MSA 167519</v>
          </cell>
          <cell r="J3508">
            <v>80</v>
          </cell>
          <cell r="K3508" t="str">
            <v>PROCTER GAMBLE EGYPT LTD4TH INDUSTRIAL ZONEPO BOX 1056TH OCTOBER CIT</v>
          </cell>
          <cell r="L3508" t="str">
            <v>HASBAH KENYA LIMITEDPO BOX 11500OLD AIRPORT NORTH ROAD00400 NAIROBI KE</v>
          </cell>
          <cell r="M3508" t="str">
            <v>SA</v>
          </cell>
          <cell r="N3508" t="str">
            <v>EGAIS</v>
          </cell>
          <cell r="O3508" t="str">
            <v>CS</v>
          </cell>
          <cell r="P3508">
            <v>8316</v>
          </cell>
          <cell r="Q3508">
            <v>8316</v>
          </cell>
          <cell r="R3508">
            <v>8316</v>
          </cell>
          <cell r="S3508">
            <v>8316</v>
          </cell>
          <cell r="T3508">
            <v>16214</v>
          </cell>
          <cell r="U3508">
            <v>16214</v>
          </cell>
          <cell r="V3508">
            <v>16214</v>
          </cell>
          <cell r="W3508">
            <v>16214</v>
          </cell>
          <cell r="X3508" t="str">
            <v>FREIGHT PREPAID Order 1034638651 Pampers - Baby Diapers Net Weight 4479 55 KGs HS CODE 961900 Place of Delivery ICD Embakasi Nairobi Order 1034638651 Pampers - Baby Diapers Net Weight 4479 55 KGs HS CODE 961900 Place of Delivery ICD Embakasi Nairobi Order 1034638651 Pampers - Baby Diapers Net Weight 4479 55 KGs HS CODE 961900 Place of Delivery ICD Embakasi Nairobi</v>
          </cell>
          <cell r="Y3508" t="str">
            <v>Valide</v>
          </cell>
        </row>
        <row r="3509">
          <cell r="A3509" t="str">
            <v>BEAU4006318</v>
          </cell>
          <cell r="B3509">
            <v>40</v>
          </cell>
          <cell r="C3509" t="str">
            <v>CFA0361058</v>
          </cell>
          <cell r="D3509">
            <v>0</v>
          </cell>
          <cell r="E3509">
            <v>0</v>
          </cell>
          <cell r="F3509">
            <v>0</v>
          </cell>
          <cell r="G3509">
            <v>0</v>
          </cell>
          <cell r="H3509">
            <v>0</v>
          </cell>
          <cell r="I3509" t="str">
            <v>2020 MSA 167519</v>
          </cell>
          <cell r="J3509">
            <v>81</v>
          </cell>
          <cell r="K3509" t="str">
            <v>PROCTER GAMBLE EGYPT LTD4TH INDUSTRIAL ZONEPO BOX 1056TH OCTOBER CIT</v>
          </cell>
          <cell r="L3509" t="str">
            <v>HASBAH KENYA LIMITEDPO BOX 11500OLD AIRPORT NORTH ROAD00400 NAIROBI KE</v>
          </cell>
          <cell r="M3509" t="str">
            <v>SA</v>
          </cell>
          <cell r="N3509" t="str">
            <v>EGAIS</v>
          </cell>
          <cell r="O3509" t="str">
            <v>CS</v>
          </cell>
          <cell r="P3509">
            <v>3360</v>
          </cell>
          <cell r="Q3509">
            <v>3360</v>
          </cell>
          <cell r="R3509">
            <v>3360</v>
          </cell>
          <cell r="S3509">
            <v>3360</v>
          </cell>
          <cell r="T3509">
            <v>5751</v>
          </cell>
          <cell r="U3509">
            <v>5751</v>
          </cell>
          <cell r="V3509">
            <v>5751</v>
          </cell>
          <cell r="W3509">
            <v>5751</v>
          </cell>
          <cell r="X3509" t="str">
            <v>Order 1034638447 Pampers - Baby Diapers Net Weight 4765 82 KGs HS CODE 961900 Place of Delivery ICD Embakasi Nairobi FREIGHT PREPAID</v>
          </cell>
          <cell r="Y3509" t="str">
            <v>Valide</v>
          </cell>
        </row>
        <row r="3510">
          <cell r="A3510" t="str">
            <v>PCIU8979997</v>
          </cell>
          <cell r="B3510">
            <v>40</v>
          </cell>
          <cell r="C3510" t="str">
            <v>CGHJ00004800</v>
          </cell>
          <cell r="D3510">
            <v>0</v>
          </cell>
          <cell r="E3510">
            <v>0</v>
          </cell>
          <cell r="F3510">
            <v>0</v>
          </cell>
          <cell r="G3510">
            <v>0</v>
          </cell>
          <cell r="H3510">
            <v>0</v>
          </cell>
          <cell r="I3510" t="str">
            <v>2020 MSA 164799</v>
          </cell>
          <cell r="J3510">
            <v>248</v>
          </cell>
          <cell r="K3510" t="str">
            <v>HANGZHOU IKOM CONSTRUCTIONMACHINERY CO LTDROOM E-1017 MEIDU PLAZA G</v>
          </cell>
          <cell r="L3510" t="str">
            <v>SAXON INVESTMENTS LTD P O BOX35242 -00100NAIROBI KENYA TEL 0718770131</v>
          </cell>
          <cell r="M3510" t="str">
            <v>CN</v>
          </cell>
          <cell r="N3510" t="str">
            <v>CNTAO</v>
          </cell>
          <cell r="O3510" t="str">
            <v>PK</v>
          </cell>
          <cell r="P3510">
            <v>97</v>
          </cell>
          <cell r="Q3510">
            <v>97</v>
          </cell>
          <cell r="R3510">
            <v>97</v>
          </cell>
          <cell r="S3510">
            <v>97</v>
          </cell>
          <cell r="T3510">
            <v>148650</v>
          </cell>
          <cell r="U3510">
            <v>148650</v>
          </cell>
          <cell r="V3510">
            <v>148650</v>
          </cell>
          <cell r="W3510">
            <v>148650</v>
          </cell>
          <cell r="X3510" t="str">
            <v>YLB-2000 MOBILE ASPHALT MIXING PLANT INTRANSIT TO ICD NAIROBI ON CNEE S OWN RISK ACCOUNT AND ARRANGEMENT FAX 0086-571-88492538 YLB-2000 MOBILE ASPHALT MIXING PLANT INTRANSIT TO ICD NAIROBI ON CNEE S OWN RISK ACCOUNT AND ARRANGEMENT F AX 0086-571-88492538 YLB-2000 MOBILE ASPHALT MIXING PLANT INTRANSIT TO ICD NAIROBI ON CNEE S OWN RISK ACCOUNT AND ARRANGEMENT FAX 0086-571-88492538</v>
          </cell>
          <cell r="Y3510" t="str">
            <v>Valide</v>
          </cell>
        </row>
        <row r="3511">
          <cell r="A3511" t="str">
            <v>SEGU5217657</v>
          </cell>
          <cell r="B3511">
            <v>40</v>
          </cell>
          <cell r="C3511" t="str">
            <v>CHP0124237</v>
          </cell>
          <cell r="D3511">
            <v>0</v>
          </cell>
          <cell r="E3511">
            <v>0</v>
          </cell>
          <cell r="F3511">
            <v>0</v>
          </cell>
          <cell r="G3511">
            <v>0</v>
          </cell>
          <cell r="H3511">
            <v>0</v>
          </cell>
          <cell r="I3511" t="str">
            <v>2020 MSA 167528</v>
          </cell>
          <cell r="J3511">
            <v>163</v>
          </cell>
          <cell r="K3511" t="str">
            <v>BOROUGE PTE LTD P O BOX 6951ABU DHABIU A E</v>
          </cell>
          <cell r="L3511" t="str">
            <v>SNETOR EAST AFRICA LTDP O BOX 764 00606NAIROBI KENYAPIN NO P0517752</v>
          </cell>
          <cell r="M3511" t="str">
            <v>IN</v>
          </cell>
          <cell r="N3511" t="str">
            <v>AEJEA</v>
          </cell>
          <cell r="O3511" t="str">
            <v>PK</v>
          </cell>
          <cell r="P3511">
            <v>990</v>
          </cell>
          <cell r="Q3511">
            <v>990</v>
          </cell>
          <cell r="R3511">
            <v>990</v>
          </cell>
          <cell r="S3511">
            <v>990</v>
          </cell>
          <cell r="T3511">
            <v>25344</v>
          </cell>
          <cell r="U3511">
            <v>25344</v>
          </cell>
          <cell r="V3511">
            <v>25344</v>
          </cell>
          <cell r="W3511">
            <v>25344</v>
          </cell>
          <cell r="X3511" t="str">
            <v>01 X 40HC CONTAINERS CONTAINING BE961MO PROPYLENE COPOLYMERS TOTAL NET WEIGHT 24 750 MT HS CODE 39023000 ORDER NO 5100094405 DELIVERY NO 80480050 SHIPMENT NO 498428 E SNETOREASTAFRICA-SNETOR COM CARGO IN TRANSIT FROM MOMBASA TO ICD EMBAKASI AT CONSIGNEES COST RISK AND RESPONSIBILITY CARRIER RESPONSIBILITY CEASES AT PORT OF DISCHARGE FREIGHT PREPAID 21 DAYS CONTAINER FREE DETENTION AND DEMURRAGE AT POD</v>
          </cell>
          <cell r="Y3511" t="str">
            <v>Valide</v>
          </cell>
        </row>
        <row r="3512">
          <cell r="A3512" t="str">
            <v>GAOU6032048</v>
          </cell>
          <cell r="B3512">
            <v>40</v>
          </cell>
          <cell r="C3512" t="str">
            <v>CHP0124338</v>
          </cell>
          <cell r="D3512">
            <v>0</v>
          </cell>
          <cell r="E3512">
            <v>0</v>
          </cell>
          <cell r="F3512">
            <v>0</v>
          </cell>
          <cell r="G3512">
            <v>0</v>
          </cell>
          <cell r="H3512">
            <v>0</v>
          </cell>
          <cell r="I3512" t="str">
            <v>2020 MSA 167528</v>
          </cell>
          <cell r="J3512">
            <v>165</v>
          </cell>
          <cell r="K3512" t="str">
            <v>BOROUGE PTE LTDP O BOX 6951ABU DHABI UAE</v>
          </cell>
          <cell r="L3512" t="str">
            <v>FRIENDSHIP CONTAINER MANUFACTURERSLIMITEDP O BOX 42785-00100NAIROBI</v>
          </cell>
          <cell r="M3512" t="str">
            <v>IN</v>
          </cell>
          <cell r="N3512" t="str">
            <v>AEJEA</v>
          </cell>
          <cell r="O3512" t="str">
            <v>PK</v>
          </cell>
          <cell r="P3512">
            <v>2970</v>
          </cell>
          <cell r="Q3512">
            <v>2970</v>
          </cell>
          <cell r="R3512">
            <v>2970</v>
          </cell>
          <cell r="S3512">
            <v>2970</v>
          </cell>
          <cell r="T3512">
            <v>76032</v>
          </cell>
          <cell r="U3512">
            <v>76032</v>
          </cell>
          <cell r="V3512">
            <v>76032</v>
          </cell>
          <cell r="W3512">
            <v>76032</v>
          </cell>
          <cell r="X3512" t="str">
            <v>03 X 40HC CONTAINERS CONTAINING BE961MO PROPYLENE COPOLYMERS HS CODE 39023000 TOTAL NET WEIGHT 74 250 MT ORDER NO 5100094926 DELIVERY NO 80481445 SHIPMENT NO 499901 TEL +254-20-6996000 EMAIL INFO-FRIENDSHIP CO KE FREIGHT PREPAID 21 DAYS CONTAINER FREE DETENTION AND DEMURRAGE AT POD</v>
          </cell>
          <cell r="Y3512" t="str">
            <v>Valide</v>
          </cell>
        </row>
        <row r="3513">
          <cell r="A3513" t="str">
            <v>CMAU5779520</v>
          </cell>
          <cell r="B3513">
            <v>40</v>
          </cell>
          <cell r="C3513" t="str">
            <v>CHP0124338</v>
          </cell>
          <cell r="D3513">
            <v>0</v>
          </cell>
          <cell r="E3513">
            <v>0</v>
          </cell>
          <cell r="F3513">
            <v>0</v>
          </cell>
          <cell r="G3513">
            <v>0</v>
          </cell>
          <cell r="H3513">
            <v>0</v>
          </cell>
          <cell r="I3513" t="str">
            <v>2020 MSA 167528</v>
          </cell>
          <cell r="J3513">
            <v>165</v>
          </cell>
          <cell r="K3513" t="str">
            <v>BOROUGE PTE LTDP O BOX 6951ABU DHABI UAE</v>
          </cell>
          <cell r="L3513" t="str">
            <v>FRIENDSHIP CONTAINER MANUFACTURERSLIMITEDP O BOX 42785-00100NAIROBI</v>
          </cell>
          <cell r="M3513" t="str">
            <v>IN</v>
          </cell>
          <cell r="N3513" t="str">
            <v>AEJEA</v>
          </cell>
          <cell r="O3513" t="str">
            <v>PK</v>
          </cell>
          <cell r="P3513">
            <v>2970</v>
          </cell>
          <cell r="Q3513">
            <v>2970</v>
          </cell>
          <cell r="R3513">
            <v>2970</v>
          </cell>
          <cell r="S3513">
            <v>2970</v>
          </cell>
          <cell r="T3513">
            <v>76032</v>
          </cell>
          <cell r="U3513">
            <v>76032</v>
          </cell>
          <cell r="V3513">
            <v>76032</v>
          </cell>
          <cell r="W3513">
            <v>76032</v>
          </cell>
          <cell r="X3513" t="str">
            <v>03 X 40HC CONTAINERS CONTAINING BE961MO PROPYLENE COPOLYMERS HS CODE 39023000 TOTAL NET WEIGHT 74 250 MT ORDER NO 5100094926 DELIVERY NO 80481445 SHIPMENT NO 499901 TEL +254-20-6996000 EMAIL INFO-FRIENDSHIP CO KE FREIGHT PREPAID 21 DAYS CONTAINER FREE DETENTION AND DEMURRAGE AT POD</v>
          </cell>
          <cell r="Y3513" t="str">
            <v>Valide</v>
          </cell>
        </row>
        <row r="3514">
          <cell r="A3514" t="str">
            <v>TCNU7698820</v>
          </cell>
          <cell r="B3514">
            <v>40</v>
          </cell>
          <cell r="C3514" t="str">
            <v>CHP0124338</v>
          </cell>
          <cell r="D3514">
            <v>0</v>
          </cell>
          <cell r="E3514">
            <v>0</v>
          </cell>
          <cell r="F3514">
            <v>0</v>
          </cell>
          <cell r="G3514">
            <v>0</v>
          </cell>
          <cell r="H3514">
            <v>0</v>
          </cell>
          <cell r="I3514" t="str">
            <v>2020 MSA 167528</v>
          </cell>
          <cell r="J3514">
            <v>165</v>
          </cell>
          <cell r="K3514" t="str">
            <v>BOROUGE PTE LTDP O BOX 6951ABU DHABI UAE</v>
          </cell>
          <cell r="L3514" t="str">
            <v>FRIENDSHIP CONTAINER MANUFACTURERSLIMITEDP O BOX 42785-00100NAIROBI</v>
          </cell>
          <cell r="M3514" t="str">
            <v>IN</v>
          </cell>
          <cell r="N3514" t="str">
            <v>AEJEA</v>
          </cell>
          <cell r="O3514" t="str">
            <v>PK</v>
          </cell>
          <cell r="P3514">
            <v>2970</v>
          </cell>
          <cell r="Q3514">
            <v>2970</v>
          </cell>
          <cell r="R3514">
            <v>2970</v>
          </cell>
          <cell r="S3514">
            <v>2970</v>
          </cell>
          <cell r="T3514">
            <v>76032</v>
          </cell>
          <cell r="U3514">
            <v>76032</v>
          </cell>
          <cell r="V3514">
            <v>76032</v>
          </cell>
          <cell r="W3514">
            <v>76032</v>
          </cell>
          <cell r="X3514" t="str">
            <v>03 X 40HC CONTAINERS CONTAINING BE961MO PROPYLENE COPOLYMERS HS CODE 39023000 TOTAL NET WEIGHT 74 250 MT ORDER NO 5100094926 DELIVERY NO 80481445 SHIPMENT NO 499901 TEL +254-20-6996000 EMAIL INFO-FRIENDSHIP CO KE FREIGHT PREPAID 21 DAYS CONTAINER FREE DETENTION AND DEMURRAGE AT POD</v>
          </cell>
          <cell r="Y3514" t="str">
            <v>Valide</v>
          </cell>
        </row>
        <row r="3515">
          <cell r="A3515" t="str">
            <v>CXDU1786066</v>
          </cell>
          <cell r="B3515">
            <v>40</v>
          </cell>
          <cell r="C3515" t="str">
            <v>CHP0124341</v>
          </cell>
          <cell r="D3515">
            <v>0</v>
          </cell>
          <cell r="E3515">
            <v>0</v>
          </cell>
          <cell r="F3515">
            <v>0</v>
          </cell>
          <cell r="G3515">
            <v>0</v>
          </cell>
          <cell r="H3515">
            <v>0</v>
          </cell>
          <cell r="I3515" t="str">
            <v>2020 MSA 167528</v>
          </cell>
          <cell r="J3515">
            <v>167</v>
          </cell>
          <cell r="K3515" t="str">
            <v>BOROUGE PTE LTDP O BOX 6951ABU DHABI UAE</v>
          </cell>
          <cell r="L3515" t="str">
            <v>SILAFRICA KENYA LIMITEDMIGWANI ROAD OFF ENTERPRISE ROADP O BOX 42565</v>
          </cell>
          <cell r="M3515" t="str">
            <v>IN</v>
          </cell>
          <cell r="N3515" t="str">
            <v>AEJEA</v>
          </cell>
          <cell r="O3515" t="str">
            <v>PK</v>
          </cell>
          <cell r="P3515">
            <v>1980</v>
          </cell>
          <cell r="Q3515">
            <v>1980</v>
          </cell>
          <cell r="R3515">
            <v>1980</v>
          </cell>
          <cell r="S3515">
            <v>1980</v>
          </cell>
          <cell r="T3515">
            <v>50688</v>
          </cell>
          <cell r="U3515">
            <v>50688</v>
          </cell>
          <cell r="V3515">
            <v>50688</v>
          </cell>
          <cell r="W3515">
            <v>50688</v>
          </cell>
          <cell r="X3515" t="str">
            <v>02 X 40HC CONTAINERS CONTAINING BE961MO PROPYLENE COPOLYMERS TOTAL NET WEIGHT 49 500 MT HS CODE 39023000 OSCARTHAIRU-SILAFRICA COM ORDER NO 5100094917 DELIVERY NO 80481455 SHIPMENT NO 499903 FREIGHT PREPAID 14 DAYS CONTAINER FREE DETENTION AND DEMURRAGE AT POD</v>
          </cell>
          <cell r="Y3515" t="str">
            <v>Valide</v>
          </cell>
        </row>
        <row r="3516">
          <cell r="A3516" t="str">
            <v>PCIU1067159</v>
          </cell>
          <cell r="B3516">
            <v>20</v>
          </cell>
          <cell r="C3516" t="str">
            <v>CKBL80041000</v>
          </cell>
          <cell r="D3516">
            <v>0</v>
          </cell>
          <cell r="E3516">
            <v>0</v>
          </cell>
          <cell r="F3516">
            <v>0</v>
          </cell>
          <cell r="G3516">
            <v>0</v>
          </cell>
          <cell r="H3516">
            <v>0</v>
          </cell>
          <cell r="I3516" t="str">
            <v>2020 MSA 167472</v>
          </cell>
          <cell r="J3516">
            <v>182</v>
          </cell>
          <cell r="K3516" t="str">
            <v>GUIZHOU SINO BASIC CHEMICALS CO LTD NO 11 FLOOR 5TH BUILDING B1-B3</v>
          </cell>
          <cell r="L3516" t="str">
            <v>TRICLOVER INDUSTRIES KENYA LTDP OBOX17663 00500 NAIROBIKENYA EMAILINFO</v>
          </cell>
          <cell r="M3516" t="str">
            <v>CN</v>
          </cell>
          <cell r="N3516" t="str">
            <v>CNCTU</v>
          </cell>
          <cell r="O3516" t="str">
            <v>BG</v>
          </cell>
          <cell r="P3516">
            <v>2160</v>
          </cell>
          <cell r="Q3516">
            <v>2160</v>
          </cell>
          <cell r="R3516">
            <v>2160</v>
          </cell>
          <cell r="S3516">
            <v>2160</v>
          </cell>
          <cell r="T3516">
            <v>54216</v>
          </cell>
          <cell r="U3516">
            <v>54216</v>
          </cell>
          <cell r="V3516">
            <v>54216</v>
          </cell>
          <cell r="W3516">
            <v>54216</v>
          </cell>
          <cell r="X3516" t="str">
            <v>SODIUM ACID PYROPHOSPHATE FOOD GRADE ROAD JINYANG GUIYANG GUIZHOU CHINA 254733621633 722206598 CONTACTPERSON MR BHAIJEE PINP000625880F</v>
          </cell>
          <cell r="Y3516" t="str">
            <v>Valide</v>
          </cell>
        </row>
        <row r="3517">
          <cell r="A3517" t="str">
            <v>CAXU9117244</v>
          </cell>
          <cell r="B3517">
            <v>40</v>
          </cell>
          <cell r="C3517" t="str">
            <v>CMI0124484</v>
          </cell>
          <cell r="D3517">
            <v>0</v>
          </cell>
          <cell r="E3517">
            <v>0</v>
          </cell>
          <cell r="F3517">
            <v>0</v>
          </cell>
          <cell r="G3517">
            <v>0</v>
          </cell>
          <cell r="H3517">
            <v>0</v>
          </cell>
          <cell r="I3517" t="str">
            <v>2020 MSA 167307</v>
          </cell>
          <cell r="J3517">
            <v>154</v>
          </cell>
          <cell r="K3517" t="str">
            <v>VELOGIC INDIA PVT LTD 17-A TOOVIPURAM IIIRD STREET TUTICORIN - 628 00</v>
          </cell>
          <cell r="L3517" t="str">
            <v>TRANSMARA SUGAR COMPANYPO BOX 113 - 40700KILGORISKENYA</v>
          </cell>
          <cell r="M3517" t="str">
            <v>CN</v>
          </cell>
          <cell r="N3517" t="str">
            <v>LKCMB</v>
          </cell>
          <cell r="O3517" t="str">
            <v>PK</v>
          </cell>
          <cell r="P3517">
            <v>158</v>
          </cell>
          <cell r="Q3517">
            <v>158</v>
          </cell>
          <cell r="R3517">
            <v>158</v>
          </cell>
          <cell r="S3517">
            <v>158</v>
          </cell>
          <cell r="T3517">
            <v>10132</v>
          </cell>
          <cell r="U3517">
            <v>10132</v>
          </cell>
          <cell r="V3517">
            <v>10132</v>
          </cell>
          <cell r="W3517">
            <v>10132</v>
          </cell>
          <cell r="X3517" t="str">
            <v>TOTAL 158 NOS TIRES NEW PNEUMATIC TIRES INV NOS SI3320006390 SI3320006515 SI2420006914 S B NOS 4004962 01 09 2020 4005066 07 09 2020 5051471 09 09 2020 HS CODE 40117000 NETT WT 10131 870 KGS FREIGHT PREPAID Shippers Owned Container</v>
          </cell>
          <cell r="Y3517" t="str">
            <v>Valide</v>
          </cell>
        </row>
        <row r="3518">
          <cell r="A3518" t="str">
            <v>TCNU7499242</v>
          </cell>
          <cell r="B3518">
            <v>40</v>
          </cell>
          <cell r="C3518" t="str">
            <v>CNBW651015</v>
          </cell>
          <cell r="D3518">
            <v>0</v>
          </cell>
          <cell r="E3518">
            <v>0</v>
          </cell>
          <cell r="F3518">
            <v>0</v>
          </cell>
          <cell r="G3518">
            <v>0</v>
          </cell>
          <cell r="H3518">
            <v>0</v>
          </cell>
          <cell r="I3518" t="str">
            <v>2020 MSA 167143</v>
          </cell>
          <cell r="J3518">
            <v>111</v>
          </cell>
          <cell r="K3518" t="str">
            <v>FR MEYER S SOHN LOGISTICS SHENZHEN CO LTD SHANGHAI BRANCHRM 2307</v>
          </cell>
          <cell r="L3518" t="str">
            <v>ACHELIS MATERIAL HANDLING LTDAKILI HOUSE OFF MOMBASA ROADP O BOX 303</v>
          </cell>
          <cell r="M3518" t="str">
            <v>CN</v>
          </cell>
          <cell r="N3518" t="str">
            <v>CNSHA</v>
          </cell>
          <cell r="O3518" t="str">
            <v>PK</v>
          </cell>
          <cell r="P3518">
            <v>9</v>
          </cell>
          <cell r="Q3518">
            <v>9</v>
          </cell>
          <cell r="R3518">
            <v>9</v>
          </cell>
          <cell r="S3518">
            <v>9</v>
          </cell>
          <cell r="T3518">
            <v>24926</v>
          </cell>
          <cell r="U3518">
            <v>24926</v>
          </cell>
          <cell r="V3518">
            <v>24926</v>
          </cell>
          <cell r="W3518">
            <v>24926</v>
          </cell>
          <cell r="X3518" t="str">
            <v>2 UNPACKED 2 PALLETS 5 CARTONS - STOWED IN ONE 40HC CONTAINER 2 TWO UNITS BOMAG SINGLE DRUM ROLLERS MODEL BW 213 D-40 WITH ACCESSORIES COLOR OF EQUIPMENT YELLOW ENGINE COMPRESSION CAPACITY 4 038 CC CHASSIS AND ENGINE NO 961582941007+12518462 961582941008 + 12502982 YEAR OF MANUFACTURE 2020 CHUAN BEI ROAD SHANGHAI 200080 CHINA TEL + 86 21 6373 6310 AS AGENTS OF FMS SEAWAYS AG CH-8152 OPFIKON SWITZERLAND HS CODE 8429401900</v>
          </cell>
          <cell r="Y3518" t="str">
            <v>Valide</v>
          </cell>
        </row>
        <row r="3519">
          <cell r="A3519" t="str">
            <v>UESU4778816</v>
          </cell>
          <cell r="B3519">
            <v>40</v>
          </cell>
          <cell r="C3519" t="str">
            <v>CNBX003034</v>
          </cell>
          <cell r="D3519">
            <v>0</v>
          </cell>
          <cell r="E3519">
            <v>0</v>
          </cell>
          <cell r="F3519">
            <v>0</v>
          </cell>
          <cell r="G3519">
            <v>0</v>
          </cell>
          <cell r="H3519">
            <v>0</v>
          </cell>
          <cell r="I3519" t="str">
            <v>2020 MSA 167478</v>
          </cell>
          <cell r="J3519">
            <v>96</v>
          </cell>
          <cell r="K3519" t="str">
            <v>HAINING BRIAN DESMOND ELECTRICALCO LTDROOM 1920 HONGYUNBUILDING NO 49</v>
          </cell>
          <cell r="L3519" t="str">
            <v>JAMES GABRIEL ENERGYP O BOX 53737 00200 NAIROBI KENYAPHONE +254 725</v>
          </cell>
          <cell r="M3519" t="str">
            <v>CN</v>
          </cell>
          <cell r="N3519" t="str">
            <v>MYTPP</v>
          </cell>
          <cell r="O3519" t="str">
            <v>PK</v>
          </cell>
          <cell r="P3519">
            <v>391</v>
          </cell>
          <cell r="Q3519">
            <v>391</v>
          </cell>
          <cell r="R3519">
            <v>391</v>
          </cell>
          <cell r="S3519">
            <v>391</v>
          </cell>
          <cell r="T3519">
            <v>8201</v>
          </cell>
          <cell r="U3519">
            <v>8201</v>
          </cell>
          <cell r="V3519">
            <v>8201</v>
          </cell>
          <cell r="W3519">
            <v>8201</v>
          </cell>
          <cell r="X3519" t="str">
            <v>SOLAR WATER HEATER HAINING ZHEJIANG PROVINCE 314416 CHINA TEL +86-13967367416 CONTACT PERSON MR ANDY FEI HS CODE 8419191000</v>
          </cell>
          <cell r="Y3519" t="str">
            <v>Valide</v>
          </cell>
        </row>
        <row r="3520">
          <cell r="A3520" t="str">
            <v>GESU5670669</v>
          </cell>
          <cell r="B3520">
            <v>40</v>
          </cell>
          <cell r="C3520" t="str">
            <v>CNBX003108</v>
          </cell>
          <cell r="D3520">
            <v>0</v>
          </cell>
          <cell r="E3520">
            <v>0</v>
          </cell>
          <cell r="F3520">
            <v>0</v>
          </cell>
          <cell r="G3520">
            <v>0</v>
          </cell>
          <cell r="H3520">
            <v>0</v>
          </cell>
          <cell r="I3520" t="str">
            <v>2020 MSA 167518</v>
          </cell>
          <cell r="J3520">
            <v>167</v>
          </cell>
          <cell r="K3520" t="str">
            <v>FURTHER POWER CO LTDNO 7237 HUNAN RD NANHUI SHANGHAI 201314 P R</v>
          </cell>
          <cell r="L3520" t="str">
            <v>TRANSAFRICA WATER SYSTEMP O BOX 1179 - 00502 NAIROBI KENYATEL +2542026</v>
          </cell>
          <cell r="M3520" t="str">
            <v>CN</v>
          </cell>
          <cell r="N3520" t="str">
            <v>CNSHA</v>
          </cell>
          <cell r="O3520" t="str">
            <v>PK</v>
          </cell>
          <cell r="P3520">
            <v>12</v>
          </cell>
          <cell r="Q3520">
            <v>12</v>
          </cell>
          <cell r="R3520">
            <v>12</v>
          </cell>
          <cell r="S3520">
            <v>12</v>
          </cell>
          <cell r="T3520">
            <v>14921</v>
          </cell>
          <cell r="U3520">
            <v>14921</v>
          </cell>
          <cell r="V3520">
            <v>14921</v>
          </cell>
          <cell r="W3520">
            <v>14921</v>
          </cell>
          <cell r="X3520" t="str">
            <v>SOLAR MODULES HS 854140 SHARON-TRANSAFRICAWATER COM PIN NO P051370174Y</v>
          </cell>
          <cell r="Y3520" t="str">
            <v>Valide</v>
          </cell>
        </row>
        <row r="3521">
          <cell r="A3521" t="str">
            <v>BEAU4003303</v>
          </cell>
          <cell r="B3521">
            <v>40</v>
          </cell>
          <cell r="C3521" t="str">
            <v>CNBX003140</v>
          </cell>
          <cell r="D3521">
            <v>0</v>
          </cell>
          <cell r="E3521">
            <v>0</v>
          </cell>
          <cell r="F3521">
            <v>0</v>
          </cell>
          <cell r="G3521">
            <v>0</v>
          </cell>
          <cell r="H3521">
            <v>0</v>
          </cell>
          <cell r="I3521" t="str">
            <v>2020 MSA 167518</v>
          </cell>
          <cell r="J3521">
            <v>168</v>
          </cell>
          <cell r="K3521" t="str">
            <v>WUXI CONSORT SCIENCE TECHNOLOGYCO LTDADD NO 209 ZHANGJING EASTROAD X</v>
          </cell>
          <cell r="L3521" t="str">
            <v>SOLINC E A LTD BOX 1158- 20117 NAIVASHA KENYATEL +254 715 255 025TO T</v>
          </cell>
          <cell r="M3521" t="str">
            <v>CN</v>
          </cell>
          <cell r="N3521" t="str">
            <v>CNSHA</v>
          </cell>
          <cell r="O3521" t="str">
            <v>PE</v>
          </cell>
          <cell r="P3521">
            <v>109</v>
          </cell>
          <cell r="Q3521">
            <v>109</v>
          </cell>
          <cell r="R3521">
            <v>109</v>
          </cell>
          <cell r="S3521">
            <v>109</v>
          </cell>
          <cell r="T3521">
            <v>50968</v>
          </cell>
          <cell r="U3521">
            <v>50968</v>
          </cell>
          <cell r="V3521">
            <v>50968</v>
          </cell>
          <cell r="W3521">
            <v>50968</v>
          </cell>
          <cell r="X3521" t="str">
            <v>SOLAR PANEL POLY 100W SOLAR PANEL POLY 120W SOLAR PANEL POLY 160W HS 8541402000 PROVINCE CHINA TEL FAX +86 051085183526</v>
          </cell>
          <cell r="Y3521" t="str">
            <v>Valide</v>
          </cell>
        </row>
        <row r="3522">
          <cell r="A3522" t="str">
            <v>SEGU5371220</v>
          </cell>
          <cell r="B3522">
            <v>40</v>
          </cell>
          <cell r="C3522" t="str">
            <v>CNBX003140</v>
          </cell>
          <cell r="D3522">
            <v>0</v>
          </cell>
          <cell r="E3522">
            <v>0</v>
          </cell>
          <cell r="F3522">
            <v>0</v>
          </cell>
          <cell r="G3522">
            <v>0</v>
          </cell>
          <cell r="H3522">
            <v>0</v>
          </cell>
          <cell r="I3522" t="str">
            <v>2020 MSA 167518</v>
          </cell>
          <cell r="J3522">
            <v>168</v>
          </cell>
          <cell r="K3522" t="str">
            <v>WUXI CONSORT SCIENCE TECHNOLOGYCO LTDADD NO 209 ZHANGJING EASTROAD X</v>
          </cell>
          <cell r="L3522" t="str">
            <v>SOLINC E A LTD BOX 1158- 20117 NAIVASHA KENYATEL +254 715 255 025TO T</v>
          </cell>
          <cell r="M3522" t="str">
            <v>CN</v>
          </cell>
          <cell r="N3522" t="str">
            <v>CNSHA</v>
          </cell>
          <cell r="O3522" t="str">
            <v>PE</v>
          </cell>
          <cell r="P3522">
            <v>109</v>
          </cell>
          <cell r="Q3522">
            <v>109</v>
          </cell>
          <cell r="R3522">
            <v>109</v>
          </cell>
          <cell r="S3522">
            <v>109</v>
          </cell>
          <cell r="T3522">
            <v>50968</v>
          </cell>
          <cell r="U3522">
            <v>50968</v>
          </cell>
          <cell r="V3522">
            <v>50968</v>
          </cell>
          <cell r="W3522">
            <v>50968</v>
          </cell>
          <cell r="X3522" t="str">
            <v>SOLAR PANEL POLY 100W SOLAR PANEL POLY 120W SOLAR PANEL POLY 160W HS 8541402000 PROVINCE CHINA TEL FAX +86 051085183526</v>
          </cell>
          <cell r="Y3522" t="str">
            <v>Valide</v>
          </cell>
        </row>
        <row r="3523">
          <cell r="A3523" t="str">
            <v>CMAU5131250</v>
          </cell>
          <cell r="B3523">
            <v>40</v>
          </cell>
          <cell r="C3523" t="str">
            <v>CNBX003200</v>
          </cell>
          <cell r="D3523">
            <v>0</v>
          </cell>
          <cell r="E3523">
            <v>0</v>
          </cell>
          <cell r="F3523">
            <v>0</v>
          </cell>
          <cell r="G3523">
            <v>0</v>
          </cell>
          <cell r="H3523">
            <v>0</v>
          </cell>
          <cell r="I3523" t="str">
            <v>2020 MSA 167518</v>
          </cell>
          <cell r="J3523">
            <v>172</v>
          </cell>
          <cell r="K3523" t="str">
            <v>ZHEJIANG JIAJIARE NEW ENERGYCO LTD NO 68 YUANXI ROAD YUANHUAINDUSTRY</v>
          </cell>
          <cell r="L3523" t="str">
            <v>ESKARTEC SOLUTIONS LIMITED MTR CHAMBERS OFF THIKA ROAD P O BOX 66994</v>
          </cell>
          <cell r="M3523" t="str">
            <v>CN</v>
          </cell>
          <cell r="N3523" t="str">
            <v>CNSHA</v>
          </cell>
          <cell r="O3523" t="str">
            <v>CT</v>
          </cell>
          <cell r="P3523">
            <v>350</v>
          </cell>
          <cell r="Q3523">
            <v>350</v>
          </cell>
          <cell r="R3523">
            <v>0</v>
          </cell>
          <cell r="S3523">
            <v>0</v>
          </cell>
          <cell r="T3523">
            <v>8956</v>
          </cell>
          <cell r="U3523">
            <v>8956</v>
          </cell>
          <cell r="V3523">
            <v>0</v>
          </cell>
          <cell r="W3523">
            <v>0</v>
          </cell>
          <cell r="X3523" t="str">
            <v>SOLAR WATER HEATERS HS CODE 84191910 TEL 86-573-87863578 FAX 86-573-87866028 TAX ID 330481759070725 PIN P051556100W E-MAIL GEORGE-ESKARTEC CO KE</v>
          </cell>
          <cell r="Y3523" t="str">
            <v>Valide</v>
          </cell>
        </row>
        <row r="3524">
          <cell r="A3524" t="str">
            <v>CAIU3823771</v>
          </cell>
          <cell r="B3524">
            <v>20</v>
          </cell>
          <cell r="C3524" t="str">
            <v>CNCC226431</v>
          </cell>
          <cell r="D3524">
            <v>0</v>
          </cell>
          <cell r="E3524">
            <v>0</v>
          </cell>
          <cell r="F3524">
            <v>0</v>
          </cell>
          <cell r="G3524">
            <v>0</v>
          </cell>
          <cell r="H3524">
            <v>0</v>
          </cell>
          <cell r="I3524" t="str">
            <v>2020 MSA 167307</v>
          </cell>
          <cell r="J3524">
            <v>163</v>
          </cell>
          <cell r="K3524" t="str">
            <v>STECOL TIANJIN INTERNATIONALTRADING CO LTD ROOM4-1602 NO 2 RONGYUAN RO</v>
          </cell>
          <cell r="L3524" t="str">
            <v>SINOHYDRO CORPORATION FOR CONTRACT TIN PIN P051201917ICONSTRUCTION WO</v>
          </cell>
          <cell r="M3524" t="str">
            <v>CN</v>
          </cell>
          <cell r="N3524" t="str">
            <v>CNSHA</v>
          </cell>
          <cell r="O3524" t="str">
            <v>PK</v>
          </cell>
          <cell r="P3524">
            <v>30</v>
          </cell>
          <cell r="Q3524">
            <v>30</v>
          </cell>
          <cell r="R3524">
            <v>30</v>
          </cell>
          <cell r="S3524">
            <v>30</v>
          </cell>
          <cell r="T3524">
            <v>36919</v>
          </cell>
          <cell r="U3524">
            <v>36919</v>
          </cell>
          <cell r="V3524">
            <v>36919</v>
          </cell>
          <cell r="W3524">
            <v>36919</v>
          </cell>
          <cell r="X3524" t="str">
            <v>8474900000 SPARE PARTS AND ACCESSORIES FOR PLANTS EQUIPMENTS VEHICLES MACHINERIES AND TOOLS 8470290000 CALCULATOR CASIO 9015300000 LEVEL INSTRUMENT 9017800000 STEEL TAPE 5M-100M 9017800000 MEASURING TAPE 50M-100M 6601990000 SURVEYING UMBRELLA 9015100000 TOTAL STATION 9017800000 SURVEY EQUIPMENT TOOLS FREIGHT PREPAID CARGO IS IN TRANSIT TO NAIROBI BY SINOHYDRO CORPORATION ON RECEIVERS COST RISK AND RESPONSIBILITY CMA CGM LIABILITY CEASE AT DISCHARGE PORT LOT2-IMPROVEMENT OF FLOOD MITIGATION STRUCTURES P O BOX 24446-00100 NAIROBI KENYA</v>
          </cell>
          <cell r="Y3524" t="str">
            <v>Valide</v>
          </cell>
        </row>
        <row r="3525">
          <cell r="A3525" t="str">
            <v>TRLU8648070</v>
          </cell>
          <cell r="B3525">
            <v>40</v>
          </cell>
          <cell r="C3525" t="str">
            <v>CNCC227748</v>
          </cell>
          <cell r="D3525">
            <v>0</v>
          </cell>
          <cell r="E3525">
            <v>0</v>
          </cell>
          <cell r="F3525">
            <v>0</v>
          </cell>
          <cell r="G3525">
            <v>0</v>
          </cell>
          <cell r="H3525">
            <v>0</v>
          </cell>
          <cell r="I3525" t="str">
            <v>2020 MSA 167478</v>
          </cell>
          <cell r="J3525">
            <v>105</v>
          </cell>
          <cell r="K3525" t="str">
            <v>HANGZHOU JINGHANG BIOTECHNOLOGYCO LTD 3-2-1601 YINZUO APARTMENT NO</v>
          </cell>
          <cell r="L3525" t="str">
            <v>GREENLIFE CROP PROTECTIONAFRICA LIMITEDP O BOX 24942-00100 NAIROBI KEN</v>
          </cell>
          <cell r="M3525" t="str">
            <v>CN</v>
          </cell>
          <cell r="N3525" t="str">
            <v>CNSHA</v>
          </cell>
          <cell r="O3525" t="str">
            <v>CT</v>
          </cell>
          <cell r="P3525">
            <v>2426</v>
          </cell>
          <cell r="Q3525">
            <v>2426</v>
          </cell>
          <cell r="R3525">
            <v>2426</v>
          </cell>
          <cell r="S3525">
            <v>2426</v>
          </cell>
          <cell r="T3525">
            <v>30179</v>
          </cell>
          <cell r="U3525">
            <v>30179</v>
          </cell>
          <cell r="V3525">
            <v>30179</v>
          </cell>
          <cell r="W3525">
            <v>30179</v>
          </cell>
          <cell r="X3525" t="str">
            <v>TOWER MANCOZEB 640G KG+ METALAXYL 80G KG WP UN 3077 CL 9 HS CODE 3808929000 ESCORT EMAMECTIN BENZOATE 19G L EC UN 2902 CL 6 1 HS CODE 3808109090 1 LITER BOTTLE EMPTY HS CODE 3923300000 FREIGHT PREPAID HANGZHOU P R CHINA EMAIL FINANCE-GREENLIFE CO KE PSN PESTICIDE LIQUID TOXIC N O S UN Number 2902 - IMDG Class 6 1 - PG III Chemical name 4R -4-Deoxy-4- methylamino -avermectin B1 benzoate PSN PESTICIDE LIQUID TOXIC N O S UN Number 2902 - IMDG Class 6 1 - PG III Chemical name 4R -4-Deoxy-4- methylamino -avermectin B1 benzoate PSN ENVIRONMENTALLY HAZARDOUS SUBSTANCE SOLID N O S UN Number 3077 - IMDG Class 9 - PG III Chemical name Manganese zinc ethylenebisdithiocarbamate+ Methyl N- 2 6-dimethyl-phenyl -N- 2-methoxyacetyl PSN ENVIRONMENTALLY HAZARDOUS SUBSTANCE SOLID N O S UN Number 3077 - IMDG Class 9 - PG III Chemical name Manganese zinc ethylenebisdithiocarbamate+ Methyl N- 2 6-dimethyl-phenyl -N- 2-methoxyacetyl</v>
          </cell>
          <cell r="Y3525" t="str">
            <v>Valide</v>
          </cell>
        </row>
        <row r="3526">
          <cell r="A3526" t="str">
            <v>TLLU2188892</v>
          </cell>
          <cell r="B3526">
            <v>20</v>
          </cell>
          <cell r="C3526" t="str">
            <v>CNCC229886</v>
          </cell>
          <cell r="D3526">
            <v>0</v>
          </cell>
          <cell r="E3526">
            <v>0</v>
          </cell>
          <cell r="F3526">
            <v>0</v>
          </cell>
          <cell r="G3526">
            <v>0</v>
          </cell>
          <cell r="H3526">
            <v>0</v>
          </cell>
          <cell r="I3526" t="str">
            <v>2020 MSA 167518</v>
          </cell>
          <cell r="J3526">
            <v>189</v>
          </cell>
          <cell r="K3526" t="str">
            <v>ZTT INTERNATIONAL LIMITEDNO 88 QIXIN ROAD NANTONG ECONOMICAND TECHNIC</v>
          </cell>
          <cell r="L3526" t="str">
            <v>TELKOM KENYA LIMITEDHEAD OFFICE TELKOM PLAZA RALPH BUNCHE ROAD P O BO</v>
          </cell>
          <cell r="M3526" t="str">
            <v>CN</v>
          </cell>
          <cell r="N3526" t="str">
            <v>CNSHA</v>
          </cell>
          <cell r="O3526" t="str">
            <v>PK</v>
          </cell>
          <cell r="P3526">
            <v>10</v>
          </cell>
          <cell r="Q3526">
            <v>10</v>
          </cell>
          <cell r="R3526">
            <v>10</v>
          </cell>
          <cell r="S3526">
            <v>10</v>
          </cell>
          <cell r="T3526">
            <v>4600</v>
          </cell>
          <cell r="U3526">
            <v>4600</v>
          </cell>
          <cell r="V3526">
            <v>4600</v>
          </cell>
          <cell r="W3526">
            <v>4600</v>
          </cell>
          <cell r="X3526" t="str">
            <v>FIBER OPTIC CABLES TAX ID P051128176G HS 854470</v>
          </cell>
          <cell r="Y3526" t="str">
            <v>Valide</v>
          </cell>
        </row>
        <row r="3527">
          <cell r="A3527" t="str">
            <v>ECMU4512487</v>
          </cell>
          <cell r="B3527">
            <v>40</v>
          </cell>
          <cell r="C3527" t="str">
            <v>CNCC230346</v>
          </cell>
          <cell r="D3527">
            <v>0</v>
          </cell>
          <cell r="E3527">
            <v>0</v>
          </cell>
          <cell r="F3527">
            <v>0</v>
          </cell>
          <cell r="G3527">
            <v>0</v>
          </cell>
          <cell r="H3527">
            <v>0</v>
          </cell>
          <cell r="I3527" t="str">
            <v>2020 MSA 167518</v>
          </cell>
          <cell r="J3527">
            <v>194</v>
          </cell>
          <cell r="K3527" t="str">
            <v>CHINA CAMC ENGINEERING CO LTD NO 3 DANLING STREET HAIDIANDISTRICT BE</v>
          </cell>
          <cell r="L3527" t="str">
            <v>KENYA ELECTRICITY TRANSMISSIONCOMPANY4TH FLOOR KAWI HOUSE SOUTH CBELLE</v>
          </cell>
          <cell r="M3527" t="str">
            <v>CN</v>
          </cell>
          <cell r="N3527" t="str">
            <v>CNSHA</v>
          </cell>
          <cell r="O3527" t="str">
            <v>PK</v>
          </cell>
          <cell r="P3527">
            <v>47</v>
          </cell>
          <cell r="Q3527">
            <v>47</v>
          </cell>
          <cell r="R3527">
            <v>47</v>
          </cell>
          <cell r="S3527">
            <v>47</v>
          </cell>
          <cell r="T3527">
            <v>41913</v>
          </cell>
          <cell r="U3527">
            <v>41913</v>
          </cell>
          <cell r="V3527">
            <v>41913</v>
          </cell>
          <cell r="W3527">
            <v>41913</v>
          </cell>
          <cell r="X3527" t="str">
            <v>8546900000 INSULATORS 7326909000 OPGW AND LINE FITTINGS STEEL WORK 7616999000 OPGW AND LINE FITTINGS ALUMINIUM WORK 8536700000 JOINT BOXES 7326909000 TOWER PLATE FREIGHT PREPAID MR JUSTIN MUNA TEL +254 0715 916 063 JMUNA-KETRACO CO KE PK</v>
          </cell>
          <cell r="Y3527" t="str">
            <v>Valide</v>
          </cell>
        </row>
        <row r="3528">
          <cell r="A3528" t="str">
            <v>BEAU5620357</v>
          </cell>
          <cell r="B3528">
            <v>40</v>
          </cell>
          <cell r="C3528" t="str">
            <v>CNCC795246</v>
          </cell>
          <cell r="D3528">
            <v>0</v>
          </cell>
          <cell r="E3528">
            <v>0</v>
          </cell>
          <cell r="F3528">
            <v>0</v>
          </cell>
          <cell r="G3528">
            <v>0</v>
          </cell>
          <cell r="H3528">
            <v>0</v>
          </cell>
          <cell r="I3528" t="str">
            <v>2020 MSA 167518</v>
          </cell>
          <cell r="J3528">
            <v>200</v>
          </cell>
          <cell r="K3528" t="str">
            <v>KONE ELEVATORS CO LTD NO 88 MIDDLE GUCHENG ROAD YUSHAN TOWN KUNSHAN</v>
          </cell>
          <cell r="L3528" t="str">
            <v>KONE KENYA LTD P O BOX 35174-00100 NAIROBI 6THFLOOR TRANCE TOWERS BUI</v>
          </cell>
          <cell r="M3528" t="str">
            <v>CN</v>
          </cell>
          <cell r="N3528" t="str">
            <v>CNSHA</v>
          </cell>
          <cell r="O3528" t="str">
            <v>PK</v>
          </cell>
          <cell r="P3528">
            <v>64</v>
          </cell>
          <cell r="Q3528">
            <v>64</v>
          </cell>
          <cell r="R3528">
            <v>64</v>
          </cell>
          <cell r="S3528">
            <v>64</v>
          </cell>
          <cell r="T3528">
            <v>16908</v>
          </cell>
          <cell r="U3528">
            <v>16908</v>
          </cell>
          <cell r="V3528">
            <v>16908</v>
          </cell>
          <cell r="W3528">
            <v>16908</v>
          </cell>
          <cell r="X3528" t="str">
            <v>FOUR PIECES OF KONE NMONO ELEVATOR PROJECT NAME FORODHA HOUSE - FRB PO NO KEN-44129166 KEN-4 4129167 KEN-44129168 KEN-4 4129169 SO NO 350456833 350456834 350456836 350456837 HS 8428101090 TEL +254 20 622 412 3 5 TAX ID P051445977U CONTACT MUSAU STANLEY STANLEY MUSAU-KONE COM SC NL7152-0330-A-001 NAC KONE ELEVATORS FREIGHT PREPAID PK</v>
          </cell>
          <cell r="Y3528" t="str">
            <v>Valide</v>
          </cell>
        </row>
        <row r="3529">
          <cell r="A3529" t="str">
            <v>TCNU4167012</v>
          </cell>
          <cell r="B3529">
            <v>40</v>
          </cell>
          <cell r="C3529" t="str">
            <v>CNCP401049</v>
          </cell>
          <cell r="D3529">
            <v>0</v>
          </cell>
          <cell r="E3529">
            <v>0</v>
          </cell>
          <cell r="F3529">
            <v>0</v>
          </cell>
          <cell r="G3529">
            <v>0</v>
          </cell>
          <cell r="H3529">
            <v>0</v>
          </cell>
          <cell r="I3529" t="str">
            <v>2020 MSA 167478</v>
          </cell>
          <cell r="J3529">
            <v>116</v>
          </cell>
          <cell r="K3529" t="str">
            <v>PRIME LINE TRADING LTD RM 517 NEW CITY CENTRE 2 LEI YUE MUN ROAD KWUN</v>
          </cell>
          <cell r="L3529" t="str">
            <v>PREMIER TRADING COMPANY LIMITEDPO BOX 41578-00100 NAIROBI KENYATRADE R</v>
          </cell>
          <cell r="M3529" t="str">
            <v>CN</v>
          </cell>
          <cell r="N3529" t="str">
            <v>CNSHA</v>
          </cell>
          <cell r="O3529" t="str">
            <v>CT</v>
          </cell>
          <cell r="P3529">
            <v>671</v>
          </cell>
          <cell r="Q3529">
            <v>671</v>
          </cell>
          <cell r="R3529">
            <v>671</v>
          </cell>
          <cell r="S3529">
            <v>671</v>
          </cell>
          <cell r="T3529">
            <v>17424</v>
          </cell>
          <cell r="U3529">
            <v>17424</v>
          </cell>
          <cell r="V3529">
            <v>17424</v>
          </cell>
          <cell r="W3529">
            <v>17424</v>
          </cell>
          <cell r="X3529" t="str">
            <v>SOLAR PANEL HS CODE 8541400000 FREIGHT PREPAID</v>
          </cell>
          <cell r="Y3529" t="str">
            <v>Valide</v>
          </cell>
        </row>
        <row r="3530">
          <cell r="A3530" t="str">
            <v>TRHU1042170</v>
          </cell>
          <cell r="B3530">
            <v>20</v>
          </cell>
          <cell r="C3530" t="str">
            <v>CNCP995438</v>
          </cell>
          <cell r="D3530">
            <v>0</v>
          </cell>
          <cell r="E3530">
            <v>0</v>
          </cell>
          <cell r="F3530">
            <v>0</v>
          </cell>
          <cell r="G3530">
            <v>0</v>
          </cell>
          <cell r="H3530">
            <v>0</v>
          </cell>
          <cell r="I3530" t="str">
            <v>2020 MSA 167307</v>
          </cell>
          <cell r="J3530">
            <v>172</v>
          </cell>
          <cell r="K3530" t="str">
            <v>BTP PHARMACEUTICAL CO LIMITED ROOM 2306 JINFENG MANSION NO 19 ZHONGY</v>
          </cell>
          <cell r="L3530" t="str">
            <v>ELYS CHEMICAL INDUSTRIES LTDP O BOX 40411 G P O 00100NAIROBI-KENYANO</v>
          </cell>
          <cell r="M3530" t="str">
            <v>CN</v>
          </cell>
          <cell r="N3530" t="str">
            <v>CNSHA</v>
          </cell>
          <cell r="O3530" t="str">
            <v>PK</v>
          </cell>
          <cell r="P3530">
            <v>702</v>
          </cell>
          <cell r="Q3530">
            <v>702</v>
          </cell>
          <cell r="R3530">
            <v>702</v>
          </cell>
          <cell r="S3530">
            <v>702</v>
          </cell>
          <cell r="T3530">
            <v>17797</v>
          </cell>
          <cell r="U3530">
            <v>17797</v>
          </cell>
          <cell r="V3530">
            <v>17797</v>
          </cell>
          <cell r="W3530">
            <v>17797</v>
          </cell>
          <cell r="X3530" t="str">
            <v>ASCORBIC ACID ACETYLSALICYLIC ACID PRE-GELATINISED STARCH SODIUM SACCHARIN PREDNISOLONE LEVAMISOLE HCL UN NO 2811 CLASS NO 6 PG III FREIGHT PREPAID P O 23501 WOODEN PACKAGE NOT APPLICABLE TEL 254-20 2585031 2 3 4 CONTACT MR ASHOK PATEL EMAIL ELYS-ELYS CO KE PIN P000594925Y TEL 254-20 2585031 2 3 4 CONTACT MR ASHOK PATEL EMAIL ELYS-ELYS CO KE PIN P000594925Y PSN TOXIC SOLID ORGANIC N O S UN Number 2811 - IMDG Class 6 1 - PG III Chemical name Levamisole Hydrochloride</v>
          </cell>
          <cell r="Y3530" t="str">
            <v>Valide</v>
          </cell>
        </row>
        <row r="3531">
          <cell r="A3531" t="str">
            <v>GAOU6071580</v>
          </cell>
          <cell r="B3531">
            <v>40</v>
          </cell>
          <cell r="C3531" t="str">
            <v>CNCP995467</v>
          </cell>
          <cell r="D3531">
            <v>0</v>
          </cell>
          <cell r="E3531">
            <v>0</v>
          </cell>
          <cell r="F3531">
            <v>0</v>
          </cell>
          <cell r="G3531">
            <v>0</v>
          </cell>
          <cell r="H3531">
            <v>0</v>
          </cell>
          <cell r="I3531" t="str">
            <v>2020 MSA 167518</v>
          </cell>
          <cell r="J3531">
            <v>213</v>
          </cell>
          <cell r="K3531" t="str">
            <v>AGROGATE CHEMICALS CO LIMITEDRM18M 27 F HO KING COMM CTR 2-16FA YU</v>
          </cell>
          <cell r="L3531" t="str">
            <v>GREENLIFE CROPPROTECTION AFRICA LTDMOMBASA ROAD AFTER MULOLONGO ATHI F</v>
          </cell>
          <cell r="M3531" t="str">
            <v>CN</v>
          </cell>
          <cell r="N3531" t="str">
            <v>CNSHA</v>
          </cell>
          <cell r="O3531" t="str">
            <v>CT</v>
          </cell>
          <cell r="P3531">
            <v>1130</v>
          </cell>
          <cell r="Q3531">
            <v>1130</v>
          </cell>
          <cell r="R3531">
            <v>1130</v>
          </cell>
          <cell r="S3531">
            <v>1130</v>
          </cell>
          <cell r="T3531">
            <v>17602</v>
          </cell>
          <cell r="U3531">
            <v>17602</v>
          </cell>
          <cell r="V3531">
            <v>17602</v>
          </cell>
          <cell r="W3531">
            <v>17602</v>
          </cell>
          <cell r="X3531" t="str">
            <v>LAMBDA-CYHALOTHRIN 50G L EC CLASS 9 UN NO 3082 HS CODE 380891 OXYFLUORFEN 240G L EC CLASS 9 UN NO 3082 HS CODE 380893 NOTE BOOKES HS CODE 482010 FREIGHT PREPAID MABATI TMD IZUZU GODOWN NO 6 P O BOX 24942 -00100 NAIROBI KENYA TEL 0735 544 544 0788 881 881 TELEPHONE +254 735 544 544 EMAIL FINANCE-GREENLIFE CO KE TAX ID P051408720B MABATI TMD IZUZU GODOWN NO 6 P O BOX 24942 -00100 NAIROBI KENYA TEL 0735 544 544 0788 881 881 TELEPHONE +254 735 544 544 EMAIL FINANCE-GREENLIFE CO KE PSN ENVIRONMENTALLY HAZARDOUS SUBSTANCE LIQUID N O S UN Number 3082 - IMDG Class 9 - PG III Chemical name OXYFLUORFEN 240G L EC PSN ENVIRONMENTALLY HAZARDOUS SUBSTANCE LIQUID N O S UN Number 3082 - IMDG Class 9 - PG III Chemical name LAMBDA-CYHALOTHRIN 50G L EC</v>
          </cell>
          <cell r="Y3531" t="str">
            <v>Valide</v>
          </cell>
        </row>
        <row r="3532">
          <cell r="A3532" t="str">
            <v>FCIU2721881</v>
          </cell>
          <cell r="B3532">
            <v>20</v>
          </cell>
          <cell r="C3532" t="str">
            <v>CNCS089758</v>
          </cell>
          <cell r="D3532">
            <v>0</v>
          </cell>
          <cell r="E3532">
            <v>0</v>
          </cell>
          <cell r="F3532">
            <v>0</v>
          </cell>
          <cell r="G3532">
            <v>0</v>
          </cell>
          <cell r="H3532">
            <v>0</v>
          </cell>
          <cell r="I3532" t="str">
            <v>2020 MSA 167307</v>
          </cell>
          <cell r="J3532">
            <v>173</v>
          </cell>
          <cell r="K3532" t="str">
            <v>WILTEX LIMITED</v>
          </cell>
          <cell r="L3532" t="str">
            <v>BOBMIL INDUSTRIES LTD 48876-00100 MOMBASA ROAD NAIROBI KENYAPIN P00</v>
          </cell>
          <cell r="M3532" t="str">
            <v>CN</v>
          </cell>
          <cell r="N3532" t="str">
            <v>CNSHA</v>
          </cell>
          <cell r="O3532" t="str">
            <v>RL</v>
          </cell>
          <cell r="P3532">
            <v>781</v>
          </cell>
          <cell r="Q3532">
            <v>781</v>
          </cell>
          <cell r="R3532">
            <v>781</v>
          </cell>
          <cell r="S3532">
            <v>781</v>
          </cell>
          <cell r="T3532">
            <v>11934</v>
          </cell>
          <cell r="U3532">
            <v>11934</v>
          </cell>
          <cell r="V3532">
            <v>11934</v>
          </cell>
          <cell r="W3532">
            <v>11934</v>
          </cell>
          <cell r="X3532" t="str">
            <v>BLUE MATTRESS TICKING FABRIC LOADING PORT TO MOMBASA PORT FREIGHT PREPAID MOMBASA TO ICD NAIROBI COLLECT INLAND HAULAGE CHARGES ON CONSIGNEES ACCOUNT TEL 020321201 EMAIL INFO-BOBMILGROUP COM</v>
          </cell>
          <cell r="Y3532" t="str">
            <v>Valide</v>
          </cell>
        </row>
        <row r="3533">
          <cell r="A3533" t="str">
            <v>TGHU0724739</v>
          </cell>
          <cell r="B3533">
            <v>20</v>
          </cell>
          <cell r="C3533" t="str">
            <v>CNIF015945</v>
          </cell>
          <cell r="D3533">
            <v>0</v>
          </cell>
          <cell r="E3533">
            <v>0</v>
          </cell>
          <cell r="F3533">
            <v>0</v>
          </cell>
          <cell r="G3533">
            <v>0</v>
          </cell>
          <cell r="H3533">
            <v>0</v>
          </cell>
          <cell r="I3533" t="str">
            <v>2020 MSA 167478</v>
          </cell>
          <cell r="J3533">
            <v>136</v>
          </cell>
          <cell r="K3533" t="str">
            <v>SHANGHAI LANSHENG LIGHTINDUSTRIAL PRODUCTS IMP EXP CORP LTD</v>
          </cell>
          <cell r="L3533" t="str">
            <v>PLANET IMPORTERS LTDP O BOX 69751-00400NAIROBI KENYA TEL +254 720 205</v>
          </cell>
          <cell r="M3533" t="str">
            <v>CN</v>
          </cell>
          <cell r="N3533" t="str">
            <v>CNSHA</v>
          </cell>
          <cell r="O3533" t="str">
            <v>CT</v>
          </cell>
          <cell r="P3533">
            <v>1164</v>
          </cell>
          <cell r="Q3533">
            <v>1164</v>
          </cell>
          <cell r="R3533">
            <v>1164</v>
          </cell>
          <cell r="S3533">
            <v>1164</v>
          </cell>
          <cell r="T3533">
            <v>25958</v>
          </cell>
          <cell r="U3533">
            <v>25958</v>
          </cell>
          <cell r="V3533">
            <v>25958</v>
          </cell>
          <cell r="W3533">
            <v>25958</v>
          </cell>
          <cell r="X3533" t="str">
            <v>BICYCLE SPARES ACCESSORIES FROM SHANGHAI TO MOMBASA FREIGHT PREPAID BY SHIPPER FROM MOMBASA TO ICD EMBAKASI FREIGHT COLLECT BY CONSIGNEE HS CODE 8714990000 PIN NO P000602045I</v>
          </cell>
          <cell r="Y3533" t="str">
            <v>Valide</v>
          </cell>
        </row>
        <row r="3534">
          <cell r="A3534" t="str">
            <v>GESU5780162</v>
          </cell>
          <cell r="B3534">
            <v>40</v>
          </cell>
          <cell r="C3534" t="str">
            <v>CNJJ220092</v>
          </cell>
          <cell r="D3534">
            <v>0</v>
          </cell>
          <cell r="E3534">
            <v>0</v>
          </cell>
          <cell r="F3534">
            <v>0</v>
          </cell>
          <cell r="G3534">
            <v>0</v>
          </cell>
          <cell r="H3534">
            <v>0</v>
          </cell>
          <cell r="I3534" t="str">
            <v>2020 MSA 167007</v>
          </cell>
          <cell r="J3534">
            <v>108</v>
          </cell>
          <cell r="K3534" t="str">
            <v>FARMASINO PHARMACEUTICALS JIANGSU CO LTD BUILDING 5 NO 9 WEIDI ROA</v>
          </cell>
          <cell r="L3534" t="str">
            <v>LIFE STREAM LIMITEDUNIT 28 ALPHA CENTRE MOMBASA RD NAIROBI KENYAKRA</v>
          </cell>
          <cell r="M3534" t="str">
            <v>CN</v>
          </cell>
          <cell r="N3534" t="str">
            <v>CNSHA</v>
          </cell>
          <cell r="O3534" t="str">
            <v>CT</v>
          </cell>
          <cell r="P3534">
            <v>875</v>
          </cell>
          <cell r="Q3534">
            <v>875</v>
          </cell>
          <cell r="R3534">
            <v>875</v>
          </cell>
          <cell r="S3534">
            <v>875</v>
          </cell>
          <cell r="T3534">
            <v>22750</v>
          </cell>
          <cell r="U3534">
            <v>22750</v>
          </cell>
          <cell r="V3534">
            <v>22750</v>
          </cell>
          <cell r="W3534">
            <v>22750</v>
          </cell>
          <cell r="X3534" t="str">
            <v>MEDICAL PRODUCTS HS CODE 3004909099 FREIGHT PREPAID</v>
          </cell>
          <cell r="Y3534" t="str">
            <v>Valide</v>
          </cell>
        </row>
        <row r="3535">
          <cell r="A3535" t="str">
            <v>GESU3534874</v>
          </cell>
          <cell r="B3535">
            <v>20</v>
          </cell>
          <cell r="C3535" t="str">
            <v>CNSG020435</v>
          </cell>
          <cell r="D3535">
            <v>0</v>
          </cell>
          <cell r="E3535">
            <v>0</v>
          </cell>
          <cell r="F3535">
            <v>0</v>
          </cell>
          <cell r="G3535">
            <v>0</v>
          </cell>
          <cell r="H3535">
            <v>0</v>
          </cell>
          <cell r="I3535" t="str">
            <v>2020 MSA 167478</v>
          </cell>
          <cell r="J3535">
            <v>141</v>
          </cell>
          <cell r="K3535" t="str">
            <v>DECASE CHEMICALS TRADING FZE P O BOX 49037 HAMRIYAH FREE ZONE SHARJAH</v>
          </cell>
          <cell r="L3535" t="str">
            <v>DECASE CHEMICALS LTDP O BOX 49470-00100 KAMPALA ROAD NAIROBI KENYA CON</v>
          </cell>
          <cell r="M3535" t="str">
            <v>CN</v>
          </cell>
          <cell r="N3535" t="str">
            <v>CNSHA</v>
          </cell>
          <cell r="O3535" t="str">
            <v>PK</v>
          </cell>
          <cell r="P3535">
            <v>232</v>
          </cell>
          <cell r="Q3535">
            <v>232</v>
          </cell>
          <cell r="R3535">
            <v>232</v>
          </cell>
          <cell r="S3535">
            <v>232</v>
          </cell>
          <cell r="T3535">
            <v>14322</v>
          </cell>
          <cell r="U3535">
            <v>14322</v>
          </cell>
          <cell r="V3535">
            <v>14322</v>
          </cell>
          <cell r="W3535">
            <v>14322</v>
          </cell>
          <cell r="X3535" t="str">
            <v>SILICONE UF-5866 POLYALKYLENEOXIDE MODIFIED POLYSILOXANE HS CODE 3910000000 AMINE A-33 TERTIARY AMINE GLYCOL MIXTURE HS CODE 3815190000 STANNOUS OCTOATE T-9 TERTIARY AMINE TIN II BIS 2-ETHYLHEXANOATE MIXTURE HS CODE 2915900000</v>
          </cell>
          <cell r="Y3535" t="str">
            <v>Valide</v>
          </cell>
        </row>
        <row r="3536">
          <cell r="A3536" t="str">
            <v>CMAU4853222</v>
          </cell>
          <cell r="B3536">
            <v>40</v>
          </cell>
          <cell r="C3536" t="str">
            <v>CNWW033625</v>
          </cell>
          <cell r="D3536">
            <v>0</v>
          </cell>
          <cell r="E3536">
            <v>0</v>
          </cell>
          <cell r="F3536">
            <v>0</v>
          </cell>
          <cell r="G3536">
            <v>0</v>
          </cell>
          <cell r="H3536">
            <v>0</v>
          </cell>
          <cell r="I3536" t="str">
            <v>2020 MSA 167518</v>
          </cell>
          <cell r="J3536">
            <v>226</v>
          </cell>
          <cell r="K3536" t="str">
            <v>CHANGZHOU SKI SOLAR ENERGYCO LTDNIUTANG TOWN WUJIN DISTRICT CHANGZHO</v>
          </cell>
          <cell r="L3536" t="str">
            <v>POWERMAX SOLAR SOLUTIONSLTDADD POWERMAX CENTRE SPURMALL THIKA SUPER</v>
          </cell>
          <cell r="M3536" t="str">
            <v>CN</v>
          </cell>
          <cell r="N3536" t="str">
            <v>CNSHA</v>
          </cell>
          <cell r="O3536" t="str">
            <v>CT</v>
          </cell>
          <cell r="P3536">
            <v>264</v>
          </cell>
          <cell r="Q3536">
            <v>264</v>
          </cell>
          <cell r="R3536">
            <v>0</v>
          </cell>
          <cell r="S3536">
            <v>0</v>
          </cell>
          <cell r="T3536">
            <v>9400</v>
          </cell>
          <cell r="U3536">
            <v>9400</v>
          </cell>
          <cell r="V3536">
            <v>266</v>
          </cell>
          <cell r="W3536">
            <v>266</v>
          </cell>
          <cell r="X3536" t="str">
            <v>SOLAR WATER HEATER FREIGHT PREPAID HS CODE 841919 TEL 86-519-8639-7858 86-180-1588-1798 FAX 86-519-8638-2237 ATTN MS SARA ZHU TEL +254742033120 ATTN PAUL</v>
          </cell>
          <cell r="Y3536" t="str">
            <v>Valide</v>
          </cell>
        </row>
        <row r="3537">
          <cell r="A3537" t="str">
            <v>CMAU7377599</v>
          </cell>
          <cell r="B3537">
            <v>40</v>
          </cell>
          <cell r="C3537" t="str">
            <v>CNWW033738</v>
          </cell>
          <cell r="D3537">
            <v>0</v>
          </cell>
          <cell r="E3537">
            <v>0</v>
          </cell>
          <cell r="F3537">
            <v>0</v>
          </cell>
          <cell r="G3537">
            <v>0</v>
          </cell>
          <cell r="H3537">
            <v>0</v>
          </cell>
          <cell r="I3537" t="str">
            <v>2020 MSA 167518</v>
          </cell>
          <cell r="J3537">
            <v>229</v>
          </cell>
          <cell r="K3537" t="str">
            <v>AMPCO MINERAL SHANGHAI CO LTD ROOM 601 BLOCK B NO 908 XIUWENROAD M</v>
          </cell>
          <cell r="L3537" t="str">
            <v>KARSAN RAMJI SONS LTD OLD MOMBASSA ROAD ATHI RIVERP O BOX 48838-0010</v>
          </cell>
          <cell r="M3537" t="str">
            <v>CN</v>
          </cell>
          <cell r="N3537" t="str">
            <v>CNSHA</v>
          </cell>
          <cell r="O3537" t="str">
            <v>PK</v>
          </cell>
          <cell r="P3537">
            <v>23</v>
          </cell>
          <cell r="Q3537">
            <v>23</v>
          </cell>
          <cell r="R3537">
            <v>23</v>
          </cell>
          <cell r="S3537">
            <v>23</v>
          </cell>
          <cell r="T3537">
            <v>35560</v>
          </cell>
          <cell r="U3537">
            <v>35560</v>
          </cell>
          <cell r="V3537">
            <v>35560</v>
          </cell>
          <cell r="W3537">
            <v>35560</v>
          </cell>
          <cell r="X3537" t="str">
            <v>COMPLETE 24 X60 STACKING CONVEYOR SYSTEM HS 84283900 PIN NO P000610028E M +254 733 513 913 EMAIL KIRAN-AGGREGATESAFRICA COM PK</v>
          </cell>
          <cell r="Y3537" t="str">
            <v>Valide</v>
          </cell>
        </row>
        <row r="3538">
          <cell r="A3538" t="str">
            <v>TGHU9897036</v>
          </cell>
          <cell r="B3538">
            <v>40</v>
          </cell>
          <cell r="C3538" t="str">
            <v>CNWW033755</v>
          </cell>
          <cell r="D3538">
            <v>0</v>
          </cell>
          <cell r="E3538">
            <v>0</v>
          </cell>
          <cell r="F3538">
            <v>0</v>
          </cell>
          <cell r="G3538">
            <v>0</v>
          </cell>
          <cell r="H3538">
            <v>0</v>
          </cell>
          <cell r="I3538" t="str">
            <v>2020 MSA 167518</v>
          </cell>
          <cell r="J3538">
            <v>231</v>
          </cell>
          <cell r="K3538" t="str">
            <v>GUANGZHOU SUNDA INTERNATIONALTRADING CO LTD ROOM 4606 CITIC PLAZA NO</v>
          </cell>
          <cell r="L3538" t="str">
            <v>SUNDA KENYA INDUSTRIAL COMPANYLIMITEDPIN NO P051681233W P O BOX 6780</v>
          </cell>
          <cell r="M3538" t="str">
            <v>CN</v>
          </cell>
          <cell r="N3538" t="str">
            <v>CNSHA</v>
          </cell>
          <cell r="O3538" t="str">
            <v>PK</v>
          </cell>
          <cell r="P3538">
            <v>357</v>
          </cell>
          <cell r="Q3538">
            <v>357</v>
          </cell>
          <cell r="R3538">
            <v>0</v>
          </cell>
          <cell r="S3538">
            <v>0</v>
          </cell>
          <cell r="T3538">
            <v>30247</v>
          </cell>
          <cell r="U3538">
            <v>30247</v>
          </cell>
          <cell r="V3538">
            <v>0</v>
          </cell>
          <cell r="W3538">
            <v>0</v>
          </cell>
          <cell r="X3538" t="str">
            <v>NON-WOVEN FABRICS INV NO 31490 RIVER MACHAKOS KENYA CONTACT PAUL MARETE DAVID WU MOBILE PHONE 0721542127 254786368233 E-MAIL IM KENYA-SUNDA COM HS 560392</v>
          </cell>
          <cell r="Y3538" t="str">
            <v>Valide</v>
          </cell>
        </row>
        <row r="3539">
          <cell r="A3539" t="str">
            <v>WWWU9612466</v>
          </cell>
          <cell r="B3539">
            <v>40</v>
          </cell>
          <cell r="C3539" t="str">
            <v>CNYU100883</v>
          </cell>
          <cell r="D3539">
            <v>0</v>
          </cell>
          <cell r="E3539">
            <v>0</v>
          </cell>
          <cell r="F3539">
            <v>0</v>
          </cell>
          <cell r="G3539">
            <v>0</v>
          </cell>
          <cell r="H3539">
            <v>0</v>
          </cell>
          <cell r="I3539" t="str">
            <v>2020 MSA 165215</v>
          </cell>
          <cell r="J3539">
            <v>151</v>
          </cell>
          <cell r="K3539" t="str">
            <v>HONDA MOTOR CO LTD NO 1-1 MINAMI-AOYAMA 2-CHOMEMINATO-KU TOKYO</v>
          </cell>
          <cell r="L3539" t="str">
            <v>HONDA MOTORCYCLE KENYA CO LTD INDUSTRIAL AREA ENTERPRISE ROAD-ROAD B</v>
          </cell>
          <cell r="M3539" t="str">
            <v>CN</v>
          </cell>
          <cell r="N3539" t="str">
            <v>CNSHA</v>
          </cell>
          <cell r="O3539" t="str">
            <v>PE</v>
          </cell>
          <cell r="P3539">
            <v>54</v>
          </cell>
          <cell r="Q3539">
            <v>54</v>
          </cell>
          <cell r="R3539">
            <v>54</v>
          </cell>
          <cell r="S3539">
            <v>54</v>
          </cell>
          <cell r="T3539">
            <v>60875</v>
          </cell>
          <cell r="U3539">
            <v>60875</v>
          </cell>
          <cell r="V3539">
            <v>60875</v>
          </cell>
          <cell r="W3539">
            <v>60875</v>
          </cell>
          <cell r="X3539" t="str">
            <v>FREIGHT PAYABLE AT HONGKONG MOTORCYCLE KD PARTS 320 UNITS OF CKD PARTS FOR CGX125SHH-4KE 160 UNITS OF CKD PARTS FOR CGX125SHH-5KE FINAL PLACE OF DELIVERY ICD- EMBAKASI CODE KEEMBA AT RECEIVERS CARE ACCOUNT RISKS AND EXPENSES CARRIER S LIABILITY CEASES AT PORT OF DISCHARGE FREIGHT PREPAID UP TO MOMBASA PORT FROM MOMBASA PORT TO ICD EMBAKASI TO BE PAID BY THE RECEIVER HMK TEL +254 701 876 860 732 672 960 EMAIL DICKSON KARIUKI- HONDA-EU COM TEL +254 701 876 860 732 672 960 EMAIL DICKSON KARIUKI -HONDA-EU COM HS CODE 87112020</v>
          </cell>
          <cell r="Y3539" t="str">
            <v>Valide</v>
          </cell>
        </row>
        <row r="3540">
          <cell r="A3540" t="str">
            <v>WSCU9598414</v>
          </cell>
          <cell r="B3540">
            <v>40</v>
          </cell>
          <cell r="C3540" t="str">
            <v>CNYU100883</v>
          </cell>
          <cell r="D3540">
            <v>0</v>
          </cell>
          <cell r="E3540">
            <v>0</v>
          </cell>
          <cell r="F3540">
            <v>0</v>
          </cell>
          <cell r="G3540">
            <v>0</v>
          </cell>
          <cell r="H3540">
            <v>0</v>
          </cell>
          <cell r="I3540" t="str">
            <v>2020 MSA 165215</v>
          </cell>
          <cell r="J3540">
            <v>151</v>
          </cell>
          <cell r="K3540" t="str">
            <v>HONDA MOTOR CO LTD NO 1-1 MINAMI-AOYAMA 2-CHOMEMINATO-KU TOKYO</v>
          </cell>
          <cell r="L3540" t="str">
            <v>HONDA MOTORCYCLE KENYA CO LTD INDUSTRIAL AREA ENTERPRISE ROAD-ROAD B</v>
          </cell>
          <cell r="M3540" t="str">
            <v>CN</v>
          </cell>
          <cell r="N3540" t="str">
            <v>CNSHA</v>
          </cell>
          <cell r="O3540" t="str">
            <v>PE</v>
          </cell>
          <cell r="P3540">
            <v>54</v>
          </cell>
          <cell r="Q3540">
            <v>54</v>
          </cell>
          <cell r="R3540">
            <v>54</v>
          </cell>
          <cell r="S3540">
            <v>54</v>
          </cell>
          <cell r="T3540">
            <v>60875</v>
          </cell>
          <cell r="U3540">
            <v>60875</v>
          </cell>
          <cell r="V3540">
            <v>60875</v>
          </cell>
          <cell r="W3540">
            <v>60875</v>
          </cell>
          <cell r="X3540" t="str">
            <v>FREIGHT PAYABLE AT HONGKONG MOTORCYCLE KD PARTS 320 UNITS OF CKD PARTS FOR CGX125SHH-4KE 160 UNITS OF CKD PARTS FOR CGX125SHH-5KE FINAL PLACE OF DELIVERY ICD- EMBAKASI CODE KEEMBA AT RECEIVERS CARE ACCOUNT RISKS AND EXPENSES CARRIER S LIABILITY CEASES AT PORT OF DISCHARGE FREIGHT PREPAID UP TO MOMBASA PORT FROM MOMBASA PORT TO ICD EMBAKASI TO BE PAID BY THE RECEIVER HMK TEL +254 701 876 860 732 672 960 EMAIL DICKSON KARIUKI- HONDA-EU COM TEL +254 701 876 860 732 672 960 EMAIL DICKSON KARIUKI -HONDA-EU COM HS CODE 87112020</v>
          </cell>
          <cell r="Y3540" t="str">
            <v>Valide</v>
          </cell>
        </row>
        <row r="3541">
          <cell r="A3541" t="str">
            <v>BMOU5569820</v>
          </cell>
          <cell r="B3541">
            <v>40</v>
          </cell>
          <cell r="C3541" t="str">
            <v>CNYU101046</v>
          </cell>
          <cell r="D3541">
            <v>0</v>
          </cell>
          <cell r="E3541">
            <v>0</v>
          </cell>
          <cell r="F3541">
            <v>0</v>
          </cell>
          <cell r="G3541">
            <v>0</v>
          </cell>
          <cell r="H3541">
            <v>0</v>
          </cell>
          <cell r="I3541" t="str">
            <v>2020 MSA 167478</v>
          </cell>
          <cell r="J3541">
            <v>154</v>
          </cell>
          <cell r="K3541" t="str">
            <v>HONDA MOTOR CO LTD NO 1-1 MINAMI-AOYAMA 2-CHOMEMINATO-KU TOKYO</v>
          </cell>
          <cell r="L3541" t="str">
            <v>HONDA MOTORCYCLE KENYA CO LTD INDUSTRIAL AREA ENTERPRISE ROAD-ROAD B</v>
          </cell>
          <cell r="M3541" t="str">
            <v>CN</v>
          </cell>
          <cell r="N3541" t="str">
            <v>CNSHA</v>
          </cell>
          <cell r="O3541" t="str">
            <v>PE</v>
          </cell>
          <cell r="P3541">
            <v>36</v>
          </cell>
          <cell r="Q3541">
            <v>36</v>
          </cell>
          <cell r="R3541">
            <v>36</v>
          </cell>
          <cell r="S3541">
            <v>36</v>
          </cell>
          <cell r="T3541">
            <v>41234</v>
          </cell>
          <cell r="U3541">
            <v>41234</v>
          </cell>
          <cell r="V3541">
            <v>41234</v>
          </cell>
          <cell r="W3541">
            <v>41234</v>
          </cell>
          <cell r="X3541" t="str">
            <v>FREIGHT PAYABLE AT HONGKONG MOTORCYCLE KD PARTS 320 UNITS OF CKD PARTS FOR CGX125SHH-5KE FINAL PLACE OF DELIVERY ICD - EMBAKASI CODE KEEMBA AT RECEIVERS CARE ACCOUNT RISKS AND EXPENSES FREIGHT PREPAID UP TO MOMBASA PORT FROM MOMBASA PORT TO ICD EMBAKASI TO BE PAID BY THE RECEIVER HMK HS 87112020 ENTERPRISE CODE P051415332W TEL +254 701 876 860 732 672 960 EMAIL DICKSON KARIUKI -HONDA-EU COM ENTERPRISE CODE P051415332W TEL +254 701 876 860 732 672 960 EMAIL DICKSON KARIUKI -HONDA-EU COM</v>
          </cell>
          <cell r="Y3541" t="str">
            <v>Valide</v>
          </cell>
        </row>
        <row r="3542">
          <cell r="A3542" t="str">
            <v>TLLU4788730</v>
          </cell>
          <cell r="B3542">
            <v>40</v>
          </cell>
          <cell r="C3542" t="str">
            <v>CNYU101046</v>
          </cell>
          <cell r="D3542">
            <v>0</v>
          </cell>
          <cell r="E3542">
            <v>0</v>
          </cell>
          <cell r="F3542">
            <v>0</v>
          </cell>
          <cell r="G3542">
            <v>0</v>
          </cell>
          <cell r="H3542">
            <v>0</v>
          </cell>
          <cell r="I3542" t="str">
            <v>2020 MSA 167478</v>
          </cell>
          <cell r="J3542">
            <v>154</v>
          </cell>
          <cell r="K3542" t="str">
            <v>HONDA MOTOR CO LTD NO 1-1 MINAMI-AOYAMA 2-CHOMEMINATO-KU TOKYO</v>
          </cell>
          <cell r="L3542" t="str">
            <v>HONDA MOTORCYCLE KENYA CO LTD INDUSTRIAL AREA ENTERPRISE ROAD-ROAD B</v>
          </cell>
          <cell r="M3542" t="str">
            <v>CN</v>
          </cell>
          <cell r="N3542" t="str">
            <v>CNSHA</v>
          </cell>
          <cell r="O3542" t="str">
            <v>PE</v>
          </cell>
          <cell r="P3542">
            <v>36</v>
          </cell>
          <cell r="Q3542">
            <v>36</v>
          </cell>
          <cell r="R3542">
            <v>36</v>
          </cell>
          <cell r="S3542">
            <v>36</v>
          </cell>
          <cell r="T3542">
            <v>41234</v>
          </cell>
          <cell r="U3542">
            <v>41234</v>
          </cell>
          <cell r="V3542">
            <v>41234</v>
          </cell>
          <cell r="W3542">
            <v>41234</v>
          </cell>
          <cell r="X3542" t="str">
            <v>FREIGHT PAYABLE AT HONGKONG MOTORCYCLE KD PARTS 320 UNITS OF CKD PARTS FOR CGX125SHH-5KE FINAL PLACE OF DELIVERY ICD - EMBAKASI CODE KEEMBA AT RECEIVERS CARE ACCOUNT RISKS AND EXPENSES FREIGHT PREPAID UP TO MOMBASA PORT FROM MOMBASA PORT TO ICD EMBAKASI TO BE PAID BY THE RECEIVER HMK HS 87112020 ENTERPRISE CODE P051415332W TEL +254 701 876 860 732 672 960 EMAIL DICKSON KARIUKI -HONDA-EU COM ENTERPRISE CODE P051415332W TEL +254 701 876 860 732 672 960 EMAIL DICKSON KARIUKI -HONDA-EU COM</v>
          </cell>
          <cell r="Y3542" t="str">
            <v>Valide</v>
          </cell>
        </row>
        <row r="3543">
          <cell r="A3543" t="str">
            <v>MAGU2161267</v>
          </cell>
          <cell r="B3543">
            <v>20</v>
          </cell>
          <cell r="C3543" t="str">
            <v>COSU6054451860</v>
          </cell>
          <cell r="D3543">
            <v>0</v>
          </cell>
          <cell r="E3543">
            <v>0</v>
          </cell>
          <cell r="F3543">
            <v>0</v>
          </cell>
          <cell r="G3543">
            <v>0</v>
          </cell>
          <cell r="H3543">
            <v>0</v>
          </cell>
          <cell r="I3543" t="str">
            <v>2020 MSA 167244</v>
          </cell>
          <cell r="J3543">
            <v>37</v>
          </cell>
          <cell r="K3543" t="str">
            <v>AVIC INTERNATIONAL HOLDING</v>
          </cell>
          <cell r="L3543" t="str">
            <v>MINISTRY OF EDUCATION STATE</v>
          </cell>
          <cell r="M3543" t="str">
            <v>SG</v>
          </cell>
          <cell r="N3543" t="str">
            <v>CNSHA</v>
          </cell>
          <cell r="O3543" t="str">
            <v>PK</v>
          </cell>
          <cell r="P3543">
            <v>16</v>
          </cell>
          <cell r="Q3543">
            <v>16</v>
          </cell>
          <cell r="R3543">
            <v>0</v>
          </cell>
          <cell r="S3543">
            <v>0</v>
          </cell>
          <cell r="T3543">
            <v>3479</v>
          </cell>
          <cell r="U3543">
            <v>3479</v>
          </cell>
          <cell r="V3543">
            <v>0</v>
          </cell>
          <cell r="W3543">
            <v>0</v>
          </cell>
          <cell r="X3543" t="str">
            <v>CONSUMABLE PARTS-FREQUENCY CONVERTER CONSUMABLE PARTS-SERVO MOTOR CONSUMABLE PARTS-TRANSFORMER CONSUMABLE PARTS-EXHAUST PIPE CONSUMABLE PARTS-SWITCHBORAD CONSUMABLE PARTS-TABLE VICE CONSUMABLE PARTS-UPS CONSUMABLE PARTS-FITTER TRAINING TABLE-DRAWE R CONSUMABLE PARTS-ACCESSORIES FOR TRACTORS CONSUMABLE PARTS-ACCESSORIES FOR MOWERS CONSUMABLE PARTS-THREE PHASE AC MOTOR CONSUMABLE PARTS-EMBROIDERY MACHINE AND ACCE SSORIES CONSUMABLE PARTS-BLENDER-MOTOR AND ACCESSORI ES CONSUMABLE PARTS-CABINET DOOR CONSUMABLE PARTS-HAIR DRYER AND OTHER BEAUTY PRODUCTS CONSUMABLE PARTS-DISPLAYER CONSUMABLE PARTS-AIR COMPRESSOR AND ACCESSOR IES SUPPORT FOR TVET PROJECT JOGOO HOUSE B HARAMBEE AVENUE 9TH FLOOR NAIROBI KENYA P O BOX 9583-00200 PHONE 072 2967350 EMAIL CHANGHAINA AVIC-INTL CN PIN NO P051098271N EMAIL 13810296656 163 COM PIN NO P051433829C SHIPPERS LOAD STOW COUNT PLACE OF DELIVERY ICD EMBAKASI</v>
          </cell>
          <cell r="Y3543" t="str">
            <v>Valide</v>
          </cell>
        </row>
        <row r="3544">
          <cell r="A3544" t="str">
            <v>OOCU5017840</v>
          </cell>
          <cell r="B3544">
            <v>40</v>
          </cell>
          <cell r="C3544" t="str">
            <v>COSU6054452310</v>
          </cell>
          <cell r="D3544">
            <v>0</v>
          </cell>
          <cell r="E3544">
            <v>0</v>
          </cell>
          <cell r="F3544">
            <v>0</v>
          </cell>
          <cell r="G3544">
            <v>0</v>
          </cell>
          <cell r="H3544">
            <v>0</v>
          </cell>
          <cell r="I3544" t="str">
            <v>2020 MSA 167469</v>
          </cell>
          <cell r="J3544">
            <v>158</v>
          </cell>
          <cell r="K3544" t="str">
            <v>XUCHUAN CHEMICAL SUZHOU CO LTD</v>
          </cell>
          <cell r="L3544" t="str">
            <v>WALKER INDUSTRIES KENYA LTD</v>
          </cell>
          <cell r="M3544" t="str">
            <v>SG</v>
          </cell>
          <cell r="N3544" t="str">
            <v>CNSHA</v>
          </cell>
          <cell r="O3544" t="str">
            <v>DR</v>
          </cell>
          <cell r="P3544">
            <v>1265</v>
          </cell>
          <cell r="Q3544">
            <v>1265</v>
          </cell>
          <cell r="R3544">
            <v>1265</v>
          </cell>
          <cell r="S3544">
            <v>1265</v>
          </cell>
          <cell r="T3544">
            <v>25181</v>
          </cell>
          <cell r="U3544">
            <v>25181</v>
          </cell>
          <cell r="V3544">
            <v>25181</v>
          </cell>
          <cell r="W3544">
            <v>25181</v>
          </cell>
          <cell r="X3544" t="str">
            <v>PU RESINS FOR SHOE SOLE PARK ATHI RIVER PIN CPR 2014 45880 WALKERKENYA2014 GMAIL COM PLACE OF DELIVERY ICDE</v>
          </cell>
          <cell r="Y3544" t="str">
            <v>Valide</v>
          </cell>
        </row>
        <row r="3545">
          <cell r="A3545" t="str">
            <v>CSNU6682989</v>
          </cell>
          <cell r="B3545">
            <v>40</v>
          </cell>
          <cell r="C3545" t="str">
            <v>COSU6227133960W</v>
          </cell>
          <cell r="D3545">
            <v>0</v>
          </cell>
          <cell r="E3545">
            <v>0</v>
          </cell>
          <cell r="F3545">
            <v>0</v>
          </cell>
          <cell r="G3545">
            <v>0</v>
          </cell>
          <cell r="H3545">
            <v>0</v>
          </cell>
          <cell r="I3545" t="str">
            <v>2020 MSA 167469</v>
          </cell>
          <cell r="J3545">
            <v>161</v>
          </cell>
          <cell r="K3545" t="str">
            <v>AGILITY LTD</v>
          </cell>
          <cell r="L3545" t="str">
            <v>CROWN SOLUTIONS LIMITED</v>
          </cell>
          <cell r="M3545" t="str">
            <v>SG</v>
          </cell>
          <cell r="N3545" t="str">
            <v>JPYOK</v>
          </cell>
          <cell r="O3545" t="str">
            <v>CT</v>
          </cell>
          <cell r="P3545">
            <v>1000</v>
          </cell>
          <cell r="Q3545">
            <v>1000</v>
          </cell>
          <cell r="R3545">
            <v>1000</v>
          </cell>
          <cell r="S3545">
            <v>1000</v>
          </cell>
          <cell r="T3545">
            <v>5740</v>
          </cell>
          <cell r="U3545">
            <v>5740</v>
          </cell>
          <cell r="V3545">
            <v>5740</v>
          </cell>
          <cell r="W3545">
            <v>5740</v>
          </cell>
          <cell r="X3545" t="str">
            <v>HOLLOW FIBER DIALYZER MADE IN JAPAN NIME-EX20244 HS CODE 8421 29 FAX 81-6-6227-5231 PLACE OF DELIVERY ICDE</v>
          </cell>
          <cell r="Y3545" t="str">
            <v>Valide</v>
          </cell>
        </row>
        <row r="3546">
          <cell r="A3546" t="str">
            <v>TLLU4153874</v>
          </cell>
          <cell r="B3546">
            <v>40</v>
          </cell>
          <cell r="C3546" t="str">
            <v>COSU6269135930</v>
          </cell>
          <cell r="D3546">
            <v>0</v>
          </cell>
          <cell r="E3546">
            <v>0</v>
          </cell>
          <cell r="F3546">
            <v>0</v>
          </cell>
          <cell r="G3546">
            <v>0</v>
          </cell>
          <cell r="H3546">
            <v>0</v>
          </cell>
          <cell r="I3546" t="str">
            <v>2020 MSA 167244</v>
          </cell>
          <cell r="J3546">
            <v>178</v>
          </cell>
          <cell r="K3546" t="str">
            <v>EMARAT SHIPPING INC</v>
          </cell>
          <cell r="L3546" t="str">
            <v>FRANCIS GACHEKE WANJIRU</v>
          </cell>
          <cell r="M3546" t="str">
            <v>SG</v>
          </cell>
          <cell r="N3546" t="str">
            <v>USLGB</v>
          </cell>
          <cell r="O3546" t="str">
            <v>LT</v>
          </cell>
          <cell r="P3546">
            <v>1</v>
          </cell>
          <cell r="Q3546">
            <v>1</v>
          </cell>
          <cell r="R3546">
            <v>1</v>
          </cell>
          <cell r="S3546">
            <v>1</v>
          </cell>
          <cell r="T3546">
            <v>6830</v>
          </cell>
          <cell r="U3546">
            <v>6830</v>
          </cell>
          <cell r="V3546">
            <v>6830</v>
          </cell>
          <cell r="W3546">
            <v>6830</v>
          </cell>
          <cell r="X3546" t="str">
            <v>1 LOT OF PERSONAL EFFECTS IN TRANSIT TO INLAND CONTAINER DEPOT ICD - EMBAKASI NAIROBI PLACE OF DELIVERY PORT CLEARANCE</v>
          </cell>
          <cell r="Y3546" t="str">
            <v>Valide</v>
          </cell>
        </row>
        <row r="3547">
          <cell r="A3547" t="str">
            <v>CBHU4429464</v>
          </cell>
          <cell r="B3547">
            <v>20</v>
          </cell>
          <cell r="C3547" t="str">
            <v>COSU6269689550W</v>
          </cell>
          <cell r="D3547">
            <v>0</v>
          </cell>
          <cell r="E3547">
            <v>0</v>
          </cell>
          <cell r="F3547">
            <v>0</v>
          </cell>
          <cell r="G3547">
            <v>0</v>
          </cell>
          <cell r="H3547">
            <v>0</v>
          </cell>
          <cell r="I3547" t="str">
            <v>2020 MSA 167375</v>
          </cell>
          <cell r="J3547">
            <v>81</v>
          </cell>
          <cell r="K3547" t="str">
            <v>VANGUARD LOGISTICS SERVICES USA INC</v>
          </cell>
          <cell r="L3547" t="str">
            <v>ABON EAST AFRICA LTD</v>
          </cell>
          <cell r="M3547" t="str">
            <v>CN</v>
          </cell>
          <cell r="N3547" t="str">
            <v>USLGB</v>
          </cell>
          <cell r="O3547" t="str">
            <v>PP</v>
          </cell>
          <cell r="P3547">
            <v>1</v>
          </cell>
          <cell r="Q3547">
            <v>1</v>
          </cell>
          <cell r="R3547">
            <v>0</v>
          </cell>
          <cell r="S3547">
            <v>0</v>
          </cell>
          <cell r="T3547">
            <v>1354</v>
          </cell>
          <cell r="U3547">
            <v>1354</v>
          </cell>
          <cell r="V3547">
            <v>0</v>
          </cell>
          <cell r="W3547">
            <v>0</v>
          </cell>
          <cell r="X3547" t="str">
            <v>SLAC 1 PIECES STC IRONER IDF NO 20MBAIM000356288 REF NO 4209352311 MFS16-110F MAXI FINISH STEAM HEATED IRONER HS CODE 8451 29 0010 CONTACT MBARAK SAAD MOBILE 0722498851 0727989855 EMAIL ID MBARAK KEMBA FREIGHTSYSTEMS CO M CONTACT MS ABIGAEL MIDEVA EMAIL ID ABIGAEL KEMBA FREIGHTSYSTEMS C OM PLACE OF DELIVERY PORT CLEARANCE</v>
          </cell>
          <cell r="Y3547" t="str">
            <v>Valide</v>
          </cell>
        </row>
        <row r="3548">
          <cell r="A3548" t="str">
            <v>TCLU7096785</v>
          </cell>
          <cell r="B3548">
            <v>40</v>
          </cell>
          <cell r="C3548" t="str">
            <v>COSU6271579550</v>
          </cell>
          <cell r="D3548">
            <v>0</v>
          </cell>
          <cell r="E3548">
            <v>0</v>
          </cell>
          <cell r="F3548">
            <v>0</v>
          </cell>
          <cell r="G3548">
            <v>0</v>
          </cell>
          <cell r="H3548">
            <v>0</v>
          </cell>
          <cell r="I3548" t="str">
            <v>2020 MSA 167029</v>
          </cell>
          <cell r="J3548">
            <v>52</v>
          </cell>
          <cell r="K3548" t="str">
            <v>HEBEI ZHAOHONG STEEL STRUCTURE</v>
          </cell>
          <cell r="L3548" t="str">
            <v>SHREE MODERN TEXTILE LIMITED</v>
          </cell>
          <cell r="M3548" t="str">
            <v>CN</v>
          </cell>
          <cell r="N3548" t="str">
            <v>CNTXG</v>
          </cell>
          <cell r="O3548" t="str">
            <v>PK</v>
          </cell>
          <cell r="P3548">
            <v>299</v>
          </cell>
          <cell r="Q3548">
            <v>299</v>
          </cell>
          <cell r="R3548">
            <v>0</v>
          </cell>
          <cell r="S3548">
            <v>0</v>
          </cell>
          <cell r="T3548">
            <v>227613</v>
          </cell>
          <cell r="U3548">
            <v>227613</v>
          </cell>
          <cell r="V3548">
            <v>0</v>
          </cell>
          <cell r="W3548">
            <v>0</v>
          </cell>
          <cell r="X3548" t="str">
            <v>U SECTIONH SECTION COATED ROLLED COIL THE SHIPPER DECLARES THAT THE CARRIAGE FROM MOMBASA IN TRANS IT TO JINJA UGANDA IS UNDER THE CARGO INTERESTS ARRANGEMENT FOR ACCOUNT AND RISKS OF CONSIGNEE PLACE OF DELIVERY PORT CLEARANCE</v>
          </cell>
          <cell r="Y3548" t="str">
            <v>Valide</v>
          </cell>
        </row>
        <row r="3549">
          <cell r="A3549" t="str">
            <v>TCLU7122800</v>
          </cell>
          <cell r="B3549">
            <v>40</v>
          </cell>
          <cell r="C3549" t="str">
            <v>COSU6271579550</v>
          </cell>
          <cell r="D3549">
            <v>0</v>
          </cell>
          <cell r="E3549">
            <v>0</v>
          </cell>
          <cell r="F3549">
            <v>0</v>
          </cell>
          <cell r="G3549">
            <v>0</v>
          </cell>
          <cell r="H3549">
            <v>0</v>
          </cell>
          <cell r="I3549" t="str">
            <v>2020 MSA 167029</v>
          </cell>
          <cell r="J3549">
            <v>52</v>
          </cell>
          <cell r="K3549" t="str">
            <v>HEBEI ZHAOHONG STEEL STRUCTURE</v>
          </cell>
          <cell r="L3549" t="str">
            <v>SHREE MODERN TEXTILE LIMITED</v>
          </cell>
          <cell r="M3549" t="str">
            <v>CN</v>
          </cell>
          <cell r="N3549" t="str">
            <v>CNTXG</v>
          </cell>
          <cell r="O3549" t="str">
            <v>PK</v>
          </cell>
          <cell r="P3549">
            <v>299</v>
          </cell>
          <cell r="Q3549">
            <v>299</v>
          </cell>
          <cell r="R3549">
            <v>0</v>
          </cell>
          <cell r="S3549">
            <v>0</v>
          </cell>
          <cell r="T3549">
            <v>227613</v>
          </cell>
          <cell r="U3549">
            <v>227613</v>
          </cell>
          <cell r="V3549">
            <v>0</v>
          </cell>
          <cell r="W3549">
            <v>0</v>
          </cell>
          <cell r="X3549" t="str">
            <v>U SECTIONH SECTION COATED ROLLED COIL THE SHIPPER DECLARES THAT THE CARRIAGE FROM MOMBASA IN TRANS IT TO JINJA UGANDA IS UNDER THE CARGO INTERESTS ARRANGEMENT FOR ACCOUNT AND RISKS OF CONSIGNEE PLACE OF DELIVERY PORT CLEARANCE</v>
          </cell>
          <cell r="Y3549" t="str">
            <v>Valide</v>
          </cell>
        </row>
        <row r="3550">
          <cell r="A3550" t="str">
            <v>TEXU1528985</v>
          </cell>
          <cell r="B3550">
            <v>40</v>
          </cell>
          <cell r="C3550" t="str">
            <v>COSU6271579550</v>
          </cell>
          <cell r="D3550">
            <v>0</v>
          </cell>
          <cell r="E3550">
            <v>0</v>
          </cell>
          <cell r="F3550">
            <v>0</v>
          </cell>
          <cell r="G3550">
            <v>0</v>
          </cell>
          <cell r="H3550">
            <v>0</v>
          </cell>
          <cell r="I3550" t="str">
            <v>2020 MSA 167029</v>
          </cell>
          <cell r="J3550">
            <v>52</v>
          </cell>
          <cell r="K3550" t="str">
            <v>HEBEI ZHAOHONG STEEL STRUCTURE</v>
          </cell>
          <cell r="L3550" t="str">
            <v>SHREE MODERN TEXTILE LIMITED</v>
          </cell>
          <cell r="M3550" t="str">
            <v>CN</v>
          </cell>
          <cell r="N3550" t="str">
            <v>CNTXG</v>
          </cell>
          <cell r="O3550" t="str">
            <v>PK</v>
          </cell>
          <cell r="P3550">
            <v>299</v>
          </cell>
          <cell r="Q3550">
            <v>299</v>
          </cell>
          <cell r="R3550">
            <v>0</v>
          </cell>
          <cell r="S3550">
            <v>0</v>
          </cell>
          <cell r="T3550">
            <v>227613</v>
          </cell>
          <cell r="U3550">
            <v>227613</v>
          </cell>
          <cell r="V3550">
            <v>0</v>
          </cell>
          <cell r="W3550">
            <v>0</v>
          </cell>
          <cell r="X3550" t="str">
            <v>U SECTIONH SECTION COATED ROLLED COIL THE SHIPPER DECLARES THAT THE CARRIAGE FROM MOMBASA IN TRANS IT TO JINJA UGANDA IS UNDER THE CARGO INTERESTS ARRANGEMENT FOR ACCOUNT AND RISKS OF CONSIGNEE PLACE OF DELIVERY PORT CLEARANCE</v>
          </cell>
          <cell r="Y3550" t="str">
            <v>Valide</v>
          </cell>
        </row>
        <row r="3551">
          <cell r="A3551" t="str">
            <v>TEXU1575082</v>
          </cell>
          <cell r="B3551">
            <v>40</v>
          </cell>
          <cell r="C3551" t="str">
            <v>COSU6271579550</v>
          </cell>
          <cell r="D3551">
            <v>0</v>
          </cell>
          <cell r="E3551">
            <v>0</v>
          </cell>
          <cell r="F3551">
            <v>0</v>
          </cell>
          <cell r="G3551">
            <v>0</v>
          </cell>
          <cell r="H3551">
            <v>0</v>
          </cell>
          <cell r="I3551" t="str">
            <v>2020 MSA 167029</v>
          </cell>
          <cell r="J3551">
            <v>52</v>
          </cell>
          <cell r="K3551" t="str">
            <v>HEBEI ZHAOHONG STEEL STRUCTURE</v>
          </cell>
          <cell r="L3551" t="str">
            <v>SHREE MODERN TEXTILE LIMITED</v>
          </cell>
          <cell r="M3551" t="str">
            <v>CN</v>
          </cell>
          <cell r="N3551" t="str">
            <v>CNTXG</v>
          </cell>
          <cell r="O3551" t="str">
            <v>PK</v>
          </cell>
          <cell r="P3551">
            <v>299</v>
          </cell>
          <cell r="Q3551">
            <v>299</v>
          </cell>
          <cell r="R3551">
            <v>0</v>
          </cell>
          <cell r="S3551">
            <v>0</v>
          </cell>
          <cell r="T3551">
            <v>227613</v>
          </cell>
          <cell r="U3551">
            <v>227613</v>
          </cell>
          <cell r="V3551">
            <v>0</v>
          </cell>
          <cell r="W3551">
            <v>0</v>
          </cell>
          <cell r="X3551" t="str">
            <v>U SECTIONH SECTION COATED ROLLED COIL THE SHIPPER DECLARES THAT THE CARRIAGE FROM MOMBASA IN TRANS IT TO JINJA UGANDA IS UNDER THE CARGO INTERESTS ARRANGEMENT FOR ACCOUNT AND RISKS OF CONSIGNEE PLACE OF DELIVERY PORT CLEARANCE</v>
          </cell>
          <cell r="Y3551" t="str">
            <v>Valide</v>
          </cell>
        </row>
        <row r="3552">
          <cell r="A3552" t="str">
            <v>CBHU5410020</v>
          </cell>
          <cell r="B3552">
            <v>40</v>
          </cell>
          <cell r="C3552" t="str">
            <v>COSU6271579550</v>
          </cell>
          <cell r="D3552">
            <v>0</v>
          </cell>
          <cell r="E3552">
            <v>0</v>
          </cell>
          <cell r="F3552">
            <v>0</v>
          </cell>
          <cell r="G3552">
            <v>0</v>
          </cell>
          <cell r="H3552">
            <v>0</v>
          </cell>
          <cell r="I3552" t="str">
            <v>2020 MSA 167029</v>
          </cell>
          <cell r="J3552">
            <v>52</v>
          </cell>
          <cell r="K3552" t="str">
            <v>HEBEI ZHAOHONG STEEL STRUCTURE</v>
          </cell>
          <cell r="L3552" t="str">
            <v>SHREE MODERN TEXTILE LIMITED</v>
          </cell>
          <cell r="M3552" t="str">
            <v>CN</v>
          </cell>
          <cell r="N3552" t="str">
            <v>CNTXG</v>
          </cell>
          <cell r="O3552" t="str">
            <v>PK</v>
          </cell>
          <cell r="P3552">
            <v>299</v>
          </cell>
          <cell r="Q3552">
            <v>299</v>
          </cell>
          <cell r="R3552">
            <v>0</v>
          </cell>
          <cell r="S3552">
            <v>0</v>
          </cell>
          <cell r="T3552">
            <v>227613</v>
          </cell>
          <cell r="U3552">
            <v>227613</v>
          </cell>
          <cell r="V3552">
            <v>0</v>
          </cell>
          <cell r="W3552">
            <v>0</v>
          </cell>
          <cell r="X3552" t="str">
            <v>U SECTIONH SECTION COATED ROLLED COIL THE SHIPPER DECLARES THAT THE CARRIAGE FROM MOMBASA IN TRANS IT TO JINJA UGANDA IS UNDER THE CARGO INTERESTS ARRANGEMENT FOR ACCOUNT AND RISKS OF CONSIGNEE PLACE OF DELIVERY PORT CLEARANCE</v>
          </cell>
          <cell r="Y3552" t="str">
            <v>Valide</v>
          </cell>
        </row>
        <row r="3553">
          <cell r="A3553" t="str">
            <v>TRIU0566053</v>
          </cell>
          <cell r="B3553">
            <v>40</v>
          </cell>
          <cell r="C3553" t="str">
            <v>COSU6271579550</v>
          </cell>
          <cell r="D3553">
            <v>0</v>
          </cell>
          <cell r="E3553">
            <v>0</v>
          </cell>
          <cell r="F3553">
            <v>0</v>
          </cell>
          <cell r="G3553">
            <v>0</v>
          </cell>
          <cell r="H3553">
            <v>0</v>
          </cell>
          <cell r="I3553" t="str">
            <v>2020 MSA 167029</v>
          </cell>
          <cell r="J3553">
            <v>52</v>
          </cell>
          <cell r="K3553" t="str">
            <v>HEBEI ZHAOHONG STEEL STRUCTURE</v>
          </cell>
          <cell r="L3553" t="str">
            <v>SHREE MODERN TEXTILE LIMITED</v>
          </cell>
          <cell r="M3553" t="str">
            <v>CN</v>
          </cell>
          <cell r="N3553" t="str">
            <v>CNTXG</v>
          </cell>
          <cell r="O3553" t="str">
            <v>PK</v>
          </cell>
          <cell r="P3553">
            <v>299</v>
          </cell>
          <cell r="Q3553">
            <v>299</v>
          </cell>
          <cell r="R3553">
            <v>0</v>
          </cell>
          <cell r="S3553">
            <v>0</v>
          </cell>
          <cell r="T3553">
            <v>227613</v>
          </cell>
          <cell r="U3553">
            <v>227613</v>
          </cell>
          <cell r="V3553">
            <v>0</v>
          </cell>
          <cell r="W3553">
            <v>0</v>
          </cell>
          <cell r="X3553" t="str">
            <v>U SECTIONH SECTION COATED ROLLED COIL THE SHIPPER DECLARES THAT THE CARRIAGE FROM MOMBASA IN TRANS IT TO JINJA UGANDA IS UNDER THE CARGO INTERESTS ARRANGEMENT FOR ACCOUNT AND RISKS OF CONSIGNEE PLACE OF DELIVERY PORT CLEARANCE</v>
          </cell>
          <cell r="Y3553" t="str">
            <v>Valide</v>
          </cell>
        </row>
        <row r="3554">
          <cell r="A3554" t="str">
            <v>CXSU1009779</v>
          </cell>
          <cell r="B3554">
            <v>40</v>
          </cell>
          <cell r="C3554" t="str">
            <v>COSU6271579550</v>
          </cell>
          <cell r="D3554">
            <v>0</v>
          </cell>
          <cell r="E3554">
            <v>0</v>
          </cell>
          <cell r="F3554">
            <v>0</v>
          </cell>
          <cell r="G3554">
            <v>0</v>
          </cell>
          <cell r="H3554">
            <v>0</v>
          </cell>
          <cell r="I3554" t="str">
            <v>2020 MSA 167029</v>
          </cell>
          <cell r="J3554">
            <v>52</v>
          </cell>
          <cell r="K3554" t="str">
            <v>HEBEI ZHAOHONG STEEL STRUCTURE</v>
          </cell>
          <cell r="L3554" t="str">
            <v>SHREE MODERN TEXTILE LIMITED</v>
          </cell>
          <cell r="M3554" t="str">
            <v>CN</v>
          </cell>
          <cell r="N3554" t="str">
            <v>CNTXG</v>
          </cell>
          <cell r="O3554" t="str">
            <v>PK</v>
          </cell>
          <cell r="P3554">
            <v>299</v>
          </cell>
          <cell r="Q3554">
            <v>299</v>
          </cell>
          <cell r="R3554">
            <v>0</v>
          </cell>
          <cell r="S3554">
            <v>0</v>
          </cell>
          <cell r="T3554">
            <v>227613</v>
          </cell>
          <cell r="U3554">
            <v>227613</v>
          </cell>
          <cell r="V3554">
            <v>0</v>
          </cell>
          <cell r="W3554">
            <v>0</v>
          </cell>
          <cell r="X3554" t="str">
            <v>U SECTIONH SECTION COATED ROLLED COIL THE SHIPPER DECLARES THAT THE CARRIAGE FROM MOMBASA IN TRANS IT TO JINJA UGANDA IS UNDER THE CARGO INTERESTS ARRANGEMENT FOR ACCOUNT AND RISKS OF CONSIGNEE PLACE OF DELIVERY PORT CLEARANCE</v>
          </cell>
          <cell r="Y3554" t="str">
            <v>Valide</v>
          </cell>
        </row>
        <row r="3555">
          <cell r="A3555" t="str">
            <v>TRHU1291851</v>
          </cell>
          <cell r="B3555">
            <v>20</v>
          </cell>
          <cell r="C3555" t="str">
            <v>COSU6271579550</v>
          </cell>
          <cell r="D3555">
            <v>0</v>
          </cell>
          <cell r="E3555">
            <v>0</v>
          </cell>
          <cell r="F3555">
            <v>0</v>
          </cell>
          <cell r="G3555">
            <v>0</v>
          </cell>
          <cell r="H3555">
            <v>0</v>
          </cell>
          <cell r="I3555" t="str">
            <v>2020 MSA 167029</v>
          </cell>
          <cell r="J3555">
            <v>52</v>
          </cell>
          <cell r="K3555" t="str">
            <v>HEBEI ZHAOHONG STEEL STRUCTURE</v>
          </cell>
          <cell r="L3555" t="str">
            <v>SHREE MODERN TEXTILE LIMITED</v>
          </cell>
          <cell r="M3555" t="str">
            <v>CN</v>
          </cell>
          <cell r="N3555" t="str">
            <v>CNTXG</v>
          </cell>
          <cell r="O3555" t="str">
            <v>PK</v>
          </cell>
          <cell r="P3555">
            <v>299</v>
          </cell>
          <cell r="Q3555">
            <v>299</v>
          </cell>
          <cell r="R3555">
            <v>0</v>
          </cell>
          <cell r="S3555">
            <v>0</v>
          </cell>
          <cell r="T3555">
            <v>227613</v>
          </cell>
          <cell r="U3555">
            <v>227613</v>
          </cell>
          <cell r="V3555">
            <v>0</v>
          </cell>
          <cell r="W3555">
            <v>0</v>
          </cell>
          <cell r="X3555" t="str">
            <v>U SECTIONH SECTION COATED ROLLED COIL THE SHIPPER DECLARES THAT THE CARRIAGE FROM MOMBASA IN TRANS IT TO JINJA UGANDA IS UNDER THE CARGO INTERESTS ARRANGEMENT FOR ACCOUNT AND RISKS OF CONSIGNEE PLACE OF DELIVERY PORT CLEARANCE</v>
          </cell>
          <cell r="Y3555" t="str">
            <v>Valide</v>
          </cell>
        </row>
        <row r="3556">
          <cell r="A3556" t="str">
            <v>OOLU1197592</v>
          </cell>
          <cell r="B3556">
            <v>20</v>
          </cell>
          <cell r="C3556" t="str">
            <v>COSU6271783400W</v>
          </cell>
          <cell r="D3556">
            <v>0</v>
          </cell>
          <cell r="E3556">
            <v>0</v>
          </cell>
          <cell r="F3556">
            <v>0</v>
          </cell>
          <cell r="G3556">
            <v>0</v>
          </cell>
          <cell r="H3556">
            <v>0</v>
          </cell>
          <cell r="I3556" t="str">
            <v>2020 MSA 167469</v>
          </cell>
          <cell r="J3556">
            <v>42</v>
          </cell>
          <cell r="K3556" t="str">
            <v>RADIANT CONTAINER LINES</v>
          </cell>
          <cell r="L3556" t="str">
            <v>ROSSETTE INTERNATIONAL LTD</v>
          </cell>
          <cell r="M3556" t="str">
            <v>SG</v>
          </cell>
          <cell r="N3556" t="str">
            <v>USSEA</v>
          </cell>
          <cell r="O3556" t="str">
            <v>PK</v>
          </cell>
          <cell r="P3556">
            <v>10</v>
          </cell>
          <cell r="Q3556">
            <v>10</v>
          </cell>
          <cell r="R3556">
            <v>10</v>
          </cell>
          <cell r="S3556">
            <v>10</v>
          </cell>
          <cell r="T3556">
            <v>11696</v>
          </cell>
          <cell r="U3556">
            <v>11696</v>
          </cell>
          <cell r="V3556">
            <v>11696</v>
          </cell>
          <cell r="W3556">
            <v>11696</v>
          </cell>
          <cell r="X3556" t="str">
            <v>10 PALLETS WINE-760PCS 10PLT W 44 PROMO GOODS HTC 2204 21 4000 PLACE OF DELIVERY PORT CLEARANCE</v>
          </cell>
          <cell r="Y3556" t="str">
            <v>Valide</v>
          </cell>
        </row>
        <row r="3557">
          <cell r="A3557" t="str">
            <v>TCNU1098725</v>
          </cell>
          <cell r="B3557">
            <v>40</v>
          </cell>
          <cell r="C3557" t="str">
            <v>COSU6272087850</v>
          </cell>
          <cell r="D3557">
            <v>0</v>
          </cell>
          <cell r="E3557">
            <v>0</v>
          </cell>
          <cell r="F3557">
            <v>0</v>
          </cell>
          <cell r="G3557">
            <v>0</v>
          </cell>
          <cell r="H3557">
            <v>0</v>
          </cell>
          <cell r="I3557" t="str">
            <v>2020 MSA 167469</v>
          </cell>
          <cell r="J3557">
            <v>42</v>
          </cell>
          <cell r="K3557" t="str">
            <v>RADIANT CONTAINER LINES</v>
          </cell>
          <cell r="L3557" t="str">
            <v>ROSSETTE INTERNATIONAL LTD</v>
          </cell>
          <cell r="M3557" t="str">
            <v>SG</v>
          </cell>
          <cell r="N3557" t="str">
            <v>USSEA</v>
          </cell>
          <cell r="O3557" t="str">
            <v>PK</v>
          </cell>
          <cell r="P3557">
            <v>10</v>
          </cell>
          <cell r="Q3557">
            <v>10</v>
          </cell>
          <cell r="R3557">
            <v>10</v>
          </cell>
          <cell r="S3557">
            <v>10</v>
          </cell>
          <cell r="T3557">
            <v>11696</v>
          </cell>
          <cell r="U3557">
            <v>11696</v>
          </cell>
          <cell r="V3557">
            <v>11696</v>
          </cell>
          <cell r="W3557">
            <v>11696</v>
          </cell>
          <cell r="X3557" t="str">
            <v>10 PALLETS WINE-760PCS 10PLT W 44 PROMO GOODS HTC 2204 21 4000 PLACE OF DELIVERY PORT CLEARANCE</v>
          </cell>
          <cell r="Y3557" t="str">
            <v>Valide</v>
          </cell>
        </row>
        <row r="3558">
          <cell r="A3558" t="str">
            <v>OOCU7303972</v>
          </cell>
          <cell r="B3558">
            <v>40</v>
          </cell>
          <cell r="C3558" t="str">
            <v>COSU6272097040</v>
          </cell>
          <cell r="D3558">
            <v>0</v>
          </cell>
          <cell r="E3558">
            <v>0</v>
          </cell>
          <cell r="F3558">
            <v>0</v>
          </cell>
          <cell r="G3558">
            <v>0</v>
          </cell>
          <cell r="H3558">
            <v>0</v>
          </cell>
          <cell r="I3558" t="str">
            <v>2020 MSA 167469</v>
          </cell>
          <cell r="J3558">
            <v>264</v>
          </cell>
          <cell r="K3558" t="str">
            <v>KSC METALLURGY PRIVATE LIMITED</v>
          </cell>
          <cell r="L3558" t="str">
            <v>SIMBA ENTERPRISES LIMITED</v>
          </cell>
          <cell r="M3558" t="str">
            <v>SG</v>
          </cell>
          <cell r="N3558" t="str">
            <v>INMUN</v>
          </cell>
          <cell r="O3558" t="str">
            <v>PK</v>
          </cell>
          <cell r="P3558">
            <v>78</v>
          </cell>
          <cell r="Q3558">
            <v>78</v>
          </cell>
          <cell r="R3558">
            <v>78</v>
          </cell>
          <cell r="S3558">
            <v>78</v>
          </cell>
          <cell r="T3558">
            <v>27500</v>
          </cell>
          <cell r="U3558">
            <v>27500</v>
          </cell>
          <cell r="V3558">
            <v>27500</v>
          </cell>
          <cell r="W3558">
            <v>27500</v>
          </cell>
          <cell r="X3558" t="str">
            <v>01 X 40 FCL CONTAINER STC TOTAL 78 PACKAGES ONLY CONTAINING STONE CRUSHER MACHINERY SPARE PARTS SHIPPING BILL NO 4570613 DATED 19 08 2020 INVOICE NO 013 20-21 DATE 14 0 8 2020 IEC NO 3008004733 PLACE OF DELIVERY ICDE</v>
          </cell>
          <cell r="Y3558" t="str">
            <v>Valide</v>
          </cell>
        </row>
        <row r="3559">
          <cell r="A3559" t="str">
            <v>UETU5361965</v>
          </cell>
          <cell r="B3559">
            <v>40</v>
          </cell>
          <cell r="C3559" t="str">
            <v>COSU6272790150</v>
          </cell>
          <cell r="D3559">
            <v>0</v>
          </cell>
          <cell r="E3559">
            <v>0</v>
          </cell>
          <cell r="F3559">
            <v>0</v>
          </cell>
          <cell r="G3559">
            <v>0</v>
          </cell>
          <cell r="H3559">
            <v>0</v>
          </cell>
          <cell r="I3559" t="str">
            <v>2020 MSA 167029</v>
          </cell>
          <cell r="J3559">
            <v>87</v>
          </cell>
          <cell r="K3559" t="str">
            <v>BEIJING XINCHANG HUAQIANG INDUSTRY</v>
          </cell>
          <cell r="L3559" t="str">
            <v>PINEWATER INTERNATIONAL LIMITED</v>
          </cell>
          <cell r="M3559" t="str">
            <v>CN</v>
          </cell>
          <cell r="N3559" t="str">
            <v>CNTXG</v>
          </cell>
          <cell r="O3559" t="str">
            <v>PK</v>
          </cell>
          <cell r="P3559">
            <v>631</v>
          </cell>
          <cell r="Q3559">
            <v>631</v>
          </cell>
          <cell r="R3559">
            <v>631</v>
          </cell>
          <cell r="S3559">
            <v>631</v>
          </cell>
          <cell r="T3559">
            <v>25151</v>
          </cell>
          <cell r="U3559">
            <v>25151</v>
          </cell>
          <cell r="V3559">
            <v>25151</v>
          </cell>
          <cell r="W3559">
            <v>25151</v>
          </cell>
          <cell r="X3559" t="str">
            <v>CONSTRUCTION MATERIALS IRON BINDING WIRE CROSS FASTENERS RAINCOAT LABOR PROTECTING SHOES DAXING DISTRI CT BEIJING CHINA PHONE 8610-87583030 FAX 8610-87584866 TEL +254 0748301485 E-MAIL PINEWATERINT GMAIL COM SHIPPERS LOAD STOW COUNT PLACE OF DELIVERY ICD EMBAKASI</v>
          </cell>
          <cell r="Y3559" t="str">
            <v>Valide</v>
          </cell>
        </row>
        <row r="3560">
          <cell r="A3560" t="str">
            <v>CCLU7680869</v>
          </cell>
          <cell r="B3560">
            <v>40</v>
          </cell>
          <cell r="C3560" t="str">
            <v>COSU6272982700</v>
          </cell>
          <cell r="D3560">
            <v>0</v>
          </cell>
          <cell r="E3560">
            <v>0</v>
          </cell>
          <cell r="F3560">
            <v>0</v>
          </cell>
          <cell r="G3560">
            <v>0</v>
          </cell>
          <cell r="H3560">
            <v>0</v>
          </cell>
          <cell r="I3560" t="str">
            <v>2020 MSA 167375</v>
          </cell>
          <cell r="J3560">
            <v>106</v>
          </cell>
          <cell r="K3560" t="str">
            <v>QINGDAO TRANSINOVATION SMART SUPPLY</v>
          </cell>
          <cell r="L3560" t="str">
            <v>ESSENTIAL TYRES LTD</v>
          </cell>
          <cell r="M3560" t="str">
            <v>CN</v>
          </cell>
          <cell r="N3560" t="str">
            <v>CNQIN</v>
          </cell>
          <cell r="O3560" t="str">
            <v>PP</v>
          </cell>
          <cell r="P3560">
            <v>1366</v>
          </cell>
          <cell r="Q3560">
            <v>1366</v>
          </cell>
          <cell r="R3560">
            <v>1366</v>
          </cell>
          <cell r="S3560">
            <v>1366</v>
          </cell>
          <cell r="T3560">
            <v>10980</v>
          </cell>
          <cell r="U3560">
            <v>10980</v>
          </cell>
          <cell r="V3560">
            <v>10980</v>
          </cell>
          <cell r="W3560">
            <v>10980</v>
          </cell>
          <cell r="X3560" t="str">
            <v>TIRE 1366 PCS BRAND CENTARA TIRE TYPE 880 PCS 1185 70R14 88H 140 PCS 195 70R14 91H 150 PCS 195 65R15 91V 100 PCS 205 65R15 94V 96 PCS 205 55R16 91V SHIPPED ON BOARD SHIPPERS LOAD STOW COUNT PLACE OF DELIVERY PORT CLEARANCE PLACE OF DELIVERY PORT CLEARANCE</v>
          </cell>
          <cell r="Y3560" t="str">
            <v>Valide</v>
          </cell>
        </row>
        <row r="3561">
          <cell r="A3561" t="str">
            <v>CSNU7728615</v>
          </cell>
          <cell r="B3561">
            <v>40</v>
          </cell>
          <cell r="C3561" t="str">
            <v>COSU6273088450</v>
          </cell>
          <cell r="D3561">
            <v>0</v>
          </cell>
          <cell r="E3561">
            <v>0</v>
          </cell>
          <cell r="F3561">
            <v>0</v>
          </cell>
          <cell r="G3561">
            <v>0</v>
          </cell>
          <cell r="H3561">
            <v>0</v>
          </cell>
          <cell r="I3561" t="str">
            <v>2020 MSA 167375</v>
          </cell>
          <cell r="J3561">
            <v>121</v>
          </cell>
          <cell r="K3561" t="str">
            <v>TNR INTERNATIONAL CO LTD</v>
          </cell>
          <cell r="L3561" t="str">
            <v>H YOUNG CO EA LTD</v>
          </cell>
          <cell r="M3561" t="str">
            <v>CN</v>
          </cell>
          <cell r="N3561" t="str">
            <v>CNQIN</v>
          </cell>
          <cell r="O3561" t="str">
            <v>PK</v>
          </cell>
          <cell r="P3561">
            <v>220</v>
          </cell>
          <cell r="Q3561">
            <v>220</v>
          </cell>
          <cell r="R3561">
            <v>220</v>
          </cell>
          <cell r="S3561">
            <v>220</v>
          </cell>
          <cell r="T3561">
            <v>18522</v>
          </cell>
          <cell r="U3561">
            <v>18522</v>
          </cell>
          <cell r="V3561">
            <v>18522</v>
          </cell>
          <cell r="W3561">
            <v>18522</v>
          </cell>
          <cell r="X3561" t="str">
            <v>NEW TIRES PLACE OF DELIVERY ICDE</v>
          </cell>
          <cell r="Y3561" t="str">
            <v>Valide</v>
          </cell>
        </row>
        <row r="3562">
          <cell r="A3562" t="str">
            <v>TCNU9968550</v>
          </cell>
          <cell r="B3562">
            <v>40</v>
          </cell>
          <cell r="C3562" t="str">
            <v>COSU6273173230</v>
          </cell>
          <cell r="D3562">
            <v>0</v>
          </cell>
          <cell r="E3562">
            <v>0</v>
          </cell>
          <cell r="F3562">
            <v>0</v>
          </cell>
          <cell r="G3562">
            <v>0</v>
          </cell>
          <cell r="H3562">
            <v>0</v>
          </cell>
          <cell r="I3562" t="str">
            <v>2020 MSA 167469</v>
          </cell>
          <cell r="J3562">
            <v>266</v>
          </cell>
          <cell r="K3562" t="str">
            <v>JINDAL YARNS PRIVATE LIMITED</v>
          </cell>
          <cell r="L3562" t="str">
            <v>SPINNERS SPINNERS LIMITED</v>
          </cell>
          <cell r="M3562" t="str">
            <v>SG</v>
          </cell>
          <cell r="N3562" t="str">
            <v>INMUN</v>
          </cell>
          <cell r="O3562" t="str">
            <v>BL</v>
          </cell>
          <cell r="P3562">
            <v>152</v>
          </cell>
          <cell r="Q3562">
            <v>152</v>
          </cell>
          <cell r="R3562">
            <v>152</v>
          </cell>
          <cell r="S3562">
            <v>152</v>
          </cell>
          <cell r="T3562">
            <v>26319</v>
          </cell>
          <cell r="U3562">
            <v>26319</v>
          </cell>
          <cell r="V3562">
            <v>26319</v>
          </cell>
          <cell r="W3562">
            <v>26319</v>
          </cell>
          <cell r="X3562" t="str">
            <v>01X40 FCL CONTAINER STC TOTAL 152 BALES ONLY 152 ONE HUNDRED FIFTY TWO BALES ONLY SAID TO CONTAIN 1 5 NM SYNTHETIC DYED YARN IN ASSORTED COLOURS FOR BLANKETS MANUFACTURING INVOICE NO JYPL 238 S S DT 18 08 2020 IDF NO 20EMKIM000101482 BUYER S ORDER NO JYPL 386 S S DT 24 06 2020 IEC NO 3398000118 H S CODE 55090200 S BILL NO 4549908 DT 18 08 202 0 NET WEIGHT 26091 00KGS MOBILE +254 0722206959 PIN P000612905K MOBILE +254 41 2220163 222 8682 FREIGHT PREPAID PLACE OF DELIVERY PORT CLEARANCE</v>
          </cell>
          <cell r="Y3562" t="str">
            <v>Valide</v>
          </cell>
        </row>
        <row r="3563">
          <cell r="A3563" t="str">
            <v>CSLU1646805</v>
          </cell>
          <cell r="B3563">
            <v>20</v>
          </cell>
          <cell r="C3563" t="str">
            <v>COSU6273227420</v>
          </cell>
          <cell r="D3563">
            <v>0</v>
          </cell>
          <cell r="E3563">
            <v>0</v>
          </cell>
          <cell r="F3563">
            <v>0</v>
          </cell>
          <cell r="G3563">
            <v>0</v>
          </cell>
          <cell r="H3563">
            <v>0</v>
          </cell>
          <cell r="I3563" t="str">
            <v>2020 MSA 167375</v>
          </cell>
          <cell r="J3563">
            <v>140</v>
          </cell>
          <cell r="K3563" t="str">
            <v>TIANJIN FREE TRADE SERVICE CO LTD</v>
          </cell>
          <cell r="L3563" t="str">
            <v>PANTECH KENYA LTD</v>
          </cell>
          <cell r="M3563" t="str">
            <v>CN</v>
          </cell>
          <cell r="N3563" t="str">
            <v>CNTXG</v>
          </cell>
          <cell r="O3563" t="str">
            <v>PK</v>
          </cell>
          <cell r="P3563">
            <v>245</v>
          </cell>
          <cell r="Q3563">
            <v>245</v>
          </cell>
          <cell r="R3563">
            <v>245</v>
          </cell>
          <cell r="S3563">
            <v>245</v>
          </cell>
          <cell r="T3563">
            <v>13015</v>
          </cell>
          <cell r="U3563">
            <v>13015</v>
          </cell>
          <cell r="V3563">
            <v>13015</v>
          </cell>
          <cell r="W3563">
            <v>13015</v>
          </cell>
          <cell r="X3563" t="str">
            <v>FILTER GLUE FILTER PAPER FILTE R MATERIAL EXPANDED METAL GALVANISED SHEETS 0 6MM RUBBER SEALS STAINLESS STEEL MESH PLACE OF DELIVERY PORT CLEARANCE</v>
          </cell>
          <cell r="Y3563" t="str">
            <v>Valide</v>
          </cell>
        </row>
        <row r="3564">
          <cell r="A3564" t="str">
            <v>UETU5762320</v>
          </cell>
          <cell r="B3564">
            <v>40</v>
          </cell>
          <cell r="C3564" t="str">
            <v>COSU6273248190</v>
          </cell>
          <cell r="D3564">
            <v>0</v>
          </cell>
          <cell r="E3564">
            <v>0</v>
          </cell>
          <cell r="F3564">
            <v>0</v>
          </cell>
          <cell r="G3564">
            <v>0</v>
          </cell>
          <cell r="H3564">
            <v>0</v>
          </cell>
          <cell r="I3564" t="str">
            <v>2020 MSA 167029</v>
          </cell>
          <cell r="J3564">
            <v>114</v>
          </cell>
          <cell r="K3564" t="str">
            <v>NEWMATIC PTE LTD</v>
          </cell>
          <cell r="L3564" t="str">
            <v>NEWMATIC AFRICA LIMITED</v>
          </cell>
          <cell r="M3564" t="str">
            <v>CN</v>
          </cell>
          <cell r="N3564" t="str">
            <v>CNNGB</v>
          </cell>
          <cell r="O3564" t="str">
            <v>CT</v>
          </cell>
          <cell r="P3564">
            <v>304</v>
          </cell>
          <cell r="Q3564">
            <v>304</v>
          </cell>
          <cell r="R3564">
            <v>304</v>
          </cell>
          <cell r="S3564">
            <v>304</v>
          </cell>
          <cell r="T3564">
            <v>6595</v>
          </cell>
          <cell r="U3564">
            <v>6595</v>
          </cell>
          <cell r="V3564">
            <v>6595</v>
          </cell>
          <cell r="W3564">
            <v>6595</v>
          </cell>
          <cell r="X3564" t="str">
            <v>KITCHEN HOOD KITCHEN HOOD T SERIES -PROJECT KITCHEN SLIM HOOD KITCHEN OVEN IDF NO E2008385503 KENYA INFO NEWMATICAFRICA COM PIN P051539012A TEL +254 700 728 318 PLACE OF DELIVERY PORT CLEARANCE</v>
          </cell>
          <cell r="Y3564" t="str">
            <v>Valide</v>
          </cell>
        </row>
        <row r="3565">
          <cell r="A3565" t="str">
            <v>CSNU1450701</v>
          </cell>
          <cell r="B3565">
            <v>20</v>
          </cell>
          <cell r="C3565" t="str">
            <v>COSU6273273300</v>
          </cell>
          <cell r="D3565">
            <v>0</v>
          </cell>
          <cell r="E3565">
            <v>0</v>
          </cell>
          <cell r="F3565">
            <v>0</v>
          </cell>
          <cell r="G3565">
            <v>0</v>
          </cell>
          <cell r="H3565">
            <v>0</v>
          </cell>
          <cell r="I3565" t="str">
            <v>2020 MSA 167375</v>
          </cell>
          <cell r="J3565">
            <v>336</v>
          </cell>
          <cell r="K3565" t="str">
            <v>MS SALLY-ANN WESTON</v>
          </cell>
          <cell r="L3565" t="str">
            <v>MS SALLY-ANN WESTON</v>
          </cell>
          <cell r="M3565" t="str">
            <v>CN</v>
          </cell>
          <cell r="N3565" t="str">
            <v>THBKK</v>
          </cell>
          <cell r="O3565" t="str">
            <v>PK</v>
          </cell>
          <cell r="P3565">
            <v>86</v>
          </cell>
          <cell r="Q3565">
            <v>86</v>
          </cell>
          <cell r="R3565">
            <v>86</v>
          </cell>
          <cell r="S3565">
            <v>86</v>
          </cell>
          <cell r="T3565">
            <v>1592</v>
          </cell>
          <cell r="U3565">
            <v>1592</v>
          </cell>
          <cell r="V3565">
            <v>1592</v>
          </cell>
          <cell r="W3565">
            <v>1592</v>
          </cell>
          <cell r="X3565" t="str">
            <v>SHIPPER S LOAD COUNT SAID TO CONTAIN USED HOUSEHOLD GOODS PERSONAL EFFECTS TRANSHIPMENT AT SINGAPORE BANGKOK 10110 THAILAND TEL 662 742 9890 FAX 662 332-3606 ATTN DANIA SNELL PLACE OF DELIVERY ICDE</v>
          </cell>
          <cell r="Y3565" t="str">
            <v>Valide</v>
          </cell>
        </row>
        <row r="3566">
          <cell r="A3566" t="str">
            <v>CSLU1599391</v>
          </cell>
          <cell r="B3566">
            <v>20</v>
          </cell>
          <cell r="C3566" t="str">
            <v>COSU6273314030</v>
          </cell>
          <cell r="D3566">
            <v>0</v>
          </cell>
          <cell r="E3566">
            <v>0</v>
          </cell>
          <cell r="F3566">
            <v>0</v>
          </cell>
          <cell r="G3566">
            <v>0</v>
          </cell>
          <cell r="H3566">
            <v>0</v>
          </cell>
          <cell r="I3566" t="str">
            <v>2020 MSA 167469</v>
          </cell>
          <cell r="J3566">
            <v>46</v>
          </cell>
          <cell r="K3566" t="str">
            <v>QINGDAO ORIENT INDUSTRY CO LTD</v>
          </cell>
          <cell r="L3566" t="str">
            <v>HUSSEIN BUILDERS LTD</v>
          </cell>
          <cell r="M3566" t="str">
            <v>SG</v>
          </cell>
          <cell r="N3566" t="str">
            <v>CNTXG</v>
          </cell>
          <cell r="O3566" t="str">
            <v>CR</v>
          </cell>
          <cell r="P3566">
            <v>60</v>
          </cell>
          <cell r="Q3566">
            <v>60</v>
          </cell>
          <cell r="R3566">
            <v>60</v>
          </cell>
          <cell r="S3566">
            <v>60</v>
          </cell>
          <cell r="T3566">
            <v>165000</v>
          </cell>
          <cell r="U3566">
            <v>165000</v>
          </cell>
          <cell r="V3566">
            <v>165000</v>
          </cell>
          <cell r="W3566">
            <v>165000</v>
          </cell>
          <cell r="X3566" t="str">
            <v>DARK BLUE REFLECTIVE GLASS PLACE OF DELIVERY ICDE</v>
          </cell>
          <cell r="Y3566" t="str">
            <v>Valide</v>
          </cell>
        </row>
        <row r="3567">
          <cell r="A3567" t="str">
            <v>WBPU2008915</v>
          </cell>
          <cell r="B3567">
            <v>20</v>
          </cell>
          <cell r="C3567" t="str">
            <v>COSU6273314030</v>
          </cell>
          <cell r="D3567">
            <v>0</v>
          </cell>
          <cell r="E3567">
            <v>0</v>
          </cell>
          <cell r="F3567">
            <v>0</v>
          </cell>
          <cell r="G3567">
            <v>0</v>
          </cell>
          <cell r="H3567">
            <v>0</v>
          </cell>
          <cell r="I3567" t="str">
            <v>2020 MSA 167469</v>
          </cell>
          <cell r="J3567">
            <v>46</v>
          </cell>
          <cell r="K3567" t="str">
            <v>QINGDAO ORIENT INDUSTRY CO LTD</v>
          </cell>
          <cell r="L3567" t="str">
            <v>HUSSEIN BUILDERS LTD</v>
          </cell>
          <cell r="M3567" t="str">
            <v>SG</v>
          </cell>
          <cell r="N3567" t="str">
            <v>CNTXG</v>
          </cell>
          <cell r="O3567" t="str">
            <v>CR</v>
          </cell>
          <cell r="P3567">
            <v>60</v>
          </cell>
          <cell r="Q3567">
            <v>60</v>
          </cell>
          <cell r="R3567">
            <v>60</v>
          </cell>
          <cell r="S3567">
            <v>60</v>
          </cell>
          <cell r="T3567">
            <v>165000</v>
          </cell>
          <cell r="U3567">
            <v>165000</v>
          </cell>
          <cell r="V3567">
            <v>165000</v>
          </cell>
          <cell r="W3567">
            <v>165000</v>
          </cell>
          <cell r="X3567" t="str">
            <v>DARK BLUE REFLECTIVE GLASS PLACE OF DELIVERY ICDE</v>
          </cell>
          <cell r="Y3567" t="str">
            <v>Valide</v>
          </cell>
        </row>
        <row r="3568">
          <cell r="A3568" t="str">
            <v>CBHU4381946</v>
          </cell>
          <cell r="B3568">
            <v>20</v>
          </cell>
          <cell r="C3568" t="str">
            <v>COSU6273314030</v>
          </cell>
          <cell r="D3568">
            <v>0</v>
          </cell>
          <cell r="E3568">
            <v>0</v>
          </cell>
          <cell r="F3568">
            <v>0</v>
          </cell>
          <cell r="G3568">
            <v>0</v>
          </cell>
          <cell r="H3568">
            <v>0</v>
          </cell>
          <cell r="I3568" t="str">
            <v>2020 MSA 167469</v>
          </cell>
          <cell r="J3568">
            <v>46</v>
          </cell>
          <cell r="K3568" t="str">
            <v>QINGDAO ORIENT INDUSTRY CO LTD</v>
          </cell>
          <cell r="L3568" t="str">
            <v>HUSSEIN BUILDERS LTD</v>
          </cell>
          <cell r="M3568" t="str">
            <v>SG</v>
          </cell>
          <cell r="N3568" t="str">
            <v>CNTXG</v>
          </cell>
          <cell r="O3568" t="str">
            <v>CR</v>
          </cell>
          <cell r="P3568">
            <v>60</v>
          </cell>
          <cell r="Q3568">
            <v>60</v>
          </cell>
          <cell r="R3568">
            <v>60</v>
          </cell>
          <cell r="S3568">
            <v>60</v>
          </cell>
          <cell r="T3568">
            <v>165000</v>
          </cell>
          <cell r="U3568">
            <v>165000</v>
          </cell>
          <cell r="V3568">
            <v>165000</v>
          </cell>
          <cell r="W3568">
            <v>165000</v>
          </cell>
          <cell r="X3568" t="str">
            <v>DARK BLUE REFLECTIVE GLASS PLACE OF DELIVERY ICDE</v>
          </cell>
          <cell r="Y3568" t="str">
            <v>Valide</v>
          </cell>
        </row>
        <row r="3569">
          <cell r="A3569" t="str">
            <v>CSLU1732734</v>
          </cell>
          <cell r="B3569">
            <v>20</v>
          </cell>
          <cell r="C3569" t="str">
            <v>COSU6273314030</v>
          </cell>
          <cell r="D3569">
            <v>0</v>
          </cell>
          <cell r="E3569">
            <v>0</v>
          </cell>
          <cell r="F3569">
            <v>0</v>
          </cell>
          <cell r="G3569">
            <v>0</v>
          </cell>
          <cell r="H3569">
            <v>0</v>
          </cell>
          <cell r="I3569" t="str">
            <v>2020 MSA 167469</v>
          </cell>
          <cell r="J3569">
            <v>46</v>
          </cell>
          <cell r="K3569" t="str">
            <v>QINGDAO ORIENT INDUSTRY CO LTD</v>
          </cell>
          <cell r="L3569" t="str">
            <v>HUSSEIN BUILDERS LTD</v>
          </cell>
          <cell r="M3569" t="str">
            <v>SG</v>
          </cell>
          <cell r="N3569" t="str">
            <v>CNTXG</v>
          </cell>
          <cell r="O3569" t="str">
            <v>CR</v>
          </cell>
          <cell r="P3569">
            <v>60</v>
          </cell>
          <cell r="Q3569">
            <v>60</v>
          </cell>
          <cell r="R3569">
            <v>60</v>
          </cell>
          <cell r="S3569">
            <v>60</v>
          </cell>
          <cell r="T3569">
            <v>165000</v>
          </cell>
          <cell r="U3569">
            <v>165000</v>
          </cell>
          <cell r="V3569">
            <v>165000</v>
          </cell>
          <cell r="W3569">
            <v>165000</v>
          </cell>
          <cell r="X3569" t="str">
            <v>DARK BLUE REFLECTIVE GLASS PLACE OF DELIVERY ICDE</v>
          </cell>
          <cell r="Y3569" t="str">
            <v>Valide</v>
          </cell>
        </row>
        <row r="3570">
          <cell r="A3570" t="str">
            <v>CSLU1721621</v>
          </cell>
          <cell r="B3570">
            <v>20</v>
          </cell>
          <cell r="C3570" t="str">
            <v>COSU6273314030</v>
          </cell>
          <cell r="D3570">
            <v>0</v>
          </cell>
          <cell r="E3570">
            <v>0</v>
          </cell>
          <cell r="F3570">
            <v>0</v>
          </cell>
          <cell r="G3570">
            <v>0</v>
          </cell>
          <cell r="H3570">
            <v>0</v>
          </cell>
          <cell r="I3570" t="str">
            <v>2020 MSA 167469</v>
          </cell>
          <cell r="J3570">
            <v>46</v>
          </cell>
          <cell r="K3570" t="str">
            <v>QINGDAO ORIENT INDUSTRY CO LTD</v>
          </cell>
          <cell r="L3570" t="str">
            <v>HUSSEIN BUILDERS LTD</v>
          </cell>
          <cell r="M3570" t="str">
            <v>SG</v>
          </cell>
          <cell r="N3570" t="str">
            <v>CNTXG</v>
          </cell>
          <cell r="O3570" t="str">
            <v>CR</v>
          </cell>
          <cell r="P3570">
            <v>60</v>
          </cell>
          <cell r="Q3570">
            <v>60</v>
          </cell>
          <cell r="R3570">
            <v>60</v>
          </cell>
          <cell r="S3570">
            <v>60</v>
          </cell>
          <cell r="T3570">
            <v>165000</v>
          </cell>
          <cell r="U3570">
            <v>165000</v>
          </cell>
          <cell r="V3570">
            <v>165000</v>
          </cell>
          <cell r="W3570">
            <v>165000</v>
          </cell>
          <cell r="X3570" t="str">
            <v>DARK BLUE REFLECTIVE GLASS PLACE OF DELIVERY ICDE</v>
          </cell>
          <cell r="Y3570" t="str">
            <v>Valide</v>
          </cell>
        </row>
        <row r="3571">
          <cell r="A3571" t="str">
            <v>CSLU2438200</v>
          </cell>
          <cell r="B3571">
            <v>20</v>
          </cell>
          <cell r="C3571" t="str">
            <v>COSU6273314030</v>
          </cell>
          <cell r="D3571">
            <v>0</v>
          </cell>
          <cell r="E3571">
            <v>0</v>
          </cell>
          <cell r="F3571">
            <v>0</v>
          </cell>
          <cell r="G3571">
            <v>0</v>
          </cell>
          <cell r="H3571">
            <v>0</v>
          </cell>
          <cell r="I3571" t="str">
            <v>2020 MSA 167469</v>
          </cell>
          <cell r="J3571">
            <v>46</v>
          </cell>
          <cell r="K3571" t="str">
            <v>QINGDAO ORIENT INDUSTRY CO LTD</v>
          </cell>
          <cell r="L3571" t="str">
            <v>HUSSEIN BUILDERS LTD</v>
          </cell>
          <cell r="M3571" t="str">
            <v>SG</v>
          </cell>
          <cell r="N3571" t="str">
            <v>CNTXG</v>
          </cell>
          <cell r="O3571" t="str">
            <v>CR</v>
          </cell>
          <cell r="P3571">
            <v>60</v>
          </cell>
          <cell r="Q3571">
            <v>60</v>
          </cell>
          <cell r="R3571">
            <v>60</v>
          </cell>
          <cell r="S3571">
            <v>60</v>
          </cell>
          <cell r="T3571">
            <v>165000</v>
          </cell>
          <cell r="U3571">
            <v>165000</v>
          </cell>
          <cell r="V3571">
            <v>165000</v>
          </cell>
          <cell r="W3571">
            <v>165000</v>
          </cell>
          <cell r="X3571" t="str">
            <v>DARK BLUE REFLECTIVE GLASS PLACE OF DELIVERY ICDE</v>
          </cell>
          <cell r="Y3571" t="str">
            <v>Valide</v>
          </cell>
        </row>
        <row r="3572">
          <cell r="A3572" t="str">
            <v>FSCU5018640</v>
          </cell>
          <cell r="B3572">
            <v>40</v>
          </cell>
          <cell r="C3572" t="str">
            <v>COSU6273316030</v>
          </cell>
          <cell r="D3572">
            <v>0</v>
          </cell>
          <cell r="E3572">
            <v>0</v>
          </cell>
          <cell r="F3572">
            <v>0</v>
          </cell>
          <cell r="G3572">
            <v>0</v>
          </cell>
          <cell r="H3572">
            <v>0</v>
          </cell>
          <cell r="I3572" t="str">
            <v>2020 MSA 167029</v>
          </cell>
          <cell r="J3572">
            <v>122</v>
          </cell>
          <cell r="K3572" t="str">
            <v>MARKET UNION CO LTD</v>
          </cell>
          <cell r="L3572" t="str">
            <v>CROWN BRANDS</v>
          </cell>
          <cell r="M3572" t="str">
            <v>CN</v>
          </cell>
          <cell r="N3572" t="str">
            <v>CNNGB</v>
          </cell>
          <cell r="O3572" t="str">
            <v>CT</v>
          </cell>
          <cell r="P3572">
            <v>398</v>
          </cell>
          <cell r="Q3572">
            <v>398</v>
          </cell>
          <cell r="R3572">
            <v>398</v>
          </cell>
          <cell r="S3572">
            <v>398</v>
          </cell>
          <cell r="T3572">
            <v>4960</v>
          </cell>
          <cell r="U3572">
            <v>4960</v>
          </cell>
          <cell r="V3572">
            <v>4960</v>
          </cell>
          <cell r="W3572">
            <v>4960</v>
          </cell>
          <cell r="X3572" t="str">
            <v>TABEL MAT WALL CLOCK CANDLE PLASTIC HANGER DUSTER CLOTH PLASTIC BASKET CLOTHES DRY HANGER IRONING BOARD THE SHIPPER DECLARES THAT THE CARRIAGE FROM MOMBASA PORT TO NAIROBI ICD IS UNDER THE MERCHANT S ARRANGEMENT ACCOUNT AND RESPONSIBILITY CARRIER S LIABILITY END AT MOMBASA PORT ONLY 0579-89896021</v>
          </cell>
          <cell r="Y3572" t="str">
            <v>Valide</v>
          </cell>
        </row>
        <row r="3573">
          <cell r="A3573" t="str">
            <v>CSNU6522933</v>
          </cell>
          <cell r="B3573">
            <v>40</v>
          </cell>
          <cell r="C3573" t="str">
            <v>COSU6273525560</v>
          </cell>
          <cell r="D3573">
            <v>0</v>
          </cell>
          <cell r="E3573">
            <v>0</v>
          </cell>
          <cell r="F3573">
            <v>0</v>
          </cell>
          <cell r="G3573">
            <v>0</v>
          </cell>
          <cell r="H3573">
            <v>0</v>
          </cell>
          <cell r="I3573" t="str">
            <v>2020 MSA 167029</v>
          </cell>
          <cell r="J3573">
            <v>150</v>
          </cell>
          <cell r="K3573" t="str">
            <v>HANGZHOU HANLIGHT ELECTRICAL</v>
          </cell>
          <cell r="L3573" t="str">
            <v>BACKMART MERCHANTS LIMITED</v>
          </cell>
          <cell r="M3573" t="str">
            <v>CN</v>
          </cell>
          <cell r="N3573" t="str">
            <v>CNNGB</v>
          </cell>
          <cell r="O3573" t="str">
            <v>CT</v>
          </cell>
          <cell r="P3573">
            <v>2168</v>
          </cell>
          <cell r="Q3573">
            <v>2168</v>
          </cell>
          <cell r="R3573">
            <v>2168</v>
          </cell>
          <cell r="S3573">
            <v>2168</v>
          </cell>
          <cell r="T3573">
            <v>25842</v>
          </cell>
          <cell r="U3573">
            <v>25842</v>
          </cell>
          <cell r="V3573">
            <v>25842</v>
          </cell>
          <cell r="W3573">
            <v>25842</v>
          </cell>
          <cell r="X3573" t="str">
            <v>SWITCHES SOCKETS PIN P051519505H SHIPPERS LOAD STOW COUNT PLACE OF DELIVERY PORT CLEARANCE</v>
          </cell>
          <cell r="Y3573" t="str">
            <v>Valide</v>
          </cell>
        </row>
        <row r="3574">
          <cell r="A3574" t="str">
            <v>TEMU2364521</v>
          </cell>
          <cell r="B3574">
            <v>20</v>
          </cell>
          <cell r="C3574" t="str">
            <v>COSU6273541520</v>
          </cell>
          <cell r="D3574">
            <v>0</v>
          </cell>
          <cell r="E3574">
            <v>0</v>
          </cell>
          <cell r="F3574">
            <v>0</v>
          </cell>
          <cell r="G3574">
            <v>0</v>
          </cell>
          <cell r="H3574">
            <v>0</v>
          </cell>
          <cell r="I3574" t="str">
            <v>2020 MSA 167375</v>
          </cell>
          <cell r="J3574">
            <v>344</v>
          </cell>
          <cell r="K3574" t="str">
            <v>ASAVARI ENTERPRISES</v>
          </cell>
          <cell r="L3574" t="str">
            <v>HARI PIPES FITTINGS LTD</v>
          </cell>
          <cell r="M3574" t="str">
            <v>CN</v>
          </cell>
          <cell r="N3574" t="str">
            <v>INNSA</v>
          </cell>
          <cell r="O3574" t="str">
            <v>PK</v>
          </cell>
          <cell r="P3574">
            <v>8</v>
          </cell>
          <cell r="Q3574">
            <v>8</v>
          </cell>
          <cell r="R3574">
            <v>8</v>
          </cell>
          <cell r="S3574">
            <v>8</v>
          </cell>
          <cell r="T3574">
            <v>7333</v>
          </cell>
          <cell r="U3574">
            <v>7333</v>
          </cell>
          <cell r="V3574">
            <v>7333</v>
          </cell>
          <cell r="W3574">
            <v>7333</v>
          </cell>
          <cell r="X3574" t="str">
            <v>01X20 FCL CONTAINER STC TOTAL 08 PACKAGES ONLY TOTAL 8 PACKAGES COMPLETE MACHINERY WITH MOULDING EQUIPMENTS HS CODE 84807100 IDF NO E1911262098 SHIPPING BILL NO 1518428 DTD 19 02 2020 1517652 DT 19 02 2020 INVOICE NO 26 31 19-20 NET WET 6373 00 KGS IEC 0310083052 FREIGHT PREPAID SSEA000004094 TWENTY ONE 21 DAYS FREETIME ALLOWED AT DESTINATION PLACE OF DELIVERY PORT CLEARANCE</v>
          </cell>
          <cell r="Y3574" t="str">
            <v>Valide</v>
          </cell>
        </row>
        <row r="3575">
          <cell r="A3575" t="str">
            <v>FSCU8468872</v>
          </cell>
          <cell r="B3575">
            <v>40</v>
          </cell>
          <cell r="C3575" t="str">
            <v>COSU6273548760</v>
          </cell>
          <cell r="D3575">
            <v>0</v>
          </cell>
          <cell r="E3575">
            <v>0</v>
          </cell>
          <cell r="F3575">
            <v>0</v>
          </cell>
          <cell r="G3575">
            <v>0</v>
          </cell>
          <cell r="H3575">
            <v>0</v>
          </cell>
          <cell r="I3575" t="str">
            <v>2020 MSA 167029</v>
          </cell>
          <cell r="J3575">
            <v>156</v>
          </cell>
          <cell r="K3575" t="str">
            <v>JIE XIN TRADING LIMITED</v>
          </cell>
          <cell r="L3575" t="str">
            <v>BERNARD KINYANJUI MWANGI</v>
          </cell>
          <cell r="M3575" t="str">
            <v>CN</v>
          </cell>
          <cell r="N3575" t="str">
            <v>CNNGB</v>
          </cell>
          <cell r="O3575" t="str">
            <v>PK</v>
          </cell>
          <cell r="P3575">
            <v>1076</v>
          </cell>
          <cell r="Q3575">
            <v>1076</v>
          </cell>
          <cell r="R3575">
            <v>1076</v>
          </cell>
          <cell r="S3575">
            <v>1076</v>
          </cell>
          <cell r="T3575">
            <v>17780</v>
          </cell>
          <cell r="U3575">
            <v>17780</v>
          </cell>
          <cell r="V3575">
            <v>17780</v>
          </cell>
          <cell r="W3575">
            <v>17780</v>
          </cell>
          <cell r="X3575" t="str">
            <v>ABDOMINAL CHAIR WITH PEDAL AND WAIST TWISTER PEDAL PULLER YOGA MAT DUMBBELL HAIR CLIPPER HAIR DRYER ELECTRIC PIZZA PAN ELECTRIC WAFFLE MAKER H S CODE 9506910000 FROM NINGBO TO MOMBASA FREIGHT PREPAID FROM MOMBASA TO ICD EMBAKASI FREIGHT COLLECT GMAIL COM PIN A003308603L PLACE OF DELIVERY ICDE</v>
          </cell>
          <cell r="Y3575" t="str">
            <v>Valide</v>
          </cell>
        </row>
        <row r="3576">
          <cell r="A3576" t="str">
            <v>TLLU5737770</v>
          </cell>
          <cell r="B3576">
            <v>40</v>
          </cell>
          <cell r="C3576" t="str">
            <v>COSU6273548780</v>
          </cell>
          <cell r="D3576">
            <v>0</v>
          </cell>
          <cell r="E3576">
            <v>0</v>
          </cell>
          <cell r="F3576">
            <v>0</v>
          </cell>
          <cell r="G3576">
            <v>0</v>
          </cell>
          <cell r="H3576">
            <v>0</v>
          </cell>
          <cell r="I3576" t="str">
            <v>2020 MSA 167029</v>
          </cell>
          <cell r="J3576">
            <v>157</v>
          </cell>
          <cell r="K3576" t="str">
            <v>JIE XIN TRADING LIMITED</v>
          </cell>
          <cell r="L3576" t="str">
            <v>JAMES KARANJA GITHINJI</v>
          </cell>
          <cell r="M3576" t="str">
            <v>CN</v>
          </cell>
          <cell r="N3576" t="str">
            <v>CNNGB</v>
          </cell>
          <cell r="O3576" t="str">
            <v>PK</v>
          </cell>
          <cell r="P3576">
            <v>518</v>
          </cell>
          <cell r="Q3576">
            <v>518</v>
          </cell>
          <cell r="R3576">
            <v>518</v>
          </cell>
          <cell r="S3576">
            <v>518</v>
          </cell>
          <cell r="T3576">
            <v>9910</v>
          </cell>
          <cell r="U3576">
            <v>9910</v>
          </cell>
          <cell r="V3576">
            <v>9910</v>
          </cell>
          <cell r="W3576">
            <v>9910</v>
          </cell>
          <cell r="X3576" t="str">
            <v>ELECTRIC WAFFLE MAKER ELECTRIC PRESSURE COOKER ELECTRIC LUNCH BOX AUTOMATIC EGGBEATER 3 PIECES GRILL PAN SETS DISH RACK STAND CLOTHES DRYING RACK VEGETABLE CHOPPER H S CODE 8516600000 FROM NINGBO TO MOMBASA FREIGHT PREPAID FROM MOMBASA TO ICD EMBAKASI FREIGHT COLLECT PIN A001839669U SHIPPERS LOAD STOW COUNT PLACE OF DELIVERY ICD EMBAKASI</v>
          </cell>
          <cell r="Y3576" t="str">
            <v>Valide</v>
          </cell>
        </row>
        <row r="3577">
          <cell r="A3577" t="str">
            <v>OOLU9712575</v>
          </cell>
          <cell r="B3577">
            <v>40</v>
          </cell>
          <cell r="C3577" t="str">
            <v>COSU6273663220</v>
          </cell>
          <cell r="D3577">
            <v>0</v>
          </cell>
          <cell r="E3577">
            <v>0</v>
          </cell>
          <cell r="F3577">
            <v>0</v>
          </cell>
          <cell r="G3577">
            <v>0</v>
          </cell>
          <cell r="H3577">
            <v>0</v>
          </cell>
          <cell r="I3577" t="str">
            <v>2020 MSA 167029</v>
          </cell>
          <cell r="J3577">
            <v>171</v>
          </cell>
          <cell r="K3577" t="str">
            <v>YJIN INTERNATIONAL LIMITED</v>
          </cell>
          <cell r="L3577" t="str">
            <v>TATREK LIMITED</v>
          </cell>
          <cell r="M3577" t="str">
            <v>CN</v>
          </cell>
          <cell r="N3577" t="str">
            <v>CNNGB</v>
          </cell>
          <cell r="O3577" t="str">
            <v>PK</v>
          </cell>
          <cell r="P3577">
            <v>653</v>
          </cell>
          <cell r="Q3577">
            <v>653</v>
          </cell>
          <cell r="R3577">
            <v>653</v>
          </cell>
          <cell r="S3577">
            <v>653</v>
          </cell>
          <cell r="T3577">
            <v>11915</v>
          </cell>
          <cell r="U3577">
            <v>11915</v>
          </cell>
          <cell r="V3577">
            <v>11915</v>
          </cell>
          <cell r="W3577">
            <v>11915</v>
          </cell>
          <cell r="X3577" t="str">
            <v>FOOD MIXER ELECTRIC BAKING PAN DOUBLE-SIDED FRYING PAN 10PCS POT SET PRESSURE COOKER VACUUM FLASK FLASHLIGHT VECHICLE MOUNTED ELECTRIC WASHING GUN ABDOMINAL WHEEL FROM NINGBO TO MOMBASA FREIGHT PREPAID FROM MOMBASA TO ICD EMBAKASI KEEMK FREIGHT COLLECT EMAIL PETRONILLAHNDONGAH45 GMAIL COM PLACE OF DELIVERY ICDE</v>
          </cell>
          <cell r="Y3577" t="str">
            <v>Valide</v>
          </cell>
        </row>
        <row r="3578">
          <cell r="A3578" t="str">
            <v>CSNU1961445</v>
          </cell>
          <cell r="B3578">
            <v>20</v>
          </cell>
          <cell r="C3578" t="str">
            <v>COSU6273703120</v>
          </cell>
          <cell r="D3578">
            <v>0</v>
          </cell>
          <cell r="E3578">
            <v>0</v>
          </cell>
          <cell r="F3578">
            <v>0</v>
          </cell>
          <cell r="G3578">
            <v>0</v>
          </cell>
          <cell r="H3578">
            <v>0</v>
          </cell>
          <cell r="I3578" t="str">
            <v>2020 MSA 167469</v>
          </cell>
          <cell r="J3578">
            <v>272</v>
          </cell>
          <cell r="K3578" t="str">
            <v>PT WILMAR NABATI INDONESIA</v>
          </cell>
          <cell r="L3578" t="str">
            <v>KAPA OIL REFINERIES LTD</v>
          </cell>
          <cell r="M3578" t="str">
            <v>SG</v>
          </cell>
          <cell r="N3578" t="str">
            <v>IDSUB</v>
          </cell>
          <cell r="O3578" t="str">
            <v>DR</v>
          </cell>
          <cell r="P3578">
            <v>80</v>
          </cell>
          <cell r="Q3578">
            <v>80</v>
          </cell>
          <cell r="R3578">
            <v>80</v>
          </cell>
          <cell r="S3578">
            <v>80</v>
          </cell>
          <cell r="T3578">
            <v>21440</v>
          </cell>
          <cell r="U3578">
            <v>21440</v>
          </cell>
          <cell r="V3578">
            <v>21440</v>
          </cell>
          <cell r="W3578">
            <v>21440</v>
          </cell>
          <cell r="X3578" t="str">
            <v>1 X 20 FCL 20 000 MT 80 DRUMS REFINED GLYCERINE 99 7 USP GRADE NET WEIGHT 20 000 MT GROSS WEIGHT 21 440 MT MOBILE PHONE NUMBER 2540206420000 254722515172 FAX 254-020-6420642 020-357 3778 E-MAIL LOGISTICS KAPA-OIL COM IMPORTS KAPA-OIL COM FREIGHT PREPAID PLACE OF DELIVERY ICDE</v>
          </cell>
          <cell r="Y3578" t="str">
            <v>Valide</v>
          </cell>
        </row>
        <row r="3579">
          <cell r="A3579" t="str">
            <v>CBHU8976691</v>
          </cell>
          <cell r="B3579">
            <v>40</v>
          </cell>
          <cell r="C3579" t="str">
            <v>COSU6273719860</v>
          </cell>
          <cell r="D3579">
            <v>0</v>
          </cell>
          <cell r="E3579">
            <v>0</v>
          </cell>
          <cell r="F3579">
            <v>0</v>
          </cell>
          <cell r="G3579">
            <v>0</v>
          </cell>
          <cell r="H3579">
            <v>0</v>
          </cell>
          <cell r="I3579" t="str">
            <v>2020 MSA 167375</v>
          </cell>
          <cell r="J3579">
            <v>176</v>
          </cell>
          <cell r="K3579" t="str">
            <v>CHINA RAILWAY NO 5 ENGINEERING</v>
          </cell>
          <cell r="L3579" t="str">
            <v>CHINA RAILWAY NO 5 ENGINEERING</v>
          </cell>
          <cell r="M3579" t="str">
            <v>CN</v>
          </cell>
          <cell r="N3579" t="str">
            <v>CNTXG</v>
          </cell>
          <cell r="O3579" t="str">
            <v>PK</v>
          </cell>
          <cell r="P3579">
            <v>96</v>
          </cell>
          <cell r="Q3579">
            <v>96</v>
          </cell>
          <cell r="R3579">
            <v>96</v>
          </cell>
          <cell r="S3579">
            <v>96</v>
          </cell>
          <cell r="T3579">
            <v>54396</v>
          </cell>
          <cell r="U3579">
            <v>54396</v>
          </cell>
          <cell r="V3579">
            <v>54396</v>
          </cell>
          <cell r="W3579">
            <v>54396</v>
          </cell>
          <cell r="X3579" t="str">
            <v>STEEL FORMWORK PLYWOOD 7308900000 4412330090 FAX 0086-851-86518529 CTC MR DUAN YIHAN TEL +254 742408333 PLACE OF DELIVERY PORT CLEARANCE</v>
          </cell>
          <cell r="Y3579" t="str">
            <v>Valide</v>
          </cell>
        </row>
        <row r="3580">
          <cell r="A3580" t="str">
            <v>TCLU9745013</v>
          </cell>
          <cell r="B3580">
            <v>40</v>
          </cell>
          <cell r="C3580" t="str">
            <v>COSU6273719860</v>
          </cell>
          <cell r="D3580">
            <v>0</v>
          </cell>
          <cell r="E3580">
            <v>0</v>
          </cell>
          <cell r="F3580">
            <v>0</v>
          </cell>
          <cell r="G3580">
            <v>0</v>
          </cell>
          <cell r="H3580">
            <v>0</v>
          </cell>
          <cell r="I3580" t="str">
            <v>2020 MSA 167375</v>
          </cell>
          <cell r="J3580">
            <v>176</v>
          </cell>
          <cell r="K3580" t="str">
            <v>CHINA RAILWAY NO 5 ENGINEERING</v>
          </cell>
          <cell r="L3580" t="str">
            <v>CHINA RAILWAY NO 5 ENGINEERING</v>
          </cell>
          <cell r="M3580" t="str">
            <v>CN</v>
          </cell>
          <cell r="N3580" t="str">
            <v>CNTXG</v>
          </cell>
          <cell r="O3580" t="str">
            <v>PK</v>
          </cell>
          <cell r="P3580">
            <v>96</v>
          </cell>
          <cell r="Q3580">
            <v>96</v>
          </cell>
          <cell r="R3580">
            <v>96</v>
          </cell>
          <cell r="S3580">
            <v>96</v>
          </cell>
          <cell r="T3580">
            <v>54396</v>
          </cell>
          <cell r="U3580">
            <v>54396</v>
          </cell>
          <cell r="V3580">
            <v>54396</v>
          </cell>
          <cell r="W3580">
            <v>54396</v>
          </cell>
          <cell r="X3580" t="str">
            <v>STEEL FORMWORK PLYWOOD 7308900000 4412330090 FAX 0086-851-86518529 CTC MR DUAN YIHAN TEL +254 742408333 PLACE OF DELIVERY PORT CLEARANCE</v>
          </cell>
          <cell r="Y3580" t="str">
            <v>Valide</v>
          </cell>
        </row>
        <row r="3581">
          <cell r="A3581" t="str">
            <v>CBHU7080798</v>
          </cell>
          <cell r="B3581">
            <v>40</v>
          </cell>
          <cell r="C3581" t="str">
            <v>COSU6273719860</v>
          </cell>
          <cell r="D3581">
            <v>0</v>
          </cell>
          <cell r="E3581">
            <v>0</v>
          </cell>
          <cell r="F3581">
            <v>0</v>
          </cell>
          <cell r="G3581">
            <v>0</v>
          </cell>
          <cell r="H3581">
            <v>0</v>
          </cell>
          <cell r="I3581" t="str">
            <v>2020 MSA 167375</v>
          </cell>
          <cell r="J3581">
            <v>176</v>
          </cell>
          <cell r="K3581" t="str">
            <v>CHINA RAILWAY NO 5 ENGINEERING</v>
          </cell>
          <cell r="L3581" t="str">
            <v>CHINA RAILWAY NO 5 ENGINEERING</v>
          </cell>
          <cell r="M3581" t="str">
            <v>CN</v>
          </cell>
          <cell r="N3581" t="str">
            <v>CNTXG</v>
          </cell>
          <cell r="O3581" t="str">
            <v>PK</v>
          </cell>
          <cell r="P3581">
            <v>96</v>
          </cell>
          <cell r="Q3581">
            <v>96</v>
          </cell>
          <cell r="R3581">
            <v>96</v>
          </cell>
          <cell r="S3581">
            <v>96</v>
          </cell>
          <cell r="T3581">
            <v>54396</v>
          </cell>
          <cell r="U3581">
            <v>54396</v>
          </cell>
          <cell r="V3581">
            <v>54396</v>
          </cell>
          <cell r="W3581">
            <v>54396</v>
          </cell>
          <cell r="X3581" t="str">
            <v>STEEL FORMWORK PLYWOOD 7308900000 4412330090 FAX 0086-851-86518529 CTC MR DUAN YIHAN TEL +254 742408333 PLACE OF DELIVERY PORT CLEARANCE</v>
          </cell>
          <cell r="Y3581" t="str">
            <v>Valide</v>
          </cell>
        </row>
        <row r="3582">
          <cell r="A3582" t="str">
            <v>BSIU9411057</v>
          </cell>
          <cell r="B3582">
            <v>40</v>
          </cell>
          <cell r="C3582" t="str">
            <v>COSU6273842840W</v>
          </cell>
          <cell r="D3582">
            <v>0</v>
          </cell>
          <cell r="E3582">
            <v>0</v>
          </cell>
          <cell r="F3582">
            <v>0</v>
          </cell>
          <cell r="G3582">
            <v>0</v>
          </cell>
          <cell r="H3582">
            <v>0</v>
          </cell>
          <cell r="I3582" t="str">
            <v>2020 MSA 167469</v>
          </cell>
          <cell r="J3582">
            <v>275</v>
          </cell>
          <cell r="K3582" t="str">
            <v>ROAN MACHINERY INC</v>
          </cell>
          <cell r="L3582" t="str">
            <v>BROWNSOIL KENYA LTD</v>
          </cell>
          <cell r="M3582" t="str">
            <v>SG</v>
          </cell>
          <cell r="N3582" t="str">
            <v>AUMEL</v>
          </cell>
          <cell r="O3582" t="str">
            <v>UN</v>
          </cell>
          <cell r="P3582">
            <v>1</v>
          </cell>
          <cell r="Q3582">
            <v>1</v>
          </cell>
          <cell r="R3582">
            <v>1</v>
          </cell>
          <cell r="S3582">
            <v>1</v>
          </cell>
          <cell r="T3582">
            <v>18980</v>
          </cell>
          <cell r="U3582">
            <v>18980</v>
          </cell>
          <cell r="V3582">
            <v>18980</v>
          </cell>
          <cell r="W3582">
            <v>18980</v>
          </cell>
          <cell r="X3582" t="str">
            <v>USED CATERPILLAR 140G MOTOR GRADER FITTED WITH A ROPS CABIN PUSH BLOCK MS RIPPERS AND 14 X 24 TYRES YEAR OF MANUFACTURE 1990 HS CODE 842920 COLOR YELLOW HORSE POWER 150 PLACE OF DELIVERY PORT CLEARANCE</v>
          </cell>
          <cell r="Y3582" t="str">
            <v>Valide</v>
          </cell>
        </row>
        <row r="3583">
          <cell r="A3583" t="str">
            <v>CSNU6002079</v>
          </cell>
          <cell r="B3583">
            <v>40</v>
          </cell>
          <cell r="C3583" t="str">
            <v>COSU6273895140</v>
          </cell>
          <cell r="D3583">
            <v>0</v>
          </cell>
          <cell r="E3583">
            <v>0</v>
          </cell>
          <cell r="F3583">
            <v>0</v>
          </cell>
          <cell r="G3583">
            <v>0</v>
          </cell>
          <cell r="H3583">
            <v>0</v>
          </cell>
          <cell r="I3583" t="str">
            <v>2020 MSA 167375</v>
          </cell>
          <cell r="J3583">
            <v>350</v>
          </cell>
          <cell r="K3583" t="str">
            <v>VITAL SOLUTIONS PTE LTD</v>
          </cell>
          <cell r="L3583" t="str">
            <v>PRINTING SERVICES LTD</v>
          </cell>
          <cell r="M3583" t="str">
            <v>CN</v>
          </cell>
          <cell r="N3583" t="str">
            <v>IDJKT</v>
          </cell>
          <cell r="O3583" t="str">
            <v>RO</v>
          </cell>
          <cell r="P3583">
            <v>49</v>
          </cell>
          <cell r="Q3583">
            <v>49</v>
          </cell>
          <cell r="R3583">
            <v>49</v>
          </cell>
          <cell r="S3583">
            <v>49</v>
          </cell>
          <cell r="T3583">
            <v>23549</v>
          </cell>
          <cell r="U3583">
            <v>23549</v>
          </cell>
          <cell r="V3583">
            <v>23549</v>
          </cell>
          <cell r="W3583">
            <v>23549</v>
          </cell>
          <cell r="X3583" t="str">
            <v>1 X 40 CONTAINER 49 ROLL NO OF PACKAGE 49 UNCOATED WOODFREE- REEL IDF NO E2007355537 HS CODE 4802550000 FREIGHT PREPAID BY VITAL SOLUTIONS AT SINGAPORE PLACE OF DELIVERY ICD NAIROBI MENTENG JAKARTA PUSAT DKI JAKARTA 10350 INDONESIA TAX ID 01 001 855 4-092 000 G W 23 549136 MT N W 23 224000 MT PLACE OF DELIVERY PORT CLEARANCE</v>
          </cell>
          <cell r="Y3583" t="str">
            <v>Valide</v>
          </cell>
        </row>
        <row r="3584">
          <cell r="A3584" t="str">
            <v>CSLU1644016</v>
          </cell>
          <cell r="B3584">
            <v>20</v>
          </cell>
          <cell r="C3584" t="str">
            <v>COSU6273973620</v>
          </cell>
          <cell r="D3584">
            <v>0</v>
          </cell>
          <cell r="E3584">
            <v>0</v>
          </cell>
          <cell r="F3584">
            <v>0</v>
          </cell>
          <cell r="G3584">
            <v>0</v>
          </cell>
          <cell r="H3584">
            <v>0</v>
          </cell>
          <cell r="I3584" t="str">
            <v>2020 MSA 167469</v>
          </cell>
          <cell r="J3584">
            <v>163</v>
          </cell>
          <cell r="K3584" t="str">
            <v>DS TECH CORPORATION</v>
          </cell>
          <cell r="L3584" t="str">
            <v>SPACE AND STYLE LIMITED</v>
          </cell>
          <cell r="M3584" t="str">
            <v>SG</v>
          </cell>
          <cell r="N3584" t="str">
            <v>KRICH</v>
          </cell>
          <cell r="O3584" t="str">
            <v>PK</v>
          </cell>
          <cell r="P3584">
            <v>22</v>
          </cell>
          <cell r="Q3584">
            <v>22</v>
          </cell>
          <cell r="R3584">
            <v>22</v>
          </cell>
          <cell r="S3584">
            <v>22</v>
          </cell>
          <cell r="T3584">
            <v>98030</v>
          </cell>
          <cell r="U3584">
            <v>98030</v>
          </cell>
          <cell r="V3584">
            <v>98030</v>
          </cell>
          <cell r="W3584">
            <v>98030</v>
          </cell>
          <cell r="X3584" t="str">
            <v>ALUZINC STEEL COILS HS CODE 7210 61 97 59MT ALUZINC STEEL COILS AS PER PROFORMA INVOICE NO KE-SNS-DS200710-01 DATED JU LY10 2020 CFR MOMBASA KENYA INCOTERMS 2020 IDF NUMBER E2007364889 LC REFERENCE REF TF2022018462 PLACE OF DELIVERY PORT CLEARANCE</v>
          </cell>
          <cell r="Y3584" t="str">
            <v>Valide</v>
          </cell>
        </row>
        <row r="3585">
          <cell r="A3585" t="str">
            <v>FCIU9578793</v>
          </cell>
          <cell r="B3585">
            <v>40</v>
          </cell>
          <cell r="C3585" t="str">
            <v>COSU6274039290W</v>
          </cell>
          <cell r="D3585">
            <v>0</v>
          </cell>
          <cell r="E3585">
            <v>0</v>
          </cell>
          <cell r="F3585">
            <v>0</v>
          </cell>
          <cell r="G3585">
            <v>0</v>
          </cell>
          <cell r="H3585">
            <v>0</v>
          </cell>
          <cell r="I3585" t="str">
            <v>2020 MSA 167469</v>
          </cell>
          <cell r="J3585">
            <v>283</v>
          </cell>
          <cell r="K3585" t="str">
            <v>XIANG SEN COMPANY LIMITED</v>
          </cell>
          <cell r="L3585" t="str">
            <v>GREAT YADUO INDUSTRY LIMITED</v>
          </cell>
          <cell r="M3585" t="str">
            <v>SG</v>
          </cell>
          <cell r="N3585" t="str">
            <v>VNVIC</v>
          </cell>
          <cell r="O3585" t="str">
            <v>PK</v>
          </cell>
          <cell r="P3585">
            <v>2240</v>
          </cell>
          <cell r="Q3585">
            <v>2240</v>
          </cell>
          <cell r="R3585">
            <v>2240</v>
          </cell>
          <cell r="S3585">
            <v>2240</v>
          </cell>
          <cell r="T3585">
            <v>56336</v>
          </cell>
          <cell r="U3585">
            <v>56336</v>
          </cell>
          <cell r="V3585">
            <v>56336</v>
          </cell>
          <cell r="W3585">
            <v>56336</v>
          </cell>
          <cell r="X3585" t="str">
            <v>EVA RAW MATERIAL-- SHIPPER PROVIDED HS CODE 390130 21 FREE DAYS OF DEMURRAGE AND DETENTION COMBINED AT DESTINATION PLACE OF DELIVERY PORT CLEARANCE</v>
          </cell>
          <cell r="Y3585" t="str">
            <v>Valide</v>
          </cell>
        </row>
        <row r="3586">
          <cell r="A3586" t="str">
            <v>TLLU4111586</v>
          </cell>
          <cell r="B3586">
            <v>40</v>
          </cell>
          <cell r="C3586" t="str">
            <v>COSU6274039290W</v>
          </cell>
          <cell r="D3586">
            <v>0</v>
          </cell>
          <cell r="E3586">
            <v>0</v>
          </cell>
          <cell r="F3586">
            <v>0</v>
          </cell>
          <cell r="G3586">
            <v>0</v>
          </cell>
          <cell r="H3586">
            <v>0</v>
          </cell>
          <cell r="I3586" t="str">
            <v>2020 MSA 167469</v>
          </cell>
          <cell r="J3586">
            <v>283</v>
          </cell>
          <cell r="K3586" t="str">
            <v>XIANG SEN COMPANY LIMITED</v>
          </cell>
          <cell r="L3586" t="str">
            <v>GREAT YADUO INDUSTRY LIMITED</v>
          </cell>
          <cell r="M3586" t="str">
            <v>SG</v>
          </cell>
          <cell r="N3586" t="str">
            <v>VNVIC</v>
          </cell>
          <cell r="O3586" t="str">
            <v>PK</v>
          </cell>
          <cell r="P3586">
            <v>2240</v>
          </cell>
          <cell r="Q3586">
            <v>2240</v>
          </cell>
          <cell r="R3586">
            <v>2240</v>
          </cell>
          <cell r="S3586">
            <v>2240</v>
          </cell>
          <cell r="T3586">
            <v>56336</v>
          </cell>
          <cell r="U3586">
            <v>56336</v>
          </cell>
          <cell r="V3586">
            <v>56336</v>
          </cell>
          <cell r="W3586">
            <v>56336</v>
          </cell>
          <cell r="X3586" t="str">
            <v>EVA RAW MATERIAL-- SHIPPER PROVIDED HS CODE 390130 21 FREE DAYS OF DEMURRAGE AND DETENTION COMBINED AT DESTINATION PLACE OF DELIVERY PORT CLEARANCE</v>
          </cell>
          <cell r="Y3586" t="str">
            <v>Valide</v>
          </cell>
        </row>
        <row r="3587">
          <cell r="A3587" t="str">
            <v>CSNU8081483</v>
          </cell>
          <cell r="B3587">
            <v>40</v>
          </cell>
          <cell r="C3587" t="str">
            <v>COSU6274186730</v>
          </cell>
          <cell r="D3587">
            <v>0</v>
          </cell>
          <cell r="E3587">
            <v>0</v>
          </cell>
          <cell r="F3587">
            <v>0</v>
          </cell>
          <cell r="G3587">
            <v>0</v>
          </cell>
          <cell r="H3587">
            <v>0</v>
          </cell>
          <cell r="I3587" t="str">
            <v>2020 MSA 167375</v>
          </cell>
          <cell r="J3587">
            <v>361</v>
          </cell>
          <cell r="K3587" t="str">
            <v>MYMEDIC INNOVATION SDN BHD</v>
          </cell>
          <cell r="L3587" t="str">
            <v>KENYA MEDICAL SUPPLIES AUTHORITY</v>
          </cell>
          <cell r="M3587" t="str">
            <v>CN</v>
          </cell>
          <cell r="N3587" t="str">
            <v>MYPKG</v>
          </cell>
          <cell r="O3587" t="str">
            <v>CT</v>
          </cell>
          <cell r="P3587">
            <v>1720</v>
          </cell>
          <cell r="Q3587">
            <v>1720</v>
          </cell>
          <cell r="R3587">
            <v>0</v>
          </cell>
          <cell r="S3587">
            <v>0</v>
          </cell>
          <cell r="T3587">
            <v>7365</v>
          </cell>
          <cell r="U3587">
            <v>7365</v>
          </cell>
          <cell r="V3587">
            <v>0</v>
          </cell>
          <cell r="W3587">
            <v>0</v>
          </cell>
          <cell r="X3587" t="str">
            <v>1 X 40 HQ CONTAINER STC 23 PALLETS 1720 CARTONS PAP SMEAR TEST KIT AND VAGINAL SPECULUM CARGO IN TRANSIT TO NAIROBI UNDER CONSIGNEE S OWN COST RISK AND ARRANGEMENT CARRIER S LIABILITY CEASE AT PORT OF DISCHARGE PLACE OF DELIVERY PORT CLEARANCE</v>
          </cell>
          <cell r="Y3587" t="str">
            <v>Valide</v>
          </cell>
        </row>
        <row r="3588">
          <cell r="A3588" t="str">
            <v>TCKU6825735</v>
          </cell>
          <cell r="B3588">
            <v>40</v>
          </cell>
          <cell r="C3588" t="str">
            <v>COSU6274204180</v>
          </cell>
          <cell r="D3588">
            <v>0</v>
          </cell>
          <cell r="E3588">
            <v>0</v>
          </cell>
          <cell r="F3588">
            <v>0</v>
          </cell>
          <cell r="G3588">
            <v>0</v>
          </cell>
          <cell r="H3588">
            <v>0</v>
          </cell>
          <cell r="I3588" t="str">
            <v>2020 MSA 167469</v>
          </cell>
          <cell r="J3588">
            <v>286</v>
          </cell>
          <cell r="K3588" t="str">
            <v>SUNFLAG THAILAND LIMITED</v>
          </cell>
          <cell r="L3588" t="str">
            <v>SUPRA TEXTILES LIMITED</v>
          </cell>
          <cell r="M3588" t="str">
            <v>SG</v>
          </cell>
          <cell r="N3588" t="str">
            <v>THBKK</v>
          </cell>
          <cell r="O3588" t="str">
            <v>CT</v>
          </cell>
          <cell r="P3588">
            <v>661</v>
          </cell>
          <cell r="Q3588">
            <v>661</v>
          </cell>
          <cell r="R3588">
            <v>661</v>
          </cell>
          <cell r="S3588">
            <v>661</v>
          </cell>
          <cell r="T3588">
            <v>22699</v>
          </cell>
          <cell r="U3588">
            <v>22699</v>
          </cell>
          <cell r="V3588">
            <v>22699</v>
          </cell>
          <cell r="W3588">
            <v>22699</v>
          </cell>
          <cell r="X3588" t="str">
            <v>SHIPPER S LOAD COUNT SAID TO CONTAIN 21 152 00 KGS POLYESTER TEXTURED YARN DTY 150D 48F SEMI DULL RAW WHITE NON INTERMINGLED AA GRADE Z TWIST DA 340 AS PER PI NO PRF EXP 2020 0375 DATED 17 07 2020 L C REF NO TF2021200007 IDF NO E2007367837 HS CODE 5402 33 00 TRANSHIPMENT AT SINGAPORE BY M V EXPRESS SPAIN V 1913W PLACE OF DELIVERY ICDE</v>
          </cell>
          <cell r="Y3588" t="str">
            <v>Valide</v>
          </cell>
        </row>
        <row r="3589">
          <cell r="A3589" t="str">
            <v>CSNU1557027</v>
          </cell>
          <cell r="B3589">
            <v>20</v>
          </cell>
          <cell r="C3589" t="str">
            <v>COSU6274270990</v>
          </cell>
          <cell r="D3589">
            <v>0</v>
          </cell>
          <cell r="E3589">
            <v>0</v>
          </cell>
          <cell r="F3589">
            <v>0</v>
          </cell>
          <cell r="G3589">
            <v>0</v>
          </cell>
          <cell r="H3589">
            <v>0</v>
          </cell>
          <cell r="I3589" t="str">
            <v>2020 MSA 167375</v>
          </cell>
          <cell r="J3589">
            <v>365</v>
          </cell>
          <cell r="K3589" t="str">
            <v>KL-KEPONG OLEOMAS SDN BHD</v>
          </cell>
          <cell r="L3589" t="str">
            <v>HACO INDUSTRIES KENYA LTD</v>
          </cell>
          <cell r="M3589" t="str">
            <v>CN</v>
          </cell>
          <cell r="N3589" t="str">
            <v>MYPKG</v>
          </cell>
          <cell r="O3589" t="str">
            <v>BG</v>
          </cell>
          <cell r="P3589">
            <v>620</v>
          </cell>
          <cell r="Q3589">
            <v>620</v>
          </cell>
          <cell r="R3589">
            <v>620</v>
          </cell>
          <cell r="S3589">
            <v>620</v>
          </cell>
          <cell r="T3589">
            <v>15599</v>
          </cell>
          <cell r="U3589">
            <v>15599</v>
          </cell>
          <cell r="V3589">
            <v>15599</v>
          </cell>
          <cell r="W3589">
            <v>15599</v>
          </cell>
          <cell r="X3589" t="str">
            <v>1 X 20 GP CONTAINER STC - 620 BAGS PALMEROL 6830 CETYL STEARYL ALCOHOL IN 25KG BAG - LOOSED NUMBER OF PACKAGES 620 BAGS OUR SALES ORDER 2000180035-0 CUSTOMER ORDER JA 20-0560 KEN I BR NET WEIGHT 15 500 MT GROSS WEIGHT 15 599 MT CARGO IN TRANSIT TO ICD EMBAKASI NAIROBI KENYA UNDER CONSIGNEE S OWN COST RISK AND ARRANGEMENT CARRIER S LIABILITY CEASE AT PORT OF DISCHARGE MOMBASA KENYA PLACE OF DELIVERY PORT CLEARANCE</v>
          </cell>
          <cell r="Y3589" t="str">
            <v>Valide</v>
          </cell>
        </row>
        <row r="3590">
          <cell r="A3590" t="str">
            <v>TLLU2061423</v>
          </cell>
          <cell r="B3590">
            <v>20</v>
          </cell>
          <cell r="C3590" t="str">
            <v>COSU6274433780W</v>
          </cell>
          <cell r="D3590">
            <v>0</v>
          </cell>
          <cell r="E3590">
            <v>0</v>
          </cell>
          <cell r="F3590">
            <v>0</v>
          </cell>
          <cell r="G3590">
            <v>0</v>
          </cell>
          <cell r="H3590">
            <v>0</v>
          </cell>
          <cell r="I3590" t="str">
            <v>2020 MSA 167469</v>
          </cell>
          <cell r="J3590">
            <v>293</v>
          </cell>
          <cell r="K3590" t="str">
            <v>ARCHI FARMING EQUIPMENT</v>
          </cell>
          <cell r="L3590" t="str">
            <v>AKSHAR AUTO SPARES G H LTD</v>
          </cell>
          <cell r="M3590" t="str">
            <v>SG</v>
          </cell>
          <cell r="N3590" t="str">
            <v>INMAA</v>
          </cell>
          <cell r="O3590" t="str">
            <v>PK</v>
          </cell>
          <cell r="P3590">
            <v>275</v>
          </cell>
          <cell r="Q3590">
            <v>275</v>
          </cell>
          <cell r="R3590">
            <v>275</v>
          </cell>
          <cell r="S3590">
            <v>275</v>
          </cell>
          <cell r="T3590">
            <v>11085</v>
          </cell>
          <cell r="U3590">
            <v>11085</v>
          </cell>
          <cell r="V3590">
            <v>11085</v>
          </cell>
          <cell r="W3590">
            <v>11085</v>
          </cell>
          <cell r="X3590" t="str">
            <v>1X20 FCL CONTAINER STC TOTAL 275 PACKAGES TOTAL TWO HUNDRED SEVENTY FIVE PACKAGES ONLY CARTONS - 87 BUNDLES - 188 AGRICULTURAL IMPLEMENTS TRACTOR PLOUGH PARTS H S CODE 84321010 85122010 73259910 87089900 S BILL NO 4879123 DATE 01 09 2020 INVOICE NO AF GST-09 20-21 DT 24-08-2020 NET WEIGHT 10855 00 KGS E-MAIL INFO AFESIMBA COM CONTACT PERSON MR ARVIND G PATEL CARRIER RESPONSIBILITY CEASES UPTO MOMBASA CARGO IN-TRANSIT TO ICD-EMBAKASI NAIROBI ON CONSIGNEE ARRANGEMENT COST RISK AND ACCOUNT PLACE OF DELIVERY PORT CLEARANCE</v>
          </cell>
          <cell r="Y3590" t="str">
            <v>Valide</v>
          </cell>
        </row>
        <row r="3591">
          <cell r="A3591" t="str">
            <v>CSNU7314220</v>
          </cell>
          <cell r="B3591">
            <v>40</v>
          </cell>
          <cell r="C3591" t="str">
            <v>COSU6274474680W</v>
          </cell>
          <cell r="D3591">
            <v>0</v>
          </cell>
          <cell r="E3591">
            <v>0</v>
          </cell>
          <cell r="F3591">
            <v>0</v>
          </cell>
          <cell r="G3591">
            <v>0</v>
          </cell>
          <cell r="H3591">
            <v>0</v>
          </cell>
          <cell r="I3591" t="str">
            <v>2020 MSA 167469</v>
          </cell>
          <cell r="J3591">
            <v>296</v>
          </cell>
          <cell r="K3591" t="str">
            <v>ORB ENERGY PVT LTD</v>
          </cell>
          <cell r="L3591" t="str">
            <v>ORB ENERGY PVT LTD</v>
          </cell>
          <cell r="M3591" t="str">
            <v>SG</v>
          </cell>
          <cell r="N3591" t="str">
            <v>INMAA</v>
          </cell>
          <cell r="O3591" t="str">
            <v>PK</v>
          </cell>
          <cell r="P3591">
            <v>194</v>
          </cell>
          <cell r="Q3591">
            <v>194</v>
          </cell>
          <cell r="R3591">
            <v>194</v>
          </cell>
          <cell r="S3591">
            <v>194</v>
          </cell>
          <cell r="T3591">
            <v>5108</v>
          </cell>
          <cell r="U3591">
            <v>5108</v>
          </cell>
          <cell r="V3591">
            <v>5108</v>
          </cell>
          <cell r="W3591">
            <v>5108</v>
          </cell>
          <cell r="X3591" t="str">
            <v>01 X 40 FCL CONTAINER STC TOTAL 194 PACKAGES ONLY SOLAR PRODUCTS HS CODE 8543 7092 SOLAR POWER SYSTEM COMPLETE WITH ACCESSORIES SB NO 4869411 DT 01 09 2020 INV NO 2021300007 DT 31 08 2020 IEC NO 0706016262 MOBILE +254 732 828 292 PIN NO P051450333P PLACE OF DELIVERY PORT CLEARANCE</v>
          </cell>
          <cell r="Y3591" t="str">
            <v>Valide</v>
          </cell>
        </row>
        <row r="3592">
          <cell r="A3592" t="str">
            <v>CCLU7802226</v>
          </cell>
          <cell r="B3592">
            <v>40</v>
          </cell>
          <cell r="C3592" t="str">
            <v>COSU6274523940W</v>
          </cell>
          <cell r="D3592">
            <v>0</v>
          </cell>
          <cell r="E3592">
            <v>0</v>
          </cell>
          <cell r="F3592">
            <v>0</v>
          </cell>
          <cell r="G3592">
            <v>0</v>
          </cell>
          <cell r="H3592">
            <v>0</v>
          </cell>
          <cell r="I3592" t="str">
            <v>2020 MSA 167469</v>
          </cell>
          <cell r="J3592">
            <v>200</v>
          </cell>
          <cell r="K3592" t="str">
            <v>EITAIXIAMENNEW ENERGY TECHNOLOGY</v>
          </cell>
          <cell r="L3592" t="str">
            <v>REDAVIA KENYA ASSET LTD</v>
          </cell>
          <cell r="M3592" t="str">
            <v>SG</v>
          </cell>
          <cell r="N3592" t="str">
            <v>CNXMN</v>
          </cell>
          <cell r="O3592" t="str">
            <v>PK</v>
          </cell>
          <cell r="P3592">
            <v>468</v>
          </cell>
          <cell r="Q3592">
            <v>468</v>
          </cell>
          <cell r="R3592">
            <v>468</v>
          </cell>
          <cell r="S3592">
            <v>468</v>
          </cell>
          <cell r="T3592">
            <v>45033</v>
          </cell>
          <cell r="U3592">
            <v>45033</v>
          </cell>
          <cell r="V3592">
            <v>45033</v>
          </cell>
          <cell r="W3592">
            <v>45033</v>
          </cell>
          <cell r="X3592" t="str">
            <v>SOLAR MODULES SYP285P CABLES OF SOLAR MODULES H1Z2Z2 -K ALUMINUM ALLOY PARTS OF PV MOUNTING SYSTEM 6005-T5 HUAWEI INVERTER SUN-2000-20KTL -M0 HUAWEI INVERTER SUN-2000-60KTL -M0 AC COMBINER BOX OF SOLAR MODULE PLACE OF DELIVERY ICDE</v>
          </cell>
          <cell r="Y3592" t="str">
            <v>Valide</v>
          </cell>
        </row>
        <row r="3593">
          <cell r="A3593" t="str">
            <v>CSNU6576499</v>
          </cell>
          <cell r="B3593">
            <v>40</v>
          </cell>
          <cell r="C3593" t="str">
            <v>COSU6274523940W</v>
          </cell>
          <cell r="D3593">
            <v>0</v>
          </cell>
          <cell r="E3593">
            <v>0</v>
          </cell>
          <cell r="F3593">
            <v>0</v>
          </cell>
          <cell r="G3593">
            <v>0</v>
          </cell>
          <cell r="H3593">
            <v>0</v>
          </cell>
          <cell r="I3593" t="str">
            <v>2020 MSA 167469</v>
          </cell>
          <cell r="J3593">
            <v>200</v>
          </cell>
          <cell r="K3593" t="str">
            <v>EITAIXIAMENNEW ENERGY TECHNOLOGY</v>
          </cell>
          <cell r="L3593" t="str">
            <v>REDAVIA KENYA ASSET LTD</v>
          </cell>
          <cell r="M3593" t="str">
            <v>SG</v>
          </cell>
          <cell r="N3593" t="str">
            <v>CNXMN</v>
          </cell>
          <cell r="O3593" t="str">
            <v>PK</v>
          </cell>
          <cell r="P3593">
            <v>468</v>
          </cell>
          <cell r="Q3593">
            <v>468</v>
          </cell>
          <cell r="R3593">
            <v>468</v>
          </cell>
          <cell r="S3593">
            <v>468</v>
          </cell>
          <cell r="T3593">
            <v>45033</v>
          </cell>
          <cell r="U3593">
            <v>45033</v>
          </cell>
          <cell r="V3593">
            <v>45033</v>
          </cell>
          <cell r="W3593">
            <v>45033</v>
          </cell>
          <cell r="X3593" t="str">
            <v>SOLAR MODULES SYP285P CABLES OF SOLAR MODULES H1Z2Z2 -K ALUMINUM ALLOY PARTS OF PV MOUNTING SYSTEM 6005-T5 HUAWEI INVERTER SUN-2000-20KTL -M0 HUAWEI INVERTER SUN-2000-60KTL -M0 AC COMBINER BOX OF SOLAR MODULE PLACE OF DELIVERY ICDE</v>
          </cell>
          <cell r="Y3593" t="str">
            <v>Valide</v>
          </cell>
        </row>
        <row r="3594">
          <cell r="A3594" t="str">
            <v>CSLU2043426</v>
          </cell>
          <cell r="B3594">
            <v>20</v>
          </cell>
          <cell r="C3594" t="str">
            <v>COSU6274535550</v>
          </cell>
          <cell r="D3594">
            <v>0</v>
          </cell>
          <cell r="E3594">
            <v>0</v>
          </cell>
          <cell r="F3594">
            <v>0</v>
          </cell>
          <cell r="G3594">
            <v>0</v>
          </cell>
          <cell r="H3594">
            <v>0</v>
          </cell>
          <cell r="I3594" t="str">
            <v>2020 MSA 167375</v>
          </cell>
          <cell r="J3594">
            <v>206</v>
          </cell>
          <cell r="K3594" t="str">
            <v>FUJIAN QUANZHOU MACHINERY</v>
          </cell>
          <cell r="L3594" t="str">
            <v>ESTHER WANJIRU KIARIE</v>
          </cell>
          <cell r="M3594" t="str">
            <v>CN</v>
          </cell>
          <cell r="N3594" t="str">
            <v>CNFOC</v>
          </cell>
          <cell r="O3594" t="str">
            <v>CT</v>
          </cell>
          <cell r="P3594">
            <v>933</v>
          </cell>
          <cell r="Q3594">
            <v>933</v>
          </cell>
          <cell r="R3594">
            <v>933</v>
          </cell>
          <cell r="S3594">
            <v>933</v>
          </cell>
          <cell r="T3594">
            <v>19057</v>
          </cell>
          <cell r="U3594">
            <v>19057</v>
          </cell>
          <cell r="V3594">
            <v>19057</v>
          </cell>
          <cell r="W3594">
            <v>19057</v>
          </cell>
          <cell r="X3594" t="str">
            <v>NEW MOTORCYCLE PARTS PLACE OF DELIVERY PORT CLEARANCE</v>
          </cell>
          <cell r="Y3594" t="str">
            <v>Valide</v>
          </cell>
        </row>
        <row r="3595">
          <cell r="A3595" t="str">
            <v>BMOU5181325</v>
          </cell>
          <cell r="B3595">
            <v>40</v>
          </cell>
          <cell r="C3595" t="str">
            <v>COSU6274562770</v>
          </cell>
          <cell r="D3595">
            <v>0</v>
          </cell>
          <cell r="E3595">
            <v>0</v>
          </cell>
          <cell r="F3595">
            <v>0</v>
          </cell>
          <cell r="G3595">
            <v>0</v>
          </cell>
          <cell r="H3595">
            <v>0</v>
          </cell>
          <cell r="I3595" t="str">
            <v>2020 MSA 167469</v>
          </cell>
          <cell r="J3595">
            <v>204</v>
          </cell>
          <cell r="K3595" t="str">
            <v>GUANGZHOU SONLINK INDUSTRY</v>
          </cell>
          <cell r="L3595" t="str">
            <v>JETXIN KENYA COMPANY LIMITED</v>
          </cell>
          <cell r="M3595" t="str">
            <v>SG</v>
          </cell>
          <cell r="N3595" t="str">
            <v>CNNSA</v>
          </cell>
          <cell r="O3595" t="str">
            <v>PK</v>
          </cell>
          <cell r="P3595">
            <v>324</v>
          </cell>
          <cell r="Q3595">
            <v>324</v>
          </cell>
          <cell r="R3595">
            <v>324</v>
          </cell>
          <cell r="S3595">
            <v>324</v>
          </cell>
          <cell r="T3595">
            <v>24600</v>
          </cell>
          <cell r="U3595">
            <v>24600</v>
          </cell>
          <cell r="V3595">
            <v>24600</v>
          </cell>
          <cell r="W3595">
            <v>24600</v>
          </cell>
          <cell r="X3595" t="str">
            <v>NEW MOTORCYCLE IN CKD PLACE OF DELIVERY PORT CLEARANCE</v>
          </cell>
          <cell r="Y3595" t="str">
            <v>Valide</v>
          </cell>
        </row>
        <row r="3596">
          <cell r="A3596" t="str">
            <v>TLLU2682101</v>
          </cell>
          <cell r="B3596">
            <v>20</v>
          </cell>
          <cell r="C3596" t="str">
            <v>COSU6274647480</v>
          </cell>
          <cell r="D3596">
            <v>0</v>
          </cell>
          <cell r="E3596">
            <v>0</v>
          </cell>
          <cell r="F3596">
            <v>0</v>
          </cell>
          <cell r="G3596">
            <v>0</v>
          </cell>
          <cell r="H3596">
            <v>0</v>
          </cell>
          <cell r="I3596" t="str">
            <v>2020 MSA 167375</v>
          </cell>
          <cell r="J3596">
            <v>371</v>
          </cell>
          <cell r="K3596" t="str">
            <v>MED ALLIED SDN BHD</v>
          </cell>
          <cell r="L3596" t="str">
            <v>OLEO ALLIED CHEMICALS LTD</v>
          </cell>
          <cell r="M3596" t="str">
            <v>CN</v>
          </cell>
          <cell r="N3596" t="str">
            <v>MYPGU</v>
          </cell>
          <cell r="O3596" t="str">
            <v>DR</v>
          </cell>
          <cell r="P3596">
            <v>80</v>
          </cell>
          <cell r="Q3596">
            <v>80</v>
          </cell>
          <cell r="R3596">
            <v>80</v>
          </cell>
          <cell r="S3596">
            <v>80</v>
          </cell>
          <cell r="T3596">
            <v>18660</v>
          </cell>
          <cell r="U3596">
            <v>18660</v>
          </cell>
          <cell r="V3596">
            <v>18660</v>
          </cell>
          <cell r="W3596">
            <v>18660</v>
          </cell>
          <cell r="X3596" t="str">
            <v>1X20 GP CONTAINER STC 40 DRUMS OF GLYCERINE USP GRADE 99 7 MIN 40 DRUMS OF COCODIETHANOLAMIDE CDE 85 FAX NO +603-62053246 PIN NO P051721949H ATTN ANES AL DHARI EMAIL ANES-AEF ALTHARY-BROS COM PLACE OF DELIVERY ICDE</v>
          </cell>
          <cell r="Y3596" t="str">
            <v>Valide</v>
          </cell>
        </row>
        <row r="3597">
          <cell r="A3597" t="str">
            <v>CCLU5203980</v>
          </cell>
          <cell r="B3597">
            <v>40</v>
          </cell>
          <cell r="C3597" t="str">
            <v>COSU6274654340</v>
          </cell>
          <cell r="D3597">
            <v>0</v>
          </cell>
          <cell r="E3597">
            <v>0</v>
          </cell>
          <cell r="F3597">
            <v>0</v>
          </cell>
          <cell r="G3597">
            <v>0</v>
          </cell>
          <cell r="H3597">
            <v>0</v>
          </cell>
          <cell r="I3597" t="str">
            <v>2020 MSA 167469</v>
          </cell>
          <cell r="J3597">
            <v>165</v>
          </cell>
          <cell r="K3597" t="str">
            <v>XUCHUAN CHEMICAL SUZHOU CO LTD</v>
          </cell>
          <cell r="L3597" t="str">
            <v>WALKER INDUSTRIES KENYA LTD</v>
          </cell>
          <cell r="M3597" t="str">
            <v>SG</v>
          </cell>
          <cell r="N3597" t="str">
            <v>CNSHA</v>
          </cell>
          <cell r="O3597" t="str">
            <v>DR</v>
          </cell>
          <cell r="P3597">
            <v>1265</v>
          </cell>
          <cell r="Q3597">
            <v>1265</v>
          </cell>
          <cell r="R3597">
            <v>1265</v>
          </cell>
          <cell r="S3597">
            <v>1265</v>
          </cell>
          <cell r="T3597">
            <v>25181</v>
          </cell>
          <cell r="U3597">
            <v>25181</v>
          </cell>
          <cell r="V3597">
            <v>25181</v>
          </cell>
          <cell r="W3597">
            <v>25181</v>
          </cell>
          <cell r="X3597" t="str">
            <v>PU RESINS FOR SHOE SOLE PARK ATHI RIVER PIN CPR 2014 45880 WALKERKENYA2014 GMAIL COM PLACE OF DELIVERY ICDE</v>
          </cell>
          <cell r="Y3597" t="str">
            <v>Valide</v>
          </cell>
        </row>
        <row r="3598">
          <cell r="A3598" t="str">
            <v>TLLU4287549</v>
          </cell>
          <cell r="B3598">
            <v>40</v>
          </cell>
          <cell r="C3598" t="str">
            <v>COSU6274720830</v>
          </cell>
          <cell r="D3598">
            <v>0</v>
          </cell>
          <cell r="E3598">
            <v>0</v>
          </cell>
          <cell r="F3598">
            <v>0</v>
          </cell>
          <cell r="G3598">
            <v>0</v>
          </cell>
          <cell r="H3598">
            <v>0</v>
          </cell>
          <cell r="I3598" t="str">
            <v>2020 MSA 167469</v>
          </cell>
          <cell r="J3598">
            <v>302</v>
          </cell>
          <cell r="K3598" t="str">
            <v>PT PABRIK KERTAS TJIWI KIMIA TBK</v>
          </cell>
          <cell r="L3598" t="str">
            <v>NATION MEDIA GROUP LIMITED</v>
          </cell>
          <cell r="M3598" t="str">
            <v>SG</v>
          </cell>
          <cell r="N3598" t="str">
            <v>IDSUB</v>
          </cell>
          <cell r="O3598" t="str">
            <v>RO</v>
          </cell>
          <cell r="P3598">
            <v>530</v>
          </cell>
          <cell r="Q3598">
            <v>530</v>
          </cell>
          <cell r="R3598">
            <v>530</v>
          </cell>
          <cell r="S3598">
            <v>530</v>
          </cell>
          <cell r="T3598">
            <v>247620</v>
          </cell>
          <cell r="U3598">
            <v>247620</v>
          </cell>
          <cell r="V3598">
            <v>247620</v>
          </cell>
          <cell r="W3598">
            <v>247620</v>
          </cell>
          <cell r="X3598"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598" t="str">
            <v>Valide</v>
          </cell>
        </row>
        <row r="3599">
          <cell r="A3599" t="str">
            <v>TCNU7058988</v>
          </cell>
          <cell r="B3599">
            <v>40</v>
          </cell>
          <cell r="C3599" t="str">
            <v>COSU6274720830</v>
          </cell>
          <cell r="D3599">
            <v>0</v>
          </cell>
          <cell r="E3599">
            <v>0</v>
          </cell>
          <cell r="F3599">
            <v>0</v>
          </cell>
          <cell r="G3599">
            <v>0</v>
          </cell>
          <cell r="H3599">
            <v>0</v>
          </cell>
          <cell r="I3599" t="str">
            <v>2020 MSA 167469</v>
          </cell>
          <cell r="J3599">
            <v>302</v>
          </cell>
          <cell r="K3599" t="str">
            <v>PT PABRIK KERTAS TJIWI KIMIA TBK</v>
          </cell>
          <cell r="L3599" t="str">
            <v>NATION MEDIA GROUP LIMITED</v>
          </cell>
          <cell r="M3599" t="str">
            <v>SG</v>
          </cell>
          <cell r="N3599" t="str">
            <v>IDSUB</v>
          </cell>
          <cell r="O3599" t="str">
            <v>RO</v>
          </cell>
          <cell r="P3599">
            <v>530</v>
          </cell>
          <cell r="Q3599">
            <v>530</v>
          </cell>
          <cell r="R3599">
            <v>530</v>
          </cell>
          <cell r="S3599">
            <v>530</v>
          </cell>
          <cell r="T3599">
            <v>247620</v>
          </cell>
          <cell r="U3599">
            <v>247620</v>
          </cell>
          <cell r="V3599">
            <v>247620</v>
          </cell>
          <cell r="W3599">
            <v>247620</v>
          </cell>
          <cell r="X3599"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599" t="str">
            <v>Valide</v>
          </cell>
        </row>
        <row r="3600">
          <cell r="A3600" t="str">
            <v>OOLU9816287</v>
          </cell>
          <cell r="B3600">
            <v>40</v>
          </cell>
          <cell r="C3600" t="str">
            <v>COSU6274720830</v>
          </cell>
          <cell r="D3600">
            <v>0</v>
          </cell>
          <cell r="E3600">
            <v>0</v>
          </cell>
          <cell r="F3600">
            <v>0</v>
          </cell>
          <cell r="G3600">
            <v>0</v>
          </cell>
          <cell r="H3600">
            <v>0</v>
          </cell>
          <cell r="I3600" t="str">
            <v>2020 MSA 167469</v>
          </cell>
          <cell r="J3600">
            <v>302</v>
          </cell>
          <cell r="K3600" t="str">
            <v>PT PABRIK KERTAS TJIWI KIMIA TBK</v>
          </cell>
          <cell r="L3600" t="str">
            <v>NATION MEDIA GROUP LIMITED</v>
          </cell>
          <cell r="M3600" t="str">
            <v>SG</v>
          </cell>
          <cell r="N3600" t="str">
            <v>IDSUB</v>
          </cell>
          <cell r="O3600" t="str">
            <v>RO</v>
          </cell>
          <cell r="P3600">
            <v>530</v>
          </cell>
          <cell r="Q3600">
            <v>530</v>
          </cell>
          <cell r="R3600">
            <v>530</v>
          </cell>
          <cell r="S3600">
            <v>530</v>
          </cell>
          <cell r="T3600">
            <v>247620</v>
          </cell>
          <cell r="U3600">
            <v>247620</v>
          </cell>
          <cell r="V3600">
            <v>247620</v>
          </cell>
          <cell r="W3600">
            <v>247620</v>
          </cell>
          <cell r="X3600"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0" t="str">
            <v>Valide</v>
          </cell>
        </row>
        <row r="3601">
          <cell r="A3601" t="str">
            <v>OOLU9561416</v>
          </cell>
          <cell r="B3601">
            <v>40</v>
          </cell>
          <cell r="C3601" t="str">
            <v>COSU6274720830</v>
          </cell>
          <cell r="D3601">
            <v>0</v>
          </cell>
          <cell r="E3601">
            <v>0</v>
          </cell>
          <cell r="F3601">
            <v>0</v>
          </cell>
          <cell r="G3601">
            <v>0</v>
          </cell>
          <cell r="H3601">
            <v>0</v>
          </cell>
          <cell r="I3601" t="str">
            <v>2020 MSA 167469</v>
          </cell>
          <cell r="J3601">
            <v>302</v>
          </cell>
          <cell r="K3601" t="str">
            <v>PT PABRIK KERTAS TJIWI KIMIA TBK</v>
          </cell>
          <cell r="L3601" t="str">
            <v>NATION MEDIA GROUP LIMITED</v>
          </cell>
          <cell r="M3601" t="str">
            <v>SG</v>
          </cell>
          <cell r="N3601" t="str">
            <v>IDSUB</v>
          </cell>
          <cell r="O3601" t="str">
            <v>RO</v>
          </cell>
          <cell r="P3601">
            <v>530</v>
          </cell>
          <cell r="Q3601">
            <v>530</v>
          </cell>
          <cell r="R3601">
            <v>530</v>
          </cell>
          <cell r="S3601">
            <v>530</v>
          </cell>
          <cell r="T3601">
            <v>247620</v>
          </cell>
          <cell r="U3601">
            <v>247620</v>
          </cell>
          <cell r="V3601">
            <v>247620</v>
          </cell>
          <cell r="W3601">
            <v>247620</v>
          </cell>
          <cell r="X3601"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1" t="str">
            <v>Valide</v>
          </cell>
        </row>
        <row r="3602">
          <cell r="A3602" t="str">
            <v>CCLU7013526</v>
          </cell>
          <cell r="B3602">
            <v>40</v>
          </cell>
          <cell r="C3602" t="str">
            <v>COSU6274720830</v>
          </cell>
          <cell r="D3602">
            <v>0</v>
          </cell>
          <cell r="E3602">
            <v>0</v>
          </cell>
          <cell r="F3602">
            <v>0</v>
          </cell>
          <cell r="G3602">
            <v>0</v>
          </cell>
          <cell r="H3602">
            <v>0</v>
          </cell>
          <cell r="I3602" t="str">
            <v>2020 MSA 167469</v>
          </cell>
          <cell r="J3602">
            <v>302</v>
          </cell>
          <cell r="K3602" t="str">
            <v>PT PABRIK KERTAS TJIWI KIMIA TBK</v>
          </cell>
          <cell r="L3602" t="str">
            <v>NATION MEDIA GROUP LIMITED</v>
          </cell>
          <cell r="M3602" t="str">
            <v>SG</v>
          </cell>
          <cell r="N3602" t="str">
            <v>IDSUB</v>
          </cell>
          <cell r="O3602" t="str">
            <v>RO</v>
          </cell>
          <cell r="P3602">
            <v>530</v>
          </cell>
          <cell r="Q3602">
            <v>530</v>
          </cell>
          <cell r="R3602">
            <v>530</v>
          </cell>
          <cell r="S3602">
            <v>530</v>
          </cell>
          <cell r="T3602">
            <v>247620</v>
          </cell>
          <cell r="U3602">
            <v>247620</v>
          </cell>
          <cell r="V3602">
            <v>247620</v>
          </cell>
          <cell r="W3602">
            <v>247620</v>
          </cell>
          <cell r="X3602"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2" t="str">
            <v>Valide</v>
          </cell>
        </row>
        <row r="3603">
          <cell r="A3603" t="str">
            <v>CBHU9514527</v>
          </cell>
          <cell r="B3603">
            <v>40</v>
          </cell>
          <cell r="C3603" t="str">
            <v>COSU6274720830</v>
          </cell>
          <cell r="D3603">
            <v>0</v>
          </cell>
          <cell r="E3603">
            <v>0</v>
          </cell>
          <cell r="F3603">
            <v>0</v>
          </cell>
          <cell r="G3603">
            <v>0</v>
          </cell>
          <cell r="H3603">
            <v>0</v>
          </cell>
          <cell r="I3603" t="str">
            <v>2020 MSA 167469</v>
          </cell>
          <cell r="J3603">
            <v>302</v>
          </cell>
          <cell r="K3603" t="str">
            <v>PT PABRIK KERTAS TJIWI KIMIA TBK</v>
          </cell>
          <cell r="L3603" t="str">
            <v>NATION MEDIA GROUP LIMITED</v>
          </cell>
          <cell r="M3603" t="str">
            <v>SG</v>
          </cell>
          <cell r="N3603" t="str">
            <v>IDSUB</v>
          </cell>
          <cell r="O3603" t="str">
            <v>RO</v>
          </cell>
          <cell r="P3603">
            <v>530</v>
          </cell>
          <cell r="Q3603">
            <v>530</v>
          </cell>
          <cell r="R3603">
            <v>530</v>
          </cell>
          <cell r="S3603">
            <v>530</v>
          </cell>
          <cell r="T3603">
            <v>247620</v>
          </cell>
          <cell r="U3603">
            <v>247620</v>
          </cell>
          <cell r="V3603">
            <v>247620</v>
          </cell>
          <cell r="W3603">
            <v>247620</v>
          </cell>
          <cell r="X3603"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3" t="str">
            <v>Valide</v>
          </cell>
        </row>
        <row r="3604">
          <cell r="A3604" t="str">
            <v>CSNU7031209</v>
          </cell>
          <cell r="B3604">
            <v>40</v>
          </cell>
          <cell r="C3604" t="str">
            <v>COSU6274720830</v>
          </cell>
          <cell r="D3604">
            <v>0</v>
          </cell>
          <cell r="E3604">
            <v>0</v>
          </cell>
          <cell r="F3604">
            <v>0</v>
          </cell>
          <cell r="G3604">
            <v>0</v>
          </cell>
          <cell r="H3604">
            <v>0</v>
          </cell>
          <cell r="I3604" t="str">
            <v>2020 MSA 167469</v>
          </cell>
          <cell r="J3604">
            <v>302</v>
          </cell>
          <cell r="K3604" t="str">
            <v>PT PABRIK KERTAS TJIWI KIMIA TBK</v>
          </cell>
          <cell r="L3604" t="str">
            <v>NATION MEDIA GROUP LIMITED</v>
          </cell>
          <cell r="M3604" t="str">
            <v>SG</v>
          </cell>
          <cell r="N3604" t="str">
            <v>IDSUB</v>
          </cell>
          <cell r="O3604" t="str">
            <v>RO</v>
          </cell>
          <cell r="P3604">
            <v>530</v>
          </cell>
          <cell r="Q3604">
            <v>530</v>
          </cell>
          <cell r="R3604">
            <v>530</v>
          </cell>
          <cell r="S3604">
            <v>530</v>
          </cell>
          <cell r="T3604">
            <v>247620</v>
          </cell>
          <cell r="U3604">
            <v>247620</v>
          </cell>
          <cell r="V3604">
            <v>247620</v>
          </cell>
          <cell r="W3604">
            <v>247620</v>
          </cell>
          <cell r="X3604"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4" t="str">
            <v>Valide</v>
          </cell>
        </row>
        <row r="3605">
          <cell r="A3605" t="str">
            <v>BEAU5656030</v>
          </cell>
          <cell r="B3605">
            <v>40</v>
          </cell>
          <cell r="C3605" t="str">
            <v>COSU6274720830</v>
          </cell>
          <cell r="D3605">
            <v>0</v>
          </cell>
          <cell r="E3605">
            <v>0</v>
          </cell>
          <cell r="F3605">
            <v>0</v>
          </cell>
          <cell r="G3605">
            <v>0</v>
          </cell>
          <cell r="H3605">
            <v>0</v>
          </cell>
          <cell r="I3605" t="str">
            <v>2020 MSA 167469</v>
          </cell>
          <cell r="J3605">
            <v>302</v>
          </cell>
          <cell r="K3605" t="str">
            <v>PT PABRIK KERTAS TJIWI KIMIA TBK</v>
          </cell>
          <cell r="L3605" t="str">
            <v>NATION MEDIA GROUP LIMITED</v>
          </cell>
          <cell r="M3605" t="str">
            <v>SG</v>
          </cell>
          <cell r="N3605" t="str">
            <v>IDSUB</v>
          </cell>
          <cell r="O3605" t="str">
            <v>RO</v>
          </cell>
          <cell r="P3605">
            <v>530</v>
          </cell>
          <cell r="Q3605">
            <v>530</v>
          </cell>
          <cell r="R3605">
            <v>530</v>
          </cell>
          <cell r="S3605">
            <v>530</v>
          </cell>
          <cell r="T3605">
            <v>247620</v>
          </cell>
          <cell r="U3605">
            <v>247620</v>
          </cell>
          <cell r="V3605">
            <v>247620</v>
          </cell>
          <cell r="W3605">
            <v>247620</v>
          </cell>
          <cell r="X3605"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5" t="str">
            <v>Valide</v>
          </cell>
        </row>
        <row r="3606">
          <cell r="A3606" t="str">
            <v>CSNU6962104</v>
          </cell>
          <cell r="B3606">
            <v>40</v>
          </cell>
          <cell r="C3606" t="str">
            <v>COSU6274720830</v>
          </cell>
          <cell r="D3606">
            <v>0</v>
          </cell>
          <cell r="E3606">
            <v>0</v>
          </cell>
          <cell r="F3606">
            <v>0</v>
          </cell>
          <cell r="G3606">
            <v>0</v>
          </cell>
          <cell r="H3606">
            <v>0</v>
          </cell>
          <cell r="I3606" t="str">
            <v>2020 MSA 167469</v>
          </cell>
          <cell r="J3606">
            <v>302</v>
          </cell>
          <cell r="K3606" t="str">
            <v>PT PABRIK KERTAS TJIWI KIMIA TBK</v>
          </cell>
          <cell r="L3606" t="str">
            <v>NATION MEDIA GROUP LIMITED</v>
          </cell>
          <cell r="M3606" t="str">
            <v>SG</v>
          </cell>
          <cell r="N3606" t="str">
            <v>IDSUB</v>
          </cell>
          <cell r="O3606" t="str">
            <v>RO</v>
          </cell>
          <cell r="P3606">
            <v>530</v>
          </cell>
          <cell r="Q3606">
            <v>530</v>
          </cell>
          <cell r="R3606">
            <v>530</v>
          </cell>
          <cell r="S3606">
            <v>530</v>
          </cell>
          <cell r="T3606">
            <v>247620</v>
          </cell>
          <cell r="U3606">
            <v>247620</v>
          </cell>
          <cell r="V3606">
            <v>247620</v>
          </cell>
          <cell r="W3606">
            <v>247620</v>
          </cell>
          <cell r="X3606"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6" t="str">
            <v>Valide</v>
          </cell>
        </row>
        <row r="3607">
          <cell r="A3607" t="str">
            <v>BSIU2822539</v>
          </cell>
          <cell r="B3607">
            <v>20</v>
          </cell>
          <cell r="C3607" t="str">
            <v>COSU6274964240</v>
          </cell>
          <cell r="D3607">
            <v>0</v>
          </cell>
          <cell r="E3607">
            <v>0</v>
          </cell>
          <cell r="F3607">
            <v>0</v>
          </cell>
          <cell r="G3607">
            <v>0</v>
          </cell>
          <cell r="H3607">
            <v>0</v>
          </cell>
          <cell r="I3607" t="str">
            <v>2020 MSA 167469</v>
          </cell>
          <cell r="J3607">
            <v>302</v>
          </cell>
          <cell r="K3607" t="str">
            <v>PT PABRIK KERTAS TJIWI KIMIA TBK</v>
          </cell>
          <cell r="L3607" t="str">
            <v>NATION MEDIA GROUP LIMITED</v>
          </cell>
          <cell r="M3607" t="str">
            <v>SG</v>
          </cell>
          <cell r="N3607" t="str">
            <v>IDSUB</v>
          </cell>
          <cell r="O3607" t="str">
            <v>RO</v>
          </cell>
          <cell r="P3607">
            <v>530</v>
          </cell>
          <cell r="Q3607">
            <v>530</v>
          </cell>
          <cell r="R3607">
            <v>530</v>
          </cell>
          <cell r="S3607">
            <v>530</v>
          </cell>
          <cell r="T3607">
            <v>247620</v>
          </cell>
          <cell r="U3607">
            <v>247620</v>
          </cell>
          <cell r="V3607">
            <v>247620</v>
          </cell>
          <cell r="W3607">
            <v>247620</v>
          </cell>
          <cell r="X3607"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7" t="str">
            <v>Valide</v>
          </cell>
        </row>
        <row r="3608">
          <cell r="A3608" t="str">
            <v>CSNU1044472</v>
          </cell>
          <cell r="B3608">
            <v>20</v>
          </cell>
          <cell r="C3608" t="str">
            <v>COSU6274964240</v>
          </cell>
          <cell r="D3608">
            <v>0</v>
          </cell>
          <cell r="E3608">
            <v>0</v>
          </cell>
          <cell r="F3608">
            <v>0</v>
          </cell>
          <cell r="G3608">
            <v>0</v>
          </cell>
          <cell r="H3608">
            <v>0</v>
          </cell>
          <cell r="I3608" t="str">
            <v>2020 MSA 167469</v>
          </cell>
          <cell r="J3608">
            <v>302</v>
          </cell>
          <cell r="K3608" t="str">
            <v>PT PABRIK KERTAS TJIWI KIMIA TBK</v>
          </cell>
          <cell r="L3608" t="str">
            <v>NATION MEDIA GROUP LIMITED</v>
          </cell>
          <cell r="M3608" t="str">
            <v>SG</v>
          </cell>
          <cell r="N3608" t="str">
            <v>IDSUB</v>
          </cell>
          <cell r="O3608" t="str">
            <v>RO</v>
          </cell>
          <cell r="P3608">
            <v>530</v>
          </cell>
          <cell r="Q3608">
            <v>530</v>
          </cell>
          <cell r="R3608">
            <v>530</v>
          </cell>
          <cell r="S3608">
            <v>530</v>
          </cell>
          <cell r="T3608">
            <v>247620</v>
          </cell>
          <cell r="U3608">
            <v>247620</v>
          </cell>
          <cell r="V3608">
            <v>247620</v>
          </cell>
          <cell r="W3608">
            <v>247620</v>
          </cell>
          <cell r="X3608"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8" t="str">
            <v>Valide</v>
          </cell>
        </row>
        <row r="3609">
          <cell r="A3609" t="str">
            <v>CCLU3543301</v>
          </cell>
          <cell r="B3609">
            <v>20</v>
          </cell>
          <cell r="C3609" t="str">
            <v>COSU6274964240</v>
          </cell>
          <cell r="D3609">
            <v>0</v>
          </cell>
          <cell r="E3609">
            <v>0</v>
          </cell>
          <cell r="F3609">
            <v>0</v>
          </cell>
          <cell r="G3609">
            <v>0</v>
          </cell>
          <cell r="H3609">
            <v>0</v>
          </cell>
          <cell r="I3609" t="str">
            <v>2020 MSA 167469</v>
          </cell>
          <cell r="J3609">
            <v>302</v>
          </cell>
          <cell r="K3609" t="str">
            <v>PT PABRIK KERTAS TJIWI KIMIA TBK</v>
          </cell>
          <cell r="L3609" t="str">
            <v>NATION MEDIA GROUP LIMITED</v>
          </cell>
          <cell r="M3609" t="str">
            <v>SG</v>
          </cell>
          <cell r="N3609" t="str">
            <v>IDSUB</v>
          </cell>
          <cell r="O3609" t="str">
            <v>RO</v>
          </cell>
          <cell r="P3609">
            <v>530</v>
          </cell>
          <cell r="Q3609">
            <v>530</v>
          </cell>
          <cell r="R3609">
            <v>530</v>
          </cell>
          <cell r="S3609">
            <v>530</v>
          </cell>
          <cell r="T3609">
            <v>247620</v>
          </cell>
          <cell r="U3609">
            <v>247620</v>
          </cell>
          <cell r="V3609">
            <v>247620</v>
          </cell>
          <cell r="W3609">
            <v>247620</v>
          </cell>
          <cell r="X3609" t="str">
            <v>10 X 40 CONTAINER 530 ROLL UNCOATED WOODFREE PAPER HS CODE 480257 IDF E2008390459 AS PER SO 20 01732 FREIGHT PREPAID IN SINGAPORE BY VITAL SOLUTIONS INLAND TRANSIT FROM MOMBASA TO ICD EMBAKASI NAIROBI TO ACCOUNT OF FINAL CONSIGNEE KOTA ADM JAKARTA PUSAT DKI JAKARTA 10350 INDONESIA TAX ID 01 109 421 6-092 000 ON BEHALF OF VITAL SOLUTIONS PTE LTD 77ROBINSON ROAD 21-01 ROBINSON 77 SINGAPORE 068896 KENYA TEL +254 3288089 EMAIL ID CGITAU KE NATIONMEDIA COM G W 247 619941 MT N W 246 388000 MT PLACE OF DELIVERY ICDE</v>
          </cell>
          <cell r="Y3609" t="str">
            <v>Valide</v>
          </cell>
        </row>
        <row r="3610">
          <cell r="A3610" t="str">
            <v>OOCU7851596</v>
          </cell>
          <cell r="B3610">
            <v>40</v>
          </cell>
          <cell r="C3610" t="str">
            <v>COSU6274977400</v>
          </cell>
          <cell r="D3610">
            <v>0</v>
          </cell>
          <cell r="E3610">
            <v>0</v>
          </cell>
          <cell r="F3610">
            <v>0</v>
          </cell>
          <cell r="G3610">
            <v>0</v>
          </cell>
          <cell r="H3610">
            <v>0</v>
          </cell>
          <cell r="I3610" t="str">
            <v>2020 MSA 167375</v>
          </cell>
          <cell r="J3610">
            <v>237</v>
          </cell>
          <cell r="K3610" t="str">
            <v>HANGZHOU HAILE ELECTRICAL CO LTD</v>
          </cell>
          <cell r="L3610" t="str">
            <v>BACKMART MERCHANTS LIMITED</v>
          </cell>
          <cell r="M3610" t="str">
            <v>CN</v>
          </cell>
          <cell r="N3610" t="str">
            <v>CNNGB</v>
          </cell>
          <cell r="O3610" t="str">
            <v>CT</v>
          </cell>
          <cell r="P3610">
            <v>2013</v>
          </cell>
          <cell r="Q3610">
            <v>2013</v>
          </cell>
          <cell r="R3610">
            <v>0</v>
          </cell>
          <cell r="S3610">
            <v>0</v>
          </cell>
          <cell r="T3610">
            <v>22363</v>
          </cell>
          <cell r="U3610">
            <v>22363</v>
          </cell>
          <cell r="V3610">
            <v>0</v>
          </cell>
          <cell r="W3610">
            <v>0</v>
          </cell>
          <cell r="X3610" t="str">
            <v>SWITCHES SOCKETS LAMPHOLDERS PLACE OF DELIVERY ICDE</v>
          </cell>
          <cell r="Y3610" t="str">
            <v>Valide</v>
          </cell>
        </row>
        <row r="3611">
          <cell r="A3611" t="str">
            <v>CSNU8002870</v>
          </cell>
          <cell r="B3611">
            <v>40</v>
          </cell>
          <cell r="C3611" t="str">
            <v>COSU6275073740</v>
          </cell>
          <cell r="D3611">
            <v>0</v>
          </cell>
          <cell r="E3611">
            <v>0</v>
          </cell>
          <cell r="F3611">
            <v>0</v>
          </cell>
          <cell r="G3611">
            <v>0</v>
          </cell>
          <cell r="H3611">
            <v>0</v>
          </cell>
          <cell r="I3611" t="str">
            <v>2020 MSA 167469</v>
          </cell>
          <cell r="J3611">
            <v>311</v>
          </cell>
          <cell r="K3611" t="str">
            <v>POPULAR PHARMACEUTICALS LTD</v>
          </cell>
          <cell r="L3611" t="str">
            <v>NEXTGEN PHARMACEUTICALS K LTD</v>
          </cell>
          <cell r="M3611" t="str">
            <v>SG</v>
          </cell>
          <cell r="N3611" t="str">
            <v>BDCGP</v>
          </cell>
          <cell r="O3611" t="str">
            <v>CT</v>
          </cell>
          <cell r="P3611">
            <v>424</v>
          </cell>
          <cell r="Q3611">
            <v>424</v>
          </cell>
          <cell r="R3611">
            <v>424</v>
          </cell>
          <cell r="S3611">
            <v>424</v>
          </cell>
          <cell r="T3611">
            <v>6034</v>
          </cell>
          <cell r="U3611">
            <v>6034</v>
          </cell>
          <cell r="V3611">
            <v>6034</v>
          </cell>
          <cell r="W3611">
            <v>6034</v>
          </cell>
          <cell r="X3611" t="str">
            <v>PHARMACEUTICAL FINISHED FORMULATIONS H S CODE 3004 9099 INV NO POPULAR NEXTGEN 01 2020 DT 02-09-2020 PI NO POPULAR NEXTGEN 01 2020 DT 17-08-2020 EXP NO 00001558 011437 2020 DT 06-09-2020 PO NO PO1269 DT 04-03-2020 PLACE OF DELIVERY ICDE</v>
          </cell>
          <cell r="Y3611" t="str">
            <v>Valide</v>
          </cell>
        </row>
        <row r="3612">
          <cell r="A3612" t="str">
            <v>CSLU6126452</v>
          </cell>
          <cell r="B3612">
            <v>40</v>
          </cell>
          <cell r="C3612" t="str">
            <v>COSU6275110360W</v>
          </cell>
          <cell r="D3612">
            <v>0</v>
          </cell>
          <cell r="E3612">
            <v>0</v>
          </cell>
          <cell r="F3612">
            <v>0</v>
          </cell>
          <cell r="G3612">
            <v>0</v>
          </cell>
          <cell r="H3612">
            <v>0</v>
          </cell>
          <cell r="I3612" t="str">
            <v>2020 MSA 167375</v>
          </cell>
          <cell r="J3612">
            <v>78</v>
          </cell>
          <cell r="K3612" t="str">
            <v>INSULTEC LIMITED</v>
          </cell>
          <cell r="L3612" t="str">
            <v>MARUBENI CORPORATION</v>
          </cell>
          <cell r="M3612" t="str">
            <v>CN</v>
          </cell>
          <cell r="N3612" t="str">
            <v>CNSHA</v>
          </cell>
          <cell r="O3612" t="str">
            <v>PK</v>
          </cell>
          <cell r="P3612">
            <v>41</v>
          </cell>
          <cell r="Q3612">
            <v>41</v>
          </cell>
          <cell r="R3612">
            <v>41</v>
          </cell>
          <cell r="S3612">
            <v>41</v>
          </cell>
          <cell r="T3612">
            <v>32860</v>
          </cell>
          <cell r="U3612">
            <v>32860</v>
          </cell>
          <cell r="V3612">
            <v>32860</v>
          </cell>
          <cell r="W3612">
            <v>32860</v>
          </cell>
          <cell r="X3612" t="str">
            <v>MASTER LIST ITEM NO H 3 15 THERMAL INSULATION THERMAL INSULATION MATERIAL COMPONENT PART OF GOODS WITH STANDARD ACCESSORIES OF GOODS WHICH ARE NECESSARY FOR OLKARIA I ADDITIONAL UNIT 6 POWER DEVELOPMENT PROJECT SHIPMENT NO FE76 INVOICE NO 9PHX0405 MASTER LIST DFN415 232 011 DATED 7TH JUNE 2019 NAIROBI KENYA C O KENYA ELECTRICITY GENERATING COMPANY PLC PIN NO P000593625T MR TARO SETO GENERAL MANAGER EMAIL SETO-T MARUBENI COM TEL +254- 0 20-2719055 2719023 FAX +254- 0 -20-2719102 MOBILE +254- 0 701707275 PLACE OF DELIVERY ICDE PLACE OF DELIVERY ICDE</v>
          </cell>
          <cell r="Y3612" t="str">
            <v>Valide</v>
          </cell>
        </row>
        <row r="3613">
          <cell r="A3613" t="str">
            <v>CSNU6568554</v>
          </cell>
          <cell r="B3613">
            <v>40</v>
          </cell>
          <cell r="C3613" t="str">
            <v>COSU6275110360W</v>
          </cell>
          <cell r="D3613">
            <v>0</v>
          </cell>
          <cell r="E3613">
            <v>0</v>
          </cell>
          <cell r="F3613">
            <v>0</v>
          </cell>
          <cell r="G3613">
            <v>0</v>
          </cell>
          <cell r="H3613">
            <v>0</v>
          </cell>
          <cell r="I3613" t="str">
            <v>2020 MSA 167375</v>
          </cell>
          <cell r="J3613">
            <v>78</v>
          </cell>
          <cell r="K3613" t="str">
            <v>INSULTEC LIMITED</v>
          </cell>
          <cell r="L3613" t="str">
            <v>MARUBENI CORPORATION</v>
          </cell>
          <cell r="M3613" t="str">
            <v>CN</v>
          </cell>
          <cell r="N3613" t="str">
            <v>CNSHA</v>
          </cell>
          <cell r="O3613" t="str">
            <v>PK</v>
          </cell>
          <cell r="P3613">
            <v>41</v>
          </cell>
          <cell r="Q3613">
            <v>41</v>
          </cell>
          <cell r="R3613">
            <v>41</v>
          </cell>
          <cell r="S3613">
            <v>41</v>
          </cell>
          <cell r="T3613">
            <v>32860</v>
          </cell>
          <cell r="U3613">
            <v>32860</v>
          </cell>
          <cell r="V3613">
            <v>32860</v>
          </cell>
          <cell r="W3613">
            <v>32860</v>
          </cell>
          <cell r="X3613" t="str">
            <v>MASTER LIST ITEM NO H 3 15 THERMAL INSULATION THERMAL INSULATION MATERIAL COMPONENT PART OF GOODS WITH STANDARD ACCESSORIES OF GOODS WHICH ARE NECESSARY FOR OLKARIA I ADDITIONAL UNIT 6 POWER DEVELOPMENT PROJECT SHIPMENT NO FE76 INVOICE NO 9PHX0405 MASTER LIST DFN415 232 011 DATED 7TH JUNE 2019 NAIROBI KENYA C O KENYA ELECTRICITY GENERATING COMPANY PLC PIN NO P000593625T MR TARO SETO GENERAL MANAGER EMAIL SETO-T MARUBENI COM TEL +254- 0 20-2719055 2719023 FAX +254- 0 -20-2719102 MOBILE +254- 0 701707275 PLACE OF DELIVERY ICDE PLACE OF DELIVERY ICDE</v>
          </cell>
          <cell r="Y3613" t="str">
            <v>Valide</v>
          </cell>
        </row>
        <row r="3614">
          <cell r="A3614" t="str">
            <v>CBHU5566610</v>
          </cell>
          <cell r="B3614">
            <v>20</v>
          </cell>
          <cell r="C3614" t="str">
            <v>COSU6275110360W</v>
          </cell>
          <cell r="D3614">
            <v>0</v>
          </cell>
          <cell r="E3614">
            <v>0</v>
          </cell>
          <cell r="F3614">
            <v>0</v>
          </cell>
          <cell r="G3614">
            <v>0</v>
          </cell>
          <cell r="H3614">
            <v>0</v>
          </cell>
          <cell r="I3614" t="str">
            <v>2020 MSA 167375</v>
          </cell>
          <cell r="J3614">
            <v>78</v>
          </cell>
          <cell r="K3614" t="str">
            <v>INSULTEC LIMITED</v>
          </cell>
          <cell r="L3614" t="str">
            <v>MARUBENI CORPORATION</v>
          </cell>
          <cell r="M3614" t="str">
            <v>CN</v>
          </cell>
          <cell r="N3614" t="str">
            <v>CNSHA</v>
          </cell>
          <cell r="O3614" t="str">
            <v>PK</v>
          </cell>
          <cell r="P3614">
            <v>41</v>
          </cell>
          <cell r="Q3614">
            <v>41</v>
          </cell>
          <cell r="R3614">
            <v>41</v>
          </cell>
          <cell r="S3614">
            <v>41</v>
          </cell>
          <cell r="T3614">
            <v>32860</v>
          </cell>
          <cell r="U3614">
            <v>32860</v>
          </cell>
          <cell r="V3614">
            <v>32860</v>
          </cell>
          <cell r="W3614">
            <v>32860</v>
          </cell>
          <cell r="X3614" t="str">
            <v>MASTER LIST ITEM NO H 3 15 THERMAL INSULATION THERMAL INSULATION MATERIAL COMPONENT PART OF GOODS WITH STANDARD ACCESSORIES OF GOODS WHICH ARE NECESSARY FOR OLKARIA I ADDITIONAL UNIT 6 POWER DEVELOPMENT PROJECT SHIPMENT NO FE76 INVOICE NO 9PHX0405 MASTER LIST DFN415 232 011 DATED 7TH JUNE 2019 NAIROBI KENYA C O KENYA ELECTRICITY GENERATING COMPANY PLC PIN NO P000593625T MR TARO SETO GENERAL MANAGER EMAIL SETO-T MARUBENI COM TEL +254- 0 20-2719055 2719023 FAX +254- 0 -20-2719102 MOBILE +254- 0 701707275 PLACE OF DELIVERY ICDE PLACE OF DELIVERY ICDE</v>
          </cell>
          <cell r="Y3614" t="str">
            <v>Valide</v>
          </cell>
        </row>
        <row r="3615">
          <cell r="A3615" t="str">
            <v>CCLU6874540</v>
          </cell>
          <cell r="B3615">
            <v>40</v>
          </cell>
          <cell r="C3615" t="str">
            <v>COSU6275110360W</v>
          </cell>
          <cell r="D3615">
            <v>0</v>
          </cell>
          <cell r="E3615">
            <v>0</v>
          </cell>
          <cell r="F3615">
            <v>0</v>
          </cell>
          <cell r="G3615">
            <v>0</v>
          </cell>
          <cell r="H3615">
            <v>0</v>
          </cell>
          <cell r="I3615" t="str">
            <v>2020 MSA 167375</v>
          </cell>
          <cell r="J3615">
            <v>78</v>
          </cell>
          <cell r="K3615" t="str">
            <v>INSULTEC LIMITED</v>
          </cell>
          <cell r="L3615" t="str">
            <v>MARUBENI CORPORATION</v>
          </cell>
          <cell r="M3615" t="str">
            <v>CN</v>
          </cell>
          <cell r="N3615" t="str">
            <v>CNSHA</v>
          </cell>
          <cell r="O3615" t="str">
            <v>PK</v>
          </cell>
          <cell r="P3615">
            <v>41</v>
          </cell>
          <cell r="Q3615">
            <v>41</v>
          </cell>
          <cell r="R3615">
            <v>41</v>
          </cell>
          <cell r="S3615">
            <v>41</v>
          </cell>
          <cell r="T3615">
            <v>32860</v>
          </cell>
          <cell r="U3615">
            <v>32860</v>
          </cell>
          <cell r="V3615">
            <v>32860</v>
          </cell>
          <cell r="W3615">
            <v>32860</v>
          </cell>
          <cell r="X3615" t="str">
            <v>MASTER LIST ITEM NO H 3 15 THERMAL INSULATION THERMAL INSULATION MATERIAL COMPONENT PART OF GOODS WITH STANDARD ACCESSORIES OF GOODS WHICH ARE NECESSARY FOR OLKARIA I ADDITIONAL UNIT 6 POWER DEVELOPMENT PROJECT SHIPMENT NO FE76 INVOICE NO 9PHX0405 MASTER LIST DFN415 232 011 DATED 7TH JUNE 2019 NAIROBI KENYA C O KENYA ELECTRICITY GENERATING COMPANY PLC PIN NO P000593625T MR TARO SETO GENERAL MANAGER EMAIL SETO-T MARUBENI COM TEL +254- 0 20-2719055 2719023 FAX +254- 0 -20-2719102 MOBILE +254- 0 701707275 PLACE OF DELIVERY ICDE PLACE OF DELIVERY ICDE</v>
          </cell>
          <cell r="Y3615" t="str">
            <v>Valide</v>
          </cell>
        </row>
        <row r="3616">
          <cell r="A3616" t="str">
            <v>FFAU1767089</v>
          </cell>
          <cell r="B3616">
            <v>40</v>
          </cell>
          <cell r="C3616" t="str">
            <v>COSU6275122869</v>
          </cell>
          <cell r="D3616">
            <v>0</v>
          </cell>
          <cell r="E3616">
            <v>0</v>
          </cell>
          <cell r="F3616">
            <v>0</v>
          </cell>
          <cell r="G3616">
            <v>0</v>
          </cell>
          <cell r="H3616">
            <v>0</v>
          </cell>
          <cell r="I3616" t="str">
            <v>2020 MSA 167469</v>
          </cell>
          <cell r="J3616">
            <v>236</v>
          </cell>
          <cell r="K3616" t="str">
            <v>WEISHILONG MOTORCYCLE SPARE</v>
          </cell>
          <cell r="L3616" t="str">
            <v>GEOFREY KIMANI MUNGAI</v>
          </cell>
          <cell r="M3616" t="str">
            <v>SG</v>
          </cell>
          <cell r="N3616" t="str">
            <v>CNNSA</v>
          </cell>
          <cell r="O3616" t="str">
            <v>CT</v>
          </cell>
          <cell r="P3616">
            <v>1438</v>
          </cell>
          <cell r="Q3616">
            <v>1438</v>
          </cell>
          <cell r="R3616">
            <v>1438</v>
          </cell>
          <cell r="S3616">
            <v>1438</v>
          </cell>
          <cell r="T3616">
            <v>25074</v>
          </cell>
          <cell r="U3616">
            <v>25074</v>
          </cell>
          <cell r="V3616">
            <v>25074</v>
          </cell>
          <cell r="W3616">
            <v>25074</v>
          </cell>
          <cell r="X3616" t="str">
            <v>MOTORCYCLE SPARE PARTS PLACE OF DELIVERY ICDE</v>
          </cell>
          <cell r="Y3616" t="str">
            <v>Valide</v>
          </cell>
        </row>
        <row r="3617">
          <cell r="A3617" t="str">
            <v>TGBU2060684</v>
          </cell>
          <cell r="B3617">
            <v>20</v>
          </cell>
          <cell r="C3617" t="str">
            <v>COSU6275131510W</v>
          </cell>
          <cell r="D3617">
            <v>0</v>
          </cell>
          <cell r="E3617">
            <v>0</v>
          </cell>
          <cell r="F3617">
            <v>0</v>
          </cell>
          <cell r="G3617">
            <v>0</v>
          </cell>
          <cell r="H3617">
            <v>0</v>
          </cell>
          <cell r="I3617" t="str">
            <v>2020 MSA 167375</v>
          </cell>
          <cell r="J3617">
            <v>244</v>
          </cell>
          <cell r="K3617" t="str">
            <v>ZHEJIANG CHEUNG KONG</v>
          </cell>
          <cell r="L3617" t="str">
            <v>JOSEPH MWANGI WANGOMBE</v>
          </cell>
          <cell r="M3617" t="str">
            <v>CN</v>
          </cell>
          <cell r="N3617" t="str">
            <v>CNNGB</v>
          </cell>
          <cell r="O3617" t="str">
            <v>CT</v>
          </cell>
          <cell r="P3617">
            <v>369</v>
          </cell>
          <cell r="Q3617">
            <v>369</v>
          </cell>
          <cell r="R3617">
            <v>0</v>
          </cell>
          <cell r="S3617">
            <v>0</v>
          </cell>
          <cell r="T3617">
            <v>10000</v>
          </cell>
          <cell r="U3617">
            <v>10000</v>
          </cell>
          <cell r="V3617">
            <v>0</v>
          </cell>
          <cell r="W3617">
            <v>0</v>
          </cell>
          <cell r="X3617" t="str">
            <v>ASSORTED CHILDRENS CASUAL SHOES NON-WOOVEN BAGS CELLO TAPE PLAYING CARDS MARVIN CAP TELEPHONE 0722719392 PLACE OF DELIVERY PORT CLEARANCE</v>
          </cell>
          <cell r="Y3617" t="str">
            <v>Valide</v>
          </cell>
        </row>
        <row r="3618">
          <cell r="A3618" t="str">
            <v>DFSU1336539</v>
          </cell>
          <cell r="B3618">
            <v>20</v>
          </cell>
          <cell r="C3618" t="str">
            <v>COSU6275148250</v>
          </cell>
          <cell r="D3618">
            <v>0</v>
          </cell>
          <cell r="E3618">
            <v>0</v>
          </cell>
          <cell r="F3618">
            <v>0</v>
          </cell>
          <cell r="G3618">
            <v>0</v>
          </cell>
          <cell r="H3618">
            <v>0</v>
          </cell>
          <cell r="I3618" t="str">
            <v>2020 MSA 167469</v>
          </cell>
          <cell r="J3618">
            <v>96</v>
          </cell>
          <cell r="K3618" t="str">
            <v>NINGBO SOYI TRADE CO LTD</v>
          </cell>
          <cell r="L3618" t="str">
            <v>COSTCARE ELECTRICAL LIMITED</v>
          </cell>
          <cell r="M3618" t="str">
            <v>SG</v>
          </cell>
          <cell r="N3618" t="str">
            <v>CNNGB</v>
          </cell>
          <cell r="O3618" t="str">
            <v>PK</v>
          </cell>
          <cell r="P3618">
            <v>1096</v>
          </cell>
          <cell r="Q3618">
            <v>1096</v>
          </cell>
          <cell r="R3618">
            <v>1096</v>
          </cell>
          <cell r="S3618">
            <v>1096</v>
          </cell>
          <cell r="T3618">
            <v>28106</v>
          </cell>
          <cell r="U3618">
            <v>28106</v>
          </cell>
          <cell r="V3618">
            <v>28106</v>
          </cell>
          <cell r="W3618">
            <v>28106</v>
          </cell>
          <cell r="X3618" t="str">
            <v>CABLES LIGHTING FIXTURES PLACE OF DELIVERY PORT CLEARANCE</v>
          </cell>
          <cell r="Y3618" t="str">
            <v>Valide</v>
          </cell>
        </row>
        <row r="3619">
          <cell r="A3619" t="str">
            <v>TGBU8559069</v>
          </cell>
          <cell r="B3619">
            <v>40</v>
          </cell>
          <cell r="C3619" t="str">
            <v>COSU6275148320</v>
          </cell>
          <cell r="D3619">
            <v>0</v>
          </cell>
          <cell r="E3619">
            <v>0</v>
          </cell>
          <cell r="F3619">
            <v>0</v>
          </cell>
          <cell r="G3619">
            <v>0</v>
          </cell>
          <cell r="H3619">
            <v>0</v>
          </cell>
          <cell r="I3619" t="str">
            <v>2020 MSA 167469</v>
          </cell>
          <cell r="J3619">
            <v>98</v>
          </cell>
          <cell r="K3619" t="str">
            <v>YIWU ZUOZHUANG IMPORT EXPORT CO</v>
          </cell>
          <cell r="L3619" t="str">
            <v>CHINATOWN SUPERMARKET LTD</v>
          </cell>
          <cell r="M3619" t="str">
            <v>SG</v>
          </cell>
          <cell r="N3619" t="str">
            <v>CNNGB</v>
          </cell>
          <cell r="O3619" t="str">
            <v>CT</v>
          </cell>
          <cell r="P3619">
            <v>892</v>
          </cell>
          <cell r="Q3619">
            <v>892</v>
          </cell>
          <cell r="R3619">
            <v>0</v>
          </cell>
          <cell r="S3619">
            <v>0</v>
          </cell>
          <cell r="T3619">
            <v>14122</v>
          </cell>
          <cell r="U3619">
            <v>14122</v>
          </cell>
          <cell r="V3619">
            <v>0</v>
          </cell>
          <cell r="W3619">
            <v>0</v>
          </cell>
          <cell r="X3619" t="str">
            <v>KITCHENWARE KITCHEN APPLIANCE TEA SETS SOFA SETS PAPER CLIP SAFE BOX THERMAL PRINTING PAPER ROLL FILE PAPER ENVELOPE PLACE OF DELIVERY ICDE</v>
          </cell>
          <cell r="Y3619" t="str">
            <v>Valide</v>
          </cell>
        </row>
        <row r="3620">
          <cell r="A3620" t="str">
            <v>CCLU6854267</v>
          </cell>
          <cell r="B3620">
            <v>40</v>
          </cell>
          <cell r="C3620" t="str">
            <v>COSU6275246200</v>
          </cell>
          <cell r="D3620">
            <v>0</v>
          </cell>
          <cell r="E3620">
            <v>0</v>
          </cell>
          <cell r="F3620">
            <v>0</v>
          </cell>
          <cell r="G3620">
            <v>0</v>
          </cell>
          <cell r="H3620">
            <v>0</v>
          </cell>
          <cell r="I3620" t="str">
            <v>2020 MSA 167469</v>
          </cell>
          <cell r="J3620">
            <v>114</v>
          </cell>
          <cell r="K3620" t="str">
            <v>YIWU DESHI IMPORT AND EXPORT</v>
          </cell>
          <cell r="L3620" t="str">
            <v>CHARLES KIBUE NGAMAU</v>
          </cell>
          <cell r="M3620" t="str">
            <v>SG</v>
          </cell>
          <cell r="N3620" t="str">
            <v>CNNGB</v>
          </cell>
          <cell r="O3620" t="str">
            <v>CT</v>
          </cell>
          <cell r="P3620">
            <v>1775</v>
          </cell>
          <cell r="Q3620">
            <v>1775</v>
          </cell>
          <cell r="R3620">
            <v>0</v>
          </cell>
          <cell r="S3620">
            <v>0</v>
          </cell>
          <cell r="T3620">
            <v>26050</v>
          </cell>
          <cell r="U3620">
            <v>26050</v>
          </cell>
          <cell r="V3620">
            <v>0</v>
          </cell>
          <cell r="W3620">
            <v>0</v>
          </cell>
          <cell r="X3620" t="str">
            <v>EARTHROD WITH CLAMP SWITCH FLORECENT TUBES COOKER COIL GATELIGHT CABLE CLIP CONSUMER UNIT WATER HEEATER INSTANT HOT WATER SHOWER FRIDGE GUARD DIGITAL METER MOTOR SIREN LED MIRROR LIGHT FUSE CUTOUT NINGBO-MOMBASA PREPAID MOMBASA-NAIROBI COLLECT FAX TELEX 0086-579-85096588 PLACE OF DELIVERY ICDE</v>
          </cell>
          <cell r="Y3620" t="str">
            <v>Valide</v>
          </cell>
        </row>
        <row r="3621">
          <cell r="A3621" t="str">
            <v>TEMU6082378</v>
          </cell>
          <cell r="B3621">
            <v>40</v>
          </cell>
          <cell r="C3621" t="str">
            <v>COSU6275418814</v>
          </cell>
          <cell r="D3621">
            <v>0</v>
          </cell>
          <cell r="E3621">
            <v>0</v>
          </cell>
          <cell r="F3621">
            <v>0</v>
          </cell>
          <cell r="G3621">
            <v>0</v>
          </cell>
          <cell r="H3621">
            <v>0</v>
          </cell>
          <cell r="I3621" t="str">
            <v>2020 MSA 167375</v>
          </cell>
          <cell r="J3621">
            <v>317</v>
          </cell>
          <cell r="K3621" t="str">
            <v>GUANGZHOU ANHORN INDUSTRIAL</v>
          </cell>
          <cell r="L3621" t="str">
            <v>ANHORN LIGHT ELECTRICAL LIGHTING</v>
          </cell>
          <cell r="M3621" t="str">
            <v>CN</v>
          </cell>
          <cell r="N3621" t="str">
            <v>CNNSA</v>
          </cell>
          <cell r="O3621" t="str">
            <v>CT</v>
          </cell>
          <cell r="P3621">
            <v>1951</v>
          </cell>
          <cell r="Q3621">
            <v>1951</v>
          </cell>
          <cell r="R3621">
            <v>0</v>
          </cell>
          <cell r="S3621">
            <v>0</v>
          </cell>
          <cell r="T3621">
            <v>15750</v>
          </cell>
          <cell r="U3621">
            <v>15750</v>
          </cell>
          <cell r="V3621">
            <v>0</v>
          </cell>
          <cell r="W3621">
            <v>0</v>
          </cell>
          <cell r="X3621" t="str">
            <v>LED BULB ISSA 254736290990 PLACE OF DELIVERY PORT CLEARANCE</v>
          </cell>
          <cell r="Y3621" t="str">
            <v>Valide</v>
          </cell>
        </row>
        <row r="3622">
          <cell r="A3622" t="str">
            <v>TGBU8942000</v>
          </cell>
          <cell r="B3622">
            <v>40</v>
          </cell>
          <cell r="C3622" t="str">
            <v>COSU6275489770W</v>
          </cell>
          <cell r="D3622">
            <v>0</v>
          </cell>
          <cell r="E3622">
            <v>0</v>
          </cell>
          <cell r="F3622">
            <v>0</v>
          </cell>
          <cell r="G3622">
            <v>0</v>
          </cell>
          <cell r="H3622">
            <v>0</v>
          </cell>
          <cell r="I3622" t="str">
            <v>2020 MSA 167469</v>
          </cell>
          <cell r="J3622">
            <v>176</v>
          </cell>
          <cell r="K3622" t="str">
            <v>DHL GLOBAL FORWARDING CHINA CO</v>
          </cell>
          <cell r="L3622" t="str">
            <v>AIRTEL NETWORKS KENYA LTD PARKSIDE</v>
          </cell>
          <cell r="M3622" t="str">
            <v>SG</v>
          </cell>
          <cell r="N3622" t="str">
            <v>CNSHA</v>
          </cell>
          <cell r="O3622" t="str">
            <v>CS</v>
          </cell>
          <cell r="P3622">
            <v>134</v>
          </cell>
          <cell r="Q3622">
            <v>134</v>
          </cell>
          <cell r="R3622">
            <v>134</v>
          </cell>
          <cell r="S3622">
            <v>134</v>
          </cell>
          <cell r="T3622">
            <v>38582</v>
          </cell>
          <cell r="U3622">
            <v>38582</v>
          </cell>
          <cell r="V3622">
            <v>38582</v>
          </cell>
          <cell r="W3622">
            <v>38582</v>
          </cell>
          <cell r="X3622" t="str">
            <v>TELECOMMUNICATION EQUIPMENTS P051131780Q NAME MOSES KIHARA E-MAIL ID A MOSES KIHARA KE AIRTE L COM PHONE +254 739 707 203 TELECOMMUNICATION EQUIPMENTS TELECOMMUNICATION EQUIPMENTS TELECOMMUNICATION EQUIPMENTS TELECOMMUNICATION EQUIPMENTS TELECOMMUNICATION EQUIPMENTS TELECOMMUNICATION EQUIPMENTS TELECOMMUNICATION EQUIPMENTS PLACE OF DELIVERY ICDE</v>
          </cell>
          <cell r="Y3622" t="str">
            <v>Valide</v>
          </cell>
        </row>
        <row r="3623">
          <cell r="A3623" t="str">
            <v>TGBU8944548</v>
          </cell>
          <cell r="B3623">
            <v>40</v>
          </cell>
          <cell r="C3623" t="str">
            <v>COSU6275489770W</v>
          </cell>
          <cell r="D3623">
            <v>0</v>
          </cell>
          <cell r="E3623">
            <v>0</v>
          </cell>
          <cell r="F3623">
            <v>0</v>
          </cell>
          <cell r="G3623">
            <v>0</v>
          </cell>
          <cell r="H3623">
            <v>0</v>
          </cell>
          <cell r="I3623" t="str">
            <v>2020 MSA 167469</v>
          </cell>
          <cell r="J3623">
            <v>176</v>
          </cell>
          <cell r="K3623" t="str">
            <v>DHL GLOBAL FORWARDING CHINA CO</v>
          </cell>
          <cell r="L3623" t="str">
            <v>AIRTEL NETWORKS KENYA LTD PARKSIDE</v>
          </cell>
          <cell r="M3623" t="str">
            <v>SG</v>
          </cell>
          <cell r="N3623" t="str">
            <v>CNSHA</v>
          </cell>
          <cell r="O3623" t="str">
            <v>CS</v>
          </cell>
          <cell r="P3623">
            <v>134</v>
          </cell>
          <cell r="Q3623">
            <v>134</v>
          </cell>
          <cell r="R3623">
            <v>134</v>
          </cell>
          <cell r="S3623">
            <v>134</v>
          </cell>
          <cell r="T3623">
            <v>38582</v>
          </cell>
          <cell r="U3623">
            <v>38582</v>
          </cell>
          <cell r="V3623">
            <v>38582</v>
          </cell>
          <cell r="W3623">
            <v>38582</v>
          </cell>
          <cell r="X3623" t="str">
            <v>TELECOMMUNICATION EQUIPMENTS P051131780Q NAME MOSES KIHARA E-MAIL ID A MOSES KIHARA KE AIRTE L COM PHONE +254 739 707 203 TELECOMMUNICATION EQUIPMENTS TELECOMMUNICATION EQUIPMENTS TELECOMMUNICATION EQUIPMENTS TELECOMMUNICATION EQUIPMENTS TELECOMMUNICATION EQUIPMENTS TELECOMMUNICATION EQUIPMENTS TELECOMMUNICATION EQUIPMENTS PLACE OF DELIVERY ICDE</v>
          </cell>
          <cell r="Y3623" t="str">
            <v>Valide</v>
          </cell>
        </row>
        <row r="3624">
          <cell r="A3624" t="str">
            <v>TGBU8942381</v>
          </cell>
          <cell r="B3624">
            <v>40</v>
          </cell>
          <cell r="C3624" t="str">
            <v>COSU6275489770W</v>
          </cell>
          <cell r="D3624">
            <v>0</v>
          </cell>
          <cell r="E3624">
            <v>0</v>
          </cell>
          <cell r="F3624">
            <v>0</v>
          </cell>
          <cell r="G3624">
            <v>0</v>
          </cell>
          <cell r="H3624">
            <v>0</v>
          </cell>
          <cell r="I3624" t="str">
            <v>2020 MSA 167469</v>
          </cell>
          <cell r="J3624">
            <v>176</v>
          </cell>
          <cell r="K3624" t="str">
            <v>DHL GLOBAL FORWARDING CHINA CO</v>
          </cell>
          <cell r="L3624" t="str">
            <v>AIRTEL NETWORKS KENYA LTD PARKSIDE</v>
          </cell>
          <cell r="M3624" t="str">
            <v>SG</v>
          </cell>
          <cell r="N3624" t="str">
            <v>CNSHA</v>
          </cell>
          <cell r="O3624" t="str">
            <v>CS</v>
          </cell>
          <cell r="P3624">
            <v>134</v>
          </cell>
          <cell r="Q3624">
            <v>134</v>
          </cell>
          <cell r="R3624">
            <v>134</v>
          </cell>
          <cell r="S3624">
            <v>134</v>
          </cell>
          <cell r="T3624">
            <v>38582</v>
          </cell>
          <cell r="U3624">
            <v>38582</v>
          </cell>
          <cell r="V3624">
            <v>38582</v>
          </cell>
          <cell r="W3624">
            <v>38582</v>
          </cell>
          <cell r="X3624" t="str">
            <v>TELECOMMUNICATION EQUIPMENTS P051131780Q NAME MOSES KIHARA E-MAIL ID A MOSES KIHARA KE AIRTE L COM PHONE +254 739 707 203 TELECOMMUNICATION EQUIPMENTS TELECOMMUNICATION EQUIPMENTS TELECOMMUNICATION EQUIPMENTS TELECOMMUNICATION EQUIPMENTS TELECOMMUNICATION EQUIPMENTS TELECOMMUNICATION EQUIPMENTS TELECOMMUNICATION EQUIPMENTS PLACE OF DELIVERY ICDE</v>
          </cell>
          <cell r="Y3624" t="str">
            <v>Valide</v>
          </cell>
        </row>
        <row r="3625">
          <cell r="A3625" t="str">
            <v>TGBU8942165</v>
          </cell>
          <cell r="B3625">
            <v>40</v>
          </cell>
          <cell r="C3625" t="str">
            <v>COSU6275489770W</v>
          </cell>
          <cell r="D3625">
            <v>0</v>
          </cell>
          <cell r="E3625">
            <v>0</v>
          </cell>
          <cell r="F3625">
            <v>0</v>
          </cell>
          <cell r="G3625">
            <v>0</v>
          </cell>
          <cell r="H3625">
            <v>0</v>
          </cell>
          <cell r="I3625" t="str">
            <v>2020 MSA 167469</v>
          </cell>
          <cell r="J3625">
            <v>176</v>
          </cell>
          <cell r="K3625" t="str">
            <v>DHL GLOBAL FORWARDING CHINA CO</v>
          </cell>
          <cell r="L3625" t="str">
            <v>AIRTEL NETWORKS KENYA LTD PARKSIDE</v>
          </cell>
          <cell r="M3625" t="str">
            <v>SG</v>
          </cell>
          <cell r="N3625" t="str">
            <v>CNSHA</v>
          </cell>
          <cell r="O3625" t="str">
            <v>CS</v>
          </cell>
          <cell r="P3625">
            <v>134</v>
          </cell>
          <cell r="Q3625">
            <v>134</v>
          </cell>
          <cell r="R3625">
            <v>134</v>
          </cell>
          <cell r="S3625">
            <v>134</v>
          </cell>
          <cell r="T3625">
            <v>38582</v>
          </cell>
          <cell r="U3625">
            <v>38582</v>
          </cell>
          <cell r="V3625">
            <v>38582</v>
          </cell>
          <cell r="W3625">
            <v>38582</v>
          </cell>
          <cell r="X3625" t="str">
            <v>TELECOMMUNICATION EQUIPMENTS P051131780Q NAME MOSES KIHARA E-MAIL ID A MOSES KIHARA KE AIRTE L COM PHONE +254 739 707 203 TELECOMMUNICATION EQUIPMENTS TELECOMMUNICATION EQUIPMENTS TELECOMMUNICATION EQUIPMENTS TELECOMMUNICATION EQUIPMENTS TELECOMMUNICATION EQUIPMENTS TELECOMMUNICATION EQUIPMENTS TELECOMMUNICATION EQUIPMENTS PLACE OF DELIVERY ICDE</v>
          </cell>
          <cell r="Y3625" t="str">
            <v>Valide</v>
          </cell>
        </row>
        <row r="3626">
          <cell r="A3626" t="str">
            <v>TGBU8942041</v>
          </cell>
          <cell r="B3626">
            <v>40</v>
          </cell>
          <cell r="C3626" t="str">
            <v>COSU6275489770W</v>
          </cell>
          <cell r="D3626">
            <v>0</v>
          </cell>
          <cell r="E3626">
            <v>0</v>
          </cell>
          <cell r="F3626">
            <v>0</v>
          </cell>
          <cell r="G3626">
            <v>0</v>
          </cell>
          <cell r="H3626">
            <v>0</v>
          </cell>
          <cell r="I3626" t="str">
            <v>2020 MSA 167469</v>
          </cell>
          <cell r="J3626">
            <v>176</v>
          </cell>
          <cell r="K3626" t="str">
            <v>DHL GLOBAL FORWARDING CHINA CO</v>
          </cell>
          <cell r="L3626" t="str">
            <v>AIRTEL NETWORKS KENYA LTD PARKSIDE</v>
          </cell>
          <cell r="M3626" t="str">
            <v>SG</v>
          </cell>
          <cell r="N3626" t="str">
            <v>CNSHA</v>
          </cell>
          <cell r="O3626" t="str">
            <v>CS</v>
          </cell>
          <cell r="P3626">
            <v>134</v>
          </cell>
          <cell r="Q3626">
            <v>134</v>
          </cell>
          <cell r="R3626">
            <v>134</v>
          </cell>
          <cell r="S3626">
            <v>134</v>
          </cell>
          <cell r="T3626">
            <v>38582</v>
          </cell>
          <cell r="U3626">
            <v>38582</v>
          </cell>
          <cell r="V3626">
            <v>38582</v>
          </cell>
          <cell r="W3626">
            <v>38582</v>
          </cell>
          <cell r="X3626" t="str">
            <v>TELECOMMUNICATION EQUIPMENTS P051131780Q NAME MOSES KIHARA E-MAIL ID A MOSES KIHARA KE AIRTE L COM PHONE +254 739 707 203 TELECOMMUNICATION EQUIPMENTS TELECOMMUNICATION EQUIPMENTS TELECOMMUNICATION EQUIPMENTS TELECOMMUNICATION EQUIPMENTS TELECOMMUNICATION EQUIPMENTS TELECOMMUNICATION EQUIPMENTS TELECOMMUNICATION EQUIPMENTS PLACE OF DELIVERY ICDE</v>
          </cell>
          <cell r="Y3626" t="str">
            <v>Valide</v>
          </cell>
        </row>
        <row r="3627">
          <cell r="A3627" t="str">
            <v>DFSU7405278</v>
          </cell>
          <cell r="B3627">
            <v>40</v>
          </cell>
          <cell r="C3627" t="str">
            <v>COSU6275489770W</v>
          </cell>
          <cell r="D3627">
            <v>0</v>
          </cell>
          <cell r="E3627">
            <v>0</v>
          </cell>
          <cell r="F3627">
            <v>0</v>
          </cell>
          <cell r="G3627">
            <v>0</v>
          </cell>
          <cell r="H3627">
            <v>0</v>
          </cell>
          <cell r="I3627" t="str">
            <v>2020 MSA 167469</v>
          </cell>
          <cell r="J3627">
            <v>176</v>
          </cell>
          <cell r="K3627" t="str">
            <v>DHL GLOBAL FORWARDING CHINA CO</v>
          </cell>
          <cell r="L3627" t="str">
            <v>AIRTEL NETWORKS KENYA LTD PARKSIDE</v>
          </cell>
          <cell r="M3627" t="str">
            <v>SG</v>
          </cell>
          <cell r="N3627" t="str">
            <v>CNSHA</v>
          </cell>
          <cell r="O3627" t="str">
            <v>CS</v>
          </cell>
          <cell r="P3627">
            <v>134</v>
          </cell>
          <cell r="Q3627">
            <v>134</v>
          </cell>
          <cell r="R3627">
            <v>134</v>
          </cell>
          <cell r="S3627">
            <v>134</v>
          </cell>
          <cell r="T3627">
            <v>38582</v>
          </cell>
          <cell r="U3627">
            <v>38582</v>
          </cell>
          <cell r="V3627">
            <v>38582</v>
          </cell>
          <cell r="W3627">
            <v>38582</v>
          </cell>
          <cell r="X3627" t="str">
            <v>TELECOMMUNICATION EQUIPMENTS P051131780Q NAME MOSES KIHARA E-MAIL ID A MOSES KIHARA KE AIRTE L COM PHONE +254 739 707 203 TELECOMMUNICATION EQUIPMENTS TELECOMMUNICATION EQUIPMENTS TELECOMMUNICATION EQUIPMENTS TELECOMMUNICATION EQUIPMENTS TELECOMMUNICATION EQUIPMENTS TELECOMMUNICATION EQUIPMENTS TELECOMMUNICATION EQUIPMENTS PLACE OF DELIVERY ICDE</v>
          </cell>
          <cell r="Y3627" t="str">
            <v>Valide</v>
          </cell>
        </row>
        <row r="3628">
          <cell r="A3628" t="str">
            <v>CBHU6427347</v>
          </cell>
          <cell r="B3628">
            <v>40</v>
          </cell>
          <cell r="C3628" t="str">
            <v>COSU6275504170</v>
          </cell>
          <cell r="D3628">
            <v>0</v>
          </cell>
          <cell r="E3628">
            <v>0</v>
          </cell>
          <cell r="F3628">
            <v>0</v>
          </cell>
          <cell r="G3628">
            <v>0</v>
          </cell>
          <cell r="H3628">
            <v>0</v>
          </cell>
          <cell r="I3628" t="str">
            <v>2020 MSA 167469</v>
          </cell>
          <cell r="J3628">
            <v>316</v>
          </cell>
          <cell r="K3628" t="str">
            <v>TODD ROBINSON ASHTON</v>
          </cell>
          <cell r="L3628" t="str">
            <v>MR TODD ROBINSON ASHTON C O</v>
          </cell>
          <cell r="M3628" t="str">
            <v>SG</v>
          </cell>
          <cell r="N3628" t="str">
            <v>MYPKG</v>
          </cell>
          <cell r="O3628" t="str">
            <v>CT</v>
          </cell>
          <cell r="P3628">
            <v>238</v>
          </cell>
          <cell r="Q3628">
            <v>238</v>
          </cell>
          <cell r="R3628">
            <v>238</v>
          </cell>
          <cell r="S3628">
            <v>238</v>
          </cell>
          <cell r="T3628">
            <v>4790</v>
          </cell>
          <cell r="U3628">
            <v>4790</v>
          </cell>
          <cell r="V3628">
            <v>4790</v>
          </cell>
          <cell r="W3628">
            <v>4790</v>
          </cell>
          <cell r="X3628" t="str">
            <v>1 X 40 GP CONTAINER STC 238 CARTONS USED HOUSEHOLD GOODS AND PERSONAL EFFECTS BOOKS FURNITURES CLOTHES TOILETRIES SHOES HS CODE 9905 0000 PLACE OF DELIVERY ICDE</v>
          </cell>
          <cell r="Y3628" t="str">
            <v>Valide</v>
          </cell>
        </row>
        <row r="3629">
          <cell r="A3629" t="str">
            <v>CBHU4446034</v>
          </cell>
          <cell r="B3629">
            <v>20</v>
          </cell>
          <cell r="C3629" t="str">
            <v>COSU6275614320</v>
          </cell>
          <cell r="D3629">
            <v>0</v>
          </cell>
          <cell r="E3629">
            <v>0</v>
          </cell>
          <cell r="F3629">
            <v>0</v>
          </cell>
          <cell r="G3629">
            <v>0</v>
          </cell>
          <cell r="H3629">
            <v>0</v>
          </cell>
          <cell r="I3629" t="str">
            <v>2020 MSA 167469</v>
          </cell>
          <cell r="J3629">
            <v>141</v>
          </cell>
          <cell r="K3629" t="str">
            <v>PIL LOGISTICS CHINA CO LTD</v>
          </cell>
          <cell r="L3629" t="str">
            <v>DAVIS SHIRTLIFF LTD</v>
          </cell>
          <cell r="M3629" t="str">
            <v>SG</v>
          </cell>
          <cell r="N3629" t="str">
            <v>CNNGB</v>
          </cell>
          <cell r="O3629" t="str">
            <v>CT</v>
          </cell>
          <cell r="P3629">
            <v>3206</v>
          </cell>
          <cell r="Q3629">
            <v>3206</v>
          </cell>
          <cell r="R3629">
            <v>3206</v>
          </cell>
          <cell r="S3629">
            <v>3206</v>
          </cell>
          <cell r="T3629">
            <v>58920</v>
          </cell>
          <cell r="U3629">
            <v>58920</v>
          </cell>
          <cell r="V3629">
            <v>58920</v>
          </cell>
          <cell r="W3629">
            <v>58920</v>
          </cell>
          <cell r="X3629" t="str">
            <v>WATER PUMPS CONTROL BOXES NINGBO TO MOMBASA PREPAID MOMBASA TO ICD EMBAKASI KEEMK COLLECT SAMMY MUIRURI DAYLIFF COM PLACE OF DELIVERY ICDE</v>
          </cell>
          <cell r="Y3629" t="str">
            <v>Valide</v>
          </cell>
        </row>
        <row r="3630">
          <cell r="A3630" t="str">
            <v>CBHU5535692</v>
          </cell>
          <cell r="B3630">
            <v>20</v>
          </cell>
          <cell r="C3630" t="str">
            <v>COSU6275614320</v>
          </cell>
          <cell r="D3630">
            <v>0</v>
          </cell>
          <cell r="E3630">
            <v>0</v>
          </cell>
          <cell r="F3630">
            <v>0</v>
          </cell>
          <cell r="G3630">
            <v>0</v>
          </cell>
          <cell r="H3630">
            <v>0</v>
          </cell>
          <cell r="I3630" t="str">
            <v>2020 MSA 167469</v>
          </cell>
          <cell r="J3630">
            <v>141</v>
          </cell>
          <cell r="K3630" t="str">
            <v>PIL LOGISTICS CHINA CO LTD</v>
          </cell>
          <cell r="L3630" t="str">
            <v>DAVIS SHIRTLIFF LTD</v>
          </cell>
          <cell r="M3630" t="str">
            <v>SG</v>
          </cell>
          <cell r="N3630" t="str">
            <v>CNNGB</v>
          </cell>
          <cell r="O3630" t="str">
            <v>CT</v>
          </cell>
          <cell r="P3630">
            <v>3206</v>
          </cell>
          <cell r="Q3630">
            <v>3206</v>
          </cell>
          <cell r="R3630">
            <v>3206</v>
          </cell>
          <cell r="S3630">
            <v>3206</v>
          </cell>
          <cell r="T3630">
            <v>58920</v>
          </cell>
          <cell r="U3630">
            <v>58920</v>
          </cell>
          <cell r="V3630">
            <v>58920</v>
          </cell>
          <cell r="W3630">
            <v>58920</v>
          </cell>
          <cell r="X3630" t="str">
            <v>WATER PUMPS CONTROL BOXES NINGBO TO MOMBASA PREPAID MOMBASA TO ICD EMBAKASI KEEMK COLLECT SAMMY MUIRURI DAYLIFF COM PLACE OF DELIVERY ICDE</v>
          </cell>
          <cell r="Y3630" t="str">
            <v>Valide</v>
          </cell>
        </row>
        <row r="3631">
          <cell r="A3631" t="str">
            <v>TGHU9750132</v>
          </cell>
          <cell r="B3631">
            <v>40</v>
          </cell>
          <cell r="C3631" t="str">
            <v>COSU6275732990</v>
          </cell>
          <cell r="D3631">
            <v>0</v>
          </cell>
          <cell r="E3631">
            <v>0</v>
          </cell>
          <cell r="F3631">
            <v>0</v>
          </cell>
          <cell r="G3631">
            <v>0</v>
          </cell>
          <cell r="H3631">
            <v>0</v>
          </cell>
          <cell r="I3631" t="str">
            <v>2020 MSA 167469</v>
          </cell>
          <cell r="J3631">
            <v>183</v>
          </cell>
          <cell r="K3631" t="str">
            <v>TONGXIANG SENYI IMPORT AND EXPORT</v>
          </cell>
          <cell r="L3631" t="str">
            <v>HIGHLAND LINK LIMITED</v>
          </cell>
          <cell r="M3631" t="str">
            <v>SG</v>
          </cell>
          <cell r="N3631" t="str">
            <v>CNSHA</v>
          </cell>
          <cell r="O3631" t="str">
            <v>RO</v>
          </cell>
          <cell r="P3631">
            <v>904</v>
          </cell>
          <cell r="Q3631">
            <v>904</v>
          </cell>
          <cell r="R3631">
            <v>904</v>
          </cell>
          <cell r="S3631">
            <v>904</v>
          </cell>
          <cell r="T3631">
            <v>22000</v>
          </cell>
          <cell r="U3631">
            <v>22000</v>
          </cell>
          <cell r="V3631">
            <v>22000</v>
          </cell>
          <cell r="W3631">
            <v>22000</v>
          </cell>
          <cell r="X3631" t="str">
            <v>PVC SYNTHETIC MATERIAL HS CODE 5903100000 PLACE OF DELIVERY ICDE</v>
          </cell>
          <cell r="Y3631" t="str">
            <v>Valide</v>
          </cell>
        </row>
        <row r="3632">
          <cell r="A3632" t="str">
            <v>OOCU7623174</v>
          </cell>
          <cell r="B3632">
            <v>40</v>
          </cell>
          <cell r="C3632" t="str">
            <v>COSU6275769790</v>
          </cell>
          <cell r="D3632">
            <v>0</v>
          </cell>
          <cell r="E3632">
            <v>0</v>
          </cell>
          <cell r="F3632">
            <v>0</v>
          </cell>
          <cell r="G3632">
            <v>0</v>
          </cell>
          <cell r="H3632">
            <v>0</v>
          </cell>
          <cell r="I3632" t="str">
            <v>2020 MSA 167469</v>
          </cell>
          <cell r="J3632">
            <v>318</v>
          </cell>
          <cell r="K3632" t="str">
            <v>PT PINDO DELI PULP AND PAPER MILLS</v>
          </cell>
          <cell r="L3632" t="str">
            <v>VIMIT CONVERTERS LIMITED</v>
          </cell>
          <cell r="M3632" t="str">
            <v>SG</v>
          </cell>
          <cell r="N3632" t="str">
            <v>IDJKT</v>
          </cell>
          <cell r="O3632" t="str">
            <v>PE</v>
          </cell>
          <cell r="P3632">
            <v>85</v>
          </cell>
          <cell r="Q3632">
            <v>85</v>
          </cell>
          <cell r="R3632">
            <v>85</v>
          </cell>
          <cell r="S3632">
            <v>85</v>
          </cell>
          <cell r="T3632">
            <v>49620</v>
          </cell>
          <cell r="U3632">
            <v>49620</v>
          </cell>
          <cell r="V3632">
            <v>49620</v>
          </cell>
          <cell r="W3632">
            <v>49620</v>
          </cell>
          <cell r="X3632" t="str">
            <v>85 PALLET CARBONLESS COPY PAPER FREIGHT PREPAID BY HANS ANDERSSON PAPER HS CODE 480920 GONDANGDIA MENTENG JAKARTA PUSAT DKI JAKARTA 10350 INDONESIA NPWP 01 001 855 4-092 000 ON BEHALF OF HANS ANDERSSON PAPERNYA AB VALLGATAN 27 SE-411 16 GOTEBORG SWEDEN P000606160U MOBILE 0716362217 AT BUYERS COST AND RISK SHIPPED ON BOARD DATE 19 09 2020 G W 49 620250 MT N W 47 986480 MT PLACE OF DELIVERY PORT CLEARANCE</v>
          </cell>
          <cell r="Y3632" t="str">
            <v>Valide</v>
          </cell>
        </row>
        <row r="3633">
          <cell r="A3633" t="str">
            <v>OOCU6514137</v>
          </cell>
          <cell r="B3633">
            <v>40</v>
          </cell>
          <cell r="C3633" t="str">
            <v>COSU6275769790</v>
          </cell>
          <cell r="D3633">
            <v>0</v>
          </cell>
          <cell r="E3633">
            <v>0</v>
          </cell>
          <cell r="F3633">
            <v>0</v>
          </cell>
          <cell r="G3633">
            <v>0</v>
          </cell>
          <cell r="H3633">
            <v>0</v>
          </cell>
          <cell r="I3633" t="str">
            <v>2020 MSA 167469</v>
          </cell>
          <cell r="J3633">
            <v>318</v>
          </cell>
          <cell r="K3633" t="str">
            <v>PT PINDO DELI PULP AND PAPER MILLS</v>
          </cell>
          <cell r="L3633" t="str">
            <v>VIMIT CONVERTERS LIMITED</v>
          </cell>
          <cell r="M3633" t="str">
            <v>SG</v>
          </cell>
          <cell r="N3633" t="str">
            <v>IDJKT</v>
          </cell>
          <cell r="O3633" t="str">
            <v>PE</v>
          </cell>
          <cell r="P3633">
            <v>85</v>
          </cell>
          <cell r="Q3633">
            <v>85</v>
          </cell>
          <cell r="R3633">
            <v>85</v>
          </cell>
          <cell r="S3633">
            <v>85</v>
          </cell>
          <cell r="T3633">
            <v>49620</v>
          </cell>
          <cell r="U3633">
            <v>49620</v>
          </cell>
          <cell r="V3633">
            <v>49620</v>
          </cell>
          <cell r="W3633">
            <v>49620</v>
          </cell>
          <cell r="X3633" t="str">
            <v>85 PALLET CARBONLESS COPY PAPER FREIGHT PREPAID BY HANS ANDERSSON PAPER HS CODE 480920 GONDANGDIA MENTENG JAKARTA PUSAT DKI JAKARTA 10350 INDONESIA NPWP 01 001 855 4-092 000 ON BEHALF OF HANS ANDERSSON PAPERNYA AB VALLGATAN 27 SE-411 16 GOTEBORG SWEDEN P000606160U MOBILE 0716362217 AT BUYERS COST AND RISK SHIPPED ON BOARD DATE 19 09 2020 G W 49 620250 MT N W 47 986480 MT PLACE OF DELIVERY PORT CLEARANCE</v>
          </cell>
          <cell r="Y3633" t="str">
            <v>Valide</v>
          </cell>
        </row>
        <row r="3634">
          <cell r="A3634" t="str">
            <v>FBLU0188550</v>
          </cell>
          <cell r="B3634">
            <v>40</v>
          </cell>
          <cell r="C3634" t="str">
            <v>COSU6276262140</v>
          </cell>
          <cell r="D3634">
            <v>0</v>
          </cell>
          <cell r="E3634">
            <v>0</v>
          </cell>
          <cell r="F3634">
            <v>0</v>
          </cell>
          <cell r="G3634">
            <v>0</v>
          </cell>
          <cell r="H3634">
            <v>0</v>
          </cell>
          <cell r="I3634" t="str">
            <v>2020 MSA 167469</v>
          </cell>
          <cell r="J3634">
            <v>156</v>
          </cell>
          <cell r="K3634" t="str">
            <v>HANGZHOU COCO HEALTHCARE</v>
          </cell>
          <cell r="L3634" t="str">
            <v>MILIKI GLOBAL LTD</v>
          </cell>
          <cell r="M3634" t="str">
            <v>SG</v>
          </cell>
          <cell r="N3634" t="str">
            <v>CNNGB</v>
          </cell>
          <cell r="O3634" t="str">
            <v>BL</v>
          </cell>
          <cell r="P3634">
            <v>829</v>
          </cell>
          <cell r="Q3634">
            <v>829</v>
          </cell>
          <cell r="R3634">
            <v>829</v>
          </cell>
          <cell r="S3634">
            <v>829</v>
          </cell>
          <cell r="T3634">
            <v>6618</v>
          </cell>
          <cell r="U3634">
            <v>6618</v>
          </cell>
          <cell r="V3634">
            <v>6618</v>
          </cell>
          <cell r="W3634">
            <v>6618</v>
          </cell>
          <cell r="X3634" t="str">
            <v>ADULT DIAPERS PROVINCE CHINA 311300 PIN NO P051570459I PLACE OF DELIVERY ICDE</v>
          </cell>
          <cell r="Y3634" t="str">
            <v>Valide</v>
          </cell>
        </row>
        <row r="3635">
          <cell r="A3635" t="str">
            <v>TGBU2102460</v>
          </cell>
          <cell r="B3635">
            <v>20</v>
          </cell>
          <cell r="C3635" t="str">
            <v>COSU6276359150</v>
          </cell>
          <cell r="D3635">
            <v>0</v>
          </cell>
          <cell r="E3635">
            <v>0</v>
          </cell>
          <cell r="F3635">
            <v>0</v>
          </cell>
          <cell r="G3635">
            <v>0</v>
          </cell>
          <cell r="H3635">
            <v>0</v>
          </cell>
          <cell r="I3635" t="str">
            <v>2020 MSA 167469</v>
          </cell>
          <cell r="J3635">
            <v>259</v>
          </cell>
          <cell r="K3635" t="str">
            <v>YOG AUTO MOBILE PARTS CO LIMITED</v>
          </cell>
          <cell r="L3635" t="str">
            <v>NEW TITANIC JACARANDA GENERAL</v>
          </cell>
          <cell r="M3635" t="str">
            <v>SG</v>
          </cell>
          <cell r="N3635" t="str">
            <v>CNNSA</v>
          </cell>
          <cell r="O3635" t="str">
            <v>CT</v>
          </cell>
          <cell r="P3635">
            <v>1207</v>
          </cell>
          <cell r="Q3635">
            <v>1207</v>
          </cell>
          <cell r="R3635">
            <v>1207</v>
          </cell>
          <cell r="S3635">
            <v>1207</v>
          </cell>
          <cell r="T3635">
            <v>15516</v>
          </cell>
          <cell r="U3635">
            <v>15516</v>
          </cell>
          <cell r="V3635">
            <v>15516</v>
          </cell>
          <cell r="W3635">
            <v>15516</v>
          </cell>
          <cell r="X3635" t="str">
            <v>MIXED MOTORCYCLE SPARE PARTS PLACE OF DELIVERY ICDE</v>
          </cell>
          <cell r="Y3635" t="str">
            <v>Valide</v>
          </cell>
        </row>
        <row r="3636">
          <cell r="A3636" t="str">
            <v>MAGU2129460</v>
          </cell>
          <cell r="B3636">
            <v>20</v>
          </cell>
          <cell r="C3636" t="str">
            <v>COSU6276567530W</v>
          </cell>
          <cell r="D3636">
            <v>0</v>
          </cell>
          <cell r="E3636">
            <v>0</v>
          </cell>
          <cell r="F3636">
            <v>0</v>
          </cell>
          <cell r="G3636">
            <v>0</v>
          </cell>
          <cell r="H3636">
            <v>0</v>
          </cell>
          <cell r="I3636" t="str">
            <v>2020 MSA 167469</v>
          </cell>
          <cell r="J3636">
            <v>322</v>
          </cell>
          <cell r="K3636" t="str">
            <v>SINOPEC LUBRICANT SINGAPORE PTE</v>
          </cell>
          <cell r="L3636" t="str">
            <v>BEST CONNECTION AGENCIES LIMITED</v>
          </cell>
          <cell r="M3636" t="str">
            <v>SG</v>
          </cell>
          <cell r="N3636" t="str">
            <v>SGSIN</v>
          </cell>
          <cell r="O3636" t="str">
            <v>PK</v>
          </cell>
          <cell r="P3636">
            <v>220</v>
          </cell>
          <cell r="Q3636">
            <v>220</v>
          </cell>
          <cell r="R3636">
            <v>220</v>
          </cell>
          <cell r="S3636">
            <v>220</v>
          </cell>
          <cell r="T3636">
            <v>17887</v>
          </cell>
          <cell r="U3636">
            <v>17887</v>
          </cell>
          <cell r="V3636">
            <v>17887</v>
          </cell>
          <cell r="W3636">
            <v>17887</v>
          </cell>
          <cell r="X3636" t="str">
            <v>1 X 20 GP CONTAINER SAID TO CONTAIN 220 PACKAGES OF LUBRICANTS AND GREASE MOBILE +254 740410258 EMAIL BESTLTD0 GMAIL COM PIN NUMBER OF CONSIGNEE P051644893V CONTACT MZ LIU JIAOYANG PLACE OF DELIVERY ICDE</v>
          </cell>
          <cell r="Y3636" t="str">
            <v>Valide</v>
          </cell>
        </row>
        <row r="3637">
          <cell r="A3637" t="str">
            <v>OOCU8189273</v>
          </cell>
          <cell r="B3637">
            <v>40</v>
          </cell>
          <cell r="C3637" t="str">
            <v>COSU6883211960</v>
          </cell>
          <cell r="D3637">
            <v>0</v>
          </cell>
          <cell r="E3637">
            <v>0</v>
          </cell>
          <cell r="F3637">
            <v>0</v>
          </cell>
          <cell r="G3637">
            <v>0</v>
          </cell>
          <cell r="H3637">
            <v>0</v>
          </cell>
          <cell r="I3637" t="str">
            <v>2020 MSA 167029</v>
          </cell>
          <cell r="J3637">
            <v>364</v>
          </cell>
          <cell r="K3637" t="str">
            <v>CHONGQING MINGYU TEXTILE CO LTD</v>
          </cell>
          <cell r="L3637" t="str">
            <v>NURU INDUSTRIES LIMITED</v>
          </cell>
          <cell r="M3637" t="str">
            <v>CN</v>
          </cell>
          <cell r="N3637" t="str">
            <v>CNNSA</v>
          </cell>
          <cell r="O3637" t="str">
            <v>PK</v>
          </cell>
          <cell r="P3637">
            <v>1181</v>
          </cell>
          <cell r="Q3637">
            <v>1181</v>
          </cell>
          <cell r="R3637">
            <v>1181</v>
          </cell>
          <cell r="S3637">
            <v>1181</v>
          </cell>
          <cell r="T3637">
            <v>9650</v>
          </cell>
          <cell r="U3637">
            <v>9650</v>
          </cell>
          <cell r="V3637">
            <v>9650</v>
          </cell>
          <cell r="W3637">
            <v>9650</v>
          </cell>
          <cell r="X3637" t="str">
            <v>CEILING LAMP MODULE UNASSEMBLED CEILING LIGHT LAMPSHADE FLOOD LAMP PENDANT LIGHT EXIT LIGHT LED BULB LED TUBE LED EMERGENCY LIGHT SOLAR LAMP SWITCH SOCKET E-MAIL PETRONILLAHNDONGAH45 GMAIL COM PIN P051564860M H S CODE 9405999000 FROM NANSHA TO MOMBASA FREIGHT PREPAID FROM MOMBASA TO ICD EMBAKASI FREIGHT COLLECT</v>
          </cell>
          <cell r="Y3637" t="str">
            <v>Valide</v>
          </cell>
        </row>
        <row r="3638">
          <cell r="A3638" t="str">
            <v>TLLU5732823</v>
          </cell>
          <cell r="B3638">
            <v>40</v>
          </cell>
          <cell r="C3638" t="str">
            <v>COSU6883225140</v>
          </cell>
          <cell r="D3638">
            <v>0</v>
          </cell>
          <cell r="E3638">
            <v>0</v>
          </cell>
          <cell r="F3638">
            <v>0</v>
          </cell>
          <cell r="G3638">
            <v>0</v>
          </cell>
          <cell r="H3638">
            <v>0</v>
          </cell>
          <cell r="I3638" t="str">
            <v>2020 MSA 167375</v>
          </cell>
          <cell r="J3638">
            <v>255</v>
          </cell>
          <cell r="K3638" t="str">
            <v>AGHAPY TRADE CO LIMITED</v>
          </cell>
          <cell r="L3638" t="str">
            <v>COPTIC ORTHODOX CHURCH</v>
          </cell>
          <cell r="M3638" t="str">
            <v>CN</v>
          </cell>
          <cell r="N3638" t="str">
            <v>CNNGB</v>
          </cell>
          <cell r="O3638" t="str">
            <v>CT</v>
          </cell>
          <cell r="P3638">
            <v>389</v>
          </cell>
          <cell r="Q3638">
            <v>389</v>
          </cell>
          <cell r="R3638">
            <v>389</v>
          </cell>
          <cell r="S3638">
            <v>389</v>
          </cell>
          <cell r="T3638">
            <v>13930</v>
          </cell>
          <cell r="U3638">
            <v>13930</v>
          </cell>
          <cell r="V3638">
            <v>13930</v>
          </cell>
          <cell r="W3638">
            <v>13930</v>
          </cell>
          <cell r="X3638" t="str">
            <v>LIGHTING BATHROOM FITTINGS FURNITURE FORKLIFT CONTACT PERSON FR ELISHA REZK MOBILE +254 733645431 +254 732904224 PLACE OF DELIVERY ICDE</v>
          </cell>
          <cell r="Y3638" t="str">
            <v>Valide</v>
          </cell>
        </row>
        <row r="3639">
          <cell r="A3639" t="str">
            <v>OOLU1560840</v>
          </cell>
          <cell r="B3639">
            <v>20</v>
          </cell>
          <cell r="C3639" t="str">
            <v>COSU6883226840W</v>
          </cell>
          <cell r="D3639">
            <v>0</v>
          </cell>
          <cell r="E3639">
            <v>0</v>
          </cell>
          <cell r="F3639">
            <v>0</v>
          </cell>
          <cell r="G3639">
            <v>0</v>
          </cell>
          <cell r="H3639">
            <v>0</v>
          </cell>
          <cell r="I3639" t="str">
            <v>2020 MSA 167244</v>
          </cell>
          <cell r="J3639">
            <v>201</v>
          </cell>
          <cell r="K3639" t="str">
            <v>ZHEJIANG CHEUNG KONG</v>
          </cell>
          <cell r="L3639" t="str">
            <v>JOSEPH MWANGI WANGOMBE</v>
          </cell>
          <cell r="M3639" t="str">
            <v>SG</v>
          </cell>
          <cell r="N3639" t="str">
            <v>CNNGB</v>
          </cell>
          <cell r="O3639" t="str">
            <v>CT</v>
          </cell>
          <cell r="P3639">
            <v>553</v>
          </cell>
          <cell r="Q3639">
            <v>553</v>
          </cell>
          <cell r="R3639">
            <v>553</v>
          </cell>
          <cell r="S3639">
            <v>553</v>
          </cell>
          <cell r="T3639">
            <v>10000</v>
          </cell>
          <cell r="U3639">
            <v>10000</v>
          </cell>
          <cell r="V3639">
            <v>10000</v>
          </cell>
          <cell r="W3639">
            <v>10000</v>
          </cell>
          <cell r="X3639" t="str">
            <v>PADLOCKS CELLO TAPE WALKING STICKS SHAVERS NAP CARDS PARTY CHRISTMAS DECORATIONS TELEPHONE 0722719392 SHIPPERS LOAD STOW COUNT PLACE OF DELIVERY PORT CLEARANCE</v>
          </cell>
          <cell r="Y3639" t="str">
            <v>Valide</v>
          </cell>
        </row>
        <row r="3640">
          <cell r="A3640" t="str">
            <v>EMCU3815690</v>
          </cell>
          <cell r="B3640">
            <v>20</v>
          </cell>
          <cell r="C3640" t="str">
            <v>CP001260</v>
          </cell>
          <cell r="D3640">
            <v>0</v>
          </cell>
          <cell r="E3640">
            <v>0</v>
          </cell>
          <cell r="F3640">
            <v>0</v>
          </cell>
          <cell r="G3640">
            <v>0</v>
          </cell>
          <cell r="H3640">
            <v>0</v>
          </cell>
          <cell r="I3640" t="str">
            <v>2020 MSA 167260</v>
          </cell>
          <cell r="J3640">
            <v>6</v>
          </cell>
          <cell r="K3640" t="str">
            <v>HOME OF ORIGIN WINE PTY LTD</v>
          </cell>
          <cell r="L3640" t="str">
            <v>MOHANS OYSTERBAY DRINKS LTD</v>
          </cell>
          <cell r="M3640" t="str">
            <v>MZ</v>
          </cell>
          <cell r="N3640" t="str">
            <v>ZADUR</v>
          </cell>
          <cell r="O3640" t="str">
            <v>CS</v>
          </cell>
          <cell r="P3640">
            <v>1910</v>
          </cell>
          <cell r="Q3640">
            <v>1910</v>
          </cell>
          <cell r="R3640">
            <v>1910</v>
          </cell>
          <cell r="S3640">
            <v>1910</v>
          </cell>
          <cell r="T3640">
            <v>13930</v>
          </cell>
          <cell r="U3640">
            <v>13930</v>
          </cell>
          <cell r="V3640">
            <v>13930</v>
          </cell>
          <cell r="W3640">
            <v>13930</v>
          </cell>
          <cell r="X3640" t="str">
            <v>1910 X 6 X 750ML CASES WINE</v>
          </cell>
          <cell r="Y3640" t="str">
            <v>Valide</v>
          </cell>
        </row>
        <row r="3641">
          <cell r="A3641" t="str">
            <v>LMCU1205756</v>
          </cell>
          <cell r="B3641">
            <v>20</v>
          </cell>
          <cell r="C3641" t="str">
            <v>CS021113</v>
          </cell>
          <cell r="D3641">
            <v>0</v>
          </cell>
          <cell r="E3641">
            <v>0</v>
          </cell>
          <cell r="F3641">
            <v>0</v>
          </cell>
          <cell r="G3641">
            <v>0</v>
          </cell>
          <cell r="H3641">
            <v>0</v>
          </cell>
          <cell r="I3641" t="str">
            <v>2020 MSA 167188</v>
          </cell>
          <cell r="J3641">
            <v>40</v>
          </cell>
          <cell r="K3641" t="str">
            <v>CERAMICA TAURO S L</v>
          </cell>
          <cell r="L3641" t="str">
            <v>KAWACHI EPOXYPLUS AND FLOORING SYT LTD</v>
          </cell>
          <cell r="M3641" t="str">
            <v>IT</v>
          </cell>
          <cell r="N3641" t="str">
            <v>ITGOA</v>
          </cell>
          <cell r="O3641" t="str">
            <v>PE</v>
          </cell>
          <cell r="P3641">
            <v>38</v>
          </cell>
          <cell r="Q3641">
            <v>38</v>
          </cell>
          <cell r="R3641">
            <v>38</v>
          </cell>
          <cell r="S3641">
            <v>38</v>
          </cell>
          <cell r="T3641">
            <v>54093</v>
          </cell>
          <cell r="U3641">
            <v>54093</v>
          </cell>
          <cell r="V3641">
            <v>54077</v>
          </cell>
          <cell r="W3641">
            <v>54077</v>
          </cell>
          <cell r="X3641" t="str">
            <v>CERAMIC TILES</v>
          </cell>
          <cell r="Y3641" t="str">
            <v>Valide</v>
          </cell>
        </row>
        <row r="3642">
          <cell r="A3642" t="str">
            <v>LMCU1218861</v>
          </cell>
          <cell r="B3642">
            <v>20</v>
          </cell>
          <cell r="C3642" t="str">
            <v>CS021113</v>
          </cell>
          <cell r="D3642">
            <v>0</v>
          </cell>
          <cell r="E3642">
            <v>0</v>
          </cell>
          <cell r="F3642">
            <v>0</v>
          </cell>
          <cell r="G3642">
            <v>0</v>
          </cell>
          <cell r="H3642">
            <v>0</v>
          </cell>
          <cell r="I3642" t="str">
            <v>2020 MSA 167188</v>
          </cell>
          <cell r="J3642">
            <v>40</v>
          </cell>
          <cell r="K3642" t="str">
            <v>CERAMICA TAURO S L</v>
          </cell>
          <cell r="L3642" t="str">
            <v>KAWACHI EPOXYPLUS AND FLOORING SYT LTD</v>
          </cell>
          <cell r="M3642" t="str">
            <v>IT</v>
          </cell>
          <cell r="N3642" t="str">
            <v>ITGOA</v>
          </cell>
          <cell r="O3642" t="str">
            <v>PE</v>
          </cell>
          <cell r="P3642">
            <v>38</v>
          </cell>
          <cell r="Q3642">
            <v>38</v>
          </cell>
          <cell r="R3642">
            <v>38</v>
          </cell>
          <cell r="S3642">
            <v>38</v>
          </cell>
          <cell r="T3642">
            <v>54093</v>
          </cell>
          <cell r="U3642">
            <v>54093</v>
          </cell>
          <cell r="V3642">
            <v>54077</v>
          </cell>
          <cell r="W3642">
            <v>54077</v>
          </cell>
          <cell r="X3642" t="str">
            <v>CERAMIC TILES</v>
          </cell>
          <cell r="Y3642" t="str">
            <v>Valide</v>
          </cell>
        </row>
        <row r="3643">
          <cell r="A3643" t="str">
            <v>PCIU9219767</v>
          </cell>
          <cell r="B3643">
            <v>40</v>
          </cell>
          <cell r="C3643" t="str">
            <v>DEL000038100</v>
          </cell>
          <cell r="D3643">
            <v>0</v>
          </cell>
          <cell r="E3643">
            <v>0</v>
          </cell>
          <cell r="F3643">
            <v>0</v>
          </cell>
          <cell r="G3643">
            <v>0</v>
          </cell>
          <cell r="H3643">
            <v>0</v>
          </cell>
          <cell r="I3643" t="str">
            <v>2020 MSA 167261</v>
          </cell>
          <cell r="J3643">
            <v>353</v>
          </cell>
          <cell r="K3643" t="str">
            <v>GREENDOT HEALTH FOODS PVT LTDKHASRA NO 64 SHIV GANGA INDL ESTATE LA</v>
          </cell>
          <cell r="L3643" t="str">
            <v>JADE CONCEPTS LTD P O BOX NO 1004200400CHAMBERS ROAD NAIROBI KENYATE</v>
          </cell>
          <cell r="M3643" t="str">
            <v>CN</v>
          </cell>
          <cell r="N3643" t="str">
            <v>INGHR</v>
          </cell>
          <cell r="O3643" t="str">
            <v>BX</v>
          </cell>
          <cell r="P3643">
            <v>1521</v>
          </cell>
          <cell r="Q3643">
            <v>1521</v>
          </cell>
          <cell r="R3643">
            <v>1521</v>
          </cell>
          <cell r="S3643">
            <v>1521</v>
          </cell>
          <cell r="T3643">
            <v>4043</v>
          </cell>
          <cell r="U3643">
            <v>4043</v>
          </cell>
          <cell r="V3643">
            <v>4043</v>
          </cell>
          <cell r="W3643">
            <v>4043</v>
          </cell>
          <cell r="X3643" t="str">
            <v>1521 ONE THOUSAND FIVE HUNDRED TWENTY ONE BOXES ONLY CONTAINING READY TO EAT SNACKS NAMKEEN CORNITOS NACHOS CRISPS IEC NO 0588031330 INVOICE NO 200019 DT 17 08 2020 S B NO 4535787 DT 18 08 2020 NET WT 2379 960 KGS HS CODE 2106 90 99 2103 90 90 8903 FREIGHT COLLECT UTTRAKHAND TEL 01294275500 GSTIN-05AAACS1314G1ZZ EMAIL INFO JADECONCEPTS COM SUBJECT TO FUEL SURCHARGE APPLICABLE AT TIME OF DELIVERY AT PORT OF DISCHARGE AND WILL BE COLLECTED FROM THE CONSIGNEE PORT STORAGE CHARGE WILL BE COLLECTED FROM CONSIGNEE AFTER 5 F REE DAYS FROM DATE OF DISCHARGE FROM VESSEL AS PER KENYA PORT AUTHORITY TARIFF AT TIME OF DELIVERY AT DESTINATION</v>
          </cell>
          <cell r="Y3643" t="str">
            <v>Valide</v>
          </cell>
        </row>
        <row r="3644">
          <cell r="A3644" t="str">
            <v>CMAU3057597</v>
          </cell>
          <cell r="B3644">
            <v>20</v>
          </cell>
          <cell r="C3644" t="str">
            <v>DJA0538166</v>
          </cell>
          <cell r="D3644">
            <v>0</v>
          </cell>
          <cell r="E3644">
            <v>0</v>
          </cell>
          <cell r="F3644">
            <v>0</v>
          </cell>
          <cell r="G3644">
            <v>0</v>
          </cell>
          <cell r="H3644">
            <v>0</v>
          </cell>
          <cell r="I3644" t="str">
            <v>2020 MSA 167478</v>
          </cell>
          <cell r="J3644">
            <v>156</v>
          </cell>
          <cell r="K3644" t="str">
            <v>PT CARGILL INDONESIAWISMA 46 KOTA BNI LT 26 SUITE26 01 JL JEND SUD</v>
          </cell>
          <cell r="L3644" t="str">
            <v>TRI CLOVER INDUSTRIES LIMITEDMOMBASA ROAD PO BOX 17663 - 00500NAIROBI</v>
          </cell>
          <cell r="M3644" t="str">
            <v>CN</v>
          </cell>
          <cell r="N3644" t="str">
            <v>SGSIN</v>
          </cell>
          <cell r="O3644" t="str">
            <v>PK</v>
          </cell>
          <cell r="P3644">
            <v>468</v>
          </cell>
          <cell r="Q3644">
            <v>468</v>
          </cell>
          <cell r="R3644">
            <v>468</v>
          </cell>
          <cell r="S3644">
            <v>468</v>
          </cell>
          <cell r="T3644">
            <v>12002</v>
          </cell>
          <cell r="U3644">
            <v>12002</v>
          </cell>
          <cell r="V3644">
            <v>12002</v>
          </cell>
          <cell r="W3644">
            <v>12002</v>
          </cell>
          <cell r="X3644" t="str">
            <v>DOK 146152 20200907 IDSUB 070100 PEB 1 X 20 - 11 7 MT - 468 BAGS OF 10-12 DL70 COCOA POWDER HS CODE 1805 00 IDF NO E2005333536 FREIGHT PREPAID</v>
          </cell>
          <cell r="Y3644" t="str">
            <v>Valide</v>
          </cell>
        </row>
        <row r="3645">
          <cell r="A3645" t="str">
            <v>TLLU2769963</v>
          </cell>
          <cell r="B3645">
            <v>20</v>
          </cell>
          <cell r="C3645" t="str">
            <v>DJA0544327</v>
          </cell>
          <cell r="D3645">
            <v>0</v>
          </cell>
          <cell r="E3645">
            <v>0</v>
          </cell>
          <cell r="F3645">
            <v>0</v>
          </cell>
          <cell r="G3645">
            <v>0</v>
          </cell>
          <cell r="H3645">
            <v>0</v>
          </cell>
          <cell r="I3645" t="str">
            <v>2020 MSA 167143</v>
          </cell>
          <cell r="J3645">
            <v>169</v>
          </cell>
          <cell r="K3645" t="str">
            <v>PT POLYCHEM INDONESIA TBK WISMA 46 - KOTA BNI LT 20 JL JENDERAL SU</v>
          </cell>
          <cell r="L3645" t="str">
            <v>OSHO CHEMICAL INDUSTRIES LTDPLOT NO 09 SASIO RD OFF LUNGA LUNGAINDUSTR</v>
          </cell>
          <cell r="M3645" t="str">
            <v>CN</v>
          </cell>
          <cell r="N3645" t="str">
            <v>SGSIN</v>
          </cell>
          <cell r="O3645" t="str">
            <v>DR</v>
          </cell>
          <cell r="P3645">
            <v>80</v>
          </cell>
          <cell r="Q3645">
            <v>80</v>
          </cell>
          <cell r="R3645">
            <v>0</v>
          </cell>
          <cell r="S3645">
            <v>0</v>
          </cell>
          <cell r="T3645">
            <v>17520</v>
          </cell>
          <cell r="U3645">
            <v>17520</v>
          </cell>
          <cell r="V3645">
            <v>0</v>
          </cell>
          <cell r="W3645">
            <v>0</v>
          </cell>
          <cell r="X3645" t="str">
            <v>DOK 533104 20200828 IDJKT 040300 PEB 1 X 20 CONTAINER 80 DRUMS OF NONYL PHENOL ETHOXYLATE 9 NPE9 QUANTITY 80 DRUMS NET WT 16 80 MT AS PER PROFORMA INVOICE NO SC 192 2020-21 DATED 17-JUL-2020 NETT WEIGHT 16 800 00 KGS FREIGHT PREPAID</v>
          </cell>
          <cell r="Y3645" t="str">
            <v>Valide</v>
          </cell>
        </row>
        <row r="3646">
          <cell r="A3646" t="str">
            <v>PCIU1973430</v>
          </cell>
          <cell r="B3646">
            <v>20</v>
          </cell>
          <cell r="C3646" t="str">
            <v>DLDU00023400</v>
          </cell>
          <cell r="D3646">
            <v>0</v>
          </cell>
          <cell r="E3646">
            <v>0</v>
          </cell>
          <cell r="F3646">
            <v>0</v>
          </cell>
          <cell r="G3646">
            <v>0</v>
          </cell>
          <cell r="H3646">
            <v>0</v>
          </cell>
          <cell r="I3646" t="str">
            <v>2020 MSA 167472</v>
          </cell>
          <cell r="J3646">
            <v>13</v>
          </cell>
          <cell r="K3646" t="str">
            <v>RIDER GLASS CO LTD 22 F YINGDELONGTOWER 15 WEST DONGHAI ROAD QINGDAO2</v>
          </cell>
          <cell r="L3646" t="str">
            <v>TO THE ORDER OF HABIB BANK AGZURICH</v>
          </cell>
          <cell r="M3646" t="str">
            <v>CN</v>
          </cell>
          <cell r="N3646" t="str">
            <v>CNDLC</v>
          </cell>
          <cell r="O3646" t="str">
            <v>CR</v>
          </cell>
          <cell r="P3646">
            <v>48</v>
          </cell>
          <cell r="Q3646">
            <v>48</v>
          </cell>
          <cell r="R3646">
            <v>48</v>
          </cell>
          <cell r="S3646">
            <v>48</v>
          </cell>
          <cell r="T3646">
            <v>106000</v>
          </cell>
          <cell r="U3646">
            <v>106000</v>
          </cell>
          <cell r="V3646">
            <v>106000</v>
          </cell>
          <cell r="W3646">
            <v>106000</v>
          </cell>
          <cell r="X3646" t="str">
            <v>AUTOMOTIVE CLEAR GLASS IDF NUMBER E2007370737 LC NO NBI11770 DATED 200804 YUSUF IMPALA CO KE YUSUF AND HABIB BANK AG ZURICH NAIROBI</v>
          </cell>
          <cell r="Y3646" t="str">
            <v>Valide</v>
          </cell>
        </row>
        <row r="3647">
          <cell r="A3647" t="str">
            <v>PCIU2851988</v>
          </cell>
          <cell r="B3647">
            <v>20</v>
          </cell>
          <cell r="C3647" t="str">
            <v>DLDU00024100</v>
          </cell>
          <cell r="D3647">
            <v>0</v>
          </cell>
          <cell r="E3647">
            <v>0</v>
          </cell>
          <cell r="F3647">
            <v>0</v>
          </cell>
          <cell r="G3647">
            <v>0</v>
          </cell>
          <cell r="H3647">
            <v>0</v>
          </cell>
          <cell r="I3647" t="str">
            <v>2020 MSA 167472</v>
          </cell>
          <cell r="J3647">
            <v>5</v>
          </cell>
          <cell r="K3647" t="str">
            <v>RIDER GLASS CO LTD 22 F YINGDELONGTOWER 15 WEST DONGHAI ROAD QINGDAO2</v>
          </cell>
          <cell r="L3647" t="str">
            <v>TO THE ORDER OF HABIB BANK AGZURICH</v>
          </cell>
          <cell r="M3647" t="str">
            <v>CN</v>
          </cell>
          <cell r="N3647" t="str">
            <v>CNDLC</v>
          </cell>
          <cell r="O3647" t="str">
            <v>CR</v>
          </cell>
          <cell r="P3647">
            <v>24</v>
          </cell>
          <cell r="Q3647">
            <v>24</v>
          </cell>
          <cell r="R3647">
            <v>24</v>
          </cell>
          <cell r="S3647">
            <v>24</v>
          </cell>
          <cell r="T3647">
            <v>46000</v>
          </cell>
          <cell r="U3647">
            <v>46000</v>
          </cell>
          <cell r="V3647">
            <v>46000</v>
          </cell>
          <cell r="W3647">
            <v>46000</v>
          </cell>
          <cell r="X3647" t="str">
            <v>AUTOMOTIVE CLEAR FLOAT GLASS IDF NUMBER E2006347311 LC NO NBI11741 DATED 200619 YUSUF IMPALA CO KE YUSUF AND HABIB BANK AG ZURICH NAIROBI</v>
          </cell>
          <cell r="Y3647" t="str">
            <v>Valide</v>
          </cell>
        </row>
        <row r="3648">
          <cell r="A3648" t="str">
            <v>PCIU1927190</v>
          </cell>
          <cell r="B3648">
            <v>20</v>
          </cell>
          <cell r="C3648" t="str">
            <v>DLPD00031400</v>
          </cell>
          <cell r="D3648">
            <v>0</v>
          </cell>
          <cell r="E3648">
            <v>0</v>
          </cell>
          <cell r="F3648">
            <v>0</v>
          </cell>
          <cell r="G3648">
            <v>0</v>
          </cell>
          <cell r="H3648">
            <v>0</v>
          </cell>
          <cell r="I3648" t="str">
            <v>2020 MSA 167472</v>
          </cell>
          <cell r="J3648">
            <v>9</v>
          </cell>
          <cell r="K3648" t="str">
            <v>SINO BASIC CHEMICALS CO LTD RM101 MAPLE HOUSE 118 HIGHSTREET PURLEY</v>
          </cell>
          <cell r="L3648" t="str">
            <v>TRICLOVER INDUSTRIES KENYA LTDP O BOX 17663-00500 NAIROBI KENYAPINP00</v>
          </cell>
          <cell r="M3648" t="str">
            <v>CN</v>
          </cell>
          <cell r="N3648" t="str">
            <v>CNDLC</v>
          </cell>
          <cell r="O3648" t="str">
            <v>BG</v>
          </cell>
          <cell r="P3648">
            <v>840</v>
          </cell>
          <cell r="Q3648">
            <v>840</v>
          </cell>
          <cell r="R3648">
            <v>840</v>
          </cell>
          <cell r="S3648">
            <v>840</v>
          </cell>
          <cell r="T3648">
            <v>42420</v>
          </cell>
          <cell r="U3648">
            <v>42420</v>
          </cell>
          <cell r="V3648">
            <v>42420</v>
          </cell>
          <cell r="W3648">
            <v>42420</v>
          </cell>
          <cell r="X3648" t="str">
            <v>42MT FULL-REFINED PARAFFIN WAX PACKING IN 50KG BAGS HS CODE 27122000 SHIPPED ON BOARD DALIAN--MOMBASA FREIGHT PREPAID MOMBASA--ICD EMBAKASI FREIGHT COLLECT</v>
          </cell>
          <cell r="Y3648" t="str">
            <v>Valide</v>
          </cell>
        </row>
        <row r="3649">
          <cell r="A3649" t="str">
            <v>PCIU1223740</v>
          </cell>
          <cell r="B3649">
            <v>20</v>
          </cell>
          <cell r="C3649" t="str">
            <v>DLSN00047100</v>
          </cell>
          <cell r="D3649">
            <v>0</v>
          </cell>
          <cell r="E3649">
            <v>0</v>
          </cell>
          <cell r="F3649">
            <v>0</v>
          </cell>
          <cell r="G3649">
            <v>0</v>
          </cell>
          <cell r="H3649">
            <v>0</v>
          </cell>
          <cell r="I3649" t="str">
            <v>2020 MSA 167472</v>
          </cell>
          <cell r="J3649">
            <v>7</v>
          </cell>
          <cell r="K3649" t="str">
            <v>GLORY GLASS CO LIMITED NO 6CUILING ROAD LAOSHANDISTRICT QINGDAO CHIN</v>
          </cell>
          <cell r="L3649" t="str">
            <v>HUSSEINI BUILDERS LIMITED43531-00100 ROAD A NAIROBI KEPIN NOP000606216</v>
          </cell>
          <cell r="M3649" t="str">
            <v>CN</v>
          </cell>
          <cell r="N3649" t="str">
            <v>CNSHP</v>
          </cell>
          <cell r="O3649" t="str">
            <v>CR</v>
          </cell>
          <cell r="P3649">
            <v>20</v>
          </cell>
          <cell r="Q3649">
            <v>20</v>
          </cell>
          <cell r="R3649">
            <v>20</v>
          </cell>
          <cell r="S3649">
            <v>20</v>
          </cell>
          <cell r="T3649">
            <v>51000</v>
          </cell>
          <cell r="U3649">
            <v>51000</v>
          </cell>
          <cell r="V3649">
            <v>51000</v>
          </cell>
          <cell r="W3649">
            <v>51000</v>
          </cell>
          <cell r="X3649" t="str">
            <v>CLEAR LAMINATED GLASS KENYA</v>
          </cell>
          <cell r="Y3649" t="str">
            <v>Valide</v>
          </cell>
        </row>
        <row r="3650">
          <cell r="A3650" t="str">
            <v>PCIU1797218</v>
          </cell>
          <cell r="B3650">
            <v>20</v>
          </cell>
          <cell r="C3650" t="str">
            <v>DLSN00047100</v>
          </cell>
          <cell r="D3650">
            <v>0</v>
          </cell>
          <cell r="E3650">
            <v>0</v>
          </cell>
          <cell r="F3650">
            <v>0</v>
          </cell>
          <cell r="G3650">
            <v>0</v>
          </cell>
          <cell r="H3650">
            <v>0</v>
          </cell>
          <cell r="I3650" t="str">
            <v>2020 MSA 167472</v>
          </cell>
          <cell r="J3650">
            <v>7</v>
          </cell>
          <cell r="K3650" t="str">
            <v>GLORY GLASS CO LIMITED NO 6CUILING ROAD LAOSHANDISTRICT QINGDAO CHIN</v>
          </cell>
          <cell r="L3650" t="str">
            <v>HUSSEINI BUILDERS LIMITED43531-00100 ROAD A NAIROBI KEPIN NOP000606216</v>
          </cell>
          <cell r="M3650" t="str">
            <v>CN</v>
          </cell>
          <cell r="N3650" t="str">
            <v>CNSHP</v>
          </cell>
          <cell r="O3650" t="str">
            <v>CR</v>
          </cell>
          <cell r="P3650">
            <v>20</v>
          </cell>
          <cell r="Q3650">
            <v>20</v>
          </cell>
          <cell r="R3650">
            <v>20</v>
          </cell>
          <cell r="S3650">
            <v>20</v>
          </cell>
          <cell r="T3650">
            <v>51000</v>
          </cell>
          <cell r="U3650">
            <v>51000</v>
          </cell>
          <cell r="V3650">
            <v>51000</v>
          </cell>
          <cell r="W3650">
            <v>51000</v>
          </cell>
          <cell r="X3650" t="str">
            <v>CLEAR LAMINATED GLASS KENYA</v>
          </cell>
          <cell r="Y3650" t="str">
            <v>Valide</v>
          </cell>
        </row>
        <row r="3651">
          <cell r="A3651" t="str">
            <v>PCIU1592218</v>
          </cell>
          <cell r="B3651">
            <v>20</v>
          </cell>
          <cell r="C3651" t="str">
            <v>DLTG00093100</v>
          </cell>
          <cell r="D3651">
            <v>0</v>
          </cell>
          <cell r="E3651">
            <v>0</v>
          </cell>
          <cell r="F3651">
            <v>0</v>
          </cell>
          <cell r="G3651">
            <v>0</v>
          </cell>
          <cell r="H3651">
            <v>0</v>
          </cell>
          <cell r="I3651" t="str">
            <v>2020 MSA 167261</v>
          </cell>
          <cell r="J3651">
            <v>330</v>
          </cell>
          <cell r="K3651" t="str">
            <v>QIQIHAR LONGJIANG FUFENGBIOTECHNOLOGIES CO LTD EAST SIDE OF NATIONAL</v>
          </cell>
          <cell r="L3651" t="str">
            <v>SUPA BRITE LIMITED P O BOX 60793 -00200 NAIROBI KENYA WAREHOUSE 1B</v>
          </cell>
          <cell r="M3651" t="str">
            <v>CN</v>
          </cell>
          <cell r="N3651" t="str">
            <v>CNDLC</v>
          </cell>
          <cell r="O3651" t="str">
            <v>BG</v>
          </cell>
          <cell r="P3651">
            <v>800</v>
          </cell>
          <cell r="Q3651">
            <v>800</v>
          </cell>
          <cell r="R3651">
            <v>800</v>
          </cell>
          <cell r="S3651">
            <v>800</v>
          </cell>
          <cell r="T3651">
            <v>20160</v>
          </cell>
          <cell r="U3651">
            <v>20160</v>
          </cell>
          <cell r="V3651">
            <v>20160</v>
          </cell>
          <cell r="W3651">
            <v>20160</v>
          </cell>
          <cell r="X3651" t="str">
            <v>HS CODE 170230 DEXTROSE MONOHYDRATE 20 000 KGS IN 800 BAGS HEILONGJIANG PROVINCE CHINA ON BEHALF OF SINO BASIC CHEMICALS CO LTD RM 101 MAPLE HOUSE 118 HIGH STREET PURLEY LONDON ENGLAND UNITED KINGDOM EMAIL INFO SUPABRIT COM P000609543 B</v>
          </cell>
          <cell r="Y3651" t="str">
            <v>Valide</v>
          </cell>
        </row>
        <row r="3652">
          <cell r="A3652" t="str">
            <v>CAIU3331426</v>
          </cell>
          <cell r="B3652">
            <v>20</v>
          </cell>
          <cell r="C3652" t="str">
            <v>DLTG00095500</v>
          </cell>
          <cell r="D3652">
            <v>0</v>
          </cell>
          <cell r="E3652">
            <v>0</v>
          </cell>
          <cell r="F3652">
            <v>0</v>
          </cell>
          <cell r="G3652">
            <v>0</v>
          </cell>
          <cell r="H3652">
            <v>0</v>
          </cell>
          <cell r="I3652" t="str">
            <v>2020 MSA 167472</v>
          </cell>
          <cell r="J3652">
            <v>3</v>
          </cell>
          <cell r="K3652" t="str">
            <v>TONGLIAO MEIHUA BIOLOGICALSCI-TECH CO LTD MULITU TOWN KEERQIN DISTRIC</v>
          </cell>
          <cell r="L3652" t="str">
            <v>UNILEVER KENYA LTD COMMERCIALSTREET INDUSTRIAL AREAP O BOX 30062-001</v>
          </cell>
          <cell r="M3652" t="str">
            <v>CN</v>
          </cell>
          <cell r="N3652" t="str">
            <v>CNDLC</v>
          </cell>
          <cell r="O3652" t="str">
            <v>BG</v>
          </cell>
          <cell r="P3652">
            <v>100</v>
          </cell>
          <cell r="Q3652">
            <v>100</v>
          </cell>
          <cell r="R3652">
            <v>100</v>
          </cell>
          <cell r="S3652">
            <v>100</v>
          </cell>
          <cell r="T3652">
            <v>91300</v>
          </cell>
          <cell r="U3652">
            <v>91300</v>
          </cell>
          <cell r="V3652">
            <v>91300</v>
          </cell>
          <cell r="W3652">
            <v>91300</v>
          </cell>
          <cell r="X3652" t="str">
            <v>MONOSODIUM GLUTAMATE PO NO 4518855156 CONSIGNEE REF NO 4518854298 C163377 JACKLINE OKELLO UNILEVER COM MOBILE 254 703 140 655 2ND NOTIFY PARTY UNILEVER ASIA PRIVATE LIMITED 20 PASIR PANJANG RD 06-22 MAPLETREE BUSINESS CITY SINGA PORE 117439 TEL 65-66433000</v>
          </cell>
          <cell r="Y3652" t="str">
            <v>Valide</v>
          </cell>
        </row>
        <row r="3653">
          <cell r="A3653" t="str">
            <v>PCIU1774927</v>
          </cell>
          <cell r="B3653">
            <v>20</v>
          </cell>
          <cell r="C3653" t="str">
            <v>DLTG00095500</v>
          </cell>
          <cell r="D3653">
            <v>0</v>
          </cell>
          <cell r="E3653">
            <v>0</v>
          </cell>
          <cell r="F3653">
            <v>0</v>
          </cell>
          <cell r="G3653">
            <v>0</v>
          </cell>
          <cell r="H3653">
            <v>0</v>
          </cell>
          <cell r="I3653" t="str">
            <v>2020 MSA 167472</v>
          </cell>
          <cell r="J3653">
            <v>3</v>
          </cell>
          <cell r="K3653" t="str">
            <v>TONGLIAO MEIHUA BIOLOGICALSCI-TECH CO LTD MULITU TOWN KEERQIN DISTRIC</v>
          </cell>
          <cell r="L3653" t="str">
            <v>UNILEVER KENYA LTD COMMERCIALSTREET INDUSTRIAL AREAP O BOX 30062-001</v>
          </cell>
          <cell r="M3653" t="str">
            <v>CN</v>
          </cell>
          <cell r="N3653" t="str">
            <v>CNDLC</v>
          </cell>
          <cell r="O3653" t="str">
            <v>BG</v>
          </cell>
          <cell r="P3653">
            <v>100</v>
          </cell>
          <cell r="Q3653">
            <v>100</v>
          </cell>
          <cell r="R3653">
            <v>100</v>
          </cell>
          <cell r="S3653">
            <v>100</v>
          </cell>
          <cell r="T3653">
            <v>91300</v>
          </cell>
          <cell r="U3653">
            <v>91300</v>
          </cell>
          <cell r="V3653">
            <v>91300</v>
          </cell>
          <cell r="W3653">
            <v>91300</v>
          </cell>
          <cell r="X3653" t="str">
            <v>MONOSODIUM GLUTAMATE PO NO 4518855156 CONSIGNEE REF NO 4518854298 C163377 JACKLINE OKELLO UNILEVER COM MOBILE 254 703 140 655 2ND NOTIFY PARTY UNILEVER ASIA PRIVATE LIMITED 20 PASIR PANJANG RD 06-22 MAPLETREE BUSINESS CITY SINGA PORE 117439 TEL 65-66433000</v>
          </cell>
          <cell r="Y3653" t="str">
            <v>Valide</v>
          </cell>
        </row>
        <row r="3654">
          <cell r="A3654" t="str">
            <v>PCIU0146438</v>
          </cell>
          <cell r="B3654">
            <v>20</v>
          </cell>
          <cell r="C3654" t="str">
            <v>DLTG00095500</v>
          </cell>
          <cell r="D3654">
            <v>0</v>
          </cell>
          <cell r="E3654">
            <v>0</v>
          </cell>
          <cell r="F3654">
            <v>0</v>
          </cell>
          <cell r="G3654">
            <v>0</v>
          </cell>
          <cell r="H3654">
            <v>0</v>
          </cell>
          <cell r="I3654" t="str">
            <v>2020 MSA 167472</v>
          </cell>
          <cell r="J3654">
            <v>3</v>
          </cell>
          <cell r="K3654" t="str">
            <v>TONGLIAO MEIHUA BIOLOGICALSCI-TECH CO LTD MULITU TOWN KEERQIN DISTRIC</v>
          </cell>
          <cell r="L3654" t="str">
            <v>UNILEVER KENYA LTD COMMERCIALSTREET INDUSTRIAL AREAP O BOX 30062-001</v>
          </cell>
          <cell r="M3654" t="str">
            <v>CN</v>
          </cell>
          <cell r="N3654" t="str">
            <v>CNDLC</v>
          </cell>
          <cell r="O3654" t="str">
            <v>BG</v>
          </cell>
          <cell r="P3654">
            <v>100</v>
          </cell>
          <cell r="Q3654">
            <v>100</v>
          </cell>
          <cell r="R3654">
            <v>100</v>
          </cell>
          <cell r="S3654">
            <v>100</v>
          </cell>
          <cell r="T3654">
            <v>91300</v>
          </cell>
          <cell r="U3654">
            <v>91300</v>
          </cell>
          <cell r="V3654">
            <v>91300</v>
          </cell>
          <cell r="W3654">
            <v>91300</v>
          </cell>
          <cell r="X3654" t="str">
            <v>MONOSODIUM GLUTAMATE PO NO 4518855156 CONSIGNEE REF NO 4518854298 C163377 JACKLINE OKELLO UNILEVER COM MOBILE 254 703 140 655 2ND NOTIFY PARTY UNILEVER ASIA PRIVATE LIMITED 20 PASIR PANJANG RD 06-22 MAPLETREE BUSINESS CITY SINGA PORE 117439 TEL 65-66433000</v>
          </cell>
          <cell r="Y3654" t="str">
            <v>Valide</v>
          </cell>
        </row>
        <row r="3655">
          <cell r="A3655" t="str">
            <v>PCIU0223010</v>
          </cell>
          <cell r="B3655">
            <v>20</v>
          </cell>
          <cell r="C3655" t="str">
            <v>DLTG00095800</v>
          </cell>
          <cell r="D3655">
            <v>0</v>
          </cell>
          <cell r="E3655">
            <v>0</v>
          </cell>
          <cell r="F3655">
            <v>0</v>
          </cell>
          <cell r="G3655">
            <v>0</v>
          </cell>
          <cell r="H3655">
            <v>0</v>
          </cell>
          <cell r="I3655" t="str">
            <v>2020 MSA 167472</v>
          </cell>
          <cell r="J3655">
            <v>3</v>
          </cell>
          <cell r="K3655" t="str">
            <v>TONGLIAO MEIHUA BIOLOGICALSCI-TECH CO LTD MULITU TOWN KEERQIN DISTRIC</v>
          </cell>
          <cell r="L3655" t="str">
            <v>UNILEVER KENYA LTD COMMERCIALSTREET INDUSTRIAL AREAP O BOX 30062-001</v>
          </cell>
          <cell r="M3655" t="str">
            <v>CN</v>
          </cell>
          <cell r="N3655" t="str">
            <v>CNDLC</v>
          </cell>
          <cell r="O3655" t="str">
            <v>BG</v>
          </cell>
          <cell r="P3655">
            <v>100</v>
          </cell>
          <cell r="Q3655">
            <v>100</v>
          </cell>
          <cell r="R3655">
            <v>100</v>
          </cell>
          <cell r="S3655">
            <v>100</v>
          </cell>
          <cell r="T3655">
            <v>91300</v>
          </cell>
          <cell r="U3655">
            <v>91300</v>
          </cell>
          <cell r="V3655">
            <v>91300</v>
          </cell>
          <cell r="W3655">
            <v>91300</v>
          </cell>
          <cell r="X3655" t="str">
            <v>MONOSODIUM GLUTAMATE PO NO 4518855156 CONSIGNEE REF NO 4518854298 C163377 JACKLINE OKELLO UNILEVER COM MOBILE 254 703 140 655 2ND NOTIFY PARTY UNILEVER ASIA PRIVATE LIMITED 20 PASIR PANJANG RD 06-22 MAPLETREE BUSINESS CITY SINGA PORE 117439 TEL 65-66433000</v>
          </cell>
          <cell r="Y3655" t="str">
            <v>Valide</v>
          </cell>
        </row>
        <row r="3656">
          <cell r="A3656" t="str">
            <v>BMOU2593680</v>
          </cell>
          <cell r="B3656">
            <v>20</v>
          </cell>
          <cell r="C3656" t="str">
            <v>DLTG00095800</v>
          </cell>
          <cell r="D3656">
            <v>0</v>
          </cell>
          <cell r="E3656">
            <v>0</v>
          </cell>
          <cell r="F3656">
            <v>0</v>
          </cell>
          <cell r="G3656">
            <v>0</v>
          </cell>
          <cell r="H3656">
            <v>0</v>
          </cell>
          <cell r="I3656" t="str">
            <v>2020 MSA 167472</v>
          </cell>
          <cell r="J3656">
            <v>3</v>
          </cell>
          <cell r="K3656" t="str">
            <v>TONGLIAO MEIHUA BIOLOGICALSCI-TECH CO LTD MULITU TOWN KEERQIN DISTRIC</v>
          </cell>
          <cell r="L3656" t="str">
            <v>UNILEVER KENYA LTD COMMERCIALSTREET INDUSTRIAL AREAP O BOX 30062-001</v>
          </cell>
          <cell r="M3656" t="str">
            <v>CN</v>
          </cell>
          <cell r="N3656" t="str">
            <v>CNDLC</v>
          </cell>
          <cell r="O3656" t="str">
            <v>BG</v>
          </cell>
          <cell r="P3656">
            <v>100</v>
          </cell>
          <cell r="Q3656">
            <v>100</v>
          </cell>
          <cell r="R3656">
            <v>100</v>
          </cell>
          <cell r="S3656">
            <v>100</v>
          </cell>
          <cell r="T3656">
            <v>91300</v>
          </cell>
          <cell r="U3656">
            <v>91300</v>
          </cell>
          <cell r="V3656">
            <v>91300</v>
          </cell>
          <cell r="W3656">
            <v>91300</v>
          </cell>
          <cell r="X3656" t="str">
            <v>MONOSODIUM GLUTAMATE PO NO 4518855156 CONSIGNEE REF NO 4518854298 C163377 JACKLINE OKELLO UNILEVER COM MOBILE 254 703 140 655 2ND NOTIFY PARTY UNILEVER ASIA PRIVATE LIMITED 20 PASIR PANJANG RD 06-22 MAPLETREE BUSINESS CITY SINGA PORE 117439 TEL 65-66433000</v>
          </cell>
          <cell r="Y3656" t="str">
            <v>Valide</v>
          </cell>
        </row>
        <row r="3657">
          <cell r="A3657" t="str">
            <v>LMCU1179908</v>
          </cell>
          <cell r="B3657">
            <v>20</v>
          </cell>
          <cell r="C3657" t="str">
            <v>DR027040</v>
          </cell>
          <cell r="D3657">
            <v>0</v>
          </cell>
          <cell r="E3657">
            <v>0</v>
          </cell>
          <cell r="F3657">
            <v>0</v>
          </cell>
          <cell r="G3657">
            <v>0</v>
          </cell>
          <cell r="H3657">
            <v>0</v>
          </cell>
          <cell r="I3657" t="str">
            <v>2020 MSA 167260</v>
          </cell>
          <cell r="J3657">
            <v>17</v>
          </cell>
          <cell r="K3657" t="str">
            <v>ALTERNATIVE POWER PTY LTD</v>
          </cell>
          <cell r="L3657" t="str">
            <v>SWITCH DISTRIBUTORS LTD</v>
          </cell>
          <cell r="M3657" t="str">
            <v>MZ</v>
          </cell>
          <cell r="N3657" t="str">
            <v>ZADUR</v>
          </cell>
          <cell r="O3657" t="str">
            <v>CS</v>
          </cell>
          <cell r="P3657">
            <v>1700</v>
          </cell>
          <cell r="Q3657">
            <v>1700</v>
          </cell>
          <cell r="R3657">
            <v>0</v>
          </cell>
          <cell r="S3657">
            <v>0</v>
          </cell>
          <cell r="T3657">
            <v>23820</v>
          </cell>
          <cell r="U3657">
            <v>23820</v>
          </cell>
          <cell r="V3657">
            <v>0</v>
          </cell>
          <cell r="W3657">
            <v>0</v>
          </cell>
          <cell r="X3657" t="str">
            <v>CYLINDRICAL SWITCH ENERGY DRINK NON ALCOHOL- ICD EMBAKASI</v>
          </cell>
          <cell r="Y3657" t="str">
            <v>Valide</v>
          </cell>
        </row>
        <row r="3658">
          <cell r="A3658" t="str">
            <v>TGHU9478847</v>
          </cell>
          <cell r="B3658">
            <v>40</v>
          </cell>
          <cell r="C3658" t="str">
            <v>DR028000</v>
          </cell>
          <cell r="D3658">
            <v>0</v>
          </cell>
          <cell r="E3658">
            <v>0</v>
          </cell>
          <cell r="F3658">
            <v>0</v>
          </cell>
          <cell r="G3658">
            <v>0</v>
          </cell>
          <cell r="H3658">
            <v>0</v>
          </cell>
          <cell r="I3658" t="str">
            <v>2020 MSA 167424</v>
          </cell>
          <cell r="J3658">
            <v>6</v>
          </cell>
          <cell r="K3658" t="str">
            <v>MPACT OPERATIONS PTY LTD</v>
          </cell>
          <cell r="L3658" t="str">
            <v>DUNE PACKAGING LIMITED</v>
          </cell>
          <cell r="M3658" t="str">
            <v>MZ</v>
          </cell>
          <cell r="N3658" t="str">
            <v>ZADUR</v>
          </cell>
          <cell r="O3658" t="str">
            <v>RL</v>
          </cell>
          <cell r="P3658">
            <v>20</v>
          </cell>
          <cell r="Q3658">
            <v>20</v>
          </cell>
          <cell r="R3658">
            <v>20</v>
          </cell>
          <cell r="S3658">
            <v>20</v>
          </cell>
          <cell r="T3658">
            <v>23821</v>
          </cell>
          <cell r="U3658">
            <v>23821</v>
          </cell>
          <cell r="V3658">
            <v>23821</v>
          </cell>
          <cell r="W3658">
            <v>23821</v>
          </cell>
          <cell r="X3658" t="str">
            <v>BAYWHITE</v>
          </cell>
          <cell r="Y3658" t="str">
            <v>Valide</v>
          </cell>
        </row>
        <row r="3659">
          <cell r="A3659" t="str">
            <v>TGHU8138014</v>
          </cell>
          <cell r="B3659">
            <v>40</v>
          </cell>
          <cell r="C3659" t="str">
            <v>DR028060</v>
          </cell>
          <cell r="D3659">
            <v>0</v>
          </cell>
          <cell r="E3659">
            <v>0</v>
          </cell>
          <cell r="F3659">
            <v>0</v>
          </cell>
          <cell r="G3659">
            <v>0</v>
          </cell>
          <cell r="H3659">
            <v>0</v>
          </cell>
          <cell r="I3659" t="str">
            <v>2020 MSA 167424</v>
          </cell>
          <cell r="J3659">
            <v>7</v>
          </cell>
          <cell r="K3659" t="str">
            <v>MPACT OPERATIONS PTY LTD</v>
          </cell>
          <cell r="L3659" t="str">
            <v>SILPACK INDUSTRIES LTD</v>
          </cell>
          <cell r="M3659" t="str">
            <v>MZ</v>
          </cell>
          <cell r="N3659" t="str">
            <v>ZADUR</v>
          </cell>
          <cell r="O3659" t="str">
            <v>RL</v>
          </cell>
          <cell r="P3659">
            <v>44</v>
          </cell>
          <cell r="Q3659">
            <v>44</v>
          </cell>
          <cell r="R3659">
            <v>0</v>
          </cell>
          <cell r="S3659">
            <v>0</v>
          </cell>
          <cell r="T3659">
            <v>47771</v>
          </cell>
          <cell r="U3659">
            <v>47771</v>
          </cell>
          <cell r="V3659">
            <v>0</v>
          </cell>
          <cell r="W3659">
            <v>0</v>
          </cell>
          <cell r="X3659" t="str">
            <v>BAYWHITE- ICD EMBAKASI</v>
          </cell>
          <cell r="Y3659" t="str">
            <v>Valide</v>
          </cell>
        </row>
        <row r="3660">
          <cell r="A3660" t="str">
            <v>TCNU9835407</v>
          </cell>
          <cell r="B3660">
            <v>40</v>
          </cell>
          <cell r="C3660" t="str">
            <v>DR028060</v>
          </cell>
          <cell r="D3660">
            <v>0</v>
          </cell>
          <cell r="E3660">
            <v>0</v>
          </cell>
          <cell r="F3660">
            <v>0</v>
          </cell>
          <cell r="G3660">
            <v>0</v>
          </cell>
          <cell r="H3660">
            <v>0</v>
          </cell>
          <cell r="I3660" t="str">
            <v>2020 MSA 167424</v>
          </cell>
          <cell r="J3660">
            <v>7</v>
          </cell>
          <cell r="K3660" t="str">
            <v>MPACT OPERATIONS PTY LTD</v>
          </cell>
          <cell r="L3660" t="str">
            <v>SILPACK INDUSTRIES LTD</v>
          </cell>
          <cell r="M3660" t="str">
            <v>MZ</v>
          </cell>
          <cell r="N3660" t="str">
            <v>ZADUR</v>
          </cell>
          <cell r="O3660" t="str">
            <v>RL</v>
          </cell>
          <cell r="P3660">
            <v>44</v>
          </cell>
          <cell r="Q3660">
            <v>44</v>
          </cell>
          <cell r="R3660">
            <v>0</v>
          </cell>
          <cell r="S3660">
            <v>0</v>
          </cell>
          <cell r="T3660">
            <v>47771</v>
          </cell>
          <cell r="U3660">
            <v>47771</v>
          </cell>
          <cell r="V3660">
            <v>0</v>
          </cell>
          <cell r="W3660">
            <v>0</v>
          </cell>
          <cell r="X3660" t="str">
            <v>BAYWHITE- ICD EMBAKASI</v>
          </cell>
          <cell r="Y3660" t="str">
            <v>Valide</v>
          </cell>
        </row>
        <row r="3661">
          <cell r="A3661" t="str">
            <v>LMCU9101110</v>
          </cell>
          <cell r="B3661">
            <v>40</v>
          </cell>
          <cell r="C3661" t="str">
            <v>DR028660</v>
          </cell>
          <cell r="D3661">
            <v>0</v>
          </cell>
          <cell r="E3661">
            <v>0</v>
          </cell>
          <cell r="F3661">
            <v>0</v>
          </cell>
          <cell r="G3661">
            <v>0</v>
          </cell>
          <cell r="H3661">
            <v>0</v>
          </cell>
          <cell r="I3661" t="str">
            <v>2020 MSA 167424</v>
          </cell>
          <cell r="J3661">
            <v>7</v>
          </cell>
          <cell r="K3661" t="str">
            <v>MPACT OPERATIONS PTY LTD</v>
          </cell>
          <cell r="L3661" t="str">
            <v>SILPACK INDUSTRIES LTD</v>
          </cell>
          <cell r="M3661" t="str">
            <v>MZ</v>
          </cell>
          <cell r="N3661" t="str">
            <v>ZADUR</v>
          </cell>
          <cell r="O3661" t="str">
            <v>RL</v>
          </cell>
          <cell r="P3661">
            <v>44</v>
          </cell>
          <cell r="Q3661">
            <v>44</v>
          </cell>
          <cell r="R3661">
            <v>0</v>
          </cell>
          <cell r="S3661">
            <v>0</v>
          </cell>
          <cell r="T3661">
            <v>47771</v>
          </cell>
          <cell r="U3661">
            <v>47771</v>
          </cell>
          <cell r="V3661">
            <v>0</v>
          </cell>
          <cell r="W3661">
            <v>0</v>
          </cell>
          <cell r="X3661" t="str">
            <v>BAYWHITE- ICD EMBAKASI</v>
          </cell>
          <cell r="Y3661" t="str">
            <v>Valide</v>
          </cell>
        </row>
        <row r="3662">
          <cell r="A3662" t="str">
            <v>FSCU6975836</v>
          </cell>
          <cell r="B3662">
            <v>40</v>
          </cell>
          <cell r="C3662" t="str">
            <v>DR028660</v>
          </cell>
          <cell r="D3662">
            <v>0</v>
          </cell>
          <cell r="E3662">
            <v>0</v>
          </cell>
          <cell r="F3662">
            <v>0</v>
          </cell>
          <cell r="G3662">
            <v>0</v>
          </cell>
          <cell r="H3662">
            <v>0</v>
          </cell>
          <cell r="I3662" t="str">
            <v>2020 MSA 167424</v>
          </cell>
          <cell r="J3662">
            <v>7</v>
          </cell>
          <cell r="K3662" t="str">
            <v>MPACT OPERATIONS PTY LTD</v>
          </cell>
          <cell r="L3662" t="str">
            <v>SILPACK INDUSTRIES LTD</v>
          </cell>
          <cell r="M3662" t="str">
            <v>MZ</v>
          </cell>
          <cell r="N3662" t="str">
            <v>ZADUR</v>
          </cell>
          <cell r="O3662" t="str">
            <v>RL</v>
          </cell>
          <cell r="P3662">
            <v>44</v>
          </cell>
          <cell r="Q3662">
            <v>44</v>
          </cell>
          <cell r="R3662">
            <v>0</v>
          </cell>
          <cell r="S3662">
            <v>0</v>
          </cell>
          <cell r="T3662">
            <v>47771</v>
          </cell>
          <cell r="U3662">
            <v>47771</v>
          </cell>
          <cell r="V3662">
            <v>0</v>
          </cell>
          <cell r="W3662">
            <v>0</v>
          </cell>
          <cell r="X3662" t="str">
            <v>BAYWHITE- ICD EMBAKASI</v>
          </cell>
          <cell r="Y3662" t="str">
            <v>Valide</v>
          </cell>
        </row>
        <row r="3663">
          <cell r="A3663" t="str">
            <v>LMCU1175013</v>
          </cell>
          <cell r="B3663">
            <v>20</v>
          </cell>
          <cell r="C3663" t="str">
            <v>DR028680</v>
          </cell>
          <cell r="D3663">
            <v>0</v>
          </cell>
          <cell r="E3663">
            <v>0</v>
          </cell>
          <cell r="F3663">
            <v>0</v>
          </cell>
          <cell r="G3663">
            <v>0</v>
          </cell>
          <cell r="H3663">
            <v>0</v>
          </cell>
          <cell r="I3663" t="str">
            <v>2020 MSA 167424</v>
          </cell>
          <cell r="J3663">
            <v>19</v>
          </cell>
          <cell r="K3663" t="str">
            <v>K2 TRADING LTD</v>
          </cell>
          <cell r="L3663" t="str">
            <v>TO ORDER</v>
          </cell>
          <cell r="M3663" t="str">
            <v>MZ</v>
          </cell>
          <cell r="N3663" t="str">
            <v>ZADUR</v>
          </cell>
          <cell r="O3663" t="str">
            <v>BG</v>
          </cell>
          <cell r="P3663">
            <v>700</v>
          </cell>
          <cell r="Q3663">
            <v>700</v>
          </cell>
          <cell r="R3663">
            <v>700</v>
          </cell>
          <cell r="S3663">
            <v>700</v>
          </cell>
          <cell r="T3663">
            <v>17800</v>
          </cell>
          <cell r="U3663">
            <v>17800</v>
          </cell>
          <cell r="V3663">
            <v>17800</v>
          </cell>
          <cell r="W3663">
            <v>17800</v>
          </cell>
          <cell r="X3663" t="str">
            <v>MIMOSA GS POWDER CHEMICALS FOR TANNING INDUSTRY</v>
          </cell>
          <cell r="Y3663" t="str">
            <v>Valide</v>
          </cell>
        </row>
        <row r="3664">
          <cell r="A3664" t="str">
            <v>TGHU7574034</v>
          </cell>
          <cell r="B3664">
            <v>40</v>
          </cell>
          <cell r="C3664" t="str">
            <v>DR028750</v>
          </cell>
          <cell r="D3664">
            <v>0</v>
          </cell>
          <cell r="E3664">
            <v>0</v>
          </cell>
          <cell r="F3664">
            <v>0</v>
          </cell>
          <cell r="G3664">
            <v>0</v>
          </cell>
          <cell r="H3664">
            <v>0</v>
          </cell>
          <cell r="I3664" t="str">
            <v>2020 MSA 167424</v>
          </cell>
          <cell r="J3664">
            <v>21</v>
          </cell>
          <cell r="K3664" t="str">
            <v>CELLMARK AB</v>
          </cell>
          <cell r="L3664" t="str">
            <v>PRIME CARTONS LTD</v>
          </cell>
          <cell r="M3664" t="str">
            <v>MZ</v>
          </cell>
          <cell r="N3664" t="str">
            <v>ZADUR</v>
          </cell>
          <cell r="O3664" t="str">
            <v>RL</v>
          </cell>
          <cell r="P3664">
            <v>53</v>
          </cell>
          <cell r="Q3664">
            <v>53</v>
          </cell>
          <cell r="R3664">
            <v>0</v>
          </cell>
          <cell r="S3664">
            <v>0</v>
          </cell>
          <cell r="T3664">
            <v>70954</v>
          </cell>
          <cell r="U3664">
            <v>70954</v>
          </cell>
          <cell r="V3664">
            <v>0</v>
          </cell>
          <cell r="W3664">
            <v>0</v>
          </cell>
          <cell r="X3664" t="str">
            <v>BROWN KRAFT LINER- ICD EMBAKASI</v>
          </cell>
          <cell r="Y3664" t="str">
            <v>Valide</v>
          </cell>
        </row>
        <row r="3665">
          <cell r="A3665" t="str">
            <v>FCIU8370594</v>
          </cell>
          <cell r="B3665">
            <v>40</v>
          </cell>
          <cell r="C3665" t="str">
            <v>DR028750</v>
          </cell>
          <cell r="D3665">
            <v>0</v>
          </cell>
          <cell r="E3665">
            <v>0</v>
          </cell>
          <cell r="F3665">
            <v>0</v>
          </cell>
          <cell r="G3665">
            <v>0</v>
          </cell>
          <cell r="H3665">
            <v>0</v>
          </cell>
          <cell r="I3665" t="str">
            <v>2020 MSA 167424</v>
          </cell>
          <cell r="J3665">
            <v>21</v>
          </cell>
          <cell r="K3665" t="str">
            <v>CELLMARK AB</v>
          </cell>
          <cell r="L3665" t="str">
            <v>PRIME CARTONS LTD</v>
          </cell>
          <cell r="M3665" t="str">
            <v>MZ</v>
          </cell>
          <cell r="N3665" t="str">
            <v>ZADUR</v>
          </cell>
          <cell r="O3665" t="str">
            <v>RL</v>
          </cell>
          <cell r="P3665">
            <v>53</v>
          </cell>
          <cell r="Q3665">
            <v>53</v>
          </cell>
          <cell r="R3665">
            <v>0</v>
          </cell>
          <cell r="S3665">
            <v>0</v>
          </cell>
          <cell r="T3665">
            <v>70954</v>
          </cell>
          <cell r="U3665">
            <v>70954</v>
          </cell>
          <cell r="V3665">
            <v>0</v>
          </cell>
          <cell r="W3665">
            <v>0</v>
          </cell>
          <cell r="X3665" t="str">
            <v>BROWN KRAFT LINER- ICD EMBAKASI</v>
          </cell>
          <cell r="Y3665" t="str">
            <v>Valide</v>
          </cell>
        </row>
        <row r="3666">
          <cell r="A3666" t="str">
            <v>PCIU1093250</v>
          </cell>
          <cell r="B3666">
            <v>20</v>
          </cell>
          <cell r="C3666" t="str">
            <v>DXB000315000</v>
          </cell>
          <cell r="D3666">
            <v>0</v>
          </cell>
          <cell r="E3666">
            <v>0</v>
          </cell>
          <cell r="F3666">
            <v>0</v>
          </cell>
          <cell r="G3666">
            <v>0</v>
          </cell>
          <cell r="H3666">
            <v>0</v>
          </cell>
          <cell r="I3666" t="str">
            <v>2020 MSA 167172</v>
          </cell>
          <cell r="J3666">
            <v>389</v>
          </cell>
          <cell r="K3666" t="str">
            <v>AFRICA FUELS LUBRICANTS LTDP O BOX 120294 SAIF ZONE SHARJAH UAE TE</v>
          </cell>
          <cell r="L3666" t="str">
            <v>AFRICA FUELS AND LUBRICANTS LIMITEDP O BOX 00623-215 MUDHERINDUSTRIAL</v>
          </cell>
          <cell r="M3666" t="str">
            <v>TH</v>
          </cell>
          <cell r="N3666" t="str">
            <v>AEJEA</v>
          </cell>
          <cell r="O3666" t="str">
            <v>PK</v>
          </cell>
          <cell r="P3666">
            <v>1117</v>
          </cell>
          <cell r="Q3666">
            <v>1117</v>
          </cell>
          <cell r="R3666">
            <v>1117</v>
          </cell>
          <cell r="S3666">
            <v>1117</v>
          </cell>
          <cell r="T3666">
            <v>22486</v>
          </cell>
          <cell r="U3666">
            <v>22486</v>
          </cell>
          <cell r="V3666">
            <v>22486</v>
          </cell>
          <cell r="W3666">
            <v>22486</v>
          </cell>
          <cell r="X3666" t="str">
            <v>LUBRICANT OIL ED NO 201-04690434-20 CONTACT PERSON MR PRASANTHAN EMAIL ID PRASANTHAN KP AFAL CO CONTACT NO 00254717561755</v>
          </cell>
          <cell r="Y3666" t="str">
            <v>Valide</v>
          </cell>
        </row>
        <row r="3667">
          <cell r="A3667" t="str">
            <v>CMAU7527220</v>
          </cell>
          <cell r="B3667">
            <v>40</v>
          </cell>
          <cell r="C3667" t="str">
            <v>DXB0514569</v>
          </cell>
          <cell r="D3667">
            <v>0</v>
          </cell>
          <cell r="E3667">
            <v>0</v>
          </cell>
          <cell r="F3667">
            <v>0</v>
          </cell>
          <cell r="G3667">
            <v>0</v>
          </cell>
          <cell r="H3667">
            <v>0</v>
          </cell>
          <cell r="I3667" t="str">
            <v>2020 MSA 167280</v>
          </cell>
          <cell r="J3667">
            <v>156</v>
          </cell>
          <cell r="K3667" t="str">
            <v>AL HIJAZ GENERAL TRADING CO LLCPO BOX 40449TEL 97165626959DUBAI</v>
          </cell>
          <cell r="L3667" t="str">
            <v>BLUE FALAK TYRES LIMITEDP O BOX 97110 80100MOMBASA KENYACTC EMMAH SIKI</v>
          </cell>
          <cell r="M3667" t="str">
            <v>AE</v>
          </cell>
          <cell r="N3667" t="str">
            <v>AEJEA</v>
          </cell>
          <cell r="O3667" t="str">
            <v>CT</v>
          </cell>
          <cell r="P3667">
            <v>3016</v>
          </cell>
          <cell r="Q3667">
            <v>3016</v>
          </cell>
          <cell r="R3667">
            <v>3016</v>
          </cell>
          <cell r="S3667">
            <v>3016</v>
          </cell>
          <cell r="T3667">
            <v>16300</v>
          </cell>
          <cell r="U3667">
            <v>16300</v>
          </cell>
          <cell r="V3667">
            <v>16300</v>
          </cell>
          <cell r="W3667">
            <v>16300</v>
          </cell>
          <cell r="X3667" t="str">
            <v>3016 PCS OF TYRES IDF NO E2009400680 HS CODE 4011100 FREIGHT PREPAID</v>
          </cell>
          <cell r="Y3667" t="str">
            <v>Valide</v>
          </cell>
        </row>
        <row r="3668">
          <cell r="A3668" t="str">
            <v>CMAU5361700</v>
          </cell>
          <cell r="B3668">
            <v>40</v>
          </cell>
          <cell r="C3668" t="str">
            <v>DXB0514569D</v>
          </cell>
          <cell r="D3668">
            <v>0</v>
          </cell>
          <cell r="E3668">
            <v>0</v>
          </cell>
          <cell r="F3668">
            <v>0</v>
          </cell>
          <cell r="G3668">
            <v>0</v>
          </cell>
          <cell r="H3668">
            <v>0</v>
          </cell>
          <cell r="I3668" t="str">
            <v>2020 MSA 167280</v>
          </cell>
          <cell r="J3668">
            <v>157</v>
          </cell>
          <cell r="K3668" t="str">
            <v>AL HIJAZ GENERAL TRADING CO LLCPO BOX 40449TEL 97165626959DUBAI</v>
          </cell>
          <cell r="L3668" t="str">
            <v>KEY TYRES COMPANY LIMITEDP O BOX 56552 00100MOMBASA KENYACTC FAUZ</v>
          </cell>
          <cell r="M3668" t="str">
            <v>AE</v>
          </cell>
          <cell r="N3668" t="str">
            <v>AEJEA</v>
          </cell>
          <cell r="O3668" t="str">
            <v>CT</v>
          </cell>
          <cell r="P3668">
            <v>2930</v>
          </cell>
          <cell r="Q3668">
            <v>2930</v>
          </cell>
          <cell r="R3668">
            <v>2930</v>
          </cell>
          <cell r="S3668">
            <v>2930</v>
          </cell>
          <cell r="T3668">
            <v>18100</v>
          </cell>
          <cell r="U3668">
            <v>18100</v>
          </cell>
          <cell r="V3668">
            <v>18100</v>
          </cell>
          <cell r="W3668">
            <v>18100</v>
          </cell>
          <cell r="X3668" t="str">
            <v>2930 PCS OF TYRES IDF NO E2009402007 HS CODE 4011100 FREIGHT PREPAID</v>
          </cell>
          <cell r="Y3668" t="str">
            <v>Valide</v>
          </cell>
        </row>
        <row r="3669">
          <cell r="A3669" t="str">
            <v>CAIU9713880</v>
          </cell>
          <cell r="B3669">
            <v>40</v>
          </cell>
          <cell r="C3669" t="str">
            <v>DXB0515385</v>
          </cell>
          <cell r="D3669">
            <v>0</v>
          </cell>
          <cell r="E3669">
            <v>0</v>
          </cell>
          <cell r="F3669">
            <v>0</v>
          </cell>
          <cell r="G3669">
            <v>0</v>
          </cell>
          <cell r="H3669">
            <v>0</v>
          </cell>
          <cell r="I3669" t="str">
            <v>2020 MSA 167416</v>
          </cell>
          <cell r="J3669">
            <v>215</v>
          </cell>
          <cell r="K3669" t="str">
            <v>USMAN INTERNATIONAL F Z CPLOT L3-06-08 P O BOX 9083SAIFZONE SHARJAH UA</v>
          </cell>
          <cell r="L3669" t="str">
            <v>RIMMITEX HOLDINGS LIMITEDP O BOX 988-00618NAIROBI KENYATEL 0025472141</v>
          </cell>
          <cell r="M3669" t="str">
            <v>AE</v>
          </cell>
          <cell r="N3669" t="str">
            <v>AEJEA</v>
          </cell>
          <cell r="O3669" t="str">
            <v>PK</v>
          </cell>
          <cell r="P3669">
            <v>720</v>
          </cell>
          <cell r="Q3669">
            <v>720</v>
          </cell>
          <cell r="R3669">
            <v>720</v>
          </cell>
          <cell r="S3669">
            <v>720</v>
          </cell>
          <cell r="T3669">
            <v>18000</v>
          </cell>
          <cell r="U3669">
            <v>18000</v>
          </cell>
          <cell r="V3669">
            <v>18000</v>
          </cell>
          <cell r="W3669">
            <v>18000</v>
          </cell>
          <cell r="X3669" t="str">
            <v>720 BAGS USED SHOES GRADE II HS-CODE 63090000 ED 1-3-60-2-20-24501 FREIGHT PREPAID TAX ID 2020-0033 CTC PAUL KARAGANIA</v>
          </cell>
          <cell r="Y3669" t="str">
            <v>Valide</v>
          </cell>
        </row>
        <row r="3670">
          <cell r="A3670" t="str">
            <v>CMAU0158285</v>
          </cell>
          <cell r="B3670">
            <v>20</v>
          </cell>
          <cell r="C3670" t="str">
            <v>DXB0515507</v>
          </cell>
          <cell r="D3670">
            <v>0</v>
          </cell>
          <cell r="E3670">
            <v>0</v>
          </cell>
          <cell r="F3670">
            <v>0</v>
          </cell>
          <cell r="G3670">
            <v>0</v>
          </cell>
          <cell r="H3670">
            <v>0</v>
          </cell>
          <cell r="I3670" t="str">
            <v>2020 MSA 167280</v>
          </cell>
          <cell r="J3670">
            <v>200</v>
          </cell>
          <cell r="K3670" t="str">
            <v>SERENGETI CARGO SERVISES LLC209 BANIYAS COMPLEX BLDGP O BOX 52392 DUB</v>
          </cell>
          <cell r="L3670" t="str">
            <v>TRADE BASE COMPANY LTDMOMBASA ROAD NAIROBIP O BOX 54-00300 NAIROBI</v>
          </cell>
          <cell r="M3670" t="str">
            <v>AE</v>
          </cell>
          <cell r="N3670" t="str">
            <v>AEJEA</v>
          </cell>
          <cell r="O3670" t="str">
            <v>PK</v>
          </cell>
          <cell r="P3670">
            <v>882</v>
          </cell>
          <cell r="Q3670">
            <v>882</v>
          </cell>
          <cell r="R3670">
            <v>882</v>
          </cell>
          <cell r="S3670">
            <v>882</v>
          </cell>
          <cell r="T3670">
            <v>12400</v>
          </cell>
          <cell r="U3670">
            <v>12400</v>
          </cell>
          <cell r="V3670">
            <v>12400</v>
          </cell>
          <cell r="W3670">
            <v>12400</v>
          </cell>
          <cell r="X3670" t="str">
            <v>AUTO SPARE PARTS AND ACCESSORIES SANITARY FITTINGS ELECTRICAL ITEMS TEXTILE AND HAND TOOLS PACKING LIST NUMBER 062 HS CODE 847329 FREIGHT PREPAID</v>
          </cell>
          <cell r="Y3670" t="str">
            <v>Valide</v>
          </cell>
        </row>
        <row r="3671">
          <cell r="A3671" t="str">
            <v>TCLU1738070</v>
          </cell>
          <cell r="B3671">
            <v>20</v>
          </cell>
          <cell r="C3671" t="str">
            <v>DXB0515852E</v>
          </cell>
          <cell r="D3671">
            <v>0</v>
          </cell>
          <cell r="E3671">
            <v>0</v>
          </cell>
          <cell r="F3671">
            <v>0</v>
          </cell>
          <cell r="G3671">
            <v>0</v>
          </cell>
          <cell r="H3671">
            <v>0</v>
          </cell>
          <cell r="I3671" t="str">
            <v>2020 MSA 167416</v>
          </cell>
          <cell r="J3671">
            <v>224</v>
          </cell>
          <cell r="K3671" t="str">
            <v>AFRICAN SALIHIYA CARGO CLEARINGPO BOX 40876DUBAIUNITED ARAB EMIRATES</v>
          </cell>
          <cell r="L3671" t="str">
            <v>AFRICAN SALIHIYA CARGO AND CLEARINGC O SIDOMAN INVESTMENT LIMITEDPO BO</v>
          </cell>
          <cell r="M3671" t="str">
            <v>AE</v>
          </cell>
          <cell r="N3671" t="str">
            <v>AEJEA</v>
          </cell>
          <cell r="O3671" t="str">
            <v>PK</v>
          </cell>
          <cell r="P3671">
            <v>1190</v>
          </cell>
          <cell r="Q3671">
            <v>1190</v>
          </cell>
          <cell r="R3671">
            <v>1190</v>
          </cell>
          <cell r="S3671">
            <v>1190</v>
          </cell>
          <cell r="T3671">
            <v>23560</v>
          </cell>
          <cell r="U3671">
            <v>23560</v>
          </cell>
          <cell r="V3671">
            <v>23560</v>
          </cell>
          <cell r="W3671">
            <v>23560</v>
          </cell>
          <cell r="X3671" t="str">
            <v>1190 PIECES OF FIBER DISC MORTISE LOCK SELF TAPPING SCREW NAILS CLUTCH PLATE ANGLE GRINDER FLEX EX PIPE CLUTCH MICRO PORTABLE DISK CDR CLUTCH BEARING CLUTCH DISC SHOCK ABSORBER TAP ROL BEARING BEARING RADIATOR HYDRAULIC PARTS WASHER PUMP ASSY WATER CLUTCH COVER FAN CLUTCH SPRING BREAK RADIATOR HOSE POLYURETHANE TUBE TUBE PIPE SPRING BRAKE HINGE BIT WHEELS AND PINION HAND BRAKE AXOR TRACK ACTROS BRAKE AXLE ROD KINGPIN KIT LINER + PISTON CLUTCH KIT DOUBLE CLUTCH DISC DIFF GEAR KIT DIFF HOUSING SIDE PINION DIFF FLANGE DIFF HOUSING DIFF GEAR KIT DIFF FLANGE DRIVE SHAFT DIFF HOUSING GEAR SYNC CONEGEAR CARRIER V STAY PLANET CARRIER BRAKE PAD SUN GEAR SLIDE TOOTHED RIM REPAIR KIT BOOSTER REPAIR CONE PLANET CARRIER PLANET CARRIER MAIN SHAFT THRUST WASHER SUN GEAR SPIDER DIFF HOUSING ASSY SPIDER DIFF PINION</v>
          </cell>
          <cell r="Y3671" t="str">
            <v>Valide</v>
          </cell>
        </row>
        <row r="3672">
          <cell r="A3672" t="str">
            <v>TCNU2166193</v>
          </cell>
          <cell r="B3672">
            <v>40</v>
          </cell>
          <cell r="C3672" t="str">
            <v>DXB0516263</v>
          </cell>
          <cell r="D3672">
            <v>0</v>
          </cell>
          <cell r="E3672">
            <v>0</v>
          </cell>
          <cell r="F3672">
            <v>0</v>
          </cell>
          <cell r="G3672">
            <v>0</v>
          </cell>
          <cell r="H3672">
            <v>0</v>
          </cell>
          <cell r="I3672" t="str">
            <v>2020 MSA 167416</v>
          </cell>
          <cell r="J3672">
            <v>239</v>
          </cell>
          <cell r="K3672" t="str">
            <v>USMAN INTERNATIONAL FZCPLOT NO L3-06 08 P O BOX 9083SAIF ZONE SHA</v>
          </cell>
          <cell r="L3672" t="str">
            <v>RIMMITEX HOLDINGS LTDP O BOX 988-00618NAIROBI KENYATEL +254721418804</v>
          </cell>
          <cell r="M3672" t="str">
            <v>AE</v>
          </cell>
          <cell r="N3672" t="str">
            <v>AEJEA</v>
          </cell>
          <cell r="O3672" t="str">
            <v>PK</v>
          </cell>
          <cell r="P3672">
            <v>720</v>
          </cell>
          <cell r="Q3672">
            <v>720</v>
          </cell>
          <cell r="R3672">
            <v>720</v>
          </cell>
          <cell r="S3672">
            <v>720</v>
          </cell>
          <cell r="T3672">
            <v>18000</v>
          </cell>
          <cell r="U3672">
            <v>18000</v>
          </cell>
          <cell r="V3672">
            <v>18000</v>
          </cell>
          <cell r="W3672">
            <v>18000</v>
          </cell>
          <cell r="X3672" t="str">
            <v>720 BAGS USED SHOES GRADE II HS-CODE 63090000 ED 1-3-60-2-20-24764 FREIGHT PREPAID</v>
          </cell>
          <cell r="Y3672" t="str">
            <v>Valide</v>
          </cell>
        </row>
        <row r="3673">
          <cell r="A3673" t="str">
            <v>FCIU6108590</v>
          </cell>
          <cell r="B3673">
            <v>20</v>
          </cell>
          <cell r="C3673" t="str">
            <v>DXB0516749</v>
          </cell>
          <cell r="D3673">
            <v>0</v>
          </cell>
          <cell r="E3673">
            <v>0</v>
          </cell>
          <cell r="F3673">
            <v>0</v>
          </cell>
          <cell r="G3673">
            <v>0</v>
          </cell>
          <cell r="H3673">
            <v>0</v>
          </cell>
          <cell r="I3673" t="str">
            <v>2020 MSA 167416</v>
          </cell>
          <cell r="J3673">
            <v>255</v>
          </cell>
          <cell r="K3673" t="str">
            <v>FUJAIRAH GOLD FZCPO BOX 3992FUJAIRAH FREE ZONE 2FUJAIRAH UAE</v>
          </cell>
          <cell r="L3673" t="str">
            <v>CABLE CONNECT LIMITEDPO BOX 78875-00507NAIROBI KENYAMOB NO +2547224742</v>
          </cell>
          <cell r="M3673" t="str">
            <v>AE</v>
          </cell>
          <cell r="N3673" t="str">
            <v>AEJEA</v>
          </cell>
          <cell r="O3673" t="str">
            <v>CX</v>
          </cell>
          <cell r="P3673">
            <v>6</v>
          </cell>
          <cell r="Q3673">
            <v>6</v>
          </cell>
          <cell r="R3673">
            <v>6</v>
          </cell>
          <cell r="S3673">
            <v>6</v>
          </cell>
          <cell r="T3673">
            <v>27190</v>
          </cell>
          <cell r="U3673">
            <v>27190</v>
          </cell>
          <cell r="V3673">
            <v>27190</v>
          </cell>
          <cell r="W3673">
            <v>27190</v>
          </cell>
          <cell r="X3673" t="str">
            <v>06 SIX COILS ONLY 8 00MM COPPER WIRE HS CODE 7408 11 00 NET WEIGHT 27000 KGS CIF MOMBASA PORT AS DECLARED BY SHIPPER FREIGHT PREPAID</v>
          </cell>
          <cell r="Y3673" t="str">
            <v>Valide</v>
          </cell>
        </row>
        <row r="3674">
          <cell r="A3674" t="str">
            <v>CMAU4666181</v>
          </cell>
          <cell r="B3674">
            <v>40</v>
          </cell>
          <cell r="C3674" t="str">
            <v>DXB0517284</v>
          </cell>
          <cell r="D3674">
            <v>0</v>
          </cell>
          <cell r="E3674">
            <v>0</v>
          </cell>
          <cell r="F3674">
            <v>0</v>
          </cell>
          <cell r="G3674">
            <v>0</v>
          </cell>
          <cell r="H3674">
            <v>0</v>
          </cell>
          <cell r="I3674" t="str">
            <v>2020 MSA 167416</v>
          </cell>
          <cell r="J3674">
            <v>280</v>
          </cell>
          <cell r="K3674" t="str">
            <v>NITI COMPUTERS LLCC O AL RAIS CARGO AGENCIES LLCPO BOX 117308DUBAI</v>
          </cell>
          <cell r="L3674" t="str">
            <v>NITI DISTRIBUTORS LIMITEDMOGOTIO NAIROBI CITY NORTH KENAIROBI KENYAT</v>
          </cell>
          <cell r="M3674" t="str">
            <v>AE</v>
          </cell>
          <cell r="N3674" t="str">
            <v>AEJEA</v>
          </cell>
          <cell r="O3674" t="str">
            <v>PK</v>
          </cell>
          <cell r="P3674">
            <v>1172</v>
          </cell>
          <cell r="Q3674">
            <v>1172</v>
          </cell>
          <cell r="R3674">
            <v>1172</v>
          </cell>
          <cell r="S3674">
            <v>1172</v>
          </cell>
          <cell r="T3674">
            <v>10404</v>
          </cell>
          <cell r="U3674">
            <v>10404</v>
          </cell>
          <cell r="V3674">
            <v>10404</v>
          </cell>
          <cell r="W3674">
            <v>10404</v>
          </cell>
          <cell r="X3674" t="str">
            <v>DESKTOPS MONITORS SCANNER PRINTERS ED NO 201-04766017-20 QTY 47 PCS WGHT 600 KG ED NO 303-05476936-20 QTY 1125 PCS WGHT 9804 13 KG FREIGHT PREPAID</v>
          </cell>
          <cell r="Y3674" t="str">
            <v>Valide</v>
          </cell>
        </row>
        <row r="3675">
          <cell r="A3675" t="str">
            <v>CMAU3210026</v>
          </cell>
          <cell r="B3675">
            <v>20</v>
          </cell>
          <cell r="C3675" t="str">
            <v>DXB0517474</v>
          </cell>
          <cell r="D3675">
            <v>0</v>
          </cell>
          <cell r="E3675">
            <v>0</v>
          </cell>
          <cell r="F3675">
            <v>0</v>
          </cell>
          <cell r="G3675">
            <v>0</v>
          </cell>
          <cell r="H3675">
            <v>0</v>
          </cell>
          <cell r="I3675" t="str">
            <v>2020 MSA 167528</v>
          </cell>
          <cell r="J3675">
            <v>184</v>
          </cell>
          <cell r="K3675" t="str">
            <v>PETROLEUM TECHNOLOGY FZCPO BOX 50445E 42F 15 HAMRIYAH FREE ZONE</v>
          </cell>
          <cell r="L3675" t="str">
            <v>YANA OIL LTDP O BOX 41503-00100</v>
          </cell>
          <cell r="M3675" t="str">
            <v>IN</v>
          </cell>
          <cell r="N3675" t="str">
            <v>AEJEA</v>
          </cell>
          <cell r="O3675" t="str">
            <v>PK</v>
          </cell>
          <cell r="P3675">
            <v>10</v>
          </cell>
          <cell r="Q3675">
            <v>10</v>
          </cell>
          <cell r="R3675">
            <v>10</v>
          </cell>
          <cell r="S3675">
            <v>10</v>
          </cell>
          <cell r="T3675">
            <v>207520</v>
          </cell>
          <cell r="U3675">
            <v>207520</v>
          </cell>
          <cell r="V3675">
            <v>207520</v>
          </cell>
          <cell r="W3675">
            <v>207520</v>
          </cell>
          <cell r="X3675" t="str">
            <v>1X20CNTR STC 01 FLEXI BAG OF BASE OIL GROUP 1 SN500 NET WT 20760 00 KGS 1X20CNTR STC 01 FLEXI BAG OF BASE OIL GROUP 1 SN500 NET WT 20535 00 KGS 1X20CNTR STC 01 FLEXI BAG OF BASE OIL GROUP 1 SN500 NET WT 20535 00 KGS 1X20CNTR STC 01 FLEXI BAG OF BASE OIL GROUP 1 SN500 NET WT 20825 00 KGS 1X20CNTR STC 01 FLEXI BAG OF BASE OIL GROUP 1 SN500 NET WT 20825 00 KGS 1X20CNTR STC 01 FLEXI BAG OF BASE OIL GROUP 1 SN500 NET WT 20795 00 KGS 1X20CNTR STC 01 FLEXI BAG OF BASE OIL GROUP 1 SN500 NET WT 20795 00 KGS 1X20CNTR STC 01 FLEXI BAG OF BASE OIL GROUP 1 SN500 NET WT 20345 00 00 KGS 1X20CNTR STC 01 FLEXI BAG OF BASE OIL GROUP 1 SN500 NET WT 20345 00 KGS TOTAL 10X20CNTRS STC 10 FLEXT TANKS OF STC BASE OIL GROUP 1 SN500 TOTAL NET WT 206520 00 KGS TOTAL GR WT 207520 00 KGS HS CODE 27101911 ORDER NO 5595 PI DATE 8 3 2020 FREIGHT PREPAID</v>
          </cell>
          <cell r="Y3675" t="str">
            <v>Valide</v>
          </cell>
        </row>
        <row r="3676">
          <cell r="A3676" t="str">
            <v>MAGU2529512</v>
          </cell>
          <cell r="B3676">
            <v>20</v>
          </cell>
          <cell r="C3676" t="str">
            <v>DXB0517474</v>
          </cell>
          <cell r="D3676">
            <v>0</v>
          </cell>
          <cell r="E3676">
            <v>0</v>
          </cell>
          <cell r="F3676">
            <v>0</v>
          </cell>
          <cell r="G3676">
            <v>0</v>
          </cell>
          <cell r="H3676">
            <v>0</v>
          </cell>
          <cell r="I3676" t="str">
            <v>2020 MSA 167528</v>
          </cell>
          <cell r="J3676">
            <v>184</v>
          </cell>
          <cell r="K3676" t="str">
            <v>PETROLEUM TECHNOLOGY FZCPO BOX 50445E 42F 15 HAMRIYAH FREE ZONE</v>
          </cell>
          <cell r="L3676" t="str">
            <v>YANA OIL LTDP O BOX 41503-00100</v>
          </cell>
          <cell r="M3676" t="str">
            <v>IN</v>
          </cell>
          <cell r="N3676" t="str">
            <v>AEJEA</v>
          </cell>
          <cell r="O3676" t="str">
            <v>PK</v>
          </cell>
          <cell r="P3676">
            <v>10</v>
          </cell>
          <cell r="Q3676">
            <v>10</v>
          </cell>
          <cell r="R3676">
            <v>10</v>
          </cell>
          <cell r="S3676">
            <v>10</v>
          </cell>
          <cell r="T3676">
            <v>207520</v>
          </cell>
          <cell r="U3676">
            <v>207520</v>
          </cell>
          <cell r="V3676">
            <v>207520</v>
          </cell>
          <cell r="W3676">
            <v>207520</v>
          </cell>
          <cell r="X3676" t="str">
            <v>1X20CNTR STC 01 FLEXI BAG OF BASE OIL GROUP 1 SN500 NET WT 20760 00 KGS 1X20CNTR STC 01 FLEXI BAG OF BASE OIL GROUP 1 SN500 NET WT 20535 00 KGS 1X20CNTR STC 01 FLEXI BAG OF BASE OIL GROUP 1 SN500 NET WT 20535 00 KGS 1X20CNTR STC 01 FLEXI BAG OF BASE OIL GROUP 1 SN500 NET WT 20825 00 KGS 1X20CNTR STC 01 FLEXI BAG OF BASE OIL GROUP 1 SN500 NET WT 20825 00 KGS 1X20CNTR STC 01 FLEXI BAG OF BASE OIL GROUP 1 SN500 NET WT 20795 00 KGS 1X20CNTR STC 01 FLEXI BAG OF BASE OIL GROUP 1 SN500 NET WT 20795 00 KGS 1X20CNTR STC 01 FLEXI BAG OF BASE OIL GROUP 1 SN500 NET WT 20345 00 00 KGS 1X20CNTR STC 01 FLEXI BAG OF BASE OIL GROUP 1 SN500 NET WT 20345 00 KGS TOTAL 10X20CNTRS STC 10 FLEXT TANKS OF STC BASE OIL GROUP 1 SN500 TOTAL NET WT 206520 00 KGS TOTAL GR WT 207520 00 KGS HS CODE 27101911 ORDER NO 5595 PI DATE 8 3 2020 FREIGHT PREPAID</v>
          </cell>
          <cell r="Y3676" t="str">
            <v>Valide</v>
          </cell>
        </row>
        <row r="3677">
          <cell r="A3677" t="str">
            <v>TEMU2507068</v>
          </cell>
          <cell r="B3677">
            <v>20</v>
          </cell>
          <cell r="C3677" t="str">
            <v>DXB0517474</v>
          </cell>
          <cell r="D3677">
            <v>0</v>
          </cell>
          <cell r="E3677">
            <v>0</v>
          </cell>
          <cell r="F3677">
            <v>0</v>
          </cell>
          <cell r="G3677">
            <v>0</v>
          </cell>
          <cell r="H3677">
            <v>0</v>
          </cell>
          <cell r="I3677" t="str">
            <v>2020 MSA 167528</v>
          </cell>
          <cell r="J3677">
            <v>184</v>
          </cell>
          <cell r="K3677" t="str">
            <v>PETROLEUM TECHNOLOGY FZCPO BOX 50445E 42F 15 HAMRIYAH FREE ZONE</v>
          </cell>
          <cell r="L3677" t="str">
            <v>YANA OIL LTDP O BOX 41503-00100</v>
          </cell>
          <cell r="M3677" t="str">
            <v>IN</v>
          </cell>
          <cell r="N3677" t="str">
            <v>AEJEA</v>
          </cell>
          <cell r="O3677" t="str">
            <v>PK</v>
          </cell>
          <cell r="P3677">
            <v>10</v>
          </cell>
          <cell r="Q3677">
            <v>10</v>
          </cell>
          <cell r="R3677">
            <v>10</v>
          </cell>
          <cell r="S3677">
            <v>10</v>
          </cell>
          <cell r="T3677">
            <v>207520</v>
          </cell>
          <cell r="U3677">
            <v>207520</v>
          </cell>
          <cell r="V3677">
            <v>207520</v>
          </cell>
          <cell r="W3677">
            <v>207520</v>
          </cell>
          <cell r="X3677" t="str">
            <v>1X20CNTR STC 01 FLEXI BAG OF BASE OIL GROUP 1 SN500 NET WT 20760 00 KGS 1X20CNTR STC 01 FLEXI BAG OF BASE OIL GROUP 1 SN500 NET WT 20535 00 KGS 1X20CNTR STC 01 FLEXI BAG OF BASE OIL GROUP 1 SN500 NET WT 20535 00 KGS 1X20CNTR STC 01 FLEXI BAG OF BASE OIL GROUP 1 SN500 NET WT 20825 00 KGS 1X20CNTR STC 01 FLEXI BAG OF BASE OIL GROUP 1 SN500 NET WT 20825 00 KGS 1X20CNTR STC 01 FLEXI BAG OF BASE OIL GROUP 1 SN500 NET WT 20795 00 KGS 1X20CNTR STC 01 FLEXI BAG OF BASE OIL GROUP 1 SN500 NET WT 20795 00 KGS 1X20CNTR STC 01 FLEXI BAG OF BASE OIL GROUP 1 SN500 NET WT 20345 00 00 KGS 1X20CNTR STC 01 FLEXI BAG OF BASE OIL GROUP 1 SN500 NET WT 20345 00 KGS TOTAL 10X20CNTRS STC 10 FLEXT TANKS OF STC BASE OIL GROUP 1 SN500 TOTAL NET WT 206520 00 KGS TOTAL GR WT 207520 00 KGS HS CODE 27101911 ORDER NO 5595 PI DATE 8 3 2020 FREIGHT PREPAID</v>
          </cell>
          <cell r="Y3677" t="str">
            <v>Valide</v>
          </cell>
        </row>
        <row r="3678">
          <cell r="A3678" t="str">
            <v>CMAU0531444</v>
          </cell>
          <cell r="B3678">
            <v>20</v>
          </cell>
          <cell r="C3678" t="str">
            <v>DXB0517474</v>
          </cell>
          <cell r="D3678">
            <v>0</v>
          </cell>
          <cell r="E3678">
            <v>0</v>
          </cell>
          <cell r="F3678">
            <v>0</v>
          </cell>
          <cell r="G3678">
            <v>0</v>
          </cell>
          <cell r="H3678">
            <v>0</v>
          </cell>
          <cell r="I3678" t="str">
            <v>2020 MSA 167528</v>
          </cell>
          <cell r="J3678">
            <v>184</v>
          </cell>
          <cell r="K3678" t="str">
            <v>PETROLEUM TECHNOLOGY FZCPO BOX 50445E 42F 15 HAMRIYAH FREE ZONE</v>
          </cell>
          <cell r="L3678" t="str">
            <v>YANA OIL LTDP O BOX 41503-00100</v>
          </cell>
          <cell r="M3678" t="str">
            <v>IN</v>
          </cell>
          <cell r="N3678" t="str">
            <v>AEJEA</v>
          </cell>
          <cell r="O3678" t="str">
            <v>PK</v>
          </cell>
          <cell r="P3678">
            <v>10</v>
          </cell>
          <cell r="Q3678">
            <v>10</v>
          </cell>
          <cell r="R3678">
            <v>10</v>
          </cell>
          <cell r="S3678">
            <v>10</v>
          </cell>
          <cell r="T3678">
            <v>207520</v>
          </cell>
          <cell r="U3678">
            <v>207520</v>
          </cell>
          <cell r="V3678">
            <v>207520</v>
          </cell>
          <cell r="W3678">
            <v>207520</v>
          </cell>
          <cell r="X3678" t="str">
            <v>1X20CNTR STC 01 FLEXI BAG OF BASE OIL GROUP 1 SN500 NET WT 20760 00 KGS 1X20CNTR STC 01 FLEXI BAG OF BASE OIL GROUP 1 SN500 NET WT 20535 00 KGS 1X20CNTR STC 01 FLEXI BAG OF BASE OIL GROUP 1 SN500 NET WT 20535 00 KGS 1X20CNTR STC 01 FLEXI BAG OF BASE OIL GROUP 1 SN500 NET WT 20825 00 KGS 1X20CNTR STC 01 FLEXI BAG OF BASE OIL GROUP 1 SN500 NET WT 20825 00 KGS 1X20CNTR STC 01 FLEXI BAG OF BASE OIL GROUP 1 SN500 NET WT 20795 00 KGS 1X20CNTR STC 01 FLEXI BAG OF BASE OIL GROUP 1 SN500 NET WT 20795 00 KGS 1X20CNTR STC 01 FLEXI BAG OF BASE OIL GROUP 1 SN500 NET WT 20345 00 00 KGS 1X20CNTR STC 01 FLEXI BAG OF BASE OIL GROUP 1 SN500 NET WT 20345 00 KGS TOTAL 10X20CNTRS STC 10 FLEXT TANKS OF STC BASE OIL GROUP 1 SN500 TOTAL NET WT 206520 00 KGS TOTAL GR WT 207520 00 KGS HS CODE 27101911 ORDER NO 5595 PI DATE 8 3 2020 FREIGHT PREPAID</v>
          </cell>
          <cell r="Y3678" t="str">
            <v>Valide</v>
          </cell>
        </row>
        <row r="3679">
          <cell r="A3679" t="str">
            <v>TTNU1201862</v>
          </cell>
          <cell r="B3679">
            <v>20</v>
          </cell>
          <cell r="C3679" t="str">
            <v>DXB0517474</v>
          </cell>
          <cell r="D3679">
            <v>0</v>
          </cell>
          <cell r="E3679">
            <v>0</v>
          </cell>
          <cell r="F3679">
            <v>0</v>
          </cell>
          <cell r="G3679">
            <v>0</v>
          </cell>
          <cell r="H3679">
            <v>0</v>
          </cell>
          <cell r="I3679" t="str">
            <v>2020 MSA 167528</v>
          </cell>
          <cell r="J3679">
            <v>184</v>
          </cell>
          <cell r="K3679" t="str">
            <v>PETROLEUM TECHNOLOGY FZCPO BOX 50445E 42F 15 HAMRIYAH FREE ZONE</v>
          </cell>
          <cell r="L3679" t="str">
            <v>YANA OIL LTDP O BOX 41503-00100</v>
          </cell>
          <cell r="M3679" t="str">
            <v>IN</v>
          </cell>
          <cell r="N3679" t="str">
            <v>AEJEA</v>
          </cell>
          <cell r="O3679" t="str">
            <v>PK</v>
          </cell>
          <cell r="P3679">
            <v>10</v>
          </cell>
          <cell r="Q3679">
            <v>10</v>
          </cell>
          <cell r="R3679">
            <v>10</v>
          </cell>
          <cell r="S3679">
            <v>10</v>
          </cell>
          <cell r="T3679">
            <v>207520</v>
          </cell>
          <cell r="U3679">
            <v>207520</v>
          </cell>
          <cell r="V3679">
            <v>207520</v>
          </cell>
          <cell r="W3679">
            <v>207520</v>
          </cell>
          <cell r="X3679" t="str">
            <v>1X20CNTR STC 01 FLEXI BAG OF BASE OIL GROUP 1 SN500 NET WT 20760 00 KGS 1X20CNTR STC 01 FLEXI BAG OF BASE OIL GROUP 1 SN500 NET WT 20535 00 KGS 1X20CNTR STC 01 FLEXI BAG OF BASE OIL GROUP 1 SN500 NET WT 20535 00 KGS 1X20CNTR STC 01 FLEXI BAG OF BASE OIL GROUP 1 SN500 NET WT 20825 00 KGS 1X20CNTR STC 01 FLEXI BAG OF BASE OIL GROUP 1 SN500 NET WT 20825 00 KGS 1X20CNTR STC 01 FLEXI BAG OF BASE OIL GROUP 1 SN500 NET WT 20795 00 KGS 1X20CNTR STC 01 FLEXI BAG OF BASE OIL GROUP 1 SN500 NET WT 20795 00 KGS 1X20CNTR STC 01 FLEXI BAG OF BASE OIL GROUP 1 SN500 NET WT 20345 00 00 KGS 1X20CNTR STC 01 FLEXI BAG OF BASE OIL GROUP 1 SN500 NET WT 20345 00 KGS TOTAL 10X20CNTRS STC 10 FLEXT TANKS OF STC BASE OIL GROUP 1 SN500 TOTAL NET WT 206520 00 KGS TOTAL GR WT 207520 00 KGS HS CODE 27101911 ORDER NO 5595 PI DATE 8 3 2020 FREIGHT PREPAID</v>
          </cell>
          <cell r="Y3679" t="str">
            <v>Valide</v>
          </cell>
        </row>
        <row r="3680">
          <cell r="A3680" t="str">
            <v>CMAU6430560</v>
          </cell>
          <cell r="B3680">
            <v>40</v>
          </cell>
          <cell r="C3680" t="str">
            <v>DXB0517690C</v>
          </cell>
          <cell r="D3680">
            <v>0</v>
          </cell>
          <cell r="E3680">
            <v>0</v>
          </cell>
          <cell r="F3680">
            <v>0</v>
          </cell>
          <cell r="G3680">
            <v>0</v>
          </cell>
          <cell r="H3680">
            <v>0</v>
          </cell>
          <cell r="I3680" t="str">
            <v>2020 MSA 167528</v>
          </cell>
          <cell r="J3680">
            <v>197</v>
          </cell>
          <cell r="K3680" t="str">
            <v>SALAMA CARGO LLCPO BOX 64435DUBAIUNITED ARAB EMIRATES</v>
          </cell>
          <cell r="L3680" t="str">
            <v>SALAMA CARGO K LIMITEDPO BOX 50569-00200NAIROBI KENYA TEL +25420708653</v>
          </cell>
          <cell r="M3680" t="str">
            <v>IN</v>
          </cell>
          <cell r="N3680" t="str">
            <v>AEJEA</v>
          </cell>
          <cell r="O3680" t="str">
            <v>PK</v>
          </cell>
          <cell r="P3680">
            <v>500</v>
          </cell>
          <cell r="Q3680">
            <v>500</v>
          </cell>
          <cell r="R3680">
            <v>0</v>
          </cell>
          <cell r="S3680">
            <v>0</v>
          </cell>
          <cell r="T3680">
            <v>18500</v>
          </cell>
          <cell r="U3680">
            <v>18500</v>
          </cell>
          <cell r="V3680">
            <v>0</v>
          </cell>
          <cell r="W3680">
            <v>0</v>
          </cell>
          <cell r="X3680" t="str">
            <v>500 PACKAGES OF AUTOPARTS HS CODE 87089900 FREIGHT PREPAID</v>
          </cell>
          <cell r="Y3680" t="str">
            <v>Valid</v>
          </cell>
        </row>
        <row r="3681">
          <cell r="A3681" t="str">
            <v>TCNU5736026</v>
          </cell>
          <cell r="B3681">
            <v>40</v>
          </cell>
          <cell r="C3681" t="str">
            <v>DXB0517911A</v>
          </cell>
          <cell r="D3681">
            <v>0</v>
          </cell>
          <cell r="E3681">
            <v>0</v>
          </cell>
          <cell r="F3681">
            <v>0</v>
          </cell>
          <cell r="G3681">
            <v>0</v>
          </cell>
          <cell r="H3681">
            <v>0</v>
          </cell>
          <cell r="I3681" t="str">
            <v>2020 MSA 167528</v>
          </cell>
          <cell r="J3681">
            <v>207</v>
          </cell>
          <cell r="K3681" t="str">
            <v>A J TRONICS FZCOPO BOX 61473DUBAI-UAETEL +9714-8894866</v>
          </cell>
          <cell r="L3681" t="str">
            <v>TRONIC KENYAINDUSTRIAL AREA NAIROBI-KENYATEL +254719213360EMAIL INFO</v>
          </cell>
          <cell r="M3681" t="str">
            <v>IN</v>
          </cell>
          <cell r="N3681" t="str">
            <v>AEJEA</v>
          </cell>
          <cell r="O3681" t="str">
            <v>PK</v>
          </cell>
          <cell r="P3681">
            <v>1515</v>
          </cell>
          <cell r="Q3681">
            <v>1515</v>
          </cell>
          <cell r="R3681">
            <v>1515</v>
          </cell>
          <cell r="S3681">
            <v>1515</v>
          </cell>
          <cell r="T3681">
            <v>14520</v>
          </cell>
          <cell r="U3681">
            <v>14520</v>
          </cell>
          <cell r="V3681">
            <v>14520</v>
          </cell>
          <cell r="W3681">
            <v>14520</v>
          </cell>
          <cell r="X3681" t="str">
            <v>1X40 FCL STC BULB-85392900 FAN-84145110 TUBE-85393100 PVC BOX TRUNKING-39172300 PVC INSULATING TAPE-39191000 MAIN SWITCH CHANGEOVER-85365090 ELECTRIC ACCESSORIES-85389000 FITTING-94054090 ATTN MR DENNIS MUTORO TAX ID PO51523684M FREIGHT PREPAID</v>
          </cell>
          <cell r="Y3681" t="str">
            <v>Valide</v>
          </cell>
        </row>
        <row r="3682">
          <cell r="A3682" t="str">
            <v>APHU7146652</v>
          </cell>
          <cell r="B3682">
            <v>40</v>
          </cell>
          <cell r="C3682" t="str">
            <v>DXB0518211</v>
          </cell>
          <cell r="D3682">
            <v>0</v>
          </cell>
          <cell r="E3682">
            <v>0</v>
          </cell>
          <cell r="F3682">
            <v>0</v>
          </cell>
          <cell r="G3682">
            <v>0</v>
          </cell>
          <cell r="H3682">
            <v>0</v>
          </cell>
          <cell r="I3682" t="str">
            <v>2020 MSA 167528</v>
          </cell>
          <cell r="J3682">
            <v>217</v>
          </cell>
          <cell r="K3682" t="str">
            <v>AMBASSADOR DUTY FREEP O BOX 26745 DUBAIU A E</v>
          </cell>
          <cell r="L3682" t="str">
            <v>ADEDEDANPO BOX 2626-00100 LANGATA ROADNAIROBI CITY EAST 90 30 KENYA</v>
          </cell>
          <cell r="M3682" t="str">
            <v>IN</v>
          </cell>
          <cell r="N3682" t="str">
            <v>AEJEA</v>
          </cell>
          <cell r="O3682" t="str">
            <v>CA</v>
          </cell>
          <cell r="P3682">
            <v>1725</v>
          </cell>
          <cell r="Q3682">
            <v>1725</v>
          </cell>
          <cell r="R3682">
            <v>1725</v>
          </cell>
          <cell r="S3682">
            <v>1725</v>
          </cell>
          <cell r="T3682">
            <v>27792</v>
          </cell>
          <cell r="U3682">
            <v>27792</v>
          </cell>
          <cell r="V3682">
            <v>27792</v>
          </cell>
          <cell r="W3682">
            <v>27792</v>
          </cell>
          <cell r="X3682" t="str">
            <v>ASSORTED ALCOHOLIC BEVERAGES HS CODE 22086000 22083000 22042100 22084000 22087000 22084000 22082000 22041000 22085000 ED NO 142516975702 22083000 HS FREIGHT PREPAID</v>
          </cell>
          <cell r="Y3682" t="str">
            <v>Valide</v>
          </cell>
        </row>
        <row r="3683">
          <cell r="A3683" t="str">
            <v>CMAU0525164</v>
          </cell>
          <cell r="B3683">
            <v>20</v>
          </cell>
          <cell r="C3683" t="str">
            <v>DXB0518533</v>
          </cell>
          <cell r="D3683">
            <v>0</v>
          </cell>
          <cell r="E3683">
            <v>0</v>
          </cell>
          <cell r="F3683">
            <v>0</v>
          </cell>
          <cell r="G3683">
            <v>0</v>
          </cell>
          <cell r="H3683">
            <v>0</v>
          </cell>
          <cell r="I3683" t="str">
            <v>2020 MSA 167528</v>
          </cell>
          <cell r="J3683">
            <v>226</v>
          </cell>
          <cell r="K3683" t="str">
            <v>SOLVOCHEM HOLLAND BVP O BOX 1413000 AC ROTTERDAMTHE NETHERLANDS</v>
          </cell>
          <cell r="L3683" t="str">
            <v>PRIME MATTRESS LTDSHABAB INDUSTRIAL AREA ALONG NAKURA KLISUMU ROAD PO</v>
          </cell>
          <cell r="M3683" t="str">
            <v>IN</v>
          </cell>
          <cell r="N3683" t="str">
            <v>AEJEA</v>
          </cell>
          <cell r="O3683" t="str">
            <v>PK</v>
          </cell>
          <cell r="P3683">
            <v>1</v>
          </cell>
          <cell r="Q3683">
            <v>1</v>
          </cell>
          <cell r="R3683">
            <v>0</v>
          </cell>
          <cell r="S3683">
            <v>0</v>
          </cell>
          <cell r="T3683">
            <v>21280</v>
          </cell>
          <cell r="U3683">
            <v>21280</v>
          </cell>
          <cell r="V3683">
            <v>0</v>
          </cell>
          <cell r="W3683">
            <v>0</v>
          </cell>
          <cell r="X3683" t="str">
            <v>3 X 20 FCL CNTRS STC 21 28 MT POLYOL S10 IN 1 FLEXI-TANK IN 1X20FT CONTAINER TOTAL NET WEIGHT 21 280 00 KGS TOTAL GROSS WEIGHT 21 280 00 KGS HS CODE 39072020 ED NO FREIGHT PREPAID E-MAIL PRIMEMATTRESSLTD-GMAIL COM</v>
          </cell>
          <cell r="Y3683" t="str">
            <v>Valide</v>
          </cell>
        </row>
        <row r="3684">
          <cell r="A3684" t="str">
            <v>GESU1270284</v>
          </cell>
          <cell r="B3684">
            <v>20</v>
          </cell>
          <cell r="C3684" t="str">
            <v>DXB0518637</v>
          </cell>
          <cell r="D3684">
            <v>0</v>
          </cell>
          <cell r="E3684">
            <v>0</v>
          </cell>
          <cell r="F3684">
            <v>0</v>
          </cell>
          <cell r="G3684">
            <v>0</v>
          </cell>
          <cell r="H3684">
            <v>0</v>
          </cell>
          <cell r="I3684" t="str">
            <v>2020 MSA 167528</v>
          </cell>
          <cell r="J3684">
            <v>228</v>
          </cell>
          <cell r="K3684" t="str">
            <v>AAA FREIGHT SERVICES LLCPO BOX 261885JEBEL ALI FREE ZONESOUTH ZONE-4</v>
          </cell>
          <cell r="L3684" t="str">
            <v>PETKAR VENTURES LTDPO BOX 174-00507NAIROBI KENYATEL +254722999404TAX</v>
          </cell>
          <cell r="M3684" t="str">
            <v>IN</v>
          </cell>
          <cell r="N3684" t="str">
            <v>AEJEA</v>
          </cell>
          <cell r="O3684" t="str">
            <v>CA</v>
          </cell>
          <cell r="P3684">
            <v>1272</v>
          </cell>
          <cell r="Q3684">
            <v>1272</v>
          </cell>
          <cell r="R3684">
            <v>0</v>
          </cell>
          <cell r="S3684">
            <v>0</v>
          </cell>
          <cell r="T3684">
            <v>16782</v>
          </cell>
          <cell r="U3684">
            <v>16782</v>
          </cell>
          <cell r="V3684">
            <v>0</v>
          </cell>
          <cell r="W3684">
            <v>0</v>
          </cell>
          <cell r="X3684" t="str">
            <v>1X20 FCL TO CONTAIN 1272 CASES OF ASSORTED ALCOHOLIC BEVARAGES GROSS WEIGHT 16 781 97 KGS PETKARVENTURESLTD-GMAIL COM MWANGISTECA-GMAIL COM CONT MR PETER FREIGHT PREPAID</v>
          </cell>
          <cell r="Y3684" t="str">
            <v>Valide</v>
          </cell>
        </row>
        <row r="3685">
          <cell r="A3685" t="str">
            <v>CMAU9116146</v>
          </cell>
          <cell r="B3685">
            <v>40</v>
          </cell>
          <cell r="C3685" t="str">
            <v>DXB0518639</v>
          </cell>
          <cell r="D3685">
            <v>0</v>
          </cell>
          <cell r="E3685">
            <v>0</v>
          </cell>
          <cell r="F3685">
            <v>0</v>
          </cell>
          <cell r="G3685">
            <v>0</v>
          </cell>
          <cell r="H3685">
            <v>0</v>
          </cell>
          <cell r="I3685" t="str">
            <v>2020 MSA 167528</v>
          </cell>
          <cell r="J3685">
            <v>230</v>
          </cell>
          <cell r="K3685" t="str">
            <v>AAA FREIGHT SERVICES L L CPO BOX 261885JEBEL ALI FREE ZONESOUTH ZONE-</v>
          </cell>
          <cell r="L3685" t="str">
            <v>ADEDE DAN OTIENOP O BOX 26264-00100 NAIROBI KENYAMWANGISTECA GMAIL CO</v>
          </cell>
          <cell r="M3685" t="str">
            <v>IN</v>
          </cell>
          <cell r="N3685" t="str">
            <v>AEJEA</v>
          </cell>
          <cell r="O3685" t="str">
            <v>CA</v>
          </cell>
          <cell r="P3685">
            <v>1701</v>
          </cell>
          <cell r="Q3685">
            <v>1701</v>
          </cell>
          <cell r="R3685">
            <v>0</v>
          </cell>
          <cell r="S3685">
            <v>0</v>
          </cell>
          <cell r="T3685">
            <v>26757</v>
          </cell>
          <cell r="U3685">
            <v>26757</v>
          </cell>
          <cell r="V3685">
            <v>0</v>
          </cell>
          <cell r="W3685">
            <v>0</v>
          </cell>
          <cell r="X3685" t="str">
            <v>1X40 FCL TO CONTAIN 1701 CASES OF ASSORTED ALCOHOLIC BEVERAGES GROSS WEIGHT 26 757 24 KGS FREIGHT PREPAID</v>
          </cell>
          <cell r="Y3685" t="str">
            <v>Valide</v>
          </cell>
        </row>
        <row r="3686">
          <cell r="A3686" t="str">
            <v>APZU4461627</v>
          </cell>
          <cell r="B3686">
            <v>40</v>
          </cell>
          <cell r="C3686" t="str">
            <v>DXB0518989</v>
          </cell>
          <cell r="D3686">
            <v>0</v>
          </cell>
          <cell r="E3686">
            <v>0</v>
          </cell>
          <cell r="F3686">
            <v>0</v>
          </cell>
          <cell r="G3686">
            <v>0</v>
          </cell>
          <cell r="H3686">
            <v>0</v>
          </cell>
          <cell r="I3686" t="str">
            <v>2020 MSA 167528</v>
          </cell>
          <cell r="J3686">
            <v>241</v>
          </cell>
          <cell r="K3686" t="str">
            <v>AAA FREIGHT SERVICES LLCPO BOX 261885JEBEL ALI FREE ZONESOUTH ZONE-4</v>
          </cell>
          <cell r="L3686" t="str">
            <v>ZERUCHI LIMITEDPO BOX 18879 NAIROBI KENYAEMAIL ZERUCHILTD GMAIL COMT</v>
          </cell>
          <cell r="M3686" t="str">
            <v>IN</v>
          </cell>
          <cell r="N3686" t="str">
            <v>AEJEA</v>
          </cell>
          <cell r="O3686" t="str">
            <v>CA</v>
          </cell>
          <cell r="P3686">
            <v>1807</v>
          </cell>
          <cell r="Q3686">
            <v>1807</v>
          </cell>
          <cell r="R3686">
            <v>0</v>
          </cell>
          <cell r="S3686">
            <v>0</v>
          </cell>
          <cell r="T3686">
            <v>27488</v>
          </cell>
          <cell r="U3686">
            <v>27488</v>
          </cell>
          <cell r="V3686">
            <v>0</v>
          </cell>
          <cell r="W3686">
            <v>0</v>
          </cell>
          <cell r="X3686" t="str">
            <v>1X40 FCL TO CONTAIN 1807 CASES OF ALCOHOLIC BEVERAGES GROSS WEIGHT 27 487 82 KGS FREIGHT PREPAID</v>
          </cell>
          <cell r="Y3686" t="str">
            <v>Valide</v>
          </cell>
        </row>
        <row r="3687">
          <cell r="A3687" t="str">
            <v>CMAU7869773</v>
          </cell>
          <cell r="B3687">
            <v>40</v>
          </cell>
          <cell r="C3687" t="str">
            <v>ECN0181203</v>
          </cell>
          <cell r="D3687">
            <v>0</v>
          </cell>
          <cell r="E3687">
            <v>0</v>
          </cell>
          <cell r="F3687">
            <v>0</v>
          </cell>
          <cell r="G3687">
            <v>0</v>
          </cell>
          <cell r="H3687">
            <v>0</v>
          </cell>
          <cell r="I3687" t="str">
            <v>2020 MSA 167121</v>
          </cell>
          <cell r="J3687">
            <v>250</v>
          </cell>
          <cell r="K3687" t="str">
            <v>BHAGYODAY COTSPIN LLPSURVEY NO-345 346 KADI-KALYANPURAROAD AT-NANIKA</v>
          </cell>
          <cell r="L3687" t="str">
            <v>MAYUGE SUGAR INDUSTRIES LTD P O BOX NO 1766 JINJA PLOT NO-88 BUNYA EST</v>
          </cell>
          <cell r="M3687" t="str">
            <v>AE</v>
          </cell>
          <cell r="N3687" t="str">
            <v>INAMD</v>
          </cell>
          <cell r="O3687" t="str">
            <v>PK</v>
          </cell>
          <cell r="P3687">
            <v>971</v>
          </cell>
          <cell r="Q3687">
            <v>971</v>
          </cell>
          <cell r="R3687">
            <v>0</v>
          </cell>
          <cell r="S3687">
            <v>0</v>
          </cell>
          <cell r="T3687">
            <v>51551</v>
          </cell>
          <cell r="U3687">
            <v>51551</v>
          </cell>
          <cell r="V3687">
            <v>0</v>
          </cell>
          <cell r="W3687">
            <v>0</v>
          </cell>
          <cell r="X3687" t="str">
            <v>2X40 FCL CONTAINER STC TOTAL 971 NINE HUNDRED AND SEVENTY ONE PACKAGES ONLY PLANT AND MACHINERY FOR STEEL INDUSTRIES ROLL BRANDING MACHINE SEM-2836 MODEL SPM 22 55 ALONG WITH COPPER ELECTRODES AND STANDARD ACCESSORIES -HS CODE 84563000 CNC RIB CUTTING MACHINE RCM-512 MODEL -560 U ALONG WIGH MANUAL TOOL CUTTER GRINDER VOLTAGE STABILIZER AND START UP CONSUMABLES -HS CODE 84624990 CONSUMABLE MATERIAL FOR STEEL INDUSTRIES CASTING POWDER JGCP 1002-HS CODE 38249900 PARTS FOR STEEL INDUSTRIES MS SCRAP RAIL- 60 POUND -HS CODE 72041000 MIX IRON SCRAP-HS CODE 72041000 LANCING PIPE 12 5 X 10 1 X 3 MTR-HS CODE 73063010 COMPONENT OF INDUCTION MELTING FURNACE MAGNET FLOAT 18LPM 0030004005440-HS CODE 85149000</v>
          </cell>
          <cell r="Y3687" t="str">
            <v>Valide</v>
          </cell>
        </row>
        <row r="3688">
          <cell r="A3688" t="str">
            <v>FSCU7137592</v>
          </cell>
          <cell r="B3688">
            <v>40</v>
          </cell>
          <cell r="C3688" t="str">
            <v>ECN0181203</v>
          </cell>
          <cell r="D3688">
            <v>0</v>
          </cell>
          <cell r="E3688">
            <v>0</v>
          </cell>
          <cell r="F3688">
            <v>0</v>
          </cell>
          <cell r="G3688">
            <v>0</v>
          </cell>
          <cell r="H3688">
            <v>0</v>
          </cell>
          <cell r="I3688" t="str">
            <v>2020 MSA 167121</v>
          </cell>
          <cell r="J3688">
            <v>250</v>
          </cell>
          <cell r="K3688" t="str">
            <v>BHAGYODAY COTSPIN LLPSURVEY NO-345 346 KADI-KALYANPURAROAD AT-NANIKA</v>
          </cell>
          <cell r="L3688" t="str">
            <v>MAYUGE SUGAR INDUSTRIES LTD P O BOX NO 1766 JINJA PLOT NO-88 BUNYA EST</v>
          </cell>
          <cell r="M3688" t="str">
            <v>AE</v>
          </cell>
          <cell r="N3688" t="str">
            <v>INAMD</v>
          </cell>
          <cell r="O3688" t="str">
            <v>PK</v>
          </cell>
          <cell r="P3688">
            <v>971</v>
          </cell>
          <cell r="Q3688">
            <v>971</v>
          </cell>
          <cell r="R3688">
            <v>0</v>
          </cell>
          <cell r="S3688">
            <v>0</v>
          </cell>
          <cell r="T3688">
            <v>51551</v>
          </cell>
          <cell r="U3688">
            <v>51551</v>
          </cell>
          <cell r="V3688">
            <v>0</v>
          </cell>
          <cell r="W3688">
            <v>0</v>
          </cell>
          <cell r="X3688" t="str">
            <v>2X40 FCL CONTAINER STC TOTAL 971 NINE HUNDRED AND SEVENTY ONE PACKAGES ONLY PLANT AND MACHINERY FOR STEEL INDUSTRIES ROLL BRANDING MACHINE SEM-2836 MODEL SPM 22 55 ALONG WITH COPPER ELECTRODES AND STANDARD ACCESSORIES -HS CODE 84563000 CNC RIB CUTTING MACHINE RCM-512 MODEL -560 U ALONG WIGH MANUAL TOOL CUTTER GRINDER VOLTAGE STABILIZER AND START UP CONSUMABLES -HS CODE 84624990 CONSUMABLE MATERIAL FOR STEEL INDUSTRIES CASTING POWDER JGCP 1002-HS CODE 38249900 PARTS FOR STEEL INDUSTRIES MS SCRAP RAIL- 60 POUND -HS CODE 72041000 MIX IRON SCRAP-HS CODE 72041000 LANCING PIPE 12 5 X 10 1 X 3 MTR-HS CODE 73063010 COMPONENT OF INDUCTION MELTING FURNACE MAGNET FLOAT 18LPM 0030004005440-HS CODE 85149000</v>
          </cell>
          <cell r="Y3688" t="str">
            <v>Valide</v>
          </cell>
        </row>
        <row r="3689">
          <cell r="A3689" t="str">
            <v>TRHU1123776</v>
          </cell>
          <cell r="B3689">
            <v>20</v>
          </cell>
          <cell r="C3689" t="str">
            <v>ECN0182759</v>
          </cell>
          <cell r="D3689">
            <v>0</v>
          </cell>
          <cell r="E3689">
            <v>0</v>
          </cell>
          <cell r="F3689">
            <v>0</v>
          </cell>
          <cell r="G3689">
            <v>0</v>
          </cell>
          <cell r="H3689">
            <v>0</v>
          </cell>
          <cell r="I3689" t="str">
            <v>2020 MSA 167416</v>
          </cell>
          <cell r="J3689">
            <v>32</v>
          </cell>
          <cell r="K3689" t="str">
            <v>GURU ARTB 67 NIDHI PARK OPP BADRINARAYANSOC NR RATNABA SCHOOL THAK</v>
          </cell>
          <cell r="L3689" t="str">
            <v>PUSHTIMARGIYA VAISHNAV SANGHPO BOX NO 39995 NAIROBI 00623KENYA</v>
          </cell>
          <cell r="M3689" t="str">
            <v>AE</v>
          </cell>
          <cell r="N3689" t="str">
            <v>INAMD</v>
          </cell>
          <cell r="O3689" t="str">
            <v>PK</v>
          </cell>
          <cell r="P3689">
            <v>355</v>
          </cell>
          <cell r="Q3689">
            <v>355</v>
          </cell>
          <cell r="R3689">
            <v>355</v>
          </cell>
          <cell r="S3689">
            <v>355</v>
          </cell>
          <cell r="T3689">
            <v>3726</v>
          </cell>
          <cell r="U3689">
            <v>3726</v>
          </cell>
          <cell r="V3689">
            <v>3726</v>
          </cell>
          <cell r="W3689">
            <v>3726</v>
          </cell>
          <cell r="X3689" t="str">
            <v>1x20FCL CONTAINER SAID TO CONTAIN TOTAL 355 PACKAGES ONLY TOTAL THREE HUNDRED AND FIFTY FIVE PACKAGES ONLY PARTS OF TEMPLE THAMBHALI DASO - J-01 TO J-18 THAMBHALI - J-19 TO J-168 MOR BRACKETS - J-169 TO J-193 BEAM PATTO - J-194 TO J-201 MOLDING PATTO - KANAS - J-202 TO J-204 CENTER JARUKHO - J-205 TO J-212 KAKSHASHAN - J-213 TO J-228 KAKSHASHAN BRACKETS - J-229 TO J-231 GRILL BEHIND JARUKHA - J-232 TO J-247 GHUMATI - J-248 TO J-315 COW SATUES - J-316 TO J-321 GRILL BEHIND JARUKHA - J-322 TO J-323 ELEPHANT BRACKETS - J-324 TO J-334 GOPI MURTI - J-335 TO J-355 H S CODE - 70199090 ALL OTHER DETAILS AS PER INV NO - EXP 20-21 04 DATED 12 09 2020 S BILL NO 5170114 DT 14 09 2020 PROFORMA INV NO PI 20-21 003 Dated 28 08 2020 IDF No E2009395831 TOTAL NET WT 3637 517 KGS GOODS IN TRANSIT TO NAIROBI AT RECEIVERS RISKS CARE AND EXPENSES CARRIER S LIABILITY CEASES AT PORT OF DISCHARGE MOMBASA FREIGHT PREPAID</v>
          </cell>
          <cell r="Y3689" t="str">
            <v>Valid</v>
          </cell>
        </row>
        <row r="3690">
          <cell r="A3690" t="str">
            <v>TEMU3184397</v>
          </cell>
          <cell r="B3690">
            <v>20</v>
          </cell>
          <cell r="C3690" t="str">
            <v>ECN0183426</v>
          </cell>
          <cell r="D3690">
            <v>0</v>
          </cell>
          <cell r="E3690">
            <v>0</v>
          </cell>
          <cell r="F3690">
            <v>0</v>
          </cell>
          <cell r="G3690">
            <v>0</v>
          </cell>
          <cell r="H3690">
            <v>0</v>
          </cell>
          <cell r="I3690" t="str">
            <v>2020 MSA 167528</v>
          </cell>
          <cell r="J3690">
            <v>38</v>
          </cell>
          <cell r="K3690" t="str">
            <v>CKB GLOBAL LOGISTICS PVT LTD909-914 SAKAR V B H NATRAJ CINEMA OFF AS</v>
          </cell>
          <cell r="L3690" t="str">
            <v>BRENNTAG KENYA LTD P O BOX 18032 NAIROBI 00500 KENYA PIN P0517651</v>
          </cell>
          <cell r="M3690" t="str">
            <v>IN</v>
          </cell>
          <cell r="N3690" t="str">
            <v>INAMD</v>
          </cell>
          <cell r="O3690" t="str">
            <v>PK</v>
          </cell>
          <cell r="P3690">
            <v>106</v>
          </cell>
          <cell r="Q3690">
            <v>106</v>
          </cell>
          <cell r="R3690">
            <v>106</v>
          </cell>
          <cell r="S3690">
            <v>106</v>
          </cell>
          <cell r="T3690">
            <v>3267</v>
          </cell>
          <cell r="U3690">
            <v>3267</v>
          </cell>
          <cell r="V3690">
            <v>3267</v>
          </cell>
          <cell r="W3690">
            <v>3267</v>
          </cell>
          <cell r="X3690" t="str">
            <v>1 X 20ST TOTAL 106 PACKAGES ONLY SYNTHETIC ORGANIC DYES WAXOL YELLOW DM HS CODE 32041971 WAXOL RED OB HS CODE 32041973 WAXOL BRILL BLUE MIP HS CODE 32041975 WAXOL BLACK E HS CODE 32041978 IDF NO E2008387898 TOTAL NET WT 2650 00 KGS SB No 5335275 DT 21-SEP-2020 FREIGHT PREPAID</v>
          </cell>
          <cell r="Y3690" t="str">
            <v>Valide</v>
          </cell>
        </row>
        <row r="3691">
          <cell r="A3691" t="str">
            <v>CMAU0855799</v>
          </cell>
          <cell r="B3691">
            <v>20</v>
          </cell>
          <cell r="C3691" t="str">
            <v>EID0314200</v>
          </cell>
          <cell r="D3691">
            <v>0</v>
          </cell>
          <cell r="E3691">
            <v>0</v>
          </cell>
          <cell r="F3691">
            <v>0</v>
          </cell>
          <cell r="G3691">
            <v>0</v>
          </cell>
          <cell r="H3691">
            <v>0</v>
          </cell>
          <cell r="I3691" t="str">
            <v>2020 MSA 167280</v>
          </cell>
          <cell r="J3691">
            <v>236</v>
          </cell>
          <cell r="K3691" t="str">
            <v>JAIPUR BIO FERTILIZERSJ-71 ASHOK CHOWK ADARSH NAGAR JAIPUR-302004 RA</v>
          </cell>
          <cell r="L3691" t="str">
            <v>ADPACK LIMITEDC O MR GEORGE +254 733 487 090INFO ADAPACKLIMITED COM</v>
          </cell>
          <cell r="M3691" t="str">
            <v>AE</v>
          </cell>
          <cell r="N3691" t="str">
            <v>INMUN</v>
          </cell>
          <cell r="O3691" t="str">
            <v>PK</v>
          </cell>
          <cell r="P3691">
            <v>3745</v>
          </cell>
          <cell r="Q3691">
            <v>3745</v>
          </cell>
          <cell r="R3691">
            <v>3745</v>
          </cell>
          <cell r="S3691">
            <v>3745</v>
          </cell>
          <cell r="T3691">
            <v>187800</v>
          </cell>
          <cell r="U3691">
            <v>187800</v>
          </cell>
          <cell r="V3691">
            <v>187800</v>
          </cell>
          <cell r="W3691">
            <v>187800</v>
          </cell>
          <cell r="X3691" t="str">
            <v>VAS DETAILS CARGOSERENITYP -Cargo Value Serenity Personalized -CVS00 -Shipment subject to Cargo Value Serenity terms and conditions 7 X 20 HD CONTAINERS S T C 3745 HDPE BAGS 50 KGS EACH GYPSUM MINERAL GRANULES Phosphogypsum HS CODE 382499 S BILL NO 4695844 DT 25-AUG-20 Country of Origin of Goods India GROSS WEIGHT 187800 000 KGS NET WEIGHT 187250 000 KGS FREIGHT PREPAID -- -- -- -- -- --</v>
          </cell>
          <cell r="Y3691" t="str">
            <v>Valide</v>
          </cell>
        </row>
        <row r="3692">
          <cell r="A3692" t="str">
            <v>TRHU1037066</v>
          </cell>
          <cell r="B3692">
            <v>20</v>
          </cell>
          <cell r="C3692" t="str">
            <v>EID0314200</v>
          </cell>
          <cell r="D3692">
            <v>0</v>
          </cell>
          <cell r="E3692">
            <v>0</v>
          </cell>
          <cell r="F3692">
            <v>0</v>
          </cell>
          <cell r="G3692">
            <v>0</v>
          </cell>
          <cell r="H3692">
            <v>0</v>
          </cell>
          <cell r="I3692" t="str">
            <v>2020 MSA 167280</v>
          </cell>
          <cell r="J3692">
            <v>236</v>
          </cell>
          <cell r="K3692" t="str">
            <v>JAIPUR BIO FERTILIZERSJ-71 ASHOK CHOWK ADARSH NAGAR JAIPUR-302004 RA</v>
          </cell>
          <cell r="L3692" t="str">
            <v>ADPACK LIMITEDC O MR GEORGE +254 733 487 090INFO ADAPACKLIMITED COM</v>
          </cell>
          <cell r="M3692" t="str">
            <v>AE</v>
          </cell>
          <cell r="N3692" t="str">
            <v>INMUN</v>
          </cell>
          <cell r="O3692" t="str">
            <v>PK</v>
          </cell>
          <cell r="P3692">
            <v>3745</v>
          </cell>
          <cell r="Q3692">
            <v>3745</v>
          </cell>
          <cell r="R3692">
            <v>3745</v>
          </cell>
          <cell r="S3692">
            <v>3745</v>
          </cell>
          <cell r="T3692">
            <v>187800</v>
          </cell>
          <cell r="U3692">
            <v>187800</v>
          </cell>
          <cell r="V3692">
            <v>187800</v>
          </cell>
          <cell r="W3692">
            <v>187800</v>
          </cell>
          <cell r="X3692" t="str">
            <v>VAS DETAILS CARGOSERENITYP -Cargo Value Serenity Personalized -CVS00 -Shipment subject to Cargo Value Serenity terms and conditions 7 X 20 HD CONTAINERS S T C 3745 HDPE BAGS 50 KGS EACH GYPSUM MINERAL GRANULES Phosphogypsum HS CODE 382499 S BILL NO 4695844 DT 25-AUG-20 Country of Origin of Goods India GROSS WEIGHT 187800 000 KGS NET WEIGHT 187250 000 KGS FREIGHT PREPAID -- -- -- -- -- --</v>
          </cell>
          <cell r="Y3692" t="str">
            <v>Valide</v>
          </cell>
        </row>
        <row r="3693">
          <cell r="A3693" t="str">
            <v>CMAU0773767</v>
          </cell>
          <cell r="B3693">
            <v>20</v>
          </cell>
          <cell r="C3693" t="str">
            <v>EID0314200</v>
          </cell>
          <cell r="D3693">
            <v>0</v>
          </cell>
          <cell r="E3693">
            <v>0</v>
          </cell>
          <cell r="F3693">
            <v>0</v>
          </cell>
          <cell r="G3693">
            <v>0</v>
          </cell>
          <cell r="H3693">
            <v>0</v>
          </cell>
          <cell r="I3693" t="str">
            <v>2020 MSA 167280</v>
          </cell>
          <cell r="J3693">
            <v>236</v>
          </cell>
          <cell r="K3693" t="str">
            <v>JAIPUR BIO FERTILIZERSJ-71 ASHOK CHOWK ADARSH NAGAR JAIPUR-302004 RA</v>
          </cell>
          <cell r="L3693" t="str">
            <v>ADPACK LIMITEDC O MR GEORGE +254 733 487 090INFO ADAPACKLIMITED COM</v>
          </cell>
          <cell r="M3693" t="str">
            <v>AE</v>
          </cell>
          <cell r="N3693" t="str">
            <v>INMUN</v>
          </cell>
          <cell r="O3693" t="str">
            <v>PK</v>
          </cell>
          <cell r="P3693">
            <v>3745</v>
          </cell>
          <cell r="Q3693">
            <v>3745</v>
          </cell>
          <cell r="R3693">
            <v>3745</v>
          </cell>
          <cell r="S3693">
            <v>3745</v>
          </cell>
          <cell r="T3693">
            <v>187800</v>
          </cell>
          <cell r="U3693">
            <v>187800</v>
          </cell>
          <cell r="V3693">
            <v>187800</v>
          </cell>
          <cell r="W3693">
            <v>187800</v>
          </cell>
          <cell r="X3693" t="str">
            <v>VAS DETAILS CARGOSERENITYP -Cargo Value Serenity Personalized -CVS00 -Shipment subject to Cargo Value Serenity terms and conditions 7 X 20 HD CONTAINERS S T C 3745 HDPE BAGS 50 KGS EACH GYPSUM MINERAL GRANULES Phosphogypsum HS CODE 382499 S BILL NO 4695844 DT 25-AUG-20 Country of Origin of Goods India GROSS WEIGHT 187800 000 KGS NET WEIGHT 187250 000 KGS FREIGHT PREPAID -- -- -- -- -- --</v>
          </cell>
          <cell r="Y3693" t="str">
            <v>Valide</v>
          </cell>
        </row>
        <row r="3694">
          <cell r="A3694" t="str">
            <v>TEMU2591757</v>
          </cell>
          <cell r="B3694">
            <v>20</v>
          </cell>
          <cell r="C3694" t="str">
            <v>EID0314200</v>
          </cell>
          <cell r="D3694">
            <v>0</v>
          </cell>
          <cell r="E3694">
            <v>0</v>
          </cell>
          <cell r="F3694">
            <v>0</v>
          </cell>
          <cell r="G3694">
            <v>0</v>
          </cell>
          <cell r="H3694">
            <v>0</v>
          </cell>
          <cell r="I3694" t="str">
            <v>2020 MSA 167280</v>
          </cell>
          <cell r="J3694">
            <v>236</v>
          </cell>
          <cell r="K3694" t="str">
            <v>JAIPUR BIO FERTILIZERSJ-71 ASHOK CHOWK ADARSH NAGAR JAIPUR-302004 RA</v>
          </cell>
          <cell r="L3694" t="str">
            <v>ADPACK LIMITEDC O MR GEORGE +254 733 487 090INFO ADAPACKLIMITED COM</v>
          </cell>
          <cell r="M3694" t="str">
            <v>AE</v>
          </cell>
          <cell r="N3694" t="str">
            <v>INMUN</v>
          </cell>
          <cell r="O3694" t="str">
            <v>PK</v>
          </cell>
          <cell r="P3694">
            <v>3745</v>
          </cell>
          <cell r="Q3694">
            <v>3745</v>
          </cell>
          <cell r="R3694">
            <v>3745</v>
          </cell>
          <cell r="S3694">
            <v>3745</v>
          </cell>
          <cell r="T3694">
            <v>187800</v>
          </cell>
          <cell r="U3694">
            <v>187800</v>
          </cell>
          <cell r="V3694">
            <v>187800</v>
          </cell>
          <cell r="W3694">
            <v>187800</v>
          </cell>
          <cell r="X3694" t="str">
            <v>VAS DETAILS CARGOSERENITYP -Cargo Value Serenity Personalized -CVS00 -Shipment subject to Cargo Value Serenity terms and conditions 7 X 20 HD CONTAINERS S T C 3745 HDPE BAGS 50 KGS EACH GYPSUM MINERAL GRANULES Phosphogypsum HS CODE 382499 S BILL NO 4695844 DT 25-AUG-20 Country of Origin of Goods India GROSS WEIGHT 187800 000 KGS NET WEIGHT 187250 000 KGS FREIGHT PREPAID -- -- -- -- -- --</v>
          </cell>
          <cell r="Y3694" t="str">
            <v>Valide</v>
          </cell>
        </row>
        <row r="3695">
          <cell r="A3695" t="str">
            <v>CMAU0603797</v>
          </cell>
          <cell r="B3695">
            <v>20</v>
          </cell>
          <cell r="C3695" t="str">
            <v>EID0314200</v>
          </cell>
          <cell r="D3695">
            <v>0</v>
          </cell>
          <cell r="E3695">
            <v>0</v>
          </cell>
          <cell r="F3695">
            <v>0</v>
          </cell>
          <cell r="G3695">
            <v>0</v>
          </cell>
          <cell r="H3695">
            <v>0</v>
          </cell>
          <cell r="I3695" t="str">
            <v>2020 MSA 167280</v>
          </cell>
          <cell r="J3695">
            <v>236</v>
          </cell>
          <cell r="K3695" t="str">
            <v>JAIPUR BIO FERTILIZERSJ-71 ASHOK CHOWK ADARSH NAGAR JAIPUR-302004 RA</v>
          </cell>
          <cell r="L3695" t="str">
            <v>ADPACK LIMITEDC O MR GEORGE +254 733 487 090INFO ADAPACKLIMITED COM</v>
          </cell>
          <cell r="M3695" t="str">
            <v>AE</v>
          </cell>
          <cell r="N3695" t="str">
            <v>INMUN</v>
          </cell>
          <cell r="O3695" t="str">
            <v>PK</v>
          </cell>
          <cell r="P3695">
            <v>3745</v>
          </cell>
          <cell r="Q3695">
            <v>3745</v>
          </cell>
          <cell r="R3695">
            <v>3745</v>
          </cell>
          <cell r="S3695">
            <v>3745</v>
          </cell>
          <cell r="T3695">
            <v>187800</v>
          </cell>
          <cell r="U3695">
            <v>187800</v>
          </cell>
          <cell r="V3695">
            <v>187800</v>
          </cell>
          <cell r="W3695">
            <v>187800</v>
          </cell>
          <cell r="X3695" t="str">
            <v>VAS DETAILS CARGOSERENITYP -Cargo Value Serenity Personalized -CVS00 -Shipment subject to Cargo Value Serenity terms and conditions 7 X 20 HD CONTAINERS S T C 3745 HDPE BAGS 50 KGS EACH GYPSUM MINERAL GRANULES Phosphogypsum HS CODE 382499 S BILL NO 4695844 DT 25-AUG-20 Country of Origin of Goods India GROSS WEIGHT 187800 000 KGS NET WEIGHT 187250 000 KGS FREIGHT PREPAID -- -- -- -- -- --</v>
          </cell>
          <cell r="Y3695" t="str">
            <v>Valide</v>
          </cell>
        </row>
        <row r="3696">
          <cell r="A3696" t="str">
            <v>CMAU4877728</v>
          </cell>
          <cell r="B3696">
            <v>40</v>
          </cell>
          <cell r="C3696" t="str">
            <v>EID0315526</v>
          </cell>
          <cell r="D3696">
            <v>0</v>
          </cell>
          <cell r="E3696">
            <v>0</v>
          </cell>
          <cell r="F3696">
            <v>0</v>
          </cell>
          <cell r="G3696">
            <v>0</v>
          </cell>
          <cell r="H3696">
            <v>0</v>
          </cell>
          <cell r="I3696" t="str">
            <v>2020 MSA 167416</v>
          </cell>
          <cell r="J3696">
            <v>41</v>
          </cell>
          <cell r="K3696" t="str">
            <v>KKP PETCHEM PVT LTDPLOT NO 582 TO 584 NEW AREA KANDLA SPECIAL ECONOMI</v>
          </cell>
          <cell r="L3696" t="str">
            <v>TRIPAC LIMITEDP O BOX 18036-00500NAIROBI KENYA PIN NO P051330687ET</v>
          </cell>
          <cell r="M3696" t="str">
            <v>AE</v>
          </cell>
          <cell r="N3696" t="str">
            <v>INMUN</v>
          </cell>
          <cell r="O3696" t="str">
            <v>DR</v>
          </cell>
          <cell r="P3696">
            <v>160</v>
          </cell>
          <cell r="Q3696">
            <v>160</v>
          </cell>
          <cell r="R3696">
            <v>160</v>
          </cell>
          <cell r="S3696">
            <v>160</v>
          </cell>
          <cell r="T3696">
            <v>24480</v>
          </cell>
          <cell r="U3696">
            <v>24480</v>
          </cell>
          <cell r="V3696">
            <v>24480</v>
          </cell>
          <cell r="W3696">
            <v>24480</v>
          </cell>
          <cell r="X3696" t="str">
            <v>1 X 40 FT FCL HEXANE 160 MS DRUMS X 137 KGS PER DRUM H S CODE 2901 10 00 UN NO 1208 IMDG CLASS NO 3 PACKING GROUP II COMMERCIAL INVOICE NO KKE 20-21 0158 SHIPPING BILL NO 4012381 IDF NO E2008387501 TOTAL NET WEIGHT - 21 920 MT TOTAL GROSS WEIGHT - 24 480 MT HAULAGE COLLECT FREIGHT PREPAID PSN HEXANES UN Number 1208 - IMDG Class 3 - PG II - Flashpoint -22C Chemical name HEXANE</v>
          </cell>
          <cell r="Y3696" t="str">
            <v>Valide</v>
          </cell>
        </row>
        <row r="3697">
          <cell r="A3697" t="str">
            <v>FCIU4634169</v>
          </cell>
          <cell r="B3697">
            <v>20</v>
          </cell>
          <cell r="C3697" t="str">
            <v>EID0318866</v>
          </cell>
          <cell r="D3697">
            <v>0</v>
          </cell>
          <cell r="E3697">
            <v>0</v>
          </cell>
          <cell r="F3697">
            <v>0</v>
          </cell>
          <cell r="G3697">
            <v>0</v>
          </cell>
          <cell r="H3697">
            <v>0</v>
          </cell>
          <cell r="I3697" t="str">
            <v>2020 MSA 167416</v>
          </cell>
          <cell r="J3697">
            <v>44</v>
          </cell>
          <cell r="K3697" t="str">
            <v>VICTORY COATS AND FLUXES4 5 MANINAGAR MAVDI PLOTNR ASHOK GARDEN RAJK</v>
          </cell>
          <cell r="L3697" t="str">
            <v>MASAI ROLLING MILLS LTD PO BOX NO 344-0020042KITENGELA KENYA</v>
          </cell>
          <cell r="M3697" t="str">
            <v>AE</v>
          </cell>
          <cell r="N3697" t="str">
            <v>INMUN</v>
          </cell>
          <cell r="O3697" t="str">
            <v>PK</v>
          </cell>
          <cell r="P3697">
            <v>540</v>
          </cell>
          <cell r="Q3697">
            <v>540</v>
          </cell>
          <cell r="R3697">
            <v>0</v>
          </cell>
          <cell r="S3697">
            <v>0</v>
          </cell>
          <cell r="T3697">
            <v>27100</v>
          </cell>
          <cell r="U3697">
            <v>27100</v>
          </cell>
          <cell r="V3697">
            <v>0</v>
          </cell>
          <cell r="W3697">
            <v>0</v>
          </cell>
          <cell r="X3697" t="str">
            <v>01 x 20 FCL CONTAINER CONTAINING FERRO SILICON MANGANESE GRADE 60-14 TOTAL 540 BAGS HS CODE 72023000 S BILL NO 5011537 DT 07 09 20 INVOICE NO EXP01 20-21 DATE 05 09 2020 TOTAL GROSS WT - 27100 00 KGS TOTAL NETT WT - 27000 00 KGS FREIGHT PREPAID</v>
          </cell>
          <cell r="Y3697" t="str">
            <v>Valide</v>
          </cell>
        </row>
        <row r="3698">
          <cell r="A3698" t="str">
            <v>TCLU7355166</v>
          </cell>
          <cell r="B3698">
            <v>20</v>
          </cell>
          <cell r="C3698" t="str">
            <v>EID0320458</v>
          </cell>
          <cell r="D3698">
            <v>0</v>
          </cell>
          <cell r="E3698">
            <v>0</v>
          </cell>
          <cell r="F3698">
            <v>0</v>
          </cell>
          <cell r="G3698">
            <v>0</v>
          </cell>
          <cell r="H3698">
            <v>0</v>
          </cell>
          <cell r="I3698" t="str">
            <v>2020 MSA 167528</v>
          </cell>
          <cell r="J3698">
            <v>40</v>
          </cell>
          <cell r="K3698" t="str">
            <v>ROQUETTE INDIA PRIVATE LIMITED21 ST FLOOR OBEROI COMMERZ II INTERNA</v>
          </cell>
          <cell r="L3698" t="str">
            <v>TO ORDER</v>
          </cell>
          <cell r="M3698" t="str">
            <v>IN</v>
          </cell>
          <cell r="N3698" t="str">
            <v>INMUN</v>
          </cell>
          <cell r="O3698" t="str">
            <v>DR</v>
          </cell>
          <cell r="P3698">
            <v>1200</v>
          </cell>
          <cell r="Q3698">
            <v>1200</v>
          </cell>
          <cell r="R3698">
            <v>1200</v>
          </cell>
          <cell r="S3698">
            <v>1200</v>
          </cell>
          <cell r="T3698">
            <v>369840</v>
          </cell>
          <cell r="U3698">
            <v>369840</v>
          </cell>
          <cell r="V3698">
            <v>369840</v>
          </cell>
          <cell r="W3698">
            <v>369840</v>
          </cell>
          <cell r="X3698"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698" t="str">
            <v>Valide</v>
          </cell>
        </row>
        <row r="3699">
          <cell r="A3699" t="str">
            <v>GESU3415258</v>
          </cell>
          <cell r="B3699">
            <v>20</v>
          </cell>
          <cell r="C3699" t="str">
            <v>EID0320458</v>
          </cell>
          <cell r="D3699">
            <v>0</v>
          </cell>
          <cell r="E3699">
            <v>0</v>
          </cell>
          <cell r="F3699">
            <v>0</v>
          </cell>
          <cell r="G3699">
            <v>0</v>
          </cell>
          <cell r="H3699">
            <v>0</v>
          </cell>
          <cell r="I3699" t="str">
            <v>2020 MSA 167528</v>
          </cell>
          <cell r="J3699">
            <v>40</v>
          </cell>
          <cell r="K3699" t="str">
            <v>ROQUETTE INDIA PRIVATE LIMITED21 ST FLOOR OBEROI COMMERZ II INTERNA</v>
          </cell>
          <cell r="L3699" t="str">
            <v>TO ORDER</v>
          </cell>
          <cell r="M3699" t="str">
            <v>IN</v>
          </cell>
          <cell r="N3699" t="str">
            <v>INMUN</v>
          </cell>
          <cell r="O3699" t="str">
            <v>DR</v>
          </cell>
          <cell r="P3699">
            <v>1200</v>
          </cell>
          <cell r="Q3699">
            <v>1200</v>
          </cell>
          <cell r="R3699">
            <v>1200</v>
          </cell>
          <cell r="S3699">
            <v>1200</v>
          </cell>
          <cell r="T3699">
            <v>369840</v>
          </cell>
          <cell r="U3699">
            <v>369840</v>
          </cell>
          <cell r="V3699">
            <v>369840</v>
          </cell>
          <cell r="W3699">
            <v>369840</v>
          </cell>
          <cell r="X3699"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699" t="str">
            <v>Valide</v>
          </cell>
        </row>
        <row r="3700">
          <cell r="A3700" t="str">
            <v>CMAU0005938</v>
          </cell>
          <cell r="B3700">
            <v>20</v>
          </cell>
          <cell r="C3700" t="str">
            <v>EID0320458</v>
          </cell>
          <cell r="D3700">
            <v>0</v>
          </cell>
          <cell r="E3700">
            <v>0</v>
          </cell>
          <cell r="F3700">
            <v>0</v>
          </cell>
          <cell r="G3700">
            <v>0</v>
          </cell>
          <cell r="H3700">
            <v>0</v>
          </cell>
          <cell r="I3700" t="str">
            <v>2020 MSA 167528</v>
          </cell>
          <cell r="J3700">
            <v>40</v>
          </cell>
          <cell r="K3700" t="str">
            <v>ROQUETTE INDIA PRIVATE LIMITED21 ST FLOOR OBEROI COMMERZ II INTERNA</v>
          </cell>
          <cell r="L3700" t="str">
            <v>TO ORDER</v>
          </cell>
          <cell r="M3700" t="str">
            <v>IN</v>
          </cell>
          <cell r="N3700" t="str">
            <v>INMUN</v>
          </cell>
          <cell r="O3700" t="str">
            <v>DR</v>
          </cell>
          <cell r="P3700">
            <v>1200</v>
          </cell>
          <cell r="Q3700">
            <v>1200</v>
          </cell>
          <cell r="R3700">
            <v>1200</v>
          </cell>
          <cell r="S3700">
            <v>1200</v>
          </cell>
          <cell r="T3700">
            <v>369840</v>
          </cell>
          <cell r="U3700">
            <v>369840</v>
          </cell>
          <cell r="V3700">
            <v>369840</v>
          </cell>
          <cell r="W3700">
            <v>369840</v>
          </cell>
          <cell r="X3700"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0" t="str">
            <v>Valide</v>
          </cell>
        </row>
        <row r="3701">
          <cell r="A3701" t="str">
            <v>CMAU0958992</v>
          </cell>
          <cell r="B3701">
            <v>20</v>
          </cell>
          <cell r="C3701" t="str">
            <v>EID0320458</v>
          </cell>
          <cell r="D3701">
            <v>0</v>
          </cell>
          <cell r="E3701">
            <v>0</v>
          </cell>
          <cell r="F3701">
            <v>0</v>
          </cell>
          <cell r="G3701">
            <v>0</v>
          </cell>
          <cell r="H3701">
            <v>0</v>
          </cell>
          <cell r="I3701" t="str">
            <v>2020 MSA 167528</v>
          </cell>
          <cell r="J3701">
            <v>40</v>
          </cell>
          <cell r="K3701" t="str">
            <v>ROQUETTE INDIA PRIVATE LIMITED21 ST FLOOR OBEROI COMMERZ II INTERNA</v>
          </cell>
          <cell r="L3701" t="str">
            <v>TO ORDER</v>
          </cell>
          <cell r="M3701" t="str">
            <v>IN</v>
          </cell>
          <cell r="N3701" t="str">
            <v>INMUN</v>
          </cell>
          <cell r="O3701" t="str">
            <v>DR</v>
          </cell>
          <cell r="P3701">
            <v>1200</v>
          </cell>
          <cell r="Q3701">
            <v>1200</v>
          </cell>
          <cell r="R3701">
            <v>1200</v>
          </cell>
          <cell r="S3701">
            <v>1200</v>
          </cell>
          <cell r="T3701">
            <v>369840</v>
          </cell>
          <cell r="U3701">
            <v>369840</v>
          </cell>
          <cell r="V3701">
            <v>369840</v>
          </cell>
          <cell r="W3701">
            <v>369840</v>
          </cell>
          <cell r="X3701"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1" t="str">
            <v>Valide</v>
          </cell>
        </row>
        <row r="3702">
          <cell r="A3702" t="str">
            <v>GLDU5225989</v>
          </cell>
          <cell r="B3702">
            <v>20</v>
          </cell>
          <cell r="C3702" t="str">
            <v>EID0320458</v>
          </cell>
          <cell r="D3702">
            <v>0</v>
          </cell>
          <cell r="E3702">
            <v>0</v>
          </cell>
          <cell r="F3702">
            <v>0</v>
          </cell>
          <cell r="G3702">
            <v>0</v>
          </cell>
          <cell r="H3702">
            <v>0</v>
          </cell>
          <cell r="I3702" t="str">
            <v>2020 MSA 167528</v>
          </cell>
          <cell r="J3702">
            <v>40</v>
          </cell>
          <cell r="K3702" t="str">
            <v>ROQUETTE INDIA PRIVATE LIMITED21 ST FLOOR OBEROI COMMERZ II INTERNA</v>
          </cell>
          <cell r="L3702" t="str">
            <v>TO ORDER</v>
          </cell>
          <cell r="M3702" t="str">
            <v>IN</v>
          </cell>
          <cell r="N3702" t="str">
            <v>INMUN</v>
          </cell>
          <cell r="O3702" t="str">
            <v>DR</v>
          </cell>
          <cell r="P3702">
            <v>1200</v>
          </cell>
          <cell r="Q3702">
            <v>1200</v>
          </cell>
          <cell r="R3702">
            <v>1200</v>
          </cell>
          <cell r="S3702">
            <v>1200</v>
          </cell>
          <cell r="T3702">
            <v>369840</v>
          </cell>
          <cell r="U3702">
            <v>369840</v>
          </cell>
          <cell r="V3702">
            <v>369840</v>
          </cell>
          <cell r="W3702">
            <v>369840</v>
          </cell>
          <cell r="X3702"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2" t="str">
            <v>Valide</v>
          </cell>
        </row>
        <row r="3703">
          <cell r="A3703" t="str">
            <v>APZU3863350</v>
          </cell>
          <cell r="B3703">
            <v>20</v>
          </cell>
          <cell r="C3703" t="str">
            <v>EID0320458</v>
          </cell>
          <cell r="D3703">
            <v>0</v>
          </cell>
          <cell r="E3703">
            <v>0</v>
          </cell>
          <cell r="F3703">
            <v>0</v>
          </cell>
          <cell r="G3703">
            <v>0</v>
          </cell>
          <cell r="H3703">
            <v>0</v>
          </cell>
          <cell r="I3703" t="str">
            <v>2020 MSA 167528</v>
          </cell>
          <cell r="J3703">
            <v>40</v>
          </cell>
          <cell r="K3703" t="str">
            <v>ROQUETTE INDIA PRIVATE LIMITED21 ST FLOOR OBEROI COMMERZ II INTERNA</v>
          </cell>
          <cell r="L3703" t="str">
            <v>TO ORDER</v>
          </cell>
          <cell r="M3703" t="str">
            <v>IN</v>
          </cell>
          <cell r="N3703" t="str">
            <v>INMUN</v>
          </cell>
          <cell r="O3703" t="str">
            <v>DR</v>
          </cell>
          <cell r="P3703">
            <v>1200</v>
          </cell>
          <cell r="Q3703">
            <v>1200</v>
          </cell>
          <cell r="R3703">
            <v>1200</v>
          </cell>
          <cell r="S3703">
            <v>1200</v>
          </cell>
          <cell r="T3703">
            <v>369840</v>
          </cell>
          <cell r="U3703">
            <v>369840</v>
          </cell>
          <cell r="V3703">
            <v>369840</v>
          </cell>
          <cell r="W3703">
            <v>369840</v>
          </cell>
          <cell r="X3703"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3" t="str">
            <v>Valide</v>
          </cell>
        </row>
        <row r="3704">
          <cell r="A3704" t="str">
            <v>CMAU0584716</v>
          </cell>
          <cell r="B3704">
            <v>20</v>
          </cell>
          <cell r="C3704" t="str">
            <v>EID0320458</v>
          </cell>
          <cell r="D3704">
            <v>0</v>
          </cell>
          <cell r="E3704">
            <v>0</v>
          </cell>
          <cell r="F3704">
            <v>0</v>
          </cell>
          <cell r="G3704">
            <v>0</v>
          </cell>
          <cell r="H3704">
            <v>0</v>
          </cell>
          <cell r="I3704" t="str">
            <v>2020 MSA 167528</v>
          </cell>
          <cell r="J3704">
            <v>40</v>
          </cell>
          <cell r="K3704" t="str">
            <v>ROQUETTE INDIA PRIVATE LIMITED21 ST FLOOR OBEROI COMMERZ II INTERNA</v>
          </cell>
          <cell r="L3704" t="str">
            <v>TO ORDER</v>
          </cell>
          <cell r="M3704" t="str">
            <v>IN</v>
          </cell>
          <cell r="N3704" t="str">
            <v>INMUN</v>
          </cell>
          <cell r="O3704" t="str">
            <v>DR</v>
          </cell>
          <cell r="P3704">
            <v>1200</v>
          </cell>
          <cell r="Q3704">
            <v>1200</v>
          </cell>
          <cell r="R3704">
            <v>1200</v>
          </cell>
          <cell r="S3704">
            <v>1200</v>
          </cell>
          <cell r="T3704">
            <v>369840</v>
          </cell>
          <cell r="U3704">
            <v>369840</v>
          </cell>
          <cell r="V3704">
            <v>369840</v>
          </cell>
          <cell r="W3704">
            <v>369840</v>
          </cell>
          <cell r="X3704"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4" t="str">
            <v>Valide</v>
          </cell>
        </row>
        <row r="3705">
          <cell r="A3705" t="str">
            <v>APZU3406564</v>
          </cell>
          <cell r="B3705">
            <v>20</v>
          </cell>
          <cell r="C3705" t="str">
            <v>EID0320458</v>
          </cell>
          <cell r="D3705">
            <v>0</v>
          </cell>
          <cell r="E3705">
            <v>0</v>
          </cell>
          <cell r="F3705">
            <v>0</v>
          </cell>
          <cell r="G3705">
            <v>0</v>
          </cell>
          <cell r="H3705">
            <v>0</v>
          </cell>
          <cell r="I3705" t="str">
            <v>2020 MSA 167528</v>
          </cell>
          <cell r="J3705">
            <v>40</v>
          </cell>
          <cell r="K3705" t="str">
            <v>ROQUETTE INDIA PRIVATE LIMITED21 ST FLOOR OBEROI COMMERZ II INTERNA</v>
          </cell>
          <cell r="L3705" t="str">
            <v>TO ORDER</v>
          </cell>
          <cell r="M3705" t="str">
            <v>IN</v>
          </cell>
          <cell r="N3705" t="str">
            <v>INMUN</v>
          </cell>
          <cell r="O3705" t="str">
            <v>DR</v>
          </cell>
          <cell r="P3705">
            <v>1200</v>
          </cell>
          <cell r="Q3705">
            <v>1200</v>
          </cell>
          <cell r="R3705">
            <v>1200</v>
          </cell>
          <cell r="S3705">
            <v>1200</v>
          </cell>
          <cell r="T3705">
            <v>369840</v>
          </cell>
          <cell r="U3705">
            <v>369840</v>
          </cell>
          <cell r="V3705">
            <v>369840</v>
          </cell>
          <cell r="W3705">
            <v>369840</v>
          </cell>
          <cell r="X3705"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5" t="str">
            <v>Valide</v>
          </cell>
        </row>
        <row r="3706">
          <cell r="A3706" t="str">
            <v>SEGU4955548</v>
          </cell>
          <cell r="B3706">
            <v>40</v>
          </cell>
          <cell r="C3706" t="str">
            <v>EID0321847</v>
          </cell>
          <cell r="D3706">
            <v>0</v>
          </cell>
          <cell r="E3706">
            <v>0</v>
          </cell>
          <cell r="F3706">
            <v>0</v>
          </cell>
          <cell r="G3706">
            <v>0</v>
          </cell>
          <cell r="H3706">
            <v>0</v>
          </cell>
          <cell r="I3706" t="str">
            <v>2020 MSA 167528</v>
          </cell>
          <cell r="J3706">
            <v>40</v>
          </cell>
          <cell r="K3706" t="str">
            <v>ROQUETTE INDIA PRIVATE LIMITED21 ST FLOOR OBEROI COMMERZ II INTERNA</v>
          </cell>
          <cell r="L3706" t="str">
            <v>TO ORDER</v>
          </cell>
          <cell r="M3706" t="str">
            <v>IN</v>
          </cell>
          <cell r="N3706" t="str">
            <v>INMUN</v>
          </cell>
          <cell r="O3706" t="str">
            <v>DR</v>
          </cell>
          <cell r="P3706">
            <v>1200</v>
          </cell>
          <cell r="Q3706">
            <v>1200</v>
          </cell>
          <cell r="R3706">
            <v>1200</v>
          </cell>
          <cell r="S3706">
            <v>1200</v>
          </cell>
          <cell r="T3706">
            <v>369840</v>
          </cell>
          <cell r="U3706">
            <v>369840</v>
          </cell>
          <cell r="V3706">
            <v>369840</v>
          </cell>
          <cell r="W3706">
            <v>369840</v>
          </cell>
          <cell r="X3706"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6" t="str">
            <v>Valide</v>
          </cell>
        </row>
        <row r="3707">
          <cell r="A3707" t="str">
            <v>TRLU7073808</v>
          </cell>
          <cell r="B3707">
            <v>40</v>
          </cell>
          <cell r="C3707" t="str">
            <v>EID0321847</v>
          </cell>
          <cell r="D3707">
            <v>0</v>
          </cell>
          <cell r="E3707">
            <v>0</v>
          </cell>
          <cell r="F3707">
            <v>0</v>
          </cell>
          <cell r="G3707">
            <v>0</v>
          </cell>
          <cell r="H3707">
            <v>0</v>
          </cell>
          <cell r="I3707" t="str">
            <v>2020 MSA 167528</v>
          </cell>
          <cell r="J3707">
            <v>40</v>
          </cell>
          <cell r="K3707" t="str">
            <v>ROQUETTE INDIA PRIVATE LIMITED21 ST FLOOR OBEROI COMMERZ II INTERNA</v>
          </cell>
          <cell r="L3707" t="str">
            <v>TO ORDER</v>
          </cell>
          <cell r="M3707" t="str">
            <v>IN</v>
          </cell>
          <cell r="N3707" t="str">
            <v>INMUN</v>
          </cell>
          <cell r="O3707" t="str">
            <v>DR</v>
          </cell>
          <cell r="P3707">
            <v>1200</v>
          </cell>
          <cell r="Q3707">
            <v>1200</v>
          </cell>
          <cell r="R3707">
            <v>1200</v>
          </cell>
          <cell r="S3707">
            <v>1200</v>
          </cell>
          <cell r="T3707">
            <v>369840</v>
          </cell>
          <cell r="U3707">
            <v>369840</v>
          </cell>
          <cell r="V3707">
            <v>369840</v>
          </cell>
          <cell r="W3707">
            <v>369840</v>
          </cell>
          <cell r="X3707"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7" t="str">
            <v>Valide</v>
          </cell>
        </row>
        <row r="3708">
          <cell r="A3708" t="str">
            <v>APHU7331882</v>
          </cell>
          <cell r="B3708">
            <v>40</v>
          </cell>
          <cell r="C3708" t="str">
            <v>EID0321847</v>
          </cell>
          <cell r="D3708">
            <v>0</v>
          </cell>
          <cell r="E3708">
            <v>0</v>
          </cell>
          <cell r="F3708">
            <v>0</v>
          </cell>
          <cell r="G3708">
            <v>0</v>
          </cell>
          <cell r="H3708">
            <v>0</v>
          </cell>
          <cell r="I3708" t="str">
            <v>2020 MSA 167528</v>
          </cell>
          <cell r="J3708">
            <v>40</v>
          </cell>
          <cell r="K3708" t="str">
            <v>ROQUETTE INDIA PRIVATE LIMITED21 ST FLOOR OBEROI COMMERZ II INTERNA</v>
          </cell>
          <cell r="L3708" t="str">
            <v>TO ORDER</v>
          </cell>
          <cell r="M3708" t="str">
            <v>IN</v>
          </cell>
          <cell r="N3708" t="str">
            <v>INMUN</v>
          </cell>
          <cell r="O3708" t="str">
            <v>DR</v>
          </cell>
          <cell r="P3708">
            <v>1200</v>
          </cell>
          <cell r="Q3708">
            <v>1200</v>
          </cell>
          <cell r="R3708">
            <v>1200</v>
          </cell>
          <cell r="S3708">
            <v>1200</v>
          </cell>
          <cell r="T3708">
            <v>369840</v>
          </cell>
          <cell r="U3708">
            <v>369840</v>
          </cell>
          <cell r="V3708">
            <v>369840</v>
          </cell>
          <cell r="W3708">
            <v>369840</v>
          </cell>
          <cell r="X3708" t="str">
            <v>15 X 20FT FCL CONTAINERS TOTAL 1200 DRUMS ONE THOUSAND TWO HUNDRED DRUMS ONLY 360 MT LIQUID GLUCOSE PACKED 300 KG NET WEIGHT IN NEW HDPE DRUMS AGAINST PROFORMA INVOICE NO RRS 2020 07-100A DTD 23 07 2020 IDF NO E2007372502 PURCHASE ORDER NO 4200003315 Dated 30 07 2020 SB NO 5067619 DTD 09 09 2020 COMMERCIAL INVOICE NO DATE VEXP4202100021 DTD 26 08 2020 HSC CODE 1702 30 10 TOTAL GROSS WEIGHT 369840 000 KGS TOTAL NET WEIGHT 360000 000 KGS CARRIERS RESPONSIBILITY CEASES AT MOMBASA CARGO IN TRANSIT TO ICD NAIROBI KENYA ON CONSIGNEES A C HIGHWAY GOREGAON EAST MUMBAI 400063 MAHARASHTRA INDIA FREIGHT PREPAID FCL FCL</v>
          </cell>
          <cell r="Y3708" t="str">
            <v>Valide</v>
          </cell>
        </row>
        <row r="3709">
          <cell r="A3709" t="str">
            <v>TLLU4953780</v>
          </cell>
          <cell r="B3709">
            <v>40</v>
          </cell>
          <cell r="C3709" t="str">
            <v>EID0322053</v>
          </cell>
          <cell r="D3709">
            <v>0</v>
          </cell>
          <cell r="E3709">
            <v>0</v>
          </cell>
          <cell r="F3709">
            <v>0</v>
          </cell>
          <cell r="G3709">
            <v>0</v>
          </cell>
          <cell r="H3709">
            <v>0</v>
          </cell>
          <cell r="I3709" t="str">
            <v>2020 MSA 167416</v>
          </cell>
          <cell r="J3709">
            <v>69</v>
          </cell>
          <cell r="K3709" t="str">
            <v>APOLLO TYRES LTD PLOT NO 7 SECTOR -32 INSTITUTIONALAREA GURGAON-1220</v>
          </cell>
          <cell r="L3709" t="str">
            <v>TO THE ORDER OF DIAMOND TRUSTBANK KENYA LTD P O BOX 61711 NAIROBI KENY</v>
          </cell>
          <cell r="M3709" t="str">
            <v>AE</v>
          </cell>
          <cell r="N3709" t="str">
            <v>INMUN</v>
          </cell>
          <cell r="O3709" t="str">
            <v>PK</v>
          </cell>
          <cell r="P3709">
            <v>260</v>
          </cell>
          <cell r="Q3709">
            <v>260</v>
          </cell>
          <cell r="R3709">
            <v>0</v>
          </cell>
          <cell r="S3709">
            <v>0</v>
          </cell>
          <cell r="T3709">
            <v>15346</v>
          </cell>
          <cell r="U3709">
            <v>15346</v>
          </cell>
          <cell r="V3709">
            <v>0</v>
          </cell>
          <cell r="W3709">
            <v>0</v>
          </cell>
          <cell r="X3709" t="str">
            <v>APOLLO BRAND TYRES AS PER PROFORMA INVOICE NO 230100012 DATED 200414 INCOTERMS 2010 CFR MOMBASA PORT KENYA IDF NO E2007368849 LC NO NCBIMPLC 325 20 DATE 200725 DIAMOND TRUST BANK KENYA LTD NAIROBI KENYA S BILL NO 5143373 DT 12 09 2020 NET WT 15 302 860 KGS GRS WT 15 345 860 KGS FREIGHT PREPAID ON BEHALF OF APOLLO TYRES MIDDLE EAST FZE</v>
          </cell>
          <cell r="Y3709" t="str">
            <v>Valide</v>
          </cell>
        </row>
        <row r="3710">
          <cell r="A3710" t="str">
            <v>CAIU7615842</v>
          </cell>
          <cell r="B3710">
            <v>40</v>
          </cell>
          <cell r="C3710" t="str">
            <v>EID0323114</v>
          </cell>
          <cell r="D3710">
            <v>0</v>
          </cell>
          <cell r="E3710">
            <v>0</v>
          </cell>
          <cell r="F3710">
            <v>0</v>
          </cell>
          <cell r="G3710">
            <v>0</v>
          </cell>
          <cell r="H3710">
            <v>0</v>
          </cell>
          <cell r="I3710" t="str">
            <v>2020 MSA 167528</v>
          </cell>
          <cell r="J3710">
            <v>53</v>
          </cell>
          <cell r="K3710" t="str">
            <v>ANSHUL EXIM PVT LTD G I D C LODHIKA PLOT NO G-2722 23 KRANTI GATE ROA</v>
          </cell>
          <cell r="L3710" t="str">
            <v>TO THE ORDER OFI AND M BANK LTD P O BOX 30238-00100 NAIROBI GPO KENYA</v>
          </cell>
          <cell r="M3710" t="str">
            <v>IN</v>
          </cell>
          <cell r="N3710" t="str">
            <v>INMUN</v>
          </cell>
          <cell r="O3710" t="str">
            <v>PK</v>
          </cell>
          <cell r="P3710">
            <v>344</v>
          </cell>
          <cell r="Q3710">
            <v>344</v>
          </cell>
          <cell r="R3710">
            <v>344</v>
          </cell>
          <cell r="S3710">
            <v>344</v>
          </cell>
          <cell r="T3710">
            <v>22070</v>
          </cell>
          <cell r="U3710">
            <v>22070</v>
          </cell>
          <cell r="V3710">
            <v>22070</v>
          </cell>
          <cell r="W3710">
            <v>22070</v>
          </cell>
          <cell r="X3710" t="str">
            <v>NATASHA BRAND GRINDING AND MILLING MACHINE NS-10 COMPLETE WITH PRIME MOVER 10 HP W C DIESEL ENGINE WITH STD ACCESSORIES + NATASHA BRAND MINI GRINDING AND MILLING MACHINE IN SKD CONDITION WITHOUT PRIME MOVER AS PER P I NO 736 DATED 06 08 2020 - IDF NO E2008376470 COMPLETE DETAILS AS PER INV PAC1515 S BILL NO 5199354 DATED 15 09 2020 H S CODE NO 84368090 L C NO IMPLC01 1290 20 DATED 200810 FREIGHT PREPAID</v>
          </cell>
          <cell r="Y3710" t="str">
            <v>Valide</v>
          </cell>
        </row>
        <row r="3711">
          <cell r="A3711" t="str">
            <v>CMAU4887454</v>
          </cell>
          <cell r="B3711">
            <v>40</v>
          </cell>
          <cell r="C3711" t="str">
            <v>EID0323774</v>
          </cell>
          <cell r="D3711">
            <v>0</v>
          </cell>
          <cell r="E3711">
            <v>0</v>
          </cell>
          <cell r="F3711">
            <v>0</v>
          </cell>
          <cell r="G3711">
            <v>0</v>
          </cell>
          <cell r="H3711">
            <v>0</v>
          </cell>
          <cell r="I3711" t="str">
            <v>2020 MSA 167528</v>
          </cell>
          <cell r="J3711">
            <v>56</v>
          </cell>
          <cell r="K3711" t="str">
            <v>M S SHREE VARIA TILES WORKS CO TARNETAR ROAD P O BOX NO -62THANGADH</v>
          </cell>
          <cell r="L3711" t="str">
            <v>KENS METAL LIMITEDPO BOX 45726LUSAKA ROAD INDUSTRIAL AREANAIROBI-00100</v>
          </cell>
          <cell r="M3711" t="str">
            <v>IN</v>
          </cell>
          <cell r="N3711" t="str">
            <v>INMUN</v>
          </cell>
          <cell r="O3711" t="str">
            <v>PK</v>
          </cell>
          <cell r="P3711">
            <v>6686</v>
          </cell>
          <cell r="Q3711">
            <v>6686</v>
          </cell>
          <cell r="R3711">
            <v>6686</v>
          </cell>
          <cell r="S3711">
            <v>6686</v>
          </cell>
          <cell r="T3711">
            <v>66781</v>
          </cell>
          <cell r="U3711">
            <v>66781</v>
          </cell>
          <cell r="V3711">
            <v>66781</v>
          </cell>
          <cell r="W3711">
            <v>66781</v>
          </cell>
          <cell r="X3711" t="str">
            <v>03X40HC CONTAINER TOTAL 6686 PACKAGES CERAMIC SANITARYWARE H S CODE 69101000 NET WT 65771 200 KG S BILL NO 5308301 DATE 20 09 2020 S BILL NO 5324460 DATE 21 09 2020 FREIGHT PREPAID +254 726 600060 EMAIL jitesh-kensmetal co ke +254 726 600060 EMAIL jitesh-kensmetal co ke</v>
          </cell>
          <cell r="Y3711" t="str">
            <v>Valide</v>
          </cell>
        </row>
        <row r="3712">
          <cell r="A3712" t="str">
            <v>CMAU7192297</v>
          </cell>
          <cell r="B3712">
            <v>40</v>
          </cell>
          <cell r="C3712" t="str">
            <v>EID0323774</v>
          </cell>
          <cell r="D3712">
            <v>0</v>
          </cell>
          <cell r="E3712">
            <v>0</v>
          </cell>
          <cell r="F3712">
            <v>0</v>
          </cell>
          <cell r="G3712">
            <v>0</v>
          </cell>
          <cell r="H3712">
            <v>0</v>
          </cell>
          <cell r="I3712" t="str">
            <v>2020 MSA 167528</v>
          </cell>
          <cell r="J3712">
            <v>56</v>
          </cell>
          <cell r="K3712" t="str">
            <v>M S SHREE VARIA TILES WORKS CO TARNETAR ROAD P O BOX NO -62THANGADH</v>
          </cell>
          <cell r="L3712" t="str">
            <v>KENS METAL LIMITEDPO BOX 45726LUSAKA ROAD INDUSTRIAL AREANAIROBI-00100</v>
          </cell>
          <cell r="M3712" t="str">
            <v>IN</v>
          </cell>
          <cell r="N3712" t="str">
            <v>INMUN</v>
          </cell>
          <cell r="O3712" t="str">
            <v>PK</v>
          </cell>
          <cell r="P3712">
            <v>6686</v>
          </cell>
          <cell r="Q3712">
            <v>6686</v>
          </cell>
          <cell r="R3712">
            <v>6686</v>
          </cell>
          <cell r="S3712">
            <v>6686</v>
          </cell>
          <cell r="T3712">
            <v>66781</v>
          </cell>
          <cell r="U3712">
            <v>66781</v>
          </cell>
          <cell r="V3712">
            <v>66781</v>
          </cell>
          <cell r="W3712">
            <v>66781</v>
          </cell>
          <cell r="X3712" t="str">
            <v>03X40HC CONTAINER TOTAL 6686 PACKAGES CERAMIC SANITARYWARE H S CODE 69101000 NET WT 65771 200 KG S BILL NO 5308301 DATE 20 09 2020 S BILL NO 5324460 DATE 21 09 2020 FREIGHT PREPAID +254 726 600060 EMAIL jitesh-kensmetal co ke +254 726 600060 EMAIL jitesh-kensmetal co ke</v>
          </cell>
          <cell r="Y3712" t="str">
            <v>Valide</v>
          </cell>
        </row>
        <row r="3713">
          <cell r="A3713" t="str">
            <v>CAIU7064924</v>
          </cell>
          <cell r="B3713">
            <v>40</v>
          </cell>
          <cell r="C3713" t="str">
            <v>EID0323774</v>
          </cell>
          <cell r="D3713">
            <v>0</v>
          </cell>
          <cell r="E3713">
            <v>0</v>
          </cell>
          <cell r="F3713">
            <v>0</v>
          </cell>
          <cell r="G3713">
            <v>0</v>
          </cell>
          <cell r="H3713">
            <v>0</v>
          </cell>
          <cell r="I3713" t="str">
            <v>2020 MSA 167528</v>
          </cell>
          <cell r="J3713">
            <v>56</v>
          </cell>
          <cell r="K3713" t="str">
            <v>M S SHREE VARIA TILES WORKS CO TARNETAR ROAD P O BOX NO -62THANGADH</v>
          </cell>
          <cell r="L3713" t="str">
            <v>KENS METAL LIMITEDPO BOX 45726LUSAKA ROAD INDUSTRIAL AREANAIROBI-00100</v>
          </cell>
          <cell r="M3713" t="str">
            <v>IN</v>
          </cell>
          <cell r="N3713" t="str">
            <v>INMUN</v>
          </cell>
          <cell r="O3713" t="str">
            <v>PK</v>
          </cell>
          <cell r="P3713">
            <v>6686</v>
          </cell>
          <cell r="Q3713">
            <v>6686</v>
          </cell>
          <cell r="R3713">
            <v>6686</v>
          </cell>
          <cell r="S3713">
            <v>6686</v>
          </cell>
          <cell r="T3713">
            <v>66781</v>
          </cell>
          <cell r="U3713">
            <v>66781</v>
          </cell>
          <cell r="V3713">
            <v>66781</v>
          </cell>
          <cell r="W3713">
            <v>66781</v>
          </cell>
          <cell r="X3713" t="str">
            <v>03X40HC CONTAINER TOTAL 6686 PACKAGES CERAMIC SANITARYWARE H S CODE 69101000 NET WT 65771 200 KG S BILL NO 5308301 DATE 20 09 2020 S BILL NO 5324460 DATE 21 09 2020 FREIGHT PREPAID +254 726 600060 EMAIL jitesh-kensmetal co ke +254 726 600060 EMAIL jitesh-kensmetal co ke</v>
          </cell>
          <cell r="Y3713" t="str">
            <v>Valide</v>
          </cell>
        </row>
        <row r="3714">
          <cell r="A3714" t="str">
            <v>CMAU5500765</v>
          </cell>
          <cell r="B3714">
            <v>40</v>
          </cell>
          <cell r="C3714" t="str">
            <v>EID0324510</v>
          </cell>
          <cell r="D3714">
            <v>0</v>
          </cell>
          <cell r="E3714">
            <v>0</v>
          </cell>
          <cell r="F3714">
            <v>0</v>
          </cell>
          <cell r="G3714">
            <v>0</v>
          </cell>
          <cell r="H3714">
            <v>0</v>
          </cell>
          <cell r="I3714" t="str">
            <v>2020 MSA 167528</v>
          </cell>
          <cell r="J3714">
            <v>59</v>
          </cell>
          <cell r="K3714" t="str">
            <v>CAPTAIN POLYPLAST LIMITEDSURVEY NO 267 PLOT NO 10A 11 NH-8-B SHAPAR</v>
          </cell>
          <cell r="L3714" t="str">
            <v>DRIFIELD KENYA LIMITEDPO BOX-45537-00100NAIROBI-KENYA</v>
          </cell>
          <cell r="M3714" t="str">
            <v>IN</v>
          </cell>
          <cell r="N3714" t="str">
            <v>INMUN</v>
          </cell>
          <cell r="O3714" t="str">
            <v>PK</v>
          </cell>
          <cell r="P3714">
            <v>1385</v>
          </cell>
          <cell r="Q3714">
            <v>1385</v>
          </cell>
          <cell r="R3714">
            <v>1385</v>
          </cell>
          <cell r="S3714">
            <v>1385</v>
          </cell>
          <cell r="T3714">
            <v>17360</v>
          </cell>
          <cell r="U3714">
            <v>17360</v>
          </cell>
          <cell r="V3714">
            <v>17360</v>
          </cell>
          <cell r="W3714">
            <v>17360</v>
          </cell>
          <cell r="X3714" t="str">
            <v>01X40 FCL SAID TO CONTAIN SHIPPERS LOAD STOW COUNT AND SEALED TOTAL PACKAGES 1385 PACKAGES DRIP IRRIGATION SYSTEM COMPLETE WITH ACCESSORIES INVOICE NO CPPL 08020 22 DATED 21 09 2020 S BILL NO 5358117 DATED 22 09 2020 TOTAL NETT WT 15975 00 KGS TOTAL GROSS WT 17360 00 KGS FREIGHT PREPAID 84249000 HS TOTAL PKGS 1385 PK</v>
          </cell>
          <cell r="Y3714" t="str">
            <v>Valide</v>
          </cell>
        </row>
        <row r="3715">
          <cell r="A3715" t="str">
            <v>DFSU3057908</v>
          </cell>
          <cell r="B3715">
            <v>20</v>
          </cell>
          <cell r="C3715" t="str">
            <v>EPIRAEESAD221076</v>
          </cell>
          <cell r="D3715">
            <v>0</v>
          </cell>
          <cell r="E3715">
            <v>0</v>
          </cell>
          <cell r="F3715">
            <v>0</v>
          </cell>
          <cell r="G3715">
            <v>0</v>
          </cell>
          <cell r="H3715">
            <v>0</v>
          </cell>
          <cell r="I3715" t="str">
            <v>2020 MSA 167281</v>
          </cell>
          <cell r="J3715">
            <v>31</v>
          </cell>
          <cell r="K3715" t="str">
            <v>BRIDGEWAY SHIPPING CLEARING SERVI CES LLC JAFZA SOUTH ZONE DUBAI U</v>
          </cell>
          <cell r="L3715" t="str">
            <v>SAI OFFICE SUPPLIES LIMITED NO 1 F UNZI ROAD NAIROBI KENYA P O BOX 6</v>
          </cell>
          <cell r="M3715" t="str">
            <v>SA</v>
          </cell>
          <cell r="N3715" t="str">
            <v>AEJEA</v>
          </cell>
          <cell r="O3715" t="str">
            <v>PK</v>
          </cell>
          <cell r="P3715">
            <v>6140</v>
          </cell>
          <cell r="Q3715">
            <v>6140</v>
          </cell>
          <cell r="R3715">
            <v>6140</v>
          </cell>
          <cell r="S3715">
            <v>6140</v>
          </cell>
          <cell r="T3715">
            <v>8254</v>
          </cell>
          <cell r="U3715">
            <v>8254</v>
          </cell>
          <cell r="V3715">
            <v>8254</v>
          </cell>
          <cell r="W3715">
            <v>8254</v>
          </cell>
          <cell r="X3715" t="str">
            <v>STANDARD 20 CONTAINER SAID TO CONTAIN 6140 PACKAGES D-LINK AND EPSON PRODUCTS IN-TRANSIT TO ICD EMBAKASI BY SGR-TBL CARRIAGE TERM LINER</v>
          </cell>
          <cell r="Y3715" t="str">
            <v>Valide</v>
          </cell>
        </row>
        <row r="3716">
          <cell r="A3716" t="str">
            <v>ESPU2033738</v>
          </cell>
          <cell r="B3716">
            <v>20</v>
          </cell>
          <cell r="C3716" t="str">
            <v>EPIRAEESAD221207</v>
          </cell>
          <cell r="D3716">
            <v>0</v>
          </cell>
          <cell r="E3716">
            <v>0</v>
          </cell>
          <cell r="F3716">
            <v>0</v>
          </cell>
          <cell r="G3716">
            <v>0</v>
          </cell>
          <cell r="H3716">
            <v>0</v>
          </cell>
          <cell r="I3716" t="str">
            <v>2020 MSA 167390</v>
          </cell>
          <cell r="J3716">
            <v>9</v>
          </cell>
          <cell r="K3716" t="str">
            <v>RITCHIE BROS AUCTIONEERS ME LIMI TED ADDP O BOX 16897 JEBEL ALI</v>
          </cell>
          <cell r="L3716" t="str">
            <v>Joint Commercial Suppliers Ltd 6944 9 Nairobi Kenya 00400 0025472081</v>
          </cell>
          <cell r="M3716" t="str">
            <v>SA</v>
          </cell>
          <cell r="N3716" t="str">
            <v>AEJEA</v>
          </cell>
          <cell r="O3716" t="str">
            <v>PK</v>
          </cell>
          <cell r="P3716">
            <v>1</v>
          </cell>
          <cell r="Q3716">
            <v>1</v>
          </cell>
          <cell r="R3716">
            <v>1</v>
          </cell>
          <cell r="S3716">
            <v>1</v>
          </cell>
          <cell r="T3716">
            <v>3400</v>
          </cell>
          <cell r="U3716">
            <v>3400</v>
          </cell>
          <cell r="V3716">
            <v>3400</v>
          </cell>
          <cell r="W3716">
            <v>3400</v>
          </cell>
          <cell r="X3716" t="str">
            <v>1 X STANDARD 20 CONTAINER SAID TO CONTAIN 1 UNIT STC 1 UNIT OF 2012 ORTEC HD800 HYDRAULIC CRAWLER PILE DRIVER COLOR YELLOW BLACK HOUSE HOUSE PORT NOMINATION AS PER KPA DIRECTIVE</v>
          </cell>
          <cell r="Y3716" t="str">
            <v>Valide</v>
          </cell>
        </row>
        <row r="3717">
          <cell r="A3717" t="str">
            <v>FCIU8254300</v>
          </cell>
          <cell r="B3717">
            <v>40</v>
          </cell>
          <cell r="C3717" t="str">
            <v>EPIRAEESAD221374</v>
          </cell>
          <cell r="D3717">
            <v>0</v>
          </cell>
          <cell r="E3717">
            <v>0</v>
          </cell>
          <cell r="F3717">
            <v>0</v>
          </cell>
          <cell r="G3717">
            <v>0</v>
          </cell>
          <cell r="H3717">
            <v>0</v>
          </cell>
          <cell r="I3717" t="str">
            <v>2020 MSA 167490</v>
          </cell>
          <cell r="J3717">
            <v>6</v>
          </cell>
          <cell r="K3717" t="str">
            <v>NIPPON GENERAL TRADING FZE AJMAN FR EE ZONE AJMAN U A E 97167428295</v>
          </cell>
          <cell r="L3717" t="str">
            <v>TOKYO TRADING GLOBAL LIMITED NGONG ROAD NEAR NAKUMATT PRESTIGE NAIROB</v>
          </cell>
          <cell r="M3717" t="str">
            <v>SA</v>
          </cell>
          <cell r="N3717" t="str">
            <v>AEJEA</v>
          </cell>
          <cell r="O3717" t="str">
            <v>PE</v>
          </cell>
          <cell r="P3717">
            <v>20</v>
          </cell>
          <cell r="Q3717">
            <v>20</v>
          </cell>
          <cell r="R3717">
            <v>20</v>
          </cell>
          <cell r="S3717">
            <v>20</v>
          </cell>
          <cell r="T3717">
            <v>5631</v>
          </cell>
          <cell r="U3717">
            <v>5631</v>
          </cell>
          <cell r="V3717">
            <v>5631</v>
          </cell>
          <cell r="W3717">
            <v>5631</v>
          </cell>
          <cell r="X3717" t="str">
            <v>1 X HIGH CUBE 40 CONTAINER SAID TO CONTAIN 20 PALLETS USED COMPUTERS COMPUTERS ACCESSORIES 21 DAYS FREE LINE DETENTION APPLICABLE AT POD HOUSE HOUSE PORT NOMINATION AS PER KPA DIRECTIVE</v>
          </cell>
          <cell r="Y3717" t="str">
            <v>Valide</v>
          </cell>
        </row>
        <row r="3718">
          <cell r="A3718" t="str">
            <v>INKU6661782</v>
          </cell>
          <cell r="B3718">
            <v>40</v>
          </cell>
          <cell r="C3718" t="str">
            <v>EPIRAEESAD221431</v>
          </cell>
          <cell r="D3718">
            <v>0</v>
          </cell>
          <cell r="E3718">
            <v>0</v>
          </cell>
          <cell r="F3718">
            <v>0</v>
          </cell>
          <cell r="G3718">
            <v>0</v>
          </cell>
          <cell r="H3718">
            <v>0</v>
          </cell>
          <cell r="I3718" t="str">
            <v>2020 MSA 167490</v>
          </cell>
          <cell r="J3718">
            <v>14</v>
          </cell>
          <cell r="K3718" t="str">
            <v>NIPPON GENERAL TRADING FZE AJMAN FR EE ZONE AJMAN U A E 97167428295</v>
          </cell>
          <cell r="L3718" t="str">
            <v>TOKYO TRADING GLOBAL LIMITED NGONG ROAD NEAR NAKUMATT PRESTIGE NAIROB</v>
          </cell>
          <cell r="M3718" t="str">
            <v>SA</v>
          </cell>
          <cell r="N3718" t="str">
            <v>AEJEA</v>
          </cell>
          <cell r="O3718" t="str">
            <v>PE</v>
          </cell>
          <cell r="P3718">
            <v>20</v>
          </cell>
          <cell r="Q3718">
            <v>20</v>
          </cell>
          <cell r="R3718">
            <v>20</v>
          </cell>
          <cell r="S3718">
            <v>20</v>
          </cell>
          <cell r="T3718">
            <v>9582</v>
          </cell>
          <cell r="U3718">
            <v>9582</v>
          </cell>
          <cell r="V3718">
            <v>9582</v>
          </cell>
          <cell r="W3718">
            <v>9582</v>
          </cell>
          <cell r="X3718" t="str">
            <v>1 X HIGH CUBE 40 CONTAINER SAID TO CONTAIN 20 PALLETS USED COMPUTERS COMPUTERS ACCESSORIES HOUSE HOUSE PORT NOMINATION AS PER KPA DIRECTIVE</v>
          </cell>
          <cell r="Y3718" t="str">
            <v>Valide</v>
          </cell>
        </row>
        <row r="3719">
          <cell r="A3719" t="str">
            <v>DRYU9861527</v>
          </cell>
          <cell r="B3719">
            <v>40</v>
          </cell>
          <cell r="C3719" t="str">
            <v>EPIRAEESAD221432</v>
          </cell>
          <cell r="D3719">
            <v>0</v>
          </cell>
          <cell r="E3719">
            <v>0</v>
          </cell>
          <cell r="F3719">
            <v>0</v>
          </cell>
          <cell r="G3719">
            <v>0</v>
          </cell>
          <cell r="H3719">
            <v>0</v>
          </cell>
          <cell r="I3719" t="str">
            <v>2020 MSA 167490</v>
          </cell>
          <cell r="J3719">
            <v>15</v>
          </cell>
          <cell r="K3719" t="str">
            <v>RELIANCE NONWOVEN INDUSTRY LLC PLOT NO 161 P O BOX 31978 0555507096</v>
          </cell>
          <cell r="L3719" t="str">
            <v>SUPER FOAM LIMITED P O BOX 4988700 100 0720600969</v>
          </cell>
          <cell r="M3719" t="str">
            <v>SA</v>
          </cell>
          <cell r="N3719" t="str">
            <v>AEJEA</v>
          </cell>
          <cell r="O3719" t="str">
            <v>RO</v>
          </cell>
          <cell r="P3719">
            <v>368</v>
          </cell>
          <cell r="Q3719">
            <v>368</v>
          </cell>
          <cell r="R3719">
            <v>368</v>
          </cell>
          <cell r="S3719">
            <v>368</v>
          </cell>
          <cell r="T3719">
            <v>11460</v>
          </cell>
          <cell r="U3719">
            <v>11460</v>
          </cell>
          <cell r="V3719">
            <v>11460</v>
          </cell>
          <cell r="W3719">
            <v>11460</v>
          </cell>
          <cell r="X3719" t="str">
            <v>1 X HIGH CUBE 40 CONTAINER SAID TO CONTAIN 368 ROLLS NON WOVEN SPUNBONDED MATERIAL AS PER PROFORMA INVOICE NUMBER RNI 20 PI 518 DATED 13 09 2020 PIN P000596967Q IDF E2009413131 DELIVERY TERMS CNF MOMBASA HS CODE 5603110000 COUNTRY OF O RIGIN UAE NET WEIGHT 10908 00 KGS GROSS WEIGHT 11460 00 KGS ED NO 201-04780628-20 JEBEL ALI TO MOMBASA PORT FREIGHT PREPAID MOMBASA - ICD NAIROBI COLLECT INLAND HAULAGE CHARGES ON CONSIGNEES ACCOUNT SHIPPER S LOAD STOW WEIGHT AND COUNT IN - HOUSE HOUSE IN TRANSIT TO ICD NAIROBI BY SGR LINES TBL</v>
          </cell>
          <cell r="Y3719" t="str">
            <v>Valide</v>
          </cell>
        </row>
        <row r="3720">
          <cell r="A3720" t="str">
            <v>DFSU2304916</v>
          </cell>
          <cell r="B3720">
            <v>20</v>
          </cell>
          <cell r="C3720" t="str">
            <v>EPIRAEESAD221434</v>
          </cell>
          <cell r="D3720">
            <v>0</v>
          </cell>
          <cell r="E3720">
            <v>0</v>
          </cell>
          <cell r="F3720">
            <v>0</v>
          </cell>
          <cell r="G3720">
            <v>0</v>
          </cell>
          <cell r="H3720">
            <v>0</v>
          </cell>
          <cell r="I3720" t="str">
            <v>2020 MSA 167490</v>
          </cell>
          <cell r="J3720">
            <v>16</v>
          </cell>
          <cell r="K3720" t="str">
            <v>ULTIRO FZE DUBAI UAE 97148872257</v>
          </cell>
          <cell r="L3720" t="str">
            <v>GIGI INTERNATIONAL LTD MOMBASA KEN YA</v>
          </cell>
          <cell r="M3720" t="str">
            <v>SA</v>
          </cell>
          <cell r="N3720" t="str">
            <v>AEJEA</v>
          </cell>
          <cell r="O3720" t="str">
            <v>CS</v>
          </cell>
          <cell r="P3720">
            <v>1196</v>
          </cell>
          <cell r="Q3720">
            <v>1196</v>
          </cell>
          <cell r="R3720">
            <v>1196</v>
          </cell>
          <cell r="S3720">
            <v>1196</v>
          </cell>
          <cell r="T3720">
            <v>18863</v>
          </cell>
          <cell r="U3720">
            <v>18863</v>
          </cell>
          <cell r="V3720">
            <v>18863</v>
          </cell>
          <cell r="W3720">
            <v>18863</v>
          </cell>
          <cell r="X3720" t="str">
            <v>1 X STANDARD 20 CONTAINER SAID TO CONTAIN 1196 CASES ASSORTED ALCOHOLIC BEVERAGES HS CODE 22082000 22083000 22042100 22084000 22086000 22087000 22085000 ED NO 142516978114 14 DAYS FREE LINE DETENTION APPLICABLE AT POD HOUSE HOUSE IN-TRANSIT TO I CD EMBAKASI BY SGR LINES TBL</v>
          </cell>
          <cell r="Y3720" t="str">
            <v>Valide</v>
          </cell>
        </row>
        <row r="3721">
          <cell r="A3721" t="str">
            <v>CLHU9042251</v>
          </cell>
          <cell r="B3721">
            <v>40</v>
          </cell>
          <cell r="C3721" t="str">
            <v>EPIRAEESAD221438</v>
          </cell>
          <cell r="D3721">
            <v>0</v>
          </cell>
          <cell r="E3721">
            <v>0</v>
          </cell>
          <cell r="F3721">
            <v>0</v>
          </cell>
          <cell r="G3721">
            <v>0</v>
          </cell>
          <cell r="H3721">
            <v>0</v>
          </cell>
          <cell r="I3721" t="str">
            <v>2020 MSA 167490</v>
          </cell>
          <cell r="J3721">
            <v>18</v>
          </cell>
          <cell r="K3721" t="str">
            <v>SCHNEIDER ELECTRIC DC MEA FZCO P O BOX 263076 97148832064</v>
          </cell>
          <cell r="L3721" t="str">
            <v>LEGEND POWER SYSTEMS P O BOX 28450 254722870743</v>
          </cell>
          <cell r="M3721" t="str">
            <v>SA</v>
          </cell>
          <cell r="N3721" t="str">
            <v>AEJEA</v>
          </cell>
          <cell r="O3721" t="str">
            <v>PE</v>
          </cell>
          <cell r="P3721">
            <v>22</v>
          </cell>
          <cell r="Q3721">
            <v>22</v>
          </cell>
          <cell r="R3721">
            <v>0</v>
          </cell>
          <cell r="S3721">
            <v>0</v>
          </cell>
          <cell r="T3721">
            <v>5242</v>
          </cell>
          <cell r="U3721">
            <v>5242</v>
          </cell>
          <cell r="V3721">
            <v>0</v>
          </cell>
          <cell r="W3721">
            <v>0</v>
          </cell>
          <cell r="X3721" t="str">
            <v>1 X HIGH CUBE 40 CONTAINER SAID TO CONTAIN 22 PALLETS UNINTERRUPTED POWER SUPPLY AND ACCESSORIES 152 UNITS PACKED IN 22 PALLETS ED NO 303-05489226-20 HOUSE HOUSE IN-TRANSIT TO ICD EMBAKASI BY SGR LINES TBL</v>
          </cell>
          <cell r="Y3721" t="str">
            <v>Valide</v>
          </cell>
        </row>
        <row r="3722">
          <cell r="A3722" t="str">
            <v>TGHU9226064</v>
          </cell>
          <cell r="B3722">
            <v>40</v>
          </cell>
          <cell r="C3722" t="str">
            <v>EPIRAEESAD221472</v>
          </cell>
          <cell r="D3722">
            <v>0</v>
          </cell>
          <cell r="E3722">
            <v>0</v>
          </cell>
          <cell r="F3722">
            <v>0</v>
          </cell>
          <cell r="G3722">
            <v>0</v>
          </cell>
          <cell r="H3722">
            <v>0</v>
          </cell>
          <cell r="I3722" t="str">
            <v>2020 MSA 167490</v>
          </cell>
          <cell r="J3722">
            <v>29</v>
          </cell>
          <cell r="K3722" t="str">
            <v>AL RAHEEB ELECTRONICS LLC DUBAI UAE 971042557032</v>
          </cell>
          <cell r="L3722" t="str">
            <v>AETLANTIQ GROUP LTD P O BOX 646 00618 8 PREMIER INDUSTRIAL PARK</v>
          </cell>
          <cell r="M3722" t="str">
            <v>SA</v>
          </cell>
          <cell r="N3722" t="str">
            <v>AEJEA</v>
          </cell>
          <cell r="O3722" t="str">
            <v>CT</v>
          </cell>
          <cell r="P3722">
            <v>1005</v>
          </cell>
          <cell r="Q3722">
            <v>1005</v>
          </cell>
          <cell r="R3722">
            <v>1005</v>
          </cell>
          <cell r="S3722">
            <v>1005</v>
          </cell>
          <cell r="T3722">
            <v>20287</v>
          </cell>
          <cell r="U3722">
            <v>20287</v>
          </cell>
          <cell r="V3722">
            <v>20287</v>
          </cell>
          <cell r="W3722">
            <v>20287</v>
          </cell>
          <cell r="X3722" t="str">
            <v>1 X HIGH CUBE 40 CONTAINER SAID TO CONTAIN 1005 CARTONS LED TV AND SPARE PARTS ED NO 303-05489651-20 HOUSE HOUSE N-TRANSIT TO ICD EMBAKASI BY SGR LINES TBL</v>
          </cell>
          <cell r="Y3722" t="str">
            <v>Valide</v>
          </cell>
        </row>
        <row r="3723">
          <cell r="A3723" t="str">
            <v>TRLU8049200</v>
          </cell>
          <cell r="B3723">
            <v>40</v>
          </cell>
          <cell r="C3723" t="str">
            <v>EPIRAEESAD221473</v>
          </cell>
          <cell r="D3723">
            <v>0</v>
          </cell>
          <cell r="E3723">
            <v>0</v>
          </cell>
          <cell r="F3723">
            <v>0</v>
          </cell>
          <cell r="G3723">
            <v>0</v>
          </cell>
          <cell r="H3723">
            <v>0</v>
          </cell>
          <cell r="I3723" t="str">
            <v>2020 MSA 167490</v>
          </cell>
          <cell r="J3723">
            <v>30</v>
          </cell>
          <cell r="K3723" t="str">
            <v>BRIDGEWAY SHIPPING CLEARING SERVI CES LLC JAFZA SOUTH ZONE DUBAI U</v>
          </cell>
          <cell r="L3723" t="str">
            <v>KITCHEN PROFESSIONAL LIMITED NEAR T NT AIRPORT SOUTH ROAD</v>
          </cell>
          <cell r="M3723" t="str">
            <v>SA</v>
          </cell>
          <cell r="N3723" t="str">
            <v>AEJEA</v>
          </cell>
          <cell r="O3723" t="str">
            <v>PK</v>
          </cell>
          <cell r="P3723">
            <v>6</v>
          </cell>
          <cell r="Q3723">
            <v>6</v>
          </cell>
          <cell r="R3723">
            <v>6</v>
          </cell>
          <cell r="S3723">
            <v>6</v>
          </cell>
          <cell r="T3723">
            <v>1768</v>
          </cell>
          <cell r="U3723">
            <v>1768</v>
          </cell>
          <cell r="V3723">
            <v>1768</v>
          </cell>
          <cell r="W3723">
            <v>1768</v>
          </cell>
          <cell r="X3723" t="str">
            <v>1 X HIGH CUBE 40 CONTAINER SAID TO CONTAIN 6 PACKAGES COMMERCIAL KITCHEN EQUIPMENT HOUSE HOUSE IN-TRANSIT TO ICD EMBAKASI BY SGRLINES TBL</v>
          </cell>
          <cell r="Y3723" t="str">
            <v>Valide</v>
          </cell>
        </row>
        <row r="3724">
          <cell r="A3724" t="str">
            <v>DFSU3080261</v>
          </cell>
          <cell r="B3724">
            <v>20</v>
          </cell>
          <cell r="C3724" t="str">
            <v>EPIRAEESAD221541</v>
          </cell>
          <cell r="D3724">
            <v>0</v>
          </cell>
          <cell r="E3724">
            <v>0</v>
          </cell>
          <cell r="F3724">
            <v>0</v>
          </cell>
          <cell r="G3724">
            <v>0</v>
          </cell>
          <cell r="H3724">
            <v>0</v>
          </cell>
          <cell r="I3724" t="str">
            <v>2020 MSA 167490</v>
          </cell>
          <cell r="J3724">
            <v>56</v>
          </cell>
          <cell r="K3724" t="str">
            <v>WADI AL MALIHA USED CARS AND SPARE PARTS TR LLC INDUSTRIAL AREA NO 6 S</v>
          </cell>
          <cell r="L3724" t="str">
            <v>ABUTASNEEM MOTORS LIMITED PO BOX 821400100 NAIROBI KENYA 0720944252</v>
          </cell>
          <cell r="M3724" t="str">
            <v>SA</v>
          </cell>
          <cell r="N3724" t="str">
            <v>AEJEA</v>
          </cell>
          <cell r="O3724" t="str">
            <v>PK</v>
          </cell>
          <cell r="P3724">
            <v>296</v>
          </cell>
          <cell r="Q3724">
            <v>296</v>
          </cell>
          <cell r="R3724">
            <v>296</v>
          </cell>
          <cell r="S3724">
            <v>296</v>
          </cell>
          <cell r="T3724">
            <v>23700</v>
          </cell>
          <cell r="U3724">
            <v>23700</v>
          </cell>
          <cell r="V3724">
            <v>23700</v>
          </cell>
          <cell r="W3724">
            <v>23700</v>
          </cell>
          <cell r="X3724" t="str">
            <v>STANDARD 20 CONTAINER SAID TO CONTAIN 296 PACKAGES USED AUTO SPARE PARTS IN-TRANSIT TO ICD EMBAKASI BY SGR CARRIAGE TERM LINER</v>
          </cell>
          <cell r="Y3724" t="str">
            <v>Valid</v>
          </cell>
        </row>
        <row r="3725">
          <cell r="A3725" t="str">
            <v>FCIU8517860</v>
          </cell>
          <cell r="B3725">
            <v>40</v>
          </cell>
          <cell r="C3725" t="str">
            <v>EPIRCHNCWN212249</v>
          </cell>
          <cell r="D3725">
            <v>0</v>
          </cell>
          <cell r="E3725">
            <v>0</v>
          </cell>
          <cell r="F3725">
            <v>0</v>
          </cell>
          <cell r="G3725">
            <v>0</v>
          </cell>
          <cell r="H3725">
            <v>0</v>
          </cell>
          <cell r="I3725" t="str">
            <v>2020 MSA 167494</v>
          </cell>
          <cell r="J3725">
            <v>1</v>
          </cell>
          <cell r="K3725" t="str">
            <v>FOSHAN SANTOPOVA HOME CO LIMITED A DDBLDG 9 HUAYI NO 33 WUGANG RD FOS</v>
          </cell>
          <cell r="L3725" t="str">
            <v>CANAAN DEVELOPERS LIMITED P O BOX 787900200 NAIROBI KENYA 0734343981</v>
          </cell>
          <cell r="M3725" t="str">
            <v>VN</v>
          </cell>
          <cell r="N3725" t="str">
            <v>CNSHK</v>
          </cell>
          <cell r="O3725" t="str">
            <v>PK</v>
          </cell>
          <cell r="P3725">
            <v>4346</v>
          </cell>
          <cell r="Q3725">
            <v>4346</v>
          </cell>
          <cell r="R3725">
            <v>4346</v>
          </cell>
          <cell r="S3725">
            <v>4346</v>
          </cell>
          <cell r="T3725">
            <v>147065</v>
          </cell>
          <cell r="U3725">
            <v>147065</v>
          </cell>
          <cell r="V3725">
            <v>147065</v>
          </cell>
          <cell r="W3725">
            <v>147065</v>
          </cell>
          <cell r="X3725" t="str">
            <v>5 X HIGH CUBE 40 CONTAINER AND 1 X STANDARD 20 CONTAINER SAID TO CONTAIN TOTAL 4346 PACKAGES 260 SETS WARDROBE 97 SET S-KITCHEN CABINET 46 SETS ENTRY CABINET 109 SETS PANTRY SHELVES AS PER PROFORMA INVOICE NO SP2003MAT02 DATED 21 05 2020 FOB SHENZHEN PORT CHINA INCOTERMS 2020 LC REFERENCE NO TF2022300009 IDF NUMBER E2007371791 CONTAINER SUMMARY 5 X HIGH CUBE 40 CONTAINER 1 X STANDARD 20 CONTAINER CARRIAGE TERM LINER HOUSE HOUSE PORT NOMINATION AS PER KPA DIRECTIVE</v>
          </cell>
          <cell r="Y3725" t="str">
            <v>Valide</v>
          </cell>
        </row>
        <row r="3726">
          <cell r="A3726" t="str">
            <v>CLHU9056342</v>
          </cell>
          <cell r="B3726">
            <v>40</v>
          </cell>
          <cell r="C3726" t="str">
            <v>EPIRCHNCWN212249</v>
          </cell>
          <cell r="D3726">
            <v>0</v>
          </cell>
          <cell r="E3726">
            <v>0</v>
          </cell>
          <cell r="F3726">
            <v>0</v>
          </cell>
          <cell r="G3726">
            <v>0</v>
          </cell>
          <cell r="H3726">
            <v>0</v>
          </cell>
          <cell r="I3726" t="str">
            <v>2020 MSA 167494</v>
          </cell>
          <cell r="J3726">
            <v>1</v>
          </cell>
          <cell r="K3726" t="str">
            <v>FOSHAN SANTOPOVA HOME CO LIMITED A DDBLDG 9 HUAYI NO 33 WUGANG RD FOS</v>
          </cell>
          <cell r="L3726" t="str">
            <v>CANAAN DEVELOPERS LIMITED P O BOX 787900200 NAIROBI KENYA 0734343981</v>
          </cell>
          <cell r="M3726" t="str">
            <v>VN</v>
          </cell>
          <cell r="N3726" t="str">
            <v>CNSHK</v>
          </cell>
          <cell r="O3726" t="str">
            <v>PK</v>
          </cell>
          <cell r="P3726">
            <v>4346</v>
          </cell>
          <cell r="Q3726">
            <v>4346</v>
          </cell>
          <cell r="R3726">
            <v>4346</v>
          </cell>
          <cell r="S3726">
            <v>4346</v>
          </cell>
          <cell r="T3726">
            <v>147065</v>
          </cell>
          <cell r="U3726">
            <v>147065</v>
          </cell>
          <cell r="V3726">
            <v>147065</v>
          </cell>
          <cell r="W3726">
            <v>147065</v>
          </cell>
          <cell r="X3726" t="str">
            <v>5 X HIGH CUBE 40 CONTAINER AND 1 X STANDARD 20 CONTAINER SAID TO CONTAIN TOTAL 4346 PACKAGES 260 SETS WARDROBE 97 SET S-KITCHEN CABINET 46 SETS ENTRY CABINET 109 SETS PANTRY SHELVES AS PER PROFORMA INVOICE NO SP2003MAT02 DATED 21 05 2020 FOB SHENZHEN PORT CHINA INCOTERMS 2020 LC REFERENCE NO TF2022300009 IDF NUMBER E2007371791 CONTAINER SUMMARY 5 X HIGH CUBE 40 CONTAINER 1 X STANDARD 20 CONTAINER CARRIAGE TERM LINER HOUSE HOUSE PORT NOMINATION AS PER KPA DIRECTIVE</v>
          </cell>
          <cell r="Y3726" t="str">
            <v>Valide</v>
          </cell>
        </row>
        <row r="3727">
          <cell r="A3727" t="str">
            <v>CLHU9055916</v>
          </cell>
          <cell r="B3727">
            <v>40</v>
          </cell>
          <cell r="C3727" t="str">
            <v>EPIRCHNCWN212249</v>
          </cell>
          <cell r="D3727">
            <v>0</v>
          </cell>
          <cell r="E3727">
            <v>0</v>
          </cell>
          <cell r="F3727">
            <v>0</v>
          </cell>
          <cell r="G3727">
            <v>0</v>
          </cell>
          <cell r="H3727">
            <v>0</v>
          </cell>
          <cell r="I3727" t="str">
            <v>2020 MSA 167494</v>
          </cell>
          <cell r="J3727">
            <v>1</v>
          </cell>
          <cell r="K3727" t="str">
            <v>FOSHAN SANTOPOVA HOME CO LIMITED A DDBLDG 9 HUAYI NO 33 WUGANG RD FOS</v>
          </cell>
          <cell r="L3727" t="str">
            <v>CANAAN DEVELOPERS LIMITED P O BOX 787900200 NAIROBI KENYA 0734343981</v>
          </cell>
          <cell r="M3727" t="str">
            <v>VN</v>
          </cell>
          <cell r="N3727" t="str">
            <v>CNSHK</v>
          </cell>
          <cell r="O3727" t="str">
            <v>PK</v>
          </cell>
          <cell r="P3727">
            <v>4346</v>
          </cell>
          <cell r="Q3727">
            <v>4346</v>
          </cell>
          <cell r="R3727">
            <v>4346</v>
          </cell>
          <cell r="S3727">
            <v>4346</v>
          </cell>
          <cell r="T3727">
            <v>147065</v>
          </cell>
          <cell r="U3727">
            <v>147065</v>
          </cell>
          <cell r="V3727">
            <v>147065</v>
          </cell>
          <cell r="W3727">
            <v>147065</v>
          </cell>
          <cell r="X3727" t="str">
            <v>5 X HIGH CUBE 40 CONTAINER AND 1 X STANDARD 20 CONTAINER SAID TO CONTAIN TOTAL 4346 PACKAGES 260 SETS WARDROBE 97 SET S-KITCHEN CABINET 46 SETS ENTRY CABINET 109 SETS PANTRY SHELVES AS PER PROFORMA INVOICE NO SP2003MAT02 DATED 21 05 2020 FOB SHENZHEN PORT CHINA INCOTERMS 2020 LC REFERENCE NO TF2022300009 IDF NUMBER E2007371791 CONTAINER SUMMARY 5 X HIGH CUBE 40 CONTAINER 1 X STANDARD 20 CONTAINER CARRIAGE TERM LINER HOUSE HOUSE PORT NOMINATION AS PER KPA DIRECTIVE</v>
          </cell>
          <cell r="Y3727" t="str">
            <v>Valide</v>
          </cell>
        </row>
        <row r="3728">
          <cell r="A3728" t="str">
            <v>DFSU6215062</v>
          </cell>
          <cell r="B3728">
            <v>40</v>
          </cell>
          <cell r="C3728" t="str">
            <v>EPIRCHNCWN212249</v>
          </cell>
          <cell r="D3728">
            <v>0</v>
          </cell>
          <cell r="E3728">
            <v>0</v>
          </cell>
          <cell r="F3728">
            <v>0</v>
          </cell>
          <cell r="G3728">
            <v>0</v>
          </cell>
          <cell r="H3728">
            <v>0</v>
          </cell>
          <cell r="I3728" t="str">
            <v>2020 MSA 167494</v>
          </cell>
          <cell r="J3728">
            <v>1</v>
          </cell>
          <cell r="K3728" t="str">
            <v>FOSHAN SANTOPOVA HOME CO LIMITED A DDBLDG 9 HUAYI NO 33 WUGANG RD FOS</v>
          </cell>
          <cell r="L3728" t="str">
            <v>CANAAN DEVELOPERS LIMITED P O BOX 787900200 NAIROBI KENYA 0734343981</v>
          </cell>
          <cell r="M3728" t="str">
            <v>VN</v>
          </cell>
          <cell r="N3728" t="str">
            <v>CNSHK</v>
          </cell>
          <cell r="O3728" t="str">
            <v>PK</v>
          </cell>
          <cell r="P3728">
            <v>4346</v>
          </cell>
          <cell r="Q3728">
            <v>4346</v>
          </cell>
          <cell r="R3728">
            <v>4346</v>
          </cell>
          <cell r="S3728">
            <v>4346</v>
          </cell>
          <cell r="T3728">
            <v>147065</v>
          </cell>
          <cell r="U3728">
            <v>147065</v>
          </cell>
          <cell r="V3728">
            <v>147065</v>
          </cell>
          <cell r="W3728">
            <v>147065</v>
          </cell>
          <cell r="X3728" t="str">
            <v>5 X HIGH CUBE 40 CONTAINER AND 1 X STANDARD 20 CONTAINER SAID TO CONTAIN TOTAL 4346 PACKAGES 260 SETS WARDROBE 97 SET S-KITCHEN CABINET 46 SETS ENTRY CABINET 109 SETS PANTRY SHELVES AS PER PROFORMA INVOICE NO SP2003MAT02 DATED 21 05 2020 FOB SHENZHEN PORT CHINA INCOTERMS 2020 LC REFERENCE NO TF2022300009 IDF NUMBER E2007371791 CONTAINER SUMMARY 5 X HIGH CUBE 40 CONTAINER 1 X STANDARD 20 CONTAINER CARRIAGE TERM LINER HOUSE HOUSE PORT NOMINATION AS PER KPA DIRECTIVE</v>
          </cell>
          <cell r="Y3728" t="str">
            <v>Valide</v>
          </cell>
        </row>
        <row r="3729">
          <cell r="A3729" t="str">
            <v>ESPU8039121</v>
          </cell>
          <cell r="B3729">
            <v>40</v>
          </cell>
          <cell r="C3729" t="str">
            <v>EPIRCHNFJX206202</v>
          </cell>
          <cell r="D3729">
            <v>0</v>
          </cell>
          <cell r="E3729">
            <v>0</v>
          </cell>
          <cell r="F3729">
            <v>0</v>
          </cell>
          <cell r="G3729">
            <v>0</v>
          </cell>
          <cell r="H3729">
            <v>0</v>
          </cell>
          <cell r="I3729" t="str">
            <v>2020 MSA 167494</v>
          </cell>
          <cell r="J3729">
            <v>1</v>
          </cell>
          <cell r="K3729" t="str">
            <v>FOSHAN SANTOPOVA HOME CO LIMITED A DDBLDG 9 HUAYI NO 33 WUGANG RD FOS</v>
          </cell>
          <cell r="L3729" t="str">
            <v>CANAAN DEVELOPERS LIMITED P O BOX 787900200 NAIROBI KENYA 0734343981</v>
          </cell>
          <cell r="M3729" t="str">
            <v>VN</v>
          </cell>
          <cell r="N3729" t="str">
            <v>CNSHK</v>
          </cell>
          <cell r="O3729" t="str">
            <v>PK</v>
          </cell>
          <cell r="P3729">
            <v>4346</v>
          </cell>
          <cell r="Q3729">
            <v>4346</v>
          </cell>
          <cell r="R3729">
            <v>4346</v>
          </cell>
          <cell r="S3729">
            <v>4346</v>
          </cell>
          <cell r="T3729">
            <v>147065</v>
          </cell>
          <cell r="U3729">
            <v>147065</v>
          </cell>
          <cell r="V3729">
            <v>147065</v>
          </cell>
          <cell r="W3729">
            <v>147065</v>
          </cell>
          <cell r="X3729" t="str">
            <v>5 X HIGH CUBE 40 CONTAINER AND 1 X STANDARD 20 CONTAINER SAID TO CONTAIN TOTAL 4346 PACKAGES 260 SETS WARDROBE 97 SET S-KITCHEN CABINET 46 SETS ENTRY CABINET 109 SETS PANTRY SHELVES AS PER PROFORMA INVOICE NO SP2003MAT02 DATED 21 05 2020 FOB SHENZHEN PORT CHINA INCOTERMS 2020 LC REFERENCE NO TF2022300009 IDF NUMBER E2007371791 CONTAINER SUMMARY 5 X HIGH CUBE 40 CONTAINER 1 X STANDARD 20 CONTAINER CARRIAGE TERM LINER HOUSE HOUSE PORT NOMINATION AS PER KPA DIRECTIVE</v>
          </cell>
          <cell r="Y3729" t="str">
            <v>Valide</v>
          </cell>
        </row>
        <row r="3730">
          <cell r="A3730" t="str">
            <v>FCIU8208304</v>
          </cell>
          <cell r="B3730">
            <v>40</v>
          </cell>
          <cell r="C3730" t="str">
            <v>EPIRCHNFJX206202</v>
          </cell>
          <cell r="D3730">
            <v>0</v>
          </cell>
          <cell r="E3730">
            <v>0</v>
          </cell>
          <cell r="F3730">
            <v>0</v>
          </cell>
          <cell r="G3730">
            <v>0</v>
          </cell>
          <cell r="H3730">
            <v>0</v>
          </cell>
          <cell r="I3730" t="str">
            <v>2020 MSA 167494</v>
          </cell>
          <cell r="J3730">
            <v>1</v>
          </cell>
          <cell r="K3730" t="str">
            <v>FOSHAN SANTOPOVA HOME CO LIMITED A DDBLDG 9 HUAYI NO 33 WUGANG RD FOS</v>
          </cell>
          <cell r="L3730" t="str">
            <v>CANAAN DEVELOPERS LIMITED P O BOX 787900200 NAIROBI KENYA 0734343981</v>
          </cell>
          <cell r="M3730" t="str">
            <v>VN</v>
          </cell>
          <cell r="N3730" t="str">
            <v>CNSHK</v>
          </cell>
          <cell r="O3730" t="str">
            <v>PK</v>
          </cell>
          <cell r="P3730">
            <v>4346</v>
          </cell>
          <cell r="Q3730">
            <v>4346</v>
          </cell>
          <cell r="R3730">
            <v>4346</v>
          </cell>
          <cell r="S3730">
            <v>4346</v>
          </cell>
          <cell r="T3730">
            <v>147065</v>
          </cell>
          <cell r="U3730">
            <v>147065</v>
          </cell>
          <cell r="V3730">
            <v>147065</v>
          </cell>
          <cell r="W3730">
            <v>147065</v>
          </cell>
          <cell r="X3730" t="str">
            <v>5 X HIGH CUBE 40 CONTAINER AND 1 X STANDARD 20 CONTAINER SAID TO CONTAIN TOTAL 4346 PACKAGES 260 SETS WARDROBE 97 SET S-KITCHEN CABINET 46 SETS ENTRY CABINET 109 SETS PANTRY SHELVES AS PER PROFORMA INVOICE NO SP2003MAT02 DATED 21 05 2020 FOB SHENZHEN PORT CHINA INCOTERMS 2020 LC REFERENCE NO TF2022300009 IDF NUMBER E2007371791 CONTAINER SUMMARY 5 X HIGH CUBE 40 CONTAINER 1 X STANDARD 20 CONTAINER CARRIAGE TERM LINER HOUSE HOUSE PORT NOMINATION AS PER KPA DIRECTIVE</v>
          </cell>
          <cell r="Y3730" t="str">
            <v>Valide</v>
          </cell>
        </row>
        <row r="3731">
          <cell r="A3731" t="str">
            <v>TCNU9575660</v>
          </cell>
          <cell r="B3731">
            <v>40</v>
          </cell>
          <cell r="C3731" t="str">
            <v>EPIRCHNNGB273945</v>
          </cell>
          <cell r="D3731">
            <v>0</v>
          </cell>
          <cell r="E3731">
            <v>0</v>
          </cell>
          <cell r="F3731">
            <v>0</v>
          </cell>
          <cell r="G3731">
            <v>0</v>
          </cell>
          <cell r="H3731">
            <v>0</v>
          </cell>
          <cell r="I3731" t="str">
            <v>2020 MSA 167285</v>
          </cell>
          <cell r="J3731">
            <v>17</v>
          </cell>
          <cell r="K3731" t="str">
            <v>REX INTERNATIONAL CO LTD ECOTEC DEVELOPMENT ZONE SHANDONG CHINA</v>
          </cell>
          <cell r="L3731" t="str">
            <v>SAI OFFICE SUPPLIES LTD P O BOX 6166300200 NAIROBI KENYA</v>
          </cell>
          <cell r="M3731" t="str">
            <v>VN</v>
          </cell>
          <cell r="N3731" t="str">
            <v>CNNGB</v>
          </cell>
          <cell r="O3731" t="str">
            <v>CT</v>
          </cell>
          <cell r="P3731">
            <v>1092</v>
          </cell>
          <cell r="Q3731">
            <v>1092</v>
          </cell>
          <cell r="R3731">
            <v>0</v>
          </cell>
          <cell r="S3731">
            <v>0</v>
          </cell>
          <cell r="T3731">
            <v>22675</v>
          </cell>
          <cell r="U3731">
            <v>22675</v>
          </cell>
          <cell r="V3731">
            <v>0</v>
          </cell>
          <cell r="W3731">
            <v>0</v>
          </cell>
          <cell r="X3731" t="str">
            <v>HIGH CUBE 40 CONTAINER SAID TO CONTAIN 1092 CARTONS BOX FILE SAIS OFFICEPOINT RING BINDER SAIS OFFICEPOINT PAPER CUTTER SAIS OFFICEPOINT SOCKET SAIS OFFICEPOINT AUTOMATIC VOLTAGE REGULATOR SAIS OFFICEPOINT FOB NINGBO PORT IN CHINA INCOTER MS 2020 ASSORTED CARGOS AS PER PROFORMA INVOICE NO RS2020-K15 DATED MAY 13 2020 IDF NO E2006345574 HOUSE HOUSE CARGO IN-TRANSIT TO ICD EMBAKASI BY SGR CARRIAGE TERM LINER</v>
          </cell>
          <cell r="Y3731" t="str">
            <v>Valide</v>
          </cell>
        </row>
        <row r="3732">
          <cell r="A3732" t="str">
            <v>TDRU6444848</v>
          </cell>
          <cell r="B3732">
            <v>40</v>
          </cell>
          <cell r="C3732" t="str">
            <v>EPIRCHNNGB274316</v>
          </cell>
          <cell r="D3732">
            <v>0</v>
          </cell>
          <cell r="E3732">
            <v>0</v>
          </cell>
          <cell r="F3732">
            <v>0</v>
          </cell>
          <cell r="G3732">
            <v>0</v>
          </cell>
          <cell r="H3732">
            <v>0</v>
          </cell>
          <cell r="I3732" t="str">
            <v>2020 MSA 167439</v>
          </cell>
          <cell r="J3732">
            <v>13</v>
          </cell>
          <cell r="K3732" t="str">
            <v>JALARAM ENTERPRISES LTD</v>
          </cell>
          <cell r="L3732" t="str">
            <v>DIGNITY COLLECTION LTD P O BOX4085 600100 NAIROBI KENYA TEL FAX254 20</v>
          </cell>
          <cell r="M3732" t="str">
            <v>MY</v>
          </cell>
          <cell r="N3732" t="str">
            <v>CNNGB</v>
          </cell>
          <cell r="O3732" t="str">
            <v>CT</v>
          </cell>
          <cell r="P3732">
            <v>935</v>
          </cell>
          <cell r="Q3732">
            <v>935</v>
          </cell>
          <cell r="R3732">
            <v>935</v>
          </cell>
          <cell r="S3732">
            <v>935</v>
          </cell>
          <cell r="T3732">
            <v>56215</v>
          </cell>
          <cell r="U3732">
            <v>56215</v>
          </cell>
          <cell r="V3732">
            <v>56215</v>
          </cell>
          <cell r="W3732">
            <v>56215</v>
          </cell>
          <cell r="X3732" t="str">
            <v>11 X HIGH CUBE 40 CONTAINER SAID TO CONTAIN TOTAL 935 NINE HUNDRED THIRTY-FIVE ONLY CARTONS SOFAS HS CODE 94016190 HOUSE HOUSE CARGO INTRANSIT TO ICD EMBAKASI VIA SGR TBL PIN NO P051457540G CONTAINER SUMMARY 11 X HIGH CUBE 40 CONTAINER C ARRIAGE TERM LINER</v>
          </cell>
          <cell r="Y3732" t="str">
            <v>Valide</v>
          </cell>
        </row>
        <row r="3733">
          <cell r="A3733" t="str">
            <v>RFCU2356193</v>
          </cell>
          <cell r="B3733">
            <v>20</v>
          </cell>
          <cell r="C3733" t="str">
            <v>EPIRCHNSHN265427</v>
          </cell>
          <cell r="D3733">
            <v>0</v>
          </cell>
          <cell r="E3733">
            <v>0</v>
          </cell>
          <cell r="F3733">
            <v>0</v>
          </cell>
          <cell r="G3733">
            <v>0</v>
          </cell>
          <cell r="H3733">
            <v>0</v>
          </cell>
          <cell r="I3733" t="str">
            <v>2020 MSA 164476</v>
          </cell>
          <cell r="J3733">
            <v>28</v>
          </cell>
          <cell r="K3733" t="str">
            <v>CHENGDU NEWSUN CROP SCIENCE CO LTD ADD NO 1401 YINTAI CENTER NO</v>
          </cell>
          <cell r="L3733" t="str">
            <v>GREENLIFE CROP PROTECTION AFRICA LT D P O BOX 2494200100 NAIROBI KENY</v>
          </cell>
          <cell r="M3733" t="str">
            <v>TH</v>
          </cell>
          <cell r="N3733" t="str">
            <v>CNSHA</v>
          </cell>
          <cell r="O3733" t="str">
            <v>DR</v>
          </cell>
          <cell r="P3733">
            <v>1600</v>
          </cell>
          <cell r="Q3733">
            <v>1600</v>
          </cell>
          <cell r="R3733">
            <v>1600</v>
          </cell>
          <cell r="S3733">
            <v>1600</v>
          </cell>
          <cell r="T3733">
            <v>56000</v>
          </cell>
          <cell r="U3733">
            <v>56000</v>
          </cell>
          <cell r="V3733">
            <v>56000</v>
          </cell>
          <cell r="W3733">
            <v>56000</v>
          </cell>
          <cell r="X3733" t="str">
            <v>2 X HIGH CUBE 40 AND 1 X 20 GP FCL CONTAINER SAID TO CONTAIN TOTAL 1600 DRUMS BIOSMART N-ENERGY 25 LITERS DRUM TOTALLY 800 DRUMS BIOSMART K-ENERGY 25 LITERS DRUM TOTALLY 800 DRUMS FOR HOUSE HOUSE GOODS IN TRANSIT TO NAI ROBI VIA MOMBASA PORT MERCHANT HAUAGE</v>
          </cell>
          <cell r="Y3733" t="str">
            <v>Valide</v>
          </cell>
        </row>
        <row r="3734">
          <cell r="A3734" t="str">
            <v>DRYU2308187</v>
          </cell>
          <cell r="B3734">
            <v>20</v>
          </cell>
          <cell r="C3734" t="str">
            <v>EPIRCHNSHN268140</v>
          </cell>
          <cell r="D3734">
            <v>0</v>
          </cell>
          <cell r="E3734">
            <v>0</v>
          </cell>
          <cell r="F3734">
            <v>0</v>
          </cell>
          <cell r="G3734">
            <v>0</v>
          </cell>
          <cell r="H3734">
            <v>0</v>
          </cell>
          <cell r="I3734" t="str">
            <v>2020 MSA 167136</v>
          </cell>
          <cell r="J3734">
            <v>52</v>
          </cell>
          <cell r="K3734" t="str">
            <v>HANGZHOU PRINT DECORATIVE MATERIAL CO LTD NO 2 DATANG ROAD JINNAN DI</v>
          </cell>
          <cell r="L3734" t="str">
            <v>TIMSALES LIMITED P O BOX 1220102 NJ ORONJORO MOLO ROAD ELBURGONKENYA T</v>
          </cell>
          <cell r="M3734" t="str">
            <v>VN</v>
          </cell>
          <cell r="N3734" t="str">
            <v>CNSHA</v>
          </cell>
          <cell r="O3734" t="str">
            <v>RO</v>
          </cell>
          <cell r="P3734">
            <v>187</v>
          </cell>
          <cell r="Q3734">
            <v>187</v>
          </cell>
          <cell r="R3734">
            <v>187</v>
          </cell>
          <cell r="S3734">
            <v>187</v>
          </cell>
          <cell r="T3734">
            <v>50514</v>
          </cell>
          <cell r="U3734">
            <v>50514</v>
          </cell>
          <cell r="V3734">
            <v>50514</v>
          </cell>
          <cell r="W3734">
            <v>50514</v>
          </cell>
          <cell r="X3734" t="str">
            <v>3 X STANDARD 20 CONTAINER SAID TO CONTAIN TOTAL 187 ONE HUNDRED EIGHTY-SEVEN ONLY ROLLS MELAMINE LAMINATION PAPER FOR IMPREGNATION AND LAMINATING ON CHIPBOARD 85 GSM - WIDHT 1250MM HS CODE 4811 90 00 IDF NO E2008376341 HOUSE HOUSE CARGO IN-TRANSIT TO ICD EMBAKASI BY CARRIER S HAULAGE CONTAINER SUMMARY 3 X STANDARD 20 CONTAINER CARRIAGE TERM LINER</v>
          </cell>
          <cell r="Y3734" t="str">
            <v>Valide</v>
          </cell>
        </row>
        <row r="3735">
          <cell r="A3735" t="str">
            <v>DFSU6476132</v>
          </cell>
          <cell r="B3735">
            <v>40</v>
          </cell>
          <cell r="C3735" t="str">
            <v>EPIRCHNSHN268165</v>
          </cell>
          <cell r="D3735">
            <v>0</v>
          </cell>
          <cell r="E3735">
            <v>0</v>
          </cell>
          <cell r="F3735">
            <v>0</v>
          </cell>
          <cell r="G3735">
            <v>0</v>
          </cell>
          <cell r="H3735">
            <v>0</v>
          </cell>
          <cell r="I3735" t="str">
            <v>2020 MSA 167494</v>
          </cell>
          <cell r="J3735">
            <v>19</v>
          </cell>
          <cell r="K3735" t="str">
            <v>JIAXING JINYI SOLAR ENERGY TECHNOLO GY CO LTD CAOZHUANG INDUSTRIAL</v>
          </cell>
          <cell r="L3735" t="str">
            <v>SOLARGEN TECHNOLOGIES LIMITED P O B OX 103520 00101 KENYA PIN P0513978</v>
          </cell>
          <cell r="M3735" t="str">
            <v>VN</v>
          </cell>
          <cell r="N3735" t="str">
            <v>CNSHA</v>
          </cell>
          <cell r="O3735" t="str">
            <v>CT</v>
          </cell>
          <cell r="P3735">
            <v>266</v>
          </cell>
          <cell r="Q3735">
            <v>266</v>
          </cell>
          <cell r="R3735">
            <v>266</v>
          </cell>
          <cell r="S3735">
            <v>266</v>
          </cell>
          <cell r="T3735">
            <v>8635</v>
          </cell>
          <cell r="U3735">
            <v>8635</v>
          </cell>
          <cell r="V3735">
            <v>8635</v>
          </cell>
          <cell r="W3735">
            <v>8635</v>
          </cell>
          <cell r="X3735" t="str">
            <v>1 X HIGH CUBE 40 CONTAINER SAID TO CONTAIN TOTAL 266 TWO HUNDRED SIXTY-SIX ONLY CARTONS SOLAR WATER HEATER SHIPMENT HOUSE HOUSE IN TRANSIT TO EMBAKASI NAIROBI VIA SGR TBL CARRIER HAULAGE CARRIAGE TERM LINER TBL</v>
          </cell>
          <cell r="Y3735" t="str">
            <v>Valide</v>
          </cell>
        </row>
        <row r="3736">
          <cell r="A3736" t="str">
            <v>CAXU9604216</v>
          </cell>
          <cell r="B3736">
            <v>40</v>
          </cell>
          <cell r="C3736" t="str">
            <v>EPIRCHNSHN268355</v>
          </cell>
          <cell r="D3736">
            <v>0</v>
          </cell>
          <cell r="E3736">
            <v>0</v>
          </cell>
          <cell r="F3736">
            <v>0</v>
          </cell>
          <cell r="G3736">
            <v>0</v>
          </cell>
          <cell r="H3736">
            <v>0</v>
          </cell>
          <cell r="I3736" t="str">
            <v>2020 MSA 167285</v>
          </cell>
          <cell r="J3736">
            <v>61</v>
          </cell>
          <cell r="K3736" t="str">
            <v>RAINBOW FAME INDUSTRIAL LTD NO 200 8 HUQINGPING RD JH PLAZA 10FL 101</v>
          </cell>
          <cell r="L3736" t="str">
            <v>INTERCONSUMER PRODUCTS LIMITED ICPL BUIDING BEHIND LOREAL HOUSE NEAR</v>
          </cell>
          <cell r="M3736" t="str">
            <v>VN</v>
          </cell>
          <cell r="N3736" t="str">
            <v>CNSHA</v>
          </cell>
          <cell r="O3736" t="str">
            <v>CT</v>
          </cell>
          <cell r="P3736">
            <v>2121</v>
          </cell>
          <cell r="Q3736">
            <v>2121</v>
          </cell>
          <cell r="R3736">
            <v>2121</v>
          </cell>
          <cell r="S3736">
            <v>2121</v>
          </cell>
          <cell r="T3736">
            <v>23161</v>
          </cell>
          <cell r="U3736">
            <v>23161</v>
          </cell>
          <cell r="V3736">
            <v>23161</v>
          </cell>
          <cell r="W3736">
            <v>23161</v>
          </cell>
          <cell r="X3736" t="str">
            <v>1 X HIGH CUBE 40 CONTAINER SAID TO CONTAIN TOTAL 2121 TWO THOUSAND ONE HUNDRED TWENTY-ONE ONLY CARTONS BOUNCY BABY WIPES IDF NO E2007355672 PIN P051121829L TEL NUMBER 254 713065586 2 MOBILE NUMBER 254 722539462 EMAIL PROCURE MENT INTERCONSUMER CO KE PIN P051121829L TEL NUMBER 254 713065586 2 MOBILE NUMBER 254 722539462 EMAIL PROCUREMENT INTERCONSUMER CO KE FOR GOODS IN TRANSIT TO NAIROBI VIA MOMBASA PORT MERCHANT HAULAGE</v>
          </cell>
          <cell r="Y3736" t="str">
            <v>Valide</v>
          </cell>
        </row>
        <row r="3737">
          <cell r="A3737" t="str">
            <v>CLHU9058746</v>
          </cell>
          <cell r="B3737">
            <v>40</v>
          </cell>
          <cell r="C3737" t="str">
            <v>EPIRCHNSHN268381</v>
          </cell>
          <cell r="D3737">
            <v>0</v>
          </cell>
          <cell r="E3737">
            <v>0</v>
          </cell>
          <cell r="F3737">
            <v>0</v>
          </cell>
          <cell r="G3737">
            <v>0</v>
          </cell>
          <cell r="H3737">
            <v>0</v>
          </cell>
          <cell r="I3737" t="str">
            <v>2020 MSA 167494</v>
          </cell>
          <cell r="J3737">
            <v>23</v>
          </cell>
          <cell r="K3737" t="str">
            <v>MANUCHAR NV RIETSCHOORVELDEN 20 217 0 ANTWERPEN BELGIUM TEL 32 3 640 9</v>
          </cell>
          <cell r="L3737" t="str">
            <v>JUBILEE TISSUE INDUSTRIES LTD P O BOX 47300606 NAIROBI KENYA PIN N</v>
          </cell>
          <cell r="M3737" t="str">
            <v>VN</v>
          </cell>
          <cell r="N3737" t="str">
            <v>CNSHA</v>
          </cell>
          <cell r="O3737" t="str">
            <v>RO</v>
          </cell>
          <cell r="P3737">
            <v>60</v>
          </cell>
          <cell r="Q3737">
            <v>60</v>
          </cell>
          <cell r="R3737">
            <v>60</v>
          </cell>
          <cell r="S3737">
            <v>60</v>
          </cell>
          <cell r="T3737">
            <v>45218</v>
          </cell>
          <cell r="U3737">
            <v>45218</v>
          </cell>
          <cell r="V3737">
            <v>45218</v>
          </cell>
          <cell r="W3737">
            <v>45218</v>
          </cell>
          <cell r="X3737" t="str">
            <v>3 X HIGH CUBE 40 CONTAINER SAID TO CONTAIN TOTAL 60 SIXTY ONLY ROLLS 44 858 MT TISSUE PAPER IN REELS TOTAL NUMBER OF REELS 60 TOTAL NET WEIGHT 44 858 MT TOTAL GROSS WEIGHT 45 218 MT CARGO IN TRANSIT TO ICD EMBAKASI ON CONSIGNEE S ACCOUNT HS CODE 48030000 CARGO IN TRANSIT BY CARRIER S HAULAGE CONTAINER SUMMARY 3 X HIGH CUBE 40 CONTAINER CARRIAGE TERM LINER HOUSE HOUSE INTRANSIT TO ICD EMBAKASI LINES TBL</v>
          </cell>
          <cell r="Y3737" t="str">
            <v>Valide</v>
          </cell>
        </row>
        <row r="3738">
          <cell r="A3738" t="str">
            <v>CLHU9071326</v>
          </cell>
          <cell r="B3738">
            <v>40</v>
          </cell>
          <cell r="C3738" t="str">
            <v>EPIRCHNSHN268381</v>
          </cell>
          <cell r="D3738">
            <v>0</v>
          </cell>
          <cell r="E3738">
            <v>0</v>
          </cell>
          <cell r="F3738">
            <v>0</v>
          </cell>
          <cell r="G3738">
            <v>0</v>
          </cell>
          <cell r="H3738">
            <v>0</v>
          </cell>
          <cell r="I3738" t="str">
            <v>2020 MSA 167494</v>
          </cell>
          <cell r="J3738">
            <v>23</v>
          </cell>
          <cell r="K3738" t="str">
            <v>MANUCHAR NV RIETSCHOORVELDEN 20 217 0 ANTWERPEN BELGIUM TEL 32 3 640 9</v>
          </cell>
          <cell r="L3738" t="str">
            <v>JUBILEE TISSUE INDUSTRIES LTD P O BOX 47300606 NAIROBI KENYA PIN N</v>
          </cell>
          <cell r="M3738" t="str">
            <v>VN</v>
          </cell>
          <cell r="N3738" t="str">
            <v>CNSHA</v>
          </cell>
          <cell r="O3738" t="str">
            <v>RO</v>
          </cell>
          <cell r="P3738">
            <v>60</v>
          </cell>
          <cell r="Q3738">
            <v>60</v>
          </cell>
          <cell r="R3738">
            <v>60</v>
          </cell>
          <cell r="S3738">
            <v>60</v>
          </cell>
          <cell r="T3738">
            <v>45218</v>
          </cell>
          <cell r="U3738">
            <v>45218</v>
          </cell>
          <cell r="V3738">
            <v>45218</v>
          </cell>
          <cell r="W3738">
            <v>45218</v>
          </cell>
          <cell r="X3738" t="str">
            <v>3 X HIGH CUBE 40 CONTAINER SAID TO CONTAIN TOTAL 60 SIXTY ONLY ROLLS 44 858 MT TISSUE PAPER IN REELS TOTAL NUMBER OF REELS 60 TOTAL NET WEIGHT 44 858 MT TOTAL GROSS WEIGHT 45 218 MT CARGO IN TRANSIT TO ICD EMBAKASI ON CONSIGNEE S ACCOUNT HS CODE 48030000 CARGO IN TRANSIT BY CARRIER S HAULAGE CONTAINER SUMMARY 3 X HIGH CUBE 40 CONTAINER CARRIAGE TERM LINER HOUSE HOUSE INTRANSIT TO ICD EMBAKASI LINES TBL</v>
          </cell>
          <cell r="Y3738" t="str">
            <v>Valide</v>
          </cell>
        </row>
        <row r="3739">
          <cell r="A3739" t="str">
            <v>CAXU9010976</v>
          </cell>
          <cell r="B3739">
            <v>40</v>
          </cell>
          <cell r="C3739" t="str">
            <v>EPIRCHNSHN268478</v>
          </cell>
          <cell r="D3739">
            <v>0</v>
          </cell>
          <cell r="E3739">
            <v>0</v>
          </cell>
          <cell r="F3739">
            <v>0</v>
          </cell>
          <cell r="G3739">
            <v>0</v>
          </cell>
          <cell r="H3739">
            <v>0</v>
          </cell>
          <cell r="I3739" t="str">
            <v>2020 MSA 167439</v>
          </cell>
          <cell r="J3739">
            <v>35</v>
          </cell>
          <cell r="K3739" t="str">
            <v>SHANGHAI YINGXIN WORLD MACHINERY CO LTD 12F CARERI BUILDING 432 HU</v>
          </cell>
          <cell r="L3739" t="str">
            <v>FREDRICK KABIRU ADD PO BOX 1303 1 30 WANGURU KENYA PIN NO A01232813</v>
          </cell>
          <cell r="M3739" t="str">
            <v>MY</v>
          </cell>
          <cell r="N3739" t="str">
            <v>CNSHA</v>
          </cell>
          <cell r="O3739" t="str">
            <v>PK</v>
          </cell>
          <cell r="P3739">
            <v>6</v>
          </cell>
          <cell r="Q3739">
            <v>6</v>
          </cell>
          <cell r="R3739">
            <v>6</v>
          </cell>
          <cell r="S3739">
            <v>6</v>
          </cell>
          <cell r="T3739">
            <v>5500</v>
          </cell>
          <cell r="U3739">
            <v>5500</v>
          </cell>
          <cell r="V3739">
            <v>5500</v>
          </cell>
          <cell r="W3739">
            <v>5500</v>
          </cell>
          <cell r="X3739" t="str">
            <v>1 X HIGH CUBE 40 CONTAINER SAID TO CONTAIN TOTAL 6 SIX ONLY PACKAGES 4LZ-6 0P HARVESTER LADDER FOR RICE HARVESTER RUBBER TRACK 550 90 56 RUBBER TRACK 500 90 51 P I NO WL20200717-1 HS CODE 84335100 84339000 40169910 HOUSE HOUSE GOODS IN TRANSIT TO NAIROBI VIA MOMBASA -MERCHANT THE CONTRACT OF CARRIAGE AFFREIGHTMENT EVIDENCED BY THIS BILL OF LADING SHALL BE ACCOMPLISHED TERMINATED AS SOON AS THE CONTAINERS GOODS ARE DELIVERED DISCHARGED AT MOMBASA THEREAFTER DELIVERY OF THE CONTAINERS GOODS TO NAIROBI WILL BE AT THE RISKS AND EXPENSES OF THE CONSIGNEES OR LEGAL HOLDERS OF THE BILL OF LADING IN ANY EVENT THE CARRIER IS ABSOLVED FOR ALL LIABILITY WHATSOEVER FOR ONWARDS DELIVERY OF THE CONTAINERS GOODS CARRIAGE TERM LINER</v>
          </cell>
          <cell r="Y3739" t="str">
            <v>Valide</v>
          </cell>
        </row>
        <row r="3740">
          <cell r="A3740" t="str">
            <v>ESPU2015328</v>
          </cell>
          <cell r="B3740">
            <v>20</v>
          </cell>
          <cell r="C3740" t="str">
            <v>EPIRCHNSHN268616</v>
          </cell>
          <cell r="D3740">
            <v>0</v>
          </cell>
          <cell r="E3740">
            <v>0</v>
          </cell>
          <cell r="F3740">
            <v>0</v>
          </cell>
          <cell r="G3740">
            <v>0</v>
          </cell>
          <cell r="H3740">
            <v>0</v>
          </cell>
          <cell r="I3740" t="str">
            <v>2020 MSA 167494</v>
          </cell>
          <cell r="J3740">
            <v>26</v>
          </cell>
          <cell r="K3740" t="str">
            <v>SCHENKER CHINA LTD 07 F RAFFLES CI TY NO 268 XI ZANG ZHONG ROAD SHAN</v>
          </cell>
          <cell r="L3740" t="str">
            <v>SMART TERRAIN PO BOX 9531480104 MOM BASA KENYA 254710149579 254710149</v>
          </cell>
          <cell r="M3740" t="str">
            <v>VN</v>
          </cell>
          <cell r="N3740" t="str">
            <v>CNSHA</v>
          </cell>
          <cell r="O3740" t="str">
            <v>CT</v>
          </cell>
          <cell r="P3740">
            <v>131</v>
          </cell>
          <cell r="Q3740">
            <v>131</v>
          </cell>
          <cell r="R3740">
            <v>131</v>
          </cell>
          <cell r="S3740">
            <v>131</v>
          </cell>
          <cell r="T3740">
            <v>3600</v>
          </cell>
          <cell r="U3740">
            <v>3600</v>
          </cell>
          <cell r="V3740">
            <v>3600</v>
          </cell>
          <cell r="W3740">
            <v>3600</v>
          </cell>
          <cell r="X3740" t="str">
            <v>1 X STANDARD 20 CONTAINER SAID TO CONTAIN TOTAL 131 ONE HUNDRED THIRTY-ONE ONLY CARTONS SOLAR WATER HEATER CARRIAGE TERM LINER HOUSE HOUSE INTRANSIT TO ICD EMBAKASI LINES TBL</v>
          </cell>
          <cell r="Y3740" t="str">
            <v>Valide</v>
          </cell>
        </row>
        <row r="3741">
          <cell r="A3741" t="str">
            <v>FCIU8666539</v>
          </cell>
          <cell r="B3741">
            <v>40</v>
          </cell>
          <cell r="C3741" t="str">
            <v>EPIRCHNSHN268627</v>
          </cell>
          <cell r="D3741">
            <v>0</v>
          </cell>
          <cell r="E3741">
            <v>0</v>
          </cell>
          <cell r="F3741">
            <v>0</v>
          </cell>
          <cell r="G3741">
            <v>0</v>
          </cell>
          <cell r="H3741">
            <v>0</v>
          </cell>
          <cell r="I3741" t="str">
            <v>2020 MSA 167439</v>
          </cell>
          <cell r="J3741">
            <v>36</v>
          </cell>
          <cell r="K3741" t="str">
            <v>SHANGHAI GONGYI PHARMACEUTICAL CO LTD 298 HUANCHENG EAST ROAD FENGX</v>
          </cell>
          <cell r="L3741" t="str">
            <v>MEDINA CHEMICALS LIMITED P O BOX 47 346 00100 NAIROBI KENYA TEL 254 20</v>
          </cell>
          <cell r="M3741" t="str">
            <v>MY</v>
          </cell>
          <cell r="N3741" t="str">
            <v>CNSHA</v>
          </cell>
          <cell r="O3741" t="str">
            <v>CT</v>
          </cell>
          <cell r="P3741">
            <v>1950</v>
          </cell>
          <cell r="Q3741">
            <v>1950</v>
          </cell>
          <cell r="R3741">
            <v>1950</v>
          </cell>
          <cell r="S3741">
            <v>1950</v>
          </cell>
          <cell r="T3741">
            <v>22000</v>
          </cell>
          <cell r="U3741">
            <v>22000</v>
          </cell>
          <cell r="V3741">
            <v>22000</v>
          </cell>
          <cell r="W3741">
            <v>22000</v>
          </cell>
          <cell r="X3741" t="str">
            <v>1 X HIGH CUBE 40 CONTAINER SAID TO CONTAIN TOTAL 1950 ONE THOUSAND NINE HUNDRED FIFTY ONLY CARTONS VETERINARY PHARMACEUTICALS AS PER PROFORMA INVOICE NO PI200727 DATED 27 07 2020 HS CODE 3004209099 CARGO IN-TRANSIT BY CARRIER S HAU LAGES CARRIAGE TERM LINER HOUSE HOUSE IN TRABSIT TO ICD EMBAKASI BY SGR-TBL</v>
          </cell>
          <cell r="Y3741" t="str">
            <v>Valide</v>
          </cell>
        </row>
        <row r="3742">
          <cell r="A3742" t="str">
            <v>IPXU3686419</v>
          </cell>
          <cell r="B3742">
            <v>20</v>
          </cell>
          <cell r="C3742" t="str">
            <v>EPIRCHNSHN268696</v>
          </cell>
          <cell r="D3742">
            <v>0</v>
          </cell>
          <cell r="E3742">
            <v>0</v>
          </cell>
          <cell r="F3742">
            <v>0</v>
          </cell>
          <cell r="G3742">
            <v>0</v>
          </cell>
          <cell r="H3742">
            <v>0</v>
          </cell>
          <cell r="I3742" t="str">
            <v>2020 MSA 167439</v>
          </cell>
          <cell r="J3742">
            <v>42</v>
          </cell>
          <cell r="K3742" t="str">
            <v>RECAZ STAR GENERAL TRADING LLC E701 AL SHOALA BUILDING BLOCK E STR</v>
          </cell>
          <cell r="L3742" t="str">
            <v>SUPER FOAM LIMITED</v>
          </cell>
          <cell r="M3742" t="str">
            <v>MY</v>
          </cell>
          <cell r="N3742" t="str">
            <v>CNSHA</v>
          </cell>
          <cell r="O3742" t="str">
            <v>DR</v>
          </cell>
          <cell r="P3742">
            <v>320</v>
          </cell>
          <cell r="Q3742">
            <v>320</v>
          </cell>
          <cell r="R3742">
            <v>320</v>
          </cell>
          <cell r="S3742">
            <v>320</v>
          </cell>
          <cell r="T3742">
            <v>74560</v>
          </cell>
          <cell r="U3742">
            <v>74560</v>
          </cell>
          <cell r="V3742">
            <v>74560</v>
          </cell>
          <cell r="W3742">
            <v>74560</v>
          </cell>
          <cell r="X3742" t="str">
            <v>4 X STANDARD 20 CONTAINER SAID TO CONTAIN TOTAL 320 THREE HUNDRED TWENTY ONLY DRUMS POLYOL 15PCT YT-3515 2015 GOODS IN TRANSIT TO ICD NAIROBI EMBAKASI VIA MOMBASA THE CONTRACT OF CARRIAGE AFFREIGHTMENT EVIDENCED BY THE BILL OF LADIN G SHALL BE ACCOMPLISHED TERMINATED AS SOON AS THE GOODS ARE DISCHARGE AT MOMBASA THEREAFTER DELIVERY OF THE GOODS TO ICD NAIROBI EMBAKASI WILL BE AT THE RISK AND EXPENSES OF THE CONSIGNEES OR LEGAL HOLDERS OF THE BILL OF LADING IN ANY EVENT THE CAR RIER IS ABSOLVED FOR ALL LIABILITY WHATSOEVER FOR ONWARDS DELIVERY OF THE GOODS AGENT BLUE FUNNEL LTD COTTS HOUSE GROUND FLOOR MOI AVENUE P O BOX 2892 - 80100 MOMBASA KENYA PHONE 254 57 2501057 CONTAINER SUMMARY 4 X STANDARD 20 CONTAINER CA</v>
          </cell>
          <cell r="Y3742" t="str">
            <v>Valide</v>
          </cell>
        </row>
        <row r="3743">
          <cell r="A3743" t="str">
            <v>AXIU1458674</v>
          </cell>
          <cell r="B3743">
            <v>40</v>
          </cell>
          <cell r="C3743" t="str">
            <v>EPIRCHNSHN268811</v>
          </cell>
          <cell r="D3743">
            <v>0</v>
          </cell>
          <cell r="E3743">
            <v>0</v>
          </cell>
          <cell r="F3743">
            <v>0</v>
          </cell>
          <cell r="G3743">
            <v>0</v>
          </cell>
          <cell r="H3743">
            <v>0</v>
          </cell>
          <cell r="I3743" t="str">
            <v>2020 MSA 167494</v>
          </cell>
          <cell r="J3743">
            <v>29</v>
          </cell>
          <cell r="K3743" t="str">
            <v>ELLI HONGKONG CO LIMITED RM C1D 6 F WING HING IND BLDG 14 HING YIP S</v>
          </cell>
          <cell r="L3743" t="str">
            <v>M S NABICO ENTERPRISES LIMITED P O BOX 39639 KIRINYAGA ROAD NAIROBI K</v>
          </cell>
          <cell r="M3743" t="str">
            <v>VN</v>
          </cell>
          <cell r="N3743" t="str">
            <v>CNSHA</v>
          </cell>
          <cell r="O3743" t="str">
            <v>CT</v>
          </cell>
          <cell r="P3743">
            <v>2196</v>
          </cell>
          <cell r="Q3743">
            <v>2196</v>
          </cell>
          <cell r="R3743">
            <v>2196</v>
          </cell>
          <cell r="S3743">
            <v>2196</v>
          </cell>
          <cell r="T3743">
            <v>39078</v>
          </cell>
          <cell r="U3743">
            <v>39078</v>
          </cell>
          <cell r="V3743">
            <v>39078</v>
          </cell>
          <cell r="W3743">
            <v>39078</v>
          </cell>
          <cell r="X3743" t="str">
            <v>2 X HIGH CUBE 40 CONTAINER SAID TO CONTAIN TOTAL 2196 TWO THOUSAND ONE HUNDRED NINETY-SIX ONLY CARTONS ELECTRICAL ACCESSORIES HS CODE 85366900 HS CODE 85365000 HS CODE 85168000 CARGO IN-TRANSIT BY CARRIER S HAULAGES CONTAINER SUMM ARY 2 X HIGH CUBE 40 CONTAINER CARRIAGE TERM LINER HOUSE HOUSE INTRANSIT TO ICD EMBAKASI LINES TBL</v>
          </cell>
          <cell r="Y3743" t="str">
            <v>Valide</v>
          </cell>
        </row>
        <row r="3744">
          <cell r="A3744" t="str">
            <v>FCIU8287920</v>
          </cell>
          <cell r="B3744">
            <v>40</v>
          </cell>
          <cell r="C3744" t="str">
            <v>EPIRCHNSHN268949</v>
          </cell>
          <cell r="D3744">
            <v>0</v>
          </cell>
          <cell r="E3744">
            <v>0</v>
          </cell>
          <cell r="F3744">
            <v>0</v>
          </cell>
          <cell r="G3744">
            <v>0</v>
          </cell>
          <cell r="H3744">
            <v>0</v>
          </cell>
          <cell r="I3744" t="str">
            <v>2020 MSA 167494</v>
          </cell>
          <cell r="J3744">
            <v>38</v>
          </cell>
          <cell r="K3744" t="str">
            <v>HEBEI TEAMTOP PHARMACEUTICAL CO L TD 22ND FLOOR YIHONG BUILDING Z</v>
          </cell>
          <cell r="L3744" t="str">
            <v>METROVET KENYA LIMITED PO BOX 7032 500400 GREENHOUSE 2ND FLOOR NAIROB</v>
          </cell>
          <cell r="M3744" t="str">
            <v>VN</v>
          </cell>
          <cell r="N3744" t="str">
            <v>CNSHA</v>
          </cell>
          <cell r="O3744" t="str">
            <v>CT</v>
          </cell>
          <cell r="P3744">
            <v>1250</v>
          </cell>
          <cell r="Q3744">
            <v>1250</v>
          </cell>
          <cell r="R3744">
            <v>1250</v>
          </cell>
          <cell r="S3744">
            <v>1250</v>
          </cell>
          <cell r="T3744">
            <v>28375</v>
          </cell>
          <cell r="U3744">
            <v>28375</v>
          </cell>
          <cell r="V3744">
            <v>28375</v>
          </cell>
          <cell r="W3744">
            <v>28375</v>
          </cell>
          <cell r="X3744" t="str">
            <v>1 X HIGH CUBE 40 CONTAINER SAID TO CONTAIN TOTAL 1250 ONE THOUSAND TWO HUNDRED FIFTY ONLY CARTONS OXYTETRACYCLINE 10PCT INJECTION HS CODE 3004 90 00 00 HOUSE HOUSE FOR GOODS IN TRANSIT TO NAIROBI VIA MOMBASA PORT - THE CONTRACT OF CARRIAGE MERCHANT HAULAGE</v>
          </cell>
          <cell r="Y3744" t="str">
            <v>Valide</v>
          </cell>
        </row>
        <row r="3745">
          <cell r="A3745" t="str">
            <v>FCIU3647114</v>
          </cell>
          <cell r="B3745">
            <v>20</v>
          </cell>
          <cell r="C3745" t="str">
            <v>EPIRCHNTAO213036</v>
          </cell>
          <cell r="D3745">
            <v>0</v>
          </cell>
          <cell r="E3745">
            <v>0</v>
          </cell>
          <cell r="F3745">
            <v>0</v>
          </cell>
          <cell r="G3745">
            <v>0</v>
          </cell>
          <cell r="H3745">
            <v>0</v>
          </cell>
          <cell r="I3745" t="str">
            <v>2020 MSA 167439</v>
          </cell>
          <cell r="J3745">
            <v>44</v>
          </cell>
          <cell r="K3745" t="str">
            <v>JOINT CHEMICALS HK LIMITED ROOM 2 105 QD3499 TREND CENTRE 293 1 CHE</v>
          </cell>
          <cell r="L3745" t="str">
            <v>NARKHI ENTERPRISES LTD P O BOX NO1 832000500 NAIROBI KENYA GODOWN NO7</v>
          </cell>
          <cell r="M3745" t="str">
            <v>MY</v>
          </cell>
          <cell r="N3745" t="str">
            <v>CNTAO</v>
          </cell>
          <cell r="O3745" t="str">
            <v>PK</v>
          </cell>
          <cell r="P3745">
            <v>333</v>
          </cell>
          <cell r="Q3745">
            <v>333</v>
          </cell>
          <cell r="R3745">
            <v>333</v>
          </cell>
          <cell r="S3745">
            <v>333</v>
          </cell>
          <cell r="T3745">
            <v>10512</v>
          </cell>
          <cell r="U3745">
            <v>10512</v>
          </cell>
          <cell r="V3745">
            <v>10512</v>
          </cell>
          <cell r="W3745">
            <v>10512</v>
          </cell>
          <cell r="X3745" t="str">
            <v>1 X STANDARD 20 CONTAINER SAID TO CONTAIN TOTAL 333 THREE HUNDRED THIRTY-THREE ONLY PACKAGES E-GLASS CHOPPED STRAND MAT HS CODE 70193100 E-GALSS TISSUE MAT HS CODE 70193100 HOUSE HOUSE CARGO IN-TRANSIT TO ICD EMBAKASI BY SGR-TBL</v>
          </cell>
          <cell r="Y3745" t="str">
            <v>Valide</v>
          </cell>
        </row>
        <row r="3746">
          <cell r="A3746" t="str">
            <v>TCNU7750846</v>
          </cell>
          <cell r="B3746">
            <v>40</v>
          </cell>
          <cell r="C3746" t="str">
            <v>EPIRCHNTAO213197</v>
          </cell>
          <cell r="D3746">
            <v>0</v>
          </cell>
          <cell r="E3746">
            <v>0</v>
          </cell>
          <cell r="F3746">
            <v>0</v>
          </cell>
          <cell r="G3746">
            <v>0</v>
          </cell>
          <cell r="H3746">
            <v>0</v>
          </cell>
          <cell r="I3746" t="str">
            <v>2020 MSA 167439</v>
          </cell>
          <cell r="J3746">
            <v>52</v>
          </cell>
          <cell r="K3746" t="str">
            <v>JIANGSU SANYUAN TIRE CO LTD NO 99 JIALINGJIANG ROAD SUYU ECONOMIC DEV</v>
          </cell>
          <cell r="L3746" t="str">
            <v>YOYO COMPANY LIMITED P O BOX 99037 CODE 80107 MOMBASA TEL FAX 0720 8</v>
          </cell>
          <cell r="M3746" t="str">
            <v>MY</v>
          </cell>
          <cell r="N3746" t="str">
            <v>CNTAO</v>
          </cell>
          <cell r="O3746" t="str">
            <v>PK</v>
          </cell>
          <cell r="P3746">
            <v>964</v>
          </cell>
          <cell r="Q3746">
            <v>964</v>
          </cell>
          <cell r="R3746">
            <v>964</v>
          </cell>
          <cell r="S3746">
            <v>964</v>
          </cell>
          <cell r="T3746">
            <v>24769</v>
          </cell>
          <cell r="U3746">
            <v>24769</v>
          </cell>
          <cell r="V3746">
            <v>24769</v>
          </cell>
          <cell r="W3746">
            <v>24769</v>
          </cell>
          <cell r="X3746" t="str">
            <v>1 X HIGH CUBE 40 CONTAINER SAID TO CONTAIN TOTAL 964 NINE HUNDRED SIXTY-FOUR ONLY PACKAGES MOTORCYCLE TIRE MOTORCYCLE TUBE HOUSE HOUSE PORT CLEARANCE KPA NOTICE</v>
          </cell>
          <cell r="Y3746" t="str">
            <v>Valide</v>
          </cell>
        </row>
        <row r="3747">
          <cell r="A3747" t="str">
            <v>RFSU2034178</v>
          </cell>
          <cell r="B3747">
            <v>20</v>
          </cell>
          <cell r="C3747" t="str">
            <v>EPIRCHNTAO213381</v>
          </cell>
          <cell r="D3747">
            <v>0</v>
          </cell>
          <cell r="E3747">
            <v>0</v>
          </cell>
          <cell r="F3747">
            <v>0</v>
          </cell>
          <cell r="G3747">
            <v>0</v>
          </cell>
          <cell r="H3747">
            <v>0</v>
          </cell>
          <cell r="I3747" t="str">
            <v>2020 MSA 167439</v>
          </cell>
          <cell r="J3747">
            <v>63</v>
          </cell>
          <cell r="K3747" t="str">
            <v>WEIFANG SHIRO NEW MATERIAL TECHNOLO GY CO LTD CHANGNING STREET FANGZ</v>
          </cell>
          <cell r="L3747" t="str">
            <v>RAJCHEM POLYMERS LTD P O BOX 1875 2 00500 EAST GATE ROAD OFF MOMBASA</v>
          </cell>
          <cell r="M3747" t="str">
            <v>MY</v>
          </cell>
          <cell r="N3747" t="str">
            <v>CNTAO</v>
          </cell>
          <cell r="O3747" t="str">
            <v>BG</v>
          </cell>
          <cell r="P3747">
            <v>500</v>
          </cell>
          <cell r="Q3747">
            <v>500</v>
          </cell>
          <cell r="R3747">
            <v>500</v>
          </cell>
          <cell r="S3747">
            <v>500</v>
          </cell>
          <cell r="T3747">
            <v>10100</v>
          </cell>
          <cell r="U3747">
            <v>10100</v>
          </cell>
          <cell r="V3747">
            <v>10100</v>
          </cell>
          <cell r="W3747">
            <v>10100</v>
          </cell>
          <cell r="X3747" t="str">
            <v>1 X STANDARD 20 CONTAINER SAID TO CONTAIN TOTAL 500 FIVE HUNDRED ONLY BAGS CHLORINATED RUBBER CR20 21 DAYS FREE OF DETENTION AT DESTINATION GRANTED FROM THE DATE OF LANDING PORT STORAGE HOWEVER SHALL BE CHARGED HOUSE HOUSE CARGO IN-TRANSIT TO ICD EMBAKASI BY SGR CARRIAGE TERM LINER</v>
          </cell>
          <cell r="Y3747" t="str">
            <v>Valide</v>
          </cell>
        </row>
        <row r="3748">
          <cell r="A3748" t="str">
            <v>FSCU9533036</v>
          </cell>
          <cell r="B3748">
            <v>40</v>
          </cell>
          <cell r="C3748" t="str">
            <v>EPIRCHNTAO213439</v>
          </cell>
          <cell r="D3748">
            <v>0</v>
          </cell>
          <cell r="E3748">
            <v>0</v>
          </cell>
          <cell r="F3748">
            <v>0</v>
          </cell>
          <cell r="G3748">
            <v>0</v>
          </cell>
          <cell r="H3748">
            <v>0</v>
          </cell>
          <cell r="I3748" t="str">
            <v>2020 MSA 167494</v>
          </cell>
          <cell r="J3748">
            <v>50</v>
          </cell>
          <cell r="K3748" t="str">
            <v>QINGDAO TYRELAND INTERNATIONAL TRAD E CO LTD C202 TIANTAI PLAZA NO</v>
          </cell>
          <cell r="L3748" t="str">
            <v>AUTOXPRESS LIMITED P O BOX 1416300 800 NAIROBI KENYA 3743611 374362</v>
          </cell>
          <cell r="M3748" t="str">
            <v>VN</v>
          </cell>
          <cell r="N3748" t="str">
            <v>CNTAO</v>
          </cell>
          <cell r="O3748" t="str">
            <v>PK</v>
          </cell>
          <cell r="P3748">
            <v>1116</v>
          </cell>
          <cell r="Q3748">
            <v>1116</v>
          </cell>
          <cell r="R3748">
            <v>1116</v>
          </cell>
          <cell r="S3748">
            <v>1116</v>
          </cell>
          <cell r="T3748">
            <v>60960</v>
          </cell>
          <cell r="U3748">
            <v>60960</v>
          </cell>
          <cell r="V3748">
            <v>60960</v>
          </cell>
          <cell r="W3748">
            <v>60960</v>
          </cell>
          <cell r="X3748" t="str">
            <v>4 X HIGH CUBE 40 CONTAINER SAID TO CONTAIN TOTAL 1116 ONE THOUSAND ONE HUNDRED SIXTEEN ONLY PACKAGES CFR MOMBASA KENYA INCOTERMS 2020 NEW PNEUMATIC TECHSHIELD BRAND TYRES AS PER PROFORMA INVOICE NO TLAP20200811 DATED AUGUST 12 2020 WITH A TOLERANCE OF UP TO PLUS OR MINUS TEN PERCENT IN BOTH QUANTITY AND CORRESPONDING VALUE IDF NO E2008382220 AND L C NO IMPLC07 1370 20 HS CODE 401120 HOUSE HOUSE CARGO IN-TRANSIT TO ICD EMBAKASI BY SGR CONTAINER SUMMARY 4 X HIGH CUBE 40 CONTAINER CARR IAGE TERM LINER TBL</v>
          </cell>
          <cell r="Y3748" t="str">
            <v>Valide</v>
          </cell>
        </row>
        <row r="3749">
          <cell r="A3749" t="str">
            <v>ESPU8040550</v>
          </cell>
          <cell r="B3749">
            <v>40</v>
          </cell>
          <cell r="C3749" t="str">
            <v>EPIRCHNTAO213439</v>
          </cell>
          <cell r="D3749">
            <v>0</v>
          </cell>
          <cell r="E3749">
            <v>0</v>
          </cell>
          <cell r="F3749">
            <v>0</v>
          </cell>
          <cell r="G3749">
            <v>0</v>
          </cell>
          <cell r="H3749">
            <v>0</v>
          </cell>
          <cell r="I3749" t="str">
            <v>2020 MSA 167494</v>
          </cell>
          <cell r="J3749">
            <v>50</v>
          </cell>
          <cell r="K3749" t="str">
            <v>QINGDAO TYRELAND INTERNATIONAL TRAD E CO LTD C202 TIANTAI PLAZA NO</v>
          </cell>
          <cell r="L3749" t="str">
            <v>AUTOXPRESS LIMITED P O BOX 1416300 800 NAIROBI KENYA 3743611 374362</v>
          </cell>
          <cell r="M3749" t="str">
            <v>VN</v>
          </cell>
          <cell r="N3749" t="str">
            <v>CNTAO</v>
          </cell>
          <cell r="O3749" t="str">
            <v>PK</v>
          </cell>
          <cell r="P3749">
            <v>1116</v>
          </cell>
          <cell r="Q3749">
            <v>1116</v>
          </cell>
          <cell r="R3749">
            <v>1116</v>
          </cell>
          <cell r="S3749">
            <v>1116</v>
          </cell>
          <cell r="T3749">
            <v>60960</v>
          </cell>
          <cell r="U3749">
            <v>60960</v>
          </cell>
          <cell r="V3749">
            <v>60960</v>
          </cell>
          <cell r="W3749">
            <v>60960</v>
          </cell>
          <cell r="X3749" t="str">
            <v>4 X HIGH CUBE 40 CONTAINER SAID TO CONTAIN TOTAL 1116 ONE THOUSAND ONE HUNDRED SIXTEEN ONLY PACKAGES CFR MOMBASA KENYA INCOTERMS 2020 NEW PNEUMATIC TECHSHIELD BRAND TYRES AS PER PROFORMA INVOICE NO TLAP20200811 DATED AUGUST 12 2020 WITH A TOLERANCE OF UP TO PLUS OR MINUS TEN PERCENT IN BOTH QUANTITY AND CORRESPONDING VALUE IDF NO E2008382220 AND L C NO IMPLC07 1370 20 HS CODE 401120 HOUSE HOUSE CARGO IN-TRANSIT TO ICD EMBAKASI BY SGR CONTAINER SUMMARY 4 X HIGH CUBE 40 CONTAINER CARR IAGE TERM LINER TBL</v>
          </cell>
          <cell r="Y3749" t="str">
            <v>Valide</v>
          </cell>
        </row>
        <row r="3750">
          <cell r="A3750" t="str">
            <v>ESPU8013929</v>
          </cell>
          <cell r="B3750">
            <v>40</v>
          </cell>
          <cell r="C3750" t="str">
            <v>EPIRCHNTAO213473</v>
          </cell>
          <cell r="D3750">
            <v>0</v>
          </cell>
          <cell r="E3750">
            <v>0</v>
          </cell>
          <cell r="F3750">
            <v>0</v>
          </cell>
          <cell r="G3750">
            <v>0</v>
          </cell>
          <cell r="H3750">
            <v>0</v>
          </cell>
          <cell r="I3750" t="str">
            <v>2020 MSA 167494</v>
          </cell>
          <cell r="J3750">
            <v>50</v>
          </cell>
          <cell r="K3750" t="str">
            <v>QINGDAO TYRELAND INTERNATIONAL TRAD E CO LTD C202 TIANTAI PLAZA NO</v>
          </cell>
          <cell r="L3750" t="str">
            <v>AUTOXPRESS LIMITED P O BOX 1416300 800 NAIROBI KENYA 3743611 374362</v>
          </cell>
          <cell r="M3750" t="str">
            <v>VN</v>
          </cell>
          <cell r="N3750" t="str">
            <v>CNTAO</v>
          </cell>
          <cell r="O3750" t="str">
            <v>PK</v>
          </cell>
          <cell r="P3750">
            <v>1116</v>
          </cell>
          <cell r="Q3750">
            <v>1116</v>
          </cell>
          <cell r="R3750">
            <v>1116</v>
          </cell>
          <cell r="S3750">
            <v>1116</v>
          </cell>
          <cell r="T3750">
            <v>60960</v>
          </cell>
          <cell r="U3750">
            <v>60960</v>
          </cell>
          <cell r="V3750">
            <v>60960</v>
          </cell>
          <cell r="W3750">
            <v>60960</v>
          </cell>
          <cell r="X3750" t="str">
            <v>4 X HIGH CUBE 40 CONTAINER SAID TO CONTAIN TOTAL 1116 ONE THOUSAND ONE HUNDRED SIXTEEN ONLY PACKAGES CFR MOMBASA KENYA INCOTERMS 2020 NEW PNEUMATIC TECHSHIELD BRAND TYRES AS PER PROFORMA INVOICE NO TLAP20200811 DATED AUGUST 12 2020 WITH A TOLERANCE OF UP TO PLUS OR MINUS TEN PERCENT IN BOTH QUANTITY AND CORRESPONDING VALUE IDF NO E2008382220 AND L C NO IMPLC07 1370 20 HS CODE 401120 HOUSE HOUSE CARGO IN-TRANSIT TO ICD EMBAKASI BY SGR CONTAINER SUMMARY 4 X HIGH CUBE 40 CONTAINER CARR IAGE TERM LINER TBL</v>
          </cell>
          <cell r="Y3750" t="str">
            <v>Valide</v>
          </cell>
        </row>
        <row r="3751">
          <cell r="A3751" t="str">
            <v>DFSU7734653</v>
          </cell>
          <cell r="B3751">
            <v>40</v>
          </cell>
          <cell r="C3751" t="str">
            <v>EPIRCHNTAO213473</v>
          </cell>
          <cell r="D3751">
            <v>0</v>
          </cell>
          <cell r="E3751">
            <v>0</v>
          </cell>
          <cell r="F3751">
            <v>0</v>
          </cell>
          <cell r="G3751">
            <v>0</v>
          </cell>
          <cell r="H3751">
            <v>0</v>
          </cell>
          <cell r="I3751" t="str">
            <v>2020 MSA 167494</v>
          </cell>
          <cell r="J3751">
            <v>50</v>
          </cell>
          <cell r="K3751" t="str">
            <v>QINGDAO TYRELAND INTERNATIONAL TRAD E CO LTD C202 TIANTAI PLAZA NO</v>
          </cell>
          <cell r="L3751" t="str">
            <v>AUTOXPRESS LIMITED P O BOX 1416300 800 NAIROBI KENYA 3743611 374362</v>
          </cell>
          <cell r="M3751" t="str">
            <v>VN</v>
          </cell>
          <cell r="N3751" t="str">
            <v>CNTAO</v>
          </cell>
          <cell r="O3751" t="str">
            <v>PK</v>
          </cell>
          <cell r="P3751">
            <v>1116</v>
          </cell>
          <cell r="Q3751">
            <v>1116</v>
          </cell>
          <cell r="R3751">
            <v>1116</v>
          </cell>
          <cell r="S3751">
            <v>1116</v>
          </cell>
          <cell r="T3751">
            <v>60960</v>
          </cell>
          <cell r="U3751">
            <v>60960</v>
          </cell>
          <cell r="V3751">
            <v>60960</v>
          </cell>
          <cell r="W3751">
            <v>60960</v>
          </cell>
          <cell r="X3751" t="str">
            <v>4 X HIGH CUBE 40 CONTAINER SAID TO CONTAIN TOTAL 1116 ONE THOUSAND ONE HUNDRED SIXTEEN ONLY PACKAGES CFR MOMBASA KENYA INCOTERMS 2020 NEW PNEUMATIC TECHSHIELD BRAND TYRES AS PER PROFORMA INVOICE NO TLAP20200811 DATED AUGUST 12 2020 WITH A TOLERANCE OF UP TO PLUS OR MINUS TEN PERCENT IN BOTH QUANTITY AND CORRESPONDING VALUE IDF NO E2008382220 AND L C NO IMPLC07 1370 20 HS CODE 401120 HOUSE HOUSE CARGO IN-TRANSIT TO ICD EMBAKASI BY SGR CONTAINER SUMMARY 4 X HIGH CUBE 40 CONTAINER CARR IAGE TERM LINER TBL</v>
          </cell>
          <cell r="Y3751" t="str">
            <v>Valide</v>
          </cell>
        </row>
        <row r="3752">
          <cell r="A3752" t="str">
            <v>DRYU9942357</v>
          </cell>
          <cell r="B3752">
            <v>40</v>
          </cell>
          <cell r="C3752" t="str">
            <v>EPIRCHNTAO213542</v>
          </cell>
          <cell r="D3752">
            <v>0</v>
          </cell>
          <cell r="E3752">
            <v>0</v>
          </cell>
          <cell r="F3752">
            <v>0</v>
          </cell>
          <cell r="G3752">
            <v>0</v>
          </cell>
          <cell r="H3752">
            <v>0</v>
          </cell>
          <cell r="I3752" t="str">
            <v>2020 MSA 167494</v>
          </cell>
          <cell r="J3752">
            <v>54</v>
          </cell>
          <cell r="K3752" t="str">
            <v>HAIER ELECTRONICS MIDDLE EAST FZE R OOM 602 JAFZA VIEW 19 JEBEL ALI</v>
          </cell>
          <cell r="L3752" t="str">
            <v>NAIVAS LTD OF P O BOX 6160000200 NA IROBI KENYA 0711080201</v>
          </cell>
          <cell r="M3752" t="str">
            <v>VN</v>
          </cell>
          <cell r="N3752" t="str">
            <v>CNTAO</v>
          </cell>
          <cell r="O3752" t="str">
            <v>CT</v>
          </cell>
          <cell r="P3752">
            <v>95</v>
          </cell>
          <cell r="Q3752">
            <v>95</v>
          </cell>
          <cell r="R3752">
            <v>95</v>
          </cell>
          <cell r="S3752">
            <v>95</v>
          </cell>
          <cell r="T3752">
            <v>4940</v>
          </cell>
          <cell r="U3752">
            <v>4940</v>
          </cell>
          <cell r="V3752">
            <v>4940</v>
          </cell>
          <cell r="W3752">
            <v>4940</v>
          </cell>
          <cell r="X3752" t="str">
            <v>1 X HIGH CUBE 40 CONTAINER SAID TO CONTAIN TOTAL 95 NINETY-FIVE ONLY CARTONS HAIER BRAND FREEZERS IMPORT DECLARATION FORM NO E2006353430 HOUSE HOUSE CARGO IN-TRANSIT TO ICD EMBAKASI BY SGR CARRIAGE TERM LINER TBL</v>
          </cell>
          <cell r="Y3752" t="str">
            <v>Valide</v>
          </cell>
        </row>
        <row r="3753">
          <cell r="A3753" t="str">
            <v>CLHU8890089</v>
          </cell>
          <cell r="B3753">
            <v>40</v>
          </cell>
          <cell r="C3753" t="str">
            <v>EPIRCHNTAO213543</v>
          </cell>
          <cell r="D3753">
            <v>0</v>
          </cell>
          <cell r="E3753">
            <v>0</v>
          </cell>
          <cell r="F3753">
            <v>0</v>
          </cell>
          <cell r="G3753">
            <v>0</v>
          </cell>
          <cell r="H3753">
            <v>0</v>
          </cell>
          <cell r="I3753" t="str">
            <v>2020 MSA 167494</v>
          </cell>
          <cell r="J3753">
            <v>55</v>
          </cell>
          <cell r="K3753" t="str">
            <v>HAIER ELECTRONICS MIDDLE EAST FZE R OOM 602 JAFZA VIEW 19 JEBEL ALI</v>
          </cell>
          <cell r="L3753" t="str">
            <v>NAIVAS LTD OF P O BOX 6160000200 NA IROBI KENYA 0711080201</v>
          </cell>
          <cell r="M3753" t="str">
            <v>VN</v>
          </cell>
          <cell r="N3753" t="str">
            <v>CNTAO</v>
          </cell>
          <cell r="O3753" t="str">
            <v>CT</v>
          </cell>
          <cell r="P3753">
            <v>95</v>
          </cell>
          <cell r="Q3753">
            <v>95</v>
          </cell>
          <cell r="R3753">
            <v>95</v>
          </cell>
          <cell r="S3753">
            <v>95</v>
          </cell>
          <cell r="T3753">
            <v>4940</v>
          </cell>
          <cell r="U3753">
            <v>4940</v>
          </cell>
          <cell r="V3753">
            <v>4940</v>
          </cell>
          <cell r="W3753">
            <v>4940</v>
          </cell>
          <cell r="X3753" t="str">
            <v>1 X HIGH CUBE 40 CONTAINER SAID TO CONTAIN TOTAL 95 NINETY-FIVE ONLY CARTONS HAIER BRAND FREEZERS IMPORT DECLARATION FORM NO E2006353413 HOUSE HOUSE CARGO IN-TRANSIT TO ICD EMBAKASI BY SGR CARRIAGE TERM LINER TBL</v>
          </cell>
          <cell r="Y3753" t="str">
            <v>Valide</v>
          </cell>
        </row>
        <row r="3754">
          <cell r="A3754" t="str">
            <v>DRYU9930248</v>
          </cell>
          <cell r="B3754">
            <v>40</v>
          </cell>
          <cell r="C3754" t="str">
            <v>EPIRINDAHD204359</v>
          </cell>
          <cell r="D3754">
            <v>0</v>
          </cell>
          <cell r="E3754">
            <v>0</v>
          </cell>
          <cell r="F3754">
            <v>0</v>
          </cell>
          <cell r="G3754">
            <v>0</v>
          </cell>
          <cell r="H3754">
            <v>0</v>
          </cell>
          <cell r="I3754" t="str">
            <v>2020 MSA 164258</v>
          </cell>
          <cell r="J3754">
            <v>40</v>
          </cell>
          <cell r="K3754" t="str">
            <v>KHYATI CHEMICALS PVT LTD UNITI P LOT NO 242 B 243 3 4 5 GIDC EST</v>
          </cell>
          <cell r="L3754" t="str">
            <v>UNILEVER KENYA LIMITED COMMERCIAL S TREET INDUSTRIAL AREA PO BOX 30062</v>
          </cell>
          <cell r="M3754" t="str">
            <v>PK</v>
          </cell>
          <cell r="N3754" t="str">
            <v>INAMD</v>
          </cell>
          <cell r="O3754" t="str">
            <v>BG</v>
          </cell>
          <cell r="P3754">
            <v>640</v>
          </cell>
          <cell r="Q3754">
            <v>640</v>
          </cell>
          <cell r="R3754">
            <v>640</v>
          </cell>
          <cell r="S3754">
            <v>640</v>
          </cell>
          <cell r="T3754">
            <v>16160</v>
          </cell>
          <cell r="U3754">
            <v>16160</v>
          </cell>
          <cell r="V3754">
            <v>16160</v>
          </cell>
          <cell r="W3754">
            <v>16160</v>
          </cell>
          <cell r="X3754" t="str">
            <v>1XHIGH CUBE 40 CONTAINER SAID TO CONTAIN TOTAL 640 BAGS TOTAL 640 SIX HUNDRED FORTY H D P E BAGS ONLY H D P E BAGS 640X25 KGS LEMONITE CBUS POWDER TINOPAL DMA-X P O NO 4518402211 DATE 15 04 2020 INV NO EXP 037 2020-21 DATE 16 05 2020 S BILL NO 2705746 DATE 18 05 2020 H S CODE NO 3204 20 10 MATERIAL NO 65300641 WITH REFERENCE TO 4600515668 CTC 054983 GW 16160 000 KGS NW 16000 000 KGS CARRIAGE TERM LINER HOUSE HOUSE PORT CLEARANCE KPA NOTICE</v>
          </cell>
          <cell r="Y3754" t="str">
            <v>Valide</v>
          </cell>
        </row>
        <row r="3755">
          <cell r="A3755" t="str">
            <v>DFSU2677139</v>
          </cell>
          <cell r="B3755">
            <v>20</v>
          </cell>
          <cell r="C3755" t="str">
            <v>EPIRINDAHD205108</v>
          </cell>
          <cell r="D3755">
            <v>0</v>
          </cell>
          <cell r="E3755">
            <v>0</v>
          </cell>
          <cell r="F3755">
            <v>0</v>
          </cell>
          <cell r="G3755">
            <v>0</v>
          </cell>
          <cell r="H3755">
            <v>0</v>
          </cell>
          <cell r="I3755" t="str">
            <v>2020 MSA 167281</v>
          </cell>
          <cell r="J3755">
            <v>91</v>
          </cell>
          <cell r="K3755" t="str">
            <v>SPICE WORLD THALTEJ AHMEDABAD38005 4 GUJARAT INDIA 0000000000</v>
          </cell>
          <cell r="L3755" t="str">
            <v>SAVJANI DHARMENDRA HEMRAJ OM SUPPLI ES P O BOX 1762900500 NAIROBI KEN</v>
          </cell>
          <cell r="M3755" t="str">
            <v>SA</v>
          </cell>
          <cell r="N3755" t="str">
            <v>INAMD</v>
          </cell>
          <cell r="O3755" t="str">
            <v>BG</v>
          </cell>
          <cell r="P3755">
            <v>590</v>
          </cell>
          <cell r="Q3755">
            <v>590</v>
          </cell>
          <cell r="R3755">
            <v>590</v>
          </cell>
          <cell r="S3755">
            <v>590</v>
          </cell>
          <cell r="T3755">
            <v>5100</v>
          </cell>
          <cell r="U3755">
            <v>5100</v>
          </cell>
          <cell r="V3755">
            <v>5100</v>
          </cell>
          <cell r="W3755">
            <v>5100</v>
          </cell>
          <cell r="X3755" t="str">
            <v>1 X STANDARD 20 CONTAINER SAID TO CONTAIN TOTAL 590 FIVE HUNDRED NINETY ONLY BAGS ASSORTED CREAM ROLL ORANGE 50 GMS ASSORTED CREAM ROLL STRAWBERRY 50 GMS ASSORTED CREAM ROLL VANILLA 50 GMS ASSORTED CREAM ROLL CHOCOLATE 50 G MS BHAKHARWADI 200 GMS DRY FRUIT KACHORI 200 GMS HS CODE 19053100 21069019 OTHER DETAILS AS PER INV NO SW20-21 081 DTD 27 08 2020 S B NO 5018437 DT 07 09 2020 TOTAL NET WT 4594 000 KGS CARRIAGE TERM LINER HOUSE HOUSE PORT NOMINATION AS PER KPA DIRECTIVE</v>
          </cell>
          <cell r="Y3755" t="str">
            <v>Valide</v>
          </cell>
        </row>
        <row r="3756">
          <cell r="A3756" t="str">
            <v>ESPU2023880</v>
          </cell>
          <cell r="B3756">
            <v>20</v>
          </cell>
          <cell r="C3756" t="str">
            <v>EPIRINDAHD205252</v>
          </cell>
          <cell r="D3756">
            <v>0</v>
          </cell>
          <cell r="E3756">
            <v>0</v>
          </cell>
          <cell r="F3756">
            <v>0</v>
          </cell>
          <cell r="G3756">
            <v>0</v>
          </cell>
          <cell r="H3756">
            <v>0</v>
          </cell>
          <cell r="I3756" t="str">
            <v>2020 MSA 167490</v>
          </cell>
          <cell r="J3756">
            <v>80</v>
          </cell>
          <cell r="K3756" t="str">
            <v>DAMA AUTO PRODUCTS P LTD 233 G I D C ESTATE PHASE II DEDIYASAN</v>
          </cell>
          <cell r="L3756" t="str">
            <v>AGRICULTURAL TRACTOR SPARES LTD DA RESSALAAM ROAD P O BOX 73294 NA</v>
          </cell>
          <cell r="M3756" t="str">
            <v>SA</v>
          </cell>
          <cell r="N3756" t="str">
            <v>INAMD</v>
          </cell>
          <cell r="O3756" t="str">
            <v>PK</v>
          </cell>
          <cell r="P3756">
            <v>837</v>
          </cell>
          <cell r="Q3756">
            <v>837</v>
          </cell>
          <cell r="R3756">
            <v>837</v>
          </cell>
          <cell r="S3756">
            <v>837</v>
          </cell>
          <cell r="T3756">
            <v>16177</v>
          </cell>
          <cell r="U3756">
            <v>16177</v>
          </cell>
          <cell r="V3756">
            <v>16177</v>
          </cell>
          <cell r="W3756">
            <v>16177</v>
          </cell>
          <cell r="X3756" t="str">
            <v>1 X STANDARD 20 CONTAINER SAID TO CONTAIN TOTAL 837 EIGHT HUNDRED THIRTY SEVEN PACKAGES AGRICULTURAL PLOUGH PARTS TRACTOR PARTS ALL OTHER DETAILS AS PER INVOICE NO DAPL 10 20-21 DT 19-09-2020 BUYERS ORDER NO DATE DAPL PR 10 2 0-21 DT 27 08 2020 I D F NO E2009405297 S BILL NO 5319215 DT 21 09 2020 NET WT 15340 000 KGS H S CODE - 84329010 CARRIAGE TERM LINER HOUSE HOUSE IN TRANSIT TO ICD EMBAKASI BR SGR-TBL</v>
          </cell>
          <cell r="Y3756" t="str">
            <v>Valide</v>
          </cell>
        </row>
        <row r="3757">
          <cell r="A3757" t="str">
            <v>FCIU8004980</v>
          </cell>
          <cell r="B3757">
            <v>40</v>
          </cell>
          <cell r="C3757" t="str">
            <v>EPIRINDDEL209271</v>
          </cell>
          <cell r="D3757">
            <v>0</v>
          </cell>
          <cell r="E3757">
            <v>0</v>
          </cell>
          <cell r="F3757">
            <v>0</v>
          </cell>
          <cell r="G3757">
            <v>0</v>
          </cell>
          <cell r="H3757">
            <v>0</v>
          </cell>
          <cell r="I3757" t="str">
            <v>2020 MSA 167281</v>
          </cell>
          <cell r="J3757">
            <v>98</v>
          </cell>
          <cell r="K3757" t="str">
            <v>H R POLYCOATS PVT LTD 46 KM STONE V PO ROHAD NEAR IUP JINDAL 903453582</v>
          </cell>
          <cell r="L3757" t="str">
            <v>REFLEX FOOTWEAR LIMITED NO 111 10 KIFARU CRESCENT ESTATE NAIROBI WEST</v>
          </cell>
          <cell r="M3757" t="str">
            <v>SA</v>
          </cell>
          <cell r="N3757" t="str">
            <v>INMUN</v>
          </cell>
          <cell r="O3757" t="str">
            <v>PK</v>
          </cell>
          <cell r="P3757">
            <v>546</v>
          </cell>
          <cell r="Q3757">
            <v>546</v>
          </cell>
          <cell r="R3757">
            <v>546</v>
          </cell>
          <cell r="S3757">
            <v>546</v>
          </cell>
          <cell r="T3757">
            <v>19333</v>
          </cell>
          <cell r="U3757">
            <v>19333</v>
          </cell>
          <cell r="V3757">
            <v>19333</v>
          </cell>
          <cell r="W3757">
            <v>19333</v>
          </cell>
          <cell r="X3757" t="str">
            <v>1 X HIGH CUBE 40 CONTAINER SAID TO CONTAIN TOTAL 546 FIVE HUNDRED FORTY-SIX ONLY PACKAGES CONTAINING PVC LEATHER CLOTH 343 ROLLS USE IN MAKING OOTWEARS COTTON CLOTH 40 ROLLS USE IN MAKING FOOTWEARS COTTON COATED FABRIC 49 ROLLS USE IN MAKING FOOTWEARS LACE 10 MM USE IN MAKING FOOTWEARS LACE 20 MM USE IN MAKING FOOTWEARS RE-FURBISH MOULD DIE USE IN MAKING FOOTWEARS S B NO 4723845 DTD 26 08 2020 IEC NO 0510006329 HS CODE 59031090 84807900 52093190 5 8063190 CARRIAGE TERM LINER HOUSE HOUSE CARGO IN-TRANSIT TO ICD EMBAKASI BY SGR</v>
          </cell>
          <cell r="Y3757" t="str">
            <v>Valide</v>
          </cell>
        </row>
        <row r="3758">
          <cell r="A3758" t="str">
            <v>FCIU4307340</v>
          </cell>
          <cell r="B3758">
            <v>20</v>
          </cell>
          <cell r="C3758" t="str">
            <v>EPIRINDDEL209345</v>
          </cell>
          <cell r="D3758">
            <v>0</v>
          </cell>
          <cell r="E3758">
            <v>0</v>
          </cell>
          <cell r="F3758">
            <v>0</v>
          </cell>
          <cell r="G3758">
            <v>0</v>
          </cell>
          <cell r="H3758">
            <v>0</v>
          </cell>
          <cell r="I3758" t="str">
            <v>2020 MSA 167281</v>
          </cell>
          <cell r="J3758">
            <v>107</v>
          </cell>
          <cell r="K3758" t="str">
            <v>PETROCHEM MIDDLE EAST FZE PO BOX 17028 JEBEL ALI DUBAI UAE</v>
          </cell>
          <cell r="L3758" t="str">
            <v>RAJCHEM POLYMERS LTD</v>
          </cell>
          <cell r="M3758" t="str">
            <v>SA</v>
          </cell>
          <cell r="N3758" t="str">
            <v>INMUN</v>
          </cell>
          <cell r="O3758" t="str">
            <v>DR</v>
          </cell>
          <cell r="P3758">
            <v>80</v>
          </cell>
          <cell r="Q3758">
            <v>80</v>
          </cell>
          <cell r="R3758">
            <v>80</v>
          </cell>
          <cell r="S3758">
            <v>80</v>
          </cell>
          <cell r="T3758">
            <v>16480</v>
          </cell>
          <cell r="U3758">
            <v>16480</v>
          </cell>
          <cell r="V3758">
            <v>16480</v>
          </cell>
          <cell r="W3758">
            <v>16480</v>
          </cell>
          <cell r="X3758" t="str">
            <v>1 X STANDARD 20 CONTAINER SAID TO CONTAIN TOTAL 80 EIGHTY ONLY DRUMS 01X 20 FCL STC 15 200 MT OF ETHYL GLYCOL 80 DRUMS X 190KGS NETT HS CODE 29094400 FREIGHT PREPAID HAZ CAR GO DETAILS UN NO 1171 IMCO CLASS 3 FLASH POINT 43 DC PACKING GROUP III NET WEIGHT 15200 00 KGS NUMBER AND TYPE OF PACKAGES 80 DRUMS PRODUCT NAME ETHYLENE GLYCOL MONO ETHYL ETHER CARRIAGE TERM LINER HOUSE HOUSE CARGO IN-TRANSIT TO ICD EMBAKASI BY SGR CONTAINER NO UN NO DG CLASS FLASH POINT PACKAGING GROUP FCIU4307340 1171 3 43 0 C III</v>
          </cell>
          <cell r="Y3758" t="str">
            <v>Valide</v>
          </cell>
        </row>
        <row r="3759">
          <cell r="A3759" t="str">
            <v>DFSU2223178</v>
          </cell>
          <cell r="B3759">
            <v>20</v>
          </cell>
          <cell r="C3759" t="str">
            <v>EPIRINDDEL209443</v>
          </cell>
          <cell r="D3759">
            <v>0</v>
          </cell>
          <cell r="E3759">
            <v>0</v>
          </cell>
          <cell r="F3759">
            <v>0</v>
          </cell>
          <cell r="G3759">
            <v>0</v>
          </cell>
          <cell r="H3759">
            <v>0</v>
          </cell>
          <cell r="I3759" t="str">
            <v>2020 MSA 167390</v>
          </cell>
          <cell r="J3759">
            <v>107</v>
          </cell>
          <cell r="K3759" t="str">
            <v>MW WIRETEC PVT LTD SP 159 A KEHRAN I INDUSTRIAL AREA BHIWADI EXTN A</v>
          </cell>
          <cell r="L3759" t="str">
            <v>BHACHU INDUSTRIES LTD P O BOX 74332 NAIROBI KENYA</v>
          </cell>
          <cell r="M3759" t="str">
            <v>SA</v>
          </cell>
          <cell r="N3759" t="str">
            <v>INTKD</v>
          </cell>
          <cell r="O3759" t="str">
            <v>PE</v>
          </cell>
          <cell r="P3759">
            <v>22</v>
          </cell>
          <cell r="Q3759">
            <v>22</v>
          </cell>
          <cell r="R3759">
            <v>22</v>
          </cell>
          <cell r="S3759">
            <v>22</v>
          </cell>
          <cell r="T3759">
            <v>24780</v>
          </cell>
          <cell r="U3759">
            <v>24780</v>
          </cell>
          <cell r="V3759">
            <v>24780</v>
          </cell>
          <cell r="W3759">
            <v>24780</v>
          </cell>
          <cell r="X3759" t="str">
            <v>1 X STANDARD 20 CONTAINER SAID TO CONTAIN 22 TWENTY TWO PALLETS CONTAINING MIG WIRE INV NO EXP-19 20-21 DT 12 09 2020 IEC NO 0511059442 S B NO 5132991 DT 12 09 2020 H S CODE NO 72299016 38109010 NET WEIGHT 24000 000 KGS WARE HOUSE ADDRESS - MW WIRETEC PVT LTD SP-159A KAHARANI INDUSTRIAL AREA BHIWADI DIST ALWAR RAJASTHAN -301019 HOUSE HOUSE CARGO IN-TRANSIT TO ICD EMBAKASI BY SGR CARRIAGE TERM LINER</v>
          </cell>
          <cell r="Y3759" t="str">
            <v>Valide</v>
          </cell>
        </row>
        <row r="3760">
          <cell r="A3760" t="str">
            <v>FCIU8364380</v>
          </cell>
          <cell r="B3760">
            <v>40</v>
          </cell>
          <cell r="C3760" t="str">
            <v>EPIRINDDEL209450</v>
          </cell>
          <cell r="D3760">
            <v>0</v>
          </cell>
          <cell r="E3760">
            <v>0</v>
          </cell>
          <cell r="F3760">
            <v>0</v>
          </cell>
          <cell r="G3760">
            <v>0</v>
          </cell>
          <cell r="H3760">
            <v>0</v>
          </cell>
          <cell r="I3760" t="str">
            <v>2020 MSA 167490</v>
          </cell>
          <cell r="J3760">
            <v>83</v>
          </cell>
          <cell r="K3760" t="str">
            <v>ASHCON LOGISTICS INDIA PVT LTD 104 C WING KUKREJA CENTER PLOT NO</v>
          </cell>
          <cell r="L3760" t="str">
            <v>SAI PHARMACEUTICALS LIMITED WHITEFIELD EDGE LAVINGTON NAIROBI KENYA</v>
          </cell>
          <cell r="M3760" t="str">
            <v>SA</v>
          </cell>
          <cell r="N3760" t="str">
            <v>INTKD</v>
          </cell>
          <cell r="O3760" t="str">
            <v>BX</v>
          </cell>
          <cell r="P3760">
            <v>1950</v>
          </cell>
          <cell r="Q3760">
            <v>1950</v>
          </cell>
          <cell r="R3760">
            <v>1950</v>
          </cell>
          <cell r="S3760">
            <v>1950</v>
          </cell>
          <cell r="T3760">
            <v>26147</v>
          </cell>
          <cell r="U3760">
            <v>26147</v>
          </cell>
          <cell r="V3760">
            <v>26147</v>
          </cell>
          <cell r="W3760">
            <v>26147</v>
          </cell>
          <cell r="X3760" t="str">
            <v>1 X HIGH CUBE 40 CONTAINER SAID TO CONTAIN TOTAL 1950 ONE THOUSAND NINE HUNDRED FIFTY ONLY BOXES TOTAL 1950 BOXES AXAGYL - 100 ML METRONIDAZOLE INJ USP 0 5PCT W V AXAPARA - 100 ML PARACETAMOL INT INF AXACIP - 100 ML CIPROFLOXAC IN INJ USP HS CODE 30042033 30049099 30049022 INV NO EXP0261 DT 14 09 2020 SB NO 5167431 DT 14 09 2020 HOUSE HOUSE INTRANSIT TO ICD EMBAKASI BY SGR CARRIAGE TERM LINER</v>
          </cell>
          <cell r="Y3760" t="str">
            <v>Valide</v>
          </cell>
        </row>
        <row r="3761">
          <cell r="A3761" t="str">
            <v>DRYU9930660</v>
          </cell>
          <cell r="B3761">
            <v>40</v>
          </cell>
          <cell r="C3761" t="str">
            <v>EPIRINDMUM211117</v>
          </cell>
          <cell r="D3761">
            <v>0</v>
          </cell>
          <cell r="E3761">
            <v>0</v>
          </cell>
          <cell r="F3761">
            <v>0</v>
          </cell>
          <cell r="G3761">
            <v>0</v>
          </cell>
          <cell r="H3761">
            <v>0</v>
          </cell>
          <cell r="I3761" t="str">
            <v>2020 MSA 164468</v>
          </cell>
          <cell r="J3761">
            <v>120</v>
          </cell>
          <cell r="K3761" t="str">
            <v>STREAMFLOW POLYWEAVE PVT LTD J 50 MIDC JALGAON 425003 MAHARASHTR</v>
          </cell>
          <cell r="L3761" t="str">
            <v>M S SPARTAN RELIEF EPZ LTD P O BOX 1391200800 NAIROBI KENYA 254020311</v>
          </cell>
          <cell r="M3761" t="str">
            <v>PK</v>
          </cell>
          <cell r="N3761" t="str">
            <v>INNSA</v>
          </cell>
          <cell r="O3761" t="str">
            <v>BL</v>
          </cell>
          <cell r="P3761">
            <v>1170</v>
          </cell>
          <cell r="Q3761">
            <v>1170</v>
          </cell>
          <cell r="R3761">
            <v>1170</v>
          </cell>
          <cell r="S3761">
            <v>1170</v>
          </cell>
          <cell r="T3761">
            <v>38085</v>
          </cell>
          <cell r="U3761">
            <v>38085</v>
          </cell>
          <cell r="V3761">
            <v>38085</v>
          </cell>
          <cell r="W3761">
            <v>38085</v>
          </cell>
          <cell r="X3761" t="str">
            <v>3 X HC40 STC 1170 BALES ONE THOUSAND ONE HUNDRED SEVENTY BALES ONLY POLYPROPYLENE MATS SYNTHETIC SLEEPING MATS SIZE 180CM X 270CM WEIGHT 2150 GMS + -5 TOTAL QUANTITY 17550 PCS H S CODE 46019900 IEC NO 0394074491 EX - 08 20-21 DT 26 05 2020 SB NO 2845625 DT 26 05 2020 NET WT 37732 50 KGS GROSS WT 38083 50 KGS HOUSE HOUSE INTRANSIT TO ICD EMBAKASI LINES TBL</v>
          </cell>
          <cell r="Y3761" t="str">
            <v>Valide</v>
          </cell>
        </row>
        <row r="3762">
          <cell r="A3762" t="str">
            <v>PCIU3167985</v>
          </cell>
          <cell r="B3762">
            <v>20</v>
          </cell>
          <cell r="C3762" t="str">
            <v>EPIRINDMUM212752</v>
          </cell>
          <cell r="D3762">
            <v>0</v>
          </cell>
          <cell r="E3762">
            <v>0</v>
          </cell>
          <cell r="F3762">
            <v>0</v>
          </cell>
          <cell r="G3762">
            <v>0</v>
          </cell>
          <cell r="H3762">
            <v>0</v>
          </cell>
          <cell r="I3762" t="str">
            <v>2020 MSA 167120</v>
          </cell>
          <cell r="J3762">
            <v>134</v>
          </cell>
          <cell r="K3762" t="str">
            <v>LEBEN LABORATORIES PVT LTD L4 PHAS E III M I D C AKOLA 444 104</v>
          </cell>
          <cell r="L3762" t="str">
            <v>M S UNISEL PHARMA KENYA LIMITED A PRICOT SUITES PLOT NO 209 3356</v>
          </cell>
          <cell r="M3762" t="str">
            <v>SA</v>
          </cell>
          <cell r="N3762" t="str">
            <v>INNSA</v>
          </cell>
          <cell r="O3762" t="str">
            <v>PK</v>
          </cell>
          <cell r="P3762">
            <v>651</v>
          </cell>
          <cell r="Q3762">
            <v>651</v>
          </cell>
          <cell r="R3762">
            <v>0</v>
          </cell>
          <cell r="S3762">
            <v>0</v>
          </cell>
          <cell r="T3762">
            <v>6901</v>
          </cell>
          <cell r="U3762">
            <v>6901</v>
          </cell>
          <cell r="V3762">
            <v>0</v>
          </cell>
          <cell r="W3762">
            <v>0</v>
          </cell>
          <cell r="X3762" t="str">
            <v>1 X STANDARD 20 CONTAINER SAID TO CONTAIN TOTAL 651 PACKAGES SIX HUNDRED FIFTY ONE PACKAGES ONLY PHARMACEUTICAL PRODUCTS MEDICAMENTS 1 BECLOMIN OINTMENT BP 15 GM BECLOMETHASONE + MICONAZOLE + NEOMYCIN 2 CEBAY 50 DRY SYRUP USP 1 00 ML CEFIXIME 50 MG 5 ML 3 CEFWAR 200 DT USP 10 S X 1 X 10 CEFPODOXIME PROXETIL 200 MG 4 ADIFLAM GEL BP 30GM DICLOFENAC GEL 5 ADIFLAM TABLET BP 10 S X 10 DICLOFENAC SODIUM 50 MG OTHER CARGO DESCRIPTION AS PER ISSUED OBL HOUSE HOUSE CARGO INTRANSIT TO ICD EMBAKASI BY SGR TBL</v>
          </cell>
          <cell r="Y3762" t="str">
            <v>Valide</v>
          </cell>
        </row>
        <row r="3763">
          <cell r="A3763" t="str">
            <v>MOTU0623983</v>
          </cell>
          <cell r="B3763">
            <v>40</v>
          </cell>
          <cell r="C3763" t="str">
            <v>EPIRINDMUM213055</v>
          </cell>
          <cell r="D3763">
            <v>0</v>
          </cell>
          <cell r="E3763">
            <v>0</v>
          </cell>
          <cell r="F3763">
            <v>0</v>
          </cell>
          <cell r="G3763">
            <v>0</v>
          </cell>
          <cell r="H3763">
            <v>0</v>
          </cell>
          <cell r="I3763" t="str">
            <v>2020 MSA 167390</v>
          </cell>
          <cell r="J3763">
            <v>120</v>
          </cell>
          <cell r="K3763" t="str">
            <v>M S DIVINE OVERSEAS PVT LTD GALA N O 17 CRESENT INDUSTRIAL ESTATE GR</v>
          </cell>
          <cell r="L3763" t="str">
            <v>M S KAY THREE ENTERPRISES LIMITED P O BOX 33322 00600</v>
          </cell>
          <cell r="M3763" t="str">
            <v>SA</v>
          </cell>
          <cell r="N3763" t="str">
            <v>INNSA</v>
          </cell>
          <cell r="O3763" t="str">
            <v>CT</v>
          </cell>
          <cell r="P3763">
            <v>533</v>
          </cell>
          <cell r="Q3763">
            <v>533</v>
          </cell>
          <cell r="R3763">
            <v>533</v>
          </cell>
          <cell r="S3763">
            <v>533</v>
          </cell>
          <cell r="T3763">
            <v>8963</v>
          </cell>
          <cell r="U3763">
            <v>8963</v>
          </cell>
          <cell r="V3763">
            <v>8963</v>
          </cell>
          <cell r="W3763">
            <v>8963</v>
          </cell>
          <cell r="X3763" t="str">
            <v>TOTAL PACKAGES 533 1 X HC40 STC 533 CARTONS S 533 CARTONS KITCHENWARES ITEMS SB NO 5201313 5201966 DT 15-09-2020 NET WT 6809 94 KGS HS CODE 73239420 HOUSE HOUSE CARGO IN TRANSIT TO ICD EMBAKASI</v>
          </cell>
          <cell r="Y3763" t="str">
            <v>Valide</v>
          </cell>
        </row>
        <row r="3764">
          <cell r="A3764" t="str">
            <v>DFSU1811990</v>
          </cell>
          <cell r="B3764">
            <v>20</v>
          </cell>
          <cell r="C3764" t="str">
            <v>EPIRINDMUM213058</v>
          </cell>
          <cell r="D3764">
            <v>0</v>
          </cell>
          <cell r="E3764">
            <v>0</v>
          </cell>
          <cell r="F3764">
            <v>0</v>
          </cell>
          <cell r="G3764">
            <v>0</v>
          </cell>
          <cell r="H3764">
            <v>0</v>
          </cell>
          <cell r="I3764" t="str">
            <v>2020 MSA 167390</v>
          </cell>
          <cell r="J3764">
            <v>123</v>
          </cell>
          <cell r="K3764" t="str">
            <v>RAJ PETRO SPECIALITIES PVT LTD Sur vey No 146 2 3 Madhuban Dam Road</v>
          </cell>
          <cell r="L3764" t="str">
            <v>PAN AFRICA TRANSFORMERS SWITCHGEA RS LIMITED 66 ENTERPRISE ROAD</v>
          </cell>
          <cell r="M3764" t="str">
            <v>SA</v>
          </cell>
          <cell r="N3764" t="str">
            <v>INNSA</v>
          </cell>
          <cell r="O3764" t="str">
            <v>PK</v>
          </cell>
          <cell r="P3764">
            <v>2</v>
          </cell>
          <cell r="Q3764">
            <v>2</v>
          </cell>
          <cell r="R3764">
            <v>2</v>
          </cell>
          <cell r="S3764">
            <v>2</v>
          </cell>
          <cell r="T3764">
            <v>39110</v>
          </cell>
          <cell r="U3764">
            <v>39110</v>
          </cell>
          <cell r="V3764">
            <v>39110</v>
          </cell>
          <cell r="W3764">
            <v>39110</v>
          </cell>
          <cell r="X3764" t="str">
            <v>2 X DV20 STC 2 FLEXI BAGS TOTAL TWO FLEXI BAGS ONLY ELECTROL-U UNINHIBITED TRANSFORMER INSULATING OIL H S CODE 2710 19 55 00 IDF NO E2008385978 TOTAL GROSS WEIGHT 39110 000 KGS TOTAL NET WEIGHT 38890 000 KGS SB NO 5201949 520 3729 DATE 15-SEP-2020 FREIGHT PREPAID UP TO MOMBASA DESTINATION HAULAGE ON COLLECT BASIS SECOND NOTIFY PRIME BANK LIMITED RIVERSIDE DRIVE P O BOX 43825-00100 NAIROBI KENYA ZIP CODE 00100 CONTACT PERSON RACHNA BACHHETA PHONE +2542042031 46 EMAIL FXIMPLC PRIMEBANK CO KE HOUSE HOUSE CARGO INTRANSIT TO ICD EMBAKASI</v>
          </cell>
          <cell r="Y3764" t="str">
            <v>Valide</v>
          </cell>
        </row>
        <row r="3765">
          <cell r="A3765" t="str">
            <v>DRYU2917115</v>
          </cell>
          <cell r="B3765">
            <v>20</v>
          </cell>
          <cell r="C3765" t="str">
            <v>EPIRINDMUM213058</v>
          </cell>
          <cell r="D3765">
            <v>0</v>
          </cell>
          <cell r="E3765">
            <v>0</v>
          </cell>
          <cell r="F3765">
            <v>0</v>
          </cell>
          <cell r="G3765">
            <v>0</v>
          </cell>
          <cell r="H3765">
            <v>0</v>
          </cell>
          <cell r="I3765" t="str">
            <v>2020 MSA 167390</v>
          </cell>
          <cell r="J3765">
            <v>123</v>
          </cell>
          <cell r="K3765" t="str">
            <v>RAJ PETRO SPECIALITIES PVT LTD Sur vey No 146 2 3 Madhuban Dam Road</v>
          </cell>
          <cell r="L3765" t="str">
            <v>PAN AFRICA TRANSFORMERS SWITCHGEA RS LIMITED 66 ENTERPRISE ROAD</v>
          </cell>
          <cell r="M3765" t="str">
            <v>SA</v>
          </cell>
          <cell r="N3765" t="str">
            <v>INNSA</v>
          </cell>
          <cell r="O3765" t="str">
            <v>PK</v>
          </cell>
          <cell r="P3765">
            <v>2</v>
          </cell>
          <cell r="Q3765">
            <v>2</v>
          </cell>
          <cell r="R3765">
            <v>2</v>
          </cell>
          <cell r="S3765">
            <v>2</v>
          </cell>
          <cell r="T3765">
            <v>39110</v>
          </cell>
          <cell r="U3765">
            <v>39110</v>
          </cell>
          <cell r="V3765">
            <v>39110</v>
          </cell>
          <cell r="W3765">
            <v>39110</v>
          </cell>
          <cell r="X3765" t="str">
            <v>2 X DV20 STC 2 FLEXI BAGS TOTAL TWO FLEXI BAGS ONLY ELECTROL-U UNINHIBITED TRANSFORMER INSULATING OIL H S CODE 2710 19 55 00 IDF NO E2008385978 TOTAL GROSS WEIGHT 39110 000 KGS TOTAL NET WEIGHT 38890 000 KGS SB NO 5201949 520 3729 DATE 15-SEP-2020 FREIGHT PREPAID UP TO MOMBASA DESTINATION HAULAGE ON COLLECT BASIS SECOND NOTIFY PRIME BANK LIMITED RIVERSIDE DRIVE P O BOX 43825-00100 NAIROBI KENYA ZIP CODE 00100 CONTACT PERSON RACHNA BACHHETA PHONE +2542042031 46 EMAIL FXIMPLC PRIMEBANK CO KE HOUSE HOUSE CARGO INTRANSIT TO ICD EMBAKASI</v>
          </cell>
          <cell r="Y3765" t="str">
            <v>Valide</v>
          </cell>
        </row>
        <row r="3766">
          <cell r="A3766" t="str">
            <v>ZCSU8427112</v>
          </cell>
          <cell r="B3766">
            <v>40</v>
          </cell>
          <cell r="C3766" t="str">
            <v>EPIRINDMUM213143</v>
          </cell>
          <cell r="D3766">
            <v>0</v>
          </cell>
          <cell r="E3766">
            <v>0</v>
          </cell>
          <cell r="F3766">
            <v>0</v>
          </cell>
          <cell r="G3766">
            <v>0</v>
          </cell>
          <cell r="H3766">
            <v>0</v>
          </cell>
          <cell r="I3766" t="str">
            <v>2020 MSA 167490</v>
          </cell>
          <cell r="J3766">
            <v>98</v>
          </cell>
          <cell r="K3766" t="str">
            <v>PIDILITE INDUSTRIES LIMITED REGENT CHAMBERS 7TH FLOOR NARIMANPOINT M</v>
          </cell>
          <cell r="L3766" t="str">
            <v>CROWN CLASSICS LIMITED TRADING HOUS E P O BOX 1809200500 RAMCO GROUP</v>
          </cell>
          <cell r="M3766" t="str">
            <v>SA</v>
          </cell>
          <cell r="N3766" t="str">
            <v>INNSA</v>
          </cell>
          <cell r="O3766" t="str">
            <v>PK</v>
          </cell>
          <cell r="P3766">
            <v>1410</v>
          </cell>
          <cell r="Q3766">
            <v>1410</v>
          </cell>
          <cell r="R3766">
            <v>1410</v>
          </cell>
          <cell r="S3766">
            <v>1410</v>
          </cell>
          <cell r="T3766">
            <v>24115</v>
          </cell>
          <cell r="U3766">
            <v>24115</v>
          </cell>
          <cell r="V3766">
            <v>24115</v>
          </cell>
          <cell r="W3766">
            <v>24115</v>
          </cell>
          <cell r="X3766" t="str">
            <v>1 X HIGH CUBE 40 CONTAINER SAID TO CONTAIN TOTAL 1410 PACKAGES HS CODE 32149090 DR FIXIT PIDIFIN 2 K 15 KG HS CODE 38244010 DR FIXIT PIDIPROOF LW+ 1 LT 200 ML 20 LT HS CODE 40021100 DR FIXIT SUPER LATEX 5 KG NPD 1 KG NPD HS CODE 32091010 DR FIXIT RAINCOAT 2 IN 1-NEW 4 LTX2 PCS 20 LTX1 PC INVOICE NO 90022380-1 DT 21 09 2020 TOTAL GROSS WT 24115 000 KGS TOTAL NET WT 21389 500 KGS SB NO 5331533 DT 21 09 2020 IDF NO E2009398891 HOUSE HOUSE IN TRANSIT T O ICD EMBAKASI BY SGR</v>
          </cell>
          <cell r="Y3766" t="str">
            <v>Valide</v>
          </cell>
        </row>
        <row r="3767">
          <cell r="A3767" t="str">
            <v>DFSU7366192</v>
          </cell>
          <cell r="B3767">
            <v>40</v>
          </cell>
          <cell r="C3767" t="str">
            <v>EPIRINDMUM213172</v>
          </cell>
          <cell r="D3767">
            <v>0</v>
          </cell>
          <cell r="E3767">
            <v>0</v>
          </cell>
          <cell r="F3767">
            <v>0</v>
          </cell>
          <cell r="G3767">
            <v>0</v>
          </cell>
          <cell r="H3767">
            <v>0</v>
          </cell>
          <cell r="I3767" t="str">
            <v>2020 MSA 167490</v>
          </cell>
          <cell r="J3767">
            <v>101</v>
          </cell>
          <cell r="K3767" t="str">
            <v>APOLLO TYRES LTD PLOT NO 7 SECTOR3 2 INSTITUTIONAL AREA GURGAON1220</v>
          </cell>
          <cell r="L3767" t="str">
            <v>KINGSWAY TYRES LIMITED P O BOX 1132400400 NAIROBI KENYA</v>
          </cell>
          <cell r="M3767" t="str">
            <v>SA</v>
          </cell>
          <cell r="N3767" t="str">
            <v>INNSA</v>
          </cell>
          <cell r="O3767" t="str">
            <v>PK</v>
          </cell>
          <cell r="P3767">
            <v>128</v>
          </cell>
          <cell r="Q3767">
            <v>128</v>
          </cell>
          <cell r="R3767">
            <v>128</v>
          </cell>
          <cell r="S3767">
            <v>128</v>
          </cell>
          <cell r="T3767">
            <v>8409</v>
          </cell>
          <cell r="U3767">
            <v>8409</v>
          </cell>
          <cell r="V3767">
            <v>8409</v>
          </cell>
          <cell r="W3767">
            <v>8409</v>
          </cell>
          <cell r="X3767" t="str">
            <v>1 X HC40 STC 128 PCS APOLLO BRAND TYRES AS PER PROFORMA INVOICE NO 230100057 DATED 200625 INCOTERMS 2010 CFR MOMBASA PORT KENYA IDF NO E2007356130 S B NO DT - 5336180- 21 09 2020 DOCUMENTARY CREDIT NUMBER - NCBIMPLC 321 20 DATE -2 00725 NET WEIGHT 8408 512 KGSHOUSE HOUSE GOODS IN TRANSIT TO ICD EMBAKASI VIA MOMBASA PORT- MERCHANT HAULAGE</v>
          </cell>
          <cell r="Y3767" t="str">
            <v>Valide</v>
          </cell>
        </row>
        <row r="3768">
          <cell r="A3768" t="str">
            <v>TGHU2826600</v>
          </cell>
          <cell r="B3768">
            <v>20</v>
          </cell>
          <cell r="C3768" t="str">
            <v>EPIRINDMUM213173</v>
          </cell>
          <cell r="D3768">
            <v>0</v>
          </cell>
          <cell r="E3768">
            <v>0</v>
          </cell>
          <cell r="F3768">
            <v>0</v>
          </cell>
          <cell r="G3768">
            <v>0</v>
          </cell>
          <cell r="H3768">
            <v>0</v>
          </cell>
          <cell r="I3768" t="str">
            <v>2020 MSA 167490</v>
          </cell>
          <cell r="J3768">
            <v>102</v>
          </cell>
          <cell r="K3768" t="str">
            <v>RAJ PETRO SPECIALITIES PVT LTD Sur vey No 146 2 3 Madhuban Dam Road</v>
          </cell>
          <cell r="L3768" t="str">
            <v>ARICHEM LIMITED OLD NORTH AIRPORT ROAD P O BOX 3137-00506 NAIROBI KEN</v>
          </cell>
          <cell r="M3768" t="str">
            <v>SA</v>
          </cell>
          <cell r="N3768" t="str">
            <v>INNSA</v>
          </cell>
          <cell r="O3768" t="str">
            <v>DR</v>
          </cell>
          <cell r="P3768">
            <v>104</v>
          </cell>
          <cell r="Q3768">
            <v>104</v>
          </cell>
          <cell r="R3768">
            <v>104</v>
          </cell>
          <cell r="S3768">
            <v>104</v>
          </cell>
          <cell r="T3768">
            <v>17992</v>
          </cell>
          <cell r="U3768">
            <v>17992</v>
          </cell>
          <cell r="V3768">
            <v>17992</v>
          </cell>
          <cell r="W3768">
            <v>17992</v>
          </cell>
          <cell r="X3768" t="str">
            <v>1 X DV20 STC 104 HDPE DRUMS TOTAL ONE HUNDRED FOUR HDPE DRUMS ONLY RAJOL- WT80 LIGHT WHITE OIL TECHNICAL GRADE 15 H S CODE 2710 19 57 TOTAL GROSS WEIGHT 17992 000 KGS TOTAL NET WEIGHT 17160 000 KGS SB NO 5372753 DATE 23-SEP-2 020 FREIGHT PREPAID UPTO MOMBASA DESTINATION HAULAGE ON PREPAID BASIS HOUSE HOUSE INTRANSIT TO ICD EMBAKASI BY SGR-TBL</v>
          </cell>
          <cell r="Y3768" t="str">
            <v>Valide</v>
          </cell>
        </row>
        <row r="3769">
          <cell r="A3769" t="str">
            <v>RFCU2357630</v>
          </cell>
          <cell r="B3769">
            <v>20</v>
          </cell>
          <cell r="C3769" t="str">
            <v>EPIRINDMUM213202</v>
          </cell>
          <cell r="D3769">
            <v>0</v>
          </cell>
          <cell r="E3769">
            <v>0</v>
          </cell>
          <cell r="F3769">
            <v>0</v>
          </cell>
          <cell r="G3769">
            <v>0</v>
          </cell>
          <cell r="H3769">
            <v>0</v>
          </cell>
          <cell r="I3769" t="str">
            <v>2020 MSA 167490</v>
          </cell>
          <cell r="J3769">
            <v>110</v>
          </cell>
          <cell r="K3769" t="str">
            <v>M s GRides FunFactories 22 Mitra Ku nj 16 Peddar Road Mumbai 400 026</v>
          </cell>
          <cell r="L3769" t="str">
            <v>Shiloah Investments Ltd PO Box 2501 40100 Kisumu Kenya PiN P0511207</v>
          </cell>
          <cell r="M3769" t="str">
            <v>SA</v>
          </cell>
          <cell r="N3769" t="str">
            <v>INNSA</v>
          </cell>
          <cell r="O3769" t="str">
            <v>PK</v>
          </cell>
          <cell r="P3769">
            <v>6</v>
          </cell>
          <cell r="Q3769">
            <v>6</v>
          </cell>
          <cell r="R3769">
            <v>6</v>
          </cell>
          <cell r="S3769">
            <v>6</v>
          </cell>
          <cell r="T3769">
            <v>1150</v>
          </cell>
          <cell r="U3769">
            <v>1150</v>
          </cell>
          <cell r="V3769">
            <v>1150</v>
          </cell>
          <cell r="W3769">
            <v>1150</v>
          </cell>
          <cell r="X3769" t="str">
            <v>1 X STANDARD 20 CONTAINER SAID TO CONTAIN TOTAL 6 SIX ONLY PACKAGES AMUSEMENT PARK RIDES- RIDE ON ELECTRIC CARS COMPLETE WITH SPARES BATTERIES NOT INCLUDED AMUSEMENT PARK RIDES- SPARE MOTORS 100VD C HS CODE 9504 90 00 INVOICE NO KSM 01 2019-20 DT 28 06 2020 SB NO 5085129 DT 10-09-2020 IEC NO 0316926884 HOUSE HOUSE INTRANSIT TO ICD EMBAKASI BY SGR</v>
          </cell>
          <cell r="Y3769" t="str">
            <v>Valide</v>
          </cell>
        </row>
        <row r="3770">
          <cell r="A3770" t="str">
            <v>CAXU6180768</v>
          </cell>
          <cell r="B3770">
            <v>20</v>
          </cell>
          <cell r="C3770" t="str">
            <v>EPIRINDMUM213219</v>
          </cell>
          <cell r="D3770">
            <v>0</v>
          </cell>
          <cell r="E3770">
            <v>0</v>
          </cell>
          <cell r="F3770">
            <v>0</v>
          </cell>
          <cell r="G3770">
            <v>0</v>
          </cell>
          <cell r="H3770">
            <v>0</v>
          </cell>
          <cell r="I3770" t="str">
            <v>2020 MSA 167490</v>
          </cell>
          <cell r="J3770">
            <v>118</v>
          </cell>
          <cell r="K3770" t="str">
            <v>JYOTI STEEL INDUSTRIES KAKAD BHAVAN 4TH FLOOR OPP GAIETY GALAXY CI</v>
          </cell>
          <cell r="L3770" t="str">
            <v>ASL LIMITED WIRE CABLE DIVISION OLD MOMBASA ROAD NEXT TO KATKO COM</v>
          </cell>
          <cell r="M3770" t="str">
            <v>SA</v>
          </cell>
          <cell r="N3770" t="str">
            <v>INNSA</v>
          </cell>
          <cell r="O3770" t="str">
            <v>BE</v>
          </cell>
          <cell r="P3770">
            <v>25</v>
          </cell>
          <cell r="Q3770">
            <v>25</v>
          </cell>
          <cell r="R3770">
            <v>25</v>
          </cell>
          <cell r="S3770">
            <v>25</v>
          </cell>
          <cell r="T3770">
            <v>25093</v>
          </cell>
          <cell r="U3770">
            <v>25093</v>
          </cell>
          <cell r="V3770">
            <v>25093</v>
          </cell>
          <cell r="W3770">
            <v>25093</v>
          </cell>
          <cell r="X3770" t="str">
            <v>1 X DV20 STC 25 BUNDLES TWENTY FIVE BUNDLES ONLY CARBON STEEL BRIGHT SHAFTING ROUND BARS EN3B DIA TOL H11 LENGTH 5 5 TO 6 MTR IDF NO E2009405525 CONTRACT NO KN 04 20-21 DT 10 09 2020 GR WT 25 093 MTS NET WT 25 043 MTS INV NO 162 20-21 DT 23 09 2020 SB NO 5377765 DT 23 09 2020 HS CODE NO 72155090 HOUSE HOUSE CARGO INTRANSIT TO ICD EMBAKASI BY SGR</v>
          </cell>
          <cell r="Y3770" t="str">
            <v>Valide</v>
          </cell>
        </row>
        <row r="3771">
          <cell r="A3771" t="str">
            <v>DRYU9647650</v>
          </cell>
          <cell r="B3771">
            <v>40</v>
          </cell>
          <cell r="C3771" t="str">
            <v>EPIRINDMUM213221</v>
          </cell>
          <cell r="D3771">
            <v>0</v>
          </cell>
          <cell r="E3771">
            <v>0</v>
          </cell>
          <cell r="F3771">
            <v>0</v>
          </cell>
          <cell r="G3771">
            <v>0</v>
          </cell>
          <cell r="H3771">
            <v>0</v>
          </cell>
          <cell r="I3771" t="str">
            <v>2020 MSA 167490</v>
          </cell>
          <cell r="J3771">
            <v>120</v>
          </cell>
          <cell r="K3771" t="str">
            <v>PIDILITE INDUSTRIES LIMITED REGENT CHAMBERS 7TH FLOOR NARIMANPOINT M</v>
          </cell>
          <cell r="L3771" t="str">
            <v>CROWN CLASSICS LIMITED TRADING HOUS E P O BOX 1809200500 RAMCO GROUP</v>
          </cell>
          <cell r="M3771" t="str">
            <v>SA</v>
          </cell>
          <cell r="N3771" t="str">
            <v>INNSA</v>
          </cell>
          <cell r="O3771" t="str">
            <v>CS</v>
          </cell>
          <cell r="P3771">
            <v>2200</v>
          </cell>
          <cell r="Q3771">
            <v>2200</v>
          </cell>
          <cell r="R3771">
            <v>2200</v>
          </cell>
          <cell r="S3771">
            <v>2200</v>
          </cell>
          <cell r="T3771">
            <v>24860</v>
          </cell>
          <cell r="U3771">
            <v>24860</v>
          </cell>
          <cell r="V3771">
            <v>24860</v>
          </cell>
          <cell r="W3771">
            <v>24860</v>
          </cell>
          <cell r="X3771" t="str">
            <v>1X40 HC FCL CONTAINER CONTAINING TOTAL 2200 CASES HS CODE 38244010 DR FIXIT POWDER WATERPROOF 500 GM INVOICE NO 90022395-1 DT 22 09 2020 TOTAL GROSS WT 24860 000 KGS TOTAL NET WT 22000 000 KGS SB NO 5380666 DT 23 09 2020 IDF NO E2009407411 HOUSE HOUSE CARGO IN TRANSIT TO ICD EMBAKASI</v>
          </cell>
          <cell r="Y3771" t="str">
            <v>Valide</v>
          </cell>
        </row>
        <row r="3772">
          <cell r="A3772" t="str">
            <v>ESPU2024422</v>
          </cell>
          <cell r="B3772">
            <v>20</v>
          </cell>
          <cell r="C3772" t="str">
            <v>EPIRINDMUM213224</v>
          </cell>
          <cell r="D3772">
            <v>0</v>
          </cell>
          <cell r="E3772">
            <v>0</v>
          </cell>
          <cell r="F3772">
            <v>0</v>
          </cell>
          <cell r="G3772">
            <v>0</v>
          </cell>
          <cell r="H3772">
            <v>0</v>
          </cell>
          <cell r="I3772" t="str">
            <v>2020 MSA 167490</v>
          </cell>
          <cell r="J3772">
            <v>122</v>
          </cell>
          <cell r="K3772" t="str">
            <v>RAJ PETRO SPECIALITIES PVT LTD Sur vey No 146 2 3 Madhuban Dam Road</v>
          </cell>
          <cell r="L3772" t="str">
            <v>UNILEVER KENYA LIMITED COMMERCIAL S TREET INDUSTRIAL AREA PO BOX 30062</v>
          </cell>
          <cell r="M3772" t="str">
            <v>SA</v>
          </cell>
          <cell r="N3772" t="str">
            <v>INNSA</v>
          </cell>
          <cell r="O3772" t="str">
            <v>CT</v>
          </cell>
          <cell r="P3772">
            <v>400</v>
          </cell>
          <cell r="Q3772">
            <v>400</v>
          </cell>
          <cell r="R3772">
            <v>400</v>
          </cell>
          <cell r="S3772">
            <v>400</v>
          </cell>
          <cell r="T3772">
            <v>10200</v>
          </cell>
          <cell r="U3772">
            <v>10200</v>
          </cell>
          <cell r="V3772">
            <v>10200</v>
          </cell>
          <cell r="W3772">
            <v>10200</v>
          </cell>
          <cell r="X3772" t="str">
            <v>1X20 FCL CONTAINER STC 400 CARTONS 25 KGS NETT PER CARTON RAJWAX JC3700 INVOICE NO 1750006996 INVOICE DATE 16 09 2020 GROSS WEIGHT 10 200 000 KGS NET WEIGHT 10 000 000 KGS S B NO 5344613 DATE 22-SEP-2020 HS CODE 271290 FREIGHT PREPAID UPTO MOMBASA DESTINATION HAULAGE ON PREPAID BASIS HOUSE HOUSE INTRANSIT TO ICD EMBAKASI BY SGR</v>
          </cell>
          <cell r="Y3772" t="str">
            <v>Valide</v>
          </cell>
        </row>
        <row r="3773">
          <cell r="A3773" t="str">
            <v>ZCSU8800083</v>
          </cell>
          <cell r="B3773">
            <v>40</v>
          </cell>
          <cell r="C3773" t="str">
            <v>EPIRINDMUM213233</v>
          </cell>
          <cell r="D3773">
            <v>0</v>
          </cell>
          <cell r="E3773">
            <v>0</v>
          </cell>
          <cell r="F3773">
            <v>0</v>
          </cell>
          <cell r="G3773">
            <v>0</v>
          </cell>
          <cell r="H3773">
            <v>0</v>
          </cell>
          <cell r="I3773" t="str">
            <v>2020 MSA 167490</v>
          </cell>
          <cell r="J3773">
            <v>125</v>
          </cell>
          <cell r="K3773" t="str">
            <v>MAHINDRA AND MAHINDRA LIMITED</v>
          </cell>
          <cell r="L3773" t="str">
            <v>RENTCO AFRICA LIMITED P O BOX 24736 00100 NAIROBI KENYA 000000000000</v>
          </cell>
          <cell r="M3773" t="str">
            <v>SA</v>
          </cell>
          <cell r="N3773" t="str">
            <v>INNSA</v>
          </cell>
          <cell r="O3773" t="str">
            <v>PK</v>
          </cell>
          <cell r="P3773">
            <v>180</v>
          </cell>
          <cell r="Q3773">
            <v>180</v>
          </cell>
          <cell r="R3773">
            <v>180</v>
          </cell>
          <cell r="S3773">
            <v>180</v>
          </cell>
          <cell r="T3773">
            <v>49500</v>
          </cell>
          <cell r="U3773">
            <v>49500</v>
          </cell>
          <cell r="V3773">
            <v>49500</v>
          </cell>
          <cell r="W3773">
            <v>49500</v>
          </cell>
          <cell r="X3773" t="str">
            <v>3 X HC40 STC 180 PACKAGES S 15 UNITS MAHINDRA 9200 4WD 92HP MODEL AS FBU AS PER PROFORMA INVOICE NO PINVREA2002-549 DATED 09 FEB 2020 TRADE TERMS CFR MOMBASA IDF NUMBER E2007361053 TR SR NOS TNSK2074 TNSK2072 TNSK2076 TNSK2073 TNSK20 70 TNSK2069 TNSK2068 TNSK2071 TNSK2078 TNSK2067 TNSK2083 TNSK2077 TNSK2079 TNSK2082 OTHER CARGO DESCRIPTION AS PER ISSUED OBL HOUSE HOUSE INTRANSIT TO ICD EMBAKASI BY SGR</v>
          </cell>
          <cell r="Y3773" t="str">
            <v>Valide</v>
          </cell>
        </row>
        <row r="3774">
          <cell r="A3774" t="str">
            <v>CLHU9103980</v>
          </cell>
          <cell r="B3774">
            <v>40</v>
          </cell>
          <cell r="C3774" t="str">
            <v>EPIRINDMUM213233</v>
          </cell>
          <cell r="D3774">
            <v>0</v>
          </cell>
          <cell r="E3774">
            <v>0</v>
          </cell>
          <cell r="F3774">
            <v>0</v>
          </cell>
          <cell r="G3774">
            <v>0</v>
          </cell>
          <cell r="H3774">
            <v>0</v>
          </cell>
          <cell r="I3774" t="str">
            <v>2020 MSA 167490</v>
          </cell>
          <cell r="J3774">
            <v>125</v>
          </cell>
          <cell r="K3774" t="str">
            <v>MAHINDRA AND MAHINDRA LIMITED</v>
          </cell>
          <cell r="L3774" t="str">
            <v>RENTCO AFRICA LIMITED P O BOX 24736 00100 NAIROBI KENYA 000000000000</v>
          </cell>
          <cell r="M3774" t="str">
            <v>SA</v>
          </cell>
          <cell r="N3774" t="str">
            <v>INNSA</v>
          </cell>
          <cell r="O3774" t="str">
            <v>PK</v>
          </cell>
          <cell r="P3774">
            <v>180</v>
          </cell>
          <cell r="Q3774">
            <v>180</v>
          </cell>
          <cell r="R3774">
            <v>180</v>
          </cell>
          <cell r="S3774">
            <v>180</v>
          </cell>
          <cell r="T3774">
            <v>49500</v>
          </cell>
          <cell r="U3774">
            <v>49500</v>
          </cell>
          <cell r="V3774">
            <v>49500</v>
          </cell>
          <cell r="W3774">
            <v>49500</v>
          </cell>
          <cell r="X3774" t="str">
            <v>3 X HC40 STC 180 PACKAGES S 15 UNITS MAHINDRA 9200 4WD 92HP MODEL AS FBU AS PER PROFORMA INVOICE NO PINVREA2002-549 DATED 09 FEB 2020 TRADE TERMS CFR MOMBASA IDF NUMBER E2007361053 TR SR NOS TNSK2074 TNSK2072 TNSK2076 TNSK2073 TNSK20 70 TNSK2069 TNSK2068 TNSK2071 TNSK2078 TNSK2067 TNSK2083 TNSK2077 TNSK2079 TNSK2082 OTHER CARGO DESCRIPTION AS PER ISSUED OBL HOUSE HOUSE INTRANSIT TO ICD EMBAKASI BY SGR</v>
          </cell>
          <cell r="Y3774" t="str">
            <v>Valide</v>
          </cell>
        </row>
        <row r="3775">
          <cell r="A3775" t="str">
            <v>TGHU8415119</v>
          </cell>
          <cell r="B3775">
            <v>40</v>
          </cell>
          <cell r="C3775" t="str">
            <v>EPIRINDMUM213233</v>
          </cell>
          <cell r="D3775">
            <v>0</v>
          </cell>
          <cell r="E3775">
            <v>0</v>
          </cell>
          <cell r="F3775">
            <v>0</v>
          </cell>
          <cell r="G3775">
            <v>0</v>
          </cell>
          <cell r="H3775">
            <v>0</v>
          </cell>
          <cell r="I3775" t="str">
            <v>2020 MSA 167490</v>
          </cell>
          <cell r="J3775">
            <v>125</v>
          </cell>
          <cell r="K3775" t="str">
            <v>MAHINDRA AND MAHINDRA LIMITED</v>
          </cell>
          <cell r="L3775" t="str">
            <v>RENTCO AFRICA LIMITED P O BOX 24736 00100 NAIROBI KENYA 000000000000</v>
          </cell>
          <cell r="M3775" t="str">
            <v>SA</v>
          </cell>
          <cell r="N3775" t="str">
            <v>INNSA</v>
          </cell>
          <cell r="O3775" t="str">
            <v>PK</v>
          </cell>
          <cell r="P3775">
            <v>180</v>
          </cell>
          <cell r="Q3775">
            <v>180</v>
          </cell>
          <cell r="R3775">
            <v>180</v>
          </cell>
          <cell r="S3775">
            <v>180</v>
          </cell>
          <cell r="T3775">
            <v>49500</v>
          </cell>
          <cell r="U3775">
            <v>49500</v>
          </cell>
          <cell r="V3775">
            <v>49500</v>
          </cell>
          <cell r="W3775">
            <v>49500</v>
          </cell>
          <cell r="X3775" t="str">
            <v>3 X HC40 STC 180 PACKAGES S 15 UNITS MAHINDRA 9200 4WD 92HP MODEL AS FBU AS PER PROFORMA INVOICE NO PINVREA2002-549 DATED 09 FEB 2020 TRADE TERMS CFR MOMBASA IDF NUMBER E2007361053 TR SR NOS TNSK2074 TNSK2072 TNSK2076 TNSK2073 TNSK20 70 TNSK2069 TNSK2068 TNSK2071 TNSK2078 TNSK2067 TNSK2083 TNSK2077 TNSK2079 TNSK2082 OTHER CARGO DESCRIPTION AS PER ISSUED OBL HOUSE HOUSE INTRANSIT TO ICD EMBAKASI BY SGR</v>
          </cell>
          <cell r="Y3775" t="str">
            <v>Valide</v>
          </cell>
        </row>
        <row r="3776">
          <cell r="A3776" t="str">
            <v>DRYU9933057</v>
          </cell>
          <cell r="B3776">
            <v>40</v>
          </cell>
          <cell r="C3776" t="str">
            <v>EPIRINDMUM213237</v>
          </cell>
          <cell r="D3776">
            <v>0</v>
          </cell>
          <cell r="E3776">
            <v>0</v>
          </cell>
          <cell r="F3776">
            <v>0</v>
          </cell>
          <cell r="G3776">
            <v>0</v>
          </cell>
          <cell r="H3776">
            <v>0</v>
          </cell>
          <cell r="I3776" t="str">
            <v>2020 MSA 167490</v>
          </cell>
          <cell r="J3776">
            <v>127</v>
          </cell>
          <cell r="K3776" t="str">
            <v>ACG PHARMA TECHNOLOGIES PVT LTD P LOT NO 1100 1109 AND 1116 1</v>
          </cell>
          <cell r="L3776" t="str">
            <v>LABORATORY ALLIED LTD P O BOX NO 42875 OPP SAMEER AFRICA NEXT TO L</v>
          </cell>
          <cell r="M3776" t="str">
            <v>SA</v>
          </cell>
          <cell r="N3776" t="str">
            <v>INNSA</v>
          </cell>
          <cell r="O3776" t="str">
            <v>BX</v>
          </cell>
          <cell r="P3776">
            <v>8</v>
          </cell>
          <cell r="Q3776">
            <v>8</v>
          </cell>
          <cell r="R3776">
            <v>8</v>
          </cell>
          <cell r="S3776">
            <v>8</v>
          </cell>
          <cell r="T3776">
            <v>7320</v>
          </cell>
          <cell r="U3776">
            <v>7320</v>
          </cell>
          <cell r="V3776">
            <v>7320</v>
          </cell>
          <cell r="W3776">
            <v>7320</v>
          </cell>
          <cell r="X3776" t="str">
            <v>1 X HIGH CUBE 40 CONTAINER 1 X STANDARD 20 CONTAINER TOTAL 08 WOODEN BOXES EIGHT WOODEN BOXES SPARE PARTS FOR PHARMA MACHINERY SPARE PARTS FOR TABLET COATING MACHINE WT00017EZ - ACCESSORIES FOR SC-500 WC00003EZ- DUCTING ASSEMBLY WT00017EZ - ACCESSORIES FOR SC-500 HS CODE 8479 90 40 BUYER S ORDER NO 1279 DATE 02 06 2020 INVOICE NO 755701557 DATE 19 09 2020 S B NO 5302586 DT 19-SEP-2020 TOTAL GROSS WT 7320 000 KGS TOTAL NET WT 5730 000 KGS RFID E-SEAL NO ITEK00059518 ITEK 00059519 HOUSE HOUSE PORT NOMINATION AS PER KPA DIRECTIVE</v>
          </cell>
          <cell r="Y3776" t="str">
            <v>Valide</v>
          </cell>
        </row>
        <row r="3777">
          <cell r="A3777" t="str">
            <v>GATU8741499</v>
          </cell>
          <cell r="B3777">
            <v>40</v>
          </cell>
          <cell r="C3777" t="str">
            <v>EPIRINDMUM213238</v>
          </cell>
          <cell r="D3777">
            <v>0</v>
          </cell>
          <cell r="E3777">
            <v>0</v>
          </cell>
          <cell r="F3777">
            <v>0</v>
          </cell>
          <cell r="G3777">
            <v>0</v>
          </cell>
          <cell r="H3777">
            <v>0</v>
          </cell>
          <cell r="I3777" t="str">
            <v>2020 MSA 167490</v>
          </cell>
          <cell r="J3777">
            <v>128</v>
          </cell>
          <cell r="K3777" t="str">
            <v>ACG PHARMA TECHNOLOGIES PVT LTD P LOT NO 1100 1109 AND 1116 1 SHIR</v>
          </cell>
          <cell r="L3777" t="str">
            <v>LABORATORY ALLIED LTD P O BOX NO 42875 OPP SAMEER AFRICA NEXT TO L</v>
          </cell>
          <cell r="M3777" t="str">
            <v>SA</v>
          </cell>
          <cell r="N3777" t="str">
            <v>INNSA</v>
          </cell>
          <cell r="O3777" t="str">
            <v>BX</v>
          </cell>
          <cell r="P3777">
            <v>13</v>
          </cell>
          <cell r="Q3777">
            <v>13</v>
          </cell>
          <cell r="R3777">
            <v>13</v>
          </cell>
          <cell r="S3777">
            <v>13</v>
          </cell>
          <cell r="T3777">
            <v>13920</v>
          </cell>
          <cell r="U3777">
            <v>13920</v>
          </cell>
          <cell r="V3777">
            <v>13920</v>
          </cell>
          <cell r="W3777">
            <v>13920</v>
          </cell>
          <cell r="X3777" t="str">
            <v>1 X HIGH CUBE 40 CONTAINER 2 X FLAT RACK 20 CONTAINER 1 X STANDARD 20 CONTAINER TOTAL 13 WOODEN BOXES MACHINERY FOR PHARMACEUTICAL USE UNASSEMBLED TABLET COATING MACHINE MODEL NO SC 700 HS CODE 8479 89 70 BUYER S ORDER NO 1279 1280 DTD 02 06 2020 INVOICE NO 755701556 DTD 18 09 2020 S B NO 5292287 DT 19-SEP-2020 TOTAL GROSS WT 13920 000 KGS TOTAL NET WT 10815 000 KGS OOG DIMENSION BHCU2604235 L 0 R 0 F 0 A 0 T 39 TEXU0004920 L 25 R 25 F 0 A 0 T 111 HOUSE HOUSE PORT NOMINATION AS PER KPA DIRECTIVE</v>
          </cell>
          <cell r="Y3777" t="str">
            <v>Valide</v>
          </cell>
        </row>
        <row r="3778">
          <cell r="A3778" t="str">
            <v>BSIU9120473</v>
          </cell>
          <cell r="B3778">
            <v>40</v>
          </cell>
          <cell r="C3778" t="str">
            <v>EPIRINDMUN207590</v>
          </cell>
          <cell r="D3778">
            <v>0</v>
          </cell>
          <cell r="E3778">
            <v>0</v>
          </cell>
          <cell r="F3778">
            <v>0</v>
          </cell>
          <cell r="G3778">
            <v>0</v>
          </cell>
          <cell r="H3778">
            <v>0</v>
          </cell>
          <cell r="I3778" t="str">
            <v>2020 MSA 166955</v>
          </cell>
          <cell r="J3778">
            <v>146</v>
          </cell>
          <cell r="K3778" t="str">
            <v>SHYAM ENGINEERING WORKS NARANPARBHU J HIGHWAY NARANPARRAVRI 9111111111</v>
          </cell>
          <cell r="L3778" t="str">
            <v>ART ALUMINIUM WORKS LTD P O BOX NO 248 00623 NAIROBI KENYA BEHI</v>
          </cell>
          <cell r="M3778" t="str">
            <v>IN</v>
          </cell>
          <cell r="N3778" t="str">
            <v>INMUN</v>
          </cell>
          <cell r="O3778" t="str">
            <v>PK</v>
          </cell>
          <cell r="P3778">
            <v>424</v>
          </cell>
          <cell r="Q3778">
            <v>424</v>
          </cell>
          <cell r="R3778">
            <v>424</v>
          </cell>
          <cell r="S3778">
            <v>424</v>
          </cell>
          <cell r="T3778">
            <v>18565</v>
          </cell>
          <cell r="U3778">
            <v>18565</v>
          </cell>
          <cell r="V3778">
            <v>18565</v>
          </cell>
          <cell r="W3778">
            <v>18565</v>
          </cell>
          <cell r="X3778" t="str">
            <v>1 X HIGH CUBE 40 CONTAINER SAID TO CONTAIN TOTAL 424 FOUR HUNDRED TWENTY-FOUR ONLY PACKAGES ZDCF - 550 DOUBLE HEAD AUTOMATIC FRONTAL SAW CUTTING ZPM - 30 NEUMATIC PUNCHING MACHINE ZR - 10 TD SINGLE COPY ROUTER HEAD AUTOMATIC WITH TRI PPLE ATTACHMENT ZUS - 16 SINGLE HEAD UPSTROCKING MACHINE OTHER DETAILS AS PER INVOICE INVOICE NO 01 2020-2021 DATE 20 08 2020 TOTAL NET WT 18365 000 KGS TOTAL GROSS WT18565 000 KGS SHIPPING BILL NO 4697863 DATE 25 08 2020 H S CODE 84615019 IHC PREPAID HOUSE HOUSE CARGO IN-TRANSIT TO ICD EMBAKASI BY SGR CARRIAGE TERM LINER TBL</v>
          </cell>
          <cell r="Y3778" t="str">
            <v>Valid</v>
          </cell>
        </row>
        <row r="3779">
          <cell r="A3779" t="str">
            <v>TCKU2182923</v>
          </cell>
          <cell r="B3779">
            <v>20</v>
          </cell>
          <cell r="C3779" t="str">
            <v>EPIRINDMUN207723</v>
          </cell>
          <cell r="D3779">
            <v>0</v>
          </cell>
          <cell r="E3779">
            <v>0</v>
          </cell>
          <cell r="F3779">
            <v>0</v>
          </cell>
          <cell r="G3779">
            <v>0</v>
          </cell>
          <cell r="H3779">
            <v>0</v>
          </cell>
          <cell r="I3779" t="str">
            <v>2020 MSA 167390</v>
          </cell>
          <cell r="J3779">
            <v>141</v>
          </cell>
          <cell r="K3779" t="str">
            <v>BLUE PEARL INTERNATIONAL NEAR HARI DARSHAN BHUJ KUTCH 370001</v>
          </cell>
          <cell r="L3779" t="str">
            <v>IMAX ENTERPRISES P O BOX2556800100 NAIROBIKENYA 254111111</v>
          </cell>
          <cell r="M3779" t="str">
            <v>SA</v>
          </cell>
          <cell r="N3779" t="str">
            <v>INMUN</v>
          </cell>
          <cell r="O3779" t="str">
            <v>PK</v>
          </cell>
          <cell r="P3779">
            <v>280</v>
          </cell>
          <cell r="Q3779">
            <v>280</v>
          </cell>
          <cell r="R3779">
            <v>280</v>
          </cell>
          <cell r="S3779">
            <v>280</v>
          </cell>
          <cell r="T3779">
            <v>3640</v>
          </cell>
          <cell r="U3779">
            <v>3640</v>
          </cell>
          <cell r="V3779">
            <v>3640</v>
          </cell>
          <cell r="W3779">
            <v>3640</v>
          </cell>
          <cell r="X3779" t="str">
            <v>1 X STANDARD 20 CONTAINER SAID TO CONTAIN TOTAL 280 TWO HUNDRED EIGHTY ONLY PACKAGES MOCC BLACK T T L R PU SOLE SHOE BLACK T T L R PU SOLE MOCC BLACK T T L R PU SOLE MOCC BLACK T T L R PU SOLE MOCC BLACK T T L R PU SOLE MOCC BLACK T T L R PU SOLE MOCC BLACK T T L R PU SOLE SHOE PINE FOAM PU SOLE SHOE PINE FOAM PU SOLE SHOE BLACK T T L R PU SOLE LOFAR BROWN FOAM TPR SOLE LOFAR BLACK FOAM TPR SOLE LOFAR BROWN FOAM TPR SOLE OTHER DETAILS AS PER INVOICES INVOICE NO BPI 24 20-21 DT 11 09 2020 S B NO 5168907 DTD 14 09 2020 TOTAL GROSS WT 3640 00 KGS TOTAL NET WT 3360 00 KGS HS CODE 64029990HOUSE HOUSE CARGO IN-TRANSIT TO ICD EMBAKASI BY SGR CARRIAGE TERM LINER TBL</v>
          </cell>
          <cell r="Y3779" t="str">
            <v>Valide</v>
          </cell>
        </row>
        <row r="3780">
          <cell r="A3780" t="str">
            <v>CLHU3258623</v>
          </cell>
          <cell r="B3780">
            <v>20</v>
          </cell>
          <cell r="C3780" t="str">
            <v>EPIRINDMUN207761</v>
          </cell>
          <cell r="D3780">
            <v>0</v>
          </cell>
          <cell r="E3780">
            <v>0</v>
          </cell>
          <cell r="F3780">
            <v>0</v>
          </cell>
          <cell r="G3780">
            <v>0</v>
          </cell>
          <cell r="H3780">
            <v>0</v>
          </cell>
          <cell r="I3780" t="str">
            <v>2020 MSA 167390</v>
          </cell>
          <cell r="J3780">
            <v>144</v>
          </cell>
          <cell r="K3780" t="str">
            <v>JET GRANITO PVT LTD 8A NATIONAL HIGHWAY MATEL CHAR RASTA AT DHUV</v>
          </cell>
          <cell r="L3780" t="str">
            <v>SAJ ENTERPRISES LTD P O BOX 452440 0100 254203587001</v>
          </cell>
          <cell r="M3780" t="str">
            <v>SA</v>
          </cell>
          <cell r="N3780" t="str">
            <v>INMUN</v>
          </cell>
          <cell r="O3780" t="str">
            <v>PE</v>
          </cell>
          <cell r="P3780">
            <v>144</v>
          </cell>
          <cell r="Q3780">
            <v>144</v>
          </cell>
          <cell r="R3780">
            <v>144</v>
          </cell>
          <cell r="S3780">
            <v>144</v>
          </cell>
          <cell r="T3780">
            <v>153000</v>
          </cell>
          <cell r="U3780">
            <v>153000</v>
          </cell>
          <cell r="V3780">
            <v>153000</v>
          </cell>
          <cell r="W3780">
            <v>153000</v>
          </cell>
          <cell r="X3780" t="str">
            <v>6 X STANDARD 20 CONTAINER SAID TO CONTAIN TOTAL 144 ONE HUNDRED FORTY-FOUR ONLY PALLETS TOTAL 144 WOODEN PALLETS 5760 BOXES 8 294 40 SQ MTR POLISHED PORCELAIN TILES SOLUBLE SALT NANO SIZE 600X600 MM DESIGN CODE NO 1020 1 045 1050 1064 1075 1077 GROSS WT 153 000 000 KGS NET WT 151 200 000 KGS S BILL NO 5204249 DT 15 09 2020 INVOICE NO EXP 089 2020-21 DT 15-09-2020 HS CODE 69072100 HOUSE HOUSE CARGO IN-TRANSIT TO ICD EMBAKASI BY SGR CARRIAGE TERM LINER TBL</v>
          </cell>
          <cell r="Y3780" t="str">
            <v>Valide</v>
          </cell>
        </row>
        <row r="3781">
          <cell r="A3781" t="str">
            <v>TGHU1897451</v>
          </cell>
          <cell r="B3781">
            <v>20</v>
          </cell>
          <cell r="C3781" t="str">
            <v>EPIRINDMUN207774</v>
          </cell>
          <cell r="D3781">
            <v>0</v>
          </cell>
          <cell r="E3781">
            <v>0</v>
          </cell>
          <cell r="F3781">
            <v>0</v>
          </cell>
          <cell r="G3781">
            <v>0</v>
          </cell>
          <cell r="H3781">
            <v>0</v>
          </cell>
          <cell r="I3781" t="str">
            <v>2020 MSA 167390</v>
          </cell>
          <cell r="J3781">
            <v>150</v>
          </cell>
          <cell r="K3781" t="str">
            <v>M S SANJAY CASTINGS INDIA PVT L TD EXPORT HOUSE SURVEY NO 217</v>
          </cell>
          <cell r="L3781" t="str">
            <v>PALAK INTERNATIONAL LTD ChangamweRd Off Enterprise Road Industrial A</v>
          </cell>
          <cell r="M3781" t="str">
            <v>SA</v>
          </cell>
          <cell r="N3781" t="str">
            <v>INMUN</v>
          </cell>
          <cell r="O3781" t="str">
            <v>PK</v>
          </cell>
          <cell r="P3781">
            <v>47</v>
          </cell>
          <cell r="Q3781">
            <v>47</v>
          </cell>
          <cell r="R3781">
            <v>47</v>
          </cell>
          <cell r="S3781">
            <v>47</v>
          </cell>
          <cell r="T3781">
            <v>27025</v>
          </cell>
          <cell r="U3781">
            <v>27025</v>
          </cell>
          <cell r="V3781">
            <v>27025</v>
          </cell>
          <cell r="W3781">
            <v>27025</v>
          </cell>
          <cell r="X3781" t="str">
            <v>1 X STANDARD 20 CONTAINER SAID TO CONTAIN TOTAL 47 FORTY-SEVEN ONLY PACKAGES CAST IRON INGOT MOULD HSN CODE 84542020 PRODUCT C I INGOT MOULD QTY - WT PCS 47-575 TOTAL WEIGHT 27025 00 KGS SIZE 3 5 X 4 5 X 60 INV NO SCI PL 08 2020-21 DT 15 09 2020 SB NO 5195316 DT 15 09 2020 INLAND HAULAGE IMPORT- COLLECT HOUSE HOUSE CARGO IN-TRANSIT TO ICD EMBAKASI BY SGR CARRIAGE TERM LINER TBL</v>
          </cell>
          <cell r="Y3781" t="str">
            <v>Valide</v>
          </cell>
        </row>
        <row r="3782">
          <cell r="A3782" t="str">
            <v>DFSU2223096</v>
          </cell>
          <cell r="B3782">
            <v>20</v>
          </cell>
          <cell r="C3782" t="str">
            <v>EPIRINDMUN207796</v>
          </cell>
          <cell r="D3782">
            <v>0</v>
          </cell>
          <cell r="E3782">
            <v>0</v>
          </cell>
          <cell r="F3782">
            <v>0</v>
          </cell>
          <cell r="G3782">
            <v>0</v>
          </cell>
          <cell r="H3782">
            <v>0</v>
          </cell>
          <cell r="I3782" t="str">
            <v>2020 MSA 167490</v>
          </cell>
          <cell r="J3782">
            <v>139</v>
          </cell>
          <cell r="K3782" t="str">
            <v>MARBILANO TILES LLP SURVEY NO 2P1 P2 3P2 HALVAD ROAD UNCHI MANDAL</v>
          </cell>
          <cell r="L3782" t="str">
            <v>LEO INVESTMENTS LTD P O BOX 494340 0100 NAIROBI 0720511301 07292002</v>
          </cell>
          <cell r="M3782" t="str">
            <v>SA</v>
          </cell>
          <cell r="N3782" t="str">
            <v>INMUN</v>
          </cell>
          <cell r="O3782" t="str">
            <v>BX</v>
          </cell>
          <cell r="P3782">
            <v>959</v>
          </cell>
          <cell r="Q3782">
            <v>959</v>
          </cell>
          <cell r="R3782">
            <v>959</v>
          </cell>
          <cell r="S3782">
            <v>959</v>
          </cell>
          <cell r="T3782">
            <v>27650</v>
          </cell>
          <cell r="U3782">
            <v>27650</v>
          </cell>
          <cell r="V3782">
            <v>27650</v>
          </cell>
          <cell r="W3782">
            <v>27650</v>
          </cell>
          <cell r="X3782" t="str">
            <v>1 X STANDARD 20 CONTAINER SAID TO CONTAIN TOTAL 959 NINE HUNDRED FIFTY-NINE ONLY BOXES CERAMIC GLAZED VITRIFIED TILES SIZE 600X1200 MM 2PCS BOX 1 44SQM BOX FREE SAMPLE OF 29 BOX HS CODE 69072100 TEN WOODEN STAND FOR TILES HS C ODE 94033090 TOTAL 959 BOXES TOTAL 1324 80 SQM TOTAL NET WEIGHT 27200 00 INVOICE NO MRB 20-21 100 DT 21 09 2020 S BILL NO 5341102 DT 22 09 2020 CARRIAGE TERM LINER HOUSE HOUSE PORT NOMINATION AS PER KPA DIRECTIVE</v>
          </cell>
          <cell r="Y3782" t="str">
            <v>Valide</v>
          </cell>
        </row>
        <row r="3783">
          <cell r="A3783" t="str">
            <v>GAOU6127415</v>
          </cell>
          <cell r="B3783">
            <v>40</v>
          </cell>
          <cell r="C3783" t="str">
            <v>EPIRINDMUN207809</v>
          </cell>
          <cell r="D3783">
            <v>0</v>
          </cell>
          <cell r="E3783">
            <v>0</v>
          </cell>
          <cell r="F3783">
            <v>0</v>
          </cell>
          <cell r="G3783">
            <v>0</v>
          </cell>
          <cell r="H3783">
            <v>0</v>
          </cell>
          <cell r="I3783" t="str">
            <v>2020 MSA 167490</v>
          </cell>
          <cell r="J3783">
            <v>143</v>
          </cell>
          <cell r="K3783" t="str">
            <v>ATUL AUTO LIMITED 8B NATIONAL HIGHW AY NEAR MICROWAVE TOWER SHAPAR</v>
          </cell>
          <cell r="L3783" t="str">
            <v>BROADWAY BAKERY LIMITED P O BOX NO 2501000 THIKAKENYA</v>
          </cell>
          <cell r="M3783" t="str">
            <v>SA</v>
          </cell>
          <cell r="N3783" t="str">
            <v>INMUN</v>
          </cell>
          <cell r="O3783" t="str">
            <v>PK</v>
          </cell>
          <cell r="P3783">
            <v>49</v>
          </cell>
          <cell r="Q3783">
            <v>49</v>
          </cell>
          <cell r="R3783">
            <v>49</v>
          </cell>
          <cell r="S3783">
            <v>49</v>
          </cell>
          <cell r="T3783">
            <v>4560</v>
          </cell>
          <cell r="U3783">
            <v>4560</v>
          </cell>
          <cell r="V3783">
            <v>4560</v>
          </cell>
          <cell r="W3783">
            <v>4560</v>
          </cell>
          <cell r="X3783" t="str">
            <v>1 X HIGH CUBE 40 CONTAINER SAID TO CONTAIN TOTAL 49 FORTY-NINE ONLY PACKAGES 08 NOS OF ATUL GEM CARGO TUK TUK VAN VEHICLES DIESEL PREMIUM IN SKD CONDITION H S CODE 8704 21 20 739 NOS OF PARTS AND ACESSORIES TO BE USED IN AUTO RICKSHAW 160 NOS OF PARTS AND ACESSORIES TO BE USED IN AUTO RICKSHAW OTHER CARGO DESCRIPTION AS PER ISSUED OBL HOUSE HOUSE CARGO INTRANSIT TO ICD EMBAKASI BY SGR</v>
          </cell>
          <cell r="Y3783" t="str">
            <v>Valide</v>
          </cell>
        </row>
        <row r="3784">
          <cell r="A3784" t="str">
            <v>DFSU2202576</v>
          </cell>
          <cell r="B3784">
            <v>20</v>
          </cell>
          <cell r="C3784" t="str">
            <v>EPIRINDMUN207840</v>
          </cell>
          <cell r="D3784">
            <v>0</v>
          </cell>
          <cell r="E3784">
            <v>0</v>
          </cell>
          <cell r="F3784">
            <v>0</v>
          </cell>
          <cell r="G3784">
            <v>0</v>
          </cell>
          <cell r="H3784">
            <v>0</v>
          </cell>
          <cell r="I3784" t="str">
            <v>2020 MSA 167490</v>
          </cell>
          <cell r="J3784">
            <v>148</v>
          </cell>
          <cell r="K3784" t="str">
            <v>KRISHNA OVERSEAS SHIVAM INDUSTRIAL AREA STREET NO 3 NEAR SUNNY RAJ</v>
          </cell>
          <cell r="L3784" t="str">
            <v>AGRICULTURAL TRACTOR SPARES LTD DA R ES SALAAM ROAD P O BOX 73294</v>
          </cell>
          <cell r="M3784" t="str">
            <v>SA</v>
          </cell>
          <cell r="N3784" t="str">
            <v>INMUN</v>
          </cell>
          <cell r="O3784" t="str">
            <v>PK</v>
          </cell>
          <cell r="P3784">
            <v>158</v>
          </cell>
          <cell r="Q3784">
            <v>158</v>
          </cell>
          <cell r="R3784">
            <v>158</v>
          </cell>
          <cell r="S3784">
            <v>158</v>
          </cell>
          <cell r="T3784">
            <v>16824</v>
          </cell>
          <cell r="U3784">
            <v>16824</v>
          </cell>
          <cell r="V3784">
            <v>16824</v>
          </cell>
          <cell r="W3784">
            <v>16824</v>
          </cell>
          <cell r="X3784" t="str">
            <v>1 X STANDARD 20 CONTAINER SAID TO CONTAIN TOTAL 158 ONE HUNDRED FIFTY-EIGHT ONLY PACKAGES PERFORATED SHEETS FOR POSHO MILL SCREEN GRINDING MILLING MODEL CHOPPER TYPE MILL WITHOUT PRIME MOVER WITH BASE FRAME TROLLY TYPE SAFE GUARD COMPLETE IN C K D CONDITION MAIZE GRINDING HAMMER MILL POSHO MILL DM10 TYPE WITHOUT PRIME MOVER COMPLETE IN C K D CONDITION MAIZE GRINDING HAMMER MILL MINI POSHO MILL WITHOUT PRIME MOVER COMPLETE IN C K D CONDITION CHAFF CUTTER BLADE PVC SUCTION HOSE PIPE HS CODE 84378090 39173100 84379000 84369900 IDF NO E2008379677 UCR NO UCR202002244722 AS PER INVOICE NO EXP 20-21 4 DATE 02 09 2020 S BILL NO - 5138257 DT-12 09 2020 NET WT KGS - 15747 350 HOUSE HOUSE CARGO IN-TRANSIT TO ICD EMBAKASI BY SGR</v>
          </cell>
          <cell r="Y3784" t="str">
            <v>Valide</v>
          </cell>
        </row>
        <row r="3785">
          <cell r="A3785" t="str">
            <v>CLHU9047192</v>
          </cell>
          <cell r="B3785">
            <v>40</v>
          </cell>
          <cell r="C3785" t="str">
            <v>EPIRPKALSL200722</v>
          </cell>
          <cell r="D3785">
            <v>0</v>
          </cell>
          <cell r="E3785">
            <v>0</v>
          </cell>
          <cell r="F3785">
            <v>0</v>
          </cell>
          <cell r="G3785">
            <v>0</v>
          </cell>
          <cell r="H3785">
            <v>0</v>
          </cell>
          <cell r="I3785" t="str">
            <v>2020 MSA 167490</v>
          </cell>
          <cell r="J3785">
            <v>154</v>
          </cell>
          <cell r="K3785" t="str">
            <v>ABBASONS INTERNATIONAL ROOM NO A1 PLOT NO D155 SIINDH INDUSTRIAL TRA</v>
          </cell>
          <cell r="L3785" t="str">
            <v>DAWAT E HADIYAH PO BOX 4100800100 SAIFEE PARK LANGATA KAREN NAIROBI</v>
          </cell>
          <cell r="M3785" t="str">
            <v>SA</v>
          </cell>
          <cell r="N3785" t="str">
            <v>PKKHI</v>
          </cell>
          <cell r="O3785" t="str">
            <v>PK</v>
          </cell>
          <cell r="P3785">
            <v>69</v>
          </cell>
          <cell r="Q3785">
            <v>69</v>
          </cell>
          <cell r="R3785">
            <v>69</v>
          </cell>
          <cell r="S3785">
            <v>69</v>
          </cell>
          <cell r="T3785">
            <v>9000</v>
          </cell>
          <cell r="U3785">
            <v>9000</v>
          </cell>
          <cell r="V3785">
            <v>9000</v>
          </cell>
          <cell r="W3785">
            <v>9000</v>
          </cell>
          <cell r="X3785" t="str">
            <v>1 X HIGH CUBE 40 CONTAINER SAID TO CONTAIN TOTAL 69 SIXTY-NINE ONLY PACKAGES CARPET HS CODE 5703 9000 CARVED WOOD PANELS HS CODE 9403 6000 NET WEIGHT 8766 000 KGS HOUSE HOUSE CARGO IN-TRANSIT TO ICD EMBAKASI BY SGR CARRIAGE TERM LINER</v>
          </cell>
          <cell r="Y3785" t="str">
            <v>Valide</v>
          </cell>
        </row>
        <row r="3786">
          <cell r="A3786" t="str">
            <v>PCIU1859557</v>
          </cell>
          <cell r="B3786">
            <v>20</v>
          </cell>
          <cell r="C3786" t="str">
            <v>FOMF00053500</v>
          </cell>
          <cell r="D3786">
            <v>0</v>
          </cell>
          <cell r="E3786">
            <v>0</v>
          </cell>
          <cell r="F3786">
            <v>0</v>
          </cell>
          <cell r="G3786">
            <v>0</v>
          </cell>
          <cell r="H3786">
            <v>0</v>
          </cell>
          <cell r="I3786" t="str">
            <v>2020 MSA 167472</v>
          </cell>
          <cell r="J3786">
            <v>147</v>
          </cell>
          <cell r="K3786" t="str">
            <v>COUNTRY DRAGON CORPORATION LIMITED</v>
          </cell>
          <cell r="L3786" t="str">
            <v>SAJ ENTERPRISES LTD ALONG MOMBASAROAD ENTRANCEFROM BEHIND FORMER METRO</v>
          </cell>
          <cell r="M3786" t="str">
            <v>CN</v>
          </cell>
          <cell r="N3786" t="str">
            <v>CNMAW</v>
          </cell>
          <cell r="O3786" t="str">
            <v>CT</v>
          </cell>
          <cell r="P3786">
            <v>2177</v>
          </cell>
          <cell r="Q3786">
            <v>2177</v>
          </cell>
          <cell r="R3786">
            <v>2177</v>
          </cell>
          <cell r="S3786">
            <v>2177</v>
          </cell>
          <cell r="T3786">
            <v>48547</v>
          </cell>
          <cell r="U3786">
            <v>48547</v>
          </cell>
          <cell r="V3786">
            <v>48547</v>
          </cell>
          <cell r="W3786">
            <v>48547</v>
          </cell>
          <cell r="X3786" t="str">
            <v>2177 CARTONS TILES EMAIL CERAMICS SAJ CO KE TEL 020-3587001 2 MOBILE - 0722597166 PIN NO - P000598104V VIA NINGBO</v>
          </cell>
          <cell r="Y3786" t="str">
            <v>Valide</v>
          </cell>
        </row>
        <row r="3787">
          <cell r="A3787" t="str">
            <v>MAGU2531227</v>
          </cell>
          <cell r="B3787">
            <v>20</v>
          </cell>
          <cell r="C3787" t="str">
            <v>FSH0204592</v>
          </cell>
          <cell r="D3787">
            <v>0</v>
          </cell>
          <cell r="E3787">
            <v>0</v>
          </cell>
          <cell r="F3787">
            <v>0</v>
          </cell>
          <cell r="G3787">
            <v>0</v>
          </cell>
          <cell r="H3787">
            <v>0</v>
          </cell>
          <cell r="I3787" t="str">
            <v>2020 MSA 167307</v>
          </cell>
          <cell r="J3787">
            <v>192</v>
          </cell>
          <cell r="K3787" t="str">
            <v>CN CENTURY TRADING LIMITEDROOM A B 9 F GLORY CENTRE 8 HILLWOOD ROAD TS</v>
          </cell>
          <cell r="L3787" t="str">
            <v>KEDA KENYA CERAMICS COMPANY LIMITEDPIN NO P051572738I P O BOX 6780-00</v>
          </cell>
          <cell r="M3787" t="str">
            <v>CN</v>
          </cell>
          <cell r="N3787" t="str">
            <v>CNGOM</v>
          </cell>
          <cell r="O3787" t="str">
            <v>PK</v>
          </cell>
          <cell r="P3787">
            <v>1080</v>
          </cell>
          <cell r="Q3787">
            <v>1080</v>
          </cell>
          <cell r="R3787">
            <v>1080</v>
          </cell>
          <cell r="S3787">
            <v>1080</v>
          </cell>
          <cell r="T3787">
            <v>54000</v>
          </cell>
          <cell r="U3787">
            <v>54000</v>
          </cell>
          <cell r="V3787">
            <v>54000</v>
          </cell>
          <cell r="W3787">
            <v>54000</v>
          </cell>
          <cell r="X3787" t="str">
            <v>CERAMIC GLAZE-45 HS CODE 320720 E-MAIL IM KENYA-SUNDA COM TEL +254 757 208 282 FREIGHT COLLECT</v>
          </cell>
          <cell r="Y3787" t="str">
            <v>Valide</v>
          </cell>
        </row>
        <row r="3788">
          <cell r="A3788" t="str">
            <v>TCKU3935322</v>
          </cell>
          <cell r="B3788">
            <v>20</v>
          </cell>
          <cell r="C3788" t="str">
            <v>FSH0205210</v>
          </cell>
          <cell r="D3788">
            <v>0</v>
          </cell>
          <cell r="E3788">
            <v>0</v>
          </cell>
          <cell r="F3788">
            <v>0</v>
          </cell>
          <cell r="G3788">
            <v>0</v>
          </cell>
          <cell r="H3788">
            <v>0</v>
          </cell>
          <cell r="I3788" t="str">
            <v>2020 MSA 167478</v>
          </cell>
          <cell r="J3788">
            <v>166</v>
          </cell>
          <cell r="K3788" t="str">
            <v>CN CENTURY TRADING LIMITEDROOM A B 9 F GLORY CENTRE 8 HILLWOOD ROAD TS</v>
          </cell>
          <cell r="L3788" t="str">
            <v>KEDA KENYA CERAMICS COMPANY LIMITEDPIN NO P051572738I P O BOX 6780-00</v>
          </cell>
          <cell r="M3788" t="str">
            <v>CN</v>
          </cell>
          <cell r="N3788" t="str">
            <v>CNGOM</v>
          </cell>
          <cell r="O3788" t="str">
            <v>PK</v>
          </cell>
          <cell r="P3788">
            <v>2160</v>
          </cell>
          <cell r="Q3788">
            <v>2160</v>
          </cell>
          <cell r="R3788">
            <v>2160</v>
          </cell>
          <cell r="S3788">
            <v>2160</v>
          </cell>
          <cell r="T3788">
            <v>108000</v>
          </cell>
          <cell r="U3788">
            <v>108000</v>
          </cell>
          <cell r="V3788">
            <v>108000</v>
          </cell>
          <cell r="W3788">
            <v>108000</v>
          </cell>
          <cell r="X3788" t="str">
            <v>CERAMIC GLAZE FRIT 856 HS CODE 320720 E-MAIL IM KENYA-SUNDA COM TEL +254 757 208 282 FREIGHT COLLECT</v>
          </cell>
          <cell r="Y3788" t="str">
            <v>Valide</v>
          </cell>
        </row>
        <row r="3789">
          <cell r="A3789" t="str">
            <v>APZU3242795</v>
          </cell>
          <cell r="B3789">
            <v>20</v>
          </cell>
          <cell r="C3789" t="str">
            <v>FSH0205210</v>
          </cell>
          <cell r="D3789">
            <v>0</v>
          </cell>
          <cell r="E3789">
            <v>0</v>
          </cell>
          <cell r="F3789">
            <v>0</v>
          </cell>
          <cell r="G3789">
            <v>0</v>
          </cell>
          <cell r="H3789">
            <v>0</v>
          </cell>
          <cell r="I3789" t="str">
            <v>2020 MSA 167478</v>
          </cell>
          <cell r="J3789">
            <v>166</v>
          </cell>
          <cell r="K3789" t="str">
            <v>CN CENTURY TRADING LIMITEDROOM A B 9 F GLORY CENTRE 8 HILLWOOD ROAD TS</v>
          </cell>
          <cell r="L3789" t="str">
            <v>KEDA KENYA CERAMICS COMPANY LIMITEDPIN NO P051572738I P O BOX 6780-00</v>
          </cell>
          <cell r="M3789" t="str">
            <v>CN</v>
          </cell>
          <cell r="N3789" t="str">
            <v>CNGOM</v>
          </cell>
          <cell r="O3789" t="str">
            <v>PK</v>
          </cell>
          <cell r="P3789">
            <v>2160</v>
          </cell>
          <cell r="Q3789">
            <v>2160</v>
          </cell>
          <cell r="R3789">
            <v>2160</v>
          </cell>
          <cell r="S3789">
            <v>2160</v>
          </cell>
          <cell r="T3789">
            <v>108000</v>
          </cell>
          <cell r="U3789">
            <v>108000</v>
          </cell>
          <cell r="V3789">
            <v>108000</v>
          </cell>
          <cell r="W3789">
            <v>108000</v>
          </cell>
          <cell r="X3789" t="str">
            <v>CERAMIC GLAZE FRIT 856 HS CODE 320720 E-MAIL IM KENYA-SUNDA COM TEL +254 757 208 282 FREIGHT COLLECT</v>
          </cell>
          <cell r="Y3789" t="str">
            <v>Valide</v>
          </cell>
        </row>
        <row r="3790">
          <cell r="A3790" t="str">
            <v>GESU3295358</v>
          </cell>
          <cell r="B3790">
            <v>20</v>
          </cell>
          <cell r="C3790" t="str">
            <v>FSH0205305</v>
          </cell>
          <cell r="D3790">
            <v>0</v>
          </cell>
          <cell r="E3790">
            <v>0</v>
          </cell>
          <cell r="F3790">
            <v>0</v>
          </cell>
          <cell r="G3790">
            <v>0</v>
          </cell>
          <cell r="H3790">
            <v>0</v>
          </cell>
          <cell r="I3790" t="str">
            <v>2020 MSA 167478</v>
          </cell>
          <cell r="J3790">
            <v>166</v>
          </cell>
          <cell r="K3790" t="str">
            <v>CN CENTURY TRADING LIMITEDROOM A B 9 F GLORY CENTRE 8 HILLWOOD ROAD TS</v>
          </cell>
          <cell r="L3790" t="str">
            <v>KEDA KENYA CERAMICS COMPANY LIMITEDPIN NO P051572738I P O BOX 6780-00</v>
          </cell>
          <cell r="M3790" t="str">
            <v>CN</v>
          </cell>
          <cell r="N3790" t="str">
            <v>CNGOM</v>
          </cell>
          <cell r="O3790" t="str">
            <v>PK</v>
          </cell>
          <cell r="P3790">
            <v>2160</v>
          </cell>
          <cell r="Q3790">
            <v>2160</v>
          </cell>
          <cell r="R3790">
            <v>2160</v>
          </cell>
          <cell r="S3790">
            <v>2160</v>
          </cell>
          <cell r="T3790">
            <v>108000</v>
          </cell>
          <cell r="U3790">
            <v>108000</v>
          </cell>
          <cell r="V3790">
            <v>108000</v>
          </cell>
          <cell r="W3790">
            <v>108000</v>
          </cell>
          <cell r="X3790" t="str">
            <v>CERAMIC GLAZE FRIT 856 HS CODE 320720 E-MAIL IM KENYA-SUNDA COM TEL +254 757 208 282 FREIGHT COLLECT</v>
          </cell>
          <cell r="Y3790" t="str">
            <v>Valide</v>
          </cell>
        </row>
        <row r="3791">
          <cell r="A3791" t="str">
            <v>CZLU2009004</v>
          </cell>
          <cell r="B3791">
            <v>20</v>
          </cell>
          <cell r="C3791" t="str">
            <v>FSH0205305</v>
          </cell>
          <cell r="D3791">
            <v>0</v>
          </cell>
          <cell r="E3791">
            <v>0</v>
          </cell>
          <cell r="F3791">
            <v>0</v>
          </cell>
          <cell r="G3791">
            <v>0</v>
          </cell>
          <cell r="H3791">
            <v>0</v>
          </cell>
          <cell r="I3791" t="str">
            <v>2020 MSA 167478</v>
          </cell>
          <cell r="J3791">
            <v>166</v>
          </cell>
          <cell r="K3791" t="str">
            <v>CN CENTURY TRADING LIMITEDROOM A B 9 F GLORY CENTRE 8 HILLWOOD ROAD TS</v>
          </cell>
          <cell r="L3791" t="str">
            <v>KEDA KENYA CERAMICS COMPANY LIMITEDPIN NO P051572738I P O BOX 6780-00</v>
          </cell>
          <cell r="M3791" t="str">
            <v>CN</v>
          </cell>
          <cell r="N3791" t="str">
            <v>CNGOM</v>
          </cell>
          <cell r="O3791" t="str">
            <v>PK</v>
          </cell>
          <cell r="P3791">
            <v>2160</v>
          </cell>
          <cell r="Q3791">
            <v>2160</v>
          </cell>
          <cell r="R3791">
            <v>2160</v>
          </cell>
          <cell r="S3791">
            <v>2160</v>
          </cell>
          <cell r="T3791">
            <v>108000</v>
          </cell>
          <cell r="U3791">
            <v>108000</v>
          </cell>
          <cell r="V3791">
            <v>108000</v>
          </cell>
          <cell r="W3791">
            <v>108000</v>
          </cell>
          <cell r="X3791" t="str">
            <v>CERAMIC GLAZE FRIT 856 HS CODE 320720 E-MAIL IM KENYA-SUNDA COM TEL +254 757 208 282 FREIGHT COLLECT</v>
          </cell>
          <cell r="Y3791" t="str">
            <v>Valide</v>
          </cell>
        </row>
        <row r="3792">
          <cell r="A3792" t="str">
            <v>APZU3699987</v>
          </cell>
          <cell r="B3792">
            <v>20</v>
          </cell>
          <cell r="C3792" t="str">
            <v>FSH0205816</v>
          </cell>
          <cell r="D3792">
            <v>0</v>
          </cell>
          <cell r="E3792">
            <v>0</v>
          </cell>
          <cell r="F3792">
            <v>0</v>
          </cell>
          <cell r="G3792">
            <v>0</v>
          </cell>
          <cell r="H3792">
            <v>0</v>
          </cell>
          <cell r="I3792" t="str">
            <v>2020 MSA 167478</v>
          </cell>
          <cell r="J3792">
            <v>169</v>
          </cell>
          <cell r="K3792" t="str">
            <v>CN CENTURY TRADING LIMITEDROOM A B 9 F GLORY CENTRE 8 HILLWOOD ROAD TS</v>
          </cell>
          <cell r="L3792" t="str">
            <v>KEDA KENYA CERAMICS COMPANY LIMITEDPIN NO P051572738I P O BOX 6780-00</v>
          </cell>
          <cell r="M3792" t="str">
            <v>CN</v>
          </cell>
          <cell r="N3792" t="str">
            <v>CNGOM</v>
          </cell>
          <cell r="O3792" t="str">
            <v>PK</v>
          </cell>
          <cell r="P3792">
            <v>2160</v>
          </cell>
          <cell r="Q3792">
            <v>2160</v>
          </cell>
          <cell r="R3792">
            <v>2160</v>
          </cell>
          <cell r="S3792">
            <v>2160</v>
          </cell>
          <cell r="T3792">
            <v>108000</v>
          </cell>
          <cell r="U3792">
            <v>108000</v>
          </cell>
          <cell r="V3792">
            <v>108000</v>
          </cell>
          <cell r="W3792">
            <v>108000</v>
          </cell>
          <cell r="X3792" t="str">
            <v>CERAMIC GLAZE FRIT 1089 HS CODE 320720 E-MAIL IM KENYA-SUNDA COM TEL +254 757 208 282 FREIGHT COLLECT</v>
          </cell>
          <cell r="Y3792" t="str">
            <v>Valide</v>
          </cell>
        </row>
        <row r="3793">
          <cell r="A3793" t="str">
            <v>CMAU7849930</v>
          </cell>
          <cell r="B3793">
            <v>40</v>
          </cell>
          <cell r="C3793" t="str">
            <v>GEN1162542</v>
          </cell>
          <cell r="D3793">
            <v>0</v>
          </cell>
          <cell r="E3793">
            <v>0</v>
          </cell>
          <cell r="F3793">
            <v>0</v>
          </cell>
          <cell r="G3793">
            <v>0</v>
          </cell>
          <cell r="H3793">
            <v>0</v>
          </cell>
          <cell r="I3793" t="str">
            <v>2020 MSA 167426</v>
          </cell>
          <cell r="J3793">
            <v>65</v>
          </cell>
          <cell r="K3793" t="str">
            <v>MACA ENGINEERING SRL A SOCIO UNICOVIA UNGARESCA 2033080 Z I SAN QUIR</v>
          </cell>
          <cell r="L3793" t="str">
            <v>TORRENT EAST AFRICA LIMITEDINDUSTRIAL AREA KAMPALA ROADOFF ENTERPRISE</v>
          </cell>
          <cell r="M3793" t="str">
            <v>SA</v>
          </cell>
          <cell r="N3793" t="str">
            <v>ITSQN</v>
          </cell>
          <cell r="O3793" t="str">
            <v>PK</v>
          </cell>
          <cell r="P3793">
            <v>5</v>
          </cell>
          <cell r="Q3793">
            <v>5</v>
          </cell>
          <cell r="R3793">
            <v>5</v>
          </cell>
          <cell r="S3793">
            <v>5</v>
          </cell>
          <cell r="T3793">
            <v>6133</v>
          </cell>
          <cell r="U3793">
            <v>6133</v>
          </cell>
          <cell r="V3793">
            <v>6133</v>
          </cell>
          <cell r="W3793">
            <v>6133</v>
          </cell>
          <cell r="X3793" t="str">
            <v>CUTTING ASSEMBLING LINE FOR NIP-TOP PLUS-V1 CLOSURES HS CODE 84778095 FREIGHT PREPAID</v>
          </cell>
          <cell r="Y3793" t="str">
            <v>Valide</v>
          </cell>
        </row>
        <row r="3794">
          <cell r="A3794" t="str">
            <v>UESU5245540</v>
          </cell>
          <cell r="B3794">
            <v>40</v>
          </cell>
          <cell r="C3794" t="str">
            <v>GGZ1131116</v>
          </cell>
          <cell r="D3794">
            <v>0</v>
          </cell>
          <cell r="E3794">
            <v>0</v>
          </cell>
          <cell r="F3794">
            <v>0</v>
          </cell>
          <cell r="G3794">
            <v>0</v>
          </cell>
          <cell r="H3794">
            <v>0</v>
          </cell>
          <cell r="I3794" t="str">
            <v>2020 MSA 167143</v>
          </cell>
          <cell r="J3794">
            <v>179</v>
          </cell>
          <cell r="K3794" t="str">
            <v>CN CENTURY TRADING LIMITEDROOM A B 9 F GLORY CENTRE 8 HILLWOOD ROAD T</v>
          </cell>
          <cell r="L3794" t="str">
            <v>KEDA KENYA CERAMICS COMPANYLIMITEDPIN NO P051572738IP O BOX 6780-00</v>
          </cell>
          <cell r="M3794" t="str">
            <v>CN</v>
          </cell>
          <cell r="N3794" t="str">
            <v>CNNSA</v>
          </cell>
          <cell r="O3794" t="str">
            <v>PK</v>
          </cell>
          <cell r="P3794">
            <v>417</v>
          </cell>
          <cell r="Q3794">
            <v>417</v>
          </cell>
          <cell r="R3794">
            <v>417</v>
          </cell>
          <cell r="S3794">
            <v>417</v>
          </cell>
          <cell r="T3794">
            <v>26160</v>
          </cell>
          <cell r="U3794">
            <v>26160</v>
          </cell>
          <cell r="V3794">
            <v>26160</v>
          </cell>
          <cell r="W3794">
            <v>26160</v>
          </cell>
          <cell r="X3794" t="str">
            <v>ANGLE GRINDER ANTI-GLAZE SLIP AGENT CERAMIC INK CLEANER CONSOLES FOR ELECTRICITY DIGITAL CONSOLE DRAWING AND MEASUREING INSTRUMENTS ELECTRIC SWITCHES ELECTRONIC ADAPTER PLATE ENERGY ACCUMULATOR GUIDE WHEEL HAMMERING IRONS MACHINE SAFETY LAMP ORANGE PIGMENT PLASTIC PACKING STRIPS POTENTIOMETER PREPARED PIGMENT -YELLOW REDDISH BROWN PIGMENT SAPPHIRE BLUE PIGMENT SERVICE KIT SPARE PARTS FOR GAS GENERATOR GAS PUMP SPARE PARTS FOR INDUSTRIAL FURNACE BEARING SOCKET SPARE PARTS FOR INDUSTRIAL FURNACE REDUCER SPARE PARTS FOR MOULDING MACHINERY BEARING SPARE PARTS FOR UPLOADING MACHINERY ELECTRO-MOTOR STEEL ROPES WEIGHT SENSOR HS CODE 32064900 32071000 32073000 39211910 73121000</v>
          </cell>
          <cell r="Y3794" t="str">
            <v>Valide</v>
          </cell>
        </row>
        <row r="3795">
          <cell r="A3795" t="str">
            <v>CRSU9255668</v>
          </cell>
          <cell r="B3795">
            <v>40</v>
          </cell>
          <cell r="C3795" t="str">
            <v>GGZ1133520</v>
          </cell>
          <cell r="D3795">
            <v>0</v>
          </cell>
          <cell r="E3795">
            <v>0</v>
          </cell>
          <cell r="F3795">
            <v>0</v>
          </cell>
          <cell r="G3795">
            <v>0</v>
          </cell>
          <cell r="H3795">
            <v>0</v>
          </cell>
          <cell r="I3795" t="str">
            <v>2020 MSA 167307</v>
          </cell>
          <cell r="J3795">
            <v>198</v>
          </cell>
          <cell r="K3795" t="str">
            <v>KUEHNE NAGEL LTD GUANGZHOU BRANCH20-21 F CENTER PLAZA NORTH TOWER159</v>
          </cell>
          <cell r="L3795" t="str">
            <v>COLGATE PALMOLIVE EA LIMITED14 RIVERSIDE DRIVE HANOVER BUILDING 6TH</v>
          </cell>
          <cell r="M3795" t="str">
            <v>CN</v>
          </cell>
          <cell r="N3795" t="str">
            <v>CNHUA</v>
          </cell>
          <cell r="O3795" t="str">
            <v>CA</v>
          </cell>
          <cell r="P3795">
            <v>2930</v>
          </cell>
          <cell r="Q3795">
            <v>2930</v>
          </cell>
          <cell r="R3795">
            <v>2930</v>
          </cell>
          <cell r="S3795">
            <v>2930</v>
          </cell>
          <cell r="T3795">
            <v>21887</v>
          </cell>
          <cell r="U3795">
            <v>21887</v>
          </cell>
          <cell r="V3795">
            <v>21887</v>
          </cell>
          <cell r="W3795">
            <v>21887</v>
          </cell>
          <cell r="X3795" t="str">
            <v>TOOTHPASTE PACKING LIST NO PKE200901 PO NO 4503475585 HS CODE 3306 10 LICENSE E2008387343 P O BOX 30264-00100 NAIROBI KENYA ATTN JUSTYNA PARYS TIN P000592703M EMAIL CBS WARSAW EXPORT SUBSAHARA-COLPAL COM CELL PHONE +48 22 441 2017 FREIGHT COLLECT</v>
          </cell>
          <cell r="Y3795" t="str">
            <v>Valide</v>
          </cell>
        </row>
        <row r="3796">
          <cell r="A3796" t="str">
            <v>PCIU8953776</v>
          </cell>
          <cell r="B3796">
            <v>40</v>
          </cell>
          <cell r="C3796" t="str">
            <v>GGZ1135098</v>
          </cell>
          <cell r="D3796">
            <v>0</v>
          </cell>
          <cell r="E3796">
            <v>0</v>
          </cell>
          <cell r="F3796">
            <v>0</v>
          </cell>
          <cell r="G3796">
            <v>0</v>
          </cell>
          <cell r="H3796">
            <v>0</v>
          </cell>
          <cell r="I3796" t="str">
            <v>2020 MSA 167307</v>
          </cell>
          <cell r="J3796">
            <v>202</v>
          </cell>
          <cell r="K3796" t="str">
            <v>GUANGZHOU SUNDA INTERNATIONALTRADING CO LTD ROOM 4606 CITIC PLAZA N</v>
          </cell>
          <cell r="L3796" t="str">
            <v>SUNDA KENYA INDUSTRIALCOMPANY LIMITEDPIN NO P051681233WP O BOX 6780-0</v>
          </cell>
          <cell r="M3796" t="str">
            <v>CN</v>
          </cell>
          <cell r="N3796" t="str">
            <v>CNNSA</v>
          </cell>
          <cell r="O3796" t="str">
            <v>PK</v>
          </cell>
          <cell r="P3796">
            <v>1164</v>
          </cell>
          <cell r="Q3796">
            <v>1164</v>
          </cell>
          <cell r="R3796">
            <v>0</v>
          </cell>
          <cell r="S3796">
            <v>0</v>
          </cell>
          <cell r="T3796">
            <v>66070</v>
          </cell>
          <cell r="U3796">
            <v>66070</v>
          </cell>
          <cell r="V3796">
            <v>0</v>
          </cell>
          <cell r="W3796">
            <v>0</v>
          </cell>
          <cell r="X3796" t="str">
            <v>FRAGRANCE HOT-MELT ADHESIVE WOVEN BAG FOR BABY DIAPERS NON-WOVEN FABRICS PE FILM Otheritemsareshownontheattachedcommercia li nvoice INV NO 31308 H S CODE 330290 350691 630533 560311 392010 ATHI RIVER MACHAKOS KENYA CONTACT PAUL MARETE DAVID WU MOBILE PHONE 0721542127 254786368233 E-MAIL IM KENYA-SUNDA COM FREIGHT COLLECT</v>
          </cell>
          <cell r="Y3796" t="str">
            <v>Valide</v>
          </cell>
        </row>
        <row r="3797">
          <cell r="A3797" t="str">
            <v>PCIU9405524</v>
          </cell>
          <cell r="B3797">
            <v>40</v>
          </cell>
          <cell r="C3797" t="str">
            <v>GGZ1135098</v>
          </cell>
          <cell r="D3797">
            <v>0</v>
          </cell>
          <cell r="E3797">
            <v>0</v>
          </cell>
          <cell r="F3797">
            <v>0</v>
          </cell>
          <cell r="G3797">
            <v>0</v>
          </cell>
          <cell r="H3797">
            <v>0</v>
          </cell>
          <cell r="I3797" t="str">
            <v>2020 MSA 167307</v>
          </cell>
          <cell r="J3797">
            <v>202</v>
          </cell>
          <cell r="K3797" t="str">
            <v>GUANGZHOU SUNDA INTERNATIONALTRADING CO LTD ROOM 4606 CITIC PLAZA N</v>
          </cell>
          <cell r="L3797" t="str">
            <v>SUNDA KENYA INDUSTRIALCOMPANY LIMITEDPIN NO P051681233WP O BOX 6780-0</v>
          </cell>
          <cell r="M3797" t="str">
            <v>CN</v>
          </cell>
          <cell r="N3797" t="str">
            <v>CNNSA</v>
          </cell>
          <cell r="O3797" t="str">
            <v>PK</v>
          </cell>
          <cell r="P3797">
            <v>1164</v>
          </cell>
          <cell r="Q3797">
            <v>1164</v>
          </cell>
          <cell r="R3797">
            <v>0</v>
          </cell>
          <cell r="S3797">
            <v>0</v>
          </cell>
          <cell r="T3797">
            <v>66070</v>
          </cell>
          <cell r="U3797">
            <v>66070</v>
          </cell>
          <cell r="V3797">
            <v>0</v>
          </cell>
          <cell r="W3797">
            <v>0</v>
          </cell>
          <cell r="X3797" t="str">
            <v>FRAGRANCE HOT-MELT ADHESIVE WOVEN BAG FOR BABY DIAPERS NON-WOVEN FABRICS PE FILM Otheritemsareshownontheattachedcommercia li nvoice INV NO 31308 H S CODE 330290 350691 630533 560311 392010 ATHI RIVER MACHAKOS KENYA CONTACT PAUL MARETE DAVID WU MOBILE PHONE 0721542127 254786368233 E-MAIL IM KENYA-SUNDA COM FREIGHT COLLECT</v>
          </cell>
          <cell r="Y3797" t="str">
            <v>Valide</v>
          </cell>
        </row>
        <row r="3798">
          <cell r="A3798" t="str">
            <v>PCIU8555941</v>
          </cell>
          <cell r="B3798">
            <v>40</v>
          </cell>
          <cell r="C3798" t="str">
            <v>GGZ1135098</v>
          </cell>
          <cell r="D3798">
            <v>0</v>
          </cell>
          <cell r="E3798">
            <v>0</v>
          </cell>
          <cell r="F3798">
            <v>0</v>
          </cell>
          <cell r="G3798">
            <v>0</v>
          </cell>
          <cell r="H3798">
            <v>0</v>
          </cell>
          <cell r="I3798" t="str">
            <v>2020 MSA 167307</v>
          </cell>
          <cell r="J3798">
            <v>202</v>
          </cell>
          <cell r="K3798" t="str">
            <v>GUANGZHOU SUNDA INTERNATIONALTRADING CO LTD ROOM 4606 CITIC PLAZA N</v>
          </cell>
          <cell r="L3798" t="str">
            <v>SUNDA KENYA INDUSTRIALCOMPANY LIMITEDPIN NO P051681233WP O BOX 6780-0</v>
          </cell>
          <cell r="M3798" t="str">
            <v>CN</v>
          </cell>
          <cell r="N3798" t="str">
            <v>CNNSA</v>
          </cell>
          <cell r="O3798" t="str">
            <v>PK</v>
          </cell>
          <cell r="P3798">
            <v>1164</v>
          </cell>
          <cell r="Q3798">
            <v>1164</v>
          </cell>
          <cell r="R3798">
            <v>0</v>
          </cell>
          <cell r="S3798">
            <v>0</v>
          </cell>
          <cell r="T3798">
            <v>66070</v>
          </cell>
          <cell r="U3798">
            <v>66070</v>
          </cell>
          <cell r="V3798">
            <v>0</v>
          </cell>
          <cell r="W3798">
            <v>0</v>
          </cell>
          <cell r="X3798" t="str">
            <v>FRAGRANCE HOT-MELT ADHESIVE WOVEN BAG FOR BABY DIAPERS NON-WOVEN FABRICS PE FILM Otheritemsareshownontheattachedcommercia li nvoice INV NO 31308 H S CODE 330290 350691 630533 560311 392010 ATHI RIVER MACHAKOS KENYA CONTACT PAUL MARETE DAVID WU MOBILE PHONE 0721542127 254786368233 E-MAIL IM KENYA-SUNDA COM FREIGHT COLLECT</v>
          </cell>
          <cell r="Y3798" t="str">
            <v>Valide</v>
          </cell>
        </row>
        <row r="3799">
          <cell r="A3799" t="str">
            <v>TCNU2243540</v>
          </cell>
          <cell r="B3799">
            <v>40</v>
          </cell>
          <cell r="C3799" t="str">
            <v>GGZ1136441</v>
          </cell>
          <cell r="D3799">
            <v>0</v>
          </cell>
          <cell r="E3799">
            <v>0</v>
          </cell>
          <cell r="F3799">
            <v>0</v>
          </cell>
          <cell r="G3799">
            <v>0</v>
          </cell>
          <cell r="H3799">
            <v>0</v>
          </cell>
          <cell r="I3799" t="str">
            <v>2020 MSA 167478</v>
          </cell>
          <cell r="J3799">
            <v>170</v>
          </cell>
          <cell r="K3799" t="str">
            <v>NIPPON EXPRESS CHINA CO LTDGUANGZHOU BRANCHLEFTSIDE ZHISHANG-AVENUE</v>
          </cell>
          <cell r="L3799" t="str">
            <v>THAMES ELECTRICALS LTDSASIO ROAD OFF LUNGA LUNGA ROAD INDUSTRIAL AREA</v>
          </cell>
          <cell r="M3799" t="str">
            <v>CN</v>
          </cell>
          <cell r="N3799" t="str">
            <v>CNNSA</v>
          </cell>
          <cell r="O3799" t="str">
            <v>CT</v>
          </cell>
          <cell r="P3799">
            <v>592</v>
          </cell>
          <cell r="Q3799">
            <v>592</v>
          </cell>
          <cell r="R3799">
            <v>592</v>
          </cell>
          <cell r="S3799">
            <v>592</v>
          </cell>
          <cell r="T3799">
            <v>11994</v>
          </cell>
          <cell r="U3799">
            <v>11994</v>
          </cell>
          <cell r="V3799">
            <v>11994</v>
          </cell>
          <cell r="W3799">
            <v>11994</v>
          </cell>
          <cell r="X3799" t="str">
            <v>AIR CONDITIONERS TEL 020-32816693 FAX 020-32226369 TEL 254 20 4938310 FREIGHT COLLECT HS CODE 841510</v>
          </cell>
          <cell r="Y3799" t="str">
            <v>Valide</v>
          </cell>
        </row>
        <row r="3800">
          <cell r="A3800" t="str">
            <v>CMAU1745081</v>
          </cell>
          <cell r="B3800">
            <v>20</v>
          </cell>
          <cell r="C3800" t="str">
            <v>GGZ1139013</v>
          </cell>
          <cell r="D3800">
            <v>0</v>
          </cell>
          <cell r="E3800">
            <v>0</v>
          </cell>
          <cell r="F3800">
            <v>0</v>
          </cell>
          <cell r="G3800">
            <v>0</v>
          </cell>
          <cell r="H3800">
            <v>0</v>
          </cell>
          <cell r="I3800" t="str">
            <v>2020 MSA 167307</v>
          </cell>
          <cell r="J3800">
            <v>204</v>
          </cell>
          <cell r="K3800" t="str">
            <v>NIPPON EXPRESS CHINA CO LTDGUANGZHOU BRANCHLEFTSIDE ZHISHANG-AVENUE</v>
          </cell>
          <cell r="L3800" t="str">
            <v>THAMES ELECTRICALS LTDP O BOX 10403-00400 SASIO RDOFF LUNGA LUNGA NA</v>
          </cell>
          <cell r="M3800" t="str">
            <v>CN</v>
          </cell>
          <cell r="N3800" t="str">
            <v>CNSHK</v>
          </cell>
          <cell r="O3800" t="str">
            <v>CT</v>
          </cell>
          <cell r="P3800">
            <v>452</v>
          </cell>
          <cell r="Q3800">
            <v>452</v>
          </cell>
          <cell r="R3800">
            <v>452</v>
          </cell>
          <cell r="S3800">
            <v>452</v>
          </cell>
          <cell r="T3800">
            <v>5778</v>
          </cell>
          <cell r="U3800">
            <v>5778</v>
          </cell>
          <cell r="V3800">
            <v>5778</v>
          </cell>
          <cell r="W3800">
            <v>5778</v>
          </cell>
          <cell r="X3800" t="str">
            <v>LED RECHARGEABLE LAMP HS CODE 85131090 TEL 020-32816693 FAX 020-32226369 TEL 254 020 6533276 TEL 254 20 4938310 FREIGHT COLLECT</v>
          </cell>
          <cell r="Y3800" t="str">
            <v>Valide</v>
          </cell>
        </row>
        <row r="3801">
          <cell r="A3801" t="str">
            <v>TGHU6373924</v>
          </cell>
          <cell r="B3801">
            <v>40</v>
          </cell>
          <cell r="C3801" t="str">
            <v>GGZ1139555</v>
          </cell>
          <cell r="D3801">
            <v>0</v>
          </cell>
          <cell r="E3801">
            <v>0</v>
          </cell>
          <cell r="F3801">
            <v>0</v>
          </cell>
          <cell r="G3801">
            <v>0</v>
          </cell>
          <cell r="H3801">
            <v>0</v>
          </cell>
          <cell r="I3801" t="str">
            <v>2020 MSA 167478</v>
          </cell>
          <cell r="J3801">
            <v>173</v>
          </cell>
          <cell r="K3801" t="str">
            <v>GUANGZHOU SUNDA INTERNATIONALTRADING CO LTD ROOM 4606 CITIC PLAZA N</v>
          </cell>
          <cell r="L3801" t="str">
            <v>SUNDA KENYA INDUSTRIALCOMPANY LIMITEDPIN NO P051681233WP O BOX 6780-0</v>
          </cell>
          <cell r="M3801" t="str">
            <v>CN</v>
          </cell>
          <cell r="N3801" t="str">
            <v>CNNSA</v>
          </cell>
          <cell r="O3801" t="str">
            <v>PK</v>
          </cell>
          <cell r="P3801">
            <v>756</v>
          </cell>
          <cell r="Q3801">
            <v>756</v>
          </cell>
          <cell r="R3801">
            <v>0</v>
          </cell>
          <cell r="S3801">
            <v>0</v>
          </cell>
          <cell r="T3801">
            <v>48990</v>
          </cell>
          <cell r="U3801">
            <v>48990</v>
          </cell>
          <cell r="V3801">
            <v>0</v>
          </cell>
          <cell r="W3801">
            <v>0</v>
          </cell>
          <cell r="X3801" t="str">
            <v>HOT-MELT ADHESIVE PACKING TAPE WOVEN BAG FOR BABY DIAPERS NON-WOVEN FABRICS PE FILM INV NO 31486 H S CODE 35069100 63053300 56031100 39201010 ATHI RIVER MACHAKOS KENYA CONTACT PAUL MARETE DAVID WU MOBILE PHONE 0721542127 254786368233 E-MAIL IM KENYA-SUNDA COM FREIGHT COLLECT</v>
          </cell>
          <cell r="Y3801" t="str">
            <v>Valide</v>
          </cell>
        </row>
        <row r="3802">
          <cell r="A3802" t="str">
            <v>TCNU5289479</v>
          </cell>
          <cell r="B3802">
            <v>40</v>
          </cell>
          <cell r="C3802" t="str">
            <v>GGZ1139555</v>
          </cell>
          <cell r="D3802">
            <v>0</v>
          </cell>
          <cell r="E3802">
            <v>0</v>
          </cell>
          <cell r="F3802">
            <v>0</v>
          </cell>
          <cell r="G3802">
            <v>0</v>
          </cell>
          <cell r="H3802">
            <v>0</v>
          </cell>
          <cell r="I3802" t="str">
            <v>2020 MSA 167478</v>
          </cell>
          <cell r="J3802">
            <v>173</v>
          </cell>
          <cell r="K3802" t="str">
            <v>GUANGZHOU SUNDA INTERNATIONALTRADING CO LTD ROOM 4606 CITIC PLAZA N</v>
          </cell>
          <cell r="L3802" t="str">
            <v>SUNDA KENYA INDUSTRIALCOMPANY LIMITEDPIN NO P051681233WP O BOX 6780-0</v>
          </cell>
          <cell r="M3802" t="str">
            <v>CN</v>
          </cell>
          <cell r="N3802" t="str">
            <v>CNNSA</v>
          </cell>
          <cell r="O3802" t="str">
            <v>PK</v>
          </cell>
          <cell r="P3802">
            <v>756</v>
          </cell>
          <cell r="Q3802">
            <v>756</v>
          </cell>
          <cell r="R3802">
            <v>0</v>
          </cell>
          <cell r="S3802">
            <v>0</v>
          </cell>
          <cell r="T3802">
            <v>48990</v>
          </cell>
          <cell r="U3802">
            <v>48990</v>
          </cell>
          <cell r="V3802">
            <v>0</v>
          </cell>
          <cell r="W3802">
            <v>0</v>
          </cell>
          <cell r="X3802" t="str">
            <v>HOT-MELT ADHESIVE PACKING TAPE WOVEN BAG FOR BABY DIAPERS NON-WOVEN FABRICS PE FILM INV NO 31486 H S CODE 35069100 63053300 56031100 39201010 ATHI RIVER MACHAKOS KENYA CONTACT PAUL MARETE DAVID WU MOBILE PHONE 0721542127 254786368233 E-MAIL IM KENYA-SUNDA COM FREIGHT COLLECT</v>
          </cell>
          <cell r="Y3802" t="str">
            <v>Valide</v>
          </cell>
        </row>
        <row r="3803">
          <cell r="A3803" t="str">
            <v>TCNU3507777</v>
          </cell>
          <cell r="B3803">
            <v>40</v>
          </cell>
          <cell r="C3803" t="str">
            <v>GGZ1142496</v>
          </cell>
          <cell r="D3803">
            <v>0</v>
          </cell>
          <cell r="E3803">
            <v>0</v>
          </cell>
          <cell r="F3803">
            <v>0</v>
          </cell>
          <cell r="G3803">
            <v>0</v>
          </cell>
          <cell r="H3803">
            <v>0</v>
          </cell>
          <cell r="I3803" t="str">
            <v>2020 MSA 167478</v>
          </cell>
          <cell r="J3803">
            <v>173</v>
          </cell>
          <cell r="K3803" t="str">
            <v>GUANGZHOU SUNDA INTERNATIONALTRADING CO LTD ROOM 4606 CITIC PLAZA N</v>
          </cell>
          <cell r="L3803" t="str">
            <v>SUNDA KENYA INDUSTRIALCOMPANY LIMITEDPIN NO P051681233WP O BOX 6780-0</v>
          </cell>
          <cell r="M3803" t="str">
            <v>CN</v>
          </cell>
          <cell r="N3803" t="str">
            <v>CNNSA</v>
          </cell>
          <cell r="O3803" t="str">
            <v>PK</v>
          </cell>
          <cell r="P3803">
            <v>756</v>
          </cell>
          <cell r="Q3803">
            <v>756</v>
          </cell>
          <cell r="R3803">
            <v>0</v>
          </cell>
          <cell r="S3803">
            <v>0</v>
          </cell>
          <cell r="T3803">
            <v>48990</v>
          </cell>
          <cell r="U3803">
            <v>48990</v>
          </cell>
          <cell r="V3803">
            <v>0</v>
          </cell>
          <cell r="W3803">
            <v>0</v>
          </cell>
          <cell r="X3803" t="str">
            <v>HOT-MELT ADHESIVE PACKING TAPE WOVEN BAG FOR BABY DIAPERS NON-WOVEN FABRICS PE FILM INV NO 31486 H S CODE 35069100 63053300 56031100 39201010 ATHI RIVER MACHAKOS KENYA CONTACT PAUL MARETE DAVID WU MOBILE PHONE 0721542127 254786368233 E-MAIL IM KENYA-SUNDA COM FREIGHT COLLECT</v>
          </cell>
          <cell r="Y3803" t="str">
            <v>Valide</v>
          </cell>
        </row>
        <row r="3804">
          <cell r="A3804" t="str">
            <v>BMOU5669536</v>
          </cell>
          <cell r="B3804">
            <v>40</v>
          </cell>
          <cell r="C3804" t="str">
            <v>GGZ1142496</v>
          </cell>
          <cell r="D3804">
            <v>0</v>
          </cell>
          <cell r="E3804">
            <v>0</v>
          </cell>
          <cell r="F3804">
            <v>0</v>
          </cell>
          <cell r="G3804">
            <v>0</v>
          </cell>
          <cell r="H3804">
            <v>0</v>
          </cell>
          <cell r="I3804" t="str">
            <v>2020 MSA 167478</v>
          </cell>
          <cell r="J3804">
            <v>173</v>
          </cell>
          <cell r="K3804" t="str">
            <v>GUANGZHOU SUNDA INTERNATIONALTRADING CO LTD ROOM 4606 CITIC PLAZA N</v>
          </cell>
          <cell r="L3804" t="str">
            <v>SUNDA KENYA INDUSTRIALCOMPANY LIMITEDPIN NO P051681233WP O BOX 6780-0</v>
          </cell>
          <cell r="M3804" t="str">
            <v>CN</v>
          </cell>
          <cell r="N3804" t="str">
            <v>CNNSA</v>
          </cell>
          <cell r="O3804" t="str">
            <v>PK</v>
          </cell>
          <cell r="P3804">
            <v>756</v>
          </cell>
          <cell r="Q3804">
            <v>756</v>
          </cell>
          <cell r="R3804">
            <v>0</v>
          </cell>
          <cell r="S3804">
            <v>0</v>
          </cell>
          <cell r="T3804">
            <v>48990</v>
          </cell>
          <cell r="U3804">
            <v>48990</v>
          </cell>
          <cell r="V3804">
            <v>0</v>
          </cell>
          <cell r="W3804">
            <v>0</v>
          </cell>
          <cell r="X3804" t="str">
            <v>HOT-MELT ADHESIVE PACKING TAPE WOVEN BAG FOR BABY DIAPERS NON-WOVEN FABRICS PE FILM INV NO 31486 H S CODE 35069100 63053300 56031100 39201010 ATHI RIVER MACHAKOS KENYA CONTACT PAUL MARETE DAVID WU MOBILE PHONE 0721542127 254786368233 E-MAIL IM KENYA-SUNDA COM FREIGHT COLLECT</v>
          </cell>
          <cell r="Y3804" t="str">
            <v>Valide</v>
          </cell>
        </row>
        <row r="3805">
          <cell r="A3805" t="str">
            <v>TRLU9655198</v>
          </cell>
          <cell r="B3805">
            <v>20</v>
          </cell>
          <cell r="C3805" t="str">
            <v>GGZ1143235</v>
          </cell>
          <cell r="D3805">
            <v>0</v>
          </cell>
          <cell r="E3805">
            <v>0</v>
          </cell>
          <cell r="F3805">
            <v>0</v>
          </cell>
          <cell r="G3805">
            <v>0</v>
          </cell>
          <cell r="H3805">
            <v>0</v>
          </cell>
          <cell r="I3805" t="str">
            <v>2020 MSA 167478</v>
          </cell>
          <cell r="J3805">
            <v>184</v>
          </cell>
          <cell r="K3805" t="str">
            <v>YINGDE AOKLY POWER CO LIMITED HUAQIAO INDUSTRIAL ZONEDONGHUA TOWN YI</v>
          </cell>
          <cell r="L3805" t="str">
            <v>SUN WIND ENERGY COMPANY LTDP O BOX 7031- 00200 NAIROBITEL 336804PIN P</v>
          </cell>
          <cell r="M3805" t="str">
            <v>CN</v>
          </cell>
          <cell r="N3805" t="str">
            <v>CNNSA</v>
          </cell>
          <cell r="O3805" t="str">
            <v>PK</v>
          </cell>
          <cell r="P3805">
            <v>1290</v>
          </cell>
          <cell r="Q3805">
            <v>1290</v>
          </cell>
          <cell r="R3805">
            <v>1290</v>
          </cell>
          <cell r="S3805">
            <v>1290</v>
          </cell>
          <cell r="T3805">
            <v>26110</v>
          </cell>
          <cell r="U3805">
            <v>26110</v>
          </cell>
          <cell r="V3805">
            <v>26110</v>
          </cell>
          <cell r="W3805">
            <v>26110</v>
          </cell>
          <cell r="X3805" t="str">
            <v>NEDAR BRAND SOLAR BATTERY 1290PCS THE CONTAINER IN TRANSIT TO ICD EMBAKASI NAIROBI HS CODE 85072000 FREIGHT PREPAID</v>
          </cell>
          <cell r="Y3805" t="str">
            <v>Valide</v>
          </cell>
        </row>
        <row r="3806">
          <cell r="A3806" t="str">
            <v>TCLU5046086</v>
          </cell>
          <cell r="B3806">
            <v>40</v>
          </cell>
          <cell r="C3806" t="str">
            <v>GGZ1143863</v>
          </cell>
          <cell r="D3806">
            <v>0</v>
          </cell>
          <cell r="E3806">
            <v>0</v>
          </cell>
          <cell r="F3806">
            <v>0</v>
          </cell>
          <cell r="G3806">
            <v>0</v>
          </cell>
          <cell r="H3806">
            <v>0</v>
          </cell>
          <cell r="I3806" t="str">
            <v>2020 MSA 167478</v>
          </cell>
          <cell r="J3806">
            <v>188</v>
          </cell>
          <cell r="K3806" t="str">
            <v>SK DAYA INTERNATIONAL CO LIMITEDSUITE 601-604 6TH FLR PENINSULA CTR67</v>
          </cell>
          <cell r="L3806" t="str">
            <v>NIVAS LIMITED P O BOX 33875-00600 NAIROBI KENYAPIN P051113170N</v>
          </cell>
          <cell r="M3806" t="str">
            <v>CN</v>
          </cell>
          <cell r="N3806" t="str">
            <v>CNNSA</v>
          </cell>
          <cell r="O3806" t="str">
            <v>CT</v>
          </cell>
          <cell r="P3806">
            <v>827</v>
          </cell>
          <cell r="Q3806">
            <v>827</v>
          </cell>
          <cell r="R3806">
            <v>827</v>
          </cell>
          <cell r="S3806">
            <v>827</v>
          </cell>
          <cell r="T3806">
            <v>7608</v>
          </cell>
          <cell r="U3806">
            <v>7608</v>
          </cell>
          <cell r="V3806">
            <v>7608</v>
          </cell>
          <cell r="W3806">
            <v>7608</v>
          </cell>
          <cell r="X3806" t="str">
            <v>BLENDER SPARE PARTS HS CODE 8509400000 FREIGHT PREPAID</v>
          </cell>
          <cell r="Y3806" t="str">
            <v>Valide</v>
          </cell>
        </row>
        <row r="3807">
          <cell r="A3807" t="str">
            <v>GAOU6030575</v>
          </cell>
          <cell r="B3807">
            <v>40</v>
          </cell>
          <cell r="C3807" t="str">
            <v>GGZ1144890</v>
          </cell>
          <cell r="D3807">
            <v>0</v>
          </cell>
          <cell r="E3807">
            <v>0</v>
          </cell>
          <cell r="F3807">
            <v>0</v>
          </cell>
          <cell r="G3807">
            <v>0</v>
          </cell>
          <cell r="H3807">
            <v>0</v>
          </cell>
          <cell r="I3807" t="str">
            <v>2020 MSA 167518</v>
          </cell>
          <cell r="J3807">
            <v>256</v>
          </cell>
          <cell r="K3807" t="str">
            <v>GUANGZHOU SUNDA INTERNATIONALTRADING CO LTD ROOM 4606 CITIC PLAZA N</v>
          </cell>
          <cell r="L3807" t="str">
            <v>SUNDA KENYA INDUSTRIALCOMPANY LIMITEDPIN NO P051681233WP O BOX 6780-0</v>
          </cell>
          <cell r="M3807" t="str">
            <v>CN</v>
          </cell>
          <cell r="N3807" t="str">
            <v>CNNSA</v>
          </cell>
          <cell r="O3807" t="str">
            <v>PK</v>
          </cell>
          <cell r="P3807">
            <v>1582</v>
          </cell>
          <cell r="Q3807">
            <v>1582</v>
          </cell>
          <cell r="R3807">
            <v>0</v>
          </cell>
          <cell r="S3807">
            <v>0</v>
          </cell>
          <cell r="T3807">
            <v>43810</v>
          </cell>
          <cell r="U3807">
            <v>43810</v>
          </cell>
          <cell r="V3807">
            <v>0</v>
          </cell>
          <cell r="W3807">
            <v>0</v>
          </cell>
          <cell r="X3807" t="str">
            <v>PP STICKER WOVEN BAG FOR BABY DIAPERS PACKING COVER STICKER NON-WOVEN FABRICS PE FILM INV NO 31488 H S CODE 39199090 63053300 48211010 56031100 39201010 ATHI RIVER MACHAKOS KENYA CONTACT PAUL MARETE DAVID WU MOBILE PHONE 0721542127 254786368233 E-MAIL IM KENYA-SUNDA COM FREIGHT COLLECT</v>
          </cell>
          <cell r="Y3807" t="str">
            <v>Valide</v>
          </cell>
        </row>
        <row r="3808">
          <cell r="A3808" t="str">
            <v>TCNU9406655</v>
          </cell>
          <cell r="B3808">
            <v>40</v>
          </cell>
          <cell r="C3808" t="str">
            <v>GGZ1145310</v>
          </cell>
          <cell r="D3808">
            <v>0</v>
          </cell>
          <cell r="E3808">
            <v>0</v>
          </cell>
          <cell r="F3808">
            <v>0</v>
          </cell>
          <cell r="G3808">
            <v>0</v>
          </cell>
          <cell r="H3808">
            <v>0</v>
          </cell>
          <cell r="I3808" t="str">
            <v>2020 MSA 167478</v>
          </cell>
          <cell r="J3808">
            <v>190</v>
          </cell>
          <cell r="K3808" t="str">
            <v>SOUTHERN INDUSTRY CO LIMITEDRM 201 NO 134 TAOJIN ROADYUEXIU DISTRICT</v>
          </cell>
          <cell r="L3808" t="str">
            <v>KINGDOM SEEKERS FELLOWSHIPPO BOX 14185 20100 NAIROBI KENYATEL +254 72</v>
          </cell>
          <cell r="M3808" t="str">
            <v>CN</v>
          </cell>
          <cell r="N3808" t="str">
            <v>CNNSA</v>
          </cell>
          <cell r="O3808" t="str">
            <v>PK</v>
          </cell>
          <cell r="P3808">
            <v>1583</v>
          </cell>
          <cell r="Q3808">
            <v>1583</v>
          </cell>
          <cell r="R3808">
            <v>1583</v>
          </cell>
          <cell r="S3808">
            <v>1583</v>
          </cell>
          <cell r="T3808">
            <v>8750</v>
          </cell>
          <cell r="U3808">
            <v>8750</v>
          </cell>
          <cell r="V3808">
            <v>8750</v>
          </cell>
          <cell r="W3808">
            <v>8750</v>
          </cell>
          <cell r="X3808" t="str">
            <v>BACK AND CUSHION WITHOUT FRAME GREEN FABRIC WITH LOGO HS CODE 94019000 IDF NO E2008381714 FREIGHT PREPAID Shippers Owned Container</v>
          </cell>
          <cell r="Y3808" t="str">
            <v>Valide</v>
          </cell>
        </row>
        <row r="3809">
          <cell r="A3809" t="str">
            <v>TCLU7373961</v>
          </cell>
          <cell r="B3809">
            <v>20</v>
          </cell>
          <cell r="C3809" t="str">
            <v>GGZ1145562</v>
          </cell>
          <cell r="D3809">
            <v>0</v>
          </cell>
          <cell r="E3809">
            <v>0</v>
          </cell>
          <cell r="F3809">
            <v>0</v>
          </cell>
          <cell r="G3809">
            <v>0</v>
          </cell>
          <cell r="H3809">
            <v>0</v>
          </cell>
          <cell r="I3809" t="str">
            <v>2020 MSA 167518</v>
          </cell>
          <cell r="J3809">
            <v>39</v>
          </cell>
          <cell r="K3809" t="str">
            <v>HONGKONG EVER RISING GLOBAL CO LIMITED 9 F SURSON COMM BLDG 140-142 AU</v>
          </cell>
          <cell r="L3809" t="str">
            <v>CALE INFRASTRUCTURE CONSTRUCTIONCOMPANY LIMITED P O BOX 10481-00100 NA</v>
          </cell>
          <cell r="M3809" t="str">
            <v>CN</v>
          </cell>
          <cell r="N3809" t="str">
            <v>CNSHK</v>
          </cell>
          <cell r="O3809" t="str">
            <v>PK</v>
          </cell>
          <cell r="P3809">
            <v>628</v>
          </cell>
          <cell r="Q3809">
            <v>628</v>
          </cell>
          <cell r="R3809">
            <v>628</v>
          </cell>
          <cell r="S3809">
            <v>628</v>
          </cell>
          <cell r="T3809">
            <v>282720</v>
          </cell>
          <cell r="U3809">
            <v>282720</v>
          </cell>
          <cell r="V3809">
            <v>282720</v>
          </cell>
          <cell r="W3809">
            <v>282720</v>
          </cell>
          <cell r="X3809" t="str">
            <v>OVM ANCHOR-HOLD HS CODE 73089000 00254-700344448 EMAIL 280215784-QQ COM 410260598-QQ COM FREIGHT PREPAID</v>
          </cell>
          <cell r="Y3809" t="str">
            <v>Valide</v>
          </cell>
        </row>
        <row r="3810">
          <cell r="A3810" t="str">
            <v>TLLU5007494</v>
          </cell>
          <cell r="B3810">
            <v>40</v>
          </cell>
          <cell r="C3810" t="str">
            <v>GGZ1149856</v>
          </cell>
          <cell r="D3810">
            <v>0</v>
          </cell>
          <cell r="E3810">
            <v>0</v>
          </cell>
          <cell r="F3810">
            <v>0</v>
          </cell>
          <cell r="G3810">
            <v>0</v>
          </cell>
          <cell r="H3810">
            <v>0</v>
          </cell>
          <cell r="I3810" t="str">
            <v>2020 MSA 167518</v>
          </cell>
          <cell r="J3810">
            <v>48</v>
          </cell>
          <cell r="K3810" t="str">
            <v>SK DAYA INTERNATIONAL CO LIMITEDROOM 5B BLOCK B LUSHAN BUILDINGCHUNFE</v>
          </cell>
          <cell r="L3810" t="str">
            <v>NIVAS LIMITED P O BOX 33875-00600 NAIROBI KENYAPIN P051113170N</v>
          </cell>
          <cell r="M3810" t="str">
            <v>CN</v>
          </cell>
          <cell r="N3810" t="str">
            <v>CNNSA</v>
          </cell>
          <cell r="O3810" t="str">
            <v>CT</v>
          </cell>
          <cell r="P3810">
            <v>575</v>
          </cell>
          <cell r="Q3810">
            <v>575</v>
          </cell>
          <cell r="R3810">
            <v>575</v>
          </cell>
          <cell r="S3810">
            <v>575</v>
          </cell>
          <cell r="T3810">
            <v>8622</v>
          </cell>
          <cell r="U3810">
            <v>8622</v>
          </cell>
          <cell r="V3810">
            <v>8622</v>
          </cell>
          <cell r="W3810">
            <v>8622</v>
          </cell>
          <cell r="X3810" t="str">
            <v>BLENDER SPARE PARTS HS CODE 8509400000 FREIGHT PREPAID</v>
          </cell>
          <cell r="Y3810" t="str">
            <v>Valide</v>
          </cell>
        </row>
        <row r="3811">
          <cell r="A3811" t="str">
            <v>RFCU5019154</v>
          </cell>
          <cell r="B3811">
            <v>40</v>
          </cell>
          <cell r="C3811" t="str">
            <v>GGZ1150809</v>
          </cell>
          <cell r="D3811">
            <v>0</v>
          </cell>
          <cell r="E3811">
            <v>0</v>
          </cell>
          <cell r="F3811">
            <v>0</v>
          </cell>
          <cell r="G3811">
            <v>0</v>
          </cell>
          <cell r="H3811">
            <v>0</v>
          </cell>
          <cell r="I3811" t="str">
            <v>2020 MSA 167518</v>
          </cell>
          <cell r="J3811">
            <v>51</v>
          </cell>
          <cell r="K3811" t="str">
            <v>BETTER HUMZ TRADING LTDPO BOX 5970</v>
          </cell>
          <cell r="L3811" t="str">
            <v>SPEC SASA LOGISTICS LIMITEDADDRESS P O BOX 5970-00200NAIROBI KENYATEL</v>
          </cell>
          <cell r="M3811" t="str">
            <v>CN</v>
          </cell>
          <cell r="N3811" t="str">
            <v>CNNSA</v>
          </cell>
          <cell r="O3811" t="str">
            <v>PK</v>
          </cell>
          <cell r="P3811">
            <v>1233</v>
          </cell>
          <cell r="Q3811">
            <v>1233</v>
          </cell>
          <cell r="R3811">
            <v>1233</v>
          </cell>
          <cell r="S3811">
            <v>1233</v>
          </cell>
          <cell r="T3811">
            <v>25056</v>
          </cell>
          <cell r="U3811">
            <v>25056</v>
          </cell>
          <cell r="V3811">
            <v>25056</v>
          </cell>
          <cell r="W3811">
            <v>25056</v>
          </cell>
          <cell r="X3811" t="str">
            <v>HAIR DRYER HS CODE 8516310000 FLOOR TILES HS CODE 6907230000 PLASTIC BOTTLE HS CODE 3923300000 SPONGE HAIR ROLLER HS CODE 9615900000 NON WOVEN BAG HS CODE 6305900000 FREIGHT PREPAID</v>
          </cell>
          <cell r="Y3811" t="str">
            <v>Valide</v>
          </cell>
        </row>
        <row r="3812">
          <cell r="A3812" t="str">
            <v>BMOU1104110</v>
          </cell>
          <cell r="B3812">
            <v>20</v>
          </cell>
          <cell r="C3812" t="str">
            <v>HBG1428544</v>
          </cell>
          <cell r="D3812">
            <v>0</v>
          </cell>
          <cell r="E3812">
            <v>0</v>
          </cell>
          <cell r="F3812">
            <v>0</v>
          </cell>
          <cell r="G3812">
            <v>0</v>
          </cell>
          <cell r="H3812">
            <v>0</v>
          </cell>
          <cell r="I3812" t="str">
            <v>2020 MSA 167426</v>
          </cell>
          <cell r="J3812">
            <v>73</v>
          </cell>
          <cell r="K3812" t="str">
            <v>MUEHLENCHEMIE GMBH CO KGKURT-FISCHER-STR 5522926 AHRENSBURG</v>
          </cell>
          <cell r="L3812" t="str">
            <v>IMCD KENYA LIMITEDC S HOUSE OLD MOMBASA ROADP O BOX 61639-0020000100</v>
          </cell>
          <cell r="M3812" t="str">
            <v>SA</v>
          </cell>
          <cell r="N3812" t="str">
            <v>SAJED</v>
          </cell>
          <cell r="O3812" t="str">
            <v>PE</v>
          </cell>
          <cell r="P3812">
            <v>10</v>
          </cell>
          <cell r="Q3812">
            <v>10</v>
          </cell>
          <cell r="R3812">
            <v>10</v>
          </cell>
          <cell r="S3812">
            <v>10</v>
          </cell>
          <cell r="T3812">
            <v>14012</v>
          </cell>
          <cell r="U3812">
            <v>14012</v>
          </cell>
          <cell r="V3812">
            <v>14012</v>
          </cell>
          <cell r="W3812">
            <v>14012</v>
          </cell>
          <cell r="X3812" t="str">
            <v>541 PACKAGES 80 CARTON POWERZYM BF 603 HALAL 440 CARTON ELCOVIT 200573 HALAL IMO CL 9 UN 3077 15 CARTON ELCOVIT 13514 HALAL IMO CL 9 UN 3077 6 CARTON ELCOVIT 13513 HALAL IMO CL 9 3077 TOTAL NET WEIGHT 13525 00 KGS DETENTION AND DEMURRAGE APPLIED AT THE DESTINATION WILL BE AS PROVIDED IN THE CONTRACT SQ QHBG048044 FREIGHT PREPAID PSN ENVIRONMENTALLY HAZARDOUS SUBSTANCE SOLID N O S UN Number 3077 - IMDG Class 9 - PG III Chemical name zinc oxide PSN ENVIRONMENTALLY HAZARDOUS SUBSTANCE SOLID N O S UN Number 3077 - IMDG Class 9 - PG III Chemical name zinc oxide PSN ENVIRONMENTALLY HAZARDOUS SUBSTANCE SOLID N O S UN Number 3077 - IMDG Class 9 - PG III Chemical name zinc oxide</v>
          </cell>
          <cell r="Y3812" t="str">
            <v>Valide</v>
          </cell>
        </row>
        <row r="3813">
          <cell r="A3813" t="str">
            <v>FFAU1862738</v>
          </cell>
          <cell r="B3813">
            <v>40</v>
          </cell>
          <cell r="C3813" t="str">
            <v>HKGAH0106900</v>
          </cell>
          <cell r="D3813">
            <v>0</v>
          </cell>
          <cell r="E3813">
            <v>0</v>
          </cell>
          <cell r="F3813">
            <v>0</v>
          </cell>
          <cell r="G3813">
            <v>0</v>
          </cell>
          <cell r="H3813">
            <v>0</v>
          </cell>
          <cell r="I3813" t="str">
            <v>2020 MSA 167457</v>
          </cell>
          <cell r="J3813">
            <v>19</v>
          </cell>
          <cell r="K3813" t="str">
            <v>GUANGDONG TAYO MOTORCYCLE</v>
          </cell>
          <cell r="L3813" t="str">
            <v>QUESTWORKS LTD</v>
          </cell>
          <cell r="M3813" t="str">
            <v>NL</v>
          </cell>
          <cell r="N3813" t="str">
            <v>HKHKG</v>
          </cell>
          <cell r="O3813" t="str">
            <v>PK</v>
          </cell>
          <cell r="P3813">
            <v>300</v>
          </cell>
          <cell r="Q3813">
            <v>300</v>
          </cell>
          <cell r="R3813">
            <v>300</v>
          </cell>
          <cell r="S3813">
            <v>300</v>
          </cell>
          <cell r="T3813">
            <v>21060</v>
          </cell>
          <cell r="U3813">
            <v>21060</v>
          </cell>
          <cell r="V3813">
            <v>21060</v>
          </cell>
          <cell r="W3813">
            <v>21060</v>
          </cell>
          <cell r="X3813" t="str">
            <v>1X40HC CONTAINER STC 300 PACKAGES MOTORCYCLES IN CKD CONDITION HJ180-27 PORT CLEARANCE</v>
          </cell>
          <cell r="Y3813" t="str">
            <v>Valide</v>
          </cell>
        </row>
        <row r="3814">
          <cell r="A3814" t="str">
            <v>KKFU8045993</v>
          </cell>
          <cell r="B3814">
            <v>40</v>
          </cell>
          <cell r="C3814" t="str">
            <v>HKGAH0920600</v>
          </cell>
          <cell r="D3814">
            <v>0</v>
          </cell>
          <cell r="E3814">
            <v>0</v>
          </cell>
          <cell r="F3814">
            <v>0</v>
          </cell>
          <cell r="G3814">
            <v>0</v>
          </cell>
          <cell r="H3814">
            <v>0</v>
          </cell>
          <cell r="I3814" t="str">
            <v>2020 MSA 167457</v>
          </cell>
          <cell r="J3814">
            <v>20</v>
          </cell>
          <cell r="K3814" t="str">
            <v>GATEWAY GLOBAL LOGISTICS HK</v>
          </cell>
          <cell r="L3814" t="str">
            <v>SAFARICOM PLC</v>
          </cell>
          <cell r="M3814" t="str">
            <v>NL</v>
          </cell>
          <cell r="N3814" t="str">
            <v>HKHKG</v>
          </cell>
          <cell r="O3814" t="str">
            <v>CS</v>
          </cell>
          <cell r="P3814">
            <v>31</v>
          </cell>
          <cell r="Q3814">
            <v>31</v>
          </cell>
          <cell r="R3814">
            <v>31</v>
          </cell>
          <cell r="S3814">
            <v>31</v>
          </cell>
          <cell r="T3814">
            <v>5385</v>
          </cell>
          <cell r="U3814">
            <v>5385</v>
          </cell>
          <cell r="V3814">
            <v>5385</v>
          </cell>
          <cell r="W3814">
            <v>5385</v>
          </cell>
          <cell r="X3814" t="str">
            <v>1X40HC CONTAINER STC 31 CASES HOME WIRELESS ACCESS TREMINAL PORT CLEARANCE</v>
          </cell>
          <cell r="Y3814" t="str">
            <v>Valide</v>
          </cell>
        </row>
        <row r="3815">
          <cell r="A3815" t="str">
            <v>HLBU1173242</v>
          </cell>
          <cell r="B3815">
            <v>40</v>
          </cell>
          <cell r="C3815" t="str">
            <v>HLCUALY200831297</v>
          </cell>
          <cell r="D3815">
            <v>0</v>
          </cell>
          <cell r="E3815">
            <v>0</v>
          </cell>
          <cell r="F3815">
            <v>0</v>
          </cell>
          <cell r="G3815">
            <v>0</v>
          </cell>
          <cell r="H3815">
            <v>0</v>
          </cell>
          <cell r="I3815" t="str">
            <v>2020 MSA 167486</v>
          </cell>
          <cell r="J3815">
            <v>4</v>
          </cell>
          <cell r="K3815" t="str">
            <v>ALLMED MIDDEL EAST 6TH OCTOBER CITY 2ND INDUSTRIAL ZONE 72 EGYPT TEL</v>
          </cell>
          <cell r="L3815" t="str">
            <v>ALLMED MEDICAL SUPPLIES LIMITED 58500-00200 NAIROBI KENYA TEL NO 7714</v>
          </cell>
          <cell r="M3815" t="str">
            <v>US</v>
          </cell>
          <cell r="N3815" t="str">
            <v>EGDAM</v>
          </cell>
          <cell r="O3815" t="str">
            <v>CT</v>
          </cell>
          <cell r="P3815">
            <v>3399</v>
          </cell>
          <cell r="Q3815">
            <v>3399</v>
          </cell>
          <cell r="R3815">
            <v>1980</v>
          </cell>
          <cell r="S3815">
            <v>1980</v>
          </cell>
          <cell r="T3815">
            <v>37664</v>
          </cell>
          <cell r="U3815">
            <v>37664</v>
          </cell>
          <cell r="V3815">
            <v>28650</v>
          </cell>
          <cell r="W3815">
            <v>28650</v>
          </cell>
          <cell r="X3815" t="str">
            <v>HEMODIALYSIS PRODUCTS H S CODE 901890 TOTAL OF CARTONS 3399 HEMODIALYSIS PRODUCTS H S CODE 901890 TOTAL OF CARTONS 3399 HS CODE 90 18 90</v>
          </cell>
          <cell r="Y3815" t="str">
            <v>Valide</v>
          </cell>
        </row>
        <row r="3816">
          <cell r="A3816" t="str">
            <v>UACU5313176</v>
          </cell>
          <cell r="B3816">
            <v>40</v>
          </cell>
          <cell r="C3816" t="str">
            <v>HLCUALY200831297</v>
          </cell>
          <cell r="D3816">
            <v>0</v>
          </cell>
          <cell r="E3816">
            <v>0</v>
          </cell>
          <cell r="F3816">
            <v>0</v>
          </cell>
          <cell r="G3816">
            <v>0</v>
          </cell>
          <cell r="H3816">
            <v>0</v>
          </cell>
          <cell r="I3816" t="str">
            <v>2020 MSA 167486</v>
          </cell>
          <cell r="J3816">
            <v>4</v>
          </cell>
          <cell r="K3816" t="str">
            <v>ALLMED MIDDEL EAST 6TH OCTOBER CITY 2ND INDUSTRIAL ZONE 72 EGYPT TEL</v>
          </cell>
          <cell r="L3816" t="str">
            <v>ALLMED MEDICAL SUPPLIES LIMITED 58500-00200 NAIROBI KENYA TEL NO 7714</v>
          </cell>
          <cell r="M3816" t="str">
            <v>US</v>
          </cell>
          <cell r="N3816" t="str">
            <v>EGDAM</v>
          </cell>
          <cell r="O3816" t="str">
            <v>CT</v>
          </cell>
          <cell r="P3816">
            <v>3399</v>
          </cell>
          <cell r="Q3816">
            <v>3399</v>
          </cell>
          <cell r="R3816">
            <v>1980</v>
          </cell>
          <cell r="S3816">
            <v>1980</v>
          </cell>
          <cell r="T3816">
            <v>37664</v>
          </cell>
          <cell r="U3816">
            <v>37664</v>
          </cell>
          <cell r="V3816">
            <v>28650</v>
          </cell>
          <cell r="W3816">
            <v>28650</v>
          </cell>
          <cell r="X3816" t="str">
            <v>HEMODIALYSIS PRODUCTS H S CODE 901890 TOTAL OF CARTONS 3399 HEMODIALYSIS PRODUCTS H S CODE 901890 TOTAL OF CARTONS 3399 HS CODE 90 18 90</v>
          </cell>
          <cell r="Y3816" t="str">
            <v>Valide</v>
          </cell>
        </row>
        <row r="3817">
          <cell r="A3817" t="str">
            <v>HLBU1823374</v>
          </cell>
          <cell r="B3817">
            <v>20</v>
          </cell>
          <cell r="C3817" t="str">
            <v>HLCUANR200763126</v>
          </cell>
          <cell r="D3817">
            <v>0</v>
          </cell>
          <cell r="E3817">
            <v>0</v>
          </cell>
          <cell r="F3817">
            <v>0</v>
          </cell>
          <cell r="G3817">
            <v>0</v>
          </cell>
          <cell r="H3817">
            <v>0</v>
          </cell>
          <cell r="I3817" t="str">
            <v>2020 MSA 167486</v>
          </cell>
          <cell r="J3817">
            <v>4</v>
          </cell>
          <cell r="K3817" t="str">
            <v>ALLMED MIDDEL EAST 6TH OCTOBER CITY 2ND INDUSTRIAL ZONE 72 EGYPT TEL</v>
          </cell>
          <cell r="L3817" t="str">
            <v>ALLMED MEDICAL SUPPLIES LIMITED 58500-00200 NAIROBI KENYA TEL NO 7714</v>
          </cell>
          <cell r="M3817" t="str">
            <v>US</v>
          </cell>
          <cell r="N3817" t="str">
            <v>EGDAM</v>
          </cell>
          <cell r="O3817" t="str">
            <v>CT</v>
          </cell>
          <cell r="P3817">
            <v>3399</v>
          </cell>
          <cell r="Q3817">
            <v>3399</v>
          </cell>
          <cell r="R3817">
            <v>1980</v>
          </cell>
          <cell r="S3817">
            <v>1980</v>
          </cell>
          <cell r="T3817">
            <v>37664</v>
          </cell>
          <cell r="U3817">
            <v>37664</v>
          </cell>
          <cell r="V3817">
            <v>28650</v>
          </cell>
          <cell r="W3817">
            <v>28650</v>
          </cell>
          <cell r="X3817" t="str">
            <v>HEMODIALYSIS PRODUCTS H S CODE 901890 TOTAL OF CARTONS 3399 HEMODIALYSIS PRODUCTS H S CODE 901890 TOTAL OF CARTONS 3399 HS CODE 90 18 90</v>
          </cell>
          <cell r="Y3817" t="str">
            <v>Valide</v>
          </cell>
        </row>
        <row r="3818">
          <cell r="A3818" t="str">
            <v>BMOU2649074</v>
          </cell>
          <cell r="B3818">
            <v>20</v>
          </cell>
          <cell r="C3818" t="str">
            <v>HLCUANR200763126</v>
          </cell>
          <cell r="D3818">
            <v>0</v>
          </cell>
          <cell r="E3818">
            <v>0</v>
          </cell>
          <cell r="F3818">
            <v>0</v>
          </cell>
          <cell r="G3818">
            <v>0</v>
          </cell>
          <cell r="H3818">
            <v>0</v>
          </cell>
          <cell r="I3818" t="str">
            <v>2020 MSA 167486</v>
          </cell>
          <cell r="J3818">
            <v>4</v>
          </cell>
          <cell r="K3818" t="str">
            <v>ALLMED MIDDEL EAST 6TH OCTOBER CITY 2ND INDUSTRIAL ZONE 72 EGYPT TEL</v>
          </cell>
          <cell r="L3818" t="str">
            <v>ALLMED MEDICAL SUPPLIES LIMITED 58500-00200 NAIROBI KENYA TEL NO 7714</v>
          </cell>
          <cell r="M3818" t="str">
            <v>US</v>
          </cell>
          <cell r="N3818" t="str">
            <v>EGDAM</v>
          </cell>
          <cell r="O3818" t="str">
            <v>CT</v>
          </cell>
          <cell r="P3818">
            <v>3399</v>
          </cell>
          <cell r="Q3818">
            <v>3399</v>
          </cell>
          <cell r="R3818">
            <v>1980</v>
          </cell>
          <cell r="S3818">
            <v>1980</v>
          </cell>
          <cell r="T3818">
            <v>37664</v>
          </cell>
          <cell r="U3818">
            <v>37664</v>
          </cell>
          <cell r="V3818">
            <v>28650</v>
          </cell>
          <cell r="W3818">
            <v>28650</v>
          </cell>
          <cell r="X3818" t="str">
            <v>HEMODIALYSIS PRODUCTS H S CODE 901890 TOTAL OF CARTONS 3399 HEMODIALYSIS PRODUCTS H S CODE 901890 TOTAL OF CARTONS 3399 HS CODE 90 18 90</v>
          </cell>
          <cell r="Y3818" t="str">
            <v>Valide</v>
          </cell>
        </row>
        <row r="3819">
          <cell r="A3819" t="str">
            <v>TGHU4987163</v>
          </cell>
          <cell r="B3819">
            <v>40</v>
          </cell>
          <cell r="C3819" t="str">
            <v>HLCUANR200828484</v>
          </cell>
          <cell r="D3819">
            <v>0</v>
          </cell>
          <cell r="E3819">
            <v>0</v>
          </cell>
          <cell r="F3819">
            <v>0</v>
          </cell>
          <cell r="G3819">
            <v>0</v>
          </cell>
          <cell r="H3819">
            <v>0</v>
          </cell>
          <cell r="I3819" t="str">
            <v>2020 MSA 167397</v>
          </cell>
          <cell r="J3819">
            <v>7</v>
          </cell>
          <cell r="K3819" t="str">
            <v>LAGARDERE TRAVEL RETAIL BELGIUM N V VLIEGVELD 132A STEENOKKERZEEL 182</v>
          </cell>
          <cell r="L3819" t="str">
            <v>UN COMISSARY C O UNITEED NATIONS OFFICE AT NAIROBI UNON P O BOX 6757</v>
          </cell>
          <cell r="M3819" t="str">
            <v>CN</v>
          </cell>
          <cell r="N3819" t="str">
            <v>BEANR</v>
          </cell>
          <cell r="O3819" t="str">
            <v>NE</v>
          </cell>
          <cell r="P3819">
            <v>14538</v>
          </cell>
          <cell r="Q3819">
            <v>14538</v>
          </cell>
          <cell r="R3819">
            <v>14538</v>
          </cell>
          <cell r="S3819">
            <v>14538</v>
          </cell>
          <cell r="T3819">
            <v>23466</v>
          </cell>
          <cell r="U3819">
            <v>23466</v>
          </cell>
          <cell r="V3819">
            <v>23466</v>
          </cell>
          <cell r="W3819">
            <v>23466</v>
          </cell>
          <cell r="X3819" t="str">
            <v>CONTAINING BEER SPIRITS AND WINE NETT WEIGHT 14906 700 KGS HS CODE 220300 220421 220860 220830 220870</v>
          </cell>
          <cell r="Y3819" t="str">
            <v>Valide</v>
          </cell>
        </row>
        <row r="3820">
          <cell r="A3820" t="str">
            <v>HLXU1200366</v>
          </cell>
          <cell r="B3820">
            <v>20</v>
          </cell>
          <cell r="C3820" t="str">
            <v>HLCUBO1200974770</v>
          </cell>
          <cell r="D3820">
            <v>0</v>
          </cell>
          <cell r="E3820">
            <v>0</v>
          </cell>
          <cell r="F3820">
            <v>0</v>
          </cell>
          <cell r="G3820">
            <v>0</v>
          </cell>
          <cell r="H3820">
            <v>0</v>
          </cell>
          <cell r="I3820" t="str">
            <v>2020 MSA 167301</v>
          </cell>
          <cell r="J3820">
            <v>16</v>
          </cell>
          <cell r="K3820" t="str">
            <v>ALAN DICK CO INDIA PVT LTD UNIT NO 1-4 BUILDING NO K-6 SHRI AR</v>
          </cell>
          <cell r="L3820" t="str">
            <v>KENYA AUTO ELECTRICAL LIMITED 81 MUTHITHI ROAD PARKLANDS NAIROBI KEN</v>
          </cell>
          <cell r="M3820" t="str">
            <v>US</v>
          </cell>
          <cell r="N3820" t="str">
            <v>INNSA</v>
          </cell>
          <cell r="O3820" t="str">
            <v>NE</v>
          </cell>
          <cell r="P3820">
            <v>56</v>
          </cell>
          <cell r="Q3820">
            <v>56</v>
          </cell>
          <cell r="R3820">
            <v>56</v>
          </cell>
          <cell r="S3820">
            <v>56</v>
          </cell>
          <cell r="T3820">
            <v>6027</v>
          </cell>
          <cell r="U3820">
            <v>6027</v>
          </cell>
          <cell r="V3820">
            <v>6026</v>
          </cell>
          <cell r="W3820">
            <v>6026</v>
          </cell>
          <cell r="X3820" t="str">
            <v>PARTS OF WIRELESS COMPONENTS FIFTY SIX PACKAGES ONLY BUSS BARS BUS BAR INSULATOR - RED HEXAGONAL YELLOW GREEN COPPER CABLE SUE LUGS COPPER TAPE CLEAR A D CLAMPS ROD TO TAPE CLAMP TO ACCOMMODATE ROD SQUARE CONNECTORS COPPER MATT COPPER LIGHTNING ROD FLEXIBLE CONDUIT CABLE TIES METALLIC CABLE TIES S STEEL BOLTS S STEEL STUDS AC CLIPS BUS BAR MOUNTING BRACKET HILTI SCREW 6 DRILL BIT DIAMETER INV NO EX ADC 04 20-21 DT - 07 09 2020 HS CODE 74070000 85381090 85446020 HS-CODE 74 07 00</v>
          </cell>
          <cell r="Y3820" t="str">
            <v>Valide</v>
          </cell>
        </row>
        <row r="3821">
          <cell r="A3821" t="str">
            <v>HLXU1097350</v>
          </cell>
          <cell r="B3821">
            <v>20</v>
          </cell>
          <cell r="C3821" t="str">
            <v>HLCUBO1200985294</v>
          </cell>
          <cell r="D3821">
            <v>0</v>
          </cell>
          <cell r="E3821">
            <v>0</v>
          </cell>
          <cell r="F3821">
            <v>0</v>
          </cell>
          <cell r="G3821">
            <v>0</v>
          </cell>
          <cell r="H3821">
            <v>0</v>
          </cell>
          <cell r="I3821" t="str">
            <v>2020 MSA 167301</v>
          </cell>
          <cell r="J3821">
            <v>17</v>
          </cell>
          <cell r="K3821" t="str">
            <v>INDOSOL EXPORTS 4 PODAR CHAMBERS 4TH FLOOR 109 S A BRELVI ROAD FO</v>
          </cell>
          <cell r="L3821" t="str">
            <v>TO ORDER OF ABSA BANK KENYA PLC -</v>
          </cell>
          <cell r="M3821" t="str">
            <v>US</v>
          </cell>
          <cell r="N3821" t="str">
            <v>INNSA</v>
          </cell>
          <cell r="O3821" t="str">
            <v>NE</v>
          </cell>
          <cell r="P3821">
            <v>1920</v>
          </cell>
          <cell r="Q3821">
            <v>1920</v>
          </cell>
          <cell r="R3821">
            <v>1920</v>
          </cell>
          <cell r="S3821">
            <v>1920</v>
          </cell>
          <cell r="T3821">
            <v>48480</v>
          </cell>
          <cell r="U3821">
            <v>48480</v>
          </cell>
          <cell r="V3821">
            <v>48480</v>
          </cell>
          <cell r="W3821">
            <v>48480</v>
          </cell>
          <cell r="X3821" t="str">
            <v>1X20 1920 BAGS TOTAL 48 000 KGS OF PHARMACEUTICAL RAW MATERIAL PARACETAMOL BP 2020 48 000KGS 3FCL AS PER PROFORMA INVOICE NUMBERS PFI 20-21 08 361 DATED 07- AUG-2020 HS-CODE 29 22 29</v>
          </cell>
          <cell r="Y3821" t="str">
            <v>Valide</v>
          </cell>
        </row>
        <row r="3822">
          <cell r="A3822" t="str">
            <v>SEGU5620894</v>
          </cell>
          <cell r="B3822">
            <v>40</v>
          </cell>
          <cell r="C3822" t="str">
            <v>HLCUBSC200707852</v>
          </cell>
          <cell r="D3822">
            <v>0</v>
          </cell>
          <cell r="E3822">
            <v>0</v>
          </cell>
          <cell r="F3822">
            <v>0</v>
          </cell>
          <cell r="G3822">
            <v>0</v>
          </cell>
          <cell r="H3822">
            <v>0</v>
          </cell>
          <cell r="I3822" t="str">
            <v>2020 MSA 167397</v>
          </cell>
          <cell r="J3822">
            <v>17</v>
          </cell>
          <cell r="K3822" t="str">
            <v>SPACEKRAFT AN INTERNATIONAL PAPER BUSINESS 4060 FAIRVIEW INDUSTRIAL DR</v>
          </cell>
          <cell r="L3822" t="str">
            <v>AVODEMIA LIMITED RUIRU TOWN - KIAMBU COUNTY OFF THIKA SUPER HIGHWAY N</v>
          </cell>
          <cell r="M3822" t="str">
            <v>CN</v>
          </cell>
          <cell r="N3822" t="str">
            <v>USTIW</v>
          </cell>
          <cell r="O3822" t="str">
            <v>NE</v>
          </cell>
          <cell r="P3822">
            <v>828</v>
          </cell>
          <cell r="Q3822">
            <v>828</v>
          </cell>
          <cell r="R3822">
            <v>828</v>
          </cell>
          <cell r="S3822">
            <v>828</v>
          </cell>
          <cell r="T3822">
            <v>5698</v>
          </cell>
          <cell r="U3822">
            <v>5698</v>
          </cell>
          <cell r="V3822">
            <v>5698</v>
          </cell>
          <cell r="W3822">
            <v>5698</v>
          </cell>
          <cell r="X3822" t="str">
            <v>KD CORRUGATED BOXES ACCESSORIES HS CODES 4819 10 0040 3923 21 0000 8543 70 9655 PAYMENT BY ELECTRONIC TRANSFER DTHC COLLECT CONISGNEE NOTIFY PARTY PHYSICAL ADDRESS AVODEMIA LIMITED RUIRU TOWN - KIAMBU COUNTY OFF THIKA SUPER HIGHWAY NAIROBI KENYA 00610 HS-CODE 48 19 10</v>
          </cell>
          <cell r="Y3822" t="str">
            <v>Valide</v>
          </cell>
        </row>
        <row r="3823">
          <cell r="A3823" t="str">
            <v>BMOU4974601</v>
          </cell>
          <cell r="B3823">
            <v>40</v>
          </cell>
          <cell r="C3823" t="str">
            <v>HLCUBSC2008AZKE9</v>
          </cell>
          <cell r="D3823">
            <v>0</v>
          </cell>
          <cell r="E3823">
            <v>0</v>
          </cell>
          <cell r="F3823">
            <v>0</v>
          </cell>
          <cell r="G3823">
            <v>0</v>
          </cell>
          <cell r="H3823">
            <v>0</v>
          </cell>
          <cell r="I3823" t="str">
            <v>2020 MSA 167397</v>
          </cell>
          <cell r="J3823">
            <v>18</v>
          </cell>
          <cell r="K3823" t="str">
            <v>BAYER CROPSCIENCE LP 2 T W ALEXANDER DRIVE RESEARCH TRIANGLE PARK NC</v>
          </cell>
          <cell r="L3823" t="str">
            <v>HIGHCHEM MARKETING LTD ESSENTIALS DIVISION MOGADISHU ROAD INDUSTRIA</v>
          </cell>
          <cell r="M3823" t="str">
            <v>CN</v>
          </cell>
          <cell r="N3823" t="str">
            <v>USORF</v>
          </cell>
          <cell r="O3823" t="str">
            <v>NE</v>
          </cell>
          <cell r="P3823">
            <v>480</v>
          </cell>
          <cell r="Q3823">
            <v>480</v>
          </cell>
          <cell r="R3823">
            <v>480</v>
          </cell>
          <cell r="S3823">
            <v>480</v>
          </cell>
          <cell r="T3823">
            <v>14342</v>
          </cell>
          <cell r="U3823">
            <v>14342</v>
          </cell>
          <cell r="V3823">
            <v>14342</v>
          </cell>
          <cell r="W3823">
            <v>14342</v>
          </cell>
          <cell r="X3823" t="str">
            <v>ON 40 PALLES 4G UN2757 CARBAMATE PESTICIDE SOLID TOXIC CARBARYL MIXTURE CLASS 6 1 PG III MARINE POLLUTANT 49 CFR ERG 151 SEVIN WP 85 CARBARYL INSECTICIDE 1X25KG NET WT 12000 KG HS-CODE 29 33 99</v>
          </cell>
          <cell r="Y3823" t="str">
            <v>Valide</v>
          </cell>
        </row>
        <row r="3824">
          <cell r="A3824" t="str">
            <v>HLBU3131919</v>
          </cell>
          <cell r="B3824">
            <v>40</v>
          </cell>
          <cell r="C3824" t="str">
            <v>HLCUCA4200910372</v>
          </cell>
          <cell r="D3824">
            <v>0</v>
          </cell>
          <cell r="E3824">
            <v>0</v>
          </cell>
          <cell r="F3824">
            <v>0</v>
          </cell>
          <cell r="G3824">
            <v>0</v>
          </cell>
          <cell r="H3824">
            <v>0</v>
          </cell>
          <cell r="I3824" t="str">
            <v>2020 MSA 167461</v>
          </cell>
          <cell r="J3824">
            <v>7</v>
          </cell>
          <cell r="K3824" t="str">
            <v>ROYAL LOTUS TRADING CO LIMITED ADD NO 518 BINWANG RD YIWU ZHEJIANG C</v>
          </cell>
          <cell r="L3824" t="str">
            <v>NOSIR COMPANY LIMITED P O BOX25685 NAIROBI KENYA TEL 254 716 400 091</v>
          </cell>
          <cell r="M3824" t="str">
            <v>CN</v>
          </cell>
          <cell r="N3824" t="str">
            <v>CNSHK</v>
          </cell>
          <cell r="O3824" t="str">
            <v>CT</v>
          </cell>
          <cell r="P3824">
            <v>1000</v>
          </cell>
          <cell r="Q3824">
            <v>1000</v>
          </cell>
          <cell r="R3824">
            <v>0</v>
          </cell>
          <cell r="S3824">
            <v>0</v>
          </cell>
          <cell r="T3824">
            <v>17900</v>
          </cell>
          <cell r="U3824">
            <v>17900</v>
          </cell>
          <cell r="V3824">
            <v>0</v>
          </cell>
          <cell r="W3824">
            <v>0</v>
          </cell>
          <cell r="X3824" t="str">
            <v>COOKWARE SET HS CODE 73 23 93</v>
          </cell>
          <cell r="Y3824" t="str">
            <v>Valide</v>
          </cell>
        </row>
        <row r="3825">
          <cell r="A3825" t="str">
            <v>HLBU3441160</v>
          </cell>
          <cell r="B3825">
            <v>40</v>
          </cell>
          <cell r="C3825" t="str">
            <v>HLCUCA4200929574</v>
          </cell>
          <cell r="D3825">
            <v>0</v>
          </cell>
          <cell r="E3825">
            <v>0</v>
          </cell>
          <cell r="F3825">
            <v>0</v>
          </cell>
          <cell r="G3825">
            <v>0</v>
          </cell>
          <cell r="H3825">
            <v>0</v>
          </cell>
          <cell r="I3825" t="str">
            <v>2020 MSA 167461</v>
          </cell>
          <cell r="J3825">
            <v>10</v>
          </cell>
          <cell r="K3825" t="str">
            <v>FUDE BINDING EQUIPMENT CO LTD ADD NO 268 JINTAI ROAD INDUSTRIAL ZO</v>
          </cell>
          <cell r="L3825" t="str">
            <v>THE PRINT STORE LIMITED ADD P O BOX 18639-00500 NAIROBI KENYAEMAIL</v>
          </cell>
          <cell r="M3825" t="str">
            <v>CN</v>
          </cell>
          <cell r="N3825" t="str">
            <v>CNSHK</v>
          </cell>
          <cell r="O3825" t="str">
            <v>NE</v>
          </cell>
          <cell r="P3825">
            <v>658</v>
          </cell>
          <cell r="Q3825">
            <v>658</v>
          </cell>
          <cell r="R3825">
            <v>658</v>
          </cell>
          <cell r="S3825">
            <v>658</v>
          </cell>
          <cell r="T3825">
            <v>9678</v>
          </cell>
          <cell r="U3825">
            <v>9678</v>
          </cell>
          <cell r="V3825">
            <v>9678</v>
          </cell>
          <cell r="W3825">
            <v>9678</v>
          </cell>
          <cell r="X3825" t="str">
            <v>DOUBLE LOOP WIRE SPOOL CALENDAR HANGER PIN P051513013L HS CODE 73 26 20</v>
          </cell>
          <cell r="Y3825" t="str">
            <v>Valide</v>
          </cell>
        </row>
        <row r="3826">
          <cell r="A3826" t="str">
            <v>HLBU3450480</v>
          </cell>
          <cell r="B3826">
            <v>20</v>
          </cell>
          <cell r="C3826" t="str">
            <v>HLCUCA4200946144</v>
          </cell>
          <cell r="D3826">
            <v>0</v>
          </cell>
          <cell r="E3826">
            <v>0</v>
          </cell>
          <cell r="F3826">
            <v>0</v>
          </cell>
          <cell r="G3826">
            <v>0</v>
          </cell>
          <cell r="H3826">
            <v>0</v>
          </cell>
          <cell r="I3826" t="str">
            <v>2020 MSA 167530</v>
          </cell>
          <cell r="J3826">
            <v>17</v>
          </cell>
          <cell r="K3826" t="str">
            <v>SHENZHEN KSTAR SCIENCE AND TECHNOLOGY CO LTD KSTAR INDUSTRIAL PARK</v>
          </cell>
          <cell r="L3826" t="str">
            <v>MART NETWORKS KENYA LIMITED ADDRESS 2 MUSEUM HILL CENTER 87 MUTHITHI</v>
          </cell>
          <cell r="M3826" t="str">
            <v>CN</v>
          </cell>
          <cell r="N3826" t="str">
            <v>CNSHK</v>
          </cell>
          <cell r="O3826" t="str">
            <v>CT</v>
          </cell>
          <cell r="P3826">
            <v>121</v>
          </cell>
          <cell r="Q3826">
            <v>121</v>
          </cell>
          <cell r="R3826">
            <v>0</v>
          </cell>
          <cell r="S3826">
            <v>0</v>
          </cell>
          <cell r="T3826">
            <v>3537</v>
          </cell>
          <cell r="U3826">
            <v>3537</v>
          </cell>
          <cell r="V3826">
            <v>0</v>
          </cell>
          <cell r="W3826">
            <v>0</v>
          </cell>
          <cell r="X3826" t="str">
            <v>UNINTERRUPTIBLE POWER SYSTEM E-MAIL ZAKIRA MIRZA MART-NETWORKS COM PIN NO P051112817I HS CODE 85 04 40</v>
          </cell>
          <cell r="Y3826" t="str">
            <v>Valide</v>
          </cell>
        </row>
        <row r="3827">
          <cell r="A3827" t="str">
            <v>HLBU2990463</v>
          </cell>
          <cell r="B3827">
            <v>20</v>
          </cell>
          <cell r="C3827" t="str">
            <v>HLCUCPH200611858</v>
          </cell>
          <cell r="D3827">
            <v>0</v>
          </cell>
          <cell r="E3827">
            <v>0</v>
          </cell>
          <cell r="F3827">
            <v>0</v>
          </cell>
          <cell r="G3827">
            <v>0</v>
          </cell>
          <cell r="H3827">
            <v>0</v>
          </cell>
          <cell r="I3827" t="str">
            <v>2020 MSA 167397</v>
          </cell>
          <cell r="J3827">
            <v>23</v>
          </cell>
          <cell r="K3827" t="str">
            <v>DHL GLOBAL FORWARDING DENMARK A SCENTERBAKKEN 1 VEJLE 7100 DENMARK</v>
          </cell>
          <cell r="L3827" t="str">
            <v>FRIENDS COMMERCIAL COLLEGE KN BUILDING 2ND FLOOR MIGORI-SIRARE HIGHWAY</v>
          </cell>
          <cell r="M3827" t="str">
            <v>CN</v>
          </cell>
          <cell r="N3827" t="str">
            <v>DKCPH</v>
          </cell>
          <cell r="O3827" t="str">
            <v>NE</v>
          </cell>
          <cell r="P3827">
            <v>10</v>
          </cell>
          <cell r="Q3827">
            <v>10</v>
          </cell>
          <cell r="R3827">
            <v>10</v>
          </cell>
          <cell r="S3827">
            <v>10</v>
          </cell>
          <cell r="T3827">
            <v>6574</v>
          </cell>
          <cell r="U3827">
            <v>6574</v>
          </cell>
          <cell r="V3827">
            <v>6574</v>
          </cell>
          <cell r="W3827">
            <v>6574</v>
          </cell>
          <cell r="X3827" t="str">
            <v>BOOKS DVDS HS CODE 49 01 99</v>
          </cell>
          <cell r="Y3827" t="str">
            <v>Valide</v>
          </cell>
        </row>
        <row r="3828">
          <cell r="A3828" t="str">
            <v>GATU8274687</v>
          </cell>
          <cell r="B3828">
            <v>40</v>
          </cell>
          <cell r="C3828" t="str">
            <v>HLCUDE1200892705</v>
          </cell>
          <cell r="D3828">
            <v>0</v>
          </cell>
          <cell r="E3828">
            <v>0</v>
          </cell>
          <cell r="F3828">
            <v>0</v>
          </cell>
          <cell r="G3828">
            <v>0</v>
          </cell>
          <cell r="H3828">
            <v>0</v>
          </cell>
          <cell r="I3828" t="str">
            <v>2020 MSA 167134</v>
          </cell>
          <cell r="J3828">
            <v>12</v>
          </cell>
          <cell r="K3828" t="str">
            <v>INNOVA CAPTAB LTD 1281 1 HILLTOP INDUSTRIAL ESTATE NEAR EPIP PHASE-1</v>
          </cell>
          <cell r="L3828" t="str">
            <v>UNITED PHARMA K LIMITED ALPHA CENTRE OFF MOMBASA ROAD UNIT 28 NAIRO</v>
          </cell>
          <cell r="M3828" t="str">
            <v>CN</v>
          </cell>
          <cell r="N3828" t="str">
            <v>INMUN</v>
          </cell>
          <cell r="O3828" t="str">
            <v>NE</v>
          </cell>
          <cell r="P3828">
            <v>797</v>
          </cell>
          <cell r="Q3828">
            <v>797</v>
          </cell>
          <cell r="R3828">
            <v>797</v>
          </cell>
          <cell r="S3828">
            <v>797</v>
          </cell>
          <cell r="T3828">
            <v>19168</v>
          </cell>
          <cell r="U3828">
            <v>19168</v>
          </cell>
          <cell r="V3828">
            <v>19168</v>
          </cell>
          <cell r="W3828">
            <v>19168</v>
          </cell>
          <cell r="X3828" t="str">
            <v>TOTAL 797 PACKAGES ONLY CONTAINING MEDICEF 1GM INJ KEMSA CEFTRIAXONE SODIUM STERILE USP INJ 1GM WFI BATCH NO C5830043 C5830044 C5830045 MFG AND EXP DATE JUL 20 AND JUN 23 H S CODE 30042019 INVOICE NO 2000240027 DATE 22 08 2020 S B NO 4682008 DT 25 AUG 2020 IE CODE 0310049415 NET WT 18307 090 KGS EMAIL INFO UNITEDPHARMA CO KE HS CODE 30 04 20</v>
          </cell>
          <cell r="Y3828" t="str">
            <v>Valide</v>
          </cell>
        </row>
        <row r="3829">
          <cell r="A3829" t="str">
            <v>TGBU5941988</v>
          </cell>
          <cell r="B3829">
            <v>40</v>
          </cell>
          <cell r="C3829" t="str">
            <v>HLCUDE1200923577</v>
          </cell>
          <cell r="D3829">
            <v>0</v>
          </cell>
          <cell r="E3829">
            <v>0</v>
          </cell>
          <cell r="F3829">
            <v>0</v>
          </cell>
          <cell r="G3829">
            <v>0</v>
          </cell>
          <cell r="H3829">
            <v>0</v>
          </cell>
          <cell r="I3829" t="str">
            <v>2020 MSA 167397</v>
          </cell>
          <cell r="J3829">
            <v>28</v>
          </cell>
          <cell r="K3829" t="str">
            <v>UNIVERSAL INDUSTRIAL PLANT MFG CO P LTD B-524 RIICO IND AREA BH</v>
          </cell>
          <cell r="L3829" t="str">
            <v>RUBI DEVELOPERS LTD P O BOX 9022-40141 KISUMU KENYA</v>
          </cell>
          <cell r="M3829" t="str">
            <v>CN</v>
          </cell>
          <cell r="N3829" t="str">
            <v>INMUN</v>
          </cell>
          <cell r="O3829" t="str">
            <v>NE</v>
          </cell>
          <cell r="P3829">
            <v>26</v>
          </cell>
          <cell r="Q3829">
            <v>26</v>
          </cell>
          <cell r="R3829">
            <v>26</v>
          </cell>
          <cell r="S3829">
            <v>26</v>
          </cell>
          <cell r="T3829">
            <v>6765</v>
          </cell>
          <cell r="U3829">
            <v>6765</v>
          </cell>
          <cell r="V3829">
            <v>6765</v>
          </cell>
          <cell r="W3829">
            <v>6765</v>
          </cell>
          <cell r="X3829" t="str">
            <v>26 TWENTY SIX PACKAGES CONTAINING - BOSCHI ITALY BRAND OXYGEN NITROGEN PLANT UBP SERIES MODEL UBP 170 WITH LEAKPROOF CRYOGENIC CE GRADE STAINLESS STEEL COLUMN AND ATLAS COPCO AIR COMPRESSOR AS PER PROFORMA INVOICE NO UBP-170 26 02 2019 DATED FEBRUARY 26 2019 IDF NO E1909240293 HS CODE 84196000 CARGO IN TRANSIT TO ICD EMBAKASI NAOROBI ON HS-CODE 84 19 60</v>
          </cell>
          <cell r="Y3829" t="str">
            <v>Valide</v>
          </cell>
        </row>
        <row r="3830">
          <cell r="A3830" t="str">
            <v>UASU1020736</v>
          </cell>
          <cell r="B3830">
            <v>40</v>
          </cell>
          <cell r="C3830" t="str">
            <v>HLCUDE1200960574</v>
          </cell>
          <cell r="D3830">
            <v>0</v>
          </cell>
          <cell r="E3830">
            <v>0</v>
          </cell>
          <cell r="F3830">
            <v>0</v>
          </cell>
          <cell r="G3830">
            <v>0</v>
          </cell>
          <cell r="H3830">
            <v>0</v>
          </cell>
          <cell r="I3830" t="str">
            <v>2020 MSA 167486</v>
          </cell>
          <cell r="J3830">
            <v>24</v>
          </cell>
          <cell r="K3830" t="str">
            <v>AGILITY LOGISTICS PRIVATE LIMITED 1ST FLOOR ENKAY TOWER BLOCK-B VANI</v>
          </cell>
          <cell r="L3830" t="str">
            <v>ATC KENYA OPERATIONS LIMITED 5TH FLOOR DELTA CORNER ANNEX RING ROAD</v>
          </cell>
          <cell r="M3830" t="str">
            <v>US</v>
          </cell>
          <cell r="N3830" t="str">
            <v>INMUN</v>
          </cell>
          <cell r="O3830" t="str">
            <v>BX</v>
          </cell>
          <cell r="P3830">
            <v>58</v>
          </cell>
          <cell r="Q3830">
            <v>58</v>
          </cell>
          <cell r="R3830">
            <v>58</v>
          </cell>
          <cell r="S3830">
            <v>58</v>
          </cell>
          <cell r="T3830">
            <v>12476</v>
          </cell>
          <cell r="U3830">
            <v>12476</v>
          </cell>
          <cell r="V3830">
            <v>12476</v>
          </cell>
          <cell r="W3830">
            <v>12476</v>
          </cell>
          <cell r="X3830" t="str">
            <v>JUNCTION BOX 58 FIFITY EIGHT PALLETS ONLY CONTAINING 1293 BOXES OF JUNCTION BOX LED BULB BASED SOLAR SINGLE AND DUAL DOME LOW INTENSITY INV NO 39 DT 10 09 2020 S BILL NO 5135836 DT 12 09 2020 HS CODE 85359040 AND 85414011 IEC NO 0510075622 HS-CODE 85 36 90</v>
          </cell>
          <cell r="Y3830" t="str">
            <v>Valid</v>
          </cell>
        </row>
        <row r="3831">
          <cell r="A3831" t="str">
            <v>FSCU7711627</v>
          </cell>
          <cell r="B3831">
            <v>20</v>
          </cell>
          <cell r="C3831" t="str">
            <v>HLCUDM2200814509</v>
          </cell>
          <cell r="D3831">
            <v>0</v>
          </cell>
          <cell r="E3831">
            <v>0</v>
          </cell>
          <cell r="F3831">
            <v>0</v>
          </cell>
          <cell r="G3831">
            <v>0</v>
          </cell>
          <cell r="H3831">
            <v>0</v>
          </cell>
          <cell r="I3831" t="str">
            <v>2020 MSA 167397</v>
          </cell>
          <cell r="J3831">
            <v>37</v>
          </cell>
          <cell r="K3831" t="str">
            <v>SAUDI GUARDIAN INTERNATIONAL FLOAT GLASS CO LTD P O BOX 11963 AL-JU</v>
          </cell>
          <cell r="L3831" t="str">
            <v>TO THE ORDER OF HABIB BANK AG ZURICH -</v>
          </cell>
          <cell r="M3831" t="str">
            <v>CN</v>
          </cell>
          <cell r="N3831" t="str">
            <v>SADMM</v>
          </cell>
          <cell r="O3831" t="str">
            <v>CS</v>
          </cell>
          <cell r="P3831">
            <v>11</v>
          </cell>
          <cell r="Q3831">
            <v>11</v>
          </cell>
          <cell r="R3831">
            <v>11</v>
          </cell>
          <cell r="S3831">
            <v>11</v>
          </cell>
          <cell r="T3831">
            <v>24859</v>
          </cell>
          <cell r="U3831">
            <v>24859</v>
          </cell>
          <cell r="V3831">
            <v>24859</v>
          </cell>
          <cell r="W3831">
            <v>24859</v>
          </cell>
          <cell r="X3831" t="str">
            <v>SUNGUARD GLASS AND CLEAR FLOAT GLASS IDF NUMBER E2005335443 AND L C NO NBI11729 NET WEIGHT 24276 KGS HS CODE 70 05 10</v>
          </cell>
          <cell r="Y3831" t="str">
            <v>Valide</v>
          </cell>
        </row>
        <row r="3832">
          <cell r="A3832" t="str">
            <v>TCKU1365175</v>
          </cell>
          <cell r="B3832">
            <v>20</v>
          </cell>
          <cell r="C3832" t="str">
            <v>HLCUDX3200901786</v>
          </cell>
          <cell r="D3832">
            <v>0</v>
          </cell>
          <cell r="E3832">
            <v>0</v>
          </cell>
          <cell r="F3832">
            <v>0</v>
          </cell>
          <cell r="G3832">
            <v>0</v>
          </cell>
          <cell r="H3832">
            <v>0</v>
          </cell>
          <cell r="I3832" t="str">
            <v>2020 MSA 166973</v>
          </cell>
          <cell r="J3832">
            <v>59</v>
          </cell>
          <cell r="K3832" t="str">
            <v>RICHMOND MERCANTILE LTD F Z C SHARJAH UNITED ARAB EMIRATES</v>
          </cell>
          <cell r="L3832" t="str">
            <v>CHINA ROAD AND BRIDGE CORP K P O BOX 39037-00623 NAIROBI KENYA</v>
          </cell>
          <cell r="M3832" t="str">
            <v>CA</v>
          </cell>
          <cell r="N3832" t="str">
            <v>AEJEA</v>
          </cell>
          <cell r="O3832" t="str">
            <v>DR</v>
          </cell>
          <cell r="P3832">
            <v>6600</v>
          </cell>
          <cell r="Q3832">
            <v>6600</v>
          </cell>
          <cell r="R3832">
            <v>6600</v>
          </cell>
          <cell r="S3832">
            <v>6600</v>
          </cell>
          <cell r="T3832">
            <v>1247520</v>
          </cell>
          <cell r="U3832">
            <v>1247520</v>
          </cell>
          <cell r="V3832">
            <v>1247520</v>
          </cell>
          <cell r="W3832">
            <v>1247520</v>
          </cell>
          <cell r="X3832" t="str">
            <v>BITUMEN TOTAL GROSS WEIGHT 1247 520 MT TOTAL NET WEIGHT 1183 989 MT FREIGHT PREPAID 28 DAYS FREE TIME ALLOWED AT BITUMEN TOTAL GROSS WEIGHT 1247 520 MT TOTAL NET WEIGHT 1183 989 MT FREIGHT PREPAID 28 DAYS FREE TIME ALLOWED AT HS CODE 27 13 20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HS CODE 27 13 20 BITUMEN TOTAL GROSS WEIGHT 1247 520 MT TOTAL NET WEIGHT 1183 989 MT FREIGHT PREPAID 28 DAYS FREE TIME ALLOWED AT HS CODE 27 13 20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ALLOWED AT BITUMEN TOTAL GROSS WEIGHT 1247 520 MT TOTAL NET WEIGHT 1183 989 MT FREIGHT PREPAID 28 DAYS FREE TIME ALL</v>
          </cell>
          <cell r="Y3832" t="str">
            <v>Valide</v>
          </cell>
        </row>
        <row r="3833">
          <cell r="A3833" t="str">
            <v>HAMU1006040</v>
          </cell>
          <cell r="B3833">
            <v>20</v>
          </cell>
          <cell r="C3833" t="str">
            <v>HLCUDX3200911336</v>
          </cell>
          <cell r="D3833">
            <v>0</v>
          </cell>
          <cell r="E3833">
            <v>0</v>
          </cell>
          <cell r="F3833">
            <v>0</v>
          </cell>
          <cell r="G3833">
            <v>0</v>
          </cell>
          <cell r="H3833">
            <v>0</v>
          </cell>
          <cell r="I3833" t="str">
            <v>2020 MSA 167134</v>
          </cell>
          <cell r="J3833">
            <v>43</v>
          </cell>
          <cell r="K3833" t="str">
            <v>RAVAGO CHEMICALS MEAF FZE P O BOX 261439 JEBEL ALI FREE ZONE DUBAI -U</v>
          </cell>
          <cell r="L3833" t="str">
            <v>JUMBO FOAM MATTRESSES INDUSTRIES LTD P O BOX 9049-40101 KISUMU KENYA</v>
          </cell>
          <cell r="M3833" t="str">
            <v>CN</v>
          </cell>
          <cell r="N3833" t="str">
            <v>AEJEA</v>
          </cell>
          <cell r="O3833" t="str">
            <v>DR</v>
          </cell>
          <cell r="P3833">
            <v>160</v>
          </cell>
          <cell r="Q3833">
            <v>160</v>
          </cell>
          <cell r="R3833">
            <v>160</v>
          </cell>
          <cell r="S3833">
            <v>160</v>
          </cell>
          <cell r="T3833">
            <v>44160</v>
          </cell>
          <cell r="U3833">
            <v>44160</v>
          </cell>
          <cell r="V3833">
            <v>44160</v>
          </cell>
          <cell r="W3833">
            <v>44160</v>
          </cell>
          <cell r="X3833" t="str">
            <v>20 MT DOW VORANATE TDI T-80 TYPE 1 DOW VORANATE TDI T-80 YYPEI DRUMS OF 250 KGS EACH IMO-CLASS 6 1 UN-NUMBER 2078 PROPER SHIPPING NAME TOLUENE DIISOCYANATE 20 MT DOW VORANATE TDI T-80 TYPE1 DOW VORANATE TDI T-80 TYPE1 DRUMS OF 250 KGS EACH RAVAGO REF 7327714 JUM0720TDI-JB - LOT 2 DOW REF 111490258 HS CODE 29 29 10 20 MT DOW VORANATE TDI T-80 TYPE 1 IMO-CLASS 6 1 UN-NUMBER 2078 PROPER SHIPPING NAME TOLUENE DIISOCYANATE 20 MT DOW VORANATE TDI T-80 TYPE1 DOW VORANATE TDI T-80 TYPE1 DRUMS OF 250 KGS EACH RAVAGO REF 7327714 JUM0720TDI-JB - LOT 2 DOW REF 111490258</v>
          </cell>
          <cell r="Y3833" t="str">
            <v>Valide</v>
          </cell>
        </row>
        <row r="3834">
          <cell r="A3834" t="str">
            <v>FCIU8713332</v>
          </cell>
          <cell r="B3834">
            <v>40</v>
          </cell>
          <cell r="C3834" t="str">
            <v>HLCUDX3200921270</v>
          </cell>
          <cell r="D3834">
            <v>0</v>
          </cell>
          <cell r="E3834">
            <v>0</v>
          </cell>
          <cell r="F3834">
            <v>0</v>
          </cell>
          <cell r="G3834">
            <v>0</v>
          </cell>
          <cell r="H3834">
            <v>0</v>
          </cell>
          <cell r="I3834" t="str">
            <v>2020 MSA 167301</v>
          </cell>
          <cell r="J3834">
            <v>40</v>
          </cell>
          <cell r="K3834" t="str">
            <v>CSK GENERAL TRADING LLC P O BOX 232657 DUBAI UNITED ARAB EMIRATES</v>
          </cell>
          <cell r="L3834" t="str">
            <v>EXTREME SOUNDS BADRU HOUSE MOI AVENUE P O BOX 33579 MOMBASA KENYA</v>
          </cell>
          <cell r="M3834" t="str">
            <v>US</v>
          </cell>
          <cell r="N3834" t="str">
            <v>AEJEA</v>
          </cell>
          <cell r="O3834" t="str">
            <v>CT</v>
          </cell>
          <cell r="P3834">
            <v>644</v>
          </cell>
          <cell r="Q3834">
            <v>644</v>
          </cell>
          <cell r="R3834">
            <v>644</v>
          </cell>
          <cell r="S3834">
            <v>644</v>
          </cell>
          <cell r="T3834">
            <v>7034</v>
          </cell>
          <cell r="U3834">
            <v>7034</v>
          </cell>
          <cell r="V3834">
            <v>7033</v>
          </cell>
          <cell r="W3834">
            <v>7033</v>
          </cell>
          <cell r="X3834" t="str">
            <v>OF MUSICAL INSTRUMENTS AND ACCESSORIES ED NO 3030545401020 HS CODE 92 07 10</v>
          </cell>
          <cell r="Y3834" t="str">
            <v>Valide</v>
          </cell>
        </row>
        <row r="3835">
          <cell r="A3835" t="str">
            <v>FCIU4747592</v>
          </cell>
          <cell r="B3835">
            <v>20</v>
          </cell>
          <cell r="C3835" t="str">
            <v>HLCUDX3200930632</v>
          </cell>
          <cell r="D3835">
            <v>0</v>
          </cell>
          <cell r="E3835">
            <v>0</v>
          </cell>
          <cell r="F3835">
            <v>0</v>
          </cell>
          <cell r="G3835">
            <v>0</v>
          </cell>
          <cell r="H3835">
            <v>0</v>
          </cell>
          <cell r="I3835" t="str">
            <v>2020 MSA 167397</v>
          </cell>
          <cell r="J3835">
            <v>43</v>
          </cell>
          <cell r="K3835" t="str">
            <v>DAVID MURIMI MITUARUCHIU C O AGS RELOCATIONS JLT P O BOX 27049 DUBAI</v>
          </cell>
          <cell r="L3835" t="str">
            <v>DAVID MURIMI MITUARUCHIU C O AGS FRASERS KENYA ATLANTIS BUSINESS PARK</v>
          </cell>
          <cell r="M3835" t="str">
            <v>CN</v>
          </cell>
          <cell r="N3835" t="str">
            <v>AEJEA</v>
          </cell>
          <cell r="O3835" t="str">
            <v>NE</v>
          </cell>
          <cell r="P3835">
            <v>30</v>
          </cell>
          <cell r="Q3835">
            <v>30</v>
          </cell>
          <cell r="R3835">
            <v>30</v>
          </cell>
          <cell r="S3835">
            <v>30</v>
          </cell>
          <cell r="T3835">
            <v>1459</v>
          </cell>
          <cell r="U3835">
            <v>1459</v>
          </cell>
          <cell r="V3835">
            <v>1459</v>
          </cell>
          <cell r="W3835">
            <v>1459</v>
          </cell>
          <cell r="X3835" t="str">
            <v>OF USED HOUSEHOLD GOODS AND PERSONAL EFFECTS NAME DAVID MURIMI MITUARUCHIU BURDUBAI DUBAYY DUBAI 243045 UNITED ARAB EMIRATES HS CODE 69 11 00</v>
          </cell>
          <cell r="Y3835" t="str">
            <v>Valide</v>
          </cell>
        </row>
        <row r="3836">
          <cell r="A3836" t="str">
            <v>FCIU6278679</v>
          </cell>
          <cell r="B3836">
            <v>20</v>
          </cell>
          <cell r="C3836" t="str">
            <v>HLCUDX3200934410</v>
          </cell>
          <cell r="D3836">
            <v>0</v>
          </cell>
          <cell r="E3836">
            <v>0</v>
          </cell>
          <cell r="F3836">
            <v>0</v>
          </cell>
          <cell r="G3836">
            <v>0</v>
          </cell>
          <cell r="H3836">
            <v>0</v>
          </cell>
          <cell r="I3836" t="str">
            <v>2020 MSA 167397</v>
          </cell>
          <cell r="J3836">
            <v>52</v>
          </cell>
          <cell r="K3836" t="str">
            <v>RICHMOND MERCANTILE LTD F Z C SHARJAH UNITED ARAB EMIRATES</v>
          </cell>
          <cell r="L3836" t="str">
            <v>CHINA ROAD AND BRIDGE CORP K P O BOX 39037-00623 NAIROBI KENYA PL</v>
          </cell>
          <cell r="M3836" t="str">
            <v>CN</v>
          </cell>
          <cell r="N3836" t="str">
            <v>AEJEA</v>
          </cell>
          <cell r="O3836" t="str">
            <v>DR</v>
          </cell>
          <cell r="P3836">
            <v>6050</v>
          </cell>
          <cell r="Q3836">
            <v>6050</v>
          </cell>
          <cell r="R3836">
            <v>6050</v>
          </cell>
          <cell r="S3836">
            <v>6050</v>
          </cell>
          <cell r="T3836">
            <v>1147795</v>
          </cell>
          <cell r="U3836">
            <v>1147795</v>
          </cell>
          <cell r="V3836">
            <v>1147795</v>
          </cell>
          <cell r="W3836">
            <v>1147795</v>
          </cell>
          <cell r="X3836" t="str">
            <v>BITUMEN TOTAL GROSS WEIGHT 1147 795 MT TOTAL NET WT 1089 426 MT 28 DAYS FREE TIME DETENTION AT DESTINATION BITUMEN TOTAL GROSS WEIGHT 1147 795 MT TOTAL NET WT 1089 426 MT 28 DAYS FREE TIME DETENTION AT DESTINATION HS CODE 27 13 20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HS CODE 27 13 20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 AT DESTINATION BITUMEN TOTAL GROSS WEIGHT 1147 795 MT TOTAL NET WT 1089 426 MT 28 DAYS FREE TIME DETENTION</v>
          </cell>
          <cell r="Y3836" t="str">
            <v>Valide</v>
          </cell>
        </row>
        <row r="3837">
          <cell r="A3837" t="str">
            <v>HLBU1210602</v>
          </cell>
          <cell r="B3837">
            <v>20</v>
          </cell>
          <cell r="C3837" t="str">
            <v>HLCUDX3200937569</v>
          </cell>
          <cell r="D3837">
            <v>0</v>
          </cell>
          <cell r="E3837">
            <v>0</v>
          </cell>
          <cell r="F3837">
            <v>0</v>
          </cell>
          <cell r="G3837">
            <v>0</v>
          </cell>
          <cell r="H3837">
            <v>0</v>
          </cell>
          <cell r="I3837" t="str">
            <v>2020 MSA 167397</v>
          </cell>
          <cell r="J3837">
            <v>70</v>
          </cell>
          <cell r="K3837" t="str">
            <v>AMANA FOODS INDUSTRIES COMPANY LLC FULLIA STREET RAK UAE PHONE</v>
          </cell>
          <cell r="L3837" t="str">
            <v>KEY RESOURCE SERVICES LIMITED PO BOX 2148 0100 NAIROBI KENYA</v>
          </cell>
          <cell r="M3837" t="str">
            <v>CN</v>
          </cell>
          <cell r="N3837" t="str">
            <v>AEJEA</v>
          </cell>
          <cell r="O3837" t="str">
            <v>BX</v>
          </cell>
          <cell r="P3837">
            <v>5000</v>
          </cell>
          <cell r="Q3837">
            <v>5000</v>
          </cell>
          <cell r="R3837">
            <v>5000</v>
          </cell>
          <cell r="S3837">
            <v>5000</v>
          </cell>
          <cell r="T3837">
            <v>49000</v>
          </cell>
          <cell r="U3837">
            <v>49000</v>
          </cell>
          <cell r="V3837">
            <v>49000</v>
          </cell>
          <cell r="W3837">
            <v>49000</v>
          </cell>
          <cell r="X3837" t="str">
            <v>CORNED BEEF PREMIUM 21 DAYS FREE TIME DETENTION AT DESTINATION HS CODE 16 02 50</v>
          </cell>
          <cell r="Y3837" t="str">
            <v>Valide</v>
          </cell>
        </row>
        <row r="3838">
          <cell r="A3838" t="str">
            <v>TCKU3597312</v>
          </cell>
          <cell r="B3838">
            <v>20</v>
          </cell>
          <cell r="C3838" t="str">
            <v>HLCUDX3200937569</v>
          </cell>
          <cell r="D3838">
            <v>0</v>
          </cell>
          <cell r="E3838">
            <v>0</v>
          </cell>
          <cell r="F3838">
            <v>0</v>
          </cell>
          <cell r="G3838">
            <v>0</v>
          </cell>
          <cell r="H3838">
            <v>0</v>
          </cell>
          <cell r="I3838" t="str">
            <v>2020 MSA 167397</v>
          </cell>
          <cell r="J3838">
            <v>70</v>
          </cell>
          <cell r="K3838" t="str">
            <v>AMANA FOODS INDUSTRIES COMPANY LLC FULLIA STREET RAK UAE PHONE</v>
          </cell>
          <cell r="L3838" t="str">
            <v>KEY RESOURCE SERVICES LIMITED PO BOX 2148 0100 NAIROBI KENYA</v>
          </cell>
          <cell r="M3838" t="str">
            <v>CN</v>
          </cell>
          <cell r="N3838" t="str">
            <v>AEJEA</v>
          </cell>
          <cell r="O3838" t="str">
            <v>BX</v>
          </cell>
          <cell r="P3838">
            <v>5000</v>
          </cell>
          <cell r="Q3838">
            <v>5000</v>
          </cell>
          <cell r="R3838">
            <v>5000</v>
          </cell>
          <cell r="S3838">
            <v>5000</v>
          </cell>
          <cell r="T3838">
            <v>49000</v>
          </cell>
          <cell r="U3838">
            <v>49000</v>
          </cell>
          <cell r="V3838">
            <v>49000</v>
          </cell>
          <cell r="W3838">
            <v>49000</v>
          </cell>
          <cell r="X3838" t="str">
            <v>CORNED BEEF PREMIUM 21 DAYS FREE TIME DETENTION AT DESTINATION HS CODE 16 02 50</v>
          </cell>
          <cell r="Y3838" t="str">
            <v>Valide</v>
          </cell>
        </row>
        <row r="3839">
          <cell r="A3839" t="str">
            <v>HAMU1238533</v>
          </cell>
          <cell r="B3839">
            <v>40</v>
          </cell>
          <cell r="C3839" t="str">
            <v>HLCUDX3200939023</v>
          </cell>
          <cell r="D3839">
            <v>0</v>
          </cell>
          <cell r="E3839">
            <v>0</v>
          </cell>
          <cell r="F3839">
            <v>0</v>
          </cell>
          <cell r="G3839">
            <v>0</v>
          </cell>
          <cell r="H3839">
            <v>0</v>
          </cell>
          <cell r="I3839" t="str">
            <v>2020 MSA 167397</v>
          </cell>
          <cell r="J3839">
            <v>76</v>
          </cell>
          <cell r="K3839" t="str">
            <v>NIPRO MIDDLE EAST FZE 1E RM 306 DUBAI AIRPORT FREE ZONE PO BOX 54392</v>
          </cell>
          <cell r="L3839" t="str">
            <v>CROWN SOLUTION LTD CROWN HEALTHCARE DIVISION P O BOX 40449 00100 GP</v>
          </cell>
          <cell r="M3839" t="str">
            <v>CN</v>
          </cell>
          <cell r="N3839" t="str">
            <v>AEJEA</v>
          </cell>
          <cell r="O3839" t="str">
            <v>CT</v>
          </cell>
          <cell r="P3839">
            <v>1135</v>
          </cell>
          <cell r="Q3839">
            <v>1135</v>
          </cell>
          <cell r="R3839">
            <v>1135</v>
          </cell>
          <cell r="S3839">
            <v>1135</v>
          </cell>
          <cell r="T3839">
            <v>10783</v>
          </cell>
          <cell r="U3839">
            <v>10783</v>
          </cell>
          <cell r="V3839">
            <v>10783</v>
          </cell>
          <cell r="W3839">
            <v>10783</v>
          </cell>
          <cell r="X3839" t="str">
            <v>NIME EX20268 1135 CARTONS OF BLOOD TUBING SET A131 V700 MADE IN BANGLADESH ED NO 3030547876920 DUBAI 31600 UNITED ARAB EMIRATES HS CODE 55 13 31</v>
          </cell>
          <cell r="Y3839" t="str">
            <v>Valide</v>
          </cell>
        </row>
        <row r="3840">
          <cell r="A3840" t="str">
            <v>XINU4046000</v>
          </cell>
          <cell r="B3840">
            <v>40</v>
          </cell>
          <cell r="C3840" t="str">
            <v>HLCUDX3200949169</v>
          </cell>
          <cell r="D3840">
            <v>0</v>
          </cell>
          <cell r="E3840">
            <v>0</v>
          </cell>
          <cell r="F3840">
            <v>0</v>
          </cell>
          <cell r="G3840">
            <v>0</v>
          </cell>
          <cell r="H3840">
            <v>0</v>
          </cell>
          <cell r="I3840" t="str">
            <v>2020 MSA 167486</v>
          </cell>
          <cell r="J3840">
            <v>37</v>
          </cell>
          <cell r="K3840" t="str">
            <v>DOW EUROPE GMBH DUBAI BRANCH PO BOX 16943 JEBEL ALI FREE ZONE DUBAI</v>
          </cell>
          <cell r="L3840" t="str">
            <v>BOBMIL INDUSTRIES LTD BOBMIL COMPLEX MOMBASSA RD 00100 NAIROBI KENYA</v>
          </cell>
          <cell r="M3840" t="str">
            <v>US</v>
          </cell>
          <cell r="N3840" t="str">
            <v>AEJEA</v>
          </cell>
          <cell r="O3840" t="str">
            <v>BG</v>
          </cell>
          <cell r="P3840">
            <v>990</v>
          </cell>
          <cell r="Q3840">
            <v>990</v>
          </cell>
          <cell r="R3840">
            <v>990</v>
          </cell>
          <cell r="S3840">
            <v>990</v>
          </cell>
          <cell r="T3840">
            <v>25295</v>
          </cell>
          <cell r="U3840">
            <v>25295</v>
          </cell>
          <cell r="V3840">
            <v>25295</v>
          </cell>
          <cell r="W3840">
            <v>25295</v>
          </cell>
          <cell r="X3840" t="str">
            <v>DOW TM LDPE 312E RESIN 25 KG BAG 55 BAGS PALLET NET WEIGHT 24750 0000 KG HS-NO 39011000</v>
          </cell>
          <cell r="Y3840" t="str">
            <v>Valide</v>
          </cell>
        </row>
        <row r="3841">
          <cell r="A3841" t="str">
            <v>UACU5281649</v>
          </cell>
          <cell r="B3841">
            <v>40</v>
          </cell>
          <cell r="C3841" t="str">
            <v>HLCUDX3200950680</v>
          </cell>
          <cell r="D3841">
            <v>0</v>
          </cell>
          <cell r="E3841">
            <v>0</v>
          </cell>
          <cell r="F3841">
            <v>0</v>
          </cell>
          <cell r="G3841">
            <v>0</v>
          </cell>
          <cell r="H3841">
            <v>0</v>
          </cell>
          <cell r="I3841" t="str">
            <v>2020 MSA 167486</v>
          </cell>
          <cell r="J3841">
            <v>44</v>
          </cell>
          <cell r="K3841" t="str">
            <v>EMIRATES TRANSFORMER SWITCHGEAR LTD P O BOX 16842 DUBAI JEBEL A</v>
          </cell>
          <cell r="L3841" t="str">
            <v>PAN AFRICA TRANSFORMERS AND SWITCHGEARS LTD P O BOX 43776 -00100</v>
          </cell>
          <cell r="M3841" t="str">
            <v>US</v>
          </cell>
          <cell r="N3841" t="str">
            <v>AEJEA</v>
          </cell>
          <cell r="O3841" t="str">
            <v>NE</v>
          </cell>
          <cell r="P3841">
            <v>25</v>
          </cell>
          <cell r="Q3841">
            <v>25</v>
          </cell>
          <cell r="R3841">
            <v>25</v>
          </cell>
          <cell r="S3841">
            <v>25</v>
          </cell>
          <cell r="T3841">
            <v>26484</v>
          </cell>
          <cell r="U3841">
            <v>26484</v>
          </cell>
          <cell r="V3841">
            <v>26484</v>
          </cell>
          <cell r="W3841">
            <v>26484</v>
          </cell>
          <cell r="X3841" t="str">
            <v>TRANSFORMER ACTIVE PARTS ASSEMBLY ACCESSORIES IDF E2008385992 CONSIGNEE ADDRESS TO BE CONTINUED HERE CTC - JAI PATEL HS CODE 85 04 90</v>
          </cell>
          <cell r="Y3841" t="str">
            <v>Valide</v>
          </cell>
        </row>
        <row r="3842">
          <cell r="A3842" t="str">
            <v>BMOU5889211</v>
          </cell>
          <cell r="B3842">
            <v>40</v>
          </cell>
          <cell r="C3842" t="str">
            <v>HLCUDX3200950680</v>
          </cell>
          <cell r="D3842">
            <v>0</v>
          </cell>
          <cell r="E3842">
            <v>0</v>
          </cell>
          <cell r="F3842">
            <v>0</v>
          </cell>
          <cell r="G3842">
            <v>0</v>
          </cell>
          <cell r="H3842">
            <v>0</v>
          </cell>
          <cell r="I3842" t="str">
            <v>2020 MSA 167486</v>
          </cell>
          <cell r="J3842">
            <v>44</v>
          </cell>
          <cell r="K3842" t="str">
            <v>EMIRATES TRANSFORMER SWITCHGEAR LTD P O BOX 16842 DUBAI JEBEL A</v>
          </cell>
          <cell r="L3842" t="str">
            <v>PAN AFRICA TRANSFORMERS AND SWITCHGEARS LTD P O BOX 43776 -00100</v>
          </cell>
          <cell r="M3842" t="str">
            <v>US</v>
          </cell>
          <cell r="N3842" t="str">
            <v>AEJEA</v>
          </cell>
          <cell r="O3842" t="str">
            <v>NE</v>
          </cell>
          <cell r="P3842">
            <v>25</v>
          </cell>
          <cell r="Q3842">
            <v>25</v>
          </cell>
          <cell r="R3842">
            <v>25</v>
          </cell>
          <cell r="S3842">
            <v>25</v>
          </cell>
          <cell r="T3842">
            <v>26484</v>
          </cell>
          <cell r="U3842">
            <v>26484</v>
          </cell>
          <cell r="V3842">
            <v>26484</v>
          </cell>
          <cell r="W3842">
            <v>26484</v>
          </cell>
          <cell r="X3842" t="str">
            <v>TRANSFORMER ACTIVE PARTS ASSEMBLY ACCESSORIES IDF E2008385992 CONSIGNEE ADDRESS TO BE CONTINUED HERE CTC - JAI PATEL HS CODE 85 04 90</v>
          </cell>
          <cell r="Y3842" t="str">
            <v>Valide</v>
          </cell>
        </row>
        <row r="3843">
          <cell r="A3843" t="str">
            <v>HLXU1352224</v>
          </cell>
          <cell r="B3843">
            <v>20</v>
          </cell>
          <cell r="C3843" t="str">
            <v>HLCUER2008BRRU0</v>
          </cell>
          <cell r="D3843">
            <v>0</v>
          </cell>
          <cell r="E3843">
            <v>0</v>
          </cell>
          <cell r="F3843">
            <v>0</v>
          </cell>
          <cell r="G3843">
            <v>0</v>
          </cell>
          <cell r="H3843">
            <v>0</v>
          </cell>
          <cell r="I3843">
            <v>0</v>
          </cell>
          <cell r="J3843">
            <v>0</v>
          </cell>
          <cell r="K3843">
            <v>0</v>
          </cell>
          <cell r="L3843">
            <v>0</v>
          </cell>
          <cell r="M3843">
            <v>0</v>
          </cell>
          <cell r="N3843">
            <v>0</v>
          </cell>
          <cell r="O3843">
            <v>0</v>
          </cell>
          <cell r="P3843">
            <v>0</v>
          </cell>
          <cell r="Q3843">
            <v>0</v>
          </cell>
          <cell r="R3843">
            <v>0</v>
          </cell>
          <cell r="S3843">
            <v>0</v>
          </cell>
          <cell r="T3843">
            <v>0</v>
          </cell>
          <cell r="U3843">
            <v>0</v>
          </cell>
          <cell r="V3843">
            <v>0</v>
          </cell>
          <cell r="W3843">
            <v>0</v>
          </cell>
          <cell r="X3843">
            <v>0</v>
          </cell>
          <cell r="Y3843">
            <v>0</v>
          </cell>
        </row>
        <row r="3844">
          <cell r="A3844" t="str">
            <v>TCNU1758731</v>
          </cell>
          <cell r="B3844">
            <v>40</v>
          </cell>
          <cell r="C3844" t="str">
            <v>HLCUEUR2007EASN9</v>
          </cell>
          <cell r="D3844">
            <v>0</v>
          </cell>
          <cell r="E3844">
            <v>0</v>
          </cell>
          <cell r="F3844">
            <v>0</v>
          </cell>
          <cell r="G3844">
            <v>0</v>
          </cell>
          <cell r="H3844">
            <v>0</v>
          </cell>
          <cell r="I3844" t="str">
            <v>2020 MSA 167461</v>
          </cell>
          <cell r="J3844">
            <v>14</v>
          </cell>
          <cell r="K3844" t="str">
            <v>AGILITY LOGISTICS S R L STRADA VECCHIA PAULLESE 5A 20090 PANTIGLIATE</v>
          </cell>
          <cell r="L3844" t="str">
            <v>ACO DRAINAGE SYSTEMS LTD 96 RIVERSIDE DRIVE ALLIANZ PLAZA BUILDING 2N</v>
          </cell>
          <cell r="M3844" t="str">
            <v>CN</v>
          </cell>
          <cell r="N3844" t="str">
            <v>ITSPE</v>
          </cell>
          <cell r="O3844" t="str">
            <v>NE</v>
          </cell>
          <cell r="P3844">
            <v>34</v>
          </cell>
          <cell r="Q3844">
            <v>34</v>
          </cell>
          <cell r="R3844">
            <v>34</v>
          </cell>
          <cell r="S3844">
            <v>34</v>
          </cell>
          <cell r="T3844">
            <v>10823</v>
          </cell>
          <cell r="U3844">
            <v>10823</v>
          </cell>
          <cell r="V3844">
            <v>10823</v>
          </cell>
          <cell r="W3844">
            <v>10823</v>
          </cell>
          <cell r="X3844" t="str">
            <v>PALLETS DRAINAGE SYSTEMS GREASE SEPARATOR CHANNELS GRATINGS AND ACCESSORIES FOR LINEAR DRAINAGE SYSTEM HS-CODE 73 26 90 PALLETS CHANNELS GRATINGS AND ACCESSORIES FOR LINEAR DRAINAGE SYSTEM HS-CODE 73 26 90</v>
          </cell>
          <cell r="Y3844" t="str">
            <v>Valide</v>
          </cell>
        </row>
        <row r="3845">
          <cell r="A3845" t="str">
            <v>GESU3608262</v>
          </cell>
          <cell r="B3845">
            <v>20</v>
          </cell>
          <cell r="C3845" t="str">
            <v>HLCUEUR2008BILK0</v>
          </cell>
          <cell r="D3845">
            <v>0</v>
          </cell>
          <cell r="E3845">
            <v>0</v>
          </cell>
          <cell r="F3845">
            <v>0</v>
          </cell>
          <cell r="G3845">
            <v>0</v>
          </cell>
          <cell r="H3845">
            <v>0</v>
          </cell>
          <cell r="I3845" t="str">
            <v>2020 MSA 167134</v>
          </cell>
          <cell r="J3845">
            <v>65</v>
          </cell>
          <cell r="K3845" t="str">
            <v>M S MANEK ACTIVE CLAY PVT LTD SUITE 302 303 SHANTI MALL NEAR SATADH</v>
          </cell>
          <cell r="L3845" t="str">
            <v>M S BIDCO AFRICA LIMITED PO BOX 23901000 THIKA TAX PERSONAL IDENTIFIC</v>
          </cell>
          <cell r="M3845" t="str">
            <v>CN</v>
          </cell>
          <cell r="N3845" t="str">
            <v>INMUN</v>
          </cell>
          <cell r="O3845" t="str">
            <v>BG</v>
          </cell>
          <cell r="P3845">
            <v>4795</v>
          </cell>
          <cell r="Q3845">
            <v>4795</v>
          </cell>
          <cell r="R3845">
            <v>4795</v>
          </cell>
          <cell r="S3845">
            <v>4795</v>
          </cell>
          <cell r="T3845">
            <v>120621</v>
          </cell>
          <cell r="U3845">
            <v>120621</v>
          </cell>
          <cell r="V3845">
            <v>120621</v>
          </cell>
          <cell r="W3845">
            <v>120621</v>
          </cell>
          <cell r="X3845" t="str">
            <v>5 X 20 FCL CONTAINER CONTAINING TOTAL 4795 BAGS FOUR THOUSAND SEVEN HUNDRED NINETY FIVE ONLY BLEACHING EARTH GRADE CLEAN 307F IDFNO 20EMKIM000093293 DT 18 05 2020 IDFNO 20EMKIM000093317 DT 18 05 2020 SB NO 4462187 DATE 13 08 2020 INV NO MACPL 028 2020 21 DATE 10 08 2020 NET WT 119900 00 KGS 21 DAYS FREE TIME DETENTION AT FINAL DESTINATION FREIGHT PREPAID HAULAGE COLLECT IMPORTS BIDCOAFRICA COM HS CODE 38 02 90</v>
          </cell>
          <cell r="Y3845" t="str">
            <v>Valide</v>
          </cell>
        </row>
        <row r="3846">
          <cell r="A3846" t="str">
            <v>UACU8239405</v>
          </cell>
          <cell r="B3846">
            <v>40</v>
          </cell>
          <cell r="C3846" t="str">
            <v>HLCUEUR2008CCYV9</v>
          </cell>
          <cell r="D3846">
            <v>0</v>
          </cell>
          <cell r="E3846">
            <v>0</v>
          </cell>
          <cell r="F3846">
            <v>0</v>
          </cell>
          <cell r="G3846">
            <v>0</v>
          </cell>
          <cell r="H3846">
            <v>0</v>
          </cell>
          <cell r="I3846" t="str">
            <v>2020 MSA 167486</v>
          </cell>
          <cell r="J3846">
            <v>65</v>
          </cell>
          <cell r="K3846" t="str">
            <v>ONGC PETRO ADDITIONS LIMITED PLOT NO-Z1 Z83 DAHEJ SPECIAL ECONOMIC</v>
          </cell>
          <cell r="L3846" t="str">
            <v>TO THE ORDER OF PRIME BANK LTD P O BOX 43825 NAIROBI KENYA</v>
          </cell>
          <cell r="M3846" t="str">
            <v>US</v>
          </cell>
          <cell r="N3846" t="str">
            <v>INHZA</v>
          </cell>
          <cell r="O3846" t="str">
            <v>BG</v>
          </cell>
          <cell r="P3846">
            <v>2080</v>
          </cell>
          <cell r="Q3846">
            <v>2080</v>
          </cell>
          <cell r="R3846">
            <v>2080</v>
          </cell>
          <cell r="S3846">
            <v>2080</v>
          </cell>
          <cell r="T3846">
            <v>52270</v>
          </cell>
          <cell r="U3846">
            <v>52270</v>
          </cell>
          <cell r="V3846">
            <v>52270</v>
          </cell>
          <cell r="W3846">
            <v>52270</v>
          </cell>
          <cell r="X3846" t="str">
            <v>LLDPE 2X40FT CONTAINERS CONTAINING LLDPE GRADE T3804U QUANTITY 52MT L C NUMBER 017IMUL20085341 HS CODE 39 26 90</v>
          </cell>
          <cell r="Y3846" t="str">
            <v>Valide</v>
          </cell>
        </row>
        <row r="3847">
          <cell r="A3847" t="str">
            <v>HLBU1468650</v>
          </cell>
          <cell r="B3847">
            <v>40</v>
          </cell>
          <cell r="C3847" t="str">
            <v>HLCUEUR2008CCYV9</v>
          </cell>
          <cell r="D3847">
            <v>0</v>
          </cell>
          <cell r="E3847">
            <v>0</v>
          </cell>
          <cell r="F3847">
            <v>0</v>
          </cell>
          <cell r="G3847">
            <v>0</v>
          </cell>
          <cell r="H3847">
            <v>0</v>
          </cell>
          <cell r="I3847" t="str">
            <v>2020 MSA 167486</v>
          </cell>
          <cell r="J3847">
            <v>65</v>
          </cell>
          <cell r="K3847" t="str">
            <v>ONGC PETRO ADDITIONS LIMITED PLOT NO-Z1 Z83 DAHEJ SPECIAL ECONOMIC</v>
          </cell>
          <cell r="L3847" t="str">
            <v>TO THE ORDER OF PRIME BANK LTD P O BOX 43825 NAIROBI KENYA</v>
          </cell>
          <cell r="M3847" t="str">
            <v>US</v>
          </cell>
          <cell r="N3847" t="str">
            <v>INHZA</v>
          </cell>
          <cell r="O3847" t="str">
            <v>BG</v>
          </cell>
          <cell r="P3847">
            <v>2080</v>
          </cell>
          <cell r="Q3847">
            <v>2080</v>
          </cell>
          <cell r="R3847">
            <v>2080</v>
          </cell>
          <cell r="S3847">
            <v>2080</v>
          </cell>
          <cell r="T3847">
            <v>52270</v>
          </cell>
          <cell r="U3847">
            <v>52270</v>
          </cell>
          <cell r="V3847">
            <v>52270</v>
          </cell>
          <cell r="W3847">
            <v>52270</v>
          </cell>
          <cell r="X3847" t="str">
            <v>LLDPE 2X40FT CONTAINERS CONTAINING LLDPE GRADE T3804U QUANTITY 52MT L C NUMBER 017IMUL20085341 HS CODE 39 26 90</v>
          </cell>
          <cell r="Y3847" t="str">
            <v>Valide</v>
          </cell>
        </row>
        <row r="3848">
          <cell r="A3848" t="str">
            <v>TGHU9552923</v>
          </cell>
          <cell r="B3848">
            <v>40</v>
          </cell>
          <cell r="C3848" t="str">
            <v>HLCUEUR2008CKCP3</v>
          </cell>
          <cell r="D3848">
            <v>0</v>
          </cell>
          <cell r="E3848">
            <v>0</v>
          </cell>
          <cell r="F3848">
            <v>0</v>
          </cell>
          <cell r="G3848">
            <v>0</v>
          </cell>
          <cell r="H3848">
            <v>0</v>
          </cell>
          <cell r="I3848" t="str">
            <v>2020 MSA 167301</v>
          </cell>
          <cell r="J3848">
            <v>70</v>
          </cell>
          <cell r="K3848" t="str">
            <v>COSMO LABORATORY EQUIPMENT 3474 SHANTIPATH RAM BAGH ROAD AMBALA CAN</v>
          </cell>
          <cell r="L3848" t="str">
            <v>JOSLAB SUPPLIES LIMITED P O BOX 8108 NAIROBI-00200 KENYA KIND ATTN</v>
          </cell>
          <cell r="M3848" t="str">
            <v>US</v>
          </cell>
          <cell r="N3848" t="str">
            <v>INMUN</v>
          </cell>
          <cell r="O3848" t="str">
            <v>NE</v>
          </cell>
          <cell r="P3848">
            <v>345</v>
          </cell>
          <cell r="Q3848">
            <v>345</v>
          </cell>
          <cell r="R3848">
            <v>345</v>
          </cell>
          <cell r="S3848">
            <v>345</v>
          </cell>
          <cell r="T3848">
            <v>8779</v>
          </cell>
          <cell r="U3848">
            <v>8779</v>
          </cell>
          <cell r="V3848">
            <v>8779</v>
          </cell>
          <cell r="W3848">
            <v>8779</v>
          </cell>
          <cell r="X3848" t="str">
            <v>345 THREE HUNDRED FORTY FIVE PACKAGES CONTAINING - LAB INSTRUMENTS EQUIPMENT HS CODE 90112000 84219100 IEC NO 3395002543 HS-CODE 90 11 20</v>
          </cell>
          <cell r="Y3848" t="str">
            <v>Valide</v>
          </cell>
        </row>
        <row r="3849">
          <cell r="A3849" t="str">
            <v>TCKU1596019</v>
          </cell>
          <cell r="B3849">
            <v>20</v>
          </cell>
          <cell r="C3849" t="str">
            <v>HLCUEUR2008CRRT6</v>
          </cell>
          <cell r="D3849">
            <v>0</v>
          </cell>
          <cell r="E3849">
            <v>0</v>
          </cell>
          <cell r="F3849">
            <v>0</v>
          </cell>
          <cell r="G3849">
            <v>0</v>
          </cell>
          <cell r="H3849">
            <v>0</v>
          </cell>
          <cell r="I3849" t="str">
            <v>2020 MSA 167397</v>
          </cell>
          <cell r="J3849">
            <v>83</v>
          </cell>
          <cell r="K3849" t="str">
            <v>RIALTO CABLES PVT LTD 301 AEON NR VIJAY CROSS ROAD NAVRANGPURA AHMED</v>
          </cell>
          <cell r="L3849" t="str">
            <v>MIBAWA SUPPLIERS LIMITED PO BOX- 74740-00200 NAIROBI- KENYA TEL</v>
          </cell>
          <cell r="M3849" t="str">
            <v>CN</v>
          </cell>
          <cell r="N3849" t="str">
            <v>INMUN</v>
          </cell>
          <cell r="O3849" t="str">
            <v>NE</v>
          </cell>
          <cell r="P3849">
            <v>93</v>
          </cell>
          <cell r="Q3849">
            <v>93</v>
          </cell>
          <cell r="R3849">
            <v>93</v>
          </cell>
          <cell r="S3849">
            <v>93</v>
          </cell>
          <cell r="T3849">
            <v>6711</v>
          </cell>
          <cell r="U3849">
            <v>6711</v>
          </cell>
          <cell r="V3849">
            <v>6711</v>
          </cell>
          <cell r="W3849">
            <v>6711</v>
          </cell>
          <cell r="X3849" t="str">
            <v>TOTAL 93 PACKAGES 18 DRUMS 72 BUNDLES 3 BOXES PVC FLAT SUBMERSIBLE PUMP CABLE PVC COLUMN PIPES ACCESSORIES INVOICE NO FIRCPL08 20-21 HS CODE 85 44 60</v>
          </cell>
          <cell r="Y3849" t="str">
            <v>Valide</v>
          </cell>
        </row>
        <row r="3850">
          <cell r="A3850" t="str">
            <v>BSIU2851619</v>
          </cell>
          <cell r="B3850">
            <v>20</v>
          </cell>
          <cell r="C3850" t="str">
            <v>HLCUEUR200932117</v>
          </cell>
          <cell r="D3850">
            <v>0</v>
          </cell>
          <cell r="E3850">
            <v>0</v>
          </cell>
          <cell r="F3850">
            <v>0</v>
          </cell>
          <cell r="G3850">
            <v>0</v>
          </cell>
          <cell r="H3850">
            <v>0</v>
          </cell>
          <cell r="I3850" t="str">
            <v>2020 MSA 167397</v>
          </cell>
          <cell r="J3850">
            <v>93</v>
          </cell>
          <cell r="K3850" t="str">
            <v>SHREEJI ENGINEERING CORPORATION 19 - ATUL COMMERCIAL COMPLEX OPP BOMB</v>
          </cell>
          <cell r="L3850" t="str">
            <v>M S MASAI CABLES LTD P O BOX -344-00242 KITENGELA NAIROBI-KENYA</v>
          </cell>
          <cell r="M3850" t="str">
            <v>CN</v>
          </cell>
          <cell r="N3850" t="str">
            <v>INMUN</v>
          </cell>
          <cell r="O3850" t="str">
            <v>NE</v>
          </cell>
          <cell r="P3850">
            <v>653</v>
          </cell>
          <cell r="Q3850">
            <v>653</v>
          </cell>
          <cell r="R3850">
            <v>0</v>
          </cell>
          <cell r="S3850">
            <v>0</v>
          </cell>
          <cell r="T3850">
            <v>26387</v>
          </cell>
          <cell r="U3850">
            <v>26387</v>
          </cell>
          <cell r="V3850">
            <v>0</v>
          </cell>
          <cell r="W3850">
            <v>0</v>
          </cell>
          <cell r="X3850" t="str">
            <v>01X20 CONATINER CONTAINING TOTAL 653 PACAKGES RAW MATERIALS FOR ELECTRICAL CABLES OTHER DETAILS AS PER INVOICE HS CODE 7217 S BILL NO- 5033260 DT 08 09 2020 CARGO IN TRANSIT TO ICD EMBAKASI BY SGR ON CONSIGNEE OWN RISK COSTS AND RESPONSIBILITY HS-CODE 72 17 10</v>
          </cell>
          <cell r="Y3850" t="str">
            <v>Valide</v>
          </cell>
        </row>
        <row r="3851">
          <cell r="A3851" t="str">
            <v>TTNU1582162</v>
          </cell>
          <cell r="B3851">
            <v>20</v>
          </cell>
          <cell r="C3851" t="str">
            <v>HLCUEUR200932384</v>
          </cell>
          <cell r="D3851">
            <v>0</v>
          </cell>
          <cell r="E3851">
            <v>0</v>
          </cell>
          <cell r="F3851">
            <v>0</v>
          </cell>
          <cell r="G3851">
            <v>0</v>
          </cell>
          <cell r="H3851">
            <v>0</v>
          </cell>
          <cell r="I3851" t="str">
            <v>2020 MSA 167397</v>
          </cell>
          <cell r="J3851">
            <v>94</v>
          </cell>
          <cell r="K3851" t="str">
            <v>SHREEJI ENGINEERING CORPORATION 19 - ATUL COMMERCIAL COMPLEX OPP BOMB</v>
          </cell>
          <cell r="L3851" t="str">
            <v>M S MASAI CABLES LTD P O BOX -344-00242 KITENGELA NAIROBI-KENYA NAIR</v>
          </cell>
          <cell r="M3851" t="str">
            <v>CN</v>
          </cell>
          <cell r="N3851" t="str">
            <v>INNSA</v>
          </cell>
          <cell r="O3851" t="str">
            <v>NE</v>
          </cell>
          <cell r="P3851">
            <v>1020</v>
          </cell>
          <cell r="Q3851">
            <v>1020</v>
          </cell>
          <cell r="R3851">
            <v>0</v>
          </cell>
          <cell r="S3851">
            <v>0</v>
          </cell>
          <cell r="T3851">
            <v>25500</v>
          </cell>
          <cell r="U3851">
            <v>25500</v>
          </cell>
          <cell r="V3851">
            <v>0</v>
          </cell>
          <cell r="W3851">
            <v>0</v>
          </cell>
          <cell r="X3851" t="str">
            <v>01X20 CONATINER CONTAINING TOTAL 1020 PACAKGES RAW MATERIALS FOR ELECTRICAL CABLES PVC COMPOUND OTHER DETAILS AS PER INVOICE HS CODE 39042200 S BILL NO - 5051935 DT 09 09 2020 CARGO IN TRANSIT TO ICD EMBAKASI ON CONSIGNEE OWN GST NO -26AACFJ7844B1ZJ INVOICE NO -0311 20-21 DT - 08 09 2020 HS-CODE 39 04 22</v>
          </cell>
          <cell r="Y3851" t="str">
            <v>Valide</v>
          </cell>
        </row>
        <row r="3852">
          <cell r="A3852" t="str">
            <v>UACU3866716</v>
          </cell>
          <cell r="B3852">
            <v>20</v>
          </cell>
          <cell r="C3852" t="str">
            <v>HLCUEUR200944766</v>
          </cell>
          <cell r="D3852">
            <v>0</v>
          </cell>
          <cell r="E3852">
            <v>0</v>
          </cell>
          <cell r="F3852">
            <v>0</v>
          </cell>
          <cell r="G3852">
            <v>0</v>
          </cell>
          <cell r="H3852">
            <v>0</v>
          </cell>
          <cell r="I3852" t="str">
            <v>2020 MSA 167397</v>
          </cell>
          <cell r="J3852">
            <v>99</v>
          </cell>
          <cell r="K3852" t="str">
            <v>M S M P ENTERPRISES KAMALA SHANKAR TIWARI COMPOUND PARSIWADA SAHAR</v>
          </cell>
          <cell r="L3852" t="str">
            <v>SUHANA VENTURES LTD GROUND FLOOR OVAL RING ROAD PARKSLAND NAIROBI</v>
          </cell>
          <cell r="M3852" t="str">
            <v>CN</v>
          </cell>
          <cell r="N3852" t="str">
            <v>INNSA</v>
          </cell>
          <cell r="O3852" t="str">
            <v>NE</v>
          </cell>
          <cell r="P3852">
            <v>15</v>
          </cell>
          <cell r="Q3852">
            <v>15</v>
          </cell>
          <cell r="R3852">
            <v>15</v>
          </cell>
          <cell r="S3852">
            <v>15</v>
          </cell>
          <cell r="T3852">
            <v>3182</v>
          </cell>
          <cell r="U3852">
            <v>3182</v>
          </cell>
          <cell r="V3852">
            <v>3182</v>
          </cell>
          <cell r="W3852">
            <v>3182</v>
          </cell>
          <cell r="X3852" t="str">
            <v>1X20 GP FCL CONTAINER CONTAINING 15 PKG CONTAINING FCL FCL FIFTEEN PACKAGES ONLY RESTAURANT CUTLERIES UTENSILES ACCESSORIES SB NO 5046490 DT-08 09 2020 NET WT-2869 000 KGS IN TRANSIT TO CONSOLE BASE MOMBASA HS-CODE 73 23 99</v>
          </cell>
          <cell r="Y3852" t="str">
            <v>Valide</v>
          </cell>
        </row>
        <row r="3853">
          <cell r="A3853" t="str">
            <v>TCNU1422958</v>
          </cell>
          <cell r="B3853">
            <v>40</v>
          </cell>
          <cell r="C3853" t="str">
            <v>HLCUEUR200961939</v>
          </cell>
          <cell r="D3853">
            <v>0</v>
          </cell>
          <cell r="E3853">
            <v>0</v>
          </cell>
          <cell r="F3853">
            <v>0</v>
          </cell>
          <cell r="G3853">
            <v>0</v>
          </cell>
          <cell r="H3853">
            <v>0</v>
          </cell>
          <cell r="I3853" t="str">
            <v>2020 MSA 167486</v>
          </cell>
          <cell r="J3853">
            <v>68</v>
          </cell>
          <cell r="K3853" t="str">
            <v>EMIRATES LOGISTICS INDIA PVT LTD RIDDHI SIDDHI ARCADE III OFFICE NO</v>
          </cell>
          <cell r="L3853" t="str">
            <v>SANGYUG ENTERPRISES LIMITED PO BOX 31438 NAIROBI KENYA EMAIL</v>
          </cell>
          <cell r="M3853" t="str">
            <v>US</v>
          </cell>
          <cell r="N3853" t="str">
            <v>INMUN</v>
          </cell>
          <cell r="O3853" t="str">
            <v>BX</v>
          </cell>
          <cell r="P3853">
            <v>575</v>
          </cell>
          <cell r="Q3853">
            <v>575</v>
          </cell>
          <cell r="R3853">
            <v>575</v>
          </cell>
          <cell r="S3853">
            <v>575</v>
          </cell>
          <cell r="T3853">
            <v>6873</v>
          </cell>
          <cell r="U3853">
            <v>6873</v>
          </cell>
          <cell r="V3853">
            <v>6873</v>
          </cell>
          <cell r="W3853">
            <v>6873</v>
          </cell>
          <cell r="X3853" t="str">
            <v>575 PKGS CONTAINING BOXES ASSORTED BALLS ASSORTED BOARD GAMES ASSORTED CARROM BOARDS COINS AND STRICKERS BORIC POWDER ASSORTED DIWALI ITEMS ASSORTED DIWALI DIYAS ASSORTED CANDEL STAND ASSORTED DIWALI COLOUR AND NETS ASSORTED AGARBATI LED LIGHT SERIES PLASTIC FRAMING PATI ASSORTED POTS ASSORTED EDUCATIONAL CHARTS INVOICE NO KS INV-100920 1A DT 10-09-2020 INVOICE NO KS INV-100920 1B DT 10-09-2020 HS-CODE 28 10 00</v>
          </cell>
          <cell r="Y3853" t="str">
            <v>Valide</v>
          </cell>
        </row>
        <row r="3854">
          <cell r="A3854" t="str">
            <v>FCIU8097387</v>
          </cell>
          <cell r="B3854">
            <v>40</v>
          </cell>
          <cell r="C3854" t="str">
            <v>HLCUEUR200974798</v>
          </cell>
          <cell r="D3854">
            <v>0</v>
          </cell>
          <cell r="E3854">
            <v>0</v>
          </cell>
          <cell r="F3854">
            <v>0</v>
          </cell>
          <cell r="G3854">
            <v>0</v>
          </cell>
          <cell r="H3854">
            <v>0</v>
          </cell>
          <cell r="I3854" t="str">
            <v>2020 MSA 167486</v>
          </cell>
          <cell r="J3854">
            <v>70</v>
          </cell>
          <cell r="K3854" t="str">
            <v>ITC LIMITED SBU - PACKAGING PRINTING POST BOX NO 2277 THIRUVOTTIYUR</v>
          </cell>
          <cell r="L3854" t="str">
            <v>BRITISH AMERICAN TOBACCO KENYA PLC LIKONI ROAD INDUSTRIAL AREA P O BO</v>
          </cell>
          <cell r="M3854" t="str">
            <v>US</v>
          </cell>
          <cell r="N3854" t="str">
            <v>INNSA</v>
          </cell>
          <cell r="O3854" t="str">
            <v>NE</v>
          </cell>
          <cell r="P3854">
            <v>38</v>
          </cell>
          <cell r="Q3854">
            <v>38</v>
          </cell>
          <cell r="R3854">
            <v>38</v>
          </cell>
          <cell r="S3854">
            <v>38</v>
          </cell>
          <cell r="T3854">
            <v>25455</v>
          </cell>
          <cell r="U3854">
            <v>25455</v>
          </cell>
          <cell r="V3854">
            <v>25455</v>
          </cell>
          <cell r="W3854">
            <v>25455</v>
          </cell>
          <cell r="X3854" t="str">
            <v>20 PALLETS OF 144000 NOS EACH BPK BB515 ROTH ROYAS SQ 2 0 K RE SO PO NO 4500294085 6 PALLETS OF 144000 NOS EACH BPK BB515 PALL RED-- SQ 20 K RE MU BC PO NO 4500297419 8 PALLETS OF 144000 NOS EACH BPK BB515 ROTH ROYAS SQ 2 0 K RE SO PO NO 4500294085 3 PALLETS OF 130000 NOS EACH 1 PALLET OF 78000 NOS EACH BPK BB515 BENS SPECF BE 20 K RE SO PUG PO NO 4500298258 NT WT 23745 00 KGS HS-CODE 48 23 90</v>
          </cell>
          <cell r="Y3854" t="str">
            <v>Valide</v>
          </cell>
        </row>
        <row r="3855">
          <cell r="A3855" t="str">
            <v>HLBU1438341</v>
          </cell>
          <cell r="B3855">
            <v>40</v>
          </cell>
          <cell r="C3855" t="str">
            <v>HLCUEUR200988908</v>
          </cell>
          <cell r="D3855">
            <v>0</v>
          </cell>
          <cell r="E3855">
            <v>0</v>
          </cell>
          <cell r="F3855">
            <v>0</v>
          </cell>
          <cell r="G3855">
            <v>0</v>
          </cell>
          <cell r="H3855">
            <v>0</v>
          </cell>
          <cell r="I3855" t="str">
            <v>2020 MSA 167486</v>
          </cell>
          <cell r="J3855">
            <v>71</v>
          </cell>
          <cell r="K3855" t="str">
            <v>PRIMETECH INDUSTRIES PLOT NO 4716 AND 4717 PHASE-4 G I D C VATVA</v>
          </cell>
          <cell r="L3855" t="str">
            <v>TO ORDER -</v>
          </cell>
          <cell r="M3855" t="str">
            <v>US</v>
          </cell>
          <cell r="N3855" t="str">
            <v>INMUN</v>
          </cell>
          <cell r="O3855" t="str">
            <v>BX</v>
          </cell>
          <cell r="P3855">
            <v>75</v>
          </cell>
          <cell r="Q3855">
            <v>75</v>
          </cell>
          <cell r="R3855">
            <v>75</v>
          </cell>
          <cell r="S3855">
            <v>75</v>
          </cell>
          <cell r="T3855">
            <v>24665</v>
          </cell>
          <cell r="U3855">
            <v>24665</v>
          </cell>
          <cell r="V3855">
            <v>24665</v>
          </cell>
          <cell r="W3855">
            <v>24665</v>
          </cell>
          <cell r="X3855" t="str">
            <v>TOTAL 02 SETS 73 NOS 1 HIGH SPEED HEATER COOLER MIXER 2 PRINTING WHEEL IMPORT DECLARATION FORM NO E2009397312 HS CODE 84 77 80</v>
          </cell>
          <cell r="Y3855" t="str">
            <v>Valid</v>
          </cell>
        </row>
        <row r="3856">
          <cell r="A3856" t="str">
            <v>CAIU8351019</v>
          </cell>
          <cell r="B3856">
            <v>40</v>
          </cell>
          <cell r="C3856" t="str">
            <v>HLCUEUR2009AQNN5</v>
          </cell>
          <cell r="D3856">
            <v>0</v>
          </cell>
          <cell r="E3856">
            <v>0</v>
          </cell>
          <cell r="F3856">
            <v>0</v>
          </cell>
          <cell r="G3856">
            <v>0</v>
          </cell>
          <cell r="H3856">
            <v>0</v>
          </cell>
          <cell r="I3856" t="str">
            <v>2020 MSA 167486</v>
          </cell>
          <cell r="J3856">
            <v>74</v>
          </cell>
          <cell r="K3856" t="str">
            <v>POLIGOF-MICRO HYGIENE INDIA PRIVATELIMITED SURVEY NO- 184 2 NAROLI S</v>
          </cell>
          <cell r="L3856" t="str">
            <v>INTERCONSUMER PRODUCTS LTD P O BOX 19558-00202 MOMBASA ROAD OPP JKIA</v>
          </cell>
          <cell r="M3856" t="str">
            <v>US</v>
          </cell>
          <cell r="N3856" t="str">
            <v>INNSA</v>
          </cell>
          <cell r="O3856" t="str">
            <v>NE</v>
          </cell>
          <cell r="P3856">
            <v>20</v>
          </cell>
          <cell r="Q3856">
            <v>20</v>
          </cell>
          <cell r="R3856">
            <v>0</v>
          </cell>
          <cell r="S3856">
            <v>0</v>
          </cell>
          <cell r="T3856">
            <v>24788</v>
          </cell>
          <cell r="U3856">
            <v>24788</v>
          </cell>
          <cell r="V3856">
            <v>0</v>
          </cell>
          <cell r="W3856">
            <v>0</v>
          </cell>
          <cell r="X3856" t="str">
            <v>1 X 40 HC CONTAINER CONTAINING 20 PALLETS TWENTY PALLETS ONLY PE NON-BREATHABLE FILM BACK SHEET INTEPE175WH22P0BS-WHITE500 PE NONBREATHABLEFILM BACKSHEETWHITE-175MM-22 GSM INTEPE190WH22P0BS-WHITE500 PE NONBREATHABLEFILM BACKSHEETWHITE-190MM-22 GSM INTEPE240PU22P0WRAP-PURPLE500 PENONBREATHABLEFILM BACKSHEET WRAP PURPLE-240MM-22GSM INTEPE260PU22P0WRAP-PURPLE500 PENONBREATHABLEFILM BACKSHEET WRAP PURPLE-260MM-22GSM HS CODE 39201019 HS-CODE 39 20 10</v>
          </cell>
          <cell r="Y3856" t="str">
            <v>Valide</v>
          </cell>
        </row>
        <row r="3857">
          <cell r="A3857" t="str">
            <v>HLXU8331500</v>
          </cell>
          <cell r="B3857">
            <v>40</v>
          </cell>
          <cell r="C3857" t="str">
            <v>HLCUEUR2009ARTG3</v>
          </cell>
          <cell r="D3857">
            <v>0</v>
          </cell>
          <cell r="E3857">
            <v>0</v>
          </cell>
          <cell r="F3857">
            <v>0</v>
          </cell>
          <cell r="G3857">
            <v>0</v>
          </cell>
          <cell r="H3857">
            <v>0</v>
          </cell>
          <cell r="I3857" t="str">
            <v>2020 MSA 167486</v>
          </cell>
          <cell r="J3857">
            <v>76</v>
          </cell>
          <cell r="K3857" t="str">
            <v>IMPETUS TURNOMATICS C 1 55 ROAD-D PHASE-1 AJI GIDC RAJKOT-360003</v>
          </cell>
          <cell r="L3857" t="str">
            <v>SUPERSTONE 2006 LTD P O BOX 23250-00100 AIRPORT NORTH ROAD 32442 NAI</v>
          </cell>
          <cell r="M3857" t="str">
            <v>US</v>
          </cell>
          <cell r="N3857" t="str">
            <v>INMUN</v>
          </cell>
          <cell r="O3857" t="str">
            <v>NE</v>
          </cell>
          <cell r="P3857">
            <v>198</v>
          </cell>
          <cell r="Q3857">
            <v>198</v>
          </cell>
          <cell r="R3857">
            <v>198</v>
          </cell>
          <cell r="S3857">
            <v>198</v>
          </cell>
          <cell r="T3857">
            <v>23690</v>
          </cell>
          <cell r="U3857">
            <v>23690</v>
          </cell>
          <cell r="V3857">
            <v>23690</v>
          </cell>
          <cell r="W3857">
            <v>23690</v>
          </cell>
          <cell r="X3857" t="str">
            <v>1X40 CONTAINER CONTAINING TOTAL PACKAGES 198 PACKAGES STC 67 LOOSE 3 W BOXES 22 GUNNY BAGS 1 W PALLET 105 C BOX SPRING STEEL WIREMESH ASSORTED SIZE CHAIN SPROCKET ASSORTED SIZE PULLEY ASSORTED SIZE LATHE MACHINE V BELTS ASSORTED SIZE FRP BUDDHA GRASE PUMP MIG WIRE GEAR PUMP HOSE REEL SPRINKLER ALARM VALVE ALANG PLATES HS CODE 73141900 73152000 84835000 84651000 40103900 97030000 84149000 39173200 84242000 HS-CODE 73 14 19</v>
          </cell>
          <cell r="Y3857" t="str">
            <v>Valide</v>
          </cell>
        </row>
        <row r="3858">
          <cell r="A3858" t="str">
            <v>HLBU1614517</v>
          </cell>
          <cell r="B3858">
            <v>40</v>
          </cell>
          <cell r="C3858" t="str">
            <v>HLCUEUR2009AURI2</v>
          </cell>
          <cell r="D3858">
            <v>0</v>
          </cell>
          <cell r="E3858">
            <v>0</v>
          </cell>
          <cell r="F3858">
            <v>0</v>
          </cell>
          <cell r="G3858">
            <v>0</v>
          </cell>
          <cell r="H3858">
            <v>0</v>
          </cell>
          <cell r="I3858" t="str">
            <v>2020 MSA 167486</v>
          </cell>
          <cell r="J3858">
            <v>79</v>
          </cell>
          <cell r="K3858" t="str">
            <v>MILACRON INDIA PRIVATE LIMITED PLOTNO 93 2 94 1 PHASE-I GIDC VATV</v>
          </cell>
          <cell r="L3858" t="str">
            <v>ACME CONTAINERS LTD P O BOX 11092-00400 RED HILL LIMURU ROAD OPP GREE</v>
          </cell>
          <cell r="M3858" t="str">
            <v>US</v>
          </cell>
          <cell r="N3858" t="str">
            <v>INMUN</v>
          </cell>
          <cell r="O3858" t="str">
            <v>NE</v>
          </cell>
          <cell r="P3858">
            <v>1</v>
          </cell>
          <cell r="Q3858">
            <v>1</v>
          </cell>
          <cell r="R3858">
            <v>1</v>
          </cell>
          <cell r="S3858">
            <v>1</v>
          </cell>
          <cell r="T3858">
            <v>15800</v>
          </cell>
          <cell r="U3858">
            <v>15800</v>
          </cell>
          <cell r="V3858">
            <v>15800</v>
          </cell>
          <cell r="W3858">
            <v>15800</v>
          </cell>
          <cell r="X3858" t="str">
            <v>TOTAL 1 PACKAGE ONLY OMEGA SERVO 250 INJECTION MOULDING MACHINE FRAME B55 SCREW DIA 65MM POWERPACK 13 6KW WIRED FOR 415V 3PH 50HZ HS-CODE 84 80 71</v>
          </cell>
          <cell r="Y3858" t="str">
            <v>Valide</v>
          </cell>
        </row>
        <row r="3859">
          <cell r="A3859" t="str">
            <v>SEGU5653033</v>
          </cell>
          <cell r="B3859">
            <v>40</v>
          </cell>
          <cell r="C3859" t="str">
            <v>HLCUEUR2009AUZM6</v>
          </cell>
          <cell r="D3859">
            <v>0</v>
          </cell>
          <cell r="E3859">
            <v>0</v>
          </cell>
          <cell r="F3859">
            <v>0</v>
          </cell>
          <cell r="G3859">
            <v>0</v>
          </cell>
          <cell r="H3859">
            <v>0</v>
          </cell>
          <cell r="I3859" t="str">
            <v>2020 MSA 167486</v>
          </cell>
          <cell r="J3859">
            <v>80</v>
          </cell>
          <cell r="K3859" t="str">
            <v>GUPTA HELMET 2323 M I E BAHADURGARHDISTRICT JHAJHAR HARYANA INDIA</v>
          </cell>
          <cell r="L3859" t="str">
            <v>ORIENTAL MILLS LIMITED BISHAN ROAD OFF MPAKA ROAD WESTLANDS P O BOX 34</v>
          </cell>
          <cell r="M3859" t="str">
            <v>US</v>
          </cell>
          <cell r="N3859" t="str">
            <v>INMUN</v>
          </cell>
          <cell r="O3859" t="str">
            <v>NE</v>
          </cell>
          <cell r="P3859">
            <v>390</v>
          </cell>
          <cell r="Q3859">
            <v>390</v>
          </cell>
          <cell r="R3859">
            <v>390</v>
          </cell>
          <cell r="S3859">
            <v>390</v>
          </cell>
          <cell r="T3859">
            <v>5930</v>
          </cell>
          <cell r="U3859">
            <v>5930</v>
          </cell>
          <cell r="V3859">
            <v>5930</v>
          </cell>
          <cell r="W3859">
            <v>5930</v>
          </cell>
          <cell r="X3859" t="str">
            <v>COMMODITY -SKYLON FULL FACE HELMETS YELLOW HELMET VISOR INVOICE -03 EXP 20-21 DT -12 09 2020 HS CODE 65 07 00</v>
          </cell>
          <cell r="Y3859" t="str">
            <v>Valide</v>
          </cell>
        </row>
        <row r="3860">
          <cell r="A3860" t="str">
            <v>GESU3587489</v>
          </cell>
          <cell r="B3860">
            <v>20</v>
          </cell>
          <cell r="C3860" t="str">
            <v>HLCUEUR2009AYGA2</v>
          </cell>
          <cell r="D3860">
            <v>0</v>
          </cell>
          <cell r="E3860">
            <v>0</v>
          </cell>
          <cell r="F3860">
            <v>0</v>
          </cell>
          <cell r="G3860">
            <v>0</v>
          </cell>
          <cell r="H3860">
            <v>0</v>
          </cell>
          <cell r="I3860" t="str">
            <v>020 MSA 167486</v>
          </cell>
          <cell r="J3860">
            <v>85</v>
          </cell>
          <cell r="K3860" t="str">
            <v>BANSWARA SYNTEX LIMITED INDUSTRIAL AREA DAHOD ROAD POST BOX NO 21 BA</v>
          </cell>
          <cell r="L3860" t="str">
            <v>TO THE ORDER</v>
          </cell>
          <cell r="M3860" t="str">
            <v>US</v>
          </cell>
          <cell r="N3860" t="str">
            <v>INMUN</v>
          </cell>
          <cell r="O3860" t="str">
            <v>CT</v>
          </cell>
          <cell r="P3860">
            <v>216</v>
          </cell>
          <cell r="Q3860">
            <v>216</v>
          </cell>
          <cell r="R3860">
            <v>0</v>
          </cell>
          <cell r="S3860">
            <v>0</v>
          </cell>
          <cell r="T3860">
            <v>10593</v>
          </cell>
          <cell r="U3860">
            <v>10593</v>
          </cell>
          <cell r="V3860">
            <v>0</v>
          </cell>
          <cell r="W3860">
            <v>0</v>
          </cell>
          <cell r="X3860" t="str">
            <v>POLYESTER VISCOSE 65 35 DYED YARN COUNT NE 24 2 SHADE NO 85467 BLACK 2980 00 KGS SHADE NO 64546 DK GREY 3015 70 KGS SHADE NO 70228 N BLUE 4076 400 KGS HS CODE 55095100 HS CODE 55 09 51 CARGO IN TRANSIT TO ICD EMBAKASI</v>
          </cell>
          <cell r="Y3860" t="str">
            <v>Valide</v>
          </cell>
        </row>
        <row r="3861">
          <cell r="A3861" t="str">
            <v>HLXU8633157</v>
          </cell>
          <cell r="B3861">
            <v>40</v>
          </cell>
          <cell r="C3861" t="str">
            <v>HLCUEUR2009BVND4</v>
          </cell>
          <cell r="D3861">
            <v>0</v>
          </cell>
          <cell r="E3861">
            <v>0</v>
          </cell>
          <cell r="F3861">
            <v>0</v>
          </cell>
          <cell r="G3861">
            <v>0</v>
          </cell>
          <cell r="H3861">
            <v>0</v>
          </cell>
          <cell r="I3861" t="str">
            <v>2020 MSA 167486</v>
          </cell>
          <cell r="J3861">
            <v>88</v>
          </cell>
          <cell r="K3861" t="str">
            <v>KALPATARU POWER TRANSMISSION LTD 101 PART III G I D C ESTATE SECT</v>
          </cell>
          <cell r="L3861" t="str">
            <v>KENYA ELECTRICITY TRANSMISSION COMPANY LTD KETRACO P O BOX 34942-001</v>
          </cell>
          <cell r="M3861" t="str">
            <v>US</v>
          </cell>
          <cell r="N3861" t="str">
            <v>INNSA</v>
          </cell>
          <cell r="O3861" t="str">
            <v>NE</v>
          </cell>
          <cell r="P3861">
            <v>74</v>
          </cell>
          <cell r="Q3861">
            <v>74</v>
          </cell>
          <cell r="R3861">
            <v>0</v>
          </cell>
          <cell r="S3861">
            <v>0</v>
          </cell>
          <cell r="T3861">
            <v>69844</v>
          </cell>
          <cell r="U3861">
            <v>69844</v>
          </cell>
          <cell r="V3861">
            <v>0</v>
          </cell>
          <cell r="W3861">
            <v>0</v>
          </cell>
          <cell r="X3861" t="str">
            <v>TOTAL 74 PACKAGES 59 BUNDLES 15 BOXES PLANT AND MANDATORY SPARES SUPPLIED FROM ABROAD CONTRACT NO KETRACO PT 005 2014 LOT 1 DATED 10 03 2015 OLKARIA- LESSOS-KISUMU TRANSMISSION LINES CONSTRUCTION PROJECT GALVANISED TRANSMISSION LINE TOWERS PARTS THERE OF UCR202002299033 HS-CODE 73 08 20</v>
          </cell>
          <cell r="Y3861" t="str">
            <v>Valide</v>
          </cell>
        </row>
        <row r="3862">
          <cell r="A3862" t="str">
            <v>UACU8522159</v>
          </cell>
          <cell r="B3862">
            <v>40</v>
          </cell>
          <cell r="C3862" t="str">
            <v>HLCUGOT200716742</v>
          </cell>
          <cell r="D3862">
            <v>0</v>
          </cell>
          <cell r="E3862">
            <v>0</v>
          </cell>
          <cell r="F3862">
            <v>0</v>
          </cell>
          <cell r="G3862">
            <v>0</v>
          </cell>
          <cell r="H3862">
            <v>0</v>
          </cell>
          <cell r="I3862" t="str">
            <v>2020 MSA 167486</v>
          </cell>
          <cell r="J3862">
            <v>96</v>
          </cell>
          <cell r="K3862" t="str">
            <v>OMNI SHIPPING SERVICES INC FORDONSVAGEN 15 553 02 JONKOPING SWEDEN AL</v>
          </cell>
          <cell r="L3862" t="str">
            <v>CAROLINE MARIA ILMERIN VICINI C O SWEDISH EMBASSY NAIROBI UN CRESCENT</v>
          </cell>
          <cell r="M3862" t="str">
            <v>US</v>
          </cell>
          <cell r="N3862" t="str">
            <v>SESOE</v>
          </cell>
          <cell r="O3862" t="str">
            <v>NE</v>
          </cell>
          <cell r="P3862">
            <v>186</v>
          </cell>
          <cell r="Q3862">
            <v>186</v>
          </cell>
          <cell r="R3862">
            <v>186</v>
          </cell>
          <cell r="S3862">
            <v>186</v>
          </cell>
          <cell r="T3862">
            <v>3700</v>
          </cell>
          <cell r="U3862">
            <v>3700</v>
          </cell>
          <cell r="V3862">
            <v>3700</v>
          </cell>
          <cell r="W3862">
            <v>3700</v>
          </cell>
          <cell r="X3862" t="str">
            <v>USED HOUSE HOLD GOODS AND PERSONAL EFFECTS HA CODE 99050000 HS-CODE 99 05 00</v>
          </cell>
          <cell r="Y3862" t="str">
            <v>Valide</v>
          </cell>
        </row>
        <row r="3863">
          <cell r="A3863" t="str">
            <v>TCNU8818494</v>
          </cell>
          <cell r="B3863">
            <v>40</v>
          </cell>
          <cell r="C3863" t="str">
            <v>HLCUHAM200808300</v>
          </cell>
          <cell r="D3863">
            <v>0</v>
          </cell>
          <cell r="E3863">
            <v>0</v>
          </cell>
          <cell r="F3863">
            <v>0</v>
          </cell>
          <cell r="G3863">
            <v>0</v>
          </cell>
          <cell r="H3863">
            <v>0</v>
          </cell>
          <cell r="I3863" t="str">
            <v>2020 MSA 167486</v>
          </cell>
          <cell r="J3863">
            <v>97</v>
          </cell>
          <cell r="K3863" t="str">
            <v>SENATOR INTERNATIONAL SPEDITION GMBH AS AGENTS FOR AND ON BEHALF OFHAN</v>
          </cell>
          <cell r="L3863" t="str">
            <v>INCHCAPE KENYA LIMITED JAGUAR LAND ROVER CENTRE WESTLANDS ORACLE TOW</v>
          </cell>
          <cell r="M3863" t="str">
            <v>US</v>
          </cell>
          <cell r="N3863" t="str">
            <v>DEHAM</v>
          </cell>
          <cell r="O3863" t="str">
            <v>CS</v>
          </cell>
          <cell r="P3863">
            <v>69</v>
          </cell>
          <cell r="Q3863">
            <v>69</v>
          </cell>
          <cell r="R3863">
            <v>69</v>
          </cell>
          <cell r="S3863">
            <v>69</v>
          </cell>
          <cell r="T3863">
            <v>4605</v>
          </cell>
          <cell r="U3863">
            <v>4605</v>
          </cell>
          <cell r="V3863">
            <v>4605</v>
          </cell>
          <cell r="W3863">
            <v>4605</v>
          </cell>
          <cell r="X3863" t="str">
            <v>BMW SERVICE PARTS INV 8713908163 HS CODE 87 08 99</v>
          </cell>
          <cell r="Y3863" t="str">
            <v>Valide</v>
          </cell>
        </row>
        <row r="3864">
          <cell r="A3864" t="str">
            <v>HLBU1186131</v>
          </cell>
          <cell r="B3864">
            <v>20</v>
          </cell>
          <cell r="C3864" t="str">
            <v>HLCUIZ1200836229</v>
          </cell>
          <cell r="D3864">
            <v>0</v>
          </cell>
          <cell r="E3864">
            <v>0</v>
          </cell>
          <cell r="F3864">
            <v>0</v>
          </cell>
          <cell r="G3864">
            <v>0</v>
          </cell>
          <cell r="H3864">
            <v>0</v>
          </cell>
          <cell r="I3864" t="str">
            <v>2020 MSA 167397</v>
          </cell>
          <cell r="J3864">
            <v>130</v>
          </cell>
          <cell r="K3864" t="str">
            <v>BDP INTERNATIONAL LOJISTIK LTD STI MASLAK BUYUKDERE CADDESI SPINE TOWE</v>
          </cell>
          <cell r="L3864" t="str">
            <v>LC WAIKIKI RETAIL KE LIMITED TWO RIVERS MALL SOUTH TOWER OFFICE 1ST FL</v>
          </cell>
          <cell r="M3864" t="str">
            <v>CN</v>
          </cell>
          <cell r="N3864" t="str">
            <v>TRIST</v>
          </cell>
          <cell r="O3864" t="str">
            <v>NE</v>
          </cell>
          <cell r="P3864">
            <v>1810</v>
          </cell>
          <cell r="Q3864">
            <v>1810</v>
          </cell>
          <cell r="R3864">
            <v>1810</v>
          </cell>
          <cell r="S3864">
            <v>1810</v>
          </cell>
          <cell r="T3864">
            <v>13151</v>
          </cell>
          <cell r="U3864">
            <v>13151</v>
          </cell>
          <cell r="V3864">
            <v>13151</v>
          </cell>
          <cell r="W3864">
            <v>13151</v>
          </cell>
          <cell r="X3864" t="str">
            <v>ASSORTED GARMENTS HS CODE 620520 ID 52950 ID 52971 52972 52826 52798 ASSORTED GARMENTS HS CODE 620520 ID 52950 ASSORTED GARMENTS HS CODE 620520 ID 52971</v>
          </cell>
          <cell r="Y3864" t="str">
            <v>Valide</v>
          </cell>
        </row>
        <row r="3865">
          <cell r="A3865" t="str">
            <v>HLXU3165829</v>
          </cell>
          <cell r="B3865">
            <v>20</v>
          </cell>
          <cell r="C3865" t="str">
            <v>HLCUJE2200814552</v>
          </cell>
          <cell r="D3865">
            <v>0</v>
          </cell>
          <cell r="E3865">
            <v>0</v>
          </cell>
          <cell r="F3865">
            <v>0</v>
          </cell>
          <cell r="G3865">
            <v>0</v>
          </cell>
          <cell r="H3865">
            <v>0</v>
          </cell>
          <cell r="I3865" t="str">
            <v>2020 MSA 167397</v>
          </cell>
          <cell r="J3865">
            <v>134</v>
          </cell>
          <cell r="K3865" t="str">
            <v>FOUR WINDS SAUDI ARABIA LTD P O BOX 4223 JEDDAH 21491 KINGDOM OF SA</v>
          </cell>
          <cell r="L3865" t="str">
            <v>ALISTAIR GOOLD C O SANTA FE RELOCATION SERVICES LIMITED LANDMARK PLA</v>
          </cell>
          <cell r="M3865" t="str">
            <v>CN</v>
          </cell>
          <cell r="N3865" t="str">
            <v>SAJED</v>
          </cell>
          <cell r="O3865" t="str">
            <v>NE</v>
          </cell>
          <cell r="P3865">
            <v>144</v>
          </cell>
          <cell r="Q3865">
            <v>144</v>
          </cell>
          <cell r="R3865">
            <v>144</v>
          </cell>
          <cell r="S3865">
            <v>144</v>
          </cell>
          <cell r="T3865">
            <v>2613</v>
          </cell>
          <cell r="U3865">
            <v>2613</v>
          </cell>
          <cell r="V3865">
            <v>2613</v>
          </cell>
          <cell r="W3865">
            <v>2613</v>
          </cell>
          <cell r="X3865" t="str">
            <v>144 PIECES USED PERSONAL EFFECTS AND USED HOUSEHOLD GOODS DTHC PREPAID HS CODE 98 04 00</v>
          </cell>
          <cell r="Y3865" t="str">
            <v>Valide</v>
          </cell>
        </row>
        <row r="3866">
          <cell r="A3866" t="str">
            <v>FDCU0176432</v>
          </cell>
          <cell r="B3866">
            <v>40</v>
          </cell>
          <cell r="C3866" t="str">
            <v>HLCUKUL200902440</v>
          </cell>
          <cell r="D3866">
            <v>0</v>
          </cell>
          <cell r="E3866">
            <v>0</v>
          </cell>
          <cell r="F3866">
            <v>0</v>
          </cell>
          <cell r="G3866">
            <v>0</v>
          </cell>
          <cell r="H3866">
            <v>0</v>
          </cell>
          <cell r="I3866" t="str">
            <v>2020 MSA 167144</v>
          </cell>
          <cell r="J3866">
            <v>16</v>
          </cell>
          <cell r="K3866" t="str">
            <v>KUEHNE NAGEL SDN BHD ROC 135477M 1 JALAN BUMBUNG U8 90 SEKSYEN U8 PE</v>
          </cell>
          <cell r="L3866" t="str">
            <v>AVERY DENNISON KENYA PVT LTD SAKU INDUSTRIAL PARK WAREHOUSE NO 10 11 OFF MOMBASA ROAD PO BOX 52198 CODE 00100 NAIRO</v>
          </cell>
          <cell r="M3866" t="str">
            <v>CN</v>
          </cell>
          <cell r="N3866" t="str">
            <v>MYPKG</v>
          </cell>
          <cell r="O3866" t="str">
            <v>NE</v>
          </cell>
          <cell r="P3866">
            <v>34</v>
          </cell>
          <cell r="Q3866">
            <v>34</v>
          </cell>
          <cell r="R3866">
            <v>34</v>
          </cell>
          <cell r="S3866">
            <v>34</v>
          </cell>
          <cell r="T3866">
            <v>48596</v>
          </cell>
          <cell r="U3866">
            <v>48596</v>
          </cell>
          <cell r="V3866">
            <v>48596</v>
          </cell>
          <cell r="W3866">
            <v>48596</v>
          </cell>
          <cell r="X3866" t="str">
            <v>SELF ADHESIVE PAPER INVOICE IM241494 IM241495 PO NUMBER POK01240 AND POK01241 H S CODE NO 48114110 HS-CODE 48 11 41</v>
          </cell>
          <cell r="Y3866" t="str">
            <v>Valide</v>
          </cell>
        </row>
        <row r="3867">
          <cell r="A3867" t="str">
            <v>TCNU6696252</v>
          </cell>
          <cell r="B3867">
            <v>40</v>
          </cell>
          <cell r="C3867" t="str">
            <v>HLCUKUL200902440</v>
          </cell>
          <cell r="D3867">
            <v>0</v>
          </cell>
          <cell r="E3867">
            <v>0</v>
          </cell>
          <cell r="F3867">
            <v>0</v>
          </cell>
          <cell r="G3867">
            <v>0</v>
          </cell>
          <cell r="H3867">
            <v>0</v>
          </cell>
          <cell r="I3867" t="str">
            <v>2020 MSA 167144</v>
          </cell>
          <cell r="J3867">
            <v>16</v>
          </cell>
          <cell r="K3867" t="str">
            <v>KUEHNE NAGEL SDN BHD ROC 135477M 1 JALAN BUMBUNG U8 90 SEKSYEN U8 PE</v>
          </cell>
          <cell r="L3867" t="str">
            <v>AVERY DENNISON KENYA PVT LTD SAKU INDUSTRIAL PARK WAREHOUSE NO 10 11 OFF MOMBASA ROAD PO BOX 52198 CODE 00100 NAIRO</v>
          </cell>
          <cell r="M3867" t="str">
            <v>CN</v>
          </cell>
          <cell r="N3867" t="str">
            <v>MYPKG</v>
          </cell>
          <cell r="O3867" t="str">
            <v>NE</v>
          </cell>
          <cell r="P3867">
            <v>34</v>
          </cell>
          <cell r="Q3867">
            <v>34</v>
          </cell>
          <cell r="R3867">
            <v>34</v>
          </cell>
          <cell r="S3867">
            <v>34</v>
          </cell>
          <cell r="T3867">
            <v>48596</v>
          </cell>
          <cell r="U3867">
            <v>48596</v>
          </cell>
          <cell r="V3867">
            <v>48596</v>
          </cell>
          <cell r="W3867">
            <v>48596</v>
          </cell>
          <cell r="X3867" t="str">
            <v>SELF ADHESIVE PAPER INVOICE IM241494 IM241495 PO NUMBER POK01240 AND POK01241 H S CODE NO 48114110 HS-CODE 48 11 41</v>
          </cell>
          <cell r="Y3867" t="str">
            <v>Valide</v>
          </cell>
        </row>
        <row r="3868">
          <cell r="A3868" t="str">
            <v>GESU3647757</v>
          </cell>
          <cell r="B3868">
            <v>20</v>
          </cell>
          <cell r="C3868" t="str">
            <v>HLCULI2200701951</v>
          </cell>
          <cell r="D3868">
            <v>0</v>
          </cell>
          <cell r="E3868">
            <v>0</v>
          </cell>
          <cell r="F3868">
            <v>0</v>
          </cell>
          <cell r="G3868">
            <v>0</v>
          </cell>
          <cell r="H3868">
            <v>0</v>
          </cell>
          <cell r="I3868" t="str">
            <v>2020 MSA 166973</v>
          </cell>
          <cell r="J3868">
            <v>133</v>
          </cell>
          <cell r="K3868" t="str">
            <v>FAPRICELA INDUSTRIA DE TREFILARIA SA APARTADO 5 MANGA DA GRANJA 3061-9</v>
          </cell>
          <cell r="L3868" t="str">
            <v>SILENTNIGHT BEDDING LTD PO BOX 47023-00100 NAIROBI KENYA 11 KITUI ROAD</v>
          </cell>
          <cell r="M3868" t="str">
            <v>CA</v>
          </cell>
          <cell r="N3868" t="str">
            <v>PTLIS</v>
          </cell>
          <cell r="O3868" t="str">
            <v>NE</v>
          </cell>
          <cell r="P3868">
            <v>79</v>
          </cell>
          <cell r="Q3868">
            <v>79</v>
          </cell>
          <cell r="R3868">
            <v>79</v>
          </cell>
          <cell r="S3868">
            <v>79</v>
          </cell>
          <cell r="T3868">
            <v>54324</v>
          </cell>
          <cell r="U3868">
            <v>54324</v>
          </cell>
          <cell r="V3868">
            <v>54324</v>
          </cell>
          <cell r="W3868">
            <v>54324</v>
          </cell>
          <cell r="X3868" t="str">
            <v>2 20MM BEDDING WIRE 1 30MM BEDDING WIRE 16 VOLS - 8079 00 KGS 26 VOLS - 19114 00 KGS HS CODE 72 17 10</v>
          </cell>
          <cell r="Y3868" t="str">
            <v>Valide</v>
          </cell>
        </row>
        <row r="3869">
          <cell r="A3869" t="str">
            <v>HLBU2128361</v>
          </cell>
          <cell r="B3869">
            <v>40</v>
          </cell>
          <cell r="C3869" t="str">
            <v>HLCULIV200771115</v>
          </cell>
          <cell r="D3869">
            <v>0</v>
          </cell>
          <cell r="E3869">
            <v>0</v>
          </cell>
          <cell r="F3869">
            <v>0</v>
          </cell>
          <cell r="G3869">
            <v>0</v>
          </cell>
          <cell r="H3869">
            <v>0</v>
          </cell>
          <cell r="I3869" t="str">
            <v>2020 MSA 167486</v>
          </cell>
          <cell r="J3869">
            <v>102</v>
          </cell>
          <cell r="K3869" t="str">
            <v>JOHN DEWAR SONS LTD WESTTHORN 1700 LONDON ROAD GLASGOW G32 8XR</v>
          </cell>
          <cell r="L3869" t="str">
            <v>LONDON DISTILLERS EAST AFRICA LTDLDK HOUSE DUNGA ROAD INDUSTRIAL AR</v>
          </cell>
          <cell r="M3869" t="str">
            <v>US</v>
          </cell>
          <cell r="N3869" t="str">
            <v>GBGRG</v>
          </cell>
          <cell r="O3869" t="str">
            <v>CS</v>
          </cell>
          <cell r="P3869">
            <v>1400</v>
          </cell>
          <cell r="Q3869">
            <v>1400</v>
          </cell>
          <cell r="R3869">
            <v>1400</v>
          </cell>
          <cell r="S3869">
            <v>1400</v>
          </cell>
          <cell r="T3869">
            <v>19708</v>
          </cell>
          <cell r="U3869">
            <v>19708</v>
          </cell>
          <cell r="V3869">
            <v>19708</v>
          </cell>
          <cell r="W3869">
            <v>19708</v>
          </cell>
          <cell r="X3869" t="str">
            <v>1400 CASE S 12 X 75 CL WLFB 12X75 GEX 40 NR IBC SP 18 HS CODE 22 08 30</v>
          </cell>
          <cell r="Y3869" t="str">
            <v>Valide</v>
          </cell>
        </row>
        <row r="3870">
          <cell r="A3870" t="str">
            <v>HLBU1205870</v>
          </cell>
          <cell r="B3870">
            <v>40</v>
          </cell>
          <cell r="C3870" t="str">
            <v>HLCULIV200771148</v>
          </cell>
          <cell r="D3870">
            <v>0</v>
          </cell>
          <cell r="E3870">
            <v>0</v>
          </cell>
          <cell r="F3870">
            <v>0</v>
          </cell>
          <cell r="G3870">
            <v>0</v>
          </cell>
          <cell r="H3870">
            <v>0</v>
          </cell>
          <cell r="I3870" t="str">
            <v>2020 MSA 167397</v>
          </cell>
          <cell r="J3870">
            <v>137</v>
          </cell>
          <cell r="K3870" t="str">
            <v>JOHN DEWAR SONS LTD WESTTHORN 1700 LONDON ROAD GLASGOW G32 8XR</v>
          </cell>
          <cell r="L3870" t="str">
            <v>LONDON DISTILLERS EAST AFRICA LTDLDK HOUSE DUNGA ROAD INDUSTRIAL AR</v>
          </cell>
          <cell r="M3870" t="str">
            <v>CN</v>
          </cell>
          <cell r="N3870" t="str">
            <v>GBGRG</v>
          </cell>
          <cell r="O3870" t="str">
            <v>CS</v>
          </cell>
          <cell r="P3870">
            <v>1000</v>
          </cell>
          <cell r="Q3870">
            <v>1000</v>
          </cell>
          <cell r="R3870">
            <v>1000</v>
          </cell>
          <cell r="S3870">
            <v>1000</v>
          </cell>
          <cell r="T3870">
            <v>17776</v>
          </cell>
          <cell r="U3870">
            <v>17776</v>
          </cell>
          <cell r="V3870">
            <v>17776</v>
          </cell>
          <cell r="W3870">
            <v>17776</v>
          </cell>
          <cell r="X3870" t="str">
            <v>12 X 100 CL WLFB 12X100 GEX 40 PERCENT NR DIV SP 18 HS CODE 22 08 30</v>
          </cell>
          <cell r="Y3870" t="str">
            <v>Valide</v>
          </cell>
        </row>
        <row r="3871">
          <cell r="A3871" t="str">
            <v>HLBU2306400</v>
          </cell>
          <cell r="B3871">
            <v>20</v>
          </cell>
          <cell r="C3871" t="str">
            <v>HLCULIV200816163</v>
          </cell>
          <cell r="D3871">
            <v>0</v>
          </cell>
          <cell r="E3871">
            <v>0</v>
          </cell>
          <cell r="F3871">
            <v>0</v>
          </cell>
          <cell r="G3871">
            <v>0</v>
          </cell>
          <cell r="H3871">
            <v>0</v>
          </cell>
          <cell r="I3871" t="str">
            <v>2020 MSA 167486</v>
          </cell>
          <cell r="J3871">
            <v>106</v>
          </cell>
          <cell r="K3871" t="str">
            <v>DISTELL INTERNATIONAL LTD 8 MILTON ROAD COLLEGE MILTON NORTH EAST KIL</v>
          </cell>
          <cell r="L3871" t="str">
            <v>KENYA WINE AGENCIES LTD PO BOX 40550 00100 NAIROBI INDUSTRIAL AREA</v>
          </cell>
          <cell r="M3871" t="str">
            <v>US</v>
          </cell>
          <cell r="N3871" t="str">
            <v>GBLON</v>
          </cell>
          <cell r="O3871" t="str">
            <v>DR</v>
          </cell>
          <cell r="P3871">
            <v>80</v>
          </cell>
          <cell r="Q3871">
            <v>80</v>
          </cell>
          <cell r="R3871">
            <v>80</v>
          </cell>
          <cell r="S3871">
            <v>80</v>
          </cell>
          <cell r="T3871">
            <v>16080</v>
          </cell>
          <cell r="U3871">
            <v>16080</v>
          </cell>
          <cell r="V3871">
            <v>16080</v>
          </cell>
          <cell r="W3871">
            <v>16080</v>
          </cell>
          <cell r="X3871" t="str">
            <v>SCOTCH MALT WHISKY HS CODE 22 08 30</v>
          </cell>
          <cell r="Y3871" t="str">
            <v>Valide</v>
          </cell>
        </row>
        <row r="3872">
          <cell r="A3872" t="str">
            <v>HLBU1776251</v>
          </cell>
          <cell r="B3872">
            <v>40</v>
          </cell>
          <cell r="C3872" t="str">
            <v>HLCUME3200706350</v>
          </cell>
          <cell r="D3872">
            <v>0</v>
          </cell>
          <cell r="E3872">
            <v>0</v>
          </cell>
          <cell r="F3872">
            <v>0</v>
          </cell>
          <cell r="G3872">
            <v>0</v>
          </cell>
          <cell r="H3872">
            <v>0</v>
          </cell>
          <cell r="I3872" t="str">
            <v>2020 MSA 167486</v>
          </cell>
          <cell r="J3872">
            <v>108</v>
          </cell>
          <cell r="K3872" t="str">
            <v>RAVINDRA MATHUR C O THELSA MOBILITYSOLUTIONS SA DE CV ROSALIO BUSTAMAN</v>
          </cell>
          <cell r="L3872" t="str">
            <v>RAVINDRA MATHUR C O AGS FRASERS KENYA ATLANTIS BUSINESS PARK ICD ROAD</v>
          </cell>
          <cell r="M3872" t="str">
            <v>US</v>
          </cell>
          <cell r="N3872" t="str">
            <v>MXVER</v>
          </cell>
          <cell r="O3872" t="str">
            <v>BE</v>
          </cell>
          <cell r="P3872">
            <v>153</v>
          </cell>
          <cell r="Q3872">
            <v>153</v>
          </cell>
          <cell r="R3872">
            <v>153</v>
          </cell>
          <cell r="S3872">
            <v>153</v>
          </cell>
          <cell r="T3872">
            <v>3644</v>
          </cell>
          <cell r="U3872">
            <v>3644</v>
          </cell>
          <cell r="V3872">
            <v>3644</v>
          </cell>
          <cell r="W3872">
            <v>3644</v>
          </cell>
          <cell r="X3872" t="str">
            <v>CONTAING USED HOUSEHOLD GOODS CLOTHES SHOES ADORMENTS BOOKS GAMES PHOTOS DOCUMENTS 99050000 HS CODE 98 04 00</v>
          </cell>
          <cell r="Y3872" t="str">
            <v>Valide</v>
          </cell>
        </row>
        <row r="3873">
          <cell r="A3873" t="str">
            <v>HLXU8329186</v>
          </cell>
          <cell r="B3873">
            <v>40</v>
          </cell>
          <cell r="C3873" t="str">
            <v>HLCUNG12008CPAE2</v>
          </cell>
          <cell r="D3873">
            <v>0</v>
          </cell>
          <cell r="E3873">
            <v>0</v>
          </cell>
          <cell r="F3873">
            <v>0</v>
          </cell>
          <cell r="G3873">
            <v>0</v>
          </cell>
          <cell r="H3873">
            <v>0</v>
          </cell>
          <cell r="I3873" t="str">
            <v>2020 MSA 167321</v>
          </cell>
          <cell r="J3873">
            <v>8</v>
          </cell>
          <cell r="K3873" t="str">
            <v>ANDAO TEXTILE CO LIMITED HIGH-TECH PARK YIQIAO XIAOSHAN HANGZHOU Z</v>
          </cell>
          <cell r="L3873" t="str">
            <v>ORIENTAL MILLS LIMITED P O BOX 34849 00100 GPO NAIROBI KENYA</v>
          </cell>
          <cell r="M3873" t="str">
            <v>CN</v>
          </cell>
          <cell r="N3873" t="str">
            <v>CNNGB</v>
          </cell>
          <cell r="O3873" t="str">
            <v>CT</v>
          </cell>
          <cell r="P3873">
            <v>680</v>
          </cell>
          <cell r="Q3873">
            <v>680</v>
          </cell>
          <cell r="R3873">
            <v>0</v>
          </cell>
          <cell r="S3873">
            <v>0</v>
          </cell>
          <cell r="T3873">
            <v>26000</v>
          </cell>
          <cell r="U3873">
            <v>26000</v>
          </cell>
          <cell r="V3873">
            <v>0</v>
          </cell>
          <cell r="W3873">
            <v>0</v>
          </cell>
          <cell r="X3873" t="str">
            <v>100PCT POLYESTER YARN DTY 300D 96F RAW WHITE SEMI DULL HIGH INTERMINGLED AA GRADE HS CODE 54 02 33</v>
          </cell>
          <cell r="Y3873" t="str">
            <v>Valide</v>
          </cell>
        </row>
        <row r="3874">
          <cell r="A3874" t="str">
            <v>HLBU3135180</v>
          </cell>
          <cell r="B3874">
            <v>40</v>
          </cell>
          <cell r="C3874" t="str">
            <v>HLCUNG12008CPIT6</v>
          </cell>
          <cell r="D3874">
            <v>0</v>
          </cell>
          <cell r="E3874">
            <v>0</v>
          </cell>
          <cell r="F3874">
            <v>0</v>
          </cell>
          <cell r="G3874">
            <v>0</v>
          </cell>
          <cell r="H3874">
            <v>0</v>
          </cell>
          <cell r="I3874" t="str">
            <v>2020 MSA 167461</v>
          </cell>
          <cell r="J3874">
            <v>15</v>
          </cell>
          <cell r="K3874" t="str">
            <v>ANDAO TEXTILE CO LIMITED HIGH-TECH PARK YIQIAO XIAOSHAN HANGZHOU</v>
          </cell>
          <cell r="L3874" t="str">
            <v>ORIENTAL MILLS LIMITED P O BOX 34849 -00100 GPO NAIROBI KENYA</v>
          </cell>
          <cell r="M3874" t="str">
            <v>CN</v>
          </cell>
          <cell r="N3874" t="str">
            <v>CNNGB</v>
          </cell>
          <cell r="O3874" t="str">
            <v>CT</v>
          </cell>
          <cell r="P3874">
            <v>680</v>
          </cell>
          <cell r="Q3874">
            <v>680</v>
          </cell>
          <cell r="R3874">
            <v>0</v>
          </cell>
          <cell r="S3874">
            <v>0</v>
          </cell>
          <cell r="T3874">
            <v>25668</v>
          </cell>
          <cell r="U3874">
            <v>25668</v>
          </cell>
          <cell r="V3874">
            <v>0</v>
          </cell>
          <cell r="W3874">
            <v>0</v>
          </cell>
          <cell r="X3874" t="str">
            <v>100PCT POLYESTER DTY 150D 48F DOPE DYED BLACK NON INTERMINGLED AA GRADE 100PCT POLYESTER DTY 300D 96F DOPE DYED BLACK NON HIGH INTERMINGLED AA GRADE HS CODE 54 02 33</v>
          </cell>
          <cell r="Y3874" t="str">
            <v>Valide</v>
          </cell>
        </row>
        <row r="3875">
          <cell r="A3875" t="str">
            <v>UACU5922697</v>
          </cell>
          <cell r="B3875">
            <v>40</v>
          </cell>
          <cell r="C3875" t="str">
            <v>HLCUNG12009CESB4</v>
          </cell>
          <cell r="D3875">
            <v>0</v>
          </cell>
          <cell r="E3875">
            <v>0</v>
          </cell>
          <cell r="F3875">
            <v>0</v>
          </cell>
          <cell r="G3875">
            <v>0</v>
          </cell>
          <cell r="H3875">
            <v>0</v>
          </cell>
          <cell r="I3875" t="str">
            <v>2020 MSA 167530</v>
          </cell>
          <cell r="J3875">
            <v>24</v>
          </cell>
          <cell r="K3875" t="str">
            <v>JAG GLOBLISTICS QINGDAO CO LTD ADD 340 ROOM 4TH OFFICE BLDG OF TOPT</v>
          </cell>
          <cell r="L3875" t="str">
            <v>SUNCULTURE KENYA LIMITED 65 MUGUGA GREEN ROAD LAVINGTON NAIROBI 005</v>
          </cell>
          <cell r="M3875" t="str">
            <v>CN</v>
          </cell>
          <cell r="N3875" t="str">
            <v>CNNGB</v>
          </cell>
          <cell r="O3875" t="str">
            <v>CT</v>
          </cell>
          <cell r="P3875">
            <v>1806</v>
          </cell>
          <cell r="Q3875">
            <v>1806</v>
          </cell>
          <cell r="R3875">
            <v>1806</v>
          </cell>
          <cell r="S3875">
            <v>1806</v>
          </cell>
          <cell r="T3875">
            <v>43302</v>
          </cell>
          <cell r="U3875">
            <v>43302</v>
          </cell>
          <cell r="V3875">
            <v>43302</v>
          </cell>
          <cell r="W3875">
            <v>43302</v>
          </cell>
          <cell r="X3875" t="str">
            <v>310W POLY SOLAR PANEL MC4 CONNECTOR TEL 0532-80668799 FAX 0532-80668796 JOSHUA MEROKA ACCOUNTSSUNCULTURE COM EMAIL CS GLOBEFLIGHT CO KE TEL 254729341277 HS CODE 85 41 40</v>
          </cell>
          <cell r="Y3875" t="str">
            <v>Valide</v>
          </cell>
        </row>
        <row r="3876">
          <cell r="A3876" t="str">
            <v>HLBU3148439</v>
          </cell>
          <cell r="B3876">
            <v>40</v>
          </cell>
          <cell r="C3876" t="str">
            <v>HLCUNG12009CVXB9</v>
          </cell>
          <cell r="D3876">
            <v>0</v>
          </cell>
          <cell r="E3876">
            <v>0</v>
          </cell>
          <cell r="F3876">
            <v>0</v>
          </cell>
          <cell r="G3876">
            <v>0</v>
          </cell>
          <cell r="H3876">
            <v>0</v>
          </cell>
          <cell r="I3876" t="str">
            <v>2020 MSA 167461</v>
          </cell>
          <cell r="J3876">
            <v>26</v>
          </cell>
          <cell r="K3876" t="str">
            <v>YUYAO HAIJING IMPORT AND EXPORT CO LTD NO 1290 TANJIALING WEST ROAD</v>
          </cell>
          <cell r="L3876" t="str">
            <v>ADVANCE PLASTICS LIMITED P O BOX33894 00600 NAIROBI KENYA</v>
          </cell>
          <cell r="M3876" t="str">
            <v>CN</v>
          </cell>
          <cell r="N3876" t="str">
            <v>CNNGB</v>
          </cell>
          <cell r="O3876" t="str">
            <v>NE</v>
          </cell>
          <cell r="P3876">
            <v>13</v>
          </cell>
          <cell r="Q3876">
            <v>13</v>
          </cell>
          <cell r="R3876">
            <v>13</v>
          </cell>
          <cell r="S3876">
            <v>13</v>
          </cell>
          <cell r="T3876">
            <v>12010</v>
          </cell>
          <cell r="U3876">
            <v>12010</v>
          </cell>
          <cell r="V3876">
            <v>12010</v>
          </cell>
          <cell r="W3876">
            <v>12010</v>
          </cell>
          <cell r="X3876" t="str">
            <v>PLASTIC MACHINERY JMS200 TYPE II B SCREW FOR POWDER PVC WITH ACCESORIES HS 847710 WATER CHILLER BK-10W 847780 PVC INJECTION MOULDS PIN P051789601P HS CODE 84 77 80</v>
          </cell>
          <cell r="Y3876" t="str">
            <v>Valide</v>
          </cell>
        </row>
        <row r="3877">
          <cell r="A3877" t="str">
            <v>CAAU5510053</v>
          </cell>
          <cell r="B3877">
            <v>40</v>
          </cell>
          <cell r="C3877" t="str">
            <v>HLCUNG12009CVXC0</v>
          </cell>
          <cell r="D3877">
            <v>0</v>
          </cell>
          <cell r="E3877">
            <v>0</v>
          </cell>
          <cell r="F3877">
            <v>0</v>
          </cell>
          <cell r="G3877">
            <v>0</v>
          </cell>
          <cell r="H3877">
            <v>0</v>
          </cell>
          <cell r="I3877" t="str">
            <v>2020 MSA 167461</v>
          </cell>
          <cell r="J3877">
            <v>27</v>
          </cell>
          <cell r="K3877" t="str">
            <v>YUYAO HAIJING IMPORT AND EXPORT CO LTD NO 1290 TANJIALING WEST ROAD</v>
          </cell>
          <cell r="L3877" t="str">
            <v>STYROPLAST LTD P O BOX 32654-00600 GATE NO 2 MIGWANI ROAD OFF ENTER</v>
          </cell>
          <cell r="M3877" t="str">
            <v>CN</v>
          </cell>
          <cell r="N3877" t="str">
            <v>CNNGB</v>
          </cell>
          <cell r="O3877" t="str">
            <v>NE</v>
          </cell>
          <cell r="P3877">
            <v>1</v>
          </cell>
          <cell r="Q3877">
            <v>1</v>
          </cell>
          <cell r="R3877">
            <v>1</v>
          </cell>
          <cell r="S3877">
            <v>1</v>
          </cell>
          <cell r="T3877">
            <v>12500</v>
          </cell>
          <cell r="U3877">
            <v>12500</v>
          </cell>
          <cell r="V3877">
            <v>12500</v>
          </cell>
          <cell r="W3877">
            <v>12500</v>
          </cell>
          <cell r="X3877" t="str">
            <v>INJECTION MOULDING MACHINES HJ328S B SCREW WITH ACCESSORIES 415V 3PH 50HZ HS CODE 84778000 EMAIL DIRECTORS STYROPLAST GROUP TEL 254748148452 PIN P000603940O HS CODE 84 77 80</v>
          </cell>
          <cell r="Y3877" t="str">
            <v>Valide</v>
          </cell>
        </row>
        <row r="3878">
          <cell r="A3878" t="str">
            <v>FFAU2203020</v>
          </cell>
          <cell r="B3878">
            <v>40</v>
          </cell>
          <cell r="C3878" t="str">
            <v>HLCUNG12010ASMA7</v>
          </cell>
          <cell r="D3878">
            <v>0</v>
          </cell>
          <cell r="E3878">
            <v>0</v>
          </cell>
          <cell r="F3878">
            <v>0</v>
          </cell>
          <cell r="G3878">
            <v>0</v>
          </cell>
          <cell r="H3878">
            <v>0</v>
          </cell>
          <cell r="I3878" t="str">
            <v>2020 MSA 167530</v>
          </cell>
          <cell r="J3878">
            <v>32</v>
          </cell>
          <cell r="K3878" t="str">
            <v>20CUBE LOGISTICS SHANGHAI CO LTDROOM 1110 NO 289 WUJIN ROAD CHINA</v>
          </cell>
          <cell r="L3878" t="str">
            <v>HYPERMART LTD MOMBASA ROAD P O BOX62627-00200 NAIROBI KENYA</v>
          </cell>
          <cell r="M3878" t="str">
            <v>CN</v>
          </cell>
          <cell r="N3878" t="str">
            <v>CNNGB</v>
          </cell>
          <cell r="O3878" t="str">
            <v>CT</v>
          </cell>
          <cell r="P3878">
            <v>3290</v>
          </cell>
          <cell r="Q3878">
            <v>3290</v>
          </cell>
          <cell r="R3878">
            <v>3290</v>
          </cell>
          <cell r="S3878">
            <v>3290</v>
          </cell>
          <cell r="T3878">
            <v>18826</v>
          </cell>
          <cell r="U3878">
            <v>18826</v>
          </cell>
          <cell r="V3878">
            <v>18826</v>
          </cell>
          <cell r="W3878">
            <v>18826</v>
          </cell>
          <cell r="X3878" t="str">
            <v>RAMTONS WATER DISPENSERS SHIPPER PROVIDE HS CODE 851679 L C NO 001IMUL20075295 DATE OF ISSUE 30-07-2020 IDF NO E2007371128 THE LC ISSUING BANK NAME AND ADDRESS PRIME BANK LTD P O BOX 43825-00100 NAIROBI KENYA HS FREIGHT COLLECT SALES HYPERMART CO KE TEL 254 202 7644448 MOBILE 254 790 487589 VNAIR 20CUBE COM HS CODE 85 16 79</v>
          </cell>
          <cell r="Y3878" t="str">
            <v>Valide</v>
          </cell>
        </row>
        <row r="3879">
          <cell r="A3879" t="str">
            <v>TGHU9135703</v>
          </cell>
          <cell r="B3879">
            <v>40</v>
          </cell>
          <cell r="C3879" t="str">
            <v>HLCUNG12010ASMA7</v>
          </cell>
          <cell r="D3879">
            <v>0</v>
          </cell>
          <cell r="E3879">
            <v>0</v>
          </cell>
          <cell r="F3879">
            <v>0</v>
          </cell>
          <cell r="G3879">
            <v>0</v>
          </cell>
          <cell r="H3879">
            <v>0</v>
          </cell>
          <cell r="I3879" t="str">
            <v>2020 MSA 167530</v>
          </cell>
          <cell r="J3879">
            <v>32</v>
          </cell>
          <cell r="K3879" t="str">
            <v>20CUBE LOGISTICS SHANGHAI CO LTDROOM 1110 NO 289 WUJIN ROAD CHINA</v>
          </cell>
          <cell r="L3879" t="str">
            <v>HYPERMART LTD MOMBASA ROAD P O BOX62627-00200 NAIROBI KENYA</v>
          </cell>
          <cell r="M3879" t="str">
            <v>CN</v>
          </cell>
          <cell r="N3879" t="str">
            <v>CNNGB</v>
          </cell>
          <cell r="O3879" t="str">
            <v>CT</v>
          </cell>
          <cell r="P3879">
            <v>3290</v>
          </cell>
          <cell r="Q3879">
            <v>3290</v>
          </cell>
          <cell r="R3879">
            <v>3290</v>
          </cell>
          <cell r="S3879">
            <v>3290</v>
          </cell>
          <cell r="T3879">
            <v>18826</v>
          </cell>
          <cell r="U3879">
            <v>18826</v>
          </cell>
          <cell r="V3879">
            <v>18826</v>
          </cell>
          <cell r="W3879">
            <v>18826</v>
          </cell>
          <cell r="X3879" t="str">
            <v>RAMTONS WATER DISPENSERS SHIPPER PROVIDE HS CODE 851679 L C NO 001IMUL20075295 DATE OF ISSUE 30-07-2020 IDF NO E2007371128 THE LC ISSUING BANK NAME AND ADDRESS PRIME BANK LTD P O BOX 43825-00100 NAIROBI KENYA HS FREIGHT COLLECT SALES HYPERMART CO KE TEL 254 202 7644448 MOBILE 254 790 487589 VNAIR 20CUBE COM HS CODE 85 16 79</v>
          </cell>
          <cell r="Y3879" t="str">
            <v>Valide</v>
          </cell>
        </row>
        <row r="3880">
          <cell r="A3880" t="str">
            <v>HLBU1418330</v>
          </cell>
          <cell r="B3880">
            <v>40</v>
          </cell>
          <cell r="C3880" t="str">
            <v>HLCUNG12010ASMA7</v>
          </cell>
          <cell r="D3880">
            <v>0</v>
          </cell>
          <cell r="E3880">
            <v>0</v>
          </cell>
          <cell r="F3880">
            <v>0</v>
          </cell>
          <cell r="G3880">
            <v>0</v>
          </cell>
          <cell r="H3880">
            <v>0</v>
          </cell>
          <cell r="I3880" t="str">
            <v>2020 MSA 167530</v>
          </cell>
          <cell r="J3880">
            <v>32</v>
          </cell>
          <cell r="K3880" t="str">
            <v>20CUBE LOGISTICS SHANGHAI CO LTDROOM 1110 NO 289 WUJIN ROAD CHINA</v>
          </cell>
          <cell r="L3880" t="str">
            <v>HYPERMART LTD MOMBASA ROAD P O BOX62627-00200 NAIROBI KENYA</v>
          </cell>
          <cell r="M3880" t="str">
            <v>CN</v>
          </cell>
          <cell r="N3880" t="str">
            <v>CNNGB</v>
          </cell>
          <cell r="O3880" t="str">
            <v>CT</v>
          </cell>
          <cell r="P3880">
            <v>3290</v>
          </cell>
          <cell r="Q3880">
            <v>3290</v>
          </cell>
          <cell r="R3880">
            <v>3290</v>
          </cell>
          <cell r="S3880">
            <v>3290</v>
          </cell>
          <cell r="T3880">
            <v>18826</v>
          </cell>
          <cell r="U3880">
            <v>18826</v>
          </cell>
          <cell r="V3880">
            <v>18826</v>
          </cell>
          <cell r="W3880">
            <v>18826</v>
          </cell>
          <cell r="X3880" t="str">
            <v>RAMTONS WATER DISPENSERS SHIPPER PROVIDE HS CODE 851679 L C NO 001IMUL20075295 DATE OF ISSUE 30-07-2020 IDF NO E2007371128 THE LC ISSUING BANK NAME AND ADDRESS PRIME BANK LTD P O BOX 43825-00100 NAIROBI KENYA HS FREIGHT COLLECT SALES HYPERMART CO KE TEL 254 202 7644448 MOBILE 254 790 487589 VNAIR 20CUBE COM HS CODE 85 16 79</v>
          </cell>
          <cell r="Y3880" t="str">
            <v>Valide</v>
          </cell>
        </row>
        <row r="3881">
          <cell r="A3881" t="str">
            <v>FFAU2211005</v>
          </cell>
          <cell r="B3881">
            <v>40</v>
          </cell>
          <cell r="C3881" t="str">
            <v>HLCUNG12010ATAC6</v>
          </cell>
          <cell r="D3881">
            <v>0</v>
          </cell>
          <cell r="E3881">
            <v>0</v>
          </cell>
          <cell r="F3881">
            <v>0</v>
          </cell>
          <cell r="G3881">
            <v>0</v>
          </cell>
          <cell r="H3881">
            <v>0</v>
          </cell>
          <cell r="I3881" t="str">
            <v>2020 MSA 167321</v>
          </cell>
          <cell r="J3881">
            <v>29</v>
          </cell>
          <cell r="K3881" t="str">
            <v>HK D G COMMERCE TRADE LIMITED UNIT D 16 F ONE CAPITAL PLACE 18 LUARD R</v>
          </cell>
          <cell r="L3881" t="str">
            <v>KENSPLASTIC LIMITED P O BOX 17730 00500 GODOWN NO 33 ATHI 55 ROYAL M</v>
          </cell>
          <cell r="M3881" t="str">
            <v>CN</v>
          </cell>
          <cell r="N3881" t="str">
            <v>CNNGB</v>
          </cell>
          <cell r="O3881" t="str">
            <v>NE</v>
          </cell>
          <cell r="P3881">
            <v>1217</v>
          </cell>
          <cell r="Q3881">
            <v>1217</v>
          </cell>
          <cell r="R3881">
            <v>1217</v>
          </cell>
          <cell r="S3881">
            <v>1217</v>
          </cell>
          <cell r="T3881">
            <v>26800</v>
          </cell>
          <cell r="U3881">
            <v>26800</v>
          </cell>
          <cell r="V3881">
            <v>26800</v>
          </cell>
          <cell r="W3881">
            <v>26800</v>
          </cell>
          <cell r="X3881" t="str">
            <v>BOTTLE TRAP MIXER TAP PLASTIC MODIFIED MATERBATCH RUBBER GASKET THERMOPLASTIC ELASTOMER 21 DAYS FREE DETENTION AT DESTINATION MOBILE NO 254791845122 PIN NO P051587392Z EMAIL KENSPLASTICS LTD GMAIL COM HS CODE 39 17 39</v>
          </cell>
          <cell r="Y3881" t="str">
            <v>Valide</v>
          </cell>
        </row>
        <row r="3882">
          <cell r="A3882" t="str">
            <v>FFAU2203099</v>
          </cell>
          <cell r="B3882">
            <v>40</v>
          </cell>
          <cell r="C3882" t="str">
            <v>HLCUNG12010BFCH9</v>
          </cell>
          <cell r="D3882">
            <v>0</v>
          </cell>
          <cell r="E3882">
            <v>0</v>
          </cell>
          <cell r="F3882">
            <v>0</v>
          </cell>
          <cell r="G3882">
            <v>0</v>
          </cell>
          <cell r="H3882">
            <v>0</v>
          </cell>
          <cell r="I3882" t="str">
            <v>2020 MSA 167461</v>
          </cell>
          <cell r="J3882">
            <v>32</v>
          </cell>
          <cell r="K3882" t="str">
            <v>MMM EXPORTS LIMTED UNIT B 13 F PRATCOMM BLDG 19 PRAT AVENUE TST HL</v>
          </cell>
          <cell r="L3882" t="str">
            <v>PREMIER TRADING CO LTD P O BOX 41578-00100 NEW KAGONDO BUILDING RIV</v>
          </cell>
          <cell r="M3882" t="str">
            <v>CN</v>
          </cell>
          <cell r="N3882" t="str">
            <v>CNNGB</v>
          </cell>
          <cell r="O3882" t="str">
            <v>CT</v>
          </cell>
          <cell r="P3882">
            <v>963</v>
          </cell>
          <cell r="Q3882">
            <v>963</v>
          </cell>
          <cell r="R3882">
            <v>963</v>
          </cell>
          <cell r="S3882">
            <v>963</v>
          </cell>
          <cell r="T3882">
            <v>6008</v>
          </cell>
          <cell r="U3882">
            <v>6008</v>
          </cell>
          <cell r="V3882">
            <v>6008</v>
          </cell>
          <cell r="W3882">
            <v>6008</v>
          </cell>
          <cell r="X3882" t="str">
            <v>WATER DISPENSER DRY IRON EMAIL PREMIERTRADING1995 GMAIL COM TAX NO PIN P051174832U HS CODE 85 16 40</v>
          </cell>
          <cell r="Y3882" t="str">
            <v>Valide</v>
          </cell>
        </row>
        <row r="3883">
          <cell r="A3883" t="str">
            <v>CAAU5509129</v>
          </cell>
          <cell r="B3883">
            <v>40</v>
          </cell>
          <cell r="C3883" t="str">
            <v>HLCUNG12010BFCI0</v>
          </cell>
          <cell r="D3883">
            <v>0</v>
          </cell>
          <cell r="E3883">
            <v>0</v>
          </cell>
          <cell r="F3883">
            <v>0</v>
          </cell>
          <cell r="G3883">
            <v>0</v>
          </cell>
          <cell r="H3883">
            <v>0</v>
          </cell>
          <cell r="I3883" t="str">
            <v>2020 MSA 167461</v>
          </cell>
          <cell r="J3883">
            <v>33</v>
          </cell>
          <cell r="K3883" t="str">
            <v>TAIZHOU QINLI MACHINERY CO LTD 18YANHAI SANJIA STREET JIAOJIANG</v>
          </cell>
          <cell r="L3883" t="str">
            <v>PREMIER TRADING CO LTD P O BOX 41578-00100 NEW KAGONDO BUILDING RI</v>
          </cell>
          <cell r="M3883" t="str">
            <v>CN</v>
          </cell>
          <cell r="N3883" t="str">
            <v>CNNGB</v>
          </cell>
          <cell r="O3883" t="str">
            <v>CT</v>
          </cell>
          <cell r="P3883">
            <v>786</v>
          </cell>
          <cell r="Q3883">
            <v>786</v>
          </cell>
          <cell r="R3883">
            <v>786</v>
          </cell>
          <cell r="S3883">
            <v>786</v>
          </cell>
          <cell r="T3883">
            <v>6528</v>
          </cell>
          <cell r="U3883">
            <v>6528</v>
          </cell>
          <cell r="V3883">
            <v>6528</v>
          </cell>
          <cell r="W3883">
            <v>6528</v>
          </cell>
          <cell r="X3883" t="str">
            <v>BRUSH CUTTER 2 STROKR MIST DUSTER 2 STROKE MIST DUSTER 4 STROKE MOBILE 254 729041777 TAX NO PIN P051174832U MOBILE HS CODE 84 33 11</v>
          </cell>
          <cell r="Y3883" t="str">
            <v>Valide</v>
          </cell>
        </row>
        <row r="3884">
          <cell r="A3884" t="str">
            <v>BMOU3018710</v>
          </cell>
          <cell r="B3884">
            <v>40</v>
          </cell>
          <cell r="C3884" t="str">
            <v>HLCUNG12010CHNU9</v>
          </cell>
          <cell r="D3884">
            <v>0</v>
          </cell>
          <cell r="E3884">
            <v>0</v>
          </cell>
          <cell r="F3884">
            <v>0</v>
          </cell>
          <cell r="G3884">
            <v>0</v>
          </cell>
          <cell r="H3884">
            <v>0</v>
          </cell>
          <cell r="I3884" t="str">
            <v>2020 MSA 167530</v>
          </cell>
          <cell r="J3884">
            <v>35</v>
          </cell>
          <cell r="K3884" t="str">
            <v>DHL GLOBAL FORWARDING CHINA CO LTD NINGBO BRANCH 7 F BLDG A NO</v>
          </cell>
          <cell r="L3884" t="str">
            <v>KAPA OIL REFINERIES LTD MAIN MOMBASA ROAD 18492-00500 NAIROBI</v>
          </cell>
          <cell r="M3884" t="str">
            <v>CN</v>
          </cell>
          <cell r="N3884" t="str">
            <v>CNNGB</v>
          </cell>
          <cell r="O3884" t="str">
            <v>NE</v>
          </cell>
          <cell r="P3884">
            <v>8</v>
          </cell>
          <cell r="Q3884">
            <v>8</v>
          </cell>
          <cell r="R3884">
            <v>8</v>
          </cell>
          <cell r="S3884">
            <v>8</v>
          </cell>
          <cell r="T3884">
            <v>7666</v>
          </cell>
          <cell r="U3884">
            <v>7666</v>
          </cell>
          <cell r="V3884">
            <v>7666</v>
          </cell>
          <cell r="W3884">
            <v>7666</v>
          </cell>
          <cell r="X3884" t="str">
            <v>5 8M INFLEXIBLE MOTORIZED SUS304 ROLLER CONVEYOR HS CODE 8428330000 3M INFLEXIBLE MOTORIZED SUS304 ROLLER CONVEYOR HS CODE 8428330000 TRUCK LOADING CONVEYOR MODEL CBLC-600 HS CODE 8428330000 PVC BELT 1 LARGER AND 1 SMALL-4PCS HS CODE 3926909000 O BELT-200PCS HS 4010390000 HYDRAULIC CYLINDER INCLUDE OIL PIPE-2PCS HS CODE 8431390000 P O BOX 88524 - 80100 MOMBASA KENYA HS CODE 84 28 33</v>
          </cell>
          <cell r="Y3884" t="str">
            <v>Valide</v>
          </cell>
        </row>
        <row r="3885">
          <cell r="A3885" t="str">
            <v>UACU8457177</v>
          </cell>
          <cell r="B3885">
            <v>40</v>
          </cell>
          <cell r="C3885" t="str">
            <v>HLCUNG12010CHNU9</v>
          </cell>
          <cell r="D3885">
            <v>0</v>
          </cell>
          <cell r="E3885">
            <v>0</v>
          </cell>
          <cell r="F3885">
            <v>0</v>
          </cell>
          <cell r="G3885">
            <v>0</v>
          </cell>
          <cell r="H3885">
            <v>0</v>
          </cell>
          <cell r="I3885" t="str">
            <v>2020 MSA 167530</v>
          </cell>
          <cell r="J3885">
            <v>35</v>
          </cell>
          <cell r="K3885" t="str">
            <v>DHL GLOBAL FORWARDING CHINA CO LTD NINGBO BRANCH 7 F BLDG A NO</v>
          </cell>
          <cell r="L3885" t="str">
            <v>KAPA OIL REFINERIES LTD MAIN MOMBASA ROAD 18492-00500 NAIROBI</v>
          </cell>
          <cell r="M3885" t="str">
            <v>CN</v>
          </cell>
          <cell r="N3885" t="str">
            <v>CNNGB</v>
          </cell>
          <cell r="O3885" t="str">
            <v>NE</v>
          </cell>
          <cell r="P3885">
            <v>8</v>
          </cell>
          <cell r="Q3885">
            <v>8</v>
          </cell>
          <cell r="R3885">
            <v>8</v>
          </cell>
          <cell r="S3885">
            <v>8</v>
          </cell>
          <cell r="T3885">
            <v>7666</v>
          </cell>
          <cell r="U3885">
            <v>7666</v>
          </cell>
          <cell r="V3885">
            <v>7666</v>
          </cell>
          <cell r="W3885">
            <v>7666</v>
          </cell>
          <cell r="X3885" t="str">
            <v>5 8M INFLEXIBLE MOTORIZED SUS304 ROLLER CONVEYOR HS CODE 8428330000 3M INFLEXIBLE MOTORIZED SUS304 ROLLER CONVEYOR HS CODE 8428330000 TRUCK LOADING CONVEYOR MODEL CBLC-600 HS CODE 8428330000 PVC BELT 1 LARGER AND 1 SMALL-4PCS HS CODE 3926909000 O BELT-200PCS HS 4010390000 HYDRAULIC CYLINDER INCLUDE OIL PIPE-2PCS HS CODE 8431390000 P O BOX 88524 - 80100 MOMBASA KENYA HS CODE 84 28 33</v>
          </cell>
          <cell r="Y3885" t="str">
            <v>Valide</v>
          </cell>
        </row>
        <row r="3886">
          <cell r="A3886" t="str">
            <v>GESU1205587</v>
          </cell>
          <cell r="B3886">
            <v>20</v>
          </cell>
          <cell r="C3886" t="str">
            <v>HLCUNG12010CIQX1</v>
          </cell>
          <cell r="D3886">
            <v>0</v>
          </cell>
          <cell r="E3886">
            <v>0</v>
          </cell>
          <cell r="F3886">
            <v>0</v>
          </cell>
          <cell r="G3886">
            <v>0</v>
          </cell>
          <cell r="H3886">
            <v>0</v>
          </cell>
          <cell r="I3886" t="str">
            <v>2020 MSA 167530</v>
          </cell>
          <cell r="J3886">
            <v>36</v>
          </cell>
          <cell r="K3886" t="str">
            <v>WANKAI NEW MATERIALS CO LTD NO 15WENLAN ROAD JIANSHAN NEW DISTRICT H</v>
          </cell>
          <cell r="L3886" t="str">
            <v>TO ORDER</v>
          </cell>
          <cell r="M3886" t="str">
            <v>CN</v>
          </cell>
          <cell r="N3886" t="str">
            <v>CNNGB</v>
          </cell>
          <cell r="O3886" t="str">
            <v>BG</v>
          </cell>
          <cell r="P3886">
            <v>200</v>
          </cell>
          <cell r="Q3886">
            <v>200</v>
          </cell>
          <cell r="R3886">
            <v>200</v>
          </cell>
          <cell r="S3886">
            <v>200</v>
          </cell>
          <cell r="T3886">
            <v>220800</v>
          </cell>
          <cell r="U3886">
            <v>220800</v>
          </cell>
          <cell r="V3886">
            <v>220800</v>
          </cell>
          <cell r="W3886">
            <v>220800</v>
          </cell>
          <cell r="X3886" t="str">
            <v>220MT PET RESIN CHIPS BOTTLE GRADE WK-881 PACKING IN 1 100 KG NET WOVEN BAGS WITH PE LINER IDF NO E2007354661 LC NO SCBIMPLC 385 20 HS CODE 39 07 61</v>
          </cell>
          <cell r="Y3886" t="str">
            <v>Valide</v>
          </cell>
        </row>
        <row r="3887">
          <cell r="A3887" t="str">
            <v>SEGU3579533</v>
          </cell>
          <cell r="B3887">
            <v>20</v>
          </cell>
          <cell r="C3887" t="str">
            <v>HLCUNG12010CTUD6</v>
          </cell>
          <cell r="D3887">
            <v>0</v>
          </cell>
          <cell r="E3887">
            <v>0</v>
          </cell>
          <cell r="F3887">
            <v>0</v>
          </cell>
          <cell r="G3887">
            <v>0</v>
          </cell>
          <cell r="H3887">
            <v>0</v>
          </cell>
          <cell r="I3887" t="str">
            <v>2020 MSA 167461</v>
          </cell>
          <cell r="J3887">
            <v>38</v>
          </cell>
          <cell r="K3887" t="str">
            <v>CHINA GLOBAL MARITIME LINE LTD 12FL XINDEHUA PLAZA NO 102 JINSHADONG</v>
          </cell>
          <cell r="L3887" t="str">
            <v>TEXAH TRADING LIMITED P O BOX 6009500200 NAIROBI KENYA</v>
          </cell>
          <cell r="M3887" t="str">
            <v>CN</v>
          </cell>
          <cell r="N3887" t="str">
            <v>CNNGB</v>
          </cell>
          <cell r="O3887" t="str">
            <v>CT</v>
          </cell>
          <cell r="P3887">
            <v>4</v>
          </cell>
          <cell r="Q3887">
            <v>4</v>
          </cell>
          <cell r="R3887">
            <v>4</v>
          </cell>
          <cell r="S3887">
            <v>4</v>
          </cell>
          <cell r="T3887">
            <v>4000</v>
          </cell>
          <cell r="U3887">
            <v>4000</v>
          </cell>
          <cell r="V3887">
            <v>4000</v>
          </cell>
          <cell r="W3887">
            <v>4000</v>
          </cell>
          <cell r="X3887" t="str">
            <v>KG310 CRAWLER RIG WITH ACCESSORIES 21 FREE DAYS AT DESTINATION 138027 10401 SKYPE LIZZYLAW TEL 86 754-88922622 FAX 86 754-88260253 HS CODE 84 30 41</v>
          </cell>
          <cell r="Y3887" t="str">
            <v>Valide</v>
          </cell>
        </row>
        <row r="3888">
          <cell r="A3888" t="str">
            <v>HLBU3194748</v>
          </cell>
          <cell r="B3888">
            <v>40</v>
          </cell>
          <cell r="C3888" t="str">
            <v>HLCUNG12011BGZT8</v>
          </cell>
          <cell r="D3888">
            <v>0</v>
          </cell>
          <cell r="E3888">
            <v>0</v>
          </cell>
          <cell r="F3888">
            <v>0</v>
          </cell>
          <cell r="G3888">
            <v>0</v>
          </cell>
          <cell r="H3888">
            <v>0</v>
          </cell>
          <cell r="I3888" t="str">
            <v>2020 MSA 167530</v>
          </cell>
          <cell r="J3888">
            <v>38</v>
          </cell>
          <cell r="K3888" t="str">
            <v>20CUBE LOGISTICS SHANGHAI CO LTDROOM 1110 NO 289 WUJIN ROAD CHINA</v>
          </cell>
          <cell r="L3888" t="str">
            <v>ASL LIMITED P O BOX 18639-00500 NAIROBI KENYA TEL 0722290267 FAX</v>
          </cell>
          <cell r="M3888" t="str">
            <v>CN</v>
          </cell>
          <cell r="N3888" t="str">
            <v>CNNGB</v>
          </cell>
          <cell r="O3888" t="str">
            <v>CT</v>
          </cell>
          <cell r="P3888">
            <v>1304</v>
          </cell>
          <cell r="Q3888">
            <v>1304</v>
          </cell>
          <cell r="R3888">
            <v>1304</v>
          </cell>
          <cell r="S3888">
            <v>1304</v>
          </cell>
          <cell r="T3888">
            <v>8480</v>
          </cell>
          <cell r="U3888">
            <v>8480</v>
          </cell>
          <cell r="V3888">
            <v>8480</v>
          </cell>
          <cell r="W3888">
            <v>8480</v>
          </cell>
          <cell r="X3888" t="str">
            <v>HOT AND NORMAL WATER DISPENSER YR-3-X16 MODEL NO SWD-501 STERLING BRAND HS CODE 8516790000 YR-3-X172 MODEL NO SWD-502 STERLING BRAND PI NO PB20200717 IDF NO E2007366098 TEL 254 202 7644448 MOBILE 254 790 487589 VNAIR 20CUBE COM HS CODE 85 16 79</v>
          </cell>
          <cell r="Y3888" t="str">
            <v>Valide</v>
          </cell>
        </row>
        <row r="3889">
          <cell r="A3889" t="str">
            <v>FDCU0339397</v>
          </cell>
          <cell r="B3889">
            <v>40</v>
          </cell>
          <cell r="C3889" t="str">
            <v>HLCUSGN200896427</v>
          </cell>
          <cell r="D3889">
            <v>0</v>
          </cell>
          <cell r="E3889">
            <v>0</v>
          </cell>
          <cell r="F3889">
            <v>0</v>
          </cell>
          <cell r="G3889">
            <v>0</v>
          </cell>
          <cell r="H3889">
            <v>0</v>
          </cell>
          <cell r="I3889" t="str">
            <v>2020 MSA 167321</v>
          </cell>
          <cell r="J3889">
            <v>33</v>
          </cell>
          <cell r="K3889" t="str">
            <v>KUMHO TIRE CO INC HEUNGKOKLIFE BUILDING NO 68 SAEMUNAN-RO JONGNO-</v>
          </cell>
          <cell r="L3889" t="str">
            <v>TO THE ORDER OF DIAMOND TRUST BANK KENYA LTD P O BOX 61711 NAIROBI</v>
          </cell>
          <cell r="M3889" t="str">
            <v>CN</v>
          </cell>
          <cell r="N3889" t="str">
            <v>VNSGN</v>
          </cell>
          <cell r="O3889" t="str">
            <v>NE</v>
          </cell>
          <cell r="P3889">
            <v>664</v>
          </cell>
          <cell r="Q3889">
            <v>664</v>
          </cell>
          <cell r="R3889">
            <v>664</v>
          </cell>
          <cell r="S3889">
            <v>664</v>
          </cell>
          <cell r="T3889">
            <v>9005</v>
          </cell>
          <cell r="U3889">
            <v>9005</v>
          </cell>
          <cell r="V3889">
            <v>9005</v>
          </cell>
          <cell r="W3889">
            <v>9005</v>
          </cell>
          <cell r="X3889" t="str">
            <v>664 PCS OF KUMHO BRAND TYRES AS PER PROFORMA INVOICE NO 2K20-0817V DATED 200817 INCOTERMS 2010 CFR MOMBASA PORT KENYA IDF NO E2008384167 AND LC NO NCBIMPLC 387 20 H S CODE 4011100000 4011201000 HS CODE 40 11 10</v>
          </cell>
          <cell r="Y3889" t="str">
            <v>Valide</v>
          </cell>
        </row>
        <row r="3890">
          <cell r="A3890" t="str">
            <v>HLBU3177740</v>
          </cell>
          <cell r="B3890">
            <v>40</v>
          </cell>
          <cell r="C3890" t="str">
            <v>HLCUSHA2006DGHV5</v>
          </cell>
          <cell r="D3890">
            <v>0</v>
          </cell>
          <cell r="E3890">
            <v>0</v>
          </cell>
          <cell r="F3890">
            <v>0</v>
          </cell>
          <cell r="G3890">
            <v>0</v>
          </cell>
          <cell r="H3890">
            <v>0</v>
          </cell>
          <cell r="I3890" t="str">
            <v>2020 MSA 167461</v>
          </cell>
          <cell r="J3890">
            <v>44</v>
          </cell>
          <cell r="K3890" t="str">
            <v>BUHLER PTY LTD 5 STAR BUSINESS PARK JUICE STREET HONEYDEW 2170</v>
          </cell>
          <cell r="L3890" t="str">
            <v>PEMBE FLOUR MILLS LTD GRAIN MILLERS LUNGA LUNGA ROAD INDUSTRIALAREA 0</v>
          </cell>
          <cell r="M3890" t="str">
            <v>CN</v>
          </cell>
          <cell r="N3890" t="str">
            <v>CNSHA</v>
          </cell>
          <cell r="O3890" t="str">
            <v>NE</v>
          </cell>
          <cell r="P3890">
            <v>12</v>
          </cell>
          <cell r="Q3890">
            <v>12</v>
          </cell>
          <cell r="R3890">
            <v>12</v>
          </cell>
          <cell r="S3890">
            <v>12</v>
          </cell>
          <cell r="T3890">
            <v>13663</v>
          </cell>
          <cell r="U3890">
            <v>13663</v>
          </cell>
          <cell r="V3890">
            <v>13663</v>
          </cell>
          <cell r="W3890">
            <v>13663</v>
          </cell>
          <cell r="X3890" t="str">
            <v>MILLING MACHINERY HS CODE 84 36 10</v>
          </cell>
          <cell r="Y3890" t="str">
            <v>Valide</v>
          </cell>
        </row>
        <row r="3891">
          <cell r="A3891" t="str">
            <v>UACU8189897</v>
          </cell>
          <cell r="B3891">
            <v>40</v>
          </cell>
          <cell r="C3891" t="str">
            <v>HLCUSHA2006DGHV5</v>
          </cell>
          <cell r="D3891">
            <v>0</v>
          </cell>
          <cell r="E3891">
            <v>0</v>
          </cell>
          <cell r="F3891">
            <v>0</v>
          </cell>
          <cell r="G3891">
            <v>0</v>
          </cell>
          <cell r="H3891">
            <v>0</v>
          </cell>
          <cell r="I3891" t="str">
            <v>2020 MSA 167461</v>
          </cell>
          <cell r="J3891">
            <v>44</v>
          </cell>
          <cell r="K3891" t="str">
            <v>BUHLER PTY LTD 5 STAR BUSINESS PARK JUICE STREET HONEYDEW 2170</v>
          </cell>
          <cell r="L3891" t="str">
            <v>PEMBE FLOUR MILLS LTD GRAIN MILLERS LUNGA LUNGA ROAD INDUSTRIALAREA 0</v>
          </cell>
          <cell r="M3891" t="str">
            <v>CN</v>
          </cell>
          <cell r="N3891" t="str">
            <v>CNSHA</v>
          </cell>
          <cell r="O3891" t="str">
            <v>NE</v>
          </cell>
          <cell r="P3891">
            <v>12</v>
          </cell>
          <cell r="Q3891">
            <v>12</v>
          </cell>
          <cell r="R3891">
            <v>12</v>
          </cell>
          <cell r="S3891">
            <v>12</v>
          </cell>
          <cell r="T3891">
            <v>13663</v>
          </cell>
          <cell r="U3891">
            <v>13663</v>
          </cell>
          <cell r="V3891">
            <v>13663</v>
          </cell>
          <cell r="W3891">
            <v>13663</v>
          </cell>
          <cell r="X3891" t="str">
            <v>MILLING MACHINERY HS CODE 84 36 10</v>
          </cell>
          <cell r="Y3891" t="str">
            <v>Valide</v>
          </cell>
        </row>
        <row r="3892">
          <cell r="A3892" t="str">
            <v>FFAU2097063</v>
          </cell>
          <cell r="B3892">
            <v>40</v>
          </cell>
          <cell r="C3892" t="str">
            <v>HLCUSHA200938094</v>
          </cell>
          <cell r="D3892">
            <v>0</v>
          </cell>
          <cell r="E3892">
            <v>0</v>
          </cell>
          <cell r="F3892">
            <v>0</v>
          </cell>
          <cell r="G3892">
            <v>0</v>
          </cell>
          <cell r="H3892">
            <v>0</v>
          </cell>
          <cell r="I3892" t="str">
            <v>2020 MSA 167530</v>
          </cell>
          <cell r="J3892">
            <v>43</v>
          </cell>
          <cell r="K3892" t="str">
            <v>MALABO TRADING CO LTD P O BOX 68-239 5FL NO 43 NUNG-AN TAIPEI TAIWAN</v>
          </cell>
          <cell r="L3892" t="str">
            <v>BIASHARA MASTER SAW MILLS LTD P O BOX 597-20107 NAKURU KENYA</v>
          </cell>
          <cell r="M3892" t="str">
            <v>CN</v>
          </cell>
          <cell r="N3892" t="str">
            <v>CNSHA</v>
          </cell>
          <cell r="O3892" t="str">
            <v>NE</v>
          </cell>
          <cell r="P3892">
            <v>13</v>
          </cell>
          <cell r="Q3892">
            <v>13</v>
          </cell>
          <cell r="R3892">
            <v>13</v>
          </cell>
          <cell r="S3892">
            <v>13</v>
          </cell>
          <cell r="T3892">
            <v>22549</v>
          </cell>
          <cell r="U3892">
            <v>22549</v>
          </cell>
          <cell r="V3892">
            <v>22549</v>
          </cell>
          <cell r="W3892">
            <v>22549</v>
          </cell>
          <cell r="X3892" t="str">
            <v>3TON HELI DIESEL FORKLIFT ROLLER GOOD IN TRANSFER TO NAKURU IS ON CONSIGNEES ACCOUNT AND RISK CARRIER S RESPONSIBILITY CEASE AT ICD EMBAKASI HS CODE 84 27 20</v>
          </cell>
          <cell r="Y3892" t="str">
            <v>Valide</v>
          </cell>
        </row>
        <row r="3893">
          <cell r="A3893" t="str">
            <v>FFAU2099153</v>
          </cell>
          <cell r="B3893">
            <v>40</v>
          </cell>
          <cell r="C3893" t="str">
            <v>HLCUSHA2009ATCX7</v>
          </cell>
          <cell r="D3893">
            <v>0</v>
          </cell>
          <cell r="E3893">
            <v>0</v>
          </cell>
          <cell r="F3893">
            <v>0</v>
          </cell>
          <cell r="G3893">
            <v>0</v>
          </cell>
          <cell r="H3893">
            <v>0</v>
          </cell>
          <cell r="I3893" t="str">
            <v>2020 MSA 167530</v>
          </cell>
          <cell r="J3893">
            <v>48</v>
          </cell>
          <cell r="K3893" t="str">
            <v>JIANGSU WORLD AGRICULTURE MACHINERYCO LTD PICHENG TOWN DANYANG CIT</v>
          </cell>
          <cell r="L3893" t="str">
            <v>RONALD MUTUGI NJAMUNGE ADD P O BOX 3-10306 KAGIO KENYA</v>
          </cell>
          <cell r="M3893" t="str">
            <v>CN</v>
          </cell>
          <cell r="N3893" t="str">
            <v>CNSHA</v>
          </cell>
          <cell r="O3893" t="str">
            <v>NE</v>
          </cell>
          <cell r="P3893">
            <v>10</v>
          </cell>
          <cell r="Q3893">
            <v>10</v>
          </cell>
          <cell r="R3893">
            <v>10</v>
          </cell>
          <cell r="S3893">
            <v>10</v>
          </cell>
          <cell r="T3893">
            <v>4300</v>
          </cell>
          <cell r="U3893">
            <v>4300</v>
          </cell>
          <cell r="V3893">
            <v>4300</v>
          </cell>
          <cell r="W3893">
            <v>4300</v>
          </cell>
          <cell r="X3893" t="str">
            <v>COMBINE HARVESTER 4LZ-6 0P COMBINE HARVESTER SPARE PARTS HS CODE 84 33 51</v>
          </cell>
          <cell r="Y3893" t="str">
            <v>Valide</v>
          </cell>
        </row>
        <row r="3894">
          <cell r="A3894" t="str">
            <v>SEGU1088525</v>
          </cell>
          <cell r="B3894">
            <v>20</v>
          </cell>
          <cell r="C3894" t="str">
            <v>HLCUSHA2009ATEV6</v>
          </cell>
          <cell r="D3894">
            <v>0</v>
          </cell>
          <cell r="E3894">
            <v>0</v>
          </cell>
          <cell r="F3894">
            <v>0</v>
          </cell>
          <cell r="G3894">
            <v>0</v>
          </cell>
          <cell r="H3894">
            <v>0</v>
          </cell>
          <cell r="I3894" t="str">
            <v>2020 MSA 167461</v>
          </cell>
          <cell r="J3894">
            <v>53</v>
          </cell>
          <cell r="K3894" t="str">
            <v>KUBACH SAMBROOK METALS LTD 57 MANOR PARK CRESCENT EDGWARE MIDDLESEX</v>
          </cell>
          <cell r="L3894" t="str">
            <v>METSEC CABLES LTD P O BOX 75963-00200 NAIROBI KENYA</v>
          </cell>
          <cell r="M3894" t="str">
            <v>CN</v>
          </cell>
          <cell r="N3894" t="str">
            <v>CNSHA</v>
          </cell>
          <cell r="O3894" t="str">
            <v>NE</v>
          </cell>
          <cell r="P3894">
            <v>10</v>
          </cell>
          <cell r="Q3894">
            <v>10</v>
          </cell>
          <cell r="R3894">
            <v>10</v>
          </cell>
          <cell r="S3894">
            <v>10</v>
          </cell>
          <cell r="T3894">
            <v>5075</v>
          </cell>
          <cell r="U3894">
            <v>5075</v>
          </cell>
          <cell r="V3894">
            <v>5075</v>
          </cell>
          <cell r="W3894">
            <v>5075</v>
          </cell>
          <cell r="X3894" t="str">
            <v>POLY SOLAR MODULES IDF NUMBER E2007373186 HS CODE 85 41 40</v>
          </cell>
          <cell r="Y3894" t="str">
            <v>Valide</v>
          </cell>
        </row>
        <row r="3895">
          <cell r="A3895" t="str">
            <v>TCNU3271423</v>
          </cell>
          <cell r="B3895">
            <v>40</v>
          </cell>
          <cell r="C3895" t="str">
            <v>HLCUSZX2008CEJT9</v>
          </cell>
          <cell r="D3895">
            <v>0</v>
          </cell>
          <cell r="E3895">
            <v>0</v>
          </cell>
          <cell r="F3895">
            <v>0</v>
          </cell>
          <cell r="G3895">
            <v>0</v>
          </cell>
          <cell r="H3895">
            <v>0</v>
          </cell>
          <cell r="I3895" t="str">
            <v>2020 MSA 167321</v>
          </cell>
          <cell r="J3895">
            <v>46</v>
          </cell>
          <cell r="K3895" t="str">
            <v>SUNRISE HOUSEWARE TRADING COMPANY LIMITED ADD FLAT B 12 F WINBASE CENT</v>
          </cell>
          <cell r="L3895" t="str">
            <v>ALASDIQA TRADING LIMITED BOX 16674 00100 NAIROBI KENYA</v>
          </cell>
          <cell r="M3895" t="str">
            <v>CN</v>
          </cell>
          <cell r="N3895" t="str">
            <v>CNSHK</v>
          </cell>
          <cell r="O3895" t="str">
            <v>CT</v>
          </cell>
          <cell r="P3895">
            <v>1170</v>
          </cell>
          <cell r="Q3895">
            <v>1170</v>
          </cell>
          <cell r="R3895">
            <v>0</v>
          </cell>
          <cell r="S3895">
            <v>0</v>
          </cell>
          <cell r="T3895">
            <v>18603</v>
          </cell>
          <cell r="U3895">
            <v>18603</v>
          </cell>
          <cell r="V3895">
            <v>0</v>
          </cell>
          <cell r="W3895">
            <v>0</v>
          </cell>
          <cell r="X3895" t="str">
            <v>29PCS COOKWARE SET HS CODE 73 23 92</v>
          </cell>
          <cell r="Y3895" t="str">
            <v>Valide</v>
          </cell>
        </row>
        <row r="3896">
          <cell r="A3896" t="str">
            <v>CAXU8225500</v>
          </cell>
          <cell r="B3896">
            <v>40</v>
          </cell>
          <cell r="C3896" t="str">
            <v>HLCUSZX2008CEKG1</v>
          </cell>
          <cell r="D3896">
            <v>0</v>
          </cell>
          <cell r="E3896">
            <v>0</v>
          </cell>
          <cell r="F3896">
            <v>0</v>
          </cell>
          <cell r="G3896">
            <v>0</v>
          </cell>
          <cell r="H3896">
            <v>0</v>
          </cell>
          <cell r="I3896" t="str">
            <v>2020 MSA 167321</v>
          </cell>
          <cell r="J3896">
            <v>49</v>
          </cell>
          <cell r="K3896" t="str">
            <v>GUIZHOU TYRE CO LTD NO 41 BAIHUAAVE YUNYAN DISTRICT GUIYANG GUIZHO</v>
          </cell>
          <cell r="L3896" t="str">
            <v>COLOUR LINK LIMITED ENTERPRISE ROAD NO 100 OPPOSITE BHACHU INDUSTRIAL</v>
          </cell>
          <cell r="M3896" t="str">
            <v>CN</v>
          </cell>
          <cell r="N3896" t="str">
            <v>CNSHK</v>
          </cell>
          <cell r="O3896" t="str">
            <v>NE</v>
          </cell>
          <cell r="P3896">
            <v>317</v>
          </cell>
          <cell r="Q3896">
            <v>317</v>
          </cell>
          <cell r="R3896">
            <v>0</v>
          </cell>
          <cell r="S3896">
            <v>0</v>
          </cell>
          <cell r="T3896">
            <v>31199</v>
          </cell>
          <cell r="U3896">
            <v>31199</v>
          </cell>
          <cell r="V3896">
            <v>0</v>
          </cell>
          <cell r="W3896">
            <v>0</v>
          </cell>
          <cell r="X3896" t="str">
            <v>ADVANCE BRAND TYRES EMAIL COLOURLINKINFO GMAIL COM HS CODE 40 11 90</v>
          </cell>
          <cell r="Y3896" t="str">
            <v>Valide</v>
          </cell>
        </row>
        <row r="3897">
          <cell r="A3897" t="str">
            <v>HAMU1077568</v>
          </cell>
          <cell r="B3897">
            <v>20</v>
          </cell>
          <cell r="C3897" t="str">
            <v>HLCUSZX2008CGHT3</v>
          </cell>
          <cell r="D3897">
            <v>0</v>
          </cell>
          <cell r="E3897">
            <v>0</v>
          </cell>
          <cell r="F3897">
            <v>0</v>
          </cell>
          <cell r="G3897">
            <v>0</v>
          </cell>
          <cell r="H3897">
            <v>0</v>
          </cell>
          <cell r="I3897" t="str">
            <v>2020 MSA 167015</v>
          </cell>
          <cell r="J3897">
            <v>33</v>
          </cell>
          <cell r="K3897" t="str">
            <v>HONG KONG CASALUCE INTERNATIONAL DEV T CO LTD ADD FLAT RM 1402A 14 F THE BELBIAN BANK BUILDING NOS 721-725 NATAN ROAD M</v>
          </cell>
          <cell r="L3897" t="str">
            <v>CREATIVE INNOVATIONS LTD INDUSTRIAL AREA ROAD A OFF ENTERPRISE ROAD P O BOX 18664 - 00500 NAIROBI KENYA</v>
          </cell>
          <cell r="M3897" t="str">
            <v>LK</v>
          </cell>
          <cell r="N3897" t="str">
            <v>CNSHK</v>
          </cell>
          <cell r="O3897" t="str">
            <v>CT</v>
          </cell>
          <cell r="P3897">
            <v>534</v>
          </cell>
          <cell r="Q3897">
            <v>534</v>
          </cell>
          <cell r="R3897">
            <v>534</v>
          </cell>
          <cell r="S3897">
            <v>534</v>
          </cell>
          <cell r="T3897">
            <v>2930</v>
          </cell>
          <cell r="U3897">
            <v>2930</v>
          </cell>
          <cell r="V3897">
            <v>2930</v>
          </cell>
          <cell r="W3897">
            <v>2930</v>
          </cell>
          <cell r="X3897" t="str">
            <v>PENDANT LAMP WALL LAMP CARGO TRANSIT TO ICD PEPE IS ON CONSIGNEE S ACCOUNT RISK ARRANGEMENT CARRIER S LIABILITY CEASES AT MOMBASA 254 20 2077518 2077519 FAX 254 20 533 992 HS-CODE 94 05 10</v>
          </cell>
          <cell r="Y3897" t="str">
            <v>Valide</v>
          </cell>
        </row>
        <row r="3898">
          <cell r="A3898" t="str">
            <v>HLBU2725259</v>
          </cell>
          <cell r="B3898">
            <v>40</v>
          </cell>
          <cell r="C3898" t="str">
            <v>HLCUSZX200DIEK0</v>
          </cell>
          <cell r="D3898">
            <v>0</v>
          </cell>
          <cell r="E3898">
            <v>0</v>
          </cell>
          <cell r="F3898">
            <v>0</v>
          </cell>
          <cell r="G3898">
            <v>0</v>
          </cell>
          <cell r="H3898">
            <v>0</v>
          </cell>
          <cell r="I3898">
            <v>0</v>
          </cell>
          <cell r="J3898">
            <v>0</v>
          </cell>
          <cell r="K3898">
            <v>0</v>
          </cell>
          <cell r="L3898">
            <v>0</v>
          </cell>
          <cell r="M3898">
            <v>0</v>
          </cell>
          <cell r="N3898">
            <v>0</v>
          </cell>
          <cell r="O3898">
            <v>0</v>
          </cell>
          <cell r="P3898">
            <v>0</v>
          </cell>
          <cell r="Q3898">
            <v>0</v>
          </cell>
          <cell r="R3898">
            <v>0</v>
          </cell>
          <cell r="S3898">
            <v>0</v>
          </cell>
          <cell r="T3898">
            <v>0</v>
          </cell>
          <cell r="U3898">
            <v>0</v>
          </cell>
          <cell r="V3898">
            <v>0</v>
          </cell>
          <cell r="W3898">
            <v>0</v>
          </cell>
          <cell r="X3898">
            <v>0</v>
          </cell>
          <cell r="Y3898">
            <v>0</v>
          </cell>
        </row>
        <row r="3899">
          <cell r="A3899" t="str">
            <v>UACU5866741</v>
          </cell>
          <cell r="B3899">
            <v>40</v>
          </cell>
          <cell r="C3899" t="str">
            <v>HLCUTA1200505288</v>
          </cell>
          <cell r="D3899">
            <v>0</v>
          </cell>
          <cell r="E3899">
            <v>0</v>
          </cell>
          <cell r="F3899">
            <v>0</v>
          </cell>
          <cell r="G3899">
            <v>0</v>
          </cell>
          <cell r="H3899">
            <v>0</v>
          </cell>
          <cell r="I3899" t="str">
            <v>2020 MSA 167321</v>
          </cell>
          <cell r="J3899">
            <v>55</v>
          </cell>
          <cell r="K3899" t="str">
            <v>UNIFORTH CORPORATION CO LTD RM2105 JBJ1741 TREND CENTRE 29-31 CHEUNG</v>
          </cell>
          <cell r="L3899" t="str">
            <v>METRO PLASTICS KENYA LIMITED NADUMECLOSE OFF LUNGA LUNGA ROAD INDUSTRI</v>
          </cell>
          <cell r="M3899" t="str">
            <v>CN</v>
          </cell>
          <cell r="N3899" t="str">
            <v>CNTAO</v>
          </cell>
          <cell r="O3899" t="str">
            <v>NE</v>
          </cell>
          <cell r="P3899">
            <v>370</v>
          </cell>
          <cell r="Q3899">
            <v>370</v>
          </cell>
          <cell r="R3899">
            <v>370</v>
          </cell>
          <cell r="S3899">
            <v>370</v>
          </cell>
          <cell r="T3899">
            <v>26642</v>
          </cell>
          <cell r="U3899">
            <v>26642</v>
          </cell>
          <cell r="V3899">
            <v>26642</v>
          </cell>
          <cell r="W3899">
            <v>26642</v>
          </cell>
          <cell r="X3899" t="str">
            <v>72 DRUMS OF MONO PROPYLENE GLYCOL PACKING 215KG NET DRUM NETWEIGHT 15480 KGS 16 DRUMS OF DI-PROPYLENE GLYCOL 3440 KGS 180 BAGS OF SILICA GEL WHITE 25KG BAG 4500 KGS 72 BAGS OF SILICA GEL BLUE 1800 KGS 30 BAGS OF SILICA GEL PINK 750 KGS FROM QINGDAO CHINA TO MOMBASA PORT KENYA FREIGHT PREPAID FROM MOMBASA PORT KENYA TO ICD EMBAKASI FREIGHT COLLECT INFO METROGROUP CO KE TELEPHONE 254727533619 2547335503 55 PIN P000597382L CHINA HS CODE 29 05 32</v>
          </cell>
          <cell r="Y3899" t="str">
            <v>Valide</v>
          </cell>
        </row>
        <row r="3900">
          <cell r="A3900" t="str">
            <v>PCIU8682735</v>
          </cell>
          <cell r="B3900">
            <v>40</v>
          </cell>
          <cell r="C3900" t="str">
            <v>HLCUXM12008ARTS0</v>
          </cell>
          <cell r="D3900">
            <v>0</v>
          </cell>
          <cell r="E3900">
            <v>0</v>
          </cell>
          <cell r="F3900">
            <v>0</v>
          </cell>
          <cell r="G3900">
            <v>0</v>
          </cell>
          <cell r="H3900">
            <v>0</v>
          </cell>
          <cell r="I3900" t="str">
            <v>2020 MSA 167321</v>
          </cell>
          <cell r="J3900">
            <v>57</v>
          </cell>
          <cell r="K3900" t="str">
            <v>QUANZHOU FOCUS SANITARY PRODUCTS CO LTD NO 823 JINMAO BLD FENGSHAN SO</v>
          </cell>
          <cell r="L3900" t="str">
            <v>ECOLOGICAL INDUSTRIES LIMITED GODOWN NO 13 SILVERCOIN BUSINESS PARK</v>
          </cell>
          <cell r="M3900" t="str">
            <v>CN</v>
          </cell>
          <cell r="N3900" t="str">
            <v>CNXMN</v>
          </cell>
          <cell r="O3900" t="str">
            <v>NE</v>
          </cell>
          <cell r="P3900">
            <v>939</v>
          </cell>
          <cell r="Q3900">
            <v>939</v>
          </cell>
          <cell r="R3900">
            <v>939</v>
          </cell>
          <cell r="S3900">
            <v>939</v>
          </cell>
          <cell r="T3900">
            <v>101384</v>
          </cell>
          <cell r="U3900">
            <v>101384</v>
          </cell>
          <cell r="V3900">
            <v>101383</v>
          </cell>
          <cell r="W3900">
            <v>101383</v>
          </cell>
          <cell r="X3900" t="str">
            <v>PULP CONUSTRUCTION GLUE ELASTIC GLUE SIDE TAPE GLUE PULP CONUSTRUCTION GLUE ELASTIC GLUE SIDE TAPE GLUE HS CODE 47 03 21 PULP CONUSTRUCTION GLUE ELASTIC GLUE SIDE TAPE GLUE</v>
          </cell>
          <cell r="Y3900" t="str">
            <v>Valide</v>
          </cell>
        </row>
        <row r="3901">
          <cell r="A3901" t="str">
            <v>PCIU8688841</v>
          </cell>
          <cell r="B3901">
            <v>40</v>
          </cell>
          <cell r="C3901" t="str">
            <v>HLCUXM12008ARTS0</v>
          </cell>
          <cell r="D3901">
            <v>0</v>
          </cell>
          <cell r="E3901">
            <v>0</v>
          </cell>
          <cell r="F3901">
            <v>0</v>
          </cell>
          <cell r="G3901">
            <v>0</v>
          </cell>
          <cell r="H3901">
            <v>0</v>
          </cell>
          <cell r="I3901" t="str">
            <v>2020 MSA 167321</v>
          </cell>
          <cell r="J3901">
            <v>57</v>
          </cell>
          <cell r="K3901" t="str">
            <v>QUANZHOU FOCUS SANITARY PRODUCTS CO LTD NO 823 JINMAO BLD FENGSHAN SO</v>
          </cell>
          <cell r="L3901" t="str">
            <v>ECOLOGICAL INDUSTRIES LIMITED GODOWN NO 13 SILVERCOIN BUSINESS PARK</v>
          </cell>
          <cell r="M3901" t="str">
            <v>CN</v>
          </cell>
          <cell r="N3901" t="str">
            <v>CNXMN</v>
          </cell>
          <cell r="O3901" t="str">
            <v>NE</v>
          </cell>
          <cell r="P3901">
            <v>939</v>
          </cell>
          <cell r="Q3901">
            <v>939</v>
          </cell>
          <cell r="R3901">
            <v>939</v>
          </cell>
          <cell r="S3901">
            <v>939</v>
          </cell>
          <cell r="T3901">
            <v>101384</v>
          </cell>
          <cell r="U3901">
            <v>101384</v>
          </cell>
          <cell r="V3901">
            <v>101383</v>
          </cell>
          <cell r="W3901">
            <v>101383</v>
          </cell>
          <cell r="X3901" t="str">
            <v>PULP CONUSTRUCTION GLUE ELASTIC GLUE SIDE TAPE GLUE PULP CONUSTRUCTION GLUE ELASTIC GLUE SIDE TAPE GLUE HS CODE 47 03 21 PULP CONUSTRUCTION GLUE ELASTIC GLUE SIDE TAPE GLUE</v>
          </cell>
          <cell r="Y3901" t="str">
            <v>Valide</v>
          </cell>
        </row>
        <row r="3902">
          <cell r="A3902" t="str">
            <v>PCIU9148508</v>
          </cell>
          <cell r="B3902">
            <v>40</v>
          </cell>
          <cell r="C3902" t="str">
            <v>HLCUXM12008ARTS0</v>
          </cell>
          <cell r="D3902">
            <v>0</v>
          </cell>
          <cell r="E3902">
            <v>0</v>
          </cell>
          <cell r="F3902">
            <v>0</v>
          </cell>
          <cell r="G3902">
            <v>0</v>
          </cell>
          <cell r="H3902">
            <v>0</v>
          </cell>
          <cell r="I3902" t="str">
            <v>2020 MSA 167321</v>
          </cell>
          <cell r="J3902">
            <v>57</v>
          </cell>
          <cell r="K3902" t="str">
            <v>QUANZHOU FOCUS SANITARY PRODUCTS CO LTD NO 823 JINMAO BLD FENGSHAN SO</v>
          </cell>
          <cell r="L3902" t="str">
            <v>ECOLOGICAL INDUSTRIES LIMITED GODOWN NO 13 SILVERCOIN BUSINESS PARK</v>
          </cell>
          <cell r="M3902" t="str">
            <v>CN</v>
          </cell>
          <cell r="N3902" t="str">
            <v>CNXMN</v>
          </cell>
          <cell r="O3902" t="str">
            <v>NE</v>
          </cell>
          <cell r="P3902">
            <v>939</v>
          </cell>
          <cell r="Q3902">
            <v>939</v>
          </cell>
          <cell r="R3902">
            <v>939</v>
          </cell>
          <cell r="S3902">
            <v>939</v>
          </cell>
          <cell r="T3902">
            <v>101384</v>
          </cell>
          <cell r="U3902">
            <v>101384</v>
          </cell>
          <cell r="V3902">
            <v>101383</v>
          </cell>
          <cell r="W3902">
            <v>101383</v>
          </cell>
          <cell r="X3902" t="str">
            <v>PULP CONUSTRUCTION GLUE ELASTIC GLUE SIDE TAPE GLUE PULP CONUSTRUCTION GLUE ELASTIC GLUE SIDE TAPE GLUE HS CODE 47 03 21 PULP CONUSTRUCTION GLUE ELASTIC GLUE SIDE TAPE GLUE</v>
          </cell>
          <cell r="Y3902" t="str">
            <v>Valide</v>
          </cell>
        </row>
        <row r="3903">
          <cell r="A3903" t="str">
            <v>PCIU9490824</v>
          </cell>
          <cell r="B3903">
            <v>40</v>
          </cell>
          <cell r="C3903" t="str">
            <v>HLCUXM12008ARTS0</v>
          </cell>
          <cell r="D3903">
            <v>0</v>
          </cell>
          <cell r="E3903">
            <v>0</v>
          </cell>
          <cell r="F3903">
            <v>0</v>
          </cell>
          <cell r="G3903">
            <v>0</v>
          </cell>
          <cell r="H3903">
            <v>0</v>
          </cell>
          <cell r="I3903" t="str">
            <v>2020 MSA 167321</v>
          </cell>
          <cell r="J3903">
            <v>57</v>
          </cell>
          <cell r="K3903" t="str">
            <v>QUANZHOU FOCUS SANITARY PRODUCTS CO LTD NO 823 JINMAO BLD FENGSHAN SO</v>
          </cell>
          <cell r="L3903" t="str">
            <v>ECOLOGICAL INDUSTRIES LIMITED GODOWN NO 13 SILVERCOIN BUSINESS PARK</v>
          </cell>
          <cell r="M3903" t="str">
            <v>CN</v>
          </cell>
          <cell r="N3903" t="str">
            <v>CNXMN</v>
          </cell>
          <cell r="O3903" t="str">
            <v>NE</v>
          </cell>
          <cell r="P3903">
            <v>939</v>
          </cell>
          <cell r="Q3903">
            <v>939</v>
          </cell>
          <cell r="R3903">
            <v>939</v>
          </cell>
          <cell r="S3903">
            <v>939</v>
          </cell>
          <cell r="T3903">
            <v>101384</v>
          </cell>
          <cell r="U3903">
            <v>101384</v>
          </cell>
          <cell r="V3903">
            <v>101383</v>
          </cell>
          <cell r="W3903">
            <v>101383</v>
          </cell>
          <cell r="X3903" t="str">
            <v>PULP CONUSTRUCTION GLUE ELASTIC GLUE SIDE TAPE GLUE PULP CONUSTRUCTION GLUE ELASTIC GLUE SIDE TAPE GLUE HS CODE 47 03 21 PULP CONUSTRUCTION GLUE ELASTIC GLUE SIDE TAPE GLUE</v>
          </cell>
          <cell r="Y3903" t="str">
            <v>Valide</v>
          </cell>
        </row>
        <row r="3904">
          <cell r="A3904" t="str">
            <v>HLXU6515448</v>
          </cell>
          <cell r="B3904">
            <v>40</v>
          </cell>
          <cell r="C3904" t="str">
            <v>HLCUXM1200902896</v>
          </cell>
          <cell r="D3904">
            <v>0</v>
          </cell>
          <cell r="E3904">
            <v>0</v>
          </cell>
          <cell r="F3904">
            <v>0</v>
          </cell>
          <cell r="G3904">
            <v>0</v>
          </cell>
          <cell r="H3904">
            <v>0</v>
          </cell>
          <cell r="I3904" t="str">
            <v>2020 MSA 167321</v>
          </cell>
          <cell r="J3904">
            <v>57</v>
          </cell>
          <cell r="K3904" t="str">
            <v>QUANZHOU FOCUS SANITARY PRODUCTS CO LTD NO 823 JINMAO BLD FENGSHAN SO</v>
          </cell>
          <cell r="L3904" t="str">
            <v>ECOLOGICAL INDUSTRIES LIMITED GODOWN NO 13 SILVERCOIN BUSINESS PARK</v>
          </cell>
          <cell r="M3904" t="str">
            <v>CN</v>
          </cell>
          <cell r="N3904" t="str">
            <v>CNXMN</v>
          </cell>
          <cell r="O3904" t="str">
            <v>NE</v>
          </cell>
          <cell r="P3904">
            <v>939</v>
          </cell>
          <cell r="Q3904">
            <v>939</v>
          </cell>
          <cell r="R3904">
            <v>939</v>
          </cell>
          <cell r="S3904">
            <v>939</v>
          </cell>
          <cell r="T3904">
            <v>101384</v>
          </cell>
          <cell r="U3904">
            <v>101384</v>
          </cell>
          <cell r="V3904">
            <v>101383</v>
          </cell>
          <cell r="W3904">
            <v>101383</v>
          </cell>
          <cell r="X3904" t="str">
            <v>PULP CONUSTRUCTION GLUE ELASTIC GLUE SIDE TAPE GLUE PULP CONUSTRUCTION GLUE ELASTIC GLUE SIDE TAPE GLUE HS CODE 47 03 21 PULP CONUSTRUCTION GLUE ELASTIC GLUE SIDE TAPE GLUE</v>
          </cell>
          <cell r="Y3904" t="str">
            <v>Valide</v>
          </cell>
        </row>
        <row r="3905">
          <cell r="A3905" t="str">
            <v>TCNU3249775</v>
          </cell>
          <cell r="B3905">
            <v>40</v>
          </cell>
          <cell r="C3905" t="str">
            <v>HLCUXM1200902896</v>
          </cell>
          <cell r="D3905">
            <v>0</v>
          </cell>
          <cell r="E3905">
            <v>0</v>
          </cell>
          <cell r="F3905">
            <v>0</v>
          </cell>
          <cell r="G3905">
            <v>0</v>
          </cell>
          <cell r="H3905">
            <v>0</v>
          </cell>
          <cell r="I3905" t="str">
            <v>2020 MSA 167321</v>
          </cell>
          <cell r="J3905">
            <v>57</v>
          </cell>
          <cell r="K3905" t="str">
            <v>QUANZHOU FOCUS SANITARY PRODUCTS CO LTD NO 823 JINMAO BLD FENGSHAN SO</v>
          </cell>
          <cell r="L3905" t="str">
            <v>ECOLOGICAL INDUSTRIES LIMITED GODOWN NO 13 SILVERCOIN BUSINESS PARK</v>
          </cell>
          <cell r="M3905" t="str">
            <v>CN</v>
          </cell>
          <cell r="N3905" t="str">
            <v>CNXMN</v>
          </cell>
          <cell r="O3905" t="str">
            <v>NE</v>
          </cell>
          <cell r="P3905">
            <v>939</v>
          </cell>
          <cell r="Q3905">
            <v>939</v>
          </cell>
          <cell r="R3905">
            <v>939</v>
          </cell>
          <cell r="S3905">
            <v>939</v>
          </cell>
          <cell r="T3905">
            <v>101384</v>
          </cell>
          <cell r="U3905">
            <v>101384</v>
          </cell>
          <cell r="V3905">
            <v>101383</v>
          </cell>
          <cell r="W3905">
            <v>101383</v>
          </cell>
          <cell r="X3905" t="str">
            <v>PULP CONUSTRUCTION GLUE ELASTIC GLUE SIDE TAPE GLUE PULP CONUSTRUCTION GLUE ELASTIC GLUE SIDE TAPE GLUE HS CODE 47 03 21 PULP CONUSTRUCTION GLUE ELASTIC GLUE SIDE TAPE GLUE</v>
          </cell>
          <cell r="Y3905" t="str">
            <v>Valide</v>
          </cell>
        </row>
        <row r="3906">
          <cell r="A3906" t="str">
            <v>TCKU6554398</v>
          </cell>
          <cell r="B3906">
            <v>40</v>
          </cell>
          <cell r="C3906" t="str">
            <v>HLCUXM1200902896</v>
          </cell>
          <cell r="D3906">
            <v>0</v>
          </cell>
          <cell r="E3906">
            <v>0</v>
          </cell>
          <cell r="F3906">
            <v>0</v>
          </cell>
          <cell r="G3906">
            <v>0</v>
          </cell>
          <cell r="H3906">
            <v>0</v>
          </cell>
          <cell r="I3906" t="str">
            <v>2020 MSA 167321</v>
          </cell>
          <cell r="J3906">
            <v>57</v>
          </cell>
          <cell r="K3906" t="str">
            <v>QUANZHOU FOCUS SANITARY PRODUCTS CO LTD NO 823 JINMAO BLD FENGSHAN SO</v>
          </cell>
          <cell r="L3906" t="str">
            <v>ECOLOGICAL INDUSTRIES LIMITED GODOWN NO 13 SILVERCOIN BUSINESS PARK</v>
          </cell>
          <cell r="M3906" t="str">
            <v>CN</v>
          </cell>
          <cell r="N3906" t="str">
            <v>CNXMN</v>
          </cell>
          <cell r="O3906" t="str">
            <v>NE</v>
          </cell>
          <cell r="P3906">
            <v>939</v>
          </cell>
          <cell r="Q3906">
            <v>939</v>
          </cell>
          <cell r="R3906">
            <v>939</v>
          </cell>
          <cell r="S3906">
            <v>939</v>
          </cell>
          <cell r="T3906">
            <v>101384</v>
          </cell>
          <cell r="U3906">
            <v>101384</v>
          </cell>
          <cell r="V3906">
            <v>101383</v>
          </cell>
          <cell r="W3906">
            <v>101383</v>
          </cell>
          <cell r="X3906" t="str">
            <v>PULP CONUSTRUCTION GLUE ELASTIC GLUE SIDE TAPE GLUE PULP CONUSTRUCTION GLUE ELASTIC GLUE SIDE TAPE GLUE HS CODE 47 03 21 PULP CONUSTRUCTION GLUE ELASTIC GLUE SIDE TAPE GLUE</v>
          </cell>
          <cell r="Y3906" t="str">
            <v>Valide</v>
          </cell>
        </row>
        <row r="3907">
          <cell r="A3907" t="str">
            <v>UACU3819864</v>
          </cell>
          <cell r="B3907">
            <v>20</v>
          </cell>
          <cell r="C3907" t="str">
            <v>HLCUZS12008ATPS6</v>
          </cell>
          <cell r="D3907">
            <v>0</v>
          </cell>
          <cell r="E3907">
            <v>0</v>
          </cell>
          <cell r="F3907">
            <v>0</v>
          </cell>
          <cell r="G3907">
            <v>0</v>
          </cell>
          <cell r="H3907">
            <v>0</v>
          </cell>
          <cell r="I3907" t="str">
            <v>2020 MSA 167461</v>
          </cell>
          <cell r="J3907">
            <v>67</v>
          </cell>
          <cell r="K3907" t="str">
            <v>GUANGDONG IVL PET POLYMER CO LTD NO 1 MEIHUA ROAD SHUIKOU TOWN KAIPIN</v>
          </cell>
          <cell r="L3907" t="str">
            <v>NAIROBI BOTTLERS LTD AIRPORT NORTHROAD EMBAKASI KENYA P O BOX 18034-</v>
          </cell>
          <cell r="M3907" t="str">
            <v>CN</v>
          </cell>
          <cell r="N3907" t="str">
            <v>CNSHK</v>
          </cell>
          <cell r="O3907" t="str">
            <v>BG</v>
          </cell>
          <cell r="P3907">
            <v>400</v>
          </cell>
          <cell r="Q3907">
            <v>400</v>
          </cell>
          <cell r="R3907">
            <v>400</v>
          </cell>
          <cell r="S3907">
            <v>400</v>
          </cell>
          <cell r="T3907">
            <v>463720</v>
          </cell>
          <cell r="U3907">
            <v>463720</v>
          </cell>
          <cell r="V3907">
            <v>463720</v>
          </cell>
          <cell r="W3907">
            <v>463720</v>
          </cell>
          <cell r="X3907" t="str">
            <v>PET RESIN RAMAPET R1 PIN P000611756Q EMAIL AKERUBO CCBAGROUP COM OR JAYOYI CCBAGROUP COM HS-CODE 39 07 61</v>
          </cell>
          <cell r="Y3907" t="str">
            <v>Valide</v>
          </cell>
        </row>
        <row r="3908">
          <cell r="A3908" t="str">
            <v>HLXU1263024</v>
          </cell>
          <cell r="B3908">
            <v>20</v>
          </cell>
          <cell r="C3908" t="str">
            <v>HLCUZS12008ATPT7</v>
          </cell>
          <cell r="D3908">
            <v>0</v>
          </cell>
          <cell r="E3908">
            <v>0</v>
          </cell>
          <cell r="F3908">
            <v>0</v>
          </cell>
          <cell r="G3908">
            <v>0</v>
          </cell>
          <cell r="H3908">
            <v>0</v>
          </cell>
          <cell r="I3908" t="str">
            <v>2020 MSA 167530</v>
          </cell>
          <cell r="J3908">
            <v>55</v>
          </cell>
          <cell r="K3908" t="str">
            <v>GUANGDONG IVL PET POLYMER CO LTD NO 1 MEIHUA ROAD SHUIKOU TOWN KAIPIN</v>
          </cell>
          <cell r="L3908" t="str">
            <v>NAIROBI BOTTLERS LTD AIRPORT NORTHROAD EMBAKASI KENYA P O BOX 18034-</v>
          </cell>
          <cell r="M3908" t="str">
            <v>CN</v>
          </cell>
          <cell r="N3908" t="str">
            <v>CNJMN</v>
          </cell>
          <cell r="O3908" t="str">
            <v>BG</v>
          </cell>
          <cell r="P3908">
            <v>360</v>
          </cell>
          <cell r="Q3908">
            <v>360</v>
          </cell>
          <cell r="R3908">
            <v>360</v>
          </cell>
          <cell r="S3908">
            <v>360</v>
          </cell>
          <cell r="T3908">
            <v>417348</v>
          </cell>
          <cell r="U3908">
            <v>417348</v>
          </cell>
          <cell r="V3908">
            <v>417348</v>
          </cell>
          <cell r="W3908">
            <v>417348</v>
          </cell>
          <cell r="X3908" t="str">
            <v>PET RESIN RAMAPET R1 PIN P000611756Q EMAIL AKERUBO CCBAGROUP COM OR JAYOYI CCBAGROUP COM HS CODE 39 07 61</v>
          </cell>
          <cell r="Y3908" t="str">
            <v>Valide</v>
          </cell>
        </row>
        <row r="3909">
          <cell r="A3909" t="str">
            <v>TEMU1847839</v>
          </cell>
          <cell r="B3909">
            <v>20</v>
          </cell>
          <cell r="C3909" t="str">
            <v>HLCUZS12009APOY4</v>
          </cell>
          <cell r="D3909">
            <v>0</v>
          </cell>
          <cell r="E3909">
            <v>0</v>
          </cell>
          <cell r="F3909">
            <v>0</v>
          </cell>
          <cell r="G3909">
            <v>0</v>
          </cell>
          <cell r="H3909">
            <v>0</v>
          </cell>
          <cell r="I3909" t="str">
            <v>2020 MSA 167530</v>
          </cell>
          <cell r="J3909">
            <v>56</v>
          </cell>
          <cell r="K3909" t="str">
            <v>GUANGDONG IVL PET POLYMER CO LTD NO 1 MEIHUA ROAD SHUIKOU TOWN KAIPIN</v>
          </cell>
          <cell r="L3909" t="str">
            <v>NAIROBI BOTTLERS LTD AIRPORT NORTHROAD EMBAKASI KENYA P O BOX 18034-</v>
          </cell>
          <cell r="M3909" t="str">
            <v>CN</v>
          </cell>
          <cell r="N3909" t="str">
            <v>CNJMN</v>
          </cell>
          <cell r="O3909" t="str">
            <v>BG</v>
          </cell>
          <cell r="P3909">
            <v>360</v>
          </cell>
          <cell r="Q3909">
            <v>360</v>
          </cell>
          <cell r="R3909">
            <v>360</v>
          </cell>
          <cell r="S3909">
            <v>360</v>
          </cell>
          <cell r="T3909">
            <v>417348</v>
          </cell>
          <cell r="U3909">
            <v>417348</v>
          </cell>
          <cell r="V3909">
            <v>417348</v>
          </cell>
          <cell r="W3909">
            <v>417348</v>
          </cell>
          <cell r="X3909" t="str">
            <v>PET RESIN RAMAPET R1 PIN P000611756Q EMAIL AKERUBO CCBAGROUP COM OR JAYOYI CCBAGROUP COM HS CODE 39 07 61</v>
          </cell>
          <cell r="Y3909" t="str">
            <v>Valide</v>
          </cell>
        </row>
        <row r="3910">
          <cell r="A3910" t="str">
            <v>XINU1167565</v>
          </cell>
          <cell r="B3910">
            <v>20</v>
          </cell>
          <cell r="C3910" t="str">
            <v>HLCUZS12009APOY4</v>
          </cell>
          <cell r="D3910">
            <v>0</v>
          </cell>
          <cell r="E3910">
            <v>0</v>
          </cell>
          <cell r="F3910">
            <v>0</v>
          </cell>
          <cell r="G3910">
            <v>0</v>
          </cell>
          <cell r="H3910">
            <v>0</v>
          </cell>
          <cell r="I3910" t="str">
            <v>2020 MSA 167530</v>
          </cell>
          <cell r="J3910">
            <v>56</v>
          </cell>
          <cell r="K3910" t="str">
            <v>GUANGDONG IVL PET POLYMER CO LTD NO 1 MEIHUA ROAD SHUIKOU TOWN KAIPIN</v>
          </cell>
          <cell r="L3910" t="str">
            <v>NAIROBI BOTTLERS LTD AIRPORT NORTHROAD EMBAKASI KENYA P O BOX 18034-</v>
          </cell>
          <cell r="M3910" t="str">
            <v>CN</v>
          </cell>
          <cell r="N3910" t="str">
            <v>CNJMN</v>
          </cell>
          <cell r="O3910" t="str">
            <v>BG</v>
          </cell>
          <cell r="P3910">
            <v>360</v>
          </cell>
          <cell r="Q3910">
            <v>360</v>
          </cell>
          <cell r="R3910">
            <v>360</v>
          </cell>
          <cell r="S3910">
            <v>360</v>
          </cell>
          <cell r="T3910">
            <v>417348</v>
          </cell>
          <cell r="U3910">
            <v>417348</v>
          </cell>
          <cell r="V3910">
            <v>417348</v>
          </cell>
          <cell r="W3910">
            <v>417348</v>
          </cell>
          <cell r="X3910" t="str">
            <v>PET RESIN RAMAPET R1 PIN P000611756Q EMAIL AKERUBO CCBAGROUP COM OR JAYOYI CCBAGROUP COM HS CODE 39 07 61</v>
          </cell>
          <cell r="Y3910" t="str">
            <v>Valide</v>
          </cell>
        </row>
        <row r="3911">
          <cell r="A3911" t="str">
            <v>HLBU1928668</v>
          </cell>
          <cell r="B3911">
            <v>40</v>
          </cell>
          <cell r="C3911" t="str">
            <v>HLUSPIL200801112</v>
          </cell>
          <cell r="D3911">
            <v>0</v>
          </cell>
          <cell r="E3911">
            <v>0</v>
          </cell>
          <cell r="F3911">
            <v>0</v>
          </cell>
          <cell r="G3911">
            <v>0</v>
          </cell>
          <cell r="H3911">
            <v>0</v>
          </cell>
          <cell r="I3911" t="str">
            <v>2020 MSA 167530</v>
          </cell>
          <cell r="J3911">
            <v>56</v>
          </cell>
          <cell r="K3911" t="str">
            <v>GUANGDONG IVL PET POLYMER CO LTD NO 1 MEIHUA ROAD SHUIKOU TOWN KAIPIN</v>
          </cell>
          <cell r="L3911" t="str">
            <v>NAIROBI BOTTLERS LTD AIRPORT NORTHROAD EMBAKASI KENYA P O BOX 18034-</v>
          </cell>
          <cell r="M3911" t="str">
            <v>CN</v>
          </cell>
          <cell r="N3911" t="str">
            <v>CNJMN</v>
          </cell>
          <cell r="O3911" t="str">
            <v>BG</v>
          </cell>
          <cell r="P3911">
            <v>360</v>
          </cell>
          <cell r="Q3911">
            <v>360</v>
          </cell>
          <cell r="R3911">
            <v>360</v>
          </cell>
          <cell r="S3911">
            <v>360</v>
          </cell>
          <cell r="T3911">
            <v>417348</v>
          </cell>
          <cell r="U3911">
            <v>417348</v>
          </cell>
          <cell r="V3911">
            <v>417348</v>
          </cell>
          <cell r="W3911">
            <v>417348</v>
          </cell>
          <cell r="X3911" t="str">
            <v>PET RESIN RAMAPET R1 PIN P000611756Q EMAIL AKERUBO CCBAGROUP COM OR JAYOYI CCBAGROUP COM HS CODE 39 07 61</v>
          </cell>
          <cell r="Y3911" t="str">
            <v>Valide</v>
          </cell>
        </row>
        <row r="3912">
          <cell r="A3912" t="str">
            <v>UACU5380174</v>
          </cell>
          <cell r="B3912">
            <v>40</v>
          </cell>
          <cell r="C3912" t="str">
            <v>HLUSPIL200801112</v>
          </cell>
          <cell r="D3912">
            <v>0</v>
          </cell>
          <cell r="E3912">
            <v>0</v>
          </cell>
          <cell r="F3912">
            <v>0</v>
          </cell>
          <cell r="G3912">
            <v>0</v>
          </cell>
          <cell r="H3912">
            <v>0</v>
          </cell>
          <cell r="I3912" t="str">
            <v>2020 MSA 167530</v>
          </cell>
          <cell r="J3912">
            <v>56</v>
          </cell>
          <cell r="K3912" t="str">
            <v>GUANGDONG IVL PET POLYMER CO LTD NO 1 MEIHUA ROAD SHUIKOU TOWN KAIPIN</v>
          </cell>
          <cell r="L3912" t="str">
            <v>NAIROBI BOTTLERS LTD AIRPORT NORTHROAD EMBAKASI KENYA P O BOX 18034-</v>
          </cell>
          <cell r="M3912" t="str">
            <v>CN</v>
          </cell>
          <cell r="N3912" t="str">
            <v>CNJMN</v>
          </cell>
          <cell r="O3912" t="str">
            <v>BG</v>
          </cell>
          <cell r="P3912">
            <v>360</v>
          </cell>
          <cell r="Q3912">
            <v>360</v>
          </cell>
          <cell r="R3912">
            <v>360</v>
          </cell>
          <cell r="S3912">
            <v>360</v>
          </cell>
          <cell r="T3912">
            <v>417348</v>
          </cell>
          <cell r="U3912">
            <v>417348</v>
          </cell>
          <cell r="V3912">
            <v>417348</v>
          </cell>
          <cell r="W3912">
            <v>417348</v>
          </cell>
          <cell r="X3912" t="str">
            <v>PET RESIN RAMAPET R1 PIN P000611756Q EMAIL AKERUBO CCBAGROUP COM OR JAYOYI CCBAGROUP COM HS CODE 39 07 61</v>
          </cell>
          <cell r="Y3912" t="str">
            <v>Valide</v>
          </cell>
        </row>
        <row r="3913">
          <cell r="A3913" t="str">
            <v>UACU5162871</v>
          </cell>
          <cell r="B3913">
            <v>40</v>
          </cell>
          <cell r="C3913" t="str">
            <v>HLUSPIL200801145</v>
          </cell>
          <cell r="D3913">
            <v>0</v>
          </cell>
          <cell r="E3913">
            <v>0</v>
          </cell>
          <cell r="F3913">
            <v>0</v>
          </cell>
          <cell r="G3913">
            <v>0</v>
          </cell>
          <cell r="H3913">
            <v>0</v>
          </cell>
          <cell r="I3913" t="str">
            <v>2020 MSA 167530</v>
          </cell>
          <cell r="J3913">
            <v>56</v>
          </cell>
          <cell r="K3913" t="str">
            <v>GUANGDONG IVL PET POLYMER CO LTD NO 1 MEIHUA ROAD SHUIKOU TOWN KAIPIN</v>
          </cell>
          <cell r="L3913" t="str">
            <v>NAIROBI BOTTLERS LTD AIRPORT NORTHROAD EMBAKASI KENYA P O BOX 18034-</v>
          </cell>
          <cell r="M3913" t="str">
            <v>CN</v>
          </cell>
          <cell r="N3913" t="str">
            <v>CNJMN</v>
          </cell>
          <cell r="O3913" t="str">
            <v>BG</v>
          </cell>
          <cell r="P3913">
            <v>360</v>
          </cell>
          <cell r="Q3913">
            <v>360</v>
          </cell>
          <cell r="R3913">
            <v>360</v>
          </cell>
          <cell r="S3913">
            <v>360</v>
          </cell>
          <cell r="T3913">
            <v>417348</v>
          </cell>
          <cell r="U3913">
            <v>417348</v>
          </cell>
          <cell r="V3913">
            <v>417348</v>
          </cell>
          <cell r="W3913">
            <v>417348</v>
          </cell>
          <cell r="X3913" t="str">
            <v>PET RESIN RAMAPET R1 PIN P000611756Q EMAIL AKERUBO CCBAGROUP COM OR JAYOYI CCBAGROUP COM HS CODE 39 07 61</v>
          </cell>
          <cell r="Y3913" t="str">
            <v>Valide</v>
          </cell>
        </row>
        <row r="3914">
          <cell r="A3914" t="str">
            <v>TCLU6669938</v>
          </cell>
          <cell r="B3914">
            <v>40</v>
          </cell>
          <cell r="C3914" t="str">
            <v>HLUSPIL200801145</v>
          </cell>
          <cell r="D3914">
            <v>0</v>
          </cell>
          <cell r="E3914">
            <v>0</v>
          </cell>
          <cell r="F3914">
            <v>0</v>
          </cell>
          <cell r="G3914">
            <v>0</v>
          </cell>
          <cell r="H3914">
            <v>0</v>
          </cell>
          <cell r="I3914" t="str">
            <v>2020 MSA 167530</v>
          </cell>
          <cell r="J3914">
            <v>56</v>
          </cell>
          <cell r="K3914" t="str">
            <v>GUANGDONG IVL PET POLYMER CO LTD NO 1 MEIHUA ROAD SHUIKOU TOWN KAIPIN</v>
          </cell>
          <cell r="L3914" t="str">
            <v>NAIROBI BOTTLERS LTD AIRPORT NORTHROAD EMBAKASI KENYA P O BOX 18034-</v>
          </cell>
          <cell r="M3914" t="str">
            <v>CN</v>
          </cell>
          <cell r="N3914" t="str">
            <v>CNJMN</v>
          </cell>
          <cell r="O3914" t="str">
            <v>BG</v>
          </cell>
          <cell r="P3914">
            <v>360</v>
          </cell>
          <cell r="Q3914">
            <v>360</v>
          </cell>
          <cell r="R3914">
            <v>360</v>
          </cell>
          <cell r="S3914">
            <v>360</v>
          </cell>
          <cell r="T3914">
            <v>417348</v>
          </cell>
          <cell r="U3914">
            <v>417348</v>
          </cell>
          <cell r="V3914">
            <v>417348</v>
          </cell>
          <cell r="W3914">
            <v>417348</v>
          </cell>
          <cell r="X3914" t="str">
            <v>PET RESIN RAMAPET R1 PIN P000611756Q EMAIL AKERUBO CCBAGROUP COM OR JAYOYI CCBAGROUP COM HS CODE 39 07 61</v>
          </cell>
          <cell r="Y3914" t="str">
            <v>Valide</v>
          </cell>
        </row>
        <row r="3915">
          <cell r="A3915" t="str">
            <v>FCIU8333883</v>
          </cell>
          <cell r="B3915">
            <v>40</v>
          </cell>
          <cell r="C3915" t="str">
            <v>HLUSPIL200804695</v>
          </cell>
          <cell r="D3915">
            <v>0</v>
          </cell>
          <cell r="E3915">
            <v>0</v>
          </cell>
          <cell r="F3915">
            <v>0</v>
          </cell>
          <cell r="G3915">
            <v>0</v>
          </cell>
          <cell r="H3915">
            <v>0</v>
          </cell>
          <cell r="I3915" t="str">
            <v>2020 MSA 167530</v>
          </cell>
          <cell r="J3915">
            <v>56</v>
          </cell>
          <cell r="K3915" t="str">
            <v>GUANGDONG IVL PET POLYMER CO LTD NO 1 MEIHUA ROAD SHUIKOU TOWN KAIPIN</v>
          </cell>
          <cell r="L3915" t="str">
            <v>NAIROBI BOTTLERS LTD AIRPORT NORTHROAD EMBAKASI KENYA P O BOX 18034-</v>
          </cell>
          <cell r="M3915" t="str">
            <v>CN</v>
          </cell>
          <cell r="N3915" t="str">
            <v>CNJMN</v>
          </cell>
          <cell r="O3915" t="str">
            <v>BG</v>
          </cell>
          <cell r="P3915">
            <v>360</v>
          </cell>
          <cell r="Q3915">
            <v>360</v>
          </cell>
          <cell r="R3915">
            <v>360</v>
          </cell>
          <cell r="S3915">
            <v>360</v>
          </cell>
          <cell r="T3915">
            <v>417348</v>
          </cell>
          <cell r="U3915">
            <v>417348</v>
          </cell>
          <cell r="V3915">
            <v>417348</v>
          </cell>
          <cell r="W3915">
            <v>417348</v>
          </cell>
          <cell r="X3915" t="str">
            <v>PET RESIN RAMAPET R1 PIN P000611756Q EMAIL AKERUBO CCBAGROUP COM OR JAYOYI CCBAGROUP COM HS CODE 39 07 61</v>
          </cell>
          <cell r="Y3915" t="str">
            <v>Valide</v>
          </cell>
        </row>
        <row r="3916">
          <cell r="A3916" t="str">
            <v>DFSU6636020</v>
          </cell>
          <cell r="B3916">
            <v>40</v>
          </cell>
          <cell r="C3916" t="str">
            <v>HLUSPIL200804695</v>
          </cell>
          <cell r="D3916">
            <v>0</v>
          </cell>
          <cell r="E3916">
            <v>0</v>
          </cell>
          <cell r="F3916">
            <v>0</v>
          </cell>
          <cell r="G3916">
            <v>0</v>
          </cell>
          <cell r="H3916">
            <v>0</v>
          </cell>
          <cell r="I3916" t="str">
            <v>2020 MSA 167530</v>
          </cell>
          <cell r="J3916">
            <v>56</v>
          </cell>
          <cell r="K3916" t="str">
            <v>GUANGDONG IVL PET POLYMER CO LTD NO 1 MEIHUA ROAD SHUIKOU TOWN KAIPIN</v>
          </cell>
          <cell r="L3916" t="str">
            <v>NAIROBI BOTTLERS LTD AIRPORT NORTHROAD EMBAKASI KENYA P O BOX 18034-</v>
          </cell>
          <cell r="M3916" t="str">
            <v>CN</v>
          </cell>
          <cell r="N3916" t="str">
            <v>CNJMN</v>
          </cell>
          <cell r="O3916" t="str">
            <v>BG</v>
          </cell>
          <cell r="P3916">
            <v>360</v>
          </cell>
          <cell r="Q3916">
            <v>360</v>
          </cell>
          <cell r="R3916">
            <v>360</v>
          </cell>
          <cell r="S3916">
            <v>360</v>
          </cell>
          <cell r="T3916">
            <v>417348</v>
          </cell>
          <cell r="U3916">
            <v>417348</v>
          </cell>
          <cell r="V3916">
            <v>417348</v>
          </cell>
          <cell r="W3916">
            <v>417348</v>
          </cell>
          <cell r="X3916" t="str">
            <v>PET RESIN RAMAPET R1 PIN P000611756Q EMAIL AKERUBO CCBAGROUP COM OR JAYOYI CCBAGROUP COM HS CODE 39 07 61</v>
          </cell>
          <cell r="Y3916" t="str">
            <v>Valide</v>
          </cell>
        </row>
        <row r="3917">
          <cell r="A3917" t="str">
            <v>HLXU8229757</v>
          </cell>
          <cell r="B3917">
            <v>40</v>
          </cell>
          <cell r="C3917" t="str">
            <v>HLUSPIL200804695</v>
          </cell>
          <cell r="D3917">
            <v>0</v>
          </cell>
          <cell r="E3917">
            <v>0</v>
          </cell>
          <cell r="F3917">
            <v>0</v>
          </cell>
          <cell r="G3917">
            <v>0</v>
          </cell>
          <cell r="H3917">
            <v>0</v>
          </cell>
          <cell r="I3917" t="str">
            <v>2020 MSA 167530</v>
          </cell>
          <cell r="J3917">
            <v>56</v>
          </cell>
          <cell r="K3917" t="str">
            <v>GUANGDONG IVL PET POLYMER CO LTD NO 1 MEIHUA ROAD SHUIKOU TOWN KAIPIN</v>
          </cell>
          <cell r="L3917" t="str">
            <v>NAIROBI BOTTLERS LTD AIRPORT NORTHROAD EMBAKASI KENYA P O BOX 18034-</v>
          </cell>
          <cell r="M3917" t="str">
            <v>CN</v>
          </cell>
          <cell r="N3917" t="str">
            <v>CNJMN</v>
          </cell>
          <cell r="O3917" t="str">
            <v>BG</v>
          </cell>
          <cell r="P3917">
            <v>360</v>
          </cell>
          <cell r="Q3917">
            <v>360</v>
          </cell>
          <cell r="R3917">
            <v>360</v>
          </cell>
          <cell r="S3917">
            <v>360</v>
          </cell>
          <cell r="T3917">
            <v>417348</v>
          </cell>
          <cell r="U3917">
            <v>417348</v>
          </cell>
          <cell r="V3917">
            <v>417348</v>
          </cell>
          <cell r="W3917">
            <v>417348</v>
          </cell>
          <cell r="X3917" t="str">
            <v>PET RESIN RAMAPET R1 PIN P000611756Q EMAIL AKERUBO CCBAGROUP COM OR JAYOYI CCBAGROUP COM HS CODE 39 07 61</v>
          </cell>
          <cell r="Y3917" t="str">
            <v>Valide</v>
          </cell>
        </row>
        <row r="3918">
          <cell r="A3918" t="str">
            <v>HLBU2464094</v>
          </cell>
          <cell r="B3918">
            <v>40</v>
          </cell>
          <cell r="C3918" t="str">
            <v>HLUSPIL200806679</v>
          </cell>
          <cell r="D3918">
            <v>0</v>
          </cell>
          <cell r="E3918">
            <v>0</v>
          </cell>
          <cell r="F3918">
            <v>0</v>
          </cell>
          <cell r="G3918">
            <v>0</v>
          </cell>
          <cell r="H3918">
            <v>0</v>
          </cell>
          <cell r="I3918" t="str">
            <v>2020 MSA 167530</v>
          </cell>
          <cell r="J3918">
            <v>56</v>
          </cell>
          <cell r="K3918" t="str">
            <v>GUANGDONG IVL PET POLYMER CO LTD NO 1 MEIHUA ROAD SHUIKOU TOWN KAIPIN</v>
          </cell>
          <cell r="L3918" t="str">
            <v>NAIROBI BOTTLERS LTD AIRPORT NORTHROAD EMBAKASI KENYA P O BOX 18034-</v>
          </cell>
          <cell r="M3918" t="str">
            <v>CN</v>
          </cell>
          <cell r="N3918" t="str">
            <v>CNJMN</v>
          </cell>
          <cell r="O3918" t="str">
            <v>BG</v>
          </cell>
          <cell r="P3918">
            <v>360</v>
          </cell>
          <cell r="Q3918">
            <v>360</v>
          </cell>
          <cell r="R3918">
            <v>360</v>
          </cell>
          <cell r="S3918">
            <v>360</v>
          </cell>
          <cell r="T3918">
            <v>417348</v>
          </cell>
          <cell r="U3918">
            <v>417348</v>
          </cell>
          <cell r="V3918">
            <v>417348</v>
          </cell>
          <cell r="W3918">
            <v>417348</v>
          </cell>
          <cell r="X3918" t="str">
            <v>PET RESIN RAMAPET R1 PIN P000611756Q EMAIL AKERUBO CCBAGROUP COM OR JAYOYI CCBAGROUP COM HS CODE 39 07 61</v>
          </cell>
          <cell r="Y3918" t="str">
            <v>Valide</v>
          </cell>
        </row>
        <row r="3919">
          <cell r="A3919" t="str">
            <v>FCIU7100228</v>
          </cell>
          <cell r="B3919">
            <v>40</v>
          </cell>
          <cell r="C3919" t="str">
            <v>HLUSPIL200806679</v>
          </cell>
          <cell r="D3919">
            <v>0</v>
          </cell>
          <cell r="E3919">
            <v>0</v>
          </cell>
          <cell r="F3919">
            <v>0</v>
          </cell>
          <cell r="G3919">
            <v>0</v>
          </cell>
          <cell r="H3919">
            <v>0</v>
          </cell>
          <cell r="I3919" t="str">
            <v>2020 MSA 167530</v>
          </cell>
          <cell r="J3919">
            <v>56</v>
          </cell>
          <cell r="K3919" t="str">
            <v>GUANGDONG IVL PET POLYMER CO LTD NO 1 MEIHUA ROAD SHUIKOU TOWN KAIPIN</v>
          </cell>
          <cell r="L3919" t="str">
            <v>NAIROBI BOTTLERS LTD AIRPORT NORTHROAD EMBAKASI KENYA P O BOX 18034-</v>
          </cell>
          <cell r="M3919" t="str">
            <v>CN</v>
          </cell>
          <cell r="N3919" t="str">
            <v>CNJMN</v>
          </cell>
          <cell r="O3919" t="str">
            <v>BG</v>
          </cell>
          <cell r="P3919">
            <v>360</v>
          </cell>
          <cell r="Q3919">
            <v>360</v>
          </cell>
          <cell r="R3919">
            <v>360</v>
          </cell>
          <cell r="S3919">
            <v>360</v>
          </cell>
          <cell r="T3919">
            <v>417348</v>
          </cell>
          <cell r="U3919">
            <v>417348</v>
          </cell>
          <cell r="V3919">
            <v>417348</v>
          </cell>
          <cell r="W3919">
            <v>417348</v>
          </cell>
          <cell r="X3919" t="str">
            <v>PET RESIN RAMAPET R1 PIN P000611756Q EMAIL AKERUBO CCBAGROUP COM OR JAYOYI CCBAGROUP COM HS CODE 39 07 61</v>
          </cell>
          <cell r="Y3919" t="str">
            <v>Valide</v>
          </cell>
        </row>
        <row r="3920">
          <cell r="A3920" t="str">
            <v>PCIU2852048</v>
          </cell>
          <cell r="B3920">
            <v>20</v>
          </cell>
          <cell r="C3920" t="str">
            <v>HPH000220600</v>
          </cell>
          <cell r="D3920">
            <v>0</v>
          </cell>
          <cell r="E3920">
            <v>0</v>
          </cell>
          <cell r="F3920">
            <v>0</v>
          </cell>
          <cell r="G3920">
            <v>0</v>
          </cell>
          <cell r="H3920">
            <v>0</v>
          </cell>
          <cell r="I3920" t="str">
            <v>2020 MSA 167530</v>
          </cell>
          <cell r="J3920">
            <v>56</v>
          </cell>
          <cell r="K3920" t="str">
            <v>GUANGDONG IVL PET POLYMER CO LTD NO 1 MEIHUA ROAD SHUIKOU TOWN KAIPIN</v>
          </cell>
          <cell r="L3920" t="str">
            <v>NAIROBI BOTTLERS LTD AIRPORT NORTHROAD EMBAKASI KENYA P O BOX 18034-</v>
          </cell>
          <cell r="M3920" t="str">
            <v>CN</v>
          </cell>
          <cell r="N3920" t="str">
            <v>CNJMN</v>
          </cell>
          <cell r="O3920" t="str">
            <v>BG</v>
          </cell>
          <cell r="P3920">
            <v>360</v>
          </cell>
          <cell r="Q3920">
            <v>360</v>
          </cell>
          <cell r="R3920">
            <v>360</v>
          </cell>
          <cell r="S3920">
            <v>360</v>
          </cell>
          <cell r="T3920">
            <v>417348</v>
          </cell>
          <cell r="U3920">
            <v>417348</v>
          </cell>
          <cell r="V3920">
            <v>417348</v>
          </cell>
          <cell r="W3920">
            <v>417348</v>
          </cell>
          <cell r="X3920" t="str">
            <v>PET RESIN RAMAPET R1 PIN P000611756Q EMAIL AKERUBO CCBAGROUP COM OR JAYOYI CCBAGROUP COM HS CODE 39 07 61</v>
          </cell>
          <cell r="Y3920" t="str">
            <v>Valide</v>
          </cell>
        </row>
        <row r="3921">
          <cell r="A3921" t="str">
            <v>PCIU1289834</v>
          </cell>
          <cell r="B3921">
            <v>20</v>
          </cell>
          <cell r="C3921" t="str">
            <v>HPH000220600</v>
          </cell>
          <cell r="D3921">
            <v>0</v>
          </cell>
          <cell r="E3921">
            <v>0</v>
          </cell>
          <cell r="F3921">
            <v>0</v>
          </cell>
          <cell r="G3921">
            <v>0</v>
          </cell>
          <cell r="H3921">
            <v>0</v>
          </cell>
          <cell r="I3921" t="str">
            <v>2020 MSA 167530</v>
          </cell>
          <cell r="J3921">
            <v>56</v>
          </cell>
          <cell r="K3921" t="str">
            <v>GUANGDONG IVL PET POLYMER CO LTD NO 1 MEIHUA ROAD SHUIKOU TOWN KAIPIN</v>
          </cell>
          <cell r="L3921" t="str">
            <v>NAIROBI BOTTLERS LTD AIRPORT NORTHROAD EMBAKASI KENYA P O BOX 18034-</v>
          </cell>
          <cell r="M3921" t="str">
            <v>CN</v>
          </cell>
          <cell r="N3921" t="str">
            <v>CNJMN</v>
          </cell>
          <cell r="O3921" t="str">
            <v>BG</v>
          </cell>
          <cell r="P3921">
            <v>360</v>
          </cell>
          <cell r="Q3921">
            <v>360</v>
          </cell>
          <cell r="R3921">
            <v>360</v>
          </cell>
          <cell r="S3921">
            <v>360</v>
          </cell>
          <cell r="T3921">
            <v>417348</v>
          </cell>
          <cell r="U3921">
            <v>417348</v>
          </cell>
          <cell r="V3921">
            <v>417348</v>
          </cell>
          <cell r="W3921">
            <v>417348</v>
          </cell>
          <cell r="X3921" t="str">
            <v>PET RESIN RAMAPET R1 PIN P000611756Q EMAIL AKERUBO CCBAGROUP COM OR JAYOYI CCBAGROUP COM HS CODE 39 07 61</v>
          </cell>
          <cell r="Y3921" t="str">
            <v>Valide</v>
          </cell>
        </row>
        <row r="3922">
          <cell r="A3922" t="str">
            <v>TCLU6324155</v>
          </cell>
          <cell r="B3922">
            <v>40</v>
          </cell>
          <cell r="C3922" t="str">
            <v>HSKV19205</v>
          </cell>
          <cell r="D3922">
            <v>0</v>
          </cell>
          <cell r="E3922">
            <v>0</v>
          </cell>
          <cell r="F3922">
            <v>0</v>
          </cell>
          <cell r="G3922">
            <v>0</v>
          </cell>
          <cell r="H3922">
            <v>0</v>
          </cell>
          <cell r="I3922" t="str">
            <v>2020 MSA 167373</v>
          </cell>
          <cell r="J3922">
            <v>122</v>
          </cell>
          <cell r="K3922" t="str">
            <v>CANDOMED INTERNATIONAL LIMITED ROOM</v>
          </cell>
          <cell r="L3922" t="str">
            <v>LABLINK EAST AFRICA COMPANY LIMITED</v>
          </cell>
          <cell r="M3922" t="str">
            <v>CN</v>
          </cell>
          <cell r="N3922" t="str">
            <v>CNTXG</v>
          </cell>
          <cell r="O3922" t="str">
            <v>PK</v>
          </cell>
          <cell r="P3922">
            <v>210</v>
          </cell>
          <cell r="Q3922">
            <v>210</v>
          </cell>
          <cell r="R3922">
            <v>210</v>
          </cell>
          <cell r="S3922">
            <v>210</v>
          </cell>
          <cell r="T3922">
            <v>10500</v>
          </cell>
          <cell r="U3922">
            <v>10500</v>
          </cell>
          <cell r="V3922">
            <v>10500</v>
          </cell>
          <cell r="W3922">
            <v>10500</v>
          </cell>
          <cell r="X3922" t="str">
            <v>HOSPITAL BED CARGO IN TRANSIT TO NAIROBI KENYA ON CONSIGNEE S RISK AND ACCOUNT CARRIER RESPONSIBILITY CEASES AT POD O B CHINA RAILWA Y NO 9 GROUP CO LTD</v>
          </cell>
          <cell r="Y3922" t="str">
            <v>Valide</v>
          </cell>
        </row>
        <row r="3923">
          <cell r="A3923" t="str">
            <v>MSKU7974039</v>
          </cell>
          <cell r="B3923">
            <v>20</v>
          </cell>
          <cell r="C3923" t="str">
            <v>HSKV19251</v>
          </cell>
          <cell r="D3923">
            <v>0</v>
          </cell>
          <cell r="E3923">
            <v>0</v>
          </cell>
          <cell r="F3923">
            <v>0</v>
          </cell>
          <cell r="G3923">
            <v>0</v>
          </cell>
          <cell r="H3923">
            <v>0</v>
          </cell>
          <cell r="I3923" t="str">
            <v>2020 MSA 167434</v>
          </cell>
          <cell r="J3923">
            <v>449</v>
          </cell>
          <cell r="K3923" t="str">
            <v>TRUCKMATE INTERNATIONAL LIMITED P O</v>
          </cell>
          <cell r="L3923" t="str">
            <v>TO ORDER</v>
          </cell>
          <cell r="M3923" t="str">
            <v>CN</v>
          </cell>
          <cell r="N3923" t="str">
            <v>CNTAO</v>
          </cell>
          <cell r="O3923" t="str">
            <v>PK</v>
          </cell>
          <cell r="P3923">
            <v>228</v>
          </cell>
          <cell r="Q3923">
            <v>228</v>
          </cell>
          <cell r="R3923">
            <v>228</v>
          </cell>
          <cell r="S3923">
            <v>228</v>
          </cell>
          <cell r="T3923">
            <v>181893</v>
          </cell>
          <cell r="U3923">
            <v>181893</v>
          </cell>
          <cell r="V3923">
            <v>181893</v>
          </cell>
          <cell r="W3923">
            <v>181893</v>
          </cell>
          <cell r="X3923" t="str">
            <v>150 UNITS UNASSEMBLED HS HD TRAILERS IN BASE CKD FORM AS PER PROFORMA INVOICE 2020FU0730 DATED 08-08-2020 CHASSIS NO BIL29747 - 29896 PARTIAL SHIPMENT HS CODE 871640 IDF NUMBER E2008383774 BALANC E SHIPMENT ON BL NO 204906563 TRADE TERMS FOB CHINA DRAWN UNDER AB SA BANK KENYA PLC IRREVOCABLE LETTER OF CREDIT NUMBER 077ILC2202330003 DATED 26-AUG-2020 O B CHINA RAILWAY NO 9 GROUP CO LTD EMAIL SV BHACHUIND CO KE INTRANSIT TO ICD EMBAKASI NAIROBI</v>
          </cell>
          <cell r="Y3923" t="str">
            <v>Valide</v>
          </cell>
        </row>
        <row r="3924">
          <cell r="A3924" t="str">
            <v>PCIU9169460</v>
          </cell>
          <cell r="B3924">
            <v>40</v>
          </cell>
          <cell r="C3924" t="str">
            <v>HUA000308200</v>
          </cell>
          <cell r="D3924">
            <v>0</v>
          </cell>
          <cell r="E3924">
            <v>0</v>
          </cell>
          <cell r="F3924">
            <v>0</v>
          </cell>
          <cell r="G3924">
            <v>0</v>
          </cell>
          <cell r="H3924">
            <v>0</v>
          </cell>
          <cell r="I3924" t="str">
            <v>2020 MSA 167172</v>
          </cell>
          <cell r="J3924">
            <v>306</v>
          </cell>
          <cell r="K3924" t="str">
            <v>NEW SENSATION SANITARY PRODUCTCO LTD XIHAI INDUSTRIAL ZONE LECONG SHU</v>
          </cell>
          <cell r="L3924" t="str">
            <v>VISION IMPEX LTD PLOT 2774 KYADONDO BLOCK 243KITINTALE KAMPALA UGAND</v>
          </cell>
          <cell r="M3924" t="str">
            <v>TH</v>
          </cell>
          <cell r="N3924" t="str">
            <v>CNNSA</v>
          </cell>
          <cell r="O3924" t="str">
            <v>CT</v>
          </cell>
          <cell r="P3924">
            <v>7704</v>
          </cell>
          <cell r="Q3924">
            <v>7704</v>
          </cell>
          <cell r="R3924">
            <v>0</v>
          </cell>
          <cell r="S3924">
            <v>0</v>
          </cell>
          <cell r="T3924">
            <v>14200</v>
          </cell>
          <cell r="U3924">
            <v>14200</v>
          </cell>
          <cell r="V3924">
            <v>0</v>
          </cell>
          <cell r="W3924">
            <v>0</v>
          </cell>
          <cell r="X3924" t="str">
            <v>SANITARY PADS HS CODE 96190010 TIN CODE 1000025021 MOMBASA KENYA IN TRANSIT TO KAMPALA UGANDA IS ON CONSIGNEE S ACCOUNT RISK ARRANGEMENT DEM DET APPLICATION DAY - CTIC D5 17 DAYS FREE COMBINED DETENTION INBOUND CONTAINER CRITER IA BASIC TARIFF - APPROVAL NUMBER POSTCODE 528315 FAX 86-757-28332561 FAX 256-414349297 FREIGHT COLLECT</v>
          </cell>
          <cell r="Y3924" t="str">
            <v>Valid</v>
          </cell>
        </row>
        <row r="3925">
          <cell r="A3925" t="str">
            <v>PCIU9069625</v>
          </cell>
          <cell r="B3925">
            <v>40</v>
          </cell>
          <cell r="C3925" t="str">
            <v>HUA000308200</v>
          </cell>
          <cell r="D3925">
            <v>0</v>
          </cell>
          <cell r="E3925">
            <v>0</v>
          </cell>
          <cell r="F3925">
            <v>0</v>
          </cell>
          <cell r="G3925">
            <v>0</v>
          </cell>
          <cell r="H3925">
            <v>0</v>
          </cell>
          <cell r="I3925" t="str">
            <v>2020 MSA 167172</v>
          </cell>
          <cell r="J3925">
            <v>306</v>
          </cell>
          <cell r="K3925" t="str">
            <v>NEW SENSATION SANITARY PRODUCTCO LTD XIHAI INDUSTRIAL ZONE LECONG SHU</v>
          </cell>
          <cell r="L3925" t="str">
            <v>VISION IMPEX LTD PLOT 2774 KYADONDO BLOCK 243KITINTALE KAMPALA UGAND</v>
          </cell>
          <cell r="M3925" t="str">
            <v>TH</v>
          </cell>
          <cell r="N3925" t="str">
            <v>CNNSA</v>
          </cell>
          <cell r="O3925" t="str">
            <v>CT</v>
          </cell>
          <cell r="P3925">
            <v>7704</v>
          </cell>
          <cell r="Q3925">
            <v>7704</v>
          </cell>
          <cell r="R3925">
            <v>0</v>
          </cell>
          <cell r="S3925">
            <v>0</v>
          </cell>
          <cell r="T3925">
            <v>14200</v>
          </cell>
          <cell r="U3925">
            <v>14200</v>
          </cell>
          <cell r="V3925">
            <v>0</v>
          </cell>
          <cell r="W3925">
            <v>0</v>
          </cell>
          <cell r="X3925" t="str">
            <v>SANITARY PADS HS CODE 96190010 TIN CODE 1000025021 MOMBASA KENYA IN TRANSIT TO KAMPALA UGANDA IS ON CONSIGNEE S ACCOUNT RISK ARRANGEMENT DEM DET APPLICATION DAY - CTIC D5 17 DAYS FREE COMBINED DETENTION INBOUND CONTAINER CRITER IA BASIC TARIFF - APPROVAL NUMBER POSTCODE 528315 FAX 86-757-28332561 FAX 256-414349297 FREIGHT COLLECT</v>
          </cell>
          <cell r="Y3925" t="str">
            <v>Valid</v>
          </cell>
        </row>
        <row r="3926">
          <cell r="A3926" t="str">
            <v>PCIU8978368</v>
          </cell>
          <cell r="B3926">
            <v>40</v>
          </cell>
          <cell r="C3926" t="str">
            <v>HUA000336400</v>
          </cell>
          <cell r="D3926">
            <v>0</v>
          </cell>
          <cell r="E3926">
            <v>0</v>
          </cell>
          <cell r="F3926">
            <v>0</v>
          </cell>
          <cell r="G3926">
            <v>0</v>
          </cell>
          <cell r="H3926">
            <v>0</v>
          </cell>
          <cell r="I3926" t="str">
            <v>2020 MSA 167472</v>
          </cell>
          <cell r="J3926">
            <v>200</v>
          </cell>
          <cell r="K3926" t="str">
            <v>MARICSON LIMITED FLAT 1506 15 F LUCKY CENTRE NO 165-171 WAN CHAI ROAD</v>
          </cell>
          <cell r="L3926" t="str">
            <v>VICTORIA COURTS TRADING LIMITED 9PARKLANDS ROAD P O BOX 1991-00606NAIR</v>
          </cell>
          <cell r="M3926" t="str">
            <v>CN</v>
          </cell>
          <cell r="N3926" t="str">
            <v>CNNSA</v>
          </cell>
          <cell r="O3926" t="str">
            <v>PK</v>
          </cell>
          <cell r="P3926">
            <v>200</v>
          </cell>
          <cell r="Q3926">
            <v>200</v>
          </cell>
          <cell r="R3926">
            <v>200</v>
          </cell>
          <cell r="S3926">
            <v>200</v>
          </cell>
          <cell r="T3926">
            <v>560</v>
          </cell>
          <cell r="U3926">
            <v>560</v>
          </cell>
          <cell r="V3926">
            <v>560</v>
          </cell>
          <cell r="W3926">
            <v>560</v>
          </cell>
          <cell r="X3926" t="str">
            <v>FURNITURE FREIGHT COLLECT FUEL SURCHARGE WILL BE COLLECTED FROM THE CONSIGNEE IN ADDITION TO HAULAGE CHARGES AS PER MOVEMENT DATE FROM MOMBASA AND DAR ES SALAAM INTO INLAND DESTINATION PORT STORAGE CHARGE WILL BE COLLECTED FROM CONSIGNEE AF TER 5 FREE DAYS FROM DATE OF DISCHARGE FROM VESSEL AS PER KENYA PORT AUTHORITY TARIFF AT TIME OF DELIVERY AT DESTINATION</v>
          </cell>
          <cell r="Y3926" t="str">
            <v>Valide</v>
          </cell>
        </row>
        <row r="3927">
          <cell r="A3927" t="str">
            <v>CMAU0297146</v>
          </cell>
          <cell r="B3927">
            <v>20</v>
          </cell>
          <cell r="C3927" t="str">
            <v>HUBC00083500</v>
          </cell>
          <cell r="D3927">
            <v>0</v>
          </cell>
          <cell r="E3927">
            <v>0</v>
          </cell>
          <cell r="F3927">
            <v>0</v>
          </cell>
          <cell r="G3927">
            <v>0</v>
          </cell>
          <cell r="H3927">
            <v>0</v>
          </cell>
          <cell r="I3927" t="str">
            <v>2020 MSA 167172</v>
          </cell>
          <cell r="J3927">
            <v>248</v>
          </cell>
          <cell r="K3927" t="str">
            <v>CHINA COMMUNICATIONS CONSTRUCTIONCOMPANY LIMITEDADDRESSBUILDINGA NO 85</v>
          </cell>
          <cell r="L3927" t="str">
            <v>CHINA COMMUNICATIONS CONSTRUCTIONCOMPANY LIMITEDSGR PROJECT P O BOX 39</v>
          </cell>
          <cell r="M3927" t="str">
            <v>TH</v>
          </cell>
          <cell r="N3927" t="str">
            <v>CNNSA</v>
          </cell>
          <cell r="O3927" t="str">
            <v>PK</v>
          </cell>
          <cell r="P3927">
            <v>57</v>
          </cell>
          <cell r="Q3927">
            <v>57</v>
          </cell>
          <cell r="R3927">
            <v>57</v>
          </cell>
          <cell r="S3927">
            <v>57</v>
          </cell>
          <cell r="T3927">
            <v>50230</v>
          </cell>
          <cell r="U3927">
            <v>50230</v>
          </cell>
          <cell r="V3927">
            <v>50230</v>
          </cell>
          <cell r="W3927">
            <v>50230</v>
          </cell>
          <cell r="X3927" t="str">
            <v>FINISHING DECORATION MATERIAL FOR RAILWAY STATION PLOT L R 330 265 HATHERU ROAD LAVINGTON PIN P051446481N TEL 00254-757629362 00254-719590299 FAX 00254-20-3870334 EMAIL CHENW CRBC COM LIUCH CRBC COM FREIGHT PREPAID FUEL SU 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 TION FINISHING DECORATION MATERIAL FOR RAILWAY STATION PLOT L R 330 265 HATHERU ROAD LAVINGTON PIN P051446481N TEL 00254-757629362 00254-719590299 FAX 00254-20-3870334 EMAIL CHENW CRBC COM LIUCH CRBC COM FREIGHT PREPAID FUEL SURCHARGE WILL BE COLLECTED FROM THE CONSIGNEE IN ADDITION TO HAULAGE CHARGES AS P ER MOVEMENT DATE FROM MOMBASA AND DAR ES SALAAM INTO INLAND DESTINATION PORT STORAGE CHARGE WILL BE CO</v>
          </cell>
          <cell r="Y3927" t="str">
            <v>Valide</v>
          </cell>
        </row>
        <row r="3928">
          <cell r="A3928" t="str">
            <v>PCIU8779200</v>
          </cell>
          <cell r="B3928">
            <v>40</v>
          </cell>
          <cell r="C3928" t="str">
            <v>HUBC00092500</v>
          </cell>
          <cell r="D3928">
            <v>0</v>
          </cell>
          <cell r="E3928">
            <v>0</v>
          </cell>
          <cell r="F3928">
            <v>0</v>
          </cell>
          <cell r="G3928">
            <v>0</v>
          </cell>
          <cell r="H3928">
            <v>0</v>
          </cell>
          <cell r="I3928" t="str">
            <v>2020 MSA 167472</v>
          </cell>
          <cell r="J3928">
            <v>180</v>
          </cell>
          <cell r="K3928" t="str">
            <v>SMART LIVING HK LTD ADDFLAT RM909 9 F WORKINGBERG COMMERCIAL BLDG NO</v>
          </cell>
          <cell r="L3928" t="str">
            <v>FRAPPER ELECTRICALS ENTERPRISESLIMITEDADD 9477-00100 DURUMA NAIROBI KE</v>
          </cell>
          <cell r="M3928" t="str">
            <v>CN</v>
          </cell>
          <cell r="N3928" t="str">
            <v>CNNSA</v>
          </cell>
          <cell r="O3928" t="str">
            <v>CT</v>
          </cell>
          <cell r="P3928">
            <v>2202</v>
          </cell>
          <cell r="Q3928">
            <v>2202</v>
          </cell>
          <cell r="R3928">
            <v>2202</v>
          </cell>
          <cell r="S3928">
            <v>2202</v>
          </cell>
          <cell r="T3928">
            <v>14200</v>
          </cell>
          <cell r="U3928">
            <v>14200</v>
          </cell>
          <cell r="V3928">
            <v>14200</v>
          </cell>
          <cell r="W3928">
            <v>14200</v>
          </cell>
          <cell r="X3928" t="str">
            <v>CEILING LIGHT WALL LIGHT ALSO SHIPPER MOBILE 0086-13925489369 EMAIL SARAZHU0107 163 COM ALSO CNEE CONTACT NAME PETER FREIGHT PREPAID FUEL SURCHARGE WILL BE COLLECTED FROM THE CONSIGNEE IN ADDITION TO HAULAGE CHARGES AS PER MOVEMENT DA TE FROM MOMBASA AND DAR ES SALAAM INTO INLAND DESTINATION PORT STORAGE CHARGE WILL BE COLLECTED FROM CONSIGNEE AFTER 5 FREE DAYS FROM DATE OF DISCHARGE FROM VESSEL AS PER KENYA PORT AUTHORITY TARIFF AT TIME OF DELIVERY AT DESTINATION</v>
          </cell>
          <cell r="Y3928" t="str">
            <v>Valide</v>
          </cell>
        </row>
        <row r="3929">
          <cell r="A3929" t="str">
            <v>PCIU8534759</v>
          </cell>
          <cell r="B3929">
            <v>40</v>
          </cell>
          <cell r="C3929" t="str">
            <v>HUBC00092500</v>
          </cell>
          <cell r="D3929">
            <v>0</v>
          </cell>
          <cell r="E3929">
            <v>0</v>
          </cell>
          <cell r="F3929">
            <v>0</v>
          </cell>
          <cell r="G3929">
            <v>0</v>
          </cell>
          <cell r="H3929">
            <v>0</v>
          </cell>
          <cell r="I3929" t="str">
            <v>2020 MSA 167472</v>
          </cell>
          <cell r="J3929">
            <v>180</v>
          </cell>
          <cell r="K3929" t="str">
            <v>SMART LIVING HK LTD ADDFLAT RM909 9 F WORKINGBERG COMMERCIAL BLDG NO</v>
          </cell>
          <cell r="L3929" t="str">
            <v>FRAPPER ELECTRICALS ENTERPRISESLIMITEDADD 9477-00100 DURUMA NAIROBI KE</v>
          </cell>
          <cell r="M3929" t="str">
            <v>CN</v>
          </cell>
          <cell r="N3929" t="str">
            <v>CNNSA</v>
          </cell>
          <cell r="O3929" t="str">
            <v>CT</v>
          </cell>
          <cell r="P3929">
            <v>2202</v>
          </cell>
          <cell r="Q3929">
            <v>2202</v>
          </cell>
          <cell r="R3929">
            <v>2202</v>
          </cell>
          <cell r="S3929">
            <v>2202</v>
          </cell>
          <cell r="T3929">
            <v>14200</v>
          </cell>
          <cell r="U3929">
            <v>14200</v>
          </cell>
          <cell r="V3929">
            <v>14200</v>
          </cell>
          <cell r="W3929">
            <v>14200</v>
          </cell>
          <cell r="X3929" t="str">
            <v>CEILING LIGHT WALL LIGHT ALSO SHIPPER MOBILE 0086-13925489369 EMAIL SARAZHU0107 163 COM ALSO CNEE CONTACT NAME PETER FREIGHT PREPAID FUEL SURCHARGE WILL BE COLLECTED FROM THE CONSIGNEE IN ADDITION TO HAULAGE CHARGES AS PER MOVEMENT DA TE FROM MOMBASA AND DAR ES SALAAM INTO INLAND DESTINATION PORT STORAGE CHARGE WILL BE COLLECTED FROM CONSIGNEE AFTER 5 FREE DAYS FROM DATE OF DISCHARGE FROM VESSEL AS PER KENYA PORT AUTHORITY TARIFF AT TIME OF DELIVERY AT DESTINATION</v>
          </cell>
          <cell r="Y3929" t="str">
            <v>Valide</v>
          </cell>
        </row>
        <row r="3930">
          <cell r="A3930" t="str">
            <v>BSIU8001628</v>
          </cell>
          <cell r="B3930">
            <v>40</v>
          </cell>
          <cell r="C3930" t="str">
            <v>HUBR00063300</v>
          </cell>
          <cell r="D3930">
            <v>0</v>
          </cell>
          <cell r="E3930">
            <v>0</v>
          </cell>
          <cell r="F3930">
            <v>0</v>
          </cell>
          <cell r="G3930">
            <v>0</v>
          </cell>
          <cell r="H3930">
            <v>0</v>
          </cell>
          <cell r="I3930" t="str">
            <v>2020 MSA 167261</v>
          </cell>
          <cell r="J3930">
            <v>70</v>
          </cell>
          <cell r="K3930" t="str">
            <v>FOSHAN ELECTRICAL AND LIGHTINGCO LTD64 NORTH FENJIANG ROAD FOSHAN CH</v>
          </cell>
          <cell r="L3930" t="str">
            <v>BACKMART MERCHANTS LIMITED P O BOX 41388-80100</v>
          </cell>
          <cell r="M3930" t="str">
            <v>CN</v>
          </cell>
          <cell r="N3930" t="str">
            <v>CNNSA</v>
          </cell>
          <cell r="O3930" t="str">
            <v>CT</v>
          </cell>
          <cell r="P3930">
            <v>2115</v>
          </cell>
          <cell r="Q3930">
            <v>2115</v>
          </cell>
          <cell r="R3930">
            <v>0</v>
          </cell>
          <cell r="S3930">
            <v>0</v>
          </cell>
          <cell r="T3930">
            <v>10705</v>
          </cell>
          <cell r="U3930">
            <v>10705</v>
          </cell>
          <cell r="V3930">
            <v>0</v>
          </cell>
          <cell r="W3930">
            <v>0</v>
          </cell>
          <cell r="X3930" t="str">
            <v>LAMPS AS PER PO 190624 ALSO SHIPPER EMAIL TINAFSL 163 COM TEL 86 757 82960209 FAX 86 757 82823192 FREIGHT PREPAID FUEL SURCHARGE WILL BE COLLECTED FROM THE CONSIGNEE IN ADDITION TO HAULAGE CHARGES AS PER MOVEMENT DATE FROM MOMBASA AND DA R ES SALAAM INTO INLAND DESTINATION PORT STORAGE CHARGE WILL BE COLLECTED FROM CONSIGNEE AFTER 5 FREE DAYS FROM DATE OF DISCHARGE FROM VESSEL AS PER KENYA PORT AUTHORITY TARIFF AT TIME OF DELIVERY AT DESTINATION</v>
          </cell>
          <cell r="Y3930" t="str">
            <v>Valide</v>
          </cell>
        </row>
        <row r="3931">
          <cell r="A3931" t="str">
            <v>CAIU9743014</v>
          </cell>
          <cell r="B3931">
            <v>40</v>
          </cell>
          <cell r="C3931" t="str">
            <v>HUBR00064600</v>
          </cell>
          <cell r="D3931">
            <v>0</v>
          </cell>
          <cell r="E3931">
            <v>0</v>
          </cell>
          <cell r="F3931">
            <v>0</v>
          </cell>
          <cell r="G3931">
            <v>0</v>
          </cell>
          <cell r="H3931">
            <v>0</v>
          </cell>
          <cell r="I3931" t="str">
            <v>2020 MSA 167261</v>
          </cell>
          <cell r="J3931">
            <v>61</v>
          </cell>
          <cell r="K3931" t="str">
            <v>JIANGMEN PUKUI INTELLIGENT MACHINECO LTD</v>
          </cell>
          <cell r="L3931" t="str">
            <v>THE WATER SHOP NAIVASHA LTD 32720117 NAIVASHA KENYAPIN NO P051369751Q</v>
          </cell>
          <cell r="M3931" t="str">
            <v>CN</v>
          </cell>
          <cell r="N3931" t="str">
            <v>CNNSA</v>
          </cell>
          <cell r="O3931" t="str">
            <v>CT</v>
          </cell>
          <cell r="P3931">
            <v>133</v>
          </cell>
          <cell r="Q3931">
            <v>133</v>
          </cell>
          <cell r="R3931">
            <v>133</v>
          </cell>
          <cell r="S3931">
            <v>133</v>
          </cell>
          <cell r="T3931">
            <v>7510</v>
          </cell>
          <cell r="U3931">
            <v>7510</v>
          </cell>
          <cell r="V3931">
            <v>7510</v>
          </cell>
          <cell r="W3931">
            <v>7510</v>
          </cell>
          <cell r="X3931" t="str">
            <v>WATER VENDING MACHINE WALL MOUNTED MODEL WATER VENDING MACHINE 4 FAUCETS MODEL IDF MO E2008388934 FREIGHT PREPAID</v>
          </cell>
          <cell r="Y3931" t="str">
            <v>Valide</v>
          </cell>
        </row>
        <row r="3932">
          <cell r="A3932" t="str">
            <v>CAIU9988207</v>
          </cell>
          <cell r="B3932">
            <v>40</v>
          </cell>
          <cell r="C3932" t="str">
            <v>HUCD00021300</v>
          </cell>
          <cell r="D3932">
            <v>0</v>
          </cell>
          <cell r="E3932">
            <v>0</v>
          </cell>
          <cell r="F3932">
            <v>0</v>
          </cell>
          <cell r="G3932">
            <v>0</v>
          </cell>
          <cell r="H3932">
            <v>0</v>
          </cell>
          <cell r="I3932" t="str">
            <v>2020 MSA 167472</v>
          </cell>
          <cell r="J3932">
            <v>301</v>
          </cell>
          <cell r="K3932" t="str">
            <v>WIN-WIN LIGHTING HK COMPANYLIMITEDROOM 1205 12 F TAI SANG BANKBUILDI</v>
          </cell>
          <cell r="L3932" t="str">
            <v>SANGYUG ENTERPRISES LIMITEDSANGYUG CENTER NGARA RD OPPOSITEITESYO LANE</v>
          </cell>
          <cell r="M3932" t="str">
            <v>CN</v>
          </cell>
          <cell r="N3932" t="str">
            <v>CNGAS</v>
          </cell>
          <cell r="O3932" t="str">
            <v>CT</v>
          </cell>
          <cell r="P3932">
            <v>1275</v>
          </cell>
          <cell r="Q3932">
            <v>1275</v>
          </cell>
          <cell r="R3932">
            <v>1275</v>
          </cell>
          <cell r="S3932">
            <v>1275</v>
          </cell>
          <cell r="T3932">
            <v>9532</v>
          </cell>
          <cell r="U3932">
            <v>9532</v>
          </cell>
          <cell r="V3932">
            <v>9532</v>
          </cell>
          <cell r="W3932">
            <v>9532</v>
          </cell>
          <cell r="X3932" t="str">
            <v>TWO BURNER GAS STOVE STAINLESS KETTLE ELECTRIC IRON MINI ELECTRIC COOKER 14 L ELECTRIC OVEN LED BULB LED PANEL LIGHT LED TUBE FITTINGS AUTO SOAP DISPENSER BREAD MAKER SLOW JUICER MICROPHONES STEP UP DOWN TRANSFORMER M ASSAGE CHAIRS POOL TABLE WITH ALL ACCESSORIES KSTAR 800VA 480W LCD LINE INTERACTIVE UPS WITH INTERNAL BAT KSTAR 1500VA 900W LCD LINE INTERACTIVE UPS WITH INTERNAL BAT PIN P051092513K TEL 254 715 177 456 PIN P051092513K TEL 254 715 177 456 FREIGHT COLLECT AT KE00 BY SANGYUG ENTERPRISES LIMITED</v>
          </cell>
          <cell r="Y3932" t="str">
            <v>Valide</v>
          </cell>
        </row>
        <row r="3933">
          <cell r="A3933" t="str">
            <v>PCIU8576184</v>
          </cell>
          <cell r="B3933">
            <v>40</v>
          </cell>
          <cell r="C3933" t="str">
            <v>HUCD00022800</v>
          </cell>
          <cell r="D3933">
            <v>0</v>
          </cell>
          <cell r="E3933">
            <v>0</v>
          </cell>
          <cell r="F3933">
            <v>0</v>
          </cell>
          <cell r="G3933">
            <v>0</v>
          </cell>
          <cell r="H3933">
            <v>0</v>
          </cell>
          <cell r="I3933" t="str">
            <v>2020 MSA 167472</v>
          </cell>
          <cell r="J3933">
            <v>302</v>
          </cell>
          <cell r="K3933" t="str">
            <v>SHANGHAI MEATON TRADE CO LTD ROOM 805 HUAWEN INTL BLDG NO999WEST ZH</v>
          </cell>
          <cell r="L3933" t="str">
            <v>CLASSIC IRONMONGERS LTD ADDMUTHITHI ROAD PO BOX NO17915-00500 NAIROBI</v>
          </cell>
          <cell r="M3933" t="str">
            <v>CN</v>
          </cell>
          <cell r="N3933" t="str">
            <v>CNGAS</v>
          </cell>
          <cell r="O3933" t="str">
            <v>PK</v>
          </cell>
          <cell r="P3933">
            <v>2270</v>
          </cell>
          <cell r="Q3933">
            <v>2270</v>
          </cell>
          <cell r="R3933">
            <v>2270</v>
          </cell>
          <cell r="S3933">
            <v>2270</v>
          </cell>
          <cell r="T3933">
            <v>25678</v>
          </cell>
          <cell r="U3933">
            <v>25678</v>
          </cell>
          <cell r="V3933">
            <v>25678</v>
          </cell>
          <cell r="W3933">
            <v>25678</v>
          </cell>
          <cell r="X3933" t="str">
            <v>ROUND TUBE 74112200 SLIDING DOOR SYSTEM 83024200 ALSO CONSIGNEE E-MAIL ACCOUNTS CLASSICIRONMONGERS CO KE FREIGHT PREPAID</v>
          </cell>
          <cell r="Y3933" t="str">
            <v>Valide</v>
          </cell>
        </row>
        <row r="3934">
          <cell r="A3934" t="str">
            <v>PCIU1455241</v>
          </cell>
          <cell r="B3934">
            <v>20</v>
          </cell>
          <cell r="C3934" t="str">
            <v>HUHG00615700</v>
          </cell>
          <cell r="D3934">
            <v>0</v>
          </cell>
          <cell r="E3934">
            <v>0</v>
          </cell>
          <cell r="F3934">
            <v>0</v>
          </cell>
          <cell r="G3934">
            <v>0</v>
          </cell>
          <cell r="H3934">
            <v>0</v>
          </cell>
          <cell r="I3934" t="str">
            <v>2020 MSA 167261</v>
          </cell>
          <cell r="J3934">
            <v>342</v>
          </cell>
          <cell r="K3934" t="str">
            <v>MIANYANG CITY SHENGRUI FURNITURELIMITED COMPANYNEW INDUSTRIAL ZONE MIA</v>
          </cell>
          <cell r="L3934" t="str">
            <v>ENDEAVOURS CONSTRUCTION COMPANYLIMITED26604 00100 NAIROBI CITY WESTCON</v>
          </cell>
          <cell r="M3934" t="str">
            <v>CN</v>
          </cell>
          <cell r="N3934" t="str">
            <v>CNNSA</v>
          </cell>
          <cell r="O3934" t="str">
            <v>PK</v>
          </cell>
          <cell r="P3934">
            <v>12388</v>
          </cell>
          <cell r="Q3934">
            <v>12388</v>
          </cell>
          <cell r="R3934">
            <v>0</v>
          </cell>
          <cell r="S3934">
            <v>0</v>
          </cell>
          <cell r="T3934">
            <v>303720</v>
          </cell>
          <cell r="U3934">
            <v>303720</v>
          </cell>
          <cell r="V3934">
            <v>0</v>
          </cell>
          <cell r="W3934">
            <v>0</v>
          </cell>
          <cell r="X3934"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34" t="str">
            <v>Valide</v>
          </cell>
        </row>
        <row r="3935">
          <cell r="A3935" t="str">
            <v>PCIU1784859</v>
          </cell>
          <cell r="B3935">
            <v>20</v>
          </cell>
          <cell r="C3935" t="str">
            <v>HUHG00615700</v>
          </cell>
          <cell r="D3935">
            <v>0</v>
          </cell>
          <cell r="E3935">
            <v>0</v>
          </cell>
          <cell r="F3935">
            <v>0</v>
          </cell>
          <cell r="G3935">
            <v>0</v>
          </cell>
          <cell r="H3935">
            <v>0</v>
          </cell>
          <cell r="I3935" t="str">
            <v>2020 MSA 167261</v>
          </cell>
          <cell r="J3935">
            <v>342</v>
          </cell>
          <cell r="K3935" t="str">
            <v>MIANYANG CITY SHENGRUI FURNITURELIMITED COMPANYNEW INDUSTRIAL ZONE MIA</v>
          </cell>
          <cell r="L3935" t="str">
            <v>ENDEAVOURS CONSTRUCTION COMPANYLIMITED26604 00100 NAIROBI CITY WESTCON</v>
          </cell>
          <cell r="M3935" t="str">
            <v>CN</v>
          </cell>
          <cell r="N3935" t="str">
            <v>CNNSA</v>
          </cell>
          <cell r="O3935" t="str">
            <v>PK</v>
          </cell>
          <cell r="P3935">
            <v>12388</v>
          </cell>
          <cell r="Q3935">
            <v>12388</v>
          </cell>
          <cell r="R3935">
            <v>0</v>
          </cell>
          <cell r="S3935">
            <v>0</v>
          </cell>
          <cell r="T3935">
            <v>303720</v>
          </cell>
          <cell r="U3935">
            <v>303720</v>
          </cell>
          <cell r="V3935">
            <v>0</v>
          </cell>
          <cell r="W3935">
            <v>0</v>
          </cell>
          <cell r="X3935"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35" t="str">
            <v>Valide</v>
          </cell>
        </row>
        <row r="3936">
          <cell r="A3936" t="str">
            <v>PCIU0182944</v>
          </cell>
          <cell r="B3936">
            <v>20</v>
          </cell>
          <cell r="C3936" t="str">
            <v>HUHG00615700</v>
          </cell>
          <cell r="D3936">
            <v>0</v>
          </cell>
          <cell r="E3936">
            <v>0</v>
          </cell>
          <cell r="F3936">
            <v>0</v>
          </cell>
          <cell r="G3936">
            <v>0</v>
          </cell>
          <cell r="H3936">
            <v>0</v>
          </cell>
          <cell r="I3936" t="str">
            <v>2020 MSA 167261</v>
          </cell>
          <cell r="J3936">
            <v>342</v>
          </cell>
          <cell r="K3936" t="str">
            <v>MIANYANG CITY SHENGRUI FURNITURELIMITED COMPANYNEW INDUSTRIAL ZONE MIA</v>
          </cell>
          <cell r="L3936" t="str">
            <v>ENDEAVOURS CONSTRUCTION COMPANYLIMITED26604 00100 NAIROBI CITY WESTCON</v>
          </cell>
          <cell r="M3936" t="str">
            <v>CN</v>
          </cell>
          <cell r="N3936" t="str">
            <v>CNNSA</v>
          </cell>
          <cell r="O3936" t="str">
            <v>PK</v>
          </cell>
          <cell r="P3936">
            <v>12388</v>
          </cell>
          <cell r="Q3936">
            <v>12388</v>
          </cell>
          <cell r="R3936">
            <v>0</v>
          </cell>
          <cell r="S3936">
            <v>0</v>
          </cell>
          <cell r="T3936">
            <v>303720</v>
          </cell>
          <cell r="U3936">
            <v>303720</v>
          </cell>
          <cell r="V3936">
            <v>0</v>
          </cell>
          <cell r="W3936">
            <v>0</v>
          </cell>
          <cell r="X3936"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36" t="str">
            <v>Valide</v>
          </cell>
        </row>
        <row r="3937">
          <cell r="A3937" t="str">
            <v>PCIU1595412</v>
          </cell>
          <cell r="B3937">
            <v>20</v>
          </cell>
          <cell r="C3937" t="str">
            <v>HUHG00615700</v>
          </cell>
          <cell r="D3937">
            <v>0</v>
          </cell>
          <cell r="E3937">
            <v>0</v>
          </cell>
          <cell r="F3937">
            <v>0</v>
          </cell>
          <cell r="G3937">
            <v>0</v>
          </cell>
          <cell r="H3937">
            <v>0</v>
          </cell>
          <cell r="I3937" t="str">
            <v>2020 MSA 167261</v>
          </cell>
          <cell r="J3937">
            <v>342</v>
          </cell>
          <cell r="K3937" t="str">
            <v>MIANYANG CITY SHENGRUI FURNITURELIMITED COMPANYNEW INDUSTRIAL ZONE MIA</v>
          </cell>
          <cell r="L3937" t="str">
            <v>ENDEAVOURS CONSTRUCTION COMPANYLIMITED26604 00100 NAIROBI CITY WESTCON</v>
          </cell>
          <cell r="M3937" t="str">
            <v>CN</v>
          </cell>
          <cell r="N3937" t="str">
            <v>CNNSA</v>
          </cell>
          <cell r="O3937" t="str">
            <v>PK</v>
          </cell>
          <cell r="P3937">
            <v>12388</v>
          </cell>
          <cell r="Q3937">
            <v>12388</v>
          </cell>
          <cell r="R3937">
            <v>0</v>
          </cell>
          <cell r="S3937">
            <v>0</v>
          </cell>
          <cell r="T3937">
            <v>303720</v>
          </cell>
          <cell r="U3937">
            <v>303720</v>
          </cell>
          <cell r="V3937">
            <v>0</v>
          </cell>
          <cell r="W3937">
            <v>0</v>
          </cell>
          <cell r="X3937"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37" t="str">
            <v>Valide</v>
          </cell>
        </row>
        <row r="3938">
          <cell r="A3938" t="str">
            <v>PCIU1138967</v>
          </cell>
          <cell r="B3938">
            <v>20</v>
          </cell>
          <cell r="C3938" t="str">
            <v>HUHG00615700</v>
          </cell>
          <cell r="D3938">
            <v>0</v>
          </cell>
          <cell r="E3938">
            <v>0</v>
          </cell>
          <cell r="F3938">
            <v>0</v>
          </cell>
          <cell r="G3938">
            <v>0</v>
          </cell>
          <cell r="H3938">
            <v>0</v>
          </cell>
          <cell r="I3938" t="str">
            <v>2020 MSA 167261</v>
          </cell>
          <cell r="J3938">
            <v>342</v>
          </cell>
          <cell r="K3938" t="str">
            <v>MIANYANG CITY SHENGRUI FURNITURELIMITED COMPANYNEW INDUSTRIAL ZONE MIA</v>
          </cell>
          <cell r="L3938" t="str">
            <v>ENDEAVOURS CONSTRUCTION COMPANYLIMITED26604 00100 NAIROBI CITY WESTCON</v>
          </cell>
          <cell r="M3938" t="str">
            <v>CN</v>
          </cell>
          <cell r="N3938" t="str">
            <v>CNNSA</v>
          </cell>
          <cell r="O3938" t="str">
            <v>PK</v>
          </cell>
          <cell r="P3938">
            <v>12388</v>
          </cell>
          <cell r="Q3938">
            <v>12388</v>
          </cell>
          <cell r="R3938">
            <v>0</v>
          </cell>
          <cell r="S3938">
            <v>0</v>
          </cell>
          <cell r="T3938">
            <v>303720</v>
          </cell>
          <cell r="U3938">
            <v>303720</v>
          </cell>
          <cell r="V3938">
            <v>0</v>
          </cell>
          <cell r="W3938">
            <v>0</v>
          </cell>
          <cell r="X3938"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38" t="str">
            <v>Valide</v>
          </cell>
        </row>
        <row r="3939">
          <cell r="A3939" t="str">
            <v>PCIU1617050</v>
          </cell>
          <cell r="B3939">
            <v>20</v>
          </cell>
          <cell r="C3939" t="str">
            <v>HUHG00615700</v>
          </cell>
          <cell r="D3939">
            <v>0</v>
          </cell>
          <cell r="E3939">
            <v>0</v>
          </cell>
          <cell r="F3939">
            <v>0</v>
          </cell>
          <cell r="G3939">
            <v>0</v>
          </cell>
          <cell r="H3939">
            <v>0</v>
          </cell>
          <cell r="I3939" t="str">
            <v>2020 MSA 167261</v>
          </cell>
          <cell r="J3939">
            <v>342</v>
          </cell>
          <cell r="K3939" t="str">
            <v>MIANYANG CITY SHENGRUI FURNITURELIMITED COMPANYNEW INDUSTRIAL ZONE MIA</v>
          </cell>
          <cell r="L3939" t="str">
            <v>ENDEAVOURS CONSTRUCTION COMPANYLIMITED26604 00100 NAIROBI CITY WESTCON</v>
          </cell>
          <cell r="M3939" t="str">
            <v>CN</v>
          </cell>
          <cell r="N3939" t="str">
            <v>CNNSA</v>
          </cell>
          <cell r="O3939" t="str">
            <v>PK</v>
          </cell>
          <cell r="P3939">
            <v>12388</v>
          </cell>
          <cell r="Q3939">
            <v>12388</v>
          </cell>
          <cell r="R3939">
            <v>0</v>
          </cell>
          <cell r="S3939">
            <v>0</v>
          </cell>
          <cell r="T3939">
            <v>303720</v>
          </cell>
          <cell r="U3939">
            <v>303720</v>
          </cell>
          <cell r="V3939">
            <v>0</v>
          </cell>
          <cell r="W3939">
            <v>0</v>
          </cell>
          <cell r="X3939"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39" t="str">
            <v>Valide</v>
          </cell>
        </row>
        <row r="3940">
          <cell r="A3940" t="str">
            <v>PCIU2888312</v>
          </cell>
          <cell r="B3940">
            <v>20</v>
          </cell>
          <cell r="C3940" t="str">
            <v>HUHG00615700</v>
          </cell>
          <cell r="D3940">
            <v>0</v>
          </cell>
          <cell r="E3940">
            <v>0</v>
          </cell>
          <cell r="F3940">
            <v>0</v>
          </cell>
          <cell r="G3940">
            <v>0</v>
          </cell>
          <cell r="H3940">
            <v>0</v>
          </cell>
          <cell r="I3940" t="str">
            <v>2020 MSA 167261</v>
          </cell>
          <cell r="J3940">
            <v>342</v>
          </cell>
          <cell r="K3940" t="str">
            <v>MIANYANG CITY SHENGRUI FURNITURELIMITED COMPANYNEW INDUSTRIAL ZONE MIA</v>
          </cell>
          <cell r="L3940" t="str">
            <v>ENDEAVOURS CONSTRUCTION COMPANYLIMITED26604 00100 NAIROBI CITY WESTCON</v>
          </cell>
          <cell r="M3940" t="str">
            <v>CN</v>
          </cell>
          <cell r="N3940" t="str">
            <v>CNNSA</v>
          </cell>
          <cell r="O3940" t="str">
            <v>PK</v>
          </cell>
          <cell r="P3940">
            <v>12388</v>
          </cell>
          <cell r="Q3940">
            <v>12388</v>
          </cell>
          <cell r="R3940">
            <v>0</v>
          </cell>
          <cell r="S3940">
            <v>0</v>
          </cell>
          <cell r="T3940">
            <v>303720</v>
          </cell>
          <cell r="U3940">
            <v>303720</v>
          </cell>
          <cell r="V3940">
            <v>0</v>
          </cell>
          <cell r="W3940">
            <v>0</v>
          </cell>
          <cell r="X3940"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0" t="str">
            <v>Valide</v>
          </cell>
        </row>
        <row r="3941">
          <cell r="A3941" t="str">
            <v>PCIU0158110</v>
          </cell>
          <cell r="B3941">
            <v>20</v>
          </cell>
          <cell r="C3941" t="str">
            <v>HUHG00615700</v>
          </cell>
          <cell r="D3941">
            <v>0</v>
          </cell>
          <cell r="E3941">
            <v>0</v>
          </cell>
          <cell r="F3941">
            <v>0</v>
          </cell>
          <cell r="G3941">
            <v>0</v>
          </cell>
          <cell r="H3941">
            <v>0</v>
          </cell>
          <cell r="I3941" t="str">
            <v>2020 MSA 167261</v>
          </cell>
          <cell r="J3941">
            <v>342</v>
          </cell>
          <cell r="K3941" t="str">
            <v>MIANYANG CITY SHENGRUI FURNITURELIMITED COMPANYNEW INDUSTRIAL ZONE MIA</v>
          </cell>
          <cell r="L3941" t="str">
            <v>ENDEAVOURS CONSTRUCTION COMPANYLIMITED26604 00100 NAIROBI CITY WESTCON</v>
          </cell>
          <cell r="M3941" t="str">
            <v>CN</v>
          </cell>
          <cell r="N3941" t="str">
            <v>CNNSA</v>
          </cell>
          <cell r="O3941" t="str">
            <v>PK</v>
          </cell>
          <cell r="P3941">
            <v>12388</v>
          </cell>
          <cell r="Q3941">
            <v>12388</v>
          </cell>
          <cell r="R3941">
            <v>0</v>
          </cell>
          <cell r="S3941">
            <v>0</v>
          </cell>
          <cell r="T3941">
            <v>303720</v>
          </cell>
          <cell r="U3941">
            <v>303720</v>
          </cell>
          <cell r="V3941">
            <v>0</v>
          </cell>
          <cell r="W3941">
            <v>0</v>
          </cell>
          <cell r="X3941"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1" t="str">
            <v>Valide</v>
          </cell>
        </row>
        <row r="3942">
          <cell r="A3942" t="str">
            <v>PCIU1076361</v>
          </cell>
          <cell r="B3942">
            <v>20</v>
          </cell>
          <cell r="C3942" t="str">
            <v>HUHG00615700</v>
          </cell>
          <cell r="D3942">
            <v>0</v>
          </cell>
          <cell r="E3942">
            <v>0</v>
          </cell>
          <cell r="F3942">
            <v>0</v>
          </cell>
          <cell r="G3942">
            <v>0</v>
          </cell>
          <cell r="H3942">
            <v>0</v>
          </cell>
          <cell r="I3942" t="str">
            <v>2020 MSA 167261</v>
          </cell>
          <cell r="J3942">
            <v>342</v>
          </cell>
          <cell r="K3942" t="str">
            <v>MIANYANG CITY SHENGRUI FURNITURELIMITED COMPANYNEW INDUSTRIAL ZONE MIA</v>
          </cell>
          <cell r="L3942" t="str">
            <v>ENDEAVOURS CONSTRUCTION COMPANYLIMITED26604 00100 NAIROBI CITY WESTCON</v>
          </cell>
          <cell r="M3942" t="str">
            <v>CN</v>
          </cell>
          <cell r="N3942" t="str">
            <v>CNNSA</v>
          </cell>
          <cell r="O3942" t="str">
            <v>PK</v>
          </cell>
          <cell r="P3942">
            <v>12388</v>
          </cell>
          <cell r="Q3942">
            <v>12388</v>
          </cell>
          <cell r="R3942">
            <v>0</v>
          </cell>
          <cell r="S3942">
            <v>0</v>
          </cell>
          <cell r="T3942">
            <v>303720</v>
          </cell>
          <cell r="U3942">
            <v>303720</v>
          </cell>
          <cell r="V3942">
            <v>0</v>
          </cell>
          <cell r="W3942">
            <v>0</v>
          </cell>
          <cell r="X3942"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2" t="str">
            <v>Valide</v>
          </cell>
        </row>
        <row r="3943">
          <cell r="A3943" t="str">
            <v>PCIU1531758</v>
          </cell>
          <cell r="B3943">
            <v>20</v>
          </cell>
          <cell r="C3943" t="str">
            <v>HUHG00615700</v>
          </cell>
          <cell r="D3943">
            <v>0</v>
          </cell>
          <cell r="E3943">
            <v>0</v>
          </cell>
          <cell r="F3943">
            <v>0</v>
          </cell>
          <cell r="G3943">
            <v>0</v>
          </cell>
          <cell r="H3943">
            <v>0</v>
          </cell>
          <cell r="I3943" t="str">
            <v>2020 MSA 167261</v>
          </cell>
          <cell r="J3943">
            <v>342</v>
          </cell>
          <cell r="K3943" t="str">
            <v>MIANYANG CITY SHENGRUI FURNITURELIMITED COMPANYNEW INDUSTRIAL ZONE MIA</v>
          </cell>
          <cell r="L3943" t="str">
            <v>ENDEAVOURS CONSTRUCTION COMPANYLIMITED26604 00100 NAIROBI CITY WESTCON</v>
          </cell>
          <cell r="M3943" t="str">
            <v>CN</v>
          </cell>
          <cell r="N3943" t="str">
            <v>CNNSA</v>
          </cell>
          <cell r="O3943" t="str">
            <v>PK</v>
          </cell>
          <cell r="P3943">
            <v>12388</v>
          </cell>
          <cell r="Q3943">
            <v>12388</v>
          </cell>
          <cell r="R3943">
            <v>0</v>
          </cell>
          <cell r="S3943">
            <v>0</v>
          </cell>
          <cell r="T3943">
            <v>303720</v>
          </cell>
          <cell r="U3943">
            <v>303720</v>
          </cell>
          <cell r="V3943">
            <v>0</v>
          </cell>
          <cell r="W3943">
            <v>0</v>
          </cell>
          <cell r="X3943"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3" t="str">
            <v>Valide</v>
          </cell>
        </row>
        <row r="3944">
          <cell r="A3944" t="str">
            <v>PCIU1524722</v>
          </cell>
          <cell r="B3944">
            <v>20</v>
          </cell>
          <cell r="C3944" t="str">
            <v>HUHG00615700</v>
          </cell>
          <cell r="D3944">
            <v>0</v>
          </cell>
          <cell r="E3944">
            <v>0</v>
          </cell>
          <cell r="F3944">
            <v>0</v>
          </cell>
          <cell r="G3944">
            <v>0</v>
          </cell>
          <cell r="H3944">
            <v>0</v>
          </cell>
          <cell r="I3944" t="str">
            <v>2020 MSA 167261</v>
          </cell>
          <cell r="J3944">
            <v>342</v>
          </cell>
          <cell r="K3944" t="str">
            <v>MIANYANG CITY SHENGRUI FURNITURELIMITED COMPANYNEW INDUSTRIAL ZONE MIA</v>
          </cell>
          <cell r="L3944" t="str">
            <v>ENDEAVOURS CONSTRUCTION COMPANYLIMITED26604 00100 NAIROBI CITY WESTCON</v>
          </cell>
          <cell r="M3944" t="str">
            <v>CN</v>
          </cell>
          <cell r="N3944" t="str">
            <v>CNNSA</v>
          </cell>
          <cell r="O3944" t="str">
            <v>PK</v>
          </cell>
          <cell r="P3944">
            <v>12388</v>
          </cell>
          <cell r="Q3944">
            <v>12388</v>
          </cell>
          <cell r="R3944">
            <v>0</v>
          </cell>
          <cell r="S3944">
            <v>0</v>
          </cell>
          <cell r="T3944">
            <v>303720</v>
          </cell>
          <cell r="U3944">
            <v>303720</v>
          </cell>
          <cell r="V3944">
            <v>0</v>
          </cell>
          <cell r="W3944">
            <v>0</v>
          </cell>
          <cell r="X3944"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4" t="str">
            <v>Valide</v>
          </cell>
        </row>
        <row r="3945">
          <cell r="A3945" t="str">
            <v>BMOU2558760</v>
          </cell>
          <cell r="B3945">
            <v>20</v>
          </cell>
          <cell r="C3945" t="str">
            <v>HUHG00615700</v>
          </cell>
          <cell r="D3945">
            <v>0</v>
          </cell>
          <cell r="E3945">
            <v>0</v>
          </cell>
          <cell r="F3945">
            <v>0</v>
          </cell>
          <cell r="G3945">
            <v>0</v>
          </cell>
          <cell r="H3945">
            <v>0</v>
          </cell>
          <cell r="I3945" t="str">
            <v>2020 MSA 167261</v>
          </cell>
          <cell r="J3945">
            <v>342</v>
          </cell>
          <cell r="K3945" t="str">
            <v>MIANYANG CITY SHENGRUI FURNITURELIMITED COMPANYNEW INDUSTRIAL ZONE MIA</v>
          </cell>
          <cell r="L3945" t="str">
            <v>ENDEAVOURS CONSTRUCTION COMPANYLIMITED26604 00100 NAIROBI CITY WESTCON</v>
          </cell>
          <cell r="M3945" t="str">
            <v>CN</v>
          </cell>
          <cell r="N3945" t="str">
            <v>CNNSA</v>
          </cell>
          <cell r="O3945" t="str">
            <v>PK</v>
          </cell>
          <cell r="P3945">
            <v>12388</v>
          </cell>
          <cell r="Q3945">
            <v>12388</v>
          </cell>
          <cell r="R3945">
            <v>0</v>
          </cell>
          <cell r="S3945">
            <v>0</v>
          </cell>
          <cell r="T3945">
            <v>303720</v>
          </cell>
          <cell r="U3945">
            <v>303720</v>
          </cell>
          <cell r="V3945">
            <v>0</v>
          </cell>
          <cell r="W3945">
            <v>0</v>
          </cell>
          <cell r="X3945"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5" t="str">
            <v>Valide</v>
          </cell>
        </row>
        <row r="3946">
          <cell r="A3946" t="str">
            <v>PCIU1426393</v>
          </cell>
          <cell r="B3946">
            <v>20</v>
          </cell>
          <cell r="C3946" t="str">
            <v>HUHG00615700</v>
          </cell>
          <cell r="D3946">
            <v>0</v>
          </cell>
          <cell r="E3946">
            <v>0</v>
          </cell>
          <cell r="F3946">
            <v>0</v>
          </cell>
          <cell r="G3946">
            <v>0</v>
          </cell>
          <cell r="H3946">
            <v>0</v>
          </cell>
          <cell r="I3946" t="str">
            <v>2020 MSA 167261</v>
          </cell>
          <cell r="J3946">
            <v>342</v>
          </cell>
          <cell r="K3946" t="str">
            <v>MIANYANG CITY SHENGRUI FURNITURELIMITED COMPANYNEW INDUSTRIAL ZONE MIA</v>
          </cell>
          <cell r="L3946" t="str">
            <v>ENDEAVOURS CONSTRUCTION COMPANYLIMITED26604 00100 NAIROBI CITY WESTCON</v>
          </cell>
          <cell r="M3946" t="str">
            <v>CN</v>
          </cell>
          <cell r="N3946" t="str">
            <v>CNNSA</v>
          </cell>
          <cell r="O3946" t="str">
            <v>PK</v>
          </cell>
          <cell r="P3946">
            <v>12388</v>
          </cell>
          <cell r="Q3946">
            <v>12388</v>
          </cell>
          <cell r="R3946">
            <v>0</v>
          </cell>
          <cell r="S3946">
            <v>0</v>
          </cell>
          <cell r="T3946">
            <v>303720</v>
          </cell>
          <cell r="U3946">
            <v>303720</v>
          </cell>
          <cell r="V3946">
            <v>0</v>
          </cell>
          <cell r="W3946">
            <v>0</v>
          </cell>
          <cell r="X3946"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6" t="str">
            <v>Valide</v>
          </cell>
        </row>
        <row r="3947">
          <cell r="A3947" t="str">
            <v>PCIU1665799</v>
          </cell>
          <cell r="B3947">
            <v>20</v>
          </cell>
          <cell r="C3947" t="str">
            <v>HUHG00615700</v>
          </cell>
          <cell r="D3947">
            <v>0</v>
          </cell>
          <cell r="E3947">
            <v>0</v>
          </cell>
          <cell r="F3947">
            <v>0</v>
          </cell>
          <cell r="G3947">
            <v>0</v>
          </cell>
          <cell r="H3947">
            <v>0</v>
          </cell>
          <cell r="I3947" t="str">
            <v>2020 MSA 167261</v>
          </cell>
          <cell r="J3947">
            <v>342</v>
          </cell>
          <cell r="K3947" t="str">
            <v>MIANYANG CITY SHENGRUI FURNITURELIMITED COMPANYNEW INDUSTRIAL ZONE MIA</v>
          </cell>
          <cell r="L3947" t="str">
            <v>ENDEAVOURS CONSTRUCTION COMPANYLIMITED26604 00100 NAIROBI CITY WESTCON</v>
          </cell>
          <cell r="M3947" t="str">
            <v>CN</v>
          </cell>
          <cell r="N3947" t="str">
            <v>CNNSA</v>
          </cell>
          <cell r="O3947" t="str">
            <v>PK</v>
          </cell>
          <cell r="P3947">
            <v>12388</v>
          </cell>
          <cell r="Q3947">
            <v>12388</v>
          </cell>
          <cell r="R3947">
            <v>0</v>
          </cell>
          <cell r="S3947">
            <v>0</v>
          </cell>
          <cell r="T3947">
            <v>303720</v>
          </cell>
          <cell r="U3947">
            <v>303720</v>
          </cell>
          <cell r="V3947">
            <v>0</v>
          </cell>
          <cell r="W3947">
            <v>0</v>
          </cell>
          <cell r="X3947"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7" t="str">
            <v>Valide</v>
          </cell>
        </row>
        <row r="3948">
          <cell r="A3948" t="str">
            <v>PCIU2797927</v>
          </cell>
          <cell r="B3948">
            <v>20</v>
          </cell>
          <cell r="C3948" t="str">
            <v>HUHG00615700</v>
          </cell>
          <cell r="D3948">
            <v>0</v>
          </cell>
          <cell r="E3948">
            <v>0</v>
          </cell>
          <cell r="F3948">
            <v>0</v>
          </cell>
          <cell r="G3948">
            <v>0</v>
          </cell>
          <cell r="H3948">
            <v>0</v>
          </cell>
          <cell r="I3948" t="str">
            <v>2020 MSA 167261</v>
          </cell>
          <cell r="J3948">
            <v>342</v>
          </cell>
          <cell r="K3948" t="str">
            <v>MIANYANG CITY SHENGRUI FURNITURELIMITED COMPANYNEW INDUSTRIAL ZONE MIA</v>
          </cell>
          <cell r="L3948" t="str">
            <v>ENDEAVOURS CONSTRUCTION COMPANYLIMITED26604 00100 NAIROBI CITY WESTCON</v>
          </cell>
          <cell r="M3948" t="str">
            <v>CN</v>
          </cell>
          <cell r="N3948" t="str">
            <v>CNNSA</v>
          </cell>
          <cell r="O3948" t="str">
            <v>PK</v>
          </cell>
          <cell r="P3948">
            <v>12388</v>
          </cell>
          <cell r="Q3948">
            <v>12388</v>
          </cell>
          <cell r="R3948">
            <v>0</v>
          </cell>
          <cell r="S3948">
            <v>0</v>
          </cell>
          <cell r="T3948">
            <v>303720</v>
          </cell>
          <cell r="U3948">
            <v>303720</v>
          </cell>
          <cell r="V3948">
            <v>0</v>
          </cell>
          <cell r="W3948">
            <v>0</v>
          </cell>
          <cell r="X3948" t="str">
            <v>CERAMIC TILE WOODEN DOOR AND ACCESSORIES ALUMINIUM-ALLOY DOOR TOILET AND ACCESSORIES SINK AND ACCESSORIES VEGATABLE BASIN TAP MIRROR SHOWER ROOM AND ACCESSORIES LIQUID CONCRETE DENSIFER TEL 0757-82268006 PIN NO P051418152G FREIGHT PREPA ID FUEL SURCHARGE WILL BE COLLECTED FROM THE CONSIGNEE IN ADDITION TO HAULAGE CHARGES AS PER MOVEMENT DATE FROM MOMBASA AND DAR ES SALAAM INTO INLAND DESTINATION PORT STORAGE CHARGE WILL BE COLLECTED FROM CONSIGNEE AFTER 5 FREE DAYS FROM DATE OF DISCHARGE FROM VESSEL AS PER KENYA PORT AUTHORITY TARIFF AT TIME OF DELIVERY AT DESTINATION</v>
          </cell>
          <cell r="Y3948" t="str">
            <v>Valide</v>
          </cell>
        </row>
        <row r="3949">
          <cell r="A3949" t="str">
            <v>DRYU2184260</v>
          </cell>
          <cell r="B3949">
            <v>20</v>
          </cell>
          <cell r="C3949" t="str">
            <v>HUHG00621000</v>
          </cell>
          <cell r="D3949">
            <v>0</v>
          </cell>
          <cell r="E3949">
            <v>0</v>
          </cell>
          <cell r="F3949">
            <v>0</v>
          </cell>
          <cell r="G3949">
            <v>0</v>
          </cell>
          <cell r="H3949">
            <v>0</v>
          </cell>
          <cell r="I3949" t="str">
            <v>2020 MSA 167472</v>
          </cell>
          <cell r="J3949">
            <v>181</v>
          </cell>
          <cell r="K3949" t="str">
            <v>HAIAN HENGKUN IMPORT AND EXPORTCO LTDADD NO168 SHENNAN ROAD BAIYUN</v>
          </cell>
          <cell r="L3949" t="str">
            <v>NANE NIMSO TECHNOLOGIES LTDADD P O BOX 66120-00800NAIROBI KENYA TEL 00</v>
          </cell>
          <cell r="M3949" t="str">
            <v>CN</v>
          </cell>
          <cell r="N3949" t="str">
            <v>CNNSA</v>
          </cell>
          <cell r="O3949" t="str">
            <v>PP</v>
          </cell>
          <cell r="P3949">
            <v>630</v>
          </cell>
          <cell r="Q3949">
            <v>630</v>
          </cell>
          <cell r="R3949">
            <v>630</v>
          </cell>
          <cell r="S3949">
            <v>630</v>
          </cell>
          <cell r="T3949">
            <v>4310</v>
          </cell>
          <cell r="U3949">
            <v>4310</v>
          </cell>
          <cell r="V3949">
            <v>4310</v>
          </cell>
          <cell r="W3949">
            <v>4310</v>
          </cell>
          <cell r="X3949" t="str">
            <v>BANQUET CHAIR FREIGHT PREPAID EMAIL NIMSOTECHNOLOGIES GMAIL COM PIN P051774854T FUEL SURCHARGE WILL BE COLLECTED FROM THE CONSIGNEE IN ADDITION TO HAULAGE CHARGES AS PER MOVEMENT DATE FROM MOMBASA AND DAR ES SALAAM INTO INLAND DESTINA TION PORT STORAGE CHARGE WILL BE COLLECTED FROM CONSIGNEE AFTER 5 FREE DAYS FROM DATE OF DISCHARGE FROM VESSEL AS PER KENYA PORT AUTHORITY TARIFF AT TIME OF DELIVERY AT DESTINATION</v>
          </cell>
          <cell r="Y3949" t="str">
            <v>Valide</v>
          </cell>
        </row>
        <row r="3950">
          <cell r="A3950" t="str">
            <v>PCIU8775416</v>
          </cell>
          <cell r="B3950">
            <v>40</v>
          </cell>
          <cell r="C3950" t="str">
            <v>HUHG00624300</v>
          </cell>
          <cell r="D3950">
            <v>0</v>
          </cell>
          <cell r="E3950">
            <v>0</v>
          </cell>
          <cell r="F3950">
            <v>0</v>
          </cell>
          <cell r="G3950">
            <v>0</v>
          </cell>
          <cell r="H3950">
            <v>0</v>
          </cell>
          <cell r="I3950" t="str">
            <v>2020 MSA 167472</v>
          </cell>
          <cell r="J3950">
            <v>188</v>
          </cell>
          <cell r="K3950" t="str">
            <v>YANTAI SUNNY FOREIGN TRADE CO LTD</v>
          </cell>
          <cell r="L3950" t="str">
            <v>AUTOMAN INTERNATIONAL LTD ADDVISION PLAZA MOMBASAROAD NAIROBI KENYA</v>
          </cell>
          <cell r="M3950" t="str">
            <v>CN</v>
          </cell>
          <cell r="N3950" t="str">
            <v>CNNSA</v>
          </cell>
          <cell r="O3950" t="str">
            <v>PK</v>
          </cell>
          <cell r="P3950">
            <v>268</v>
          </cell>
          <cell r="Q3950">
            <v>268</v>
          </cell>
          <cell r="R3950">
            <v>268</v>
          </cell>
          <cell r="S3950">
            <v>268</v>
          </cell>
          <cell r="T3950">
            <v>15930</v>
          </cell>
          <cell r="U3950">
            <v>15930</v>
          </cell>
          <cell r="V3950">
            <v>15930</v>
          </cell>
          <cell r="W3950">
            <v>15930</v>
          </cell>
          <cell r="X3950" t="str">
            <v>HDPE PIPE 63MM 100M ROLL WHEEL ALIGNER -SMALL CAR WHEEL ALIGNER WHEEL ALIGNER -SMALL CAR WHEEL ALIGNER CAR LIFT-FOUR POST TYPE 3500KG CAPACITY WHEEL BALANCER-SAMLL CAR WHEEL BALANCER 220V-240V-50HZ SUBMERSIBLE PUMP 220V SINGLE PHASE 1 5H P TOOL BOX TROLLEY TYPE MODEL-202 CAR WASH MACHINE-THREE PHASE POWER 380V AIR IMPACT WRENCH1 2 FLANGE-4 FLANGE-2 TROLLEY JACK-5000KG CAPACITY TROLLEY JACK-10000KG CAPACITY GI FITTING 1 1 2 GI FITTING 2 GI FITTING 4 BALL VALVE 1 1 2 BALL VALVE 2 DIPSTICK PROBE COMPLETE WITH CONSOLE PLS-5BX VACCUM CLEANER30L BOTTLE JACK5TON FREIGHT PREPAID E-MAIL AUTOMAN2017 HOTMAIL COM FUEL SURCHARGE WILL BE COLLECTED FROM THE CONSIGNEE IN ADDITION TO HAULAGE CHARGES AS PER MOVEMENT DATE FROM MOMBASA AND DAR ES SALAAM INTO INLAND DESTINATION PORT STORAGE CHARGE WILL BE COLLECTED FROM CONSIGNEE AFTER 5 FREE DAYS FROM DATE OF DISCHARGE FROM VESSE L AS PER KENYA PORT AUTHORITY TARIFF AT TIME OF DELIVERY AT DESTINATION</v>
          </cell>
          <cell r="Y3950" t="str">
            <v>Valide</v>
          </cell>
        </row>
        <row r="3951">
          <cell r="A3951" t="str">
            <v>PCIU9207724</v>
          </cell>
          <cell r="B3951">
            <v>40</v>
          </cell>
          <cell r="C3951" t="str">
            <v>HUHG00625300</v>
          </cell>
          <cell r="D3951">
            <v>0</v>
          </cell>
          <cell r="E3951">
            <v>0</v>
          </cell>
          <cell r="F3951">
            <v>0</v>
          </cell>
          <cell r="G3951">
            <v>0</v>
          </cell>
          <cell r="H3951">
            <v>0</v>
          </cell>
          <cell r="I3951" t="str">
            <v>2020 MSA 167472</v>
          </cell>
          <cell r="J3951">
            <v>175</v>
          </cell>
          <cell r="K3951" t="str">
            <v>GUANGZHOU ZHUIJIN TRADING COMPANY</v>
          </cell>
          <cell r="L3951" t="str">
            <v>MAGUNAS SUPER STORE LIMITED P O BOX 5338-80401 KWALEKENYA TEL072284104</v>
          </cell>
          <cell r="M3951" t="str">
            <v>CN</v>
          </cell>
          <cell r="N3951" t="str">
            <v>CNNSA</v>
          </cell>
          <cell r="O3951" t="str">
            <v>PK</v>
          </cell>
          <cell r="P3951">
            <v>1880</v>
          </cell>
          <cell r="Q3951">
            <v>1880</v>
          </cell>
          <cell r="R3951">
            <v>1880</v>
          </cell>
          <cell r="S3951">
            <v>1880</v>
          </cell>
          <cell r="T3951">
            <v>45360</v>
          </cell>
          <cell r="U3951">
            <v>45360</v>
          </cell>
          <cell r="V3951">
            <v>45360</v>
          </cell>
          <cell r="W3951">
            <v>45360</v>
          </cell>
          <cell r="X3951" t="str">
            <v>SHELF SHOPPING BASKET COUNTER SECURITY DOOR SHOPPING TROLLEY IDF NO E2009395214 GOODS IN TRANSIT TO ICD EMBAKASI NAIROBI FREIGHT PREPAID FUEL SURCHARGE WILL BE COLLECTED FROM THE CONSIGNEE IN ADDITION TO HAULAGE CHARGES AS PER MOVEMENT D ATE FROM MOMBASA AND DAR ES SALAAM INTO INLAND DESTINATION PORT STORAGE CHARGE WILL BE COLLECTED FROM CONSIGNEE AFTER 5 FREE DAYS FROM DATE OF DISCHARGE FROM VESSEL AS PER KENYA PORT AUTHORITY TARIFF AT TIME OF DELIVERY AT DESTINATION</v>
          </cell>
          <cell r="Y3951" t="str">
            <v>Valide</v>
          </cell>
        </row>
        <row r="3952">
          <cell r="A3952" t="str">
            <v>PCIU9147585</v>
          </cell>
          <cell r="B3952">
            <v>40</v>
          </cell>
          <cell r="C3952" t="str">
            <v>HUHG00625300</v>
          </cell>
          <cell r="D3952">
            <v>0</v>
          </cell>
          <cell r="E3952">
            <v>0</v>
          </cell>
          <cell r="F3952">
            <v>0</v>
          </cell>
          <cell r="G3952">
            <v>0</v>
          </cell>
          <cell r="H3952">
            <v>0</v>
          </cell>
          <cell r="I3952" t="str">
            <v>2020 MSA 167472</v>
          </cell>
          <cell r="J3952">
            <v>175</v>
          </cell>
          <cell r="K3952" t="str">
            <v>GUANGZHOU ZHUIJIN TRADING COMPANY</v>
          </cell>
          <cell r="L3952" t="str">
            <v>MAGUNAS SUPER STORE LIMITED P O BOX 5338-80401 KWALEKENYA TEL072284104</v>
          </cell>
          <cell r="M3952" t="str">
            <v>CN</v>
          </cell>
          <cell r="N3952" t="str">
            <v>CNNSA</v>
          </cell>
          <cell r="O3952" t="str">
            <v>PK</v>
          </cell>
          <cell r="P3952">
            <v>1880</v>
          </cell>
          <cell r="Q3952">
            <v>1880</v>
          </cell>
          <cell r="R3952">
            <v>1880</v>
          </cell>
          <cell r="S3952">
            <v>1880</v>
          </cell>
          <cell r="T3952">
            <v>45360</v>
          </cell>
          <cell r="U3952">
            <v>45360</v>
          </cell>
          <cell r="V3952">
            <v>45360</v>
          </cell>
          <cell r="W3952">
            <v>45360</v>
          </cell>
          <cell r="X3952" t="str">
            <v>SHELF SHOPPING BASKET COUNTER SECURITY DOOR SHOPPING TROLLEY IDF NO E2009395214 GOODS IN TRANSIT TO ICD EMBAKASI NAIROBI FREIGHT PREPAID FUEL SURCHARGE WILL BE COLLECTED FROM THE CONSIGNEE IN ADDITION TO HAULAGE CHARGES AS PER MOVEMENT D ATE FROM MOMBASA AND DAR ES SALAAM INTO INLAND DESTINATION PORT STORAGE CHARGE WILL BE COLLECTED FROM CONSIGNEE AFTER 5 FREE DAYS FROM DATE OF DISCHARGE FROM VESSEL AS PER KENYA PORT AUTHORITY TARIFF AT TIME OF DELIVERY AT DESTINATION</v>
          </cell>
          <cell r="Y3952" t="str">
            <v>Valide</v>
          </cell>
        </row>
        <row r="3953">
          <cell r="A3953" t="str">
            <v>PCIU8749042</v>
          </cell>
          <cell r="B3953">
            <v>40</v>
          </cell>
          <cell r="C3953" t="str">
            <v>HUPE00316800</v>
          </cell>
          <cell r="D3953">
            <v>0</v>
          </cell>
          <cell r="E3953">
            <v>0</v>
          </cell>
          <cell r="F3953">
            <v>0</v>
          </cell>
          <cell r="G3953">
            <v>0</v>
          </cell>
          <cell r="H3953">
            <v>0</v>
          </cell>
          <cell r="I3953" t="str">
            <v>2020 MSA 167472</v>
          </cell>
          <cell r="J3953">
            <v>337</v>
          </cell>
          <cell r="K3953" t="str">
            <v>ELEGANCE INTERNATIONAL COMPANYLIMITED2 NO 2 HENG NO 3 ROAD FENGJIAN</v>
          </cell>
          <cell r="L3953" t="str">
            <v>MF BATTERIES ENERGY LIMITEDP O BOX 57821-00100 NBI KENYATEL0722627329</v>
          </cell>
          <cell r="M3953" t="str">
            <v>CN</v>
          </cell>
          <cell r="N3953" t="str">
            <v>CNNSA</v>
          </cell>
          <cell r="O3953" t="str">
            <v>CT</v>
          </cell>
          <cell r="P3953">
            <v>1121</v>
          </cell>
          <cell r="Q3953">
            <v>1121</v>
          </cell>
          <cell r="R3953">
            <v>1121</v>
          </cell>
          <cell r="S3953">
            <v>1121</v>
          </cell>
          <cell r="T3953">
            <v>23230</v>
          </cell>
          <cell r="U3953">
            <v>23230</v>
          </cell>
          <cell r="V3953">
            <v>23230</v>
          </cell>
          <cell r="W3953">
            <v>23230</v>
          </cell>
          <cell r="X3953" t="str">
            <v>DISTRIBUTION BOX HS CODE 8537100000 MINI CIRCUIT BREAKER HS CODE 8536200000 FREIGHT PREPAID GUANGDONG CHINA EMAIL PLAVATSA GMAIL COM SECRETARY POWERMAXEA COM</v>
          </cell>
          <cell r="Y3953" t="str">
            <v>Valide</v>
          </cell>
        </row>
        <row r="3954">
          <cell r="A3954" t="str">
            <v>PCIU8948614</v>
          </cell>
          <cell r="B3954">
            <v>40</v>
          </cell>
          <cell r="C3954" t="str">
            <v>HUSG00498200</v>
          </cell>
          <cell r="D3954">
            <v>0</v>
          </cell>
          <cell r="E3954">
            <v>0</v>
          </cell>
          <cell r="F3954">
            <v>0</v>
          </cell>
          <cell r="G3954">
            <v>0</v>
          </cell>
          <cell r="H3954">
            <v>0</v>
          </cell>
          <cell r="I3954" t="str">
            <v>2020 MSA 167172</v>
          </cell>
          <cell r="J3954">
            <v>287</v>
          </cell>
          <cell r="K3954" t="str">
            <v>HOME GENERAL TRADE LIMITED</v>
          </cell>
          <cell r="L3954" t="str">
            <v>C Z BROTHERS MOTORCYCLE LIMITEDADDNAKURU KENYA P OBOX46890-00100 NAIR</v>
          </cell>
          <cell r="M3954" t="str">
            <v>TH</v>
          </cell>
          <cell r="N3954" t="str">
            <v>CNNSA</v>
          </cell>
          <cell r="O3954" t="str">
            <v>CT</v>
          </cell>
          <cell r="P3954">
            <v>930</v>
          </cell>
          <cell r="Q3954">
            <v>930</v>
          </cell>
          <cell r="R3954">
            <v>930</v>
          </cell>
          <cell r="S3954">
            <v>930</v>
          </cell>
          <cell r="T3954">
            <v>20530</v>
          </cell>
          <cell r="U3954">
            <v>20530</v>
          </cell>
          <cell r="V3954">
            <v>20530</v>
          </cell>
          <cell r="W3954">
            <v>20530</v>
          </cell>
          <cell r="X3954" t="str">
            <v>MOTORCYCLE SPARE PARTS ALSO CONSIGNEE EMAIL ZWPSIMON1987 GMAIL COM TEL 00254-723027104 FREIGHT PREPAID FUEL SURCHARGE WILL BE COLLECTED FROM THE CONSIGNEE IN ADDITION TO HAULAGE CHARGES AS PER MOVEMENT DATE FROM MOMBASA AND DAR ES SAL AAM INTO INLAND DESTINATION PORT STORAGE CHARGE WILL BE COLLECTED FROM CONSIGNEE AFTER 5 FREE DAYS FROM DATE OF DISCHARGE FROM VESSEL AS PER KENYA PORT AUTHORITY TARIFF AT TIME OF DELIVERY AT DESTINATION</v>
          </cell>
          <cell r="Y3954" t="str">
            <v>Valide</v>
          </cell>
        </row>
        <row r="3955">
          <cell r="A3955" t="str">
            <v>PCIU8528231</v>
          </cell>
          <cell r="B3955">
            <v>40</v>
          </cell>
          <cell r="C3955" t="str">
            <v>HUSG00515000</v>
          </cell>
          <cell r="D3955">
            <v>0</v>
          </cell>
          <cell r="E3955">
            <v>0</v>
          </cell>
          <cell r="F3955">
            <v>0</v>
          </cell>
          <cell r="G3955">
            <v>0</v>
          </cell>
          <cell r="H3955">
            <v>0</v>
          </cell>
          <cell r="I3955" t="str">
            <v>2020 MSA 167472</v>
          </cell>
          <cell r="J3955">
            <v>173</v>
          </cell>
          <cell r="K3955" t="str">
            <v>HENG TAI CHANG TRADING LIMITEDO B YIFANG INTERNATIONAL INDUSTRYLIMITED</v>
          </cell>
          <cell r="L3955" t="str">
            <v>MEROP COMPANY LIMITEDP O BOX 1350-30100 NAIROBI KENYA254-0729886658 EN</v>
          </cell>
          <cell r="M3955" t="str">
            <v>CN</v>
          </cell>
          <cell r="N3955" t="str">
            <v>CNNSA</v>
          </cell>
          <cell r="O3955" t="str">
            <v>BL</v>
          </cell>
          <cell r="P3955">
            <v>560</v>
          </cell>
          <cell r="Q3955">
            <v>560</v>
          </cell>
          <cell r="R3955">
            <v>560</v>
          </cell>
          <cell r="S3955">
            <v>560</v>
          </cell>
          <cell r="T3955">
            <v>23520</v>
          </cell>
          <cell r="U3955">
            <v>23520</v>
          </cell>
          <cell r="V3955">
            <v>23520</v>
          </cell>
          <cell r="W3955">
            <v>23520</v>
          </cell>
          <cell r="X3955" t="str">
            <v>USED CLOTHES ALSO CONSIGNEE PIN P051682285P FREIGHT PREPAID</v>
          </cell>
          <cell r="Y3955" t="str">
            <v>Valide</v>
          </cell>
        </row>
        <row r="3956">
          <cell r="A3956" t="str">
            <v>CAIU9927705</v>
          </cell>
          <cell r="B3956">
            <v>40</v>
          </cell>
          <cell r="C3956" t="str">
            <v>HUSG00524200</v>
          </cell>
          <cell r="D3956">
            <v>0</v>
          </cell>
          <cell r="E3956">
            <v>0</v>
          </cell>
          <cell r="F3956">
            <v>0</v>
          </cell>
          <cell r="G3956">
            <v>0</v>
          </cell>
          <cell r="H3956">
            <v>0</v>
          </cell>
          <cell r="I3956" t="str">
            <v>2020 MSA 167472</v>
          </cell>
          <cell r="J3956">
            <v>344</v>
          </cell>
          <cell r="K3956" t="str">
            <v>HENG TAI CHANG TRADING LIMITEDO B NZ-FELIZ INTERNATIONAL CO LTD</v>
          </cell>
          <cell r="L3956" t="str">
            <v>ALPYA MEDICAL PRODUCTS CO LIMITEDP O BOX 54948 00200 NAIROBI KENYATEL0</v>
          </cell>
          <cell r="M3956" t="str">
            <v>CN</v>
          </cell>
          <cell r="N3956" t="str">
            <v>CNNSA</v>
          </cell>
          <cell r="O3956" t="str">
            <v>BL</v>
          </cell>
          <cell r="P3956">
            <v>247</v>
          </cell>
          <cell r="Q3956">
            <v>247</v>
          </cell>
          <cell r="R3956">
            <v>247</v>
          </cell>
          <cell r="S3956">
            <v>247</v>
          </cell>
          <cell r="T3956">
            <v>5701</v>
          </cell>
          <cell r="U3956">
            <v>5701</v>
          </cell>
          <cell r="V3956">
            <v>5701</v>
          </cell>
          <cell r="W3956">
            <v>5701</v>
          </cell>
          <cell r="X3956" t="str">
            <v>SWIMMING GLASSES ELECTRIC WELDING MACHINE MASK HAND SPRAYER COTTON GAUZE MASK NON-WOVEN FABRIC ALSO CONSIGNEE P051902165I FREIGHT PREPAID</v>
          </cell>
          <cell r="Y3956" t="str">
            <v>Valide</v>
          </cell>
        </row>
        <row r="3957">
          <cell r="A3957" t="str">
            <v>PCIU8799296</v>
          </cell>
          <cell r="B3957">
            <v>40</v>
          </cell>
          <cell r="C3957" t="str">
            <v>HUUF00029000</v>
          </cell>
          <cell r="D3957">
            <v>0</v>
          </cell>
          <cell r="E3957">
            <v>0</v>
          </cell>
          <cell r="F3957">
            <v>0</v>
          </cell>
          <cell r="G3957">
            <v>0</v>
          </cell>
          <cell r="H3957">
            <v>0</v>
          </cell>
          <cell r="I3957" t="str">
            <v>2020 MSA 167472</v>
          </cell>
          <cell r="J3957">
            <v>264</v>
          </cell>
          <cell r="K3957" t="str">
            <v>BIBO BUILDING MATERIALS CO LIMITED</v>
          </cell>
          <cell r="L3957" t="str">
            <v>RAEI INVESTMENT LIMITED RAEIINVESTMENT LTD P O BOX33223-00600 NAIRO</v>
          </cell>
          <cell r="M3957" t="str">
            <v>CN</v>
          </cell>
          <cell r="N3957" t="str">
            <v>CNNSA</v>
          </cell>
          <cell r="O3957" t="str">
            <v>PK</v>
          </cell>
          <cell r="P3957">
            <v>1600</v>
          </cell>
          <cell r="Q3957">
            <v>1600</v>
          </cell>
          <cell r="R3957">
            <v>1600</v>
          </cell>
          <cell r="S3957">
            <v>1600</v>
          </cell>
          <cell r="T3957">
            <v>45570</v>
          </cell>
          <cell r="U3957">
            <v>45570</v>
          </cell>
          <cell r="V3957">
            <v>45570</v>
          </cell>
          <cell r="W3957">
            <v>45570</v>
          </cell>
          <cell r="X3957" t="str">
            <v>WOOD PLASTIC DECKING KEEL KITCHEN CABINET WARDROBE SHELVING SANITARY WARE TILES TEL 0725762787 FREIGHT PREPAID FUEL SURCHARGE WILL BE COLLECTED FROM THE CONSIGNEE IN ADDITION TO HAULAGE CHARGES AS PER MOVEMENT DATE FROM MOMBASA AND DAR E S SALAAM INTO INLAND DESTINATION PORT STORAGE CHARGE WILL BE COLLECTED FROM CONSIGNEE AFTER 5 FREE DAYS FROM DATE OF DISCHARGE FROM VESSEL AS PER KENYA PORT AUTHORITY TARIFF AT TIME OF DELIVERY AT DESTINATION</v>
          </cell>
          <cell r="Y3957" t="str">
            <v>Valide</v>
          </cell>
        </row>
        <row r="3958">
          <cell r="A3958" t="str">
            <v>PCIU9250567</v>
          </cell>
          <cell r="B3958">
            <v>40</v>
          </cell>
          <cell r="C3958" t="str">
            <v>HUUF00029000</v>
          </cell>
          <cell r="D3958">
            <v>0</v>
          </cell>
          <cell r="E3958">
            <v>0</v>
          </cell>
          <cell r="F3958">
            <v>0</v>
          </cell>
          <cell r="G3958">
            <v>0</v>
          </cell>
          <cell r="H3958">
            <v>0</v>
          </cell>
          <cell r="I3958" t="str">
            <v>2020 MSA 167472</v>
          </cell>
          <cell r="J3958">
            <v>264</v>
          </cell>
          <cell r="K3958" t="str">
            <v>BIBO BUILDING MATERIALS CO LIMITED</v>
          </cell>
          <cell r="L3958" t="str">
            <v>RAEI INVESTMENT LIMITED RAEIINVESTMENT LTD P O BOX33223-00600 NAIRO</v>
          </cell>
          <cell r="M3958" t="str">
            <v>CN</v>
          </cell>
          <cell r="N3958" t="str">
            <v>CNNSA</v>
          </cell>
          <cell r="O3958" t="str">
            <v>PK</v>
          </cell>
          <cell r="P3958">
            <v>1600</v>
          </cell>
          <cell r="Q3958">
            <v>1600</v>
          </cell>
          <cell r="R3958">
            <v>1600</v>
          </cell>
          <cell r="S3958">
            <v>1600</v>
          </cell>
          <cell r="T3958">
            <v>45570</v>
          </cell>
          <cell r="U3958">
            <v>45570</v>
          </cell>
          <cell r="V3958">
            <v>45570</v>
          </cell>
          <cell r="W3958">
            <v>45570</v>
          </cell>
          <cell r="X3958" t="str">
            <v>WOOD PLASTIC DECKING KEEL KITCHEN CABINET WARDROBE SHELVING SANITARY WARE TILES TEL 0725762787 FREIGHT PREPAID FUEL SURCHARGE WILL BE COLLECTED FROM THE CONSIGNEE IN ADDITION TO HAULAGE CHARGES AS PER MOVEMENT DATE FROM MOMBASA AND DAR E S SALAAM INTO INLAND DESTINATION PORT STORAGE CHARGE WILL BE COLLECTED FROM CONSIGNEE AFTER 5 FREE DAYS FROM DATE OF DISCHARGE FROM VESSEL AS PER KENYA PORT AUTHORITY TARIFF AT TIME OF DELIVERY AT DESTINATION</v>
          </cell>
          <cell r="Y3958" t="str">
            <v>Valide</v>
          </cell>
        </row>
        <row r="3959">
          <cell r="A3959" t="str">
            <v>PCIU1093219</v>
          </cell>
          <cell r="B3959">
            <v>20</v>
          </cell>
          <cell r="C3959" t="str">
            <v>HUZU00044000</v>
          </cell>
          <cell r="D3959">
            <v>0</v>
          </cell>
          <cell r="E3959">
            <v>0</v>
          </cell>
          <cell r="F3959">
            <v>0</v>
          </cell>
          <cell r="G3959">
            <v>0</v>
          </cell>
          <cell r="H3959">
            <v>0</v>
          </cell>
          <cell r="I3959" t="str">
            <v>2020 MSA 167472</v>
          </cell>
          <cell r="J3959">
            <v>215</v>
          </cell>
          <cell r="K3959" t="str">
            <v>COUNTRY DRAGON CORPORATION LIMITED</v>
          </cell>
          <cell r="L3959" t="str">
            <v>SAJ ENTERPRISES LTD ALONG MOMBASAROADENTRANCE FROM BEHIND FORMER METR</v>
          </cell>
          <cell r="M3959" t="str">
            <v>CN</v>
          </cell>
          <cell r="N3959" t="str">
            <v>CNNSA</v>
          </cell>
          <cell r="O3959" t="str">
            <v>PK</v>
          </cell>
          <cell r="P3959">
            <v>2700</v>
          </cell>
          <cell r="Q3959">
            <v>2700</v>
          </cell>
          <cell r="R3959">
            <v>2700</v>
          </cell>
          <cell r="S3959">
            <v>2700</v>
          </cell>
          <cell r="T3959">
            <v>76950</v>
          </cell>
          <cell r="U3959">
            <v>76950</v>
          </cell>
          <cell r="V3959">
            <v>76950</v>
          </cell>
          <cell r="W3959">
            <v>76950</v>
          </cell>
          <cell r="X3959" t="str">
            <v>TILES FREIGHT COLLECT EMAIL CERAMICS SAJ CO KE TEL 020-3587001 2 FAX 020-3587006</v>
          </cell>
          <cell r="Y3959" t="str">
            <v>Valide</v>
          </cell>
        </row>
        <row r="3960">
          <cell r="A3960" t="str">
            <v>SEGU4009880</v>
          </cell>
          <cell r="B3960">
            <v>40</v>
          </cell>
          <cell r="C3960" t="str">
            <v>ISB0502642</v>
          </cell>
          <cell r="D3960">
            <v>0</v>
          </cell>
          <cell r="E3960">
            <v>0</v>
          </cell>
          <cell r="F3960">
            <v>0</v>
          </cell>
          <cell r="G3960">
            <v>0</v>
          </cell>
          <cell r="H3960">
            <v>0</v>
          </cell>
          <cell r="I3960" t="str">
            <v>2020 MSA 167382</v>
          </cell>
          <cell r="J3960">
            <v>97</v>
          </cell>
          <cell r="K3960" t="str">
            <v>GOYMEN GIDA AS 1 ORG SAN BOLG 83107CAD 12 SEHITKAMIL 27010 GAZIANTEPTU</v>
          </cell>
          <cell r="L3960" t="str">
            <v>NAAMUUS COMPANYFIRST AVENUE STREETP O BOX 68833NAIROBI</v>
          </cell>
          <cell r="M3960" t="str">
            <v>SA</v>
          </cell>
          <cell r="N3960" t="str">
            <v>SAJED</v>
          </cell>
          <cell r="O3960" t="str">
            <v>CT</v>
          </cell>
          <cell r="P3960">
            <v>2500</v>
          </cell>
          <cell r="Q3960">
            <v>2500</v>
          </cell>
          <cell r="R3960">
            <v>0</v>
          </cell>
          <cell r="S3960">
            <v>0</v>
          </cell>
          <cell r="T3960">
            <v>26000</v>
          </cell>
          <cell r="U3960">
            <v>26000</v>
          </cell>
          <cell r="V3960">
            <v>0</v>
          </cell>
          <cell r="W3960">
            <v>0</v>
          </cell>
          <cell r="X3960" t="str">
            <v>Macaroni 500 gr x 20 pcs in 10 kgs carton boxes HS CODE 190219 FREIGHT PREPAID</v>
          </cell>
          <cell r="Y3960" t="str">
            <v>Valide</v>
          </cell>
        </row>
        <row r="3961">
          <cell r="A3961" t="str">
            <v>ECMU2193307</v>
          </cell>
          <cell r="B3961">
            <v>20</v>
          </cell>
          <cell r="C3961" t="str">
            <v>ISB0508212</v>
          </cell>
          <cell r="D3961">
            <v>0</v>
          </cell>
          <cell r="E3961">
            <v>0</v>
          </cell>
          <cell r="F3961">
            <v>0</v>
          </cell>
          <cell r="G3961">
            <v>0</v>
          </cell>
          <cell r="H3961">
            <v>0</v>
          </cell>
          <cell r="I3961" t="str">
            <v>2020 MSA 167382</v>
          </cell>
          <cell r="J3961">
            <v>98</v>
          </cell>
          <cell r="K3961" t="str">
            <v>REVA TARIM KIMYA SAN VE TIC LTD STITATLICAK MAH VATAN SANAYI SITESIKAV</v>
          </cell>
          <cell r="L3961" t="str">
            <v>VETCARE KENYA LIMITED P O BOX 63405-00619 NAIROBI KENYA</v>
          </cell>
          <cell r="M3961" t="str">
            <v>SA</v>
          </cell>
          <cell r="N3961" t="str">
            <v>TRKYA</v>
          </cell>
          <cell r="O3961" t="str">
            <v>BX</v>
          </cell>
          <cell r="P3961">
            <v>5588</v>
          </cell>
          <cell r="Q3961">
            <v>5588</v>
          </cell>
          <cell r="R3961">
            <v>5588</v>
          </cell>
          <cell r="S3961">
            <v>5588</v>
          </cell>
          <cell r="T3961">
            <v>109200</v>
          </cell>
          <cell r="U3961">
            <v>109200</v>
          </cell>
          <cell r="V3961">
            <v>109200</v>
          </cell>
          <cell r="W3961">
            <v>109200</v>
          </cell>
          <cell r="X3961" t="str">
            <v>FREIGHT PREPAID VITAPHOS MINERAL BLOCK 5 KG VITAPHOS MINERAL BLOCK 5 KG VITAPHOS MINERAL BLOCK 5 KG VITAPHOS MINERAL BLOCK 2 KG VITAPHOS MINERAL BLOCK 10 KG</v>
          </cell>
          <cell r="Y3961" t="str">
            <v>Valide</v>
          </cell>
        </row>
        <row r="3962">
          <cell r="A3962" t="str">
            <v>TRLU8882685</v>
          </cell>
          <cell r="B3962">
            <v>20</v>
          </cell>
          <cell r="C3962" t="str">
            <v>ISB0508212</v>
          </cell>
          <cell r="D3962">
            <v>0</v>
          </cell>
          <cell r="E3962">
            <v>0</v>
          </cell>
          <cell r="F3962">
            <v>0</v>
          </cell>
          <cell r="G3962">
            <v>0</v>
          </cell>
          <cell r="H3962">
            <v>0</v>
          </cell>
          <cell r="I3962" t="str">
            <v>2020 MSA 167382</v>
          </cell>
          <cell r="J3962">
            <v>98</v>
          </cell>
          <cell r="K3962" t="str">
            <v>REVA TARIM KIMYA SAN VE TIC LTD STITATLICAK MAH VATAN SANAYI SITESIKAV</v>
          </cell>
          <cell r="L3962" t="str">
            <v>VETCARE KENYA LIMITED P O BOX 63405-00619 NAIROBI KENYA</v>
          </cell>
          <cell r="M3962" t="str">
            <v>SA</v>
          </cell>
          <cell r="N3962" t="str">
            <v>TRKYA</v>
          </cell>
          <cell r="O3962" t="str">
            <v>BX</v>
          </cell>
          <cell r="P3962">
            <v>5588</v>
          </cell>
          <cell r="Q3962">
            <v>5588</v>
          </cell>
          <cell r="R3962">
            <v>5588</v>
          </cell>
          <cell r="S3962">
            <v>5588</v>
          </cell>
          <cell r="T3962">
            <v>109200</v>
          </cell>
          <cell r="U3962">
            <v>109200</v>
          </cell>
          <cell r="V3962">
            <v>109200</v>
          </cell>
          <cell r="W3962">
            <v>109200</v>
          </cell>
          <cell r="X3962" t="str">
            <v>FREIGHT PREPAID VITAPHOS MINERAL BLOCK 5 KG VITAPHOS MINERAL BLOCK 5 KG VITAPHOS MINERAL BLOCK 5 KG VITAPHOS MINERAL BLOCK 2 KG VITAPHOS MINERAL BLOCK 10 KG</v>
          </cell>
          <cell r="Y3962" t="str">
            <v>Valide</v>
          </cell>
        </row>
        <row r="3963">
          <cell r="A3963" t="str">
            <v>BMOU2165531</v>
          </cell>
          <cell r="B3963">
            <v>20</v>
          </cell>
          <cell r="C3963" t="str">
            <v>ISB0508212</v>
          </cell>
          <cell r="D3963">
            <v>0</v>
          </cell>
          <cell r="E3963">
            <v>0</v>
          </cell>
          <cell r="F3963">
            <v>0</v>
          </cell>
          <cell r="G3963">
            <v>0</v>
          </cell>
          <cell r="H3963">
            <v>0</v>
          </cell>
          <cell r="I3963" t="str">
            <v>2020 MSA 167382</v>
          </cell>
          <cell r="J3963">
            <v>98</v>
          </cell>
          <cell r="K3963" t="str">
            <v>REVA TARIM KIMYA SAN VE TIC LTD STITATLICAK MAH VATAN SANAYI SITESIKAV</v>
          </cell>
          <cell r="L3963" t="str">
            <v>VETCARE KENYA LIMITED P O BOX 63405-00619 NAIROBI KENYA</v>
          </cell>
          <cell r="M3963" t="str">
            <v>SA</v>
          </cell>
          <cell r="N3963" t="str">
            <v>TRKYA</v>
          </cell>
          <cell r="O3963" t="str">
            <v>BX</v>
          </cell>
          <cell r="P3963">
            <v>5588</v>
          </cell>
          <cell r="Q3963">
            <v>5588</v>
          </cell>
          <cell r="R3963">
            <v>5588</v>
          </cell>
          <cell r="S3963">
            <v>5588</v>
          </cell>
          <cell r="T3963">
            <v>109200</v>
          </cell>
          <cell r="U3963">
            <v>109200</v>
          </cell>
          <cell r="V3963">
            <v>109200</v>
          </cell>
          <cell r="W3963">
            <v>109200</v>
          </cell>
          <cell r="X3963" t="str">
            <v>FREIGHT PREPAID VITAPHOS MINERAL BLOCK 5 KG VITAPHOS MINERAL BLOCK 5 KG VITAPHOS MINERAL BLOCK 5 KG VITAPHOS MINERAL BLOCK 2 KG VITAPHOS MINERAL BLOCK 10 KG</v>
          </cell>
          <cell r="Y3963" t="str">
            <v>Valide</v>
          </cell>
        </row>
        <row r="3964">
          <cell r="A3964" t="str">
            <v>CMAU1006815</v>
          </cell>
          <cell r="B3964">
            <v>20</v>
          </cell>
          <cell r="C3964" t="str">
            <v>ISB0508212</v>
          </cell>
          <cell r="D3964">
            <v>0</v>
          </cell>
          <cell r="E3964">
            <v>0</v>
          </cell>
          <cell r="F3964">
            <v>0</v>
          </cell>
          <cell r="G3964">
            <v>0</v>
          </cell>
          <cell r="H3964">
            <v>0</v>
          </cell>
          <cell r="I3964" t="str">
            <v>2020 MSA 167382</v>
          </cell>
          <cell r="J3964">
            <v>98</v>
          </cell>
          <cell r="K3964" t="str">
            <v>REVA TARIM KIMYA SAN VE TIC LTD STITATLICAK MAH VATAN SANAYI SITESIKAV</v>
          </cell>
          <cell r="L3964" t="str">
            <v>VETCARE KENYA LIMITED P O BOX 63405-00619 NAIROBI KENYA</v>
          </cell>
          <cell r="M3964" t="str">
            <v>SA</v>
          </cell>
          <cell r="N3964" t="str">
            <v>TRKYA</v>
          </cell>
          <cell r="O3964" t="str">
            <v>BX</v>
          </cell>
          <cell r="P3964">
            <v>5588</v>
          </cell>
          <cell r="Q3964">
            <v>5588</v>
          </cell>
          <cell r="R3964">
            <v>5588</v>
          </cell>
          <cell r="S3964">
            <v>5588</v>
          </cell>
          <cell r="T3964">
            <v>109200</v>
          </cell>
          <cell r="U3964">
            <v>109200</v>
          </cell>
          <cell r="V3964">
            <v>109200</v>
          </cell>
          <cell r="W3964">
            <v>109200</v>
          </cell>
          <cell r="X3964" t="str">
            <v>FREIGHT PREPAID VITAPHOS MINERAL BLOCK 5 KG VITAPHOS MINERAL BLOCK 5 KG VITAPHOS MINERAL BLOCK 5 KG VITAPHOS MINERAL BLOCK 2 KG VITAPHOS MINERAL BLOCK 10 KG</v>
          </cell>
          <cell r="Y3964" t="str">
            <v>Valide</v>
          </cell>
        </row>
        <row r="3965">
          <cell r="A3965" t="str">
            <v>APZU3382098</v>
          </cell>
          <cell r="B3965">
            <v>20</v>
          </cell>
          <cell r="C3965" t="str">
            <v>ISB0508651</v>
          </cell>
          <cell r="D3965">
            <v>0</v>
          </cell>
          <cell r="E3965">
            <v>0</v>
          </cell>
          <cell r="F3965">
            <v>0</v>
          </cell>
          <cell r="G3965">
            <v>0</v>
          </cell>
          <cell r="H3965">
            <v>0</v>
          </cell>
          <cell r="I3965" t="str">
            <v>2020 MSA 167519</v>
          </cell>
          <cell r="J3965">
            <v>104</v>
          </cell>
          <cell r="K3965" t="str">
            <v>KIRIMCI DI T C A KAYAPA MAH KAYAPA SAN BUL NO 50-NILUFERBURSA -TUR</v>
          </cell>
          <cell r="L3965" t="str">
            <v>KANVIR INVESTMENTS LTDP O BOX 6955-00300NAIROBI-KENYATEL +25471111593</v>
          </cell>
          <cell r="M3965" t="str">
            <v>SA</v>
          </cell>
          <cell r="N3965" t="str">
            <v>SAJED</v>
          </cell>
          <cell r="O3965" t="str">
            <v>PE</v>
          </cell>
          <cell r="P3965">
            <v>28</v>
          </cell>
          <cell r="Q3965">
            <v>28</v>
          </cell>
          <cell r="R3965">
            <v>28</v>
          </cell>
          <cell r="S3965">
            <v>28</v>
          </cell>
          <cell r="T3965">
            <v>52993</v>
          </cell>
          <cell r="U3965">
            <v>52993</v>
          </cell>
          <cell r="V3965">
            <v>52993</v>
          </cell>
          <cell r="W3965">
            <v>52993</v>
          </cell>
          <cell r="X3965" t="str">
            <v>IRON SHEET IRON SHEET HS CODE 721129 TAX PIN P051762377Q FREIGHT COLLECT</v>
          </cell>
          <cell r="Y3965" t="str">
            <v>Valide</v>
          </cell>
        </row>
        <row r="3966">
          <cell r="A3966" t="str">
            <v>TLLU2758001</v>
          </cell>
          <cell r="B3966">
            <v>20</v>
          </cell>
          <cell r="C3966" t="str">
            <v>ISB0511171</v>
          </cell>
          <cell r="D3966">
            <v>0</v>
          </cell>
          <cell r="E3966">
            <v>0</v>
          </cell>
          <cell r="F3966">
            <v>0</v>
          </cell>
          <cell r="G3966">
            <v>0</v>
          </cell>
          <cell r="H3966">
            <v>0</v>
          </cell>
          <cell r="I3966" t="str">
            <v>2020 MSA 167519</v>
          </cell>
          <cell r="J3966">
            <v>6</v>
          </cell>
          <cell r="K3966" t="str">
            <v>ELITA GIDA SANAYI VE TICARET A S YOLGECEN MAH 4001 SK N0 3 SEYHAN --AD</v>
          </cell>
          <cell r="L3966" t="str">
            <v>BIDCO AFRICA LTDPO BOX 239 SCHOOL LANE THIKA -01000 KENYATEL 254 72</v>
          </cell>
          <cell r="M3966" t="str">
            <v>SA</v>
          </cell>
          <cell r="N3966" t="str">
            <v>SAJED</v>
          </cell>
          <cell r="O3966" t="str">
            <v>PK</v>
          </cell>
          <cell r="P3966">
            <v>7</v>
          </cell>
          <cell r="Q3966">
            <v>7</v>
          </cell>
          <cell r="R3966">
            <v>7</v>
          </cell>
          <cell r="S3966">
            <v>7</v>
          </cell>
          <cell r="T3966">
            <v>150520</v>
          </cell>
          <cell r="U3966">
            <v>150520</v>
          </cell>
          <cell r="V3966">
            <v>150520</v>
          </cell>
          <cell r="W3966">
            <v>150520</v>
          </cell>
          <cell r="X3966" t="str">
            <v>CRUDE CORN OIL CRUDE CORN OIL HS CODE 151521 PLACE OF DELIVERY ICD EMBAKASI TOTAL 7 FLEXITANKS FREIGHT PREPAID</v>
          </cell>
          <cell r="Y3966" t="str">
            <v>Valide</v>
          </cell>
        </row>
        <row r="3967">
          <cell r="A3967" t="str">
            <v>CMAU3103711</v>
          </cell>
          <cell r="B3967">
            <v>20</v>
          </cell>
          <cell r="C3967" t="str">
            <v>ISB0511171</v>
          </cell>
          <cell r="D3967">
            <v>0</v>
          </cell>
          <cell r="E3967">
            <v>0</v>
          </cell>
          <cell r="F3967">
            <v>0</v>
          </cell>
          <cell r="G3967">
            <v>0</v>
          </cell>
          <cell r="H3967">
            <v>0</v>
          </cell>
          <cell r="I3967" t="str">
            <v>2020 MSA 167519</v>
          </cell>
          <cell r="J3967">
            <v>6</v>
          </cell>
          <cell r="K3967" t="str">
            <v>ELITA GIDA SANAYI VE TICARET A S YOLGECEN MAH 4001 SK N0 3 SEYHAN --AD</v>
          </cell>
          <cell r="L3967" t="str">
            <v>BIDCO AFRICA LTDPO BOX 239 SCHOOL LANE THIKA -01000 KENYATEL 254 72</v>
          </cell>
          <cell r="M3967" t="str">
            <v>SA</v>
          </cell>
          <cell r="N3967" t="str">
            <v>SAJED</v>
          </cell>
          <cell r="O3967" t="str">
            <v>PK</v>
          </cell>
          <cell r="P3967">
            <v>7</v>
          </cell>
          <cell r="Q3967">
            <v>7</v>
          </cell>
          <cell r="R3967">
            <v>7</v>
          </cell>
          <cell r="S3967">
            <v>7</v>
          </cell>
          <cell r="T3967">
            <v>150520</v>
          </cell>
          <cell r="U3967">
            <v>150520</v>
          </cell>
          <cell r="V3967">
            <v>150520</v>
          </cell>
          <cell r="W3967">
            <v>150520</v>
          </cell>
          <cell r="X3967" t="str">
            <v>CRUDE CORN OIL CRUDE CORN OIL HS CODE 151521 PLACE OF DELIVERY ICD EMBAKASI TOTAL 7 FLEXITANKS FREIGHT PREPAID</v>
          </cell>
          <cell r="Y3967" t="str">
            <v>Valide</v>
          </cell>
        </row>
        <row r="3968">
          <cell r="A3968" t="str">
            <v>MAGU2495177</v>
          </cell>
          <cell r="B3968">
            <v>20</v>
          </cell>
          <cell r="C3968" t="str">
            <v>ISB0511171</v>
          </cell>
          <cell r="D3968">
            <v>0</v>
          </cell>
          <cell r="E3968">
            <v>0</v>
          </cell>
          <cell r="F3968">
            <v>0</v>
          </cell>
          <cell r="G3968">
            <v>0</v>
          </cell>
          <cell r="H3968">
            <v>0</v>
          </cell>
          <cell r="I3968" t="str">
            <v>2020 MSA 167519</v>
          </cell>
          <cell r="J3968">
            <v>6</v>
          </cell>
          <cell r="K3968" t="str">
            <v>ELITA GIDA SANAYI VE TICARET A S YOLGECEN MAH 4001 SK N0 3 SEYHAN --AD</v>
          </cell>
          <cell r="L3968" t="str">
            <v>BIDCO AFRICA LTDPO BOX 239 SCHOOL LANE THIKA -01000 KENYATEL 254 72</v>
          </cell>
          <cell r="M3968" t="str">
            <v>SA</v>
          </cell>
          <cell r="N3968" t="str">
            <v>SAJED</v>
          </cell>
          <cell r="O3968" t="str">
            <v>PK</v>
          </cell>
          <cell r="P3968">
            <v>7</v>
          </cell>
          <cell r="Q3968">
            <v>7</v>
          </cell>
          <cell r="R3968">
            <v>7</v>
          </cell>
          <cell r="S3968">
            <v>7</v>
          </cell>
          <cell r="T3968">
            <v>150520</v>
          </cell>
          <cell r="U3968">
            <v>150520</v>
          </cell>
          <cell r="V3968">
            <v>150520</v>
          </cell>
          <cell r="W3968">
            <v>150520</v>
          </cell>
          <cell r="X3968" t="str">
            <v>CRUDE CORN OIL CRUDE CORN OIL HS CODE 151521 PLACE OF DELIVERY ICD EMBAKASI TOTAL 7 FLEXITANKS FREIGHT PREPAID</v>
          </cell>
          <cell r="Y3968" t="str">
            <v>Valide</v>
          </cell>
        </row>
        <row r="3969">
          <cell r="A3969" t="str">
            <v>CMAU0937984</v>
          </cell>
          <cell r="B3969">
            <v>20</v>
          </cell>
          <cell r="C3969" t="str">
            <v>ISB0511171</v>
          </cell>
          <cell r="D3969">
            <v>0</v>
          </cell>
          <cell r="E3969">
            <v>0</v>
          </cell>
          <cell r="F3969">
            <v>0</v>
          </cell>
          <cell r="G3969">
            <v>0</v>
          </cell>
          <cell r="H3969">
            <v>0</v>
          </cell>
          <cell r="I3969" t="str">
            <v>2020 MSA 167519</v>
          </cell>
          <cell r="J3969">
            <v>6</v>
          </cell>
          <cell r="K3969" t="str">
            <v>ELITA GIDA SANAYI VE TICARET A S YOLGECEN MAH 4001 SK N0 3 SEYHAN --AD</v>
          </cell>
          <cell r="L3969" t="str">
            <v>BIDCO AFRICA LTDPO BOX 239 SCHOOL LANE THIKA -01000 KENYATEL 254 72</v>
          </cell>
          <cell r="M3969" t="str">
            <v>SA</v>
          </cell>
          <cell r="N3969" t="str">
            <v>SAJED</v>
          </cell>
          <cell r="O3969" t="str">
            <v>PK</v>
          </cell>
          <cell r="P3969">
            <v>7</v>
          </cell>
          <cell r="Q3969">
            <v>7</v>
          </cell>
          <cell r="R3969">
            <v>7</v>
          </cell>
          <cell r="S3969">
            <v>7</v>
          </cell>
          <cell r="T3969">
            <v>150520</v>
          </cell>
          <cell r="U3969">
            <v>150520</v>
          </cell>
          <cell r="V3969">
            <v>150520</v>
          </cell>
          <cell r="W3969">
            <v>150520</v>
          </cell>
          <cell r="X3969" t="str">
            <v>CRUDE CORN OIL CRUDE CORN OIL HS CODE 151521 PLACE OF DELIVERY ICD EMBAKASI TOTAL 7 FLEXITANKS FREIGHT PREPAID</v>
          </cell>
          <cell r="Y3969" t="str">
            <v>Valide</v>
          </cell>
        </row>
        <row r="3970">
          <cell r="A3970" t="str">
            <v>TRHU2537425</v>
          </cell>
          <cell r="B3970">
            <v>20</v>
          </cell>
          <cell r="C3970" t="str">
            <v>ISB0511579</v>
          </cell>
          <cell r="D3970">
            <v>0</v>
          </cell>
          <cell r="E3970">
            <v>0</v>
          </cell>
          <cell r="F3970">
            <v>0</v>
          </cell>
          <cell r="G3970">
            <v>0</v>
          </cell>
          <cell r="H3970">
            <v>0</v>
          </cell>
          <cell r="I3970" t="str">
            <v>2020 MSA 167382</v>
          </cell>
          <cell r="J3970">
            <v>110</v>
          </cell>
          <cell r="K3970" t="str">
            <v>NAKSAN DIS TICARET1 ORG SAN BOL 83118 NOLU CAD NO 6BASPINAR GAZIANTEPT</v>
          </cell>
          <cell r="L3970" t="str">
            <v>SUNDA KENYA INDUSTRIAL COMPANYLIMITEDPIN NO P051681233W P O BOX 6780</v>
          </cell>
          <cell r="M3970" t="str">
            <v>SA</v>
          </cell>
          <cell r="N3970" t="str">
            <v>SAJED</v>
          </cell>
          <cell r="O3970" t="str">
            <v>PE</v>
          </cell>
          <cell r="P3970">
            <v>11</v>
          </cell>
          <cell r="Q3970">
            <v>11</v>
          </cell>
          <cell r="R3970">
            <v>0</v>
          </cell>
          <cell r="S3970">
            <v>0</v>
          </cell>
          <cell r="T3970">
            <v>10598</v>
          </cell>
          <cell r="U3970">
            <v>10598</v>
          </cell>
          <cell r="V3970">
            <v>0</v>
          </cell>
          <cell r="W3970">
            <v>0</v>
          </cell>
          <cell r="X3970" t="str">
            <v>PE FILM NET WEIGHT 10378 47 KGS FREIGHT PREPAID SHIPPER CONTINUED ROOM A B 9 F GLORY CENTRE 8 HILLWOOD ROAD TSIM SHA TSUI KOWLOON HONG KONG CONSIGNEE NOTIFY CONTINUED CONTACT PAUL MARETE DAVID WU MOBILE PHONE 0721542127 254786368233 E-MAIL IM KENYA-SUNDA COM</v>
          </cell>
          <cell r="Y3970" t="str">
            <v>Valide</v>
          </cell>
        </row>
        <row r="3971">
          <cell r="A3971" t="str">
            <v>CMAU5859591</v>
          </cell>
          <cell r="B3971">
            <v>40</v>
          </cell>
          <cell r="C3971" t="str">
            <v>ISB0511612</v>
          </cell>
          <cell r="D3971">
            <v>0</v>
          </cell>
          <cell r="E3971">
            <v>0</v>
          </cell>
          <cell r="F3971">
            <v>0</v>
          </cell>
          <cell r="G3971">
            <v>0</v>
          </cell>
          <cell r="H3971">
            <v>0</v>
          </cell>
          <cell r="I3971" t="str">
            <v>2020 MSA 167382</v>
          </cell>
          <cell r="J3971">
            <v>112</v>
          </cell>
          <cell r="K3971" t="str">
            <v>ISITES ISI SAN TIC VE A S 1 ORG SAN BOL KARAMANLILAR CAD NO 10 SINCA</v>
          </cell>
          <cell r="L3971" t="str">
            <v>TO THE ORDER OFI AND M BANK LTD P O BOX 30238-00100 NAIROBIGPO KENYA</v>
          </cell>
          <cell r="M3971" t="str">
            <v>SA</v>
          </cell>
          <cell r="N3971" t="str">
            <v>SAJED</v>
          </cell>
          <cell r="O3971" t="str">
            <v>PK</v>
          </cell>
          <cell r="P3971">
            <v>33</v>
          </cell>
          <cell r="Q3971">
            <v>33</v>
          </cell>
          <cell r="R3971">
            <v>33</v>
          </cell>
          <cell r="S3971">
            <v>33</v>
          </cell>
          <cell r="T3971">
            <v>4740</v>
          </cell>
          <cell r="U3971">
            <v>4740</v>
          </cell>
          <cell r="V3971">
            <v>4740</v>
          </cell>
          <cell r="W3971">
            <v>4740</v>
          </cell>
          <cell r="X3971" t="str">
            <v>KBD-2000 KODSAN DOUBLE SERPENTINE WATER HEATER 2000L SOLAR WATER HEATING SYSTEM INCLUDING COMPLETE SOLAR HEATING SET KSC-0200 KODSAN CLOSED LOOP HORIZONTAL SOLAR TANK 200L SOLAR WATER HEATING SYSTEM COMPLETE WITH TANK PANELS COMPLETE WITH TANK PANELS SUPPORT FRAME FOR 200L SYSTEM AND CONNECTION KIT FULL KSO 300 300L KSS -0200 HORIZONTAL SERPENTINE WATER HEATER 200L SOLAR WATER HEATING SYSTEM COMPLETE WITH TANK PANELS SOLAR WATER HEATING SYSTEM INCLUDING COMPLETE SOLAR HEATING SET 300L HEAT EXCHANGE CALORIFIER SOLAR COLLECTORS SOLAR WATER HEATING SYSTEM INCLUDING COMPLETE SOLAR HEATING SET 500L HEAT EXCHANGE CALORIFIER SOLAR COLLECTORS HEATING SYSTEM INCLUDING COMPLETE SOLAR HEATING SET 160L HEAT EXCHANGE CALORIFIER SOLAR COLLECTORS EXPANSION TANK</v>
          </cell>
          <cell r="Y3971" t="str">
            <v>Valide</v>
          </cell>
        </row>
        <row r="3972">
          <cell r="A3972" t="str">
            <v>CMAU5583610</v>
          </cell>
          <cell r="B3972">
            <v>40</v>
          </cell>
          <cell r="C3972" t="str">
            <v>ISB0511801</v>
          </cell>
          <cell r="D3972">
            <v>0</v>
          </cell>
          <cell r="E3972">
            <v>0</v>
          </cell>
          <cell r="F3972">
            <v>0</v>
          </cell>
          <cell r="G3972">
            <v>0</v>
          </cell>
          <cell r="H3972">
            <v>0</v>
          </cell>
          <cell r="I3972" t="str">
            <v>2020 MSA 167382</v>
          </cell>
          <cell r="J3972">
            <v>13</v>
          </cell>
          <cell r="K3972" t="str">
            <v>CAGATAY EVCIL HAYVAN MAMALARI VEYEM URN SAN VE TIC A SUMIT MAH 740</v>
          </cell>
          <cell r="L3972" t="str">
            <v>TEYBRIDGE LTDPO BOX 28283-0100 5TH FLOORSUITE W5 2 KOSE HEIGHTS ARGWIN</v>
          </cell>
          <cell r="M3972" t="str">
            <v>SA</v>
          </cell>
          <cell r="N3972" t="str">
            <v>TRMER</v>
          </cell>
          <cell r="O3972" t="str">
            <v>PK</v>
          </cell>
          <cell r="P3972">
            <v>1711</v>
          </cell>
          <cell r="Q3972">
            <v>1711</v>
          </cell>
          <cell r="R3972">
            <v>1711</v>
          </cell>
          <cell r="S3972">
            <v>1711</v>
          </cell>
          <cell r="T3972">
            <v>25944</v>
          </cell>
          <cell r="U3972">
            <v>25944</v>
          </cell>
          <cell r="V3972">
            <v>25944</v>
          </cell>
          <cell r="W3972">
            <v>25944</v>
          </cell>
          <cell r="X3972" t="str">
            <v>1 710 PCS OF PET FOOD 1 BOX OF BROCHURES HS CODES 23 09 10 90 00 00 49 01 99 00 90 00 TOTAL 1711 PACKAGES FREIGHT PREPAID CARGO IN TRANSIT TO ICD EMBAKASI AT RECEIVERS RISKS CARES AND EXPENSES</v>
          </cell>
          <cell r="Y3972" t="str">
            <v>Valide</v>
          </cell>
        </row>
        <row r="3973">
          <cell r="A3973" t="str">
            <v>LMCU0491932</v>
          </cell>
          <cell r="B3973">
            <v>40</v>
          </cell>
          <cell r="C3973" t="str">
            <v>JD066725</v>
          </cell>
          <cell r="D3973">
            <v>0</v>
          </cell>
          <cell r="E3973">
            <v>0</v>
          </cell>
          <cell r="F3973">
            <v>0</v>
          </cell>
          <cell r="G3973">
            <v>0</v>
          </cell>
          <cell r="H3973">
            <v>0</v>
          </cell>
          <cell r="I3973" t="str">
            <v>2020 MSA 167188</v>
          </cell>
          <cell r="J3973">
            <v>90</v>
          </cell>
          <cell r="K3973" t="str">
            <v>SAUDI BASIC INDUSTRIES CORPORATION</v>
          </cell>
          <cell r="L3973" t="str">
            <v>ESLON PLASTICS OF KENYA LIMITED</v>
          </cell>
          <cell r="M3973" t="str">
            <v>IT</v>
          </cell>
          <cell r="N3973" t="str">
            <v>SAJED</v>
          </cell>
          <cell r="O3973" t="str">
            <v>BG</v>
          </cell>
          <cell r="P3973">
            <v>2040</v>
          </cell>
          <cell r="Q3973">
            <v>2040</v>
          </cell>
          <cell r="R3973">
            <v>0</v>
          </cell>
          <cell r="S3973">
            <v>0</v>
          </cell>
          <cell r="T3973">
            <v>52224</v>
          </cell>
          <cell r="U3973">
            <v>52224</v>
          </cell>
          <cell r="V3973">
            <v>0</v>
          </cell>
          <cell r="W3973">
            <v>0</v>
          </cell>
          <cell r="X3973" t="str">
            <v>HIGH DENSITY POLYETHYLENE HDPE P6006- ICD EMBAKASI</v>
          </cell>
          <cell r="Y3973" t="str">
            <v>Valide</v>
          </cell>
        </row>
        <row r="3974">
          <cell r="A3974" t="str">
            <v>SGCU9621579</v>
          </cell>
          <cell r="B3974">
            <v>40</v>
          </cell>
          <cell r="C3974" t="str">
            <v>JD066725</v>
          </cell>
          <cell r="D3974">
            <v>0</v>
          </cell>
          <cell r="E3974">
            <v>0</v>
          </cell>
          <cell r="F3974">
            <v>0</v>
          </cell>
          <cell r="G3974">
            <v>0</v>
          </cell>
          <cell r="H3974">
            <v>0</v>
          </cell>
          <cell r="I3974" t="str">
            <v>2020 MSA 167188</v>
          </cell>
          <cell r="J3974">
            <v>90</v>
          </cell>
          <cell r="K3974" t="str">
            <v>SAUDI BASIC INDUSTRIES CORPORATION</v>
          </cell>
          <cell r="L3974" t="str">
            <v>ESLON PLASTICS OF KENYA LIMITED</v>
          </cell>
          <cell r="M3974" t="str">
            <v>IT</v>
          </cell>
          <cell r="N3974" t="str">
            <v>SAJED</v>
          </cell>
          <cell r="O3974" t="str">
            <v>BG</v>
          </cell>
          <cell r="P3974">
            <v>2040</v>
          </cell>
          <cell r="Q3974">
            <v>2040</v>
          </cell>
          <cell r="R3974">
            <v>0</v>
          </cell>
          <cell r="S3974">
            <v>0</v>
          </cell>
          <cell r="T3974">
            <v>52224</v>
          </cell>
          <cell r="U3974">
            <v>52224</v>
          </cell>
          <cell r="V3974">
            <v>0</v>
          </cell>
          <cell r="W3974">
            <v>0</v>
          </cell>
          <cell r="X3974" t="str">
            <v>HIGH DENSITY POLYETHYLENE HDPE P6006- ICD EMBAKASI</v>
          </cell>
          <cell r="Y3974" t="str">
            <v>Valide</v>
          </cell>
        </row>
        <row r="3975">
          <cell r="A3975" t="str">
            <v>SGCU0670931</v>
          </cell>
          <cell r="B3975">
            <v>40</v>
          </cell>
          <cell r="C3975" t="str">
            <v>JH005750</v>
          </cell>
          <cell r="D3975">
            <v>0</v>
          </cell>
          <cell r="E3975">
            <v>0</v>
          </cell>
          <cell r="F3975">
            <v>0</v>
          </cell>
          <cell r="G3975">
            <v>0</v>
          </cell>
          <cell r="H3975">
            <v>0</v>
          </cell>
          <cell r="I3975" t="str">
            <v>2020 MSA 167260</v>
          </cell>
          <cell r="J3975">
            <v>30</v>
          </cell>
          <cell r="K3975" t="str">
            <v>GRINDING SOLUTIONS LTD-DUBAI</v>
          </cell>
          <cell r="L3975" t="str">
            <v>RAI CEMENT LTD</v>
          </cell>
          <cell r="M3975" t="str">
            <v>MZ</v>
          </cell>
          <cell r="N3975" t="str">
            <v>ZADUR</v>
          </cell>
          <cell r="O3975" t="str">
            <v>BG</v>
          </cell>
          <cell r="P3975">
            <v>920</v>
          </cell>
          <cell r="Q3975">
            <v>920</v>
          </cell>
          <cell r="R3975">
            <v>920</v>
          </cell>
          <cell r="S3975">
            <v>920</v>
          </cell>
          <cell r="T3975">
            <v>23220</v>
          </cell>
          <cell r="U3975">
            <v>23220</v>
          </cell>
          <cell r="V3975">
            <v>23220</v>
          </cell>
          <cell r="W3975">
            <v>23220</v>
          </cell>
          <cell r="X3975" t="str">
            <v>STAREX 300 POWDER CEMENT ADDITIVE</v>
          </cell>
          <cell r="Y3975" t="str">
            <v>Valide</v>
          </cell>
        </row>
        <row r="3976">
          <cell r="A3976" t="str">
            <v>LMCU9130205</v>
          </cell>
          <cell r="B3976">
            <v>40</v>
          </cell>
          <cell r="C3976" t="str">
            <v>JH005910</v>
          </cell>
          <cell r="D3976">
            <v>0</v>
          </cell>
          <cell r="E3976">
            <v>0</v>
          </cell>
          <cell r="F3976">
            <v>0</v>
          </cell>
          <cell r="G3976">
            <v>0</v>
          </cell>
          <cell r="H3976">
            <v>0</v>
          </cell>
          <cell r="I3976" t="str">
            <v>2020 MSA 167260</v>
          </cell>
          <cell r="J3976">
            <v>33</v>
          </cell>
          <cell r="K3976" t="str">
            <v>PG BISON PTY LTD</v>
          </cell>
          <cell r="L3976" t="str">
            <v>PG BISON LIMITED</v>
          </cell>
          <cell r="M3976" t="str">
            <v>MZ</v>
          </cell>
          <cell r="N3976" t="str">
            <v>ZADUR</v>
          </cell>
          <cell r="O3976" t="str">
            <v>PK</v>
          </cell>
          <cell r="P3976">
            <v>13328</v>
          </cell>
          <cell r="Q3976">
            <v>13328</v>
          </cell>
          <cell r="R3976">
            <v>13328</v>
          </cell>
          <cell r="S3976">
            <v>13328</v>
          </cell>
          <cell r="T3976">
            <v>810320</v>
          </cell>
          <cell r="U3976">
            <v>810320</v>
          </cell>
          <cell r="V3976">
            <v>810320</v>
          </cell>
          <cell r="W3976">
            <v>810320</v>
          </cell>
          <cell r="X3976" t="str">
            <v>18MM HARVCHY M WOD 2750X1830 -ICD EMBAKASI 18MM SUPWHIT B LAM 2750X1830 16MMSUPWHIT B LAM 2750X1830 ICD EMBAKASI 18MM SUPWHIT B LAM 2750X1830 16MMSUPWHIT B LAM 2750X1830 ICD EMBAKASI 18MM SUPWHIT B LAM 2750X1830 ICD EMBAKASI 18MM SUPWHIT B LAM 2750X1830 ICD EMBAKASI 18MM SUPWHIT B LAM 2750X1830 ICD EMBAKASI 18MM AMERWAL M WOD 2750X1830 ICD EMBAKASI 18MM TREVISO M WOD 2750X1830 ICD EMBAKASI 18MM SUPWHIT B LAM 2750X1830 ICD EMBAKASI 18MM LANZAOK M WOD 2750X1830 18MM NORMAND M WOD 2750X1830 ICD EMBAKASI 18MM SHALOAK M WOD 2750X1830 ICD EMBAKASI 18MM CAPPUCC M WOD 2750X1830 ICD EMBAKASI 18MM SUPWHIT B LAM 2750X1830 ICD EMBAKASI 18MM ESPERAN M WOD 2750X1830 ICD EMBAKASI 18MM COIMBRA M WOD 2750X1830 18MM MONUMTO M WOD 2750X1830 18MM VARDO M WOD 2750X1830 18MM PETRBLU M WOD 2750 X1830 ICD EMBAKASI 18MM SUPWHIT B LAM 2750X1830 16MM SUPWHIT B LAN 2750X1830 ICD EMBAKASI 18MM MAIDENW M WOD 2750X1830 18MM BROOKH M WOD 2750X1830 ICD EMBAKASI 18MM ESPRESO M WOD 2750X1830 18MM ASTANA M WOD 2750X1830 ICD EMBAKASI 18MM SUPWHIT B LAM 2750 X 1830 ICD EMBAKASI 18MM CONGO M WOD 2750X1830 18MM CALAIS M WOD 2750X1830 ICD EMBAKASI 18MM ARDEN M WOD 2750X1830 18MM NAPOCA M WOD 2750X1830 ICD EMBAKASI 18MM FOLKGRY M WOD 2750X1830 ICD EMBAKASI 18MM SUPWHIT B LAM 2750X1830 ICD EMBAKASI 18MM SUPWHIT B LAM 2750X1830 ICD EMBAKASI 18MM ESPERAN M WOD 2750X1830 ICD EMBAKASI 18MM SUPWHIT B LAM 2750X1830 16MM SUPWHIT B LAM 2750X1830 ICD EMBAKASI 18MM BLCK M WOD 2750X1830 ICD EMBAKASI 18MM SUMMOAK M WOD 2750X1830 ICD EMBAKASI 18MM SUPWHIT B LAM 2750X1830 ICD EMBAKASI 18MM SUPBLCK M WOD 2750X1830 18MM STRMGRY M WOD 2750X1830 18MM HAVEN M WOD 2750X1830 18MM LOCKPRT M WOD 2750X1830 ICD EMBAKASI 18MM COIMBRA M WOD 2750X1830 ICD EMBAKASI 18MM VERZASO M WOD 2750X1830 ICD EMBAKASI</v>
          </cell>
          <cell r="Y3976" t="str">
            <v>Valide</v>
          </cell>
        </row>
        <row r="3977">
          <cell r="A3977" t="str">
            <v>LMCU1132346</v>
          </cell>
          <cell r="B3977">
            <v>20</v>
          </cell>
          <cell r="C3977" t="str">
            <v>JH006530</v>
          </cell>
          <cell r="D3977">
            <v>0</v>
          </cell>
          <cell r="E3977">
            <v>0</v>
          </cell>
          <cell r="F3977">
            <v>0</v>
          </cell>
          <cell r="G3977">
            <v>0</v>
          </cell>
          <cell r="H3977">
            <v>0</v>
          </cell>
          <cell r="I3977" t="str">
            <v>2020 MSA 167260</v>
          </cell>
          <cell r="J3977">
            <v>41</v>
          </cell>
          <cell r="K3977" t="str">
            <v>AGS WORLDWIDE MOVERS</v>
          </cell>
          <cell r="L3977" t="str">
            <v>NEHA SUD</v>
          </cell>
          <cell r="M3977" t="str">
            <v>MZ</v>
          </cell>
          <cell r="N3977" t="str">
            <v>ZADUR</v>
          </cell>
          <cell r="O3977" t="str">
            <v>PK</v>
          </cell>
          <cell r="P3977">
            <v>151</v>
          </cell>
          <cell r="Q3977">
            <v>151</v>
          </cell>
          <cell r="R3977">
            <v>151</v>
          </cell>
          <cell r="S3977">
            <v>151</v>
          </cell>
          <cell r="T3977">
            <v>2190</v>
          </cell>
          <cell r="U3977">
            <v>2190</v>
          </cell>
          <cell r="V3977">
            <v>2190</v>
          </cell>
          <cell r="W3977">
            <v>2190</v>
          </cell>
          <cell r="X3977" t="str">
            <v>USED HOUSEHOLD AND 1 PERSONAL EFFECTS BELONGING - ICD EMBAKASI</v>
          </cell>
          <cell r="Y3977" t="str">
            <v>Valide</v>
          </cell>
        </row>
        <row r="3978">
          <cell r="A3978" t="str">
            <v>LMCU1096716</v>
          </cell>
          <cell r="B3978">
            <v>20</v>
          </cell>
          <cell r="C3978" t="str">
            <v>JH007100</v>
          </cell>
          <cell r="D3978">
            <v>0</v>
          </cell>
          <cell r="E3978">
            <v>0</v>
          </cell>
          <cell r="F3978">
            <v>0</v>
          </cell>
          <cell r="G3978">
            <v>0</v>
          </cell>
          <cell r="H3978">
            <v>0</v>
          </cell>
          <cell r="I3978" t="str">
            <v>2020 MSA 167424</v>
          </cell>
          <cell r="J3978">
            <v>25</v>
          </cell>
          <cell r="K3978" t="str">
            <v>HYGROTECH S A PTY LTD</v>
          </cell>
          <cell r="L3978" t="str">
            <v>HYGROTECH EAST AFRICA LTD</v>
          </cell>
          <cell r="M3978" t="str">
            <v>MZ</v>
          </cell>
          <cell r="N3978" t="str">
            <v>ZADUR</v>
          </cell>
          <cell r="O3978" t="str">
            <v>PK</v>
          </cell>
          <cell r="P3978">
            <v>691</v>
          </cell>
          <cell r="Q3978">
            <v>691</v>
          </cell>
          <cell r="R3978">
            <v>691</v>
          </cell>
          <cell r="S3978">
            <v>691</v>
          </cell>
          <cell r="T3978">
            <v>11150</v>
          </cell>
          <cell r="U3978">
            <v>11150</v>
          </cell>
          <cell r="V3978">
            <v>11150</v>
          </cell>
          <cell r="W3978">
            <v>11150</v>
          </cell>
          <cell r="X3978" t="str">
            <v>AGRICULTURE CHEMICALS 20 X BAGS OF FOSFASPRAY 25KGS GROWING MEDIUM 8 BALE OF PEAT MOSS PRINTED BOOKS BROCHURES 115 PRINTED FORUM 2020 VOL1 SEEDS OF FORAGE PLANTS 32 BAGS OF RYEGRASS EXCELLENT 25KG 32 BAGS OF RYEGRASS LOLAN 25KG VEGETABLE SEEDS FOR SOWING PURPOSES 360 BUCKET OF BEAN GOAL 100M 120 BUCKET OF BEAN GOAL 75M 4 POUCH OF LEEK CARENTAN 25KG -ICD EMBAKASI</v>
          </cell>
          <cell r="Y3978" t="str">
            <v>Valide</v>
          </cell>
        </row>
        <row r="3979">
          <cell r="A3979" t="str">
            <v>EMCU9582804</v>
          </cell>
          <cell r="B3979">
            <v>40</v>
          </cell>
          <cell r="C3979" t="str">
            <v>JH007120</v>
          </cell>
          <cell r="D3979">
            <v>0</v>
          </cell>
          <cell r="E3979">
            <v>0</v>
          </cell>
          <cell r="F3979">
            <v>0</v>
          </cell>
          <cell r="G3979">
            <v>0</v>
          </cell>
          <cell r="H3979">
            <v>0</v>
          </cell>
          <cell r="I3979" t="str">
            <v>2020 MSA 167424</v>
          </cell>
          <cell r="J3979">
            <v>27</v>
          </cell>
          <cell r="K3979" t="str">
            <v>SUBNITE PTY LTD</v>
          </cell>
          <cell r="L3979" t="str">
            <v>STYLE INDUSTRIES LIMITED</v>
          </cell>
          <cell r="M3979" t="str">
            <v>MZ</v>
          </cell>
          <cell r="N3979" t="str">
            <v>ZADUR</v>
          </cell>
          <cell r="O3979" t="str">
            <v>PE</v>
          </cell>
          <cell r="P3979">
            <v>44</v>
          </cell>
          <cell r="Q3979">
            <v>44</v>
          </cell>
          <cell r="R3979">
            <v>44</v>
          </cell>
          <cell r="S3979">
            <v>44</v>
          </cell>
          <cell r="T3979">
            <v>42980</v>
          </cell>
          <cell r="U3979">
            <v>42980</v>
          </cell>
          <cell r="V3979">
            <v>42980</v>
          </cell>
          <cell r="W3979">
            <v>42980</v>
          </cell>
          <cell r="X3979" t="str">
            <v>SYNTHETIC FIBRE RAW MATERIAL- ICD EMBAKASI</v>
          </cell>
          <cell r="Y3979" t="str">
            <v>Valide</v>
          </cell>
        </row>
        <row r="3980">
          <cell r="A3980" t="str">
            <v>CRXU9981718</v>
          </cell>
          <cell r="B3980">
            <v>40</v>
          </cell>
          <cell r="C3980" t="str">
            <v>JH007120</v>
          </cell>
          <cell r="D3980">
            <v>0</v>
          </cell>
          <cell r="E3980">
            <v>0</v>
          </cell>
          <cell r="F3980">
            <v>0</v>
          </cell>
          <cell r="G3980">
            <v>0</v>
          </cell>
          <cell r="H3980">
            <v>0</v>
          </cell>
          <cell r="I3980" t="str">
            <v>2020 MSA 167424</v>
          </cell>
          <cell r="J3980">
            <v>27</v>
          </cell>
          <cell r="K3980" t="str">
            <v>SUBNITE PTY LTD</v>
          </cell>
          <cell r="L3980" t="str">
            <v>STYLE INDUSTRIES LIMITED</v>
          </cell>
          <cell r="M3980" t="str">
            <v>MZ</v>
          </cell>
          <cell r="N3980" t="str">
            <v>ZADUR</v>
          </cell>
          <cell r="O3980" t="str">
            <v>PE</v>
          </cell>
          <cell r="P3980">
            <v>44</v>
          </cell>
          <cell r="Q3980">
            <v>44</v>
          </cell>
          <cell r="R3980">
            <v>44</v>
          </cell>
          <cell r="S3980">
            <v>44</v>
          </cell>
          <cell r="T3980">
            <v>42980</v>
          </cell>
          <cell r="U3980">
            <v>42980</v>
          </cell>
          <cell r="V3980">
            <v>42980</v>
          </cell>
          <cell r="W3980">
            <v>42980</v>
          </cell>
          <cell r="X3980" t="str">
            <v>SYNTHETIC FIBRE RAW MATERIAL- ICD EMBAKASI</v>
          </cell>
          <cell r="Y3980" t="str">
            <v>Valide</v>
          </cell>
        </row>
        <row r="3981">
          <cell r="A3981" t="str">
            <v>FCIU8551695</v>
          </cell>
          <cell r="B3981">
            <v>40</v>
          </cell>
          <cell r="C3981" t="str">
            <v>JH007130</v>
          </cell>
          <cell r="D3981">
            <v>0</v>
          </cell>
          <cell r="E3981">
            <v>0</v>
          </cell>
          <cell r="F3981">
            <v>0</v>
          </cell>
          <cell r="G3981">
            <v>0</v>
          </cell>
          <cell r="H3981">
            <v>0</v>
          </cell>
          <cell r="I3981" t="str">
            <v>2020 MSA 167424</v>
          </cell>
          <cell r="J3981">
            <v>28</v>
          </cell>
          <cell r="K3981" t="str">
            <v>NEOLIFE INTERNATIONAL PTY LTD</v>
          </cell>
          <cell r="L3981" t="str">
            <v>NEOLIFE INTERNATIONAL LTD</v>
          </cell>
          <cell r="M3981" t="str">
            <v>MZ</v>
          </cell>
          <cell r="N3981" t="str">
            <v>ZADUR</v>
          </cell>
          <cell r="O3981" t="str">
            <v>PE</v>
          </cell>
          <cell r="P3981">
            <v>16</v>
          </cell>
          <cell r="Q3981">
            <v>16</v>
          </cell>
          <cell r="R3981">
            <v>16</v>
          </cell>
          <cell r="S3981">
            <v>16</v>
          </cell>
          <cell r="T3981">
            <v>6573</v>
          </cell>
          <cell r="U3981">
            <v>6573</v>
          </cell>
          <cell r="V3981">
            <v>6573</v>
          </cell>
          <cell r="W3981">
            <v>6573</v>
          </cell>
          <cell r="X3981" t="str">
            <v>NEOLIFE FOOD SUPPLEMENT AND HEALTH PRODUCTS- ICD EMBAKASI</v>
          </cell>
          <cell r="Y3981" t="str">
            <v>Valide</v>
          </cell>
        </row>
        <row r="3982">
          <cell r="A3982" t="str">
            <v>PCIU0225563</v>
          </cell>
          <cell r="B3982">
            <v>20</v>
          </cell>
          <cell r="C3982" t="str">
            <v>JPN000070200</v>
          </cell>
          <cell r="D3982">
            <v>0</v>
          </cell>
          <cell r="E3982">
            <v>0</v>
          </cell>
          <cell r="F3982">
            <v>0</v>
          </cell>
          <cell r="G3982">
            <v>0</v>
          </cell>
          <cell r="H3982">
            <v>0</v>
          </cell>
          <cell r="I3982" t="str">
            <v>2020 MSA 167472</v>
          </cell>
          <cell r="J3982">
            <v>236</v>
          </cell>
          <cell r="K3982" t="str">
            <v>MAHLE TRADING JAPAN CO LTD 8TH FLOOR G SQUARE 3-2-6 MITA MINATO-KU</v>
          </cell>
          <cell r="L3982" t="str">
            <v>SPARE TECH LTDHOUSE NO 56 CHARLES RUBIA ROAD P O BOX 42674-00100NAIROB</v>
          </cell>
          <cell r="M3982" t="str">
            <v>CN</v>
          </cell>
          <cell r="N3982" t="str">
            <v>JPYOK</v>
          </cell>
          <cell r="O3982" t="str">
            <v>CS</v>
          </cell>
          <cell r="P3982">
            <v>10</v>
          </cell>
          <cell r="Q3982">
            <v>10</v>
          </cell>
          <cell r="R3982">
            <v>10</v>
          </cell>
          <cell r="S3982">
            <v>10</v>
          </cell>
          <cell r="T3982">
            <v>4190</v>
          </cell>
          <cell r="U3982">
            <v>4190</v>
          </cell>
          <cell r="V3982">
            <v>4190</v>
          </cell>
          <cell r="W3982">
            <v>4190</v>
          </cell>
          <cell r="X3982" t="str">
            <v>10 CASES NEW AUTOMOTIVE SPARE PARTS HS CODE 8409 99 E-MAIL ADDRESS SPARETECH KE AFRICAONLINE CO KE PIN NO P000601336F MOBILE PHONE 254 722 515 626 MOMBASA KENYA FAX 81 0 3 3453-7887 EMAIL SPARETECH KE AFRICAONLINE CO KE</v>
          </cell>
          <cell r="Y3982" t="str">
            <v>Valide</v>
          </cell>
        </row>
        <row r="3983">
          <cell r="A3983" t="str">
            <v>PCIU1242930</v>
          </cell>
          <cell r="B3983">
            <v>20</v>
          </cell>
          <cell r="C3983" t="str">
            <v>KHH000083900</v>
          </cell>
          <cell r="D3983">
            <v>0</v>
          </cell>
          <cell r="E3983">
            <v>0</v>
          </cell>
          <cell r="F3983">
            <v>0</v>
          </cell>
          <cell r="G3983">
            <v>0</v>
          </cell>
          <cell r="H3983">
            <v>0</v>
          </cell>
          <cell r="I3983" t="str">
            <v>2020 MSA 167472</v>
          </cell>
          <cell r="J3983">
            <v>165</v>
          </cell>
          <cell r="K3983" t="str">
            <v>NAN YA PLASTICS CORPORATION201 TUN HWA NORTH ROAD TAIPEI TAIWAN 105</v>
          </cell>
          <cell r="L3983" t="str">
            <v>SYNRESINS LIMITEDP O BOX 18725-00500 NAIROBI KENYAPIN POP000608390GMO</v>
          </cell>
          <cell r="M3983" t="str">
            <v>CN</v>
          </cell>
          <cell r="N3983" t="str">
            <v>TWKHH</v>
          </cell>
          <cell r="O3983" t="str">
            <v>PE</v>
          </cell>
          <cell r="P3983">
            <v>20</v>
          </cell>
          <cell r="Q3983">
            <v>20</v>
          </cell>
          <cell r="R3983">
            <v>20</v>
          </cell>
          <cell r="S3983">
            <v>20</v>
          </cell>
          <cell r="T3983">
            <v>36456</v>
          </cell>
          <cell r="U3983">
            <v>36456</v>
          </cell>
          <cell r="V3983">
            <v>36456</v>
          </cell>
          <cell r="W3983">
            <v>36456</v>
          </cell>
          <cell r="X3983" t="str">
            <v>PHTHALIC ANHYDRIDE PA OF 36 000KGS PACKED IN 25 KGS PER BAG AS PER PROFORMA INVOICE NO SYN-035 DATED 08 10 2020 UNDER IDF NO 20MBAIM000228912 INCOTERMS 2010 CFR MOMBASA KENYA TOTAL 20 PALLETS 1440 BAGS IN 2 CONTAINERS CY HS C ODE 291735 ON BEHALF OF UNITED CHEMICALS ENTERPRISE CO LTD 2F NO 19 LN 360 SEC 1 NEIHU ROAD NEIHU DIST TAIPEI CITY 114 TAIWAN EMAIL INFO SYNRESINS COM</v>
          </cell>
          <cell r="Y3983" t="str">
            <v>Valide</v>
          </cell>
        </row>
        <row r="3984">
          <cell r="A3984" t="str">
            <v>TLLU2819088</v>
          </cell>
          <cell r="B3984">
            <v>20</v>
          </cell>
          <cell r="C3984" t="str">
            <v>LHV2329183</v>
          </cell>
          <cell r="D3984">
            <v>0</v>
          </cell>
          <cell r="E3984">
            <v>0</v>
          </cell>
          <cell r="F3984">
            <v>0</v>
          </cell>
          <cell r="G3984">
            <v>0</v>
          </cell>
          <cell r="H3984">
            <v>0</v>
          </cell>
          <cell r="I3984" t="str">
            <v>2020 MSA 167243</v>
          </cell>
          <cell r="J3984">
            <v>125</v>
          </cell>
          <cell r="K3984" t="str">
            <v>COVESTRO INTERNATIONAL SAROUTE DE BEAUMONT 10CH-1701 FRIBOURG SWITZERL</v>
          </cell>
          <cell r="L3984" t="str">
            <v>JUMBO FOAM MATTRESSES INDUSTRIESLTD PO BOX 9049 KISUMU AHERO ROAD401</v>
          </cell>
          <cell r="M3984" t="str">
            <v>SA</v>
          </cell>
          <cell r="N3984" t="str">
            <v>SAJED</v>
          </cell>
          <cell r="O3984" t="str">
            <v>PK</v>
          </cell>
          <cell r="P3984">
            <v>4</v>
          </cell>
          <cell r="Q3984">
            <v>4</v>
          </cell>
          <cell r="R3984">
            <v>4</v>
          </cell>
          <cell r="S3984">
            <v>4</v>
          </cell>
          <cell r="T3984">
            <v>91260</v>
          </cell>
          <cell r="U3984">
            <v>91260</v>
          </cell>
          <cell r="V3984">
            <v>91260</v>
          </cell>
          <cell r="W3984">
            <v>91260</v>
          </cell>
          <cell r="X3984" t="str">
            <v>FREIGHT PREPAID DESMOPHEN 1905 FLEXITANK ASIA HS CODE 390720 DESMOPHEN 1905 FLEXITANK ASIA HS CODE 390720 DESMOPHEN 1905 FLEXITANK ASIA HS CODE 390720 DESMOPHEN 1905 FLEXITANK ASIA HS CODE 390720 COMPANY LOGO JUMBO FOAM INDUSTRIES LIMITED KISUMU VIA MOMBASA manufacturing date 08 2020 expiry date 08 2021 Mid August DESMOPHEN 1905 FLEXITANK ASIA Batch P8FS004514 + P8FS004515 GROSS KG NET KG MADE IN FRANCE 3012944764 10-40 RAW MATERIAL FOR FOAM PVOC Exemption Number 2000197 Jumbo Foam IDF-No E2007365858 Country of Origin and Supply France DETENTION AND DEMURRAGE APPLIED AT DESTINATION WILL BE AS PROVIDED IN THE CONTRACT GA003R</v>
          </cell>
          <cell r="Y3984" t="str">
            <v>Valide</v>
          </cell>
        </row>
        <row r="3985">
          <cell r="A3985" t="str">
            <v>TEMU0328320</v>
          </cell>
          <cell r="B3985">
            <v>20</v>
          </cell>
          <cell r="C3985" t="str">
            <v>LHV2340068</v>
          </cell>
          <cell r="D3985">
            <v>0</v>
          </cell>
          <cell r="E3985">
            <v>0</v>
          </cell>
          <cell r="F3985">
            <v>0</v>
          </cell>
          <cell r="G3985">
            <v>0</v>
          </cell>
          <cell r="H3985">
            <v>0</v>
          </cell>
          <cell r="I3985" t="str">
            <v>2020 MSA 167243</v>
          </cell>
          <cell r="J3985">
            <v>138</v>
          </cell>
          <cell r="K3985" t="str">
            <v>MAKEEN ENERGY FRANCEBP 191284 AVENUE DE LA MASSANEST REMY DE PROVENCE</v>
          </cell>
          <cell r="L3985" t="str">
            <v>BHACHU INDUSTRIESENTERPRISE ROADP O BOX 74332-00200NAIROBI</v>
          </cell>
          <cell r="M3985" t="str">
            <v>SA</v>
          </cell>
          <cell r="N3985" t="str">
            <v>SAJED</v>
          </cell>
          <cell r="O3985" t="str">
            <v>CP</v>
          </cell>
          <cell r="P3985">
            <v>3</v>
          </cell>
          <cell r="Q3985">
            <v>3</v>
          </cell>
          <cell r="R3985">
            <v>3</v>
          </cell>
          <cell r="S3985">
            <v>3</v>
          </cell>
          <cell r="T3985">
            <v>1480</v>
          </cell>
          <cell r="U3985">
            <v>1480</v>
          </cell>
          <cell r="V3985">
            <v>1480</v>
          </cell>
          <cell r="W3985">
            <v>1480</v>
          </cell>
          <cell r="X3985" t="str">
            <v>IMP A MRS FREIGHT PREPAID CYLINDER SUPPORT RACK FOR LPG EVACUATION LPG EVACUATION UNIT HS CODE 842290</v>
          </cell>
          <cell r="Y3985" t="str">
            <v>Valide</v>
          </cell>
        </row>
        <row r="3986">
          <cell r="A3986" t="str">
            <v>CMAU1915737</v>
          </cell>
          <cell r="B3986">
            <v>20</v>
          </cell>
          <cell r="C3986" t="str">
            <v>LHV2340361</v>
          </cell>
          <cell r="D3986">
            <v>0</v>
          </cell>
          <cell r="E3986">
            <v>0</v>
          </cell>
          <cell r="F3986">
            <v>0</v>
          </cell>
          <cell r="G3986">
            <v>0</v>
          </cell>
          <cell r="H3986">
            <v>0</v>
          </cell>
          <cell r="I3986" t="str">
            <v>2020 MSA 167243</v>
          </cell>
          <cell r="J3986">
            <v>140</v>
          </cell>
          <cell r="K3986" t="str">
            <v>TOTAL FLUIDES24 COURS MICHELET92800 PUTEAUX FRANCE</v>
          </cell>
          <cell r="L3986" t="str">
            <v>TOTAL KENYA LTDPO BOX 30736REGAL PLAZA6 AV LIMURU ROAD</v>
          </cell>
          <cell r="M3986" t="str">
            <v>SA</v>
          </cell>
          <cell r="N3986" t="str">
            <v>SAJED</v>
          </cell>
          <cell r="O3986" t="str">
            <v>DR</v>
          </cell>
          <cell r="P3986">
            <v>160</v>
          </cell>
          <cell r="Q3986">
            <v>160</v>
          </cell>
          <cell r="R3986">
            <v>160</v>
          </cell>
          <cell r="S3986">
            <v>160</v>
          </cell>
          <cell r="T3986">
            <v>29920</v>
          </cell>
          <cell r="U3986">
            <v>29920</v>
          </cell>
          <cell r="V3986">
            <v>29920</v>
          </cell>
          <cell r="W3986">
            <v>29920</v>
          </cell>
          <cell r="X3986" t="str">
            <v>FREIGHT PREPAID HYDROSEAL G 232H NW 13360 KGS HYDROSEAL G 232H NW 13360 KGS HS CODE 271019 IDF E2007367390 CFR MOMBASA AS PER SHIPPER DECLARATION AS PER PO 4556168790 FOR MOMBASA PORT CLEARANCE GOODS FOR CONSUMPTION AT TOTAL KENYA PLC BLENDING PLANT IN SHIMANZI MOMBASA TEL 254 20 28 97 193 EMAIL KE BARAKO WARIO-TOTAL CO KE</v>
          </cell>
          <cell r="Y3986" t="str">
            <v>Valide</v>
          </cell>
        </row>
        <row r="3987">
          <cell r="A3987" t="str">
            <v>TEMU5578738</v>
          </cell>
          <cell r="B3987">
            <v>20</v>
          </cell>
          <cell r="C3987" t="str">
            <v>LHV2340645</v>
          </cell>
          <cell r="D3987">
            <v>0</v>
          </cell>
          <cell r="E3987">
            <v>0</v>
          </cell>
          <cell r="F3987">
            <v>0</v>
          </cell>
          <cell r="G3987">
            <v>0</v>
          </cell>
          <cell r="H3987">
            <v>0</v>
          </cell>
          <cell r="I3987" t="str">
            <v>2020 MSA 167243</v>
          </cell>
          <cell r="J3987">
            <v>141</v>
          </cell>
          <cell r="K3987" t="str">
            <v>CSR SA20 RUE ROUGET DE LISLE92130 ISSY LES MOULINEAUXFRANCE</v>
          </cell>
          <cell r="L3987" t="str">
            <v>BOUNTY LTDLDK HOUSE DUNGA ROADINDUSTRIAL AREAP O BOX 57387-00200</v>
          </cell>
          <cell r="M3987" t="str">
            <v>SA</v>
          </cell>
          <cell r="N3987" t="str">
            <v>SAJED</v>
          </cell>
          <cell r="O3987" t="str">
            <v>CA</v>
          </cell>
          <cell r="P3987">
            <v>2100</v>
          </cell>
          <cell r="Q3987">
            <v>2100</v>
          </cell>
          <cell r="R3987">
            <v>2100</v>
          </cell>
          <cell r="S3987">
            <v>2100</v>
          </cell>
          <cell r="T3987">
            <v>17220</v>
          </cell>
          <cell r="U3987">
            <v>17220</v>
          </cell>
          <cell r="V3987">
            <v>17220</v>
          </cell>
          <cell r="W3987">
            <v>17220</v>
          </cell>
          <cell r="X3987" t="str">
            <v>FREIGHT PREPAID SAID TO CONTAIN - 400 CASES SPARKLING WHITE GRAPE 75CL -400 CASES SPARKLING RED GRAPE 75CL - 800 CASES SPARKLING APPLE JUICE 75 CL - 200 CASES SPARKLING PINK COCKTAIL 75 CL -300 CASES SPARKLING BLUE COCKTAIL 75 CL HS CODE 200911 GOODS ON TRANSIT TO ICD EMBAKASI NAIROBI ON CONSIGNEES RISK AND ACCOUNT DECLARED BY THE SHIPPER</v>
          </cell>
          <cell r="Y3987" t="str">
            <v>Valide</v>
          </cell>
        </row>
        <row r="3988">
          <cell r="A3988" t="str">
            <v>CMAU3031041</v>
          </cell>
          <cell r="B3988">
            <v>20</v>
          </cell>
          <cell r="C3988" t="str">
            <v>LHV2341153</v>
          </cell>
          <cell r="D3988">
            <v>0</v>
          </cell>
          <cell r="E3988">
            <v>0</v>
          </cell>
          <cell r="F3988">
            <v>0</v>
          </cell>
          <cell r="G3988">
            <v>0</v>
          </cell>
          <cell r="H3988">
            <v>0</v>
          </cell>
          <cell r="I3988" t="str">
            <v>2020 MSA 167426</v>
          </cell>
          <cell r="J3988">
            <v>89</v>
          </cell>
          <cell r="K3988" t="str">
            <v>COVESTRO INTERNATIONAL SAROUTE DE BEAUMONT 10CH-1701 FRIBOURGSWITZERLA</v>
          </cell>
          <cell r="L3988" t="str">
            <v>BOBMIL INDUSTRIES LTD MOMBASA ROAD PO BOX 4887600100 NAIROBI KENYA PHO</v>
          </cell>
          <cell r="M3988" t="str">
            <v>SA</v>
          </cell>
          <cell r="N3988" t="str">
            <v>SAJED</v>
          </cell>
          <cell r="O3988" t="str">
            <v>PK</v>
          </cell>
          <cell r="P3988">
            <v>2</v>
          </cell>
          <cell r="Q3988">
            <v>2</v>
          </cell>
          <cell r="R3988">
            <v>2</v>
          </cell>
          <cell r="S3988">
            <v>2</v>
          </cell>
          <cell r="T3988">
            <v>45720</v>
          </cell>
          <cell r="U3988">
            <v>45720</v>
          </cell>
          <cell r="V3988">
            <v>45720</v>
          </cell>
          <cell r="W3988">
            <v>45720</v>
          </cell>
          <cell r="X3988" t="str">
            <v>FREIGHT PREPAID DESMOPHEN 1905 FLEXITANK ASIA HS CODE 390720 DESMOPHEN 1905 FLEXITANK ASIA HS CODE 390720 COMPANY LOGO BOBMIL INDUSTRIES LTD NAIROBI MANUFACTURING DATE 09 2020 EXPIRY DATE 09 2021 BOBMIL 16 2020 DESMOPHEN 1905 FLEXITANK ASIA BATCH P8FS004518 P8FS004519 MADE IN FRANCE 3012968157 10 20 RAW MATERIAL FOR FOAM PVOC EXEMPTION NUMBER 2000038 BOBMIL INDUSTIES LTD PIN NO P000615147U IDF-NO E2008378340 HS-CODE 39072000 COUNTRY OF ORIGIN AND SUPPLY FRANCE</v>
          </cell>
          <cell r="Y3988" t="str">
            <v>Valide</v>
          </cell>
        </row>
        <row r="3989">
          <cell r="A3989" t="str">
            <v>PCIU1688238</v>
          </cell>
          <cell r="B3989">
            <v>20</v>
          </cell>
          <cell r="C3989" t="str">
            <v>LOS000049000</v>
          </cell>
          <cell r="D3989">
            <v>0</v>
          </cell>
          <cell r="E3989">
            <v>0</v>
          </cell>
          <cell r="F3989">
            <v>0</v>
          </cell>
          <cell r="G3989">
            <v>0</v>
          </cell>
          <cell r="H3989">
            <v>0</v>
          </cell>
          <cell r="I3989" t="str">
            <v>2020 MSA 167426</v>
          </cell>
          <cell r="J3989">
            <v>89</v>
          </cell>
          <cell r="K3989" t="str">
            <v>COVESTRO INTERNATIONAL SAROUTE DE BEAUMONT 10CH-1701 FRIBOURGSWITZERLA</v>
          </cell>
          <cell r="L3989" t="str">
            <v>BOBMIL INDUSTRIES LTD MOMBASA ROAD PO BOX 4887600100 NAIROBI KENYA PHO</v>
          </cell>
          <cell r="M3989" t="str">
            <v>SA</v>
          </cell>
          <cell r="N3989" t="str">
            <v>SAJED</v>
          </cell>
          <cell r="O3989" t="str">
            <v>PK</v>
          </cell>
          <cell r="P3989">
            <v>2</v>
          </cell>
          <cell r="Q3989">
            <v>2</v>
          </cell>
          <cell r="R3989">
            <v>2</v>
          </cell>
          <cell r="S3989">
            <v>2</v>
          </cell>
          <cell r="T3989">
            <v>45720</v>
          </cell>
          <cell r="U3989">
            <v>45720</v>
          </cell>
          <cell r="V3989">
            <v>45720</v>
          </cell>
          <cell r="W3989">
            <v>45720</v>
          </cell>
          <cell r="X3989" t="str">
            <v>FREIGHT PREPAID DESMOPHEN 1905 FLEXITANK ASIA HS CODE 390720 DESMOPHEN 1905 FLEXITANK ASIA HS CODE 390720 COMPANY LOGO BOBMIL INDUSTRIES LTD NAIROBI MANUFACTURING DATE 09 2020 EXPIRY DATE 09 2021 BOBMIL 16 2020 DESMOPHEN 1905 FLEXITANK ASIA BATCH P8FS004518 P8FS004519 MADE IN FRANCE 3012968157 10 20 RAW MATERIAL FOR FOAM PVOC EXEMPTION NUMBER 2000038 BOBMIL INDUSTIES LTD PIN NO P000615147U IDF-NO E2008378340 HS-CODE 39072000 COUNTRY OF ORIGIN AND SUPPLY FRANCE</v>
          </cell>
          <cell r="Y3989" t="str">
            <v>Valide</v>
          </cell>
        </row>
        <row r="3990">
          <cell r="A3990" t="str">
            <v>PCIU1444571</v>
          </cell>
          <cell r="B3990">
            <v>20</v>
          </cell>
          <cell r="C3990" t="str">
            <v>LOS000049000</v>
          </cell>
          <cell r="D3990">
            <v>0</v>
          </cell>
          <cell r="E3990">
            <v>0</v>
          </cell>
          <cell r="F3990">
            <v>0</v>
          </cell>
          <cell r="G3990">
            <v>0</v>
          </cell>
          <cell r="H3990">
            <v>0</v>
          </cell>
          <cell r="I3990" t="str">
            <v>2020 MSA 167426</v>
          </cell>
          <cell r="J3990">
            <v>89</v>
          </cell>
          <cell r="K3990" t="str">
            <v>COVESTRO INTERNATIONAL SAROUTE DE BEAUMONT 10CH-1701 FRIBOURGSWITZERLA</v>
          </cell>
          <cell r="L3990" t="str">
            <v>BOBMIL INDUSTRIES LTD MOMBASA ROAD PO BOX 4887600100 NAIROBI KENYA PHO</v>
          </cell>
          <cell r="M3990" t="str">
            <v>SA</v>
          </cell>
          <cell r="N3990" t="str">
            <v>SAJED</v>
          </cell>
          <cell r="O3990" t="str">
            <v>PK</v>
          </cell>
          <cell r="P3990">
            <v>2</v>
          </cell>
          <cell r="Q3990">
            <v>2</v>
          </cell>
          <cell r="R3990">
            <v>2</v>
          </cell>
          <cell r="S3990">
            <v>2</v>
          </cell>
          <cell r="T3990">
            <v>45720</v>
          </cell>
          <cell r="U3990">
            <v>45720</v>
          </cell>
          <cell r="V3990">
            <v>45720</v>
          </cell>
          <cell r="W3990">
            <v>45720</v>
          </cell>
          <cell r="X3990" t="str">
            <v>FREIGHT PREPAID DESMOPHEN 1905 FLEXITANK ASIA HS CODE 390720 DESMOPHEN 1905 FLEXITANK ASIA HS CODE 390720 COMPANY LOGO BOBMIL INDUSTRIES LTD NAIROBI MANUFACTURING DATE 09 2020 EXPIRY DATE 09 2021 BOBMIL 16 2020 DESMOPHEN 1905 FLEXITANK ASIA BATCH P8FS004518 P8FS004519 MADE IN FRANCE 3012968157 10 20 RAW MATERIAL FOR FOAM PVOC EXEMPTION NUMBER 2000038 BOBMIL INDUSTIES LTD PIN NO P000615147U IDF-NO E2008378340 HS-CODE 39072000 COUNTRY OF ORIGIN AND SUPPLY FRANCE</v>
          </cell>
          <cell r="Y3990" t="str">
            <v>Valide</v>
          </cell>
        </row>
        <row r="3991">
          <cell r="A3991" t="str">
            <v>CMAU0718456</v>
          </cell>
          <cell r="B3991">
            <v>20</v>
          </cell>
          <cell r="C3991" t="str">
            <v>LPL0958609</v>
          </cell>
          <cell r="D3991">
            <v>0</v>
          </cell>
          <cell r="E3991">
            <v>0</v>
          </cell>
          <cell r="F3991">
            <v>0</v>
          </cell>
          <cell r="G3991">
            <v>0</v>
          </cell>
          <cell r="H3991">
            <v>0</v>
          </cell>
          <cell r="I3991" t="str">
            <v>2020 MSA 165353</v>
          </cell>
          <cell r="J3991">
            <v>102</v>
          </cell>
          <cell r="K3991" t="str">
            <v>CARGILL TARIM VE GIDA DAN VE TIC A S ON BEHALFCZARNIKOW GROUP LTDPATE</v>
          </cell>
          <cell r="L3991" t="str">
            <v>TO ORDER</v>
          </cell>
          <cell r="M3991" t="str">
            <v>SA</v>
          </cell>
          <cell r="N3991" t="str">
            <v>SAJED</v>
          </cell>
          <cell r="O3991" t="str">
            <v>PE</v>
          </cell>
          <cell r="P3991">
            <v>640</v>
          </cell>
          <cell r="Q3991">
            <v>640</v>
          </cell>
          <cell r="R3991">
            <v>640</v>
          </cell>
          <cell r="S3991">
            <v>640</v>
          </cell>
          <cell r="T3991">
            <v>838608</v>
          </cell>
          <cell r="U3991">
            <v>838608</v>
          </cell>
          <cell r="V3991">
            <v>838608</v>
          </cell>
          <cell r="W3991">
            <v>838608</v>
          </cell>
          <cell r="X3991" t="str">
            <v>GLUCOSE SYRUP G40 UHDSSO TOTAL NUMBER OF DRUMS 2560 PLASTIC DRUM TOTAL NET WEIGHT 768 000 KG TOTAL GROSS WEIGHT 838 608 KG TOTAL NUMBER OF CONTAINERS 32 768 MT Glucose syrup G40 UHSSO all final at time of shipment packed in 300 kg drums with two openings 24MT loaded per 20 ft container HS CODE 170230 FREIGHT PAYABLE AT LIVERPOOL</v>
          </cell>
          <cell r="Y3991" t="str">
            <v>Valide</v>
          </cell>
        </row>
        <row r="3992">
          <cell r="A3992" t="str">
            <v>TRLU9708723</v>
          </cell>
          <cell r="B3992">
            <v>20</v>
          </cell>
          <cell r="C3992" t="str">
            <v>LPL0962355</v>
          </cell>
          <cell r="D3992">
            <v>0</v>
          </cell>
          <cell r="E3992">
            <v>0</v>
          </cell>
          <cell r="F3992">
            <v>0</v>
          </cell>
          <cell r="G3992">
            <v>0</v>
          </cell>
          <cell r="H3992">
            <v>0</v>
          </cell>
          <cell r="I3992" t="str">
            <v>2020 MSA 167243</v>
          </cell>
          <cell r="J3992">
            <v>144</v>
          </cell>
          <cell r="K3992" t="str">
            <v>MAYFAIR PRESTIGE91CRAWFORD STREET LONDONUK W1H 2HD</v>
          </cell>
          <cell r="L3992" t="str">
            <v>MARYANN WAMBUI MAINAP O BOX 384477-00100CHAKA ROADHURLIGHAM</v>
          </cell>
          <cell r="M3992" t="str">
            <v>SA</v>
          </cell>
          <cell r="N3992" t="str">
            <v>SAJED</v>
          </cell>
          <cell r="O3992" t="str">
            <v>PK</v>
          </cell>
          <cell r="P3992">
            <v>1</v>
          </cell>
          <cell r="Q3992">
            <v>1</v>
          </cell>
          <cell r="R3992">
            <v>0</v>
          </cell>
          <cell r="S3992">
            <v>0</v>
          </cell>
          <cell r="T3992">
            <v>6221</v>
          </cell>
          <cell r="U3992">
            <v>6221</v>
          </cell>
          <cell r="V3992">
            <v>0</v>
          </cell>
          <cell r="W3992">
            <v>0</v>
          </cell>
          <cell r="X3992" t="str">
            <v>FREIGHT COLLECT 1 PACKAGE ONE UNIT STC USED MERCEDES BENZ MAYBACH S600 CH NO WDD2229762A217863 ENG NO 27798060004899 COLOUR BLACK CC 5980 FUEL PETROL YOM 2015</v>
          </cell>
          <cell r="Y3992" t="str">
            <v>Valide</v>
          </cell>
        </row>
        <row r="3993">
          <cell r="A3993" t="str">
            <v>DFSU2194676</v>
          </cell>
          <cell r="B3993">
            <v>20</v>
          </cell>
          <cell r="C3993" t="str">
            <v>LPL0971930</v>
          </cell>
          <cell r="D3993">
            <v>0</v>
          </cell>
          <cell r="E3993">
            <v>0</v>
          </cell>
          <cell r="F3993">
            <v>0</v>
          </cell>
          <cell r="G3993">
            <v>0</v>
          </cell>
          <cell r="H3993">
            <v>0</v>
          </cell>
          <cell r="I3993" t="str">
            <v>2020 MSA 167519</v>
          </cell>
          <cell r="J3993">
            <v>122</v>
          </cell>
          <cell r="K3993" t="str">
            <v>DIAGEO SCOTLAND LTD5 LOCHSIDE WAY EDINBURGH PARKEDINBURGHEH12 9DT</v>
          </cell>
          <cell r="L3993" t="str">
            <v>UDV KENYA LTDPO BOX 30161-00100NAIROBIKENYA</v>
          </cell>
          <cell r="M3993" t="str">
            <v>SA</v>
          </cell>
          <cell r="N3993" t="str">
            <v>SAJED</v>
          </cell>
          <cell r="O3993" t="str">
            <v>CS</v>
          </cell>
          <cell r="P3993">
            <v>4032</v>
          </cell>
          <cell r="Q3993">
            <v>4032</v>
          </cell>
          <cell r="R3993">
            <v>4032</v>
          </cell>
          <cell r="S3993">
            <v>4032</v>
          </cell>
          <cell r="T3993">
            <v>49928</v>
          </cell>
          <cell r="U3993">
            <v>49928</v>
          </cell>
          <cell r="V3993">
            <v>49928</v>
          </cell>
          <cell r="W3993">
            <v>49928</v>
          </cell>
          <cell r="X3993" t="str">
            <v>ex GBGRG 140S5R - ETS 15 08 FREIGHT PREPAID INTENDED CONNECTING VESSEL EX ROTTERDAM APL TEMASEK 672 CASES MATERIAL NUMBER 754381 JW RED 75CL 06X01 TUMBLER ABV40 00 NET WEIGHT 2874 816 KG HS CODE 22083071 672 CASES MATERIAL NUMBER 754381 JW RED 75CL 06X01 TUMBLER ABV40 00 NET WEIGHT 2874 816 KG 22083071 HS 672 CASES MATERIAL NUMBER 754381 JW RED 75CL 06X01 TUMBLER ABV40 00 NET WEIGHT 2874 816 KG 22083071 HS 672 CASES MATERIAL NUMBER 754381 JW RED 75CL 06X01 TUMBLER ABV40 00 NET WEIGHT 2874 816 KG 22083071 HS 672 CASES MATERIAL NUMBER 754381 JW RED 75CL 06X01 TUMBLER ABV40 00 NET WEIGHT 2874 816 KG 22083071 HS 672 CASES MATERIAL NUMBER 754381 JW RED 75CL 06X01 TUMBLER ABV40 00 NET WEIGHT 2874 816 KG 22083071 HS PO NUMBER 4903695816 SO NUMBER 0112234807</v>
          </cell>
          <cell r="Y3993" t="str">
            <v>Valide</v>
          </cell>
        </row>
        <row r="3994">
          <cell r="A3994" t="str">
            <v>TGHU0848529</v>
          </cell>
          <cell r="B3994">
            <v>20</v>
          </cell>
          <cell r="C3994" t="str">
            <v>LPL0972662</v>
          </cell>
          <cell r="D3994">
            <v>0</v>
          </cell>
          <cell r="E3994">
            <v>0</v>
          </cell>
          <cell r="F3994">
            <v>0</v>
          </cell>
          <cell r="G3994">
            <v>0</v>
          </cell>
          <cell r="H3994">
            <v>0</v>
          </cell>
          <cell r="I3994" t="str">
            <v>2020 MSA 167243</v>
          </cell>
          <cell r="J3994">
            <v>167</v>
          </cell>
          <cell r="K3994" t="str">
            <v>SIGMA IMPORTS EXPORTS LTD25 ARNOS ROADLONDON N11 1AP</v>
          </cell>
          <cell r="L3994" t="str">
            <v>BAKPHARM LIMITEDP O BOX 53442NAIROBI KENYAPIN NO 0000611479U VAT NO 0</v>
          </cell>
          <cell r="M3994" t="str">
            <v>SA</v>
          </cell>
          <cell r="N3994" t="str">
            <v>GBHMI</v>
          </cell>
          <cell r="O3994" t="str">
            <v>PK</v>
          </cell>
          <cell r="P3994">
            <v>3260</v>
          </cell>
          <cell r="Q3994">
            <v>3260</v>
          </cell>
          <cell r="R3994">
            <v>3260</v>
          </cell>
          <cell r="S3994">
            <v>3260</v>
          </cell>
          <cell r="T3994">
            <v>7230</v>
          </cell>
          <cell r="U3994">
            <v>7230</v>
          </cell>
          <cell r="V3994">
            <v>7230</v>
          </cell>
          <cell r="W3994">
            <v>7230</v>
          </cell>
          <cell r="X3994" t="str">
            <v>FREIGHT PREPAID 3260 PIECES ERGO BOOTS AND REVIVE EZICLOGS AND PLASTERS AS PER IDF NO E2007363044</v>
          </cell>
          <cell r="Y3994" t="str">
            <v>Valide</v>
          </cell>
        </row>
        <row r="3995">
          <cell r="A3995" t="str">
            <v>GESU1105649</v>
          </cell>
          <cell r="B3995">
            <v>20</v>
          </cell>
          <cell r="C3995" t="str">
            <v>LPL0973538</v>
          </cell>
          <cell r="D3995">
            <v>0</v>
          </cell>
          <cell r="E3995">
            <v>0</v>
          </cell>
          <cell r="F3995">
            <v>0</v>
          </cell>
          <cell r="G3995">
            <v>0</v>
          </cell>
          <cell r="H3995">
            <v>0</v>
          </cell>
          <cell r="I3995" t="str">
            <v>2020 MSA 167382</v>
          </cell>
          <cell r="J3995">
            <v>129</v>
          </cell>
          <cell r="K3995" t="str">
            <v>ATLANTIS FORWARDING LTDLANESIDEVICTORIA ROADCHURWELL</v>
          </cell>
          <cell r="L3995" t="str">
            <v>DR VINCENT OSUNDWA117 NANDI RDPO BOX 3100KAREN NAIROBI KENYA</v>
          </cell>
          <cell r="M3995" t="str">
            <v>SA</v>
          </cell>
          <cell r="N3995" t="str">
            <v>GBCEG</v>
          </cell>
          <cell r="O3995" t="str">
            <v>PK</v>
          </cell>
          <cell r="P3995">
            <v>65</v>
          </cell>
          <cell r="Q3995">
            <v>65</v>
          </cell>
          <cell r="R3995">
            <v>0</v>
          </cell>
          <cell r="S3995">
            <v>0</v>
          </cell>
          <cell r="T3995">
            <v>8000</v>
          </cell>
          <cell r="U3995">
            <v>8000</v>
          </cell>
          <cell r="V3995">
            <v>0</v>
          </cell>
          <cell r="W3995">
            <v>0</v>
          </cell>
          <cell r="X3995" t="str">
            <v>FREIGHT PREPAID 65 PACKAGES HOUSEHOLD PERSONAL EFFECTS</v>
          </cell>
          <cell r="Y3995" t="str">
            <v>Valide</v>
          </cell>
        </row>
        <row r="3996">
          <cell r="A3996" t="str">
            <v>CAIU7062069</v>
          </cell>
          <cell r="B3996">
            <v>40</v>
          </cell>
          <cell r="C3996" t="str">
            <v>LPL0974436</v>
          </cell>
          <cell r="D3996">
            <v>0</v>
          </cell>
          <cell r="E3996">
            <v>0</v>
          </cell>
          <cell r="F3996">
            <v>0</v>
          </cell>
          <cell r="G3996">
            <v>0</v>
          </cell>
          <cell r="H3996">
            <v>0</v>
          </cell>
          <cell r="I3996" t="str">
            <v>2020 MSA 167426</v>
          </cell>
          <cell r="J3996">
            <v>110</v>
          </cell>
          <cell r="K3996" t="str">
            <v>HUNTER PLASTICS LIMITEDDICKLEY LANE LENHAMMAIDSTONEME17 2DE</v>
          </cell>
          <cell r="L3996" t="str">
            <v>SPACE AND STYLE LTDLIBRA HOUSEOFF MOMBASA ROADNAIROBI</v>
          </cell>
          <cell r="M3996" t="str">
            <v>SA</v>
          </cell>
          <cell r="N3996" t="str">
            <v>SAJED</v>
          </cell>
          <cell r="O3996" t="str">
            <v>PK</v>
          </cell>
          <cell r="P3996">
            <v>703</v>
          </cell>
          <cell r="Q3996">
            <v>703</v>
          </cell>
          <cell r="R3996">
            <v>703</v>
          </cell>
          <cell r="S3996">
            <v>703</v>
          </cell>
          <cell r="T3996">
            <v>10128</v>
          </cell>
          <cell r="U3996">
            <v>10128</v>
          </cell>
          <cell r="V3996">
            <v>10128</v>
          </cell>
          <cell r="W3996">
            <v>10128</v>
          </cell>
          <cell r="X3996" t="str">
            <v>FREIGHT PREPAID FREE TIME AS PER SQ FL6806-SWAX-11-002 703 PIECES CONTAINING 92 CARTONS PVC FITTINGS 3 PALLET 608 PACKS PVC PIPE GUTTER</v>
          </cell>
          <cell r="Y3996" t="str">
            <v>Valide</v>
          </cell>
        </row>
        <row r="3997">
          <cell r="A3997" t="str">
            <v>CMAU0315316</v>
          </cell>
          <cell r="B3997">
            <v>20</v>
          </cell>
          <cell r="C3997" t="str">
            <v>LPL0975129</v>
          </cell>
          <cell r="D3997">
            <v>0</v>
          </cell>
          <cell r="E3997">
            <v>0</v>
          </cell>
          <cell r="F3997">
            <v>0</v>
          </cell>
          <cell r="G3997">
            <v>0</v>
          </cell>
          <cell r="H3997">
            <v>0</v>
          </cell>
          <cell r="I3997" t="str">
            <v>2020 MSA 167426</v>
          </cell>
          <cell r="J3997">
            <v>113</v>
          </cell>
          <cell r="K3997" t="str">
            <v>DIAGEO SCOTLAND LTD5 LOCHSIDE WAY EDINBURGH PARKEDINBURGHEH12 9DT</v>
          </cell>
          <cell r="L3997" t="str">
            <v>UDV KENYA LTDPO BOX 30161-00100NAIROBIKENYA</v>
          </cell>
          <cell r="M3997" t="str">
            <v>SA</v>
          </cell>
          <cell r="N3997" t="str">
            <v>SAJED</v>
          </cell>
          <cell r="O3997" t="str">
            <v>CS</v>
          </cell>
          <cell r="P3997">
            <v>3528</v>
          </cell>
          <cell r="Q3997">
            <v>3528</v>
          </cell>
          <cell r="R3997">
            <v>3528</v>
          </cell>
          <cell r="S3997">
            <v>3528</v>
          </cell>
          <cell r="T3997">
            <v>59786</v>
          </cell>
          <cell r="U3997">
            <v>59786</v>
          </cell>
          <cell r="V3997">
            <v>59786</v>
          </cell>
          <cell r="W3997">
            <v>59786</v>
          </cell>
          <cell r="X3997" t="str">
            <v>ex GBGRK 238U2R - ETS 20 08 FREIGHT PREPAID SO 0112351936 PO 4903704524 INTENDED CONNECTING VESSEL EX LE HAVRE ON APL TEMASEK 1176 CASES MATERIAL NUMBER 757043 VAT 69 75CL 12X01 ABV40 00 NET WEIGHT 10061 856 KG 22083071 HS 1176 CASES MATERIAL NUMBER 757043 VAT 69 75CL 12X01 ABV40 00 NET WEIGHT 10061 856 KG 22083071 HS 1176 CASES MATERIAL NUMBER 757043 VAT 69 75CL 12X01 ABV40 00 NET WEIGHT 10061 856 KG 22083071 HS</v>
          </cell>
          <cell r="Y3997" t="str">
            <v>Valide</v>
          </cell>
        </row>
        <row r="3998">
          <cell r="A3998" t="str">
            <v>DRYU9101801</v>
          </cell>
          <cell r="B3998">
            <v>40</v>
          </cell>
          <cell r="C3998" t="str">
            <v>LPL0975773</v>
          </cell>
          <cell r="D3998">
            <v>0</v>
          </cell>
          <cell r="E3998">
            <v>0</v>
          </cell>
          <cell r="F3998">
            <v>0</v>
          </cell>
          <cell r="G3998">
            <v>0</v>
          </cell>
          <cell r="H3998">
            <v>0</v>
          </cell>
          <cell r="I3998" t="str">
            <v>2020 MSA 167519</v>
          </cell>
          <cell r="J3998">
            <v>127</v>
          </cell>
          <cell r="K3998" t="str">
            <v>BARHAM GLOBAL LIMITEDSUITE A2 KEBELL HOUSEDELTA GAINCARPENDERS PARK</v>
          </cell>
          <cell r="L3998" t="str">
            <v>THAMES ELECTRICALS LTDP O BOX 10403-00400NAIROBIKENYA</v>
          </cell>
          <cell r="M3998" t="str">
            <v>SA</v>
          </cell>
          <cell r="N3998" t="str">
            <v>GBSLL</v>
          </cell>
          <cell r="O3998" t="str">
            <v>PE</v>
          </cell>
          <cell r="P3998">
            <v>301</v>
          </cell>
          <cell r="Q3998">
            <v>301</v>
          </cell>
          <cell r="R3998">
            <v>301</v>
          </cell>
          <cell r="S3998">
            <v>301</v>
          </cell>
          <cell r="T3998">
            <v>41817</v>
          </cell>
          <cell r="U3998">
            <v>41817</v>
          </cell>
          <cell r="V3998">
            <v>41817</v>
          </cell>
          <cell r="W3998">
            <v>41817</v>
          </cell>
          <cell r="X3998" t="str">
            <v>193 PALLETS BEARINGS CIRCUIT BREAKER FREIGHT PREPAID 108 PALLETS BEARINGS CIRCUIT BREAKER</v>
          </cell>
          <cell r="Y3998" t="str">
            <v>Valide</v>
          </cell>
        </row>
        <row r="3999">
          <cell r="A3999" t="str">
            <v>CMAU5240328</v>
          </cell>
          <cell r="B3999">
            <v>40</v>
          </cell>
          <cell r="C3999" t="str">
            <v>LPL0980131</v>
          </cell>
          <cell r="D3999">
            <v>0</v>
          </cell>
          <cell r="E3999">
            <v>0</v>
          </cell>
          <cell r="F3999">
            <v>0</v>
          </cell>
          <cell r="G3999">
            <v>0</v>
          </cell>
          <cell r="H3999">
            <v>0</v>
          </cell>
          <cell r="I3999" t="str">
            <v>2020 MSA 167528</v>
          </cell>
          <cell r="J3999">
            <v>69</v>
          </cell>
          <cell r="K3999" t="str">
            <v>JCB INDIA LIMITED23 7 MATHURA ROAD BALLABHGARH HR 121004 INDIA REGD</v>
          </cell>
          <cell r="L3999" t="str">
            <v>GANATRA PLANT EQUIPMENT LTDRUARAKA INDUSTRIAL PARKBABA DOGO ROADRUAR</v>
          </cell>
          <cell r="M3999" t="str">
            <v>IN</v>
          </cell>
          <cell r="N3999" t="str">
            <v>INMUN</v>
          </cell>
          <cell r="O3999" t="str">
            <v>PK</v>
          </cell>
          <cell r="P3999">
            <v>4</v>
          </cell>
          <cell r="Q3999">
            <v>4</v>
          </cell>
          <cell r="R3999">
            <v>4</v>
          </cell>
          <cell r="S3999">
            <v>4</v>
          </cell>
          <cell r="T3999">
            <v>30640</v>
          </cell>
          <cell r="U3999">
            <v>30640</v>
          </cell>
          <cell r="V3999">
            <v>30640</v>
          </cell>
          <cell r="W3999">
            <v>30640</v>
          </cell>
          <cell r="X3999" t="str">
            <v>2X40 HC CONTAINERS 4 UNITS FOUR UNITS ONLY JCB 3DX SUPER BACKHOE LOADERS MACHINE NO AND ENGINE NO HAR3DXSUJL2778070 H00268776 HAR3DXSUCL2778071 H00268914 HAR3DXSSTL2778077 H00269225 HAR3DXSSPL2778078 H00269226 HS CODE 84295900 NET WEIGHT 30640 000 KGS FREIGHT PREPAID FREIGHT PAYABLE AT LIVERPOOL UK ADDITIONAL NOTIFY METRO SHIPPING LIMITED ECLIPSE HOUSE 2700 THE CRESCENT BIRMINGHAM BUSINESS PARK BIRMINGHAM B37 7YE PH +44 0 121 717 2353 ATTN KERRY BATE T +441217172421</v>
          </cell>
          <cell r="Y3999" t="str">
            <v>Valide</v>
          </cell>
        </row>
        <row r="4000">
          <cell r="A4000" t="str">
            <v>TRLU7528384</v>
          </cell>
          <cell r="B4000">
            <v>40</v>
          </cell>
          <cell r="C4000" t="str">
            <v>LPL0980131</v>
          </cell>
          <cell r="D4000">
            <v>0</v>
          </cell>
          <cell r="E4000">
            <v>0</v>
          </cell>
          <cell r="F4000">
            <v>0</v>
          </cell>
          <cell r="G4000">
            <v>0</v>
          </cell>
          <cell r="H4000">
            <v>0</v>
          </cell>
          <cell r="I4000" t="str">
            <v>2020 MSA 167528</v>
          </cell>
          <cell r="J4000">
            <v>69</v>
          </cell>
          <cell r="K4000" t="str">
            <v>JCB INDIA LIMITED23 7 MATHURA ROAD BALLABHGARH HR 121004 INDIA REGD</v>
          </cell>
          <cell r="L4000" t="str">
            <v>GANATRA PLANT EQUIPMENT LTDRUARAKA INDUSTRIAL PARKBABA DOGO ROADRUAR</v>
          </cell>
          <cell r="M4000" t="str">
            <v>IN</v>
          </cell>
          <cell r="N4000" t="str">
            <v>INMUN</v>
          </cell>
          <cell r="O4000" t="str">
            <v>PK</v>
          </cell>
          <cell r="P4000">
            <v>4</v>
          </cell>
          <cell r="Q4000">
            <v>4</v>
          </cell>
          <cell r="R4000">
            <v>4</v>
          </cell>
          <cell r="S4000">
            <v>4</v>
          </cell>
          <cell r="T4000">
            <v>30640</v>
          </cell>
          <cell r="U4000">
            <v>30640</v>
          </cell>
          <cell r="V4000">
            <v>30640</v>
          </cell>
          <cell r="W4000">
            <v>30640</v>
          </cell>
          <cell r="X4000" t="str">
            <v>2X40 HC CONTAINERS 4 UNITS FOUR UNITS ONLY JCB 3DX SUPER BACKHOE LOADERS MACHINE NO AND ENGINE NO HAR3DXSUJL2778070 H00268776 HAR3DXSUCL2778071 H00268914 HAR3DXSSTL2778077 H00269225 HAR3DXSSPL2778078 H00269226 HS CODE 84295900 NET WEIGHT 30640 000 KGS FREIGHT PREPAID FREIGHT PAYABLE AT LIVERPOOL UK ADDITIONAL NOTIFY METRO SHIPPING LIMITED ECLIPSE HOUSE 2700 THE CRESCENT BIRMINGHAM BUSINESS PARK BIRMINGHAM B37 7YE PH +44 0 121 717 2353 ATTN KERRY BATE T +441217172421</v>
          </cell>
          <cell r="Y4000" t="str">
            <v>Valide</v>
          </cell>
        </row>
        <row r="4001">
          <cell r="A4001" t="str">
            <v>PCIU8729154</v>
          </cell>
          <cell r="B4001">
            <v>40</v>
          </cell>
          <cell r="C4001" t="str">
            <v>LYBN00083600</v>
          </cell>
          <cell r="D4001">
            <v>0</v>
          </cell>
          <cell r="E4001">
            <v>0</v>
          </cell>
          <cell r="F4001">
            <v>0</v>
          </cell>
          <cell r="G4001">
            <v>0</v>
          </cell>
          <cell r="H4001">
            <v>0</v>
          </cell>
          <cell r="I4001" t="str">
            <v>2020 MSA 167401</v>
          </cell>
          <cell r="J4001">
            <v>108</v>
          </cell>
          <cell r="K4001" t="str">
            <v>JIANGSU MICOE SOLAR ENERGY CO LTD NO 199 SOUTH YINGZHOU ROAD LIANYUN</v>
          </cell>
          <cell r="L4001" t="str">
            <v>SIGNET ENERGY LTD P O BOX 4577 -00200 NAIROBIMOB 254 - 722 524997 TE</v>
          </cell>
          <cell r="M4001" t="str">
            <v>CN</v>
          </cell>
          <cell r="N4001" t="str">
            <v>CNLYG</v>
          </cell>
          <cell r="O4001" t="str">
            <v>PK</v>
          </cell>
          <cell r="P4001">
            <v>264</v>
          </cell>
          <cell r="Q4001">
            <v>264</v>
          </cell>
          <cell r="R4001">
            <v>264</v>
          </cell>
          <cell r="S4001">
            <v>264</v>
          </cell>
          <cell r="T4001">
            <v>7800</v>
          </cell>
          <cell r="U4001">
            <v>7800</v>
          </cell>
          <cell r="V4001">
            <v>7800</v>
          </cell>
          <cell r="W4001">
            <v>7800</v>
          </cell>
          <cell r="X4001" t="str">
            <v>SOLAR WATER HEATER</v>
          </cell>
          <cell r="Y4001" t="str">
            <v>Valide</v>
          </cell>
        </row>
        <row r="4002">
          <cell r="A4002" t="str">
            <v>PCIU0047306</v>
          </cell>
          <cell r="B4002">
            <v>20</v>
          </cell>
          <cell r="C4002" t="str">
            <v>LYBN00088000</v>
          </cell>
          <cell r="D4002">
            <v>0</v>
          </cell>
          <cell r="E4002">
            <v>0</v>
          </cell>
          <cell r="F4002">
            <v>0</v>
          </cell>
          <cell r="G4002">
            <v>0</v>
          </cell>
          <cell r="H4002">
            <v>0</v>
          </cell>
          <cell r="I4002" t="str">
            <v>2020 MSA 167401</v>
          </cell>
          <cell r="J4002">
            <v>77</v>
          </cell>
          <cell r="K4002" t="str">
            <v>JIANGSU SUXUN NEW MATERIAL CO LTDADDNO 11 CIXI ROAD ECONOMICDEVELOPME</v>
          </cell>
          <cell r="L4002" t="str">
            <v>TO THE ORDER OF STANBIC BANK KENYALTDP O BOX 30550-00100 NAIROBIKENYA</v>
          </cell>
          <cell r="M4002" t="str">
            <v>CN</v>
          </cell>
          <cell r="N4002" t="str">
            <v>CNLYG</v>
          </cell>
          <cell r="O4002" t="str">
            <v>PK</v>
          </cell>
          <cell r="P4002">
            <v>104</v>
          </cell>
          <cell r="Q4002">
            <v>104</v>
          </cell>
          <cell r="R4002">
            <v>104</v>
          </cell>
          <cell r="S4002">
            <v>104</v>
          </cell>
          <cell r="T4002">
            <v>207654</v>
          </cell>
          <cell r="U4002">
            <v>207654</v>
          </cell>
          <cell r="V4002">
            <v>207654</v>
          </cell>
          <cell r="W4002">
            <v>207654</v>
          </cell>
          <cell r="X4002" t="str">
            <v>TIN FREE STEEL IN SHEETS 0 23X886X1030MM AS PER PROFORMA INVOICE NO SX-2020124 DATED JULY 03 2020 QUALITY JAPANESE STANDARD JIS G3315 CFR MOMBASA PORT KENYA INCOTERMS 2020 REFERENCE NUMBER TF2018918135 IDF NO 20EMKIM000098617 IMPORT REFERENCE NO IMP 25 2020B FREIGHT PREPAID</v>
          </cell>
          <cell r="Y4002" t="str">
            <v>Valide</v>
          </cell>
        </row>
        <row r="4003">
          <cell r="A4003" t="str">
            <v>PCIU8730772</v>
          </cell>
          <cell r="B4003">
            <v>40</v>
          </cell>
          <cell r="C4003" t="str">
            <v>LYBN00089800</v>
          </cell>
          <cell r="D4003">
            <v>0</v>
          </cell>
          <cell r="E4003">
            <v>0</v>
          </cell>
          <cell r="F4003">
            <v>0</v>
          </cell>
          <cell r="G4003">
            <v>0</v>
          </cell>
          <cell r="H4003">
            <v>0</v>
          </cell>
          <cell r="I4003" t="str">
            <v>2020 MSA 167472</v>
          </cell>
          <cell r="J4003">
            <v>72</v>
          </cell>
          <cell r="K4003" t="str">
            <v>LINYI RAYA COMMERCE CO LTD ROOM1733 JINDING INTERNATIONALPLAZA LANSHA</v>
          </cell>
          <cell r="L4003" t="str">
            <v>PABARI ENTERPRISES LIMITED P O BOX 504KISUMU-40100 KENYA TEL2547227431</v>
          </cell>
          <cell r="M4003" t="str">
            <v>CN</v>
          </cell>
          <cell r="N4003" t="str">
            <v>CNLYG</v>
          </cell>
          <cell r="O4003" t="str">
            <v>CR</v>
          </cell>
          <cell r="P4003">
            <v>36</v>
          </cell>
          <cell r="Q4003">
            <v>36</v>
          </cell>
          <cell r="R4003">
            <v>36</v>
          </cell>
          <cell r="S4003">
            <v>36</v>
          </cell>
          <cell r="T4003">
            <v>50600</v>
          </cell>
          <cell r="U4003">
            <v>50600</v>
          </cell>
          <cell r="V4003">
            <v>50600</v>
          </cell>
          <cell r="W4003">
            <v>50600</v>
          </cell>
          <cell r="X4003" t="str">
            <v>NATURAL SAPELLI SKIN DOOR MDF ORDINARY PLYWOOD NET WEIGHT 49800KGS THROUGH BILL OF LADING TO EMBAKASI ICD NAIROBI CARGO IN TRANSIT FROM MOMBASA TO EMBAKASI ICD NAIROBI IS ON CONSIGNEE S OWN ARRANGEMENT COSTS AND RISK CARRIER S RESPON SIBILITY CEASES AT MOMABSA FREIGHT PREPAID</v>
          </cell>
          <cell r="Y4003" t="str">
            <v>Valide</v>
          </cell>
        </row>
        <row r="4004">
          <cell r="A4004" t="str">
            <v>PCIU8521751</v>
          </cell>
          <cell r="B4004">
            <v>40</v>
          </cell>
          <cell r="C4004" t="str">
            <v>LYBN00089800</v>
          </cell>
          <cell r="D4004">
            <v>0</v>
          </cell>
          <cell r="E4004">
            <v>0</v>
          </cell>
          <cell r="F4004">
            <v>0</v>
          </cell>
          <cell r="G4004">
            <v>0</v>
          </cell>
          <cell r="H4004">
            <v>0</v>
          </cell>
          <cell r="I4004" t="str">
            <v>2020 MSA 167472</v>
          </cell>
          <cell r="J4004">
            <v>72</v>
          </cell>
          <cell r="K4004" t="str">
            <v>LINYI RAYA COMMERCE CO LTD ROOM1733 JINDING INTERNATIONALPLAZA LANSHA</v>
          </cell>
          <cell r="L4004" t="str">
            <v>PABARI ENTERPRISES LIMITED P O BOX 504KISUMU-40100 KENYA TEL2547227431</v>
          </cell>
          <cell r="M4004" t="str">
            <v>CN</v>
          </cell>
          <cell r="N4004" t="str">
            <v>CNLYG</v>
          </cell>
          <cell r="O4004" t="str">
            <v>CR</v>
          </cell>
          <cell r="P4004">
            <v>36</v>
          </cell>
          <cell r="Q4004">
            <v>36</v>
          </cell>
          <cell r="R4004">
            <v>36</v>
          </cell>
          <cell r="S4004">
            <v>36</v>
          </cell>
          <cell r="T4004">
            <v>50600</v>
          </cell>
          <cell r="U4004">
            <v>50600</v>
          </cell>
          <cell r="V4004">
            <v>50600</v>
          </cell>
          <cell r="W4004">
            <v>50600</v>
          </cell>
          <cell r="X4004" t="str">
            <v>NATURAL SAPELLI SKIN DOOR MDF ORDINARY PLYWOOD NET WEIGHT 49800KGS THROUGH BILL OF LADING TO EMBAKASI ICD NAIROBI CARGO IN TRANSIT FROM MOMBASA TO EMBAKASI ICD NAIROBI IS ON CONSIGNEE S OWN ARRANGEMENT COSTS AND RISK CARRIER S RESPON SIBILITY CEASES AT MOMABSA FREIGHT PREPAID</v>
          </cell>
          <cell r="Y4004" t="str">
            <v>Valide</v>
          </cell>
        </row>
        <row r="4005">
          <cell r="A4005" t="str">
            <v>PCIU1316673</v>
          </cell>
          <cell r="B4005">
            <v>20</v>
          </cell>
          <cell r="C4005" t="str">
            <v>LYBN00089900</v>
          </cell>
          <cell r="D4005">
            <v>0</v>
          </cell>
          <cell r="E4005">
            <v>0</v>
          </cell>
          <cell r="F4005">
            <v>0</v>
          </cell>
          <cell r="G4005">
            <v>0</v>
          </cell>
          <cell r="H4005">
            <v>0</v>
          </cell>
          <cell r="I4005" t="str">
            <v>2020 MSA 167472</v>
          </cell>
          <cell r="J4005">
            <v>72</v>
          </cell>
          <cell r="K4005" t="str">
            <v>LINYI RAYA COMMERCE CO LTD ROOM1733 JINDING INTERNATIONALPLAZA LANSHA</v>
          </cell>
          <cell r="L4005" t="str">
            <v>PABARI ENTERPRISES LIMITED P O BOX 504KISUMU-40100 KENYA TEL2547227431</v>
          </cell>
          <cell r="M4005" t="str">
            <v>CN</v>
          </cell>
          <cell r="N4005" t="str">
            <v>CNLYG</v>
          </cell>
          <cell r="O4005" t="str">
            <v>CR</v>
          </cell>
          <cell r="P4005">
            <v>36</v>
          </cell>
          <cell r="Q4005">
            <v>36</v>
          </cell>
          <cell r="R4005">
            <v>36</v>
          </cell>
          <cell r="S4005">
            <v>36</v>
          </cell>
          <cell r="T4005">
            <v>50600</v>
          </cell>
          <cell r="U4005">
            <v>50600</v>
          </cell>
          <cell r="V4005">
            <v>50600</v>
          </cell>
          <cell r="W4005">
            <v>50600</v>
          </cell>
          <cell r="X4005" t="str">
            <v>NATURAL SAPELLI SKIN DOOR MDF ORDINARY PLYWOOD NET WEIGHT 49800KGS THROUGH BILL OF LADING TO EMBAKASI ICD NAIROBI CARGO IN TRANSIT FROM MOMBASA TO EMBAKASI ICD NAIROBI IS ON CONSIGNEE S OWN ARRANGEMENT COSTS AND RISK CARRIER S RESPON SIBILITY CEASES AT MOMABSA FREIGHT PREPAID</v>
          </cell>
          <cell r="Y4005" t="str">
            <v>Valide</v>
          </cell>
        </row>
        <row r="4006">
          <cell r="A4006" t="str">
            <v>PCIU1158583</v>
          </cell>
          <cell r="B4006">
            <v>20</v>
          </cell>
          <cell r="C4006" t="str">
            <v>LYBN00089900</v>
          </cell>
          <cell r="D4006">
            <v>0</v>
          </cell>
          <cell r="E4006">
            <v>0</v>
          </cell>
          <cell r="F4006">
            <v>0</v>
          </cell>
          <cell r="G4006">
            <v>0</v>
          </cell>
          <cell r="H4006">
            <v>0</v>
          </cell>
          <cell r="I4006" t="str">
            <v>2020 MSA 167472</v>
          </cell>
          <cell r="J4006">
            <v>72</v>
          </cell>
          <cell r="K4006" t="str">
            <v>LINYI RAYA COMMERCE CO LTD ROOM1733 JINDING INTERNATIONALPLAZA LANSHA</v>
          </cell>
          <cell r="L4006" t="str">
            <v>PABARI ENTERPRISES LIMITED P O BOX 504KISUMU-40100 KENYA TEL2547227431</v>
          </cell>
          <cell r="M4006" t="str">
            <v>CN</v>
          </cell>
          <cell r="N4006" t="str">
            <v>CNLYG</v>
          </cell>
          <cell r="O4006" t="str">
            <v>CR</v>
          </cell>
          <cell r="P4006">
            <v>36</v>
          </cell>
          <cell r="Q4006">
            <v>36</v>
          </cell>
          <cell r="R4006">
            <v>36</v>
          </cell>
          <cell r="S4006">
            <v>36</v>
          </cell>
          <cell r="T4006">
            <v>50600</v>
          </cell>
          <cell r="U4006">
            <v>50600</v>
          </cell>
          <cell r="V4006">
            <v>50600</v>
          </cell>
          <cell r="W4006">
            <v>50600</v>
          </cell>
          <cell r="X4006" t="str">
            <v>NATURAL SAPELLI SKIN DOOR MDF ORDINARY PLYWOOD NET WEIGHT 49800KGS THROUGH BILL OF LADING TO EMBAKASI ICD NAIROBI CARGO IN TRANSIT FROM MOMBASA TO EMBAKASI ICD NAIROBI IS ON CONSIGNEE S OWN ARRANGEMENT COSTS AND RISK CARRIER S RESPON SIBILITY CEASES AT MOMABSA FREIGHT PREPAID</v>
          </cell>
          <cell r="Y4006" t="str">
            <v>Valide</v>
          </cell>
        </row>
        <row r="4007">
          <cell r="A4007" t="str">
            <v>CMAU1705659</v>
          </cell>
          <cell r="B4007">
            <v>20</v>
          </cell>
          <cell r="C4007" t="str">
            <v>MBE0338056</v>
          </cell>
          <cell r="D4007">
            <v>0</v>
          </cell>
          <cell r="E4007">
            <v>0</v>
          </cell>
          <cell r="F4007">
            <v>0</v>
          </cell>
          <cell r="G4007">
            <v>0</v>
          </cell>
          <cell r="H4007">
            <v>0</v>
          </cell>
          <cell r="I4007" t="str">
            <v>2020 MSA 167478</v>
          </cell>
          <cell r="J4007">
            <v>196</v>
          </cell>
          <cell r="K4007" t="str">
            <v>SUN METALS CORPORATION PTY LTDON BEHALF OF TRAXYS EUROPE S A 19-21</v>
          </cell>
          <cell r="L4007" t="str">
            <v>CITY ENGINEERING WORKS K LTDP O BOX 10890-00400 NAIROBI KENYAPIN NO</v>
          </cell>
          <cell r="M4007" t="str">
            <v>CN</v>
          </cell>
          <cell r="N4007" t="str">
            <v>SGSIN</v>
          </cell>
          <cell r="O4007" t="str">
            <v>BD</v>
          </cell>
          <cell r="P4007">
            <v>25</v>
          </cell>
          <cell r="Q4007">
            <v>25</v>
          </cell>
          <cell r="R4007">
            <v>25</v>
          </cell>
          <cell r="S4007">
            <v>25</v>
          </cell>
          <cell r="T4007">
            <v>25277</v>
          </cell>
          <cell r="U4007">
            <v>25277</v>
          </cell>
          <cell r="V4007">
            <v>25277</v>
          </cell>
          <cell r="W4007">
            <v>25277</v>
          </cell>
          <cell r="X4007" t="str">
            <v>1 X 20 FCL CONTAINER CONTAINING SPECIAL HIGH GRADE ZINC MIN 99 995 IN THE FORM OF STANDARD INGOTS ORIGIN AUSTRALIA BRAND SMC-SHG HS CODE 79011100 CARGO IN TRANSIT TO MAKUPTA TRANSIT SHADE LIMITED CFS UNDER CONSIGNEES RISK AND ACCOUNT 25 BUNDLES TWENTY FIVE BUNDLES TOTAL NET WEIGHT 25 277 MT TOTAL GROSS WEIGHT 25 277 MT EDN AEHH7LKTT TOTAL 25 BUNDLES FREIGHT PREPAID SHIPPED ON BOARD</v>
          </cell>
          <cell r="Y4007" t="str">
            <v>Valide</v>
          </cell>
        </row>
        <row r="4008">
          <cell r="A4008" t="str">
            <v>TEMU6427150</v>
          </cell>
          <cell r="B4008">
            <v>40</v>
          </cell>
          <cell r="C4008" t="str">
            <v>MCB0113048</v>
          </cell>
          <cell r="D4008">
            <v>0</v>
          </cell>
          <cell r="E4008">
            <v>0</v>
          </cell>
          <cell r="F4008">
            <v>0</v>
          </cell>
          <cell r="G4008">
            <v>0</v>
          </cell>
          <cell r="H4008">
            <v>0</v>
          </cell>
          <cell r="I4008" t="str">
            <v>2020 MSA 166976</v>
          </cell>
          <cell r="J4008">
            <v>125</v>
          </cell>
          <cell r="K4008" t="str">
            <v>SAUDI BASIC INDUSTRIES CORPORATIONSABIC - P O BOX 59090RIYADH 11525 S</v>
          </cell>
          <cell r="L4008" t="str">
            <v>TO THE ORDER OF ESLON PLASTICS OF KENYA LIMITEDJIRORE ROAD INDUSTRIAL</v>
          </cell>
          <cell r="M4008" t="str">
            <v>NL</v>
          </cell>
          <cell r="N4008" t="str">
            <v>SAYBI</v>
          </cell>
          <cell r="O4008" t="str">
            <v>PK</v>
          </cell>
          <cell r="P4008">
            <v>2040</v>
          </cell>
          <cell r="Q4008">
            <v>2040</v>
          </cell>
          <cell r="R4008">
            <v>2040</v>
          </cell>
          <cell r="S4008">
            <v>2040</v>
          </cell>
          <cell r="T4008">
            <v>52224</v>
          </cell>
          <cell r="U4008">
            <v>52224</v>
          </cell>
          <cell r="V4008">
            <v>52224</v>
          </cell>
          <cell r="W4008">
            <v>52224</v>
          </cell>
          <cell r="X4008" t="str">
            <v>HIGH DENSITY POLYETHYLENE HDPE P6006 TOTAL NO OF BAGS 2040 NET WEIGHT 51 000 MTS GROSS WEIGHT 52 224 MTS SALES ORDER NO 3377912 DELIVERY NO 802752692 SHIPMENT NO 6096933 FREIGHT PREPAID</v>
          </cell>
          <cell r="Y4008" t="str">
            <v>Valide</v>
          </cell>
        </row>
        <row r="4009">
          <cell r="A4009" t="str">
            <v>TGHU1344306</v>
          </cell>
          <cell r="B4009">
            <v>20</v>
          </cell>
          <cell r="C4009" t="str">
            <v>MCB0113084</v>
          </cell>
          <cell r="D4009">
            <v>0</v>
          </cell>
          <cell r="E4009">
            <v>0</v>
          </cell>
          <cell r="F4009">
            <v>0</v>
          </cell>
          <cell r="G4009">
            <v>0</v>
          </cell>
          <cell r="H4009">
            <v>0</v>
          </cell>
          <cell r="I4009" t="str">
            <v>2020 MSA 167519</v>
          </cell>
          <cell r="J4009">
            <v>130</v>
          </cell>
          <cell r="K4009" t="str">
            <v>ARABIAN UNITED FLOAT GLASS COPO BOX 31561 YANBU 41912KINGDOM OF SAUDI</v>
          </cell>
          <cell r="L4009" t="str">
            <v>HOMEMAKER GLASSMARTOURU POWER HQ BUILDING KISII TOWNPO BOX 20062-00</v>
          </cell>
          <cell r="M4009" t="str">
            <v>SA</v>
          </cell>
          <cell r="N4009" t="str">
            <v>SAYBI</v>
          </cell>
          <cell r="O4009" t="str">
            <v>CS</v>
          </cell>
          <cell r="P4009">
            <v>11</v>
          </cell>
          <cell r="Q4009">
            <v>11</v>
          </cell>
          <cell r="R4009">
            <v>11</v>
          </cell>
          <cell r="S4009">
            <v>11</v>
          </cell>
          <cell r="T4009">
            <v>25337</v>
          </cell>
          <cell r="U4009">
            <v>25337</v>
          </cell>
          <cell r="V4009">
            <v>25337</v>
          </cell>
          <cell r="W4009">
            <v>25337</v>
          </cell>
          <cell r="X4009" t="str">
            <v>1 X 20 DV CONTAINER 11 CASES OF ARALUX CLEAR FLOAT GLASS AS PER PROFORMA INVOICE NO SO-000016866 SIZE 3 0 MM 1830 X 1220 11 CASES INVOICE NO E-0012103 HS CODE 7005 2900 DELIVERY TERMS CFR MOMBASA KENYA NET WEIGHT 24 829 97 KGS GROSS WEIGHT 25 336 71 KGS FREIGHT PREPAID</v>
          </cell>
          <cell r="Y4009" t="str">
            <v>Valide</v>
          </cell>
        </row>
        <row r="4010">
          <cell r="A4010" t="str">
            <v>TCNU4313082</v>
          </cell>
          <cell r="B4010">
            <v>40</v>
          </cell>
          <cell r="C4010" t="str">
            <v>MCB0114834</v>
          </cell>
          <cell r="D4010">
            <v>0</v>
          </cell>
          <cell r="E4010">
            <v>0</v>
          </cell>
          <cell r="F4010">
            <v>0</v>
          </cell>
          <cell r="G4010">
            <v>0</v>
          </cell>
          <cell r="H4010">
            <v>0</v>
          </cell>
          <cell r="I4010" t="str">
            <v>2020 MSA 167426</v>
          </cell>
          <cell r="J4010">
            <v>14</v>
          </cell>
          <cell r="K4010" t="str">
            <v>SAUDI BASIC INDUSTRIES CORPORATIONSABIC - P O BOX 59090RIYADH 11525 S</v>
          </cell>
          <cell r="L4010" t="str">
            <v>POLYTHENE INDUSTRIES LTD MOMBASA RD P O BOX 17931NAIROBI KENYA</v>
          </cell>
          <cell r="M4010" t="str">
            <v>SA</v>
          </cell>
          <cell r="N4010" t="str">
            <v>SAJED</v>
          </cell>
          <cell r="O4010" t="str">
            <v>PK</v>
          </cell>
          <cell r="P4010">
            <v>1980</v>
          </cell>
          <cell r="Q4010">
            <v>1980</v>
          </cell>
          <cell r="R4010">
            <v>1980</v>
          </cell>
          <cell r="S4010">
            <v>1980</v>
          </cell>
          <cell r="T4010">
            <v>50550</v>
          </cell>
          <cell r="U4010">
            <v>50550</v>
          </cell>
          <cell r="V4010">
            <v>50550</v>
          </cell>
          <cell r="W4010">
            <v>50550</v>
          </cell>
          <cell r="X4010" t="str">
            <v>POLYPROPYLENE HOMOPOLYMER PP 520L TOTAL NO OF BAGS 1980 NET WEIGHT 49 500 MTS GROSS WEIGHT 50 550 MTS SALES ORDER NO 3423234 DELIVERY NO 802881276 SHIPMENT NO 6148899 FREIGHT PREPAID HS Code 3902 10 00 00 00</v>
          </cell>
          <cell r="Y4010" t="str">
            <v>Valide</v>
          </cell>
        </row>
        <row r="4011">
          <cell r="A4011" t="str">
            <v>TCNU2172766</v>
          </cell>
          <cell r="B4011">
            <v>40</v>
          </cell>
          <cell r="C4011" t="str">
            <v>MCB0115508</v>
          </cell>
          <cell r="D4011">
            <v>0</v>
          </cell>
          <cell r="E4011">
            <v>0</v>
          </cell>
          <cell r="F4011">
            <v>0</v>
          </cell>
          <cell r="G4011">
            <v>0</v>
          </cell>
          <cell r="H4011">
            <v>0</v>
          </cell>
          <cell r="I4011" t="str">
            <v>2020 MSA 167519</v>
          </cell>
          <cell r="J4011">
            <v>141</v>
          </cell>
          <cell r="K4011" t="str">
            <v>SAUDI CARBONATE CO LTDP O BOX 31752 YANBU ALSINAYAH41912SAUDI ARABIA</v>
          </cell>
          <cell r="L4011" t="str">
            <v>MS CROWN PAINTS KENYA PLCMOGADISHU ROAD INDUSTRIAL AREA NAIROBI TEL +</v>
          </cell>
          <cell r="M4011" t="str">
            <v>SA</v>
          </cell>
          <cell r="N4011" t="str">
            <v>SAJED</v>
          </cell>
          <cell r="O4011" t="str">
            <v>PK</v>
          </cell>
          <cell r="P4011">
            <v>4032</v>
          </cell>
          <cell r="Q4011">
            <v>4032</v>
          </cell>
          <cell r="R4011">
            <v>0</v>
          </cell>
          <cell r="S4011">
            <v>0</v>
          </cell>
          <cell r="T4011">
            <v>10260</v>
          </cell>
          <cell r="U4011">
            <v>10260</v>
          </cell>
          <cell r="V4011">
            <v>0</v>
          </cell>
          <cell r="W4011">
            <v>0</v>
          </cell>
          <cell r="X4011" t="str">
            <v>PRECIPITATED CALCIUM CARBONATE SCPCC10-YB NET WEIGHT 100 8 TON GROSS WEIGHT 102 6 TON H S CODE 28365000 4032 BAGS FINAL PLACE OF DELIVERY ICD EMBAKASI FREIGHT PREPAID E-MAIL NYALWAL PHILIP-CROWNPAINTS CO KE - WWW CROWNPAINTS CO KE</v>
          </cell>
          <cell r="Y4011" t="str">
            <v>Valide</v>
          </cell>
        </row>
        <row r="4012">
          <cell r="A4012" t="str">
            <v>TRLU6729091</v>
          </cell>
          <cell r="B4012">
            <v>40</v>
          </cell>
          <cell r="C4012" t="str">
            <v>MCB0115508</v>
          </cell>
          <cell r="D4012">
            <v>0</v>
          </cell>
          <cell r="E4012">
            <v>0</v>
          </cell>
          <cell r="F4012">
            <v>0</v>
          </cell>
          <cell r="G4012">
            <v>0</v>
          </cell>
          <cell r="H4012">
            <v>0</v>
          </cell>
          <cell r="I4012" t="str">
            <v>2020 MSA 167519</v>
          </cell>
          <cell r="J4012">
            <v>141</v>
          </cell>
          <cell r="K4012" t="str">
            <v>SAUDI CARBONATE CO LTDP O BOX 31752 YANBU ALSINAYAH41912SAUDI ARABIA</v>
          </cell>
          <cell r="L4012" t="str">
            <v>MS CROWN PAINTS KENYA PLCMOGADISHU ROAD INDUSTRIAL AREA NAIROBI TEL +</v>
          </cell>
          <cell r="M4012" t="str">
            <v>SA</v>
          </cell>
          <cell r="N4012" t="str">
            <v>SAJED</v>
          </cell>
          <cell r="O4012" t="str">
            <v>PK</v>
          </cell>
          <cell r="P4012">
            <v>4032</v>
          </cell>
          <cell r="Q4012">
            <v>4032</v>
          </cell>
          <cell r="R4012">
            <v>0</v>
          </cell>
          <cell r="S4012">
            <v>0</v>
          </cell>
          <cell r="T4012">
            <v>10260</v>
          </cell>
          <cell r="U4012">
            <v>10260</v>
          </cell>
          <cell r="V4012">
            <v>0</v>
          </cell>
          <cell r="W4012">
            <v>0</v>
          </cell>
          <cell r="X4012" t="str">
            <v>PRECIPITATED CALCIUM CARBONATE SCPCC10-YB NET WEIGHT 100 8 TON GROSS WEIGHT 102 6 TON H S CODE 28365000 4032 BAGS FINAL PLACE OF DELIVERY ICD EMBAKASI FREIGHT PREPAID E-MAIL NYALWAL PHILIP-CROWNPAINTS CO KE - WWW CROWNPAINTS CO KE</v>
          </cell>
          <cell r="Y4012" t="str">
            <v>Valide</v>
          </cell>
        </row>
        <row r="4013">
          <cell r="A4013" t="str">
            <v>EMCU9641790</v>
          </cell>
          <cell r="B4013">
            <v>40</v>
          </cell>
          <cell r="C4013" t="str">
            <v>ME009937</v>
          </cell>
          <cell r="D4013">
            <v>0</v>
          </cell>
          <cell r="E4013">
            <v>0</v>
          </cell>
          <cell r="F4013">
            <v>0</v>
          </cell>
          <cell r="G4013">
            <v>0</v>
          </cell>
          <cell r="H4013">
            <v>0</v>
          </cell>
          <cell r="I4013" t="str">
            <v>2020 MSA 167519</v>
          </cell>
          <cell r="J4013">
            <v>141</v>
          </cell>
          <cell r="K4013" t="str">
            <v>SAUDI CARBONATE CO LTDP O BOX 31752 YANBU ALSINAYAH41912SAUDI ARABIA</v>
          </cell>
          <cell r="L4013" t="str">
            <v>MS CROWN PAINTS KENYA PLCMOGADISHU ROAD INDUSTRIAL AREA NAIROBI TEL +</v>
          </cell>
          <cell r="M4013" t="str">
            <v>SA</v>
          </cell>
          <cell r="N4013" t="str">
            <v>SAJED</v>
          </cell>
          <cell r="O4013" t="str">
            <v>PK</v>
          </cell>
          <cell r="P4013">
            <v>4032</v>
          </cell>
          <cell r="Q4013">
            <v>4032</v>
          </cell>
          <cell r="R4013">
            <v>0</v>
          </cell>
          <cell r="S4013">
            <v>0</v>
          </cell>
          <cell r="T4013">
            <v>10260</v>
          </cell>
          <cell r="U4013">
            <v>10260</v>
          </cell>
          <cell r="V4013">
            <v>0</v>
          </cell>
          <cell r="W4013">
            <v>0</v>
          </cell>
          <cell r="X4013" t="str">
            <v>PRECIPITATED CALCIUM CARBONATE SCPCC10-YB NET WEIGHT 100 8 TON GROSS WEIGHT 102 6 TON H S CODE 28365000 4032 BAGS FINAL PLACE OF DELIVERY ICD EMBAKASI FREIGHT PREPAID E-MAIL NYALWAL PHILIP-CROWNPAINTS CO KE - WWW CROWNPAINTS CO KE</v>
          </cell>
          <cell r="Y4013" t="str">
            <v>Valide</v>
          </cell>
        </row>
        <row r="4014">
          <cell r="A4014" t="str">
            <v>EISU3752681</v>
          </cell>
          <cell r="B4014">
            <v>20</v>
          </cell>
          <cell r="C4014" t="str">
            <v>ME009937</v>
          </cell>
          <cell r="D4014">
            <v>0</v>
          </cell>
          <cell r="E4014">
            <v>0</v>
          </cell>
          <cell r="F4014">
            <v>0</v>
          </cell>
          <cell r="G4014">
            <v>0</v>
          </cell>
          <cell r="H4014">
            <v>0</v>
          </cell>
          <cell r="I4014" t="str">
            <v>2020 MSA 167519</v>
          </cell>
          <cell r="J4014">
            <v>141</v>
          </cell>
          <cell r="K4014" t="str">
            <v>SAUDI CARBONATE CO LTDP O BOX 31752 YANBU ALSINAYAH41912SAUDI ARABIA</v>
          </cell>
          <cell r="L4014" t="str">
            <v>MS CROWN PAINTS KENYA PLCMOGADISHU ROAD INDUSTRIAL AREA NAIROBI TEL +</v>
          </cell>
          <cell r="M4014" t="str">
            <v>SA</v>
          </cell>
          <cell r="N4014" t="str">
            <v>SAJED</v>
          </cell>
          <cell r="O4014" t="str">
            <v>PK</v>
          </cell>
          <cell r="P4014">
            <v>4032</v>
          </cell>
          <cell r="Q4014">
            <v>4032</v>
          </cell>
          <cell r="R4014">
            <v>0</v>
          </cell>
          <cell r="S4014">
            <v>0</v>
          </cell>
          <cell r="T4014">
            <v>10260</v>
          </cell>
          <cell r="U4014">
            <v>10260</v>
          </cell>
          <cell r="V4014">
            <v>0</v>
          </cell>
          <cell r="W4014">
            <v>0</v>
          </cell>
          <cell r="X4014" t="str">
            <v>PRECIPITATED CALCIUM CARBONATE SCPCC10-YB NET WEIGHT 100 8 TON GROSS WEIGHT 102 6 TON H S CODE 28365000 4032 BAGS FINAL PLACE OF DELIVERY ICD EMBAKASI FREIGHT PREPAID E-MAIL NYALWAL PHILIP-CROWNPAINTS CO KE - WWW CROWNPAINTS CO KE</v>
          </cell>
          <cell r="Y4014" t="str">
            <v>Valide</v>
          </cell>
        </row>
        <row r="4015">
          <cell r="A4015" t="str">
            <v>LMCU1118414</v>
          </cell>
          <cell r="B4015">
            <v>20</v>
          </cell>
          <cell r="C4015" t="str">
            <v>ME009937</v>
          </cell>
          <cell r="D4015">
            <v>0</v>
          </cell>
          <cell r="E4015">
            <v>0</v>
          </cell>
          <cell r="F4015">
            <v>0</v>
          </cell>
          <cell r="G4015">
            <v>0</v>
          </cell>
          <cell r="H4015">
            <v>0</v>
          </cell>
          <cell r="I4015" t="str">
            <v>2020 MSA 167519</v>
          </cell>
          <cell r="J4015">
            <v>141</v>
          </cell>
          <cell r="K4015" t="str">
            <v>SAUDI CARBONATE CO LTDP O BOX 31752 YANBU ALSINAYAH41912SAUDI ARABIA</v>
          </cell>
          <cell r="L4015" t="str">
            <v>MS CROWN PAINTS KENYA PLCMOGADISHU ROAD INDUSTRIAL AREA NAIROBI TEL +</v>
          </cell>
          <cell r="M4015" t="str">
            <v>SA</v>
          </cell>
          <cell r="N4015" t="str">
            <v>SAJED</v>
          </cell>
          <cell r="O4015" t="str">
            <v>PK</v>
          </cell>
          <cell r="P4015">
            <v>4032</v>
          </cell>
          <cell r="Q4015">
            <v>4032</v>
          </cell>
          <cell r="R4015">
            <v>0</v>
          </cell>
          <cell r="S4015">
            <v>0</v>
          </cell>
          <cell r="T4015">
            <v>10260</v>
          </cell>
          <cell r="U4015">
            <v>10260</v>
          </cell>
          <cell r="V4015">
            <v>0</v>
          </cell>
          <cell r="W4015">
            <v>0</v>
          </cell>
          <cell r="X4015" t="str">
            <v>PRECIPITATED CALCIUM CARBONATE SCPCC10-YB NET WEIGHT 100 8 TON GROSS WEIGHT 102 6 TON H S CODE 28365000 4032 BAGS FINAL PLACE OF DELIVERY ICD EMBAKASI FREIGHT PREPAID E-MAIL NYALWAL PHILIP-CROWNPAINTS CO KE - WWW CROWNPAINTS CO KE</v>
          </cell>
          <cell r="Y4015" t="str">
            <v>Valide</v>
          </cell>
        </row>
        <row r="4016">
          <cell r="A4016" t="str">
            <v>TGHU1893800</v>
          </cell>
          <cell r="B4016">
            <v>20</v>
          </cell>
          <cell r="C4016" t="str">
            <v>ME009937</v>
          </cell>
          <cell r="D4016">
            <v>0</v>
          </cell>
          <cell r="E4016">
            <v>0</v>
          </cell>
          <cell r="F4016">
            <v>0</v>
          </cell>
          <cell r="G4016">
            <v>0</v>
          </cell>
          <cell r="H4016">
            <v>0</v>
          </cell>
          <cell r="I4016" t="str">
            <v>2020 MSA 167519</v>
          </cell>
          <cell r="J4016">
            <v>141</v>
          </cell>
          <cell r="K4016" t="str">
            <v>SAUDI CARBONATE CO LTDP O BOX 31752 YANBU ALSINAYAH41912SAUDI ARABIA</v>
          </cell>
          <cell r="L4016" t="str">
            <v>MS CROWN PAINTS KENYA PLCMOGADISHU ROAD INDUSTRIAL AREA NAIROBI TEL +</v>
          </cell>
          <cell r="M4016" t="str">
            <v>SA</v>
          </cell>
          <cell r="N4016" t="str">
            <v>SAJED</v>
          </cell>
          <cell r="O4016" t="str">
            <v>PK</v>
          </cell>
          <cell r="P4016">
            <v>4032</v>
          </cell>
          <cell r="Q4016">
            <v>4032</v>
          </cell>
          <cell r="R4016">
            <v>0</v>
          </cell>
          <cell r="S4016">
            <v>0</v>
          </cell>
          <cell r="T4016">
            <v>10260</v>
          </cell>
          <cell r="U4016">
            <v>10260</v>
          </cell>
          <cell r="V4016">
            <v>0</v>
          </cell>
          <cell r="W4016">
            <v>0</v>
          </cell>
          <cell r="X4016" t="str">
            <v>PRECIPITATED CALCIUM CARBONATE SCPCC10-YB NET WEIGHT 100 8 TON GROSS WEIGHT 102 6 TON H S CODE 28365000 4032 BAGS FINAL PLACE OF DELIVERY ICD EMBAKASI FREIGHT PREPAID E-MAIL NYALWAL PHILIP-CROWNPAINTS CO KE - WWW CROWNPAINTS CO KE</v>
          </cell>
          <cell r="Y4016" t="str">
            <v>Valide</v>
          </cell>
        </row>
        <row r="4017">
          <cell r="A4017" t="str">
            <v>SEGU3694970</v>
          </cell>
          <cell r="B4017">
            <v>20</v>
          </cell>
          <cell r="C4017" t="str">
            <v>MEDSY500705</v>
          </cell>
          <cell r="D4017">
            <v>0</v>
          </cell>
          <cell r="E4017">
            <v>0</v>
          </cell>
          <cell r="F4017">
            <v>0</v>
          </cell>
          <cell r="G4017">
            <v>0</v>
          </cell>
          <cell r="H4017">
            <v>0</v>
          </cell>
          <cell r="I4017">
            <v>0</v>
          </cell>
          <cell r="J4017">
            <v>0</v>
          </cell>
          <cell r="K4017">
            <v>0</v>
          </cell>
          <cell r="L4017">
            <v>0</v>
          </cell>
          <cell r="M4017">
            <v>0</v>
          </cell>
          <cell r="N4017">
            <v>0</v>
          </cell>
          <cell r="O4017">
            <v>0</v>
          </cell>
          <cell r="P4017">
            <v>0</v>
          </cell>
          <cell r="Q4017">
            <v>0</v>
          </cell>
          <cell r="R4017">
            <v>0</v>
          </cell>
          <cell r="S4017">
            <v>0</v>
          </cell>
          <cell r="T4017">
            <v>0</v>
          </cell>
          <cell r="U4017">
            <v>0</v>
          </cell>
          <cell r="V4017">
            <v>0</v>
          </cell>
          <cell r="W4017">
            <v>0</v>
          </cell>
          <cell r="X4017">
            <v>0</v>
          </cell>
          <cell r="Y4017">
            <v>0</v>
          </cell>
        </row>
        <row r="4018">
          <cell r="A4018" t="str">
            <v>MEDU4797261</v>
          </cell>
          <cell r="B4018">
            <v>40</v>
          </cell>
          <cell r="C4018" t="str">
            <v>MEDUAL589432</v>
          </cell>
          <cell r="D4018">
            <v>0</v>
          </cell>
          <cell r="E4018">
            <v>0</v>
          </cell>
          <cell r="F4018">
            <v>0</v>
          </cell>
          <cell r="G4018">
            <v>0</v>
          </cell>
          <cell r="H4018">
            <v>0</v>
          </cell>
          <cell r="I4018" t="str">
            <v>2020 MSA 167311</v>
          </cell>
          <cell r="J4018">
            <v>1</v>
          </cell>
          <cell r="K4018" t="str">
            <v>GLASSROCK INSULATION COMPANY S A E</v>
          </cell>
          <cell r="L4018" t="str">
            <v>SOUND CREATIONS LTD</v>
          </cell>
          <cell r="M4018" t="str">
            <v>OM</v>
          </cell>
          <cell r="N4018" t="str">
            <v>OMSLL</v>
          </cell>
          <cell r="O4018" t="str">
            <v>PK</v>
          </cell>
          <cell r="P4018">
            <v>229</v>
          </cell>
          <cell r="Q4018">
            <v>229</v>
          </cell>
          <cell r="R4018">
            <v>229</v>
          </cell>
          <cell r="S4018">
            <v>229</v>
          </cell>
          <cell r="T4018">
            <v>5140</v>
          </cell>
          <cell r="U4018">
            <v>5140</v>
          </cell>
          <cell r="V4018">
            <v>5140</v>
          </cell>
          <cell r="W4018">
            <v>5140</v>
          </cell>
          <cell r="X4018" t="str">
            <v>Rock wool board unfaced HS Code 680610 SO 4529 CI 1914 Total Packages 22 9 Packages Total Net Weigh t N W 5082 KGS Total Gr oss Weight G W 5140 KG S 21 Days Free Time at Des tination</v>
          </cell>
          <cell r="Y4018" t="str">
            <v>Valide</v>
          </cell>
        </row>
        <row r="4019">
          <cell r="A4019" t="str">
            <v>CAIU7494421</v>
          </cell>
          <cell r="B4019">
            <v>40</v>
          </cell>
          <cell r="C4019" t="str">
            <v>MEDUAL591032</v>
          </cell>
          <cell r="D4019">
            <v>0</v>
          </cell>
          <cell r="E4019">
            <v>0</v>
          </cell>
          <cell r="F4019">
            <v>0</v>
          </cell>
          <cell r="G4019">
            <v>0</v>
          </cell>
          <cell r="H4019">
            <v>0</v>
          </cell>
          <cell r="I4019" t="str">
            <v>2020 MSA 167311</v>
          </cell>
          <cell r="J4019">
            <v>6</v>
          </cell>
          <cell r="K4019" t="str">
            <v>UPDATE FOR FOOD PROCESSING</v>
          </cell>
          <cell r="L4019" t="str">
            <v>TFH Group ltd</v>
          </cell>
          <cell r="M4019" t="str">
            <v>OM</v>
          </cell>
          <cell r="N4019" t="str">
            <v>OMSLL</v>
          </cell>
          <cell r="O4019" t="str">
            <v>PK</v>
          </cell>
          <cell r="P4019">
            <v>3267</v>
          </cell>
          <cell r="Q4019">
            <v>3267</v>
          </cell>
          <cell r="R4019">
            <v>3267</v>
          </cell>
          <cell r="S4019">
            <v>3267</v>
          </cell>
          <cell r="T4019">
            <v>24171</v>
          </cell>
          <cell r="U4019">
            <v>24171</v>
          </cell>
          <cell r="V4019">
            <v>24171</v>
          </cell>
          <cell r="W4019">
            <v>24171</v>
          </cell>
          <cell r="X4019" t="str">
            <v>3267 Packages Contains Ja m different flavours Tom ato Paste Ketchup Hot a nd spicy Ketchup Juice d ifferent Flavour Humus w ith tahini different flavo ur Mustard and Baba Ghano uj N W 15140 KGS Cargo in transit to Nairobi kenya o n consignee s risk and acc ount carrier responsibil ity cease at pod</v>
          </cell>
          <cell r="Y4019" t="str">
            <v>Valide</v>
          </cell>
        </row>
        <row r="4020">
          <cell r="A4020" t="str">
            <v>MSCU6605510</v>
          </cell>
          <cell r="B4020">
            <v>20</v>
          </cell>
          <cell r="C4020" t="str">
            <v>MEDUAL592816</v>
          </cell>
          <cell r="D4020">
            <v>0</v>
          </cell>
          <cell r="E4020">
            <v>0</v>
          </cell>
          <cell r="F4020">
            <v>0</v>
          </cell>
          <cell r="G4020">
            <v>0</v>
          </cell>
          <cell r="H4020">
            <v>0</v>
          </cell>
          <cell r="I4020" t="str">
            <v>2020 MSA 167311</v>
          </cell>
          <cell r="J4020">
            <v>11</v>
          </cell>
          <cell r="K4020" t="str">
            <v>VINAVIL EGYPT FOR CHEMICALS S A E</v>
          </cell>
          <cell r="L4020" t="str">
            <v>CRAFTSMAN ENTERPRISES KENYA LIMITED</v>
          </cell>
          <cell r="M4020" t="str">
            <v>OM</v>
          </cell>
          <cell r="N4020" t="str">
            <v>OMSLL</v>
          </cell>
          <cell r="O4020" t="str">
            <v>DR</v>
          </cell>
          <cell r="P4020">
            <v>144</v>
          </cell>
          <cell r="Q4020">
            <v>144</v>
          </cell>
          <cell r="R4020">
            <v>144</v>
          </cell>
          <cell r="S4020">
            <v>144</v>
          </cell>
          <cell r="T4020">
            <v>22608</v>
          </cell>
          <cell r="U4020">
            <v>22608</v>
          </cell>
          <cell r="V4020">
            <v>22608</v>
          </cell>
          <cell r="W4020">
            <v>22608</v>
          </cell>
          <cell r="X4020" t="str">
            <v>RAW MATERIAL FOR MANUFACT URING OF PAINTS VINAVIL O3VS TO CONTAIN 120 PLAST IC DRUMS OF 150KG NET EACH HS CODE 39052100 RAVEMUL 016 TO CONTAIN 24 PLASTI C DRUMS OF 150KG NET EACH HS CODE 39052100 NON HA ZARDOUS MATERIAL AS PER PRO-FORMA INVOICE KNY 772 0 B I D F E2007371995 2 1 DAYS FREE TIME OF DEMURR AGE N W 21 600 00 Kgs</v>
          </cell>
          <cell r="Y4020" t="str">
            <v>Va</v>
          </cell>
        </row>
        <row r="4021">
          <cell r="A4021" t="str">
            <v>DFSU1529899</v>
          </cell>
          <cell r="B4021">
            <v>20</v>
          </cell>
          <cell r="C4021" t="str">
            <v>MEDUAL593566</v>
          </cell>
          <cell r="D4021">
            <v>0</v>
          </cell>
          <cell r="E4021">
            <v>0</v>
          </cell>
          <cell r="F4021">
            <v>0</v>
          </cell>
          <cell r="G4021">
            <v>0</v>
          </cell>
          <cell r="H4021">
            <v>0</v>
          </cell>
          <cell r="I4021" t="str">
            <v>2020 MSA 167311</v>
          </cell>
          <cell r="J4021">
            <v>14</v>
          </cell>
          <cell r="K4021" t="str">
            <v>ASCOM Carbonate and Chemicals manufacturing S A E</v>
          </cell>
          <cell r="L4021" t="str">
            <v>PEAKPLAST LIMITED</v>
          </cell>
          <cell r="M4021" t="str">
            <v>OM</v>
          </cell>
          <cell r="N4021" t="str">
            <v>OMSLL</v>
          </cell>
          <cell r="O4021" t="str">
            <v>PK</v>
          </cell>
          <cell r="P4021">
            <v>4320</v>
          </cell>
          <cell r="Q4021">
            <v>4320</v>
          </cell>
          <cell r="R4021">
            <v>4320</v>
          </cell>
          <cell r="S4021">
            <v>4320</v>
          </cell>
          <cell r="T4021">
            <v>108240</v>
          </cell>
          <cell r="U4021">
            <v>108240</v>
          </cell>
          <cell r="V4021">
            <v>108240</v>
          </cell>
          <cell r="W4021">
            <v>108240</v>
          </cell>
          <cell r="X4021" t="str">
            <v>Ascom 20 T - Calcium Carbo nate Net Weight 108 000 KGS Gross weight 108 24 0 KGS Shipment in 04 20 f eet container Number Of pa ckages 4320 packages H S Code 28365000 PFI NO 5630 Date 20 07 20 20 PO No STL 571 IDF No E2007373111 EXPORT REF 6796 Invoice No 9710 21 DAYS FREE TIME DEMURRAGE N W 27000 KGS</v>
          </cell>
          <cell r="Y4021" t="str">
            <v>Valide</v>
          </cell>
        </row>
        <row r="4022">
          <cell r="A4022" t="str">
            <v>TCNU8816803</v>
          </cell>
          <cell r="B4022">
            <v>40</v>
          </cell>
          <cell r="C4022" t="str">
            <v>MEDUAL594176</v>
          </cell>
          <cell r="D4022">
            <v>0</v>
          </cell>
          <cell r="E4022">
            <v>0</v>
          </cell>
          <cell r="F4022">
            <v>0</v>
          </cell>
          <cell r="G4022">
            <v>0</v>
          </cell>
          <cell r="H4022">
            <v>0</v>
          </cell>
          <cell r="I4022" t="str">
            <v>2020 MSA 167311</v>
          </cell>
          <cell r="J4022">
            <v>16</v>
          </cell>
          <cell r="K4022" t="str">
            <v>Misr Glass Manufacturing COM</v>
          </cell>
          <cell r="L4022" t="str">
            <v>UDV KENYA LIMITED 40612 Nairobi Kenya</v>
          </cell>
          <cell r="M4022" t="str">
            <v>OM</v>
          </cell>
          <cell r="N4022" t="str">
            <v>OMSLL</v>
          </cell>
          <cell r="O4022" t="str">
            <v>PE</v>
          </cell>
          <cell r="P4022">
            <v>105</v>
          </cell>
          <cell r="Q4022">
            <v>105</v>
          </cell>
          <cell r="R4022">
            <v>105</v>
          </cell>
          <cell r="S4022">
            <v>105</v>
          </cell>
          <cell r="T4022">
            <v>105488</v>
          </cell>
          <cell r="U4022">
            <v>105488</v>
          </cell>
          <cell r="V4022">
            <v>105488</v>
          </cell>
          <cell r="W4022">
            <v>105488</v>
          </cell>
          <cell r="X4022" t="str">
            <v>ROUND GENERIC BOTTLE AMBER 250ML PO 4903638778 PAC KING PALLETS PER CONTAIN ER 21 PALLET EACH PALLET C ONTAINS 4510 BOTTLES NO O F CONTAINERS 5 TOTAL PALLE TS IN 5 CONTAINERS 105 BOT TLES IN EACH CONTAINER 94 710 BOTTLE TOTAL BOTTLES I N 5 CONTAINERS 473 550 T G W FOR EACH CONTAINER 21 097 650 T N W FOR EACH CON TAINER 20362 650 TTL G W 105488 25 TONS TTL N W 10 1813 25 TONS 30 days free time of demurrage at POD</v>
          </cell>
          <cell r="Y4022" t="str">
            <v>Valide</v>
          </cell>
        </row>
        <row r="4023">
          <cell r="A4023" t="str">
            <v>CXDU1450997</v>
          </cell>
          <cell r="B4023">
            <v>20</v>
          </cell>
          <cell r="C4023" t="str">
            <v>MEDUAL599076</v>
          </cell>
          <cell r="D4023">
            <v>0</v>
          </cell>
          <cell r="E4023">
            <v>0</v>
          </cell>
          <cell r="F4023">
            <v>0</v>
          </cell>
          <cell r="G4023">
            <v>0</v>
          </cell>
          <cell r="H4023">
            <v>0</v>
          </cell>
          <cell r="I4023" t="str">
            <v>2020 MSA 167377</v>
          </cell>
          <cell r="J4023">
            <v>5</v>
          </cell>
          <cell r="K4023" t="str">
            <v>ASCOM Carbonate and Chemicals manufacturing S A E</v>
          </cell>
          <cell r="L4023" t="str">
            <v>PEAKPLAST LIMITED</v>
          </cell>
          <cell r="M4023" t="str">
            <v>OM</v>
          </cell>
          <cell r="N4023" t="str">
            <v>OMSLL</v>
          </cell>
          <cell r="O4023" t="str">
            <v>PK</v>
          </cell>
          <cell r="P4023">
            <v>80</v>
          </cell>
          <cell r="Q4023">
            <v>80</v>
          </cell>
          <cell r="R4023">
            <v>80</v>
          </cell>
          <cell r="S4023">
            <v>80</v>
          </cell>
          <cell r="T4023">
            <v>109200</v>
          </cell>
          <cell r="U4023">
            <v>109200</v>
          </cell>
          <cell r="V4023">
            <v>109200</v>
          </cell>
          <cell r="W4023">
            <v>109200</v>
          </cell>
          <cell r="X4023" t="str">
            <v>Ascom 20 T - Calcium Carbo nate Net Weight 108 000 KGS Gross weight 109 20 0 KGS Shipment in 04 20 f eet container Number Of pa ckages 80 packages H S Code 28365000 IDF No E 2007372185 21 DAYS FREE TI ME DEMURRAGE NW 27000 KGS</v>
          </cell>
          <cell r="Y4023" t="str">
            <v>Valide</v>
          </cell>
        </row>
        <row r="4024">
          <cell r="A4024" t="str">
            <v>MEDU3186870</v>
          </cell>
          <cell r="B4024">
            <v>20</v>
          </cell>
          <cell r="C4024" t="str">
            <v>MEDUAL599076</v>
          </cell>
          <cell r="D4024">
            <v>0</v>
          </cell>
          <cell r="E4024">
            <v>0</v>
          </cell>
          <cell r="F4024">
            <v>0</v>
          </cell>
          <cell r="G4024">
            <v>0</v>
          </cell>
          <cell r="H4024">
            <v>0</v>
          </cell>
          <cell r="I4024" t="str">
            <v>2020 MSA 167377</v>
          </cell>
          <cell r="J4024">
            <v>5</v>
          </cell>
          <cell r="K4024" t="str">
            <v>ASCOM Carbonate and Chemicals manufacturing S A E</v>
          </cell>
          <cell r="L4024" t="str">
            <v>PEAKPLAST LIMITED</v>
          </cell>
          <cell r="M4024" t="str">
            <v>OM</v>
          </cell>
          <cell r="N4024" t="str">
            <v>OMSLL</v>
          </cell>
          <cell r="O4024" t="str">
            <v>PK</v>
          </cell>
          <cell r="P4024">
            <v>80</v>
          </cell>
          <cell r="Q4024">
            <v>80</v>
          </cell>
          <cell r="R4024">
            <v>80</v>
          </cell>
          <cell r="S4024">
            <v>80</v>
          </cell>
          <cell r="T4024">
            <v>109200</v>
          </cell>
          <cell r="U4024">
            <v>109200</v>
          </cell>
          <cell r="V4024">
            <v>109200</v>
          </cell>
          <cell r="W4024">
            <v>109200</v>
          </cell>
          <cell r="X4024" t="str">
            <v>Ascom 20 T - Calcium Carbo nate Net Weight 108 000 KGS Gross weight 109 20 0 KGS Shipment in 04 20 f eet container Number Of pa ckages 80 packages H S Code 28365000 IDF No E 2007372185 21 DAYS FREE TI ME DEMURRAGE NW 27000 KGS</v>
          </cell>
          <cell r="Y4024" t="str">
            <v>Valide</v>
          </cell>
        </row>
        <row r="4025">
          <cell r="A4025" t="str">
            <v>TCLU2901238</v>
          </cell>
          <cell r="B4025">
            <v>20</v>
          </cell>
          <cell r="C4025" t="str">
            <v>MEDUAL599076</v>
          </cell>
          <cell r="D4025">
            <v>0</v>
          </cell>
          <cell r="E4025">
            <v>0</v>
          </cell>
          <cell r="F4025">
            <v>0</v>
          </cell>
          <cell r="G4025">
            <v>0</v>
          </cell>
          <cell r="H4025">
            <v>0</v>
          </cell>
          <cell r="I4025" t="str">
            <v>2020 MSA 167377</v>
          </cell>
          <cell r="J4025">
            <v>5</v>
          </cell>
          <cell r="K4025" t="str">
            <v>ASCOM Carbonate and Chemicals manufacturing S A E</v>
          </cell>
          <cell r="L4025" t="str">
            <v>PEAKPLAST LIMITED</v>
          </cell>
          <cell r="M4025" t="str">
            <v>OM</v>
          </cell>
          <cell r="N4025" t="str">
            <v>OMSLL</v>
          </cell>
          <cell r="O4025" t="str">
            <v>PK</v>
          </cell>
          <cell r="P4025">
            <v>80</v>
          </cell>
          <cell r="Q4025">
            <v>80</v>
          </cell>
          <cell r="R4025">
            <v>80</v>
          </cell>
          <cell r="S4025">
            <v>80</v>
          </cell>
          <cell r="T4025">
            <v>109200</v>
          </cell>
          <cell r="U4025">
            <v>109200</v>
          </cell>
          <cell r="V4025">
            <v>109200</v>
          </cell>
          <cell r="W4025">
            <v>109200</v>
          </cell>
          <cell r="X4025" t="str">
            <v>Ascom 20 T - Calcium Carbo nate Net Weight 108 000 KGS Gross weight 109 20 0 KGS Shipment in 04 20 f eet container Number Of pa ckages 80 packages H S Code 28365000 IDF No E 2007372185 21 DAYS FREE TI ME DEMURRAGE NW 27000 KGS</v>
          </cell>
          <cell r="Y4025" t="str">
            <v>Valide</v>
          </cell>
        </row>
        <row r="4026">
          <cell r="A4026" t="str">
            <v>MEDU6352362</v>
          </cell>
          <cell r="B4026">
            <v>20</v>
          </cell>
          <cell r="C4026" t="str">
            <v>MEDUAL599076</v>
          </cell>
          <cell r="D4026">
            <v>0</v>
          </cell>
          <cell r="E4026">
            <v>0</v>
          </cell>
          <cell r="F4026">
            <v>0</v>
          </cell>
          <cell r="G4026">
            <v>0</v>
          </cell>
          <cell r="H4026">
            <v>0</v>
          </cell>
          <cell r="I4026" t="str">
            <v>2020 MSA 167377</v>
          </cell>
          <cell r="J4026">
            <v>5</v>
          </cell>
          <cell r="K4026" t="str">
            <v>ASCOM Carbonate and Chemicals manufacturing S A E</v>
          </cell>
          <cell r="L4026" t="str">
            <v>PEAKPLAST LIMITED</v>
          </cell>
          <cell r="M4026" t="str">
            <v>OM</v>
          </cell>
          <cell r="N4026" t="str">
            <v>OMSLL</v>
          </cell>
          <cell r="O4026" t="str">
            <v>PK</v>
          </cell>
          <cell r="P4026">
            <v>80</v>
          </cell>
          <cell r="Q4026">
            <v>80</v>
          </cell>
          <cell r="R4026">
            <v>80</v>
          </cell>
          <cell r="S4026">
            <v>80</v>
          </cell>
          <cell r="T4026">
            <v>109200</v>
          </cell>
          <cell r="U4026">
            <v>109200</v>
          </cell>
          <cell r="V4026">
            <v>109200</v>
          </cell>
          <cell r="W4026">
            <v>109200</v>
          </cell>
          <cell r="X4026" t="str">
            <v>Ascom 20 T - Calcium Carbo nate Net Weight 108 000 KGS Gross weight 109 20 0 KGS Shipment in 04 20 f eet container Number Of pa ckages 80 packages H S Code 28365000 IDF No E 2007372185 21 DAYS FREE TI ME DEMURRAGE NW 27000 KGS</v>
          </cell>
          <cell r="Y4026" t="str">
            <v>Valide</v>
          </cell>
        </row>
        <row r="4027">
          <cell r="A4027" t="str">
            <v>TCLU9490273</v>
          </cell>
          <cell r="B4027">
            <v>40</v>
          </cell>
          <cell r="C4027" t="str">
            <v>MEDUAL601708</v>
          </cell>
          <cell r="D4027">
            <v>0</v>
          </cell>
          <cell r="E4027">
            <v>0</v>
          </cell>
          <cell r="F4027">
            <v>0</v>
          </cell>
          <cell r="G4027">
            <v>0</v>
          </cell>
          <cell r="H4027">
            <v>0</v>
          </cell>
          <cell r="I4027" t="str">
            <v>2020 MSA 167377</v>
          </cell>
          <cell r="J4027">
            <v>12</v>
          </cell>
          <cell r="K4027" t="str">
            <v>SKRETTING EGYPT FOR ANIMAL NUTRITION</v>
          </cell>
          <cell r="L4027" t="str">
            <v>victory farms ltd</v>
          </cell>
          <cell r="M4027" t="str">
            <v>OM</v>
          </cell>
          <cell r="N4027" t="str">
            <v>OMSLL</v>
          </cell>
          <cell r="O4027" t="str">
            <v>BG</v>
          </cell>
          <cell r="P4027">
            <v>4080</v>
          </cell>
          <cell r="Q4027">
            <v>4080</v>
          </cell>
          <cell r="R4027">
            <v>4080</v>
          </cell>
          <cell r="S4027">
            <v>4080</v>
          </cell>
          <cell r="T4027">
            <v>102612</v>
          </cell>
          <cell r="U4027">
            <v>102612</v>
          </cell>
          <cell r="V4027">
            <v>102612</v>
          </cell>
          <cell r="W4027">
            <v>102612</v>
          </cell>
          <cell r="X4027" t="str">
            <v>FISH FEED TOTAL NO OF BAG S 4080 TOTAL N W 102000 KGS TOTAL G W 102612 KGS H S CODE 230990 21 DAYS FREE TIME AT DESTINATION 780 BAGS OF OPTILINE 4 5MM 240 BAGS OF OPTILINE 3MM nw 25500 kgs</v>
          </cell>
          <cell r="Y4027" t="str">
            <v>Valide</v>
          </cell>
        </row>
        <row r="4028">
          <cell r="A4028" t="str">
            <v>GLDU7349171</v>
          </cell>
          <cell r="B4028">
            <v>40</v>
          </cell>
          <cell r="C4028" t="str">
            <v>MEDUAL603506</v>
          </cell>
          <cell r="D4028">
            <v>0</v>
          </cell>
          <cell r="E4028">
            <v>0</v>
          </cell>
          <cell r="F4028">
            <v>0</v>
          </cell>
          <cell r="G4028">
            <v>0</v>
          </cell>
          <cell r="H4028">
            <v>0</v>
          </cell>
          <cell r="I4028" t="str">
            <v>2020 MSA 167377</v>
          </cell>
          <cell r="J4028">
            <v>20</v>
          </cell>
          <cell r="K4028" t="str">
            <v>TCI Sanmar Chemicals S A E</v>
          </cell>
          <cell r="L4028" t="str">
            <v>Vintz Industries Limited</v>
          </cell>
          <cell r="M4028" t="str">
            <v>OM</v>
          </cell>
          <cell r="N4028" t="str">
            <v>OMSLL</v>
          </cell>
          <cell r="O4028" t="str">
            <v>BG</v>
          </cell>
          <cell r="P4028">
            <v>3840</v>
          </cell>
          <cell r="Q4028">
            <v>3840</v>
          </cell>
          <cell r="R4028">
            <v>3840</v>
          </cell>
          <cell r="S4028">
            <v>3840</v>
          </cell>
          <cell r="T4028">
            <v>97920</v>
          </cell>
          <cell r="U4028">
            <v>97920</v>
          </cell>
          <cell r="V4028">
            <v>97920</v>
          </cell>
          <cell r="W4028">
            <v>97920</v>
          </cell>
          <cell r="X4028" t="str">
            <v>96MT OF PVC 6701+ N W 96 000 KGS G W 97920 KGS 38 40 BAGS 21 DAYS FREE TIME DEMURRAGE and DETENTION COMB INED AT POD SHIPPERS REMAR KS FINAL PLACE OF DELIVE RY ICD EMBAKASI NAIROBI O N CARRIAGE CHARGES ON CNEE ACCOUNT</v>
          </cell>
          <cell r="Y4028" t="str">
            <v>Valide</v>
          </cell>
        </row>
        <row r="4029">
          <cell r="A4029" t="str">
            <v>TGHU9252000</v>
          </cell>
          <cell r="B4029">
            <v>40</v>
          </cell>
          <cell r="C4029" t="str">
            <v>MEDUAL603506</v>
          </cell>
          <cell r="D4029">
            <v>0</v>
          </cell>
          <cell r="E4029">
            <v>0</v>
          </cell>
          <cell r="F4029">
            <v>0</v>
          </cell>
          <cell r="G4029">
            <v>0</v>
          </cell>
          <cell r="H4029">
            <v>0</v>
          </cell>
          <cell r="I4029" t="str">
            <v>2020 MSA 167377</v>
          </cell>
          <cell r="J4029">
            <v>20</v>
          </cell>
          <cell r="K4029" t="str">
            <v>TCI Sanmar Chemicals S A E</v>
          </cell>
          <cell r="L4029" t="str">
            <v>Vintz Industries Limited</v>
          </cell>
          <cell r="M4029" t="str">
            <v>OM</v>
          </cell>
          <cell r="N4029" t="str">
            <v>OMSLL</v>
          </cell>
          <cell r="O4029" t="str">
            <v>BG</v>
          </cell>
          <cell r="P4029">
            <v>3840</v>
          </cell>
          <cell r="Q4029">
            <v>3840</v>
          </cell>
          <cell r="R4029">
            <v>3840</v>
          </cell>
          <cell r="S4029">
            <v>3840</v>
          </cell>
          <cell r="T4029">
            <v>97920</v>
          </cell>
          <cell r="U4029">
            <v>97920</v>
          </cell>
          <cell r="V4029">
            <v>97920</v>
          </cell>
          <cell r="W4029">
            <v>97920</v>
          </cell>
          <cell r="X4029" t="str">
            <v>96MT OF PVC 6701+ N W 96 000 KGS G W 97920 KGS 38 40 BAGS 21 DAYS FREE TIME DEMURRAGE and DETENTION COMB INED AT POD SHIPPERS REMAR KS FINAL PLACE OF DELIVE RY ICD EMBAKASI NAIROBI O N CARRIAGE CHARGES ON CNEE ACCOUNT</v>
          </cell>
          <cell r="Y4029" t="str">
            <v>Valide</v>
          </cell>
        </row>
        <row r="4030">
          <cell r="A4030" t="str">
            <v>TGHU6078132</v>
          </cell>
          <cell r="B4030">
            <v>40</v>
          </cell>
          <cell r="C4030" t="str">
            <v>MEDUAL603506</v>
          </cell>
          <cell r="D4030">
            <v>0</v>
          </cell>
          <cell r="E4030">
            <v>0</v>
          </cell>
          <cell r="F4030">
            <v>0</v>
          </cell>
          <cell r="G4030">
            <v>0</v>
          </cell>
          <cell r="H4030">
            <v>0</v>
          </cell>
          <cell r="I4030" t="str">
            <v>2020 MSA 167377</v>
          </cell>
          <cell r="J4030">
            <v>20</v>
          </cell>
          <cell r="K4030" t="str">
            <v>TCI Sanmar Chemicals S A E</v>
          </cell>
          <cell r="L4030" t="str">
            <v>Vintz Industries Limited</v>
          </cell>
          <cell r="M4030" t="str">
            <v>OM</v>
          </cell>
          <cell r="N4030" t="str">
            <v>OMSLL</v>
          </cell>
          <cell r="O4030" t="str">
            <v>BG</v>
          </cell>
          <cell r="P4030">
            <v>3840</v>
          </cell>
          <cell r="Q4030">
            <v>3840</v>
          </cell>
          <cell r="R4030">
            <v>3840</v>
          </cell>
          <cell r="S4030">
            <v>3840</v>
          </cell>
          <cell r="T4030">
            <v>97920</v>
          </cell>
          <cell r="U4030">
            <v>97920</v>
          </cell>
          <cell r="V4030">
            <v>97920</v>
          </cell>
          <cell r="W4030">
            <v>97920</v>
          </cell>
          <cell r="X4030" t="str">
            <v>96MT OF PVC 6701+ N W 96 000 KGS G W 97920 KGS 38 40 BAGS 21 DAYS FREE TIME DEMURRAGE and DETENTION COMB INED AT POD SHIPPERS REMAR KS FINAL PLACE OF DELIVE RY ICD EMBAKASI NAIROBI O N CARRIAGE CHARGES ON CNEE ACCOUNT</v>
          </cell>
          <cell r="Y4030" t="str">
            <v>Valide</v>
          </cell>
        </row>
        <row r="4031">
          <cell r="A4031" t="str">
            <v>TLLU5180010</v>
          </cell>
          <cell r="B4031">
            <v>40</v>
          </cell>
          <cell r="C4031" t="str">
            <v>MEDUAL603506</v>
          </cell>
          <cell r="D4031">
            <v>0</v>
          </cell>
          <cell r="E4031">
            <v>0</v>
          </cell>
          <cell r="F4031">
            <v>0</v>
          </cell>
          <cell r="G4031">
            <v>0</v>
          </cell>
          <cell r="H4031">
            <v>0</v>
          </cell>
          <cell r="I4031" t="str">
            <v>2020 MSA 167377</v>
          </cell>
          <cell r="J4031">
            <v>20</v>
          </cell>
          <cell r="K4031" t="str">
            <v>TCI Sanmar Chemicals S A E</v>
          </cell>
          <cell r="L4031" t="str">
            <v>Vintz Industries Limited</v>
          </cell>
          <cell r="M4031" t="str">
            <v>OM</v>
          </cell>
          <cell r="N4031" t="str">
            <v>OMSLL</v>
          </cell>
          <cell r="O4031" t="str">
            <v>BG</v>
          </cell>
          <cell r="P4031">
            <v>3840</v>
          </cell>
          <cell r="Q4031">
            <v>3840</v>
          </cell>
          <cell r="R4031">
            <v>3840</v>
          </cell>
          <cell r="S4031">
            <v>3840</v>
          </cell>
          <cell r="T4031">
            <v>97920</v>
          </cell>
          <cell r="U4031">
            <v>97920</v>
          </cell>
          <cell r="V4031">
            <v>97920</v>
          </cell>
          <cell r="W4031">
            <v>97920</v>
          </cell>
          <cell r="X4031" t="str">
            <v>96MT OF PVC 6701+ N W 96 000 KGS G W 97920 KGS 38 40 BAGS 21 DAYS FREE TIME DEMURRAGE and DETENTION COMB INED AT POD SHIPPERS REMAR KS FINAL PLACE OF DELIVE RY ICD EMBAKASI NAIROBI O N CARRIAGE CHARGES ON CNEE ACCOUNT</v>
          </cell>
          <cell r="Y4031" t="str">
            <v>Valide</v>
          </cell>
        </row>
        <row r="4032">
          <cell r="A4032" t="str">
            <v>TCNU9160582</v>
          </cell>
          <cell r="B4032">
            <v>40</v>
          </cell>
          <cell r="C4032" t="str">
            <v>MEDUAP718847</v>
          </cell>
          <cell r="D4032">
            <v>0</v>
          </cell>
          <cell r="E4032">
            <v>0</v>
          </cell>
          <cell r="F4032">
            <v>0</v>
          </cell>
          <cell r="G4032">
            <v>0</v>
          </cell>
          <cell r="H4032">
            <v>0</v>
          </cell>
          <cell r="I4032" t="str">
            <v>2020 MSA 167377</v>
          </cell>
          <cell r="J4032">
            <v>31</v>
          </cell>
          <cell r="K4032" t="str">
            <v>FLORENCE NYAMBURA BENSON</v>
          </cell>
          <cell r="L4032" t="str">
            <v>FLORENCE NYAMBURA BENSON</v>
          </cell>
          <cell r="M4032" t="str">
            <v>OM</v>
          </cell>
          <cell r="N4032" t="str">
            <v>OMSLL</v>
          </cell>
          <cell r="O4032" t="str">
            <v>PK</v>
          </cell>
          <cell r="P4032">
            <v>1</v>
          </cell>
          <cell r="Q4032">
            <v>1</v>
          </cell>
          <cell r="R4032">
            <v>1</v>
          </cell>
          <cell r="S4032">
            <v>1</v>
          </cell>
          <cell r="T4032">
            <v>17520</v>
          </cell>
          <cell r="U4032">
            <v>17520</v>
          </cell>
          <cell r="V4032">
            <v>17520</v>
          </cell>
          <cell r="W4032">
            <v>17520</v>
          </cell>
          <cell r="X4032" t="str">
            <v>40 HC STC SHIPPERS OWNED CONTAINER STC PERSONAL EFFECTS HS CODE 990500 FREIGHT PREPAID</v>
          </cell>
          <cell r="Y4032" t="str">
            <v>Valide</v>
          </cell>
        </row>
        <row r="4033">
          <cell r="A4033" t="str">
            <v>CAIU4709803</v>
          </cell>
          <cell r="B4033">
            <v>40</v>
          </cell>
          <cell r="C4033" t="str">
            <v>MEDUAT062968</v>
          </cell>
          <cell r="D4033">
            <v>0</v>
          </cell>
          <cell r="E4033">
            <v>0</v>
          </cell>
          <cell r="F4033">
            <v>0</v>
          </cell>
          <cell r="G4033">
            <v>0</v>
          </cell>
          <cell r="H4033">
            <v>0</v>
          </cell>
          <cell r="I4033" t="str">
            <v>2020 MSA 167425</v>
          </cell>
          <cell r="J4033">
            <v>2</v>
          </cell>
          <cell r="K4033" t="str">
            <v>MEVLUT KAAN CELIK</v>
          </cell>
          <cell r="L4033" t="str">
            <v>ZEBRANO INTEIORRS LTD</v>
          </cell>
          <cell r="M4033" t="str">
            <v>OM</v>
          </cell>
          <cell r="N4033" t="str">
            <v>OMSLL</v>
          </cell>
          <cell r="O4033" t="str">
            <v>BX</v>
          </cell>
          <cell r="P4033">
            <v>374</v>
          </cell>
          <cell r="Q4033">
            <v>374</v>
          </cell>
          <cell r="R4033">
            <v>374</v>
          </cell>
          <cell r="S4033">
            <v>374</v>
          </cell>
          <cell r="T4033">
            <v>25440</v>
          </cell>
          <cell r="U4033">
            <v>25440</v>
          </cell>
          <cell r="V4033">
            <v>25440</v>
          </cell>
          <cell r="W4033">
            <v>25440</v>
          </cell>
          <cell r="X4033" t="str">
            <v>PVC COATED WOODEN DOOR KAL E BARELLI LOCK HS CODE 441 8200000 8301309000</v>
          </cell>
          <cell r="Y4033" t="str">
            <v>Valide</v>
          </cell>
        </row>
        <row r="4034">
          <cell r="A4034" t="str">
            <v>CXDU1920241</v>
          </cell>
          <cell r="B4034">
            <v>20</v>
          </cell>
          <cell r="C4034" t="str">
            <v>MEDUB7425235</v>
          </cell>
          <cell r="D4034">
            <v>0</v>
          </cell>
          <cell r="E4034">
            <v>0</v>
          </cell>
          <cell r="F4034">
            <v>0</v>
          </cell>
          <cell r="G4034">
            <v>0</v>
          </cell>
          <cell r="H4034">
            <v>0</v>
          </cell>
          <cell r="I4034" t="str">
            <v>2020 MSA 167118</v>
          </cell>
          <cell r="J4034">
            <v>26</v>
          </cell>
          <cell r="K4034" t="str">
            <v>YUNNAN PHOSPHATE HAIKOU CO LTD ON BEHALF OF ROTEM AMFERT NEGEV LTD</v>
          </cell>
          <cell r="L4034" t="str">
            <v>GREEN HOUSE CHEMICALS LIMITED</v>
          </cell>
          <cell r="M4034" t="str">
            <v>OM</v>
          </cell>
          <cell r="N4034" t="str">
            <v>OMSLL</v>
          </cell>
          <cell r="O4034" t="str">
            <v>BG</v>
          </cell>
          <cell r="P4034">
            <v>1080</v>
          </cell>
          <cell r="Q4034">
            <v>1080</v>
          </cell>
          <cell r="R4034">
            <v>0</v>
          </cell>
          <cell r="S4034">
            <v>0</v>
          </cell>
          <cell r="T4034">
            <v>27816</v>
          </cell>
          <cell r="U4034">
            <v>27816</v>
          </cell>
          <cell r="V4034">
            <v>0</v>
          </cell>
          <cell r="W4034">
            <v>0</v>
          </cell>
          <cell r="X4034" t="str">
            <v>MKP 25KG TIN NO 1000065357 PACKING 25KGS PER BAG 1 35MTS PER PALLET QUANTITY 1080 BAGS 20 PALLETS NET WEIGHT 27MTS PURCHASE ORDER GHCL 200720 023 EXP 300128183</v>
          </cell>
          <cell r="Y4034" t="str">
            <v>Valide</v>
          </cell>
        </row>
        <row r="4035">
          <cell r="A4035" t="str">
            <v>GLDU9736502</v>
          </cell>
          <cell r="B4035">
            <v>40</v>
          </cell>
          <cell r="C4035" t="str">
            <v>MEDUDC421473</v>
          </cell>
          <cell r="D4035">
            <v>0</v>
          </cell>
          <cell r="E4035">
            <v>0</v>
          </cell>
          <cell r="F4035">
            <v>0</v>
          </cell>
          <cell r="G4035">
            <v>0</v>
          </cell>
          <cell r="H4035">
            <v>0</v>
          </cell>
          <cell r="I4035" t="str">
            <v>2020 MSA 167425</v>
          </cell>
          <cell r="J4035">
            <v>8</v>
          </cell>
          <cell r="K4035" t="str">
            <v>HYVA INTERNATIONAL ON BEHALF OF HYVA MEA</v>
          </cell>
          <cell r="L4035" t="str">
            <v>BHACHU INDUSTRIES</v>
          </cell>
          <cell r="M4035" t="str">
            <v>OM</v>
          </cell>
          <cell r="N4035" t="str">
            <v>OMSLL</v>
          </cell>
          <cell r="O4035" t="str">
            <v>PE</v>
          </cell>
          <cell r="P4035">
            <v>32</v>
          </cell>
          <cell r="Q4035">
            <v>32</v>
          </cell>
          <cell r="R4035">
            <v>32</v>
          </cell>
          <cell r="S4035">
            <v>32</v>
          </cell>
          <cell r="T4035">
            <v>22360</v>
          </cell>
          <cell r="U4035">
            <v>22360</v>
          </cell>
          <cell r="V4035">
            <v>22360</v>
          </cell>
          <cell r="W4035">
            <v>22360</v>
          </cell>
          <cell r="X4035" t="str">
            <v>50 COMPLETE HYDRAULIC JACK KITS FOR TRAILERS</v>
          </cell>
          <cell r="Y4035" t="str">
            <v>Valide</v>
          </cell>
        </row>
        <row r="4036">
          <cell r="A4036" t="str">
            <v>MSDU7954356</v>
          </cell>
          <cell r="B4036">
            <v>40</v>
          </cell>
          <cell r="C4036" t="str">
            <v>MEDUDC426142</v>
          </cell>
          <cell r="D4036">
            <v>0</v>
          </cell>
          <cell r="E4036">
            <v>0</v>
          </cell>
          <cell r="F4036">
            <v>0</v>
          </cell>
          <cell r="G4036">
            <v>0</v>
          </cell>
          <cell r="H4036">
            <v>0</v>
          </cell>
          <cell r="I4036" t="str">
            <v>2020 MSA 167425</v>
          </cell>
          <cell r="J4036">
            <v>12</v>
          </cell>
          <cell r="K4036" t="str">
            <v>BOROUGE PTE LTD</v>
          </cell>
          <cell r="L4036" t="str">
            <v>POLYTHENE INDUSTRIES LTD</v>
          </cell>
          <cell r="M4036" t="str">
            <v>OM</v>
          </cell>
          <cell r="N4036" t="str">
            <v>OMSLL</v>
          </cell>
          <cell r="O4036" t="str">
            <v>BG</v>
          </cell>
          <cell r="P4036">
            <v>1980</v>
          </cell>
          <cell r="Q4036">
            <v>1980</v>
          </cell>
          <cell r="R4036">
            <v>1980</v>
          </cell>
          <cell r="S4036">
            <v>1980</v>
          </cell>
          <cell r="T4036">
            <v>50688</v>
          </cell>
          <cell r="U4036">
            <v>50688</v>
          </cell>
          <cell r="V4036">
            <v>50688</v>
          </cell>
          <cell r="W4036">
            <v>50688</v>
          </cell>
          <cell r="X4036" t="str">
            <v>RA140E POLYPROPYLENE RA140E POLYPROPYLENE ORDER NO 5100095098 DELIVERY NO 80482834 SHIPMENT NO 501320 FREIGHT PREPAID 21 DAYS FREE TIME DETENTION ALLOWED AT DESTINATION</v>
          </cell>
          <cell r="Y4036" t="str">
            <v>Valide</v>
          </cell>
        </row>
        <row r="4037">
          <cell r="A4037" t="str">
            <v>MSCU3351197</v>
          </cell>
          <cell r="B4037">
            <v>20</v>
          </cell>
          <cell r="C4037" t="str">
            <v>MEDUDC426316</v>
          </cell>
          <cell r="D4037">
            <v>0</v>
          </cell>
          <cell r="E4037">
            <v>0</v>
          </cell>
          <cell r="F4037">
            <v>0</v>
          </cell>
          <cell r="G4037">
            <v>0</v>
          </cell>
          <cell r="H4037">
            <v>0</v>
          </cell>
          <cell r="I4037" t="str">
            <v>2020 MSA 167425</v>
          </cell>
          <cell r="J4037">
            <v>14</v>
          </cell>
          <cell r="K4037" t="str">
            <v>ARAB and INDIA SPICES LLC ON BEHALF OF ASIA and AFRICA GENERAL TRADING</v>
          </cell>
          <cell r="L4037" t="str">
            <v>TO ORDER</v>
          </cell>
          <cell r="M4037" t="str">
            <v>OM</v>
          </cell>
          <cell r="N4037" t="str">
            <v>OMSLL</v>
          </cell>
          <cell r="O4037" t="str">
            <v>BG</v>
          </cell>
          <cell r="P4037">
            <v>2500</v>
          </cell>
          <cell r="Q4037">
            <v>2500</v>
          </cell>
          <cell r="R4037">
            <v>2500</v>
          </cell>
          <cell r="S4037">
            <v>2500</v>
          </cell>
          <cell r="T4037">
            <v>50250</v>
          </cell>
          <cell r="U4037">
            <v>50250</v>
          </cell>
          <cell r="V4037">
            <v>50250</v>
          </cell>
          <cell r="W4037">
            <v>50250</v>
          </cell>
          <cell r="X4037" t="str">
            <v>GREEN PEAS PACKED IN 1X20 KG PP BAGS TOTAL BAGS 2500 BAGSH S CODE 07131000 NET WEIGHT 50000 KG GROSS WEIGHT 50250 KG FREIGHT PREPAID 21 DAYS FREE TIME AT POD GREEN PEAS PACKED IN 1X20 KG PP BAGS</v>
          </cell>
          <cell r="Y4037" t="str">
            <v>Valide</v>
          </cell>
        </row>
        <row r="4038">
          <cell r="A4038" t="str">
            <v>TCNU2697585</v>
          </cell>
          <cell r="B4038">
            <v>40</v>
          </cell>
          <cell r="C4038" t="str">
            <v>MEDUDC426431</v>
          </cell>
          <cell r="D4038">
            <v>0</v>
          </cell>
          <cell r="E4038">
            <v>0</v>
          </cell>
          <cell r="F4038">
            <v>0</v>
          </cell>
          <cell r="G4038">
            <v>0</v>
          </cell>
          <cell r="H4038">
            <v>0</v>
          </cell>
          <cell r="I4038" t="str">
            <v>2020 MSA 167425</v>
          </cell>
          <cell r="J4038">
            <v>15</v>
          </cell>
          <cell r="K4038" t="str">
            <v>BOROUGE PTE LTD</v>
          </cell>
          <cell r="L4038" t="str">
            <v>SNETOR EAST AFRICA LTD</v>
          </cell>
          <cell r="M4038" t="str">
            <v>OM</v>
          </cell>
          <cell r="N4038" t="str">
            <v>OMSLL</v>
          </cell>
          <cell r="O4038" t="str">
            <v>BG</v>
          </cell>
          <cell r="P4038">
            <v>1980</v>
          </cell>
          <cell r="Q4038">
            <v>1980</v>
          </cell>
          <cell r="R4038">
            <v>1980</v>
          </cell>
          <cell r="S4038">
            <v>1980</v>
          </cell>
          <cell r="T4038">
            <v>50688</v>
          </cell>
          <cell r="U4038">
            <v>50688</v>
          </cell>
          <cell r="V4038">
            <v>50688</v>
          </cell>
          <cell r="W4038">
            <v>50688</v>
          </cell>
          <cell r="X4038" t="str">
            <v>RA140E POLYPROPYLENE RA140E POLYPROPYLENE H S CODE 39021000 ORDER NO 5100095369 DELIVERY NO 80483556 SHIPMENT NO 502100 SHIPMENT REMARKS SNETOR ME2000165 - MOMBASA - KENYA CARGO IN TRANSIT FROM MOMBASA TO ICD EMBAKASI ON RISK AND ACCOUNT OF THE CONSIGNEE 21 DAYS FREE TIME AT DESTINATION FREIGHT PREPAID</v>
          </cell>
          <cell r="Y4038" t="str">
            <v>Valide</v>
          </cell>
        </row>
        <row r="4039">
          <cell r="A4039" t="str">
            <v>MEDU7604920</v>
          </cell>
          <cell r="B4039">
            <v>40</v>
          </cell>
          <cell r="C4039" t="str">
            <v>MEDUDC426431</v>
          </cell>
          <cell r="D4039">
            <v>0</v>
          </cell>
          <cell r="E4039">
            <v>0</v>
          </cell>
          <cell r="F4039">
            <v>0</v>
          </cell>
          <cell r="G4039">
            <v>0</v>
          </cell>
          <cell r="H4039">
            <v>0</v>
          </cell>
          <cell r="I4039" t="str">
            <v>2020 MSA 167425</v>
          </cell>
          <cell r="J4039">
            <v>15</v>
          </cell>
          <cell r="K4039" t="str">
            <v>BOROUGE PTE LTD</v>
          </cell>
          <cell r="L4039" t="str">
            <v>SNETOR EAST AFRICA LTD</v>
          </cell>
          <cell r="M4039" t="str">
            <v>OM</v>
          </cell>
          <cell r="N4039" t="str">
            <v>OMSLL</v>
          </cell>
          <cell r="O4039" t="str">
            <v>BG</v>
          </cell>
          <cell r="P4039">
            <v>1980</v>
          </cell>
          <cell r="Q4039">
            <v>1980</v>
          </cell>
          <cell r="R4039">
            <v>1980</v>
          </cell>
          <cell r="S4039">
            <v>1980</v>
          </cell>
          <cell r="T4039">
            <v>50688</v>
          </cell>
          <cell r="U4039">
            <v>50688</v>
          </cell>
          <cell r="V4039">
            <v>50688</v>
          </cell>
          <cell r="W4039">
            <v>50688</v>
          </cell>
          <cell r="X4039" t="str">
            <v>RA140E POLYPROPYLENE RA140E POLYPROPYLENE H S CODE 39021000 ORDER NO 5100095369 DELIVERY NO 80483556 SHIPMENT NO 502100 SHIPMENT REMARKS SNETOR ME2000165 - MOMBASA - KENYA CARGO IN TRANSIT FROM MOMBASA TO ICD EMBAKASI ON RISK AND ACCOUNT OF THE CONSIGNEE 21 DAYS FREE TIME AT DESTINATION FREIGHT PREPAID</v>
          </cell>
          <cell r="Y4039" t="str">
            <v>Valide</v>
          </cell>
        </row>
        <row r="4040">
          <cell r="A4040" t="str">
            <v>MEDU2788872</v>
          </cell>
          <cell r="B4040">
            <v>20</v>
          </cell>
          <cell r="C4040" t="str">
            <v>MEDUDC426811</v>
          </cell>
          <cell r="D4040">
            <v>0</v>
          </cell>
          <cell r="E4040">
            <v>0</v>
          </cell>
          <cell r="F4040">
            <v>0</v>
          </cell>
          <cell r="G4040">
            <v>0</v>
          </cell>
          <cell r="H4040">
            <v>0</v>
          </cell>
          <cell r="I4040" t="str">
            <v>2020 MSA 167425</v>
          </cell>
          <cell r="J4040">
            <v>19</v>
          </cell>
          <cell r="K4040" t="str">
            <v>HYVA INTERNATIONAL ON BEHALF OF HYVA MEA FZE</v>
          </cell>
          <cell r="L4040" t="str">
            <v>BHACHU INDUSTRIES LIMITED</v>
          </cell>
          <cell r="M4040" t="str">
            <v>OM</v>
          </cell>
          <cell r="N4040" t="str">
            <v>OMSLL</v>
          </cell>
          <cell r="O4040" t="str">
            <v>PE</v>
          </cell>
          <cell r="P4040">
            <v>17</v>
          </cell>
          <cell r="Q4040">
            <v>17</v>
          </cell>
          <cell r="R4040">
            <v>17</v>
          </cell>
          <cell r="S4040">
            <v>17</v>
          </cell>
          <cell r="T4040">
            <v>12603</v>
          </cell>
          <cell r="U4040">
            <v>12603</v>
          </cell>
          <cell r="V4040">
            <v>12603</v>
          </cell>
          <cell r="W4040">
            <v>12603</v>
          </cell>
          <cell r="X4040" t="str">
            <v>25 COMPLETE HYDRAULIC JACK KITS FOR TRAILERS HS CODE 84311000</v>
          </cell>
          <cell r="Y4040" t="str">
            <v>Valide</v>
          </cell>
        </row>
        <row r="4041">
          <cell r="A4041" t="str">
            <v>TEMU0060474</v>
          </cell>
          <cell r="B4041">
            <v>20</v>
          </cell>
          <cell r="C4041" t="str">
            <v>MEDUDC426894</v>
          </cell>
          <cell r="D4041">
            <v>0</v>
          </cell>
          <cell r="E4041">
            <v>0</v>
          </cell>
          <cell r="F4041">
            <v>0</v>
          </cell>
          <cell r="G4041">
            <v>0</v>
          </cell>
          <cell r="H4041">
            <v>0</v>
          </cell>
          <cell r="I4041" t="str">
            <v>2020 MSA 167425</v>
          </cell>
          <cell r="J4041">
            <v>20</v>
          </cell>
          <cell r="K4041" t="str">
            <v>NASEEM AL RAFAIDAIN TRADING LLC</v>
          </cell>
          <cell r="L4041" t="str">
            <v>MF BATTERIES K LTD</v>
          </cell>
          <cell r="M4041" t="str">
            <v>OM</v>
          </cell>
          <cell r="N4041" t="str">
            <v>OMSLL</v>
          </cell>
          <cell r="O4041" t="str">
            <v>PK</v>
          </cell>
          <cell r="P4041">
            <v>4843</v>
          </cell>
          <cell r="Q4041">
            <v>4843</v>
          </cell>
          <cell r="R4041">
            <v>0</v>
          </cell>
          <cell r="S4041">
            <v>0</v>
          </cell>
          <cell r="T4041">
            <v>79351</v>
          </cell>
          <cell r="U4041">
            <v>79351</v>
          </cell>
          <cell r="V4041">
            <v>0</v>
          </cell>
          <cell r="W4041">
            <v>0</v>
          </cell>
          <cell r="X4041" t="str">
            <v>PCS AUTOMOTIVE BATTERIES PCS AUTOMOTIVE BATTERIES TOTAL 4843 PCS OF AUTOMOTIVE BATTERIES PKD IN 56 PALLETS TOTAL GROSS WEIGHT 79350 999 KGS HS CODE 850710 PCS AUTOMOTIVE BATTERIES</v>
          </cell>
          <cell r="Y4041" t="str">
            <v>Valide</v>
          </cell>
        </row>
        <row r="4042">
          <cell r="A4042" t="str">
            <v>TEMU5420737</v>
          </cell>
          <cell r="B4042">
            <v>20</v>
          </cell>
          <cell r="C4042" t="str">
            <v>MEDUDC426894</v>
          </cell>
          <cell r="D4042">
            <v>0</v>
          </cell>
          <cell r="E4042">
            <v>0</v>
          </cell>
          <cell r="F4042">
            <v>0</v>
          </cell>
          <cell r="G4042">
            <v>0</v>
          </cell>
          <cell r="H4042">
            <v>0</v>
          </cell>
          <cell r="I4042" t="str">
            <v>2020 MSA 167425</v>
          </cell>
          <cell r="J4042">
            <v>20</v>
          </cell>
          <cell r="K4042" t="str">
            <v>NASEEM AL RAFAIDAIN TRADING LLC</v>
          </cell>
          <cell r="L4042" t="str">
            <v>MF BATTERIES K LTD</v>
          </cell>
          <cell r="M4042" t="str">
            <v>OM</v>
          </cell>
          <cell r="N4042" t="str">
            <v>OMSLL</v>
          </cell>
          <cell r="O4042" t="str">
            <v>PK</v>
          </cell>
          <cell r="P4042">
            <v>4843</v>
          </cell>
          <cell r="Q4042">
            <v>4843</v>
          </cell>
          <cell r="R4042">
            <v>0</v>
          </cell>
          <cell r="S4042">
            <v>0</v>
          </cell>
          <cell r="T4042">
            <v>79351</v>
          </cell>
          <cell r="U4042">
            <v>79351</v>
          </cell>
          <cell r="V4042">
            <v>0</v>
          </cell>
          <cell r="W4042">
            <v>0</v>
          </cell>
          <cell r="X4042" t="str">
            <v>PCS AUTOMOTIVE BATTERIES PCS AUTOMOTIVE BATTERIES TOTAL 4843 PCS OF AUTOMOTIVE BATTERIES PKD IN 56 PALLETS TOTAL GROSS WEIGHT 79350 999 KGS HS CODE 850710 PCS AUTOMOTIVE BATTERIES</v>
          </cell>
          <cell r="Y4042" t="str">
            <v>Valide</v>
          </cell>
        </row>
        <row r="4043">
          <cell r="A4043" t="str">
            <v>IPXU2166480</v>
          </cell>
          <cell r="B4043">
            <v>20</v>
          </cell>
          <cell r="C4043" t="str">
            <v>MEDUDC426894</v>
          </cell>
          <cell r="D4043">
            <v>0</v>
          </cell>
          <cell r="E4043">
            <v>0</v>
          </cell>
          <cell r="F4043">
            <v>0</v>
          </cell>
          <cell r="G4043">
            <v>0</v>
          </cell>
          <cell r="H4043">
            <v>0</v>
          </cell>
          <cell r="I4043" t="str">
            <v>2020 MSA 167425</v>
          </cell>
          <cell r="J4043">
            <v>20</v>
          </cell>
          <cell r="K4043" t="str">
            <v>NASEEM AL RAFAIDAIN TRADING LLC</v>
          </cell>
          <cell r="L4043" t="str">
            <v>MF BATTERIES K LTD</v>
          </cell>
          <cell r="M4043" t="str">
            <v>OM</v>
          </cell>
          <cell r="N4043" t="str">
            <v>OMSLL</v>
          </cell>
          <cell r="O4043" t="str">
            <v>PK</v>
          </cell>
          <cell r="P4043">
            <v>4843</v>
          </cell>
          <cell r="Q4043">
            <v>4843</v>
          </cell>
          <cell r="R4043">
            <v>0</v>
          </cell>
          <cell r="S4043">
            <v>0</v>
          </cell>
          <cell r="T4043">
            <v>79351</v>
          </cell>
          <cell r="U4043">
            <v>79351</v>
          </cell>
          <cell r="V4043">
            <v>0</v>
          </cell>
          <cell r="W4043">
            <v>0</v>
          </cell>
          <cell r="X4043" t="str">
            <v>PCS AUTOMOTIVE BATTERIES PCS AUTOMOTIVE BATTERIES TOTAL 4843 PCS OF AUTOMOTIVE BATTERIES PKD IN 56 PALLETS TOTAL GROSS WEIGHT 79350 999 KGS HS CODE 850710 PCS AUTOMOTIVE BATTERIES</v>
          </cell>
          <cell r="Y4043" t="str">
            <v>Valide</v>
          </cell>
        </row>
        <row r="4044">
          <cell r="A4044" t="str">
            <v>TGBU8001863</v>
          </cell>
          <cell r="B4044">
            <v>40</v>
          </cell>
          <cell r="C4044" t="str">
            <v>MEDUDC427645</v>
          </cell>
          <cell r="D4044">
            <v>0</v>
          </cell>
          <cell r="E4044">
            <v>0</v>
          </cell>
          <cell r="F4044">
            <v>0</v>
          </cell>
          <cell r="G4044">
            <v>0</v>
          </cell>
          <cell r="H4044">
            <v>0</v>
          </cell>
          <cell r="I4044" t="str">
            <v>2020 MSA 167425</v>
          </cell>
          <cell r="J4044">
            <v>26</v>
          </cell>
          <cell r="K4044" t="str">
            <v>POLESTAR INTERNATIONAL SHIPPING LLC</v>
          </cell>
          <cell r="L4044" t="str">
            <v>INTERCROSS AGENCIES LTD</v>
          </cell>
          <cell r="M4044" t="str">
            <v>OM</v>
          </cell>
          <cell r="N4044" t="str">
            <v>OMSLL</v>
          </cell>
          <cell r="O4044" t="str">
            <v>CT</v>
          </cell>
          <cell r="P4044">
            <v>965</v>
          </cell>
          <cell r="Q4044">
            <v>965</v>
          </cell>
          <cell r="R4044">
            <v>934</v>
          </cell>
          <cell r="S4044">
            <v>934</v>
          </cell>
          <cell r="T4044">
            <v>12838</v>
          </cell>
          <cell r="U4044">
            <v>12838</v>
          </cell>
          <cell r="V4044">
            <v>12838</v>
          </cell>
          <cell r="W4044">
            <v>12838</v>
          </cell>
          <cell r="X4044" t="str">
            <v>MAKITA POWER TOOLS ACCESSORIES SPARE PARTS and ADV MATERIALS AS PER INVOICE NO IN-04980 R 2020 DATED 15 09 2020 HS CODE - 48173000 84671920 84672100 84672200 84672900 84679900</v>
          </cell>
          <cell r="Y4044" t="str">
            <v>Valide</v>
          </cell>
        </row>
        <row r="4045">
          <cell r="A4045" t="str">
            <v>MEDU7737121</v>
          </cell>
          <cell r="B4045">
            <v>40</v>
          </cell>
          <cell r="C4045" t="str">
            <v>MEDUDM201064</v>
          </cell>
          <cell r="D4045">
            <v>0</v>
          </cell>
          <cell r="E4045">
            <v>0</v>
          </cell>
          <cell r="F4045">
            <v>0</v>
          </cell>
          <cell r="G4045">
            <v>0</v>
          </cell>
          <cell r="H4045">
            <v>0</v>
          </cell>
          <cell r="I4045" t="str">
            <v>2020 MSA 166907</v>
          </cell>
          <cell r="J4045">
            <v>27</v>
          </cell>
          <cell r="K4045" t="str">
            <v>SAUDI BASIC INDUSTRIES CORPORATION</v>
          </cell>
          <cell r="L4045" t="str">
            <v>AUROMEERA INDUSTRIES U LTD</v>
          </cell>
          <cell r="M4045" t="str">
            <v>OM</v>
          </cell>
          <cell r="N4045" t="str">
            <v>OMSLL</v>
          </cell>
          <cell r="O4045" t="str">
            <v>BG</v>
          </cell>
          <cell r="P4045">
            <v>1980</v>
          </cell>
          <cell r="Q4045">
            <v>1980</v>
          </cell>
          <cell r="R4045">
            <v>0</v>
          </cell>
          <cell r="S4045">
            <v>0</v>
          </cell>
          <cell r="T4045">
            <v>50688</v>
          </cell>
          <cell r="U4045">
            <v>50688</v>
          </cell>
          <cell r="V4045">
            <v>0</v>
          </cell>
          <cell r="W4045">
            <v>0</v>
          </cell>
          <cell r="X4045" t="str">
            <v>POLYPROPYLENE HOMOPOLYMER 519A 49 500 MT POLYPROPYLENE HOMOPOLYMER 519A PALLETIZED 55 BAGS OF 25 KG TOTAL NO OF PACKAGES 1980 BAGS CARGO NET WEIGHT 49 500 MT CARGO GROSS WEIGHT 50 688 MT CONT R TARE WEIGHT 7 560 MT CONT R GROSS WEIGHT 58 248 MT SALES ORDER NO 3389911 SABIC DELIVERY NO 802781837 H S CODE 3902 10 FREIGHT PREPAID GOODS INTRANSIT TO JINJA VIA MOMBASA INTERNAL TRANSPORT COSTS ARRANGEMENTS BETWEEN MOMBASA AND JINJA ON IMPORTERS ACCOUNT POLYPROPYLENE HOMOPOLYMER 519A</v>
          </cell>
          <cell r="Y4045" t="str">
            <v>Valide</v>
          </cell>
        </row>
        <row r="4046">
          <cell r="A4046" t="str">
            <v>MSCU5169073</v>
          </cell>
          <cell r="B4046">
            <v>40</v>
          </cell>
          <cell r="C4046" t="str">
            <v>MEDUDM208630</v>
          </cell>
          <cell r="D4046">
            <v>0</v>
          </cell>
          <cell r="E4046">
            <v>0</v>
          </cell>
          <cell r="F4046">
            <v>0</v>
          </cell>
          <cell r="G4046">
            <v>0</v>
          </cell>
          <cell r="H4046">
            <v>0</v>
          </cell>
          <cell r="I4046" t="str">
            <v>2020 MSA 167377</v>
          </cell>
          <cell r="J4046">
            <v>40</v>
          </cell>
          <cell r="K4046" t="str">
            <v>SAUDI BASIC INDUSTRIES CORPORATION</v>
          </cell>
          <cell r="L4046" t="str">
            <v>TEXPLAST INDUSTRIES LTD</v>
          </cell>
          <cell r="M4046" t="str">
            <v>OM</v>
          </cell>
          <cell r="N4046" t="str">
            <v>OMSLL</v>
          </cell>
          <cell r="O4046" t="str">
            <v>BG</v>
          </cell>
          <cell r="P4046">
            <v>9900</v>
          </cell>
          <cell r="Q4046">
            <v>9900</v>
          </cell>
          <cell r="R4046">
            <v>9900</v>
          </cell>
          <cell r="S4046">
            <v>9900</v>
          </cell>
          <cell r="T4046">
            <v>252900</v>
          </cell>
          <cell r="U4046">
            <v>252900</v>
          </cell>
          <cell r="V4046">
            <v>252900</v>
          </cell>
          <cell r="W4046">
            <v>252900</v>
          </cell>
          <cell r="X4046" t="str">
            <v>POLYPROPYLENE HOMOPOLYMER 511A POLYPROPYLENE HOMOPOLYMER 511A 247 500 MT POLYPROPYLENE HOMOPOLYMER 511A PALLETIZED 55 BAGS OF 25 KG TOTAL NO OF PACKAGES 9900 BAGS CARGO NET WEIGHT 247 500 MT CARGO GROSS WEIGHT 252 900 MT CONT R TARE WEIGHT 37 800 MT CONT R GROSS WEIGHT 290 700 MT SALES ORDER NO 3398262 SABIC DELIVERY NO 802821893 H S CODE 3902 10 00 00 00 FREIGHT PREPAID POLYPROPYLENE HOMOPOLYMER 511A POLYPROPYLENE HOMOPOLYMER 511A POLYPROPYLENE HOMOPOLYMER 511A POLYPROPYLENE HOMOPOLYMER 511A</v>
          </cell>
          <cell r="Y4046" t="str">
            <v>Valide</v>
          </cell>
        </row>
        <row r="4047">
          <cell r="A4047" t="str">
            <v>FSCU4866292</v>
          </cell>
          <cell r="B4047">
            <v>40</v>
          </cell>
          <cell r="C4047" t="str">
            <v>MEDUDM208630</v>
          </cell>
          <cell r="D4047">
            <v>0</v>
          </cell>
          <cell r="E4047">
            <v>0</v>
          </cell>
          <cell r="F4047">
            <v>0</v>
          </cell>
          <cell r="G4047">
            <v>0</v>
          </cell>
          <cell r="H4047">
            <v>0</v>
          </cell>
          <cell r="I4047" t="str">
            <v>2020 MSA 167377</v>
          </cell>
          <cell r="J4047">
            <v>40</v>
          </cell>
          <cell r="K4047" t="str">
            <v>SAUDI BASIC INDUSTRIES CORPORATION</v>
          </cell>
          <cell r="L4047" t="str">
            <v>TEXPLAST INDUSTRIES LTD</v>
          </cell>
          <cell r="M4047" t="str">
            <v>OM</v>
          </cell>
          <cell r="N4047" t="str">
            <v>OMSLL</v>
          </cell>
          <cell r="O4047" t="str">
            <v>BG</v>
          </cell>
          <cell r="P4047">
            <v>9900</v>
          </cell>
          <cell r="Q4047">
            <v>9900</v>
          </cell>
          <cell r="R4047">
            <v>9900</v>
          </cell>
          <cell r="S4047">
            <v>9900</v>
          </cell>
          <cell r="T4047">
            <v>252900</v>
          </cell>
          <cell r="U4047">
            <v>252900</v>
          </cell>
          <cell r="V4047">
            <v>252900</v>
          </cell>
          <cell r="W4047">
            <v>252900</v>
          </cell>
          <cell r="X4047" t="str">
            <v>POLYPROPYLENE HOMOPOLYMER 511A POLYPROPYLENE HOMOPOLYMER 511A 247 500 MT POLYPROPYLENE HOMOPOLYMER 511A PALLETIZED 55 BAGS OF 25 KG TOTAL NO OF PACKAGES 9900 BAGS CARGO NET WEIGHT 247 500 MT CARGO GROSS WEIGHT 252 900 MT CONT R TARE WEIGHT 37 800 MT CONT R GROSS WEIGHT 290 700 MT SALES ORDER NO 3398262 SABIC DELIVERY NO 802821893 H S CODE 3902 10 00 00 00 FREIGHT PREPAID POLYPROPYLENE HOMOPOLYMER 511A POLYPROPYLENE HOMOPOLYMER 511A POLYPROPYLENE HOMOPOLYMER 511A POLYPROPYLENE HOMOPOLYMER 511A</v>
          </cell>
          <cell r="Y4047" t="str">
            <v>Valide</v>
          </cell>
        </row>
        <row r="4048">
          <cell r="A4048" t="str">
            <v>FDCU0203142</v>
          </cell>
          <cell r="B4048">
            <v>40</v>
          </cell>
          <cell r="C4048" t="str">
            <v>MEDUDM213739</v>
          </cell>
          <cell r="D4048">
            <v>0</v>
          </cell>
          <cell r="E4048">
            <v>0</v>
          </cell>
          <cell r="F4048">
            <v>0</v>
          </cell>
          <cell r="G4048">
            <v>0</v>
          </cell>
          <cell r="H4048">
            <v>0</v>
          </cell>
          <cell r="I4048" t="str">
            <v>2020 MSA 167377</v>
          </cell>
          <cell r="J4048">
            <v>40</v>
          </cell>
          <cell r="K4048" t="str">
            <v>SAUDI BASIC INDUSTRIES CORPORATION</v>
          </cell>
          <cell r="L4048" t="str">
            <v>TEXPLAST INDUSTRIES LTD</v>
          </cell>
          <cell r="M4048" t="str">
            <v>OM</v>
          </cell>
          <cell r="N4048" t="str">
            <v>OMSLL</v>
          </cell>
          <cell r="O4048" t="str">
            <v>BG</v>
          </cell>
          <cell r="P4048">
            <v>9900</v>
          </cell>
          <cell r="Q4048">
            <v>9900</v>
          </cell>
          <cell r="R4048">
            <v>9900</v>
          </cell>
          <cell r="S4048">
            <v>9900</v>
          </cell>
          <cell r="T4048">
            <v>252900</v>
          </cell>
          <cell r="U4048">
            <v>252900</v>
          </cell>
          <cell r="V4048">
            <v>252900</v>
          </cell>
          <cell r="W4048">
            <v>252900</v>
          </cell>
          <cell r="X4048" t="str">
            <v>POLYPROPYLENE HOMOPOLYMER 511A POLYPROPYLENE HOMOPOLYMER 511A 247 500 MT POLYPROPYLENE HOMOPOLYMER 511A PALLETIZED 55 BAGS OF 25 KG TOTAL NO OF PACKAGES 9900 BAGS CARGO NET WEIGHT 247 500 MT CARGO GROSS WEIGHT 252 900 MT CONT R TARE WEIGHT 37 800 MT CONT R GROSS WEIGHT 290 700 MT SALES ORDER NO 3398262 SABIC DELIVERY NO 802821893 H S CODE 3902 10 00 00 00 FREIGHT PREPAID POLYPROPYLENE HOMOPOLYMER 511A POLYPROPYLENE HOMOPOLYMER 511A POLYPROPYLENE HOMOPOLYMER 511A POLYPROPYLENE HOMOPOLYMER 511A</v>
          </cell>
          <cell r="Y4048" t="str">
            <v>Valide</v>
          </cell>
        </row>
        <row r="4049">
          <cell r="A4049" t="str">
            <v>CLHU9088479</v>
          </cell>
          <cell r="B4049">
            <v>40</v>
          </cell>
          <cell r="C4049" t="str">
            <v>MEDUDM213739</v>
          </cell>
          <cell r="D4049">
            <v>0</v>
          </cell>
          <cell r="E4049">
            <v>0</v>
          </cell>
          <cell r="F4049">
            <v>0</v>
          </cell>
          <cell r="G4049">
            <v>0</v>
          </cell>
          <cell r="H4049">
            <v>0</v>
          </cell>
          <cell r="I4049" t="str">
            <v>2020 MSA 167377</v>
          </cell>
          <cell r="J4049">
            <v>40</v>
          </cell>
          <cell r="K4049" t="str">
            <v>SAUDI BASIC INDUSTRIES CORPORATION</v>
          </cell>
          <cell r="L4049" t="str">
            <v>TEXPLAST INDUSTRIES LTD</v>
          </cell>
          <cell r="M4049" t="str">
            <v>OM</v>
          </cell>
          <cell r="N4049" t="str">
            <v>OMSLL</v>
          </cell>
          <cell r="O4049" t="str">
            <v>BG</v>
          </cell>
          <cell r="P4049">
            <v>9900</v>
          </cell>
          <cell r="Q4049">
            <v>9900</v>
          </cell>
          <cell r="R4049">
            <v>9900</v>
          </cell>
          <cell r="S4049">
            <v>9900</v>
          </cell>
          <cell r="T4049">
            <v>252900</v>
          </cell>
          <cell r="U4049">
            <v>252900</v>
          </cell>
          <cell r="V4049">
            <v>252900</v>
          </cell>
          <cell r="W4049">
            <v>252900</v>
          </cell>
          <cell r="X4049" t="str">
            <v>POLYPROPYLENE HOMOPOLYMER 511A POLYPROPYLENE HOMOPOLYMER 511A 247 500 MT POLYPROPYLENE HOMOPOLYMER 511A PALLETIZED 55 BAGS OF 25 KG TOTAL NO OF PACKAGES 9900 BAGS CARGO NET WEIGHT 247 500 MT CARGO GROSS WEIGHT 252 900 MT CONT R TARE WEIGHT 37 800 MT CONT R GROSS WEIGHT 290 700 MT SALES ORDER NO 3398262 SABIC DELIVERY NO 802821893 H S CODE 3902 10 00 00 00 FREIGHT PREPAID POLYPROPYLENE HOMOPOLYMER 511A POLYPROPYLENE HOMOPOLYMER 511A POLYPROPYLENE HOMOPOLYMER 511A POLYPROPYLENE HOMOPOLYMER 511A</v>
          </cell>
          <cell r="Y4049" t="str">
            <v>Valide</v>
          </cell>
        </row>
        <row r="4050">
          <cell r="A4050" t="str">
            <v>TRLU5701633</v>
          </cell>
          <cell r="B4050">
            <v>40</v>
          </cell>
          <cell r="C4050" t="str">
            <v>MEDUDM214471</v>
          </cell>
          <cell r="D4050">
            <v>0</v>
          </cell>
          <cell r="E4050">
            <v>0</v>
          </cell>
          <cell r="F4050">
            <v>0</v>
          </cell>
          <cell r="G4050">
            <v>0</v>
          </cell>
          <cell r="H4050">
            <v>0</v>
          </cell>
          <cell r="I4050" t="str">
            <v>2020 MSA 167425</v>
          </cell>
          <cell r="J4050">
            <v>44</v>
          </cell>
          <cell r="K4050" t="str">
            <v>SAUDI BASIC INDUSTRIES CORPORATION</v>
          </cell>
          <cell r="L4050" t="str">
            <v>ADPACK LIMITED</v>
          </cell>
          <cell r="M4050" t="str">
            <v>OM</v>
          </cell>
          <cell r="N4050" t="str">
            <v>OMSLL</v>
          </cell>
          <cell r="O4050" t="str">
            <v>BG</v>
          </cell>
          <cell r="P4050">
            <v>990</v>
          </cell>
          <cell r="Q4050">
            <v>990</v>
          </cell>
          <cell r="R4050">
            <v>990</v>
          </cell>
          <cell r="S4050">
            <v>990</v>
          </cell>
          <cell r="T4050">
            <v>25290</v>
          </cell>
          <cell r="U4050">
            <v>25290</v>
          </cell>
          <cell r="V4050">
            <v>25290</v>
          </cell>
          <cell r="W4050">
            <v>25290</v>
          </cell>
          <cell r="X4050" t="str">
            <v>24 750 MT POLYPROPYLENE HOMOPOLYMER 506P 148 PALLETIZED 55 BAGS OF 25 KG TOTAL NO OF PACKAGES 990 BAGS CARGO NET WEIGHT 24 750 MT CARGO GROSS WEIGHT 25 290 MT CONT R TARE WEIGHT 3 780 MT CONT R GROSS WEIGHT 29 070 MT SALES ORDER NO 3423053 SABIC DELIVERY NO 802881649 HS CODE 3902 10 00 00 00 FREIGHT PREPAID</v>
          </cell>
          <cell r="Y4050" t="str">
            <v>Valide</v>
          </cell>
        </row>
        <row r="4051">
          <cell r="A4051" t="str">
            <v>BMOU4033880</v>
          </cell>
          <cell r="B4051">
            <v>40</v>
          </cell>
          <cell r="C4051" t="str">
            <v>MEDUDM214521</v>
          </cell>
          <cell r="D4051">
            <v>0</v>
          </cell>
          <cell r="E4051">
            <v>0</v>
          </cell>
          <cell r="F4051">
            <v>0</v>
          </cell>
          <cell r="G4051">
            <v>0</v>
          </cell>
          <cell r="H4051">
            <v>0</v>
          </cell>
          <cell r="I4051" t="str">
            <v>2020 MSA 167425</v>
          </cell>
          <cell r="J4051">
            <v>46</v>
          </cell>
          <cell r="K4051" t="str">
            <v>SAUDI BASIC INDUSTRIES CORPORATION P O BOX 59090 RIYADH 11525 SAUDI</v>
          </cell>
          <cell r="L4051" t="str">
            <v>ADPACK LIMITED</v>
          </cell>
          <cell r="M4051" t="str">
            <v>OM</v>
          </cell>
          <cell r="N4051" t="str">
            <v>OMSLL</v>
          </cell>
          <cell r="O4051" t="str">
            <v>BG</v>
          </cell>
          <cell r="P4051">
            <v>990</v>
          </cell>
          <cell r="Q4051">
            <v>990</v>
          </cell>
          <cell r="R4051">
            <v>990</v>
          </cell>
          <cell r="S4051">
            <v>990</v>
          </cell>
          <cell r="T4051">
            <v>25290</v>
          </cell>
          <cell r="U4051">
            <v>25290</v>
          </cell>
          <cell r="V4051">
            <v>25290</v>
          </cell>
          <cell r="W4051">
            <v>25290</v>
          </cell>
          <cell r="X4051" t="str">
            <v>POLYPROPYLENE HOMOPOLYMER PP 506P 24 750 MT POLYPROPYLENE HOMOPOLYMER PP 506P PALLETIZED 55 BAGS OF 25 KG TOTAL NO OF PACKAGES 990 BAGS CARGO NET WEIGHT 24 750 MT CARGO GROSS WEIGHT 25 290 MT CONT R TARE WEIGHT 3 780 CONT R GROSS WEIGHT 29 070 MT SALES ORDER NO 3423050 SABIC DELIVERY NO 802884319 H S CODE 390210 FREIGHT PREPAID</v>
          </cell>
          <cell r="Y4051" t="str">
            <v>Valide</v>
          </cell>
        </row>
        <row r="4052">
          <cell r="A4052" t="str">
            <v>MSDU7050847</v>
          </cell>
          <cell r="B4052">
            <v>40</v>
          </cell>
          <cell r="C4052" t="str">
            <v>MEDUDN275505</v>
          </cell>
          <cell r="D4052">
            <v>0</v>
          </cell>
          <cell r="E4052">
            <v>0</v>
          </cell>
          <cell r="F4052">
            <v>0</v>
          </cell>
          <cell r="G4052">
            <v>0</v>
          </cell>
          <cell r="H4052">
            <v>0</v>
          </cell>
          <cell r="I4052" t="str">
            <v>2020 MSA 167297</v>
          </cell>
          <cell r="J4052">
            <v>31</v>
          </cell>
          <cell r="K4052" t="str">
            <v>MASSBUILD RDC GAUTENG PTY LTD</v>
          </cell>
          <cell r="L4052" t="str">
            <v>BUILDERS WAREHOUSE KENYA LIMITED</v>
          </cell>
          <cell r="M4052" t="str">
            <v>NA</v>
          </cell>
          <cell r="N4052" t="str">
            <v>OMSLL</v>
          </cell>
          <cell r="O4052" t="str">
            <v>PK</v>
          </cell>
          <cell r="P4052">
            <v>13084</v>
          </cell>
          <cell r="Q4052">
            <v>13084</v>
          </cell>
          <cell r="R4052">
            <v>13084</v>
          </cell>
          <cell r="S4052">
            <v>13084</v>
          </cell>
          <cell r="T4052">
            <v>18300</v>
          </cell>
          <cell r="U4052">
            <v>18300</v>
          </cell>
          <cell r="V4052">
            <v>18300</v>
          </cell>
          <cell r="W4052">
            <v>18300</v>
          </cell>
          <cell r="X4052" t="str">
            <v>1 X 40 CNTR S S T C SHIP PER S LOAD STOW COUNT 1308 4 MIXED TYPE PACK 1 X 40 HC CONTAINER CONTAINING 13 084 PKGS - 18300 KGS GROSS MIXED GENERAL MERCHANDISE PFI NOS PFI-2643 2644 I NVOICE NUMBER COMM14129 14130 MANUAL INV N A IDF NUMBER E2008376869 FINAL DESTINATION ICD EMBAKAS I 45 DAYS FREE AT ICD EMBA KASI MERCHANT HAULAGE AND NO CONTAINER DEPOSIT EMPTY TO BE RETURNED TO MOMBASA CONSIGNEE CONTINUED PIN NUMBER P051425388P CONT ACT PERSON PAMELA NYONGE SA EMAIL PAMELA NYONGESA BUILDERS</v>
          </cell>
          <cell r="Y4052" t="str">
            <v>Valide</v>
          </cell>
        </row>
        <row r="4053">
          <cell r="A4053" t="str">
            <v>FCIU8257891</v>
          </cell>
          <cell r="B4053">
            <v>40</v>
          </cell>
          <cell r="C4053" t="str">
            <v>MEDUDN277402</v>
          </cell>
          <cell r="D4053">
            <v>0</v>
          </cell>
          <cell r="E4053">
            <v>0</v>
          </cell>
          <cell r="F4053">
            <v>0</v>
          </cell>
          <cell r="G4053">
            <v>0</v>
          </cell>
          <cell r="H4053">
            <v>0</v>
          </cell>
          <cell r="I4053" t="str">
            <v>2020 MSA 167297</v>
          </cell>
          <cell r="J4053">
            <v>39</v>
          </cell>
          <cell r="K4053" t="str">
            <v>MASSTORES PTY LTD T A GAME AND DION</v>
          </cell>
          <cell r="L4053" t="str">
            <v>GAME DISCOUNT WORLD KENYA PTY LTD</v>
          </cell>
          <cell r="M4053" t="str">
            <v>NA</v>
          </cell>
          <cell r="N4053" t="str">
            <v>OMSLL</v>
          </cell>
          <cell r="O4053" t="str">
            <v>PK</v>
          </cell>
          <cell r="P4053">
            <v>4819</v>
          </cell>
          <cell r="Q4053">
            <v>4819</v>
          </cell>
          <cell r="R4053">
            <v>4759</v>
          </cell>
          <cell r="S4053">
            <v>4759</v>
          </cell>
          <cell r="T4053">
            <v>10320</v>
          </cell>
          <cell r="U4053">
            <v>10320</v>
          </cell>
          <cell r="V4053">
            <v>10320</v>
          </cell>
          <cell r="W4053">
            <v>10320</v>
          </cell>
          <cell r="X4053" t="str">
            <v>X 40 CNTR S S T C SHIPPE R S LOAD STOW COUNT 4819 M IXED TYPE PACK 1 X 40 HC CONTAINER CONTAINING 4819 PKGS - 10320 KGS GROSS MIX ED GENERAL MERCHANDISE CON S 104679 104681 105214 105216 INVOICE NUMBER 267958 268807 MANUAL INV N A IDF NUMBER E2008376 203 E2008380765 FINAL DEST INATION ICD EMBAKASI 45 DAYS FREE AT MOMBASA MERCH ANT HAULAGE AND NO CONTAIN ER DEPOSIT EMPTY TO BE RET URNED TO MOMBASA CONSIGNE E CONTINUED PIN NUMBER P051508380P CONTACT PERSO N MARGARET MAINA EMAIL M ARGARETM GAME CO ZA MOBILE NUMBER +254780356441 L OAD NUMBER 267958 + 2688 07 MEX20 0125A</v>
          </cell>
          <cell r="Y4053" t="str">
            <v>Valide</v>
          </cell>
        </row>
        <row r="4054">
          <cell r="A4054" t="str">
            <v>FBIU0303725</v>
          </cell>
          <cell r="B4054">
            <v>20</v>
          </cell>
          <cell r="C4054" t="str">
            <v>MEDUDN289217</v>
          </cell>
          <cell r="D4054">
            <v>0</v>
          </cell>
          <cell r="E4054">
            <v>0</v>
          </cell>
          <cell r="F4054">
            <v>0</v>
          </cell>
          <cell r="G4054">
            <v>0</v>
          </cell>
          <cell r="H4054">
            <v>0</v>
          </cell>
          <cell r="I4054" t="str">
            <v>2020 MSA 167297</v>
          </cell>
          <cell r="J4054">
            <v>54</v>
          </cell>
          <cell r="K4054" t="str">
            <v>STEVENS AND CO PTY LTD</v>
          </cell>
          <cell r="L4054" t="str">
            <v>DEMI TOOL EXPERT LTD</v>
          </cell>
          <cell r="M4054" t="str">
            <v>NA</v>
          </cell>
          <cell r="N4054" t="str">
            <v>OMSLL</v>
          </cell>
          <cell r="O4054" t="str">
            <v>NE</v>
          </cell>
          <cell r="P4054">
            <v>1687</v>
          </cell>
          <cell r="Q4054">
            <v>1687</v>
          </cell>
          <cell r="R4054">
            <v>1687</v>
          </cell>
          <cell r="S4054">
            <v>1687</v>
          </cell>
          <cell r="T4054">
            <v>6460</v>
          </cell>
          <cell r="U4054">
            <v>6460</v>
          </cell>
          <cell r="V4054">
            <v>6460</v>
          </cell>
          <cell r="W4054">
            <v>6460</v>
          </cell>
          <cell r="X4054" t="str">
            <v>TOOLS AND SPARES TH 8414 5 9</v>
          </cell>
          <cell r="Y4054" t="str">
            <v>Valide</v>
          </cell>
        </row>
        <row r="4055">
          <cell r="A4055" t="str">
            <v>SEGU6243563</v>
          </cell>
          <cell r="B4055">
            <v>40</v>
          </cell>
          <cell r="C4055" t="str">
            <v>MEDUDN304644</v>
          </cell>
          <cell r="D4055">
            <v>0</v>
          </cell>
          <cell r="E4055">
            <v>0</v>
          </cell>
          <cell r="F4055">
            <v>0</v>
          </cell>
          <cell r="G4055">
            <v>0</v>
          </cell>
          <cell r="H4055">
            <v>0</v>
          </cell>
          <cell r="I4055" t="str">
            <v>2020 MSA 167297</v>
          </cell>
          <cell r="J4055">
            <v>113</v>
          </cell>
          <cell r="K4055" t="str">
            <v>MASSBUILD RDC GAUTENG PTY LTD</v>
          </cell>
          <cell r="L4055" t="str">
            <v>BUILDERS WAREHOUSE KENYA LIMITED</v>
          </cell>
          <cell r="M4055" t="str">
            <v>NA</v>
          </cell>
          <cell r="N4055" t="str">
            <v>OMSLL</v>
          </cell>
          <cell r="O4055" t="str">
            <v>PK</v>
          </cell>
          <cell r="P4055">
            <v>8006</v>
          </cell>
          <cell r="Q4055">
            <v>8006</v>
          </cell>
          <cell r="R4055">
            <v>8006</v>
          </cell>
          <cell r="S4055">
            <v>8006</v>
          </cell>
          <cell r="T4055">
            <v>19360</v>
          </cell>
          <cell r="U4055">
            <v>19360</v>
          </cell>
          <cell r="V4055">
            <v>19360</v>
          </cell>
          <cell r="W4055">
            <v>19360</v>
          </cell>
          <cell r="X4055" t="str">
            <v>1 X 40 CNTR S S T C SHIP PER S LOAD STOW COUNT 8006 MIXED TYPE PACK 1 X 40 H C CONTAINER CONTAINING 800 6 PKGS - 19360 KGS GROSS M IXED GENERAL MERCHANDISE P FI NOS PFI-2667 2668 INV OICE NUMBER COMM14203 1 4204 MANUAL INV N A IDF N UMBER E2008375959 FINAL DESTINATION ICD EMBAKASI 45 DAYS FREE AT ICD EMBAK ASI MERCHANT HAULAGE AND N O CONTAINER DEPOSIT EMPTY TO BE RETURNED TO MOMBASA CONSIGNEE CONTINUED PIN NUMBER PO51425388P CONT ACT PERSON PAMELA NYONGE SA EMAIL PAMELA NYONGESA BUILDERS CO ZA MOBILE NUM BER +254725458770</v>
          </cell>
          <cell r="Y4055" t="str">
            <v>Valide</v>
          </cell>
        </row>
        <row r="4056">
          <cell r="A4056" t="str">
            <v>CAIU9871946</v>
          </cell>
          <cell r="B4056">
            <v>40</v>
          </cell>
          <cell r="C4056" t="str">
            <v>MEDUDN304701</v>
          </cell>
          <cell r="D4056">
            <v>0</v>
          </cell>
          <cell r="E4056">
            <v>0</v>
          </cell>
          <cell r="F4056">
            <v>0</v>
          </cell>
          <cell r="G4056">
            <v>0</v>
          </cell>
          <cell r="H4056">
            <v>0</v>
          </cell>
          <cell r="I4056" t="str">
            <v>2020 MSA 167297</v>
          </cell>
          <cell r="J4056">
            <v>115</v>
          </cell>
          <cell r="K4056" t="str">
            <v>MASSTORES</v>
          </cell>
          <cell r="L4056" t="str">
            <v>GAME DISCOUNT WORLD KENYA PTY LTD</v>
          </cell>
          <cell r="M4056" t="str">
            <v>NA</v>
          </cell>
          <cell r="N4056" t="str">
            <v>OMSLL</v>
          </cell>
          <cell r="O4056" t="str">
            <v>PK</v>
          </cell>
          <cell r="P4056">
            <v>4194</v>
          </cell>
          <cell r="Q4056">
            <v>4194</v>
          </cell>
          <cell r="R4056">
            <v>4194</v>
          </cell>
          <cell r="S4056">
            <v>4194</v>
          </cell>
          <cell r="T4056">
            <v>6900</v>
          </cell>
          <cell r="U4056">
            <v>6900</v>
          </cell>
          <cell r="V4056">
            <v>6900</v>
          </cell>
          <cell r="W4056">
            <v>6900</v>
          </cell>
          <cell r="X4056" t="str">
            <v>1 X 40 CNTR S S T C SHIP PER S LOAD STOW COUNT 4194 MIXED TYPE PACK 1 X 40 H C CONTAINER CONTAINING 419 4 PKGS - 6900 KGS GROSS MI XED GENERAL MERCHANDISE CO NS 104624 104627 10469 1 104712 INVOICE NUMBER 267960 268808 MANUAL INV N A IDF NUMBER E200837 6744 E2008382487 FINAL DE STINATION ICD EMBAKASI 4 5 DAYS FREE AT MOMBASA MER CHANT HAULAGE AND NO CONTA INER DEPOSIT EMPTY TO BE R ETURNED TO MOMBASA CONSIGN EE CONTINUED PIN NUMBER P051508380P NUMBER P05 1508380P CONTACT PERSON MARGARET MAINA EMAIL MARGA RETM GAME CO ZA MOBILE NUM BER +254780356441 LOAD NUMBER 267960 + 268808 M EX20 0123A</v>
          </cell>
          <cell r="Y4056" t="str">
            <v>Valide</v>
          </cell>
        </row>
        <row r="4057">
          <cell r="A4057" t="str">
            <v>MSDU7855409</v>
          </cell>
          <cell r="B4057">
            <v>40</v>
          </cell>
          <cell r="C4057" t="str">
            <v>MEDUDN305005</v>
          </cell>
          <cell r="D4057">
            <v>0</v>
          </cell>
          <cell r="E4057">
            <v>0</v>
          </cell>
          <cell r="F4057">
            <v>0</v>
          </cell>
          <cell r="G4057">
            <v>0</v>
          </cell>
          <cell r="H4057">
            <v>0</v>
          </cell>
          <cell r="I4057" t="str">
            <v>2020 MSA 167297</v>
          </cell>
          <cell r="J4057">
            <v>117</v>
          </cell>
          <cell r="K4057" t="str">
            <v>MASSBUILD RDC GAUTENG PTY LTD</v>
          </cell>
          <cell r="L4057" t="str">
            <v>BUILDERS WAREHOUSE KENYA LIMITED</v>
          </cell>
          <cell r="M4057" t="str">
            <v>NA</v>
          </cell>
          <cell r="N4057" t="str">
            <v>OMSLL</v>
          </cell>
          <cell r="O4057" t="str">
            <v>PK</v>
          </cell>
          <cell r="P4057">
            <v>8172</v>
          </cell>
          <cell r="Q4057">
            <v>8172</v>
          </cell>
          <cell r="R4057">
            <v>8172</v>
          </cell>
          <cell r="S4057">
            <v>8172</v>
          </cell>
          <cell r="T4057">
            <v>16300</v>
          </cell>
          <cell r="U4057">
            <v>16300</v>
          </cell>
          <cell r="V4057">
            <v>16300</v>
          </cell>
          <cell r="W4057">
            <v>16300</v>
          </cell>
          <cell r="X4057" t="str">
            <v>1 X 40 CNTR S S T C SHIP PER S LOAD STOW COUNT 8172 MIXED TYPE PACK 1 X 40 H C CONTAINER CONTAINING 817 2 PKGS - 16300 KGS GROSS M IXED GENERAL MERCHANDISE P FI NOS PFI-2635 2636 267 1 INVOICE NUMBER COMM141 05 14106 14019 MANUAL INV N A IDF NUMBER E2008375 393 E2008374649 FINAL DES TINATION ICD EMBAKASI 45 DAYS FREE AT ICD EMBAKASI MERCHANT HAULAGE AND NO C ONTAINER DEPOSIT EMPTY TO BE RETURNED TO MOMBASA CON SIGNEE CONTINUED PIN NUM BER P051425388P CONTACT PERSON PAMELA NYONGESA E MAIL PAMELA NYONGESA BUI LDERS CO</v>
          </cell>
          <cell r="Y4057" t="str">
            <v>Valide</v>
          </cell>
        </row>
        <row r="4058">
          <cell r="A4058" t="str">
            <v>SEGU3670900</v>
          </cell>
          <cell r="B4058">
            <v>20</v>
          </cell>
          <cell r="C4058" t="str">
            <v>MEDUDN305450</v>
          </cell>
          <cell r="D4058">
            <v>0</v>
          </cell>
          <cell r="E4058">
            <v>0</v>
          </cell>
          <cell r="F4058">
            <v>0</v>
          </cell>
          <cell r="G4058">
            <v>0</v>
          </cell>
          <cell r="H4058">
            <v>0</v>
          </cell>
          <cell r="I4058" t="str">
            <v>2020 MSA 167297</v>
          </cell>
          <cell r="J4058">
            <v>119</v>
          </cell>
          <cell r="K4058" t="str">
            <v>CATERWEB</v>
          </cell>
          <cell r="L4058" t="str">
            <v>AFRICA ECO WILDERNESS GROUP</v>
          </cell>
          <cell r="M4058" t="str">
            <v>NA</v>
          </cell>
          <cell r="N4058" t="str">
            <v>OMSLL</v>
          </cell>
          <cell r="O4058" t="str">
            <v>PK</v>
          </cell>
          <cell r="P4058">
            <v>17</v>
          </cell>
          <cell r="Q4058">
            <v>17</v>
          </cell>
          <cell r="R4058">
            <v>17</v>
          </cell>
          <cell r="S4058">
            <v>17</v>
          </cell>
          <cell r="T4058">
            <v>2980</v>
          </cell>
          <cell r="U4058">
            <v>2980</v>
          </cell>
          <cell r="V4058">
            <v>2980</v>
          </cell>
          <cell r="W4058">
            <v>2980</v>
          </cell>
          <cell r="X4058" t="str">
            <v>KITCHEN APPLIANCES HS CODE 8419 Nett Weight 2980 0 00</v>
          </cell>
          <cell r="Y4058" t="str">
            <v>Valide</v>
          </cell>
        </row>
        <row r="4059">
          <cell r="A4059" t="str">
            <v>CAIU7778238</v>
          </cell>
          <cell r="B4059">
            <v>40</v>
          </cell>
          <cell r="C4059" t="str">
            <v>MEDUDN306060</v>
          </cell>
          <cell r="D4059">
            <v>0</v>
          </cell>
          <cell r="E4059">
            <v>0</v>
          </cell>
          <cell r="F4059">
            <v>0</v>
          </cell>
          <cell r="G4059">
            <v>0</v>
          </cell>
          <cell r="H4059">
            <v>0</v>
          </cell>
          <cell r="I4059" t="str">
            <v>2020 MSA 167297</v>
          </cell>
          <cell r="J4059">
            <v>130</v>
          </cell>
          <cell r="K4059" t="str">
            <v>MASSTORES PTY LTD T A GAME AND DION</v>
          </cell>
          <cell r="L4059" t="str">
            <v>GAME DISCOUNT WORLD KENYA PTY LTD</v>
          </cell>
          <cell r="M4059" t="str">
            <v>NA</v>
          </cell>
          <cell r="N4059" t="str">
            <v>OMSLL</v>
          </cell>
          <cell r="O4059" t="str">
            <v>PK</v>
          </cell>
          <cell r="P4059">
            <v>1316</v>
          </cell>
          <cell r="Q4059">
            <v>1316</v>
          </cell>
          <cell r="R4059">
            <v>1316</v>
          </cell>
          <cell r="S4059">
            <v>1316</v>
          </cell>
          <cell r="T4059">
            <v>5780</v>
          </cell>
          <cell r="U4059">
            <v>5780</v>
          </cell>
          <cell r="V4059">
            <v>5780</v>
          </cell>
          <cell r="W4059">
            <v>5780</v>
          </cell>
          <cell r="X4059" t="str">
            <v>1 X 40 CNTR S S T C SHI PPER S LOAD STOW COUNT 131 6 MIXED TYPE PACK 1 X 40 HC CONTAINER CONTAINING 13 16 PKGS - 5780 KG GROSS MI XED GENERAL MERCHANDISE CO NS 104482 104484 INVOIC E NO 268809 MANUAL INVOIC E NO N A IDF NUMBER E 2008375586 FINAL DESTINATI ON ICD EMBAKASI 45 DAYS FREE AT MOMBASA - MERCHANT HAULAGE AND NO CONTAINER DEPOSIT EMPTY TO BE RETURN ED TO MOMBASA CONSIGNEE CO NTINUED PIN NUMBER P0515 08380P CONTACT PERSON MA RGARET MAINA EMAIL MARGARE TM GAME CO ZA MOBILE NUMBE R +254780356441 LOAD NU MBER 268809 MEX20 0119A</v>
          </cell>
          <cell r="Y4059" t="str">
            <v>Valide</v>
          </cell>
        </row>
        <row r="4060">
          <cell r="A4060" t="str">
            <v>MSCU6087431</v>
          </cell>
          <cell r="B4060">
            <v>20</v>
          </cell>
          <cell r="C4060" t="str">
            <v>MEDUDN308140</v>
          </cell>
          <cell r="D4060">
            <v>0</v>
          </cell>
          <cell r="E4060">
            <v>0</v>
          </cell>
          <cell r="F4060">
            <v>0</v>
          </cell>
          <cell r="G4060">
            <v>0</v>
          </cell>
          <cell r="H4060">
            <v>0</v>
          </cell>
          <cell r="I4060" t="str">
            <v>2020 MSA 167297</v>
          </cell>
          <cell r="J4060">
            <v>168</v>
          </cell>
          <cell r="K4060" t="str">
            <v>BASF SOUTH AFRICA PTY LTD</v>
          </cell>
          <cell r="L4060" t="str">
            <v>KANSAI PLASCON KENYA LIMITED</v>
          </cell>
          <cell r="M4060" t="str">
            <v>NA</v>
          </cell>
          <cell r="N4060" t="str">
            <v>OMSLL</v>
          </cell>
          <cell r="O4060" t="str">
            <v>PK</v>
          </cell>
          <cell r="P4060">
            <v>18</v>
          </cell>
          <cell r="Q4060">
            <v>18</v>
          </cell>
          <cell r="R4060">
            <v>18</v>
          </cell>
          <cell r="S4060">
            <v>18</v>
          </cell>
          <cell r="T4060">
            <v>19000</v>
          </cell>
          <cell r="U4060">
            <v>19000</v>
          </cell>
          <cell r="V4060">
            <v>19000</v>
          </cell>
          <cell r="W4060">
            <v>19000</v>
          </cell>
          <cell r="X4060" t="str">
            <v>IDF NO E2009397627 HS CODE 3906 90 20 1 X 20FT CONTA INER SAIN TO CONTAIN 18 FL O BINS ACRONAL 296 D ZA</v>
          </cell>
          <cell r="Y4060" t="str">
            <v>Valide</v>
          </cell>
        </row>
        <row r="4061">
          <cell r="A4061" t="str">
            <v>MEDU7023470</v>
          </cell>
          <cell r="B4061">
            <v>40</v>
          </cell>
          <cell r="C4061" t="str">
            <v>MEDUDN308561</v>
          </cell>
          <cell r="D4061">
            <v>0</v>
          </cell>
          <cell r="E4061">
            <v>0</v>
          </cell>
          <cell r="F4061">
            <v>0</v>
          </cell>
          <cell r="G4061">
            <v>0</v>
          </cell>
          <cell r="H4061">
            <v>0</v>
          </cell>
          <cell r="I4061" t="str">
            <v>2020 MSA 167297</v>
          </cell>
          <cell r="J4061">
            <v>175</v>
          </cell>
          <cell r="K4061" t="str">
            <v>SOUTHERN PROFILES PTY LTD</v>
          </cell>
          <cell r="L4061" t="str">
            <v>EAGLE HARDWARE DEALERS LTD</v>
          </cell>
          <cell r="M4061" t="str">
            <v>NA</v>
          </cell>
          <cell r="N4061" t="str">
            <v>OMSLL</v>
          </cell>
          <cell r="O4061" t="str">
            <v>PK</v>
          </cell>
          <cell r="P4061">
            <v>829</v>
          </cell>
          <cell r="Q4061">
            <v>829</v>
          </cell>
          <cell r="R4061">
            <v>829</v>
          </cell>
          <cell r="S4061">
            <v>829</v>
          </cell>
          <cell r="T4061">
            <v>14861</v>
          </cell>
          <cell r="U4061">
            <v>14861</v>
          </cell>
          <cell r="V4061">
            <v>14861</v>
          </cell>
          <cell r="W4061">
            <v>14861</v>
          </cell>
          <cell r="X4061" t="str">
            <v>1X40 CONTAINER CONTAINING 349 BOXES and PACKETS 480 BUNDLES UPVC GUTTERS FITTI NGS INVOICE NUMBER IN201 293 FREIGHT PREPAID CARG O IN TRANSIT TO ICD EMBAKA SI NAIROBI AT CONSIGNEES OWN ARRANGEMENT RISK AND EXPENSE</v>
          </cell>
          <cell r="Y4061" t="str">
            <v>Valid</v>
          </cell>
        </row>
        <row r="4062">
          <cell r="A4062" t="str">
            <v>CAAU5022172</v>
          </cell>
          <cell r="B4062">
            <v>40</v>
          </cell>
          <cell r="C4062" t="str">
            <v>MEDUDO138595</v>
          </cell>
          <cell r="D4062">
            <v>0</v>
          </cell>
          <cell r="E4062">
            <v>0</v>
          </cell>
          <cell r="F4062">
            <v>0</v>
          </cell>
          <cell r="G4062">
            <v>0</v>
          </cell>
          <cell r="H4062">
            <v>0</v>
          </cell>
          <cell r="I4062" t="str">
            <v>2020 MSA 167425</v>
          </cell>
          <cell r="J4062">
            <v>56</v>
          </cell>
          <cell r="K4062" t="str">
            <v>QATAR CHEMICAL AND PETROCHEMICAL MARKETING AND DISTRIBUTION COMPANY M</v>
          </cell>
          <cell r="L4062" t="str">
            <v>POLYTHENE INDUSTRIES LTD</v>
          </cell>
          <cell r="M4062" t="str">
            <v>OM</v>
          </cell>
          <cell r="N4062" t="str">
            <v>OMSLL</v>
          </cell>
          <cell r="O4062" t="str">
            <v>BG</v>
          </cell>
          <cell r="P4062">
            <v>1020</v>
          </cell>
          <cell r="Q4062">
            <v>1020</v>
          </cell>
          <cell r="R4062">
            <v>1020</v>
          </cell>
          <cell r="S4062">
            <v>1020</v>
          </cell>
          <cell r="T4062">
            <v>26010</v>
          </cell>
          <cell r="U4062">
            <v>26010</v>
          </cell>
          <cell r="V4062">
            <v>26010</v>
          </cell>
          <cell r="W4062">
            <v>26010</v>
          </cell>
          <cell r="X4062" t="str">
            <v>LOW DENSITY POLYETHYLENE LDPE LOTRENE FE8000</v>
          </cell>
          <cell r="Y4062" t="str">
            <v>Valide</v>
          </cell>
        </row>
        <row r="4063">
          <cell r="A4063" t="str">
            <v>MEDU3631738</v>
          </cell>
          <cell r="B4063">
            <v>20</v>
          </cell>
          <cell r="C4063" t="str">
            <v>MEDUDR871267</v>
          </cell>
          <cell r="D4063">
            <v>0</v>
          </cell>
          <cell r="E4063">
            <v>0</v>
          </cell>
          <cell r="F4063">
            <v>0</v>
          </cell>
          <cell r="G4063">
            <v>0</v>
          </cell>
          <cell r="H4063">
            <v>0</v>
          </cell>
          <cell r="I4063" t="str">
            <v>2020 MSA 167297</v>
          </cell>
          <cell r="J4063">
            <v>232</v>
          </cell>
          <cell r="K4063" t="str">
            <v>BALTIMORE AIRCOIL COMPANY SA PTY LTD</v>
          </cell>
          <cell r="L4063" t="str">
            <v>DEL MONTE KENYA LIMITED</v>
          </cell>
          <cell r="M4063" t="str">
            <v>NA</v>
          </cell>
          <cell r="N4063" t="str">
            <v>OMSLL</v>
          </cell>
          <cell r="O4063" t="str">
            <v>CR</v>
          </cell>
          <cell r="P4063">
            <v>1</v>
          </cell>
          <cell r="Q4063">
            <v>1</v>
          </cell>
          <cell r="R4063">
            <v>1</v>
          </cell>
          <cell r="S4063">
            <v>1</v>
          </cell>
          <cell r="T4063">
            <v>4020</v>
          </cell>
          <cell r="U4063">
            <v>4020</v>
          </cell>
          <cell r="V4063">
            <v>4020</v>
          </cell>
          <cell r="W4063">
            <v>4020</v>
          </cell>
          <cell r="X4063" t="str">
            <v>1X20 DV CONTAINING COOLING TOWER AND COOLING TOWER S PARE T H HEADING 8419 8 9 2 NET CARGO WEIGHT 4 020 0 KGS IMPORT DECLARA TION FORM NUMBER E2007357 862</v>
          </cell>
          <cell r="Y4063" t="str">
            <v>Valide</v>
          </cell>
        </row>
        <row r="4064">
          <cell r="A4064" t="str">
            <v>MEDU6956357</v>
          </cell>
          <cell r="B4064">
            <v>20</v>
          </cell>
          <cell r="C4064" t="str">
            <v>MEDUDR888428</v>
          </cell>
          <cell r="D4064">
            <v>0</v>
          </cell>
          <cell r="E4064">
            <v>0</v>
          </cell>
          <cell r="F4064">
            <v>0</v>
          </cell>
          <cell r="G4064">
            <v>0</v>
          </cell>
          <cell r="H4064">
            <v>0</v>
          </cell>
          <cell r="I4064" t="str">
            <v>2020 MSA 167297</v>
          </cell>
          <cell r="J4064">
            <v>256</v>
          </cell>
          <cell r="K4064" t="str">
            <v>TIGERS GLOBAL LOGISTICS AS AGENTS FOR</v>
          </cell>
          <cell r="L4064" t="str">
            <v>MIA WINES and SPIRITS INTERNATIONAL</v>
          </cell>
          <cell r="M4064" t="str">
            <v>NA</v>
          </cell>
          <cell r="N4064" t="str">
            <v>OMSLL</v>
          </cell>
          <cell r="O4064" t="str">
            <v>CS</v>
          </cell>
          <cell r="P4064">
            <v>1140</v>
          </cell>
          <cell r="Q4064">
            <v>1140</v>
          </cell>
          <cell r="R4064">
            <v>1140</v>
          </cell>
          <cell r="S4064">
            <v>1140</v>
          </cell>
          <cell r="T4064">
            <v>12240</v>
          </cell>
          <cell r="U4064">
            <v>12240</v>
          </cell>
          <cell r="V4064">
            <v>12240</v>
          </cell>
          <cell r="W4064">
            <v>12240</v>
          </cell>
          <cell r="X4064" t="str">
            <v>690CSX6X750ML UNFORTIFIED WINE 450CSX6X1500ML UNFORT IFIED WINE IDF NUMBER E20 08374850 HS Code 220421</v>
          </cell>
          <cell r="Y4064" t="str">
            <v>Valide</v>
          </cell>
        </row>
        <row r="4065">
          <cell r="A4065" t="str">
            <v>MSCU9774730</v>
          </cell>
          <cell r="B4065">
            <v>40</v>
          </cell>
          <cell r="C4065" t="str">
            <v>MEDUDR925097</v>
          </cell>
          <cell r="D4065">
            <v>0</v>
          </cell>
          <cell r="E4065">
            <v>0</v>
          </cell>
          <cell r="F4065">
            <v>0</v>
          </cell>
          <cell r="G4065">
            <v>0</v>
          </cell>
          <cell r="H4065">
            <v>0</v>
          </cell>
          <cell r="I4065" t="str">
            <v>2020 MSA 167297</v>
          </cell>
          <cell r="J4065">
            <v>276</v>
          </cell>
          <cell r="K4065" t="str">
            <v>MR PRICE GROUP LTD</v>
          </cell>
          <cell r="L4065" t="str">
            <v>MRP RETAIL KENYA LIMITED</v>
          </cell>
          <cell r="M4065" t="str">
            <v>NA</v>
          </cell>
          <cell r="N4065" t="str">
            <v>OMSLL</v>
          </cell>
          <cell r="O4065" t="str">
            <v>PK</v>
          </cell>
          <cell r="P4065">
            <v>17162</v>
          </cell>
          <cell r="Q4065">
            <v>17162</v>
          </cell>
          <cell r="R4065">
            <v>17162</v>
          </cell>
          <cell r="S4065">
            <v>17162</v>
          </cell>
          <cell r="T4065">
            <v>5695</v>
          </cell>
          <cell r="U4065">
            <v>5695</v>
          </cell>
          <cell r="V4065">
            <v>5695</v>
          </cell>
          <cell r="W4065">
            <v>5695</v>
          </cell>
          <cell r="X4065" t="str">
            <v>1 40FT HC APPAREL and HOME M ERCHANDISE MRPEX01776AFR39 170 TEMP CODE N A SHIPPING TEMP N A INVOICE NO TYP E WEIGHT PIECES SMRPAC729- 11185 APPAREL 3094 37 1329 3 SMRPHC408-11154 HOME 260 0 4 3869 FREIGHT PRE-PAI D VENTS N A STERI NO ID F NO E2008389149 UCR UC R202002265021 SEAWAYBILL HS CODE 392510</v>
          </cell>
          <cell r="Y4065" t="str">
            <v>Valide</v>
          </cell>
        </row>
        <row r="4066">
          <cell r="A4066" t="str">
            <v>CAIU7771850</v>
          </cell>
          <cell r="B4066">
            <v>40</v>
          </cell>
          <cell r="C4066" t="str">
            <v>MEDUI1874359</v>
          </cell>
          <cell r="D4066">
            <v>0</v>
          </cell>
          <cell r="E4066">
            <v>0</v>
          </cell>
          <cell r="F4066">
            <v>0</v>
          </cell>
          <cell r="G4066">
            <v>0</v>
          </cell>
          <cell r="H4066">
            <v>0</v>
          </cell>
          <cell r="I4066" t="str">
            <v>2020 MSA 167147</v>
          </cell>
          <cell r="J4066">
            <v>58</v>
          </cell>
          <cell r="K4066" t="str">
            <v>BARGU INSAAT MIMARLIK MUHENDISLIK SAN TIC LTD STI</v>
          </cell>
          <cell r="L4066" t="str">
            <v>BARAN ISTANBUL LTD</v>
          </cell>
          <cell r="M4066" t="str">
            <v>OM</v>
          </cell>
          <cell r="N4066" t="str">
            <v>OMSLL</v>
          </cell>
          <cell r="O4066" t="str">
            <v>PK</v>
          </cell>
          <cell r="P4066">
            <v>120</v>
          </cell>
          <cell r="Q4066">
            <v>120</v>
          </cell>
          <cell r="R4066">
            <v>120</v>
          </cell>
          <cell r="S4066">
            <v>120</v>
          </cell>
          <cell r="T4066">
            <v>17450</v>
          </cell>
          <cell r="U4066">
            <v>17450</v>
          </cell>
          <cell r="V4066">
            <v>17450</v>
          </cell>
          <cell r="W4066">
            <v>17450</v>
          </cell>
          <cell r="X4066" t="str">
            <v>Construction materials HS Code 691010</v>
          </cell>
          <cell r="Y4066" t="str">
            <v>Valide</v>
          </cell>
        </row>
        <row r="4067">
          <cell r="A4067" t="str">
            <v>MEDU5313926</v>
          </cell>
          <cell r="B4067">
            <v>20</v>
          </cell>
          <cell r="C4067" t="str">
            <v>MEDUIP458512</v>
          </cell>
          <cell r="D4067">
            <v>0</v>
          </cell>
          <cell r="E4067">
            <v>0</v>
          </cell>
          <cell r="F4067">
            <v>0</v>
          </cell>
          <cell r="G4067">
            <v>0</v>
          </cell>
          <cell r="H4067">
            <v>0</v>
          </cell>
          <cell r="I4067" t="str">
            <v>2020 MSA 167377</v>
          </cell>
          <cell r="J4067">
            <v>61</v>
          </cell>
          <cell r="K4067" t="str">
            <v>STANBOROUGH PRESS LTD</v>
          </cell>
          <cell r="L4067" t="str">
            <v>EASTERN AFRICAN UNION OF SEVENTH DAY AVENTIST</v>
          </cell>
          <cell r="M4067" t="str">
            <v>OM</v>
          </cell>
          <cell r="N4067" t="str">
            <v>OMSLL</v>
          </cell>
          <cell r="O4067" t="str">
            <v>PE</v>
          </cell>
          <cell r="P4067">
            <v>10</v>
          </cell>
          <cell r="Q4067">
            <v>10</v>
          </cell>
          <cell r="R4067">
            <v>10</v>
          </cell>
          <cell r="S4067">
            <v>10</v>
          </cell>
          <cell r="T4067">
            <v>14604</v>
          </cell>
          <cell r="U4067">
            <v>14604</v>
          </cell>
          <cell r="V4067">
            <v>14604</v>
          </cell>
          <cell r="W4067">
            <v>14604</v>
          </cell>
          <cell r="X4067" t="str">
            <v>CONTAINING 1127 PKGSPRINTED MATTER HS CODE 49019900 FAO KEFA NYARIBO TEL +254 723 819944</v>
          </cell>
          <cell r="Y4067" t="str">
            <v>Valide</v>
          </cell>
        </row>
        <row r="4068">
          <cell r="A4068" t="str">
            <v>TTNU4088981</v>
          </cell>
          <cell r="B4068">
            <v>40</v>
          </cell>
          <cell r="C4068" t="str">
            <v>MEDUIP465657</v>
          </cell>
          <cell r="D4068">
            <v>0</v>
          </cell>
          <cell r="E4068">
            <v>0</v>
          </cell>
          <cell r="F4068">
            <v>0</v>
          </cell>
          <cell r="G4068">
            <v>0</v>
          </cell>
          <cell r="H4068">
            <v>0</v>
          </cell>
          <cell r="I4068" t="str">
            <v>2020 MSA 167377</v>
          </cell>
          <cell r="J4068">
            <v>62</v>
          </cell>
          <cell r="K4068" t="str">
            <v>AUCTION UK MCR LTD</v>
          </cell>
          <cell r="L4068" t="str">
            <v>UNIFILTERS KENYA LTD</v>
          </cell>
          <cell r="M4068" t="str">
            <v>OM</v>
          </cell>
          <cell r="N4068" t="str">
            <v>OMSLL</v>
          </cell>
          <cell r="O4068" t="str">
            <v>PK</v>
          </cell>
          <cell r="P4068">
            <v>118</v>
          </cell>
          <cell r="Q4068">
            <v>118</v>
          </cell>
          <cell r="R4068">
            <v>118</v>
          </cell>
          <cell r="S4068">
            <v>118</v>
          </cell>
          <cell r="T4068">
            <v>25880</v>
          </cell>
          <cell r="U4068">
            <v>25880</v>
          </cell>
          <cell r="V4068">
            <v>25880</v>
          </cell>
          <cell r="W4068">
            <v>25880</v>
          </cell>
          <cell r="X4068" t="str">
            <v>PIECES USED MACHINES AND ACCESSORIES</v>
          </cell>
          <cell r="Y4068" t="str">
            <v>Valide</v>
          </cell>
        </row>
        <row r="4069">
          <cell r="A4069" t="str">
            <v>TTNU4972930</v>
          </cell>
          <cell r="B4069">
            <v>40</v>
          </cell>
          <cell r="C4069" t="str">
            <v>MEDUIP465657</v>
          </cell>
          <cell r="D4069">
            <v>0</v>
          </cell>
          <cell r="E4069">
            <v>0</v>
          </cell>
          <cell r="F4069">
            <v>0</v>
          </cell>
          <cell r="G4069">
            <v>0</v>
          </cell>
          <cell r="H4069">
            <v>0</v>
          </cell>
          <cell r="I4069" t="str">
            <v>2020 MSA 167377</v>
          </cell>
          <cell r="J4069">
            <v>62</v>
          </cell>
          <cell r="K4069" t="str">
            <v>AUCTION UK MCR LTD</v>
          </cell>
          <cell r="L4069" t="str">
            <v>UNIFILTERS KENYA LTD</v>
          </cell>
          <cell r="M4069" t="str">
            <v>OM</v>
          </cell>
          <cell r="N4069" t="str">
            <v>OMSLL</v>
          </cell>
          <cell r="O4069" t="str">
            <v>PK</v>
          </cell>
          <cell r="P4069">
            <v>118</v>
          </cell>
          <cell r="Q4069">
            <v>118</v>
          </cell>
          <cell r="R4069">
            <v>118</v>
          </cell>
          <cell r="S4069">
            <v>118</v>
          </cell>
          <cell r="T4069">
            <v>25880</v>
          </cell>
          <cell r="U4069">
            <v>25880</v>
          </cell>
          <cell r="V4069">
            <v>25880</v>
          </cell>
          <cell r="W4069">
            <v>25880</v>
          </cell>
          <cell r="X4069" t="str">
            <v>PIECES USED MACHINES AND ACCESSORIES</v>
          </cell>
          <cell r="Y4069" t="str">
            <v>Valide</v>
          </cell>
        </row>
        <row r="4070">
          <cell r="A4070" t="str">
            <v>CAIU2828357</v>
          </cell>
          <cell r="B4070">
            <v>20</v>
          </cell>
          <cell r="C4070" t="str">
            <v>MEDUIP465657</v>
          </cell>
          <cell r="D4070">
            <v>0</v>
          </cell>
          <cell r="E4070">
            <v>0</v>
          </cell>
          <cell r="F4070">
            <v>0</v>
          </cell>
          <cell r="G4070">
            <v>0</v>
          </cell>
          <cell r="H4070">
            <v>0</v>
          </cell>
          <cell r="I4070" t="str">
            <v>2020 MSA 167377</v>
          </cell>
          <cell r="J4070">
            <v>62</v>
          </cell>
          <cell r="K4070" t="str">
            <v>AUCTION UK MCR LTD</v>
          </cell>
          <cell r="L4070" t="str">
            <v>UNIFILTERS KENYA LTD</v>
          </cell>
          <cell r="M4070" t="str">
            <v>OM</v>
          </cell>
          <cell r="N4070" t="str">
            <v>OMSLL</v>
          </cell>
          <cell r="O4070" t="str">
            <v>PK</v>
          </cell>
          <cell r="P4070">
            <v>118</v>
          </cell>
          <cell r="Q4070">
            <v>118</v>
          </cell>
          <cell r="R4070">
            <v>118</v>
          </cell>
          <cell r="S4070">
            <v>118</v>
          </cell>
          <cell r="T4070">
            <v>25880</v>
          </cell>
          <cell r="U4070">
            <v>25880</v>
          </cell>
          <cell r="V4070">
            <v>25880</v>
          </cell>
          <cell r="W4070">
            <v>25880</v>
          </cell>
          <cell r="X4070" t="str">
            <v>PIECES USED MACHINES AND ACCESSORIES</v>
          </cell>
          <cell r="Y4070" t="str">
            <v>Valide</v>
          </cell>
        </row>
        <row r="4071">
          <cell r="A4071" t="str">
            <v>CAXU7232059</v>
          </cell>
          <cell r="B4071">
            <v>40</v>
          </cell>
          <cell r="C4071" t="str">
            <v>MEDUIP465657</v>
          </cell>
          <cell r="D4071">
            <v>0</v>
          </cell>
          <cell r="E4071">
            <v>0</v>
          </cell>
          <cell r="F4071">
            <v>0</v>
          </cell>
          <cell r="G4071">
            <v>0</v>
          </cell>
          <cell r="H4071">
            <v>0</v>
          </cell>
          <cell r="I4071" t="str">
            <v>2020 MSA 167377</v>
          </cell>
          <cell r="J4071">
            <v>62</v>
          </cell>
          <cell r="K4071" t="str">
            <v>AUCTION UK MCR LTD</v>
          </cell>
          <cell r="L4071" t="str">
            <v>UNIFILTERS KENYA LTD</v>
          </cell>
          <cell r="M4071" t="str">
            <v>OM</v>
          </cell>
          <cell r="N4071" t="str">
            <v>OMSLL</v>
          </cell>
          <cell r="O4071" t="str">
            <v>PK</v>
          </cell>
          <cell r="P4071">
            <v>118</v>
          </cell>
          <cell r="Q4071">
            <v>118</v>
          </cell>
          <cell r="R4071">
            <v>118</v>
          </cell>
          <cell r="S4071">
            <v>118</v>
          </cell>
          <cell r="T4071">
            <v>25880</v>
          </cell>
          <cell r="U4071">
            <v>25880</v>
          </cell>
          <cell r="V4071">
            <v>25880</v>
          </cell>
          <cell r="W4071">
            <v>25880</v>
          </cell>
          <cell r="X4071" t="str">
            <v>PIECES USED MACHINES AND ACCESSORIES</v>
          </cell>
          <cell r="Y4071" t="str">
            <v>Valide</v>
          </cell>
        </row>
        <row r="4072">
          <cell r="A4072" t="str">
            <v>FSCU4187460</v>
          </cell>
          <cell r="B4072">
            <v>40</v>
          </cell>
          <cell r="C4072" t="str">
            <v>MEDUIP465657</v>
          </cell>
          <cell r="D4072">
            <v>0</v>
          </cell>
          <cell r="E4072">
            <v>0</v>
          </cell>
          <cell r="F4072">
            <v>0</v>
          </cell>
          <cell r="G4072">
            <v>0</v>
          </cell>
          <cell r="H4072">
            <v>0</v>
          </cell>
          <cell r="I4072" t="str">
            <v>2020 MSA 167377</v>
          </cell>
          <cell r="J4072">
            <v>62</v>
          </cell>
          <cell r="K4072" t="str">
            <v>AUCTION UK MCR LTD</v>
          </cell>
          <cell r="L4072" t="str">
            <v>UNIFILTERS KENYA LTD</v>
          </cell>
          <cell r="M4072" t="str">
            <v>OM</v>
          </cell>
          <cell r="N4072" t="str">
            <v>OMSLL</v>
          </cell>
          <cell r="O4072" t="str">
            <v>PK</v>
          </cell>
          <cell r="P4072">
            <v>118</v>
          </cell>
          <cell r="Q4072">
            <v>118</v>
          </cell>
          <cell r="R4072">
            <v>118</v>
          </cell>
          <cell r="S4072">
            <v>118</v>
          </cell>
          <cell r="T4072">
            <v>25880</v>
          </cell>
          <cell r="U4072">
            <v>25880</v>
          </cell>
          <cell r="V4072">
            <v>25880</v>
          </cell>
          <cell r="W4072">
            <v>25880</v>
          </cell>
          <cell r="X4072" t="str">
            <v>PIECES USED MACHINES AND ACCESSORIES</v>
          </cell>
          <cell r="Y4072" t="str">
            <v>Valide</v>
          </cell>
        </row>
        <row r="4073">
          <cell r="A4073" t="str">
            <v>INBU5274220</v>
          </cell>
          <cell r="B4073">
            <v>40</v>
          </cell>
          <cell r="C4073" t="str">
            <v>MEDUIP465657</v>
          </cell>
          <cell r="D4073">
            <v>0</v>
          </cell>
          <cell r="E4073">
            <v>0</v>
          </cell>
          <cell r="F4073">
            <v>0</v>
          </cell>
          <cell r="G4073">
            <v>0</v>
          </cell>
          <cell r="H4073">
            <v>0</v>
          </cell>
          <cell r="I4073" t="str">
            <v>2020 MSA 167377</v>
          </cell>
          <cell r="J4073">
            <v>62</v>
          </cell>
          <cell r="K4073" t="str">
            <v>AUCTION UK MCR LTD</v>
          </cell>
          <cell r="L4073" t="str">
            <v>UNIFILTERS KENYA LTD</v>
          </cell>
          <cell r="M4073" t="str">
            <v>OM</v>
          </cell>
          <cell r="N4073" t="str">
            <v>OMSLL</v>
          </cell>
          <cell r="O4073" t="str">
            <v>PK</v>
          </cell>
          <cell r="P4073">
            <v>118</v>
          </cell>
          <cell r="Q4073">
            <v>118</v>
          </cell>
          <cell r="R4073">
            <v>118</v>
          </cell>
          <cell r="S4073">
            <v>118</v>
          </cell>
          <cell r="T4073">
            <v>25880</v>
          </cell>
          <cell r="U4073">
            <v>25880</v>
          </cell>
          <cell r="V4073">
            <v>25880</v>
          </cell>
          <cell r="W4073">
            <v>25880</v>
          </cell>
          <cell r="X4073" t="str">
            <v>PIECES USED MACHINES AND ACCESSORIES</v>
          </cell>
          <cell r="Y4073" t="str">
            <v>Valide</v>
          </cell>
        </row>
        <row r="4074">
          <cell r="A4074" t="str">
            <v>MEDU3371899</v>
          </cell>
          <cell r="B4074">
            <v>20</v>
          </cell>
          <cell r="C4074" t="str">
            <v>MEDUJ1392219</v>
          </cell>
          <cell r="D4074">
            <v>0</v>
          </cell>
          <cell r="E4074">
            <v>0</v>
          </cell>
          <cell r="F4074">
            <v>0</v>
          </cell>
          <cell r="G4074">
            <v>0</v>
          </cell>
          <cell r="H4074">
            <v>0</v>
          </cell>
          <cell r="I4074" t="str">
            <v>2020 MSA 167297</v>
          </cell>
          <cell r="J4074">
            <v>301</v>
          </cell>
          <cell r="K4074" t="str">
            <v>MANGATHOMSON INTERNATIONAL MOVERS</v>
          </cell>
          <cell r="L4074" t="str">
            <v>FRANKLIN OCHIENG JOINTLY AND SEVERALLY WITH AGS</v>
          </cell>
          <cell r="M4074" t="str">
            <v>NA</v>
          </cell>
          <cell r="N4074" t="str">
            <v>OMSLL</v>
          </cell>
          <cell r="O4074" t="str">
            <v>PK</v>
          </cell>
          <cell r="P4074">
            <v>37</v>
          </cell>
          <cell r="Q4074">
            <v>37</v>
          </cell>
          <cell r="R4074">
            <v>37</v>
          </cell>
          <cell r="S4074">
            <v>37</v>
          </cell>
          <cell r="T4074">
            <v>2440</v>
          </cell>
          <cell r="U4074">
            <v>2440</v>
          </cell>
          <cell r="V4074">
            <v>2440</v>
          </cell>
          <cell r="W4074">
            <v>2440</v>
          </cell>
          <cell r="X4074" t="str">
            <v>1X20FT STC USED 2016 TOYOTA RAV 4 MOTOR VEHICLE ENGNO 3ZR4A41673 CHASSIS NO JTMZD3EV90D075161 PETROL DRAINED AND BATTERY DISCONNECTED BELONGING TO FRANKLIN OCHIENG HS CODE 8703 23 90 3 1X20FT STC USED HOUSEHOLDAND PERSONAL EFFECTS PLUS</v>
          </cell>
          <cell r="Y4074" t="str">
            <v>Valide</v>
          </cell>
        </row>
        <row r="4075">
          <cell r="A4075" t="str">
            <v>DFSU2784116</v>
          </cell>
          <cell r="B4075">
            <v>20</v>
          </cell>
          <cell r="C4075" t="str">
            <v>MEDUJ1396145</v>
          </cell>
          <cell r="D4075">
            <v>0</v>
          </cell>
          <cell r="E4075">
            <v>0</v>
          </cell>
          <cell r="F4075">
            <v>0</v>
          </cell>
          <cell r="G4075">
            <v>0</v>
          </cell>
          <cell r="H4075">
            <v>0</v>
          </cell>
          <cell r="I4075" t="str">
            <v>2020 MSA 167297</v>
          </cell>
          <cell r="J4075">
            <v>308</v>
          </cell>
          <cell r="K4075" t="str">
            <v>TRACTOR GIANTS</v>
          </cell>
          <cell r="L4075" t="str">
            <v>JOSHUA ELATSIA MWANGI</v>
          </cell>
          <cell r="M4075" t="str">
            <v>NA</v>
          </cell>
          <cell r="N4075" t="str">
            <v>OMSLL</v>
          </cell>
          <cell r="O4075" t="str">
            <v>PK</v>
          </cell>
          <cell r="P4075">
            <v>3</v>
          </cell>
          <cell r="Q4075">
            <v>3</v>
          </cell>
          <cell r="R4075">
            <v>3</v>
          </cell>
          <cell r="S4075">
            <v>3</v>
          </cell>
          <cell r="T4075">
            <v>9880</v>
          </cell>
          <cell r="U4075">
            <v>9880</v>
          </cell>
          <cell r="V4075">
            <v>9880</v>
          </cell>
          <cell r="W4075">
            <v>9880</v>
          </cell>
          <cell r="X4075" t="str">
            <v>1 X 20FT CONTAINER MASSEY FERGUSON 290 2WD 921 -CKD ENGINE 248UA130095L CHASS IS 29043326L MASSEY FERGUS ON 165 2 WD 1499 - CKD E NGINE 212UA166003 CHASSIS 165132954HM MASSEY FERGUSO N 165 WITH ROOF FITTED 14 53 - CKD ENGINE 212UA1249 36 CHASSIS 165109579HM PE TROL DRAINED HS Code 870 12010 Nett Weight 7695 00 0</v>
          </cell>
          <cell r="Y4075" t="str">
            <v>Valide</v>
          </cell>
        </row>
        <row r="4076">
          <cell r="A4076" t="str">
            <v>MEDU4103904</v>
          </cell>
          <cell r="B4076">
            <v>40</v>
          </cell>
          <cell r="C4076" t="str">
            <v>MEDUJ1398521</v>
          </cell>
          <cell r="D4076">
            <v>0</v>
          </cell>
          <cell r="E4076">
            <v>0</v>
          </cell>
          <cell r="F4076">
            <v>0</v>
          </cell>
          <cell r="G4076">
            <v>0</v>
          </cell>
          <cell r="H4076">
            <v>0</v>
          </cell>
          <cell r="I4076" t="str">
            <v>2020 MSA 167297</v>
          </cell>
          <cell r="J4076">
            <v>310</v>
          </cell>
          <cell r="K4076" t="str">
            <v>BIDDULPHS INTERNATIONAL JHB</v>
          </cell>
          <cell r="L4076" t="str">
            <v>MOSES ODOYO AYIEMBA JOINTLY AND SEVERALLY WITH WORLDWIDE MOVERS KENYA LTD P O BOX 46748-00100</v>
          </cell>
          <cell r="M4076" t="str">
            <v>NA</v>
          </cell>
          <cell r="N4076" t="str">
            <v>OMSLL</v>
          </cell>
          <cell r="O4076" t="str">
            <v>CT</v>
          </cell>
          <cell r="P4076">
            <v>248</v>
          </cell>
          <cell r="Q4076">
            <v>248</v>
          </cell>
          <cell r="R4076">
            <v>248</v>
          </cell>
          <cell r="S4076">
            <v>248</v>
          </cell>
          <cell r="T4076">
            <v>5520</v>
          </cell>
          <cell r="U4076">
            <v>5520</v>
          </cell>
          <cell r="V4076">
            <v>5520</v>
          </cell>
          <cell r="W4076">
            <v>5520</v>
          </cell>
          <cell r="X4076" t="str">
            <v>USED HOUSEHOLD GOODS AND P ERSONAL EFFECTS</v>
          </cell>
          <cell r="Y4076" t="str">
            <v>Valide</v>
          </cell>
        </row>
        <row r="4077">
          <cell r="A4077" t="str">
            <v>GLDU9638580</v>
          </cell>
          <cell r="B4077">
            <v>20</v>
          </cell>
          <cell r="C4077" t="str">
            <v>MEDUJ1409203</v>
          </cell>
          <cell r="D4077">
            <v>0</v>
          </cell>
          <cell r="E4077">
            <v>0</v>
          </cell>
          <cell r="F4077">
            <v>0</v>
          </cell>
          <cell r="G4077">
            <v>0</v>
          </cell>
          <cell r="H4077">
            <v>0</v>
          </cell>
          <cell r="I4077" t="str">
            <v>2020 MSA 167297</v>
          </cell>
          <cell r="J4077">
            <v>327</v>
          </cell>
          <cell r="K4077" t="str">
            <v>INGERSOLL RAND CO SA PTY LTD</v>
          </cell>
          <cell r="L4077" t="str">
            <v>TO THE ORDER OF I AND M BANK LTD</v>
          </cell>
          <cell r="M4077" t="str">
            <v>NA</v>
          </cell>
          <cell r="N4077" t="str">
            <v>OMSLL</v>
          </cell>
          <cell r="O4077" t="str">
            <v>PE</v>
          </cell>
          <cell r="P4077">
            <v>15</v>
          </cell>
          <cell r="Q4077">
            <v>15</v>
          </cell>
          <cell r="R4077">
            <v>15</v>
          </cell>
          <cell r="S4077">
            <v>15</v>
          </cell>
          <cell r="T4077">
            <v>1715</v>
          </cell>
          <cell r="U4077">
            <v>1715</v>
          </cell>
          <cell r="V4077">
            <v>1715</v>
          </cell>
          <cell r="W4077">
            <v>1715</v>
          </cell>
          <cell r="X4077" t="str">
            <v>12 PALLETS AND 3 CARTONS C FR MOBASA KENYA INCOTERM S 2020 COMPRESSOR DRYER A ND PARTS AS PER PROFOMA IN VOICE NO 60710742 DATED JU NE 23 2020 LETTER OF CRED IT NO IMPLC02 1070 20 HS CODE 842139</v>
          </cell>
          <cell r="Y4077" t="str">
            <v>Valide</v>
          </cell>
        </row>
        <row r="4078">
          <cell r="A4078" t="str">
            <v>MEDU4744390</v>
          </cell>
          <cell r="B4078">
            <v>40</v>
          </cell>
          <cell r="C4078" t="str">
            <v>MEDUJD159433</v>
          </cell>
          <cell r="D4078">
            <v>0</v>
          </cell>
          <cell r="E4078">
            <v>0</v>
          </cell>
          <cell r="F4078">
            <v>0</v>
          </cell>
          <cell r="G4078">
            <v>0</v>
          </cell>
          <cell r="H4078">
            <v>0</v>
          </cell>
          <cell r="I4078" t="str">
            <v>2020 MSA 167377</v>
          </cell>
          <cell r="J4078">
            <v>70</v>
          </cell>
          <cell r="K4078" t="str">
            <v>EXXONMOBIL PETROLEUM and CHEMICAL BV</v>
          </cell>
          <cell r="L4078" t="str">
            <v>SAFEPAK LTD</v>
          </cell>
          <cell r="M4078" t="str">
            <v>OM</v>
          </cell>
          <cell r="N4078" t="str">
            <v>OMSLL</v>
          </cell>
          <cell r="O4078" t="str">
            <v>BG</v>
          </cell>
          <cell r="P4078">
            <v>990</v>
          </cell>
          <cell r="Q4078">
            <v>990</v>
          </cell>
          <cell r="R4078">
            <v>990</v>
          </cell>
          <cell r="S4078">
            <v>990</v>
          </cell>
          <cell r="T4078">
            <v>25275</v>
          </cell>
          <cell r="U4078">
            <v>25275</v>
          </cell>
          <cell r="V4078">
            <v>25275</v>
          </cell>
          <cell r="W4078">
            <v>25275</v>
          </cell>
          <cell r="X4078" t="str">
            <v>HIGH DENSITY POLYETHYLENE 24 750 MT 1 X 40 HIGH DENSITY POLYETHYLENE GRADE EXXONMOBIL HMA016 HS CODE 3901 2000 ON PALLETS HIGH DENSITY POLYETHYLENE EXXONMOBIL HMA016 FREIGHT PREPAID</v>
          </cell>
          <cell r="Y4078" t="str">
            <v>Valide</v>
          </cell>
        </row>
        <row r="4079">
          <cell r="A4079" t="str">
            <v>KKFU1731857</v>
          </cell>
          <cell r="B4079">
            <v>40</v>
          </cell>
          <cell r="C4079" t="str">
            <v>MEDUL8345000</v>
          </cell>
          <cell r="D4079">
            <v>0</v>
          </cell>
          <cell r="E4079">
            <v>0</v>
          </cell>
          <cell r="F4079">
            <v>0</v>
          </cell>
          <cell r="G4079">
            <v>0</v>
          </cell>
          <cell r="H4079">
            <v>0</v>
          </cell>
          <cell r="I4079" t="str">
            <v>2020 MSA 167118</v>
          </cell>
          <cell r="J4079">
            <v>81</v>
          </cell>
          <cell r="K4079" t="str">
            <v>MRS SUSAN EKLOW</v>
          </cell>
          <cell r="L4079" t="str">
            <v>MRS SUSAN EKLOW</v>
          </cell>
          <cell r="M4079" t="str">
            <v>OM</v>
          </cell>
          <cell r="N4079" t="str">
            <v>OMSLL</v>
          </cell>
          <cell r="O4079" t="str">
            <v>PK</v>
          </cell>
          <cell r="P4079">
            <v>13</v>
          </cell>
          <cell r="Q4079">
            <v>13</v>
          </cell>
          <cell r="R4079">
            <v>0</v>
          </cell>
          <cell r="S4079">
            <v>0</v>
          </cell>
          <cell r="T4079">
            <v>6000</v>
          </cell>
          <cell r="U4079">
            <v>6000</v>
          </cell>
          <cell r="V4079">
            <v>0</v>
          </cell>
          <cell r="W4079">
            <v>0</v>
          </cell>
          <cell r="X4079" t="str">
            <v>AND 1 SCOOTER USED PLATENUMBER ER-240-XY SERIALNUMBER VGAM1ACAA0J002498FREIGHT PAYABLE ATMARSEILLE TOTAL 13 PACKAGES OFPERSONAL EFFECTS USEDAND PUMPS PARTSAND IRRIGATION MATERIALAND TILLER MOTOR</v>
          </cell>
          <cell r="Y4079" t="str">
            <v>Valide</v>
          </cell>
        </row>
        <row r="4080">
          <cell r="A4080" t="str">
            <v>CAIU2809850</v>
          </cell>
          <cell r="B4080">
            <v>20</v>
          </cell>
          <cell r="C4080" t="str">
            <v>MEDULN816458</v>
          </cell>
          <cell r="D4080">
            <v>0</v>
          </cell>
          <cell r="E4080">
            <v>0</v>
          </cell>
          <cell r="F4080">
            <v>0</v>
          </cell>
          <cell r="G4080">
            <v>0</v>
          </cell>
          <cell r="H4080">
            <v>0</v>
          </cell>
          <cell r="I4080" t="str">
            <v>2020 MSA 167311</v>
          </cell>
          <cell r="J4080">
            <v>82</v>
          </cell>
          <cell r="K4080" t="str">
            <v>TINMILL PRODUCTS TRADING AND CONSULTING BVBA RUBENSSTRAAT 22 B-2850 BO</v>
          </cell>
          <cell r="L4080" t="str">
            <v>TO THE ORDER OF IandM BANK TRADE FINANCE DEPARTMENT PANARI BRANCH P</v>
          </cell>
          <cell r="M4080" t="str">
            <v>OM</v>
          </cell>
          <cell r="N4080" t="str">
            <v>OMSLL</v>
          </cell>
          <cell r="O4080" t="str">
            <v>BE</v>
          </cell>
          <cell r="P4080">
            <v>35</v>
          </cell>
          <cell r="Q4080">
            <v>35</v>
          </cell>
          <cell r="R4080">
            <v>35</v>
          </cell>
          <cell r="S4080">
            <v>35</v>
          </cell>
          <cell r="T4080">
            <v>27127</v>
          </cell>
          <cell r="U4080">
            <v>27127</v>
          </cell>
          <cell r="V4080">
            <v>27127</v>
          </cell>
          <cell r="W4080">
            <v>27127</v>
          </cell>
          <cell r="X4080" t="str">
            <v>ETP FULLY ASSORTED SHEETS IDF NO E2006349260 ORIGIN E U HS CODE 72101220 FREIGHT PREPAID FREE TIME AT DESTINATION 10 DAYS</v>
          </cell>
          <cell r="Y4080" t="str">
            <v>Valide</v>
          </cell>
        </row>
        <row r="4081">
          <cell r="A4081" t="str">
            <v>MEDU6619680</v>
          </cell>
          <cell r="B4081">
            <v>20</v>
          </cell>
          <cell r="C4081" t="str">
            <v>MEDULN877807</v>
          </cell>
          <cell r="D4081">
            <v>0</v>
          </cell>
          <cell r="E4081">
            <v>0</v>
          </cell>
          <cell r="F4081">
            <v>0</v>
          </cell>
          <cell r="G4081">
            <v>0</v>
          </cell>
          <cell r="H4081">
            <v>0</v>
          </cell>
          <cell r="I4081" t="str">
            <v>2020 MSA 167340</v>
          </cell>
          <cell r="J4081">
            <v>36</v>
          </cell>
          <cell r="K4081" t="str">
            <v>O T E SPEDIZIONI INTERNAZIONALI SRL ON BEHALF OF MUKABANE GETRUDE ASE</v>
          </cell>
          <cell r="L4081" t="str">
            <v>MUBAKANE GETRUDE ASEK</v>
          </cell>
          <cell r="M4081" t="str">
            <v>OM</v>
          </cell>
          <cell r="N4081" t="str">
            <v>OMSLL</v>
          </cell>
          <cell r="O4081" t="str">
            <v>PK</v>
          </cell>
          <cell r="P4081">
            <v>119</v>
          </cell>
          <cell r="Q4081">
            <v>119</v>
          </cell>
          <cell r="R4081">
            <v>119</v>
          </cell>
          <cell r="S4081">
            <v>119</v>
          </cell>
          <cell r="T4081">
            <v>2500</v>
          </cell>
          <cell r="U4081">
            <v>2500</v>
          </cell>
          <cell r="V4081">
            <v>2500</v>
          </cell>
          <cell r="W4081">
            <v>2500</v>
          </cell>
          <cell r="X4081" t="str">
            <v>USED HOUSEHOLD AND PERSONAL EFFECTS HS CODE 990500</v>
          </cell>
          <cell r="Y4081" t="str">
            <v>Valide</v>
          </cell>
        </row>
        <row r="4082">
          <cell r="A4082" t="str">
            <v>MEDU6634068</v>
          </cell>
          <cell r="B4082">
            <v>20</v>
          </cell>
          <cell r="C4082" t="str">
            <v>MEDULN928774</v>
          </cell>
          <cell r="D4082">
            <v>0</v>
          </cell>
          <cell r="E4082">
            <v>0</v>
          </cell>
          <cell r="F4082">
            <v>0</v>
          </cell>
          <cell r="G4082">
            <v>0</v>
          </cell>
          <cell r="H4082">
            <v>0</v>
          </cell>
          <cell r="I4082" t="str">
            <v>2020 MSA 167377</v>
          </cell>
          <cell r="J4082">
            <v>99</v>
          </cell>
          <cell r="K4082" t="str">
            <v>SAMBONET PADERNO INDUSTRIE S P A</v>
          </cell>
          <cell r="L4082" t="str">
            <v>MZUZI AFRICA LTD</v>
          </cell>
          <cell r="M4082" t="str">
            <v>OM</v>
          </cell>
          <cell r="N4082" t="str">
            <v>OMSLL</v>
          </cell>
          <cell r="O4082" t="str">
            <v>PK</v>
          </cell>
          <cell r="P4082">
            <v>14</v>
          </cell>
          <cell r="Q4082">
            <v>14</v>
          </cell>
          <cell r="R4082">
            <v>14</v>
          </cell>
          <cell r="S4082">
            <v>14</v>
          </cell>
          <cell r="T4082">
            <v>2120</v>
          </cell>
          <cell r="U4082">
            <v>2120</v>
          </cell>
          <cell r="V4082">
            <v>2120</v>
          </cell>
          <cell r="W4082">
            <v>2120</v>
          </cell>
          <cell r="X4082" t="str">
            <v>KITCHEN UTENSILS FREIGHT PREPAID</v>
          </cell>
          <cell r="Y4082" t="str">
            <v>Valide</v>
          </cell>
        </row>
        <row r="4083">
          <cell r="A4083" t="str">
            <v>FCIU5878030</v>
          </cell>
          <cell r="B4083">
            <v>20</v>
          </cell>
          <cell r="C4083" t="str">
            <v>MEDUM4382906</v>
          </cell>
          <cell r="D4083">
            <v>0</v>
          </cell>
          <cell r="E4083">
            <v>0</v>
          </cell>
          <cell r="F4083">
            <v>0</v>
          </cell>
          <cell r="G4083">
            <v>0</v>
          </cell>
          <cell r="H4083">
            <v>0</v>
          </cell>
          <cell r="I4083" t="str">
            <v>2020 MSA 167340</v>
          </cell>
          <cell r="J4083">
            <v>41</v>
          </cell>
          <cell r="K4083" t="str">
            <v>ASKAL KIMYEVI VE END MAD SAN VE TIC LTD STI</v>
          </cell>
          <cell r="L4083" t="str">
            <v>BASCO PRODUCTS KENYA LIMITED</v>
          </cell>
          <cell r="M4083" t="str">
            <v>OM</v>
          </cell>
          <cell r="N4083" t="str">
            <v>OMSLL</v>
          </cell>
          <cell r="O4083" t="str">
            <v>PK</v>
          </cell>
          <cell r="P4083">
            <v>4160</v>
          </cell>
          <cell r="Q4083">
            <v>4160</v>
          </cell>
          <cell r="R4083">
            <v>4160</v>
          </cell>
          <cell r="S4083">
            <v>4160</v>
          </cell>
          <cell r="T4083">
            <v>104250</v>
          </cell>
          <cell r="U4083">
            <v>104250</v>
          </cell>
          <cell r="V4083">
            <v>104250</v>
          </cell>
          <cell r="W4083">
            <v>104250</v>
          </cell>
          <cell r="X4083" t="str">
            <v>CALCIUM CARBONATE NIGTAS 9 5 TOTAL 4 160 PCS TOTAL NE T WEIGHT 104 000 KGS TOTA L GROSS WEIGHT 104 250 KG S HS CODE 283650000000 CA LCIUM CARBONATE NIGTAS 95 NW 26 000 KGS</v>
          </cell>
          <cell r="Y4083" t="str">
            <v>Valide</v>
          </cell>
        </row>
        <row r="4084">
          <cell r="A4084" t="str">
            <v>DFSU7569409</v>
          </cell>
          <cell r="B4084">
            <v>40</v>
          </cell>
          <cell r="C4084" t="str">
            <v>MEDUM4400419</v>
          </cell>
          <cell r="D4084">
            <v>0</v>
          </cell>
          <cell r="E4084">
            <v>0</v>
          </cell>
          <cell r="F4084">
            <v>0</v>
          </cell>
          <cell r="G4084">
            <v>0</v>
          </cell>
          <cell r="H4084">
            <v>0</v>
          </cell>
          <cell r="I4084" t="str">
            <v>2020 MSA 167425</v>
          </cell>
          <cell r="J4084">
            <v>61</v>
          </cell>
          <cell r="K4084" t="str">
            <v>NOVIEN SOGUTMA ISI CIH PLAST AMB IC VE DIS TIC LTD STI</v>
          </cell>
          <cell r="L4084" t="str">
            <v>RENOVA LIMITED</v>
          </cell>
          <cell r="M4084" t="str">
            <v>OM</v>
          </cell>
          <cell r="N4084" t="str">
            <v>OMSLL</v>
          </cell>
          <cell r="O4084" t="str">
            <v>PK</v>
          </cell>
          <cell r="P4084">
            <v>44</v>
          </cell>
          <cell r="Q4084">
            <v>44</v>
          </cell>
          <cell r="R4084">
            <v>0</v>
          </cell>
          <cell r="S4084">
            <v>0</v>
          </cell>
          <cell r="T4084">
            <v>11700</v>
          </cell>
          <cell r="U4084">
            <v>11700</v>
          </cell>
          <cell r="V4084">
            <v>0</v>
          </cell>
          <cell r="W4084">
            <v>0</v>
          </cell>
          <cell r="X4084" t="str">
            <v>Yasemin Cookie Rayon 800 1 250 1350 MM Yasemin Cake C ase Rayon 800 1200 1350 MM Yasemin Pastry Rayon Bank 800 900 900 MM Acelya ML Plug-in Cabinet 1150 2500 1200 MM Kardelen Plug-in C abinet 1100 1500 980 MM Hi nged Door BT-M1-1-SH-014-Z miaPack Semi Hermetic Hig h Pressure Cooling Unit BT -M1-1-SH-017-Z miaPack Sem i Hermetic High Pressure C ooling Unit BT-M1-1-SH-021 -Z miaPack Semi Hermetic H igh Pressure Cooling Unit BT-M1-1-SH-002-Z miaPack S emi Hermetic High Pressure Cooling Unit HS CODE 84 1850190000 - 940320809000 - 841899900000 - 84186900 1000 Kardelen Plug-in Cabinet 1 100 1500 980 MM Nilufer ML Vertical Multideck 920 25 00 2050 MM Hercai MR Plug- in Cabinet 920 1500 1300 M M Hercai MR Plug-in Cabine t 920 1800 1300 MM Akasya NL Vertical Multideck 950 2343 2050 MM BT-L2-1-SH-00 1 5-Z miaPack Semi Hermeti c Low Pressure Cooling Uni t Sardunya SL Serve Over R ayon 1150 2500 1200 MM Yas emin Pastry Rayon Bank 800 100 900 MM Sardunya ML Se rve Over Rayon 1150 1250 1 200 MM Yasemin Dried Nuts Rayon HS CODE 8418501900 00 - 940320809000 - 84189 9900000 - 841869001000 Yasemin Dried Nuts Rayon L ale ML Semi Vertical Multi deck 1020 3750 1560 MM Lal e ML Semi Vertical Multide ck 1020 1250 1560 MM Yasem in Pastry Rayon Bank 800 1 000 900 MM Hercai MR Plug -in Cabinet 920 1800 1300 MM Nilufer FL Vertical Mul tideck 920 3750 2200 MM HS CODE 841850190000 - 94 0320809000 - 841899900000 - 841869001000</v>
          </cell>
          <cell r="Y4084" t="str">
            <v>Valide</v>
          </cell>
        </row>
        <row r="4085">
          <cell r="A4085" t="str">
            <v>FBLU0061077</v>
          </cell>
          <cell r="B4085">
            <v>40</v>
          </cell>
          <cell r="C4085" t="str">
            <v>MEDUMG012922</v>
          </cell>
          <cell r="D4085">
            <v>0</v>
          </cell>
          <cell r="E4085">
            <v>0</v>
          </cell>
          <cell r="F4085">
            <v>0</v>
          </cell>
          <cell r="G4085">
            <v>0</v>
          </cell>
          <cell r="H4085">
            <v>0</v>
          </cell>
          <cell r="I4085" t="str">
            <v>2020 MSA 167147</v>
          </cell>
          <cell r="J4085">
            <v>62</v>
          </cell>
          <cell r="K4085" t="str">
            <v>RELIANCE INDUSTRIES LIMITED</v>
          </cell>
          <cell r="L4085" t="str">
            <v>TO THE ORDER OF DIAMOND</v>
          </cell>
          <cell r="M4085" t="str">
            <v>OM</v>
          </cell>
          <cell r="N4085" t="str">
            <v>OMSLL</v>
          </cell>
          <cell r="O4085" t="str">
            <v>BG</v>
          </cell>
          <cell r="P4085">
            <v>4160</v>
          </cell>
          <cell r="Q4085">
            <v>4160</v>
          </cell>
          <cell r="R4085">
            <v>4160</v>
          </cell>
          <cell r="S4085">
            <v>4160</v>
          </cell>
          <cell r="T4085">
            <v>104480</v>
          </cell>
          <cell r="U4085">
            <v>104480</v>
          </cell>
          <cell r="V4085">
            <v>104480</v>
          </cell>
          <cell r="W4085">
            <v>104480</v>
          </cell>
          <cell r="X4085" t="str">
            <v>TOTAL 4160 BAGS 04 X 40 HC FCL High Density Poly ethylene HDPE Total Net Weight 104 000 KG 4x40 co ntainers 25KG bag HS CODE 3901 20 00 Customer PO 68784 HDPE 55EF010 IDF N O E2008377203 CONTRACT NO 68784 LC NO KSMIMPLC 36 3 20 Final Place of Delive ry ICD EMBAKASI and inlan d haulage to buyer s accou nt 21 DAYS FREE TIME FOR LINE CONTAINER DETENTION A T THE PORT OF DESTINATION SB NO 4868765 DT 01-09-2 020 4908319 DT 02-09-2020 GRS WT 104 480 MTS NET W T 104 000 MTS FREIGHT PR EPAID AGENT AT DESTINATION MSC MOMBASA REP CAPT F CASTELLANO C O OCEANFREIGH T EA LTD MSC PLAZA 3rd +4th floor Moi Avenue Tel +254 41 2312 626 Fax +254 41 2311 192 EMAIL fiorenz o castellano msc com</v>
          </cell>
          <cell r="Y4085" t="str">
            <v>Valide</v>
          </cell>
        </row>
        <row r="4086">
          <cell r="A4086" t="str">
            <v>TGHU8066315</v>
          </cell>
          <cell r="B4086">
            <v>40</v>
          </cell>
          <cell r="C4086" t="str">
            <v>MEDUMG012922</v>
          </cell>
          <cell r="D4086">
            <v>0</v>
          </cell>
          <cell r="E4086">
            <v>0</v>
          </cell>
          <cell r="F4086">
            <v>0</v>
          </cell>
          <cell r="G4086">
            <v>0</v>
          </cell>
          <cell r="H4086">
            <v>0</v>
          </cell>
          <cell r="I4086" t="str">
            <v>2020 MSA 167147</v>
          </cell>
          <cell r="J4086">
            <v>62</v>
          </cell>
          <cell r="K4086" t="str">
            <v>RELIANCE INDUSTRIES LIMITED</v>
          </cell>
          <cell r="L4086" t="str">
            <v>TO THE ORDER OF DIAMOND</v>
          </cell>
          <cell r="M4086" t="str">
            <v>OM</v>
          </cell>
          <cell r="N4086" t="str">
            <v>OMSLL</v>
          </cell>
          <cell r="O4086" t="str">
            <v>BG</v>
          </cell>
          <cell r="P4086">
            <v>4160</v>
          </cell>
          <cell r="Q4086">
            <v>4160</v>
          </cell>
          <cell r="R4086">
            <v>4160</v>
          </cell>
          <cell r="S4086">
            <v>4160</v>
          </cell>
          <cell r="T4086">
            <v>104480</v>
          </cell>
          <cell r="U4086">
            <v>104480</v>
          </cell>
          <cell r="V4086">
            <v>104480</v>
          </cell>
          <cell r="W4086">
            <v>104480</v>
          </cell>
          <cell r="X4086" t="str">
            <v>TOTAL 4160 BAGS 04 X 40 HC FCL High Density Poly ethylene HDPE Total Net Weight 104 000 KG 4x40 co ntainers 25KG bag HS CODE 3901 20 00 Customer PO 68784 HDPE 55EF010 IDF N O E2008377203 CONTRACT NO 68784 LC NO KSMIMPLC 36 3 20 Final Place of Delive ry ICD EMBAKASI and inlan d haulage to buyer s accou nt 21 DAYS FREE TIME FOR LINE CONTAINER DETENTION A T THE PORT OF DESTINATION SB NO 4868765 DT 01-09-2 020 4908319 DT 02-09-2020 GRS WT 104 480 MTS NET W T 104 000 MTS FREIGHT PR EPAID AGENT AT DESTINATION MSC MOMBASA REP CAPT F CASTELLANO C O OCEANFREIGH T EA LTD MSC PLAZA 3rd +4th floor Moi Avenue Tel +254 41 2312 626 Fax +254 41 2311 192 EMAIL fiorenz o castellano msc com</v>
          </cell>
          <cell r="Y4086" t="str">
            <v>Valide</v>
          </cell>
        </row>
        <row r="4087">
          <cell r="A4087" t="str">
            <v>TEMU3738360</v>
          </cell>
          <cell r="B4087">
            <v>20</v>
          </cell>
          <cell r="C4087" t="str">
            <v>MEDUMG037242</v>
          </cell>
          <cell r="D4087">
            <v>0</v>
          </cell>
          <cell r="E4087">
            <v>0</v>
          </cell>
          <cell r="F4087">
            <v>0</v>
          </cell>
          <cell r="G4087">
            <v>0</v>
          </cell>
          <cell r="H4087">
            <v>0</v>
          </cell>
          <cell r="I4087" t="str">
            <v>2020 MSA 167377</v>
          </cell>
          <cell r="J4087">
            <v>112</v>
          </cell>
          <cell r="K4087" t="str">
            <v>M S BORKAR PACKAGING PVT LTD</v>
          </cell>
          <cell r="L4087" t="str">
            <v>M S MATCH MASTER LIMITED</v>
          </cell>
          <cell r="M4087" t="str">
            <v>OM</v>
          </cell>
          <cell r="N4087" t="str">
            <v>OMSLL</v>
          </cell>
          <cell r="O4087" t="str">
            <v>CT</v>
          </cell>
          <cell r="P4087">
            <v>1215</v>
          </cell>
          <cell r="Q4087">
            <v>1215</v>
          </cell>
          <cell r="R4087">
            <v>1215</v>
          </cell>
          <cell r="S4087">
            <v>1215</v>
          </cell>
          <cell r="T4087">
            <v>19780</v>
          </cell>
          <cell r="U4087">
            <v>19780</v>
          </cell>
          <cell r="V4087">
            <v>19780</v>
          </cell>
          <cell r="W4087">
            <v>19780</v>
          </cell>
          <cell r="X4087" t="str">
            <v>MATCH MAKING RAW MATERIALS - 1215 CARTONS PRINTED PAPERBOARD CARTONS FOR M ATCH SKILLETS FOR WOODEN MATCHES - KIFARU OUTER SKI LLETS INVOICE NO EXP-40 20 20-21 Dtd 05 09 2020 IEC N O 1795000058 HS CODE 48192010 SB NO 4981875 Dtd 05 09 20 Buyer Order No and Date MML 2207 2020 DT 22 07 2020 GR WT 197 80 200 Kgs NET WT 19245 600 Kgs FREIGHT COLLECT FAX +254 722526907 MOBI LE +254 722526907</v>
          </cell>
          <cell r="Y4087" t="str">
            <v>Valide</v>
          </cell>
        </row>
        <row r="4088">
          <cell r="A4088" t="str">
            <v>MSCU6837840</v>
          </cell>
          <cell r="B4088">
            <v>20</v>
          </cell>
          <cell r="C4088" t="str">
            <v>MEDUMG043786</v>
          </cell>
          <cell r="D4088">
            <v>0</v>
          </cell>
          <cell r="E4088">
            <v>0</v>
          </cell>
          <cell r="F4088">
            <v>0</v>
          </cell>
          <cell r="G4088">
            <v>0</v>
          </cell>
          <cell r="H4088">
            <v>0</v>
          </cell>
          <cell r="I4088" t="str">
            <v>2020 MSA 167377</v>
          </cell>
          <cell r="J4088">
            <v>113</v>
          </cell>
          <cell r="K4088" t="str">
            <v>PIONEER OVERSEAS PRIVATE LIMITED</v>
          </cell>
          <cell r="L4088" t="str">
            <v>MATCH MASTERS LIMITED</v>
          </cell>
          <cell r="M4088" t="str">
            <v>OM</v>
          </cell>
          <cell r="N4088" t="str">
            <v>OMSLL</v>
          </cell>
          <cell r="O4088" t="str">
            <v>CT</v>
          </cell>
          <cell r="P4088">
            <v>2125</v>
          </cell>
          <cell r="Q4088">
            <v>2125</v>
          </cell>
          <cell r="R4088">
            <v>2125</v>
          </cell>
          <cell r="S4088">
            <v>2125</v>
          </cell>
          <cell r="T4088">
            <v>20230</v>
          </cell>
          <cell r="U4088">
            <v>20230</v>
          </cell>
          <cell r="V4088">
            <v>20230</v>
          </cell>
          <cell r="W4088">
            <v>20230</v>
          </cell>
          <cell r="X4088" t="str">
            <v>MATCH MAKING RAW MATERIALS - 2125 CARTONS OF MATCH SK ILLETS FOR WOODEN MATCHES - OUTER - KUBWA AS PER PRO FORMA INVOICE NO IAPFII00 0013 dt 11-07-2020 S B NO 5027831 DT 08 09 2020 I NV NO POEX 20-21 00023 IE C NO 2591000093 HS CODE 48192010 NET WT 19720 000 KGS GROSS WT 20230 000 K GS</v>
          </cell>
          <cell r="Y4088" t="str">
            <v>Valide</v>
          </cell>
        </row>
        <row r="4089">
          <cell r="A4089" t="str">
            <v>MSCU7888203</v>
          </cell>
          <cell r="B4089">
            <v>40</v>
          </cell>
          <cell r="C4089" t="str">
            <v>MEDUMG044776</v>
          </cell>
          <cell r="D4089">
            <v>0</v>
          </cell>
          <cell r="E4089">
            <v>0</v>
          </cell>
          <cell r="F4089">
            <v>0</v>
          </cell>
          <cell r="G4089">
            <v>0</v>
          </cell>
          <cell r="H4089">
            <v>0</v>
          </cell>
          <cell r="I4089" t="str">
            <v>2020 MSA 167377</v>
          </cell>
          <cell r="J4089">
            <v>114</v>
          </cell>
          <cell r="K4089" t="str">
            <v>RELIANCE INDUSTRIES LIMITED</v>
          </cell>
          <cell r="L4089" t="str">
            <v>TILE AND CARPET CENTRE LIMITED</v>
          </cell>
          <cell r="M4089" t="str">
            <v>OM</v>
          </cell>
          <cell r="N4089" t="str">
            <v>OMSLL</v>
          </cell>
          <cell r="O4089" t="str">
            <v>BG</v>
          </cell>
          <cell r="P4089">
            <v>6240</v>
          </cell>
          <cell r="Q4089">
            <v>6240</v>
          </cell>
          <cell r="R4089">
            <v>6240</v>
          </cell>
          <cell r="S4089">
            <v>6240</v>
          </cell>
          <cell r="T4089">
            <v>156719</v>
          </cell>
          <cell r="U4089">
            <v>156719</v>
          </cell>
          <cell r="V4089">
            <v>156719</v>
          </cell>
          <cell r="W4089">
            <v>156719</v>
          </cell>
          <cell r="X4089" t="str">
            <v>6240 BAGS 06 X 40 HC FC L 156 MT LINEAR LOW DENSI TY POLYETHYLENE LLDPE 36 R A 045 UV 6240 BAGS X 25 KG S NET EACH LOADED INTO 6 X 40 FCL IDF NO E2008375367 FREIGHT PREPAID UPTO MOMB ASA IHI COLLECT 14 DAYS FR EE TIME FOR LINE CONTAINER DETENTION AT THE PORT OF DESTINATION SNETOR - CH200 7838 - MOMBASA - KENYA SB NO 4824188 DT 29-08-2020 4832260 DT 30-08-2020 48 33558 DT 30-08-2020 GRS W T 156 719 MTS NET WT 1 56 000 MTS FREIGHT PREPAID Place of Delivery ICD EM BAKASI NAME ADDRESS FAX AN D PHONE NUMBER OF CARRIERS AGENT AT DESTINATION MSC MOMBASA REP CAPT F CASTE LLANO C O OCEANFREIGHT EA LTD MSC PLAZA 3rd+4th floor Moi Avenue Tel +254 41 2312 626 Fax +254 41 2 311 192 EMAIL fiorenzo cas tellano msc com</v>
          </cell>
          <cell r="Y4089" t="str">
            <v>Valide</v>
          </cell>
        </row>
        <row r="4090">
          <cell r="A4090" t="str">
            <v>MEDU7410102</v>
          </cell>
          <cell r="B4090">
            <v>40</v>
          </cell>
          <cell r="C4090" t="str">
            <v>MEDUMG054841</v>
          </cell>
          <cell r="D4090">
            <v>0</v>
          </cell>
          <cell r="E4090">
            <v>0</v>
          </cell>
          <cell r="F4090">
            <v>0</v>
          </cell>
          <cell r="G4090">
            <v>0</v>
          </cell>
          <cell r="H4090">
            <v>0</v>
          </cell>
          <cell r="I4090" t="str">
            <v>2020 MSA 167377</v>
          </cell>
          <cell r="J4090">
            <v>118</v>
          </cell>
          <cell r="K4090" t="str">
            <v>RELIANCE INDUSTRIES LIMITED</v>
          </cell>
          <cell r="L4090" t="str">
            <v>KENTAINERS LIMITED</v>
          </cell>
          <cell r="M4090" t="str">
            <v>OM</v>
          </cell>
          <cell r="N4090" t="str">
            <v>OMSLL</v>
          </cell>
          <cell r="O4090" t="str">
            <v>BG</v>
          </cell>
          <cell r="P4090">
            <v>8320</v>
          </cell>
          <cell r="Q4090">
            <v>8320</v>
          </cell>
          <cell r="R4090">
            <v>8320</v>
          </cell>
          <cell r="S4090">
            <v>8320</v>
          </cell>
          <cell r="T4090">
            <v>208957</v>
          </cell>
          <cell r="U4090">
            <v>208957</v>
          </cell>
          <cell r="V4090">
            <v>208957</v>
          </cell>
          <cell r="W4090">
            <v>208957</v>
          </cell>
          <cell r="X4090" t="str">
            <v>TOTAL 8320 BAGS 208 MT LIN EAR LOW DENSITY POLYETHYLE NE LLDPE LL36RA045UV 8 320 X 25 KGS BAGS NET EACH LOADED INTO 8 X 40 FCL G OODS IN TRANSIT FROM MOMBA SA TO ICD EMBAKASI NAIROB I 14 DAYS FREE TIME FOR LI NE CONTAINER DETENTION AT THE PORT OF DESTINATION MA RKING - SNETOR - CH2008239 - MOMBASA - KENYA SB NO 4816213 DT 29-08-2020 48 24137 DT 29-08-2020 48321 84 DT 30-08-2020 TOTAL GR S WT 208 957MTS TOTAL NE T WT 208 000 MTS FREIGHT PREPAID TEL +2540202 519098 +2540202519099 emai l zenobia merwanji kenta iners co ke email zeno bia merwanji kentainers co ke Place of Delivery ICD EMBAKASI PORT NAIROBI NA ME ADDRESS FAX AND PHONE NUMBER OF AGENT AT DES TINATION MSC MOMBASA REP C APT F CASTELLANO C O OCE ANFREIGHT EA LTD MSC PL AZA 3RD+4TH FLOOR MOI AV ENUE TEL +254 41 2312 626 FAX +254 41 2311</v>
          </cell>
          <cell r="Y4090" t="str">
            <v>Valide</v>
          </cell>
        </row>
        <row r="4091">
          <cell r="A4091" t="str">
            <v>TEMU2076870</v>
          </cell>
          <cell r="B4091">
            <v>20</v>
          </cell>
          <cell r="C4091" t="str">
            <v>MEDUMG064162</v>
          </cell>
          <cell r="D4091">
            <v>0</v>
          </cell>
          <cell r="E4091">
            <v>0</v>
          </cell>
          <cell r="F4091">
            <v>0</v>
          </cell>
          <cell r="G4091">
            <v>0</v>
          </cell>
          <cell r="H4091">
            <v>0</v>
          </cell>
          <cell r="I4091" t="str">
            <v>2020 MSA 167377</v>
          </cell>
          <cell r="J4091">
            <v>120</v>
          </cell>
          <cell r="K4091" t="str">
            <v>J J PLASTALLOY PVT LTD</v>
          </cell>
          <cell r="L4091" t="str">
            <v>TO THE ORDER OF I AND M BANK LTD</v>
          </cell>
          <cell r="M4091" t="str">
            <v>OM</v>
          </cell>
          <cell r="N4091" t="str">
            <v>OMSLL</v>
          </cell>
          <cell r="O4091" t="str">
            <v>BG</v>
          </cell>
          <cell r="P4091">
            <v>1080</v>
          </cell>
          <cell r="Q4091">
            <v>1080</v>
          </cell>
          <cell r="R4091">
            <v>1080</v>
          </cell>
          <cell r="S4091">
            <v>1080</v>
          </cell>
          <cell r="T4091">
            <v>27086</v>
          </cell>
          <cell r="U4091">
            <v>27086</v>
          </cell>
          <cell r="V4091">
            <v>27086</v>
          </cell>
          <cell r="W4091">
            <v>27086</v>
          </cell>
          <cell r="X4091" t="str">
            <v>1 CONTAINER 01 X 20 FCL C ONTAINER ORIGIN OF GOODS INDIA CPT ICD EMBAKASI NAI ROBI MASTER BATCH AF03PL-1 080 BAGS EACH OF 25KGS H S CODE-3206190000 INVOICE N O 79 DATE 04 09 2020 S Bill No 5094315 Date 10 09 2020 DOCUMENTARY CRE DIT NUMBER IMPLC17 1437 20 DATE 31 08 2020 IDF NO E2008387673 AS PER P ROFORMA INVOICE V74 DATED 10 07 2020 NET WEIGHT 2 7000 00 KGS FREIGHT PREPAI D 14 DAYS FREE TIME ON LIN E DEMURRAGE DETENTION ALL OTTED FROM THE DISCHARGE A T PORT OF DISCHARGE</v>
          </cell>
          <cell r="Y4091" t="str">
            <v>Valide</v>
          </cell>
        </row>
        <row r="4092">
          <cell r="A4092" t="str">
            <v>GLDU5263530</v>
          </cell>
          <cell r="B4092">
            <v>20</v>
          </cell>
          <cell r="C4092" t="str">
            <v>MEDUMG075440</v>
          </cell>
          <cell r="D4092">
            <v>0</v>
          </cell>
          <cell r="E4092">
            <v>0</v>
          </cell>
          <cell r="F4092">
            <v>0</v>
          </cell>
          <cell r="G4092">
            <v>0</v>
          </cell>
          <cell r="H4092">
            <v>0</v>
          </cell>
          <cell r="I4092" t="str">
            <v>2020 MSA 167377</v>
          </cell>
          <cell r="J4092">
            <v>122</v>
          </cell>
          <cell r="K4092" t="str">
            <v>SHREE HARI EXIM</v>
          </cell>
          <cell r="L4092" t="str">
            <v>YASKAS TRADING</v>
          </cell>
          <cell r="M4092" t="str">
            <v>OM</v>
          </cell>
          <cell r="N4092" t="str">
            <v>OMSLL</v>
          </cell>
          <cell r="O4092" t="str">
            <v>PK</v>
          </cell>
          <cell r="P4092">
            <v>346</v>
          </cell>
          <cell r="Q4092">
            <v>346</v>
          </cell>
          <cell r="R4092">
            <v>346</v>
          </cell>
          <cell r="S4092">
            <v>346</v>
          </cell>
          <cell r="T4092">
            <v>28200</v>
          </cell>
          <cell r="U4092">
            <v>28200</v>
          </cell>
          <cell r="V4092">
            <v>28200</v>
          </cell>
          <cell r="W4092">
            <v>28200</v>
          </cell>
          <cell r="X4092" t="str">
            <v>USED MS PLATE ROUND 48INCH THIC 10MM USED MS PLATE ROUND 24INCH THIC 10MM GR ENITE POLIHING PAD CUTTING WHEEL CUTTING WHEEL VOLAT AGE STABILLIZER PULLEY USE D CRANE TRACK AIR COMMPRES OR PUMP SETS S BILL NO 50 71920 DT 09 09 2020 TOTAL WEIGHT GR WT 28200 00 KG S NT WT 28180 00 KGS</v>
          </cell>
          <cell r="Y4092" t="str">
            <v>Valide</v>
          </cell>
        </row>
        <row r="4093">
          <cell r="A4093" t="str">
            <v>MEDU2982846</v>
          </cell>
          <cell r="B4093">
            <v>20</v>
          </cell>
          <cell r="C4093" t="str">
            <v>MEDUMG082537</v>
          </cell>
          <cell r="D4093">
            <v>0</v>
          </cell>
          <cell r="E4093">
            <v>0</v>
          </cell>
          <cell r="F4093">
            <v>0</v>
          </cell>
          <cell r="G4093">
            <v>0</v>
          </cell>
          <cell r="H4093">
            <v>0</v>
          </cell>
          <cell r="I4093" t="str">
            <v>2020 MSA 167377</v>
          </cell>
          <cell r="J4093">
            <v>125</v>
          </cell>
          <cell r="K4093" t="str">
            <v>PIONEER OVERSEAS PRIVATE LIMITED</v>
          </cell>
          <cell r="L4093" t="str">
            <v>MATCH MASTERS LIMITED</v>
          </cell>
          <cell r="M4093" t="str">
            <v>OM</v>
          </cell>
          <cell r="N4093" t="str">
            <v>OMSLL</v>
          </cell>
          <cell r="O4093" t="str">
            <v>CT</v>
          </cell>
          <cell r="P4093">
            <v>2425</v>
          </cell>
          <cell r="Q4093">
            <v>2425</v>
          </cell>
          <cell r="R4093">
            <v>0</v>
          </cell>
          <cell r="S4093">
            <v>0</v>
          </cell>
          <cell r="T4093">
            <v>19934</v>
          </cell>
          <cell r="U4093">
            <v>19934</v>
          </cell>
          <cell r="V4093">
            <v>0</v>
          </cell>
          <cell r="W4093">
            <v>0</v>
          </cell>
          <cell r="X4093" t="str">
            <v>MATCH MAKING RAW MATERIALS - 2425 CARTONS OF MATCH SK ILLETS FOR WOODEN MATCHES - OUTER - KASUKU AS PER PR OFORMA INVOICE NO IAPFII0 00015 dt 11-07-2020 IAPFII 000017 dt 18-08-2020 S B N O 5078020 DT 10 09 2020 INV NO POEX 20-21 00024 IEC NO 2591000093 HS CODE 48192010 NET WT 19400 0 00 KGS GROSS WT 19933 500 KGS</v>
          </cell>
          <cell r="Y4093" t="str">
            <v>Valide</v>
          </cell>
        </row>
        <row r="4094">
          <cell r="A4094" t="str">
            <v>TGHU1459291</v>
          </cell>
          <cell r="B4094">
            <v>20</v>
          </cell>
          <cell r="C4094" t="str">
            <v>MEDUMG147371</v>
          </cell>
          <cell r="D4094">
            <v>0</v>
          </cell>
          <cell r="E4094">
            <v>0</v>
          </cell>
          <cell r="F4094">
            <v>0</v>
          </cell>
          <cell r="G4094">
            <v>0</v>
          </cell>
          <cell r="H4094">
            <v>0</v>
          </cell>
          <cell r="I4094" t="str">
            <v>2020 MSA 167377</v>
          </cell>
          <cell r="J4094">
            <v>142</v>
          </cell>
          <cell r="K4094" t="str">
            <v>SHREE RENUKA SUGARS LTD</v>
          </cell>
          <cell r="L4094" t="str">
            <v>TO ORDER</v>
          </cell>
          <cell r="M4094" t="str">
            <v>OM</v>
          </cell>
          <cell r="N4094" t="str">
            <v>OMSLL</v>
          </cell>
          <cell r="O4094" t="str">
            <v>BG</v>
          </cell>
          <cell r="P4094">
            <v>6480</v>
          </cell>
          <cell r="Q4094">
            <v>6480</v>
          </cell>
          <cell r="R4094">
            <v>0</v>
          </cell>
          <cell r="S4094">
            <v>0</v>
          </cell>
          <cell r="T4094">
            <v>325004</v>
          </cell>
          <cell r="U4094">
            <v>325004</v>
          </cell>
          <cell r="V4094">
            <v>0</v>
          </cell>
          <cell r="W4094">
            <v>0</v>
          </cell>
          <cell r="X4094"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094" t="str">
            <v>Valide</v>
          </cell>
        </row>
        <row r="4095">
          <cell r="A4095" t="str">
            <v>BMOU2748890</v>
          </cell>
          <cell r="B4095">
            <v>20</v>
          </cell>
          <cell r="C4095" t="str">
            <v>MEDUMG147371</v>
          </cell>
          <cell r="D4095">
            <v>0</v>
          </cell>
          <cell r="E4095">
            <v>0</v>
          </cell>
          <cell r="F4095">
            <v>0</v>
          </cell>
          <cell r="G4095">
            <v>0</v>
          </cell>
          <cell r="H4095">
            <v>0</v>
          </cell>
          <cell r="I4095" t="str">
            <v>2020 MSA 167377</v>
          </cell>
          <cell r="J4095">
            <v>142</v>
          </cell>
          <cell r="K4095" t="str">
            <v>SHREE RENUKA SUGARS LTD</v>
          </cell>
          <cell r="L4095" t="str">
            <v>TO ORDER</v>
          </cell>
          <cell r="M4095" t="str">
            <v>OM</v>
          </cell>
          <cell r="N4095" t="str">
            <v>OMSLL</v>
          </cell>
          <cell r="O4095" t="str">
            <v>BG</v>
          </cell>
          <cell r="P4095">
            <v>6480</v>
          </cell>
          <cell r="Q4095">
            <v>6480</v>
          </cell>
          <cell r="R4095">
            <v>0</v>
          </cell>
          <cell r="S4095">
            <v>0</v>
          </cell>
          <cell r="T4095">
            <v>325004</v>
          </cell>
          <cell r="U4095">
            <v>325004</v>
          </cell>
          <cell r="V4095">
            <v>0</v>
          </cell>
          <cell r="W4095">
            <v>0</v>
          </cell>
          <cell r="X4095"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095" t="str">
            <v>Valide</v>
          </cell>
        </row>
        <row r="4096">
          <cell r="A4096" t="str">
            <v>MEDU5306233</v>
          </cell>
          <cell r="B4096">
            <v>20</v>
          </cell>
          <cell r="C4096" t="str">
            <v>MEDUMG147371</v>
          </cell>
          <cell r="D4096">
            <v>0</v>
          </cell>
          <cell r="E4096">
            <v>0</v>
          </cell>
          <cell r="F4096">
            <v>0</v>
          </cell>
          <cell r="G4096">
            <v>0</v>
          </cell>
          <cell r="H4096">
            <v>0</v>
          </cell>
          <cell r="I4096" t="str">
            <v>2020 MSA 167377</v>
          </cell>
          <cell r="J4096">
            <v>142</v>
          </cell>
          <cell r="K4096" t="str">
            <v>SHREE RENUKA SUGARS LTD</v>
          </cell>
          <cell r="L4096" t="str">
            <v>TO ORDER</v>
          </cell>
          <cell r="M4096" t="str">
            <v>OM</v>
          </cell>
          <cell r="N4096" t="str">
            <v>OMSLL</v>
          </cell>
          <cell r="O4096" t="str">
            <v>BG</v>
          </cell>
          <cell r="P4096">
            <v>6480</v>
          </cell>
          <cell r="Q4096">
            <v>6480</v>
          </cell>
          <cell r="R4096">
            <v>0</v>
          </cell>
          <cell r="S4096">
            <v>0</v>
          </cell>
          <cell r="T4096">
            <v>325004</v>
          </cell>
          <cell r="U4096">
            <v>325004</v>
          </cell>
          <cell r="V4096">
            <v>0</v>
          </cell>
          <cell r="W4096">
            <v>0</v>
          </cell>
          <cell r="X4096"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096" t="str">
            <v>Valide</v>
          </cell>
        </row>
        <row r="4097">
          <cell r="A4097" t="str">
            <v>FCIU5866512</v>
          </cell>
          <cell r="B4097">
            <v>20</v>
          </cell>
          <cell r="C4097" t="str">
            <v>MEDUMG147371</v>
          </cell>
          <cell r="D4097">
            <v>0</v>
          </cell>
          <cell r="E4097">
            <v>0</v>
          </cell>
          <cell r="F4097">
            <v>0</v>
          </cell>
          <cell r="G4097">
            <v>0</v>
          </cell>
          <cell r="H4097">
            <v>0</v>
          </cell>
          <cell r="I4097" t="str">
            <v>2020 MSA 167377</v>
          </cell>
          <cell r="J4097">
            <v>142</v>
          </cell>
          <cell r="K4097" t="str">
            <v>SHREE RENUKA SUGARS LTD</v>
          </cell>
          <cell r="L4097" t="str">
            <v>TO ORDER</v>
          </cell>
          <cell r="M4097" t="str">
            <v>OM</v>
          </cell>
          <cell r="N4097" t="str">
            <v>OMSLL</v>
          </cell>
          <cell r="O4097" t="str">
            <v>BG</v>
          </cell>
          <cell r="P4097">
            <v>6480</v>
          </cell>
          <cell r="Q4097">
            <v>6480</v>
          </cell>
          <cell r="R4097">
            <v>0</v>
          </cell>
          <cell r="S4097">
            <v>0</v>
          </cell>
          <cell r="T4097">
            <v>325004</v>
          </cell>
          <cell r="U4097">
            <v>325004</v>
          </cell>
          <cell r="V4097">
            <v>0</v>
          </cell>
          <cell r="W4097">
            <v>0</v>
          </cell>
          <cell r="X4097"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097" t="str">
            <v>Valide</v>
          </cell>
        </row>
        <row r="4098">
          <cell r="A4098" t="str">
            <v>MSCU6834814</v>
          </cell>
          <cell r="B4098">
            <v>20</v>
          </cell>
          <cell r="C4098" t="str">
            <v>MEDUMG147371</v>
          </cell>
          <cell r="D4098">
            <v>0</v>
          </cell>
          <cell r="E4098">
            <v>0</v>
          </cell>
          <cell r="F4098">
            <v>0</v>
          </cell>
          <cell r="G4098">
            <v>0</v>
          </cell>
          <cell r="H4098">
            <v>0</v>
          </cell>
          <cell r="I4098" t="str">
            <v>2020 MSA 167377</v>
          </cell>
          <cell r="J4098">
            <v>142</v>
          </cell>
          <cell r="K4098" t="str">
            <v>SHREE RENUKA SUGARS LTD</v>
          </cell>
          <cell r="L4098" t="str">
            <v>TO ORDER</v>
          </cell>
          <cell r="M4098" t="str">
            <v>OM</v>
          </cell>
          <cell r="N4098" t="str">
            <v>OMSLL</v>
          </cell>
          <cell r="O4098" t="str">
            <v>BG</v>
          </cell>
          <cell r="P4098">
            <v>6480</v>
          </cell>
          <cell r="Q4098">
            <v>6480</v>
          </cell>
          <cell r="R4098">
            <v>0</v>
          </cell>
          <cell r="S4098">
            <v>0</v>
          </cell>
          <cell r="T4098">
            <v>325004</v>
          </cell>
          <cell r="U4098">
            <v>325004</v>
          </cell>
          <cell r="V4098">
            <v>0</v>
          </cell>
          <cell r="W4098">
            <v>0</v>
          </cell>
          <cell r="X4098"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098" t="str">
            <v>Valide</v>
          </cell>
        </row>
        <row r="4099">
          <cell r="A4099" t="str">
            <v>BEAU2962232</v>
          </cell>
          <cell r="B4099">
            <v>20</v>
          </cell>
          <cell r="C4099" t="str">
            <v>MEDUMG147371</v>
          </cell>
          <cell r="D4099">
            <v>0</v>
          </cell>
          <cell r="E4099">
            <v>0</v>
          </cell>
          <cell r="F4099">
            <v>0</v>
          </cell>
          <cell r="G4099">
            <v>0</v>
          </cell>
          <cell r="H4099">
            <v>0</v>
          </cell>
          <cell r="I4099" t="str">
            <v>2020 MSA 167377</v>
          </cell>
          <cell r="J4099">
            <v>142</v>
          </cell>
          <cell r="K4099" t="str">
            <v>SHREE RENUKA SUGARS LTD</v>
          </cell>
          <cell r="L4099" t="str">
            <v>TO ORDER</v>
          </cell>
          <cell r="M4099" t="str">
            <v>OM</v>
          </cell>
          <cell r="N4099" t="str">
            <v>OMSLL</v>
          </cell>
          <cell r="O4099" t="str">
            <v>BG</v>
          </cell>
          <cell r="P4099">
            <v>6480</v>
          </cell>
          <cell r="Q4099">
            <v>6480</v>
          </cell>
          <cell r="R4099">
            <v>0</v>
          </cell>
          <cell r="S4099">
            <v>0</v>
          </cell>
          <cell r="T4099">
            <v>325004</v>
          </cell>
          <cell r="U4099">
            <v>325004</v>
          </cell>
          <cell r="V4099">
            <v>0</v>
          </cell>
          <cell r="W4099">
            <v>0</v>
          </cell>
          <cell r="X4099"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099" t="str">
            <v>Valide</v>
          </cell>
        </row>
        <row r="4100">
          <cell r="A4100" t="str">
            <v>CAIU6239099</v>
          </cell>
          <cell r="B4100">
            <v>20</v>
          </cell>
          <cell r="C4100" t="str">
            <v>MEDUMG147371</v>
          </cell>
          <cell r="D4100">
            <v>0</v>
          </cell>
          <cell r="E4100">
            <v>0</v>
          </cell>
          <cell r="F4100">
            <v>0</v>
          </cell>
          <cell r="G4100">
            <v>0</v>
          </cell>
          <cell r="H4100">
            <v>0</v>
          </cell>
          <cell r="I4100" t="str">
            <v>2020 MSA 167377</v>
          </cell>
          <cell r="J4100">
            <v>142</v>
          </cell>
          <cell r="K4100" t="str">
            <v>SHREE RENUKA SUGARS LTD</v>
          </cell>
          <cell r="L4100" t="str">
            <v>TO ORDER</v>
          </cell>
          <cell r="M4100" t="str">
            <v>OM</v>
          </cell>
          <cell r="N4100" t="str">
            <v>OMSLL</v>
          </cell>
          <cell r="O4100" t="str">
            <v>BG</v>
          </cell>
          <cell r="P4100">
            <v>6480</v>
          </cell>
          <cell r="Q4100">
            <v>6480</v>
          </cell>
          <cell r="R4100">
            <v>0</v>
          </cell>
          <cell r="S4100">
            <v>0</v>
          </cell>
          <cell r="T4100">
            <v>325004</v>
          </cell>
          <cell r="U4100">
            <v>325004</v>
          </cell>
          <cell r="V4100">
            <v>0</v>
          </cell>
          <cell r="W4100">
            <v>0</v>
          </cell>
          <cell r="X4100"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100" t="str">
            <v>Valide</v>
          </cell>
        </row>
        <row r="4101">
          <cell r="A4101" t="str">
            <v>CAIU6815804</v>
          </cell>
          <cell r="B4101">
            <v>20</v>
          </cell>
          <cell r="C4101" t="str">
            <v>MEDUMG147371</v>
          </cell>
          <cell r="D4101">
            <v>0</v>
          </cell>
          <cell r="E4101">
            <v>0</v>
          </cell>
          <cell r="F4101">
            <v>0</v>
          </cell>
          <cell r="G4101">
            <v>0</v>
          </cell>
          <cell r="H4101">
            <v>0</v>
          </cell>
          <cell r="I4101" t="str">
            <v>2020 MSA 167377</v>
          </cell>
          <cell r="J4101">
            <v>142</v>
          </cell>
          <cell r="K4101" t="str">
            <v>SHREE RENUKA SUGARS LTD</v>
          </cell>
          <cell r="L4101" t="str">
            <v>TO ORDER</v>
          </cell>
          <cell r="M4101" t="str">
            <v>OM</v>
          </cell>
          <cell r="N4101" t="str">
            <v>OMSLL</v>
          </cell>
          <cell r="O4101" t="str">
            <v>BG</v>
          </cell>
          <cell r="P4101">
            <v>6480</v>
          </cell>
          <cell r="Q4101">
            <v>6480</v>
          </cell>
          <cell r="R4101">
            <v>0</v>
          </cell>
          <cell r="S4101">
            <v>0</v>
          </cell>
          <cell r="T4101">
            <v>325004</v>
          </cell>
          <cell r="U4101">
            <v>325004</v>
          </cell>
          <cell r="V4101">
            <v>0</v>
          </cell>
          <cell r="W4101">
            <v>0</v>
          </cell>
          <cell r="X4101"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101" t="str">
            <v>Valide</v>
          </cell>
        </row>
        <row r="4102">
          <cell r="A4102" t="str">
            <v>MEDU6648523</v>
          </cell>
          <cell r="B4102">
            <v>20</v>
          </cell>
          <cell r="C4102" t="str">
            <v>MEDUMG147371</v>
          </cell>
          <cell r="D4102">
            <v>0</v>
          </cell>
          <cell r="E4102">
            <v>0</v>
          </cell>
          <cell r="F4102">
            <v>0</v>
          </cell>
          <cell r="G4102">
            <v>0</v>
          </cell>
          <cell r="H4102">
            <v>0</v>
          </cell>
          <cell r="I4102" t="str">
            <v>2020 MSA 167377</v>
          </cell>
          <cell r="J4102">
            <v>142</v>
          </cell>
          <cell r="K4102" t="str">
            <v>SHREE RENUKA SUGARS LTD</v>
          </cell>
          <cell r="L4102" t="str">
            <v>TO ORDER</v>
          </cell>
          <cell r="M4102" t="str">
            <v>OM</v>
          </cell>
          <cell r="N4102" t="str">
            <v>OMSLL</v>
          </cell>
          <cell r="O4102" t="str">
            <v>BG</v>
          </cell>
          <cell r="P4102">
            <v>6480</v>
          </cell>
          <cell r="Q4102">
            <v>6480</v>
          </cell>
          <cell r="R4102">
            <v>0</v>
          </cell>
          <cell r="S4102">
            <v>0</v>
          </cell>
          <cell r="T4102">
            <v>325004</v>
          </cell>
          <cell r="U4102">
            <v>325004</v>
          </cell>
          <cell r="V4102">
            <v>0</v>
          </cell>
          <cell r="W4102">
            <v>0</v>
          </cell>
          <cell r="X4102"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102" t="str">
            <v>Valide</v>
          </cell>
        </row>
        <row r="4103">
          <cell r="A4103" t="str">
            <v>TGCU2139930</v>
          </cell>
          <cell r="B4103">
            <v>20</v>
          </cell>
          <cell r="C4103" t="str">
            <v>MEDUMG147371</v>
          </cell>
          <cell r="D4103">
            <v>0</v>
          </cell>
          <cell r="E4103">
            <v>0</v>
          </cell>
          <cell r="F4103">
            <v>0</v>
          </cell>
          <cell r="G4103">
            <v>0</v>
          </cell>
          <cell r="H4103">
            <v>0</v>
          </cell>
          <cell r="I4103" t="str">
            <v>2020 MSA 167377</v>
          </cell>
          <cell r="J4103">
            <v>142</v>
          </cell>
          <cell r="K4103" t="str">
            <v>SHREE RENUKA SUGARS LTD</v>
          </cell>
          <cell r="L4103" t="str">
            <v>TO ORDER</v>
          </cell>
          <cell r="M4103" t="str">
            <v>OM</v>
          </cell>
          <cell r="N4103" t="str">
            <v>OMSLL</v>
          </cell>
          <cell r="O4103" t="str">
            <v>BG</v>
          </cell>
          <cell r="P4103">
            <v>6480</v>
          </cell>
          <cell r="Q4103">
            <v>6480</v>
          </cell>
          <cell r="R4103">
            <v>0</v>
          </cell>
          <cell r="S4103">
            <v>0</v>
          </cell>
          <cell r="T4103">
            <v>325004</v>
          </cell>
          <cell r="U4103">
            <v>325004</v>
          </cell>
          <cell r="V4103">
            <v>0</v>
          </cell>
          <cell r="W4103">
            <v>0</v>
          </cell>
          <cell r="X4103"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103" t="str">
            <v>Valide</v>
          </cell>
        </row>
        <row r="4104">
          <cell r="A4104" t="str">
            <v>FCIU2387563</v>
          </cell>
          <cell r="B4104">
            <v>20</v>
          </cell>
          <cell r="C4104" t="str">
            <v>MEDUMG147371</v>
          </cell>
          <cell r="D4104">
            <v>0</v>
          </cell>
          <cell r="E4104">
            <v>0</v>
          </cell>
          <cell r="F4104">
            <v>0</v>
          </cell>
          <cell r="G4104">
            <v>0</v>
          </cell>
          <cell r="H4104">
            <v>0</v>
          </cell>
          <cell r="I4104" t="str">
            <v>2020 MSA 167377</v>
          </cell>
          <cell r="J4104">
            <v>142</v>
          </cell>
          <cell r="K4104" t="str">
            <v>SHREE RENUKA SUGARS LTD</v>
          </cell>
          <cell r="L4104" t="str">
            <v>TO ORDER</v>
          </cell>
          <cell r="M4104" t="str">
            <v>OM</v>
          </cell>
          <cell r="N4104" t="str">
            <v>OMSLL</v>
          </cell>
          <cell r="O4104" t="str">
            <v>BG</v>
          </cell>
          <cell r="P4104">
            <v>6480</v>
          </cell>
          <cell r="Q4104">
            <v>6480</v>
          </cell>
          <cell r="R4104">
            <v>0</v>
          </cell>
          <cell r="S4104">
            <v>0</v>
          </cell>
          <cell r="T4104">
            <v>325004</v>
          </cell>
          <cell r="U4104">
            <v>325004</v>
          </cell>
          <cell r="V4104">
            <v>0</v>
          </cell>
          <cell r="W4104">
            <v>0</v>
          </cell>
          <cell r="X4104" t="str">
            <v>WHITE REFINED SUGAR H S CO DE 1701 99 10 12X20 CONTAINER 6480 BAGS 324 METRIC TONS WHITE REFI NED SUGAR H S CODE 1701 99 10 PACKED IN NEW POLYT HENE LINED POLYPROPYLENE B AGS OF ABOUT 50 KGS NET WE IGHT EACH TOTAL NET WEIGHT 324 000 MTS TOTAL GR W EIGHT 325 0044 MTS SB NO AND DATE 5155095 DT 14 -09-2020 5155138 DT 14-0 9-2020 FREIGHT PREPAID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 WHITE REFINED SUGAR H S CO DE 1701 99 10</v>
          </cell>
          <cell r="Y4104" t="str">
            <v>Valide</v>
          </cell>
        </row>
        <row r="4105">
          <cell r="A4105" t="str">
            <v>TCNU9069723</v>
          </cell>
          <cell r="B4105">
            <v>40</v>
          </cell>
          <cell r="C4105" t="str">
            <v>MEDUMG158873</v>
          </cell>
          <cell r="D4105">
            <v>0</v>
          </cell>
          <cell r="E4105">
            <v>0</v>
          </cell>
          <cell r="F4105">
            <v>0</v>
          </cell>
          <cell r="G4105">
            <v>0</v>
          </cell>
          <cell r="H4105">
            <v>0</v>
          </cell>
          <cell r="I4105" t="str">
            <v>2020 MSA 167377</v>
          </cell>
          <cell r="J4105">
            <v>144</v>
          </cell>
          <cell r="K4105" t="str">
            <v>SPRAY ENGINEERING DEVICES LIMITED</v>
          </cell>
          <cell r="L4105" t="str">
            <v>KIBOS DISTILLERS LIMITED</v>
          </cell>
          <cell r="M4105" t="str">
            <v>OM</v>
          </cell>
          <cell r="N4105" t="str">
            <v>OMSLL</v>
          </cell>
          <cell r="O4105" t="str">
            <v>PK</v>
          </cell>
          <cell r="P4105">
            <v>25</v>
          </cell>
          <cell r="Q4105">
            <v>25</v>
          </cell>
          <cell r="R4105">
            <v>25</v>
          </cell>
          <cell r="S4105">
            <v>25</v>
          </cell>
          <cell r="T4105">
            <v>10735</v>
          </cell>
          <cell r="U4105">
            <v>10735</v>
          </cell>
          <cell r="V4105">
            <v>10735</v>
          </cell>
          <cell r="W4105">
            <v>10735</v>
          </cell>
          <cell r="X4105" t="str">
            <v>TOTAL PACKAGES - 25 NOS S UPPLY OF 250 TPD SPENT WAS H CONCENTRATION SYSTEM 6th PARTIAL SHIPMENT OF ABOVE ITEM CONDENSATE HEAT REC OVERY PLATE HEAT EXCHANGER 1 PLATE HEAT EXCHANGER PUMPING UNIT 1 RE-CIRCUL ATION PUMPS FOR LTE FLOW C ONTROLLING UNIT 1 BFV CONN ECTION PIPING 1 FABRICATED PIPES 2 READYMADE REDUCER S 3 FABRICATED REDUCERS MI SCELLANEOUS 1 ANTI VIBRATI ON PADS FOR PUMPS 2 LUBRI CATION OIL 3 SPARE PUMPS A ND MECHANICAL SEAL INSTRUM ENTATION 1 VFD PLC PANEL 2 PROCESS SENSING UNIT PO NO 1020000780 Dated 02 03 2020 H S CODE NO 841950 00 NET WEIGHT 9479 KG FR EIGHT PREPAID SHIPPING BIL L NO 4952202 Dt 04 09 20 20 INVOICE NO SED EXP 32 0010 DATED 03 09 2020 IEC CODE 2299000798 GSTIN 02 AAICS5252M1Z7 CARRIER S R ESPONSIBILITY CEASES AT MO MBASA KENYA CARGO IN TRAN SIT TO NAIROBI KENYA NO C ONSIGNEE S OWN RISK COST AND RESPONSIBILITY</v>
          </cell>
          <cell r="Y4105" t="str">
            <v>Valide</v>
          </cell>
        </row>
        <row r="4106">
          <cell r="A4106" t="str">
            <v>TCLU2087559</v>
          </cell>
          <cell r="B4106">
            <v>20</v>
          </cell>
          <cell r="C4106" t="str">
            <v>MEDUMG203372</v>
          </cell>
          <cell r="D4106">
            <v>0</v>
          </cell>
          <cell r="E4106">
            <v>0</v>
          </cell>
          <cell r="F4106">
            <v>0</v>
          </cell>
          <cell r="G4106">
            <v>0</v>
          </cell>
          <cell r="H4106">
            <v>0</v>
          </cell>
          <cell r="I4106" t="str">
            <v>2020 MSA 167425</v>
          </cell>
          <cell r="J4106">
            <v>82</v>
          </cell>
          <cell r="K4106" t="str">
            <v>KALPATARU POWER TRANSMISSION LIMITED</v>
          </cell>
          <cell r="L4106" t="str">
            <v>TO THE ORDER OF KENYA ELECTRICITY TRANSMISSION COMPANY LTD KETRACO</v>
          </cell>
          <cell r="M4106" t="str">
            <v>OM</v>
          </cell>
          <cell r="N4106" t="str">
            <v>OMSLL</v>
          </cell>
          <cell r="O4106" t="str">
            <v>DR</v>
          </cell>
          <cell r="P4106">
            <v>64</v>
          </cell>
          <cell r="Q4106">
            <v>64</v>
          </cell>
          <cell r="R4106">
            <v>0</v>
          </cell>
          <cell r="S4106">
            <v>0</v>
          </cell>
          <cell r="T4106">
            <v>256400</v>
          </cell>
          <cell r="U4106">
            <v>256400</v>
          </cell>
          <cell r="V4106">
            <v>0</v>
          </cell>
          <cell r="W4106">
            <v>0</v>
          </cell>
          <cell r="X4106" t="str">
            <v>TOTAL 64 DRUMS ONLY TOTAL SIXTY FOUR DRUMS ONLY PL ANT AND MANDATORY SPARES S UPPLIED FROM ABROAD CONTRA CT NO KETRACO PT 005 2014 LOT 1 NAME OF PROJECT O LKARIA-LESSOS-KISUMU TRANS MISSION LINES CONSTRUCTION PROJECT ACSR AS CONDOR CO NDUCTOR AND ACS EARTHWIRE ACSR AS CONDOR CONDUCTOR GREASED SIZE AL 54 3 0 8 MM+ ACS 7 3 08 MM HS COD E 76141000 QUANTITY 13 9 713 KMS EARTHWIRE - ACS SIZE - ACS 7 3 26 MM UN GREASED HS CODE 721730 10 QUANTITY 68 900 KMS CREDIT NO 962-CO-095284 SH IPPING BILL NO 5297628 5 306624 5306645 DATE 19 0 9 2020 TOTAL QUANTITY 20 8 613 KMS TOTAL NET WEIGHT 240562 000 KGS TOTAL GR OSS WEIGHT 256400 000 KG S VOLUME 223 543 CBM C ONTACT PERSON S K SAROTRA TEL +254712599950 EMAIL KENYA CM AT KALPATARUPOWER COM FREIGHT PREPAID SHIPP ERS LOAD STOW AND COUNT C Y CY</v>
          </cell>
          <cell r="Y4106" t="str">
            <v>Valide</v>
          </cell>
        </row>
        <row r="4107">
          <cell r="A4107" t="str">
            <v>MSCU5427579</v>
          </cell>
          <cell r="B4107">
            <v>40</v>
          </cell>
          <cell r="C4107" t="str">
            <v>MEDUMG231746</v>
          </cell>
          <cell r="D4107">
            <v>0</v>
          </cell>
          <cell r="E4107">
            <v>0</v>
          </cell>
          <cell r="F4107">
            <v>0</v>
          </cell>
          <cell r="G4107">
            <v>0</v>
          </cell>
          <cell r="H4107">
            <v>0</v>
          </cell>
          <cell r="I4107" t="str">
            <v>2020 MSA 167425</v>
          </cell>
          <cell r="J4107">
            <v>94</v>
          </cell>
          <cell r="K4107" t="str">
            <v>AGROCROPS INDIA LIMITED</v>
          </cell>
          <cell r="L4107" t="str">
            <v>TRUFOODS LTD</v>
          </cell>
          <cell r="M4107" t="str">
            <v>OM</v>
          </cell>
          <cell r="N4107" t="str">
            <v>OMSLL</v>
          </cell>
          <cell r="O4107" t="str">
            <v>BG</v>
          </cell>
          <cell r="P4107">
            <v>2080</v>
          </cell>
          <cell r="Q4107">
            <v>2080</v>
          </cell>
          <cell r="R4107">
            <v>2080</v>
          </cell>
          <cell r="S4107">
            <v>2080</v>
          </cell>
          <cell r="T4107">
            <v>52880</v>
          </cell>
          <cell r="U4107">
            <v>52880</v>
          </cell>
          <cell r="V4107">
            <v>52880</v>
          </cell>
          <cell r="W4107">
            <v>52880</v>
          </cell>
          <cell r="X4107" t="str">
            <v>INDIAN GROUNDNUT KERNELS 5 060 BOLD WINTER CROP 2019 PACKING 2080 BAGS EACH BAG OF NET WEIGHT 25 KGS I NV NO 705 GNS 19-20 DT 19 03 2020 SB NO 5295934 DT 19 09 2020 IEC NO 0 408006943 GROSS WT 52 88 0 MTS NET WT 52 000 MTS HS CODE 12024210 ON B EHALF OF AGROCROPS HONGKON G LIMITED RM 609 6TH FLOO R HONG KONG PLAZA 188 CON NAUGHT ROAD WEST HONG KON G INDIAN GROUNDNUT KERNELS</v>
          </cell>
          <cell r="Y4107" t="str">
            <v>Valide</v>
          </cell>
        </row>
        <row r="4108">
          <cell r="A4108" t="str">
            <v>TLLU4699058</v>
          </cell>
          <cell r="B4108">
            <v>40</v>
          </cell>
          <cell r="C4108" t="str">
            <v>MEDUMG231746</v>
          </cell>
          <cell r="D4108">
            <v>0</v>
          </cell>
          <cell r="E4108">
            <v>0</v>
          </cell>
          <cell r="F4108">
            <v>0</v>
          </cell>
          <cell r="G4108">
            <v>0</v>
          </cell>
          <cell r="H4108">
            <v>0</v>
          </cell>
          <cell r="I4108" t="str">
            <v>2020 MSA 167425</v>
          </cell>
          <cell r="J4108">
            <v>94</v>
          </cell>
          <cell r="K4108" t="str">
            <v>AGROCROPS INDIA LIMITED</v>
          </cell>
          <cell r="L4108" t="str">
            <v>TRUFOODS LTD</v>
          </cell>
          <cell r="M4108" t="str">
            <v>OM</v>
          </cell>
          <cell r="N4108" t="str">
            <v>OMSLL</v>
          </cell>
          <cell r="O4108" t="str">
            <v>BG</v>
          </cell>
          <cell r="P4108">
            <v>2080</v>
          </cell>
          <cell r="Q4108">
            <v>2080</v>
          </cell>
          <cell r="R4108">
            <v>2080</v>
          </cell>
          <cell r="S4108">
            <v>2080</v>
          </cell>
          <cell r="T4108">
            <v>52880</v>
          </cell>
          <cell r="U4108">
            <v>52880</v>
          </cell>
          <cell r="V4108">
            <v>52880</v>
          </cell>
          <cell r="W4108">
            <v>52880</v>
          </cell>
          <cell r="X4108" t="str">
            <v>INDIAN GROUNDNUT KERNELS 5 060 BOLD WINTER CROP 2019 PACKING 2080 BAGS EACH BAG OF NET WEIGHT 25 KGS I NV NO 705 GNS 19-20 DT 19 03 2020 SB NO 5295934 DT 19 09 2020 IEC NO 0 408006943 GROSS WT 52 88 0 MTS NET WT 52 000 MTS HS CODE 12024210 ON B EHALF OF AGROCROPS HONGKON G LIMITED RM 609 6TH FLOO R HONG KONG PLAZA 188 CON NAUGHT ROAD WEST HONG KON G INDIAN GROUNDNUT KERNELS</v>
          </cell>
          <cell r="Y4108" t="str">
            <v>Valide</v>
          </cell>
        </row>
        <row r="4109">
          <cell r="A4109" t="str">
            <v>MEDU4545700</v>
          </cell>
          <cell r="B4109">
            <v>40</v>
          </cell>
          <cell r="C4109" t="str">
            <v>MEDUMG236521</v>
          </cell>
          <cell r="D4109">
            <v>0</v>
          </cell>
          <cell r="E4109">
            <v>0</v>
          </cell>
          <cell r="F4109">
            <v>0</v>
          </cell>
          <cell r="G4109">
            <v>0</v>
          </cell>
          <cell r="H4109">
            <v>0</v>
          </cell>
          <cell r="I4109" t="str">
            <v>2020 MSA 167425</v>
          </cell>
          <cell r="J4109">
            <v>96</v>
          </cell>
          <cell r="K4109" t="str">
            <v>AGROCROPS INDIA LIMITED</v>
          </cell>
          <cell r="L4109" t="str">
            <v>TRUFOODS LTD</v>
          </cell>
          <cell r="M4109" t="str">
            <v>OM</v>
          </cell>
          <cell r="N4109" t="str">
            <v>OMSLL</v>
          </cell>
          <cell r="O4109" t="str">
            <v>BG</v>
          </cell>
          <cell r="P4109">
            <v>1040</v>
          </cell>
          <cell r="Q4109">
            <v>1040</v>
          </cell>
          <cell r="R4109">
            <v>1040</v>
          </cell>
          <cell r="S4109">
            <v>1040</v>
          </cell>
          <cell r="T4109">
            <v>26440</v>
          </cell>
          <cell r="U4109">
            <v>26440</v>
          </cell>
          <cell r="V4109">
            <v>26440</v>
          </cell>
          <cell r="W4109">
            <v>26440</v>
          </cell>
          <cell r="X4109" t="str">
            <v>INDIAN GROUNDNUT KERNELS 5 060 BOLD WINTER CROP 2019 PACKING 1040 BAGS EACH BAG OF NET WEIGHT 25 KGS I NV NO 707 GNS 19-20 DT 19 03 2020 SB NO 5288010 DT 19 09 2020 IEC NO 0 408006943 GROSS WT 26 44 0 MTS NET WT 26 000 MTS HS CODE 12024210 ON B EHALF OF AGROCROPS HONGKON G LIMITED RM 609 6TH FLOO R HONG KONG PLAZA 188 CON NAUGHT ROAD WEST HONG KON G</v>
          </cell>
          <cell r="Y4109" t="str">
            <v>Valide</v>
          </cell>
        </row>
        <row r="4110">
          <cell r="A4110" t="str">
            <v>MSDU1134534</v>
          </cell>
          <cell r="B4110">
            <v>20</v>
          </cell>
          <cell r="C4110" t="str">
            <v>MEDUMG237123</v>
          </cell>
          <cell r="D4110">
            <v>0</v>
          </cell>
          <cell r="E4110">
            <v>0</v>
          </cell>
          <cell r="F4110">
            <v>0</v>
          </cell>
          <cell r="G4110">
            <v>0</v>
          </cell>
          <cell r="H4110">
            <v>0</v>
          </cell>
          <cell r="I4110" t="str">
            <v>2020 MSA 167425</v>
          </cell>
          <cell r="J4110">
            <v>97</v>
          </cell>
          <cell r="K4110" t="str">
            <v>KALPATARU POWER TRANSMISSION LIMITED</v>
          </cell>
          <cell r="L4110" t="str">
            <v>TO THE ORDER OF KENYA ELECTRICITY TRANSMISSION COMPANY LTD KETRACO</v>
          </cell>
          <cell r="M4110" t="str">
            <v>OM</v>
          </cell>
          <cell r="N4110" t="str">
            <v>OMSLL</v>
          </cell>
          <cell r="O4110" t="str">
            <v>DR</v>
          </cell>
          <cell r="P4110">
            <v>56</v>
          </cell>
          <cell r="Q4110">
            <v>56</v>
          </cell>
          <cell r="R4110">
            <v>0</v>
          </cell>
          <cell r="S4110">
            <v>0</v>
          </cell>
          <cell r="T4110">
            <v>269491</v>
          </cell>
          <cell r="U4110">
            <v>269491</v>
          </cell>
          <cell r="V4110">
            <v>0</v>
          </cell>
          <cell r="W4110">
            <v>0</v>
          </cell>
          <cell r="X4110" t="str">
            <v>TOTAL 56 DRUMS ONLY TOTAL FIFTY SIX DRUMS ONLY PLA NT AND MANDATORY SPARES SU PPLIED FROM ABROAD CONTRAC T NO KETRACO PT 005 2014 LOT 1 NAME OF PROJECT OL KARIA-LESSOS-KISUMU TRANSM ISSION LINES CONSTRUCTION PROJECT ACSR AS CONDOR CON DUCTOR CREDIT NO 962-CO-09 5284 HS CODE 76141000 TO TAL QUANTITY 166 947 KMS TOTAL NET WEIGHT 255147 000 KGS TOTAL GROSS WEIGH T 269491 000 KGS TOTAL V OLUME 245 000 CBM SHIPPI NG BILL NO 5297511 529750 6 date 19 09 2020 and 530682 1 date 20 09 2020 CONTA CT PERSON S K SAROTRA TEL +254712599950 EMAIL KENY A CM AT KALPATARUPOWER COM FREIGHT PREPAID</v>
          </cell>
          <cell r="Y4110" t="str">
            <v>Valide</v>
          </cell>
        </row>
        <row r="4111">
          <cell r="A4111" t="str">
            <v>CLHU2995713</v>
          </cell>
          <cell r="B4111">
            <v>20</v>
          </cell>
          <cell r="C4111" t="str">
            <v>MEDUMG244483</v>
          </cell>
          <cell r="D4111">
            <v>0</v>
          </cell>
          <cell r="E4111">
            <v>0</v>
          </cell>
          <cell r="F4111">
            <v>0</v>
          </cell>
          <cell r="G4111">
            <v>0</v>
          </cell>
          <cell r="H4111">
            <v>0</v>
          </cell>
          <cell r="I4111" t="str">
            <v>2020 MSA 167425</v>
          </cell>
          <cell r="J4111">
            <v>99</v>
          </cell>
          <cell r="K4111" t="str">
            <v>SKC INDUSTRIES LLP</v>
          </cell>
          <cell r="L4111" t="str">
            <v>RAJANI GENERAL ENGINEERING</v>
          </cell>
          <cell r="M4111" t="str">
            <v>OM</v>
          </cell>
          <cell r="N4111" t="str">
            <v>OMSLL</v>
          </cell>
          <cell r="O4111" t="str">
            <v>PK</v>
          </cell>
          <cell r="P4111">
            <v>393</v>
          </cell>
          <cell r="Q4111">
            <v>393</v>
          </cell>
          <cell r="R4111">
            <v>393</v>
          </cell>
          <cell r="S4111">
            <v>393</v>
          </cell>
          <cell r="T4111">
            <v>24437</v>
          </cell>
          <cell r="U4111">
            <v>24437</v>
          </cell>
          <cell r="V4111">
            <v>24437</v>
          </cell>
          <cell r="W4111">
            <v>24437</v>
          </cell>
          <cell r="X4111" t="str">
            <v>TOTAL 393 NOS BOX TOTAL T HREE HUNDRED NINTY THREE N UMBER AND BOX ONLY AGRICUL TURE PUMP 10 NOS AGRICULT URE MOTOR 5 NOS AGRICULTU RE SINGLE LEVER VALVE 5 NO S AGRICULTURE FOUR LEVER V ALVE 5 NOS USED RAIL TRACK Patta 366 NOS FLOUR MI LL 2 NOS OTHER DETAILS AS PER INVOICE and PACKING LIS T INVOICE NO 035 2020-21 DATE 21-AUG-2020 GROS S WEIGHT 24437 00 KGS NET WEIGH 24416 000 KGS SHIP PING BILL NO 4664448 DA TE 24-08-2020 FREIGHT PRE PAID</v>
          </cell>
          <cell r="Y4111" t="str">
            <v>Valide</v>
          </cell>
        </row>
        <row r="4112">
          <cell r="A4112" t="str">
            <v>MSCU7628762</v>
          </cell>
          <cell r="B4112">
            <v>40</v>
          </cell>
          <cell r="C4112" t="str">
            <v>MEDUMG256263</v>
          </cell>
          <cell r="D4112">
            <v>0</v>
          </cell>
          <cell r="E4112">
            <v>0</v>
          </cell>
          <cell r="F4112">
            <v>0</v>
          </cell>
          <cell r="G4112">
            <v>0</v>
          </cell>
          <cell r="H4112">
            <v>0</v>
          </cell>
          <cell r="I4112" t="str">
            <v>2020 MSA 167425</v>
          </cell>
          <cell r="J4112">
            <v>101</v>
          </cell>
          <cell r="K4112" t="str">
            <v>BIO-MED HEALTHCARE PRODUCTS PVT LTD</v>
          </cell>
          <cell r="L4112" t="str">
            <v>TO THE ORDER OF STANDARD CHARTERED BANK</v>
          </cell>
          <cell r="M4112" t="str">
            <v>OM</v>
          </cell>
          <cell r="N4112" t="str">
            <v>OMSLL</v>
          </cell>
          <cell r="O4112" t="str">
            <v>PK</v>
          </cell>
          <cell r="P4112">
            <v>980</v>
          </cell>
          <cell r="Q4112">
            <v>980</v>
          </cell>
          <cell r="R4112">
            <v>980</v>
          </cell>
          <cell r="S4112">
            <v>980</v>
          </cell>
          <cell r="T4112">
            <v>7748</v>
          </cell>
          <cell r="U4112">
            <v>7748</v>
          </cell>
          <cell r="V4112">
            <v>7748</v>
          </cell>
          <cell r="W4112">
            <v>7748</v>
          </cell>
          <cell r="X4112" t="str">
            <v>NINE HUNDRED EIGHTY PACKAG ES ONLY DESCRIPTION OF GO ODS AND OR SERVICE - MED ICAL DISPOSABLES I V CANNU LA 18G - 50000 PCS I V CAN NULA 20G - 100000 PCS I V CANNULA 22G - 100000 PCS I V CANNULA 24G - 150000 PC S I V CANNULA 26G - 5000 P CS 3 WAY WAY STOP COCK - 5 000 PCS INFUSION SET WITH AIR INLET DEVICE FLUID FI LTER LATEXBULB 21G X 1 2 NEEDLE - 50000 PCS INFUSIO N SET WITH AIR VET NEEDLE AND LATEX BULB IN RIBBON P ACK POUCH - 10000 PCS BURE TTE SET 150ML WITH AIRVENT AND NEEDLE IN HM POUCH PA CKING GRADUATED CHAMBER - 45000 PCS INCOTERM 2010 TE RMS FOB MUNDRA</v>
          </cell>
          <cell r="Y4112" t="str">
            <v>Valide</v>
          </cell>
        </row>
        <row r="4113">
          <cell r="A4113" t="str">
            <v>MEDU8385848</v>
          </cell>
          <cell r="B4113">
            <v>40</v>
          </cell>
          <cell r="C4113" t="str">
            <v>MEDUMG283424</v>
          </cell>
          <cell r="D4113">
            <v>0</v>
          </cell>
          <cell r="E4113">
            <v>0</v>
          </cell>
          <cell r="F4113">
            <v>0</v>
          </cell>
          <cell r="G4113">
            <v>0</v>
          </cell>
          <cell r="H4113">
            <v>0</v>
          </cell>
          <cell r="I4113" t="str">
            <v>2020 MSA 167425</v>
          </cell>
          <cell r="J4113">
            <v>109</v>
          </cell>
          <cell r="K4113" t="str">
            <v>ANTIQUE CERAMIC</v>
          </cell>
          <cell r="L4113" t="str">
            <v>KAIVALKRUPA ENTERPRISE LTD</v>
          </cell>
          <cell r="M4113" t="str">
            <v>OM</v>
          </cell>
          <cell r="N4113" t="str">
            <v>OMSLL</v>
          </cell>
          <cell r="O4113" t="str">
            <v>PK</v>
          </cell>
          <cell r="P4113">
            <v>12243</v>
          </cell>
          <cell r="Q4113">
            <v>12243</v>
          </cell>
          <cell r="R4113">
            <v>12243</v>
          </cell>
          <cell r="S4113">
            <v>12243</v>
          </cell>
          <cell r="T4113">
            <v>117559</v>
          </cell>
          <cell r="U4113">
            <v>117559</v>
          </cell>
          <cell r="V4113">
            <v>117559</v>
          </cell>
          <cell r="W4113">
            <v>117559</v>
          </cell>
          <cell r="X4113" t="str">
            <v>CERAMIC SANITARYWARE TOTAL 12243 PACKAGES CERAM IC SANITARYWARE H S CODE 6 9101000 NET WT 115367 300 KGS S BILL NO 5394786 DA TE 24 09 2020 S BILL NO 5424083 DATE 25 09 2020 F REIGHT PREPAID CERAMIC SANITARYWARE CERAMIC SANITARYWARE CERAMIC SANITARYWARE</v>
          </cell>
          <cell r="Y4113" t="str">
            <v>Valide</v>
          </cell>
        </row>
        <row r="4114">
          <cell r="A4114" t="str">
            <v>TEMU3746637</v>
          </cell>
          <cell r="B4114">
            <v>20</v>
          </cell>
          <cell r="C4114" t="str">
            <v>MEDUMG289306</v>
          </cell>
          <cell r="D4114">
            <v>0</v>
          </cell>
          <cell r="E4114">
            <v>0</v>
          </cell>
          <cell r="F4114">
            <v>0</v>
          </cell>
          <cell r="G4114">
            <v>0</v>
          </cell>
          <cell r="H4114">
            <v>0</v>
          </cell>
          <cell r="I4114" t="str">
            <v>2020 MSA 167425</v>
          </cell>
          <cell r="J4114">
            <v>112</v>
          </cell>
          <cell r="K4114" t="str">
            <v>SHREE RENUKA SUGAR LTD</v>
          </cell>
          <cell r="L4114" t="str">
            <v>SBC KENYA LTD</v>
          </cell>
          <cell r="M4114" t="str">
            <v>OM</v>
          </cell>
          <cell r="N4114" t="str">
            <v>OMSLL</v>
          </cell>
          <cell r="O4114" t="str">
            <v>BG</v>
          </cell>
          <cell r="P4114">
            <v>2000</v>
          </cell>
          <cell r="Q4114">
            <v>2000</v>
          </cell>
          <cell r="R4114">
            <v>0</v>
          </cell>
          <cell r="S4114">
            <v>0</v>
          </cell>
          <cell r="T4114">
            <v>100310</v>
          </cell>
          <cell r="U4114">
            <v>100310</v>
          </cell>
          <cell r="V4114">
            <v>0</v>
          </cell>
          <cell r="W4114">
            <v>0</v>
          </cell>
          <cell r="X4114" t="str">
            <v>WHITE REFINED SUGAR WHITE REFINED SUGAR PACKIN G 2000 BAGS PACKED IN NEW POLYTHENE POLYPROPYLENE B AGS ABOUT 50 KG NET EACH H S CODE 17019990 S BILL NO 5399271 DATE 24 09 20 20 TOTAL NET WEIGHT 1000 00 000 KGS FREIGHT PREPAID CARRIER RESPONSIBILITY C EASES AT MOMBASA KENYA CA RGO INTRANSIT TO ICD Embak asi ON CONSIGNEE OWN COST RISK AND RESPONSIBILITY WHITE REFINED SUGAR WHITE REFINED SUGAR</v>
          </cell>
          <cell r="Y4114" t="str">
            <v>Valide</v>
          </cell>
        </row>
        <row r="4115">
          <cell r="A4115" t="str">
            <v>GLDU7679208</v>
          </cell>
          <cell r="B4115">
            <v>40</v>
          </cell>
          <cell r="C4115" t="str">
            <v>MEDUMG323055</v>
          </cell>
          <cell r="D4115">
            <v>0</v>
          </cell>
          <cell r="E4115">
            <v>0</v>
          </cell>
          <cell r="F4115">
            <v>0</v>
          </cell>
          <cell r="G4115">
            <v>0</v>
          </cell>
          <cell r="H4115">
            <v>0</v>
          </cell>
          <cell r="I4115" t="str">
            <v>2020 MSA 167425</v>
          </cell>
          <cell r="J4115">
            <v>117</v>
          </cell>
          <cell r="K4115" t="str">
            <v>SYNNOVA CERAMIC PVT LTD</v>
          </cell>
          <cell r="L4115" t="str">
            <v>RUDRA TRADERS LIMITED</v>
          </cell>
          <cell r="M4115" t="str">
            <v>OM</v>
          </cell>
          <cell r="N4115" t="str">
            <v>OMSLL</v>
          </cell>
          <cell r="O4115" t="str">
            <v>BX</v>
          </cell>
          <cell r="P4115">
            <v>5835</v>
          </cell>
          <cell r="Q4115">
            <v>5835</v>
          </cell>
          <cell r="R4115">
            <v>5835</v>
          </cell>
          <cell r="S4115">
            <v>5835</v>
          </cell>
          <cell r="T4115">
            <v>74147</v>
          </cell>
          <cell r="U4115">
            <v>74147</v>
          </cell>
          <cell r="V4115">
            <v>74147</v>
          </cell>
          <cell r="W4115">
            <v>74147</v>
          </cell>
          <cell r="X4115" t="str">
            <v>CERAMIC SANITARY WARES 5835 BOXES CERAMIC SANITAR Y WARES ROK QUALITY H S CO DE 69101000 INV NO EXP 25 20-21 DATE 25 09 2020 S B NO 5441320 DATE 25 09 2020 TOTAL GROSS WEIGH T 74146 600 KGS TOTAL NET WEIGHT 72214 000KGS FREI GHT PREPAID CARRIER S R ESPONSIBILITY CEASES AT MO MBASA KENYA CARGO IN TRAN SIT TO NAIROBI KENYA ON C ONSIGNEE S OWN RISK COST AND RESPONSIBILITY CERAMIC SANITARY WARES</v>
          </cell>
          <cell r="Y4115" t="str">
            <v>Valide</v>
          </cell>
        </row>
        <row r="4116">
          <cell r="A4116" t="str">
            <v>MEDU2531713</v>
          </cell>
          <cell r="B4116">
            <v>20</v>
          </cell>
          <cell r="C4116" t="str">
            <v>MEDUMV690182</v>
          </cell>
          <cell r="D4116">
            <v>0</v>
          </cell>
          <cell r="E4116">
            <v>0</v>
          </cell>
          <cell r="F4116">
            <v>0</v>
          </cell>
          <cell r="G4116">
            <v>0</v>
          </cell>
          <cell r="H4116">
            <v>0</v>
          </cell>
          <cell r="I4116" t="str">
            <v>2020 MSA 167118</v>
          </cell>
          <cell r="J4116">
            <v>98</v>
          </cell>
          <cell r="K4116" t="str">
            <v>UPL LIMITED</v>
          </cell>
          <cell r="L4116" t="str">
            <v>ORBIT AGRO CHEMICAL INDUSTRIES LIMITED</v>
          </cell>
          <cell r="M4116" t="str">
            <v>OM</v>
          </cell>
          <cell r="N4116" t="str">
            <v>OMSLL</v>
          </cell>
          <cell r="O4116" t="str">
            <v>BG</v>
          </cell>
          <cell r="P4116">
            <v>400</v>
          </cell>
          <cell r="Q4116">
            <v>400</v>
          </cell>
          <cell r="R4116">
            <v>400</v>
          </cell>
          <cell r="S4116">
            <v>400</v>
          </cell>
          <cell r="T4116">
            <v>10536</v>
          </cell>
          <cell r="U4116">
            <v>10536</v>
          </cell>
          <cell r="V4116">
            <v>10536</v>
          </cell>
          <cell r="W4116">
            <v>10536</v>
          </cell>
          <cell r="X4116" t="str">
            <v>SHERRIF 75 WP MANCOZEB 63 + CARBENDAZIM 12 PACKIN G 400 BAGS OF 25 KGS EACH IMCO CLASS 9 UN NO 3077 PKG GRP III PO NO 510 DT 28 05 2020 SB NO 447695 2 DT 14-Aug-2020 GR WT KG S 10536 000 NT WT KGS 10 000 000 FREIGHT PREPAID FOUR HUNDRED BAGS ON SEVEN TEEN PALLETS ONLY CARGO IN TRANSIT TO AUTPORTS FRE IGHT TERMINAL CFS MOMBASA CARRIER S RESPONSIBILITY CEASES AT MOMBASA CARGO IN TRANSIT TO AUTPORTS FRE IGHT TERMINAL CFS MOMBASA ON CONSIGNEE S A C</v>
          </cell>
          <cell r="Y4116" t="str">
            <v>Valide</v>
          </cell>
        </row>
        <row r="4117">
          <cell r="A4117" t="str">
            <v>GLDU3737939</v>
          </cell>
          <cell r="B4117">
            <v>20</v>
          </cell>
          <cell r="C4117" t="str">
            <v>MEDUMV730954</v>
          </cell>
          <cell r="D4117">
            <v>0</v>
          </cell>
          <cell r="E4117">
            <v>0</v>
          </cell>
          <cell r="F4117">
            <v>0</v>
          </cell>
          <cell r="G4117">
            <v>0</v>
          </cell>
          <cell r="H4117">
            <v>0</v>
          </cell>
          <cell r="I4117" t="str">
            <v>2020 MSA 167377</v>
          </cell>
          <cell r="J4117">
            <v>153</v>
          </cell>
          <cell r="K4117" t="str">
            <v>PARRY SUGARS REFINERY INDIA PVT</v>
          </cell>
          <cell r="L4117" t="str">
            <v>TO ORDER</v>
          </cell>
          <cell r="M4117" t="str">
            <v>OM</v>
          </cell>
          <cell r="N4117" t="str">
            <v>OMSLL</v>
          </cell>
          <cell r="O4117" t="str">
            <v>BG</v>
          </cell>
          <cell r="P4117">
            <v>6120</v>
          </cell>
          <cell r="Q4117">
            <v>6120</v>
          </cell>
          <cell r="R4117">
            <v>0</v>
          </cell>
          <cell r="S4117">
            <v>0</v>
          </cell>
          <cell r="T4117">
            <v>306979</v>
          </cell>
          <cell r="U4117">
            <v>306979</v>
          </cell>
          <cell r="V4117">
            <v>0</v>
          </cell>
          <cell r="W4117">
            <v>0</v>
          </cell>
          <cell r="X4117"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17" t="str">
            <v>Valide</v>
          </cell>
        </row>
        <row r="4118">
          <cell r="A4118" t="str">
            <v>FCIU6447758</v>
          </cell>
          <cell r="B4118">
            <v>20</v>
          </cell>
          <cell r="C4118" t="str">
            <v>MEDUMV730954</v>
          </cell>
          <cell r="D4118">
            <v>0</v>
          </cell>
          <cell r="E4118">
            <v>0</v>
          </cell>
          <cell r="F4118">
            <v>0</v>
          </cell>
          <cell r="G4118">
            <v>0</v>
          </cell>
          <cell r="H4118">
            <v>0</v>
          </cell>
          <cell r="I4118" t="str">
            <v>2020 MSA 167377</v>
          </cell>
          <cell r="J4118">
            <v>153</v>
          </cell>
          <cell r="K4118" t="str">
            <v>PARRY SUGARS REFINERY INDIA PVT</v>
          </cell>
          <cell r="L4118" t="str">
            <v>TO ORDER</v>
          </cell>
          <cell r="M4118" t="str">
            <v>OM</v>
          </cell>
          <cell r="N4118" t="str">
            <v>OMSLL</v>
          </cell>
          <cell r="O4118" t="str">
            <v>BG</v>
          </cell>
          <cell r="P4118">
            <v>6120</v>
          </cell>
          <cell r="Q4118">
            <v>6120</v>
          </cell>
          <cell r="R4118">
            <v>0</v>
          </cell>
          <cell r="S4118">
            <v>0</v>
          </cell>
          <cell r="T4118">
            <v>306979</v>
          </cell>
          <cell r="U4118">
            <v>306979</v>
          </cell>
          <cell r="V4118">
            <v>0</v>
          </cell>
          <cell r="W4118">
            <v>0</v>
          </cell>
          <cell r="X4118"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18" t="str">
            <v>Valide</v>
          </cell>
        </row>
        <row r="4119">
          <cell r="A4119" t="str">
            <v>MSCU6726281</v>
          </cell>
          <cell r="B4119">
            <v>20</v>
          </cell>
          <cell r="C4119" t="str">
            <v>MEDUMV730954</v>
          </cell>
          <cell r="D4119">
            <v>0</v>
          </cell>
          <cell r="E4119">
            <v>0</v>
          </cell>
          <cell r="F4119">
            <v>0</v>
          </cell>
          <cell r="G4119">
            <v>0</v>
          </cell>
          <cell r="H4119">
            <v>0</v>
          </cell>
          <cell r="I4119" t="str">
            <v>2020 MSA 167377</v>
          </cell>
          <cell r="J4119">
            <v>153</v>
          </cell>
          <cell r="K4119" t="str">
            <v>PARRY SUGARS REFINERY INDIA PVT</v>
          </cell>
          <cell r="L4119" t="str">
            <v>TO ORDER</v>
          </cell>
          <cell r="M4119" t="str">
            <v>OM</v>
          </cell>
          <cell r="N4119" t="str">
            <v>OMSLL</v>
          </cell>
          <cell r="O4119" t="str">
            <v>BG</v>
          </cell>
          <cell r="P4119">
            <v>6120</v>
          </cell>
          <cell r="Q4119">
            <v>6120</v>
          </cell>
          <cell r="R4119">
            <v>0</v>
          </cell>
          <cell r="S4119">
            <v>0</v>
          </cell>
          <cell r="T4119">
            <v>306979</v>
          </cell>
          <cell r="U4119">
            <v>306979</v>
          </cell>
          <cell r="V4119">
            <v>0</v>
          </cell>
          <cell r="W4119">
            <v>0</v>
          </cell>
          <cell r="X4119"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19" t="str">
            <v>Valide</v>
          </cell>
        </row>
        <row r="4120">
          <cell r="A4120" t="str">
            <v>MEDU3327685</v>
          </cell>
          <cell r="B4120">
            <v>20</v>
          </cell>
          <cell r="C4120" t="str">
            <v>MEDUMV730954</v>
          </cell>
          <cell r="D4120">
            <v>0</v>
          </cell>
          <cell r="E4120">
            <v>0</v>
          </cell>
          <cell r="F4120">
            <v>0</v>
          </cell>
          <cell r="G4120">
            <v>0</v>
          </cell>
          <cell r="H4120">
            <v>0</v>
          </cell>
          <cell r="I4120" t="str">
            <v>2020 MSA 167377</v>
          </cell>
          <cell r="J4120">
            <v>153</v>
          </cell>
          <cell r="K4120" t="str">
            <v>PARRY SUGARS REFINERY INDIA PVT</v>
          </cell>
          <cell r="L4120" t="str">
            <v>TO ORDER</v>
          </cell>
          <cell r="M4120" t="str">
            <v>OM</v>
          </cell>
          <cell r="N4120" t="str">
            <v>OMSLL</v>
          </cell>
          <cell r="O4120" t="str">
            <v>BG</v>
          </cell>
          <cell r="P4120">
            <v>6120</v>
          </cell>
          <cell r="Q4120">
            <v>6120</v>
          </cell>
          <cell r="R4120">
            <v>0</v>
          </cell>
          <cell r="S4120">
            <v>0</v>
          </cell>
          <cell r="T4120">
            <v>306979</v>
          </cell>
          <cell r="U4120">
            <v>306979</v>
          </cell>
          <cell r="V4120">
            <v>0</v>
          </cell>
          <cell r="W4120">
            <v>0</v>
          </cell>
          <cell r="X4120"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0" t="str">
            <v>Valide</v>
          </cell>
        </row>
        <row r="4121">
          <cell r="A4121" t="str">
            <v>CRXU1291357</v>
          </cell>
          <cell r="B4121">
            <v>20</v>
          </cell>
          <cell r="C4121" t="str">
            <v>MEDUMV730954</v>
          </cell>
          <cell r="D4121">
            <v>0</v>
          </cell>
          <cell r="E4121">
            <v>0</v>
          </cell>
          <cell r="F4121">
            <v>0</v>
          </cell>
          <cell r="G4121">
            <v>0</v>
          </cell>
          <cell r="H4121">
            <v>0</v>
          </cell>
          <cell r="I4121" t="str">
            <v>2020 MSA 167377</v>
          </cell>
          <cell r="J4121">
            <v>153</v>
          </cell>
          <cell r="K4121" t="str">
            <v>PARRY SUGARS REFINERY INDIA PVT</v>
          </cell>
          <cell r="L4121" t="str">
            <v>TO ORDER</v>
          </cell>
          <cell r="M4121" t="str">
            <v>OM</v>
          </cell>
          <cell r="N4121" t="str">
            <v>OMSLL</v>
          </cell>
          <cell r="O4121" t="str">
            <v>BG</v>
          </cell>
          <cell r="P4121">
            <v>6120</v>
          </cell>
          <cell r="Q4121">
            <v>6120</v>
          </cell>
          <cell r="R4121">
            <v>0</v>
          </cell>
          <cell r="S4121">
            <v>0</v>
          </cell>
          <cell r="T4121">
            <v>306979</v>
          </cell>
          <cell r="U4121">
            <v>306979</v>
          </cell>
          <cell r="V4121">
            <v>0</v>
          </cell>
          <cell r="W4121">
            <v>0</v>
          </cell>
          <cell r="X4121"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1" t="str">
            <v>Valide</v>
          </cell>
        </row>
        <row r="4122">
          <cell r="A4122" t="str">
            <v>MEDU3927463</v>
          </cell>
          <cell r="B4122">
            <v>20</v>
          </cell>
          <cell r="C4122" t="str">
            <v>MEDUMV730954</v>
          </cell>
          <cell r="D4122">
            <v>0</v>
          </cell>
          <cell r="E4122">
            <v>0</v>
          </cell>
          <cell r="F4122">
            <v>0</v>
          </cell>
          <cell r="G4122">
            <v>0</v>
          </cell>
          <cell r="H4122">
            <v>0</v>
          </cell>
          <cell r="I4122" t="str">
            <v>2020 MSA 167377</v>
          </cell>
          <cell r="J4122">
            <v>153</v>
          </cell>
          <cell r="K4122" t="str">
            <v>PARRY SUGARS REFINERY INDIA PVT</v>
          </cell>
          <cell r="L4122" t="str">
            <v>TO ORDER</v>
          </cell>
          <cell r="M4122" t="str">
            <v>OM</v>
          </cell>
          <cell r="N4122" t="str">
            <v>OMSLL</v>
          </cell>
          <cell r="O4122" t="str">
            <v>BG</v>
          </cell>
          <cell r="P4122">
            <v>6120</v>
          </cell>
          <cell r="Q4122">
            <v>6120</v>
          </cell>
          <cell r="R4122">
            <v>0</v>
          </cell>
          <cell r="S4122">
            <v>0</v>
          </cell>
          <cell r="T4122">
            <v>306979</v>
          </cell>
          <cell r="U4122">
            <v>306979</v>
          </cell>
          <cell r="V4122">
            <v>0</v>
          </cell>
          <cell r="W4122">
            <v>0</v>
          </cell>
          <cell r="X4122"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2" t="str">
            <v>Valide</v>
          </cell>
        </row>
        <row r="4123">
          <cell r="A4123" t="str">
            <v>GLDU2932015</v>
          </cell>
          <cell r="B4123">
            <v>20</v>
          </cell>
          <cell r="C4123" t="str">
            <v>MEDUMV730954</v>
          </cell>
          <cell r="D4123">
            <v>0</v>
          </cell>
          <cell r="E4123">
            <v>0</v>
          </cell>
          <cell r="F4123">
            <v>0</v>
          </cell>
          <cell r="G4123">
            <v>0</v>
          </cell>
          <cell r="H4123">
            <v>0</v>
          </cell>
          <cell r="I4123" t="str">
            <v>2020 MSA 167377</v>
          </cell>
          <cell r="J4123">
            <v>153</v>
          </cell>
          <cell r="K4123" t="str">
            <v>PARRY SUGARS REFINERY INDIA PVT</v>
          </cell>
          <cell r="L4123" t="str">
            <v>TO ORDER</v>
          </cell>
          <cell r="M4123" t="str">
            <v>OM</v>
          </cell>
          <cell r="N4123" t="str">
            <v>OMSLL</v>
          </cell>
          <cell r="O4123" t="str">
            <v>BG</v>
          </cell>
          <cell r="P4123">
            <v>6120</v>
          </cell>
          <cell r="Q4123">
            <v>6120</v>
          </cell>
          <cell r="R4123">
            <v>0</v>
          </cell>
          <cell r="S4123">
            <v>0</v>
          </cell>
          <cell r="T4123">
            <v>306979</v>
          </cell>
          <cell r="U4123">
            <v>306979</v>
          </cell>
          <cell r="V4123">
            <v>0</v>
          </cell>
          <cell r="W4123">
            <v>0</v>
          </cell>
          <cell r="X4123"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3" t="str">
            <v>Valide</v>
          </cell>
        </row>
        <row r="4124">
          <cell r="A4124" t="str">
            <v>TCLU3366310</v>
          </cell>
          <cell r="B4124">
            <v>20</v>
          </cell>
          <cell r="C4124" t="str">
            <v>MEDUMV730954</v>
          </cell>
          <cell r="D4124">
            <v>0</v>
          </cell>
          <cell r="E4124">
            <v>0</v>
          </cell>
          <cell r="F4124">
            <v>0</v>
          </cell>
          <cell r="G4124">
            <v>0</v>
          </cell>
          <cell r="H4124">
            <v>0</v>
          </cell>
          <cell r="I4124" t="str">
            <v>2020 MSA 167377</v>
          </cell>
          <cell r="J4124">
            <v>153</v>
          </cell>
          <cell r="K4124" t="str">
            <v>PARRY SUGARS REFINERY INDIA PVT</v>
          </cell>
          <cell r="L4124" t="str">
            <v>TO ORDER</v>
          </cell>
          <cell r="M4124" t="str">
            <v>OM</v>
          </cell>
          <cell r="N4124" t="str">
            <v>OMSLL</v>
          </cell>
          <cell r="O4124" t="str">
            <v>BG</v>
          </cell>
          <cell r="P4124">
            <v>6120</v>
          </cell>
          <cell r="Q4124">
            <v>6120</v>
          </cell>
          <cell r="R4124">
            <v>0</v>
          </cell>
          <cell r="S4124">
            <v>0</v>
          </cell>
          <cell r="T4124">
            <v>306979</v>
          </cell>
          <cell r="U4124">
            <v>306979</v>
          </cell>
          <cell r="V4124">
            <v>0</v>
          </cell>
          <cell r="W4124">
            <v>0</v>
          </cell>
          <cell r="X4124"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4" t="str">
            <v>Valide</v>
          </cell>
        </row>
        <row r="4125">
          <cell r="A4125" t="str">
            <v>CAIU4901694</v>
          </cell>
          <cell r="B4125">
            <v>40</v>
          </cell>
          <cell r="C4125" t="str">
            <v>MEDUMV777039</v>
          </cell>
          <cell r="D4125">
            <v>0</v>
          </cell>
          <cell r="E4125">
            <v>0</v>
          </cell>
          <cell r="F4125">
            <v>0</v>
          </cell>
          <cell r="G4125">
            <v>0</v>
          </cell>
          <cell r="H4125">
            <v>0</v>
          </cell>
          <cell r="I4125" t="str">
            <v>2020 MSA 167377</v>
          </cell>
          <cell r="J4125">
            <v>153</v>
          </cell>
          <cell r="K4125" t="str">
            <v>PARRY SUGARS REFINERY INDIA PVT</v>
          </cell>
          <cell r="L4125" t="str">
            <v>TO ORDER</v>
          </cell>
          <cell r="M4125" t="str">
            <v>OM</v>
          </cell>
          <cell r="N4125" t="str">
            <v>OMSLL</v>
          </cell>
          <cell r="O4125" t="str">
            <v>BG</v>
          </cell>
          <cell r="P4125">
            <v>6120</v>
          </cell>
          <cell r="Q4125">
            <v>6120</v>
          </cell>
          <cell r="R4125">
            <v>0</v>
          </cell>
          <cell r="S4125">
            <v>0</v>
          </cell>
          <cell r="T4125">
            <v>306979</v>
          </cell>
          <cell r="U4125">
            <v>306979</v>
          </cell>
          <cell r="V4125">
            <v>0</v>
          </cell>
          <cell r="W4125">
            <v>0</v>
          </cell>
          <cell r="X4125"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5" t="str">
            <v>Valide</v>
          </cell>
        </row>
        <row r="4126">
          <cell r="A4126" t="str">
            <v>CLHU8568180</v>
          </cell>
          <cell r="B4126">
            <v>40</v>
          </cell>
          <cell r="C4126" t="str">
            <v>MEDUMV777039</v>
          </cell>
          <cell r="D4126">
            <v>0</v>
          </cell>
          <cell r="E4126">
            <v>0</v>
          </cell>
          <cell r="F4126">
            <v>0</v>
          </cell>
          <cell r="G4126">
            <v>0</v>
          </cell>
          <cell r="H4126">
            <v>0</v>
          </cell>
          <cell r="I4126" t="str">
            <v>2020 MSA 167377</v>
          </cell>
          <cell r="J4126">
            <v>153</v>
          </cell>
          <cell r="K4126" t="str">
            <v>PARRY SUGARS REFINERY INDIA PVT</v>
          </cell>
          <cell r="L4126" t="str">
            <v>TO ORDER</v>
          </cell>
          <cell r="M4126" t="str">
            <v>OM</v>
          </cell>
          <cell r="N4126" t="str">
            <v>OMSLL</v>
          </cell>
          <cell r="O4126" t="str">
            <v>BG</v>
          </cell>
          <cell r="P4126">
            <v>6120</v>
          </cell>
          <cell r="Q4126">
            <v>6120</v>
          </cell>
          <cell r="R4126">
            <v>0</v>
          </cell>
          <cell r="S4126">
            <v>0</v>
          </cell>
          <cell r="T4126">
            <v>306979</v>
          </cell>
          <cell r="U4126">
            <v>306979</v>
          </cell>
          <cell r="V4126">
            <v>0</v>
          </cell>
          <cell r="W4126">
            <v>0</v>
          </cell>
          <cell r="X4126"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6" t="str">
            <v>Valide</v>
          </cell>
        </row>
        <row r="4127">
          <cell r="A4127" t="str">
            <v>MEDU4433721</v>
          </cell>
          <cell r="B4127">
            <v>40</v>
          </cell>
          <cell r="C4127" t="str">
            <v>MEDUMV777039</v>
          </cell>
          <cell r="D4127">
            <v>0</v>
          </cell>
          <cell r="E4127">
            <v>0</v>
          </cell>
          <cell r="F4127">
            <v>0</v>
          </cell>
          <cell r="G4127">
            <v>0</v>
          </cell>
          <cell r="H4127">
            <v>0</v>
          </cell>
          <cell r="I4127" t="str">
            <v>2020 MSA 167377</v>
          </cell>
          <cell r="J4127">
            <v>153</v>
          </cell>
          <cell r="K4127" t="str">
            <v>PARRY SUGARS REFINERY INDIA PVT</v>
          </cell>
          <cell r="L4127" t="str">
            <v>TO ORDER</v>
          </cell>
          <cell r="M4127" t="str">
            <v>OM</v>
          </cell>
          <cell r="N4127" t="str">
            <v>OMSLL</v>
          </cell>
          <cell r="O4127" t="str">
            <v>BG</v>
          </cell>
          <cell r="P4127">
            <v>6120</v>
          </cell>
          <cell r="Q4127">
            <v>6120</v>
          </cell>
          <cell r="R4127">
            <v>0</v>
          </cell>
          <cell r="S4127">
            <v>0</v>
          </cell>
          <cell r="T4127">
            <v>306979</v>
          </cell>
          <cell r="U4127">
            <v>306979</v>
          </cell>
          <cell r="V4127">
            <v>0</v>
          </cell>
          <cell r="W4127">
            <v>0</v>
          </cell>
          <cell r="X4127"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7" t="str">
            <v>Valide</v>
          </cell>
        </row>
        <row r="4128">
          <cell r="A4128" t="str">
            <v>MEDU4598470</v>
          </cell>
          <cell r="B4128">
            <v>40</v>
          </cell>
          <cell r="C4128" t="str">
            <v>MEDUMV777039</v>
          </cell>
          <cell r="D4128">
            <v>0</v>
          </cell>
          <cell r="E4128">
            <v>0</v>
          </cell>
          <cell r="F4128">
            <v>0</v>
          </cell>
          <cell r="G4128">
            <v>0</v>
          </cell>
          <cell r="H4128">
            <v>0</v>
          </cell>
          <cell r="I4128" t="str">
            <v>2020 MSA 167377</v>
          </cell>
          <cell r="J4128">
            <v>153</v>
          </cell>
          <cell r="K4128" t="str">
            <v>PARRY SUGARS REFINERY INDIA PVT</v>
          </cell>
          <cell r="L4128" t="str">
            <v>TO ORDER</v>
          </cell>
          <cell r="M4128" t="str">
            <v>OM</v>
          </cell>
          <cell r="N4128" t="str">
            <v>OMSLL</v>
          </cell>
          <cell r="O4128" t="str">
            <v>BG</v>
          </cell>
          <cell r="P4128">
            <v>6120</v>
          </cell>
          <cell r="Q4128">
            <v>6120</v>
          </cell>
          <cell r="R4128">
            <v>0</v>
          </cell>
          <cell r="S4128">
            <v>0</v>
          </cell>
          <cell r="T4128">
            <v>306979</v>
          </cell>
          <cell r="U4128">
            <v>306979</v>
          </cell>
          <cell r="V4128">
            <v>0</v>
          </cell>
          <cell r="W4128">
            <v>0</v>
          </cell>
          <cell r="X4128"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8" t="str">
            <v>Valide</v>
          </cell>
        </row>
        <row r="4129">
          <cell r="A4129" t="str">
            <v>AMFU8862089</v>
          </cell>
          <cell r="B4129">
            <v>40</v>
          </cell>
          <cell r="C4129" t="str">
            <v>MEDUMV777039</v>
          </cell>
          <cell r="D4129">
            <v>0</v>
          </cell>
          <cell r="E4129">
            <v>0</v>
          </cell>
          <cell r="F4129">
            <v>0</v>
          </cell>
          <cell r="G4129">
            <v>0</v>
          </cell>
          <cell r="H4129">
            <v>0</v>
          </cell>
          <cell r="I4129" t="str">
            <v>2020 MSA 167377</v>
          </cell>
          <cell r="J4129">
            <v>153</v>
          </cell>
          <cell r="K4129" t="str">
            <v>PARRY SUGARS REFINERY INDIA PVT</v>
          </cell>
          <cell r="L4129" t="str">
            <v>TO ORDER</v>
          </cell>
          <cell r="M4129" t="str">
            <v>OM</v>
          </cell>
          <cell r="N4129" t="str">
            <v>OMSLL</v>
          </cell>
          <cell r="O4129" t="str">
            <v>BG</v>
          </cell>
          <cell r="P4129">
            <v>6120</v>
          </cell>
          <cell r="Q4129">
            <v>6120</v>
          </cell>
          <cell r="R4129">
            <v>0</v>
          </cell>
          <cell r="S4129">
            <v>0</v>
          </cell>
          <cell r="T4129">
            <v>306979</v>
          </cell>
          <cell r="U4129">
            <v>306979</v>
          </cell>
          <cell r="V4129">
            <v>0</v>
          </cell>
          <cell r="W4129">
            <v>0</v>
          </cell>
          <cell r="X4129"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29" t="str">
            <v>Valide</v>
          </cell>
        </row>
        <row r="4130">
          <cell r="A4130" t="str">
            <v>TCNU7656608</v>
          </cell>
          <cell r="B4130">
            <v>40</v>
          </cell>
          <cell r="C4130" t="str">
            <v>MEDUMV777039</v>
          </cell>
          <cell r="D4130">
            <v>0</v>
          </cell>
          <cell r="E4130">
            <v>0</v>
          </cell>
          <cell r="F4130">
            <v>0</v>
          </cell>
          <cell r="G4130">
            <v>0</v>
          </cell>
          <cell r="H4130">
            <v>0</v>
          </cell>
          <cell r="I4130" t="str">
            <v>2020 MSA 167377</v>
          </cell>
          <cell r="J4130">
            <v>153</v>
          </cell>
          <cell r="K4130" t="str">
            <v>PARRY SUGARS REFINERY INDIA PVT</v>
          </cell>
          <cell r="L4130" t="str">
            <v>TO ORDER</v>
          </cell>
          <cell r="M4130" t="str">
            <v>OM</v>
          </cell>
          <cell r="N4130" t="str">
            <v>OMSLL</v>
          </cell>
          <cell r="O4130" t="str">
            <v>BG</v>
          </cell>
          <cell r="P4130">
            <v>6120</v>
          </cell>
          <cell r="Q4130">
            <v>6120</v>
          </cell>
          <cell r="R4130">
            <v>0</v>
          </cell>
          <cell r="S4130">
            <v>0</v>
          </cell>
          <cell r="T4130">
            <v>306979</v>
          </cell>
          <cell r="U4130">
            <v>306979</v>
          </cell>
          <cell r="V4130">
            <v>0</v>
          </cell>
          <cell r="W4130">
            <v>0</v>
          </cell>
          <cell r="X4130"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30" t="str">
            <v>Valide</v>
          </cell>
        </row>
        <row r="4131">
          <cell r="A4131" t="str">
            <v>MEDU9377045</v>
          </cell>
          <cell r="B4131">
            <v>40</v>
          </cell>
          <cell r="C4131" t="str">
            <v>MEDUMV777039</v>
          </cell>
          <cell r="D4131">
            <v>0</v>
          </cell>
          <cell r="E4131">
            <v>0</v>
          </cell>
          <cell r="F4131">
            <v>0</v>
          </cell>
          <cell r="G4131">
            <v>0</v>
          </cell>
          <cell r="H4131">
            <v>0</v>
          </cell>
          <cell r="I4131" t="str">
            <v>2020 MSA 167377</v>
          </cell>
          <cell r="J4131">
            <v>153</v>
          </cell>
          <cell r="K4131" t="str">
            <v>PARRY SUGARS REFINERY INDIA PVT</v>
          </cell>
          <cell r="L4131" t="str">
            <v>TO ORDER</v>
          </cell>
          <cell r="M4131" t="str">
            <v>OM</v>
          </cell>
          <cell r="N4131" t="str">
            <v>OMSLL</v>
          </cell>
          <cell r="O4131" t="str">
            <v>BG</v>
          </cell>
          <cell r="P4131">
            <v>6120</v>
          </cell>
          <cell r="Q4131">
            <v>6120</v>
          </cell>
          <cell r="R4131">
            <v>0</v>
          </cell>
          <cell r="S4131">
            <v>0</v>
          </cell>
          <cell r="T4131">
            <v>306979</v>
          </cell>
          <cell r="U4131">
            <v>306979</v>
          </cell>
          <cell r="V4131">
            <v>0</v>
          </cell>
          <cell r="W4131">
            <v>0</v>
          </cell>
          <cell r="X4131"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31" t="str">
            <v>Valide</v>
          </cell>
        </row>
        <row r="4132">
          <cell r="A4132" t="str">
            <v>TCLU5884556</v>
          </cell>
          <cell r="B4132">
            <v>40</v>
          </cell>
          <cell r="C4132" t="str">
            <v>MEDUMV777039</v>
          </cell>
          <cell r="D4132">
            <v>0</v>
          </cell>
          <cell r="E4132">
            <v>0</v>
          </cell>
          <cell r="F4132">
            <v>0</v>
          </cell>
          <cell r="G4132">
            <v>0</v>
          </cell>
          <cell r="H4132">
            <v>0</v>
          </cell>
          <cell r="I4132" t="str">
            <v>2020 MSA 167377</v>
          </cell>
          <cell r="J4132">
            <v>153</v>
          </cell>
          <cell r="K4132" t="str">
            <v>PARRY SUGARS REFINERY INDIA PVT</v>
          </cell>
          <cell r="L4132" t="str">
            <v>TO ORDER</v>
          </cell>
          <cell r="M4132" t="str">
            <v>OM</v>
          </cell>
          <cell r="N4132" t="str">
            <v>OMSLL</v>
          </cell>
          <cell r="O4132" t="str">
            <v>BG</v>
          </cell>
          <cell r="P4132">
            <v>6120</v>
          </cell>
          <cell r="Q4132">
            <v>6120</v>
          </cell>
          <cell r="R4132">
            <v>0</v>
          </cell>
          <cell r="S4132">
            <v>0</v>
          </cell>
          <cell r="T4132">
            <v>306979</v>
          </cell>
          <cell r="U4132">
            <v>306979</v>
          </cell>
          <cell r="V4132">
            <v>0</v>
          </cell>
          <cell r="W4132">
            <v>0</v>
          </cell>
          <cell r="X4132"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32" t="str">
            <v>Valide</v>
          </cell>
        </row>
        <row r="4133">
          <cell r="A4133" t="str">
            <v>TCLU5578221</v>
          </cell>
          <cell r="B4133">
            <v>40</v>
          </cell>
          <cell r="C4133" t="str">
            <v>MEDUMV777039</v>
          </cell>
          <cell r="D4133">
            <v>0</v>
          </cell>
          <cell r="E4133">
            <v>0</v>
          </cell>
          <cell r="F4133">
            <v>0</v>
          </cell>
          <cell r="G4133">
            <v>0</v>
          </cell>
          <cell r="H4133">
            <v>0</v>
          </cell>
          <cell r="I4133" t="str">
            <v>2020 MSA 167377</v>
          </cell>
          <cell r="J4133">
            <v>153</v>
          </cell>
          <cell r="K4133" t="str">
            <v>PARRY SUGARS REFINERY INDIA PVT</v>
          </cell>
          <cell r="L4133" t="str">
            <v>TO ORDER</v>
          </cell>
          <cell r="M4133" t="str">
            <v>OM</v>
          </cell>
          <cell r="N4133" t="str">
            <v>OMSLL</v>
          </cell>
          <cell r="O4133" t="str">
            <v>BG</v>
          </cell>
          <cell r="P4133">
            <v>6120</v>
          </cell>
          <cell r="Q4133">
            <v>6120</v>
          </cell>
          <cell r="R4133">
            <v>0</v>
          </cell>
          <cell r="S4133">
            <v>0</v>
          </cell>
          <cell r="T4133">
            <v>306979</v>
          </cell>
          <cell r="U4133">
            <v>306979</v>
          </cell>
          <cell r="V4133">
            <v>0</v>
          </cell>
          <cell r="W4133">
            <v>0</v>
          </cell>
          <cell r="X4133"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33" t="str">
            <v>Valide</v>
          </cell>
        </row>
        <row r="4134">
          <cell r="A4134" t="str">
            <v>TGHU6008686</v>
          </cell>
          <cell r="B4134">
            <v>40</v>
          </cell>
          <cell r="C4134" t="str">
            <v>MEDUMV777039</v>
          </cell>
          <cell r="D4134">
            <v>0</v>
          </cell>
          <cell r="E4134">
            <v>0</v>
          </cell>
          <cell r="F4134">
            <v>0</v>
          </cell>
          <cell r="G4134">
            <v>0</v>
          </cell>
          <cell r="H4134">
            <v>0</v>
          </cell>
          <cell r="I4134" t="str">
            <v>2020 MSA 167377</v>
          </cell>
          <cell r="J4134">
            <v>153</v>
          </cell>
          <cell r="K4134" t="str">
            <v>PARRY SUGARS REFINERY INDIA PVT</v>
          </cell>
          <cell r="L4134" t="str">
            <v>TO ORDER</v>
          </cell>
          <cell r="M4134" t="str">
            <v>OM</v>
          </cell>
          <cell r="N4134" t="str">
            <v>OMSLL</v>
          </cell>
          <cell r="O4134" t="str">
            <v>BG</v>
          </cell>
          <cell r="P4134">
            <v>6120</v>
          </cell>
          <cell r="Q4134">
            <v>6120</v>
          </cell>
          <cell r="R4134">
            <v>0</v>
          </cell>
          <cell r="S4134">
            <v>0</v>
          </cell>
          <cell r="T4134">
            <v>306979</v>
          </cell>
          <cell r="U4134">
            <v>306979</v>
          </cell>
          <cell r="V4134">
            <v>0</v>
          </cell>
          <cell r="W4134">
            <v>0</v>
          </cell>
          <cell r="X4134" t="str">
            <v>WHITE REFINED SUGAR FOR IN DUSTRIAL USE 306 00 METRIC TONS WHITE R EFINED SUGAR FOR INDUSTRIA L USE COLOUR MAXIMUM 45 U NITS ICUMSA MINIMUM POLAR ISATION 99 8 DEGREES MAXI MUM MOISTURE 0 07 ALL FI NAL AT TIME OF SHIPMENT P ACKED IN NEW SOUND POLYPRO PYLENE BAGS OF 50KG NET WE IGHT IN 20 FOOT CONTAINERS OF 25 50 METRIC TONS NET TOTAL NET WEIGHT - 30 6 000 MTS TOTAL GROSS WEIG HT - 306 979 MTS TOTAL NO OF BAGS - 6120 BAGS TOTAL NUMBER OF CONTAINERS 12 X 20 SHIPPED ON BOARD DATE FREIGHT PREPAID TO MOMBAS A DESTINATION THC COLLECT SHIPPING BILL NO 4000184 DATE 18 08 2020 ON BEH ALF OF CZARNIKOW GROUP LTD PATERNOSTER HOUSE 5TH FLO OR 65 ST PAUL S CHURCHYA RD EC4M 8AB LONDON UNITED KINGDOM WHITE REFINED SUGAR FOR IN DUSTRIAL USE WHITE REFINED SUGAR FOR IN DUSTRIAL USE</v>
          </cell>
          <cell r="Y4134" t="str">
            <v>Valide</v>
          </cell>
        </row>
        <row r="4135">
          <cell r="A4135" t="str">
            <v>MSDU7672500</v>
          </cell>
          <cell r="B4135">
            <v>40</v>
          </cell>
          <cell r="C4135" t="str">
            <v>MEDUMV860447</v>
          </cell>
          <cell r="D4135">
            <v>0</v>
          </cell>
          <cell r="E4135">
            <v>0</v>
          </cell>
          <cell r="F4135">
            <v>0</v>
          </cell>
          <cell r="G4135">
            <v>0</v>
          </cell>
          <cell r="H4135">
            <v>0</v>
          </cell>
          <cell r="I4135" t="str">
            <v>2020 MSA 167147</v>
          </cell>
          <cell r="J4135">
            <v>93</v>
          </cell>
          <cell r="K4135" t="str">
            <v>M D EXIM</v>
          </cell>
          <cell r="L4135" t="str">
            <v>TARPO PLASTIC U LTD</v>
          </cell>
          <cell r="M4135" t="str">
            <v>OM</v>
          </cell>
          <cell r="N4135" t="str">
            <v>OMSLL</v>
          </cell>
          <cell r="O4135" t="str">
            <v>CS</v>
          </cell>
          <cell r="P4135">
            <v>108</v>
          </cell>
          <cell r="Q4135">
            <v>108</v>
          </cell>
          <cell r="R4135">
            <v>0</v>
          </cell>
          <cell r="S4135">
            <v>0</v>
          </cell>
          <cell r="T4135">
            <v>45560</v>
          </cell>
          <cell r="U4135">
            <v>45560</v>
          </cell>
          <cell r="V4135">
            <v>0</v>
          </cell>
          <cell r="W4135">
            <v>0</v>
          </cell>
          <cell r="X4135" t="str">
            <v>CIRCULAR LOOM MODEL LSL6LF 3X40 CNTR S S T C SHIPPE R S LOAD STOW COUNT TOTAL 108 CASES CIRCULAR LOOM MO DEL LSL6LF -18 NOS - 1 SE T HS CODE 84462990 INVOIC E NO 05 MDE 20-21 DT 20- 08-2020 S B NO 4683430 D T 25-08-2020 TOTAL NET WE IGHT 40605 KGS TOTAL GROS S WEIGHT 45560 KGS CIRCULAR LOOM MODEL LSL6LF</v>
          </cell>
          <cell r="Y4135" t="str">
            <v>Valide</v>
          </cell>
        </row>
        <row r="4136">
          <cell r="A4136" t="str">
            <v>MSCU6764960</v>
          </cell>
          <cell r="B4136">
            <v>20</v>
          </cell>
          <cell r="C4136" t="str">
            <v>MEDUMV930117</v>
          </cell>
          <cell r="D4136">
            <v>0</v>
          </cell>
          <cell r="E4136">
            <v>0</v>
          </cell>
          <cell r="F4136">
            <v>0</v>
          </cell>
          <cell r="G4136">
            <v>0</v>
          </cell>
          <cell r="H4136">
            <v>0</v>
          </cell>
          <cell r="I4136" t="str">
            <v>2020 MSA 167311</v>
          </cell>
          <cell r="J4136">
            <v>94</v>
          </cell>
          <cell r="K4136" t="str">
            <v>M S BORKAR PACKAGING PVT LTD</v>
          </cell>
          <cell r="L4136" t="str">
            <v>MATCH MASTERS LIMITED</v>
          </cell>
          <cell r="M4136" t="str">
            <v>OM</v>
          </cell>
          <cell r="N4136" t="str">
            <v>OMSLL</v>
          </cell>
          <cell r="O4136" t="str">
            <v>BX</v>
          </cell>
          <cell r="P4136">
            <v>1217</v>
          </cell>
          <cell r="Q4136">
            <v>1217</v>
          </cell>
          <cell r="R4136">
            <v>1217</v>
          </cell>
          <cell r="S4136">
            <v>1217</v>
          </cell>
          <cell r="T4136">
            <v>19813</v>
          </cell>
          <cell r="U4136">
            <v>19813</v>
          </cell>
          <cell r="V4136">
            <v>19813</v>
          </cell>
          <cell r="W4136">
            <v>19813</v>
          </cell>
          <cell r="X4136" t="str">
            <v>CHAPTER HEADING NO -48192 010 MATCH MAKING RAW MATER IALS 1217 CARTONS PRINTED PAPERBOARD CARTONS FOR MAT CH SKILLETS FOR WOODEN MAT CHES - KIFARU OUTER SKILLE TS QTY 1217 Shipping No 4853891 Dtd 01 09 2020 Inv oice No and Date -EXP 39 2 0-21 DT 31-08-2020 Gr Wt 19812 76 Kgs Net Wt 19277 28 Kgs</v>
          </cell>
          <cell r="Y4136" t="str">
            <v>Valide</v>
          </cell>
        </row>
        <row r="4137">
          <cell r="A4137" t="str">
            <v>FSCU7938333</v>
          </cell>
          <cell r="B4137">
            <v>20</v>
          </cell>
          <cell r="C4137" t="str">
            <v>MEDUMV937963</v>
          </cell>
          <cell r="D4137">
            <v>0</v>
          </cell>
          <cell r="E4137">
            <v>0</v>
          </cell>
          <cell r="F4137">
            <v>0</v>
          </cell>
          <cell r="G4137">
            <v>0</v>
          </cell>
          <cell r="H4137">
            <v>0</v>
          </cell>
          <cell r="I4137" t="str">
            <v>2020 MSA 167377</v>
          </cell>
          <cell r="J4137">
            <v>160</v>
          </cell>
          <cell r="K4137" t="str">
            <v>PRAKASH CHEMICALS INTERNATIONAL PVT LTD</v>
          </cell>
          <cell r="L4137" t="str">
            <v>METRO PLASTICS KENYA LIMITED</v>
          </cell>
          <cell r="M4137" t="str">
            <v>OM</v>
          </cell>
          <cell r="N4137" t="str">
            <v>OMSLL</v>
          </cell>
          <cell r="O4137" t="str">
            <v>DR</v>
          </cell>
          <cell r="P4137">
            <v>80</v>
          </cell>
          <cell r="Q4137">
            <v>80</v>
          </cell>
          <cell r="R4137">
            <v>80</v>
          </cell>
          <cell r="S4137">
            <v>80</v>
          </cell>
          <cell r="T4137">
            <v>19536</v>
          </cell>
          <cell r="U4137">
            <v>19536</v>
          </cell>
          <cell r="V4137">
            <v>19536</v>
          </cell>
          <cell r="W4137">
            <v>19536</v>
          </cell>
          <cell r="X4137" t="str">
            <v>N-DIBUTYL PHTHALATE 80 NO OF 235 KGS HDPE DRUM EACH GR WT 19536 00 KGS NET W T 18800 00 KGS IDF NO E2 008385131 H S CODE 2917390 000 S Bill no 4896132 dt 0 2 09 2020 TEL + 254 727 533 619</v>
          </cell>
          <cell r="Y4137" t="str">
            <v>Valide</v>
          </cell>
        </row>
        <row r="4138">
          <cell r="A4138" t="str">
            <v>CAXU8162589</v>
          </cell>
          <cell r="B4138">
            <v>40</v>
          </cell>
          <cell r="C4138" t="str">
            <v>MEDUMV956161</v>
          </cell>
          <cell r="D4138">
            <v>0</v>
          </cell>
          <cell r="E4138">
            <v>0</v>
          </cell>
          <cell r="F4138">
            <v>0</v>
          </cell>
          <cell r="G4138">
            <v>0</v>
          </cell>
          <cell r="H4138">
            <v>0</v>
          </cell>
          <cell r="I4138" t="str">
            <v>2020 MSA 167311</v>
          </cell>
          <cell r="J4138">
            <v>96</v>
          </cell>
          <cell r="K4138" t="str">
            <v>MRF LIMITED</v>
          </cell>
          <cell r="L4138" t="str">
            <v>CAR AND GENERAL TRADING LIMITED</v>
          </cell>
          <cell r="M4138" t="str">
            <v>OM</v>
          </cell>
          <cell r="N4138" t="str">
            <v>OMSLL</v>
          </cell>
          <cell r="O4138" t="str">
            <v>PK</v>
          </cell>
          <cell r="P4138">
            <v>4500</v>
          </cell>
          <cell r="Q4138">
            <v>4500</v>
          </cell>
          <cell r="R4138">
            <v>4500</v>
          </cell>
          <cell r="S4138">
            <v>4500</v>
          </cell>
          <cell r="T4138">
            <v>16520</v>
          </cell>
          <cell r="U4138">
            <v>16520</v>
          </cell>
          <cell r="V4138">
            <v>16520</v>
          </cell>
          <cell r="W4138">
            <v>16520</v>
          </cell>
          <cell r="X4138" t="str">
            <v>3 00-18 MOGRIP MOTO-D N6 TYRES - 4500 A 1667 AUTO MOBILE TYRES REINFORCED WI TH NYLON TYRE CORD WARP SH EET INVOICE NO 400001347 2 S BILL NO s 4896276 0 2 09 2020 RBI NO MM120004 HS CODE NO 40114010 NET WT 16519 500 KGS</v>
          </cell>
          <cell r="Y4138" t="str">
            <v>Valide</v>
          </cell>
        </row>
        <row r="4139">
          <cell r="A4139" t="str">
            <v>CAIU2335392</v>
          </cell>
          <cell r="B4139">
            <v>20</v>
          </cell>
          <cell r="C4139" t="str">
            <v>MEDUMV961880</v>
          </cell>
          <cell r="D4139">
            <v>0</v>
          </cell>
          <cell r="E4139">
            <v>0</v>
          </cell>
          <cell r="F4139">
            <v>0</v>
          </cell>
          <cell r="G4139">
            <v>0</v>
          </cell>
          <cell r="H4139">
            <v>0</v>
          </cell>
          <cell r="I4139" t="str">
            <v>2020 MSA 167311</v>
          </cell>
          <cell r="J4139">
            <v>101</v>
          </cell>
          <cell r="K4139" t="str">
            <v>ATC TIRES PRIVATE LIMITED</v>
          </cell>
          <cell r="L4139" t="str">
            <v>SILVERSTONE TYRES K LTD</v>
          </cell>
          <cell r="M4139" t="str">
            <v>OM</v>
          </cell>
          <cell r="N4139" t="str">
            <v>OMSLL</v>
          </cell>
          <cell r="O4139" t="str">
            <v>PK</v>
          </cell>
          <cell r="P4139">
            <v>39</v>
          </cell>
          <cell r="Q4139">
            <v>39</v>
          </cell>
          <cell r="R4139">
            <v>39</v>
          </cell>
          <cell r="S4139">
            <v>39</v>
          </cell>
          <cell r="T4139">
            <v>2979</v>
          </cell>
          <cell r="U4139">
            <v>2979</v>
          </cell>
          <cell r="V4139">
            <v>2979</v>
          </cell>
          <cell r="W4139">
            <v>2979</v>
          </cell>
          <cell r="X4139" t="str">
            <v>39 NOS NEW PNEUMATIC TIRES AS PER INVOICE NO SI2420 006726 OTHER REFERENCE NO 9102019067 SHIPPING BIL L NO 4831089 DATE 30 08 2020 HS CODE NOS 40117 000 40118000 NET WT 2978 868 KGS FRIEGHT COLLECT TIN No 24210700432 CST No 24710700432 IE C ODE -0307085279 14 DAYS F REE TIME ON LINE DEMURRAGE DETENTION CHARGES FROM DISCHARGE AT PORT OF DISCH ARGE</v>
          </cell>
          <cell r="Y4139" t="str">
            <v>Valide</v>
          </cell>
        </row>
        <row r="4140">
          <cell r="A4140" t="str">
            <v>MEDU6525771</v>
          </cell>
          <cell r="B4140">
            <v>20</v>
          </cell>
          <cell r="C4140" t="str">
            <v>MEDUMV962987</v>
          </cell>
          <cell r="D4140">
            <v>0</v>
          </cell>
          <cell r="E4140">
            <v>0</v>
          </cell>
          <cell r="F4140">
            <v>0</v>
          </cell>
          <cell r="G4140">
            <v>0</v>
          </cell>
          <cell r="H4140">
            <v>0</v>
          </cell>
          <cell r="I4140" t="str">
            <v>2020 MSA 166999</v>
          </cell>
          <cell r="J4140">
            <v>126</v>
          </cell>
          <cell r="K4140" t="str">
            <v>NOVATEUR ELECTRICAL and DIGITAL SYSTEMS PRIVATE LIMITED</v>
          </cell>
          <cell r="L4140" t="str">
            <v>TO THE ORDER OF CO-OPPERATIVE BANK OF KENYA LIMITED</v>
          </cell>
          <cell r="M4140" t="str">
            <v>OM</v>
          </cell>
          <cell r="N4140" t="str">
            <v>OMSLL</v>
          </cell>
          <cell r="O4140" t="str">
            <v>PE</v>
          </cell>
          <cell r="P4140">
            <v>61</v>
          </cell>
          <cell r="Q4140">
            <v>61</v>
          </cell>
          <cell r="R4140">
            <v>61</v>
          </cell>
          <cell r="S4140">
            <v>61</v>
          </cell>
          <cell r="T4140">
            <v>21580</v>
          </cell>
          <cell r="U4140">
            <v>21580</v>
          </cell>
          <cell r="V4140">
            <v>21580</v>
          </cell>
          <cell r="W4140">
            <v>21580</v>
          </cell>
          <cell r="X4140" t="str">
            <v>SUPPLY OF LINE HARDWARES INSTALLATION AND COMMISSIO NING OF EXTENSIONS OF MV L INES TOTAL 61 SIXTY ONE PALLET S ONLY CONTAINING SUPPLY OF LINE HARDWARES INSTALL ATION AND COMMISSIONING OF EXTENSIONS OF MV LINES L V SINGLE PHASE LINES AND S ERVICE CABLES FOR ELECTRIF ICATION PROGRAM IN THE COU NTIES OF BARINGO ELGEIYO MARAKWET NAND I TRANS NZO IA TURKANA UASIN GISHU A ND WEST POKOT LOT 5 OH LI NE MATERIALS FOR KPLC UNDE R CONTRACT NO KP1 6E 2 17 A61 LOT 5 NORT RIFT SUPP LY OF READY BOARDS AS PER PI NO EXP PI ZA 2020 P01 0 DTD 23 01 2020 TRADE TE RMS CPT EMBAKASI KENYA INCOTERMS 2010 HS CODE 8 5371000</v>
          </cell>
          <cell r="Y4140" t="str">
            <v>Valide</v>
          </cell>
        </row>
        <row r="4141">
          <cell r="A4141" t="str">
            <v>MSDU7504404</v>
          </cell>
          <cell r="B4141">
            <v>40</v>
          </cell>
          <cell r="C4141" t="str">
            <v>MEDUMV962987</v>
          </cell>
          <cell r="D4141">
            <v>0</v>
          </cell>
          <cell r="E4141">
            <v>0</v>
          </cell>
          <cell r="F4141">
            <v>0</v>
          </cell>
          <cell r="G4141">
            <v>0</v>
          </cell>
          <cell r="H4141">
            <v>0</v>
          </cell>
          <cell r="I4141" t="str">
            <v>2020 MSA 166999</v>
          </cell>
          <cell r="J4141">
            <v>126</v>
          </cell>
          <cell r="K4141" t="str">
            <v>NOVATEUR ELECTRICAL and DIGITAL SYSTEMS PRIVATE LIMITED</v>
          </cell>
          <cell r="L4141" t="str">
            <v>TO THE ORDER OF CO-OPPERATIVE BANK OF KENYA LIMITED</v>
          </cell>
          <cell r="M4141" t="str">
            <v>OM</v>
          </cell>
          <cell r="N4141" t="str">
            <v>OMSLL</v>
          </cell>
          <cell r="O4141" t="str">
            <v>PE</v>
          </cell>
          <cell r="P4141">
            <v>61</v>
          </cell>
          <cell r="Q4141">
            <v>61</v>
          </cell>
          <cell r="R4141">
            <v>61</v>
          </cell>
          <cell r="S4141">
            <v>61</v>
          </cell>
          <cell r="T4141">
            <v>21580</v>
          </cell>
          <cell r="U4141">
            <v>21580</v>
          </cell>
          <cell r="V4141">
            <v>21580</v>
          </cell>
          <cell r="W4141">
            <v>21580</v>
          </cell>
          <cell r="X4141" t="str">
            <v>SUPPLY OF LINE HARDWARES INSTALLATION AND COMMISSIO NING OF EXTENSIONS OF MV L INES TOTAL 61 SIXTY ONE PALLET S ONLY CONTAINING SUPPLY OF LINE HARDWARES INSTALL ATION AND COMMISSIONING OF EXTENSIONS OF MV LINES L V SINGLE PHASE LINES AND S ERVICE CABLES FOR ELECTRIF ICATION PROGRAM IN THE COU NTIES OF BARINGO ELGEIYO MARAKWET NAND I TRANS NZO IA TURKANA UASIN GISHU A ND WEST POKOT LOT 5 OH LI NE MATERIALS FOR KPLC UNDE R CONTRACT NO KP1 6E 2 17 A61 LOT 5 NORT RIFT SUPP LY OF READY BOARDS AS PER PI NO EXP PI ZA 2020 P01 0 DTD 23 01 2020 TRADE TE RMS CPT EMBAKASI KENYA INCOTERMS 2010 HS CODE 8 5371000</v>
          </cell>
          <cell r="Y4141" t="str">
            <v>Valide</v>
          </cell>
        </row>
        <row r="4142">
          <cell r="A4142" t="str">
            <v>FCIU3047700</v>
          </cell>
          <cell r="B4142">
            <v>20</v>
          </cell>
          <cell r="C4142" t="str">
            <v>MEDUMV969172</v>
          </cell>
          <cell r="D4142">
            <v>0</v>
          </cell>
          <cell r="E4142">
            <v>0</v>
          </cell>
          <cell r="F4142">
            <v>0</v>
          </cell>
          <cell r="G4142">
            <v>0</v>
          </cell>
          <cell r="H4142">
            <v>0</v>
          </cell>
          <cell r="I4142" t="str">
            <v>2020 MSA 166999</v>
          </cell>
          <cell r="J4142">
            <v>132</v>
          </cell>
          <cell r="K4142" t="str">
            <v>21 NAUTICA LOGISTICS</v>
          </cell>
          <cell r="L4142" t="str">
            <v>JIYA INTERNATIONAL U LTD</v>
          </cell>
          <cell r="M4142" t="str">
            <v>OM</v>
          </cell>
          <cell r="N4142" t="str">
            <v>OMSLL</v>
          </cell>
          <cell r="O4142" t="str">
            <v>PE</v>
          </cell>
          <cell r="P4142">
            <v>77</v>
          </cell>
          <cell r="Q4142">
            <v>77</v>
          </cell>
          <cell r="R4142">
            <v>0</v>
          </cell>
          <cell r="S4142">
            <v>0</v>
          </cell>
          <cell r="T4142">
            <v>95893</v>
          </cell>
          <cell r="U4142">
            <v>95893</v>
          </cell>
          <cell r="V4142">
            <v>0</v>
          </cell>
          <cell r="W4142">
            <v>0</v>
          </cell>
          <cell r="X4142" t="str">
            <v>GLAZED VITRIFIED TILES 4X20 CONTAINER SAID TO CON TAIN 77 PALLETS SEVENTY SE VEN PALLETS ONLY CONTAININ G 3867 CARTONS OF GLAZED V ITRIFIED TILES FINE EXPORT ABLE QUALITY AS PER PROFOR MA INVOICE NOS PI 19-20 81 42 DATED 10 07 2020 andPI 19 -20 8134 DATED 10 07 2020 4570 480 SQMS SHIPPING BI LL NO 4783560 DATED 28 08 2020 INVOICE NO SCL 2021 1 055 DATED 28 08 2020 LC NO OBL LC 039 2020 DATED 20 08 2020 ISSUED BY ORIENT BANK LIMITED IEC NO 059102 8671 H S CODE 69072100 DEL IVERY TERM- INCOTERMS FO B INDIA TOTAL GR WT 95 893 400 KGS TOTAL NET WT 9 3959 900 KGS IHC PREPAID F REIGHT PREPAID CARGO IN TR ANSIT TO KAMPALA UGANDA INCOTERM mentioned strictl y without prejudice to the terms and conditions of the contract of carriage CAR RIER RESPONSIBILITY CEASES AT KENYA CARGO INTRANSIT TO UGANDA ON CONSIGNEE OWN COST RISK AND RESPONSIBI LITY</v>
          </cell>
          <cell r="Y4142" t="str">
            <v>Valide</v>
          </cell>
        </row>
        <row r="4143">
          <cell r="A4143" t="str">
            <v>BEAU4231704</v>
          </cell>
          <cell r="B4143">
            <v>40</v>
          </cell>
          <cell r="C4143" t="str">
            <v>MEDUN0738496</v>
          </cell>
          <cell r="D4143">
            <v>0</v>
          </cell>
          <cell r="E4143">
            <v>0</v>
          </cell>
          <cell r="F4143">
            <v>0</v>
          </cell>
          <cell r="G4143">
            <v>0</v>
          </cell>
          <cell r="H4143">
            <v>0</v>
          </cell>
          <cell r="I4143" t="str">
            <v>2020 MSA 167399</v>
          </cell>
          <cell r="J4143">
            <v>15</v>
          </cell>
          <cell r="K4143" t="str">
            <v>AFRISALI TRADING COMPANY LIMITED</v>
          </cell>
          <cell r="L4143" t="str">
            <v>AFRISALI AIR CARGO LIMITED</v>
          </cell>
          <cell r="M4143" t="str">
            <v>OM</v>
          </cell>
          <cell r="N4143" t="str">
            <v>OMSLL</v>
          </cell>
          <cell r="O4143" t="str">
            <v>PK</v>
          </cell>
          <cell r="P4143">
            <v>352</v>
          </cell>
          <cell r="Q4143">
            <v>352</v>
          </cell>
          <cell r="R4143">
            <v>0</v>
          </cell>
          <cell r="S4143">
            <v>0</v>
          </cell>
          <cell r="T4143">
            <v>21690</v>
          </cell>
          <cell r="U4143">
            <v>21690</v>
          </cell>
          <cell r="V4143">
            <v>0</v>
          </cell>
          <cell r="W4143">
            <v>0</v>
          </cell>
          <cell r="X4143" t="str">
            <v>CAR MIRROR AND BODYCAR LIGHT TAPE WATER PUMP DINNER TABLE RECYCLING MACHINE WELDING ROD LIGHT AND LIGHT HOLDER QUILT BABY SAFE CHAIR SHELF CAMERA BATHTUB TOILET WATER FAUCET AND SPRINKER BOLT CHARGER AND PACKGE ETHERNET CABLE BATTERY SOLAR MODULE DUMBBELL WARNING BOARD MATS INCUBATOR NAIL POLISH BICYCLE GLUE KIDS TABLET CERAMIC JEWELRY ROPE CAR AUTO EARPHONE AND PACKGE MASKS HAND BAG CLOTHES SEWING MACHINE TERPERED GLASS SCREEN PROTECTOR PHONE CASE RICER BOX SHOES</v>
          </cell>
          <cell r="Y4143" t="str">
            <v>Valide</v>
          </cell>
        </row>
        <row r="4144">
          <cell r="A4144" t="str">
            <v>DRYU9381934</v>
          </cell>
          <cell r="B4144">
            <v>40</v>
          </cell>
          <cell r="C4144" t="str">
            <v>MEDUN9218334</v>
          </cell>
          <cell r="D4144">
            <v>0</v>
          </cell>
          <cell r="E4144">
            <v>0</v>
          </cell>
          <cell r="F4144">
            <v>0</v>
          </cell>
          <cell r="G4144">
            <v>0</v>
          </cell>
          <cell r="H4144">
            <v>0</v>
          </cell>
          <cell r="I4144" t="str">
            <v>2020 MSA 167399</v>
          </cell>
          <cell r="J4144">
            <v>18</v>
          </cell>
          <cell r="K4144" t="str">
            <v>RUIAN NEW TREND IMP andEXP TRADE CO LTD</v>
          </cell>
          <cell r="L4144" t="str">
            <v>STYROPLAST LTD</v>
          </cell>
          <cell r="M4144" t="str">
            <v>OM</v>
          </cell>
          <cell r="N4144" t="str">
            <v>OMSLL</v>
          </cell>
          <cell r="O4144" t="str">
            <v>PK</v>
          </cell>
          <cell r="P4144">
            <v>9</v>
          </cell>
          <cell r="Q4144">
            <v>9</v>
          </cell>
          <cell r="R4144">
            <v>9</v>
          </cell>
          <cell r="S4144">
            <v>9</v>
          </cell>
          <cell r="T4144">
            <v>5750</v>
          </cell>
          <cell r="U4144">
            <v>5750</v>
          </cell>
          <cell r="V4144">
            <v>5750</v>
          </cell>
          <cell r="W4144">
            <v>5750</v>
          </cell>
          <cell r="X4144" t="str">
            <v>RQL-800 BAG MAKING MACHINE RQL-700 BAG MAKING MACHINE</v>
          </cell>
          <cell r="Y4144" t="str">
            <v>Valide</v>
          </cell>
        </row>
        <row r="4145">
          <cell r="A4145" t="str">
            <v>CXDU1957554</v>
          </cell>
          <cell r="B4145">
            <v>20</v>
          </cell>
          <cell r="C4145" t="str">
            <v>MEDUN9231303</v>
          </cell>
          <cell r="D4145">
            <v>0</v>
          </cell>
          <cell r="E4145">
            <v>0</v>
          </cell>
          <cell r="F4145">
            <v>0</v>
          </cell>
          <cell r="G4145">
            <v>0</v>
          </cell>
          <cell r="H4145">
            <v>0</v>
          </cell>
          <cell r="I4145" t="str">
            <v>2020 MSA 167399</v>
          </cell>
          <cell r="J4145">
            <v>20</v>
          </cell>
          <cell r="K4145" t="str">
            <v>MASSTORES PTY LTD</v>
          </cell>
          <cell r="L4145" t="str">
            <v>GAME DISCOUNT WORLD KENYA LTD</v>
          </cell>
          <cell r="M4145" t="str">
            <v>OM</v>
          </cell>
          <cell r="N4145" t="str">
            <v>OMSLL</v>
          </cell>
          <cell r="O4145" t="str">
            <v>CT</v>
          </cell>
          <cell r="P4145">
            <v>447</v>
          </cell>
          <cell r="Q4145">
            <v>447</v>
          </cell>
          <cell r="R4145">
            <v>447</v>
          </cell>
          <cell r="S4145">
            <v>447</v>
          </cell>
          <cell r="T4145">
            <v>9196</v>
          </cell>
          <cell r="U4145">
            <v>9196</v>
          </cell>
          <cell r="V4145">
            <v>9196</v>
          </cell>
          <cell r="W4145">
            <v>9196</v>
          </cell>
          <cell r="X4145" t="str">
            <v>HOME GYM WITH 50KG STACK TROJAN POWER 1 0 HOME GYM TROJAN DUMBELL BENCH TROJAN FLAT BENCH TROJAN POWER RACK PRACK TROJAN SIT UP 140 BENCH TROJAN STRENGTH BENCH TROJAN TWIST AND SHAPE PO GKE20 0009A IDF NO E2005336636</v>
          </cell>
          <cell r="Y4145" t="str">
            <v>Valide</v>
          </cell>
        </row>
        <row r="4146">
          <cell r="A4146" t="str">
            <v>TCNU3287522</v>
          </cell>
          <cell r="B4146">
            <v>40</v>
          </cell>
          <cell r="C4146" t="str">
            <v>MEDUNC291170</v>
          </cell>
          <cell r="D4146">
            <v>0</v>
          </cell>
          <cell r="E4146">
            <v>0</v>
          </cell>
          <cell r="F4146">
            <v>0</v>
          </cell>
          <cell r="G4146">
            <v>0</v>
          </cell>
          <cell r="H4146">
            <v>0</v>
          </cell>
          <cell r="I4146" t="str">
            <v>2020 MSA 167118</v>
          </cell>
          <cell r="J4146">
            <v>209</v>
          </cell>
          <cell r="K4146" t="str">
            <v>MONDI PAPER SALES GMBH</v>
          </cell>
          <cell r="L4146" t="str">
            <v>POLYTHENE INDUSTRIES MOMBASA ROAD</v>
          </cell>
          <cell r="M4146" t="str">
            <v>OM</v>
          </cell>
          <cell r="N4146" t="str">
            <v>OMSLL</v>
          </cell>
          <cell r="O4146" t="str">
            <v>RL</v>
          </cell>
          <cell r="P4146">
            <v>20</v>
          </cell>
          <cell r="Q4146">
            <v>20</v>
          </cell>
          <cell r="R4146">
            <v>0</v>
          </cell>
          <cell r="S4146">
            <v>0</v>
          </cell>
          <cell r="T4146">
            <v>23044</v>
          </cell>
          <cell r="U4146">
            <v>23044</v>
          </cell>
          <cell r="V4146">
            <v>0</v>
          </cell>
          <cell r="W4146">
            <v>0</v>
          </cell>
          <cell r="X4146" t="str">
            <v>KRAFT LINER BOARD 100 GSM KRAFT LINER BOARD 100 GSM HS CODE 4804110000 IDF NO E2006352748 ORIGIN POLAND CFR MOMBASA</v>
          </cell>
          <cell r="Y4146" t="str">
            <v>Valide</v>
          </cell>
        </row>
        <row r="4147">
          <cell r="A4147" t="str">
            <v>FDCU0051076</v>
          </cell>
          <cell r="B4147">
            <v>40</v>
          </cell>
          <cell r="C4147" t="str">
            <v>MEDUND925529</v>
          </cell>
          <cell r="D4147">
            <v>0</v>
          </cell>
          <cell r="E4147">
            <v>0</v>
          </cell>
          <cell r="F4147">
            <v>0</v>
          </cell>
          <cell r="G4147">
            <v>0</v>
          </cell>
          <cell r="H4147">
            <v>0</v>
          </cell>
          <cell r="I4147" t="str">
            <v>2020 MSA 167311</v>
          </cell>
          <cell r="J4147">
            <v>124</v>
          </cell>
          <cell r="K4147" t="str">
            <v>STAULUND MASKINHANDEL</v>
          </cell>
          <cell r="L4147" t="str">
            <v>RICHARD KIBET MARU</v>
          </cell>
          <cell r="M4147" t="str">
            <v>OM</v>
          </cell>
          <cell r="N4147" t="str">
            <v>OMSLL</v>
          </cell>
          <cell r="O4147" t="str">
            <v>PK</v>
          </cell>
          <cell r="P4147">
            <v>4</v>
          </cell>
          <cell r="Q4147">
            <v>4</v>
          </cell>
          <cell r="R4147">
            <v>4</v>
          </cell>
          <cell r="S4147">
            <v>4</v>
          </cell>
          <cell r="T4147">
            <v>18000</v>
          </cell>
          <cell r="U4147">
            <v>18000</v>
          </cell>
          <cell r="V4147">
            <v>17900</v>
          </cell>
          <cell r="W4147">
            <v>17900</v>
          </cell>
          <cell r="X4147" t="str">
            <v>OF ONE USED TRACTOR JOHN DEERE 3040 SERIAL NO 362629 ENGINE NO 423110CD ONE USED TRACTOR FIAT 100-90 SERIAL NO 252909 ENGINE NO 806506 ONE USED TRACTOR MASSEY FERGUSON 265 SERIAL NO 37113016 ENGINE NO 1666930M ONE USED TRACTOR LAMBORGHINI 956 DT SERIAL NO 1169 ENGINE NO 07511100</v>
          </cell>
          <cell r="Y4147" t="str">
            <v>Valide</v>
          </cell>
        </row>
        <row r="4148">
          <cell r="A4148" t="str">
            <v>MEDU4630280</v>
          </cell>
          <cell r="B4148">
            <v>40</v>
          </cell>
          <cell r="C4148" t="str">
            <v>MEDUOM036721</v>
          </cell>
          <cell r="D4148">
            <v>0</v>
          </cell>
          <cell r="E4148">
            <v>0</v>
          </cell>
          <cell r="F4148">
            <v>0</v>
          </cell>
          <cell r="G4148">
            <v>0</v>
          </cell>
          <cell r="H4148">
            <v>0</v>
          </cell>
          <cell r="I4148" t="str">
            <v>2020 MSA 167340</v>
          </cell>
          <cell r="J4148">
            <v>53</v>
          </cell>
          <cell r="K4148" t="str">
            <v>MAJAN GLASS CO SAOG</v>
          </cell>
          <cell r="L4148" t="str">
            <v>FRIGOKEN LTD</v>
          </cell>
          <cell r="M4148" t="str">
            <v>OM</v>
          </cell>
          <cell r="N4148" t="str">
            <v>OMSLL</v>
          </cell>
          <cell r="O4148" t="str">
            <v>PE</v>
          </cell>
          <cell r="P4148">
            <v>105</v>
          </cell>
          <cell r="Q4148">
            <v>105</v>
          </cell>
          <cell r="R4148">
            <v>105</v>
          </cell>
          <cell r="S4148">
            <v>105</v>
          </cell>
          <cell r="T4148">
            <v>81585</v>
          </cell>
          <cell r="U4148">
            <v>81585</v>
          </cell>
          <cell r="V4148">
            <v>81585</v>
          </cell>
          <cell r="W4148">
            <v>81585</v>
          </cell>
          <cell r="X4148" t="str">
            <v>Empty Glass Bottles</v>
          </cell>
          <cell r="Y4148" t="str">
            <v>Valide</v>
          </cell>
        </row>
        <row r="4149">
          <cell r="A4149" t="str">
            <v>FBLU0100810</v>
          </cell>
          <cell r="B4149">
            <v>40</v>
          </cell>
          <cell r="C4149" t="str">
            <v>MEDUOM036721</v>
          </cell>
          <cell r="D4149">
            <v>0</v>
          </cell>
          <cell r="E4149">
            <v>0</v>
          </cell>
          <cell r="F4149">
            <v>0</v>
          </cell>
          <cell r="G4149">
            <v>0</v>
          </cell>
          <cell r="H4149">
            <v>0</v>
          </cell>
          <cell r="I4149" t="str">
            <v>2020 MSA 167340</v>
          </cell>
          <cell r="J4149">
            <v>53</v>
          </cell>
          <cell r="K4149" t="str">
            <v>MAJAN GLASS CO SAOG</v>
          </cell>
          <cell r="L4149" t="str">
            <v>FRIGOKEN LTD</v>
          </cell>
          <cell r="M4149" t="str">
            <v>OM</v>
          </cell>
          <cell r="N4149" t="str">
            <v>OMSLL</v>
          </cell>
          <cell r="O4149" t="str">
            <v>PE</v>
          </cell>
          <cell r="P4149">
            <v>105</v>
          </cell>
          <cell r="Q4149">
            <v>105</v>
          </cell>
          <cell r="R4149">
            <v>105</v>
          </cell>
          <cell r="S4149">
            <v>105</v>
          </cell>
          <cell r="T4149">
            <v>81585</v>
          </cell>
          <cell r="U4149">
            <v>81585</v>
          </cell>
          <cell r="V4149">
            <v>81585</v>
          </cell>
          <cell r="W4149">
            <v>81585</v>
          </cell>
          <cell r="X4149" t="str">
            <v>Empty Glass Bottles</v>
          </cell>
          <cell r="Y4149" t="str">
            <v>Valide</v>
          </cell>
        </row>
        <row r="4150">
          <cell r="A4150" t="str">
            <v>TCNU1319528</v>
          </cell>
          <cell r="B4150">
            <v>40</v>
          </cell>
          <cell r="C4150" t="str">
            <v>MEDUOM036721</v>
          </cell>
          <cell r="D4150">
            <v>0</v>
          </cell>
          <cell r="E4150">
            <v>0</v>
          </cell>
          <cell r="F4150">
            <v>0</v>
          </cell>
          <cell r="G4150">
            <v>0</v>
          </cell>
          <cell r="H4150">
            <v>0</v>
          </cell>
          <cell r="I4150" t="str">
            <v>2020 MSA 167340</v>
          </cell>
          <cell r="J4150">
            <v>53</v>
          </cell>
          <cell r="K4150" t="str">
            <v>MAJAN GLASS CO SAOG</v>
          </cell>
          <cell r="L4150" t="str">
            <v>FRIGOKEN LTD</v>
          </cell>
          <cell r="M4150" t="str">
            <v>OM</v>
          </cell>
          <cell r="N4150" t="str">
            <v>OMSLL</v>
          </cell>
          <cell r="O4150" t="str">
            <v>PE</v>
          </cell>
          <cell r="P4150">
            <v>105</v>
          </cell>
          <cell r="Q4150">
            <v>105</v>
          </cell>
          <cell r="R4150">
            <v>105</v>
          </cell>
          <cell r="S4150">
            <v>105</v>
          </cell>
          <cell r="T4150">
            <v>81585</v>
          </cell>
          <cell r="U4150">
            <v>81585</v>
          </cell>
          <cell r="V4150">
            <v>81585</v>
          </cell>
          <cell r="W4150">
            <v>81585</v>
          </cell>
          <cell r="X4150" t="str">
            <v>Empty Glass Bottles</v>
          </cell>
          <cell r="Y4150" t="str">
            <v>Valide</v>
          </cell>
        </row>
        <row r="4151">
          <cell r="A4151" t="str">
            <v>MSDU7459239</v>
          </cell>
          <cell r="B4151">
            <v>40</v>
          </cell>
          <cell r="C4151" t="str">
            <v>MEDUOM036721</v>
          </cell>
          <cell r="D4151">
            <v>0</v>
          </cell>
          <cell r="E4151">
            <v>0</v>
          </cell>
          <cell r="F4151">
            <v>0</v>
          </cell>
          <cell r="G4151">
            <v>0</v>
          </cell>
          <cell r="H4151">
            <v>0</v>
          </cell>
          <cell r="I4151" t="str">
            <v>2020 MSA 167340</v>
          </cell>
          <cell r="J4151">
            <v>53</v>
          </cell>
          <cell r="K4151" t="str">
            <v>MAJAN GLASS CO SAOG</v>
          </cell>
          <cell r="L4151" t="str">
            <v>FRIGOKEN LTD</v>
          </cell>
          <cell r="M4151" t="str">
            <v>OM</v>
          </cell>
          <cell r="N4151" t="str">
            <v>OMSLL</v>
          </cell>
          <cell r="O4151" t="str">
            <v>PE</v>
          </cell>
          <cell r="P4151">
            <v>105</v>
          </cell>
          <cell r="Q4151">
            <v>105</v>
          </cell>
          <cell r="R4151">
            <v>105</v>
          </cell>
          <cell r="S4151">
            <v>105</v>
          </cell>
          <cell r="T4151">
            <v>81585</v>
          </cell>
          <cell r="U4151">
            <v>81585</v>
          </cell>
          <cell r="V4151">
            <v>81585</v>
          </cell>
          <cell r="W4151">
            <v>81585</v>
          </cell>
          <cell r="X4151" t="str">
            <v>Empty Glass Bottles</v>
          </cell>
          <cell r="Y4151" t="str">
            <v>Valide</v>
          </cell>
        </row>
        <row r="4152">
          <cell r="A4152" t="str">
            <v>TGHU9771011</v>
          </cell>
          <cell r="B4152">
            <v>40</v>
          </cell>
          <cell r="C4152" t="str">
            <v>MEDUOM036721</v>
          </cell>
          <cell r="D4152">
            <v>0</v>
          </cell>
          <cell r="E4152">
            <v>0</v>
          </cell>
          <cell r="F4152">
            <v>0</v>
          </cell>
          <cell r="G4152">
            <v>0</v>
          </cell>
          <cell r="H4152">
            <v>0</v>
          </cell>
          <cell r="I4152" t="str">
            <v>2020 MSA 167340</v>
          </cell>
          <cell r="J4152">
            <v>53</v>
          </cell>
          <cell r="K4152" t="str">
            <v>MAJAN GLASS CO SAOG</v>
          </cell>
          <cell r="L4152" t="str">
            <v>FRIGOKEN LTD</v>
          </cell>
          <cell r="M4152" t="str">
            <v>OM</v>
          </cell>
          <cell r="N4152" t="str">
            <v>OMSLL</v>
          </cell>
          <cell r="O4152" t="str">
            <v>PE</v>
          </cell>
          <cell r="P4152">
            <v>105</v>
          </cell>
          <cell r="Q4152">
            <v>105</v>
          </cell>
          <cell r="R4152">
            <v>105</v>
          </cell>
          <cell r="S4152">
            <v>105</v>
          </cell>
          <cell r="T4152">
            <v>81585</v>
          </cell>
          <cell r="U4152">
            <v>81585</v>
          </cell>
          <cell r="V4152">
            <v>81585</v>
          </cell>
          <cell r="W4152">
            <v>81585</v>
          </cell>
          <cell r="X4152" t="str">
            <v>Empty Glass Bottles</v>
          </cell>
          <cell r="Y4152" t="str">
            <v>Valide</v>
          </cell>
        </row>
        <row r="4153">
          <cell r="A4153" t="str">
            <v>BEAU4215703</v>
          </cell>
          <cell r="B4153">
            <v>40</v>
          </cell>
          <cell r="C4153" t="str">
            <v>MEDUPE051537</v>
          </cell>
          <cell r="D4153">
            <v>0</v>
          </cell>
          <cell r="E4153">
            <v>0</v>
          </cell>
          <cell r="F4153">
            <v>0</v>
          </cell>
          <cell r="G4153">
            <v>0</v>
          </cell>
          <cell r="H4153">
            <v>0</v>
          </cell>
          <cell r="I4153" t="str">
            <v>2020 MSA 167297</v>
          </cell>
          <cell r="J4153">
            <v>389</v>
          </cell>
          <cell r="K4153" t="str">
            <v>GOODYEAR SA PTY LTD</v>
          </cell>
          <cell r="L4153" t="str">
            <v>AUTOXPRESS LIMITED</v>
          </cell>
          <cell r="M4153" t="str">
            <v>NA</v>
          </cell>
          <cell r="N4153" t="str">
            <v>OMSLL</v>
          </cell>
          <cell r="O4153" t="str">
            <v>NE</v>
          </cell>
          <cell r="P4153">
            <v>628</v>
          </cell>
          <cell r="Q4153">
            <v>628</v>
          </cell>
          <cell r="R4153">
            <v>628</v>
          </cell>
          <cell r="S4153">
            <v>628</v>
          </cell>
          <cell r="T4153">
            <v>10176</v>
          </cell>
          <cell r="U4153">
            <v>10176</v>
          </cell>
          <cell r="V4153">
            <v>10176</v>
          </cell>
          <cell r="W4153">
            <v>10176</v>
          </cell>
          <cell r="X4153" t="str">
            <v>TYRES IDF NUMBER E2008383 328 COUNTRY OF ORIGIN SO UTH AFRICA Harmonized Code 401110</v>
          </cell>
          <cell r="Y4153" t="str">
            <v>Valide</v>
          </cell>
        </row>
        <row r="4154">
          <cell r="A4154" t="str">
            <v>MEDU4534054</v>
          </cell>
          <cell r="B4154">
            <v>40</v>
          </cell>
          <cell r="C4154" t="str">
            <v>MEDUPE053962</v>
          </cell>
          <cell r="D4154">
            <v>0</v>
          </cell>
          <cell r="E4154">
            <v>0</v>
          </cell>
          <cell r="F4154">
            <v>0</v>
          </cell>
          <cell r="G4154">
            <v>0</v>
          </cell>
          <cell r="H4154">
            <v>0</v>
          </cell>
          <cell r="I4154" t="str">
            <v>2020 MSA 167297</v>
          </cell>
          <cell r="J4154">
            <v>400</v>
          </cell>
          <cell r="K4154" t="str">
            <v>GOODYEAR SA PTY LTD</v>
          </cell>
          <cell r="L4154" t="str">
            <v>AUTOXPRESS LIMITED</v>
          </cell>
          <cell r="M4154" t="str">
            <v>NA</v>
          </cell>
          <cell r="N4154" t="str">
            <v>OMSLL</v>
          </cell>
          <cell r="O4154" t="str">
            <v>NE</v>
          </cell>
          <cell r="P4154">
            <v>850</v>
          </cell>
          <cell r="Q4154">
            <v>850</v>
          </cell>
          <cell r="R4154">
            <v>850</v>
          </cell>
          <cell r="S4154">
            <v>850</v>
          </cell>
          <cell r="T4154">
            <v>10103</v>
          </cell>
          <cell r="U4154">
            <v>10103</v>
          </cell>
          <cell r="V4154">
            <v>10103</v>
          </cell>
          <cell r="W4154">
            <v>10103</v>
          </cell>
          <cell r="X4154" t="str">
            <v>TYRES IDF NUMBER E2008389 857 COUNTRY OF ORIGIN SO UTH AFRICA Harmonized Code 401110</v>
          </cell>
          <cell r="Y4154" t="str">
            <v>Valide</v>
          </cell>
        </row>
        <row r="4155">
          <cell r="A4155" t="str">
            <v>FTAU1450450</v>
          </cell>
          <cell r="B4155">
            <v>20</v>
          </cell>
          <cell r="C4155" t="str">
            <v>MEDUPK986826</v>
          </cell>
          <cell r="D4155">
            <v>0</v>
          </cell>
          <cell r="E4155">
            <v>0</v>
          </cell>
          <cell r="F4155">
            <v>0</v>
          </cell>
          <cell r="G4155">
            <v>0</v>
          </cell>
          <cell r="H4155">
            <v>0</v>
          </cell>
          <cell r="I4155" t="str">
            <v>2020 MSA 167147</v>
          </cell>
          <cell r="J4155">
            <v>114</v>
          </cell>
          <cell r="K4155" t="str">
            <v>AD FINE</v>
          </cell>
          <cell r="L4155" t="str">
            <v>TO THE ORDER OF</v>
          </cell>
          <cell r="M4155" t="str">
            <v>OM</v>
          </cell>
          <cell r="N4155" t="str">
            <v>OMSLL</v>
          </cell>
          <cell r="O4155" t="str">
            <v>BG</v>
          </cell>
          <cell r="P4155">
            <v>7600</v>
          </cell>
          <cell r="Q4155">
            <v>7600</v>
          </cell>
          <cell r="R4155">
            <v>7600</v>
          </cell>
          <cell r="S4155">
            <v>7600</v>
          </cell>
          <cell r="T4155">
            <v>227880</v>
          </cell>
          <cell r="U4155">
            <v>227880</v>
          </cell>
          <cell r="V4155">
            <v>227880</v>
          </cell>
          <cell r="W4155">
            <v>227880</v>
          </cell>
          <cell r="X4155" t="str">
            <v>TOTAL-7600-BAGS 226 00 M T ONS A 05 FCL 5200-BAGS 130 00 M TONS PAKISTAN LONG G RAIN RICE PK-386 PARBOILE D RICE SILKY SORTEXED PACK ING IN 25 KG COTTON BAGS B 02 FCL 1200-BAGS 48 00 M TONS PAKISTAN LONG GRAIN R ICE PK-386 PARBOILED RICE SILKY SORTEXED PACKING IN 10X4 40 KG MASTER PP BAGS C 02 FCL 1200-BAGS 48 00 M TONS PAKISTAN LONG GRAIN RICE PK-386 PARBOILED RI CE SILKY SORTEXED PACKING IN 8X5 40 KG MASTER PP BAG S FORM E NO JSB-2020-0000 029451 DATE 01 09 2020 NE T WEIGHT 226 00 M TONS GROSS WEIGHT 227 880 M T ONS 21 DAYS DUMERRAGE FREE AT DESTINATION PORT 2ND NOTIFY PARTY NIP EX AUTO LTD P O BOX 40830- 80100</v>
          </cell>
          <cell r="Y4155" t="str">
            <v>Valide</v>
          </cell>
        </row>
        <row r="4156">
          <cell r="A4156" t="str">
            <v>TEMU2029930</v>
          </cell>
          <cell r="B4156">
            <v>20</v>
          </cell>
          <cell r="C4156" t="str">
            <v>MEDUPL151313</v>
          </cell>
          <cell r="D4156">
            <v>0</v>
          </cell>
          <cell r="E4156">
            <v>0</v>
          </cell>
          <cell r="F4156">
            <v>0</v>
          </cell>
          <cell r="G4156">
            <v>0</v>
          </cell>
          <cell r="H4156">
            <v>0</v>
          </cell>
          <cell r="I4156" t="str">
            <v>2020 MSA 167297</v>
          </cell>
          <cell r="J4156">
            <v>413</v>
          </cell>
          <cell r="K4156" t="str">
            <v>MAURITIUS SUGAR SYNDICATE</v>
          </cell>
          <cell r="L4156" t="str">
            <v>HEROTS ENTERPRISES LIMITED</v>
          </cell>
          <cell r="M4156" t="str">
            <v>NA</v>
          </cell>
          <cell r="N4156" t="str">
            <v>OMSLL</v>
          </cell>
          <cell r="O4156" t="str">
            <v>BG</v>
          </cell>
          <cell r="P4156">
            <v>20000</v>
          </cell>
          <cell r="Q4156">
            <v>20000</v>
          </cell>
          <cell r="R4156">
            <v>0</v>
          </cell>
          <cell r="S4156">
            <v>0</v>
          </cell>
          <cell r="T4156">
            <v>1003200</v>
          </cell>
          <cell r="U4156">
            <v>1003200</v>
          </cell>
          <cell r="V4156">
            <v>0</v>
          </cell>
          <cell r="W4156">
            <v>0</v>
          </cell>
          <cell r="X4156" t="str">
            <v>BROWN CANE SUGAR IN 50 KGS BAGS NET WEIGHT 25 000 KGS</v>
          </cell>
          <cell r="Y4156" t="str">
            <v>Valide</v>
          </cell>
        </row>
        <row r="4157">
          <cell r="A4157" t="str">
            <v>TRHU2209370</v>
          </cell>
          <cell r="B4157">
            <v>20</v>
          </cell>
          <cell r="C4157" t="str">
            <v>MEDUPL151313</v>
          </cell>
          <cell r="D4157">
            <v>0</v>
          </cell>
          <cell r="E4157">
            <v>0</v>
          </cell>
          <cell r="F4157">
            <v>0</v>
          </cell>
          <cell r="G4157">
            <v>0</v>
          </cell>
          <cell r="H4157">
            <v>0</v>
          </cell>
          <cell r="I4157" t="str">
            <v>2020 MSA 167297</v>
          </cell>
          <cell r="J4157">
            <v>413</v>
          </cell>
          <cell r="K4157" t="str">
            <v>MAURITIUS SUGAR SYNDICATE</v>
          </cell>
          <cell r="L4157" t="str">
            <v>HEROTS ENTERPRISES LIMITED</v>
          </cell>
          <cell r="M4157" t="str">
            <v>NA</v>
          </cell>
          <cell r="N4157" t="str">
            <v>OMSLL</v>
          </cell>
          <cell r="O4157" t="str">
            <v>BG</v>
          </cell>
          <cell r="P4157">
            <v>20000</v>
          </cell>
          <cell r="Q4157">
            <v>20000</v>
          </cell>
          <cell r="R4157">
            <v>0</v>
          </cell>
          <cell r="S4157">
            <v>0</v>
          </cell>
          <cell r="T4157">
            <v>1003200</v>
          </cell>
          <cell r="U4157">
            <v>1003200</v>
          </cell>
          <cell r="V4157">
            <v>0</v>
          </cell>
          <cell r="W4157">
            <v>0</v>
          </cell>
          <cell r="X4157" t="str">
            <v>BROWN CANE SUGAR IN 50 KGS BAGS NET WEIGHT 25 000 KGS</v>
          </cell>
          <cell r="Y4157" t="str">
            <v>Valide</v>
          </cell>
        </row>
        <row r="4158">
          <cell r="A4158" t="str">
            <v>DFSU2086434</v>
          </cell>
          <cell r="B4158">
            <v>20</v>
          </cell>
          <cell r="C4158" t="str">
            <v>MEDUPL151313</v>
          </cell>
          <cell r="D4158">
            <v>0</v>
          </cell>
          <cell r="E4158">
            <v>0</v>
          </cell>
          <cell r="F4158">
            <v>0</v>
          </cell>
          <cell r="G4158">
            <v>0</v>
          </cell>
          <cell r="H4158">
            <v>0</v>
          </cell>
          <cell r="I4158" t="str">
            <v>2020 MSA 167297</v>
          </cell>
          <cell r="J4158">
            <v>413</v>
          </cell>
          <cell r="K4158" t="str">
            <v>MAURITIUS SUGAR SYNDICATE</v>
          </cell>
          <cell r="L4158" t="str">
            <v>HEROTS ENTERPRISES LIMITED</v>
          </cell>
          <cell r="M4158" t="str">
            <v>NA</v>
          </cell>
          <cell r="N4158" t="str">
            <v>OMSLL</v>
          </cell>
          <cell r="O4158" t="str">
            <v>BG</v>
          </cell>
          <cell r="P4158">
            <v>20000</v>
          </cell>
          <cell r="Q4158">
            <v>20000</v>
          </cell>
          <cell r="R4158">
            <v>0</v>
          </cell>
          <cell r="S4158">
            <v>0</v>
          </cell>
          <cell r="T4158">
            <v>1003200</v>
          </cell>
          <cell r="U4158">
            <v>1003200</v>
          </cell>
          <cell r="V4158">
            <v>0</v>
          </cell>
          <cell r="W4158">
            <v>0</v>
          </cell>
          <cell r="X4158" t="str">
            <v>BROWN CANE SUGAR IN 50 KGS BAGS NET WEIGHT 25 000 KGS</v>
          </cell>
          <cell r="Y4158" t="str">
            <v>Valide</v>
          </cell>
        </row>
        <row r="4159">
          <cell r="A4159" t="str">
            <v>MSCU6813771</v>
          </cell>
          <cell r="B4159">
            <v>20</v>
          </cell>
          <cell r="C4159" t="str">
            <v>MEDUPL151313</v>
          </cell>
          <cell r="D4159">
            <v>0</v>
          </cell>
          <cell r="E4159">
            <v>0</v>
          </cell>
          <cell r="F4159">
            <v>0</v>
          </cell>
          <cell r="G4159">
            <v>0</v>
          </cell>
          <cell r="H4159">
            <v>0</v>
          </cell>
          <cell r="I4159" t="str">
            <v>2020 MSA 167297</v>
          </cell>
          <cell r="J4159">
            <v>413</v>
          </cell>
          <cell r="K4159" t="str">
            <v>MAURITIUS SUGAR SYNDICATE</v>
          </cell>
          <cell r="L4159" t="str">
            <v>HEROTS ENTERPRISES LIMITED</v>
          </cell>
          <cell r="M4159" t="str">
            <v>NA</v>
          </cell>
          <cell r="N4159" t="str">
            <v>OMSLL</v>
          </cell>
          <cell r="O4159" t="str">
            <v>BG</v>
          </cell>
          <cell r="P4159">
            <v>20000</v>
          </cell>
          <cell r="Q4159">
            <v>20000</v>
          </cell>
          <cell r="R4159">
            <v>0</v>
          </cell>
          <cell r="S4159">
            <v>0</v>
          </cell>
          <cell r="T4159">
            <v>1003200</v>
          </cell>
          <cell r="U4159">
            <v>1003200</v>
          </cell>
          <cell r="V4159">
            <v>0</v>
          </cell>
          <cell r="W4159">
            <v>0</v>
          </cell>
          <cell r="X4159" t="str">
            <v>BROWN CANE SUGAR IN 50 KGS BAGS NET WEIGHT 25 000 KGS</v>
          </cell>
          <cell r="Y4159" t="str">
            <v>Valide</v>
          </cell>
        </row>
        <row r="4160">
          <cell r="A4160" t="str">
            <v>MSCU6991156</v>
          </cell>
          <cell r="B4160">
            <v>20</v>
          </cell>
          <cell r="C4160" t="str">
            <v>MEDUPL151313</v>
          </cell>
          <cell r="D4160">
            <v>0</v>
          </cell>
          <cell r="E4160">
            <v>0</v>
          </cell>
          <cell r="F4160">
            <v>0</v>
          </cell>
          <cell r="G4160">
            <v>0</v>
          </cell>
          <cell r="H4160">
            <v>0</v>
          </cell>
          <cell r="I4160" t="str">
            <v>2020 MSA 167297</v>
          </cell>
          <cell r="J4160">
            <v>413</v>
          </cell>
          <cell r="K4160" t="str">
            <v>MAURITIUS SUGAR SYNDICATE</v>
          </cell>
          <cell r="L4160" t="str">
            <v>HEROTS ENTERPRISES LIMITED</v>
          </cell>
          <cell r="M4160" t="str">
            <v>NA</v>
          </cell>
          <cell r="N4160" t="str">
            <v>OMSLL</v>
          </cell>
          <cell r="O4160" t="str">
            <v>BG</v>
          </cell>
          <cell r="P4160">
            <v>20000</v>
          </cell>
          <cell r="Q4160">
            <v>20000</v>
          </cell>
          <cell r="R4160">
            <v>0</v>
          </cell>
          <cell r="S4160">
            <v>0</v>
          </cell>
          <cell r="T4160">
            <v>1003200</v>
          </cell>
          <cell r="U4160">
            <v>1003200</v>
          </cell>
          <cell r="V4160">
            <v>0</v>
          </cell>
          <cell r="W4160">
            <v>0</v>
          </cell>
          <cell r="X4160" t="str">
            <v>BROWN CANE SUGAR IN 50 KGS BAGS NET WEIGHT 25 000 KGS</v>
          </cell>
          <cell r="Y4160" t="str">
            <v>Valide</v>
          </cell>
        </row>
        <row r="4161">
          <cell r="A4161" t="str">
            <v>MEDU5857766</v>
          </cell>
          <cell r="B4161">
            <v>20</v>
          </cell>
          <cell r="C4161" t="str">
            <v>MEDUPL151313</v>
          </cell>
          <cell r="D4161">
            <v>0</v>
          </cell>
          <cell r="E4161">
            <v>0</v>
          </cell>
          <cell r="F4161">
            <v>0</v>
          </cell>
          <cell r="G4161">
            <v>0</v>
          </cell>
          <cell r="H4161">
            <v>0</v>
          </cell>
          <cell r="I4161" t="str">
            <v>2020 MSA 167297</v>
          </cell>
          <cell r="J4161">
            <v>413</v>
          </cell>
          <cell r="K4161" t="str">
            <v>MAURITIUS SUGAR SYNDICATE</v>
          </cell>
          <cell r="L4161" t="str">
            <v>HEROTS ENTERPRISES LIMITED</v>
          </cell>
          <cell r="M4161" t="str">
            <v>NA</v>
          </cell>
          <cell r="N4161" t="str">
            <v>OMSLL</v>
          </cell>
          <cell r="O4161" t="str">
            <v>BG</v>
          </cell>
          <cell r="P4161">
            <v>20000</v>
          </cell>
          <cell r="Q4161">
            <v>20000</v>
          </cell>
          <cell r="R4161">
            <v>0</v>
          </cell>
          <cell r="S4161">
            <v>0</v>
          </cell>
          <cell r="T4161">
            <v>1003200</v>
          </cell>
          <cell r="U4161">
            <v>1003200</v>
          </cell>
          <cell r="V4161">
            <v>0</v>
          </cell>
          <cell r="W4161">
            <v>0</v>
          </cell>
          <cell r="X4161" t="str">
            <v>BROWN CANE SUGAR IN 50 KGS BAGS NET WEIGHT 25 000 KGS</v>
          </cell>
          <cell r="Y4161" t="str">
            <v>Valide</v>
          </cell>
        </row>
        <row r="4162">
          <cell r="A4162" t="str">
            <v>TCLU2234433</v>
          </cell>
          <cell r="B4162">
            <v>20</v>
          </cell>
          <cell r="C4162" t="str">
            <v>MEDUPL151313</v>
          </cell>
          <cell r="D4162">
            <v>0</v>
          </cell>
          <cell r="E4162">
            <v>0</v>
          </cell>
          <cell r="F4162">
            <v>0</v>
          </cell>
          <cell r="G4162">
            <v>0</v>
          </cell>
          <cell r="H4162">
            <v>0</v>
          </cell>
          <cell r="I4162" t="str">
            <v>2020 MSA 167297</v>
          </cell>
          <cell r="J4162">
            <v>413</v>
          </cell>
          <cell r="K4162" t="str">
            <v>MAURITIUS SUGAR SYNDICATE</v>
          </cell>
          <cell r="L4162" t="str">
            <v>HEROTS ENTERPRISES LIMITED</v>
          </cell>
          <cell r="M4162" t="str">
            <v>NA</v>
          </cell>
          <cell r="N4162" t="str">
            <v>OMSLL</v>
          </cell>
          <cell r="O4162" t="str">
            <v>BG</v>
          </cell>
          <cell r="P4162">
            <v>20000</v>
          </cell>
          <cell r="Q4162">
            <v>20000</v>
          </cell>
          <cell r="R4162">
            <v>0</v>
          </cell>
          <cell r="S4162">
            <v>0</v>
          </cell>
          <cell r="T4162">
            <v>1003200</v>
          </cell>
          <cell r="U4162">
            <v>1003200</v>
          </cell>
          <cell r="V4162">
            <v>0</v>
          </cell>
          <cell r="W4162">
            <v>0</v>
          </cell>
          <cell r="X4162" t="str">
            <v>BROWN CANE SUGAR IN 50 KGS BAGS NET WEIGHT 25 000 KGS</v>
          </cell>
          <cell r="Y4162" t="str">
            <v>Valide</v>
          </cell>
        </row>
        <row r="4163">
          <cell r="A4163" t="str">
            <v>MSCU6876574</v>
          </cell>
          <cell r="B4163">
            <v>20</v>
          </cell>
          <cell r="C4163" t="str">
            <v>MEDUPL151313</v>
          </cell>
          <cell r="D4163">
            <v>0</v>
          </cell>
          <cell r="E4163">
            <v>0</v>
          </cell>
          <cell r="F4163">
            <v>0</v>
          </cell>
          <cell r="G4163">
            <v>0</v>
          </cell>
          <cell r="H4163">
            <v>0</v>
          </cell>
          <cell r="I4163" t="str">
            <v>2020 MSA 167297</v>
          </cell>
          <cell r="J4163">
            <v>413</v>
          </cell>
          <cell r="K4163" t="str">
            <v>MAURITIUS SUGAR SYNDICATE</v>
          </cell>
          <cell r="L4163" t="str">
            <v>HEROTS ENTERPRISES LIMITED</v>
          </cell>
          <cell r="M4163" t="str">
            <v>NA</v>
          </cell>
          <cell r="N4163" t="str">
            <v>OMSLL</v>
          </cell>
          <cell r="O4163" t="str">
            <v>BG</v>
          </cell>
          <cell r="P4163">
            <v>20000</v>
          </cell>
          <cell r="Q4163">
            <v>20000</v>
          </cell>
          <cell r="R4163">
            <v>0</v>
          </cell>
          <cell r="S4163">
            <v>0</v>
          </cell>
          <cell r="T4163">
            <v>1003200</v>
          </cell>
          <cell r="U4163">
            <v>1003200</v>
          </cell>
          <cell r="V4163">
            <v>0</v>
          </cell>
          <cell r="W4163">
            <v>0</v>
          </cell>
          <cell r="X4163" t="str">
            <v>BROWN CANE SUGAR IN 50 KGS BAGS NET WEIGHT 25 000 KGS</v>
          </cell>
          <cell r="Y4163" t="str">
            <v>Valide</v>
          </cell>
        </row>
        <row r="4164">
          <cell r="A4164" t="str">
            <v>FSCU7837301</v>
          </cell>
          <cell r="B4164">
            <v>20</v>
          </cell>
          <cell r="C4164" t="str">
            <v>MEDUPL151313</v>
          </cell>
          <cell r="D4164">
            <v>0</v>
          </cell>
          <cell r="E4164">
            <v>0</v>
          </cell>
          <cell r="F4164">
            <v>0</v>
          </cell>
          <cell r="G4164">
            <v>0</v>
          </cell>
          <cell r="H4164">
            <v>0</v>
          </cell>
          <cell r="I4164" t="str">
            <v>2020 MSA 167297</v>
          </cell>
          <cell r="J4164">
            <v>413</v>
          </cell>
          <cell r="K4164" t="str">
            <v>MAURITIUS SUGAR SYNDICATE</v>
          </cell>
          <cell r="L4164" t="str">
            <v>HEROTS ENTERPRISES LIMITED</v>
          </cell>
          <cell r="M4164" t="str">
            <v>NA</v>
          </cell>
          <cell r="N4164" t="str">
            <v>OMSLL</v>
          </cell>
          <cell r="O4164" t="str">
            <v>BG</v>
          </cell>
          <cell r="P4164">
            <v>20000</v>
          </cell>
          <cell r="Q4164">
            <v>20000</v>
          </cell>
          <cell r="R4164">
            <v>0</v>
          </cell>
          <cell r="S4164">
            <v>0</v>
          </cell>
          <cell r="T4164">
            <v>1003200</v>
          </cell>
          <cell r="U4164">
            <v>1003200</v>
          </cell>
          <cell r="V4164">
            <v>0</v>
          </cell>
          <cell r="W4164">
            <v>0</v>
          </cell>
          <cell r="X4164" t="str">
            <v>BROWN CANE SUGAR IN 50 KGS BAGS NET WEIGHT 25 000 KGS</v>
          </cell>
          <cell r="Y4164" t="str">
            <v>Valide</v>
          </cell>
        </row>
        <row r="4165">
          <cell r="A4165" t="str">
            <v>MSDU1188865</v>
          </cell>
          <cell r="B4165">
            <v>20</v>
          </cell>
          <cell r="C4165" t="str">
            <v>MEDUPL151313</v>
          </cell>
          <cell r="D4165">
            <v>0</v>
          </cell>
          <cell r="E4165">
            <v>0</v>
          </cell>
          <cell r="F4165">
            <v>0</v>
          </cell>
          <cell r="G4165">
            <v>0</v>
          </cell>
          <cell r="H4165">
            <v>0</v>
          </cell>
          <cell r="I4165" t="str">
            <v>2020 MSA 167297</v>
          </cell>
          <cell r="J4165">
            <v>413</v>
          </cell>
          <cell r="K4165" t="str">
            <v>MAURITIUS SUGAR SYNDICATE</v>
          </cell>
          <cell r="L4165" t="str">
            <v>HEROTS ENTERPRISES LIMITED</v>
          </cell>
          <cell r="M4165" t="str">
            <v>NA</v>
          </cell>
          <cell r="N4165" t="str">
            <v>OMSLL</v>
          </cell>
          <cell r="O4165" t="str">
            <v>BG</v>
          </cell>
          <cell r="P4165">
            <v>20000</v>
          </cell>
          <cell r="Q4165">
            <v>20000</v>
          </cell>
          <cell r="R4165">
            <v>0</v>
          </cell>
          <cell r="S4165">
            <v>0</v>
          </cell>
          <cell r="T4165">
            <v>1003200</v>
          </cell>
          <cell r="U4165">
            <v>1003200</v>
          </cell>
          <cell r="V4165">
            <v>0</v>
          </cell>
          <cell r="W4165">
            <v>0</v>
          </cell>
          <cell r="X4165" t="str">
            <v>BROWN CANE SUGAR IN 50 KGS BAGS NET WEIGHT 25 000 KGS</v>
          </cell>
          <cell r="Y4165" t="str">
            <v>Valide</v>
          </cell>
        </row>
        <row r="4166">
          <cell r="A4166" t="str">
            <v>TCKU3450189</v>
          </cell>
          <cell r="B4166">
            <v>20</v>
          </cell>
          <cell r="C4166" t="str">
            <v>MEDUPL151313</v>
          </cell>
          <cell r="D4166">
            <v>0</v>
          </cell>
          <cell r="E4166">
            <v>0</v>
          </cell>
          <cell r="F4166">
            <v>0</v>
          </cell>
          <cell r="G4166">
            <v>0</v>
          </cell>
          <cell r="H4166">
            <v>0</v>
          </cell>
          <cell r="I4166" t="str">
            <v>2020 MSA 167297</v>
          </cell>
          <cell r="J4166">
            <v>413</v>
          </cell>
          <cell r="K4166" t="str">
            <v>MAURITIUS SUGAR SYNDICATE</v>
          </cell>
          <cell r="L4166" t="str">
            <v>HEROTS ENTERPRISES LIMITED</v>
          </cell>
          <cell r="M4166" t="str">
            <v>NA</v>
          </cell>
          <cell r="N4166" t="str">
            <v>OMSLL</v>
          </cell>
          <cell r="O4166" t="str">
            <v>BG</v>
          </cell>
          <cell r="P4166">
            <v>20000</v>
          </cell>
          <cell r="Q4166">
            <v>20000</v>
          </cell>
          <cell r="R4166">
            <v>0</v>
          </cell>
          <cell r="S4166">
            <v>0</v>
          </cell>
          <cell r="T4166">
            <v>1003200</v>
          </cell>
          <cell r="U4166">
            <v>1003200</v>
          </cell>
          <cell r="V4166">
            <v>0</v>
          </cell>
          <cell r="W4166">
            <v>0</v>
          </cell>
          <cell r="X4166" t="str">
            <v>BROWN CANE SUGAR IN 50 KGS BAGS NET WEIGHT 25 000 KGS</v>
          </cell>
          <cell r="Y4166" t="str">
            <v>Valide</v>
          </cell>
        </row>
        <row r="4167">
          <cell r="A4167" t="str">
            <v>GLDU5128910</v>
          </cell>
          <cell r="B4167">
            <v>20</v>
          </cell>
          <cell r="C4167" t="str">
            <v>MEDUPL151313</v>
          </cell>
          <cell r="D4167">
            <v>0</v>
          </cell>
          <cell r="E4167">
            <v>0</v>
          </cell>
          <cell r="F4167">
            <v>0</v>
          </cell>
          <cell r="G4167">
            <v>0</v>
          </cell>
          <cell r="H4167">
            <v>0</v>
          </cell>
          <cell r="I4167" t="str">
            <v>2020 MSA 167297</v>
          </cell>
          <cell r="J4167">
            <v>413</v>
          </cell>
          <cell r="K4167" t="str">
            <v>MAURITIUS SUGAR SYNDICATE</v>
          </cell>
          <cell r="L4167" t="str">
            <v>HEROTS ENTERPRISES LIMITED</v>
          </cell>
          <cell r="M4167" t="str">
            <v>NA</v>
          </cell>
          <cell r="N4167" t="str">
            <v>OMSLL</v>
          </cell>
          <cell r="O4167" t="str">
            <v>BG</v>
          </cell>
          <cell r="P4167">
            <v>20000</v>
          </cell>
          <cell r="Q4167">
            <v>20000</v>
          </cell>
          <cell r="R4167">
            <v>0</v>
          </cell>
          <cell r="S4167">
            <v>0</v>
          </cell>
          <cell r="T4167">
            <v>1003200</v>
          </cell>
          <cell r="U4167">
            <v>1003200</v>
          </cell>
          <cell r="V4167">
            <v>0</v>
          </cell>
          <cell r="W4167">
            <v>0</v>
          </cell>
          <cell r="X4167" t="str">
            <v>BROWN CANE SUGAR IN 50 KGS BAGS NET WEIGHT 25 000 KGS</v>
          </cell>
          <cell r="Y4167" t="str">
            <v>Valide</v>
          </cell>
        </row>
        <row r="4168">
          <cell r="A4168" t="str">
            <v>TCLU2636052</v>
          </cell>
          <cell r="B4168">
            <v>20</v>
          </cell>
          <cell r="C4168" t="str">
            <v>MEDUPL151313</v>
          </cell>
          <cell r="D4168">
            <v>0</v>
          </cell>
          <cell r="E4168">
            <v>0</v>
          </cell>
          <cell r="F4168">
            <v>0</v>
          </cell>
          <cell r="G4168">
            <v>0</v>
          </cell>
          <cell r="H4168">
            <v>0</v>
          </cell>
          <cell r="I4168" t="str">
            <v>2020 MSA 167297</v>
          </cell>
          <cell r="J4168">
            <v>413</v>
          </cell>
          <cell r="K4168" t="str">
            <v>MAURITIUS SUGAR SYNDICATE</v>
          </cell>
          <cell r="L4168" t="str">
            <v>HEROTS ENTERPRISES LIMITED</v>
          </cell>
          <cell r="M4168" t="str">
            <v>NA</v>
          </cell>
          <cell r="N4168" t="str">
            <v>OMSLL</v>
          </cell>
          <cell r="O4168" t="str">
            <v>BG</v>
          </cell>
          <cell r="P4168">
            <v>20000</v>
          </cell>
          <cell r="Q4168">
            <v>20000</v>
          </cell>
          <cell r="R4168">
            <v>0</v>
          </cell>
          <cell r="S4168">
            <v>0</v>
          </cell>
          <cell r="T4168">
            <v>1003200</v>
          </cell>
          <cell r="U4168">
            <v>1003200</v>
          </cell>
          <cell r="V4168">
            <v>0</v>
          </cell>
          <cell r="W4168">
            <v>0</v>
          </cell>
          <cell r="X4168" t="str">
            <v>BROWN CANE SUGAR IN 50 KGS BAGS NET WEIGHT 25 000 KGS</v>
          </cell>
          <cell r="Y4168" t="str">
            <v>Valide</v>
          </cell>
        </row>
        <row r="4169">
          <cell r="A4169" t="str">
            <v>CAIU2263775</v>
          </cell>
          <cell r="B4169">
            <v>20</v>
          </cell>
          <cell r="C4169" t="str">
            <v>MEDUPL151313</v>
          </cell>
          <cell r="D4169">
            <v>0</v>
          </cell>
          <cell r="E4169">
            <v>0</v>
          </cell>
          <cell r="F4169">
            <v>0</v>
          </cell>
          <cell r="G4169">
            <v>0</v>
          </cell>
          <cell r="H4169">
            <v>0</v>
          </cell>
          <cell r="I4169" t="str">
            <v>2020 MSA 167297</v>
          </cell>
          <cell r="J4169">
            <v>413</v>
          </cell>
          <cell r="K4169" t="str">
            <v>MAURITIUS SUGAR SYNDICATE</v>
          </cell>
          <cell r="L4169" t="str">
            <v>HEROTS ENTERPRISES LIMITED</v>
          </cell>
          <cell r="M4169" t="str">
            <v>NA</v>
          </cell>
          <cell r="N4169" t="str">
            <v>OMSLL</v>
          </cell>
          <cell r="O4169" t="str">
            <v>BG</v>
          </cell>
          <cell r="P4169">
            <v>20000</v>
          </cell>
          <cell r="Q4169">
            <v>20000</v>
          </cell>
          <cell r="R4169">
            <v>0</v>
          </cell>
          <cell r="S4169">
            <v>0</v>
          </cell>
          <cell r="T4169">
            <v>1003200</v>
          </cell>
          <cell r="U4169">
            <v>1003200</v>
          </cell>
          <cell r="V4169">
            <v>0</v>
          </cell>
          <cell r="W4169">
            <v>0</v>
          </cell>
          <cell r="X4169" t="str">
            <v>BROWN CANE SUGAR IN 50 KGS BAGS NET WEIGHT 25 000 KGS</v>
          </cell>
          <cell r="Y4169" t="str">
            <v>Valide</v>
          </cell>
        </row>
        <row r="4170">
          <cell r="A4170" t="str">
            <v>MEDU3091239</v>
          </cell>
          <cell r="B4170">
            <v>20</v>
          </cell>
          <cell r="C4170" t="str">
            <v>MEDUPL151313</v>
          </cell>
          <cell r="D4170">
            <v>0</v>
          </cell>
          <cell r="E4170">
            <v>0</v>
          </cell>
          <cell r="F4170">
            <v>0</v>
          </cell>
          <cell r="G4170">
            <v>0</v>
          </cell>
          <cell r="H4170">
            <v>0</v>
          </cell>
          <cell r="I4170" t="str">
            <v>2020 MSA 167297</v>
          </cell>
          <cell r="J4170">
            <v>413</v>
          </cell>
          <cell r="K4170" t="str">
            <v>MAURITIUS SUGAR SYNDICATE</v>
          </cell>
          <cell r="L4170" t="str">
            <v>HEROTS ENTERPRISES LIMITED</v>
          </cell>
          <cell r="M4170" t="str">
            <v>NA</v>
          </cell>
          <cell r="N4170" t="str">
            <v>OMSLL</v>
          </cell>
          <cell r="O4170" t="str">
            <v>BG</v>
          </cell>
          <cell r="P4170">
            <v>20000</v>
          </cell>
          <cell r="Q4170">
            <v>20000</v>
          </cell>
          <cell r="R4170">
            <v>0</v>
          </cell>
          <cell r="S4170">
            <v>0</v>
          </cell>
          <cell r="T4170">
            <v>1003200</v>
          </cell>
          <cell r="U4170">
            <v>1003200</v>
          </cell>
          <cell r="V4170">
            <v>0</v>
          </cell>
          <cell r="W4170">
            <v>0</v>
          </cell>
          <cell r="X4170" t="str">
            <v>BROWN CANE SUGAR IN 50 KGS BAGS NET WEIGHT 25 000 KGS</v>
          </cell>
          <cell r="Y4170" t="str">
            <v>Valide</v>
          </cell>
        </row>
        <row r="4171">
          <cell r="A4171" t="str">
            <v>MEDU5638259</v>
          </cell>
          <cell r="B4171">
            <v>20</v>
          </cell>
          <cell r="C4171" t="str">
            <v>MEDUPL151313</v>
          </cell>
          <cell r="D4171">
            <v>0</v>
          </cell>
          <cell r="E4171">
            <v>0</v>
          </cell>
          <cell r="F4171">
            <v>0</v>
          </cell>
          <cell r="G4171">
            <v>0</v>
          </cell>
          <cell r="H4171">
            <v>0</v>
          </cell>
          <cell r="I4171" t="str">
            <v>2020 MSA 167297</v>
          </cell>
          <cell r="J4171">
            <v>413</v>
          </cell>
          <cell r="K4171" t="str">
            <v>MAURITIUS SUGAR SYNDICATE</v>
          </cell>
          <cell r="L4171" t="str">
            <v>HEROTS ENTERPRISES LIMITED</v>
          </cell>
          <cell r="M4171" t="str">
            <v>NA</v>
          </cell>
          <cell r="N4171" t="str">
            <v>OMSLL</v>
          </cell>
          <cell r="O4171" t="str">
            <v>BG</v>
          </cell>
          <cell r="P4171">
            <v>20000</v>
          </cell>
          <cell r="Q4171">
            <v>20000</v>
          </cell>
          <cell r="R4171">
            <v>0</v>
          </cell>
          <cell r="S4171">
            <v>0</v>
          </cell>
          <cell r="T4171">
            <v>1003200</v>
          </cell>
          <cell r="U4171">
            <v>1003200</v>
          </cell>
          <cell r="V4171">
            <v>0</v>
          </cell>
          <cell r="W4171">
            <v>0</v>
          </cell>
          <cell r="X4171" t="str">
            <v>BROWN CANE SUGAR IN 50 KGS BAGS NET WEIGHT 25 000 KGS</v>
          </cell>
          <cell r="Y4171" t="str">
            <v>Valide</v>
          </cell>
        </row>
        <row r="4172">
          <cell r="A4172" t="str">
            <v>MEDU5497211</v>
          </cell>
          <cell r="B4172">
            <v>20</v>
          </cell>
          <cell r="C4172" t="str">
            <v>MEDUPL151313</v>
          </cell>
          <cell r="D4172">
            <v>0</v>
          </cell>
          <cell r="E4172">
            <v>0</v>
          </cell>
          <cell r="F4172">
            <v>0</v>
          </cell>
          <cell r="G4172">
            <v>0</v>
          </cell>
          <cell r="H4172">
            <v>0</v>
          </cell>
          <cell r="I4172" t="str">
            <v>2020 MSA 167297</v>
          </cell>
          <cell r="J4172">
            <v>413</v>
          </cell>
          <cell r="K4172" t="str">
            <v>MAURITIUS SUGAR SYNDICATE</v>
          </cell>
          <cell r="L4172" t="str">
            <v>HEROTS ENTERPRISES LIMITED</v>
          </cell>
          <cell r="M4172" t="str">
            <v>NA</v>
          </cell>
          <cell r="N4172" t="str">
            <v>OMSLL</v>
          </cell>
          <cell r="O4172" t="str">
            <v>BG</v>
          </cell>
          <cell r="P4172">
            <v>20000</v>
          </cell>
          <cell r="Q4172">
            <v>20000</v>
          </cell>
          <cell r="R4172">
            <v>0</v>
          </cell>
          <cell r="S4172">
            <v>0</v>
          </cell>
          <cell r="T4172">
            <v>1003200</v>
          </cell>
          <cell r="U4172">
            <v>1003200</v>
          </cell>
          <cell r="V4172">
            <v>0</v>
          </cell>
          <cell r="W4172">
            <v>0</v>
          </cell>
          <cell r="X4172" t="str">
            <v>BROWN CANE SUGAR IN 50 KGS BAGS NET WEIGHT 25 000 KGS</v>
          </cell>
          <cell r="Y4172" t="str">
            <v>Valide</v>
          </cell>
        </row>
        <row r="4173">
          <cell r="A4173" t="str">
            <v>MEDU6065892</v>
          </cell>
          <cell r="B4173">
            <v>20</v>
          </cell>
          <cell r="C4173" t="str">
            <v>MEDUPL151313</v>
          </cell>
          <cell r="D4173">
            <v>0</v>
          </cell>
          <cell r="E4173">
            <v>0</v>
          </cell>
          <cell r="F4173">
            <v>0</v>
          </cell>
          <cell r="G4173">
            <v>0</v>
          </cell>
          <cell r="H4173">
            <v>0</v>
          </cell>
          <cell r="I4173" t="str">
            <v>2020 MSA 167297</v>
          </cell>
          <cell r="J4173">
            <v>413</v>
          </cell>
          <cell r="K4173" t="str">
            <v>MAURITIUS SUGAR SYNDICATE</v>
          </cell>
          <cell r="L4173" t="str">
            <v>HEROTS ENTERPRISES LIMITED</v>
          </cell>
          <cell r="M4173" t="str">
            <v>NA</v>
          </cell>
          <cell r="N4173" t="str">
            <v>OMSLL</v>
          </cell>
          <cell r="O4173" t="str">
            <v>BG</v>
          </cell>
          <cell r="P4173">
            <v>20000</v>
          </cell>
          <cell r="Q4173">
            <v>20000</v>
          </cell>
          <cell r="R4173">
            <v>0</v>
          </cell>
          <cell r="S4173">
            <v>0</v>
          </cell>
          <cell r="T4173">
            <v>1003200</v>
          </cell>
          <cell r="U4173">
            <v>1003200</v>
          </cell>
          <cell r="V4173">
            <v>0</v>
          </cell>
          <cell r="W4173">
            <v>0</v>
          </cell>
          <cell r="X4173" t="str">
            <v>BROWN CANE SUGAR IN 50 KGS BAGS NET WEIGHT 25 000 KGS</v>
          </cell>
          <cell r="Y4173" t="str">
            <v>Valide</v>
          </cell>
        </row>
        <row r="4174">
          <cell r="A4174" t="str">
            <v>SCSU2001987</v>
          </cell>
          <cell r="B4174">
            <v>20</v>
          </cell>
          <cell r="C4174" t="str">
            <v>MEDUPL151313</v>
          </cell>
          <cell r="D4174">
            <v>0</v>
          </cell>
          <cell r="E4174">
            <v>0</v>
          </cell>
          <cell r="F4174">
            <v>0</v>
          </cell>
          <cell r="G4174">
            <v>0</v>
          </cell>
          <cell r="H4174">
            <v>0</v>
          </cell>
          <cell r="I4174" t="str">
            <v>2020 MSA 167297</v>
          </cell>
          <cell r="J4174">
            <v>413</v>
          </cell>
          <cell r="K4174" t="str">
            <v>MAURITIUS SUGAR SYNDICATE</v>
          </cell>
          <cell r="L4174" t="str">
            <v>HEROTS ENTERPRISES LIMITED</v>
          </cell>
          <cell r="M4174" t="str">
            <v>NA</v>
          </cell>
          <cell r="N4174" t="str">
            <v>OMSLL</v>
          </cell>
          <cell r="O4174" t="str">
            <v>BG</v>
          </cell>
          <cell r="P4174">
            <v>20000</v>
          </cell>
          <cell r="Q4174">
            <v>20000</v>
          </cell>
          <cell r="R4174">
            <v>0</v>
          </cell>
          <cell r="S4174">
            <v>0</v>
          </cell>
          <cell r="T4174">
            <v>1003200</v>
          </cell>
          <cell r="U4174">
            <v>1003200</v>
          </cell>
          <cell r="V4174">
            <v>0</v>
          </cell>
          <cell r="W4174">
            <v>0</v>
          </cell>
          <cell r="X4174" t="str">
            <v>BROWN CANE SUGAR IN 50 KGS BAGS NET WEIGHT 25 000 KGS</v>
          </cell>
          <cell r="Y4174" t="str">
            <v>Valide</v>
          </cell>
        </row>
        <row r="4175">
          <cell r="A4175" t="str">
            <v>MSDU1028002</v>
          </cell>
          <cell r="B4175">
            <v>20</v>
          </cell>
          <cell r="C4175" t="str">
            <v>MEDUPL151313</v>
          </cell>
          <cell r="D4175">
            <v>0</v>
          </cell>
          <cell r="E4175">
            <v>0</v>
          </cell>
          <cell r="F4175">
            <v>0</v>
          </cell>
          <cell r="G4175">
            <v>0</v>
          </cell>
          <cell r="H4175">
            <v>0</v>
          </cell>
          <cell r="I4175" t="str">
            <v>2020 MSA 167297</v>
          </cell>
          <cell r="J4175">
            <v>413</v>
          </cell>
          <cell r="K4175" t="str">
            <v>MAURITIUS SUGAR SYNDICATE</v>
          </cell>
          <cell r="L4175" t="str">
            <v>HEROTS ENTERPRISES LIMITED</v>
          </cell>
          <cell r="M4175" t="str">
            <v>NA</v>
          </cell>
          <cell r="N4175" t="str">
            <v>OMSLL</v>
          </cell>
          <cell r="O4175" t="str">
            <v>BG</v>
          </cell>
          <cell r="P4175">
            <v>20000</v>
          </cell>
          <cell r="Q4175">
            <v>20000</v>
          </cell>
          <cell r="R4175">
            <v>0</v>
          </cell>
          <cell r="S4175">
            <v>0</v>
          </cell>
          <cell r="T4175">
            <v>1003200</v>
          </cell>
          <cell r="U4175">
            <v>1003200</v>
          </cell>
          <cell r="V4175">
            <v>0</v>
          </cell>
          <cell r="W4175">
            <v>0</v>
          </cell>
          <cell r="X4175" t="str">
            <v>BROWN CANE SUGAR IN 50 KGS BAGS NET WEIGHT 25 000 KGS</v>
          </cell>
          <cell r="Y4175" t="str">
            <v>Valide</v>
          </cell>
        </row>
        <row r="4176">
          <cell r="A4176" t="str">
            <v>DFSU3137011</v>
          </cell>
          <cell r="B4176">
            <v>20</v>
          </cell>
          <cell r="C4176" t="str">
            <v>MEDUPL151313</v>
          </cell>
          <cell r="D4176">
            <v>0</v>
          </cell>
          <cell r="E4176">
            <v>0</v>
          </cell>
          <cell r="F4176">
            <v>0</v>
          </cell>
          <cell r="G4176">
            <v>0</v>
          </cell>
          <cell r="H4176">
            <v>0</v>
          </cell>
          <cell r="I4176" t="str">
            <v>2020 MSA 167297</v>
          </cell>
          <cell r="J4176">
            <v>413</v>
          </cell>
          <cell r="K4176" t="str">
            <v>MAURITIUS SUGAR SYNDICATE</v>
          </cell>
          <cell r="L4176" t="str">
            <v>HEROTS ENTERPRISES LIMITED</v>
          </cell>
          <cell r="M4176" t="str">
            <v>NA</v>
          </cell>
          <cell r="N4176" t="str">
            <v>OMSLL</v>
          </cell>
          <cell r="O4176" t="str">
            <v>BG</v>
          </cell>
          <cell r="P4176">
            <v>20000</v>
          </cell>
          <cell r="Q4176">
            <v>20000</v>
          </cell>
          <cell r="R4176">
            <v>0</v>
          </cell>
          <cell r="S4176">
            <v>0</v>
          </cell>
          <cell r="T4176">
            <v>1003200</v>
          </cell>
          <cell r="U4176">
            <v>1003200</v>
          </cell>
          <cell r="V4176">
            <v>0</v>
          </cell>
          <cell r="W4176">
            <v>0</v>
          </cell>
          <cell r="X4176" t="str">
            <v>BROWN CANE SUGAR IN 50 KGS BAGS NET WEIGHT 25 000 KGS</v>
          </cell>
          <cell r="Y4176" t="str">
            <v>Valide</v>
          </cell>
        </row>
        <row r="4177">
          <cell r="A4177" t="str">
            <v>MEDU3231942</v>
          </cell>
          <cell r="B4177">
            <v>20</v>
          </cell>
          <cell r="C4177" t="str">
            <v>MEDUPL151313</v>
          </cell>
          <cell r="D4177">
            <v>0</v>
          </cell>
          <cell r="E4177">
            <v>0</v>
          </cell>
          <cell r="F4177">
            <v>0</v>
          </cell>
          <cell r="G4177">
            <v>0</v>
          </cell>
          <cell r="H4177">
            <v>0</v>
          </cell>
          <cell r="I4177" t="str">
            <v>2020 MSA 167297</v>
          </cell>
          <cell r="J4177">
            <v>413</v>
          </cell>
          <cell r="K4177" t="str">
            <v>MAURITIUS SUGAR SYNDICATE</v>
          </cell>
          <cell r="L4177" t="str">
            <v>HEROTS ENTERPRISES LIMITED</v>
          </cell>
          <cell r="M4177" t="str">
            <v>NA</v>
          </cell>
          <cell r="N4177" t="str">
            <v>OMSLL</v>
          </cell>
          <cell r="O4177" t="str">
            <v>BG</v>
          </cell>
          <cell r="P4177">
            <v>20000</v>
          </cell>
          <cell r="Q4177">
            <v>20000</v>
          </cell>
          <cell r="R4177">
            <v>0</v>
          </cell>
          <cell r="S4177">
            <v>0</v>
          </cell>
          <cell r="T4177">
            <v>1003200</v>
          </cell>
          <cell r="U4177">
            <v>1003200</v>
          </cell>
          <cell r="V4177">
            <v>0</v>
          </cell>
          <cell r="W4177">
            <v>0</v>
          </cell>
          <cell r="X4177" t="str">
            <v>BROWN CANE SUGAR IN 50 KGS BAGS NET WEIGHT 25 000 KGS</v>
          </cell>
          <cell r="Y4177" t="str">
            <v>Valide</v>
          </cell>
        </row>
        <row r="4178">
          <cell r="A4178" t="str">
            <v>GLDU5133835</v>
          </cell>
          <cell r="B4178">
            <v>20</v>
          </cell>
          <cell r="C4178" t="str">
            <v>MEDUPL151313</v>
          </cell>
          <cell r="D4178">
            <v>0</v>
          </cell>
          <cell r="E4178">
            <v>0</v>
          </cell>
          <cell r="F4178">
            <v>0</v>
          </cell>
          <cell r="G4178">
            <v>0</v>
          </cell>
          <cell r="H4178">
            <v>0</v>
          </cell>
          <cell r="I4178" t="str">
            <v>2020 MSA 167297</v>
          </cell>
          <cell r="J4178">
            <v>413</v>
          </cell>
          <cell r="K4178" t="str">
            <v>MAURITIUS SUGAR SYNDICATE</v>
          </cell>
          <cell r="L4178" t="str">
            <v>HEROTS ENTERPRISES LIMITED</v>
          </cell>
          <cell r="M4178" t="str">
            <v>NA</v>
          </cell>
          <cell r="N4178" t="str">
            <v>OMSLL</v>
          </cell>
          <cell r="O4178" t="str">
            <v>BG</v>
          </cell>
          <cell r="P4178">
            <v>20000</v>
          </cell>
          <cell r="Q4178">
            <v>20000</v>
          </cell>
          <cell r="R4178">
            <v>0</v>
          </cell>
          <cell r="S4178">
            <v>0</v>
          </cell>
          <cell r="T4178">
            <v>1003200</v>
          </cell>
          <cell r="U4178">
            <v>1003200</v>
          </cell>
          <cell r="V4178">
            <v>0</v>
          </cell>
          <cell r="W4178">
            <v>0</v>
          </cell>
          <cell r="X4178" t="str">
            <v>BROWN CANE SUGAR IN 50 KGS BAGS NET WEIGHT 25 000 KGS</v>
          </cell>
          <cell r="Y4178" t="str">
            <v>Valide</v>
          </cell>
        </row>
        <row r="4179">
          <cell r="A4179" t="str">
            <v>MEDU2089860</v>
          </cell>
          <cell r="B4179">
            <v>20</v>
          </cell>
          <cell r="C4179" t="str">
            <v>MEDUPL151313</v>
          </cell>
          <cell r="D4179">
            <v>0</v>
          </cell>
          <cell r="E4179">
            <v>0</v>
          </cell>
          <cell r="F4179">
            <v>0</v>
          </cell>
          <cell r="G4179">
            <v>0</v>
          </cell>
          <cell r="H4179">
            <v>0</v>
          </cell>
          <cell r="I4179" t="str">
            <v>2020 MSA 167297</v>
          </cell>
          <cell r="J4179">
            <v>413</v>
          </cell>
          <cell r="K4179" t="str">
            <v>MAURITIUS SUGAR SYNDICATE</v>
          </cell>
          <cell r="L4179" t="str">
            <v>HEROTS ENTERPRISES LIMITED</v>
          </cell>
          <cell r="M4179" t="str">
            <v>NA</v>
          </cell>
          <cell r="N4179" t="str">
            <v>OMSLL</v>
          </cell>
          <cell r="O4179" t="str">
            <v>BG</v>
          </cell>
          <cell r="P4179">
            <v>20000</v>
          </cell>
          <cell r="Q4179">
            <v>20000</v>
          </cell>
          <cell r="R4179">
            <v>0</v>
          </cell>
          <cell r="S4179">
            <v>0</v>
          </cell>
          <cell r="T4179">
            <v>1003200</v>
          </cell>
          <cell r="U4179">
            <v>1003200</v>
          </cell>
          <cell r="V4179">
            <v>0</v>
          </cell>
          <cell r="W4179">
            <v>0</v>
          </cell>
          <cell r="X4179" t="str">
            <v>BROWN CANE SUGAR IN 50 KGS BAGS NET WEIGHT 25 000 KGS</v>
          </cell>
          <cell r="Y4179" t="str">
            <v>Valide</v>
          </cell>
        </row>
        <row r="4180">
          <cell r="A4180" t="str">
            <v>MEDU5466550</v>
          </cell>
          <cell r="B4180">
            <v>20</v>
          </cell>
          <cell r="C4180" t="str">
            <v>MEDUPL151313</v>
          </cell>
          <cell r="D4180">
            <v>0</v>
          </cell>
          <cell r="E4180">
            <v>0</v>
          </cell>
          <cell r="F4180">
            <v>0</v>
          </cell>
          <cell r="G4180">
            <v>0</v>
          </cell>
          <cell r="H4180">
            <v>0</v>
          </cell>
          <cell r="I4180" t="str">
            <v>2020 MSA 167297</v>
          </cell>
          <cell r="J4180">
            <v>413</v>
          </cell>
          <cell r="K4180" t="str">
            <v>MAURITIUS SUGAR SYNDICATE</v>
          </cell>
          <cell r="L4180" t="str">
            <v>HEROTS ENTERPRISES LIMITED</v>
          </cell>
          <cell r="M4180" t="str">
            <v>NA</v>
          </cell>
          <cell r="N4180" t="str">
            <v>OMSLL</v>
          </cell>
          <cell r="O4180" t="str">
            <v>BG</v>
          </cell>
          <cell r="P4180">
            <v>20000</v>
          </cell>
          <cell r="Q4180">
            <v>20000</v>
          </cell>
          <cell r="R4180">
            <v>0</v>
          </cell>
          <cell r="S4180">
            <v>0</v>
          </cell>
          <cell r="T4180">
            <v>1003200</v>
          </cell>
          <cell r="U4180">
            <v>1003200</v>
          </cell>
          <cell r="V4180">
            <v>0</v>
          </cell>
          <cell r="W4180">
            <v>0</v>
          </cell>
          <cell r="X4180" t="str">
            <v>BROWN CANE SUGAR IN 50 KGS BAGS NET WEIGHT 25 000 KGS</v>
          </cell>
          <cell r="Y4180" t="str">
            <v>Valide</v>
          </cell>
        </row>
        <row r="4181">
          <cell r="A4181" t="str">
            <v>TGHU0700629</v>
          </cell>
          <cell r="B4181">
            <v>20</v>
          </cell>
          <cell r="C4181" t="str">
            <v>MEDUPL151313</v>
          </cell>
          <cell r="D4181">
            <v>0</v>
          </cell>
          <cell r="E4181">
            <v>0</v>
          </cell>
          <cell r="F4181">
            <v>0</v>
          </cell>
          <cell r="G4181">
            <v>0</v>
          </cell>
          <cell r="H4181">
            <v>0</v>
          </cell>
          <cell r="I4181" t="str">
            <v>2020 MSA 167297</v>
          </cell>
          <cell r="J4181">
            <v>413</v>
          </cell>
          <cell r="K4181" t="str">
            <v>MAURITIUS SUGAR SYNDICATE</v>
          </cell>
          <cell r="L4181" t="str">
            <v>HEROTS ENTERPRISES LIMITED</v>
          </cell>
          <cell r="M4181" t="str">
            <v>NA</v>
          </cell>
          <cell r="N4181" t="str">
            <v>OMSLL</v>
          </cell>
          <cell r="O4181" t="str">
            <v>BG</v>
          </cell>
          <cell r="P4181">
            <v>20000</v>
          </cell>
          <cell r="Q4181">
            <v>20000</v>
          </cell>
          <cell r="R4181">
            <v>0</v>
          </cell>
          <cell r="S4181">
            <v>0</v>
          </cell>
          <cell r="T4181">
            <v>1003200</v>
          </cell>
          <cell r="U4181">
            <v>1003200</v>
          </cell>
          <cell r="V4181">
            <v>0</v>
          </cell>
          <cell r="W4181">
            <v>0</v>
          </cell>
          <cell r="X4181" t="str">
            <v>BROWN CANE SUGAR IN 50 KGS BAGS NET WEIGHT 25 000 KGS</v>
          </cell>
          <cell r="Y4181" t="str">
            <v>Valide</v>
          </cell>
        </row>
        <row r="4182">
          <cell r="A4182" t="str">
            <v>MEDU6584666</v>
          </cell>
          <cell r="B4182">
            <v>20</v>
          </cell>
          <cell r="C4182" t="str">
            <v>MEDUPL151313</v>
          </cell>
          <cell r="D4182">
            <v>0</v>
          </cell>
          <cell r="E4182">
            <v>0</v>
          </cell>
          <cell r="F4182">
            <v>0</v>
          </cell>
          <cell r="G4182">
            <v>0</v>
          </cell>
          <cell r="H4182">
            <v>0</v>
          </cell>
          <cell r="I4182" t="str">
            <v>2020 MSA 167297</v>
          </cell>
          <cell r="J4182">
            <v>413</v>
          </cell>
          <cell r="K4182" t="str">
            <v>MAURITIUS SUGAR SYNDICATE</v>
          </cell>
          <cell r="L4182" t="str">
            <v>HEROTS ENTERPRISES LIMITED</v>
          </cell>
          <cell r="M4182" t="str">
            <v>NA</v>
          </cell>
          <cell r="N4182" t="str">
            <v>OMSLL</v>
          </cell>
          <cell r="O4182" t="str">
            <v>BG</v>
          </cell>
          <cell r="P4182">
            <v>20000</v>
          </cell>
          <cell r="Q4182">
            <v>20000</v>
          </cell>
          <cell r="R4182">
            <v>0</v>
          </cell>
          <cell r="S4182">
            <v>0</v>
          </cell>
          <cell r="T4182">
            <v>1003200</v>
          </cell>
          <cell r="U4182">
            <v>1003200</v>
          </cell>
          <cell r="V4182">
            <v>0</v>
          </cell>
          <cell r="W4182">
            <v>0</v>
          </cell>
          <cell r="X4182" t="str">
            <v>BROWN CANE SUGAR IN 50 KGS BAGS NET WEIGHT 25 000 KGS</v>
          </cell>
          <cell r="Y4182" t="str">
            <v>Valide</v>
          </cell>
        </row>
        <row r="4183">
          <cell r="A4183" t="str">
            <v>FTAU1263655</v>
          </cell>
          <cell r="B4183">
            <v>20</v>
          </cell>
          <cell r="C4183" t="str">
            <v>MEDUPL151313</v>
          </cell>
          <cell r="D4183">
            <v>0</v>
          </cell>
          <cell r="E4183">
            <v>0</v>
          </cell>
          <cell r="F4183">
            <v>0</v>
          </cell>
          <cell r="G4183">
            <v>0</v>
          </cell>
          <cell r="H4183">
            <v>0</v>
          </cell>
          <cell r="I4183" t="str">
            <v>2020 MSA 167297</v>
          </cell>
          <cell r="J4183">
            <v>413</v>
          </cell>
          <cell r="K4183" t="str">
            <v>MAURITIUS SUGAR SYNDICATE</v>
          </cell>
          <cell r="L4183" t="str">
            <v>HEROTS ENTERPRISES LIMITED</v>
          </cell>
          <cell r="M4183" t="str">
            <v>NA</v>
          </cell>
          <cell r="N4183" t="str">
            <v>OMSLL</v>
          </cell>
          <cell r="O4183" t="str">
            <v>BG</v>
          </cell>
          <cell r="P4183">
            <v>20000</v>
          </cell>
          <cell r="Q4183">
            <v>20000</v>
          </cell>
          <cell r="R4183">
            <v>0</v>
          </cell>
          <cell r="S4183">
            <v>0</v>
          </cell>
          <cell r="T4183">
            <v>1003200</v>
          </cell>
          <cell r="U4183">
            <v>1003200</v>
          </cell>
          <cell r="V4183">
            <v>0</v>
          </cell>
          <cell r="W4183">
            <v>0</v>
          </cell>
          <cell r="X4183" t="str">
            <v>BROWN CANE SUGAR IN 50 KGS BAGS NET WEIGHT 25 000 KGS</v>
          </cell>
          <cell r="Y4183" t="str">
            <v>Valide</v>
          </cell>
        </row>
        <row r="4184">
          <cell r="A4184" t="str">
            <v>TCKU3882881</v>
          </cell>
          <cell r="B4184">
            <v>20</v>
          </cell>
          <cell r="C4184" t="str">
            <v>MEDUPL151313</v>
          </cell>
          <cell r="D4184">
            <v>0</v>
          </cell>
          <cell r="E4184">
            <v>0</v>
          </cell>
          <cell r="F4184">
            <v>0</v>
          </cell>
          <cell r="G4184">
            <v>0</v>
          </cell>
          <cell r="H4184">
            <v>0</v>
          </cell>
          <cell r="I4184" t="str">
            <v>2020 MSA 167297</v>
          </cell>
          <cell r="J4184">
            <v>413</v>
          </cell>
          <cell r="K4184" t="str">
            <v>MAURITIUS SUGAR SYNDICATE</v>
          </cell>
          <cell r="L4184" t="str">
            <v>HEROTS ENTERPRISES LIMITED</v>
          </cell>
          <cell r="M4184" t="str">
            <v>NA</v>
          </cell>
          <cell r="N4184" t="str">
            <v>OMSLL</v>
          </cell>
          <cell r="O4184" t="str">
            <v>BG</v>
          </cell>
          <cell r="P4184">
            <v>20000</v>
          </cell>
          <cell r="Q4184">
            <v>20000</v>
          </cell>
          <cell r="R4184">
            <v>0</v>
          </cell>
          <cell r="S4184">
            <v>0</v>
          </cell>
          <cell r="T4184">
            <v>1003200</v>
          </cell>
          <cell r="U4184">
            <v>1003200</v>
          </cell>
          <cell r="V4184">
            <v>0</v>
          </cell>
          <cell r="W4184">
            <v>0</v>
          </cell>
          <cell r="X4184" t="str">
            <v>BROWN CANE SUGAR IN 50 KGS BAGS NET WEIGHT 25 000 KGS</v>
          </cell>
          <cell r="Y4184" t="str">
            <v>Valide</v>
          </cell>
        </row>
        <row r="4185">
          <cell r="A4185" t="str">
            <v>TRLU3924279</v>
          </cell>
          <cell r="B4185">
            <v>20</v>
          </cell>
          <cell r="C4185" t="str">
            <v>MEDUPL151313</v>
          </cell>
          <cell r="D4185">
            <v>0</v>
          </cell>
          <cell r="E4185">
            <v>0</v>
          </cell>
          <cell r="F4185">
            <v>0</v>
          </cell>
          <cell r="G4185">
            <v>0</v>
          </cell>
          <cell r="H4185">
            <v>0</v>
          </cell>
          <cell r="I4185" t="str">
            <v>2020 MSA 167297</v>
          </cell>
          <cell r="J4185">
            <v>413</v>
          </cell>
          <cell r="K4185" t="str">
            <v>MAURITIUS SUGAR SYNDICATE</v>
          </cell>
          <cell r="L4185" t="str">
            <v>HEROTS ENTERPRISES LIMITED</v>
          </cell>
          <cell r="M4185" t="str">
            <v>NA</v>
          </cell>
          <cell r="N4185" t="str">
            <v>OMSLL</v>
          </cell>
          <cell r="O4185" t="str">
            <v>BG</v>
          </cell>
          <cell r="P4185">
            <v>20000</v>
          </cell>
          <cell r="Q4185">
            <v>20000</v>
          </cell>
          <cell r="R4185">
            <v>0</v>
          </cell>
          <cell r="S4185">
            <v>0</v>
          </cell>
          <cell r="T4185">
            <v>1003200</v>
          </cell>
          <cell r="U4185">
            <v>1003200</v>
          </cell>
          <cell r="V4185">
            <v>0</v>
          </cell>
          <cell r="W4185">
            <v>0</v>
          </cell>
          <cell r="X4185" t="str">
            <v>BROWN CANE SUGAR IN 50 KGS BAGS NET WEIGHT 25 000 KGS</v>
          </cell>
          <cell r="Y4185" t="str">
            <v>Valide</v>
          </cell>
        </row>
        <row r="4186">
          <cell r="A4186" t="str">
            <v>MSDU1099665</v>
          </cell>
          <cell r="B4186">
            <v>20</v>
          </cell>
          <cell r="C4186" t="str">
            <v>MEDUPL151313</v>
          </cell>
          <cell r="D4186">
            <v>0</v>
          </cell>
          <cell r="E4186">
            <v>0</v>
          </cell>
          <cell r="F4186">
            <v>0</v>
          </cell>
          <cell r="G4186">
            <v>0</v>
          </cell>
          <cell r="H4186">
            <v>0</v>
          </cell>
          <cell r="I4186" t="str">
            <v>2020 MSA 167297</v>
          </cell>
          <cell r="J4186">
            <v>413</v>
          </cell>
          <cell r="K4186" t="str">
            <v>MAURITIUS SUGAR SYNDICATE</v>
          </cell>
          <cell r="L4186" t="str">
            <v>HEROTS ENTERPRISES LIMITED</v>
          </cell>
          <cell r="M4186" t="str">
            <v>NA</v>
          </cell>
          <cell r="N4186" t="str">
            <v>OMSLL</v>
          </cell>
          <cell r="O4186" t="str">
            <v>BG</v>
          </cell>
          <cell r="P4186">
            <v>20000</v>
          </cell>
          <cell r="Q4186">
            <v>20000</v>
          </cell>
          <cell r="R4186">
            <v>0</v>
          </cell>
          <cell r="S4186">
            <v>0</v>
          </cell>
          <cell r="T4186">
            <v>1003200</v>
          </cell>
          <cell r="U4186">
            <v>1003200</v>
          </cell>
          <cell r="V4186">
            <v>0</v>
          </cell>
          <cell r="W4186">
            <v>0</v>
          </cell>
          <cell r="X4186" t="str">
            <v>BROWN CANE SUGAR IN 50 KGS BAGS NET WEIGHT 25 000 KGS</v>
          </cell>
          <cell r="Y4186" t="str">
            <v>Valide</v>
          </cell>
        </row>
        <row r="4187">
          <cell r="A4187" t="str">
            <v>FTAU1283522</v>
          </cell>
          <cell r="B4187">
            <v>20</v>
          </cell>
          <cell r="C4187" t="str">
            <v>MEDUPL151313</v>
          </cell>
          <cell r="D4187">
            <v>0</v>
          </cell>
          <cell r="E4187">
            <v>0</v>
          </cell>
          <cell r="F4187">
            <v>0</v>
          </cell>
          <cell r="G4187">
            <v>0</v>
          </cell>
          <cell r="H4187">
            <v>0</v>
          </cell>
          <cell r="I4187" t="str">
            <v>2020 MSA 167297</v>
          </cell>
          <cell r="J4187">
            <v>413</v>
          </cell>
          <cell r="K4187" t="str">
            <v>MAURITIUS SUGAR SYNDICATE</v>
          </cell>
          <cell r="L4187" t="str">
            <v>HEROTS ENTERPRISES LIMITED</v>
          </cell>
          <cell r="M4187" t="str">
            <v>NA</v>
          </cell>
          <cell r="N4187" t="str">
            <v>OMSLL</v>
          </cell>
          <cell r="O4187" t="str">
            <v>BG</v>
          </cell>
          <cell r="P4187">
            <v>20000</v>
          </cell>
          <cell r="Q4187">
            <v>20000</v>
          </cell>
          <cell r="R4187">
            <v>0</v>
          </cell>
          <cell r="S4187">
            <v>0</v>
          </cell>
          <cell r="T4187">
            <v>1003200</v>
          </cell>
          <cell r="U4187">
            <v>1003200</v>
          </cell>
          <cell r="V4187">
            <v>0</v>
          </cell>
          <cell r="W4187">
            <v>0</v>
          </cell>
          <cell r="X4187" t="str">
            <v>BROWN CANE SUGAR IN 50 KGS BAGS NET WEIGHT 25 000 KGS</v>
          </cell>
          <cell r="Y4187" t="str">
            <v>Valide</v>
          </cell>
        </row>
        <row r="4188">
          <cell r="A4188" t="str">
            <v>DFSU3075917</v>
          </cell>
          <cell r="B4188">
            <v>20</v>
          </cell>
          <cell r="C4188" t="str">
            <v>MEDUPL151313</v>
          </cell>
          <cell r="D4188">
            <v>0</v>
          </cell>
          <cell r="E4188">
            <v>0</v>
          </cell>
          <cell r="F4188">
            <v>0</v>
          </cell>
          <cell r="G4188">
            <v>0</v>
          </cell>
          <cell r="H4188">
            <v>0</v>
          </cell>
          <cell r="I4188" t="str">
            <v>2020 MSA 167297</v>
          </cell>
          <cell r="J4188">
            <v>413</v>
          </cell>
          <cell r="K4188" t="str">
            <v>MAURITIUS SUGAR SYNDICATE</v>
          </cell>
          <cell r="L4188" t="str">
            <v>HEROTS ENTERPRISES LIMITED</v>
          </cell>
          <cell r="M4188" t="str">
            <v>NA</v>
          </cell>
          <cell r="N4188" t="str">
            <v>OMSLL</v>
          </cell>
          <cell r="O4188" t="str">
            <v>BG</v>
          </cell>
          <cell r="P4188">
            <v>20000</v>
          </cell>
          <cell r="Q4188">
            <v>20000</v>
          </cell>
          <cell r="R4188">
            <v>0</v>
          </cell>
          <cell r="S4188">
            <v>0</v>
          </cell>
          <cell r="T4188">
            <v>1003200</v>
          </cell>
          <cell r="U4188">
            <v>1003200</v>
          </cell>
          <cell r="V4188">
            <v>0</v>
          </cell>
          <cell r="W4188">
            <v>0</v>
          </cell>
          <cell r="X4188" t="str">
            <v>BROWN CANE SUGAR IN 50 KGS BAGS NET WEIGHT 25 000 KGS</v>
          </cell>
          <cell r="Y4188" t="str">
            <v>Valide</v>
          </cell>
        </row>
        <row r="4189">
          <cell r="A4189" t="str">
            <v>MEDU1929791</v>
          </cell>
          <cell r="B4189">
            <v>20</v>
          </cell>
          <cell r="C4189" t="str">
            <v>MEDUPL151313</v>
          </cell>
          <cell r="D4189">
            <v>0</v>
          </cell>
          <cell r="E4189">
            <v>0</v>
          </cell>
          <cell r="F4189">
            <v>0</v>
          </cell>
          <cell r="G4189">
            <v>0</v>
          </cell>
          <cell r="H4189">
            <v>0</v>
          </cell>
          <cell r="I4189" t="str">
            <v>2020 MSA 167297</v>
          </cell>
          <cell r="J4189">
            <v>413</v>
          </cell>
          <cell r="K4189" t="str">
            <v>MAURITIUS SUGAR SYNDICATE</v>
          </cell>
          <cell r="L4189" t="str">
            <v>HEROTS ENTERPRISES LIMITED</v>
          </cell>
          <cell r="M4189" t="str">
            <v>NA</v>
          </cell>
          <cell r="N4189" t="str">
            <v>OMSLL</v>
          </cell>
          <cell r="O4189" t="str">
            <v>BG</v>
          </cell>
          <cell r="P4189">
            <v>20000</v>
          </cell>
          <cell r="Q4189">
            <v>20000</v>
          </cell>
          <cell r="R4189">
            <v>0</v>
          </cell>
          <cell r="S4189">
            <v>0</v>
          </cell>
          <cell r="T4189">
            <v>1003200</v>
          </cell>
          <cell r="U4189">
            <v>1003200</v>
          </cell>
          <cell r="V4189">
            <v>0</v>
          </cell>
          <cell r="W4189">
            <v>0</v>
          </cell>
          <cell r="X4189" t="str">
            <v>BROWN CANE SUGAR IN 50 KGS BAGS NET WEIGHT 25 000 KGS</v>
          </cell>
          <cell r="Y4189" t="str">
            <v>Valide</v>
          </cell>
        </row>
        <row r="4190">
          <cell r="A4190" t="str">
            <v>GLDU3973889</v>
          </cell>
          <cell r="B4190">
            <v>20</v>
          </cell>
          <cell r="C4190" t="str">
            <v>MEDUPL151313</v>
          </cell>
          <cell r="D4190">
            <v>0</v>
          </cell>
          <cell r="E4190">
            <v>0</v>
          </cell>
          <cell r="F4190">
            <v>0</v>
          </cell>
          <cell r="G4190">
            <v>0</v>
          </cell>
          <cell r="H4190">
            <v>0</v>
          </cell>
          <cell r="I4190" t="str">
            <v>2020 MSA 167297</v>
          </cell>
          <cell r="J4190">
            <v>413</v>
          </cell>
          <cell r="K4190" t="str">
            <v>MAURITIUS SUGAR SYNDICATE</v>
          </cell>
          <cell r="L4190" t="str">
            <v>HEROTS ENTERPRISES LIMITED</v>
          </cell>
          <cell r="M4190" t="str">
            <v>NA</v>
          </cell>
          <cell r="N4190" t="str">
            <v>OMSLL</v>
          </cell>
          <cell r="O4190" t="str">
            <v>BG</v>
          </cell>
          <cell r="P4190">
            <v>20000</v>
          </cell>
          <cell r="Q4190">
            <v>20000</v>
          </cell>
          <cell r="R4190">
            <v>0</v>
          </cell>
          <cell r="S4190">
            <v>0</v>
          </cell>
          <cell r="T4190">
            <v>1003200</v>
          </cell>
          <cell r="U4190">
            <v>1003200</v>
          </cell>
          <cell r="V4190">
            <v>0</v>
          </cell>
          <cell r="W4190">
            <v>0</v>
          </cell>
          <cell r="X4190" t="str">
            <v>BROWN CANE SUGAR IN 50 KGS BAGS NET WEIGHT 25 000 KGS</v>
          </cell>
          <cell r="Y4190" t="str">
            <v>Valide</v>
          </cell>
        </row>
        <row r="4191">
          <cell r="A4191" t="str">
            <v>TCKU3185188</v>
          </cell>
          <cell r="B4191">
            <v>20</v>
          </cell>
          <cell r="C4191" t="str">
            <v>MEDUPL151313</v>
          </cell>
          <cell r="D4191">
            <v>0</v>
          </cell>
          <cell r="E4191">
            <v>0</v>
          </cell>
          <cell r="F4191">
            <v>0</v>
          </cell>
          <cell r="G4191">
            <v>0</v>
          </cell>
          <cell r="H4191">
            <v>0</v>
          </cell>
          <cell r="I4191" t="str">
            <v>2020 MSA 167297</v>
          </cell>
          <cell r="J4191">
            <v>413</v>
          </cell>
          <cell r="K4191" t="str">
            <v>MAURITIUS SUGAR SYNDICATE</v>
          </cell>
          <cell r="L4191" t="str">
            <v>HEROTS ENTERPRISES LIMITED</v>
          </cell>
          <cell r="M4191" t="str">
            <v>NA</v>
          </cell>
          <cell r="N4191" t="str">
            <v>OMSLL</v>
          </cell>
          <cell r="O4191" t="str">
            <v>BG</v>
          </cell>
          <cell r="P4191">
            <v>20000</v>
          </cell>
          <cell r="Q4191">
            <v>20000</v>
          </cell>
          <cell r="R4191">
            <v>0</v>
          </cell>
          <cell r="S4191">
            <v>0</v>
          </cell>
          <cell r="T4191">
            <v>1003200</v>
          </cell>
          <cell r="U4191">
            <v>1003200</v>
          </cell>
          <cell r="V4191">
            <v>0</v>
          </cell>
          <cell r="W4191">
            <v>0</v>
          </cell>
          <cell r="X4191" t="str">
            <v>BROWN CANE SUGAR IN 50 KGS BAGS NET WEIGHT 25 000 KGS</v>
          </cell>
          <cell r="Y4191" t="str">
            <v>Valide</v>
          </cell>
        </row>
        <row r="4192">
          <cell r="A4192" t="str">
            <v>MEDU2320367</v>
          </cell>
          <cell r="B4192">
            <v>20</v>
          </cell>
          <cell r="C4192" t="str">
            <v>MEDUPL151313</v>
          </cell>
          <cell r="D4192">
            <v>0</v>
          </cell>
          <cell r="E4192">
            <v>0</v>
          </cell>
          <cell r="F4192">
            <v>0</v>
          </cell>
          <cell r="G4192">
            <v>0</v>
          </cell>
          <cell r="H4192">
            <v>0</v>
          </cell>
          <cell r="I4192" t="str">
            <v>2020 MSA 167297</v>
          </cell>
          <cell r="J4192">
            <v>413</v>
          </cell>
          <cell r="K4192" t="str">
            <v>MAURITIUS SUGAR SYNDICATE</v>
          </cell>
          <cell r="L4192" t="str">
            <v>HEROTS ENTERPRISES LIMITED</v>
          </cell>
          <cell r="M4192" t="str">
            <v>NA</v>
          </cell>
          <cell r="N4192" t="str">
            <v>OMSLL</v>
          </cell>
          <cell r="O4192" t="str">
            <v>BG</v>
          </cell>
          <cell r="P4192">
            <v>20000</v>
          </cell>
          <cell r="Q4192">
            <v>20000</v>
          </cell>
          <cell r="R4192">
            <v>0</v>
          </cell>
          <cell r="S4192">
            <v>0</v>
          </cell>
          <cell r="T4192">
            <v>1003200</v>
          </cell>
          <cell r="U4192">
            <v>1003200</v>
          </cell>
          <cell r="V4192">
            <v>0</v>
          </cell>
          <cell r="W4192">
            <v>0</v>
          </cell>
          <cell r="X4192" t="str">
            <v>BROWN CANE SUGAR IN 50 KGS BAGS NET WEIGHT 25 000 KGS</v>
          </cell>
          <cell r="Y4192" t="str">
            <v>Valide</v>
          </cell>
        </row>
        <row r="4193">
          <cell r="A4193" t="str">
            <v>TCKU3387698</v>
          </cell>
          <cell r="B4193">
            <v>20</v>
          </cell>
          <cell r="C4193" t="str">
            <v>MEDUPL151313</v>
          </cell>
          <cell r="D4193">
            <v>0</v>
          </cell>
          <cell r="E4193">
            <v>0</v>
          </cell>
          <cell r="F4193">
            <v>0</v>
          </cell>
          <cell r="G4193">
            <v>0</v>
          </cell>
          <cell r="H4193">
            <v>0</v>
          </cell>
          <cell r="I4193" t="str">
            <v>2020 MSA 167297</v>
          </cell>
          <cell r="J4193">
            <v>413</v>
          </cell>
          <cell r="K4193" t="str">
            <v>MAURITIUS SUGAR SYNDICATE</v>
          </cell>
          <cell r="L4193" t="str">
            <v>HEROTS ENTERPRISES LIMITED</v>
          </cell>
          <cell r="M4193" t="str">
            <v>NA</v>
          </cell>
          <cell r="N4193" t="str">
            <v>OMSLL</v>
          </cell>
          <cell r="O4193" t="str">
            <v>BG</v>
          </cell>
          <cell r="P4193">
            <v>20000</v>
          </cell>
          <cell r="Q4193">
            <v>20000</v>
          </cell>
          <cell r="R4193">
            <v>0</v>
          </cell>
          <cell r="S4193">
            <v>0</v>
          </cell>
          <cell r="T4193">
            <v>1003200</v>
          </cell>
          <cell r="U4193">
            <v>1003200</v>
          </cell>
          <cell r="V4193">
            <v>0</v>
          </cell>
          <cell r="W4193">
            <v>0</v>
          </cell>
          <cell r="X4193" t="str">
            <v>BROWN CANE SUGAR IN 50 KGS BAGS NET WEIGHT 25 000 KGS</v>
          </cell>
          <cell r="Y4193" t="str">
            <v>Valide</v>
          </cell>
        </row>
        <row r="4194">
          <cell r="A4194" t="str">
            <v>FTAU1351843</v>
          </cell>
          <cell r="B4194">
            <v>20</v>
          </cell>
          <cell r="C4194" t="str">
            <v>MEDUPL151313</v>
          </cell>
          <cell r="D4194">
            <v>0</v>
          </cell>
          <cell r="E4194">
            <v>0</v>
          </cell>
          <cell r="F4194">
            <v>0</v>
          </cell>
          <cell r="G4194">
            <v>0</v>
          </cell>
          <cell r="H4194">
            <v>0</v>
          </cell>
          <cell r="I4194" t="str">
            <v>2020 MSA 167297</v>
          </cell>
          <cell r="J4194">
            <v>413</v>
          </cell>
          <cell r="K4194" t="str">
            <v>MAURITIUS SUGAR SYNDICATE</v>
          </cell>
          <cell r="L4194" t="str">
            <v>HEROTS ENTERPRISES LIMITED</v>
          </cell>
          <cell r="M4194" t="str">
            <v>NA</v>
          </cell>
          <cell r="N4194" t="str">
            <v>OMSLL</v>
          </cell>
          <cell r="O4194" t="str">
            <v>BG</v>
          </cell>
          <cell r="P4194">
            <v>20000</v>
          </cell>
          <cell r="Q4194">
            <v>20000</v>
          </cell>
          <cell r="R4194">
            <v>0</v>
          </cell>
          <cell r="S4194">
            <v>0</v>
          </cell>
          <cell r="T4194">
            <v>1003200</v>
          </cell>
          <cell r="U4194">
            <v>1003200</v>
          </cell>
          <cell r="V4194">
            <v>0</v>
          </cell>
          <cell r="W4194">
            <v>0</v>
          </cell>
          <cell r="X4194" t="str">
            <v>BROWN CANE SUGAR IN 50 KGS BAGS NET WEIGHT 25 000 KGS</v>
          </cell>
          <cell r="Y4194" t="str">
            <v>Valide</v>
          </cell>
        </row>
        <row r="4195">
          <cell r="A4195" t="str">
            <v>GESU5905819</v>
          </cell>
          <cell r="B4195">
            <v>40</v>
          </cell>
          <cell r="C4195" t="str">
            <v>MEDUPR622499</v>
          </cell>
          <cell r="D4195">
            <v>0</v>
          </cell>
          <cell r="E4195">
            <v>0</v>
          </cell>
          <cell r="F4195">
            <v>0</v>
          </cell>
          <cell r="G4195">
            <v>0</v>
          </cell>
          <cell r="H4195">
            <v>0</v>
          </cell>
          <cell r="I4195" t="str">
            <v>2020 MSA 167311</v>
          </cell>
          <cell r="J4195">
            <v>131</v>
          </cell>
          <cell r="K4195" t="str">
            <v>DHL GLOBAL FORWARDING NETHERLANDS B V</v>
          </cell>
          <cell r="L4195" t="str">
            <v>AIRTEL NETWORKS KENYA LIMITED</v>
          </cell>
          <cell r="M4195" t="str">
            <v>OM</v>
          </cell>
          <cell r="N4195" t="str">
            <v>OMSLL</v>
          </cell>
          <cell r="O4195" t="str">
            <v>PK</v>
          </cell>
          <cell r="P4195">
            <v>394</v>
          </cell>
          <cell r="Q4195">
            <v>394</v>
          </cell>
          <cell r="R4195">
            <v>394</v>
          </cell>
          <cell r="S4195">
            <v>394</v>
          </cell>
          <cell r="T4195">
            <v>69345</v>
          </cell>
          <cell r="U4195">
            <v>69345</v>
          </cell>
          <cell r="V4195">
            <v>69345</v>
          </cell>
          <cell r="W4195">
            <v>69345</v>
          </cell>
          <cell r="X4195" t="str">
            <v>PIECES SLAC TELECOMMUNICATION EQUIPMENT HS CODE 85176200 PIECES SLAC TELECOMMUNICATION EQUIPMENT HS CODE 85176200 HS CODE 851770 PIECES SLAC TELECOMMUNICATION EQUIPMENT HS CODE 85176200 PIECES SLAC TELECOMMUNICATION EQUIPMENT HS CODE 85176200 PIECES SLAC TELECOMMUNICATION EQUIPMENT HS CODE 85176200</v>
          </cell>
          <cell r="Y4195" t="str">
            <v>Valide</v>
          </cell>
        </row>
        <row r="4196">
          <cell r="A4196" t="str">
            <v>CAIU4397813</v>
          </cell>
          <cell r="B4196">
            <v>40</v>
          </cell>
          <cell r="C4196" t="str">
            <v>MEDUPR650649</v>
          </cell>
          <cell r="D4196">
            <v>0</v>
          </cell>
          <cell r="E4196">
            <v>0</v>
          </cell>
          <cell r="F4196">
            <v>0</v>
          </cell>
          <cell r="G4196">
            <v>0</v>
          </cell>
          <cell r="H4196">
            <v>0</v>
          </cell>
          <cell r="I4196" t="str">
            <v>2020 MSA 167377</v>
          </cell>
          <cell r="J4196">
            <v>185</v>
          </cell>
          <cell r="K4196" t="str">
            <v>PRESTOTYPE BV</v>
          </cell>
          <cell r="L4196" t="str">
            <v>TO ORDER</v>
          </cell>
          <cell r="M4196" t="str">
            <v>OM</v>
          </cell>
          <cell r="N4196" t="str">
            <v>OMSLL</v>
          </cell>
          <cell r="O4196" t="str">
            <v>PK</v>
          </cell>
          <cell r="P4196">
            <v>16</v>
          </cell>
          <cell r="Q4196">
            <v>16</v>
          </cell>
          <cell r="R4196">
            <v>16</v>
          </cell>
          <cell r="S4196">
            <v>16</v>
          </cell>
          <cell r="T4196">
            <v>13000</v>
          </cell>
          <cell r="U4196">
            <v>13000</v>
          </cell>
          <cell r="V4196">
            <v>13000</v>
          </cell>
          <cell r="W4196">
            <v>13000</v>
          </cell>
          <cell r="X4196" t="str">
            <v>PIECES HEIDELBERG SM 52-4 LX ANICOLOR AS PER SALES CONTRACT DATED 01-03-2020 TRADE TERMS CFR MOMBASA PIECES HEIDELBERG SM 52-4 LX ANICOLOR AS PER SALES CONTRACT DATED 01-03-2020 TRADE TERMS CFR MOMBASA LETTER OF CREDIT NUMBER 077ILC2201750009 DATED 26 JUN 2020</v>
          </cell>
          <cell r="Y4196" t="str">
            <v>Valide</v>
          </cell>
        </row>
        <row r="4197">
          <cell r="A4197" t="str">
            <v>CAIU6733455</v>
          </cell>
          <cell r="B4197">
            <v>20</v>
          </cell>
          <cell r="C4197" t="str">
            <v>MEDUPR650649</v>
          </cell>
          <cell r="D4197">
            <v>0</v>
          </cell>
          <cell r="E4197">
            <v>0</v>
          </cell>
          <cell r="F4197">
            <v>0</v>
          </cell>
          <cell r="G4197">
            <v>0</v>
          </cell>
          <cell r="H4197">
            <v>0</v>
          </cell>
          <cell r="I4197" t="str">
            <v>2020 MSA 167377</v>
          </cell>
          <cell r="J4197">
            <v>185</v>
          </cell>
          <cell r="K4197" t="str">
            <v>PRESTOTYPE BV</v>
          </cell>
          <cell r="L4197" t="str">
            <v>TO ORDER</v>
          </cell>
          <cell r="M4197" t="str">
            <v>OM</v>
          </cell>
          <cell r="N4197" t="str">
            <v>OMSLL</v>
          </cell>
          <cell r="O4197" t="str">
            <v>PK</v>
          </cell>
          <cell r="P4197">
            <v>16</v>
          </cell>
          <cell r="Q4197">
            <v>16</v>
          </cell>
          <cell r="R4197">
            <v>16</v>
          </cell>
          <cell r="S4197">
            <v>16</v>
          </cell>
          <cell r="T4197">
            <v>13000</v>
          </cell>
          <cell r="U4197">
            <v>13000</v>
          </cell>
          <cell r="V4197">
            <v>13000</v>
          </cell>
          <cell r="W4197">
            <v>13000</v>
          </cell>
          <cell r="X4197" t="str">
            <v>PIECES HEIDELBERG SM 52-4 LX ANICOLOR AS PER SALES CONTRACT DATED 01-03-2020 TRADE TERMS CFR MOMBASA PIECES HEIDELBERG SM 52-4 LX ANICOLOR AS PER SALES CONTRACT DATED 01-03-2020 TRADE TERMS CFR MOMBASA LETTER OF CREDIT NUMBER 077ILC2201750009 DATED 26 JUN 2020</v>
          </cell>
          <cell r="Y4197" t="str">
            <v>Valide</v>
          </cell>
        </row>
        <row r="4198">
          <cell r="A4198" t="str">
            <v>TRHU2096119</v>
          </cell>
          <cell r="B4198">
            <v>20</v>
          </cell>
          <cell r="C4198" t="str">
            <v>MEDUSI428054</v>
          </cell>
          <cell r="D4198">
            <v>0</v>
          </cell>
          <cell r="E4198">
            <v>0</v>
          </cell>
          <cell r="F4198">
            <v>0</v>
          </cell>
          <cell r="G4198">
            <v>0</v>
          </cell>
          <cell r="H4198">
            <v>0</v>
          </cell>
          <cell r="I4198" t="str">
            <v>2020 MSA 167399</v>
          </cell>
          <cell r="J4198">
            <v>37</v>
          </cell>
          <cell r="K4198" t="str">
            <v>APRIL INTERNATIONAL ENTERPRISE PTE LTD</v>
          </cell>
          <cell r="L4198" t="str">
            <v>AFRITECH GRAPHICS AND PRESS CHEMICALS LTD</v>
          </cell>
          <cell r="M4198" t="str">
            <v>OM</v>
          </cell>
          <cell r="N4198" t="str">
            <v>OMSLL</v>
          </cell>
          <cell r="O4198" t="str">
            <v>CT</v>
          </cell>
          <cell r="P4198">
            <v>6080</v>
          </cell>
          <cell r="Q4198">
            <v>6080</v>
          </cell>
          <cell r="R4198">
            <v>6080</v>
          </cell>
          <cell r="S4198">
            <v>6080</v>
          </cell>
          <cell r="T4198">
            <v>78046</v>
          </cell>
          <cell r="U4198">
            <v>78046</v>
          </cell>
          <cell r="V4198">
            <v>78046</v>
          </cell>
          <cell r="W4198">
            <v>78046</v>
          </cell>
          <cell r="X4198" t="str">
            <v>PAER PERFECT PRINT A4 80GR WHITE PAER PERFECT PRINT A4 80GR WHITE 4 X 20 CONTAINERS SAID TO CONTAIN 6 080 CARTONS 75 842 MT NET WEIGHT 78 046 MT GROSS WEIGHT PAPER PERFECT PRINT A4 80GR WHITE HS CODE 4802570000 PO NO 20-0613 IDF E2009395386 UCR202002276813 PLACE OF DELIVERY NAIROBI ICD EMBAKASI CARGO IN TRANSIT TO NAIROBI ICD EMBAKASI UNDER CONSIGNEE S OWN ACCOUNT AND ARRANGEMENT 21 DAYS FREE DETENTION AT DESTINATION FREIGHT PREPAID</v>
          </cell>
          <cell r="Y4198" t="str">
            <v>Valide</v>
          </cell>
        </row>
        <row r="4199">
          <cell r="A4199" t="str">
            <v>TGBU8047627</v>
          </cell>
          <cell r="B4199">
            <v>40</v>
          </cell>
          <cell r="C4199" t="str">
            <v>MEDUSI428104</v>
          </cell>
          <cell r="D4199">
            <v>0</v>
          </cell>
          <cell r="E4199">
            <v>0</v>
          </cell>
          <cell r="F4199">
            <v>0</v>
          </cell>
          <cell r="G4199">
            <v>0</v>
          </cell>
          <cell r="H4199">
            <v>0</v>
          </cell>
          <cell r="I4199" t="str">
            <v>2020 MSA 167399</v>
          </cell>
          <cell r="J4199">
            <v>40</v>
          </cell>
          <cell r="K4199" t="str">
            <v>APRIL INTERNATIONAL ENTERPRISE PTE LTD</v>
          </cell>
          <cell r="L4199" t="str">
            <v>PAPER CONVERTERS K LTD</v>
          </cell>
          <cell r="M4199" t="str">
            <v>OM</v>
          </cell>
          <cell r="N4199" t="str">
            <v>OMSLL</v>
          </cell>
          <cell r="O4199" t="str">
            <v>RL</v>
          </cell>
          <cell r="P4199">
            <v>108</v>
          </cell>
          <cell r="Q4199">
            <v>108</v>
          </cell>
          <cell r="R4199">
            <v>108</v>
          </cell>
          <cell r="S4199">
            <v>108</v>
          </cell>
          <cell r="T4199">
            <v>49175</v>
          </cell>
          <cell r="U4199">
            <v>49175</v>
          </cell>
          <cell r="V4199">
            <v>49175</v>
          </cell>
          <cell r="W4199">
            <v>49175</v>
          </cell>
          <cell r="X4199" t="str">
            <v>WOODFREE UNCOATED PAPER IN REELS 2 X 40 CONTAINERS SAID TO CONTAIN 108 REELS 49 175 MT NET WEIGHT 49 175 MT GROSS WEIGHT WOODFREE UNCOATED PAPER IN REELS HS CODE 4802550000 21 DAYS FREE DETENTION AT DESTINATION FREIGHT PREPAID FINAL PLACE OF DELIVERY ICD EMBAKASI NAIROBI EMPTY CONTAINERS TO BE RETURNED TO DEPOT IN NAIROBI ON CONSIGNEE RISK RESPONSIBILITY AND ACCOUNT WOODFREE UNCOATED PAPER IN REELS</v>
          </cell>
          <cell r="Y4199" t="str">
            <v>Valide</v>
          </cell>
        </row>
        <row r="4200">
          <cell r="A4200" t="str">
            <v>CXDU1773496</v>
          </cell>
          <cell r="B4200">
            <v>20</v>
          </cell>
          <cell r="C4200" t="str">
            <v>MEDUSI439960</v>
          </cell>
          <cell r="D4200">
            <v>0</v>
          </cell>
          <cell r="E4200">
            <v>0</v>
          </cell>
          <cell r="F4200">
            <v>0</v>
          </cell>
          <cell r="G4200">
            <v>0</v>
          </cell>
          <cell r="H4200">
            <v>0</v>
          </cell>
          <cell r="I4200" t="str">
            <v>2020 MSA 167399</v>
          </cell>
          <cell r="J4200">
            <v>42</v>
          </cell>
          <cell r="K4200" t="str">
            <v>APRIL INTERNATIONAL ENTERPRISE PTE LTD</v>
          </cell>
          <cell r="L4200" t="str">
            <v>TO THE ORDER OF KCB BANK KENYA LTD TRADE SERVICES</v>
          </cell>
          <cell r="M4200" t="str">
            <v>OM</v>
          </cell>
          <cell r="N4200" t="str">
            <v>OMSLL</v>
          </cell>
          <cell r="O4200" t="str">
            <v>BL</v>
          </cell>
          <cell r="P4200">
            <v>632</v>
          </cell>
          <cell r="Q4200">
            <v>632</v>
          </cell>
          <cell r="R4200">
            <v>0</v>
          </cell>
          <cell r="S4200">
            <v>0</v>
          </cell>
          <cell r="T4200">
            <v>159648</v>
          </cell>
          <cell r="U4200">
            <v>159648</v>
          </cell>
          <cell r="V4200">
            <v>0</v>
          </cell>
          <cell r="W4200">
            <v>0</v>
          </cell>
          <cell r="X4200" t="str">
            <v>XTRA ACACIA HARWOOD PULP XTRA ACACIA HARWOOD PULP 8 X 20 CONTAINERS632 BALES XTRA ACACIA HARWOOD PULP L C REF NO TF2020300010 AND IDF NO E2007356890 FREIGHT PREPAID HS CODE 4703 29 00 21 DAYS OF ADDITIONAL FREE DEMURRAGE TIME IN MOMBASA PORT KENYA CARRYING VESSELS AGENT IN MOMBASA PORT KENYA - NAME - OCEANFREIGHT E A LTD ADDRESS - MSC PLAZA - 3RD+4TH FLOOR MOI AVENUE P O BOX 80637 MOMBASA TELEPHONE NUMBER - +254 41 2223 446 SHIPPED ON BOARD MSC KOREA - XA038A 29-SEP-2020 AT PORT OF LOADING SINGAPORE PORT XTRA ACACIA HARWOOD PULP</v>
          </cell>
          <cell r="Y4200" t="str">
            <v>Valide</v>
          </cell>
        </row>
        <row r="4201">
          <cell r="A4201" t="str">
            <v>MSDU7453117</v>
          </cell>
          <cell r="B4201">
            <v>40</v>
          </cell>
          <cell r="C4201" t="str">
            <v>MEDUST107407</v>
          </cell>
          <cell r="D4201">
            <v>0</v>
          </cell>
          <cell r="E4201">
            <v>0</v>
          </cell>
          <cell r="F4201">
            <v>0</v>
          </cell>
          <cell r="G4201">
            <v>0</v>
          </cell>
          <cell r="H4201">
            <v>0</v>
          </cell>
          <cell r="I4201" t="str">
            <v>2020 MSA 166917</v>
          </cell>
          <cell r="J4201">
            <v>238</v>
          </cell>
          <cell r="K4201" t="str">
            <v>CE LOGISTICA LTDA CNPJ 20 931 828 0001-70</v>
          </cell>
          <cell r="L4201" t="str">
            <v>HANLINK INVESTMENT LIMITED REPEN COMPLEX SYOKIMAU JUNCTION</v>
          </cell>
          <cell r="M4201" t="str">
            <v>OM</v>
          </cell>
          <cell r="N4201" t="str">
            <v>OMSLL</v>
          </cell>
          <cell r="O4201" t="str">
            <v>BX</v>
          </cell>
          <cell r="P4201">
            <v>42</v>
          </cell>
          <cell r="Q4201">
            <v>42</v>
          </cell>
          <cell r="R4201">
            <v>0</v>
          </cell>
          <cell r="S4201">
            <v>0</v>
          </cell>
          <cell r="T4201">
            <v>25330</v>
          </cell>
          <cell r="U4201">
            <v>25330</v>
          </cell>
          <cell r="V4201">
            <v>0</v>
          </cell>
          <cell r="W4201">
            <v>0</v>
          </cell>
          <cell r="X4201" t="str">
            <v>MACHINERY 84283300 84224091 84371000 84283900 84383000 8428320 0 06 CONTAINERS 40HC CONTAINING 42 CRATES WITH 01- CONVEYOR BELT01- AUTOMATIC BAG OPENER 01- SUPORT STRUCTURE FOR AUTOMATIC BAG OPENER 01- SAFETY SIEVE 01- TRANSFER SCREW CONVEYOR 01- MAGNET SEPARATOR 01- BUCKET ELEVATOR 01- METAL DETECTOR WITH DEVIATION DEVICE 01- SCREW CONVEYOR 05- PNEUMATIC SLIDE VALVES FOR SCREW CONVEYOR EXIT 06- STAINLESS STEEL SILOS 06- MANUAL SLIDE VALVES FOR SILOS EXIT 01- ELECTRIC PANEL FOR LOGIC AND MOTORS CONTROL INVOICE NR 003 20 R 2 DU-E NR 20BR000732300-8 RUC NR 2BR00307216000102040475778 2000320R2 FREIGHT COLLECT NCM 8428 33 00 - 8422 40 91 - 8437 10 00 - 8428 39 00 - 8438 30 00- 8428 32 00 WODEN PACKING ARE TREATED CERTIFIED TOTAL NW 23 455 00 KGS EMAIL MACHINERY 84283300 84224091 84371000 84283900 84383000 8428320 0 MACHINERY 84283300 84224091 84371000 84283900 84383000 8428320 0 MACHINERY 84283300 84224091 84371000 84283900 84383000 8428320 0</v>
          </cell>
          <cell r="Y4201" t="str">
            <v>Valide</v>
          </cell>
        </row>
        <row r="4202">
          <cell r="A4202" t="str">
            <v>TRHU2298742</v>
          </cell>
          <cell r="B4202">
            <v>20</v>
          </cell>
          <cell r="C4202" t="str">
            <v>MEDUST175487</v>
          </cell>
          <cell r="D4202">
            <v>0</v>
          </cell>
          <cell r="E4202">
            <v>0</v>
          </cell>
          <cell r="F4202">
            <v>0</v>
          </cell>
          <cell r="G4202">
            <v>0</v>
          </cell>
          <cell r="H4202">
            <v>0</v>
          </cell>
          <cell r="I4202" t="str">
            <v>2020 MSA 167297</v>
          </cell>
          <cell r="J4202">
            <v>436</v>
          </cell>
          <cell r="K4202" t="str">
            <v>LANXESS INDUSTRIA DE PRODUTOS QUIMI COS E PLASTICOS LTDA</v>
          </cell>
          <cell r="L4202" t="str">
            <v>BASCO PRODUCTS KENYA IDF NUMBER 20EMKIM000097810</v>
          </cell>
          <cell r="M4202" t="str">
            <v>NA</v>
          </cell>
          <cell r="N4202" t="str">
            <v>OMSLL</v>
          </cell>
          <cell r="O4202" t="str">
            <v>PE</v>
          </cell>
          <cell r="P4202">
            <v>20</v>
          </cell>
          <cell r="Q4202">
            <v>20</v>
          </cell>
          <cell r="R4202">
            <v>20</v>
          </cell>
          <cell r="S4202">
            <v>20</v>
          </cell>
          <cell r="T4202">
            <v>18553</v>
          </cell>
          <cell r="U4202">
            <v>18553</v>
          </cell>
          <cell r="V4202">
            <v>18553</v>
          </cell>
          <cell r="W4202">
            <v>18553</v>
          </cell>
          <cell r="X4202" t="str">
            <v>1 X 20 DRY CONTAINER CONTAINING 20 PALLETS 900 BAGS WITH 18 000 000 KG BAYFERROX 912LOM SYNTHETIC IRON HYDROXIDE PAPER BAG 20KG FREIGHT PREPAIDINVOICE LIQ0467E20 DUE 20BR000897955-1 NCM 2821 10 30 NET WEIGHT 18 000 000 KGS WOODEN PACKAGE TREATED AND CERTIFIED CONT CONSIGNEE NOTIFY MOBIL +254 206823555 14 DAYS FREE TIMEFINAL DESTINATION MOMBASA ICD EMBAKSI</v>
          </cell>
          <cell r="Y4202" t="str">
            <v>Valide</v>
          </cell>
        </row>
        <row r="4203">
          <cell r="A4203" t="str">
            <v>MSDU1484126</v>
          </cell>
          <cell r="B4203">
            <v>20</v>
          </cell>
          <cell r="C4203" t="str">
            <v>MEDUSW080403</v>
          </cell>
          <cell r="D4203">
            <v>0</v>
          </cell>
          <cell r="E4203">
            <v>0</v>
          </cell>
          <cell r="F4203">
            <v>0</v>
          </cell>
          <cell r="G4203">
            <v>0</v>
          </cell>
          <cell r="H4203">
            <v>0</v>
          </cell>
          <cell r="I4203" t="str">
            <v>2020 MSA 167399</v>
          </cell>
          <cell r="J4203">
            <v>44</v>
          </cell>
          <cell r="K4203" t="str">
            <v>JIANGYIN XINGTAI NEW MATERIAL CO LTD</v>
          </cell>
          <cell r="L4203" t="str">
            <v>NAIROBI BOTTLERS LIMITED</v>
          </cell>
          <cell r="M4203" t="str">
            <v>OM</v>
          </cell>
          <cell r="N4203" t="str">
            <v>OMSLL</v>
          </cell>
          <cell r="O4203" t="str">
            <v>BG</v>
          </cell>
          <cell r="P4203">
            <v>320</v>
          </cell>
          <cell r="Q4203">
            <v>320</v>
          </cell>
          <cell r="R4203">
            <v>320</v>
          </cell>
          <cell r="S4203">
            <v>320</v>
          </cell>
          <cell r="T4203">
            <v>355200</v>
          </cell>
          <cell r="U4203">
            <v>355200</v>
          </cell>
          <cell r="V4203">
            <v>355200</v>
          </cell>
          <cell r="W4203">
            <v>355200</v>
          </cell>
          <cell r="X4203" t="str">
            <v>PET CZ 328A PET CZ 328A 352MT PET CZ 328A PET CZ 328A PET CZ 328A PET CZ 328A PET CZ 328A PET CZ 328A</v>
          </cell>
          <cell r="Y4203" t="str">
            <v>Valide</v>
          </cell>
        </row>
        <row r="4204">
          <cell r="A4204" t="str">
            <v>MSDU1521488</v>
          </cell>
          <cell r="B4204">
            <v>20</v>
          </cell>
          <cell r="C4204" t="str">
            <v>MEDUSW080403</v>
          </cell>
          <cell r="D4204">
            <v>0</v>
          </cell>
          <cell r="E4204">
            <v>0</v>
          </cell>
          <cell r="F4204">
            <v>0</v>
          </cell>
          <cell r="G4204">
            <v>0</v>
          </cell>
          <cell r="H4204">
            <v>0</v>
          </cell>
          <cell r="I4204" t="str">
            <v>2020 MSA 167399</v>
          </cell>
          <cell r="J4204">
            <v>44</v>
          </cell>
          <cell r="K4204" t="str">
            <v>JIANGYIN XINGTAI NEW MATERIAL CO LTD</v>
          </cell>
          <cell r="L4204" t="str">
            <v>NAIROBI BOTTLERS LIMITED</v>
          </cell>
          <cell r="M4204" t="str">
            <v>OM</v>
          </cell>
          <cell r="N4204" t="str">
            <v>OMSLL</v>
          </cell>
          <cell r="O4204" t="str">
            <v>BG</v>
          </cell>
          <cell r="P4204">
            <v>320</v>
          </cell>
          <cell r="Q4204">
            <v>320</v>
          </cell>
          <cell r="R4204">
            <v>320</v>
          </cell>
          <cell r="S4204">
            <v>320</v>
          </cell>
          <cell r="T4204">
            <v>355200</v>
          </cell>
          <cell r="U4204">
            <v>355200</v>
          </cell>
          <cell r="V4204">
            <v>355200</v>
          </cell>
          <cell r="W4204">
            <v>355200</v>
          </cell>
          <cell r="X4204" t="str">
            <v>PET CZ 328A PET CZ 328A 352MT PET CZ 328A PET CZ 328A PET CZ 328A PET CZ 328A PET CZ 328A PET CZ 328A</v>
          </cell>
          <cell r="Y4204" t="str">
            <v>Valide</v>
          </cell>
        </row>
        <row r="4205">
          <cell r="A4205" t="str">
            <v>MSDU1549741</v>
          </cell>
          <cell r="B4205">
            <v>20</v>
          </cell>
          <cell r="C4205" t="str">
            <v>MEDUSW086509</v>
          </cell>
          <cell r="D4205">
            <v>0</v>
          </cell>
          <cell r="E4205">
            <v>0</v>
          </cell>
          <cell r="F4205">
            <v>0</v>
          </cell>
          <cell r="G4205">
            <v>0</v>
          </cell>
          <cell r="H4205">
            <v>0</v>
          </cell>
          <cell r="I4205" t="str">
            <v>2020 MSA 167399</v>
          </cell>
          <cell r="J4205">
            <v>44</v>
          </cell>
          <cell r="K4205" t="str">
            <v>JIANGYIN XINGTAI NEW MATERIAL CO LTD</v>
          </cell>
          <cell r="L4205" t="str">
            <v>NAIROBI BOTTLERS LIMITED</v>
          </cell>
          <cell r="M4205" t="str">
            <v>OM</v>
          </cell>
          <cell r="N4205" t="str">
            <v>OMSLL</v>
          </cell>
          <cell r="O4205" t="str">
            <v>BG</v>
          </cell>
          <cell r="P4205">
            <v>320</v>
          </cell>
          <cell r="Q4205">
            <v>320</v>
          </cell>
          <cell r="R4205">
            <v>320</v>
          </cell>
          <cell r="S4205">
            <v>320</v>
          </cell>
          <cell r="T4205">
            <v>355200</v>
          </cell>
          <cell r="U4205">
            <v>355200</v>
          </cell>
          <cell r="V4205">
            <v>355200</v>
          </cell>
          <cell r="W4205">
            <v>355200</v>
          </cell>
          <cell r="X4205" t="str">
            <v>PET CZ 328A PET CZ 328A 352MT PET CZ 328A PET CZ 328A PET CZ 328A PET CZ 328A PET CZ 328A PET CZ 328A</v>
          </cell>
          <cell r="Y4205" t="str">
            <v>Valide</v>
          </cell>
        </row>
        <row r="4206">
          <cell r="A4206" t="str">
            <v>MSDU1549720</v>
          </cell>
          <cell r="B4206">
            <v>20</v>
          </cell>
          <cell r="C4206" t="str">
            <v>MEDUSW086509</v>
          </cell>
          <cell r="D4206">
            <v>0</v>
          </cell>
          <cell r="E4206">
            <v>0</v>
          </cell>
          <cell r="F4206">
            <v>0</v>
          </cell>
          <cell r="G4206">
            <v>0</v>
          </cell>
          <cell r="H4206">
            <v>0</v>
          </cell>
          <cell r="I4206" t="str">
            <v>2020 MSA 167399</v>
          </cell>
          <cell r="J4206">
            <v>44</v>
          </cell>
          <cell r="K4206" t="str">
            <v>JIANGYIN XINGTAI NEW MATERIAL CO LTD</v>
          </cell>
          <cell r="L4206" t="str">
            <v>NAIROBI BOTTLERS LIMITED</v>
          </cell>
          <cell r="M4206" t="str">
            <v>OM</v>
          </cell>
          <cell r="N4206" t="str">
            <v>OMSLL</v>
          </cell>
          <cell r="O4206" t="str">
            <v>BG</v>
          </cell>
          <cell r="P4206">
            <v>320</v>
          </cell>
          <cell r="Q4206">
            <v>320</v>
          </cell>
          <cell r="R4206">
            <v>320</v>
          </cell>
          <cell r="S4206">
            <v>320</v>
          </cell>
          <cell r="T4206">
            <v>355200</v>
          </cell>
          <cell r="U4206">
            <v>355200</v>
          </cell>
          <cell r="V4206">
            <v>355200</v>
          </cell>
          <cell r="W4206">
            <v>355200</v>
          </cell>
          <cell r="X4206" t="str">
            <v>PET CZ 328A PET CZ 328A 352MT PET CZ 328A PET CZ 328A PET CZ 328A PET CZ 328A PET CZ 328A PET CZ 328A</v>
          </cell>
          <cell r="Y4206" t="str">
            <v>Valide</v>
          </cell>
        </row>
        <row r="4207">
          <cell r="A4207" t="str">
            <v>TGBU2588563</v>
          </cell>
          <cell r="B4207">
            <v>20</v>
          </cell>
          <cell r="C4207" t="str">
            <v>MEDUSY266323</v>
          </cell>
          <cell r="D4207">
            <v>0</v>
          </cell>
          <cell r="E4207">
            <v>0</v>
          </cell>
          <cell r="F4207">
            <v>0</v>
          </cell>
          <cell r="G4207">
            <v>0</v>
          </cell>
          <cell r="H4207">
            <v>0</v>
          </cell>
          <cell r="I4207" t="str">
            <v>2020 MSA 167377</v>
          </cell>
          <cell r="J4207">
            <v>188</v>
          </cell>
          <cell r="K4207" t="str">
            <v>BOZHOU HUAYU CHINESE HERBAL MEDICINE CO LTD</v>
          </cell>
          <cell r="L4207" t="str">
            <v>GUO BEN TANG LIMITED</v>
          </cell>
          <cell r="M4207" t="str">
            <v>OM</v>
          </cell>
          <cell r="N4207" t="str">
            <v>OMSLL</v>
          </cell>
          <cell r="O4207" t="str">
            <v>BG</v>
          </cell>
          <cell r="P4207">
            <v>300</v>
          </cell>
          <cell r="Q4207">
            <v>300</v>
          </cell>
          <cell r="R4207">
            <v>0</v>
          </cell>
          <cell r="S4207">
            <v>0</v>
          </cell>
          <cell r="T4207">
            <v>15090</v>
          </cell>
          <cell r="U4207">
            <v>15090</v>
          </cell>
          <cell r="V4207">
            <v>0</v>
          </cell>
          <cell r="W4207">
            <v>0</v>
          </cell>
          <cell r="X4207" t="str">
            <v>MYRRHA COMMIPHORA MOLMOL ENGL</v>
          </cell>
          <cell r="Y4207" t="str">
            <v>Valide</v>
          </cell>
        </row>
        <row r="4208">
          <cell r="A4208" t="str">
            <v>SEGU3690629</v>
          </cell>
          <cell r="B4208">
            <v>20</v>
          </cell>
          <cell r="C4208" t="str">
            <v>MEDUSY500705</v>
          </cell>
          <cell r="D4208">
            <v>0</v>
          </cell>
          <cell r="E4208">
            <v>0</v>
          </cell>
          <cell r="F4208">
            <v>0</v>
          </cell>
          <cell r="G4208">
            <v>0</v>
          </cell>
          <cell r="H4208">
            <v>0</v>
          </cell>
          <cell r="I4208" t="str">
            <v>2020 MSA 166907</v>
          </cell>
          <cell r="J4208">
            <v>236</v>
          </cell>
          <cell r="K4208" t="str">
            <v>JIANGYIN XINGTAI NEW MATERIAL CO LTD</v>
          </cell>
          <cell r="L4208" t="str">
            <v>QUALITY PLASTIC U LTD</v>
          </cell>
          <cell r="M4208" t="str">
            <v>OM</v>
          </cell>
          <cell r="N4208" t="str">
            <v>OMSLL</v>
          </cell>
          <cell r="O4208" t="str">
            <v>BG</v>
          </cell>
          <cell r="P4208">
            <v>440</v>
          </cell>
          <cell r="Q4208">
            <v>440</v>
          </cell>
          <cell r="R4208">
            <v>0</v>
          </cell>
          <cell r="S4208">
            <v>0</v>
          </cell>
          <cell r="T4208">
            <v>488400</v>
          </cell>
          <cell r="U4208">
            <v>488400</v>
          </cell>
          <cell r="V4208">
            <v>0</v>
          </cell>
          <cell r="W4208">
            <v>0</v>
          </cell>
          <cell r="X4208"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08" t="str">
            <v>Valide</v>
          </cell>
        </row>
        <row r="4209">
          <cell r="A4209" t="str">
            <v>SEGU3695430</v>
          </cell>
          <cell r="B4209">
            <v>20</v>
          </cell>
          <cell r="C4209" t="str">
            <v>MEDUSY500705</v>
          </cell>
          <cell r="D4209">
            <v>0</v>
          </cell>
          <cell r="E4209">
            <v>0</v>
          </cell>
          <cell r="F4209">
            <v>0</v>
          </cell>
          <cell r="G4209">
            <v>0</v>
          </cell>
          <cell r="H4209">
            <v>0</v>
          </cell>
          <cell r="I4209" t="str">
            <v>2020 MSA 166907</v>
          </cell>
          <cell r="J4209">
            <v>236</v>
          </cell>
          <cell r="K4209" t="str">
            <v>JIANGYIN XINGTAI NEW MATERIAL CO LTD</v>
          </cell>
          <cell r="L4209" t="str">
            <v>QUALITY PLASTIC U LTD</v>
          </cell>
          <cell r="M4209" t="str">
            <v>OM</v>
          </cell>
          <cell r="N4209" t="str">
            <v>OMSLL</v>
          </cell>
          <cell r="O4209" t="str">
            <v>BG</v>
          </cell>
          <cell r="P4209">
            <v>440</v>
          </cell>
          <cell r="Q4209">
            <v>440</v>
          </cell>
          <cell r="R4209">
            <v>0</v>
          </cell>
          <cell r="S4209">
            <v>0</v>
          </cell>
          <cell r="T4209">
            <v>488400</v>
          </cell>
          <cell r="U4209">
            <v>488400</v>
          </cell>
          <cell r="V4209">
            <v>0</v>
          </cell>
          <cell r="W4209">
            <v>0</v>
          </cell>
          <cell r="X4209"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09" t="str">
            <v>Valide</v>
          </cell>
        </row>
        <row r="4210">
          <cell r="A4210" t="str">
            <v>SEGU3683086</v>
          </cell>
          <cell r="B4210">
            <v>20</v>
          </cell>
          <cell r="C4210" t="str">
            <v>MEDUSY500705</v>
          </cell>
          <cell r="D4210">
            <v>0</v>
          </cell>
          <cell r="E4210">
            <v>0</v>
          </cell>
          <cell r="F4210">
            <v>0</v>
          </cell>
          <cell r="G4210">
            <v>0</v>
          </cell>
          <cell r="H4210">
            <v>0</v>
          </cell>
          <cell r="I4210" t="str">
            <v>2020 MSA 166907</v>
          </cell>
          <cell r="J4210">
            <v>236</v>
          </cell>
          <cell r="K4210" t="str">
            <v>JIANGYIN XINGTAI NEW MATERIAL CO LTD</v>
          </cell>
          <cell r="L4210" t="str">
            <v>QUALITY PLASTIC U LTD</v>
          </cell>
          <cell r="M4210" t="str">
            <v>OM</v>
          </cell>
          <cell r="N4210" t="str">
            <v>OMSLL</v>
          </cell>
          <cell r="O4210" t="str">
            <v>BG</v>
          </cell>
          <cell r="P4210">
            <v>440</v>
          </cell>
          <cell r="Q4210">
            <v>440</v>
          </cell>
          <cell r="R4210">
            <v>0</v>
          </cell>
          <cell r="S4210">
            <v>0</v>
          </cell>
          <cell r="T4210">
            <v>488400</v>
          </cell>
          <cell r="U4210">
            <v>488400</v>
          </cell>
          <cell r="V4210">
            <v>0</v>
          </cell>
          <cell r="W4210">
            <v>0</v>
          </cell>
          <cell r="X4210"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0" t="str">
            <v>Valide</v>
          </cell>
        </row>
        <row r="4211">
          <cell r="A4211" t="str">
            <v>SEGU3690640</v>
          </cell>
          <cell r="B4211">
            <v>20</v>
          </cell>
          <cell r="C4211" t="str">
            <v>MEDUSY500705</v>
          </cell>
          <cell r="D4211">
            <v>0</v>
          </cell>
          <cell r="E4211">
            <v>0</v>
          </cell>
          <cell r="F4211">
            <v>0</v>
          </cell>
          <cell r="G4211">
            <v>0</v>
          </cell>
          <cell r="H4211">
            <v>0</v>
          </cell>
          <cell r="I4211" t="str">
            <v>2020 MSA 166907</v>
          </cell>
          <cell r="J4211">
            <v>236</v>
          </cell>
          <cell r="K4211" t="str">
            <v>JIANGYIN XINGTAI NEW MATERIAL CO LTD</v>
          </cell>
          <cell r="L4211" t="str">
            <v>QUALITY PLASTIC U LTD</v>
          </cell>
          <cell r="M4211" t="str">
            <v>OM</v>
          </cell>
          <cell r="N4211" t="str">
            <v>OMSLL</v>
          </cell>
          <cell r="O4211" t="str">
            <v>BG</v>
          </cell>
          <cell r="P4211">
            <v>440</v>
          </cell>
          <cell r="Q4211">
            <v>440</v>
          </cell>
          <cell r="R4211">
            <v>0</v>
          </cell>
          <cell r="S4211">
            <v>0</v>
          </cell>
          <cell r="T4211">
            <v>488400</v>
          </cell>
          <cell r="U4211">
            <v>488400</v>
          </cell>
          <cell r="V4211">
            <v>0</v>
          </cell>
          <cell r="W4211">
            <v>0</v>
          </cell>
          <cell r="X4211"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1" t="str">
            <v>Valide</v>
          </cell>
        </row>
        <row r="4212">
          <cell r="A4212" t="str">
            <v>SEGU3690906</v>
          </cell>
          <cell r="B4212">
            <v>20</v>
          </cell>
          <cell r="C4212" t="str">
            <v>MEDUSY500705</v>
          </cell>
          <cell r="D4212">
            <v>0</v>
          </cell>
          <cell r="E4212">
            <v>0</v>
          </cell>
          <cell r="F4212">
            <v>0</v>
          </cell>
          <cell r="G4212">
            <v>0</v>
          </cell>
          <cell r="H4212">
            <v>0</v>
          </cell>
          <cell r="I4212" t="str">
            <v>2020 MSA 166907</v>
          </cell>
          <cell r="J4212">
            <v>236</v>
          </cell>
          <cell r="K4212" t="str">
            <v>JIANGYIN XINGTAI NEW MATERIAL CO LTD</v>
          </cell>
          <cell r="L4212" t="str">
            <v>QUALITY PLASTIC U LTD</v>
          </cell>
          <cell r="M4212" t="str">
            <v>OM</v>
          </cell>
          <cell r="N4212" t="str">
            <v>OMSLL</v>
          </cell>
          <cell r="O4212" t="str">
            <v>BG</v>
          </cell>
          <cell r="P4212">
            <v>440</v>
          </cell>
          <cell r="Q4212">
            <v>440</v>
          </cell>
          <cell r="R4212">
            <v>0</v>
          </cell>
          <cell r="S4212">
            <v>0</v>
          </cell>
          <cell r="T4212">
            <v>488400</v>
          </cell>
          <cell r="U4212">
            <v>488400</v>
          </cell>
          <cell r="V4212">
            <v>0</v>
          </cell>
          <cell r="W4212">
            <v>0</v>
          </cell>
          <cell r="X4212"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2" t="str">
            <v>Valide</v>
          </cell>
        </row>
        <row r="4213">
          <cell r="A4213" t="str">
            <v>SEGU3695127</v>
          </cell>
          <cell r="B4213">
            <v>20</v>
          </cell>
          <cell r="C4213" t="str">
            <v>MEDUSY500705</v>
          </cell>
          <cell r="D4213">
            <v>0</v>
          </cell>
          <cell r="E4213">
            <v>0</v>
          </cell>
          <cell r="F4213">
            <v>0</v>
          </cell>
          <cell r="G4213">
            <v>0</v>
          </cell>
          <cell r="H4213">
            <v>0</v>
          </cell>
          <cell r="I4213" t="str">
            <v>2020 MSA 166907</v>
          </cell>
          <cell r="J4213">
            <v>236</v>
          </cell>
          <cell r="K4213" t="str">
            <v>JIANGYIN XINGTAI NEW MATERIAL CO LTD</v>
          </cell>
          <cell r="L4213" t="str">
            <v>QUALITY PLASTIC U LTD</v>
          </cell>
          <cell r="M4213" t="str">
            <v>OM</v>
          </cell>
          <cell r="N4213" t="str">
            <v>OMSLL</v>
          </cell>
          <cell r="O4213" t="str">
            <v>BG</v>
          </cell>
          <cell r="P4213">
            <v>440</v>
          </cell>
          <cell r="Q4213">
            <v>440</v>
          </cell>
          <cell r="R4213">
            <v>0</v>
          </cell>
          <cell r="S4213">
            <v>0</v>
          </cell>
          <cell r="T4213">
            <v>488400</v>
          </cell>
          <cell r="U4213">
            <v>488400</v>
          </cell>
          <cell r="V4213">
            <v>0</v>
          </cell>
          <cell r="W4213">
            <v>0</v>
          </cell>
          <cell r="X4213"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3" t="str">
            <v>Valide</v>
          </cell>
        </row>
        <row r="4214">
          <cell r="A4214" t="str">
            <v>SEGU3695488</v>
          </cell>
          <cell r="B4214">
            <v>20</v>
          </cell>
          <cell r="C4214" t="str">
            <v>MEDUSY500705</v>
          </cell>
          <cell r="D4214">
            <v>0</v>
          </cell>
          <cell r="E4214">
            <v>0</v>
          </cell>
          <cell r="F4214">
            <v>0</v>
          </cell>
          <cell r="G4214">
            <v>0</v>
          </cell>
          <cell r="H4214">
            <v>0</v>
          </cell>
          <cell r="I4214" t="str">
            <v>2020 MSA 166907</v>
          </cell>
          <cell r="J4214">
            <v>236</v>
          </cell>
          <cell r="K4214" t="str">
            <v>JIANGYIN XINGTAI NEW MATERIAL CO LTD</v>
          </cell>
          <cell r="L4214" t="str">
            <v>QUALITY PLASTIC U LTD</v>
          </cell>
          <cell r="M4214" t="str">
            <v>OM</v>
          </cell>
          <cell r="N4214" t="str">
            <v>OMSLL</v>
          </cell>
          <cell r="O4214" t="str">
            <v>BG</v>
          </cell>
          <cell r="P4214">
            <v>440</v>
          </cell>
          <cell r="Q4214">
            <v>440</v>
          </cell>
          <cell r="R4214">
            <v>0</v>
          </cell>
          <cell r="S4214">
            <v>0</v>
          </cell>
          <cell r="T4214">
            <v>488400</v>
          </cell>
          <cell r="U4214">
            <v>488400</v>
          </cell>
          <cell r="V4214">
            <v>0</v>
          </cell>
          <cell r="W4214">
            <v>0</v>
          </cell>
          <cell r="X4214"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4" t="str">
            <v>Valide</v>
          </cell>
        </row>
        <row r="4215">
          <cell r="A4215" t="str">
            <v>SEGU3695507</v>
          </cell>
          <cell r="B4215">
            <v>20</v>
          </cell>
          <cell r="C4215" t="str">
            <v>MEDUSY500705</v>
          </cell>
          <cell r="D4215">
            <v>0</v>
          </cell>
          <cell r="E4215">
            <v>0</v>
          </cell>
          <cell r="F4215">
            <v>0</v>
          </cell>
          <cell r="G4215">
            <v>0</v>
          </cell>
          <cell r="H4215">
            <v>0</v>
          </cell>
          <cell r="I4215" t="str">
            <v>2020 MSA 166907</v>
          </cell>
          <cell r="J4215">
            <v>236</v>
          </cell>
          <cell r="K4215" t="str">
            <v>JIANGYIN XINGTAI NEW MATERIAL CO LTD</v>
          </cell>
          <cell r="L4215" t="str">
            <v>QUALITY PLASTIC U LTD</v>
          </cell>
          <cell r="M4215" t="str">
            <v>OM</v>
          </cell>
          <cell r="N4215" t="str">
            <v>OMSLL</v>
          </cell>
          <cell r="O4215" t="str">
            <v>BG</v>
          </cell>
          <cell r="P4215">
            <v>440</v>
          </cell>
          <cell r="Q4215">
            <v>440</v>
          </cell>
          <cell r="R4215">
            <v>0</v>
          </cell>
          <cell r="S4215">
            <v>0</v>
          </cell>
          <cell r="T4215">
            <v>488400</v>
          </cell>
          <cell r="U4215">
            <v>488400</v>
          </cell>
          <cell r="V4215">
            <v>0</v>
          </cell>
          <cell r="W4215">
            <v>0</v>
          </cell>
          <cell r="X4215"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5" t="str">
            <v>Valide</v>
          </cell>
        </row>
        <row r="4216">
          <cell r="A4216" t="str">
            <v>SEGU3683640</v>
          </cell>
          <cell r="B4216">
            <v>20</v>
          </cell>
          <cell r="C4216" t="str">
            <v>MEDUSY500705</v>
          </cell>
          <cell r="D4216">
            <v>0</v>
          </cell>
          <cell r="E4216">
            <v>0</v>
          </cell>
          <cell r="F4216">
            <v>0</v>
          </cell>
          <cell r="G4216">
            <v>0</v>
          </cell>
          <cell r="H4216">
            <v>0</v>
          </cell>
          <cell r="I4216" t="str">
            <v>2020 MSA 166907</v>
          </cell>
          <cell r="J4216">
            <v>236</v>
          </cell>
          <cell r="K4216" t="str">
            <v>JIANGYIN XINGTAI NEW MATERIAL CO LTD</v>
          </cell>
          <cell r="L4216" t="str">
            <v>QUALITY PLASTIC U LTD</v>
          </cell>
          <cell r="M4216" t="str">
            <v>OM</v>
          </cell>
          <cell r="N4216" t="str">
            <v>OMSLL</v>
          </cell>
          <cell r="O4216" t="str">
            <v>BG</v>
          </cell>
          <cell r="P4216">
            <v>440</v>
          </cell>
          <cell r="Q4216">
            <v>440</v>
          </cell>
          <cell r="R4216">
            <v>0</v>
          </cell>
          <cell r="S4216">
            <v>0</v>
          </cell>
          <cell r="T4216">
            <v>488400</v>
          </cell>
          <cell r="U4216">
            <v>488400</v>
          </cell>
          <cell r="V4216">
            <v>0</v>
          </cell>
          <cell r="W4216">
            <v>0</v>
          </cell>
          <cell r="X4216"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6" t="str">
            <v>Valide</v>
          </cell>
        </row>
        <row r="4217">
          <cell r="A4217" t="str">
            <v>SEGU3683851</v>
          </cell>
          <cell r="B4217">
            <v>20</v>
          </cell>
          <cell r="C4217" t="str">
            <v>MEDUSY500705</v>
          </cell>
          <cell r="D4217">
            <v>0</v>
          </cell>
          <cell r="E4217">
            <v>0</v>
          </cell>
          <cell r="F4217">
            <v>0</v>
          </cell>
          <cell r="G4217">
            <v>0</v>
          </cell>
          <cell r="H4217">
            <v>0</v>
          </cell>
          <cell r="I4217" t="str">
            <v>2020 MSA 166907</v>
          </cell>
          <cell r="J4217">
            <v>236</v>
          </cell>
          <cell r="K4217" t="str">
            <v>JIANGYIN XINGTAI NEW MATERIAL CO LTD</v>
          </cell>
          <cell r="L4217" t="str">
            <v>QUALITY PLASTIC U LTD</v>
          </cell>
          <cell r="M4217" t="str">
            <v>OM</v>
          </cell>
          <cell r="N4217" t="str">
            <v>OMSLL</v>
          </cell>
          <cell r="O4217" t="str">
            <v>BG</v>
          </cell>
          <cell r="P4217">
            <v>440</v>
          </cell>
          <cell r="Q4217">
            <v>440</v>
          </cell>
          <cell r="R4217">
            <v>0</v>
          </cell>
          <cell r="S4217">
            <v>0</v>
          </cell>
          <cell r="T4217">
            <v>488400</v>
          </cell>
          <cell r="U4217">
            <v>488400</v>
          </cell>
          <cell r="V4217">
            <v>0</v>
          </cell>
          <cell r="W4217">
            <v>0</v>
          </cell>
          <cell r="X4217"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7" t="str">
            <v>Valide</v>
          </cell>
        </row>
        <row r="4218">
          <cell r="A4218" t="str">
            <v>SEGU3695472</v>
          </cell>
          <cell r="B4218">
            <v>20</v>
          </cell>
          <cell r="C4218" t="str">
            <v>MEDUSY500705</v>
          </cell>
          <cell r="D4218">
            <v>0</v>
          </cell>
          <cell r="E4218">
            <v>0</v>
          </cell>
          <cell r="F4218">
            <v>0</v>
          </cell>
          <cell r="G4218">
            <v>0</v>
          </cell>
          <cell r="H4218">
            <v>0</v>
          </cell>
          <cell r="I4218" t="str">
            <v>2020 MSA 166907</v>
          </cell>
          <cell r="J4218">
            <v>236</v>
          </cell>
          <cell r="K4218" t="str">
            <v>JIANGYIN XINGTAI NEW MATERIAL CO LTD</v>
          </cell>
          <cell r="L4218" t="str">
            <v>QUALITY PLASTIC U LTD</v>
          </cell>
          <cell r="M4218" t="str">
            <v>OM</v>
          </cell>
          <cell r="N4218" t="str">
            <v>OMSLL</v>
          </cell>
          <cell r="O4218" t="str">
            <v>BG</v>
          </cell>
          <cell r="P4218">
            <v>440</v>
          </cell>
          <cell r="Q4218">
            <v>440</v>
          </cell>
          <cell r="R4218">
            <v>0</v>
          </cell>
          <cell r="S4218">
            <v>0</v>
          </cell>
          <cell r="T4218">
            <v>488400</v>
          </cell>
          <cell r="U4218">
            <v>488400</v>
          </cell>
          <cell r="V4218">
            <v>0</v>
          </cell>
          <cell r="W4218">
            <v>0</v>
          </cell>
          <cell r="X4218"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8" t="str">
            <v>Valide</v>
          </cell>
        </row>
        <row r="4219">
          <cell r="A4219" t="str">
            <v>SEGU3690871</v>
          </cell>
          <cell r="B4219">
            <v>20</v>
          </cell>
          <cell r="C4219" t="str">
            <v>MEDUSY500705</v>
          </cell>
          <cell r="D4219">
            <v>0</v>
          </cell>
          <cell r="E4219">
            <v>0</v>
          </cell>
          <cell r="F4219">
            <v>0</v>
          </cell>
          <cell r="G4219">
            <v>0</v>
          </cell>
          <cell r="H4219">
            <v>0</v>
          </cell>
          <cell r="I4219" t="str">
            <v>2020 MSA 166907</v>
          </cell>
          <cell r="J4219">
            <v>236</v>
          </cell>
          <cell r="K4219" t="str">
            <v>JIANGYIN XINGTAI NEW MATERIAL CO LTD</v>
          </cell>
          <cell r="L4219" t="str">
            <v>QUALITY PLASTIC U LTD</v>
          </cell>
          <cell r="M4219" t="str">
            <v>OM</v>
          </cell>
          <cell r="N4219" t="str">
            <v>OMSLL</v>
          </cell>
          <cell r="O4219" t="str">
            <v>BG</v>
          </cell>
          <cell r="P4219">
            <v>440</v>
          </cell>
          <cell r="Q4219">
            <v>440</v>
          </cell>
          <cell r="R4219">
            <v>0</v>
          </cell>
          <cell r="S4219">
            <v>0</v>
          </cell>
          <cell r="T4219">
            <v>488400</v>
          </cell>
          <cell r="U4219">
            <v>488400</v>
          </cell>
          <cell r="V4219">
            <v>0</v>
          </cell>
          <cell r="W4219">
            <v>0</v>
          </cell>
          <cell r="X4219"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19" t="str">
            <v>Valide</v>
          </cell>
        </row>
        <row r="4220">
          <cell r="A4220" t="str">
            <v>SEGU3692160</v>
          </cell>
          <cell r="B4220">
            <v>20</v>
          </cell>
          <cell r="C4220" t="str">
            <v>MEDUSY500705</v>
          </cell>
          <cell r="D4220">
            <v>0</v>
          </cell>
          <cell r="E4220">
            <v>0</v>
          </cell>
          <cell r="F4220">
            <v>0</v>
          </cell>
          <cell r="G4220">
            <v>0</v>
          </cell>
          <cell r="H4220">
            <v>0</v>
          </cell>
          <cell r="I4220" t="str">
            <v>2020 MSA 166907</v>
          </cell>
          <cell r="J4220">
            <v>236</v>
          </cell>
          <cell r="K4220" t="str">
            <v>JIANGYIN XINGTAI NEW MATERIAL CO LTD</v>
          </cell>
          <cell r="L4220" t="str">
            <v>QUALITY PLASTIC U LTD</v>
          </cell>
          <cell r="M4220" t="str">
            <v>OM</v>
          </cell>
          <cell r="N4220" t="str">
            <v>OMSLL</v>
          </cell>
          <cell r="O4220" t="str">
            <v>BG</v>
          </cell>
          <cell r="P4220">
            <v>440</v>
          </cell>
          <cell r="Q4220">
            <v>440</v>
          </cell>
          <cell r="R4220">
            <v>0</v>
          </cell>
          <cell r="S4220">
            <v>0</v>
          </cell>
          <cell r="T4220">
            <v>488400</v>
          </cell>
          <cell r="U4220">
            <v>488400</v>
          </cell>
          <cell r="V4220">
            <v>0</v>
          </cell>
          <cell r="W4220">
            <v>0</v>
          </cell>
          <cell r="X4220"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20" t="str">
            <v>Valide</v>
          </cell>
        </row>
        <row r="4221">
          <cell r="A4221" t="str">
            <v>PCIU0106060</v>
          </cell>
          <cell r="B4221">
            <v>20</v>
          </cell>
          <cell r="C4221" t="str">
            <v>MEDUSY500705</v>
          </cell>
          <cell r="D4221">
            <v>0</v>
          </cell>
          <cell r="E4221">
            <v>0</v>
          </cell>
          <cell r="F4221">
            <v>0</v>
          </cell>
          <cell r="G4221">
            <v>0</v>
          </cell>
          <cell r="H4221">
            <v>0</v>
          </cell>
          <cell r="I4221" t="str">
            <v>2020 MSA 166907</v>
          </cell>
          <cell r="J4221">
            <v>236</v>
          </cell>
          <cell r="K4221" t="str">
            <v>JIANGYIN XINGTAI NEW MATERIAL CO LTD</v>
          </cell>
          <cell r="L4221" t="str">
            <v>QUALITY PLASTIC U LTD</v>
          </cell>
          <cell r="M4221" t="str">
            <v>OM</v>
          </cell>
          <cell r="N4221" t="str">
            <v>OMSLL</v>
          </cell>
          <cell r="O4221" t="str">
            <v>BG</v>
          </cell>
          <cell r="P4221">
            <v>440</v>
          </cell>
          <cell r="Q4221">
            <v>440</v>
          </cell>
          <cell r="R4221">
            <v>0</v>
          </cell>
          <cell r="S4221">
            <v>0</v>
          </cell>
          <cell r="T4221">
            <v>488400</v>
          </cell>
          <cell r="U4221">
            <v>488400</v>
          </cell>
          <cell r="V4221">
            <v>0</v>
          </cell>
          <cell r="W4221">
            <v>0</v>
          </cell>
          <cell r="X4221"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21" t="str">
            <v>Valide</v>
          </cell>
        </row>
        <row r="4222">
          <cell r="A4222" t="str">
            <v>SEGU3690866</v>
          </cell>
          <cell r="B4222">
            <v>20</v>
          </cell>
          <cell r="C4222" t="str">
            <v>MEDUSY500705</v>
          </cell>
          <cell r="D4222">
            <v>0</v>
          </cell>
          <cell r="E4222">
            <v>0</v>
          </cell>
          <cell r="F4222">
            <v>0</v>
          </cell>
          <cell r="G4222">
            <v>0</v>
          </cell>
          <cell r="H4222">
            <v>0</v>
          </cell>
          <cell r="I4222" t="str">
            <v>2020 MSA 166907</v>
          </cell>
          <cell r="J4222">
            <v>236</v>
          </cell>
          <cell r="K4222" t="str">
            <v>JIANGYIN XINGTAI NEW MATERIAL CO LTD</v>
          </cell>
          <cell r="L4222" t="str">
            <v>QUALITY PLASTIC U LTD</v>
          </cell>
          <cell r="M4222" t="str">
            <v>OM</v>
          </cell>
          <cell r="N4222" t="str">
            <v>OMSLL</v>
          </cell>
          <cell r="O4222" t="str">
            <v>BG</v>
          </cell>
          <cell r="P4222">
            <v>440</v>
          </cell>
          <cell r="Q4222">
            <v>440</v>
          </cell>
          <cell r="R4222">
            <v>0</v>
          </cell>
          <cell r="S4222">
            <v>0</v>
          </cell>
          <cell r="T4222">
            <v>488400</v>
          </cell>
          <cell r="U4222">
            <v>488400</v>
          </cell>
          <cell r="V4222">
            <v>0</v>
          </cell>
          <cell r="W4222">
            <v>0</v>
          </cell>
          <cell r="X4222" t="str">
            <v>PET CZ328A PET CZ328A 484MT OF PET CZ328A GOODS IN TRANSIT TO MUKONO UGANDA ON-CARRIAGE ARRANGED BY MERCHANTS UNDER THEIR RESPONSIBILITY AND AT THEIR COSTS AND RISKS NET WEIGHT PER CONTAINER 22 MT GROSS WEIGHT PER CONTAINER 22 2 MT NUMBER OF BAGS PER CONTIANER 20 BAGS REFERENCE 20021774-1 PET CZ328A PET CZ328A PET CZ328A PET CZ328A PET CZ328A PET CZ328A PET CZ328A PET CZ328A PET CZ328A PET CZ328A PET CZ328A PET CZ328A PET CZ328A PET CZ328A PET CZ328A PET CZ328A PET CZ328A PET CZ328A PET CZ328A</v>
          </cell>
          <cell r="Y4222" t="str">
            <v>Valide</v>
          </cell>
        </row>
        <row r="4223">
          <cell r="A4223" t="str">
            <v>SEGU3690315</v>
          </cell>
          <cell r="B4223">
            <v>20</v>
          </cell>
          <cell r="C4223" t="str">
            <v>MEDUSY541048</v>
          </cell>
          <cell r="D4223">
            <v>0</v>
          </cell>
          <cell r="E4223">
            <v>0</v>
          </cell>
          <cell r="F4223">
            <v>0</v>
          </cell>
          <cell r="G4223">
            <v>0</v>
          </cell>
          <cell r="H4223">
            <v>0</v>
          </cell>
          <cell r="I4223" t="str">
            <v>2020 MSA 167399</v>
          </cell>
          <cell r="J4223">
            <v>50</v>
          </cell>
          <cell r="K4223" t="str">
            <v>HONG KONG HUA YIN FENG INTERNATIONAL TRADING LIMITED</v>
          </cell>
          <cell r="L4223" t="str">
            <v>TO ORDER</v>
          </cell>
          <cell r="M4223" t="str">
            <v>OM</v>
          </cell>
          <cell r="N4223" t="str">
            <v>OMSLL</v>
          </cell>
          <cell r="O4223" t="str">
            <v>BE</v>
          </cell>
          <cell r="P4223">
            <v>82</v>
          </cell>
          <cell r="Q4223">
            <v>82</v>
          </cell>
          <cell r="R4223">
            <v>82</v>
          </cell>
          <cell r="S4223">
            <v>82</v>
          </cell>
          <cell r="T4223">
            <v>140590</v>
          </cell>
          <cell r="U4223">
            <v>140590</v>
          </cell>
          <cell r="V4223">
            <v>140590</v>
          </cell>
          <cell r="W4223">
            <v>140590</v>
          </cell>
          <cell r="X4223" t="str">
            <v>ELECTROLYTIC TINPLATES PRIME SHEETS ELECTROLYTIC TINPLATES PRIME SHEETS ABSA BANK KENYA PLC IRREVOCABLE LETTER OF CREDIT NUMBER 077ILC2201420002 DATED 03 JUN 2020 SHIPPED ON BOARD</v>
          </cell>
          <cell r="Y4223" t="str">
            <v>Valide</v>
          </cell>
        </row>
        <row r="4224">
          <cell r="A4224" t="str">
            <v>FCIU3138631</v>
          </cell>
          <cell r="B4224">
            <v>20</v>
          </cell>
          <cell r="C4224" t="str">
            <v>MEDUSY752181</v>
          </cell>
          <cell r="D4224">
            <v>0</v>
          </cell>
          <cell r="E4224">
            <v>0</v>
          </cell>
          <cell r="F4224">
            <v>0</v>
          </cell>
          <cell r="G4224">
            <v>0</v>
          </cell>
          <cell r="H4224">
            <v>0</v>
          </cell>
          <cell r="I4224" t="str">
            <v>2020 MSA 167311</v>
          </cell>
          <cell r="J4224">
            <v>143</v>
          </cell>
          <cell r="K4224" t="str">
            <v>JIANGSU CHENGDA PETROCHEMICAL INDUSTRIAL CO LTD</v>
          </cell>
          <cell r="L4224" t="str">
            <v>CITY STEEL CONSTRUCTION MATERIALS K LTD</v>
          </cell>
          <cell r="M4224" t="str">
            <v>OM</v>
          </cell>
          <cell r="N4224" t="str">
            <v>OMSLL</v>
          </cell>
          <cell r="O4224" t="str">
            <v>BG</v>
          </cell>
          <cell r="P4224">
            <v>680</v>
          </cell>
          <cell r="Q4224">
            <v>680</v>
          </cell>
          <cell r="R4224">
            <v>680</v>
          </cell>
          <cell r="S4224">
            <v>680</v>
          </cell>
          <cell r="T4224">
            <v>17136</v>
          </cell>
          <cell r="U4224">
            <v>17136</v>
          </cell>
          <cell r="V4224">
            <v>17136</v>
          </cell>
          <cell r="W4224">
            <v>17136</v>
          </cell>
          <cell r="X4224" t="str">
            <v>EXPANDABLE POLYSTYRENE CLASS 9 UN NO 2211</v>
          </cell>
          <cell r="Y4224" t="str">
            <v>Valide</v>
          </cell>
        </row>
        <row r="4225">
          <cell r="A4225" t="str">
            <v>FCIU4086928</v>
          </cell>
          <cell r="B4225">
            <v>20</v>
          </cell>
          <cell r="C4225" t="str">
            <v>MEDUT2752821</v>
          </cell>
          <cell r="D4225">
            <v>0</v>
          </cell>
          <cell r="E4225">
            <v>0</v>
          </cell>
          <cell r="F4225">
            <v>0</v>
          </cell>
          <cell r="G4225">
            <v>0</v>
          </cell>
          <cell r="H4225">
            <v>0</v>
          </cell>
          <cell r="I4225" t="str">
            <v>2020 MSA 167118</v>
          </cell>
          <cell r="J4225">
            <v>242</v>
          </cell>
          <cell r="K4225" t="str">
            <v>SHANXI HUAXIN FERTILIZER CORP ON BEHALF OF HORTUS SUPPLIES INTERNATION</v>
          </cell>
          <cell r="L4225" t="str">
            <v>GREEN HOUSE CHEMICALS LTD</v>
          </cell>
          <cell r="M4225" t="str">
            <v>OM</v>
          </cell>
          <cell r="N4225" t="str">
            <v>OMSLL</v>
          </cell>
          <cell r="O4225" t="str">
            <v>BG</v>
          </cell>
          <cell r="P4225">
            <v>6000</v>
          </cell>
          <cell r="Q4225">
            <v>6000</v>
          </cell>
          <cell r="R4225">
            <v>0</v>
          </cell>
          <cell r="S4225">
            <v>0</v>
          </cell>
          <cell r="T4225">
            <v>150600</v>
          </cell>
          <cell r="U4225">
            <v>150600</v>
          </cell>
          <cell r="V4225">
            <v>0</v>
          </cell>
          <cell r="W4225">
            <v>0</v>
          </cell>
          <cell r="X4225" t="str">
            <v>CALCIUM AMMONIUM NITRATE HS CODE 310260 GOODS IN TRANSIT TO UGANDA ON-CARRIAGE ARRANGED BY MERCHANTS UNDER THEIR RESPONSIBILITY AND AT THEIR COSTS AND RISKS CARRIER S RESPONSIBILITY CEASES AT POD 28 DAYS FREE TIME CALCIUM AMMONIUM NITRATE HS CODE 310260 CALCIUM AMMONIUM NITRATE HS CODE 310260 CALCIUM AMMONIUM NITRATE HS CODE 310260 CALCIUM AMMONIUM NITRATE HS CODE 310260 CALCIUM AMMONIUM NITRATE HS CODE 310260</v>
          </cell>
          <cell r="Y4225" t="str">
            <v>Valide</v>
          </cell>
        </row>
        <row r="4226">
          <cell r="A4226" t="str">
            <v>MEDU1355950</v>
          </cell>
          <cell r="B4226">
            <v>20</v>
          </cell>
          <cell r="C4226" t="str">
            <v>MEDUT2776788</v>
          </cell>
          <cell r="D4226">
            <v>0</v>
          </cell>
          <cell r="E4226">
            <v>0</v>
          </cell>
          <cell r="F4226">
            <v>0</v>
          </cell>
          <cell r="G4226">
            <v>0</v>
          </cell>
          <cell r="H4226">
            <v>0</v>
          </cell>
          <cell r="I4226" t="str">
            <v>2020 MSA 167399</v>
          </cell>
          <cell r="J4226">
            <v>64</v>
          </cell>
          <cell r="K4226" t="str">
            <v>TIANJIN SUPCON TRADE AND SERVICE CO LTD</v>
          </cell>
          <cell r="L4226" t="str">
            <v>TO THE ORDER OF KCB BANK KENYA LTD TRADE SERVICES</v>
          </cell>
          <cell r="M4226" t="str">
            <v>OM</v>
          </cell>
          <cell r="N4226" t="str">
            <v>OMSLL</v>
          </cell>
          <cell r="O4226" t="str">
            <v>CL</v>
          </cell>
          <cell r="P4226">
            <v>321</v>
          </cell>
          <cell r="Q4226">
            <v>321</v>
          </cell>
          <cell r="R4226">
            <v>321</v>
          </cell>
          <cell r="S4226">
            <v>321</v>
          </cell>
          <cell r="T4226">
            <v>246874</v>
          </cell>
          <cell r="U4226">
            <v>246874</v>
          </cell>
          <cell r="V4226">
            <v>246874</v>
          </cell>
          <cell r="W4226">
            <v>246874</v>
          </cell>
          <cell r="X4226" t="str">
            <v>PC STEEL COLD DRAW AND BINDING WIRES AS PER PROFORMA INVOICE NO SUJT200702 DATED 02 07 2020 TRADE TERMS CFR MOMBASA PORT KENYA INCOTERM 2010 LC REF NO TF2020400005 AND IDF NO E2007359641</v>
          </cell>
          <cell r="Y4226" t="str">
            <v>Valide</v>
          </cell>
        </row>
        <row r="4227">
          <cell r="A4227" t="str">
            <v>MEDU5846801</v>
          </cell>
          <cell r="B4227">
            <v>20</v>
          </cell>
          <cell r="C4227" t="str">
            <v>MEDUT2776788</v>
          </cell>
          <cell r="D4227">
            <v>0</v>
          </cell>
          <cell r="E4227">
            <v>0</v>
          </cell>
          <cell r="F4227">
            <v>0</v>
          </cell>
          <cell r="G4227">
            <v>0</v>
          </cell>
          <cell r="H4227">
            <v>0</v>
          </cell>
          <cell r="I4227" t="str">
            <v>2020 MSA 167399</v>
          </cell>
          <cell r="J4227">
            <v>64</v>
          </cell>
          <cell r="K4227" t="str">
            <v>TIANJIN SUPCON TRADE AND SERVICE CO LTD</v>
          </cell>
          <cell r="L4227" t="str">
            <v>TO THE ORDER OF KCB BANK KENYA LTD TRADE SERVICES</v>
          </cell>
          <cell r="M4227" t="str">
            <v>OM</v>
          </cell>
          <cell r="N4227" t="str">
            <v>OMSLL</v>
          </cell>
          <cell r="O4227" t="str">
            <v>CL</v>
          </cell>
          <cell r="P4227">
            <v>321</v>
          </cell>
          <cell r="Q4227">
            <v>321</v>
          </cell>
          <cell r="R4227">
            <v>321</v>
          </cell>
          <cell r="S4227">
            <v>321</v>
          </cell>
          <cell r="T4227">
            <v>246874</v>
          </cell>
          <cell r="U4227">
            <v>246874</v>
          </cell>
          <cell r="V4227">
            <v>246874</v>
          </cell>
          <cell r="W4227">
            <v>246874</v>
          </cell>
          <cell r="X4227" t="str">
            <v>PC STEEL COLD DRAW AND BINDING WIRES AS PER PROFORMA INVOICE NO SUJT200702 DATED 02 07 2020 TRADE TERMS CFR MOMBASA PORT KENYA INCOTERM 2010 LC REF NO TF2020400005 AND IDF NO E2007359641</v>
          </cell>
          <cell r="Y4227" t="str">
            <v>Valide</v>
          </cell>
        </row>
        <row r="4228">
          <cell r="A4228" t="str">
            <v>CARU2786535</v>
          </cell>
          <cell r="B4228">
            <v>20</v>
          </cell>
          <cell r="C4228" t="str">
            <v>MEDUT2780277</v>
          </cell>
          <cell r="D4228">
            <v>0</v>
          </cell>
          <cell r="E4228">
            <v>0</v>
          </cell>
          <cell r="F4228">
            <v>0</v>
          </cell>
          <cell r="G4228">
            <v>0</v>
          </cell>
          <cell r="H4228">
            <v>0</v>
          </cell>
          <cell r="I4228" t="str">
            <v>2020 MSA 167399</v>
          </cell>
          <cell r="J4228">
            <v>65</v>
          </cell>
          <cell r="K4228" t="str">
            <v>SINOIRON GLOBAL SOLUTIONS CO LIMITED</v>
          </cell>
          <cell r="L4228" t="str">
            <v>SILMET INDUSTRIES LIMITED</v>
          </cell>
          <cell r="M4228" t="str">
            <v>OM</v>
          </cell>
          <cell r="N4228" t="str">
            <v>OMSLL</v>
          </cell>
          <cell r="O4228" t="str">
            <v>CL</v>
          </cell>
          <cell r="P4228">
            <v>32</v>
          </cell>
          <cell r="Q4228">
            <v>32</v>
          </cell>
          <cell r="R4228">
            <v>32</v>
          </cell>
          <cell r="S4228">
            <v>32</v>
          </cell>
          <cell r="T4228">
            <v>96325</v>
          </cell>
          <cell r="U4228">
            <v>96325</v>
          </cell>
          <cell r="V4228">
            <v>96325</v>
          </cell>
          <cell r="W4228">
            <v>96325</v>
          </cell>
          <cell r="X4228" t="str">
            <v>GALVANIZED STRIP COILS GALVANIZED STRIP COILS GOODS IN TRANSIT TO EMBAKASI NAIROBI ON-CARRIA GE ARRANGED BY MERCHANTS UNDER THEIR RESPONSIBILITY AND AT THEIR COSTS AND RISKS CARRIER S RESPONSIBILITY CEASES AT POD</v>
          </cell>
          <cell r="Y4228" t="str">
            <v>Valide</v>
          </cell>
        </row>
        <row r="4229">
          <cell r="A4229" t="str">
            <v>TRIU5476707</v>
          </cell>
          <cell r="B4229">
            <v>40</v>
          </cell>
          <cell r="C4229" t="str">
            <v>MEDUT2785441</v>
          </cell>
          <cell r="D4229">
            <v>0</v>
          </cell>
          <cell r="E4229">
            <v>0</v>
          </cell>
          <cell r="F4229">
            <v>0</v>
          </cell>
          <cell r="G4229">
            <v>0</v>
          </cell>
          <cell r="H4229">
            <v>0</v>
          </cell>
          <cell r="I4229" t="str">
            <v>2020 MSA 167399</v>
          </cell>
          <cell r="J4229">
            <v>69</v>
          </cell>
          <cell r="K4229" t="str">
            <v>ZHONG TAI INTERNATIONAL DEVELOPMENT HK LIMITED</v>
          </cell>
          <cell r="L4229" t="str">
            <v>WAN XIN INVESTMENT LIMITED</v>
          </cell>
          <cell r="M4229" t="str">
            <v>OM</v>
          </cell>
          <cell r="N4229" t="str">
            <v>OMSLL</v>
          </cell>
          <cell r="O4229" t="str">
            <v>BG</v>
          </cell>
          <cell r="P4229">
            <v>2080</v>
          </cell>
          <cell r="Q4229">
            <v>2080</v>
          </cell>
          <cell r="R4229">
            <v>2080</v>
          </cell>
          <cell r="S4229">
            <v>2080</v>
          </cell>
          <cell r="T4229">
            <v>52208</v>
          </cell>
          <cell r="U4229">
            <v>52208</v>
          </cell>
          <cell r="V4229">
            <v>52208</v>
          </cell>
          <cell r="W4229">
            <v>52208</v>
          </cell>
          <cell r="X4229" t="str">
            <v>PVC RESIN SG5 CARGO IN TRANSIT TO ICD NAIROBI KENYA ON-CARRIAGE ARRANGED BY MERCHANTS UNDER THEIR RESPONSIBILITY AND AT THEIR COSTS AND RISKS CARRIER S RESPONSIBILITY CEASES AT POD</v>
          </cell>
          <cell r="Y4229" t="str">
            <v>Valide</v>
          </cell>
        </row>
        <row r="4230">
          <cell r="A4230" t="str">
            <v>MSCU5010688</v>
          </cell>
          <cell r="B4230">
            <v>40</v>
          </cell>
          <cell r="C4230" t="str">
            <v>MEDUT2785441</v>
          </cell>
          <cell r="D4230">
            <v>0</v>
          </cell>
          <cell r="E4230">
            <v>0</v>
          </cell>
          <cell r="F4230">
            <v>0</v>
          </cell>
          <cell r="G4230">
            <v>0</v>
          </cell>
          <cell r="H4230">
            <v>0</v>
          </cell>
          <cell r="I4230" t="str">
            <v>2020 MSA 167399</v>
          </cell>
          <cell r="J4230">
            <v>69</v>
          </cell>
          <cell r="K4230" t="str">
            <v>ZHONG TAI INTERNATIONAL DEVELOPMENT HK LIMITED</v>
          </cell>
          <cell r="L4230" t="str">
            <v>WAN XIN INVESTMENT LIMITED</v>
          </cell>
          <cell r="M4230" t="str">
            <v>OM</v>
          </cell>
          <cell r="N4230" t="str">
            <v>OMSLL</v>
          </cell>
          <cell r="O4230" t="str">
            <v>BG</v>
          </cell>
          <cell r="P4230">
            <v>2080</v>
          </cell>
          <cell r="Q4230">
            <v>2080</v>
          </cell>
          <cell r="R4230">
            <v>2080</v>
          </cell>
          <cell r="S4230">
            <v>2080</v>
          </cell>
          <cell r="T4230">
            <v>52208</v>
          </cell>
          <cell r="U4230">
            <v>52208</v>
          </cell>
          <cell r="V4230">
            <v>52208</v>
          </cell>
          <cell r="W4230">
            <v>52208</v>
          </cell>
          <cell r="X4230" t="str">
            <v>PVC RESIN SG5 CARGO IN TRANSIT TO ICD NAIROBI KENYA ON-CARRIAGE ARRANGED BY MERCHANTS UNDER THEIR RESPONSIBILITY AND AT THEIR COSTS AND RISKS CARRIER S RESPONSIBILITY CEASES AT POD</v>
          </cell>
          <cell r="Y4230" t="str">
            <v>Valide</v>
          </cell>
        </row>
        <row r="4231">
          <cell r="A4231" t="str">
            <v>CAIU6721942</v>
          </cell>
          <cell r="B4231">
            <v>20</v>
          </cell>
          <cell r="C4231" t="str">
            <v>MEDUT2820024</v>
          </cell>
          <cell r="D4231">
            <v>0</v>
          </cell>
          <cell r="E4231">
            <v>0</v>
          </cell>
          <cell r="F4231">
            <v>0</v>
          </cell>
          <cell r="G4231">
            <v>0</v>
          </cell>
          <cell r="H4231">
            <v>0</v>
          </cell>
          <cell r="I4231" t="str">
            <v>2020 MSA 167399</v>
          </cell>
          <cell r="J4231">
            <v>87</v>
          </cell>
          <cell r="K4231" t="str">
            <v>CASPER INTERNATIONAL TRADING CO LIMITED</v>
          </cell>
          <cell r="L4231" t="str">
            <v>VECTUS KENYA LIMITED</v>
          </cell>
          <cell r="M4231" t="str">
            <v>OM</v>
          </cell>
          <cell r="N4231" t="str">
            <v>OMSLL</v>
          </cell>
          <cell r="O4231" t="str">
            <v>BE</v>
          </cell>
          <cell r="P4231">
            <v>108</v>
          </cell>
          <cell r="Q4231">
            <v>108</v>
          </cell>
          <cell r="R4231">
            <v>108</v>
          </cell>
          <cell r="S4231">
            <v>108</v>
          </cell>
          <cell r="T4231">
            <v>54400</v>
          </cell>
          <cell r="U4231">
            <v>54400</v>
          </cell>
          <cell r="V4231">
            <v>54400</v>
          </cell>
          <cell r="W4231">
            <v>54400</v>
          </cell>
          <cell r="X4231" t="str">
            <v>GALVANIZED STEEL WIRE</v>
          </cell>
          <cell r="Y4231" t="str">
            <v>Valide</v>
          </cell>
        </row>
        <row r="4232">
          <cell r="A4232" t="str">
            <v>TGBU3044754</v>
          </cell>
          <cell r="B4232">
            <v>20</v>
          </cell>
          <cell r="C4232" t="str">
            <v>MEDUT2861994</v>
          </cell>
          <cell r="D4232">
            <v>0</v>
          </cell>
          <cell r="E4232">
            <v>0</v>
          </cell>
          <cell r="F4232">
            <v>0</v>
          </cell>
          <cell r="G4232">
            <v>0</v>
          </cell>
          <cell r="H4232">
            <v>0</v>
          </cell>
          <cell r="I4232" t="str">
            <v>2020 MSA 167399</v>
          </cell>
          <cell r="J4232">
            <v>93</v>
          </cell>
          <cell r="K4232" t="str">
            <v>REUSE TRADING NV</v>
          </cell>
          <cell r="L4232" t="str">
            <v>BIDCO AFRICA LIMITED</v>
          </cell>
          <cell r="M4232" t="str">
            <v>OM</v>
          </cell>
          <cell r="N4232" t="str">
            <v>OMSLL</v>
          </cell>
          <cell r="O4232" t="str">
            <v>BG</v>
          </cell>
          <cell r="P4232">
            <v>3120</v>
          </cell>
          <cell r="Q4232">
            <v>3120</v>
          </cell>
          <cell r="R4232">
            <v>3120</v>
          </cell>
          <cell r="S4232">
            <v>3120</v>
          </cell>
          <cell r="T4232">
            <v>156312</v>
          </cell>
          <cell r="U4232">
            <v>156312</v>
          </cell>
          <cell r="V4232">
            <v>156312</v>
          </cell>
          <cell r="W4232">
            <v>156312</v>
          </cell>
          <cell r="X4232" t="str">
            <v>SODIUM SULPHATE ANHYDROUS SODIUM SULPHATE ANHYDROUS PACKING 50 KG BAGS STUFFED INTO 6X 20 CTR PAYLOAD 26 00 TM 20 TOTAL NET WEIGHT 156000 KGS TOTAL GROSS WEIGHT 156312 KGS IDF NO 20EMKIM000098650 THE INLAND HAULAGE CHARGE FROM MOMBASA TO THE ICD AT NAIROBI ICD EMBAKASI IS BORNE BY BIDCO AFRICA AND IS PAYABLE AT DESTINATION AMONG THE OTHER DESTINATION CHARGES SODIUM SULPHATE ANHYDROUS</v>
          </cell>
          <cell r="Y4232" t="str">
            <v>Valide</v>
          </cell>
        </row>
        <row r="4233">
          <cell r="A4233" t="str">
            <v>TGBU3050417</v>
          </cell>
          <cell r="B4233">
            <v>20</v>
          </cell>
          <cell r="C4233" t="str">
            <v>MEDUT2861994</v>
          </cell>
          <cell r="D4233">
            <v>0</v>
          </cell>
          <cell r="E4233">
            <v>0</v>
          </cell>
          <cell r="F4233">
            <v>0</v>
          </cell>
          <cell r="G4233">
            <v>0</v>
          </cell>
          <cell r="H4233">
            <v>0</v>
          </cell>
          <cell r="I4233" t="str">
            <v>2020 MSA 167399</v>
          </cell>
          <cell r="J4233">
            <v>93</v>
          </cell>
          <cell r="K4233" t="str">
            <v>REUSE TRADING NV</v>
          </cell>
          <cell r="L4233" t="str">
            <v>BIDCO AFRICA LIMITED</v>
          </cell>
          <cell r="M4233" t="str">
            <v>OM</v>
          </cell>
          <cell r="N4233" t="str">
            <v>OMSLL</v>
          </cell>
          <cell r="O4233" t="str">
            <v>BG</v>
          </cell>
          <cell r="P4233">
            <v>3120</v>
          </cell>
          <cell r="Q4233">
            <v>3120</v>
          </cell>
          <cell r="R4233">
            <v>3120</v>
          </cell>
          <cell r="S4233">
            <v>3120</v>
          </cell>
          <cell r="T4233">
            <v>156312</v>
          </cell>
          <cell r="U4233">
            <v>156312</v>
          </cell>
          <cell r="V4233">
            <v>156312</v>
          </cell>
          <cell r="W4233">
            <v>156312</v>
          </cell>
          <cell r="X4233" t="str">
            <v>SODIUM SULPHATE ANHYDROUS SODIUM SULPHATE ANHYDROUS PACKING 50 KG BAGS STUFFED INTO 6X 20 CTR PAYLOAD 26 00 TM 20 TOTAL NET WEIGHT 156000 KGS TOTAL GROSS WEIGHT 156312 KGS IDF NO 20EMKIM000098650 THE INLAND HAULAGE CHARGE FROM MOMBASA TO THE ICD AT NAIROBI ICD EMBAKASI IS BORNE BY BIDCO AFRICA AND IS PAYABLE AT DESTINATION AMONG THE OTHER DESTINATION CHARGES SODIUM SULPHATE ANHYDROUS</v>
          </cell>
          <cell r="Y4233" t="str">
            <v>Valide</v>
          </cell>
        </row>
        <row r="4234">
          <cell r="A4234" t="str">
            <v>TGBU3053714</v>
          </cell>
          <cell r="B4234">
            <v>20</v>
          </cell>
          <cell r="C4234" t="str">
            <v>MEDUT2927514</v>
          </cell>
          <cell r="D4234">
            <v>0</v>
          </cell>
          <cell r="E4234">
            <v>0</v>
          </cell>
          <cell r="F4234">
            <v>0</v>
          </cell>
          <cell r="G4234">
            <v>0</v>
          </cell>
          <cell r="H4234">
            <v>0</v>
          </cell>
          <cell r="I4234" t="str">
            <v>2020 MSA 167399</v>
          </cell>
          <cell r="J4234">
            <v>105</v>
          </cell>
          <cell r="K4234" t="str">
            <v>HESTEEL GROUP HENGSHUI STRIP PROCESSING CO LTD ON BEHALF OF NAMPAK</v>
          </cell>
          <cell r="L4234" t="str">
            <v>NAMPAK KENYA LTD</v>
          </cell>
          <cell r="M4234" t="str">
            <v>OM</v>
          </cell>
          <cell r="N4234" t="str">
            <v>OMSLL</v>
          </cell>
          <cell r="O4234" t="str">
            <v>PE</v>
          </cell>
          <cell r="P4234">
            <v>77</v>
          </cell>
          <cell r="Q4234">
            <v>77</v>
          </cell>
          <cell r="R4234">
            <v>77</v>
          </cell>
          <cell r="S4234">
            <v>77</v>
          </cell>
          <cell r="T4234">
            <v>137205</v>
          </cell>
          <cell r="U4234">
            <v>137205</v>
          </cell>
          <cell r="V4234">
            <v>137205</v>
          </cell>
          <cell r="W4234">
            <v>137205</v>
          </cell>
          <cell r="X4234" t="str">
            <v>ELECTROLYTIC TINPLATE SHEETS ELECTROLYTIC TINPLATE SHEETS IDF NUMBER E2006344411 FREIGHT PREPAID ON CARRIAGE TO ICD NAIROBI COLLECT FOR RECEIVERS ACCOUNT 18 DAYS FREE TIME AT POD ELECTROLYTIC TINPLATE SHEETS ELECTROLYTIC TINPLATE SHEETS ELECTROLYTIC TINPLATE SHEETS ELECTROLYTIC TINPLATE SHEETS</v>
          </cell>
          <cell r="Y4234" t="str">
            <v>Valide</v>
          </cell>
        </row>
        <row r="4235">
          <cell r="A4235" t="str">
            <v>MSCU9636860</v>
          </cell>
          <cell r="B4235">
            <v>40</v>
          </cell>
          <cell r="C4235" t="str">
            <v>MEDUUB632799</v>
          </cell>
          <cell r="D4235">
            <v>0</v>
          </cell>
          <cell r="E4235">
            <v>0</v>
          </cell>
          <cell r="F4235">
            <v>0</v>
          </cell>
          <cell r="G4235">
            <v>0</v>
          </cell>
          <cell r="H4235">
            <v>0</v>
          </cell>
          <cell r="I4235" t="str">
            <v>2020 MSA 166999</v>
          </cell>
          <cell r="J4235">
            <v>145</v>
          </cell>
          <cell r="K4235" t="str">
            <v>MTS LOGISTICS INC</v>
          </cell>
          <cell r="L4235" t="str">
            <v>SMILEPLAST LIMITED</v>
          </cell>
          <cell r="M4235" t="str">
            <v>OM</v>
          </cell>
          <cell r="N4235" t="str">
            <v>OMSLL</v>
          </cell>
          <cell r="O4235" t="str">
            <v>SA</v>
          </cell>
          <cell r="P4235">
            <v>60</v>
          </cell>
          <cell r="Q4235">
            <v>60</v>
          </cell>
          <cell r="R4235">
            <v>0</v>
          </cell>
          <cell r="S4235">
            <v>0</v>
          </cell>
          <cell r="T4235">
            <v>79225</v>
          </cell>
          <cell r="U4235">
            <v>79225</v>
          </cell>
          <cell r="V4235">
            <v>0</v>
          </cell>
          <cell r="W4235">
            <v>0</v>
          </cell>
          <cell r="X4235" t="str">
            <v>PVC RESINE SUSPENSION WESTLAKE 1230P PVC RESINE SUSPENSION WESTLAKE 1230P HS CODE 3904 10 0000 GOODS IN TRANSIT TO KAMPALA - UGANDA AT CONSIGNEE S COSTS AND RISKS FREIGHT PREPAID PVC RESINE SUSPENSION WESTLAKE 1230P</v>
          </cell>
          <cell r="Y4235" t="str">
            <v>Valide</v>
          </cell>
        </row>
        <row r="4236">
          <cell r="A4236" t="str">
            <v>MEDU7709639</v>
          </cell>
          <cell r="B4236">
            <v>40</v>
          </cell>
          <cell r="C4236" t="str">
            <v>MEDUUB665575</v>
          </cell>
          <cell r="D4236">
            <v>0</v>
          </cell>
          <cell r="E4236">
            <v>0</v>
          </cell>
          <cell r="F4236">
            <v>0</v>
          </cell>
          <cell r="G4236">
            <v>0</v>
          </cell>
          <cell r="H4236">
            <v>0</v>
          </cell>
          <cell r="I4236" t="str">
            <v>2020 MSA 167311</v>
          </cell>
          <cell r="J4236">
            <v>151</v>
          </cell>
          <cell r="K4236" t="str">
            <v>CELLMARK AB AS AGENT OF CELLMARK INC</v>
          </cell>
          <cell r="L4236" t="str">
            <v>EAST AFRICAN PACKAGING INDUSTRIES LTD</v>
          </cell>
          <cell r="M4236" t="str">
            <v>OM</v>
          </cell>
          <cell r="N4236" t="str">
            <v>OMSLL</v>
          </cell>
          <cell r="O4236" t="str">
            <v>RL</v>
          </cell>
          <cell r="P4236">
            <v>177</v>
          </cell>
          <cell r="Q4236">
            <v>177</v>
          </cell>
          <cell r="R4236">
            <v>177</v>
          </cell>
          <cell r="S4236">
            <v>177</v>
          </cell>
          <cell r="T4236">
            <v>260977</v>
          </cell>
          <cell r="U4236">
            <v>260977</v>
          </cell>
          <cell r="V4236">
            <v>260977</v>
          </cell>
          <cell r="W4236">
            <v>260977</v>
          </cell>
          <cell r="X4236" t="str">
            <v>SEMI EXTENSIBLE SACK KRAFT SEMI EXTENSIBLE SACK KRAFT HS CODE 4804PLACE OF DELIVERY ICD EMBAKASI NAIROBI IDF NO E2005330878 SHIPPED ON BOARD MSC ANZU MC027R AT SEATTLE WA ON BELOW SHIPPED ON BOARD DATE FREIGHT PREPAIDNAME ADDRESS AND TEL NUMBER OF THE THE CARRYING VESSEL S AGENT IN MOMBASA OCEANFREIGHT EA LTD MSC PLAZA - 3RD+4TH FLOOR MOI AVENUE 80637 KE - MOMBASA KENYA PHONE+254 41 2159 000 EMAIL KE074-INFO MSC COM 21 DAYS FREETIME AT DESTINATION SEMI EXTENSIBLE SACK KRAFT SEMI EXTENSIBLE SACK KRAFT SEMI EXTENSIBLE SACK KRAFT SEMI EXTENSIBLE SACK KRAFT</v>
          </cell>
          <cell r="Y4236" t="str">
            <v>Valide</v>
          </cell>
        </row>
        <row r="4237">
          <cell r="A4237" t="str">
            <v>CMAU4492921</v>
          </cell>
          <cell r="B4237">
            <v>40</v>
          </cell>
          <cell r="C4237" t="str">
            <v>MEDUUB781240</v>
          </cell>
          <cell r="D4237">
            <v>0</v>
          </cell>
          <cell r="E4237">
            <v>0</v>
          </cell>
          <cell r="F4237">
            <v>0</v>
          </cell>
          <cell r="G4237">
            <v>0</v>
          </cell>
          <cell r="H4237">
            <v>0</v>
          </cell>
          <cell r="I4237" t="str">
            <v>2020 MSA 166999</v>
          </cell>
          <cell r="J4237">
            <v>154</v>
          </cell>
          <cell r="K4237" t="str">
            <v>INTRACON CORP 535 CONNECTICUT AVENUE NORWALK CT 06854 U S A REF C</v>
          </cell>
          <cell r="L4237" t="str">
            <v>TO THE ORDER OF I AND M BANK LTD P O BOX 30238-00100 NAIROBI GPO KE</v>
          </cell>
          <cell r="M4237" t="str">
            <v>OM</v>
          </cell>
          <cell r="N4237" t="str">
            <v>OMSLL</v>
          </cell>
          <cell r="O4237" t="str">
            <v>BG</v>
          </cell>
          <cell r="P4237">
            <v>8100</v>
          </cell>
          <cell r="Q4237">
            <v>8100</v>
          </cell>
          <cell r="R4237">
            <v>8100</v>
          </cell>
          <cell r="S4237">
            <v>8100</v>
          </cell>
          <cell r="T4237">
            <v>404889</v>
          </cell>
          <cell r="U4237">
            <v>404889</v>
          </cell>
          <cell r="V4237">
            <v>404889</v>
          </cell>
          <cell r="W4237">
            <v>404889</v>
          </cell>
          <cell r="X4237" t="str">
            <v>25 KGS OF PVC RESIN GRADE SE-950 1 1 MT OF PVC RESIN GRADE SE-950 1 1 MT OF PVC RESIN GRADE SE-950 18 X 40 FT CONTAINERS CONTAINING GOODS DESC CFR MOMBASA KENYA INCOTERMS 2020 396 000 MT OF PVC RESIN GRADE SE-950 AT USD 650 PER MT AS PER PROFORMA INVOICE NO P20212 DATED MAY 08 2020 HS CODE 3904 10NO SED REQUIRED - AES ITN X20200715733589 IDF NO E2006346774 AND L C NO IMPLC02 0978 20 SHIPPED ON BOARDFREIGHT PREPAID 21 DAYS FREE DEMURRAGE AT DESTINATION 25 KGS OF PVC RESIN GRADE SE-950 25 KGS OF PVC RESIN GRADE SE-950 25 KGS OF PVC RESIN GRADE SE-950 1 1 MT OF PVC RESIN GRADE SE-950 25 KGS OF PVC RESIN GRADE SE-950 25 KGS OF PVC RESIN GRADE SE-950 1 1 MT OF PVC RESIN GRADE SE-950 1 1 MT OF PVC RESIN GRADE SE-950 25 KGS OF PVC RESIN GRADE SE-950 1 1 MT OF PVC RESIN GRADE SE-950 1 1 MT OF PVC RESIN GRADE SE-950 1 1 MT OF PVC RESIN GRADE SE-950 25 KGS OF PVC RESIN GRADE SE-950 1 1 MT OF PVC RESIN GRADE SE-950 25 KGS OF PVC RESIN GRADE SE-950</v>
          </cell>
          <cell r="Y4237" t="str">
            <v>Valide</v>
          </cell>
        </row>
        <row r="4238">
          <cell r="A4238" t="str">
            <v>ECMU9558500</v>
          </cell>
          <cell r="B4238">
            <v>40</v>
          </cell>
          <cell r="C4238" t="str">
            <v>MEDUUB868195</v>
          </cell>
          <cell r="D4238">
            <v>0</v>
          </cell>
          <cell r="E4238">
            <v>0</v>
          </cell>
          <cell r="F4238">
            <v>0</v>
          </cell>
          <cell r="G4238">
            <v>0</v>
          </cell>
          <cell r="H4238">
            <v>0</v>
          </cell>
          <cell r="I4238" t="str">
            <v>2020 MSA 167425</v>
          </cell>
          <cell r="J4238">
            <v>145</v>
          </cell>
          <cell r="K4238" t="str">
            <v>TROPICAL LOGISTICS</v>
          </cell>
          <cell r="L4238" t="str">
            <v>KALULA LIMITED JOINTLY AND SEVERLY WITH WILLIAM N NJOROGE</v>
          </cell>
          <cell r="M4238" t="str">
            <v>OM</v>
          </cell>
          <cell r="N4238" t="str">
            <v>OMSLL</v>
          </cell>
          <cell r="O4238" t="str">
            <v>PK</v>
          </cell>
          <cell r="P4238">
            <v>515</v>
          </cell>
          <cell r="Q4238">
            <v>515</v>
          </cell>
          <cell r="R4238">
            <v>515</v>
          </cell>
          <cell r="S4238">
            <v>515</v>
          </cell>
          <cell r="T4238">
            <v>6500</v>
          </cell>
          <cell r="U4238">
            <v>6500</v>
          </cell>
          <cell r="V4238">
            <v>6500</v>
          </cell>
          <cell r="W4238">
            <v>6500</v>
          </cell>
          <cell r="X4238" t="str">
            <v>PIECES PERSONAL EFFECTS FREIGHT PREPAID</v>
          </cell>
          <cell r="Y4238" t="str">
            <v>Valide</v>
          </cell>
        </row>
        <row r="4239">
          <cell r="A4239" t="str">
            <v>MEDU8438090</v>
          </cell>
          <cell r="B4239">
            <v>40</v>
          </cell>
          <cell r="C4239" t="str">
            <v>MEDUUB988670</v>
          </cell>
          <cell r="D4239">
            <v>0</v>
          </cell>
          <cell r="E4239">
            <v>0</v>
          </cell>
          <cell r="F4239">
            <v>0</v>
          </cell>
          <cell r="G4239">
            <v>0</v>
          </cell>
          <cell r="H4239">
            <v>0</v>
          </cell>
          <cell r="I4239" t="str">
            <v>2020 MSA 167425</v>
          </cell>
          <cell r="J4239">
            <v>162</v>
          </cell>
          <cell r="K4239" t="str">
            <v>UNITCARGO CONTAINER LINE INC</v>
          </cell>
          <cell r="L4239" t="str">
            <v>VINTZ INDUSTRIES LIMITED</v>
          </cell>
          <cell r="M4239" t="str">
            <v>OM</v>
          </cell>
          <cell r="N4239" t="str">
            <v>OMSLL</v>
          </cell>
          <cell r="O4239" t="str">
            <v>BG</v>
          </cell>
          <cell r="P4239">
            <v>4675</v>
          </cell>
          <cell r="Q4239">
            <v>4675</v>
          </cell>
          <cell r="R4239">
            <v>0</v>
          </cell>
          <cell r="S4239">
            <v>0</v>
          </cell>
          <cell r="T4239">
            <v>120490</v>
          </cell>
          <cell r="U4239">
            <v>120490</v>
          </cell>
          <cell r="V4239">
            <v>0</v>
          </cell>
          <cell r="W4239">
            <v>0</v>
          </cell>
          <cell r="X4239" t="str">
            <v>PVC OXY 225P PVC OXY 225P 5 X 40 CONTAINERS 116 875MT OF PVC OXY 225P TYPE OF PACKAGING 25 KG BAGS ON PALLETS TOTAL NET WEIGHT 116 875 000 KGS TOTAL GROSS WEIGHT 120 490 000 KGS 21 DAYS FREE AT DESTINATION FREIGHT PREPAID PVC OXY 225P</v>
          </cell>
          <cell r="Y4239" t="str">
            <v>Valide</v>
          </cell>
        </row>
        <row r="4240">
          <cell r="A4240" t="str">
            <v>MSCU5161473</v>
          </cell>
          <cell r="B4240">
            <v>40</v>
          </cell>
          <cell r="C4240" t="str">
            <v>MEDUUB989058</v>
          </cell>
          <cell r="D4240">
            <v>0</v>
          </cell>
          <cell r="E4240">
            <v>0</v>
          </cell>
          <cell r="F4240">
            <v>0</v>
          </cell>
          <cell r="G4240">
            <v>0</v>
          </cell>
          <cell r="H4240">
            <v>0</v>
          </cell>
          <cell r="I4240" t="str">
            <v>2020 MSA 167425</v>
          </cell>
          <cell r="J4240">
            <v>163</v>
          </cell>
          <cell r="K4240" t="str">
            <v>UNITCARGO CONTAINER LINE INC</v>
          </cell>
          <cell r="L4240" t="str">
            <v>TO ORDER</v>
          </cell>
          <cell r="M4240" t="str">
            <v>OM</v>
          </cell>
          <cell r="N4240" t="str">
            <v>OMSLL</v>
          </cell>
          <cell r="O4240" t="str">
            <v>BG</v>
          </cell>
          <cell r="P4240">
            <v>5110</v>
          </cell>
          <cell r="Q4240">
            <v>5110</v>
          </cell>
          <cell r="R4240">
            <v>5110</v>
          </cell>
          <cell r="S4240">
            <v>5110</v>
          </cell>
          <cell r="T4240">
            <v>130501</v>
          </cell>
          <cell r="U4240">
            <v>130501</v>
          </cell>
          <cell r="V4240">
            <v>130501</v>
          </cell>
          <cell r="W4240">
            <v>130501</v>
          </cell>
          <cell r="X4240" t="str">
            <v>PVC RESIN GRADE F622 5 X 40 CONTAINERS 127 750 MT PVC RESIN5110 X 25 KG BAGS COUNTRY OF ORIGIN U S A TOTAL NET WEIGHT 127 750 MT PACKING 25KG BAGS ITN X20200805755305 21 DAYS FREE TIME AT DESTINATION FREIGHT PREPAID AGENT S AT DESTINATION DETAILS NAME ADDRESS AND TEL NO OCEANFREIGHT EA LTD MSC PLAZA - 3RD+4TH FLOOR MOI AVENUE 80637 KE - MOMBASA KENYA PHONE +254 41 2159 000 ADDITIONAL PHONE +254 70 9064 000 EMAIL KE074-INFO MSC COM PVC RESIN GRADE OXY 190F PVC RESIN GRADE OXY 190F PVC RESIN GRADE F622 PVC RESIN GRADE F622</v>
          </cell>
          <cell r="Y4240" t="str">
            <v>Valide</v>
          </cell>
        </row>
        <row r="4241">
          <cell r="A4241" t="str">
            <v>BEAU4236558</v>
          </cell>
          <cell r="B4241">
            <v>40</v>
          </cell>
          <cell r="C4241" t="str">
            <v>MEDUUB989058</v>
          </cell>
          <cell r="D4241">
            <v>0</v>
          </cell>
          <cell r="E4241">
            <v>0</v>
          </cell>
          <cell r="F4241">
            <v>0</v>
          </cell>
          <cell r="G4241">
            <v>0</v>
          </cell>
          <cell r="H4241">
            <v>0</v>
          </cell>
          <cell r="I4241" t="str">
            <v>2020 MSA 167425</v>
          </cell>
          <cell r="J4241">
            <v>163</v>
          </cell>
          <cell r="K4241" t="str">
            <v>UNITCARGO CONTAINER LINE INC</v>
          </cell>
          <cell r="L4241" t="str">
            <v>TO ORDER</v>
          </cell>
          <cell r="M4241" t="str">
            <v>OM</v>
          </cell>
          <cell r="N4241" t="str">
            <v>OMSLL</v>
          </cell>
          <cell r="O4241" t="str">
            <v>BG</v>
          </cell>
          <cell r="P4241">
            <v>5110</v>
          </cell>
          <cell r="Q4241">
            <v>5110</v>
          </cell>
          <cell r="R4241">
            <v>5110</v>
          </cell>
          <cell r="S4241">
            <v>5110</v>
          </cell>
          <cell r="T4241">
            <v>130501</v>
          </cell>
          <cell r="U4241">
            <v>130501</v>
          </cell>
          <cell r="V4241">
            <v>130501</v>
          </cell>
          <cell r="W4241">
            <v>130501</v>
          </cell>
          <cell r="X4241" t="str">
            <v>PVC RESIN GRADE F622 5 X 40 CONTAINERS 127 750 MT PVC RESIN5110 X 25 KG BAGS COUNTRY OF ORIGIN U S A TOTAL NET WEIGHT 127 750 MT PACKING 25KG BAGS ITN X20200805755305 21 DAYS FREE TIME AT DESTINATION FREIGHT PREPAID AGENT S AT DESTINATION DETAILS NAME ADDRESS AND TEL NO OCEANFREIGHT EA LTD MSC PLAZA - 3RD+4TH FLOOR MOI AVENUE 80637 KE - MOMBASA KENYA PHONE +254 41 2159 000 ADDITIONAL PHONE +254 70 9064 000 EMAIL KE074-INFO MSC COM PVC RESIN GRADE OXY 190F PVC RESIN GRADE OXY 190F PVC RESIN GRADE F622 PVC RESIN GRADE F622</v>
          </cell>
          <cell r="Y4241" t="str">
            <v>Valide</v>
          </cell>
        </row>
        <row r="4242">
          <cell r="A4242" t="str">
            <v>MEDU7297336</v>
          </cell>
          <cell r="B4242">
            <v>40</v>
          </cell>
          <cell r="C4242" t="str">
            <v>MEDUUB996970</v>
          </cell>
          <cell r="D4242">
            <v>0</v>
          </cell>
          <cell r="E4242">
            <v>0</v>
          </cell>
          <cell r="F4242">
            <v>0</v>
          </cell>
          <cell r="G4242">
            <v>0</v>
          </cell>
          <cell r="H4242">
            <v>0</v>
          </cell>
          <cell r="I4242" t="str">
            <v>2020 MSA 167425</v>
          </cell>
          <cell r="J4242">
            <v>163</v>
          </cell>
          <cell r="K4242" t="str">
            <v>UNITCARGO CONTAINER LINE INC</v>
          </cell>
          <cell r="L4242" t="str">
            <v>TO ORDER</v>
          </cell>
          <cell r="M4242" t="str">
            <v>OM</v>
          </cell>
          <cell r="N4242" t="str">
            <v>OMSLL</v>
          </cell>
          <cell r="O4242" t="str">
            <v>BG</v>
          </cell>
          <cell r="P4242">
            <v>5110</v>
          </cell>
          <cell r="Q4242">
            <v>5110</v>
          </cell>
          <cell r="R4242">
            <v>5110</v>
          </cell>
          <cell r="S4242">
            <v>5110</v>
          </cell>
          <cell r="T4242">
            <v>130501</v>
          </cell>
          <cell r="U4242">
            <v>130501</v>
          </cell>
          <cell r="V4242">
            <v>130501</v>
          </cell>
          <cell r="W4242">
            <v>130501</v>
          </cell>
          <cell r="X4242" t="str">
            <v>PVC RESIN GRADE F622 5 X 40 CONTAINERS 127 750 MT PVC RESIN5110 X 25 KG BAGS COUNTRY OF ORIGIN U S A TOTAL NET WEIGHT 127 750 MT PACKING 25KG BAGS ITN X20200805755305 21 DAYS FREE TIME AT DESTINATION FREIGHT PREPAID AGENT S AT DESTINATION DETAILS NAME ADDRESS AND TEL NO OCEANFREIGHT EA LTD MSC PLAZA - 3RD+4TH FLOOR MOI AVENUE 80637 KE - MOMBASA KENYA PHONE +254 41 2159 000 ADDITIONAL PHONE +254 70 9064 000 EMAIL KE074-INFO MSC COM PVC RESIN GRADE OXY 190F PVC RESIN GRADE OXY 190F PVC RESIN GRADE F622 PVC RESIN GRADE F622</v>
          </cell>
          <cell r="Y4242" t="str">
            <v>Valide</v>
          </cell>
        </row>
        <row r="4243">
          <cell r="A4243" t="str">
            <v>MSCU4824191</v>
          </cell>
          <cell r="B4243">
            <v>40</v>
          </cell>
          <cell r="C4243" t="str">
            <v>MEDUUB996970</v>
          </cell>
          <cell r="D4243">
            <v>0</v>
          </cell>
          <cell r="E4243">
            <v>0</v>
          </cell>
          <cell r="F4243">
            <v>0</v>
          </cell>
          <cell r="G4243">
            <v>0</v>
          </cell>
          <cell r="H4243">
            <v>0</v>
          </cell>
          <cell r="I4243" t="str">
            <v>2020 MSA 167425</v>
          </cell>
          <cell r="J4243">
            <v>163</v>
          </cell>
          <cell r="K4243" t="str">
            <v>UNITCARGO CONTAINER LINE INC</v>
          </cell>
          <cell r="L4243" t="str">
            <v>TO ORDER</v>
          </cell>
          <cell r="M4243" t="str">
            <v>OM</v>
          </cell>
          <cell r="N4243" t="str">
            <v>OMSLL</v>
          </cell>
          <cell r="O4243" t="str">
            <v>BG</v>
          </cell>
          <cell r="P4243">
            <v>5110</v>
          </cell>
          <cell r="Q4243">
            <v>5110</v>
          </cell>
          <cell r="R4243">
            <v>5110</v>
          </cell>
          <cell r="S4243">
            <v>5110</v>
          </cell>
          <cell r="T4243">
            <v>130501</v>
          </cell>
          <cell r="U4243">
            <v>130501</v>
          </cell>
          <cell r="V4243">
            <v>130501</v>
          </cell>
          <cell r="W4243">
            <v>130501</v>
          </cell>
          <cell r="X4243" t="str">
            <v>PVC RESIN GRADE F622 5 X 40 CONTAINERS 127 750 MT PVC RESIN5110 X 25 KG BAGS COUNTRY OF ORIGIN U S A TOTAL NET WEIGHT 127 750 MT PACKING 25KG BAGS ITN X20200805755305 21 DAYS FREE TIME AT DESTINATION FREIGHT PREPAID AGENT S AT DESTINATION DETAILS NAME ADDRESS AND TEL NO OCEANFREIGHT EA LTD MSC PLAZA - 3RD+4TH FLOOR MOI AVENUE 80637 KE - MOMBASA KENYA PHONE +254 41 2159 000 ADDITIONAL PHONE +254 70 9064 000 EMAIL KE074-INFO MSC COM PVC RESIN GRADE OXY 190F PVC RESIN GRADE OXY 190F PVC RESIN GRADE F622 PVC RESIN GRADE F622</v>
          </cell>
          <cell r="Y4243" t="str">
            <v>Valide</v>
          </cell>
        </row>
        <row r="4244">
          <cell r="A4244" t="str">
            <v>TCLU5336151</v>
          </cell>
          <cell r="B4244">
            <v>40</v>
          </cell>
          <cell r="C4244" t="str">
            <v>MEDUV3051962</v>
          </cell>
          <cell r="D4244">
            <v>0</v>
          </cell>
          <cell r="E4244">
            <v>0</v>
          </cell>
          <cell r="F4244">
            <v>0</v>
          </cell>
          <cell r="G4244">
            <v>0</v>
          </cell>
          <cell r="H4244">
            <v>0</v>
          </cell>
          <cell r="I4244" t="str">
            <v>2020 MSA 167311</v>
          </cell>
          <cell r="J4244">
            <v>154</v>
          </cell>
          <cell r="K4244" t="str">
            <v>VESTERGAARD SA</v>
          </cell>
          <cell r="L4244" t="str">
            <v>MINISTRY OF HEALTH</v>
          </cell>
          <cell r="M4244" t="str">
            <v>OM</v>
          </cell>
          <cell r="N4244" t="str">
            <v>OMSLL</v>
          </cell>
          <cell r="O4244" t="str">
            <v>BL</v>
          </cell>
          <cell r="P4244">
            <v>16250</v>
          </cell>
          <cell r="Q4244">
            <v>16250</v>
          </cell>
          <cell r="R4244">
            <v>0</v>
          </cell>
          <cell r="S4244">
            <v>0</v>
          </cell>
          <cell r="T4244">
            <v>381875</v>
          </cell>
          <cell r="U4244">
            <v>381875</v>
          </cell>
          <cell r="V4244">
            <v>0</v>
          </cell>
          <cell r="W4244">
            <v>0</v>
          </cell>
          <cell r="X4244" t="str">
            <v>MOSQUITO NETS CARGO IN TRA NSIT TO ENTEBBE UGANDA 45 DAYS FREE OF DEMURRAGE FR EIGHT PAYABLE ELSEWHERE AA RHUS DENMARK AGENT AT DES TINATION OCEANFREIGHT EA LTD MSC PLAZA - 3RD+4TH F LOOR MOI AVENUE P O BOX 8 0637 MOMBASA KENYA PHONE + 254 41 2159 000 EMAIL KE074-INFO MSC COM MOSQUIT O NETS</v>
          </cell>
          <cell r="Y4244" t="str">
            <v>Valide</v>
          </cell>
        </row>
        <row r="4245">
          <cell r="A4245" t="str">
            <v>MSCU7024905</v>
          </cell>
          <cell r="B4245">
            <v>40</v>
          </cell>
          <cell r="C4245" t="str">
            <v>MEDUV3054677</v>
          </cell>
          <cell r="D4245">
            <v>0</v>
          </cell>
          <cell r="E4245">
            <v>0</v>
          </cell>
          <cell r="F4245">
            <v>0</v>
          </cell>
          <cell r="G4245">
            <v>0</v>
          </cell>
          <cell r="H4245">
            <v>0</v>
          </cell>
          <cell r="I4245" t="str">
            <v>2020 MSA 167311</v>
          </cell>
          <cell r="J4245">
            <v>155</v>
          </cell>
          <cell r="K4245" t="str">
            <v>VESTERGAARD SA</v>
          </cell>
          <cell r="L4245" t="str">
            <v>MINISTRY OF HEALTH</v>
          </cell>
          <cell r="M4245" t="str">
            <v>OM</v>
          </cell>
          <cell r="N4245" t="str">
            <v>OMSLL</v>
          </cell>
          <cell r="O4245" t="str">
            <v>BL</v>
          </cell>
          <cell r="P4245">
            <v>17566</v>
          </cell>
          <cell r="Q4245">
            <v>17566</v>
          </cell>
          <cell r="R4245">
            <v>0</v>
          </cell>
          <cell r="S4245">
            <v>0</v>
          </cell>
          <cell r="T4245">
            <v>423611</v>
          </cell>
          <cell r="U4245">
            <v>423611</v>
          </cell>
          <cell r="V4245">
            <v>0</v>
          </cell>
          <cell r="W4245">
            <v>0</v>
          </cell>
          <cell r="X4245" t="str">
            <v>MOSQUITO NETS Shippers ref LOT 3 SO20100323 CARG O IN TRANSIT TO ENTEBBE U GANDA 45 DAYS FREE OF DEMU RRAGE FREIGHT PAYABLE ELSE WHERE AARHUS DENMARK AGEN T AT DESTINATION OCEANFREI GHT EA LTD MSC PLAZA - 3 RD+4TH FLOOR MOI AVENUE P O BOX 80637 MOMBASA KENY A PHONE + 254 41 2159 000 EMAIL KE074-INFO MSC COM MOSQUITO NETS</v>
          </cell>
          <cell r="Y4245" t="str">
            <v>Valide</v>
          </cell>
        </row>
        <row r="4246">
          <cell r="A4246" t="str">
            <v>MSCU3001917</v>
          </cell>
          <cell r="B4246">
            <v>20</v>
          </cell>
          <cell r="C4246" t="str">
            <v>MEDUZE505595</v>
          </cell>
          <cell r="D4246">
            <v>0</v>
          </cell>
          <cell r="E4246">
            <v>0</v>
          </cell>
          <cell r="F4246">
            <v>0</v>
          </cell>
          <cell r="G4246">
            <v>0</v>
          </cell>
          <cell r="H4246">
            <v>0</v>
          </cell>
          <cell r="I4246" t="str">
            <v>2020 MSA 167118</v>
          </cell>
          <cell r="J4246">
            <v>263</v>
          </cell>
          <cell r="K4246" t="str">
            <v>KWIN INTERNATIONAL CO LIMITED ON BEHALF OF FOSHAN ADVANCE IMPORT AND</v>
          </cell>
          <cell r="L4246" t="str">
            <v>UNITY WEST LTD</v>
          </cell>
          <cell r="M4246" t="str">
            <v>OM</v>
          </cell>
          <cell r="N4246" t="str">
            <v>OMSLL</v>
          </cell>
          <cell r="O4246" t="str">
            <v>CT</v>
          </cell>
          <cell r="P4246">
            <v>2579</v>
          </cell>
          <cell r="Q4246">
            <v>2579</v>
          </cell>
          <cell r="R4246">
            <v>2579</v>
          </cell>
          <cell r="S4246">
            <v>2579</v>
          </cell>
          <cell r="T4246">
            <v>77380</v>
          </cell>
          <cell r="U4246">
            <v>77380</v>
          </cell>
          <cell r="V4246">
            <v>77380</v>
          </cell>
          <cell r="W4246">
            <v>77380</v>
          </cell>
          <cell r="X4246" t="str">
            <v>TILES 600X600HSCODE 6907220000 1238 4 M2 TILES 600X600HSCODE 6907220000 1236 96M2 TOTAL 2579 CTNS 3713 76M2 TILES 600X600HSCODE 6907220000 1238 4 M2</v>
          </cell>
          <cell r="Y4246" t="str">
            <v>Valide</v>
          </cell>
        </row>
        <row r="4247">
          <cell r="A4247" t="str">
            <v>MEDU4935550</v>
          </cell>
          <cell r="B4247">
            <v>40</v>
          </cell>
          <cell r="C4247" t="str">
            <v>MEDUZI831708</v>
          </cell>
          <cell r="D4247">
            <v>0</v>
          </cell>
          <cell r="E4247">
            <v>0</v>
          </cell>
          <cell r="F4247">
            <v>0</v>
          </cell>
          <cell r="G4247">
            <v>0</v>
          </cell>
          <cell r="H4247">
            <v>0</v>
          </cell>
          <cell r="I4247" t="str">
            <v>2020 MSA 167311</v>
          </cell>
          <cell r="J4247">
            <v>165</v>
          </cell>
          <cell r="K4247" t="str">
            <v>SSUM GROUP MIMARLIK LTD STI</v>
          </cell>
          <cell r="L4247" t="str">
            <v>ZANAKI TRADING LTD</v>
          </cell>
          <cell r="M4247" t="str">
            <v>OM</v>
          </cell>
          <cell r="N4247" t="str">
            <v>OMSLL</v>
          </cell>
          <cell r="O4247" t="str">
            <v>PK</v>
          </cell>
          <cell r="P4247">
            <v>156</v>
          </cell>
          <cell r="Q4247">
            <v>156</v>
          </cell>
          <cell r="R4247">
            <v>156</v>
          </cell>
          <cell r="S4247">
            <v>156</v>
          </cell>
          <cell r="T4247">
            <v>23780</v>
          </cell>
          <cell r="U4247">
            <v>23780</v>
          </cell>
          <cell r="V4247">
            <v>23780</v>
          </cell>
          <cell r="W4247">
            <v>23780</v>
          </cell>
          <cell r="X4247" t="str">
            <v>VARIOUS BUILDING CONSTRUCT ION EQUIPMENTS STEEL CONS TRUCTION ELEMENTS BOARDEX ELECTRICAL SUPPLIES FLO ORING PRODUCTS HS CODE 73 2690 SHIPPER S STATES THA T Country of origin TUR KEY GERMANY CHINA ITALY INDIA</v>
          </cell>
          <cell r="Y4247" t="str">
            <v>Valide</v>
          </cell>
        </row>
        <row r="4248">
          <cell r="A4248" t="str">
            <v>CMAU7336809</v>
          </cell>
          <cell r="B4248">
            <v>40</v>
          </cell>
          <cell r="C4248" t="str">
            <v>NAM3935399</v>
          </cell>
          <cell r="D4248">
            <v>0</v>
          </cell>
          <cell r="E4248">
            <v>0</v>
          </cell>
          <cell r="F4248">
            <v>0</v>
          </cell>
          <cell r="G4248">
            <v>0</v>
          </cell>
          <cell r="H4248">
            <v>0</v>
          </cell>
          <cell r="I4248" t="str">
            <v>2020 MSA 167382</v>
          </cell>
          <cell r="J4248">
            <v>141</v>
          </cell>
          <cell r="K4248" t="str">
            <v>SHIPCO TRANSPORT INC CHS EIN 13-3468377 4105 FABER PLACE DRIVESUITE</v>
          </cell>
          <cell r="L4248" t="str">
            <v>RUTH KEMUMA NYAMWEYA66697 00800WESTLANDS - NAIROBI KE NYAPASSPORT ID</v>
          </cell>
          <cell r="M4248" t="str">
            <v>SA</v>
          </cell>
          <cell r="N4248" t="str">
            <v>SAJED</v>
          </cell>
          <cell r="O4248" t="str">
            <v>PK</v>
          </cell>
          <cell r="P4248">
            <v>122</v>
          </cell>
          <cell r="Q4248">
            <v>122</v>
          </cell>
          <cell r="R4248">
            <v>122</v>
          </cell>
          <cell r="S4248">
            <v>122</v>
          </cell>
          <cell r="T4248">
            <v>4373</v>
          </cell>
          <cell r="U4248">
            <v>4373</v>
          </cell>
          <cell r="V4248">
            <v>4373</v>
          </cell>
          <cell r="W4248">
            <v>4373</v>
          </cell>
          <cell r="X4248" t="str">
            <v>PACKAGES HOUSEHOLD GOODS HSC 9403 20 0010</v>
          </cell>
          <cell r="Y4248" t="str">
            <v>Valide</v>
          </cell>
        </row>
        <row r="4249">
          <cell r="A4249" t="str">
            <v>UACU4998511</v>
          </cell>
          <cell r="B4249">
            <v>40</v>
          </cell>
          <cell r="C4249" t="str">
            <v>NAM3970012</v>
          </cell>
          <cell r="D4249">
            <v>0</v>
          </cell>
          <cell r="E4249">
            <v>0</v>
          </cell>
          <cell r="F4249">
            <v>0</v>
          </cell>
          <cell r="G4249">
            <v>0</v>
          </cell>
          <cell r="H4249">
            <v>0</v>
          </cell>
          <cell r="I4249" t="str">
            <v>2020 MSA 167478</v>
          </cell>
          <cell r="J4249">
            <v>199</v>
          </cell>
          <cell r="K4249" t="str">
            <v>EDWARD KIARIE3101S 36TH STREET13702 MILITARY RD E PUYALLUPWASHINGTON</v>
          </cell>
          <cell r="L4249" t="str">
            <v>PETER KAMAUPLT 52 MBAGATHI WAY NAIROBI KENYA PIN NUMBER A002150535XT</v>
          </cell>
          <cell r="M4249" t="str">
            <v>CN</v>
          </cell>
          <cell r="N4249" t="str">
            <v>SGSIN</v>
          </cell>
          <cell r="O4249" t="str">
            <v>PK</v>
          </cell>
          <cell r="P4249">
            <v>3</v>
          </cell>
          <cell r="Q4249">
            <v>3</v>
          </cell>
          <cell r="R4249">
            <v>0</v>
          </cell>
          <cell r="S4249">
            <v>0</v>
          </cell>
          <cell r="T4249">
            <v>10700</v>
          </cell>
          <cell r="U4249">
            <v>10700</v>
          </cell>
          <cell r="V4249">
            <v>0</v>
          </cell>
          <cell r="W4249">
            <v>0</v>
          </cell>
          <cell r="X4249" t="str">
            <v>PACKAGES BACKHOE INDUSTRIAL FORKLIFT ONE PACKAGE OF HOUSEHOLD GOODS FINAL PLACE OF DELIVERY CONSOLBASE IDS NAIROBI Shippers Owned Container</v>
          </cell>
          <cell r="Y4249" t="str">
            <v>Valide</v>
          </cell>
        </row>
        <row r="4250">
          <cell r="A4250" t="str">
            <v>CMAU4596612</v>
          </cell>
          <cell r="B4250">
            <v>40</v>
          </cell>
          <cell r="C4250" t="str">
            <v>NAM3971563</v>
          </cell>
          <cell r="D4250">
            <v>0</v>
          </cell>
          <cell r="E4250">
            <v>0</v>
          </cell>
          <cell r="F4250">
            <v>0</v>
          </cell>
          <cell r="G4250">
            <v>0</v>
          </cell>
          <cell r="H4250">
            <v>0</v>
          </cell>
          <cell r="I4250" t="str">
            <v>2020 MSA 167519</v>
          </cell>
          <cell r="J4250">
            <v>144</v>
          </cell>
          <cell r="K4250" t="str">
            <v>CN CENTURY TRADING LIMITEDROOM A B 9 F GLORY CENTRE8 HILLWOOD ROAD TSI</v>
          </cell>
          <cell r="L4250" t="str">
            <v>SUNDA KENYA INDUSTRIAL COMPANYLIMITED PIN NO P051681233W P O BOX6780-</v>
          </cell>
          <cell r="M4250" t="str">
            <v>SA</v>
          </cell>
          <cell r="N4250" t="str">
            <v>SAJED</v>
          </cell>
          <cell r="O4250" t="str">
            <v>PK</v>
          </cell>
          <cell r="P4250">
            <v>463</v>
          </cell>
          <cell r="Q4250">
            <v>463</v>
          </cell>
          <cell r="R4250">
            <v>463</v>
          </cell>
          <cell r="S4250">
            <v>463</v>
          </cell>
          <cell r="T4250">
            <v>353613</v>
          </cell>
          <cell r="U4250">
            <v>353613</v>
          </cell>
          <cell r="V4250">
            <v>353613</v>
          </cell>
          <cell r="W4250">
            <v>353613</v>
          </cell>
          <cell r="X4250" t="str">
            <v>FLUFF PULP 926 ROLLS --- 463 PACKS --- HS 470321 --- 361 470 ADMT SHIPPED --- FREIGHT PREPAID --- CUSTOMER PO TBC--- 21 DAYS FREE TIME MERGED AT DESTINATION CY CY ICD EMBAKASI NAIROBI - TRANSPORT CHARGE MOMBASA TO EMBAKASI TO BE PAID LOCALLY CONTACT PAUL MARETE DAVID WU MOBILE PHONE 0721542127 254786368233 E-MAIL IM KENYA-SUNDA COM PACKAGE PACKAGE PACKAGE PACKAGE PACKAGE PACKAGE PACKAGE PACKAGE PACKAGE PACKAGE PACKAGE PACKAGE PACKAGE PACKAGE</v>
          </cell>
          <cell r="Y4250" t="str">
            <v>Valide</v>
          </cell>
        </row>
        <row r="4251">
          <cell r="A4251" t="str">
            <v>TCNU7591282</v>
          </cell>
          <cell r="B4251">
            <v>40</v>
          </cell>
          <cell r="C4251" t="str">
            <v>NAM3971563</v>
          </cell>
          <cell r="D4251">
            <v>0</v>
          </cell>
          <cell r="E4251">
            <v>0</v>
          </cell>
          <cell r="F4251">
            <v>0</v>
          </cell>
          <cell r="G4251">
            <v>0</v>
          </cell>
          <cell r="H4251">
            <v>0</v>
          </cell>
          <cell r="I4251" t="str">
            <v>2020 MSA 167519</v>
          </cell>
          <cell r="J4251">
            <v>144</v>
          </cell>
          <cell r="K4251" t="str">
            <v>CN CENTURY TRADING LIMITEDROOM A B 9 F GLORY CENTRE8 HILLWOOD ROAD TSI</v>
          </cell>
          <cell r="L4251" t="str">
            <v>SUNDA KENYA INDUSTRIAL COMPANYLIMITED PIN NO P051681233W P O BOX6780-</v>
          </cell>
          <cell r="M4251" t="str">
            <v>SA</v>
          </cell>
          <cell r="N4251" t="str">
            <v>SAJED</v>
          </cell>
          <cell r="O4251" t="str">
            <v>PK</v>
          </cell>
          <cell r="P4251">
            <v>463</v>
          </cell>
          <cell r="Q4251">
            <v>463</v>
          </cell>
          <cell r="R4251">
            <v>463</v>
          </cell>
          <cell r="S4251">
            <v>463</v>
          </cell>
          <cell r="T4251">
            <v>353613</v>
          </cell>
          <cell r="U4251">
            <v>353613</v>
          </cell>
          <cell r="V4251">
            <v>353613</v>
          </cell>
          <cell r="W4251">
            <v>353613</v>
          </cell>
          <cell r="X4251" t="str">
            <v>FLUFF PULP 926 ROLLS --- 463 PACKS --- HS 470321 --- 361 470 ADMT SHIPPED --- FREIGHT PREPAID --- CUSTOMER PO TBC--- 21 DAYS FREE TIME MERGED AT DESTINATION CY CY ICD EMBAKASI NAIROBI - TRANSPORT CHARGE MOMBASA TO EMBAKASI TO BE PAID LOCALLY CONTACT PAUL MARETE DAVID WU MOBILE PHONE 0721542127 254786368233 E-MAIL IM KENYA-SUNDA COM PACKAGE PACKAGE PACKAGE PACKAGE PACKAGE PACKAGE PACKAGE PACKAGE PACKAGE PACKAGE PACKAGE PACKAGE PACKAGE PACKAGE</v>
          </cell>
          <cell r="Y4251" t="str">
            <v>Valide</v>
          </cell>
        </row>
        <row r="4252">
          <cell r="A4252" t="str">
            <v>CMAU4712585</v>
          </cell>
          <cell r="B4252">
            <v>40</v>
          </cell>
          <cell r="C4252" t="str">
            <v>NAM3971563</v>
          </cell>
          <cell r="D4252">
            <v>0</v>
          </cell>
          <cell r="E4252">
            <v>0</v>
          </cell>
          <cell r="F4252">
            <v>0</v>
          </cell>
          <cell r="G4252">
            <v>0</v>
          </cell>
          <cell r="H4252">
            <v>0</v>
          </cell>
          <cell r="I4252" t="str">
            <v>2020 MSA 167519</v>
          </cell>
          <cell r="J4252">
            <v>144</v>
          </cell>
          <cell r="K4252" t="str">
            <v>CN CENTURY TRADING LIMITEDROOM A B 9 F GLORY CENTRE8 HILLWOOD ROAD TSI</v>
          </cell>
          <cell r="L4252" t="str">
            <v>SUNDA KENYA INDUSTRIAL COMPANYLIMITED PIN NO P051681233W P O BOX6780-</v>
          </cell>
          <cell r="M4252" t="str">
            <v>SA</v>
          </cell>
          <cell r="N4252" t="str">
            <v>SAJED</v>
          </cell>
          <cell r="O4252" t="str">
            <v>PK</v>
          </cell>
          <cell r="P4252">
            <v>463</v>
          </cell>
          <cell r="Q4252">
            <v>463</v>
          </cell>
          <cell r="R4252">
            <v>463</v>
          </cell>
          <cell r="S4252">
            <v>463</v>
          </cell>
          <cell r="T4252">
            <v>353613</v>
          </cell>
          <cell r="U4252">
            <v>353613</v>
          </cell>
          <cell r="V4252">
            <v>353613</v>
          </cell>
          <cell r="W4252">
            <v>353613</v>
          </cell>
          <cell r="X4252" t="str">
            <v>FLUFF PULP 926 ROLLS --- 463 PACKS --- HS 470321 --- 361 470 ADMT SHIPPED --- FREIGHT PREPAID --- CUSTOMER PO TBC--- 21 DAYS FREE TIME MERGED AT DESTINATION CY CY ICD EMBAKASI NAIROBI - TRANSPORT CHARGE MOMBASA TO EMBAKASI TO BE PAID LOCALLY CONTACT PAUL MARETE DAVID WU MOBILE PHONE 0721542127 254786368233 E-MAIL IM KENYA-SUNDA COM PACKAGE PACKAGE PACKAGE PACKAGE PACKAGE PACKAGE PACKAGE PACKAGE PACKAGE PACKAGE PACKAGE PACKAGE PACKAGE PACKAGE</v>
          </cell>
          <cell r="Y4252" t="str">
            <v>Valide</v>
          </cell>
        </row>
        <row r="4253">
          <cell r="A4253" t="str">
            <v>CAIU9019816</v>
          </cell>
          <cell r="B4253">
            <v>40</v>
          </cell>
          <cell r="C4253" t="str">
            <v>NAM3971563</v>
          </cell>
          <cell r="D4253">
            <v>0</v>
          </cell>
          <cell r="E4253">
            <v>0</v>
          </cell>
          <cell r="F4253">
            <v>0</v>
          </cell>
          <cell r="G4253">
            <v>0</v>
          </cell>
          <cell r="H4253">
            <v>0</v>
          </cell>
          <cell r="I4253" t="str">
            <v>2020 MSA 167519</v>
          </cell>
          <cell r="J4253">
            <v>144</v>
          </cell>
          <cell r="K4253" t="str">
            <v>CN CENTURY TRADING LIMITEDROOM A B 9 F GLORY CENTRE8 HILLWOOD ROAD TSI</v>
          </cell>
          <cell r="L4253" t="str">
            <v>SUNDA KENYA INDUSTRIAL COMPANYLIMITED PIN NO P051681233W P O BOX6780-</v>
          </cell>
          <cell r="M4253" t="str">
            <v>SA</v>
          </cell>
          <cell r="N4253" t="str">
            <v>SAJED</v>
          </cell>
          <cell r="O4253" t="str">
            <v>PK</v>
          </cell>
          <cell r="P4253">
            <v>463</v>
          </cell>
          <cell r="Q4253">
            <v>463</v>
          </cell>
          <cell r="R4253">
            <v>463</v>
          </cell>
          <cell r="S4253">
            <v>463</v>
          </cell>
          <cell r="T4253">
            <v>353613</v>
          </cell>
          <cell r="U4253">
            <v>353613</v>
          </cell>
          <cell r="V4253">
            <v>353613</v>
          </cell>
          <cell r="W4253">
            <v>353613</v>
          </cell>
          <cell r="X4253" t="str">
            <v>FLUFF PULP 926 ROLLS --- 463 PACKS --- HS 470321 --- 361 470 ADMT SHIPPED --- FREIGHT PREPAID --- CUSTOMER PO TBC--- 21 DAYS FREE TIME MERGED AT DESTINATION CY CY ICD EMBAKASI NAIROBI - TRANSPORT CHARGE MOMBASA TO EMBAKASI TO BE PAID LOCALLY CONTACT PAUL MARETE DAVID WU MOBILE PHONE 0721542127 254786368233 E-MAIL IM KENYA-SUNDA COM PACKAGE PACKAGE PACKAGE PACKAGE PACKAGE PACKAGE PACKAGE PACKAGE PACKAGE PACKAGE PACKAGE PACKAGE PACKAGE PACKAGE</v>
          </cell>
          <cell r="Y4253" t="str">
            <v>Valide</v>
          </cell>
        </row>
        <row r="4254">
          <cell r="A4254" t="str">
            <v>KKTU7709860</v>
          </cell>
          <cell r="B4254">
            <v>20</v>
          </cell>
          <cell r="C4254" t="str">
            <v>NAM3980531</v>
          </cell>
          <cell r="D4254">
            <v>0</v>
          </cell>
          <cell r="E4254">
            <v>0</v>
          </cell>
          <cell r="F4254">
            <v>0</v>
          </cell>
          <cell r="G4254">
            <v>0</v>
          </cell>
          <cell r="H4254">
            <v>0</v>
          </cell>
          <cell r="I4254" t="str">
            <v>2020 MSA 167382</v>
          </cell>
          <cell r="J4254">
            <v>143</v>
          </cell>
          <cell r="K4254" t="str">
            <v>C H ROBINSON INTERNATIONAL INC BRANCH 25067261 ENGLE RD STE 400MIDDLE</v>
          </cell>
          <cell r="L4254" t="str">
            <v>FARM CONCERN INTERNATIONALP O BOX 15185KALO CAMPUS WAIYAKI WAY CODE-</v>
          </cell>
          <cell r="M4254" t="str">
            <v>SA</v>
          </cell>
          <cell r="N4254" t="str">
            <v>SAJED</v>
          </cell>
          <cell r="O4254" t="str">
            <v>PK</v>
          </cell>
          <cell r="P4254">
            <v>210</v>
          </cell>
          <cell r="Q4254">
            <v>210</v>
          </cell>
          <cell r="R4254">
            <v>210</v>
          </cell>
          <cell r="S4254">
            <v>210</v>
          </cell>
          <cell r="T4254">
            <v>7983</v>
          </cell>
          <cell r="U4254">
            <v>7983</v>
          </cell>
          <cell r="V4254">
            <v>7983</v>
          </cell>
          <cell r="W4254">
            <v>7983</v>
          </cell>
          <cell r="X4254" t="str">
            <v>PIECES HARVESTING MACHINERY FOR AGRICULTURE NCM 8432 29 0090 8432 29 0080 7318 15 2000 8708 99 0011 7318 15 9000 7319 40 9000 4007 00 0000 8432 31 0010 8201 90 9000 8205 90 6000 NLR CHR HBL SCAC CHSL Shippers Owned Container</v>
          </cell>
          <cell r="Y4254" t="str">
            <v>Valide</v>
          </cell>
        </row>
        <row r="4255">
          <cell r="A4255" t="str">
            <v>CGIU3434319</v>
          </cell>
          <cell r="B4255">
            <v>20</v>
          </cell>
          <cell r="C4255" t="str">
            <v>NAM3983093</v>
          </cell>
          <cell r="D4255">
            <v>0</v>
          </cell>
          <cell r="E4255">
            <v>0</v>
          </cell>
          <cell r="F4255">
            <v>0</v>
          </cell>
          <cell r="G4255">
            <v>0</v>
          </cell>
          <cell r="H4255">
            <v>0</v>
          </cell>
          <cell r="I4255" t="str">
            <v>2020 MSA 167382</v>
          </cell>
          <cell r="J4255">
            <v>144</v>
          </cell>
          <cell r="K4255" t="str">
            <v>TROY CONTAINER LINE LTD 27 WEST STREETRED BANK N J 07701EIN 22-340</v>
          </cell>
          <cell r="L4255" t="str">
            <v>ERIC CONE36 BOMBAX CLOSERUNDA NAIROBI NAIROBI COUNTYKENYA</v>
          </cell>
          <cell r="M4255" t="str">
            <v>SA</v>
          </cell>
          <cell r="N4255" t="str">
            <v>SAJED</v>
          </cell>
          <cell r="O4255" t="str">
            <v>PK</v>
          </cell>
          <cell r="P4255">
            <v>40</v>
          </cell>
          <cell r="Q4255">
            <v>40</v>
          </cell>
          <cell r="R4255">
            <v>40</v>
          </cell>
          <cell r="S4255">
            <v>40</v>
          </cell>
          <cell r="T4255">
            <v>1941</v>
          </cell>
          <cell r="U4255">
            <v>1941</v>
          </cell>
          <cell r="V4255">
            <v>1941</v>
          </cell>
          <cell r="W4255">
            <v>1941</v>
          </cell>
          <cell r="X4255" t="str">
            <v>PIECES USED PERSONAL EFFECTS AND HOUSEHOLD GOODS HTS 990500 Shippers Owned Container</v>
          </cell>
          <cell r="Y4255" t="str">
            <v>Valide</v>
          </cell>
        </row>
        <row r="4256">
          <cell r="A4256" t="str">
            <v>TGHU8795908</v>
          </cell>
          <cell r="B4256">
            <v>40</v>
          </cell>
          <cell r="C4256" t="str">
            <v>NAM3990695</v>
          </cell>
          <cell r="D4256">
            <v>0</v>
          </cell>
          <cell r="E4256">
            <v>0</v>
          </cell>
          <cell r="F4256">
            <v>0</v>
          </cell>
          <cell r="G4256">
            <v>0</v>
          </cell>
          <cell r="H4256">
            <v>0</v>
          </cell>
          <cell r="I4256" t="str">
            <v>2020 MSA 167382</v>
          </cell>
          <cell r="J4256">
            <v>148</v>
          </cell>
          <cell r="K4256" t="str">
            <v>OBOX FREIGHT LLC141 SOUTH AVEFANWOODUNITED STATES</v>
          </cell>
          <cell r="L4256" t="str">
            <v>TITAN IMPEX KENYA LTDPO BOX 17688LUNA PARK UHURU HIGHWAYNAIROBI</v>
          </cell>
          <cell r="M4256" t="str">
            <v>SA</v>
          </cell>
          <cell r="N4256" t="str">
            <v>SAJED</v>
          </cell>
          <cell r="O4256" t="str">
            <v>PK</v>
          </cell>
          <cell r="P4256">
            <v>280</v>
          </cell>
          <cell r="Q4256">
            <v>280</v>
          </cell>
          <cell r="R4256">
            <v>0</v>
          </cell>
          <cell r="S4256">
            <v>0</v>
          </cell>
          <cell r="T4256">
            <v>16179</v>
          </cell>
          <cell r="U4256">
            <v>16179</v>
          </cell>
          <cell r="V4256">
            <v>0</v>
          </cell>
          <cell r="W4256">
            <v>0</v>
          </cell>
          <cell r="X4256" t="str">
            <v>PACKAGES 1 TOW BEHIND COMPRESSOR-- 20 USED BICYCLES AND TOYS 4 USED WHEELCHAIRS 15 USED MOWERS AND TOOLS 40 ASSORTED NEW HOUSEHOLD FURNITURE 35 ASSORTED USED HOUSEHOLD FURNITURE 135 MIXED BOXES OF BOOKS KITCHENWARE AND ASSORTED PERSONAL EFFECTS 25 BARRELS OF MIXED BOOKS KITCHENWARE AND PERSONAL EFFECTS 5 NEW APPLIANCES FRIDGE COOKER WASHER FIRE GRILL Shippers Owned Container</v>
          </cell>
          <cell r="Y4256" t="str">
            <v>Valide</v>
          </cell>
        </row>
        <row r="4257">
          <cell r="A4257" t="str">
            <v>XINU8239369</v>
          </cell>
          <cell r="B4257">
            <v>40</v>
          </cell>
          <cell r="C4257" t="str">
            <v>NAM3994350</v>
          </cell>
          <cell r="D4257">
            <v>0</v>
          </cell>
          <cell r="E4257">
            <v>0</v>
          </cell>
          <cell r="F4257">
            <v>0</v>
          </cell>
          <cell r="G4257">
            <v>0</v>
          </cell>
          <cell r="H4257">
            <v>0</v>
          </cell>
          <cell r="I4257" t="str">
            <v>2020 MSA 167519</v>
          </cell>
          <cell r="J4257">
            <v>148</v>
          </cell>
          <cell r="K4257" t="str">
            <v>CAROTRANS INTERNATIONAL INC PH 704 423 1155 FAX 704 423 00414824 PAR</v>
          </cell>
          <cell r="L4257" t="str">
            <v>ARAX MILLS LTD PH +254722701139P O BOX 668-00606NANYUKI ROAD INDUST</v>
          </cell>
          <cell r="M4257" t="str">
            <v>SA</v>
          </cell>
          <cell r="N4257" t="str">
            <v>SAJED</v>
          </cell>
          <cell r="O4257" t="str">
            <v>PK</v>
          </cell>
          <cell r="P4257">
            <v>10</v>
          </cell>
          <cell r="Q4257">
            <v>10</v>
          </cell>
          <cell r="R4257">
            <v>10</v>
          </cell>
          <cell r="S4257">
            <v>10</v>
          </cell>
          <cell r="T4257">
            <v>56954</v>
          </cell>
          <cell r="U4257">
            <v>56954</v>
          </cell>
          <cell r="V4257">
            <v>56954</v>
          </cell>
          <cell r="W4257">
            <v>56954</v>
          </cell>
          <cell r="X4257" t="str">
            <v>PIECES KARL MAYER USED KNITTING MACHINES 1XKE2 32E 168 SERIAL 39242 1XKC4 20E 168 SERIAL 42026 1XKE3 20E 168 SERIAL 38338 1XKE3 32E 168 SERIAL 40958 PIECES KARL MAYER USED KNITTING MACHINES 2XKC4 20E 168 SERIAL 43209 43453 COUNTRY OF ORIGIN GERMANY PIECES KARL MAYER USED KNITTING MACHINES 3XKE3 32E 168 SERIAL 38301 40982 47985 1XKE3 20E 168 SERIAL 41544</v>
          </cell>
          <cell r="Y4257" t="str">
            <v>Valide</v>
          </cell>
        </row>
        <row r="4258">
          <cell r="A4258" t="str">
            <v>CMAU9124250</v>
          </cell>
          <cell r="B4258">
            <v>40</v>
          </cell>
          <cell r="C4258" t="str">
            <v>NAM9306064</v>
          </cell>
          <cell r="D4258">
            <v>0</v>
          </cell>
          <cell r="E4258">
            <v>0</v>
          </cell>
          <cell r="F4258">
            <v>0</v>
          </cell>
          <cell r="G4258">
            <v>0</v>
          </cell>
          <cell r="H4258">
            <v>0</v>
          </cell>
          <cell r="I4258" t="str">
            <v>2020 MSA 167519</v>
          </cell>
          <cell r="J4258">
            <v>150</v>
          </cell>
          <cell r="K4258" t="str">
            <v>FUJI ELECTRIC CORP OF AMERICAON BEHALF OF MARUBENI CORP 7-1 NIHONBASH</v>
          </cell>
          <cell r="L4258" t="str">
            <v>MARUBENI CORPORATIONKENYA POWER PROJECT OFFICE7TH FLOOR BRITAM TOWER</v>
          </cell>
          <cell r="M4258" t="str">
            <v>SA</v>
          </cell>
          <cell r="N4258" t="str">
            <v>SAJED</v>
          </cell>
          <cell r="O4258" t="str">
            <v>PK</v>
          </cell>
          <cell r="P4258">
            <v>3</v>
          </cell>
          <cell r="Q4258">
            <v>3</v>
          </cell>
          <cell r="R4258">
            <v>3</v>
          </cell>
          <cell r="S4258">
            <v>3</v>
          </cell>
          <cell r="T4258">
            <v>4776</v>
          </cell>
          <cell r="U4258">
            <v>4776</v>
          </cell>
          <cell r="V4258">
            <v>4776</v>
          </cell>
          <cell r="W4258">
            <v>4776</v>
          </cell>
          <cell r="X4258" t="str">
            <v>PARTIAL SHIPMENT OF MASTER LIST ITEM NO H 3 6 HORIZONTAL PUMPS AND ACCESSORIES CONDENSATE RE-INJECTION PUMP COMPONENT PART OF GOODS WITH STANDARD ACCESSORIES OF GOODS WHICH ARE NECESSARY FOR OLKARIA I ADDITIONAL UNIT 6 POWER DEVELOPMENT PROJECT SHIPMENT NO FE71-1 INVOICE NO 9PHX0402 MASTER LIST DFN415 232 011 DATED 7TH JUNE 2019 PACKAGES CRATE 2378 KGM 6 211 MTQ INDUSTRIAL PUMPS ACC CRATE 2378 KGM 6 211 MTQ INDUSTRIAL PUMPS ACC 1 CARTON BOX 20 KGM 0 042 MTQ INDUSTRIAL PUMPS ACC</v>
          </cell>
          <cell r="Y4258" t="str">
            <v>Valide</v>
          </cell>
        </row>
        <row r="4259">
          <cell r="A4259" t="str">
            <v>TRHU1453947</v>
          </cell>
          <cell r="B4259">
            <v>20</v>
          </cell>
          <cell r="C4259" t="str">
            <v>NB0BGC168700</v>
          </cell>
          <cell r="D4259">
            <v>0</v>
          </cell>
          <cell r="E4259">
            <v>0</v>
          </cell>
          <cell r="F4259">
            <v>0</v>
          </cell>
          <cell r="G4259">
            <v>0</v>
          </cell>
          <cell r="H4259">
            <v>0</v>
          </cell>
          <cell r="I4259" t="str">
            <v>2020 MSA 167457</v>
          </cell>
          <cell r="J4259">
            <v>1</v>
          </cell>
          <cell r="K4259" t="str">
            <v>MARTIN WATER TECHNOLOGIES INC</v>
          </cell>
          <cell r="L4259" t="str">
            <v>THE WATER SHOP NAIVASHA LIMITED</v>
          </cell>
          <cell r="M4259" t="str">
            <v>NL</v>
          </cell>
          <cell r="N4259" t="str">
            <v>CNNGB</v>
          </cell>
          <cell r="O4259" t="str">
            <v>PK</v>
          </cell>
          <cell r="P4259">
            <v>1</v>
          </cell>
          <cell r="Q4259">
            <v>1</v>
          </cell>
          <cell r="R4259">
            <v>1</v>
          </cell>
          <cell r="S4259">
            <v>1</v>
          </cell>
          <cell r="T4259">
            <v>1300</v>
          </cell>
          <cell r="U4259">
            <v>1300</v>
          </cell>
          <cell r="V4259">
            <v>1300</v>
          </cell>
          <cell r="W4259">
            <v>1300</v>
          </cell>
          <cell r="X4259" t="str">
            <v>1X20ST CONTAINER STC 1 PACKAGE WATER TREATMENT SYSTEM PORT CLEARANCE</v>
          </cell>
          <cell r="Y4259" t="str">
            <v>Valid</v>
          </cell>
        </row>
        <row r="4260">
          <cell r="A4260" t="str">
            <v>TRHU2748259</v>
          </cell>
          <cell r="B4260">
            <v>20</v>
          </cell>
          <cell r="C4260" t="str">
            <v>NB0BGC789900</v>
          </cell>
          <cell r="D4260">
            <v>0</v>
          </cell>
          <cell r="E4260">
            <v>0</v>
          </cell>
          <cell r="F4260">
            <v>0</v>
          </cell>
          <cell r="G4260">
            <v>0</v>
          </cell>
          <cell r="H4260">
            <v>0</v>
          </cell>
          <cell r="I4260" t="str">
            <v>2020 MSA 167497</v>
          </cell>
          <cell r="J4260">
            <v>6</v>
          </cell>
          <cell r="K4260" t="str">
            <v>WULIAN MUFENG IMPORT EXPORT</v>
          </cell>
          <cell r="L4260" t="str">
            <v>TEXPLAST INDUSTRIES LTD</v>
          </cell>
          <cell r="M4260" t="str">
            <v>VN</v>
          </cell>
          <cell r="N4260" t="str">
            <v>CNNGB</v>
          </cell>
          <cell r="O4260" t="str">
            <v>PK</v>
          </cell>
          <cell r="P4260">
            <v>187</v>
          </cell>
          <cell r="Q4260">
            <v>187</v>
          </cell>
          <cell r="R4260">
            <v>187</v>
          </cell>
          <cell r="S4260">
            <v>187</v>
          </cell>
          <cell r="T4260">
            <v>13250</v>
          </cell>
          <cell r="U4260">
            <v>13250</v>
          </cell>
          <cell r="V4260">
            <v>13250</v>
          </cell>
          <cell r="W4260">
            <v>13250</v>
          </cell>
          <cell r="X4260" t="str">
            <v>1X20ST CONTAINER STC 187 PACKAGES BOPP FILM MELT BLOWN FABRIC PORT CLEARANCE</v>
          </cell>
          <cell r="Y4260" t="str">
            <v>Valide</v>
          </cell>
        </row>
        <row r="4261">
          <cell r="A4261" t="str">
            <v>SEGU5857504</v>
          </cell>
          <cell r="B4261">
            <v>40</v>
          </cell>
          <cell r="C4261" t="str">
            <v>NB9BM8951400</v>
          </cell>
          <cell r="D4261">
            <v>0</v>
          </cell>
          <cell r="E4261">
            <v>0</v>
          </cell>
          <cell r="F4261">
            <v>0</v>
          </cell>
          <cell r="G4261">
            <v>0</v>
          </cell>
          <cell r="H4261">
            <v>0</v>
          </cell>
          <cell r="I4261" t="str">
            <v>2020 MSA 167001</v>
          </cell>
          <cell r="J4261">
            <v>10</v>
          </cell>
          <cell r="K4261" t="str">
            <v>ISM DESIGN AND MOULD CO LTD</v>
          </cell>
          <cell r="L4261" t="str">
            <v>ACME CONTAINERS LTD</v>
          </cell>
          <cell r="M4261" t="str">
            <v>VN</v>
          </cell>
          <cell r="N4261" t="str">
            <v>CNNGB</v>
          </cell>
          <cell r="O4261" t="str">
            <v>CT</v>
          </cell>
          <cell r="P4261">
            <v>520</v>
          </cell>
          <cell r="Q4261">
            <v>520</v>
          </cell>
          <cell r="R4261">
            <v>520</v>
          </cell>
          <cell r="S4261">
            <v>520</v>
          </cell>
          <cell r="T4261">
            <v>9620</v>
          </cell>
          <cell r="U4261">
            <v>9620</v>
          </cell>
          <cell r="V4261">
            <v>9620</v>
          </cell>
          <cell r="W4261">
            <v>9620</v>
          </cell>
          <cell r="X4261" t="str">
            <v>1X40HC CONTAINER STC 520 CARTONS TABLE PORT CLEARANCE</v>
          </cell>
          <cell r="Y4261" t="str">
            <v>Valide</v>
          </cell>
        </row>
        <row r="4262">
          <cell r="A4262" t="str">
            <v>TGHU6346981</v>
          </cell>
          <cell r="B4262">
            <v>40</v>
          </cell>
          <cell r="C4262" t="str">
            <v>NBFB608506</v>
          </cell>
          <cell r="D4262">
            <v>0</v>
          </cell>
          <cell r="E4262">
            <v>0</v>
          </cell>
          <cell r="F4262">
            <v>0</v>
          </cell>
          <cell r="G4262">
            <v>0</v>
          </cell>
          <cell r="H4262">
            <v>0</v>
          </cell>
          <cell r="I4262" t="str">
            <v>2020 MSA 167518</v>
          </cell>
          <cell r="J4262">
            <v>282</v>
          </cell>
          <cell r="K4262" t="str">
            <v>SK DAYA INTERNATIONAL CO LIMITED</v>
          </cell>
          <cell r="L4262" t="str">
            <v>NIVAS LIMITEDMWATATA ROAD O T C P O BOX 33875KENYAPIN P051113170N</v>
          </cell>
          <cell r="M4262" t="str">
            <v>CN</v>
          </cell>
          <cell r="N4262" t="str">
            <v>CNNGB</v>
          </cell>
          <cell r="O4262" t="str">
            <v>CT</v>
          </cell>
          <cell r="P4262">
            <v>1850</v>
          </cell>
          <cell r="Q4262">
            <v>1850</v>
          </cell>
          <cell r="R4262">
            <v>1850</v>
          </cell>
          <cell r="S4262">
            <v>1850</v>
          </cell>
          <cell r="T4262">
            <v>10915</v>
          </cell>
          <cell r="U4262">
            <v>10915</v>
          </cell>
          <cell r="V4262">
            <v>10915</v>
          </cell>
          <cell r="W4262">
            <v>10915</v>
          </cell>
          <cell r="X4262" t="str">
            <v>VACUUM COFFEE MUG VACUUM FLASK COFFEE MUG MUG HS CODE 9617001900 FREIGHT PREPAID NIVAS-NIVASLIMITED COM NIVAS-NIVASLIMITED COM</v>
          </cell>
          <cell r="Y4262" t="str">
            <v>Valide</v>
          </cell>
        </row>
        <row r="4263">
          <cell r="A4263" t="str">
            <v>CMAU7233863</v>
          </cell>
          <cell r="B4263">
            <v>40</v>
          </cell>
          <cell r="C4263" t="str">
            <v>NBRF006153</v>
          </cell>
          <cell r="D4263">
            <v>0</v>
          </cell>
          <cell r="E4263">
            <v>0</v>
          </cell>
          <cell r="F4263">
            <v>0</v>
          </cell>
          <cell r="G4263">
            <v>0</v>
          </cell>
          <cell r="H4263">
            <v>0</v>
          </cell>
          <cell r="I4263" t="str">
            <v>2020 MSA 167518</v>
          </cell>
          <cell r="J4263">
            <v>298</v>
          </cell>
          <cell r="K4263" t="str">
            <v>YIWU SHUFEI IMPORT EXPORT CO LTDYIWU YONGSHENG DISTRICT 13BUILDING5U</v>
          </cell>
          <cell r="L4263" t="str">
            <v>KAIVALKRUPA ENTERPRISES LTDP O BOX19036-00500TEL +254 708294274</v>
          </cell>
          <cell r="M4263" t="str">
            <v>CN</v>
          </cell>
          <cell r="N4263" t="str">
            <v>CNNGB</v>
          </cell>
          <cell r="O4263" t="str">
            <v>CT</v>
          </cell>
          <cell r="P4263">
            <v>1410</v>
          </cell>
          <cell r="Q4263">
            <v>1410</v>
          </cell>
          <cell r="R4263">
            <v>1410</v>
          </cell>
          <cell r="S4263">
            <v>1410</v>
          </cell>
          <cell r="T4263">
            <v>32635</v>
          </cell>
          <cell r="U4263">
            <v>32635</v>
          </cell>
          <cell r="V4263">
            <v>32635</v>
          </cell>
          <cell r="W4263">
            <v>32635</v>
          </cell>
          <cell r="X4263" t="str">
            <v>PLASTER TROWEL MEASURE TAPE BIG PVC MAGIC BEND PVC MAGIC BEND SMALL HINGES NORMAL PVC SEAT COVERS PVC BOTTLE TRAP GATE VALVE LIRLEE PILLER TAPE LIRLEE WALL TAPE LIRLEE SOAP TISSUE HOLDER ASS SHATTAF SHOWER PVC FLEXIBLE PIPE ALDROP P T F E TAPE CUTTING DISC FREIGHT PREPAID</v>
          </cell>
          <cell r="Y4263" t="str">
            <v>Valide</v>
          </cell>
        </row>
        <row r="4264">
          <cell r="A4264" t="str">
            <v>APHU6895609</v>
          </cell>
          <cell r="B4264">
            <v>40</v>
          </cell>
          <cell r="C4264" t="str">
            <v>NBST431416</v>
          </cell>
          <cell r="D4264">
            <v>0</v>
          </cell>
          <cell r="E4264">
            <v>0</v>
          </cell>
          <cell r="F4264">
            <v>0</v>
          </cell>
          <cell r="G4264">
            <v>0</v>
          </cell>
          <cell r="H4264">
            <v>0</v>
          </cell>
          <cell r="I4264" t="str">
            <v>2020 MSA 166938</v>
          </cell>
          <cell r="J4264">
            <v>274</v>
          </cell>
          <cell r="K4264" t="str">
            <v>YJIN INTERNATIONAL LIMITED</v>
          </cell>
          <cell r="L4264" t="str">
            <v>JAMES KARANJA GITHINJIP O BOX 40 00200 NAIROBI KENYAPIN NO A001839669U</v>
          </cell>
          <cell r="M4264" t="str">
            <v>CN</v>
          </cell>
          <cell r="N4264" t="str">
            <v>CNNGB</v>
          </cell>
          <cell r="O4264" t="str">
            <v>PK</v>
          </cell>
          <cell r="P4264">
            <v>1126</v>
          </cell>
          <cell r="Q4264">
            <v>1126</v>
          </cell>
          <cell r="R4264">
            <v>1126</v>
          </cell>
          <cell r="S4264">
            <v>1126</v>
          </cell>
          <cell r="T4264">
            <v>19274</v>
          </cell>
          <cell r="U4264">
            <v>19274</v>
          </cell>
          <cell r="V4264">
            <v>19274</v>
          </cell>
          <cell r="W4264">
            <v>19274</v>
          </cell>
          <cell r="X4264" t="str">
            <v>FLASHLIGHT PORTABLE LIGHT CAR CHARGER SMALL RADIO MULTIMEDIA SPEAKER HAIR CLIPPER ELECTRIC SHAVER HS CODE 8513109000 --CO M FREIGHT PREPAID</v>
          </cell>
          <cell r="Y4264" t="str">
            <v>Valide</v>
          </cell>
        </row>
        <row r="4265">
          <cell r="A4265" t="str">
            <v>CMAU5466470</v>
          </cell>
          <cell r="B4265">
            <v>40</v>
          </cell>
          <cell r="C4265" t="str">
            <v>NBST434671</v>
          </cell>
          <cell r="D4265">
            <v>0</v>
          </cell>
          <cell r="E4265">
            <v>0</v>
          </cell>
          <cell r="F4265">
            <v>0</v>
          </cell>
          <cell r="G4265">
            <v>0</v>
          </cell>
          <cell r="H4265">
            <v>0</v>
          </cell>
          <cell r="I4265" t="str">
            <v>2020 MSA 167478</v>
          </cell>
          <cell r="J4265">
            <v>231</v>
          </cell>
          <cell r="K4265" t="str">
            <v>SEGA EXPORTS LTDUNIT 608 6 FL TOWER AHUNG HOM COMMERCIAL CNTR 37-39 M</v>
          </cell>
          <cell r="L4265" t="str">
            <v>TO ORDER OF THE SHIPPER</v>
          </cell>
          <cell r="M4265" t="str">
            <v>CN</v>
          </cell>
          <cell r="N4265" t="str">
            <v>CNNGB</v>
          </cell>
          <cell r="O4265" t="str">
            <v>CT</v>
          </cell>
          <cell r="P4265">
            <v>2296</v>
          </cell>
          <cell r="Q4265">
            <v>2296</v>
          </cell>
          <cell r="R4265">
            <v>2296</v>
          </cell>
          <cell r="S4265">
            <v>2296</v>
          </cell>
          <cell r="T4265">
            <v>27800</v>
          </cell>
          <cell r="U4265">
            <v>27800</v>
          </cell>
          <cell r="V4265">
            <v>27800</v>
          </cell>
          <cell r="W4265">
            <v>27800</v>
          </cell>
          <cell r="X4265" t="str">
            <v>MIX HARDWARE AGRICULTURE - CURTAIN ROD HINGES DOOR LOCK TILES CORNER STRIP KITCHEN SINK 20 LTR SPRAYER GARDEN RAKE ---CONTACT MR OTIENO PIN NO P051462848G FREIGHT COLLECT</v>
          </cell>
          <cell r="Y4265" t="str">
            <v>Valide</v>
          </cell>
        </row>
        <row r="4266">
          <cell r="A4266" t="str">
            <v>BEAU4151281</v>
          </cell>
          <cell r="B4266">
            <v>40</v>
          </cell>
          <cell r="C4266" t="str">
            <v>NBSY031990</v>
          </cell>
          <cell r="D4266">
            <v>0</v>
          </cell>
          <cell r="E4266">
            <v>0</v>
          </cell>
          <cell r="F4266">
            <v>0</v>
          </cell>
          <cell r="G4266">
            <v>0</v>
          </cell>
          <cell r="H4266">
            <v>0</v>
          </cell>
          <cell r="I4266" t="str">
            <v>2020 MSA 167007</v>
          </cell>
          <cell r="J4266">
            <v>226</v>
          </cell>
          <cell r="K4266" t="str">
            <v>LONG BLUE CO LIMITEDROOM A507 YIWU PORT BUILDING A YIWU CITY ZHEJIANG</v>
          </cell>
          <cell r="L4266" t="str">
            <v>ACE PLASTICS CO LTDADD PO BOX NO 284 60200GRAYLANDS BUSINESS PARKGODO</v>
          </cell>
          <cell r="M4266" t="str">
            <v>CN</v>
          </cell>
          <cell r="N4266" t="str">
            <v>CNNGB</v>
          </cell>
          <cell r="O4266" t="str">
            <v>CT</v>
          </cell>
          <cell r="P4266">
            <v>600</v>
          </cell>
          <cell r="Q4266">
            <v>600</v>
          </cell>
          <cell r="R4266">
            <v>0</v>
          </cell>
          <cell r="S4266">
            <v>0</v>
          </cell>
          <cell r="T4266">
            <v>9820</v>
          </cell>
          <cell r="U4266">
            <v>9820</v>
          </cell>
          <cell r="V4266">
            <v>0</v>
          </cell>
          <cell r="W4266">
            <v>0</v>
          </cell>
          <cell r="X4266" t="str">
            <v>NON-WOVEN BAG HS 630590 FAX 0579-81577173 CONTACT NAME DANIEL TELL +0700537323 EMAIL KAGO-PDKENYA COM FREIGHT PREPAID</v>
          </cell>
          <cell r="Y4266" t="str">
            <v>Valide</v>
          </cell>
        </row>
        <row r="4267">
          <cell r="A4267" t="str">
            <v>CMAU5751992</v>
          </cell>
          <cell r="B4267">
            <v>40</v>
          </cell>
          <cell r="C4267" t="str">
            <v>NBSY032848</v>
          </cell>
          <cell r="D4267">
            <v>0</v>
          </cell>
          <cell r="E4267">
            <v>0</v>
          </cell>
          <cell r="F4267">
            <v>0</v>
          </cell>
          <cell r="G4267">
            <v>0</v>
          </cell>
          <cell r="H4267">
            <v>0</v>
          </cell>
          <cell r="I4267" t="str">
            <v>2020 MSA 167518</v>
          </cell>
          <cell r="J4267">
            <v>300</v>
          </cell>
          <cell r="K4267" t="str">
            <v>LIRLEE TRADING CO LTDFUTIAN MARKET YIWU</v>
          </cell>
          <cell r="L4267" t="str">
            <v>MILLIIONS GLOBAL COMPANY LIMITEDP O BOX 18108 00100 NAIROBI KENYATEL 0</v>
          </cell>
          <cell r="M4267" t="str">
            <v>CN</v>
          </cell>
          <cell r="N4267" t="str">
            <v>CNNGB</v>
          </cell>
          <cell r="O4267" t="str">
            <v>CT</v>
          </cell>
          <cell r="P4267">
            <v>1481</v>
          </cell>
          <cell r="Q4267">
            <v>1481</v>
          </cell>
          <cell r="R4267">
            <v>0</v>
          </cell>
          <cell r="S4267">
            <v>0</v>
          </cell>
          <cell r="T4267">
            <v>25500</v>
          </cell>
          <cell r="U4267">
            <v>25500</v>
          </cell>
          <cell r="V4267">
            <v>0</v>
          </cell>
          <cell r="W4267">
            <v>0</v>
          </cell>
          <cell r="X4267" t="str">
            <v>BATHROOM ACCESSORIES FLEXES SHOWER METERS SILICON TAPS THREAD TAPES VALVES HS 732490 CONTACT NAME MARTIN EMAIL MARTINK-YAHOO COM FREIGHT PREPAID</v>
          </cell>
          <cell r="Y4267" t="str">
            <v>Valide</v>
          </cell>
        </row>
        <row r="4268">
          <cell r="A4268" t="str">
            <v>TEMU2406484</v>
          </cell>
          <cell r="B4268">
            <v>20</v>
          </cell>
          <cell r="C4268" t="str">
            <v>NBYE125822</v>
          </cell>
          <cell r="D4268">
            <v>0</v>
          </cell>
          <cell r="E4268">
            <v>0</v>
          </cell>
          <cell r="F4268">
            <v>0</v>
          </cell>
          <cell r="G4268">
            <v>0</v>
          </cell>
          <cell r="H4268">
            <v>0</v>
          </cell>
          <cell r="I4268" t="str">
            <v>2020 MSA 167143</v>
          </cell>
          <cell r="J4268">
            <v>246</v>
          </cell>
          <cell r="K4268" t="str">
            <v>YJIN INTERNATIONAL LIMITED</v>
          </cell>
          <cell r="L4268" t="str">
            <v>SIMON MURIMI MAINAPIN A005720502FADD P O BOX 00100 232 NAIROBI KENYATE</v>
          </cell>
          <cell r="M4268" t="str">
            <v>CN</v>
          </cell>
          <cell r="N4268" t="str">
            <v>CNNGB</v>
          </cell>
          <cell r="O4268" t="str">
            <v>PK</v>
          </cell>
          <cell r="P4268">
            <v>243</v>
          </cell>
          <cell r="Q4268">
            <v>243</v>
          </cell>
          <cell r="R4268">
            <v>243</v>
          </cell>
          <cell r="S4268">
            <v>243</v>
          </cell>
          <cell r="T4268">
            <v>5450</v>
          </cell>
          <cell r="U4268">
            <v>5450</v>
          </cell>
          <cell r="V4268">
            <v>5450</v>
          </cell>
          <cell r="W4268">
            <v>5450</v>
          </cell>
          <cell r="X4268" t="str">
            <v>INFLATABLE SINGLE SOFA SUIT MATTRESS SHOE RACK YOGA MAT DOOR MAT PVC BATH MAT PLASTIC SHOWER CURTAIN STRING CURTAIN PILLOW CASE PLASTIC BRUSH HS 9404290000 FROM NINGBO TO MOMBASA FREIGHT PREPAID FROM MOMBASA TO ICD EMBAKASI FREIGHT COLLECT FREIGHT PREPAID PETRONILLAHNDONGAH45-GMAIL COM</v>
          </cell>
          <cell r="Y4268" t="str">
            <v>Valide</v>
          </cell>
        </row>
        <row r="4269">
          <cell r="A4269" t="str">
            <v>CAIU7056847</v>
          </cell>
          <cell r="B4269">
            <v>40</v>
          </cell>
          <cell r="C4269" t="str">
            <v>NBYE125830</v>
          </cell>
          <cell r="D4269">
            <v>0</v>
          </cell>
          <cell r="E4269">
            <v>0</v>
          </cell>
          <cell r="F4269">
            <v>0</v>
          </cell>
          <cell r="G4269">
            <v>0</v>
          </cell>
          <cell r="H4269">
            <v>0</v>
          </cell>
          <cell r="I4269" t="str">
            <v>2020 MSA 167478</v>
          </cell>
          <cell r="J4269">
            <v>255</v>
          </cell>
          <cell r="K4269" t="str">
            <v>JIE XIN TRADING LIMITED</v>
          </cell>
          <cell r="L4269" t="str">
            <v>WASONS AND WAY LIMITEDADD P O BOX 23623 00100 NAIROBI KENYATEL 2547156</v>
          </cell>
          <cell r="M4269" t="str">
            <v>CN</v>
          </cell>
          <cell r="N4269" t="str">
            <v>CNNGB</v>
          </cell>
          <cell r="O4269" t="str">
            <v>PK</v>
          </cell>
          <cell r="P4269">
            <v>584</v>
          </cell>
          <cell r="Q4269">
            <v>584</v>
          </cell>
          <cell r="R4269">
            <v>584</v>
          </cell>
          <cell r="S4269">
            <v>584</v>
          </cell>
          <cell r="T4269">
            <v>11260</v>
          </cell>
          <cell r="U4269">
            <v>11260</v>
          </cell>
          <cell r="V4269">
            <v>11260</v>
          </cell>
          <cell r="W4269">
            <v>11260</v>
          </cell>
          <cell r="X4269" t="str">
            <v>ELECTRIC WAFFLE MAKER ELECTRIC LUNCH BOX ELECTRIC KETTLE EGG BOILER MEAT GRINDER 10 PIECES POT SETS ELECTRONIC KITCHEN SCALE AUTOMATIC MOP WITH SPIN BUCKET ROLLER SKATING PROTECTIVE GEAR H S CODE 8516600000 FROM NINGBO TO MOMBASA FREIGHT PREPAID FROM MOMBASA TO ICD EMBAKASI FREIGHT COLLECT FREIGHT PREPAID PETRONILLAHNDONGAH45-GMAIL COM PIN P051850971N</v>
          </cell>
          <cell r="Y4269" t="str">
            <v>Valide</v>
          </cell>
        </row>
        <row r="4270">
          <cell r="A4270" t="str">
            <v>APHU6817843</v>
          </cell>
          <cell r="B4270">
            <v>40</v>
          </cell>
          <cell r="C4270" t="str">
            <v>NBYE125831</v>
          </cell>
          <cell r="D4270">
            <v>0</v>
          </cell>
          <cell r="E4270">
            <v>0</v>
          </cell>
          <cell r="F4270">
            <v>0</v>
          </cell>
          <cell r="G4270">
            <v>0</v>
          </cell>
          <cell r="H4270">
            <v>0</v>
          </cell>
          <cell r="I4270" t="str">
            <v>2020 MSA 167478</v>
          </cell>
          <cell r="J4270">
            <v>256</v>
          </cell>
          <cell r="K4270" t="str">
            <v>JIE XIN TRADING LIMITED</v>
          </cell>
          <cell r="L4270" t="str">
            <v>WASONS AND WAY LIMITEDADD P O BOX 23623 00100 NAIROBI KENYATEL 2547156</v>
          </cell>
          <cell r="M4270" t="str">
            <v>CN</v>
          </cell>
          <cell r="N4270" t="str">
            <v>CNNGB</v>
          </cell>
          <cell r="O4270" t="str">
            <v>PK</v>
          </cell>
          <cell r="P4270">
            <v>889</v>
          </cell>
          <cell r="Q4270">
            <v>889</v>
          </cell>
          <cell r="R4270">
            <v>889</v>
          </cell>
          <cell r="S4270">
            <v>889</v>
          </cell>
          <cell r="T4270">
            <v>12705</v>
          </cell>
          <cell r="U4270">
            <v>12705</v>
          </cell>
          <cell r="V4270">
            <v>12705</v>
          </cell>
          <cell r="W4270">
            <v>12705</v>
          </cell>
          <cell r="X4270" t="str">
            <v>ABDOMINAL CHAIR WITH PEDAL PEDAL PULLER CAR AIR PUMP KIT JACK KIT 12 PIECES POT SETS ELECTRIC PIZZA PAN POTATO CHIPPER H S CODE 9506910000 FROM NINGBO TO MOMBASA FREIGHT PREPAID FROM MOMBASA TO ICD EMBAKASI FREIGHT COLLECT FREIGHT PREPAID PETRONILLAHNDONGAH45-GMAIL COM PIN P051850971N</v>
          </cell>
          <cell r="Y4270" t="str">
            <v>Valide</v>
          </cell>
        </row>
        <row r="4271">
          <cell r="A4271" t="str">
            <v>SEGU6353010</v>
          </cell>
          <cell r="B4271">
            <v>40</v>
          </cell>
          <cell r="C4271" t="str">
            <v>NBYE125835</v>
          </cell>
          <cell r="D4271">
            <v>0</v>
          </cell>
          <cell r="E4271">
            <v>0</v>
          </cell>
          <cell r="F4271">
            <v>0</v>
          </cell>
          <cell r="G4271">
            <v>0</v>
          </cell>
          <cell r="H4271">
            <v>0</v>
          </cell>
          <cell r="I4271" t="str">
            <v>2020 MSA 167478</v>
          </cell>
          <cell r="J4271">
            <v>258</v>
          </cell>
          <cell r="K4271" t="str">
            <v>YJIN INTERNATIONAL LIMITED</v>
          </cell>
          <cell r="L4271" t="str">
            <v>SKYBEAM ENTERPRISES LIMITEDPIN P051656706KADD P O BOX 56639 00200NAIR</v>
          </cell>
          <cell r="M4271" t="str">
            <v>CN</v>
          </cell>
          <cell r="N4271" t="str">
            <v>CNNGB</v>
          </cell>
          <cell r="O4271" t="str">
            <v>CT</v>
          </cell>
          <cell r="P4271">
            <v>1476</v>
          </cell>
          <cell r="Q4271">
            <v>1476</v>
          </cell>
          <cell r="R4271">
            <v>1476</v>
          </cell>
          <cell r="S4271">
            <v>1476</v>
          </cell>
          <cell r="T4271">
            <v>25042</v>
          </cell>
          <cell r="U4271">
            <v>25042</v>
          </cell>
          <cell r="V4271">
            <v>25042</v>
          </cell>
          <cell r="W4271">
            <v>25042</v>
          </cell>
          <cell r="X4271" t="str">
            <v>GAS STOVE BURNER HOUSEHOLD USING GAS PRESSURE REDUCING VALVE FLUORESCENT LAMP FIXTURE PLUG AV LINE IRON CHAIN DOG HARNESS H S 7321900000 FROM NINGBO TO MOMBASA FREIGHT PREPAID FROM MOMBASA TO ICD EMBAKASI FREIGHT COLLECT FREIGHT PREPAID EMAIL PETRONILLAHNDONGAH45-GMAIL COM</v>
          </cell>
          <cell r="Y4271" t="str">
            <v>Valide</v>
          </cell>
        </row>
        <row r="4272">
          <cell r="A4272" t="str">
            <v>CMAU5558540</v>
          </cell>
          <cell r="B4272">
            <v>40</v>
          </cell>
          <cell r="C4272" t="str">
            <v>NBYE125842</v>
          </cell>
          <cell r="D4272">
            <v>0</v>
          </cell>
          <cell r="E4272">
            <v>0</v>
          </cell>
          <cell r="F4272">
            <v>0</v>
          </cell>
          <cell r="G4272">
            <v>0</v>
          </cell>
          <cell r="H4272">
            <v>0</v>
          </cell>
          <cell r="I4272" t="str">
            <v>2020 MSA 167518</v>
          </cell>
          <cell r="J4272">
            <v>331</v>
          </cell>
          <cell r="K4272" t="str">
            <v>NINGBO MASTER INTERNATIONAL TRADECO LTD ADD NO 626 JINSHAN ROAD JIA</v>
          </cell>
          <cell r="L4272" t="str">
            <v>KENYA BREWERIES LIMITED30161 NAIROBI KENYAPIN P000593584FTEL 254 20 86</v>
          </cell>
          <cell r="M4272" t="str">
            <v>CN</v>
          </cell>
          <cell r="N4272" t="str">
            <v>CNNGB</v>
          </cell>
          <cell r="O4272" t="str">
            <v>PK</v>
          </cell>
          <cell r="P4272">
            <v>7740</v>
          </cell>
          <cell r="Q4272">
            <v>7740</v>
          </cell>
          <cell r="R4272">
            <v>7740</v>
          </cell>
          <cell r="S4272">
            <v>7740</v>
          </cell>
          <cell r="T4272">
            <v>91899</v>
          </cell>
          <cell r="U4272">
            <v>91899</v>
          </cell>
          <cell r="V4272">
            <v>91899</v>
          </cell>
          <cell r="W4272">
            <v>91899</v>
          </cell>
          <cell r="X4272" t="str">
            <v>EURO 50L BEER KEG HS 7310100000 FREIGHT PREPAID TEL 86 576 8819-9718</v>
          </cell>
          <cell r="Y4272" t="str">
            <v>Valide</v>
          </cell>
        </row>
        <row r="4273">
          <cell r="A4273" t="str">
            <v>TCKU7831780</v>
          </cell>
          <cell r="B4273">
            <v>40</v>
          </cell>
          <cell r="C4273" t="str">
            <v>NBYE125842</v>
          </cell>
          <cell r="D4273">
            <v>0</v>
          </cell>
          <cell r="E4273">
            <v>0</v>
          </cell>
          <cell r="F4273">
            <v>0</v>
          </cell>
          <cell r="G4273">
            <v>0</v>
          </cell>
          <cell r="H4273">
            <v>0</v>
          </cell>
          <cell r="I4273" t="str">
            <v>2020 MSA 167518</v>
          </cell>
          <cell r="J4273">
            <v>331</v>
          </cell>
          <cell r="K4273" t="str">
            <v>NINGBO MASTER INTERNATIONAL TRADECO LTD ADD NO 626 JINSHAN ROAD JIA</v>
          </cell>
          <cell r="L4273" t="str">
            <v>KENYA BREWERIES LIMITED30161 NAIROBI KENYAPIN P000593584FTEL 254 20 86</v>
          </cell>
          <cell r="M4273" t="str">
            <v>CN</v>
          </cell>
          <cell r="N4273" t="str">
            <v>CNNGB</v>
          </cell>
          <cell r="O4273" t="str">
            <v>PK</v>
          </cell>
          <cell r="P4273">
            <v>7740</v>
          </cell>
          <cell r="Q4273">
            <v>7740</v>
          </cell>
          <cell r="R4273">
            <v>7740</v>
          </cell>
          <cell r="S4273">
            <v>7740</v>
          </cell>
          <cell r="T4273">
            <v>91899</v>
          </cell>
          <cell r="U4273">
            <v>91899</v>
          </cell>
          <cell r="V4273">
            <v>91899</v>
          </cell>
          <cell r="W4273">
            <v>91899</v>
          </cell>
          <cell r="X4273" t="str">
            <v>EURO 50L BEER KEG HS 7310100000 FREIGHT PREPAID TEL 86 576 8819-9718</v>
          </cell>
          <cell r="Y4273" t="str">
            <v>Valide</v>
          </cell>
        </row>
        <row r="4274">
          <cell r="A4274" t="str">
            <v>TCKU7823249</v>
          </cell>
          <cell r="B4274">
            <v>40</v>
          </cell>
          <cell r="C4274" t="str">
            <v>NBYE125842</v>
          </cell>
          <cell r="D4274">
            <v>0</v>
          </cell>
          <cell r="E4274">
            <v>0</v>
          </cell>
          <cell r="F4274">
            <v>0</v>
          </cell>
          <cell r="G4274">
            <v>0</v>
          </cell>
          <cell r="H4274">
            <v>0</v>
          </cell>
          <cell r="I4274" t="str">
            <v>2020 MSA 167518</v>
          </cell>
          <cell r="J4274">
            <v>331</v>
          </cell>
          <cell r="K4274" t="str">
            <v>NINGBO MASTER INTERNATIONAL TRADECO LTD ADD NO 626 JINSHAN ROAD JIA</v>
          </cell>
          <cell r="L4274" t="str">
            <v>KENYA BREWERIES LIMITED30161 NAIROBI KENYAPIN P000593584FTEL 254 20 86</v>
          </cell>
          <cell r="M4274" t="str">
            <v>CN</v>
          </cell>
          <cell r="N4274" t="str">
            <v>CNNGB</v>
          </cell>
          <cell r="O4274" t="str">
            <v>PK</v>
          </cell>
          <cell r="P4274">
            <v>7740</v>
          </cell>
          <cell r="Q4274">
            <v>7740</v>
          </cell>
          <cell r="R4274">
            <v>7740</v>
          </cell>
          <cell r="S4274">
            <v>7740</v>
          </cell>
          <cell r="T4274">
            <v>91899</v>
          </cell>
          <cell r="U4274">
            <v>91899</v>
          </cell>
          <cell r="V4274">
            <v>91899</v>
          </cell>
          <cell r="W4274">
            <v>91899</v>
          </cell>
          <cell r="X4274" t="str">
            <v>EURO 50L BEER KEG HS 7310100000 FREIGHT PREPAID TEL 86 576 8819-9718</v>
          </cell>
          <cell r="Y4274" t="str">
            <v>Valide</v>
          </cell>
        </row>
        <row r="4275">
          <cell r="A4275" t="str">
            <v>CMAU5872335</v>
          </cell>
          <cell r="B4275">
            <v>40</v>
          </cell>
          <cell r="C4275" t="str">
            <v>NBYE125842</v>
          </cell>
          <cell r="D4275">
            <v>0</v>
          </cell>
          <cell r="E4275">
            <v>0</v>
          </cell>
          <cell r="F4275">
            <v>0</v>
          </cell>
          <cell r="G4275">
            <v>0</v>
          </cell>
          <cell r="H4275">
            <v>0</v>
          </cell>
          <cell r="I4275" t="str">
            <v>2020 MSA 167518</v>
          </cell>
          <cell r="J4275">
            <v>331</v>
          </cell>
          <cell r="K4275" t="str">
            <v>NINGBO MASTER INTERNATIONAL TRADECO LTD ADD NO 626 JINSHAN ROAD JIA</v>
          </cell>
          <cell r="L4275" t="str">
            <v>KENYA BREWERIES LIMITED30161 NAIROBI KENYAPIN P000593584FTEL 254 20 86</v>
          </cell>
          <cell r="M4275" t="str">
            <v>CN</v>
          </cell>
          <cell r="N4275" t="str">
            <v>CNNGB</v>
          </cell>
          <cell r="O4275" t="str">
            <v>PK</v>
          </cell>
          <cell r="P4275">
            <v>7740</v>
          </cell>
          <cell r="Q4275">
            <v>7740</v>
          </cell>
          <cell r="R4275">
            <v>7740</v>
          </cell>
          <cell r="S4275">
            <v>7740</v>
          </cell>
          <cell r="T4275">
            <v>91899</v>
          </cell>
          <cell r="U4275">
            <v>91899</v>
          </cell>
          <cell r="V4275">
            <v>91899</v>
          </cell>
          <cell r="W4275">
            <v>91899</v>
          </cell>
          <cell r="X4275" t="str">
            <v>EURO 50L BEER KEG HS 7310100000 FREIGHT PREPAID TEL 86 576 8819-9718</v>
          </cell>
          <cell r="Y4275" t="str">
            <v>Valide</v>
          </cell>
        </row>
        <row r="4276">
          <cell r="A4276" t="str">
            <v>CMAU7267143</v>
          </cell>
          <cell r="B4276">
            <v>40</v>
          </cell>
          <cell r="C4276" t="str">
            <v>NBYE125852</v>
          </cell>
          <cell r="D4276">
            <v>0</v>
          </cell>
          <cell r="E4276">
            <v>0</v>
          </cell>
          <cell r="F4276">
            <v>0</v>
          </cell>
          <cell r="G4276">
            <v>0</v>
          </cell>
          <cell r="H4276">
            <v>0</v>
          </cell>
          <cell r="I4276" t="str">
            <v>2020 MSA 167518</v>
          </cell>
          <cell r="J4276">
            <v>333</v>
          </cell>
          <cell r="K4276" t="str">
            <v>PHUTURE ELECTRONIC CO LIMITED</v>
          </cell>
          <cell r="L4276" t="str">
            <v>HAMBURG MOVERS COMPANY LIMITEDPIN P051734009AADD P O BOX 98403 80100N</v>
          </cell>
          <cell r="M4276" t="str">
            <v>CN</v>
          </cell>
          <cell r="N4276" t="str">
            <v>CNNGB</v>
          </cell>
          <cell r="O4276" t="str">
            <v>PK</v>
          </cell>
          <cell r="P4276">
            <v>650</v>
          </cell>
          <cell r="Q4276">
            <v>650</v>
          </cell>
          <cell r="R4276">
            <v>650</v>
          </cell>
          <cell r="S4276">
            <v>650</v>
          </cell>
          <cell r="T4276">
            <v>26000</v>
          </cell>
          <cell r="U4276">
            <v>26000</v>
          </cell>
          <cell r="V4276">
            <v>26000</v>
          </cell>
          <cell r="W4276">
            <v>26000</v>
          </cell>
          <cell r="X4276" t="str">
            <v>DIESEL GENERATING SET FULL AUTOMATIC PACKING MACHINE SEWAGE PUMP CLEAN BENCH DOUGH MIXER GAS STOVE BURNER STOCKPOT ENAMELED ALUMINUM WIRE CABLE BOLTS SEWED SHOE LINE POLYESTER FABRIC CAP PVC BINDING COVER H S 7321900000 FROM NINGBO TO MOMBASA FREIGHT PREPAID FROM MOMBASA TO ICD EMBAKASI FREIGHT COLLECT FREIGHT PREPAID EMAIL PETRONILLAHNDONGAH45-GMAIL COM</v>
          </cell>
          <cell r="Y4276" t="str">
            <v>Valide</v>
          </cell>
        </row>
        <row r="4277">
          <cell r="A4277" t="str">
            <v>TCKU7773106</v>
          </cell>
          <cell r="B4277">
            <v>40</v>
          </cell>
          <cell r="C4277" t="str">
            <v>NBYE126361</v>
          </cell>
          <cell r="D4277">
            <v>0</v>
          </cell>
          <cell r="E4277">
            <v>0</v>
          </cell>
          <cell r="F4277">
            <v>0</v>
          </cell>
          <cell r="G4277">
            <v>0</v>
          </cell>
          <cell r="H4277">
            <v>0</v>
          </cell>
          <cell r="I4277" t="str">
            <v>2020 MSA 167007</v>
          </cell>
          <cell r="J4277">
            <v>243</v>
          </cell>
          <cell r="K4277" t="str">
            <v>YJIN INTERNATIONAL LIMITED</v>
          </cell>
          <cell r="L4277" t="str">
            <v>TATREK LIMITEDPIN P051568227NADD P O BOX 52701 00200 NAIROBIKENYA</v>
          </cell>
          <cell r="M4277" t="str">
            <v>CN</v>
          </cell>
          <cell r="N4277" t="str">
            <v>CNNGB</v>
          </cell>
          <cell r="O4277" t="str">
            <v>CT</v>
          </cell>
          <cell r="P4277">
            <v>591</v>
          </cell>
          <cell r="Q4277">
            <v>591</v>
          </cell>
          <cell r="R4277">
            <v>591</v>
          </cell>
          <cell r="S4277">
            <v>591</v>
          </cell>
          <cell r="T4277">
            <v>12345</v>
          </cell>
          <cell r="U4277">
            <v>12345</v>
          </cell>
          <cell r="V4277">
            <v>12345</v>
          </cell>
          <cell r="W4277">
            <v>12345</v>
          </cell>
          <cell r="X4277" t="str">
            <v>HAND-HELD ELECTRIC EGGBEATER FRY PAN POT SET VACUUM FLASK ELECTRIC IRON HAIR DRYER HOME APPLIANCE PROTECTOR PORTABLE LAMP HAIR CLIPPER SUIT FITNESS EQUIPMENT FOR AID 7 IN 1 ABDOMINAL EXERCISE FITNESS EQUIPMENT HS 7323930000 FROM NINGBO TO MOMBASA FREIGHT PREPAID FROM MOMBASA TO ICD EMBAKASI FREIGHT COLLECT FREIGHT PREPAID EMAIL PETRONILLAHNDONGAH45-GMAIL COM</v>
          </cell>
          <cell r="Y4277" t="str">
            <v>Valide</v>
          </cell>
        </row>
        <row r="4278">
          <cell r="A4278" t="str">
            <v>FCIU3421683</v>
          </cell>
          <cell r="B4278">
            <v>20</v>
          </cell>
          <cell r="C4278" t="str">
            <v>NBYE126882</v>
          </cell>
          <cell r="D4278">
            <v>0</v>
          </cell>
          <cell r="E4278">
            <v>0</v>
          </cell>
          <cell r="F4278">
            <v>0</v>
          </cell>
          <cell r="G4278">
            <v>0</v>
          </cell>
          <cell r="H4278">
            <v>0</v>
          </cell>
          <cell r="I4278" t="str">
            <v>2020 MSA 167518</v>
          </cell>
          <cell r="J4278">
            <v>335</v>
          </cell>
          <cell r="K4278" t="str">
            <v>TAIZHOU ZHONGTENG SPECIAL COVERCO LTDADD JINGANG INDUSTRIALZONE BINH</v>
          </cell>
          <cell r="L4278" t="str">
            <v>PRAMUKH IMPEX LTD P O BOX-9300200 KENYA PIN P051462848GTELEPHONE 254</v>
          </cell>
          <cell r="M4278" t="str">
            <v>CN</v>
          </cell>
          <cell r="N4278" t="str">
            <v>CNNGB</v>
          </cell>
          <cell r="O4278" t="str">
            <v>PK</v>
          </cell>
          <cell r="P4278">
            <v>3185</v>
          </cell>
          <cell r="Q4278">
            <v>3185</v>
          </cell>
          <cell r="R4278">
            <v>3185</v>
          </cell>
          <cell r="S4278">
            <v>3185</v>
          </cell>
          <cell r="T4278">
            <v>51300</v>
          </cell>
          <cell r="U4278">
            <v>51300</v>
          </cell>
          <cell r="V4278">
            <v>51300</v>
          </cell>
          <cell r="W4278">
            <v>51300</v>
          </cell>
          <cell r="X4278" t="str">
            <v>BMC MANHOLE COVERS HS 392690 FREIGHT COLLECT TEL FAX+86-576-87388882</v>
          </cell>
          <cell r="Y4278" t="str">
            <v>Valide</v>
          </cell>
        </row>
        <row r="4279">
          <cell r="A4279" t="str">
            <v>TCNU6197572</v>
          </cell>
          <cell r="B4279">
            <v>40</v>
          </cell>
          <cell r="C4279" t="str">
            <v>NBYE526790</v>
          </cell>
          <cell r="D4279">
            <v>0</v>
          </cell>
          <cell r="E4279">
            <v>0</v>
          </cell>
          <cell r="F4279">
            <v>0</v>
          </cell>
          <cell r="G4279">
            <v>0</v>
          </cell>
          <cell r="H4279">
            <v>0</v>
          </cell>
          <cell r="I4279" t="str">
            <v>2020 MSA 167518</v>
          </cell>
          <cell r="J4279">
            <v>337</v>
          </cell>
          <cell r="K4279" t="str">
            <v>TONGXIANG HONGXIN TEXTILE CO LTD NO 48 CAIJIADAI DAZHUANG VILLAGE D</v>
          </cell>
          <cell r="L4279" t="str">
            <v>NYAMBANE RUTH NYABONYIP O BOX 149077 00100 NAIROBI KENEYATEL NUMBER 07</v>
          </cell>
          <cell r="M4279" t="str">
            <v>CN</v>
          </cell>
          <cell r="N4279" t="str">
            <v>CNNGB</v>
          </cell>
          <cell r="O4279" t="str">
            <v>PK</v>
          </cell>
          <cell r="P4279">
            <v>706</v>
          </cell>
          <cell r="Q4279">
            <v>706</v>
          </cell>
          <cell r="R4279">
            <v>706</v>
          </cell>
          <cell r="S4279">
            <v>706</v>
          </cell>
          <cell r="T4279">
            <v>19600</v>
          </cell>
          <cell r="U4279">
            <v>19600</v>
          </cell>
          <cell r="V4279">
            <v>19600</v>
          </cell>
          <cell r="W4279">
            <v>19600</v>
          </cell>
          <cell r="X4279" t="str">
            <v>UPHOLSTERY FABRIC HS 540772 FREIGHT PREPAID</v>
          </cell>
          <cell r="Y4279" t="str">
            <v>Valide</v>
          </cell>
        </row>
        <row r="4280">
          <cell r="A4280" t="str">
            <v>PCIU9479949</v>
          </cell>
          <cell r="B4280">
            <v>40</v>
          </cell>
          <cell r="C4280" t="str">
            <v>NGEC00474700</v>
          </cell>
          <cell r="D4280">
            <v>0</v>
          </cell>
          <cell r="E4280">
            <v>0</v>
          </cell>
          <cell r="F4280">
            <v>0</v>
          </cell>
          <cell r="G4280">
            <v>0</v>
          </cell>
          <cell r="H4280">
            <v>0</v>
          </cell>
          <cell r="I4280" t="str">
            <v>2020 MSA 167172</v>
          </cell>
          <cell r="J4280">
            <v>420</v>
          </cell>
          <cell r="K4280" t="str">
            <v>DONGYANG AOLONG NONWOVEN EQUIPMENTCO LTDNO 23 AOLONG ROAD XICHENGIN</v>
          </cell>
          <cell r="L4280" t="str">
            <v>TO THE ORDER OF RETAIL INVESTORMBC SRN 2039473 WALKER STREET EDINBURG</v>
          </cell>
          <cell r="M4280" t="str">
            <v>TH</v>
          </cell>
          <cell r="N4280" t="str">
            <v>CNNGB</v>
          </cell>
          <cell r="O4280" t="str">
            <v>PK</v>
          </cell>
          <cell r="P4280">
            <v>81</v>
          </cell>
          <cell r="Q4280">
            <v>81</v>
          </cell>
          <cell r="R4280">
            <v>81</v>
          </cell>
          <cell r="S4280">
            <v>81</v>
          </cell>
          <cell r="T4280">
            <v>68040</v>
          </cell>
          <cell r="U4280">
            <v>68040</v>
          </cell>
          <cell r="V4280">
            <v>68040</v>
          </cell>
          <cell r="W4280">
            <v>68040</v>
          </cell>
          <cell r="X4280" t="str">
            <v>MODEL AL-1 6M S PP SPUNBOND NONWOVEN FABRIC LINE RECYCLING MACHINE L C NO 200110232-118617 AND L C DATE 20 01 2020 MODEL AL-1 6M S PP SPUNBOND NONWOVEN FABRIC LINE RECYCLING MACHINE L C NO 200110232-118617 AND L C DATE 20 01 202 0</v>
          </cell>
          <cell r="Y4280" t="str">
            <v>Valide</v>
          </cell>
        </row>
        <row r="4281">
          <cell r="A4281" t="str">
            <v>PCIU9023917</v>
          </cell>
          <cell r="B4281">
            <v>40</v>
          </cell>
          <cell r="C4281" t="str">
            <v>NGEC00474700</v>
          </cell>
          <cell r="D4281">
            <v>0</v>
          </cell>
          <cell r="E4281">
            <v>0</v>
          </cell>
          <cell r="F4281">
            <v>0</v>
          </cell>
          <cell r="G4281">
            <v>0</v>
          </cell>
          <cell r="H4281">
            <v>0</v>
          </cell>
          <cell r="I4281" t="str">
            <v>2020 MSA 167172</v>
          </cell>
          <cell r="J4281">
            <v>420</v>
          </cell>
          <cell r="K4281" t="str">
            <v>DONGYANG AOLONG NONWOVEN EQUIPMENTCO LTDNO 23 AOLONG ROAD XICHENGIN</v>
          </cell>
          <cell r="L4281" t="str">
            <v>TO THE ORDER OF RETAIL INVESTORMBC SRN 2039473 WALKER STREET EDINBURG</v>
          </cell>
          <cell r="M4281" t="str">
            <v>TH</v>
          </cell>
          <cell r="N4281" t="str">
            <v>CNNGB</v>
          </cell>
          <cell r="O4281" t="str">
            <v>PK</v>
          </cell>
          <cell r="P4281">
            <v>81</v>
          </cell>
          <cell r="Q4281">
            <v>81</v>
          </cell>
          <cell r="R4281">
            <v>81</v>
          </cell>
          <cell r="S4281">
            <v>81</v>
          </cell>
          <cell r="T4281">
            <v>68040</v>
          </cell>
          <cell r="U4281">
            <v>68040</v>
          </cell>
          <cell r="V4281">
            <v>68040</v>
          </cell>
          <cell r="W4281">
            <v>68040</v>
          </cell>
          <cell r="X4281" t="str">
            <v>MODEL AL-1 6M S PP SPUNBOND NONWOVEN FABRIC LINE RECYCLING MACHINE L C NO 200110232-118617 AND L C DATE 20 01 2020 MODEL AL-1 6M S PP SPUNBOND NONWOVEN FABRIC LINE RECYCLING MACHINE L C NO 200110232-118617 AND L C DATE 20 01 202 0</v>
          </cell>
          <cell r="Y4281" t="str">
            <v>Valide</v>
          </cell>
        </row>
        <row r="4282">
          <cell r="A4282" t="str">
            <v>PCIU8472929</v>
          </cell>
          <cell r="B4282">
            <v>40</v>
          </cell>
          <cell r="C4282" t="str">
            <v>NGEC00474700</v>
          </cell>
          <cell r="D4282">
            <v>0</v>
          </cell>
          <cell r="E4282">
            <v>0</v>
          </cell>
          <cell r="F4282">
            <v>0</v>
          </cell>
          <cell r="G4282">
            <v>0</v>
          </cell>
          <cell r="H4282">
            <v>0</v>
          </cell>
          <cell r="I4282" t="str">
            <v>2020 MSA 167172</v>
          </cell>
          <cell r="J4282">
            <v>420</v>
          </cell>
          <cell r="K4282" t="str">
            <v>DONGYANG AOLONG NONWOVEN EQUIPMENTCO LTDNO 23 AOLONG ROAD XICHENGIN</v>
          </cell>
          <cell r="L4282" t="str">
            <v>TO THE ORDER OF RETAIL INVESTORMBC SRN 2039473 WALKER STREET EDINBURG</v>
          </cell>
          <cell r="M4282" t="str">
            <v>TH</v>
          </cell>
          <cell r="N4282" t="str">
            <v>CNNGB</v>
          </cell>
          <cell r="O4282" t="str">
            <v>PK</v>
          </cell>
          <cell r="P4282">
            <v>81</v>
          </cell>
          <cell r="Q4282">
            <v>81</v>
          </cell>
          <cell r="R4282">
            <v>81</v>
          </cell>
          <cell r="S4282">
            <v>81</v>
          </cell>
          <cell r="T4282">
            <v>68040</v>
          </cell>
          <cell r="U4282">
            <v>68040</v>
          </cell>
          <cell r="V4282">
            <v>68040</v>
          </cell>
          <cell r="W4282">
            <v>68040</v>
          </cell>
          <cell r="X4282" t="str">
            <v>MODEL AL-1 6M S PP SPUNBOND NONWOVEN FABRIC LINE RECYCLING MACHINE L C NO 200110232-118617 AND L C DATE 20 01 2020 MODEL AL-1 6M S PP SPUNBOND NONWOVEN FABRIC LINE RECYCLING MACHINE L C NO 200110232-118617 AND L C DATE 20 01 202 0</v>
          </cell>
          <cell r="Y4282" t="str">
            <v>Valide</v>
          </cell>
        </row>
        <row r="4283">
          <cell r="A4283" t="str">
            <v>PCIU8683177</v>
          </cell>
          <cell r="B4283">
            <v>40</v>
          </cell>
          <cell r="C4283" t="str">
            <v>NGEC00474700</v>
          </cell>
          <cell r="D4283">
            <v>0</v>
          </cell>
          <cell r="E4283">
            <v>0</v>
          </cell>
          <cell r="F4283">
            <v>0</v>
          </cell>
          <cell r="G4283">
            <v>0</v>
          </cell>
          <cell r="H4283">
            <v>0</v>
          </cell>
          <cell r="I4283" t="str">
            <v>2020 MSA 167172</v>
          </cell>
          <cell r="J4283">
            <v>420</v>
          </cell>
          <cell r="K4283" t="str">
            <v>DONGYANG AOLONG NONWOVEN EQUIPMENTCO LTDNO 23 AOLONG ROAD XICHENGIN</v>
          </cell>
          <cell r="L4283" t="str">
            <v>TO THE ORDER OF RETAIL INVESTORMBC SRN 2039473 WALKER STREET EDINBURG</v>
          </cell>
          <cell r="M4283" t="str">
            <v>TH</v>
          </cell>
          <cell r="N4283" t="str">
            <v>CNNGB</v>
          </cell>
          <cell r="O4283" t="str">
            <v>PK</v>
          </cell>
          <cell r="P4283">
            <v>81</v>
          </cell>
          <cell r="Q4283">
            <v>81</v>
          </cell>
          <cell r="R4283">
            <v>81</v>
          </cell>
          <cell r="S4283">
            <v>81</v>
          </cell>
          <cell r="T4283">
            <v>68040</v>
          </cell>
          <cell r="U4283">
            <v>68040</v>
          </cell>
          <cell r="V4283">
            <v>68040</v>
          </cell>
          <cell r="W4283">
            <v>68040</v>
          </cell>
          <cell r="X4283" t="str">
            <v>MODEL AL-1 6M S PP SPUNBOND NONWOVEN FABRIC LINE RECYCLING MACHINE L C NO 200110232-118617 AND L C DATE 20 01 2020 MODEL AL-1 6M S PP SPUNBOND NONWOVEN FABRIC LINE RECYCLING MACHINE L C NO 200110232-118617 AND L C DATE 20 01 202 0</v>
          </cell>
          <cell r="Y4283" t="str">
            <v>Valide</v>
          </cell>
        </row>
        <row r="4284">
          <cell r="A4284" t="str">
            <v>BMOU2566637</v>
          </cell>
          <cell r="B4284">
            <v>20</v>
          </cell>
          <cell r="C4284" t="str">
            <v>NGEC00474700</v>
          </cell>
          <cell r="D4284">
            <v>0</v>
          </cell>
          <cell r="E4284">
            <v>0</v>
          </cell>
          <cell r="F4284">
            <v>0</v>
          </cell>
          <cell r="G4284">
            <v>0</v>
          </cell>
          <cell r="H4284">
            <v>0</v>
          </cell>
          <cell r="I4284" t="str">
            <v>2020 MSA 167172</v>
          </cell>
          <cell r="J4284">
            <v>420</v>
          </cell>
          <cell r="K4284" t="str">
            <v>DONGYANG AOLONG NONWOVEN EQUIPMENTCO LTDNO 23 AOLONG ROAD XICHENGIN</v>
          </cell>
          <cell r="L4284" t="str">
            <v>TO THE ORDER OF RETAIL INVESTORMBC SRN 2039473 WALKER STREET EDINBURG</v>
          </cell>
          <cell r="M4284" t="str">
            <v>TH</v>
          </cell>
          <cell r="N4284" t="str">
            <v>CNNGB</v>
          </cell>
          <cell r="O4284" t="str">
            <v>PK</v>
          </cell>
          <cell r="P4284">
            <v>81</v>
          </cell>
          <cell r="Q4284">
            <v>81</v>
          </cell>
          <cell r="R4284">
            <v>81</v>
          </cell>
          <cell r="S4284">
            <v>81</v>
          </cell>
          <cell r="T4284">
            <v>68040</v>
          </cell>
          <cell r="U4284">
            <v>68040</v>
          </cell>
          <cell r="V4284">
            <v>68040</v>
          </cell>
          <cell r="W4284">
            <v>68040</v>
          </cell>
          <cell r="X4284" t="str">
            <v>MODEL AL-1 6M S PP SPUNBOND NONWOVEN FABRIC LINE RECYCLING MACHINE L C NO 200110232-118617 AND L C DATE 20 01 2020 MODEL AL-1 6M S PP SPUNBOND NONWOVEN FABRIC LINE RECYCLING MACHINE L C NO 200110232-118617 AND L C DATE 20 01 202 0</v>
          </cell>
          <cell r="Y4284" t="str">
            <v>Valide</v>
          </cell>
        </row>
        <row r="4285">
          <cell r="A4285" t="str">
            <v>PCIU1005500</v>
          </cell>
          <cell r="B4285">
            <v>20</v>
          </cell>
          <cell r="C4285" t="str">
            <v>NGEC00578400</v>
          </cell>
          <cell r="D4285">
            <v>0</v>
          </cell>
          <cell r="E4285">
            <v>0</v>
          </cell>
          <cell r="F4285">
            <v>0</v>
          </cell>
          <cell r="G4285">
            <v>0</v>
          </cell>
          <cell r="H4285">
            <v>0</v>
          </cell>
          <cell r="I4285" t="str">
            <v>2020 MSA 167401</v>
          </cell>
          <cell r="J4285">
            <v>115</v>
          </cell>
          <cell r="K4285" t="str">
            <v>HONG KONG DONGXIN IMPORT ANDEXPORT CO LIMITEDRM 517 NEW CITY CTR 2 LE</v>
          </cell>
          <cell r="L4285" t="str">
            <v>ANTHONY MUYA NDUNGI 1218-00600RING ROAD NGARANAIROBI KENYA PINA0057147</v>
          </cell>
          <cell r="M4285" t="str">
            <v>CN</v>
          </cell>
          <cell r="N4285" t="str">
            <v>CNNGB</v>
          </cell>
          <cell r="O4285" t="str">
            <v>CT</v>
          </cell>
          <cell r="P4285">
            <v>10</v>
          </cell>
          <cell r="Q4285">
            <v>10</v>
          </cell>
          <cell r="R4285">
            <v>10</v>
          </cell>
          <cell r="S4285">
            <v>10</v>
          </cell>
          <cell r="T4285">
            <v>25780</v>
          </cell>
          <cell r="U4285">
            <v>25780</v>
          </cell>
          <cell r="V4285">
            <v>25780</v>
          </cell>
          <cell r="W4285">
            <v>25780</v>
          </cell>
          <cell r="X4285" t="str">
            <v>FLOWER SHEET FAX 020207107 ANTMUYA GMAIL COM</v>
          </cell>
          <cell r="Y4285" t="str">
            <v>Valide</v>
          </cell>
        </row>
        <row r="4286">
          <cell r="A4286" t="str">
            <v>PCIU8709667</v>
          </cell>
          <cell r="B4286">
            <v>40</v>
          </cell>
          <cell r="C4286" t="str">
            <v>NGEC00608600</v>
          </cell>
          <cell r="D4286">
            <v>0</v>
          </cell>
          <cell r="E4286">
            <v>0</v>
          </cell>
          <cell r="F4286">
            <v>0</v>
          </cell>
          <cell r="G4286">
            <v>0</v>
          </cell>
          <cell r="H4286">
            <v>0</v>
          </cell>
          <cell r="I4286" t="str">
            <v>2020 MSA 167472</v>
          </cell>
          <cell r="J4286">
            <v>101</v>
          </cell>
          <cell r="K4286" t="str">
            <v>ZHEJIANG CHANGJIANG MACHINERY CO LTDBAIZHANG ROAD WENLING ECONOMICDE</v>
          </cell>
          <cell r="L4286" t="str">
            <v>ALAMDAR TRADING COMPANY LTD 69ENTERPRISE RDADD P O BOX 40956 NAIROBI -</v>
          </cell>
          <cell r="M4286" t="str">
            <v>CN</v>
          </cell>
          <cell r="N4286" t="str">
            <v>CNNGB</v>
          </cell>
          <cell r="O4286" t="str">
            <v>CT</v>
          </cell>
          <cell r="P4286">
            <v>422</v>
          </cell>
          <cell r="Q4286">
            <v>422</v>
          </cell>
          <cell r="R4286">
            <v>422</v>
          </cell>
          <cell r="S4286">
            <v>422</v>
          </cell>
          <cell r="T4286">
            <v>11836</v>
          </cell>
          <cell r="U4286">
            <v>11836</v>
          </cell>
          <cell r="V4286">
            <v>11836</v>
          </cell>
          <cell r="W4286">
            <v>11836</v>
          </cell>
          <cell r="X4286" t="str">
            <v>LAWN MOWER MOWER PARTS TEL 0086-576-86189899 FAX 0086-576-86195028 EMAL ALAMDARTRADINGCOLTD GMAIL COM PIN NO P051125250R</v>
          </cell>
          <cell r="Y4286" t="str">
            <v>Valide</v>
          </cell>
        </row>
        <row r="4287">
          <cell r="A4287" t="str">
            <v>LCRU9603266</v>
          </cell>
          <cell r="B4287">
            <v>40</v>
          </cell>
          <cell r="C4287" t="str">
            <v>NGHH00114900</v>
          </cell>
          <cell r="D4287">
            <v>0</v>
          </cell>
          <cell r="E4287">
            <v>0</v>
          </cell>
          <cell r="F4287">
            <v>0</v>
          </cell>
          <cell r="G4287">
            <v>0</v>
          </cell>
          <cell r="H4287">
            <v>0</v>
          </cell>
          <cell r="I4287" t="str">
            <v>2020 MSA 167172</v>
          </cell>
          <cell r="J4287">
            <v>351</v>
          </cell>
          <cell r="K4287" t="str">
            <v>YIWU BAIDUI IMPORT AND EXPORTCOMPANY</v>
          </cell>
          <cell r="L4287" t="str">
            <v>OFFICE CHOICE LIMITED 4267 00200NAIROBI KENYATEL0726500219 MBAGAGA77 G</v>
          </cell>
          <cell r="M4287" t="str">
            <v>TH</v>
          </cell>
          <cell r="N4287" t="str">
            <v>CNNGB</v>
          </cell>
          <cell r="O4287" t="str">
            <v>CT</v>
          </cell>
          <cell r="P4287">
            <v>1106</v>
          </cell>
          <cell r="Q4287">
            <v>1106</v>
          </cell>
          <cell r="R4287">
            <v>1106</v>
          </cell>
          <cell r="S4287">
            <v>1106</v>
          </cell>
          <cell r="T4287">
            <v>26000</v>
          </cell>
          <cell r="U4287">
            <v>26000</v>
          </cell>
          <cell r="V4287">
            <v>26000</v>
          </cell>
          <cell r="W4287">
            <v>26000</v>
          </cell>
          <cell r="X4287" t="str">
            <v>DIARIES BICYCLES POOL TABLE DEM DET APPLICATION DAY - CTIC D5 21 DAYS FREE COMBINED DETENTION INBOUND CONTAINER CRITERIA RFA EXCEPTION NGB20A00380 - APPROVAL NUMBER LNTRF20081224B</v>
          </cell>
          <cell r="Y4287" t="str">
            <v>Valide</v>
          </cell>
        </row>
        <row r="4288">
          <cell r="A4288" t="str">
            <v>TEMU6868834</v>
          </cell>
          <cell r="B4288">
            <v>40</v>
          </cell>
          <cell r="C4288" t="str">
            <v>NGIC01346600</v>
          </cell>
          <cell r="D4288">
            <v>0</v>
          </cell>
          <cell r="E4288">
            <v>0</v>
          </cell>
          <cell r="F4288">
            <v>0</v>
          </cell>
          <cell r="G4288">
            <v>0</v>
          </cell>
          <cell r="H4288">
            <v>0</v>
          </cell>
          <cell r="I4288" t="str">
            <v>2020 MSA 167472</v>
          </cell>
          <cell r="J4288">
            <v>92</v>
          </cell>
          <cell r="K4288" t="str">
            <v>MALABO TRADING CO LTDROOM808 8TH FLOOR GUOMAOMANSION NO 999 CHOUZHOU</v>
          </cell>
          <cell r="L4288" t="str">
            <v>SKYTONE DISTRIBUTORS LIMITEDP O BOX 39150-00623 MOGADISHUROAD NAIROBI</v>
          </cell>
          <cell r="M4288" t="str">
            <v>CN</v>
          </cell>
          <cell r="N4288" t="str">
            <v>CNNGB</v>
          </cell>
          <cell r="O4288" t="str">
            <v>CT</v>
          </cell>
          <cell r="P4288">
            <v>1324</v>
          </cell>
          <cell r="Q4288">
            <v>1324</v>
          </cell>
          <cell r="R4288">
            <v>1324</v>
          </cell>
          <cell r="S4288">
            <v>1324</v>
          </cell>
          <cell r="T4288">
            <v>27698</v>
          </cell>
          <cell r="U4288">
            <v>27698</v>
          </cell>
          <cell r="V4288">
            <v>27698</v>
          </cell>
          <cell r="W4288">
            <v>27698</v>
          </cell>
          <cell r="X4288" t="str">
            <v>TRICYCLE BICYCLE CAKE MOULD 4PCS BABY SUNCTION BOWL SET SAUCE BOTTLE PLASTIC CLOTH HANGER DOOR MAT BABY DOLL BLOCKS PLASTIC TOYS WATER BOTTLE STEEL CLOTH HANGER EMAIL ACCOUNTS SKYTONE CO KE NUMBER 254721383992</v>
          </cell>
          <cell r="Y4288" t="str">
            <v>Valide</v>
          </cell>
        </row>
        <row r="4289">
          <cell r="A4289" t="str">
            <v>PCIU9977999</v>
          </cell>
          <cell r="B4289">
            <v>40</v>
          </cell>
          <cell r="C4289" t="str">
            <v>NGIC01363100</v>
          </cell>
          <cell r="D4289">
            <v>0</v>
          </cell>
          <cell r="E4289">
            <v>0</v>
          </cell>
          <cell r="F4289">
            <v>0</v>
          </cell>
          <cell r="G4289">
            <v>0</v>
          </cell>
          <cell r="H4289">
            <v>0</v>
          </cell>
          <cell r="I4289" t="str">
            <v>2020 MSA 167472</v>
          </cell>
          <cell r="J4289">
            <v>73</v>
          </cell>
          <cell r="K4289" t="str">
            <v>ZHEJIANG XINTAI SECURITY GLASSCO LTDNO 9 HUAQIAN AVENUE HUAQIAN ZONE</v>
          </cell>
          <cell r="L4289" t="str">
            <v>IMPALA GLASS INDUSTRIES LTDADDLR 209 699 ADDIS ABABARD I AREA P O BOX</v>
          </cell>
          <cell r="M4289" t="str">
            <v>CN</v>
          </cell>
          <cell r="N4289" t="str">
            <v>CNNGB</v>
          </cell>
          <cell r="O4289" t="str">
            <v>PK</v>
          </cell>
          <cell r="P4289">
            <v>42</v>
          </cell>
          <cell r="Q4289">
            <v>42</v>
          </cell>
          <cell r="R4289">
            <v>42</v>
          </cell>
          <cell r="S4289">
            <v>42</v>
          </cell>
          <cell r="T4289">
            <v>27800</v>
          </cell>
          <cell r="U4289">
            <v>27800</v>
          </cell>
          <cell r="V4289">
            <v>27800</v>
          </cell>
          <cell r="W4289">
            <v>27800</v>
          </cell>
          <cell r="X4289" t="str">
            <v>AUTOGLASS AND PVB FILM CHINA 317200 TEL 18950176586 FAX 0576-83083988 YUSUF IMPALA CO KE</v>
          </cell>
          <cell r="Y4289" t="str">
            <v>Valide</v>
          </cell>
        </row>
        <row r="4290">
          <cell r="A4290" t="str">
            <v>PCIU1851601</v>
          </cell>
          <cell r="B4290">
            <v>20</v>
          </cell>
          <cell r="C4290" t="str">
            <v>NGNT01738600</v>
          </cell>
          <cell r="D4290">
            <v>0</v>
          </cell>
          <cell r="E4290">
            <v>0</v>
          </cell>
          <cell r="F4290">
            <v>0</v>
          </cell>
          <cell r="G4290">
            <v>0</v>
          </cell>
          <cell r="H4290">
            <v>0</v>
          </cell>
          <cell r="I4290" t="str">
            <v>2020 MSA 167401</v>
          </cell>
          <cell r="J4290">
            <v>103</v>
          </cell>
          <cell r="K4290" t="str">
            <v>NINGGUO ANNING TEXTILE CO LTD</v>
          </cell>
          <cell r="L4290" t="str">
            <v>TO ORDER</v>
          </cell>
          <cell r="M4290" t="str">
            <v>CN</v>
          </cell>
          <cell r="N4290" t="str">
            <v>CNNGB</v>
          </cell>
          <cell r="O4290" t="str">
            <v>BL</v>
          </cell>
          <cell r="P4290">
            <v>310</v>
          </cell>
          <cell r="Q4290">
            <v>310</v>
          </cell>
          <cell r="R4290">
            <v>0</v>
          </cell>
          <cell r="S4290">
            <v>0</v>
          </cell>
          <cell r="T4290">
            <v>22320</v>
          </cell>
          <cell r="U4290">
            <v>22320</v>
          </cell>
          <cell r="V4290">
            <v>0</v>
          </cell>
          <cell r="W4290">
            <v>0</v>
          </cell>
          <cell r="X4290" t="str">
            <v>POLYESTER FABRICS P O BOX 6126 00500 NAIROBI KENYA TEL 254792716988 SAIDIRAJABK GMAIL COM</v>
          </cell>
          <cell r="Y4290" t="str">
            <v>Valide</v>
          </cell>
        </row>
        <row r="4291">
          <cell r="A4291" t="str">
            <v>PCIU8819469</v>
          </cell>
          <cell r="B4291">
            <v>40</v>
          </cell>
          <cell r="C4291" t="str">
            <v>NGPN00214900</v>
          </cell>
          <cell r="D4291">
            <v>0</v>
          </cell>
          <cell r="E4291">
            <v>0</v>
          </cell>
          <cell r="F4291">
            <v>0</v>
          </cell>
          <cell r="G4291">
            <v>0</v>
          </cell>
          <cell r="H4291">
            <v>0</v>
          </cell>
          <cell r="I4291" t="str">
            <v>2020 MSA 167472</v>
          </cell>
          <cell r="J4291">
            <v>85</v>
          </cell>
          <cell r="K4291" t="str">
            <v>ZHEJIANG JUBA WELDING EQUIPMENTSMANUFACTURING CO LTD TEL86 576 863899</v>
          </cell>
          <cell r="L4291" t="str">
            <v>ALAMDAR TRADING CO LTD 69ENTERPRISE RD P O BOX 40956NAIROBI KENYA TEL</v>
          </cell>
          <cell r="M4291" t="str">
            <v>CN</v>
          </cell>
          <cell r="N4291" t="str">
            <v>CNNGB</v>
          </cell>
          <cell r="O4291" t="str">
            <v>PK</v>
          </cell>
          <cell r="P4291">
            <v>929</v>
          </cell>
          <cell r="Q4291">
            <v>929</v>
          </cell>
          <cell r="R4291">
            <v>929</v>
          </cell>
          <cell r="S4291">
            <v>929</v>
          </cell>
          <cell r="T4291">
            <v>23576</v>
          </cell>
          <cell r="U4291">
            <v>23576</v>
          </cell>
          <cell r="V4291">
            <v>23576</v>
          </cell>
          <cell r="W4291">
            <v>23576</v>
          </cell>
          <cell r="X4291" t="str">
            <v>SPARE PARTS WELDING MACHINE EMAIL ALAMDARTRADINGCOLTD GMAIL COM PIN PO51125250R</v>
          </cell>
          <cell r="Y4291" t="str">
            <v>Valide</v>
          </cell>
        </row>
        <row r="4292">
          <cell r="A4292" t="str">
            <v>PCIU9241246</v>
          </cell>
          <cell r="B4292">
            <v>40</v>
          </cell>
          <cell r="C4292" t="str">
            <v>NGPN00215400</v>
          </cell>
          <cell r="D4292">
            <v>0</v>
          </cell>
          <cell r="E4292">
            <v>0</v>
          </cell>
          <cell r="F4292">
            <v>0</v>
          </cell>
          <cell r="G4292">
            <v>0</v>
          </cell>
          <cell r="H4292">
            <v>0</v>
          </cell>
          <cell r="I4292" t="str">
            <v>2020 MSA 167472</v>
          </cell>
          <cell r="J4292">
            <v>95</v>
          </cell>
          <cell r="K4292" t="str">
            <v>MERCHANT AMBASSADOR HOLDINGS LIMITEDROOM 601 602 6 F PERFECTINDUS</v>
          </cell>
          <cell r="L4292" t="str">
            <v>NAIROBI TOYS HOUSE K LTD P O BOX 30094 GPO 00100NAIROBI KENYA TEL7</v>
          </cell>
          <cell r="M4292" t="str">
            <v>CN</v>
          </cell>
          <cell r="N4292" t="str">
            <v>CNNGB</v>
          </cell>
          <cell r="O4292" t="str">
            <v>CT</v>
          </cell>
          <cell r="P4292">
            <v>1514</v>
          </cell>
          <cell r="Q4292">
            <v>1514</v>
          </cell>
          <cell r="R4292">
            <v>1514</v>
          </cell>
          <cell r="S4292">
            <v>1514</v>
          </cell>
          <cell r="T4292">
            <v>9963</v>
          </cell>
          <cell r="U4292">
            <v>9963</v>
          </cell>
          <cell r="V4292">
            <v>9963</v>
          </cell>
          <cell r="W4292">
            <v>9963</v>
          </cell>
          <cell r="X4292" t="str">
            <v>20 50CM 5-IN-1 TABLETOP FOOSBALL FOOSBALL SOCCER 32 82CM TABLE TABLETOP FOOTBALL FOOSBALL SOCCER 48 122CM FOOTBALL FOOSBALL SOCCER TABLE 4-IN-A-ROW 4-IN-A-ROW SNAKES AND LADDERS COMBO CLASSIC GAMES - 1 DECK PLAYING CARDS CLASSIC GAMES - 2 DECKS PLAYING CARDS 5 DICE CLASSIC GAMES-100 GAME SET CLASSIC GAMES-6 DELUXE GAMES REAL WOOD PIECES CLASSIC GAMES-BINGO CLASSIC GAMES-BRAIN BENDERS 4 PUZZLES CLASSIC GAMES-CHESS CLASSIC GAMES-CHESS CHECKERS CLASSIC GAMES-DOUBLE-6 DOMINOES CLASSIC GAMES-LUDO CLASSIC GAMES-TEXAS HOLD EM POKER CLASSIC GAMES -TUMBLIN TOWER CLASSIC GAMES-TUMBLIN TOWER COLOURED WWF ANIMAL BLOCK PUZZLES -WILD CATS WWF 100 PC PUZZLE-ELEPHANTS WWF 100 PC PUZZLE-GIRAFFES WWF 1000 PIECE PUZZLE-BIRDS WWF 1000 PIECE PUZZLE-PANDAS WWF 1000 PIECE PUZZLE-SEA TURTLES WWF 1000 PIECE PUZZLE-TIGERS WWF 1000 PIECE PUZZLE-WILD CATS WWF 12 ANIMAL SHAPED PUZZLES IN PANDA BOX WWF FLOOR PUZZLE-AFRICA WWF FLOOR PUZZLE-OCEANS WWF MATCHING GAME-BIRDS WWF MATCH</v>
          </cell>
          <cell r="Y4292" t="str">
            <v>Valide</v>
          </cell>
        </row>
        <row r="4293">
          <cell r="A4293" t="str">
            <v>PCIU1173931</v>
          </cell>
          <cell r="B4293">
            <v>20</v>
          </cell>
          <cell r="C4293" t="str">
            <v>NGRI00179800</v>
          </cell>
          <cell r="D4293">
            <v>0</v>
          </cell>
          <cell r="E4293">
            <v>0</v>
          </cell>
          <cell r="F4293">
            <v>0</v>
          </cell>
          <cell r="G4293">
            <v>0</v>
          </cell>
          <cell r="H4293">
            <v>0</v>
          </cell>
          <cell r="I4293" t="str">
            <v>2020 MSA 165220</v>
          </cell>
          <cell r="J4293">
            <v>35</v>
          </cell>
          <cell r="K4293" t="str">
            <v>NINGBO LANDLINK INDUSTRIALTECHNOLOGY CO LTD NO 14 BUILDING SMART ANDT</v>
          </cell>
          <cell r="L4293" t="str">
            <v>CREATIVE INNOVATIONS LIMITED INDUSTRIAL AREA ROAD A OFF ENTERPRISE ROA</v>
          </cell>
          <cell r="M4293" t="str">
            <v>CN</v>
          </cell>
          <cell r="N4293" t="str">
            <v>CNNGB</v>
          </cell>
          <cell r="O4293" t="str">
            <v>CT</v>
          </cell>
          <cell r="P4293">
            <v>442</v>
          </cell>
          <cell r="Q4293">
            <v>442</v>
          </cell>
          <cell r="R4293">
            <v>442</v>
          </cell>
          <cell r="S4293">
            <v>442</v>
          </cell>
          <cell r="T4293">
            <v>5412</v>
          </cell>
          <cell r="U4293">
            <v>5412</v>
          </cell>
          <cell r="V4293">
            <v>5412</v>
          </cell>
          <cell r="W4293">
            <v>5412</v>
          </cell>
          <cell r="X4293" t="str">
            <v>SWITCH SWITCH AND SOCKET EXTENSION SOCKET LED PANEL LIGHT DISPLAY COOLER FAX 254 20 651744 INFO CREATIVE-INNOVATION COM</v>
          </cell>
          <cell r="Y4293" t="str">
            <v>Valide</v>
          </cell>
        </row>
        <row r="4294">
          <cell r="A4294" t="str">
            <v>PCIU9113712</v>
          </cell>
          <cell r="B4294">
            <v>40</v>
          </cell>
          <cell r="C4294" t="str">
            <v>NGRI00248700</v>
          </cell>
          <cell r="D4294">
            <v>0</v>
          </cell>
          <cell r="E4294">
            <v>0</v>
          </cell>
          <cell r="F4294">
            <v>0</v>
          </cell>
          <cell r="G4294">
            <v>0</v>
          </cell>
          <cell r="H4294">
            <v>0</v>
          </cell>
          <cell r="I4294" t="str">
            <v>2020 MSA 167401</v>
          </cell>
          <cell r="J4294">
            <v>62</v>
          </cell>
          <cell r="K4294" t="str">
            <v>PINGYANG SINOPLAST MACHINERY CO LTDADD DOUBEI INDUSTRIAL SONGBUTOWN</v>
          </cell>
          <cell r="L4294" t="str">
            <v>XPRO PACKAGING LTD P O BOX 19006-00500 NAIROBI KENYAEMAILFINANCE XPR</v>
          </cell>
          <cell r="M4294" t="str">
            <v>CN</v>
          </cell>
          <cell r="N4294" t="str">
            <v>CNNGB</v>
          </cell>
          <cell r="O4294" t="str">
            <v>PK</v>
          </cell>
          <cell r="P4294">
            <v>21</v>
          </cell>
          <cell r="Q4294">
            <v>21</v>
          </cell>
          <cell r="R4294">
            <v>21</v>
          </cell>
          <cell r="S4294">
            <v>21</v>
          </cell>
          <cell r="T4294">
            <v>12905</v>
          </cell>
          <cell r="U4294">
            <v>12905</v>
          </cell>
          <cell r="V4294">
            <v>12905</v>
          </cell>
          <cell r="W4294">
            <v>12905</v>
          </cell>
          <cell r="X4294" t="str">
            <v>COMPLETE THERMOFORMING PLANT MACHINERY WITH ACCESSORIES FOR MAKING PLASTIC PACKAGING PRODUCTS TEL 0086-577-63790922 FAX 0086-577-63790122</v>
          </cell>
          <cell r="Y4294" t="str">
            <v>Valide</v>
          </cell>
        </row>
        <row r="4295">
          <cell r="A4295" t="str">
            <v>GCXU5181460</v>
          </cell>
          <cell r="B4295">
            <v>40</v>
          </cell>
          <cell r="C4295" t="str">
            <v>NGRI00248800</v>
          </cell>
          <cell r="D4295">
            <v>0</v>
          </cell>
          <cell r="E4295">
            <v>0</v>
          </cell>
          <cell r="F4295">
            <v>0</v>
          </cell>
          <cell r="G4295">
            <v>0</v>
          </cell>
          <cell r="H4295">
            <v>0</v>
          </cell>
          <cell r="I4295" t="str">
            <v>2020 MSA 167401</v>
          </cell>
          <cell r="J4295">
            <v>63</v>
          </cell>
          <cell r="K4295" t="str">
            <v>SK DAYA INTERNATIONAL CO LIMITED</v>
          </cell>
          <cell r="L4295" t="str">
            <v>PARIS LIMITED P O BOX 49085-00100NAIROBI KENYATEL 254 725 420 420 PINN</v>
          </cell>
          <cell r="M4295" t="str">
            <v>CN</v>
          </cell>
          <cell r="N4295" t="str">
            <v>CNNGB</v>
          </cell>
          <cell r="O4295" t="str">
            <v>CT</v>
          </cell>
          <cell r="P4295">
            <v>436</v>
          </cell>
          <cell r="Q4295">
            <v>436</v>
          </cell>
          <cell r="R4295">
            <v>436</v>
          </cell>
          <cell r="S4295">
            <v>436</v>
          </cell>
          <cell r="T4295">
            <v>7920</v>
          </cell>
          <cell r="U4295">
            <v>7920</v>
          </cell>
          <cell r="V4295">
            <v>7920</v>
          </cell>
          <cell r="W4295">
            <v>7920</v>
          </cell>
          <cell r="X4295" t="str">
            <v>CANDLES FEEDING BOTTLE FEEDING SET KIDS BOWL SET PLASTIC SPOON PLASTIC TOYS SPONGE BALL WATER BOTTLE TOOTHPICK</v>
          </cell>
          <cell r="Y4295" t="str">
            <v>Valide</v>
          </cell>
        </row>
        <row r="4296">
          <cell r="A4296" t="str">
            <v>PCIU9006801</v>
          </cell>
          <cell r="B4296">
            <v>40</v>
          </cell>
          <cell r="C4296" t="str">
            <v>NGSI00350900</v>
          </cell>
          <cell r="D4296">
            <v>0</v>
          </cell>
          <cell r="E4296">
            <v>0</v>
          </cell>
          <cell r="F4296">
            <v>0</v>
          </cell>
          <cell r="G4296">
            <v>0</v>
          </cell>
          <cell r="H4296">
            <v>0</v>
          </cell>
          <cell r="I4296" t="str">
            <v>2020 MSA 167472</v>
          </cell>
          <cell r="J4296">
            <v>111</v>
          </cell>
          <cell r="K4296" t="str">
            <v>BABEL CONSTRUCTION AND HARDWARE LTDSHIJIAZHUANG HEBEI CHINA</v>
          </cell>
          <cell r="L4296" t="str">
            <v>LUCKY IRON MONGERS LIMITED 48900606 NAIROBI KENYAEMAIL SANJAYNAGARIA</v>
          </cell>
          <cell r="M4296" t="str">
            <v>CN</v>
          </cell>
          <cell r="N4296" t="str">
            <v>CNNGB</v>
          </cell>
          <cell r="O4296" t="str">
            <v>CT</v>
          </cell>
          <cell r="P4296">
            <v>1351</v>
          </cell>
          <cell r="Q4296">
            <v>1351</v>
          </cell>
          <cell r="R4296">
            <v>1351</v>
          </cell>
          <cell r="S4296">
            <v>1351</v>
          </cell>
          <cell r="T4296">
            <v>24530</v>
          </cell>
          <cell r="U4296">
            <v>24530</v>
          </cell>
          <cell r="V4296">
            <v>24530</v>
          </cell>
          <cell r="W4296">
            <v>24530</v>
          </cell>
          <cell r="X4296" t="str">
            <v>TAPS VALVES HAMMERS CHISELS HEDGE SHEAR PADBOLTS AND TOOLS INLAND HAULAGE FROM MOMBASA TO ICD EMBAKASI ON FREIGHT COLLECT BASIS</v>
          </cell>
          <cell r="Y4296" t="str">
            <v>Valide</v>
          </cell>
        </row>
        <row r="4297">
          <cell r="A4297" t="str">
            <v>PCIU9514628</v>
          </cell>
          <cell r="B4297">
            <v>40</v>
          </cell>
          <cell r="C4297" t="str">
            <v>NGTT00016500</v>
          </cell>
          <cell r="D4297">
            <v>0</v>
          </cell>
          <cell r="E4297">
            <v>0</v>
          </cell>
          <cell r="F4297">
            <v>0</v>
          </cell>
          <cell r="G4297">
            <v>0</v>
          </cell>
          <cell r="H4297">
            <v>0</v>
          </cell>
          <cell r="I4297" t="str">
            <v>2020 MSA 167401</v>
          </cell>
          <cell r="J4297">
            <v>143</v>
          </cell>
          <cell r="K4297" t="str">
            <v>TRUCKMATE INTERNATIONAL LIMITEDP O BOX 957 OFFSHOREINCORPORATIONS CENT</v>
          </cell>
          <cell r="L4297" t="str">
            <v>TO ORDER</v>
          </cell>
          <cell r="M4297" t="str">
            <v>CN</v>
          </cell>
          <cell r="N4297" t="str">
            <v>CNNGB</v>
          </cell>
          <cell r="O4297" t="str">
            <v>PP</v>
          </cell>
          <cell r="P4297">
            <v>856</v>
          </cell>
          <cell r="Q4297">
            <v>856</v>
          </cell>
          <cell r="R4297">
            <v>856</v>
          </cell>
          <cell r="S4297">
            <v>856</v>
          </cell>
          <cell r="T4297">
            <v>60128</v>
          </cell>
          <cell r="U4297">
            <v>60128</v>
          </cell>
          <cell r="V4297">
            <v>60128</v>
          </cell>
          <cell r="W4297">
            <v>60128</v>
          </cell>
          <cell r="X4297" t="str">
            <v>CHAO YANG BRAND TYRES AS PER PROFORMA INVOICE NO TML-BIL 200915 DATED 28-07-2020 IDF NUMBER E2008383745 DRAWN UNDER ABSA BANK KENYA PLC IRREVOCABLE LETTER OF CREDIT NUMBER 077ILC2202330005 DATED 26 AUGUST 2020 TRADE TERMS FOB CHINA PIN NO P051116193C TELEPHONE NO 254 735 517390 EMAIL SV BHACHUIND CO KE DEM DET APPLICATION DAY - CTIC D5 28 DAYS FREE COMBINED DETENTION INBOUND CONTAINER CRITERIA RFA EXCEPTION NGB17A00029 - APPROVAL NUMBER LNTRF20060723B</v>
          </cell>
          <cell r="Y4297" t="str">
            <v>Valide</v>
          </cell>
        </row>
        <row r="4298">
          <cell r="A4298" t="str">
            <v>PCIU1543002</v>
          </cell>
          <cell r="B4298">
            <v>20</v>
          </cell>
          <cell r="C4298" t="str">
            <v>NGZF00705700</v>
          </cell>
          <cell r="D4298">
            <v>0</v>
          </cell>
          <cell r="E4298">
            <v>0</v>
          </cell>
          <cell r="F4298">
            <v>0</v>
          </cell>
          <cell r="G4298">
            <v>0</v>
          </cell>
          <cell r="H4298">
            <v>0</v>
          </cell>
          <cell r="I4298" t="str">
            <v>2020 MSA 167472</v>
          </cell>
          <cell r="J4298">
            <v>134</v>
          </cell>
          <cell r="K4298" t="str">
            <v>SINGER AFRICA MIDDLE EAST LTD P OBOX 249 AMMAN 11118 JORDAN</v>
          </cell>
          <cell r="L4298" t="str">
            <v>TO THE ORDER OF NCBA BANK KENYAPLC NAIROBI</v>
          </cell>
          <cell r="M4298" t="str">
            <v>CN</v>
          </cell>
          <cell r="N4298" t="str">
            <v>CNNGB</v>
          </cell>
          <cell r="O4298" t="str">
            <v>CT</v>
          </cell>
          <cell r="P4298">
            <v>1200</v>
          </cell>
          <cell r="Q4298">
            <v>1200</v>
          </cell>
          <cell r="R4298">
            <v>0</v>
          </cell>
          <cell r="S4298">
            <v>0</v>
          </cell>
          <cell r="T4298">
            <v>12600</v>
          </cell>
          <cell r="U4298">
            <v>12600</v>
          </cell>
          <cell r="V4298">
            <v>0</v>
          </cell>
          <cell r="W4298">
            <v>0</v>
          </cell>
          <cell r="X4298" t="str">
            <v>1200 PCS SINGER STRT STCH SEW MACHINE HEAD ONLY MDL 15NL1B BROWN BX AS PER PROFORMA INVOICE NO 7001344 DATED 29 06 2020 UNDER IDF NO E2007354462 INCOTERMS 2010 CFR - MOMBASA PORT KENYA L C NO TF2019233082</v>
          </cell>
          <cell r="Y4298" t="str">
            <v>Valide</v>
          </cell>
        </row>
        <row r="4299">
          <cell r="A4299" t="str">
            <v>APHU6497863</v>
          </cell>
          <cell r="B4299">
            <v>40</v>
          </cell>
          <cell r="C4299" t="str">
            <v>NJKT362024</v>
          </cell>
          <cell r="D4299">
            <v>0</v>
          </cell>
          <cell r="E4299">
            <v>0</v>
          </cell>
          <cell r="F4299">
            <v>0</v>
          </cell>
          <cell r="G4299">
            <v>0</v>
          </cell>
          <cell r="H4299">
            <v>0</v>
          </cell>
          <cell r="I4299" t="str">
            <v>2020 MSA 167143</v>
          </cell>
          <cell r="J4299">
            <v>250</v>
          </cell>
          <cell r="K4299" t="str">
            <v>AL RAHEEB ELECTRONICS LLCP O BOX 30196 DEIRA DUBAIUNITED ARAB EMIRA</v>
          </cell>
          <cell r="L4299" t="str">
            <v>AETLANTIQ GROUP LIMITED 8 PREMIER INDUSTRIAL PARK BABA DOGO RDP O BO</v>
          </cell>
          <cell r="M4299" t="str">
            <v>CN</v>
          </cell>
          <cell r="N4299" t="str">
            <v>CNWHI</v>
          </cell>
          <cell r="O4299" t="str">
            <v>CT</v>
          </cell>
          <cell r="P4299">
            <v>647</v>
          </cell>
          <cell r="Q4299">
            <v>647</v>
          </cell>
          <cell r="R4299">
            <v>647</v>
          </cell>
          <cell r="S4299">
            <v>647</v>
          </cell>
          <cell r="T4299">
            <v>10296</v>
          </cell>
          <cell r="U4299">
            <v>10296</v>
          </cell>
          <cell r="V4299">
            <v>10296</v>
          </cell>
          <cell r="W4299">
            <v>10296</v>
          </cell>
          <cell r="X4299" t="str">
            <v>WATER HEATER HS CODE 851610 FREIGHT COLLECT</v>
          </cell>
          <cell r="Y4299" t="str">
            <v>Valide</v>
          </cell>
        </row>
        <row r="4300">
          <cell r="A4300" t="str">
            <v>TRHU2630327</v>
          </cell>
          <cell r="B4300">
            <v>20</v>
          </cell>
          <cell r="C4300" t="str">
            <v>NJYH300587</v>
          </cell>
          <cell r="D4300">
            <v>0</v>
          </cell>
          <cell r="E4300">
            <v>0</v>
          </cell>
          <cell r="F4300">
            <v>0</v>
          </cell>
          <cell r="G4300">
            <v>0</v>
          </cell>
          <cell r="H4300">
            <v>0</v>
          </cell>
          <cell r="I4300" t="str">
            <v>2020 MSA 167307</v>
          </cell>
          <cell r="J4300">
            <v>248</v>
          </cell>
          <cell r="K4300" t="str">
            <v>JIANGSU ZHONGXIANGPHOTOELECTRIC CO LTD GUOJI INDUSTRIAL PARK YANGZH</v>
          </cell>
          <cell r="L4300" t="str">
            <v>MASTER POWER SYSTEMS LTD 33 PARKLAND ROAD OPP IMPAHALA HOTELP O BOX</v>
          </cell>
          <cell r="M4300" t="str">
            <v>CN</v>
          </cell>
          <cell r="N4300" t="str">
            <v>CNSHA</v>
          </cell>
          <cell r="O4300" t="str">
            <v>PK</v>
          </cell>
          <cell r="P4300">
            <v>363</v>
          </cell>
          <cell r="Q4300">
            <v>363</v>
          </cell>
          <cell r="R4300">
            <v>363</v>
          </cell>
          <cell r="S4300">
            <v>363</v>
          </cell>
          <cell r="T4300">
            <v>13103</v>
          </cell>
          <cell r="U4300">
            <v>13103</v>
          </cell>
          <cell r="V4300">
            <v>13103</v>
          </cell>
          <cell r="W4300">
            <v>13103</v>
          </cell>
          <cell r="X4300" t="str">
            <v>SOLAR STREET LIGHT HS CODE 940540 LIGHT POLE HS CODE 730890 PLASTIC BOX HS CODE 392690 FREIGHT PREPAID</v>
          </cell>
          <cell r="Y4300" t="str">
            <v>Valide</v>
          </cell>
        </row>
        <row r="4301">
          <cell r="A4301" t="str">
            <v>BMOU2554960</v>
          </cell>
          <cell r="B4301">
            <v>20</v>
          </cell>
          <cell r="C4301" t="str">
            <v>NKAA00083700</v>
          </cell>
          <cell r="D4301">
            <v>0</v>
          </cell>
          <cell r="E4301">
            <v>0</v>
          </cell>
          <cell r="F4301">
            <v>0</v>
          </cell>
          <cell r="G4301">
            <v>0</v>
          </cell>
          <cell r="H4301">
            <v>0</v>
          </cell>
          <cell r="I4301" t="str">
            <v>2020 MSA 167261</v>
          </cell>
          <cell r="J4301">
            <v>188</v>
          </cell>
          <cell r="K4301" t="str">
            <v>JIANGSU XINGYE PLASTIC CO LTD ZHOUZHUANG TOWN JIANGYIN CITY JIANGSU P</v>
          </cell>
          <cell r="L4301" t="str">
            <v>HENGCHANG PLASTIC U CO LTD P O BOX 24259 KAMPALA UGANDA</v>
          </cell>
          <cell r="M4301" t="str">
            <v>CN</v>
          </cell>
          <cell r="N4301" t="str">
            <v>CNZJG</v>
          </cell>
          <cell r="O4301" t="str">
            <v>BG</v>
          </cell>
          <cell r="P4301">
            <v>120</v>
          </cell>
          <cell r="Q4301">
            <v>120</v>
          </cell>
          <cell r="R4301">
            <v>0</v>
          </cell>
          <cell r="S4301">
            <v>0</v>
          </cell>
          <cell r="T4301">
            <v>133200</v>
          </cell>
          <cell r="U4301">
            <v>133200</v>
          </cell>
          <cell r="V4301">
            <v>0</v>
          </cell>
          <cell r="W4301">
            <v>0</v>
          </cell>
          <cell r="X4301" t="str">
            <v>JADE BRAND POLYESTER CHIPS CZ-302 JADE BRAND POLYESTER CHIPS CZ-328 CARGO IN TRANSIT TO KAMPALA UGANDA INLAND HAULAGE FROM MOMBASA TO KAMPALA ON CONSIGNEES OWN RISK AND ACCOUNT CARRIERS LIABILITY CEASES AT MOMBASA FREIGHT COLLECT</v>
          </cell>
          <cell r="Y4301" t="str">
            <v>Valide</v>
          </cell>
        </row>
        <row r="4302">
          <cell r="A4302" t="str">
            <v>DRYU2630980</v>
          </cell>
          <cell r="B4302">
            <v>20</v>
          </cell>
          <cell r="C4302" t="str">
            <v>NKAA00085800</v>
          </cell>
          <cell r="D4302">
            <v>0</v>
          </cell>
          <cell r="E4302">
            <v>0</v>
          </cell>
          <cell r="F4302">
            <v>0</v>
          </cell>
          <cell r="G4302">
            <v>0</v>
          </cell>
          <cell r="H4302">
            <v>0</v>
          </cell>
          <cell r="I4302" t="str">
            <v>2020 MSA 167472</v>
          </cell>
          <cell r="J4302">
            <v>237</v>
          </cell>
          <cell r="K4302" t="str">
            <v>JIANGYIN XINGTAI NEW MATERIALCO LTDZHOUZHUANG JIANGYIN JIANGSUPROVINC</v>
          </cell>
          <cell r="L4302" t="str">
            <v>SAFEPAK LIMITED OFF MOMBASA ROAD OPPOSITE SAMOER BUSINESS PARKBEHIND W</v>
          </cell>
          <cell r="M4302" t="str">
            <v>CN</v>
          </cell>
          <cell r="N4302" t="str">
            <v>CNZJG</v>
          </cell>
          <cell r="O4302" t="str">
            <v>BG</v>
          </cell>
          <cell r="P4302">
            <v>100</v>
          </cell>
          <cell r="Q4302">
            <v>100</v>
          </cell>
          <cell r="R4302">
            <v>100</v>
          </cell>
          <cell r="S4302">
            <v>100</v>
          </cell>
          <cell r="T4302">
            <v>111000</v>
          </cell>
          <cell r="U4302">
            <v>111000</v>
          </cell>
          <cell r="V4302">
            <v>111000</v>
          </cell>
          <cell r="W4302">
            <v>111000</v>
          </cell>
          <cell r="X4302" t="str">
            <v>110MT OF POLYETHYLENE TEREPHTHALATE CZ328A 21 DAYS FREE DETENTION AT DESTINATION</v>
          </cell>
          <cell r="Y4302" t="str">
            <v>Valide</v>
          </cell>
        </row>
        <row r="4303">
          <cell r="A4303" t="str">
            <v>PCIU1068284</v>
          </cell>
          <cell r="B4303">
            <v>20</v>
          </cell>
          <cell r="C4303" t="str">
            <v>NKAA00085800</v>
          </cell>
          <cell r="D4303">
            <v>0</v>
          </cell>
          <cell r="E4303">
            <v>0</v>
          </cell>
          <cell r="F4303">
            <v>0</v>
          </cell>
          <cell r="G4303">
            <v>0</v>
          </cell>
          <cell r="H4303">
            <v>0</v>
          </cell>
          <cell r="I4303" t="str">
            <v>2020 MSA 167472</v>
          </cell>
          <cell r="J4303">
            <v>237</v>
          </cell>
          <cell r="K4303" t="str">
            <v>JIANGYIN XINGTAI NEW MATERIALCO LTDZHOUZHUANG JIANGYIN JIANGSUPROVINC</v>
          </cell>
          <cell r="L4303" t="str">
            <v>SAFEPAK LIMITED OFF MOMBASA ROAD OPPOSITE SAMOER BUSINESS PARKBEHIND W</v>
          </cell>
          <cell r="M4303" t="str">
            <v>CN</v>
          </cell>
          <cell r="N4303" t="str">
            <v>CNZJG</v>
          </cell>
          <cell r="O4303" t="str">
            <v>BG</v>
          </cell>
          <cell r="P4303">
            <v>100</v>
          </cell>
          <cell r="Q4303">
            <v>100</v>
          </cell>
          <cell r="R4303">
            <v>100</v>
          </cell>
          <cell r="S4303">
            <v>100</v>
          </cell>
          <cell r="T4303">
            <v>111000</v>
          </cell>
          <cell r="U4303">
            <v>111000</v>
          </cell>
          <cell r="V4303">
            <v>111000</v>
          </cell>
          <cell r="W4303">
            <v>111000</v>
          </cell>
          <cell r="X4303" t="str">
            <v>110MT OF POLYETHYLENE TEREPHTHALATE CZ328A 21 DAYS FREE DETENTION AT DESTINATION</v>
          </cell>
          <cell r="Y4303" t="str">
            <v>Valide</v>
          </cell>
        </row>
        <row r="4304">
          <cell r="A4304" t="str">
            <v>PCIU8841502</v>
          </cell>
          <cell r="B4304">
            <v>40</v>
          </cell>
          <cell r="C4304" t="str">
            <v>NKAC00048700</v>
          </cell>
          <cell r="D4304">
            <v>0</v>
          </cell>
          <cell r="E4304">
            <v>0</v>
          </cell>
          <cell r="F4304">
            <v>0</v>
          </cell>
          <cell r="G4304">
            <v>0</v>
          </cell>
          <cell r="H4304">
            <v>0</v>
          </cell>
          <cell r="I4304" t="str">
            <v>2020 MSA 167172</v>
          </cell>
          <cell r="J4304">
            <v>11</v>
          </cell>
          <cell r="K4304" t="str">
            <v>SHANGHAI SUNFLOWER IMPORT ANDEXPORT CO LTD ROOM 728 UNIT A 710 SIPING</v>
          </cell>
          <cell r="L4304" t="str">
            <v>HENGCHANG PLASTIC U CO LTD P O BOX 22191KAMPALA UGANDA</v>
          </cell>
          <cell r="M4304" t="str">
            <v>TH</v>
          </cell>
          <cell r="N4304" t="str">
            <v>CNNKG</v>
          </cell>
          <cell r="O4304" t="str">
            <v>CT</v>
          </cell>
          <cell r="P4304">
            <v>2591</v>
          </cell>
          <cell r="Q4304">
            <v>2591</v>
          </cell>
          <cell r="R4304">
            <v>0</v>
          </cell>
          <cell r="S4304">
            <v>0</v>
          </cell>
          <cell r="T4304">
            <v>29019</v>
          </cell>
          <cell r="U4304">
            <v>29019</v>
          </cell>
          <cell r="V4304">
            <v>0</v>
          </cell>
          <cell r="W4304">
            <v>0</v>
          </cell>
          <cell r="X4304" t="str">
            <v>GLASS REFILLS THE SHIPPER DECLARES THAT THE CARRIAGE FROM MOMBASA PORT TO KAMPALA IS UNDER THE CONSIGNEE S ARRANGEMENT ACCOUNT AND RESPONSIBILITY CARRIER S LIABILITY CEASES AT MOMBASA PORT ONLY</v>
          </cell>
          <cell r="Y4304" t="str">
            <v>Valide</v>
          </cell>
        </row>
        <row r="4305">
          <cell r="A4305" t="str">
            <v>PCIU1670795</v>
          </cell>
          <cell r="B4305">
            <v>20</v>
          </cell>
          <cell r="C4305" t="str">
            <v>NKAJ90072200</v>
          </cell>
          <cell r="D4305">
            <v>0</v>
          </cell>
          <cell r="E4305">
            <v>0</v>
          </cell>
          <cell r="F4305">
            <v>0</v>
          </cell>
          <cell r="G4305">
            <v>0</v>
          </cell>
          <cell r="H4305">
            <v>0</v>
          </cell>
          <cell r="I4305" t="str">
            <v>2020 MSA 167172</v>
          </cell>
          <cell r="J4305">
            <v>384</v>
          </cell>
          <cell r="K4305" t="str">
            <v>ELITE PROFIT INTERNATIONAL TRADINGLIMITED YINGCHUN ROAD LUOHU DISTRIC</v>
          </cell>
          <cell r="L4305" t="str">
            <v>KANSAI PLASCON UGANDA LTD</v>
          </cell>
          <cell r="M4305" t="str">
            <v>TH</v>
          </cell>
          <cell r="N4305" t="str">
            <v>CNSHA</v>
          </cell>
          <cell r="O4305" t="str">
            <v>BG</v>
          </cell>
          <cell r="P4305">
            <v>3600</v>
          </cell>
          <cell r="Q4305">
            <v>3600</v>
          </cell>
          <cell r="R4305">
            <v>0</v>
          </cell>
          <cell r="S4305">
            <v>0</v>
          </cell>
          <cell r="T4305">
            <v>90360</v>
          </cell>
          <cell r="U4305">
            <v>90360</v>
          </cell>
          <cell r="V4305">
            <v>0</v>
          </cell>
          <cell r="W4305">
            <v>0</v>
          </cell>
          <cell r="X4305" t="str">
            <v>CALCIUM CARBONATE ANGEL PCC UC1 CARGO IN TRANSIT TO KAMPALA VIA MOMBASA ON CONSIGNEES OWN RISK AND COST CARRIER S RESPONSIBILITY CEASES AT KEMBA TEL 86-755-82145675 FAX 86-755-82145544 EMAIL MARKET EPITL COM 254 20 4440817 2 54 736 614514 254 772 413819 254 774532107 254723912881</v>
          </cell>
          <cell r="Y4305" t="str">
            <v>Valide</v>
          </cell>
        </row>
        <row r="4306">
          <cell r="A4306" t="str">
            <v>PCIU1401857</v>
          </cell>
          <cell r="B4306">
            <v>20</v>
          </cell>
          <cell r="C4306" t="str">
            <v>NKAJ90072200</v>
          </cell>
          <cell r="D4306">
            <v>0</v>
          </cell>
          <cell r="E4306">
            <v>0</v>
          </cell>
          <cell r="F4306">
            <v>0</v>
          </cell>
          <cell r="G4306">
            <v>0</v>
          </cell>
          <cell r="H4306">
            <v>0</v>
          </cell>
          <cell r="I4306" t="str">
            <v>2020 MSA 167172</v>
          </cell>
          <cell r="J4306">
            <v>384</v>
          </cell>
          <cell r="K4306" t="str">
            <v>ELITE PROFIT INTERNATIONAL TRADINGLIMITED YINGCHUN ROAD LUOHU DISTRIC</v>
          </cell>
          <cell r="L4306" t="str">
            <v>KANSAI PLASCON UGANDA LTD</v>
          </cell>
          <cell r="M4306" t="str">
            <v>TH</v>
          </cell>
          <cell r="N4306" t="str">
            <v>CNSHA</v>
          </cell>
          <cell r="O4306" t="str">
            <v>BG</v>
          </cell>
          <cell r="P4306">
            <v>3600</v>
          </cell>
          <cell r="Q4306">
            <v>3600</v>
          </cell>
          <cell r="R4306">
            <v>0</v>
          </cell>
          <cell r="S4306">
            <v>0</v>
          </cell>
          <cell r="T4306">
            <v>90360</v>
          </cell>
          <cell r="U4306">
            <v>90360</v>
          </cell>
          <cell r="V4306">
            <v>0</v>
          </cell>
          <cell r="W4306">
            <v>0</v>
          </cell>
          <cell r="X4306" t="str">
            <v>CALCIUM CARBONATE ANGEL PCC UC1 CARGO IN TRANSIT TO KAMPALA VIA MOMBASA ON CONSIGNEES OWN RISK AND COST CARRIER S RESPONSIBILITY CEASES AT KEMBA TEL 86-755-82145675 FAX 86-755-82145544 EMAIL MARKET EPITL COM 254 20 4440817 2 54 736 614514 254 772 413819 254 774532107 254723912881</v>
          </cell>
          <cell r="Y4306" t="str">
            <v>Valide</v>
          </cell>
        </row>
        <row r="4307">
          <cell r="A4307" t="str">
            <v>PCIU1669670</v>
          </cell>
          <cell r="B4307">
            <v>20</v>
          </cell>
          <cell r="C4307" t="str">
            <v>NKAJ90072200</v>
          </cell>
          <cell r="D4307">
            <v>0</v>
          </cell>
          <cell r="E4307">
            <v>0</v>
          </cell>
          <cell r="F4307">
            <v>0</v>
          </cell>
          <cell r="G4307">
            <v>0</v>
          </cell>
          <cell r="H4307">
            <v>0</v>
          </cell>
          <cell r="I4307" t="str">
            <v>2020 MSA 167172</v>
          </cell>
          <cell r="J4307">
            <v>384</v>
          </cell>
          <cell r="K4307" t="str">
            <v>ELITE PROFIT INTERNATIONAL TRADINGLIMITED YINGCHUN ROAD LUOHU DISTRIC</v>
          </cell>
          <cell r="L4307" t="str">
            <v>KANSAI PLASCON UGANDA LTD</v>
          </cell>
          <cell r="M4307" t="str">
            <v>TH</v>
          </cell>
          <cell r="N4307" t="str">
            <v>CNSHA</v>
          </cell>
          <cell r="O4307" t="str">
            <v>BG</v>
          </cell>
          <cell r="P4307">
            <v>3600</v>
          </cell>
          <cell r="Q4307">
            <v>3600</v>
          </cell>
          <cell r="R4307">
            <v>0</v>
          </cell>
          <cell r="S4307">
            <v>0</v>
          </cell>
          <cell r="T4307">
            <v>90360</v>
          </cell>
          <cell r="U4307">
            <v>90360</v>
          </cell>
          <cell r="V4307">
            <v>0</v>
          </cell>
          <cell r="W4307">
            <v>0</v>
          </cell>
          <cell r="X4307" t="str">
            <v>CALCIUM CARBONATE ANGEL PCC UC1 CARGO IN TRANSIT TO KAMPALA VIA MOMBASA ON CONSIGNEES OWN RISK AND COST CARRIER S RESPONSIBILITY CEASES AT KEMBA TEL 86-755-82145675 FAX 86-755-82145544 EMAIL MARKET EPITL COM 254 20 4440817 2 54 736 614514 254 772 413819 254 774532107 254723912881</v>
          </cell>
          <cell r="Y4307" t="str">
            <v>Valide</v>
          </cell>
        </row>
        <row r="4308">
          <cell r="A4308" t="str">
            <v>PCIU1465487</v>
          </cell>
          <cell r="B4308">
            <v>20</v>
          </cell>
          <cell r="C4308" t="str">
            <v>NKAJ90072200</v>
          </cell>
          <cell r="D4308">
            <v>0</v>
          </cell>
          <cell r="E4308">
            <v>0</v>
          </cell>
          <cell r="F4308">
            <v>0</v>
          </cell>
          <cell r="G4308">
            <v>0</v>
          </cell>
          <cell r="H4308">
            <v>0</v>
          </cell>
          <cell r="I4308" t="str">
            <v>2020 MSA 167172</v>
          </cell>
          <cell r="J4308">
            <v>384</v>
          </cell>
          <cell r="K4308" t="str">
            <v>ELITE PROFIT INTERNATIONAL TRADINGLIMITED YINGCHUN ROAD LUOHU DISTRIC</v>
          </cell>
          <cell r="L4308" t="str">
            <v>KANSAI PLASCON UGANDA LTD</v>
          </cell>
          <cell r="M4308" t="str">
            <v>TH</v>
          </cell>
          <cell r="N4308" t="str">
            <v>CNSHA</v>
          </cell>
          <cell r="O4308" t="str">
            <v>BG</v>
          </cell>
          <cell r="P4308">
            <v>3600</v>
          </cell>
          <cell r="Q4308">
            <v>3600</v>
          </cell>
          <cell r="R4308">
            <v>0</v>
          </cell>
          <cell r="S4308">
            <v>0</v>
          </cell>
          <cell r="T4308">
            <v>90360</v>
          </cell>
          <cell r="U4308">
            <v>90360</v>
          </cell>
          <cell r="V4308">
            <v>0</v>
          </cell>
          <cell r="W4308">
            <v>0</v>
          </cell>
          <cell r="X4308" t="str">
            <v>CALCIUM CARBONATE ANGEL PCC UC1 CARGO IN TRANSIT TO KAMPALA VIA MOMBASA ON CONSIGNEES OWN RISK AND COST CARRIER S RESPONSIBILITY CEASES AT KEMBA TEL 86-755-82145675 FAX 86-755-82145544 EMAIL MARKET EPITL COM 254 20 4440817 2 54 736 614514 254 772 413819 254 774532107 254723912881</v>
          </cell>
          <cell r="Y4308" t="str">
            <v>Valide</v>
          </cell>
        </row>
        <row r="4309">
          <cell r="A4309" t="str">
            <v>PCIU1387390</v>
          </cell>
          <cell r="B4309">
            <v>20</v>
          </cell>
          <cell r="C4309" t="str">
            <v>NKAJ90072200</v>
          </cell>
          <cell r="D4309">
            <v>0</v>
          </cell>
          <cell r="E4309">
            <v>0</v>
          </cell>
          <cell r="F4309">
            <v>0</v>
          </cell>
          <cell r="G4309">
            <v>0</v>
          </cell>
          <cell r="H4309">
            <v>0</v>
          </cell>
          <cell r="I4309" t="str">
            <v>2020 MSA 167172</v>
          </cell>
          <cell r="J4309">
            <v>384</v>
          </cell>
          <cell r="K4309" t="str">
            <v>ELITE PROFIT INTERNATIONAL TRADINGLIMITED YINGCHUN ROAD LUOHU DISTRIC</v>
          </cell>
          <cell r="L4309" t="str">
            <v>KANSAI PLASCON UGANDA LTD</v>
          </cell>
          <cell r="M4309" t="str">
            <v>TH</v>
          </cell>
          <cell r="N4309" t="str">
            <v>CNSHA</v>
          </cell>
          <cell r="O4309" t="str">
            <v>BG</v>
          </cell>
          <cell r="P4309">
            <v>3600</v>
          </cell>
          <cell r="Q4309">
            <v>3600</v>
          </cell>
          <cell r="R4309">
            <v>0</v>
          </cell>
          <cell r="S4309">
            <v>0</v>
          </cell>
          <cell r="T4309">
            <v>90360</v>
          </cell>
          <cell r="U4309">
            <v>90360</v>
          </cell>
          <cell r="V4309">
            <v>0</v>
          </cell>
          <cell r="W4309">
            <v>0</v>
          </cell>
          <cell r="X4309" t="str">
            <v>CALCIUM CARBONATE ANGEL PCC UC1 CARGO IN TRANSIT TO KAMPALA VIA MOMBASA ON CONSIGNEES OWN RISK AND COST CARRIER S RESPONSIBILITY CEASES AT KEMBA TEL 86-755-82145675 FAX 86-755-82145544 EMAIL MARKET EPITL COM 254 20 4440817 2 54 736 614514 254 772 413819 254 774532107 254723912881</v>
          </cell>
          <cell r="Y4309" t="str">
            <v>Valide</v>
          </cell>
        </row>
        <row r="4310">
          <cell r="A4310" t="str">
            <v>TRHU1218953</v>
          </cell>
          <cell r="B4310">
            <v>20</v>
          </cell>
          <cell r="C4310" t="str">
            <v>NKQS90029500</v>
          </cell>
          <cell r="D4310">
            <v>0</v>
          </cell>
          <cell r="E4310">
            <v>0</v>
          </cell>
          <cell r="F4310">
            <v>0</v>
          </cell>
          <cell r="G4310">
            <v>0</v>
          </cell>
          <cell r="H4310">
            <v>0</v>
          </cell>
          <cell r="I4310" t="str">
            <v>2020 MSA 167172</v>
          </cell>
          <cell r="J4310">
            <v>19</v>
          </cell>
          <cell r="K4310" t="str">
            <v>YANCHENG JIANGYANG ENGINE CO LTDNO 20 TAIHU ROAD TINGHU ZONEYANCHENG</v>
          </cell>
          <cell r="L4310" t="str">
            <v>RAM TECH SUPPLIES LTD P O BOX18336-00500 NAIROBI KENYACONTACTMR RAJU</v>
          </cell>
          <cell r="M4310" t="str">
            <v>TH</v>
          </cell>
          <cell r="N4310" t="str">
            <v>CNSHA</v>
          </cell>
          <cell r="O4310" t="str">
            <v>PK</v>
          </cell>
          <cell r="P4310">
            <v>179</v>
          </cell>
          <cell r="Q4310">
            <v>179</v>
          </cell>
          <cell r="R4310">
            <v>179</v>
          </cell>
          <cell r="S4310">
            <v>179</v>
          </cell>
          <cell r="T4310">
            <v>19450</v>
          </cell>
          <cell r="U4310">
            <v>19450</v>
          </cell>
          <cell r="V4310">
            <v>19450</v>
          </cell>
          <cell r="W4310">
            <v>19450</v>
          </cell>
          <cell r="X4310" t="str">
            <v>DIESEL ENGINE FOR AGRICULTURE WATER SUPPLY TEL FAX 0717923001</v>
          </cell>
          <cell r="Y4310" t="str">
            <v>Valide</v>
          </cell>
        </row>
        <row r="4311">
          <cell r="A4311" t="str">
            <v>XXXU8458694</v>
          </cell>
          <cell r="B4311">
            <v>40</v>
          </cell>
          <cell r="C4311" t="str">
            <v>NNPL00055000</v>
          </cell>
          <cell r="D4311">
            <v>0</v>
          </cell>
          <cell r="E4311">
            <v>0</v>
          </cell>
          <cell r="F4311">
            <v>0</v>
          </cell>
          <cell r="G4311">
            <v>0</v>
          </cell>
          <cell r="H4311">
            <v>0</v>
          </cell>
          <cell r="I4311" t="str">
            <v>2020 MSA 167172</v>
          </cell>
          <cell r="J4311">
            <v>429</v>
          </cell>
          <cell r="K4311" t="str">
            <v>MEELUNIE B V CLAUDE DEBUSSYLAAN 40 1082 MDAMSTERDAM THE NETHERLANDS T</v>
          </cell>
          <cell r="L4311" t="str">
            <v>COOPER K BRANDS LTDMASHIARA PARK KAPTAGAT ROAD OFFWAIYAKI WAY LORESH</v>
          </cell>
          <cell r="M4311" t="str">
            <v>TH</v>
          </cell>
          <cell r="N4311" t="str">
            <v>CNFAN</v>
          </cell>
          <cell r="O4311" t="str">
            <v>BG</v>
          </cell>
          <cell r="P4311">
            <v>200</v>
          </cell>
          <cell r="Q4311">
            <v>200</v>
          </cell>
          <cell r="R4311">
            <v>200</v>
          </cell>
          <cell r="S4311">
            <v>200</v>
          </cell>
          <cell r="T4311">
            <v>200600</v>
          </cell>
          <cell r="U4311">
            <v>200600</v>
          </cell>
          <cell r="V4311">
            <v>200600</v>
          </cell>
          <cell r="W4311">
            <v>200600</v>
          </cell>
          <cell r="X4311" t="str">
            <v>10 X 20FT CONTAINER WITH 200 PP WOVEN BAG OF 1000 KGS NET EACH LOOSE LOADED NETT WEIGHT 200 000 00 KG DI-CALCIUM PHOSPHATE 18 POWDER FEED GRADE PROMILL BRAND IDF E2005331176 PIN NUMBER P051202338P FREIGHT PREPAID ALSO CONSIGNE E PIN P051202338P EMAIL INFO COOPERS CO KE MOBILE 0722 209840 ALSO NOTIFY PIN P051202338P EMAIL INFO COOPERS CO KE MOBILE 0722 209840</v>
          </cell>
          <cell r="Y4311" t="str">
            <v>Valide</v>
          </cell>
        </row>
        <row r="4312">
          <cell r="A4312" t="str">
            <v>OOLU8630847</v>
          </cell>
          <cell r="B4312">
            <v>40</v>
          </cell>
          <cell r="C4312" t="str">
            <v>OOLU2029901420</v>
          </cell>
          <cell r="D4312">
            <v>0</v>
          </cell>
          <cell r="E4312">
            <v>0</v>
          </cell>
          <cell r="F4312">
            <v>0</v>
          </cell>
          <cell r="G4312">
            <v>0</v>
          </cell>
          <cell r="H4312">
            <v>0</v>
          </cell>
          <cell r="I4312" t="str">
            <v>2020 MSA 167450</v>
          </cell>
          <cell r="J4312">
            <v>1</v>
          </cell>
          <cell r="K4312" t="str">
            <v>SHANDONG MINGTAI MEDICAL</v>
          </cell>
          <cell r="L4312" t="str">
            <v>VILLA SURGICAL AND EQUIPMENTS</v>
          </cell>
          <cell r="M4312" t="str">
            <v>JP</v>
          </cell>
          <cell r="N4312" t="str">
            <v>CNTXG</v>
          </cell>
          <cell r="O4312" t="str">
            <v>CT</v>
          </cell>
          <cell r="P4312">
            <v>905</v>
          </cell>
          <cell r="Q4312">
            <v>905</v>
          </cell>
          <cell r="R4312">
            <v>905</v>
          </cell>
          <cell r="S4312">
            <v>905</v>
          </cell>
          <cell r="T4312">
            <v>44519</v>
          </cell>
          <cell r="U4312">
            <v>44519</v>
          </cell>
          <cell r="V4312">
            <v>44519</v>
          </cell>
          <cell r="W4312">
            <v>44519</v>
          </cell>
          <cell r="X4312" t="str">
            <v>SINGLE CRANK HOSPITAL BED DOUBLE CRANK HOSPITAL BED THREE CRANK HOSPITAL BED PLACE OF DELIVERY PORT CLEARANCE</v>
          </cell>
          <cell r="Y4312" t="str">
            <v>Valide</v>
          </cell>
        </row>
        <row r="4313">
          <cell r="A4313" t="str">
            <v>OOLU8647433</v>
          </cell>
          <cell r="B4313">
            <v>40</v>
          </cell>
          <cell r="C4313" t="str">
            <v>OOLU2029901420</v>
          </cell>
          <cell r="D4313">
            <v>0</v>
          </cell>
          <cell r="E4313">
            <v>0</v>
          </cell>
          <cell r="F4313">
            <v>0</v>
          </cell>
          <cell r="G4313">
            <v>0</v>
          </cell>
          <cell r="H4313">
            <v>0</v>
          </cell>
          <cell r="I4313" t="str">
            <v>2020 MSA 167450</v>
          </cell>
          <cell r="J4313">
            <v>1</v>
          </cell>
          <cell r="K4313" t="str">
            <v>SHANDONG MINGTAI MEDICAL</v>
          </cell>
          <cell r="L4313" t="str">
            <v>VILLA SURGICAL AND EQUIPMENTS</v>
          </cell>
          <cell r="M4313" t="str">
            <v>JP</v>
          </cell>
          <cell r="N4313" t="str">
            <v>CNTXG</v>
          </cell>
          <cell r="O4313" t="str">
            <v>CT</v>
          </cell>
          <cell r="P4313">
            <v>905</v>
          </cell>
          <cell r="Q4313">
            <v>905</v>
          </cell>
          <cell r="R4313">
            <v>905</v>
          </cell>
          <cell r="S4313">
            <v>905</v>
          </cell>
          <cell r="T4313">
            <v>44519</v>
          </cell>
          <cell r="U4313">
            <v>44519</v>
          </cell>
          <cell r="V4313">
            <v>44519</v>
          </cell>
          <cell r="W4313">
            <v>44519</v>
          </cell>
          <cell r="X4313" t="str">
            <v>SINGLE CRANK HOSPITAL BED DOUBLE CRANK HOSPITAL BED THREE CRANK HOSPITAL BED PLACE OF DELIVERY PORT CLEARANCE</v>
          </cell>
          <cell r="Y4313" t="str">
            <v>Valide</v>
          </cell>
        </row>
        <row r="4314">
          <cell r="A4314" t="str">
            <v>TLLU5378350</v>
          </cell>
          <cell r="B4314">
            <v>40</v>
          </cell>
          <cell r="C4314" t="str">
            <v>OOLU2114469450</v>
          </cell>
          <cell r="D4314">
            <v>0</v>
          </cell>
          <cell r="E4314">
            <v>0</v>
          </cell>
          <cell r="F4314">
            <v>0</v>
          </cell>
          <cell r="G4314">
            <v>0</v>
          </cell>
          <cell r="H4314">
            <v>0</v>
          </cell>
          <cell r="I4314" t="str">
            <v>2020 MSA 167487</v>
          </cell>
          <cell r="J4314">
            <v>3</v>
          </cell>
          <cell r="K4314" t="str">
            <v>BEIJING RINKO COMPANY</v>
          </cell>
          <cell r="L4314" t="str">
            <v>RINKO COMPANY LIMITED</v>
          </cell>
          <cell r="M4314" t="str">
            <v>CN</v>
          </cell>
          <cell r="N4314" t="str">
            <v>CNSHK</v>
          </cell>
          <cell r="O4314" t="str">
            <v>PK</v>
          </cell>
          <cell r="P4314">
            <v>993</v>
          </cell>
          <cell r="Q4314">
            <v>993</v>
          </cell>
          <cell r="R4314">
            <v>993</v>
          </cell>
          <cell r="S4314">
            <v>993</v>
          </cell>
          <cell r="T4314">
            <v>12163</v>
          </cell>
          <cell r="U4314">
            <v>12163</v>
          </cell>
          <cell r="V4314">
            <v>12163</v>
          </cell>
          <cell r="W4314">
            <v>12163</v>
          </cell>
          <cell r="X4314" t="str">
            <v>HANDBAGS SCHOOL BAGS PVC REXINE LOOP PIN STRAP PULLING PIN PLACE OF DELIVERY PORT CLEARANCE</v>
          </cell>
          <cell r="Y4314" t="str">
            <v>Valide</v>
          </cell>
        </row>
        <row r="4315">
          <cell r="A4315" t="str">
            <v>OOLU8420856</v>
          </cell>
          <cell r="B4315">
            <v>40</v>
          </cell>
          <cell r="C4315" t="str">
            <v>OOLU2114947240</v>
          </cell>
          <cell r="D4315">
            <v>0</v>
          </cell>
          <cell r="E4315">
            <v>0</v>
          </cell>
          <cell r="F4315">
            <v>0</v>
          </cell>
          <cell r="G4315">
            <v>0</v>
          </cell>
          <cell r="H4315">
            <v>0</v>
          </cell>
          <cell r="I4315" t="str">
            <v>2020 MSA 167142</v>
          </cell>
          <cell r="J4315">
            <v>9</v>
          </cell>
          <cell r="K4315" t="str">
            <v>GUANGZHOU OVERTOP TRADING CO</v>
          </cell>
          <cell r="L4315" t="str">
            <v>KENBAHARI KENYA LTD</v>
          </cell>
          <cell r="M4315" t="str">
            <v>CN</v>
          </cell>
          <cell r="N4315" t="str">
            <v>CNNGB</v>
          </cell>
          <cell r="O4315" t="str">
            <v>CT</v>
          </cell>
          <cell r="P4315">
            <v>706</v>
          </cell>
          <cell r="Q4315">
            <v>706</v>
          </cell>
          <cell r="R4315">
            <v>0</v>
          </cell>
          <cell r="S4315">
            <v>0</v>
          </cell>
          <cell r="T4315">
            <v>12750</v>
          </cell>
          <cell r="U4315">
            <v>12750</v>
          </cell>
          <cell r="V4315">
            <v>0</v>
          </cell>
          <cell r="W4315">
            <v>0</v>
          </cell>
          <cell r="X4315" t="str">
            <v>SOCKET EXTENSION MODEL NO 1003-3M 1004-3M 10053M 1006-3M 5486 5586 HS CODE 8536690000 SHOES RACK MODEL NO SR5L YH8806-10 YH8806-8 TV10 Y H6661-5 HS CODE 3926909000 FITNESS EQUIPMENT MODEL NO FSC001 HS CODE 9506910000 MANUAL WATER PUMP MODEL NO CX-01 HS CODE 8413810000 KITCHEN MOULD MODEL NO M024 HS CODE 7323910000 706 CARTONS 18800PCS N W 11250KGS PLACE OF DELIVERY PORT CLEARANCE</v>
          </cell>
          <cell r="Y4315" t="str">
            <v>Valide</v>
          </cell>
        </row>
        <row r="4316">
          <cell r="A4316" t="str">
            <v>TGHU9720246</v>
          </cell>
          <cell r="B4316">
            <v>40</v>
          </cell>
          <cell r="C4316" t="str">
            <v>OOLU2115151270</v>
          </cell>
          <cell r="D4316">
            <v>0</v>
          </cell>
          <cell r="E4316">
            <v>0</v>
          </cell>
          <cell r="F4316">
            <v>0</v>
          </cell>
          <cell r="G4316">
            <v>0</v>
          </cell>
          <cell r="H4316">
            <v>0</v>
          </cell>
          <cell r="I4316" t="str">
            <v>2020 MSA 167275</v>
          </cell>
          <cell r="J4316">
            <v>5</v>
          </cell>
          <cell r="K4316" t="str">
            <v>GUANGZHOU OVERTOP TRADING CO</v>
          </cell>
          <cell r="L4316" t="str">
            <v>KENBAHARI KENYA LTD</v>
          </cell>
          <cell r="M4316" t="str">
            <v>CN</v>
          </cell>
          <cell r="N4316" t="str">
            <v>CNNGB</v>
          </cell>
          <cell r="O4316" t="str">
            <v>CT</v>
          </cell>
          <cell r="P4316">
            <v>555</v>
          </cell>
          <cell r="Q4316">
            <v>555</v>
          </cell>
          <cell r="R4316">
            <v>555</v>
          </cell>
          <cell r="S4316">
            <v>555</v>
          </cell>
          <cell r="T4316">
            <v>11330</v>
          </cell>
          <cell r="U4316">
            <v>11330</v>
          </cell>
          <cell r="V4316">
            <v>11330</v>
          </cell>
          <cell r="W4316">
            <v>11330</v>
          </cell>
          <cell r="X4316" t="str">
            <v>DISH RACK - DR3H DR25 HS CODE 3926909000 MOSQUITO NET - 8801-12 8801-15 011-1 HS CODE 6304911000 BATTER DISPENSER - BD-0555 HS CODE 8516790000 IRON- ES898A HS CODE 8516400000 555CARTONS 8859PCS PLACE OF DELIVERY PORT CLEARANCE</v>
          </cell>
          <cell r="Y4316" t="str">
            <v>Valide</v>
          </cell>
        </row>
        <row r="4317">
          <cell r="A4317" t="str">
            <v>OOCU8514970</v>
          </cell>
          <cell r="B4317">
            <v>40</v>
          </cell>
          <cell r="C4317" t="str">
            <v>OOLU2115216640</v>
          </cell>
          <cell r="D4317">
            <v>0</v>
          </cell>
          <cell r="E4317">
            <v>0</v>
          </cell>
          <cell r="F4317">
            <v>0</v>
          </cell>
          <cell r="G4317">
            <v>0</v>
          </cell>
          <cell r="H4317">
            <v>0</v>
          </cell>
          <cell r="I4317" t="str">
            <v>2020 MSA 167450</v>
          </cell>
          <cell r="J4317">
            <v>6</v>
          </cell>
          <cell r="K4317" t="str">
            <v>DT CHINA SHANGHAI LTD</v>
          </cell>
          <cell r="L4317" t="str">
            <v>ACHELIS MATERIAL HANDLING</v>
          </cell>
          <cell r="M4317" t="str">
            <v>JP</v>
          </cell>
          <cell r="N4317" t="str">
            <v>CNSHA</v>
          </cell>
          <cell r="O4317" t="str">
            <v>PK</v>
          </cell>
          <cell r="P4317">
            <v>26</v>
          </cell>
          <cell r="Q4317">
            <v>26</v>
          </cell>
          <cell r="R4317">
            <v>26</v>
          </cell>
          <cell r="S4317">
            <v>26</v>
          </cell>
          <cell r="T4317">
            <v>59700</v>
          </cell>
          <cell r="U4317">
            <v>59700</v>
          </cell>
          <cell r="V4317">
            <v>59700</v>
          </cell>
          <cell r="W4317">
            <v>59700</v>
          </cell>
          <cell r="X4317" t="str">
            <v>FORKLIFT TRUCK HS CODE 84272090 NET WEIGHT 59700KGS S C AB 76276 PLACE OF DELIVERY PORT CLEARANCE PLACE OF DELIVERY PORT CLEARANCE</v>
          </cell>
          <cell r="Y4317" t="str">
            <v>Valide</v>
          </cell>
        </row>
        <row r="4318">
          <cell r="A4318" t="str">
            <v>OOLU1821820</v>
          </cell>
          <cell r="B4318">
            <v>20</v>
          </cell>
          <cell r="C4318" t="str">
            <v>OOLU2115216640</v>
          </cell>
          <cell r="D4318">
            <v>0</v>
          </cell>
          <cell r="E4318">
            <v>0</v>
          </cell>
          <cell r="F4318">
            <v>0</v>
          </cell>
          <cell r="G4318">
            <v>0</v>
          </cell>
          <cell r="H4318">
            <v>0</v>
          </cell>
          <cell r="I4318" t="str">
            <v>2020 MSA 167450</v>
          </cell>
          <cell r="J4318">
            <v>6</v>
          </cell>
          <cell r="K4318" t="str">
            <v>DT CHINA SHANGHAI LTD</v>
          </cell>
          <cell r="L4318" t="str">
            <v>ACHELIS MATERIAL HANDLING</v>
          </cell>
          <cell r="M4318" t="str">
            <v>JP</v>
          </cell>
          <cell r="N4318" t="str">
            <v>CNSHA</v>
          </cell>
          <cell r="O4318" t="str">
            <v>PK</v>
          </cell>
          <cell r="P4318">
            <v>26</v>
          </cell>
          <cell r="Q4318">
            <v>26</v>
          </cell>
          <cell r="R4318">
            <v>26</v>
          </cell>
          <cell r="S4318">
            <v>26</v>
          </cell>
          <cell r="T4318">
            <v>59700</v>
          </cell>
          <cell r="U4318">
            <v>59700</v>
          </cell>
          <cell r="V4318">
            <v>59700</v>
          </cell>
          <cell r="W4318">
            <v>59700</v>
          </cell>
          <cell r="X4318" t="str">
            <v>FORKLIFT TRUCK HS CODE 84272090 NET WEIGHT 59700KGS S C AB 76276 PLACE OF DELIVERY PORT CLEARANCE PLACE OF DELIVERY PORT CLEARANCE</v>
          </cell>
          <cell r="Y4318" t="str">
            <v>Valide</v>
          </cell>
        </row>
        <row r="4319">
          <cell r="A4319" t="str">
            <v>OOCU8514774</v>
          </cell>
          <cell r="B4319">
            <v>40</v>
          </cell>
          <cell r="C4319" t="str">
            <v>OOLU2115216640</v>
          </cell>
          <cell r="D4319">
            <v>0</v>
          </cell>
          <cell r="E4319">
            <v>0</v>
          </cell>
          <cell r="F4319">
            <v>0</v>
          </cell>
          <cell r="G4319">
            <v>0</v>
          </cell>
          <cell r="H4319">
            <v>0</v>
          </cell>
          <cell r="I4319" t="str">
            <v>2020 MSA 167450</v>
          </cell>
          <cell r="J4319">
            <v>6</v>
          </cell>
          <cell r="K4319" t="str">
            <v>DT CHINA SHANGHAI LTD</v>
          </cell>
          <cell r="L4319" t="str">
            <v>ACHELIS MATERIAL HANDLING</v>
          </cell>
          <cell r="M4319" t="str">
            <v>JP</v>
          </cell>
          <cell r="N4319" t="str">
            <v>CNSHA</v>
          </cell>
          <cell r="O4319" t="str">
            <v>PK</v>
          </cell>
          <cell r="P4319">
            <v>26</v>
          </cell>
          <cell r="Q4319">
            <v>26</v>
          </cell>
          <cell r="R4319">
            <v>26</v>
          </cell>
          <cell r="S4319">
            <v>26</v>
          </cell>
          <cell r="T4319">
            <v>59700</v>
          </cell>
          <cell r="U4319">
            <v>59700</v>
          </cell>
          <cell r="V4319">
            <v>59700</v>
          </cell>
          <cell r="W4319">
            <v>59700</v>
          </cell>
          <cell r="X4319" t="str">
            <v>FORKLIFT TRUCK HS CODE 84272090 NET WEIGHT 59700KGS S C AB 76276 PLACE OF DELIVERY PORT CLEARANCE PLACE OF DELIVERY PORT CLEARANCE</v>
          </cell>
          <cell r="Y4319" t="str">
            <v>Valide</v>
          </cell>
        </row>
        <row r="4320">
          <cell r="A4320" t="str">
            <v>OOCU6969922</v>
          </cell>
          <cell r="B4320">
            <v>40</v>
          </cell>
          <cell r="C4320" t="str">
            <v>OOLU2115284650</v>
          </cell>
          <cell r="D4320">
            <v>0</v>
          </cell>
          <cell r="E4320">
            <v>0</v>
          </cell>
          <cell r="F4320">
            <v>0</v>
          </cell>
          <cell r="G4320">
            <v>0</v>
          </cell>
          <cell r="H4320">
            <v>0</v>
          </cell>
          <cell r="I4320" t="str">
            <v>2020 MSA 167450</v>
          </cell>
          <cell r="J4320">
            <v>7</v>
          </cell>
          <cell r="K4320" t="str">
            <v>NICE GROUP CO LTD</v>
          </cell>
          <cell r="L4320" t="str">
            <v>AL-MUFLIH INTERNATIONAL LTD</v>
          </cell>
          <cell r="M4320" t="str">
            <v>JP</v>
          </cell>
          <cell r="N4320" t="str">
            <v>CNNGB</v>
          </cell>
          <cell r="O4320" t="str">
            <v>BG</v>
          </cell>
          <cell r="P4320">
            <v>15361</v>
          </cell>
          <cell r="Q4320">
            <v>15361</v>
          </cell>
          <cell r="R4320">
            <v>15361</v>
          </cell>
          <cell r="S4320">
            <v>15361</v>
          </cell>
          <cell r="T4320">
            <v>103916</v>
          </cell>
          <cell r="U4320">
            <v>103916</v>
          </cell>
          <cell r="V4320">
            <v>103916</v>
          </cell>
          <cell r="W4320">
            <v>103916</v>
          </cell>
          <cell r="X4320" t="str">
            <v>FASCLEAN EXTRA POWER DETERGENT POWDER 40G 120 PACKS BAG 5000G 2 PACKS BAG 200G 50 PACKS BAG HS 3402201000 N W 100076KGS PLACE OF DELIVERY PORT CLEARANCE</v>
          </cell>
          <cell r="Y4320" t="str">
            <v>Valide</v>
          </cell>
        </row>
        <row r="4321">
          <cell r="A4321" t="str">
            <v>SEGU3167752</v>
          </cell>
          <cell r="B4321">
            <v>20</v>
          </cell>
          <cell r="C4321" t="str">
            <v>OOLU2115361160</v>
          </cell>
          <cell r="D4321">
            <v>0</v>
          </cell>
          <cell r="E4321">
            <v>0</v>
          </cell>
          <cell r="F4321">
            <v>0</v>
          </cell>
          <cell r="G4321">
            <v>0</v>
          </cell>
          <cell r="H4321">
            <v>0</v>
          </cell>
          <cell r="I4321" t="str">
            <v>2020 MSA 167450</v>
          </cell>
          <cell r="J4321">
            <v>8</v>
          </cell>
          <cell r="K4321" t="str">
            <v>JINHUA HENGFA INDUSTRY CO LTD</v>
          </cell>
          <cell r="L4321" t="str">
            <v>UNIPRO LIMITED</v>
          </cell>
          <cell r="M4321" t="str">
            <v>JP</v>
          </cell>
          <cell r="N4321" t="str">
            <v>CNNGB</v>
          </cell>
          <cell r="O4321" t="str">
            <v>CT</v>
          </cell>
          <cell r="P4321">
            <v>253</v>
          </cell>
          <cell r="Q4321">
            <v>253</v>
          </cell>
          <cell r="R4321">
            <v>253</v>
          </cell>
          <cell r="S4321">
            <v>253</v>
          </cell>
          <cell r="T4321">
            <v>3575</v>
          </cell>
          <cell r="U4321">
            <v>3575</v>
          </cell>
          <cell r="V4321">
            <v>3575</v>
          </cell>
          <cell r="W4321">
            <v>3575</v>
          </cell>
          <cell r="X4321" t="str">
            <v>HF416-1 +V-1 FACE SHIELD HS 3926909090 HF105-3 SAFETY GLASSES HS 9004909000 HF603 EARPLUGS HS 3926909090 HF110-1 SAFETY GLASSES HS 9004909000 HF402-1 WELDING HELMET HS 6506910000 CHIN STRAP HS 6507000090 N W 3310 KGS PLACE OF DELIVERY PORT CLEARANCE</v>
          </cell>
          <cell r="Y4321" t="str">
            <v>Valide</v>
          </cell>
        </row>
        <row r="4322">
          <cell r="A4322" t="str">
            <v>MAGU5163427</v>
          </cell>
          <cell r="B4322">
            <v>40</v>
          </cell>
          <cell r="C4322" t="str">
            <v>OOLU2115539570</v>
          </cell>
          <cell r="D4322">
            <v>0</v>
          </cell>
          <cell r="E4322">
            <v>0</v>
          </cell>
          <cell r="F4322">
            <v>0</v>
          </cell>
          <cell r="G4322">
            <v>0</v>
          </cell>
          <cell r="H4322">
            <v>0</v>
          </cell>
          <cell r="I4322" t="str">
            <v>2020 MSA 167487</v>
          </cell>
          <cell r="J4322">
            <v>13</v>
          </cell>
          <cell r="K4322" t="str">
            <v>ZHEJIANG ZHENGXIN MACHINERY</v>
          </cell>
          <cell r="L4322" t="str">
            <v>ECO LAB CO LTD</v>
          </cell>
          <cell r="M4322" t="str">
            <v>CN</v>
          </cell>
          <cell r="N4322" t="str">
            <v>CNNGB</v>
          </cell>
          <cell r="O4322" t="str">
            <v>PK</v>
          </cell>
          <cell r="P4322">
            <v>20</v>
          </cell>
          <cell r="Q4322">
            <v>20</v>
          </cell>
          <cell r="R4322">
            <v>0</v>
          </cell>
          <cell r="S4322">
            <v>0</v>
          </cell>
          <cell r="T4322">
            <v>14013</v>
          </cell>
          <cell r="U4322">
            <v>14013</v>
          </cell>
          <cell r="V4322">
            <v>0</v>
          </cell>
          <cell r="W4322">
            <v>0</v>
          </cell>
          <cell r="X4322" t="str">
            <v>ZXL-A800 NON-WOVEN BAG MAKING MACHINE WITH STANDARD ACCESSORIES HS 8449009000 ZXL-500 NON-WOVEN BAG MAKING MACHINE WITH STANDARD ACCESSORIES HS 8449009000 ZX-55 EAR LOOP WELDING MACHINE WITH STANDARD ACCESSORIES HS 8449009000 ZXL-E700 NON-WOVEN BAG MAKING MACHINE WITH STANDARD ACCESSORIES HS 8449009000 ZXL-A800 NON-WOVEN BAG MAKING MACHINE WITH STANDARD ACCESSORIES HS 8449009000 PLACE OF DELIVERY PORT CLEARANCE</v>
          </cell>
          <cell r="Y4322" t="str">
            <v>Valide</v>
          </cell>
        </row>
        <row r="4323">
          <cell r="A4323" t="str">
            <v>TCKU6185962</v>
          </cell>
          <cell r="B4323">
            <v>40</v>
          </cell>
          <cell r="C4323" t="str">
            <v>OOLU2643147970</v>
          </cell>
          <cell r="D4323">
            <v>0</v>
          </cell>
          <cell r="E4323">
            <v>0</v>
          </cell>
          <cell r="F4323">
            <v>0</v>
          </cell>
          <cell r="G4323">
            <v>0</v>
          </cell>
          <cell r="H4323">
            <v>0</v>
          </cell>
          <cell r="I4323" t="str">
            <v>2020 MSA 166894</v>
          </cell>
          <cell r="J4323">
            <v>5</v>
          </cell>
          <cell r="K4323" t="str">
            <v>TIANJIN HELON INTERNATIONAL</v>
          </cell>
          <cell r="L4323" t="str">
            <v>EUNITE PRIDE K LTD</v>
          </cell>
          <cell r="M4323" t="str">
            <v>JP</v>
          </cell>
          <cell r="N4323" t="str">
            <v>CNTXG</v>
          </cell>
          <cell r="O4323" t="str">
            <v>PP</v>
          </cell>
          <cell r="P4323">
            <v>212</v>
          </cell>
          <cell r="Q4323">
            <v>212</v>
          </cell>
          <cell r="R4323">
            <v>212</v>
          </cell>
          <cell r="S4323">
            <v>212</v>
          </cell>
          <cell r="T4323">
            <v>28000</v>
          </cell>
          <cell r="U4323">
            <v>28000</v>
          </cell>
          <cell r="V4323">
            <v>28000</v>
          </cell>
          <cell r="W4323">
            <v>28000</v>
          </cell>
          <cell r="X4323" t="str">
            <v>SSAW SPIRAL SUBMERGED ARC WELDED STEEL PIPES-235MM SHIPPERS LOAD STOW COUNT PLACE OF DELIVERY PORT CLEARANCE</v>
          </cell>
          <cell r="Y4323" t="str">
            <v>Valide</v>
          </cell>
        </row>
        <row r="4324">
          <cell r="A4324" t="str">
            <v>OOCU7234613</v>
          </cell>
          <cell r="B4324">
            <v>40</v>
          </cell>
          <cell r="C4324" t="str">
            <v>OOLU2644083560</v>
          </cell>
          <cell r="D4324">
            <v>0</v>
          </cell>
          <cell r="E4324">
            <v>0</v>
          </cell>
          <cell r="F4324">
            <v>0</v>
          </cell>
          <cell r="G4324">
            <v>0</v>
          </cell>
          <cell r="H4324">
            <v>0</v>
          </cell>
          <cell r="I4324" t="str">
            <v>2020 MSA 167142</v>
          </cell>
          <cell r="J4324">
            <v>17</v>
          </cell>
          <cell r="K4324" t="str">
            <v>SHOUGUANG TAYEB WOOD INDUSTRY</v>
          </cell>
          <cell r="L4324" t="str">
            <v>COMPLY INDUSTRIES LIMITED</v>
          </cell>
          <cell r="M4324" t="str">
            <v>CN</v>
          </cell>
          <cell r="N4324" t="str">
            <v>CNTAO</v>
          </cell>
          <cell r="O4324" t="str">
            <v>PP</v>
          </cell>
          <cell r="P4324">
            <v>5500</v>
          </cell>
          <cell r="Q4324">
            <v>5500</v>
          </cell>
          <cell r="R4324">
            <v>5500</v>
          </cell>
          <cell r="S4324">
            <v>5500</v>
          </cell>
          <cell r="T4324">
            <v>28478</v>
          </cell>
          <cell r="U4324">
            <v>28478</v>
          </cell>
          <cell r="V4324">
            <v>28478</v>
          </cell>
          <cell r="W4324">
            <v>28478</v>
          </cell>
          <cell r="X4324" t="str">
            <v>DOOR SKIN HS 4411 12 00 IDF NO E2007356678 CARGO IN TRANSIT TO ICB EMBAKASI NAIROBI KENYA OW CONSIGNEE S COST RISK CARRIERS RESPONSIBILITY CEASES AT MOMBASA PORT</v>
          </cell>
          <cell r="Y4324" t="str">
            <v>Valide</v>
          </cell>
        </row>
        <row r="4325">
          <cell r="A4325" t="str">
            <v>CCLU5165140</v>
          </cell>
          <cell r="B4325">
            <v>40</v>
          </cell>
          <cell r="C4325" t="str">
            <v>OOLU2644773770</v>
          </cell>
          <cell r="D4325">
            <v>0</v>
          </cell>
          <cell r="E4325">
            <v>0</v>
          </cell>
          <cell r="F4325">
            <v>0</v>
          </cell>
          <cell r="G4325">
            <v>0</v>
          </cell>
          <cell r="H4325">
            <v>0</v>
          </cell>
          <cell r="I4325" t="str">
            <v>2020 MSA 167142</v>
          </cell>
          <cell r="J4325">
            <v>30</v>
          </cell>
          <cell r="K4325" t="str">
            <v>DEL MONTE FRESH PRODUCE N A</v>
          </cell>
          <cell r="L4325" t="str">
            <v>DEL MONTE KENYA LTD</v>
          </cell>
          <cell r="M4325" t="str">
            <v>CN</v>
          </cell>
          <cell r="N4325" t="str">
            <v>CNTXG</v>
          </cell>
          <cell r="O4325" t="str">
            <v>PE</v>
          </cell>
          <cell r="P4325">
            <v>32</v>
          </cell>
          <cell r="Q4325">
            <v>32</v>
          </cell>
          <cell r="R4325">
            <v>32</v>
          </cell>
          <cell r="S4325">
            <v>32</v>
          </cell>
          <cell r="T4325">
            <v>16753</v>
          </cell>
          <cell r="U4325">
            <v>16753</v>
          </cell>
          <cell r="V4325">
            <v>16753</v>
          </cell>
          <cell r="W4325">
            <v>16753</v>
          </cell>
          <cell r="X4325" t="str">
            <v>ASEPTIC BAGS HS 39232100 PLACE OF DELIVERY PORT CLEARANCE</v>
          </cell>
          <cell r="Y4325" t="str">
            <v>Valide</v>
          </cell>
        </row>
        <row r="4326">
          <cell r="A4326" t="str">
            <v>OOLU7912635</v>
          </cell>
          <cell r="B4326">
            <v>40</v>
          </cell>
          <cell r="C4326" t="str">
            <v>OOLU2644773770</v>
          </cell>
          <cell r="D4326">
            <v>0</v>
          </cell>
          <cell r="E4326">
            <v>0</v>
          </cell>
          <cell r="F4326">
            <v>0</v>
          </cell>
          <cell r="G4326">
            <v>0</v>
          </cell>
          <cell r="H4326">
            <v>0</v>
          </cell>
          <cell r="I4326" t="str">
            <v>2020 MSA 167142</v>
          </cell>
          <cell r="J4326">
            <v>30</v>
          </cell>
          <cell r="K4326" t="str">
            <v>DEL MONTE FRESH PRODUCE N A</v>
          </cell>
          <cell r="L4326" t="str">
            <v>DEL MONTE KENYA LTD</v>
          </cell>
          <cell r="M4326" t="str">
            <v>CN</v>
          </cell>
          <cell r="N4326" t="str">
            <v>CNTXG</v>
          </cell>
          <cell r="O4326" t="str">
            <v>PE</v>
          </cell>
          <cell r="P4326">
            <v>32</v>
          </cell>
          <cell r="Q4326">
            <v>32</v>
          </cell>
          <cell r="R4326">
            <v>32</v>
          </cell>
          <cell r="S4326">
            <v>32</v>
          </cell>
          <cell r="T4326">
            <v>16753</v>
          </cell>
          <cell r="U4326">
            <v>16753</v>
          </cell>
          <cell r="V4326">
            <v>16753</v>
          </cell>
          <cell r="W4326">
            <v>16753</v>
          </cell>
          <cell r="X4326" t="str">
            <v>ASEPTIC BAGS HS 39232100 PLACE OF DELIVERY PORT CLEARANCE</v>
          </cell>
          <cell r="Y4326" t="str">
            <v>Valide</v>
          </cell>
        </row>
        <row r="4327">
          <cell r="A4327" t="str">
            <v>OOCU8443726</v>
          </cell>
          <cell r="B4327">
            <v>40</v>
          </cell>
          <cell r="C4327" t="str">
            <v>OOLU2645731091</v>
          </cell>
          <cell r="D4327">
            <v>0</v>
          </cell>
          <cell r="E4327">
            <v>0</v>
          </cell>
          <cell r="F4327">
            <v>0</v>
          </cell>
          <cell r="G4327">
            <v>0</v>
          </cell>
          <cell r="H4327">
            <v>0</v>
          </cell>
          <cell r="I4327" t="str">
            <v>2020 MSA 167487</v>
          </cell>
          <cell r="J4327">
            <v>14</v>
          </cell>
          <cell r="K4327" t="str">
            <v>NEWMATIC PTE LTD</v>
          </cell>
          <cell r="L4327" t="str">
            <v>NEWMATIC AFRICA LIMITED</v>
          </cell>
          <cell r="M4327" t="str">
            <v>CN</v>
          </cell>
          <cell r="N4327" t="str">
            <v>CNXIL</v>
          </cell>
          <cell r="O4327" t="str">
            <v>CT</v>
          </cell>
          <cell r="P4327">
            <v>540</v>
          </cell>
          <cell r="Q4327">
            <v>540</v>
          </cell>
          <cell r="R4327">
            <v>540</v>
          </cell>
          <cell r="S4327">
            <v>540</v>
          </cell>
          <cell r="T4327">
            <v>9518</v>
          </cell>
          <cell r="U4327">
            <v>9518</v>
          </cell>
          <cell r="V4327">
            <v>9518</v>
          </cell>
          <cell r="W4327">
            <v>9518</v>
          </cell>
          <cell r="X4327" t="str">
            <v>KITCHEN MICROWAVE - PROJECT SERIES SPARE PARTS FOR KITCHEN MICROWAVE IDF NO E2007369431 H S CODE 8516500000 8516909000 21 DAYS FREE DETENTION AT DESTINATION PLACE OF DELIVERY PORT CLEARANCE</v>
          </cell>
          <cell r="Y4327" t="str">
            <v>Valide</v>
          </cell>
        </row>
        <row r="4328">
          <cell r="A4328" t="str">
            <v>TCLU8920003</v>
          </cell>
          <cell r="B4328">
            <v>40</v>
          </cell>
          <cell r="C4328" t="str">
            <v>OOLU2645922780</v>
          </cell>
          <cell r="D4328">
            <v>0</v>
          </cell>
          <cell r="E4328">
            <v>0</v>
          </cell>
          <cell r="F4328">
            <v>0</v>
          </cell>
          <cell r="G4328">
            <v>0</v>
          </cell>
          <cell r="H4328">
            <v>0</v>
          </cell>
          <cell r="I4328" t="str">
            <v>2020 MSA 167487</v>
          </cell>
          <cell r="J4328">
            <v>15</v>
          </cell>
          <cell r="K4328" t="str">
            <v>SUZHOU TENGO IMPORT AND EXPORT</v>
          </cell>
          <cell r="L4328" t="str">
            <v>REHOBOTH FASHIONS LIMITED</v>
          </cell>
          <cell r="M4328" t="str">
            <v>CN</v>
          </cell>
          <cell r="N4328" t="str">
            <v>CNTAO</v>
          </cell>
          <cell r="O4328" t="str">
            <v>BL</v>
          </cell>
          <cell r="P4328">
            <v>457</v>
          </cell>
          <cell r="Q4328">
            <v>457</v>
          </cell>
          <cell r="R4328">
            <v>457</v>
          </cell>
          <cell r="S4328">
            <v>457</v>
          </cell>
          <cell r="T4328">
            <v>27950</v>
          </cell>
          <cell r="U4328">
            <v>27950</v>
          </cell>
          <cell r="V4328">
            <v>27950</v>
          </cell>
          <cell r="W4328">
            <v>27950</v>
          </cell>
          <cell r="X4328" t="str">
            <v>TEXTILE MATERIAL HS CODE 5512999000 N W 27580 13 PLACE OF DELIVERY PORT CLEARANCE</v>
          </cell>
          <cell r="Y4328" t="str">
            <v>Valide</v>
          </cell>
        </row>
        <row r="4329">
          <cell r="A4329" t="str">
            <v>OOCU7374560</v>
          </cell>
          <cell r="B4329">
            <v>40</v>
          </cell>
          <cell r="C4329" t="str">
            <v>OOLU2646098920</v>
          </cell>
          <cell r="D4329">
            <v>0</v>
          </cell>
          <cell r="E4329">
            <v>0</v>
          </cell>
          <cell r="F4329">
            <v>0</v>
          </cell>
          <cell r="G4329">
            <v>0</v>
          </cell>
          <cell r="H4329">
            <v>0</v>
          </cell>
          <cell r="I4329" t="str">
            <v>2020 MSA 167487</v>
          </cell>
          <cell r="J4329">
            <v>17</v>
          </cell>
          <cell r="K4329" t="str">
            <v>PINCO COMMODITY CO LIMITED</v>
          </cell>
          <cell r="L4329" t="str">
            <v>SKYBRITE CONSUMER PRODUCTS</v>
          </cell>
          <cell r="M4329" t="str">
            <v>CN</v>
          </cell>
          <cell r="N4329" t="str">
            <v>CNJMN</v>
          </cell>
          <cell r="O4329" t="str">
            <v>CT</v>
          </cell>
          <cell r="P4329">
            <v>775</v>
          </cell>
          <cell r="Q4329">
            <v>775</v>
          </cell>
          <cell r="R4329">
            <v>775</v>
          </cell>
          <cell r="S4329">
            <v>775</v>
          </cell>
          <cell r="T4329">
            <v>5234</v>
          </cell>
          <cell r="U4329">
            <v>5234</v>
          </cell>
          <cell r="V4329">
            <v>5234</v>
          </cell>
          <cell r="W4329">
            <v>5234</v>
          </cell>
          <cell r="X4329" t="str">
            <v>SCOURING PAD HS CODE 6307100000 SCOURING PAD STAINLESS STEEL HS CODE 7323100000 PLACE OF DELIVERY PORT CLEARANCE</v>
          </cell>
          <cell r="Y4329" t="str">
            <v>Valide</v>
          </cell>
        </row>
        <row r="4330">
          <cell r="A4330" t="str">
            <v>CBHU8730394</v>
          </cell>
          <cell r="B4330">
            <v>40</v>
          </cell>
          <cell r="C4330" t="str">
            <v>OOLU2646398370</v>
          </cell>
          <cell r="D4330">
            <v>0</v>
          </cell>
          <cell r="E4330">
            <v>0</v>
          </cell>
          <cell r="F4330">
            <v>0</v>
          </cell>
          <cell r="G4330">
            <v>0</v>
          </cell>
          <cell r="H4330">
            <v>0</v>
          </cell>
          <cell r="I4330" t="str">
            <v>2020 MSA 167450</v>
          </cell>
          <cell r="J4330">
            <v>19</v>
          </cell>
          <cell r="K4330" t="str">
            <v>HK D G COMMERCE TRADE LIMITED</v>
          </cell>
          <cell r="L4330" t="str">
            <v>KENSPLASTIC LIMITED</v>
          </cell>
          <cell r="M4330" t="str">
            <v>JP</v>
          </cell>
          <cell r="N4330" t="str">
            <v>CNSHK</v>
          </cell>
          <cell r="O4330" t="str">
            <v>PK</v>
          </cell>
          <cell r="P4330">
            <v>945</v>
          </cell>
          <cell r="Q4330">
            <v>945</v>
          </cell>
          <cell r="R4330">
            <v>945</v>
          </cell>
          <cell r="S4330">
            <v>945</v>
          </cell>
          <cell r="T4330">
            <v>23440</v>
          </cell>
          <cell r="U4330">
            <v>23440</v>
          </cell>
          <cell r="V4330">
            <v>23440</v>
          </cell>
          <cell r="W4330">
            <v>23440</v>
          </cell>
          <cell r="X4330" t="str">
            <v>PLASTIC MODIFIED MATERBATCH ANGLE VALVE MIXER TAP TOWEL BAR SOAP HOLDER SOAP DISPENSER SHOWER SET CORNER SHELF TISSUE HOLDER HS 3902100000 21 DAYS FREE DETENTION AT DESTINATION CARGO IN TRANSIT TO NAIROBI EMBAKASI ICD VIA SGR BY CNEE S RISK AND ACCOUNT PLACE OF DELIVERY PORT CLEARANCE</v>
          </cell>
          <cell r="Y4330" t="str">
            <v>Valide</v>
          </cell>
        </row>
        <row r="4331">
          <cell r="A4331" t="str">
            <v>TGBU7768887</v>
          </cell>
          <cell r="B4331">
            <v>40</v>
          </cell>
          <cell r="C4331" t="str">
            <v>OOLU2646398372</v>
          </cell>
          <cell r="D4331">
            <v>0</v>
          </cell>
          <cell r="E4331">
            <v>0</v>
          </cell>
          <cell r="F4331">
            <v>0</v>
          </cell>
          <cell r="G4331">
            <v>0</v>
          </cell>
          <cell r="H4331">
            <v>0</v>
          </cell>
          <cell r="I4331" t="str">
            <v>2020 MSA 167450</v>
          </cell>
          <cell r="J4331">
            <v>21</v>
          </cell>
          <cell r="K4331" t="str">
            <v>GUANGDONG KGH CO LTD</v>
          </cell>
          <cell r="L4331" t="str">
            <v>NOSIR COMPANY LIMITED</v>
          </cell>
          <cell r="M4331" t="str">
            <v>JP</v>
          </cell>
          <cell r="N4331" t="str">
            <v>CNSHK</v>
          </cell>
          <cell r="O4331" t="str">
            <v>CT</v>
          </cell>
          <cell r="P4331">
            <v>1050</v>
          </cell>
          <cell r="Q4331">
            <v>1050</v>
          </cell>
          <cell r="R4331">
            <v>1050</v>
          </cell>
          <cell r="S4331">
            <v>1050</v>
          </cell>
          <cell r="T4331">
            <v>7823</v>
          </cell>
          <cell r="U4331">
            <v>7823</v>
          </cell>
          <cell r="V4331">
            <v>7823</v>
          </cell>
          <cell r="W4331">
            <v>7823</v>
          </cell>
          <cell r="X4331" t="str">
            <v>LED TV STOVE 21 DAYS FREE DETENTION AT DESTINATION PLACE OF DELIVERY PORT CLEARANCE</v>
          </cell>
          <cell r="Y4331" t="str">
            <v>Valide</v>
          </cell>
        </row>
        <row r="4332">
          <cell r="A4332" t="str">
            <v>OOCU8443006</v>
          </cell>
          <cell r="B4332">
            <v>40</v>
          </cell>
          <cell r="C4332" t="str">
            <v>OOLU2646793660</v>
          </cell>
          <cell r="D4332">
            <v>0</v>
          </cell>
          <cell r="E4332">
            <v>0</v>
          </cell>
          <cell r="F4332">
            <v>0</v>
          </cell>
          <cell r="G4332">
            <v>0</v>
          </cell>
          <cell r="H4332">
            <v>0</v>
          </cell>
          <cell r="I4332" t="str">
            <v>2020 MSA 167487</v>
          </cell>
          <cell r="J4332">
            <v>21</v>
          </cell>
          <cell r="K4332" t="str">
            <v>JIANGMEN WANGYE MOTORCYCLE</v>
          </cell>
          <cell r="L4332" t="str">
            <v>CAPTAIN MOTORCYCLE</v>
          </cell>
          <cell r="M4332" t="str">
            <v>CN</v>
          </cell>
          <cell r="N4332" t="str">
            <v>CNSHK</v>
          </cell>
          <cell r="O4332" t="str">
            <v>CT</v>
          </cell>
          <cell r="P4332">
            <v>1044</v>
          </cell>
          <cell r="Q4332">
            <v>1044</v>
          </cell>
          <cell r="R4332">
            <v>1044</v>
          </cell>
          <cell r="S4332">
            <v>1044</v>
          </cell>
          <cell r="T4332">
            <v>73080</v>
          </cell>
          <cell r="U4332">
            <v>73080</v>
          </cell>
          <cell r="V4332">
            <v>73080</v>
          </cell>
          <cell r="W4332">
            <v>73080</v>
          </cell>
          <cell r="X4332" t="str">
            <v>MOTORCYCLES IN CKD MOTORCYCLES IN CKD MOTORCYCLES IN CKD 21 DAYS FREE DETENTION AT DESTINATION PLACE OF DELIVERY PORT CLEARANCE</v>
          </cell>
          <cell r="Y4332" t="str">
            <v>Valide</v>
          </cell>
        </row>
        <row r="4333">
          <cell r="A4333" t="str">
            <v>OOCU6731683</v>
          </cell>
          <cell r="B4333">
            <v>40</v>
          </cell>
          <cell r="C4333" t="str">
            <v>OOLU2646814700</v>
          </cell>
          <cell r="D4333">
            <v>0</v>
          </cell>
          <cell r="E4333">
            <v>0</v>
          </cell>
          <cell r="F4333">
            <v>0</v>
          </cell>
          <cell r="G4333">
            <v>0</v>
          </cell>
          <cell r="H4333">
            <v>0</v>
          </cell>
          <cell r="I4333" t="str">
            <v>2020 MSA 167487</v>
          </cell>
          <cell r="J4333">
            <v>21</v>
          </cell>
          <cell r="K4333" t="str">
            <v>JIANGMEN WANGYE MOTORCYCLE</v>
          </cell>
          <cell r="L4333" t="str">
            <v>CAPTAIN MOTORCYCLE</v>
          </cell>
          <cell r="M4333" t="str">
            <v>CN</v>
          </cell>
          <cell r="N4333" t="str">
            <v>CNSHK</v>
          </cell>
          <cell r="O4333" t="str">
            <v>CT</v>
          </cell>
          <cell r="P4333">
            <v>1044</v>
          </cell>
          <cell r="Q4333">
            <v>1044</v>
          </cell>
          <cell r="R4333">
            <v>1044</v>
          </cell>
          <cell r="S4333">
            <v>1044</v>
          </cell>
          <cell r="T4333">
            <v>73080</v>
          </cell>
          <cell r="U4333">
            <v>73080</v>
          </cell>
          <cell r="V4333">
            <v>73080</v>
          </cell>
          <cell r="W4333">
            <v>73080</v>
          </cell>
          <cell r="X4333" t="str">
            <v>MOTORCYCLES IN CKD MOTORCYCLES IN CKD MOTORCYCLES IN CKD 21 DAYS FREE DETENTION AT DESTINATION PLACE OF DELIVERY PORT CLEARANCE</v>
          </cell>
          <cell r="Y4333" t="str">
            <v>Valide</v>
          </cell>
        </row>
        <row r="4334">
          <cell r="A4334" t="str">
            <v>FSCU8548896</v>
          </cell>
          <cell r="B4334">
            <v>40</v>
          </cell>
          <cell r="C4334" t="str">
            <v>OOLU2646814700</v>
          </cell>
          <cell r="D4334">
            <v>0</v>
          </cell>
          <cell r="E4334">
            <v>0</v>
          </cell>
          <cell r="F4334">
            <v>0</v>
          </cell>
          <cell r="G4334">
            <v>0</v>
          </cell>
          <cell r="H4334">
            <v>0</v>
          </cell>
          <cell r="I4334" t="str">
            <v>2020 MSA 167487</v>
          </cell>
          <cell r="J4334">
            <v>21</v>
          </cell>
          <cell r="K4334" t="str">
            <v>JIANGMEN WANGYE MOTORCYCLE</v>
          </cell>
          <cell r="L4334" t="str">
            <v>CAPTAIN MOTORCYCLE</v>
          </cell>
          <cell r="M4334" t="str">
            <v>CN</v>
          </cell>
          <cell r="N4334" t="str">
            <v>CNSHK</v>
          </cell>
          <cell r="O4334" t="str">
            <v>CT</v>
          </cell>
          <cell r="P4334">
            <v>1044</v>
          </cell>
          <cell r="Q4334">
            <v>1044</v>
          </cell>
          <cell r="R4334">
            <v>1044</v>
          </cell>
          <cell r="S4334">
            <v>1044</v>
          </cell>
          <cell r="T4334">
            <v>73080</v>
          </cell>
          <cell r="U4334">
            <v>73080</v>
          </cell>
          <cell r="V4334">
            <v>73080</v>
          </cell>
          <cell r="W4334">
            <v>73080</v>
          </cell>
          <cell r="X4334" t="str">
            <v>MOTORCYCLES IN CKD MOTORCYCLES IN CKD MOTORCYCLES IN CKD 21 DAYS FREE DETENTION AT DESTINATION PLACE OF DELIVERY PORT CLEARANCE</v>
          </cell>
          <cell r="Y4334" t="str">
            <v>Valide</v>
          </cell>
        </row>
        <row r="4335">
          <cell r="A4335" t="str">
            <v>OOLU1255955</v>
          </cell>
          <cell r="B4335">
            <v>20</v>
          </cell>
          <cell r="C4335" t="str">
            <v>OOLU2647200950</v>
          </cell>
          <cell r="D4335">
            <v>0</v>
          </cell>
          <cell r="E4335">
            <v>0</v>
          </cell>
          <cell r="F4335">
            <v>0</v>
          </cell>
          <cell r="G4335">
            <v>0</v>
          </cell>
          <cell r="H4335">
            <v>0</v>
          </cell>
          <cell r="I4335" t="str">
            <v>2020 MSA 167469</v>
          </cell>
          <cell r="J4335">
            <v>32</v>
          </cell>
          <cell r="K4335" t="str">
            <v>XIAMEN BLACKSTONE BUILDING</v>
          </cell>
          <cell r="L4335" t="str">
            <v>JULIUS GIKONYO MUHUKO</v>
          </cell>
          <cell r="M4335" t="str">
            <v>SG</v>
          </cell>
          <cell r="N4335" t="str">
            <v>CNXMN</v>
          </cell>
          <cell r="O4335" t="str">
            <v>PK</v>
          </cell>
          <cell r="P4335">
            <v>11</v>
          </cell>
          <cell r="Q4335">
            <v>11</v>
          </cell>
          <cell r="R4335">
            <v>11</v>
          </cell>
          <cell r="S4335">
            <v>11</v>
          </cell>
          <cell r="T4335">
            <v>27520</v>
          </cell>
          <cell r="U4335">
            <v>27520</v>
          </cell>
          <cell r="V4335">
            <v>27520</v>
          </cell>
          <cell r="W4335">
            <v>27520</v>
          </cell>
          <cell r="X4335" t="str">
            <v>SLATE TABLES TOPS BILLIARD PLACE OF DELIVERY PORT CLEARANCE</v>
          </cell>
          <cell r="Y4335" t="str">
            <v>Valide</v>
          </cell>
        </row>
        <row r="4336">
          <cell r="A4336" t="str">
            <v>BSIU9355971</v>
          </cell>
          <cell r="B4336">
            <v>40</v>
          </cell>
          <cell r="C4336" t="str">
            <v>OOLU2647240450</v>
          </cell>
          <cell r="D4336">
            <v>0</v>
          </cell>
          <cell r="E4336">
            <v>0</v>
          </cell>
          <cell r="F4336">
            <v>0</v>
          </cell>
          <cell r="G4336">
            <v>0</v>
          </cell>
          <cell r="H4336">
            <v>0</v>
          </cell>
          <cell r="I4336" t="str">
            <v>2020 MSA 167487</v>
          </cell>
          <cell r="J4336">
            <v>29</v>
          </cell>
          <cell r="K4336" t="str">
            <v>PETROLEUM SPECIALITIES FZE</v>
          </cell>
          <cell r="L4336" t="str">
            <v>METRO PLASTICS KENYA LIMITED</v>
          </cell>
          <cell r="M4336" t="str">
            <v>CN</v>
          </cell>
          <cell r="N4336" t="str">
            <v>AEJEA</v>
          </cell>
          <cell r="O4336" t="str">
            <v>DR</v>
          </cell>
          <cell r="P4336">
            <v>144</v>
          </cell>
          <cell r="Q4336">
            <v>144</v>
          </cell>
          <cell r="R4336">
            <v>144</v>
          </cell>
          <cell r="S4336">
            <v>144</v>
          </cell>
          <cell r="T4336">
            <v>24480</v>
          </cell>
          <cell r="U4336">
            <v>24480</v>
          </cell>
          <cell r="V4336">
            <v>24480</v>
          </cell>
          <cell r="W4336">
            <v>24480</v>
          </cell>
          <cell r="X4336" t="str">
            <v>01 X 40 FCL CONTAINER STC 144 HDPE DRUMS POWEROIL TOPAZ L85 IDF NUMBER E2008387649 TOTAL MT 23 328 MT TOTAL NET WT 23 328 0000 KG TOTAL GROSS WT 24 480 0000 KG TOTAL TARE WT 1 152 0000 KG 21 DAYS FREE TIME DETENTION AT DESTINATION AGENT ADDRESS AT DESTINATION PLACE OF DELIVERY PORT CLEARANCE</v>
          </cell>
          <cell r="Y4336" t="str">
            <v>Valide</v>
          </cell>
        </row>
        <row r="4337">
          <cell r="A4337" t="str">
            <v>FCIU9142032</v>
          </cell>
          <cell r="B4337">
            <v>40</v>
          </cell>
          <cell r="C4337" t="str">
            <v>OOLU2647326460</v>
          </cell>
          <cell r="D4337">
            <v>0</v>
          </cell>
          <cell r="E4337">
            <v>0</v>
          </cell>
          <cell r="F4337">
            <v>0</v>
          </cell>
          <cell r="G4337">
            <v>0</v>
          </cell>
          <cell r="H4337">
            <v>0</v>
          </cell>
          <cell r="I4337" t="str">
            <v>2020 MSA 167487</v>
          </cell>
          <cell r="J4337">
            <v>32</v>
          </cell>
          <cell r="K4337" t="str">
            <v>PETROLEUM SPECIALITIES FZE</v>
          </cell>
          <cell r="L4337" t="str">
            <v>BRENNTAG KENYA LIMITED</v>
          </cell>
          <cell r="M4337" t="str">
            <v>CN</v>
          </cell>
          <cell r="N4337" t="str">
            <v>AEJEA</v>
          </cell>
          <cell r="O4337" t="str">
            <v>DR</v>
          </cell>
          <cell r="P4337">
            <v>288</v>
          </cell>
          <cell r="Q4337">
            <v>288</v>
          </cell>
          <cell r="R4337">
            <v>288</v>
          </cell>
          <cell r="S4337">
            <v>288</v>
          </cell>
          <cell r="T4337">
            <v>48960</v>
          </cell>
          <cell r="U4337">
            <v>48960</v>
          </cell>
          <cell r="V4337">
            <v>48960</v>
          </cell>
          <cell r="W4337">
            <v>48960</v>
          </cell>
          <cell r="X4337" t="str">
            <v>02 X 40 FCL CONTAINER 288 HDPE DRUMS POWEROIL TOPAZ L85 WHITE OIL TECH 15 IDF DETAILS E2008390001 UCR202002266730 TOTAL MT 46 656 MT TOTAL NET WT 46 656 0000 KG TOTAL GROSS WT 48 960 0000 KG TOTAL TARE WT 2 304 0000 KG HS CODE 271021997 21 DAYS FREE TIME DETENTION AT DESTINATION PLACE OF DELIVERY PORT CLEARANCE</v>
          </cell>
          <cell r="Y4337" t="str">
            <v>Valide</v>
          </cell>
        </row>
        <row r="4338">
          <cell r="A4338" t="str">
            <v>OOCU6868362</v>
          </cell>
          <cell r="B4338">
            <v>40</v>
          </cell>
          <cell r="C4338" t="str">
            <v>OOLU2647624260</v>
          </cell>
          <cell r="D4338">
            <v>0</v>
          </cell>
          <cell r="E4338">
            <v>0</v>
          </cell>
          <cell r="F4338">
            <v>0</v>
          </cell>
          <cell r="G4338">
            <v>0</v>
          </cell>
          <cell r="H4338">
            <v>0</v>
          </cell>
          <cell r="I4338" t="str">
            <v>2020 MSA 167487</v>
          </cell>
          <cell r="J4338">
            <v>38</v>
          </cell>
          <cell r="K4338" t="str">
            <v>SAFETY FACTORY TO RECYCLE</v>
          </cell>
          <cell r="L4338" t="str">
            <v>VECTUS KENYA LTD</v>
          </cell>
          <cell r="M4338" t="str">
            <v>CN</v>
          </cell>
          <cell r="N4338" t="str">
            <v>AEJEA</v>
          </cell>
          <cell r="O4338" t="str">
            <v>BG</v>
          </cell>
          <cell r="P4338">
            <v>1040</v>
          </cell>
          <cell r="Q4338">
            <v>1040</v>
          </cell>
          <cell r="R4338">
            <v>1040</v>
          </cell>
          <cell r="S4338">
            <v>1040</v>
          </cell>
          <cell r="T4338">
            <v>26010</v>
          </cell>
          <cell r="U4338">
            <v>26010</v>
          </cell>
          <cell r="V4338">
            <v>26010</v>
          </cell>
          <cell r="W4338">
            <v>26010</v>
          </cell>
          <cell r="X4338" t="str">
            <v>LLDPE ROTO MOULDING POWDER BLACK POWDER H S CODE 39011000 ED NO 201-04748183-20 PLACE OF DELIVERY PORT CLEARANCE</v>
          </cell>
          <cell r="Y4338">
            <v>0</v>
          </cell>
        </row>
        <row r="4339">
          <cell r="A4339" t="str">
            <v>BMOU4324226</v>
          </cell>
          <cell r="B4339">
            <v>40</v>
          </cell>
          <cell r="C4339" t="str">
            <v>PKG000452600</v>
          </cell>
          <cell r="D4339">
            <v>0</v>
          </cell>
          <cell r="E4339">
            <v>0</v>
          </cell>
          <cell r="F4339">
            <v>0</v>
          </cell>
          <cell r="G4339">
            <v>0</v>
          </cell>
          <cell r="H4339">
            <v>0</v>
          </cell>
          <cell r="I4339" t="str">
            <v>2020 MSA 167401</v>
          </cell>
          <cell r="J4339">
            <v>7</v>
          </cell>
          <cell r="K4339" t="str">
            <v>DECORTAGE SDN BHDNO 33-B2 JALAN KATI E U19 E TAMANMEDAN MAS U19 40160</v>
          </cell>
          <cell r="L4339" t="str">
            <v>TO THE ORDER OF I AND M BANK LTDP O BOX 30238 00100 NAIROBI GPO KENYA</v>
          </cell>
          <cell r="M4339" t="str">
            <v>CN</v>
          </cell>
          <cell r="N4339" t="str">
            <v>MYPKG</v>
          </cell>
          <cell r="O4339" t="str">
            <v>CT</v>
          </cell>
          <cell r="P4339">
            <v>304</v>
          </cell>
          <cell r="Q4339">
            <v>304</v>
          </cell>
          <cell r="R4339">
            <v>304</v>
          </cell>
          <cell r="S4339">
            <v>304</v>
          </cell>
          <cell r="T4339">
            <v>9907</v>
          </cell>
          <cell r="U4339">
            <v>9907</v>
          </cell>
          <cell r="V4339">
            <v>9907</v>
          </cell>
          <cell r="W4339">
            <v>9907</v>
          </cell>
          <cell r="X4339" t="str">
            <v>304 CARTONS OF FURNITURE-BEDROOM SETS FOB PORT KLANG IN MALAYSIA INCOTERMS 2020 AS PER PROFORMA INVOICE NO DC0023 06 20 DATED JUNE 03 2020 FREIGHT COLLECT IRREVOCABLE DOCUMENTARY CREDIT NO IMPLC02 0974 20 IDF NO E2006345660</v>
          </cell>
          <cell r="Y4339" t="str">
            <v>Vali</v>
          </cell>
        </row>
        <row r="4340">
          <cell r="A4340" t="str">
            <v>TRDU7638727</v>
          </cell>
          <cell r="B4340">
            <v>20</v>
          </cell>
          <cell r="C4340" t="str">
            <v>QDCL044500</v>
          </cell>
          <cell r="D4340">
            <v>0</v>
          </cell>
          <cell r="E4340">
            <v>0</v>
          </cell>
          <cell r="F4340">
            <v>0</v>
          </cell>
          <cell r="G4340">
            <v>0</v>
          </cell>
          <cell r="H4340">
            <v>0</v>
          </cell>
          <cell r="I4340" t="str">
            <v>2020 MSA 167007</v>
          </cell>
          <cell r="J4340">
            <v>259</v>
          </cell>
          <cell r="K4340" t="str">
            <v>INTERNATIONAL COMMITTEE OF THE REDCROSSREGIONAL DELEGATION FOR EAST AS</v>
          </cell>
          <cell r="L4340" t="str">
            <v>ICRC TRANSIT DEPOT NO 1DENIS PRITT ROAD P O BOX73226-00200 NAIROBI</v>
          </cell>
          <cell r="M4340" t="str">
            <v>CN</v>
          </cell>
          <cell r="N4340" t="str">
            <v>SGSIN</v>
          </cell>
          <cell r="O4340" t="str">
            <v>PK</v>
          </cell>
          <cell r="P4340">
            <v>110</v>
          </cell>
          <cell r="Q4340">
            <v>110</v>
          </cell>
          <cell r="R4340">
            <v>110</v>
          </cell>
          <cell r="S4340">
            <v>110</v>
          </cell>
          <cell r="T4340">
            <v>15966</v>
          </cell>
          <cell r="U4340">
            <v>15966</v>
          </cell>
          <cell r="V4340">
            <v>15966</v>
          </cell>
          <cell r="W4340">
            <v>15966</v>
          </cell>
          <cell r="X4340" t="str">
            <v>TENT GOODS IN TRANSIT GOODS TO BE CLEARED AT ICD NAIROBI HS CODE 940690 TEL 010-85323290-198 FAX 010-65320633 TEL 0722-203066 0724-256725 FAX +254 41 2222 433 CONTACT PERSON PAUL WANDERI EMAIL LON IMPEXTRANSPORT SERVICE-ICRC ORG FAX +254 41 2222 433 CONTACT PERSON PAUL WANDERI FREIGHT PREPAID</v>
          </cell>
          <cell r="Y4340" t="str">
            <v>Vali</v>
          </cell>
        </row>
        <row r="4341">
          <cell r="A4341" t="str">
            <v>TEMU7522168</v>
          </cell>
          <cell r="B4341">
            <v>40</v>
          </cell>
          <cell r="C4341" t="str">
            <v>QDSM164230</v>
          </cell>
          <cell r="D4341">
            <v>0</v>
          </cell>
          <cell r="E4341">
            <v>0</v>
          </cell>
          <cell r="F4341">
            <v>0</v>
          </cell>
          <cell r="G4341">
            <v>0</v>
          </cell>
          <cell r="H4341">
            <v>0</v>
          </cell>
          <cell r="I4341" t="str">
            <v>2020 MSA 167307</v>
          </cell>
          <cell r="J4341">
            <v>268</v>
          </cell>
          <cell r="K4341" t="str">
            <v>HENAN YUANDA BOILER CORPORATION LTDADDRESS GANXIAO ROAD WESTERNINDUSTR</v>
          </cell>
          <cell r="L4341" t="str">
            <v>INTERCONSUMER PRODUCTS LIMITEDP O BOX 19558 00202 NAIROBI KENYA TEL +2</v>
          </cell>
          <cell r="M4341" t="str">
            <v>CN</v>
          </cell>
          <cell r="N4341" t="str">
            <v>SGSIN</v>
          </cell>
          <cell r="O4341" t="str">
            <v>PK</v>
          </cell>
          <cell r="P4341">
            <v>53</v>
          </cell>
          <cell r="Q4341">
            <v>53</v>
          </cell>
          <cell r="R4341">
            <v>53</v>
          </cell>
          <cell r="S4341">
            <v>53</v>
          </cell>
          <cell r="T4341">
            <v>39900</v>
          </cell>
          <cell r="U4341">
            <v>39900</v>
          </cell>
          <cell r="V4341">
            <v>39900</v>
          </cell>
          <cell r="W4341">
            <v>39900</v>
          </cell>
          <cell r="X4341" t="str">
            <v>6 TON STEAM WOOD BIOMASS FIREDBOILER WITH ACCESSORIES MODEL DZH6-1 25-AII IDF 20EMKIM000054339 HS CODE 84031000 FREIGHT PREPAID FAX 86-371-60137715 Oversize - Height 175 CM - Left 40 CM - Right 40 CM</v>
          </cell>
          <cell r="Y4341" t="str">
            <v>V</v>
          </cell>
        </row>
        <row r="4342">
          <cell r="A4342" t="str">
            <v>CGMU5530984</v>
          </cell>
          <cell r="B4342">
            <v>40</v>
          </cell>
          <cell r="C4342" t="str">
            <v>QDSM164240</v>
          </cell>
          <cell r="D4342">
            <v>0</v>
          </cell>
          <cell r="E4342">
            <v>0</v>
          </cell>
          <cell r="F4342">
            <v>0</v>
          </cell>
          <cell r="G4342">
            <v>0</v>
          </cell>
          <cell r="H4342">
            <v>0</v>
          </cell>
          <cell r="I4342" t="str">
            <v>2020 MSA 167478</v>
          </cell>
          <cell r="J4342">
            <v>285</v>
          </cell>
          <cell r="K4342" t="str">
            <v>JINING YUANFU INTERNATIONALTRADING CO LTD NO 101-1 BUILDING A JINGTOU</v>
          </cell>
          <cell r="L4342" t="str">
            <v>KOMUGISHA GRACEOLD KAMPALA ROAD KAMPALA UGANDA</v>
          </cell>
          <cell r="M4342" t="str">
            <v>CN</v>
          </cell>
          <cell r="N4342" t="str">
            <v>SGSIN</v>
          </cell>
          <cell r="O4342" t="str">
            <v>PK</v>
          </cell>
          <cell r="P4342">
            <v>2600</v>
          </cell>
          <cell r="Q4342">
            <v>2600</v>
          </cell>
          <cell r="R4342">
            <v>0</v>
          </cell>
          <cell r="S4342">
            <v>0</v>
          </cell>
          <cell r="T4342">
            <v>26500</v>
          </cell>
          <cell r="U4342">
            <v>26500</v>
          </cell>
          <cell r="V4342">
            <v>0</v>
          </cell>
          <cell r="W4342">
            <v>0</v>
          </cell>
          <cell r="X4342" t="str">
            <v>PURE WHITE GARLIC HS CODE 070320 CARGO IN TRANSIT TO KAMPALA UGANDA AT CONSIGNEES COST RISK AND RESPONSIBILITY CARRIER RESPONSIBILITY CEASES AT POD VENT 7CBM H CARGO IS STOWED IN A REFRIGERATED CONTAINER SET AT THE SHIPPERS REQUESTED CARRYING TEMPERATURE OF -3 DEGREES CELSIUS FREIGHT PREPAID RESORT JINING CHINA</v>
          </cell>
          <cell r="Y4342" t="str">
            <v>Valide</v>
          </cell>
        </row>
        <row r="4343">
          <cell r="A4343" t="str">
            <v>TRLU7481184</v>
          </cell>
          <cell r="B4343">
            <v>40</v>
          </cell>
          <cell r="C4343" t="str">
            <v>QDSM164266</v>
          </cell>
          <cell r="D4343">
            <v>0</v>
          </cell>
          <cell r="E4343">
            <v>0</v>
          </cell>
          <cell r="F4343">
            <v>0</v>
          </cell>
          <cell r="G4343">
            <v>0</v>
          </cell>
          <cell r="H4343">
            <v>0</v>
          </cell>
          <cell r="I4343" t="str">
            <v>2020 MSA 167478</v>
          </cell>
          <cell r="J4343">
            <v>286</v>
          </cell>
          <cell r="K4343" t="str">
            <v>HONGJI HENGYE INTL TRADE LIMITEDFT A7 20 F KWAN YICK BLDG STAGE 3271-2</v>
          </cell>
          <cell r="L4343" t="str">
            <v>CHINA COMMUNICATIONS CONSTRUCTIONCOMPANY LIMITEDMGR PROJECTP O BOX 39</v>
          </cell>
          <cell r="M4343" t="str">
            <v>CN</v>
          </cell>
          <cell r="N4343" t="str">
            <v>SGSIN</v>
          </cell>
          <cell r="O4343" t="str">
            <v>PK</v>
          </cell>
          <cell r="P4343">
            <v>1167</v>
          </cell>
          <cell r="Q4343">
            <v>1167</v>
          </cell>
          <cell r="R4343">
            <v>1167</v>
          </cell>
          <cell r="S4343">
            <v>1167</v>
          </cell>
          <cell r="T4343">
            <v>59910</v>
          </cell>
          <cell r="U4343">
            <v>59910</v>
          </cell>
          <cell r="V4343">
            <v>59910</v>
          </cell>
          <cell r="W4343">
            <v>59910</v>
          </cell>
          <cell r="X4343" t="str">
            <v>TYRES TYRES TUBES FREIGHT PREPAID TEL 15880087579 EMAIL 2086129306-QQ COM LAVINGTON NAIROBI KENYA Tel 00254-757629362 00254-719590299 EMAIL CHENW-CRBC COM LIUCH-CRBC COM Fax 00254-20-3870334 PK</v>
          </cell>
          <cell r="Y4343" t="str">
            <v>Valide</v>
          </cell>
        </row>
        <row r="4344">
          <cell r="A4344" t="str">
            <v>CMAU7223443</v>
          </cell>
          <cell r="B4344">
            <v>40</v>
          </cell>
          <cell r="C4344" t="str">
            <v>QDSM164266</v>
          </cell>
          <cell r="D4344">
            <v>0</v>
          </cell>
          <cell r="E4344">
            <v>0</v>
          </cell>
          <cell r="F4344">
            <v>0</v>
          </cell>
          <cell r="G4344">
            <v>0</v>
          </cell>
          <cell r="H4344">
            <v>0</v>
          </cell>
          <cell r="I4344" t="str">
            <v>2020 MSA 167478</v>
          </cell>
          <cell r="J4344">
            <v>286</v>
          </cell>
          <cell r="K4344" t="str">
            <v>HONGJI HENGYE INTL TRADE LIMITEDFT A7 20 F KWAN YICK BLDG STAGE 3271-2</v>
          </cell>
          <cell r="L4344" t="str">
            <v>CHINA COMMUNICATIONS CONSTRUCTIONCOMPANY LIMITEDMGR PROJECTP O BOX 39</v>
          </cell>
          <cell r="M4344" t="str">
            <v>CN</v>
          </cell>
          <cell r="N4344" t="str">
            <v>SGSIN</v>
          </cell>
          <cell r="O4344" t="str">
            <v>PK</v>
          </cell>
          <cell r="P4344">
            <v>1167</v>
          </cell>
          <cell r="Q4344">
            <v>1167</v>
          </cell>
          <cell r="R4344">
            <v>1167</v>
          </cell>
          <cell r="S4344">
            <v>1167</v>
          </cell>
          <cell r="T4344">
            <v>59910</v>
          </cell>
          <cell r="U4344">
            <v>59910</v>
          </cell>
          <cell r="V4344">
            <v>59910</v>
          </cell>
          <cell r="W4344">
            <v>59910</v>
          </cell>
          <cell r="X4344" t="str">
            <v>TYRES TYRES TUBES FREIGHT PREPAID TEL 15880087579 EMAIL 2086129306-QQ COM LAVINGTON NAIROBI KENYA Tel 00254-757629362 00254-719590299 EMAIL CHENW-CRBC COM LIUCH-CRBC COM Fax 00254-20-3870334 PK</v>
          </cell>
          <cell r="Y4344" t="str">
            <v>Valide</v>
          </cell>
        </row>
        <row r="4345">
          <cell r="A4345" t="str">
            <v>CMAU5703886</v>
          </cell>
          <cell r="B4345">
            <v>40</v>
          </cell>
          <cell r="C4345" t="str">
            <v>QDST301284</v>
          </cell>
          <cell r="D4345">
            <v>0</v>
          </cell>
          <cell r="E4345">
            <v>0</v>
          </cell>
          <cell r="F4345">
            <v>0</v>
          </cell>
          <cell r="G4345">
            <v>0</v>
          </cell>
          <cell r="H4345">
            <v>0</v>
          </cell>
          <cell r="I4345" t="str">
            <v>2020 MSA 167518</v>
          </cell>
          <cell r="J4345">
            <v>350</v>
          </cell>
          <cell r="K4345" t="str">
            <v>SHANDONG CHANGFENG TYRES CO LTDDAWANG ECONOMIC DEVELOPMENT ZONE DONG</v>
          </cell>
          <cell r="L4345" t="str">
            <v>TM BELTS AND BEARINGS LIMITEDP O BOX 7031-00200NAIROBI KENYA TEL 33680</v>
          </cell>
          <cell r="M4345" t="str">
            <v>CN</v>
          </cell>
          <cell r="N4345" t="str">
            <v>MYTPP</v>
          </cell>
          <cell r="O4345" t="str">
            <v>PK</v>
          </cell>
          <cell r="P4345">
            <v>355</v>
          </cell>
          <cell r="Q4345">
            <v>355</v>
          </cell>
          <cell r="R4345">
            <v>0</v>
          </cell>
          <cell r="S4345">
            <v>0</v>
          </cell>
          <cell r="T4345">
            <v>19000</v>
          </cell>
          <cell r="U4345">
            <v>19000</v>
          </cell>
          <cell r="V4345">
            <v>0</v>
          </cell>
          <cell r="W4345">
            <v>0</v>
          </cell>
          <cell r="X4345" t="str">
            <v>MOTORCYCLE TYRES HS CODE 4011400000 GOODS IN TRANSIT TO ICD NAIROBI AT RECEIVERS RISKS CARE AND EXPENSES CARRIER S LIABILITY CEASES AT PORT OF DISCHARGE MOMBASA</v>
          </cell>
          <cell r="Y4345" t="str">
            <v>Valide</v>
          </cell>
        </row>
        <row r="4346">
          <cell r="A4346" t="str">
            <v>GESU1097707</v>
          </cell>
          <cell r="B4346">
            <v>20</v>
          </cell>
          <cell r="C4346" t="str">
            <v>QDWL193046</v>
          </cell>
          <cell r="D4346">
            <v>0</v>
          </cell>
          <cell r="E4346">
            <v>0</v>
          </cell>
          <cell r="F4346">
            <v>0</v>
          </cell>
          <cell r="G4346">
            <v>0</v>
          </cell>
          <cell r="H4346">
            <v>0</v>
          </cell>
          <cell r="I4346" t="str">
            <v>2020 MSA 167518</v>
          </cell>
          <cell r="J4346">
            <v>352</v>
          </cell>
          <cell r="K4346" t="str">
            <v>STEEL SEARCHER HONG KONG LIMITEDADD UNIT 806 8 F TOWER II CHEUNGSHA WA</v>
          </cell>
          <cell r="L4346" t="str">
            <v>PANGMAO COMPANY LIMITEDPIN NO P051875932SWUYI PLAZA OFF LENANA LOAD K</v>
          </cell>
          <cell r="M4346" t="str">
            <v>CN</v>
          </cell>
          <cell r="N4346" t="str">
            <v>MYTPP</v>
          </cell>
          <cell r="O4346" t="str">
            <v>CX</v>
          </cell>
          <cell r="P4346">
            <v>77</v>
          </cell>
          <cell r="Q4346">
            <v>77</v>
          </cell>
          <cell r="R4346">
            <v>77</v>
          </cell>
          <cell r="S4346">
            <v>77</v>
          </cell>
          <cell r="T4346">
            <v>250051</v>
          </cell>
          <cell r="U4346">
            <v>250051</v>
          </cell>
          <cell r="V4346">
            <v>250051</v>
          </cell>
          <cell r="W4346">
            <v>250051</v>
          </cell>
          <cell r="X4346" t="str">
            <v>STEEL COIL HS CODE 72107010 FREIGHT PREPAID EMAIL MIKE JI-ZHAOGANG COM EMAIL MIKE JI-ZHAOGANG COM</v>
          </cell>
          <cell r="Y4346" t="str">
            <v>Valid</v>
          </cell>
        </row>
        <row r="4347">
          <cell r="A4347" t="str">
            <v>TGBU6679018</v>
          </cell>
          <cell r="B4347">
            <v>40</v>
          </cell>
          <cell r="C4347" t="str">
            <v>R02823498</v>
          </cell>
          <cell r="D4347">
            <v>0</v>
          </cell>
          <cell r="E4347">
            <v>0</v>
          </cell>
          <cell r="F4347">
            <v>0</v>
          </cell>
          <cell r="G4347">
            <v>0</v>
          </cell>
          <cell r="H4347">
            <v>0</v>
          </cell>
          <cell r="I4347" t="str">
            <v>2020 MSA 167129</v>
          </cell>
          <cell r="J4347">
            <v>498</v>
          </cell>
          <cell r="K4347" t="str">
            <v>SAUDI BASIC INDUSTRIES CORPORATION</v>
          </cell>
          <cell r="L4347" t="str">
            <v>TO THE ORDER OF QUALITY PLASTICS</v>
          </cell>
          <cell r="M4347" t="str">
            <v>BR</v>
          </cell>
          <cell r="N4347" t="str">
            <v>SAJUB</v>
          </cell>
          <cell r="O4347" t="str">
            <v>BG</v>
          </cell>
          <cell r="P4347">
            <v>5940</v>
          </cell>
          <cell r="Q4347">
            <v>5940</v>
          </cell>
          <cell r="R4347">
            <v>0</v>
          </cell>
          <cell r="S4347">
            <v>0</v>
          </cell>
          <cell r="T4347">
            <v>151740</v>
          </cell>
          <cell r="U4347">
            <v>151740</v>
          </cell>
          <cell r="V4347">
            <v>0</v>
          </cell>
          <cell r="W4347">
            <v>0</v>
          </cell>
          <cell r="X4347" t="str">
            <v>148 500 MT LINEAR LOW DENSITY POLYETHYLENE 118WJ 148 PALLETIZED 55 BAGS OF 25 KG HS CODE 3901 10 00 00 00 DELIVERY NO 802823498 0010 SALES ORDER NO 3405877 CARGO NET WEIGHT 148 500 MT CARGO GROSS WEIGHT 151 740 MT CONTAINER TARE WEIGHT 24 000 MT TOTAL GR OSS WEIGHT 175 740 MT GOODS IN TRANSIT TO KAMPALA VIA MOMBASA INTERNAL TRANSPORT COSTS ARRANGEMENTS BETWEEN MOMBASA AND KAMPALA ON I MPORTERS ACCOUNT AGENT AT DESTINATION MAERSK KENYA LTD BRANCH OFFICE MARITIME CENTRE ARCHBISHOP MAKARIOS CLOSE OFF MOI AVENU E P O BOX 89911 MOMBASA KENYA PHONE 254 41 2220056 2221273 - 6 FAX 254 20 2220086 2316260</v>
          </cell>
          <cell r="Y4347" t="str">
            <v>Valide</v>
          </cell>
        </row>
        <row r="4348">
          <cell r="A4348" t="str">
            <v>MRKU0671511</v>
          </cell>
          <cell r="B4348">
            <v>40</v>
          </cell>
          <cell r="C4348" t="str">
            <v>R02823498</v>
          </cell>
          <cell r="D4348">
            <v>0</v>
          </cell>
          <cell r="E4348">
            <v>0</v>
          </cell>
          <cell r="F4348">
            <v>0</v>
          </cell>
          <cell r="G4348">
            <v>0</v>
          </cell>
          <cell r="H4348">
            <v>0</v>
          </cell>
          <cell r="I4348" t="str">
            <v>2020 MSA 167129</v>
          </cell>
          <cell r="J4348">
            <v>498</v>
          </cell>
          <cell r="K4348" t="str">
            <v>SAUDI BASIC INDUSTRIES CORPORATION</v>
          </cell>
          <cell r="L4348" t="str">
            <v>TO THE ORDER OF QUALITY PLASTICS</v>
          </cell>
          <cell r="M4348" t="str">
            <v>BR</v>
          </cell>
          <cell r="N4348" t="str">
            <v>SAJUB</v>
          </cell>
          <cell r="O4348" t="str">
            <v>BG</v>
          </cell>
          <cell r="P4348">
            <v>5940</v>
          </cell>
          <cell r="Q4348">
            <v>5940</v>
          </cell>
          <cell r="R4348">
            <v>0</v>
          </cell>
          <cell r="S4348">
            <v>0</v>
          </cell>
          <cell r="T4348">
            <v>151740</v>
          </cell>
          <cell r="U4348">
            <v>151740</v>
          </cell>
          <cell r="V4348">
            <v>0</v>
          </cell>
          <cell r="W4348">
            <v>0</v>
          </cell>
          <cell r="X4348" t="str">
            <v>148 500 MT LINEAR LOW DENSITY POLYETHYLENE 118WJ 148 PALLETIZED 55 BAGS OF 25 KG HS CODE 3901 10 00 00 00 DELIVERY NO 802823498 0010 SALES ORDER NO 3405877 CARGO NET WEIGHT 148 500 MT CARGO GROSS WEIGHT 151 740 MT CONTAINER TARE WEIGHT 24 000 MT TOTAL GR OSS WEIGHT 175 740 MT GOODS IN TRANSIT TO KAMPALA VIA MOMBASA INTERNAL TRANSPORT COSTS ARRANGEMENTS BETWEEN MOMBASA AND KAMPALA ON I MPORTERS ACCOUNT AGENT AT DESTINATION MAERSK KENYA LTD BRANCH OFFICE MARITIME CENTRE ARCHBISHOP MAKARIOS CLOSE OFF MOI AVENU E P O BOX 89911 MOMBASA KENYA PHONE 254 41 2220056 2221273 - 6 FAX 254 20 2220086 2316260</v>
          </cell>
          <cell r="Y4348" t="str">
            <v>Valide</v>
          </cell>
        </row>
        <row r="4349">
          <cell r="A4349" t="str">
            <v>PONU8224131</v>
          </cell>
          <cell r="B4349">
            <v>40</v>
          </cell>
          <cell r="C4349" t="str">
            <v>R02856920</v>
          </cell>
          <cell r="D4349">
            <v>0</v>
          </cell>
          <cell r="E4349">
            <v>0</v>
          </cell>
          <cell r="F4349">
            <v>0</v>
          </cell>
          <cell r="G4349">
            <v>0</v>
          </cell>
          <cell r="H4349">
            <v>0</v>
          </cell>
          <cell r="I4349" t="str">
            <v>2020 MSA 167505</v>
          </cell>
          <cell r="J4349">
            <v>627</v>
          </cell>
          <cell r="K4349" t="str">
            <v>SAUDI BASIC INDUSTRIES CORPORATION</v>
          </cell>
          <cell r="L4349" t="str">
            <v>PRECISION PLASTICS LIMITED P O BOX</v>
          </cell>
          <cell r="M4349" t="str">
            <v>TR</v>
          </cell>
          <cell r="N4349" t="str">
            <v>SAJUB</v>
          </cell>
          <cell r="O4349" t="str">
            <v>BG</v>
          </cell>
          <cell r="P4349">
            <v>4080</v>
          </cell>
          <cell r="Q4349">
            <v>4080</v>
          </cell>
          <cell r="R4349">
            <v>4080</v>
          </cell>
          <cell r="S4349">
            <v>4080</v>
          </cell>
          <cell r="T4349">
            <v>103768</v>
          </cell>
          <cell r="U4349">
            <v>103768</v>
          </cell>
          <cell r="V4349">
            <v>103768</v>
          </cell>
          <cell r="W4349">
            <v>103768</v>
          </cell>
          <cell r="X4349" t="str">
            <v>INTRANSIT TO ICD EMBAKASI NAIROBI 102 000 MT POLYPROPYLENE COPOLYMER PP 56M65 149 PALLETIZED 60 BAGS OF 25 KG HS CODE 3902 30 00 DELIVERY NO 802856920 0010 SALES ORDER NO 3396620 CARGO NET WEIG HT 102 000 MT CARGO GROSS WEIGHT 103 768 MT CONTAINER TARE WEIGH T 16 000 MT TOTAL GROSS WEIGHT 119 768 MT AGENT AT DESTINATIONMAERSK KENYA LIMITED HEAD OFFICE KAMSONS HOUSE MOMBASA ROAD P O BOX 43986 - 00100 GPO NAIROBI KENYA PHONE SALES 254 20 3 588811 CUSTOMER CARE 254 20 3513034 FAX 254 20 828921</v>
          </cell>
          <cell r="Y4349" t="str">
            <v>Valide</v>
          </cell>
        </row>
        <row r="4350">
          <cell r="A4350" t="str">
            <v>APMU8070851</v>
          </cell>
          <cell r="B4350">
            <v>40</v>
          </cell>
          <cell r="C4350" t="str">
            <v>R02856920</v>
          </cell>
          <cell r="D4350">
            <v>0</v>
          </cell>
          <cell r="E4350">
            <v>0</v>
          </cell>
          <cell r="F4350">
            <v>0</v>
          </cell>
          <cell r="G4350">
            <v>0</v>
          </cell>
          <cell r="H4350">
            <v>0</v>
          </cell>
          <cell r="I4350" t="str">
            <v>2020 MSA 167505</v>
          </cell>
          <cell r="J4350">
            <v>627</v>
          </cell>
          <cell r="K4350" t="str">
            <v>SAUDI BASIC INDUSTRIES CORPORATION</v>
          </cell>
          <cell r="L4350" t="str">
            <v>PRECISION PLASTICS LIMITED P O BOX</v>
          </cell>
          <cell r="M4350" t="str">
            <v>TR</v>
          </cell>
          <cell r="N4350" t="str">
            <v>SAJUB</v>
          </cell>
          <cell r="O4350" t="str">
            <v>BG</v>
          </cell>
          <cell r="P4350">
            <v>4080</v>
          </cell>
          <cell r="Q4350">
            <v>4080</v>
          </cell>
          <cell r="R4350">
            <v>4080</v>
          </cell>
          <cell r="S4350">
            <v>4080</v>
          </cell>
          <cell r="T4350">
            <v>103768</v>
          </cell>
          <cell r="U4350">
            <v>103768</v>
          </cell>
          <cell r="V4350">
            <v>103768</v>
          </cell>
          <cell r="W4350">
            <v>103768</v>
          </cell>
          <cell r="X4350" t="str">
            <v>INTRANSIT TO ICD EMBAKASI NAIROBI 102 000 MT POLYPROPYLENE COPOLYMER PP 56M65 149 PALLETIZED 60 BAGS OF 25 KG HS CODE 3902 30 00 DELIVERY NO 802856920 0010 SALES ORDER NO 3396620 CARGO NET WEIG HT 102 000 MT CARGO GROSS WEIGHT 103 768 MT CONTAINER TARE WEIGH T 16 000 MT TOTAL GROSS WEIGHT 119 768 MT AGENT AT DESTINATIONMAERSK KENYA LIMITED HEAD OFFICE KAMSONS HOUSE MOMBASA ROAD P O BOX 43986 - 00100 GPO NAIROBI KENYA PHONE SALES 254 20 3 588811 CUSTOMER CARE 254 20 3513034 FAX 254 20 828921</v>
          </cell>
          <cell r="Y4350" t="str">
            <v>Valide</v>
          </cell>
        </row>
        <row r="4351">
          <cell r="A4351" t="str">
            <v>SUDU8921232</v>
          </cell>
          <cell r="B4351">
            <v>40</v>
          </cell>
          <cell r="C4351" t="str">
            <v>R02856920</v>
          </cell>
          <cell r="D4351">
            <v>0</v>
          </cell>
          <cell r="E4351">
            <v>0</v>
          </cell>
          <cell r="F4351">
            <v>0</v>
          </cell>
          <cell r="G4351">
            <v>0</v>
          </cell>
          <cell r="H4351">
            <v>0</v>
          </cell>
          <cell r="I4351" t="str">
            <v>2020 MSA 167505</v>
          </cell>
          <cell r="J4351">
            <v>627</v>
          </cell>
          <cell r="K4351" t="str">
            <v>SAUDI BASIC INDUSTRIES CORPORATION</v>
          </cell>
          <cell r="L4351" t="str">
            <v>PRECISION PLASTICS LIMITED P O BOX</v>
          </cell>
          <cell r="M4351" t="str">
            <v>TR</v>
          </cell>
          <cell r="N4351" t="str">
            <v>SAJUB</v>
          </cell>
          <cell r="O4351" t="str">
            <v>BG</v>
          </cell>
          <cell r="P4351">
            <v>4080</v>
          </cell>
          <cell r="Q4351">
            <v>4080</v>
          </cell>
          <cell r="R4351">
            <v>4080</v>
          </cell>
          <cell r="S4351">
            <v>4080</v>
          </cell>
          <cell r="T4351">
            <v>103768</v>
          </cell>
          <cell r="U4351">
            <v>103768</v>
          </cell>
          <cell r="V4351">
            <v>103768</v>
          </cell>
          <cell r="W4351">
            <v>103768</v>
          </cell>
          <cell r="X4351" t="str">
            <v>INTRANSIT TO ICD EMBAKASI NAIROBI 102 000 MT POLYPROPYLENE COPOLYMER PP 56M65 149 PALLETIZED 60 BAGS OF 25 KG HS CODE 3902 30 00 DELIVERY NO 802856920 0010 SALES ORDER NO 3396620 CARGO NET WEIG HT 102 000 MT CARGO GROSS WEIGHT 103 768 MT CONTAINER TARE WEIGH T 16 000 MT TOTAL GROSS WEIGHT 119 768 MT AGENT AT DESTINATIONMAERSK KENYA LIMITED HEAD OFFICE KAMSONS HOUSE MOMBASA ROAD P O BOX 43986 - 00100 GPO NAIROBI KENYA PHONE SALES 254 20 3 588811 CUSTOMER CARE 254 20 3513034 FAX 254 20 828921</v>
          </cell>
          <cell r="Y4351" t="str">
            <v>Valide</v>
          </cell>
        </row>
        <row r="4352">
          <cell r="A4352" t="str">
            <v>MSKU6582096</v>
          </cell>
          <cell r="B4352">
            <v>40</v>
          </cell>
          <cell r="C4352" t="str">
            <v>R02856928</v>
          </cell>
          <cell r="D4352">
            <v>0</v>
          </cell>
          <cell r="E4352">
            <v>0</v>
          </cell>
          <cell r="F4352">
            <v>0</v>
          </cell>
          <cell r="G4352">
            <v>0</v>
          </cell>
          <cell r="H4352">
            <v>0</v>
          </cell>
          <cell r="I4352" t="str">
            <v>2020 MSA 167505</v>
          </cell>
          <cell r="J4352">
            <v>629</v>
          </cell>
          <cell r="K4352" t="str">
            <v>SAUDI BASIC INDUSTRIES CORPORATION</v>
          </cell>
          <cell r="L4352" t="str">
            <v>COMPLAST INDUSTRIES LIMITED P O BOX</v>
          </cell>
          <cell r="M4352" t="str">
            <v>TR</v>
          </cell>
          <cell r="N4352" t="str">
            <v>SAJUB</v>
          </cell>
          <cell r="O4352" t="str">
            <v>BG</v>
          </cell>
          <cell r="P4352">
            <v>1020</v>
          </cell>
          <cell r="Q4352">
            <v>1020</v>
          </cell>
          <cell r="R4352">
            <v>1020</v>
          </cell>
          <cell r="S4352">
            <v>1020</v>
          </cell>
          <cell r="T4352">
            <v>25942</v>
          </cell>
          <cell r="U4352">
            <v>25942</v>
          </cell>
          <cell r="V4352">
            <v>25942</v>
          </cell>
          <cell r="W4352">
            <v>25942</v>
          </cell>
          <cell r="X4352" t="str">
            <v>INTRANSIT TO ICD EMBAKASI NAIROBI 25 500 MT POLYPROPYLENE COPOLYMER P P 49MK45 149 PALLETIZED 60 BAGS OF 25 KG HS CODE 3902 30 00 DELIVERY NO 802856928 0010 SALES ORDER NO 3395612 CARGO NET WEIG HT 25 500 MT CARGO GROSS WEIGHT 25 942 MT CONTAINER TARE WEIGHT 4 000 MT TOTAL GROSS WEIGHT 29 942 MT AGENT AT DESTINATION MAERSK KENYA LIMITED HEAD OFFICE KAMSONS HOUSE MOMBASA ROAD P O BOX 43986 - 00100 GPO NAIROBI KENYA PHONE SALES 254 20 35888 11 CUSTOMER CARE 254 20 3513034 FAX 254 20 828921</v>
          </cell>
          <cell r="Y4352" t="str">
            <v>Valide</v>
          </cell>
        </row>
        <row r="4353">
          <cell r="A4353" t="str">
            <v>MSKU6178042</v>
          </cell>
          <cell r="B4353">
            <v>40</v>
          </cell>
          <cell r="C4353" t="str">
            <v>R02881285</v>
          </cell>
          <cell r="D4353">
            <v>0</v>
          </cell>
          <cell r="E4353">
            <v>0</v>
          </cell>
          <cell r="F4353">
            <v>0</v>
          </cell>
          <cell r="G4353">
            <v>0</v>
          </cell>
          <cell r="H4353">
            <v>0</v>
          </cell>
          <cell r="I4353" t="str">
            <v>2020 MSA 167505</v>
          </cell>
          <cell r="J4353">
            <v>630</v>
          </cell>
          <cell r="K4353" t="str">
            <v>SAUDI BASIC INDUSTRIES CORPORATION</v>
          </cell>
          <cell r="L4353" t="str">
            <v>POLYTHENE INDUSTRIES LTD MOMBASA R</v>
          </cell>
          <cell r="M4353" t="str">
            <v>TR</v>
          </cell>
          <cell r="N4353" t="str">
            <v>SAJUB</v>
          </cell>
          <cell r="O4353" t="str">
            <v>BG</v>
          </cell>
          <cell r="P4353">
            <v>3060</v>
          </cell>
          <cell r="Q4353">
            <v>3060</v>
          </cell>
          <cell r="R4353">
            <v>3060</v>
          </cell>
          <cell r="S4353">
            <v>3060</v>
          </cell>
          <cell r="T4353">
            <v>77979</v>
          </cell>
          <cell r="U4353">
            <v>77979</v>
          </cell>
          <cell r="V4353">
            <v>77979</v>
          </cell>
          <cell r="W4353">
            <v>77979</v>
          </cell>
          <cell r="X4353" t="str">
            <v>INTRANSIT TO ICD EMBAKASI NAIROBI 76 500 MT HIGH DENSITY POLYETHYLENE HDPE F00952 149 PALLETIZED 60 BAGS OF 25 KG HS CODE 3901 20 0 0 DELIVERY NO 802881285 0010 SALES ORDER NO 3423337 CARGO NET WEIGHT 76 500 MT CARGO GROSS WEIGHT 77 979 MT CONTAINER TARE WEI GHT 12 000 MT TOTAL GROSS WEIGHT 89 979 MT AGENT AT DESTINATIONMAERSK KENYA LIMITED HEAD OFFICE KAMSONS HOUSE MOMBASA ROAD P O BOX 43986 - 00100 GPO NAIROBI KENYA PHONE SALES 254 20 3588811 CUSTOMER CARE 254 20 3513034 FAX 254 20 828921</v>
          </cell>
          <cell r="Y4353" t="str">
            <v>Valide</v>
          </cell>
        </row>
        <row r="4354">
          <cell r="A4354" t="str">
            <v>MSKU8943048</v>
          </cell>
          <cell r="B4354">
            <v>40</v>
          </cell>
          <cell r="C4354" t="str">
            <v>R02883943</v>
          </cell>
          <cell r="D4354">
            <v>0</v>
          </cell>
          <cell r="E4354">
            <v>0</v>
          </cell>
          <cell r="F4354">
            <v>0</v>
          </cell>
          <cell r="G4354">
            <v>0</v>
          </cell>
          <cell r="H4354">
            <v>0</v>
          </cell>
          <cell r="I4354" t="str">
            <v>2020 MSA 167505</v>
          </cell>
          <cell r="J4354">
            <v>633</v>
          </cell>
          <cell r="K4354" t="str">
            <v>SAUDI BASIC INDUSTRIES CORPORATION</v>
          </cell>
          <cell r="L4354" t="str">
            <v>TECHPAK INDUSTRIES LTD ROAD A OFF</v>
          </cell>
          <cell r="M4354" t="str">
            <v>TR</v>
          </cell>
          <cell r="N4354" t="str">
            <v>SAJUB</v>
          </cell>
          <cell r="O4354" t="str">
            <v>BG</v>
          </cell>
          <cell r="P4354">
            <v>3960</v>
          </cell>
          <cell r="Q4354">
            <v>3960</v>
          </cell>
          <cell r="R4354">
            <v>3960</v>
          </cell>
          <cell r="S4354">
            <v>3960</v>
          </cell>
          <cell r="T4354">
            <v>101160</v>
          </cell>
          <cell r="U4354">
            <v>101160</v>
          </cell>
          <cell r="V4354">
            <v>101160</v>
          </cell>
          <cell r="W4354">
            <v>101160</v>
          </cell>
          <cell r="X4354" t="str">
            <v>INTRANSIT TO ICD EMBAKASI NAIROBI 99 000 MT POLYPROPYLENE HOMOPOLYMER PP 500P HS CODE 3902 10 00 00 00 148 PALLETIZED 55 BAGS OF 25 KG DELIVERY NO 802883943 0010 SALES ORDER NO 3425911 CARGO N ET WEIGHT 99 000 MT CARGO GROSS WEIGHT 101 160 MT CONTR TARE WEI GHT 16 000 MT TOTAL GROSS WEIGHT 117 160 MT AGENT AT DESTINATION MAERSK KENYA LIMITED HEAD OFFICE KAMSONS HOUSE MOMBA SA ROAD P O BOX 43986 - 00100 GPO NAIROBI KENYA PHONE SALES 2 54 20 3588811 CUSTOMER CARE 254 20 3513034 FAX 254 20 828921</v>
          </cell>
          <cell r="Y4354" t="str">
            <v>Valide</v>
          </cell>
        </row>
        <row r="4355">
          <cell r="A4355" t="str">
            <v>MSKU6331803</v>
          </cell>
          <cell r="B4355">
            <v>40</v>
          </cell>
          <cell r="C4355" t="str">
            <v>R02883943</v>
          </cell>
          <cell r="D4355">
            <v>0</v>
          </cell>
          <cell r="E4355">
            <v>0</v>
          </cell>
          <cell r="F4355">
            <v>0</v>
          </cell>
          <cell r="G4355">
            <v>0</v>
          </cell>
          <cell r="H4355">
            <v>0</v>
          </cell>
          <cell r="I4355" t="str">
            <v>2020 MSA 167505</v>
          </cell>
          <cell r="J4355">
            <v>633</v>
          </cell>
          <cell r="K4355" t="str">
            <v>SAUDI BASIC INDUSTRIES CORPORATION</v>
          </cell>
          <cell r="L4355" t="str">
            <v>TECHPAK INDUSTRIES LTD ROAD A OFF</v>
          </cell>
          <cell r="M4355" t="str">
            <v>TR</v>
          </cell>
          <cell r="N4355" t="str">
            <v>SAJUB</v>
          </cell>
          <cell r="O4355" t="str">
            <v>BG</v>
          </cell>
          <cell r="P4355">
            <v>3960</v>
          </cell>
          <cell r="Q4355">
            <v>3960</v>
          </cell>
          <cell r="R4355">
            <v>3960</v>
          </cell>
          <cell r="S4355">
            <v>3960</v>
          </cell>
          <cell r="T4355">
            <v>101160</v>
          </cell>
          <cell r="U4355">
            <v>101160</v>
          </cell>
          <cell r="V4355">
            <v>101160</v>
          </cell>
          <cell r="W4355">
            <v>101160</v>
          </cell>
          <cell r="X4355" t="str">
            <v>INTRANSIT TO ICD EMBAKASI NAIROBI 99 000 MT POLYPROPYLENE HOMOPOLYMER PP 500P HS CODE 3902 10 00 00 00 148 PALLETIZED 55 BAGS OF 25 KG DELIVERY NO 802883943 0010 SALES ORDER NO 3425911 CARGO N ET WEIGHT 99 000 MT CARGO GROSS WEIGHT 101 160 MT CONTR TARE WEI GHT 16 000 MT TOTAL GROSS WEIGHT 117 160 MT AGENT AT DESTINATION MAERSK KENYA LIMITED HEAD OFFICE KAMSONS HOUSE MOMBA SA ROAD P O BOX 43986 - 00100 GPO NAIROBI KENYA PHONE SALES 2 54 20 3588811 CUSTOMER CARE 254 20 3513034 FAX 254 20 828921</v>
          </cell>
          <cell r="Y4355" t="str">
            <v>Valide</v>
          </cell>
        </row>
        <row r="4356">
          <cell r="A4356" t="str">
            <v>CLHU8974180</v>
          </cell>
          <cell r="B4356">
            <v>40</v>
          </cell>
          <cell r="C4356" t="str">
            <v>R02883943</v>
          </cell>
          <cell r="D4356">
            <v>0</v>
          </cell>
          <cell r="E4356">
            <v>0</v>
          </cell>
          <cell r="F4356">
            <v>0</v>
          </cell>
          <cell r="G4356">
            <v>0</v>
          </cell>
          <cell r="H4356">
            <v>0</v>
          </cell>
          <cell r="I4356" t="str">
            <v>2020 MSA 167505</v>
          </cell>
          <cell r="J4356">
            <v>633</v>
          </cell>
          <cell r="K4356" t="str">
            <v>SAUDI BASIC INDUSTRIES CORPORATION</v>
          </cell>
          <cell r="L4356" t="str">
            <v>TECHPAK INDUSTRIES LTD ROAD A OFF</v>
          </cell>
          <cell r="M4356" t="str">
            <v>TR</v>
          </cell>
          <cell r="N4356" t="str">
            <v>SAJUB</v>
          </cell>
          <cell r="O4356" t="str">
            <v>BG</v>
          </cell>
          <cell r="P4356">
            <v>3960</v>
          </cell>
          <cell r="Q4356">
            <v>3960</v>
          </cell>
          <cell r="R4356">
            <v>3960</v>
          </cell>
          <cell r="S4356">
            <v>3960</v>
          </cell>
          <cell r="T4356">
            <v>101160</v>
          </cell>
          <cell r="U4356">
            <v>101160</v>
          </cell>
          <cell r="V4356">
            <v>101160</v>
          </cell>
          <cell r="W4356">
            <v>101160</v>
          </cell>
          <cell r="X4356" t="str">
            <v>INTRANSIT TO ICD EMBAKASI NAIROBI 99 000 MT POLYPROPYLENE HOMOPOLYMER PP 500P HS CODE 3902 10 00 00 00 148 PALLETIZED 55 BAGS OF 25 KG DELIVERY NO 802883943 0010 SALES ORDER NO 3425911 CARGO N ET WEIGHT 99 000 MT CARGO GROSS WEIGHT 101 160 MT CONTR TARE WEI GHT 16 000 MT TOTAL GROSS WEIGHT 117 160 MT AGENT AT DESTINATION MAERSK KENYA LIMITED HEAD OFFICE KAMSONS HOUSE MOMBA SA ROAD P O BOX 43986 - 00100 GPO NAIROBI KENYA PHONE SALES 2 54 20 3588811 CUSTOMER CARE 254 20 3513034 FAX 254 20 828921</v>
          </cell>
          <cell r="Y4356" t="str">
            <v>Valide</v>
          </cell>
        </row>
        <row r="4357">
          <cell r="A4357" t="str">
            <v>TEMU6924096</v>
          </cell>
          <cell r="B4357">
            <v>40</v>
          </cell>
          <cell r="C4357" t="str">
            <v>R02884299</v>
          </cell>
          <cell r="D4357">
            <v>0</v>
          </cell>
          <cell r="E4357">
            <v>0</v>
          </cell>
          <cell r="F4357">
            <v>0</v>
          </cell>
          <cell r="G4357">
            <v>0</v>
          </cell>
          <cell r="H4357">
            <v>0</v>
          </cell>
          <cell r="I4357" t="str">
            <v>2020 MSA 167505</v>
          </cell>
          <cell r="J4357">
            <v>634</v>
          </cell>
          <cell r="K4357" t="str">
            <v>SAUDI BASIC INDUSTRIES CORPORATION</v>
          </cell>
          <cell r="L4357" t="str">
            <v>ELGON KENYA LTD MOMBASA ROAD NAT</v>
          </cell>
          <cell r="M4357" t="str">
            <v>TR</v>
          </cell>
          <cell r="N4357" t="str">
            <v>SAJUB</v>
          </cell>
          <cell r="O4357" t="str">
            <v>BG</v>
          </cell>
          <cell r="P4357">
            <v>1020</v>
          </cell>
          <cell r="Q4357">
            <v>1020</v>
          </cell>
          <cell r="R4357">
            <v>1020</v>
          </cell>
          <cell r="S4357">
            <v>1020</v>
          </cell>
          <cell r="T4357">
            <v>25959</v>
          </cell>
          <cell r="U4357">
            <v>25959</v>
          </cell>
          <cell r="V4357">
            <v>25959</v>
          </cell>
          <cell r="W4357">
            <v>25959</v>
          </cell>
          <cell r="X4357" t="str">
            <v>INTRANSIT TO ICD EMBAKASI NAIROBI 25 500 MT LOW DENSITY POLYETHYLENE LDPE HP0322NN 149 PALLETIZED 60 BAGS OF 25 KG HS CODE 3901 10 00 DELIVERY NO 802884299 0010 SALES ORDER NO 3420732 CARGO NET WEIGHT 25 500 MT CARGO GROSS WEIGHT 25 959 MT CONTAINER TARE WE IGHT 4 000 MT TOTAL GROSS WEIGHT 29 959 MT AGENT AT DESTINATIONMAERSK KENYA LIMITED HEAD OFFICE KAMSONS HOUSE MOMBASA ROAD P O BOX 43986 - 00100 GPO NAIROBI KENYA PHONE SALES 254 20 3588811 CUSTOMER CARE 254 20 3513034 FAX 254 20 828921</v>
          </cell>
          <cell r="Y4357" t="str">
            <v>Valide</v>
          </cell>
        </row>
        <row r="4358">
          <cell r="A4358" t="str">
            <v>BSIU9021974</v>
          </cell>
          <cell r="B4358">
            <v>40</v>
          </cell>
          <cell r="C4358" t="str">
            <v>R02886514</v>
          </cell>
          <cell r="D4358">
            <v>0</v>
          </cell>
          <cell r="E4358">
            <v>0</v>
          </cell>
          <cell r="F4358">
            <v>0</v>
          </cell>
          <cell r="G4358">
            <v>0</v>
          </cell>
          <cell r="H4358">
            <v>0</v>
          </cell>
          <cell r="I4358" t="str">
            <v>2020 MSA 167505</v>
          </cell>
          <cell r="J4358">
            <v>635</v>
          </cell>
          <cell r="K4358" t="str">
            <v>SAUDI BASIC INDUSTRIES CORPORATION</v>
          </cell>
          <cell r="L4358" t="str">
            <v>TO THE ORDER OF SIMBA ENTERPRISES</v>
          </cell>
          <cell r="M4358" t="str">
            <v>TR</v>
          </cell>
          <cell r="N4358" t="str">
            <v>SAJUB</v>
          </cell>
          <cell r="O4358" t="str">
            <v>BG</v>
          </cell>
          <cell r="P4358">
            <v>2970</v>
          </cell>
          <cell r="Q4358">
            <v>2970</v>
          </cell>
          <cell r="R4358">
            <v>2970</v>
          </cell>
          <cell r="S4358">
            <v>2970</v>
          </cell>
          <cell r="T4358">
            <v>75870</v>
          </cell>
          <cell r="U4358">
            <v>75870</v>
          </cell>
          <cell r="V4358">
            <v>75870</v>
          </cell>
          <cell r="W4358">
            <v>75870</v>
          </cell>
          <cell r="X4358" t="str">
            <v>INTRANSIT TO ICD EMBAKASI NAIROBI 74 250 MT POLYPROPYLENE HOMOPOLYMER PP 506P 148 PALLETIZED 55 BAGS OF 25 KG HS CODE 3902 10 00 0 0 00 DELIVERY NO 802886514 0010 SALES ORDER NO 3428325 CARGO N ET WEIGHT 74 250 MT CARGO GROSS WEIGHT 75 870 MT CONTAINER TARE WEIGHT 12 000 MT TOTAL GROSS WEIGHT 87 870 MT AGENT AT DESTINATION MAERSK KENYA LIMITED HEAD OFFICE KAMSONS HOUSE MOMBASA RO AD P O BOX 43986 - 00100 GPO NAIROBI KENYA PHONE SALES 254 20 3588811 CUSTOMER CARE 254 20 3513034 FAX 254 20 828921</v>
          </cell>
          <cell r="Y4358" t="str">
            <v>Valide</v>
          </cell>
        </row>
        <row r="4359">
          <cell r="A4359" t="str">
            <v>MRSU3851320</v>
          </cell>
          <cell r="B4359">
            <v>40</v>
          </cell>
          <cell r="C4359" t="str">
            <v>R02911044</v>
          </cell>
          <cell r="D4359">
            <v>0</v>
          </cell>
          <cell r="E4359">
            <v>0</v>
          </cell>
          <cell r="F4359">
            <v>0</v>
          </cell>
          <cell r="G4359">
            <v>0</v>
          </cell>
          <cell r="H4359">
            <v>0</v>
          </cell>
          <cell r="I4359" t="str">
            <v>2020 MSA 167505</v>
          </cell>
          <cell r="J4359">
            <v>651</v>
          </cell>
          <cell r="K4359" t="str">
            <v>SAUDI BASIC INDUSTRIES CORPORATION</v>
          </cell>
          <cell r="L4359" t="str">
            <v>HOPE PLASTICS LIMITED NAIROBI P O B</v>
          </cell>
          <cell r="M4359" t="str">
            <v>TR</v>
          </cell>
          <cell r="N4359" t="str">
            <v>SAJUB</v>
          </cell>
          <cell r="O4359" t="str">
            <v>BG</v>
          </cell>
          <cell r="P4359">
            <v>3060</v>
          </cell>
          <cell r="Q4359">
            <v>3060</v>
          </cell>
          <cell r="R4359">
            <v>3060</v>
          </cell>
          <cell r="S4359">
            <v>3060</v>
          </cell>
          <cell r="T4359">
            <v>77826</v>
          </cell>
          <cell r="U4359">
            <v>77826</v>
          </cell>
          <cell r="V4359">
            <v>77826</v>
          </cell>
          <cell r="W4359">
            <v>77826</v>
          </cell>
          <cell r="X4359" t="str">
            <v>INTRANSIT TO ICD EMBAKASI NAIROBI 76 500 MT POLYPROPYLENE COPOLYMER P P QR6731K 149 PALLETIZED 60 BAGS OF 25 KG HS CODE 3902 30 00 DELIVERY NO 802911044 0010 SALES ORDER NO 3429714 CARGO NET WEI GHT 76 500 MT CARGO GROSS WEIGHT 77 826 MT CONTAINER TARE WEIGHT 12 000 MT TOTAL GROSS WEIGHT 89 826 MT AGENT AT DESTINATIONMAERSK KENYA LIMITED HEAD OFFICE KAMSONS HOUSE MOMBASA ROAD P O BOX 43986 - 00100 GPO NAIROBI KENYA PHONE SALES 254 20 358 8811 CUSTOMER CARE 254 20 3513034 FAX 254 20 828921</v>
          </cell>
          <cell r="Y4359" t="str">
            <v>Valid</v>
          </cell>
        </row>
        <row r="4360">
          <cell r="A4360" t="str">
            <v>MSKU1438091</v>
          </cell>
          <cell r="B4360">
            <v>40</v>
          </cell>
          <cell r="C4360" t="str">
            <v>R02911092</v>
          </cell>
          <cell r="D4360">
            <v>0</v>
          </cell>
          <cell r="E4360">
            <v>0</v>
          </cell>
          <cell r="F4360">
            <v>0</v>
          </cell>
          <cell r="G4360">
            <v>0</v>
          </cell>
          <cell r="H4360">
            <v>0</v>
          </cell>
          <cell r="I4360" t="str">
            <v>2020 MSA 167505</v>
          </cell>
          <cell r="J4360">
            <v>652</v>
          </cell>
          <cell r="K4360" t="str">
            <v>SAUDI BASIC INDUSTRIES CORPORATION</v>
          </cell>
          <cell r="L4360" t="str">
            <v>PACKAGING INDUSTRIES LTD LUNGA LUN</v>
          </cell>
          <cell r="M4360" t="str">
            <v>TR</v>
          </cell>
          <cell r="N4360" t="str">
            <v>SAJUB</v>
          </cell>
          <cell r="O4360" t="str">
            <v>BG</v>
          </cell>
          <cell r="P4360">
            <v>1020</v>
          </cell>
          <cell r="Q4360">
            <v>1020</v>
          </cell>
          <cell r="R4360">
            <v>1020</v>
          </cell>
          <cell r="S4360">
            <v>1020</v>
          </cell>
          <cell r="T4360">
            <v>25993</v>
          </cell>
          <cell r="U4360">
            <v>25993</v>
          </cell>
          <cell r="V4360">
            <v>25993</v>
          </cell>
          <cell r="W4360">
            <v>25993</v>
          </cell>
          <cell r="X4360" t="str">
            <v>INTRANSIT TO ICD EMBAKASI NAIROBI 25 500 MT HIGH DENSITY POLYETHYLENE HDPE F00952 149 PALLETIZED 60 BAGS OF 25 KG HS CODE 3901 20 0 0 DELIVERY NO 802911092 0010 SALES ORDER NO 3430748 CARGO NET WEIGHT 25 500 MT CARGO GROSS WEIGHT 25 993 MT CONTAINER TARE WEI GHT 4 000 MT TOTAL GROSS WEIGHT 29 993 MT AGENT AT DESTINATIONMAERSK KENYA LIMITED HEAD OFFICE KAMSONS HOUSE MOMBASA ROAD P O BOX 43986 - 00100 GPO NAIROBI KENYA PHONE SALES 254 20 3 588811 CUSTOMER CARE 254 20 3513034 FAX 254 20 828921</v>
          </cell>
          <cell r="Y4360" t="str">
            <v>Valide</v>
          </cell>
        </row>
        <row r="4361">
          <cell r="A4361" t="str">
            <v>MSKU6652980</v>
          </cell>
          <cell r="B4361">
            <v>40</v>
          </cell>
          <cell r="C4361" t="str">
            <v>R02911095</v>
          </cell>
          <cell r="D4361">
            <v>0</v>
          </cell>
          <cell r="E4361">
            <v>0</v>
          </cell>
          <cell r="F4361">
            <v>0</v>
          </cell>
          <cell r="G4361">
            <v>0</v>
          </cell>
          <cell r="H4361">
            <v>0</v>
          </cell>
          <cell r="I4361" t="str">
            <v>2020 MSA 167505</v>
          </cell>
          <cell r="J4361">
            <v>653</v>
          </cell>
          <cell r="K4361" t="str">
            <v>SAUDI BASIC INDUSTRIES CORPORATION</v>
          </cell>
          <cell r="L4361" t="str">
            <v>TO THE ORDER OF SILAFRICA KENYA LI</v>
          </cell>
          <cell r="M4361" t="str">
            <v>TR</v>
          </cell>
          <cell r="N4361" t="str">
            <v>SAJUB</v>
          </cell>
          <cell r="O4361" t="str">
            <v>BG</v>
          </cell>
          <cell r="P4361">
            <v>2040</v>
          </cell>
          <cell r="Q4361">
            <v>2040</v>
          </cell>
          <cell r="R4361">
            <v>2040</v>
          </cell>
          <cell r="S4361">
            <v>2040</v>
          </cell>
          <cell r="T4361">
            <v>51884</v>
          </cell>
          <cell r="U4361">
            <v>51884</v>
          </cell>
          <cell r="V4361">
            <v>51884</v>
          </cell>
          <cell r="W4361">
            <v>51884</v>
          </cell>
          <cell r="X4361" t="str">
            <v>INTRANSIT TO ICD EMBAKASI NAIROBI 51 000 MT POLYPROPYLENE COPOLYMER P P 513MN40 149 PALLETIZED 60 BAGS OF 25 KG HS CODE 3902 30 00 DELIVERY NO 802911095 0010 SALES ORDER NO 3432755 CARGO NET WEI GHT 51 000 MT CARGO GROSS WEIGHT 51 884 MT CONTAINER TARE WEIGHT 8 000 MT TOTAL GROSS WEIGHT 59 884 MT AGENT AT DESTINATION MAERSK KENYA LIMITED HEAD OFFICE KAMSONS HOUSE MOMBASA ROAD P O BOX 43986 - 00100 GPO NAIROBI KENYA PHONE SALES 254 20 3588 811 CUSTOMER CARE 254 20 3513034 FAX 254 20 828921</v>
          </cell>
          <cell r="Y4361" t="str">
            <v>Valide</v>
          </cell>
        </row>
        <row r="4362">
          <cell r="A4362" t="str">
            <v>MRKU4847928</v>
          </cell>
          <cell r="B4362">
            <v>40</v>
          </cell>
          <cell r="C4362" t="str">
            <v>R02911104</v>
          </cell>
          <cell r="D4362">
            <v>0</v>
          </cell>
          <cell r="E4362">
            <v>0</v>
          </cell>
          <cell r="F4362">
            <v>0</v>
          </cell>
          <cell r="G4362">
            <v>0</v>
          </cell>
          <cell r="H4362">
            <v>0</v>
          </cell>
          <cell r="I4362" t="str">
            <v>2020 MSA 167505</v>
          </cell>
          <cell r="J4362">
            <v>655</v>
          </cell>
          <cell r="K4362" t="str">
            <v>SAUDI BASIC INDUSTRIES CORPORATION</v>
          </cell>
          <cell r="L4362" t="str">
            <v>SARRCHEM INTERNATIONAL LTD MAGANA T</v>
          </cell>
          <cell r="M4362" t="str">
            <v>TR</v>
          </cell>
          <cell r="N4362" t="str">
            <v>SAJUB</v>
          </cell>
          <cell r="O4362" t="str">
            <v>BG</v>
          </cell>
          <cell r="P4362">
            <v>1020</v>
          </cell>
          <cell r="Q4362">
            <v>1020</v>
          </cell>
          <cell r="R4362">
            <v>1020</v>
          </cell>
          <cell r="S4362">
            <v>1020</v>
          </cell>
          <cell r="T4362">
            <v>25942</v>
          </cell>
          <cell r="U4362">
            <v>25942</v>
          </cell>
          <cell r="V4362">
            <v>25942</v>
          </cell>
          <cell r="W4362">
            <v>25942</v>
          </cell>
          <cell r="X4362" t="str">
            <v>25 500 MT LOW DENSITY POLYETHYLENE LDPE HP2023JN 149 PALLETIZED 60 BAGS OF 25 KG HS CODE 3901 10 00 DELIVERY NO 802911104 0010 SALES ORDER NO 3436318 CARGO NET WEIGHT 25 500 MT CARGO GROSS WE IGHT 25 942 MT CONTAINER TARE WEIGHT 4 000 MT TOTAL GROSS WEIGHT 29 942 MT AGENT AT DESTINATION MAERSK KENYA LTD BRANCH OFFICE MARITIME CENTRE ARCHBISHOP MAKARIOS CLOSE OFF MOI AVENUE P O BOX 89911 MOMBASA KENYA PHONE 254 41 2220056 2221273 - 6 F AX 254 20 2220086 2316260</v>
          </cell>
          <cell r="Y4362" t="str">
            <v>Valid</v>
          </cell>
        </row>
        <row r="4363">
          <cell r="A4363" t="str">
            <v>MRKU5331453</v>
          </cell>
          <cell r="B4363">
            <v>40</v>
          </cell>
          <cell r="C4363" t="str">
            <v>R02911620</v>
          </cell>
          <cell r="D4363">
            <v>0</v>
          </cell>
          <cell r="E4363">
            <v>0</v>
          </cell>
          <cell r="F4363">
            <v>0</v>
          </cell>
          <cell r="G4363">
            <v>0</v>
          </cell>
          <cell r="H4363">
            <v>0</v>
          </cell>
          <cell r="I4363" t="str">
            <v>2020 MSA 167505</v>
          </cell>
          <cell r="J4363">
            <v>656</v>
          </cell>
          <cell r="K4363" t="str">
            <v>SAUDI BASIC INDUSTRIES CORPORATION</v>
          </cell>
          <cell r="L4363" t="str">
            <v>TECHPAK INDUSTRIES LTD ROAD A OFF</v>
          </cell>
          <cell r="M4363" t="str">
            <v>TR</v>
          </cell>
          <cell r="N4363" t="str">
            <v>SAJUB</v>
          </cell>
          <cell r="O4363" t="str">
            <v>BG</v>
          </cell>
          <cell r="P4363">
            <v>3960</v>
          </cell>
          <cell r="Q4363">
            <v>3960</v>
          </cell>
          <cell r="R4363">
            <v>3960</v>
          </cell>
          <cell r="S4363">
            <v>3960</v>
          </cell>
          <cell r="T4363">
            <v>101160</v>
          </cell>
          <cell r="U4363">
            <v>101160</v>
          </cell>
          <cell r="V4363">
            <v>101160</v>
          </cell>
          <cell r="W4363">
            <v>101160</v>
          </cell>
          <cell r="X4363" t="str">
            <v>INTRANSIT TO ICD EMBAKASI NAIROBI 99 000 MT POLYPROPYLENE HOMOPOLYMER PP 528K 148 PALLETIZED 55 BAGS OF 25 KG HS CODE 3902 10 00 0 0 00 DELIVERY NO 802911620 0010 SALES ORDER NO 3425846 CARGO N ET WEIGHT 99 000 MT CARGO GROSS WEIGHT 101 160 MT CONTAINER TARE WEIGHT 16 000 MT TOTAL GROSS WEIGHT 117 160 MT AGENT AT DESTINATION MAERSK KENYA LIMITED HEAD OFFICE KAMSONS HOUSE MOMBASA ROAD P O BOX 43986 - 00100 GPO NAIROBI KENYA PHONE SALES 254 20 3588811 CUSTOMER CARE 254 20 3513034 FAX 254 20 828921</v>
          </cell>
          <cell r="Y4363" t="str">
            <v>Valide</v>
          </cell>
        </row>
        <row r="4364">
          <cell r="A4364" t="str">
            <v>MRKU4582900</v>
          </cell>
          <cell r="B4364">
            <v>40</v>
          </cell>
          <cell r="C4364" t="str">
            <v>R02911620</v>
          </cell>
          <cell r="D4364">
            <v>0</v>
          </cell>
          <cell r="E4364">
            <v>0</v>
          </cell>
          <cell r="F4364">
            <v>0</v>
          </cell>
          <cell r="G4364">
            <v>0</v>
          </cell>
          <cell r="H4364">
            <v>0</v>
          </cell>
          <cell r="I4364" t="str">
            <v>2020 MSA 167505</v>
          </cell>
          <cell r="J4364">
            <v>656</v>
          </cell>
          <cell r="K4364" t="str">
            <v>SAUDI BASIC INDUSTRIES CORPORATION</v>
          </cell>
          <cell r="L4364" t="str">
            <v>TECHPAK INDUSTRIES LTD ROAD A OFF</v>
          </cell>
          <cell r="M4364" t="str">
            <v>TR</v>
          </cell>
          <cell r="N4364" t="str">
            <v>SAJUB</v>
          </cell>
          <cell r="O4364" t="str">
            <v>BG</v>
          </cell>
          <cell r="P4364">
            <v>3960</v>
          </cell>
          <cell r="Q4364">
            <v>3960</v>
          </cell>
          <cell r="R4364">
            <v>3960</v>
          </cell>
          <cell r="S4364">
            <v>3960</v>
          </cell>
          <cell r="T4364">
            <v>101160</v>
          </cell>
          <cell r="U4364">
            <v>101160</v>
          </cell>
          <cell r="V4364">
            <v>101160</v>
          </cell>
          <cell r="W4364">
            <v>101160</v>
          </cell>
          <cell r="X4364" t="str">
            <v>INTRANSIT TO ICD EMBAKASI NAIROBI 99 000 MT POLYPROPYLENE HOMOPOLYMER PP 528K 148 PALLETIZED 55 BAGS OF 25 KG HS CODE 3902 10 00 0 0 00 DELIVERY NO 802911620 0010 SALES ORDER NO 3425846 CARGO N ET WEIGHT 99 000 MT CARGO GROSS WEIGHT 101 160 MT CONTAINER TARE WEIGHT 16 000 MT TOTAL GROSS WEIGHT 117 160 MT AGENT AT DESTINATION MAERSK KENYA LIMITED HEAD OFFICE KAMSONS HOUSE MOMBASA ROAD P O BOX 43986 - 00100 GPO NAIROBI KENYA PHONE SALES 254 20 3588811 CUSTOMER CARE 254 20 3513034 FAX 254 20 828921</v>
          </cell>
          <cell r="Y4364" t="str">
            <v>Valide</v>
          </cell>
        </row>
        <row r="4365">
          <cell r="A4365" t="str">
            <v>MRSU3425073</v>
          </cell>
          <cell r="B4365">
            <v>40</v>
          </cell>
          <cell r="C4365" t="str">
            <v>R02911620</v>
          </cell>
          <cell r="D4365">
            <v>0</v>
          </cell>
          <cell r="E4365">
            <v>0</v>
          </cell>
          <cell r="F4365">
            <v>0</v>
          </cell>
          <cell r="G4365">
            <v>0</v>
          </cell>
          <cell r="H4365">
            <v>0</v>
          </cell>
          <cell r="I4365" t="str">
            <v>2020 MSA 167505</v>
          </cell>
          <cell r="J4365">
            <v>656</v>
          </cell>
          <cell r="K4365" t="str">
            <v>SAUDI BASIC INDUSTRIES CORPORATION</v>
          </cell>
          <cell r="L4365" t="str">
            <v>TECHPAK INDUSTRIES LTD ROAD A OFF</v>
          </cell>
          <cell r="M4365" t="str">
            <v>TR</v>
          </cell>
          <cell r="N4365" t="str">
            <v>SAJUB</v>
          </cell>
          <cell r="O4365" t="str">
            <v>BG</v>
          </cell>
          <cell r="P4365">
            <v>3960</v>
          </cell>
          <cell r="Q4365">
            <v>3960</v>
          </cell>
          <cell r="R4365">
            <v>3960</v>
          </cell>
          <cell r="S4365">
            <v>3960</v>
          </cell>
          <cell r="T4365">
            <v>101160</v>
          </cell>
          <cell r="U4365">
            <v>101160</v>
          </cell>
          <cell r="V4365">
            <v>101160</v>
          </cell>
          <cell r="W4365">
            <v>101160</v>
          </cell>
          <cell r="X4365" t="str">
            <v>INTRANSIT TO ICD EMBAKASI NAIROBI 99 000 MT POLYPROPYLENE HOMOPOLYMER PP 528K 148 PALLETIZED 55 BAGS OF 25 KG HS CODE 3902 10 00 0 0 00 DELIVERY NO 802911620 0010 SALES ORDER NO 3425846 CARGO N ET WEIGHT 99 000 MT CARGO GROSS WEIGHT 101 160 MT CONTAINER TARE WEIGHT 16 000 MT TOTAL GROSS WEIGHT 117 160 MT AGENT AT DESTINATION MAERSK KENYA LIMITED HEAD OFFICE KAMSONS HOUSE MOMBASA ROAD P O BOX 43986 - 00100 GPO NAIROBI KENYA PHONE SALES 254 20 3588811 CUSTOMER CARE 254 20 3513034 FAX 254 20 828921</v>
          </cell>
          <cell r="Y4365" t="str">
            <v>Valide</v>
          </cell>
        </row>
        <row r="4366">
          <cell r="A4366" t="str">
            <v>MRSU3528976</v>
          </cell>
          <cell r="B4366">
            <v>40</v>
          </cell>
          <cell r="C4366" t="str">
            <v>R02911636</v>
          </cell>
          <cell r="D4366">
            <v>0</v>
          </cell>
          <cell r="E4366">
            <v>0</v>
          </cell>
          <cell r="F4366">
            <v>0</v>
          </cell>
          <cell r="G4366">
            <v>0</v>
          </cell>
          <cell r="H4366">
            <v>0</v>
          </cell>
          <cell r="I4366" t="str">
            <v>2020 MSA 167505</v>
          </cell>
          <cell r="J4366">
            <v>657</v>
          </cell>
          <cell r="K4366" t="str">
            <v>SAUDI BASIC INDUSTRIES CORPORATION</v>
          </cell>
          <cell r="L4366" t="str">
            <v>RAJCHEM POLYMERS LTD P O BOX 18752</v>
          </cell>
          <cell r="M4366" t="str">
            <v>TR</v>
          </cell>
          <cell r="N4366" t="str">
            <v>SAJUB</v>
          </cell>
          <cell r="O4366" t="str">
            <v>BG</v>
          </cell>
          <cell r="P4366">
            <v>1980</v>
          </cell>
          <cell r="Q4366">
            <v>1980</v>
          </cell>
          <cell r="R4366">
            <v>1980</v>
          </cell>
          <cell r="S4366">
            <v>1980</v>
          </cell>
          <cell r="T4366">
            <v>50580</v>
          </cell>
          <cell r="U4366">
            <v>50580</v>
          </cell>
          <cell r="V4366">
            <v>50580</v>
          </cell>
          <cell r="W4366">
            <v>50580</v>
          </cell>
          <cell r="X4366" t="str">
            <v>INTRANSIT TO ICD EMBAKASI NAIROBI 49 500 MT POLYPROPYLENE HOMOPOLYMER PP 528K 148 PALLETIZED 55 BAGS OF 25 KG HS CODE 3902 10 00 0 0 00 DELIVERY NO 802911636 0010 SALES ORDER NO 3428260 CARGO N ET WEIGHT 49 500 MT CARGO GROSS WEIGHT 50 580 MT CONTAINER TARE WEIGHT 8 000 MT TOTAL GROSS WEIGHT 58 580 MT AGENT AT DESTINATION MAERSK KENYA LIMITED HEAD OFFICE KAMSONS HOUSE MOMBASA ROA D P O BOX 43986 - 00100 GPO NAIROBI KENYA PHONE SALES 254 2 0 3588811 CUSTOMER CARE 254 20 3513034 FAX 254 20 828921</v>
          </cell>
          <cell r="Y4366" t="str">
            <v>Valide</v>
          </cell>
        </row>
        <row r="4367">
          <cell r="A4367" t="str">
            <v>MRSU4055564</v>
          </cell>
          <cell r="B4367">
            <v>40</v>
          </cell>
          <cell r="C4367" t="str">
            <v>R02911683</v>
          </cell>
          <cell r="D4367">
            <v>0</v>
          </cell>
          <cell r="E4367">
            <v>0</v>
          </cell>
          <cell r="F4367">
            <v>0</v>
          </cell>
          <cell r="G4367">
            <v>0</v>
          </cell>
          <cell r="H4367">
            <v>0</v>
          </cell>
          <cell r="I4367" t="str">
            <v>2020 MSA 167505</v>
          </cell>
          <cell r="J4367">
            <v>658</v>
          </cell>
          <cell r="K4367" t="str">
            <v>SAUDI BASIC INDUSTRIES CORPORATION</v>
          </cell>
          <cell r="L4367" t="str">
            <v>TO THE ORDER OF TRICLOVER INDUSTRI</v>
          </cell>
          <cell r="M4367" t="str">
            <v>TR</v>
          </cell>
          <cell r="N4367" t="str">
            <v>SAJED</v>
          </cell>
          <cell r="O4367" t="str">
            <v>BG</v>
          </cell>
          <cell r="P4367">
            <v>2040</v>
          </cell>
          <cell r="Q4367">
            <v>2040</v>
          </cell>
          <cell r="R4367">
            <v>2040</v>
          </cell>
          <cell r="S4367">
            <v>2040</v>
          </cell>
          <cell r="T4367">
            <v>51992</v>
          </cell>
          <cell r="U4367">
            <v>51992</v>
          </cell>
          <cell r="V4367">
            <v>51992</v>
          </cell>
          <cell r="W4367">
            <v>51992</v>
          </cell>
          <cell r="X4367" t="str">
            <v>INTRANSIT TO ICD EMBAKASI NAIROBI 51 000 MT HIGH DENSITY POLYETHYLENE HDPE M300054 HS CODE 3901 20 00 DELIVERY NO 802911683 0010 SAL ES ORDER NO 3427775 CARGO NET WEIGHT 51 000 MT CARGO GROSS WEIGH T 51 992 MT CONTAINER TARE WEIGHT 8 000 MT TOTAL GROSS WEIGHT 5 9 992 MT AGENT AT DESTINATION MAERSK KENYA LIMITED HEAD OFFICE KAMSONS HOUSE MOMBASA ROAD P O BOX 43986 - 00100 GPO NAIROBI KENYA PHONE SALES 254 20 3588811 CUSTOMER CARE 254 20 3513034 FAX 254 20 828921</v>
          </cell>
          <cell r="Y4367" t="str">
            <v>Valide</v>
          </cell>
        </row>
        <row r="4368">
          <cell r="A4368" t="str">
            <v>MSKU8772665</v>
          </cell>
          <cell r="B4368">
            <v>40</v>
          </cell>
          <cell r="C4368" t="str">
            <v>RZ0011316</v>
          </cell>
          <cell r="D4368">
            <v>0</v>
          </cell>
          <cell r="E4368">
            <v>0</v>
          </cell>
          <cell r="F4368">
            <v>0</v>
          </cell>
          <cell r="G4368">
            <v>0</v>
          </cell>
          <cell r="H4368">
            <v>0</v>
          </cell>
          <cell r="I4368" t="str">
            <v>2020 MSA 167374</v>
          </cell>
          <cell r="J4368">
            <v>409</v>
          </cell>
          <cell r="K4368" t="str">
            <v>GUANGZHOU SUNDA INTERNATIONAL TRADI</v>
          </cell>
          <cell r="L4368" t="str">
            <v>SUNDA KENYA INDUSTRIAL COMPANY LIMRIVER MACHAKOS KENYA CONTACT</v>
          </cell>
          <cell r="M4368" t="str">
            <v>CN</v>
          </cell>
          <cell r="N4368" t="str">
            <v>CNXMN</v>
          </cell>
          <cell r="O4368" t="str">
            <v>PK</v>
          </cell>
          <cell r="P4368">
            <v>932</v>
          </cell>
          <cell r="Q4368">
            <v>932</v>
          </cell>
          <cell r="R4368">
            <v>0</v>
          </cell>
          <cell r="S4368">
            <v>0</v>
          </cell>
          <cell r="T4368">
            <v>25060</v>
          </cell>
          <cell r="U4368">
            <v>25060</v>
          </cell>
          <cell r="V4368">
            <v>0</v>
          </cell>
          <cell r="W4368">
            <v>0</v>
          </cell>
          <cell r="X4368" t="str">
            <v>PP STICKER PACKING COVER SPANDEX NON-WOVEN FABRICS POLYETHYLENE LAMINATED NONWOVENS INV NO 31487 INTRANSIT TO ICD EMBAKASI NAI ROBI</v>
          </cell>
          <cell r="Y4368" t="str">
            <v>Valide</v>
          </cell>
        </row>
        <row r="4369">
          <cell r="A4369" t="str">
            <v>PONU8150240</v>
          </cell>
          <cell r="B4369">
            <v>40</v>
          </cell>
          <cell r="C4369" t="str">
            <v>RZ0011316</v>
          </cell>
          <cell r="D4369">
            <v>0</v>
          </cell>
          <cell r="E4369">
            <v>0</v>
          </cell>
          <cell r="F4369">
            <v>0</v>
          </cell>
          <cell r="G4369">
            <v>0</v>
          </cell>
          <cell r="H4369">
            <v>0</v>
          </cell>
          <cell r="I4369" t="str">
            <v>2020 MSA 167374</v>
          </cell>
          <cell r="J4369">
            <v>409</v>
          </cell>
          <cell r="K4369" t="str">
            <v>GUANGZHOU SUNDA INTERNATIONAL TRADI</v>
          </cell>
          <cell r="L4369" t="str">
            <v>SUNDA KENYA INDUSTRIAL COMPANY LIMRIVER MACHAKOS KENYA CONTACT</v>
          </cell>
          <cell r="M4369" t="str">
            <v>CN</v>
          </cell>
          <cell r="N4369" t="str">
            <v>CNXMN</v>
          </cell>
          <cell r="O4369" t="str">
            <v>PK</v>
          </cell>
          <cell r="P4369">
            <v>932</v>
          </cell>
          <cell r="Q4369">
            <v>932</v>
          </cell>
          <cell r="R4369">
            <v>0</v>
          </cell>
          <cell r="S4369">
            <v>0</v>
          </cell>
          <cell r="T4369">
            <v>25060</v>
          </cell>
          <cell r="U4369">
            <v>25060</v>
          </cell>
          <cell r="V4369">
            <v>0</v>
          </cell>
          <cell r="W4369">
            <v>0</v>
          </cell>
          <cell r="X4369" t="str">
            <v>PP STICKER PACKING COVER SPANDEX NON-WOVEN FABRICS POLYETHYLENE LAMINATED NONWOVENS INV NO 31487 INTRANSIT TO ICD EMBAKASI NAI ROBI</v>
          </cell>
          <cell r="Y4369" t="str">
            <v>Valide</v>
          </cell>
        </row>
        <row r="4370">
          <cell r="A4370" t="str">
            <v>GLDU9880295</v>
          </cell>
          <cell r="B4370">
            <v>20</v>
          </cell>
          <cell r="C4370" t="str">
            <v>SEL000231400</v>
          </cell>
          <cell r="D4370">
            <v>0</v>
          </cell>
          <cell r="E4370">
            <v>0</v>
          </cell>
          <cell r="F4370">
            <v>0</v>
          </cell>
          <cell r="G4370">
            <v>0</v>
          </cell>
          <cell r="H4370">
            <v>0</v>
          </cell>
          <cell r="I4370" t="str">
            <v>2020 MSA 166986</v>
          </cell>
          <cell r="J4370">
            <v>303</v>
          </cell>
          <cell r="K4370" t="str">
            <v>RECAZ STAR GENERAL TRADING LLCDUBAI UAETEL 97143709788 FAX97143709778</v>
          </cell>
          <cell r="L4370" t="str">
            <v>SIMBA FOAM LIMITED PO BOX 299-00606LUNGA LUNGA ROAD INDUSTRIAL AREANAI</v>
          </cell>
          <cell r="M4370" t="str">
            <v>CN</v>
          </cell>
          <cell r="N4370" t="str">
            <v>KRPUS</v>
          </cell>
          <cell r="O4370" t="str">
            <v>DR</v>
          </cell>
          <cell r="P4370">
            <v>80</v>
          </cell>
          <cell r="Q4370">
            <v>80</v>
          </cell>
          <cell r="R4370">
            <v>0</v>
          </cell>
          <cell r="S4370">
            <v>0</v>
          </cell>
          <cell r="T4370">
            <v>18080</v>
          </cell>
          <cell r="U4370">
            <v>18080</v>
          </cell>
          <cell r="V4370">
            <v>0</v>
          </cell>
          <cell r="W4370">
            <v>0</v>
          </cell>
          <cell r="X4370" t="str">
            <v>POLYOL Y1537 21 DAYS DETENTION DEMURRAGE FREE TIME OFFICE LINE 254 762 041 818 NAIROBI KENYA OCEAN FRT AND IHCD PREPAID</v>
          </cell>
          <cell r="Y4370" t="str">
            <v>Valid</v>
          </cell>
        </row>
        <row r="4371">
          <cell r="A4371" t="str">
            <v>RSLU2011207</v>
          </cell>
          <cell r="B4371">
            <v>20</v>
          </cell>
          <cell r="C4371" t="str">
            <v>SEL000231500</v>
          </cell>
          <cell r="D4371">
            <v>0</v>
          </cell>
          <cell r="E4371">
            <v>0</v>
          </cell>
          <cell r="F4371">
            <v>0</v>
          </cell>
          <cell r="G4371">
            <v>0</v>
          </cell>
          <cell r="H4371">
            <v>0</v>
          </cell>
          <cell r="I4371" t="str">
            <v>2020 MSA 166986</v>
          </cell>
          <cell r="J4371">
            <v>316</v>
          </cell>
          <cell r="K4371" t="str">
            <v>RECAZ STAR GENERAL TRADING LLCDUBAI UAETEL 97143709788 FAX97143709778</v>
          </cell>
          <cell r="L4371" t="str">
            <v>SIMBA FOAM LIMITED PO BOX 299-00606LUNGA LUNGA ROAD INDUSTRIAL AREANAI</v>
          </cell>
          <cell r="M4371" t="str">
            <v>CN</v>
          </cell>
          <cell r="N4371" t="str">
            <v>KRPUS</v>
          </cell>
          <cell r="O4371" t="str">
            <v>PK</v>
          </cell>
          <cell r="P4371">
            <v>1</v>
          </cell>
          <cell r="Q4371">
            <v>1</v>
          </cell>
          <cell r="R4371">
            <v>0</v>
          </cell>
          <cell r="S4371">
            <v>0</v>
          </cell>
          <cell r="T4371">
            <v>20440</v>
          </cell>
          <cell r="U4371">
            <v>20440</v>
          </cell>
          <cell r="V4371">
            <v>0</v>
          </cell>
          <cell r="W4371">
            <v>0</v>
          </cell>
          <cell r="X4371" t="str">
            <v>POLYOL Y1537 21 DAYS DETENTION DEMURRAGE FREE TIME OFFICE LINE 254 762 041 818 KENYA OCEAN FRT AND IHCD PREPAID</v>
          </cell>
          <cell r="Y4371" t="str">
            <v>Valide</v>
          </cell>
        </row>
        <row r="4372">
          <cell r="A4372" t="str">
            <v>PCIU1099135</v>
          </cell>
          <cell r="B4372">
            <v>20</v>
          </cell>
          <cell r="C4372" t="str">
            <v>SEL000231700</v>
          </cell>
          <cell r="D4372">
            <v>0</v>
          </cell>
          <cell r="E4372">
            <v>0</v>
          </cell>
          <cell r="F4372">
            <v>0</v>
          </cell>
          <cell r="G4372">
            <v>0</v>
          </cell>
          <cell r="H4372">
            <v>0</v>
          </cell>
          <cell r="I4372" t="str">
            <v>2020 MSA 167261</v>
          </cell>
          <cell r="J4372">
            <v>146</v>
          </cell>
          <cell r="K4372" t="str">
            <v>RECAZ STAR GENERAL TRADING LLCDUBAI UAE TEL 97143709788FAX 9714370977</v>
          </cell>
          <cell r="L4372" t="str">
            <v>SIMBA FOAM LIMITED PO BOX 299-00606LUNGA LUNGA ROAD INDUSTRIAL AREANAI</v>
          </cell>
          <cell r="M4372" t="str">
            <v>CN</v>
          </cell>
          <cell r="N4372" t="str">
            <v>KRPUS</v>
          </cell>
          <cell r="O4372" t="str">
            <v>PK</v>
          </cell>
          <cell r="P4372">
            <v>2</v>
          </cell>
          <cell r="Q4372">
            <v>2</v>
          </cell>
          <cell r="R4372">
            <v>0</v>
          </cell>
          <cell r="S4372">
            <v>0</v>
          </cell>
          <cell r="T4372">
            <v>40220</v>
          </cell>
          <cell r="U4372">
            <v>40220</v>
          </cell>
          <cell r="V4372">
            <v>0</v>
          </cell>
          <cell r="W4372">
            <v>0</v>
          </cell>
          <cell r="X4372" t="str">
            <v>POLYOL Y1537 39 98 MT 21 DAYS DETENTION DEMURRAGE FREE TIME OFFICE LINE 254 762 041 818 OCEAN FRT AND IHCD PREPAID</v>
          </cell>
          <cell r="Y4372" t="str">
            <v>Valid</v>
          </cell>
        </row>
        <row r="4373">
          <cell r="A4373" t="str">
            <v>PCIU1384214</v>
          </cell>
          <cell r="B4373">
            <v>20</v>
          </cell>
          <cell r="C4373" t="str">
            <v>SEL000231700</v>
          </cell>
          <cell r="D4373">
            <v>0</v>
          </cell>
          <cell r="E4373">
            <v>0</v>
          </cell>
          <cell r="F4373">
            <v>0</v>
          </cell>
          <cell r="G4373">
            <v>0</v>
          </cell>
          <cell r="H4373">
            <v>0</v>
          </cell>
          <cell r="I4373" t="str">
            <v>2020 MSA 167261</v>
          </cell>
          <cell r="J4373">
            <v>146</v>
          </cell>
          <cell r="K4373" t="str">
            <v>RECAZ STAR GENERAL TRADING LLCDUBAI UAE TEL 97143709788FAX 9714370977</v>
          </cell>
          <cell r="L4373" t="str">
            <v>SIMBA FOAM LIMITED PO BOX 299-00606LUNGA LUNGA ROAD INDUSTRIAL AREANAI</v>
          </cell>
          <cell r="M4373" t="str">
            <v>CN</v>
          </cell>
          <cell r="N4373" t="str">
            <v>KRPUS</v>
          </cell>
          <cell r="O4373" t="str">
            <v>PK</v>
          </cell>
          <cell r="P4373">
            <v>2</v>
          </cell>
          <cell r="Q4373">
            <v>2</v>
          </cell>
          <cell r="R4373">
            <v>0</v>
          </cell>
          <cell r="S4373">
            <v>0</v>
          </cell>
          <cell r="T4373">
            <v>40220</v>
          </cell>
          <cell r="U4373">
            <v>40220</v>
          </cell>
          <cell r="V4373">
            <v>0</v>
          </cell>
          <cell r="W4373">
            <v>0</v>
          </cell>
          <cell r="X4373" t="str">
            <v>POLYOL Y1537 39 98 MT 21 DAYS DETENTION DEMURRAGE FREE TIME OFFICE LINE 254 762 041 818 OCEAN FRT AND IHCD PREPAID</v>
          </cell>
          <cell r="Y4373" t="str">
            <v>Valid</v>
          </cell>
        </row>
        <row r="4374">
          <cell r="A4374" t="str">
            <v>ECMU1686490</v>
          </cell>
          <cell r="B4374">
            <v>20</v>
          </cell>
          <cell r="C4374" t="str">
            <v>SEL0980126</v>
          </cell>
          <cell r="D4374">
            <v>0</v>
          </cell>
          <cell r="E4374">
            <v>0</v>
          </cell>
          <cell r="F4374">
            <v>0</v>
          </cell>
          <cell r="G4374">
            <v>0</v>
          </cell>
          <cell r="H4374">
            <v>0</v>
          </cell>
          <cell r="I4374" t="str">
            <v>2020 MSA 167143</v>
          </cell>
          <cell r="J4374">
            <v>265</v>
          </cell>
          <cell r="K4374" t="str">
            <v>SARA OFFSHORE SERVICES LIMITEDUNIT B 19TH FLOOR YARDLEYCOMMERCIAL BU</v>
          </cell>
          <cell r="L4374" t="str">
            <v>SYNRESINS LIMITEDOFF LUNGA LUNGA ROAD MAKUNGICLOSE INDUSTRIAL AREA P</v>
          </cell>
          <cell r="M4374" t="str">
            <v>CN</v>
          </cell>
          <cell r="N4374" t="str">
            <v>SGSIN</v>
          </cell>
          <cell r="O4374" t="str">
            <v>PK</v>
          </cell>
          <cell r="P4374">
            <v>2400</v>
          </cell>
          <cell r="Q4374">
            <v>2400</v>
          </cell>
          <cell r="R4374">
            <v>2400</v>
          </cell>
          <cell r="S4374">
            <v>2400</v>
          </cell>
          <cell r="T4374">
            <v>60360</v>
          </cell>
          <cell r="U4374">
            <v>60360</v>
          </cell>
          <cell r="V4374">
            <v>60360</v>
          </cell>
          <cell r="W4374">
            <v>60360</v>
          </cell>
          <cell r="X4374" t="str">
            <v>60 MT PHTHALIC ANHYDRIDE AS PER PROFORMA INVOICE NO 3200002297 IDF NO20MBAIM000206191 Total Net Weight 60 000Kgs FREIGHT PREPAID SHIPPED ON BOARD CARRIER IS NOT RESPONSIBLE FOR ANY ERROR OMISSION OR DISCREPANCIES WITH REGARD TO THE IDF NO AND THE RESPONSIBILITY REMAINS WITH THE MERCHANT IMPORTER ANY FINE OR PENALTY LEVIED AGAINST THE CARRIER IS FOR THE ACCOUNT OF THE MERCHANT E-MAIL INFO-SYNRESINS COM TEL 254 20 2100825 6 FAX +254 20 650093 E-MAIL INFO-SYNRESINS COM TEL 254 20 2100825 6 FAX +254 20 650093</v>
          </cell>
          <cell r="Y4374" t="str">
            <v>Valid</v>
          </cell>
        </row>
        <row r="4375">
          <cell r="A4375" t="str">
            <v>CMAU0439831</v>
          </cell>
          <cell r="B4375">
            <v>20</v>
          </cell>
          <cell r="C4375" t="str">
            <v>SEL0983206</v>
          </cell>
          <cell r="D4375">
            <v>0</v>
          </cell>
          <cell r="E4375">
            <v>0</v>
          </cell>
          <cell r="F4375">
            <v>0</v>
          </cell>
          <cell r="G4375">
            <v>0</v>
          </cell>
          <cell r="H4375">
            <v>0</v>
          </cell>
          <cell r="I4375" t="str">
            <v>2020 MSA 167307</v>
          </cell>
          <cell r="J4375">
            <v>274</v>
          </cell>
          <cell r="K4375" t="str">
            <v>POSCO INTERNATIONAL CORPORATION SONGDO-DONG 165 CONVENSIA-DAERO YEON</v>
          </cell>
          <cell r="L4375" t="str">
            <v>SUNDA KENYA INDUSTRIAL COMPANYLIMITED PIN NO P051681233W P O BOX6780-</v>
          </cell>
          <cell r="M4375" t="str">
            <v>CN</v>
          </cell>
          <cell r="N4375" t="str">
            <v>SGSIN</v>
          </cell>
          <cell r="O4375" t="str">
            <v>PK</v>
          </cell>
          <cell r="P4375">
            <v>160</v>
          </cell>
          <cell r="Q4375">
            <v>160</v>
          </cell>
          <cell r="R4375">
            <v>0</v>
          </cell>
          <cell r="S4375">
            <v>0</v>
          </cell>
          <cell r="T4375">
            <v>139200</v>
          </cell>
          <cell r="U4375">
            <v>139200</v>
          </cell>
          <cell r="V4375">
            <v>0</v>
          </cell>
          <cell r="W4375">
            <v>0</v>
          </cell>
          <cell r="X4375" t="str">
            <v>TOTAL PACKAGE 160 BAGS SUPER ABSORBENT POLYMER QUANTITY 136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FREIGHT COLLECT</v>
          </cell>
          <cell r="Y4375" t="str">
            <v>Valide</v>
          </cell>
        </row>
        <row r="4376">
          <cell r="A4376" t="str">
            <v>TCLU7188407</v>
          </cell>
          <cell r="B4376">
            <v>20</v>
          </cell>
          <cell r="C4376" t="str">
            <v>SEL0983206</v>
          </cell>
          <cell r="D4376">
            <v>0</v>
          </cell>
          <cell r="E4376">
            <v>0</v>
          </cell>
          <cell r="F4376">
            <v>0</v>
          </cell>
          <cell r="G4376">
            <v>0</v>
          </cell>
          <cell r="H4376">
            <v>0</v>
          </cell>
          <cell r="I4376" t="str">
            <v>2020 MSA 167307</v>
          </cell>
          <cell r="J4376">
            <v>274</v>
          </cell>
          <cell r="K4376" t="str">
            <v>POSCO INTERNATIONAL CORPORATION SONGDO-DONG 165 CONVENSIA-DAERO YEON</v>
          </cell>
          <cell r="L4376" t="str">
            <v>SUNDA KENYA INDUSTRIAL COMPANYLIMITED PIN NO P051681233W P O BOX6780-</v>
          </cell>
          <cell r="M4376" t="str">
            <v>CN</v>
          </cell>
          <cell r="N4376" t="str">
            <v>SGSIN</v>
          </cell>
          <cell r="O4376" t="str">
            <v>PK</v>
          </cell>
          <cell r="P4376">
            <v>160</v>
          </cell>
          <cell r="Q4376">
            <v>160</v>
          </cell>
          <cell r="R4376">
            <v>0</v>
          </cell>
          <cell r="S4376">
            <v>0</v>
          </cell>
          <cell r="T4376">
            <v>139200</v>
          </cell>
          <cell r="U4376">
            <v>139200</v>
          </cell>
          <cell r="V4376">
            <v>0</v>
          </cell>
          <cell r="W4376">
            <v>0</v>
          </cell>
          <cell r="X4376" t="str">
            <v>TOTAL PACKAGE 160 BAGS SUPER ABSORBENT POLYMER QUANTITY 136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FREIGHT COLLECT</v>
          </cell>
          <cell r="Y4376" t="str">
            <v>Valide</v>
          </cell>
        </row>
        <row r="4377">
          <cell r="A4377" t="str">
            <v>APZU3485054</v>
          </cell>
          <cell r="B4377">
            <v>20</v>
          </cell>
          <cell r="C4377" t="str">
            <v>SEL0983206</v>
          </cell>
          <cell r="D4377">
            <v>0</v>
          </cell>
          <cell r="E4377">
            <v>0</v>
          </cell>
          <cell r="F4377">
            <v>0</v>
          </cell>
          <cell r="G4377">
            <v>0</v>
          </cell>
          <cell r="H4377">
            <v>0</v>
          </cell>
          <cell r="I4377" t="str">
            <v>2020 MSA 167307</v>
          </cell>
          <cell r="J4377">
            <v>274</v>
          </cell>
          <cell r="K4377" t="str">
            <v>POSCO INTERNATIONAL CORPORATION SONGDO-DONG 165 CONVENSIA-DAERO YEON</v>
          </cell>
          <cell r="L4377" t="str">
            <v>SUNDA KENYA INDUSTRIAL COMPANYLIMITED PIN NO P051681233W P O BOX6780-</v>
          </cell>
          <cell r="M4377" t="str">
            <v>CN</v>
          </cell>
          <cell r="N4377" t="str">
            <v>SGSIN</v>
          </cell>
          <cell r="O4377" t="str">
            <v>PK</v>
          </cell>
          <cell r="P4377">
            <v>160</v>
          </cell>
          <cell r="Q4377">
            <v>160</v>
          </cell>
          <cell r="R4377">
            <v>0</v>
          </cell>
          <cell r="S4377">
            <v>0</v>
          </cell>
          <cell r="T4377">
            <v>139200</v>
          </cell>
          <cell r="U4377">
            <v>139200</v>
          </cell>
          <cell r="V4377">
            <v>0</v>
          </cell>
          <cell r="W4377">
            <v>0</v>
          </cell>
          <cell r="X4377" t="str">
            <v>TOTAL PACKAGE 160 BAGS SUPER ABSORBENT POLYMER QUANTITY 136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FREIGHT COLLECT</v>
          </cell>
          <cell r="Y4377" t="str">
            <v>Valide</v>
          </cell>
        </row>
        <row r="4378">
          <cell r="A4378" t="str">
            <v>TEMU5244073</v>
          </cell>
          <cell r="B4378">
            <v>20</v>
          </cell>
          <cell r="C4378" t="str">
            <v>SEL0983206</v>
          </cell>
          <cell r="D4378">
            <v>0</v>
          </cell>
          <cell r="E4378">
            <v>0</v>
          </cell>
          <cell r="F4378">
            <v>0</v>
          </cell>
          <cell r="G4378">
            <v>0</v>
          </cell>
          <cell r="H4378">
            <v>0</v>
          </cell>
          <cell r="I4378" t="str">
            <v>2020 MSA 167307</v>
          </cell>
          <cell r="J4378">
            <v>274</v>
          </cell>
          <cell r="K4378" t="str">
            <v>POSCO INTERNATIONAL CORPORATION SONGDO-DONG 165 CONVENSIA-DAERO YEON</v>
          </cell>
          <cell r="L4378" t="str">
            <v>SUNDA KENYA INDUSTRIAL COMPANYLIMITED PIN NO P051681233W P O BOX6780-</v>
          </cell>
          <cell r="M4378" t="str">
            <v>CN</v>
          </cell>
          <cell r="N4378" t="str">
            <v>SGSIN</v>
          </cell>
          <cell r="O4378" t="str">
            <v>PK</v>
          </cell>
          <cell r="P4378">
            <v>160</v>
          </cell>
          <cell r="Q4378">
            <v>160</v>
          </cell>
          <cell r="R4378">
            <v>0</v>
          </cell>
          <cell r="S4378">
            <v>0</v>
          </cell>
          <cell r="T4378">
            <v>139200</v>
          </cell>
          <cell r="U4378">
            <v>139200</v>
          </cell>
          <cell r="V4378">
            <v>0</v>
          </cell>
          <cell r="W4378">
            <v>0</v>
          </cell>
          <cell r="X4378" t="str">
            <v>TOTAL PACKAGE 160 BAGS SUPER ABSORBENT POLYMER QUANTITY 136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FREIGHT COLLECT</v>
          </cell>
          <cell r="Y4378" t="str">
            <v>Valide</v>
          </cell>
        </row>
        <row r="4379">
          <cell r="A4379" t="str">
            <v>APZU3555444</v>
          </cell>
          <cell r="B4379">
            <v>20</v>
          </cell>
          <cell r="C4379" t="str">
            <v>SEL0983206</v>
          </cell>
          <cell r="D4379">
            <v>0</v>
          </cell>
          <cell r="E4379">
            <v>0</v>
          </cell>
          <cell r="F4379">
            <v>0</v>
          </cell>
          <cell r="G4379">
            <v>0</v>
          </cell>
          <cell r="H4379">
            <v>0</v>
          </cell>
          <cell r="I4379" t="str">
            <v>2020 MSA 167307</v>
          </cell>
          <cell r="J4379">
            <v>274</v>
          </cell>
          <cell r="K4379" t="str">
            <v>POSCO INTERNATIONAL CORPORATION SONGDO-DONG 165 CONVENSIA-DAERO YEON</v>
          </cell>
          <cell r="L4379" t="str">
            <v>SUNDA KENYA INDUSTRIAL COMPANYLIMITED PIN NO P051681233W P O BOX6780-</v>
          </cell>
          <cell r="M4379" t="str">
            <v>CN</v>
          </cell>
          <cell r="N4379" t="str">
            <v>SGSIN</v>
          </cell>
          <cell r="O4379" t="str">
            <v>PK</v>
          </cell>
          <cell r="P4379">
            <v>160</v>
          </cell>
          <cell r="Q4379">
            <v>160</v>
          </cell>
          <cell r="R4379">
            <v>0</v>
          </cell>
          <cell r="S4379">
            <v>0</v>
          </cell>
          <cell r="T4379">
            <v>139200</v>
          </cell>
          <cell r="U4379">
            <v>139200</v>
          </cell>
          <cell r="V4379">
            <v>0</v>
          </cell>
          <cell r="W4379">
            <v>0</v>
          </cell>
          <cell r="X4379" t="str">
            <v>TOTAL PACKAGE 160 BAGS SUPER ABSORBENT POLYMER QUANTITY 136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FREIGHT COLLECT</v>
          </cell>
          <cell r="Y4379" t="str">
            <v>Valide</v>
          </cell>
        </row>
        <row r="4380">
          <cell r="A4380" t="str">
            <v>FBIU0162078</v>
          </cell>
          <cell r="B4380">
            <v>20</v>
          </cell>
          <cell r="C4380" t="str">
            <v>SEL0983206</v>
          </cell>
          <cell r="D4380">
            <v>0</v>
          </cell>
          <cell r="E4380">
            <v>0</v>
          </cell>
          <cell r="F4380">
            <v>0</v>
          </cell>
          <cell r="G4380">
            <v>0</v>
          </cell>
          <cell r="H4380">
            <v>0</v>
          </cell>
          <cell r="I4380" t="str">
            <v>2020 MSA 167307</v>
          </cell>
          <cell r="J4380">
            <v>274</v>
          </cell>
          <cell r="K4380" t="str">
            <v>POSCO INTERNATIONAL CORPORATION SONGDO-DONG 165 CONVENSIA-DAERO YEON</v>
          </cell>
          <cell r="L4380" t="str">
            <v>SUNDA KENYA INDUSTRIAL COMPANYLIMITED PIN NO P051681233W P O BOX6780-</v>
          </cell>
          <cell r="M4380" t="str">
            <v>CN</v>
          </cell>
          <cell r="N4380" t="str">
            <v>SGSIN</v>
          </cell>
          <cell r="O4380" t="str">
            <v>PK</v>
          </cell>
          <cell r="P4380">
            <v>160</v>
          </cell>
          <cell r="Q4380">
            <v>160</v>
          </cell>
          <cell r="R4380">
            <v>0</v>
          </cell>
          <cell r="S4380">
            <v>0</v>
          </cell>
          <cell r="T4380">
            <v>139200</v>
          </cell>
          <cell r="U4380">
            <v>139200</v>
          </cell>
          <cell r="V4380">
            <v>0</v>
          </cell>
          <cell r="W4380">
            <v>0</v>
          </cell>
          <cell r="X4380" t="str">
            <v>TOTAL PACKAGE 160 BAGS SUPER ABSORBENT POLYMER QUANTITY 136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FREIGHT COLLECT</v>
          </cell>
          <cell r="Y4380" t="str">
            <v>Valide</v>
          </cell>
        </row>
        <row r="4381">
          <cell r="A4381" t="str">
            <v>TRHU1336344</v>
          </cell>
          <cell r="B4381">
            <v>20</v>
          </cell>
          <cell r="C4381" t="str">
            <v>SEL0983206</v>
          </cell>
          <cell r="D4381">
            <v>0</v>
          </cell>
          <cell r="E4381">
            <v>0</v>
          </cell>
          <cell r="F4381">
            <v>0</v>
          </cell>
          <cell r="G4381">
            <v>0</v>
          </cell>
          <cell r="H4381">
            <v>0</v>
          </cell>
          <cell r="I4381" t="str">
            <v>2020 MSA 167307</v>
          </cell>
          <cell r="J4381">
            <v>274</v>
          </cell>
          <cell r="K4381" t="str">
            <v>POSCO INTERNATIONAL CORPORATION SONGDO-DONG 165 CONVENSIA-DAERO YEON</v>
          </cell>
          <cell r="L4381" t="str">
            <v>SUNDA KENYA INDUSTRIAL COMPANYLIMITED PIN NO P051681233W P O BOX6780-</v>
          </cell>
          <cell r="M4381" t="str">
            <v>CN</v>
          </cell>
          <cell r="N4381" t="str">
            <v>SGSIN</v>
          </cell>
          <cell r="O4381" t="str">
            <v>PK</v>
          </cell>
          <cell r="P4381">
            <v>160</v>
          </cell>
          <cell r="Q4381">
            <v>160</v>
          </cell>
          <cell r="R4381">
            <v>0</v>
          </cell>
          <cell r="S4381">
            <v>0</v>
          </cell>
          <cell r="T4381">
            <v>139200</v>
          </cell>
          <cell r="U4381">
            <v>139200</v>
          </cell>
          <cell r="V4381">
            <v>0</v>
          </cell>
          <cell r="W4381">
            <v>0</v>
          </cell>
          <cell r="X4381" t="str">
            <v>TOTAL PACKAGE 160 BAGS SUPER ABSORBENT POLYMER QUANTITY 136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FREIGHT COLLECT</v>
          </cell>
          <cell r="Y4381" t="str">
            <v>Valide</v>
          </cell>
        </row>
        <row r="4382">
          <cell r="A4382" t="str">
            <v>FCIU8217435</v>
          </cell>
          <cell r="B4382">
            <v>40</v>
          </cell>
          <cell r="C4382" t="str">
            <v>SEL0986488</v>
          </cell>
          <cell r="D4382">
            <v>0</v>
          </cell>
          <cell r="E4382">
            <v>0</v>
          </cell>
          <cell r="F4382">
            <v>0</v>
          </cell>
          <cell r="G4382">
            <v>0</v>
          </cell>
          <cell r="H4382">
            <v>0</v>
          </cell>
          <cell r="I4382" t="str">
            <v>2020 MSA 167307</v>
          </cell>
          <cell r="J4382">
            <v>275</v>
          </cell>
          <cell r="K4382" t="str">
            <v>MTOTO AFRICA MISSION1ST FLOOR 35 DONGTANBANSONG 1-GIL HWASEONG-SI GY</v>
          </cell>
          <cell r="L4382" t="str">
            <v>SAMARIA MISSION ACADEMYP O BOX 144 NAMANGA KAJIADOCOUNTY KENYA TAX ID</v>
          </cell>
          <cell r="M4382" t="str">
            <v>CN</v>
          </cell>
          <cell r="N4382" t="str">
            <v>SGSIN</v>
          </cell>
          <cell r="O4382" t="str">
            <v>PK</v>
          </cell>
          <cell r="P4382">
            <v>892</v>
          </cell>
          <cell r="Q4382">
            <v>892</v>
          </cell>
          <cell r="R4382">
            <v>0</v>
          </cell>
          <cell r="S4382">
            <v>0</v>
          </cell>
          <cell r="T4382">
            <v>15750</v>
          </cell>
          <cell r="U4382">
            <v>15750</v>
          </cell>
          <cell r="V4382">
            <v>0</v>
          </cell>
          <cell r="W4382">
            <v>0</v>
          </cell>
          <cell r="X4382" t="str">
            <v>DESKS AND CHAIRS FOR MIDDLE SCHOOL STUDENT DESKS AND CHAIRS FOR KINDERGARTENER STORY BOOKS BOOKSHELF BOOKCASES DESKS BLACKBOARDS LOCKERS COUCHES TOYS FANS TELEVISION PIANOS GUITARS MUSICAL INSTRUMENTS FOR KIDS CANDIES BAGS FOR KIDS CLOTHES FOR MIDDLE SCHOOL STUDENT PANTS FOR MIDDLE SCHOOL STUDENT ROUND TABLES ROUND TABLE CHAIRS HUUREKA SANITIZER 500ML NON ALCOHOL HUUREKA SANITIZER 100ML NON ALCOHOL HUUREKA SANITIZER 20LT NON ALCOHOL BISCUITS INSTANT NOODLES BICYCLE WINDOWS COMPACT CFS HS CODE 6211 39-9000 FREIGHT PREPAID</v>
          </cell>
          <cell r="Y4382" t="str">
            <v>Valid</v>
          </cell>
        </row>
        <row r="4383">
          <cell r="A4383" t="str">
            <v>FCIU3208430</v>
          </cell>
          <cell r="B4383">
            <v>20</v>
          </cell>
          <cell r="C4383" t="str">
            <v>SEL0987951</v>
          </cell>
          <cell r="D4383">
            <v>0</v>
          </cell>
          <cell r="E4383">
            <v>0</v>
          </cell>
          <cell r="F4383">
            <v>0</v>
          </cell>
          <cell r="G4383">
            <v>0</v>
          </cell>
          <cell r="H4383">
            <v>0</v>
          </cell>
          <cell r="I4383" t="str">
            <v>2020 MSA 167307</v>
          </cell>
          <cell r="J4383">
            <v>279</v>
          </cell>
          <cell r="K4383" t="str">
            <v>POSCO INTERNATIONAL CORPORATION SONGDO-DONG 165 CONVENSIA-DAERO YEON</v>
          </cell>
          <cell r="L4383" t="str">
            <v>SUNDA KENYA INDUSTRIAL COMPANYLIMITED PIN NO P051681233W P O BOX6780-</v>
          </cell>
          <cell r="M4383" t="str">
            <v>CN</v>
          </cell>
          <cell r="N4383" t="str">
            <v>SGSIN</v>
          </cell>
          <cell r="O4383" t="str">
            <v>PK</v>
          </cell>
          <cell r="P4383">
            <v>60</v>
          </cell>
          <cell r="Q4383">
            <v>60</v>
          </cell>
          <cell r="R4383">
            <v>0</v>
          </cell>
          <cell r="S4383">
            <v>0</v>
          </cell>
          <cell r="T4383">
            <v>52200</v>
          </cell>
          <cell r="U4383">
            <v>52200</v>
          </cell>
          <cell r="V4383">
            <v>0</v>
          </cell>
          <cell r="W4383">
            <v>0</v>
          </cell>
          <cell r="X4383" t="str">
            <v>TOTAL PACKAGE 60 BAGS SUPER ABSORBENT POLYMER QUANTITY 51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HS CODE 390690 FREIGHT COLLECT</v>
          </cell>
          <cell r="Y4383" t="str">
            <v>Valide</v>
          </cell>
        </row>
        <row r="4384">
          <cell r="A4384" t="str">
            <v>TCKU1325850</v>
          </cell>
          <cell r="B4384">
            <v>20</v>
          </cell>
          <cell r="C4384" t="str">
            <v>SEL0987951</v>
          </cell>
          <cell r="D4384">
            <v>0</v>
          </cell>
          <cell r="E4384">
            <v>0</v>
          </cell>
          <cell r="F4384">
            <v>0</v>
          </cell>
          <cell r="G4384">
            <v>0</v>
          </cell>
          <cell r="H4384">
            <v>0</v>
          </cell>
          <cell r="I4384" t="str">
            <v>2020 MSA 167307</v>
          </cell>
          <cell r="J4384">
            <v>279</v>
          </cell>
          <cell r="K4384" t="str">
            <v>POSCO INTERNATIONAL CORPORATION SONGDO-DONG 165 CONVENSIA-DAERO YEON</v>
          </cell>
          <cell r="L4384" t="str">
            <v>SUNDA KENYA INDUSTRIAL COMPANYLIMITED PIN NO P051681233W P O BOX6780-</v>
          </cell>
          <cell r="M4384" t="str">
            <v>CN</v>
          </cell>
          <cell r="N4384" t="str">
            <v>SGSIN</v>
          </cell>
          <cell r="O4384" t="str">
            <v>PK</v>
          </cell>
          <cell r="P4384">
            <v>60</v>
          </cell>
          <cell r="Q4384">
            <v>60</v>
          </cell>
          <cell r="R4384">
            <v>0</v>
          </cell>
          <cell r="S4384">
            <v>0</v>
          </cell>
          <cell r="T4384">
            <v>52200</v>
          </cell>
          <cell r="U4384">
            <v>52200</v>
          </cell>
          <cell r="V4384">
            <v>0</v>
          </cell>
          <cell r="W4384">
            <v>0</v>
          </cell>
          <cell r="X4384" t="str">
            <v>TOTAL PACKAGE 60 BAGS SUPER ABSORBENT POLYMER QUANTITY 51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HS CODE 390690 FREIGHT COLLECT</v>
          </cell>
          <cell r="Y4384" t="str">
            <v>Valide</v>
          </cell>
        </row>
        <row r="4385">
          <cell r="A4385" t="str">
            <v>TCKU1856570</v>
          </cell>
          <cell r="B4385">
            <v>20</v>
          </cell>
          <cell r="C4385" t="str">
            <v>SEL0987951</v>
          </cell>
          <cell r="D4385">
            <v>0</v>
          </cell>
          <cell r="E4385">
            <v>0</v>
          </cell>
          <cell r="F4385">
            <v>0</v>
          </cell>
          <cell r="G4385">
            <v>0</v>
          </cell>
          <cell r="H4385">
            <v>0</v>
          </cell>
          <cell r="I4385" t="str">
            <v>2020 MSA 167307</v>
          </cell>
          <cell r="J4385">
            <v>279</v>
          </cell>
          <cell r="K4385" t="str">
            <v>POSCO INTERNATIONAL CORPORATION SONGDO-DONG 165 CONVENSIA-DAERO YEON</v>
          </cell>
          <cell r="L4385" t="str">
            <v>SUNDA KENYA INDUSTRIAL COMPANYLIMITED PIN NO P051681233W P O BOX6780-</v>
          </cell>
          <cell r="M4385" t="str">
            <v>CN</v>
          </cell>
          <cell r="N4385" t="str">
            <v>SGSIN</v>
          </cell>
          <cell r="O4385" t="str">
            <v>PK</v>
          </cell>
          <cell r="P4385">
            <v>60</v>
          </cell>
          <cell r="Q4385">
            <v>60</v>
          </cell>
          <cell r="R4385">
            <v>0</v>
          </cell>
          <cell r="S4385">
            <v>0</v>
          </cell>
          <cell r="T4385">
            <v>52200</v>
          </cell>
          <cell r="U4385">
            <v>52200</v>
          </cell>
          <cell r="V4385">
            <v>0</v>
          </cell>
          <cell r="W4385">
            <v>0</v>
          </cell>
          <cell r="X4385" t="str">
            <v>TOTAL PACKAGE 60 BAGS SUPER ABSORBENT POLYMER QUANTITY 51 0MT PACKING 850KG BAG PALLET COUNTRY OF PROCEED SOUTH KOREA MANUFACTURER FULL DETAILE LG CHEM LTD LG TWIN TOWER 128 YEOUI-DAERO YEONGDEUNGPO-GU SEOUL KOREA +ROOM A B 9 F GLORY CENTRE 8 HILLWOOD ROAD TSIM SHA TSUI KOWLOON HONG KONG +++KENYA CONTACT PAUL MARETE DAVID WU MOBILE PHONE 0721542127 254786368233 E-MAIL IM KENYA-SUNDA COM HS CODE 390690 FREIGHT COLLECT</v>
          </cell>
          <cell r="Y4385" t="str">
            <v>Valide</v>
          </cell>
        </row>
        <row r="4386">
          <cell r="A4386" t="str">
            <v>SEGU5106632</v>
          </cell>
          <cell r="B4386">
            <v>40</v>
          </cell>
          <cell r="C4386" t="str">
            <v>SEL0990889</v>
          </cell>
          <cell r="D4386">
            <v>0</v>
          </cell>
          <cell r="E4386">
            <v>0</v>
          </cell>
          <cell r="F4386">
            <v>0</v>
          </cell>
          <cell r="G4386">
            <v>0</v>
          </cell>
          <cell r="H4386">
            <v>0</v>
          </cell>
          <cell r="I4386" t="str">
            <v>2020 MSA 167478</v>
          </cell>
          <cell r="J4386">
            <v>293</v>
          </cell>
          <cell r="K4386" t="str">
            <v>C Y C CO LTD CHOJI-DONG 677 BEONGIL 27 BYEOLMANG-RO DANWON-GU ANS</v>
          </cell>
          <cell r="L4386" t="str">
            <v>TO THE ORDER OF STYLEINDUSTRIES LIMITEDRIVAAN CENTER 4TH FLOOR WING</v>
          </cell>
          <cell r="M4386" t="str">
            <v>CN</v>
          </cell>
          <cell r="N4386" t="str">
            <v>MYPKG</v>
          </cell>
          <cell r="O4386" t="str">
            <v>CT</v>
          </cell>
          <cell r="P4386">
            <v>4062</v>
          </cell>
          <cell r="Q4386">
            <v>4062</v>
          </cell>
          <cell r="R4386">
            <v>4062</v>
          </cell>
          <cell r="S4386">
            <v>4062</v>
          </cell>
          <cell r="T4386">
            <v>129984</v>
          </cell>
          <cell r="U4386">
            <v>129984</v>
          </cell>
          <cell r="V4386">
            <v>129984</v>
          </cell>
          <cell r="W4386">
            <v>129984</v>
          </cell>
          <cell r="X4386" t="str">
            <v>SYNTHETIC FIBER HS CODE 5501 40 0000 IDF NUMBER E2008377869 LC NUMBER 123010600531-DG FAX +254 202 470 675 E-MAIL GHAZA KEFEL-GODREJCP COM TAX ID P051392323T DISCHARGE PORT AGENT CMA CGM KENYA LTD TULIP HOUSE 4TH FLOOR - WING A B MOMBASA ROAD PO BOX 52612 00200 NAIROBI FREIGHT PREPAID</v>
          </cell>
          <cell r="Y4386" t="str">
            <v>Valide</v>
          </cell>
        </row>
        <row r="4387">
          <cell r="A4387" t="str">
            <v>CMAU7239882</v>
          </cell>
          <cell r="B4387">
            <v>40</v>
          </cell>
          <cell r="C4387" t="str">
            <v>SEL0990889</v>
          </cell>
          <cell r="D4387">
            <v>0</v>
          </cell>
          <cell r="E4387">
            <v>0</v>
          </cell>
          <cell r="F4387">
            <v>0</v>
          </cell>
          <cell r="G4387">
            <v>0</v>
          </cell>
          <cell r="H4387">
            <v>0</v>
          </cell>
          <cell r="I4387" t="str">
            <v>2020 MSA 167478</v>
          </cell>
          <cell r="J4387">
            <v>293</v>
          </cell>
          <cell r="K4387" t="str">
            <v>C Y C CO LTD CHOJI-DONG 677 BEONGIL 27 BYEOLMANG-RO DANWON-GU ANS</v>
          </cell>
          <cell r="L4387" t="str">
            <v>TO THE ORDER OF STYLEINDUSTRIES LIMITEDRIVAAN CENTER 4TH FLOOR WING</v>
          </cell>
          <cell r="M4387" t="str">
            <v>CN</v>
          </cell>
          <cell r="N4387" t="str">
            <v>MYPKG</v>
          </cell>
          <cell r="O4387" t="str">
            <v>CT</v>
          </cell>
          <cell r="P4387">
            <v>4062</v>
          </cell>
          <cell r="Q4387">
            <v>4062</v>
          </cell>
          <cell r="R4387">
            <v>4062</v>
          </cell>
          <cell r="S4387">
            <v>4062</v>
          </cell>
          <cell r="T4387">
            <v>129984</v>
          </cell>
          <cell r="U4387">
            <v>129984</v>
          </cell>
          <cell r="V4387">
            <v>129984</v>
          </cell>
          <cell r="W4387">
            <v>129984</v>
          </cell>
          <cell r="X4387" t="str">
            <v>SYNTHETIC FIBER HS CODE 5501 40 0000 IDF NUMBER E2008377869 LC NUMBER 123010600531-DG FAX +254 202 470 675 E-MAIL GHAZA KEFEL-GODREJCP COM TAX ID P051392323T DISCHARGE PORT AGENT CMA CGM KENYA LTD TULIP HOUSE 4TH FLOOR - WING A B MOMBASA ROAD PO BOX 52612 00200 NAIROBI FREIGHT PREPAID</v>
          </cell>
          <cell r="Y4387" t="str">
            <v>Valide</v>
          </cell>
        </row>
        <row r="4388">
          <cell r="A4388" t="str">
            <v>CMAU6451557</v>
          </cell>
          <cell r="B4388">
            <v>40</v>
          </cell>
          <cell r="C4388" t="str">
            <v>SEL0990889</v>
          </cell>
          <cell r="D4388">
            <v>0</v>
          </cell>
          <cell r="E4388">
            <v>0</v>
          </cell>
          <cell r="F4388">
            <v>0</v>
          </cell>
          <cell r="G4388">
            <v>0</v>
          </cell>
          <cell r="H4388">
            <v>0</v>
          </cell>
          <cell r="I4388" t="str">
            <v>2020 MSA 167478</v>
          </cell>
          <cell r="J4388">
            <v>293</v>
          </cell>
          <cell r="K4388" t="str">
            <v>C Y C CO LTD CHOJI-DONG 677 BEONGIL 27 BYEOLMANG-RO DANWON-GU ANS</v>
          </cell>
          <cell r="L4388" t="str">
            <v>TO THE ORDER OF STYLEINDUSTRIES LIMITEDRIVAAN CENTER 4TH FLOOR WING</v>
          </cell>
          <cell r="M4388" t="str">
            <v>CN</v>
          </cell>
          <cell r="N4388" t="str">
            <v>MYPKG</v>
          </cell>
          <cell r="O4388" t="str">
            <v>CT</v>
          </cell>
          <cell r="P4388">
            <v>4062</v>
          </cell>
          <cell r="Q4388">
            <v>4062</v>
          </cell>
          <cell r="R4388">
            <v>4062</v>
          </cell>
          <cell r="S4388">
            <v>4062</v>
          </cell>
          <cell r="T4388">
            <v>129984</v>
          </cell>
          <cell r="U4388">
            <v>129984</v>
          </cell>
          <cell r="V4388">
            <v>129984</v>
          </cell>
          <cell r="W4388">
            <v>129984</v>
          </cell>
          <cell r="X4388" t="str">
            <v>SYNTHETIC FIBER HS CODE 5501 40 0000 IDF NUMBER E2008377869 LC NUMBER 123010600531-DG FAX +254 202 470 675 E-MAIL GHAZA KEFEL-GODREJCP COM TAX ID P051392323T DISCHARGE PORT AGENT CMA CGM KENYA LTD TULIP HOUSE 4TH FLOOR - WING A B MOMBASA ROAD PO BOX 52612 00200 NAIROBI FREIGHT PREPAID</v>
          </cell>
          <cell r="Y4388" t="str">
            <v>Valide</v>
          </cell>
        </row>
        <row r="4389">
          <cell r="A4389" t="str">
            <v>SEKU4346778</v>
          </cell>
          <cell r="B4389">
            <v>40</v>
          </cell>
          <cell r="C4389" t="str">
            <v>SEL0990889</v>
          </cell>
          <cell r="D4389">
            <v>0</v>
          </cell>
          <cell r="E4389">
            <v>0</v>
          </cell>
          <cell r="F4389">
            <v>0</v>
          </cell>
          <cell r="G4389">
            <v>0</v>
          </cell>
          <cell r="H4389">
            <v>0</v>
          </cell>
          <cell r="I4389" t="str">
            <v>2020 MSA 167478</v>
          </cell>
          <cell r="J4389">
            <v>293</v>
          </cell>
          <cell r="K4389" t="str">
            <v>C Y C CO LTD CHOJI-DONG 677 BEONGIL 27 BYEOLMANG-RO DANWON-GU ANS</v>
          </cell>
          <cell r="L4389" t="str">
            <v>TO THE ORDER OF STYLEINDUSTRIES LIMITEDRIVAAN CENTER 4TH FLOOR WING</v>
          </cell>
          <cell r="M4389" t="str">
            <v>CN</v>
          </cell>
          <cell r="N4389" t="str">
            <v>MYPKG</v>
          </cell>
          <cell r="O4389" t="str">
            <v>CT</v>
          </cell>
          <cell r="P4389">
            <v>4062</v>
          </cell>
          <cell r="Q4389">
            <v>4062</v>
          </cell>
          <cell r="R4389">
            <v>4062</v>
          </cell>
          <cell r="S4389">
            <v>4062</v>
          </cell>
          <cell r="T4389">
            <v>129984</v>
          </cell>
          <cell r="U4389">
            <v>129984</v>
          </cell>
          <cell r="V4389">
            <v>129984</v>
          </cell>
          <cell r="W4389">
            <v>129984</v>
          </cell>
          <cell r="X4389" t="str">
            <v>SYNTHETIC FIBER HS CODE 5501 40 0000 IDF NUMBER E2008377869 LC NUMBER 123010600531-DG FAX +254 202 470 675 E-MAIL GHAZA KEFEL-GODREJCP COM TAX ID P051392323T DISCHARGE PORT AGENT CMA CGM KENYA LTD TULIP HOUSE 4TH FLOOR - WING A B MOMBASA ROAD PO BOX 52612 00200 NAIROBI FREIGHT PREPAID</v>
          </cell>
          <cell r="Y4389" t="str">
            <v>Valide</v>
          </cell>
        </row>
        <row r="4390">
          <cell r="A4390" t="str">
            <v>TCNU1219956</v>
          </cell>
          <cell r="B4390">
            <v>40</v>
          </cell>
          <cell r="C4390" t="str">
            <v>SEL0990889</v>
          </cell>
          <cell r="D4390">
            <v>0</v>
          </cell>
          <cell r="E4390">
            <v>0</v>
          </cell>
          <cell r="F4390">
            <v>0</v>
          </cell>
          <cell r="G4390">
            <v>0</v>
          </cell>
          <cell r="H4390">
            <v>0</v>
          </cell>
          <cell r="I4390" t="str">
            <v>2020 MSA 167478</v>
          </cell>
          <cell r="J4390">
            <v>293</v>
          </cell>
          <cell r="K4390" t="str">
            <v>C Y C CO LTD CHOJI-DONG 677 BEONGIL 27 BYEOLMANG-RO DANWON-GU ANS</v>
          </cell>
          <cell r="L4390" t="str">
            <v>TO THE ORDER OF STYLEINDUSTRIES LIMITEDRIVAAN CENTER 4TH FLOOR WING</v>
          </cell>
          <cell r="M4390" t="str">
            <v>CN</v>
          </cell>
          <cell r="N4390" t="str">
            <v>MYPKG</v>
          </cell>
          <cell r="O4390" t="str">
            <v>CT</v>
          </cell>
          <cell r="P4390">
            <v>4062</v>
          </cell>
          <cell r="Q4390">
            <v>4062</v>
          </cell>
          <cell r="R4390">
            <v>4062</v>
          </cell>
          <cell r="S4390">
            <v>4062</v>
          </cell>
          <cell r="T4390">
            <v>129984</v>
          </cell>
          <cell r="U4390">
            <v>129984</v>
          </cell>
          <cell r="V4390">
            <v>129984</v>
          </cell>
          <cell r="W4390">
            <v>129984</v>
          </cell>
          <cell r="X4390" t="str">
            <v>SYNTHETIC FIBER HS CODE 5501 40 0000 IDF NUMBER E2008377869 LC NUMBER 123010600531-DG FAX +254 202 470 675 E-MAIL GHAZA KEFEL-GODREJCP COM TAX ID P051392323T DISCHARGE PORT AGENT CMA CGM KENYA LTD TULIP HOUSE 4TH FLOOR - WING A B MOMBASA ROAD PO BOX 52612 00200 NAIROBI FREIGHT PREPAID</v>
          </cell>
          <cell r="Y4390" t="str">
            <v>Valide</v>
          </cell>
        </row>
        <row r="4391">
          <cell r="A4391" t="str">
            <v>FCIU6236170</v>
          </cell>
          <cell r="B4391">
            <v>20</v>
          </cell>
          <cell r="C4391" t="str">
            <v>SEL0991580</v>
          </cell>
          <cell r="D4391">
            <v>0</v>
          </cell>
          <cell r="E4391">
            <v>0</v>
          </cell>
          <cell r="F4391">
            <v>0</v>
          </cell>
          <cell r="G4391">
            <v>0</v>
          </cell>
          <cell r="H4391">
            <v>0</v>
          </cell>
          <cell r="I4391" t="str">
            <v>2020 MSA 167478</v>
          </cell>
          <cell r="J4391">
            <v>295</v>
          </cell>
          <cell r="K4391" t="str">
            <v>UNITED SERVICES INTERNATIONALO B OF SECO GLOBAL CO LTD SEOUL KOREA</v>
          </cell>
          <cell r="L4391" t="str">
            <v>FEDERAL AUTOMOTIVE LIMITEDP O BOX 886 INDUSTRIAL AREA NAIROBI POST CO</v>
          </cell>
          <cell r="M4391" t="str">
            <v>CN</v>
          </cell>
          <cell r="N4391" t="str">
            <v>SGSIN</v>
          </cell>
          <cell r="O4391" t="str">
            <v>CT</v>
          </cell>
          <cell r="P4391">
            <v>1950</v>
          </cell>
          <cell r="Q4391">
            <v>1950</v>
          </cell>
          <cell r="R4391">
            <v>1950</v>
          </cell>
          <cell r="S4391">
            <v>1950</v>
          </cell>
          <cell r="T4391">
            <v>29983</v>
          </cell>
          <cell r="U4391">
            <v>29983</v>
          </cell>
          <cell r="V4391">
            <v>29983</v>
          </cell>
          <cell r="W4391">
            <v>29983</v>
          </cell>
          <cell r="X4391" t="str">
            <v>1 950 CARTONS OF LUBRICANTS FREIGHT PREPAID</v>
          </cell>
          <cell r="Y4391" t="str">
            <v>Valide</v>
          </cell>
        </row>
        <row r="4392">
          <cell r="A4392" t="str">
            <v>CRXU9925680</v>
          </cell>
          <cell r="B4392">
            <v>40</v>
          </cell>
          <cell r="C4392" t="str">
            <v>SEL0991832</v>
          </cell>
          <cell r="D4392">
            <v>0</v>
          </cell>
          <cell r="E4392">
            <v>0</v>
          </cell>
          <cell r="F4392">
            <v>0</v>
          </cell>
          <cell r="G4392">
            <v>0</v>
          </cell>
          <cell r="H4392">
            <v>0</v>
          </cell>
          <cell r="I4392" t="str">
            <v>2020 MSA 167478</v>
          </cell>
          <cell r="J4392">
            <v>296</v>
          </cell>
          <cell r="K4392" t="str">
            <v>C Y C CO LTD CHOJI-DONG 677 BEONGIL 27 BYEOLMANG-RO DANWON-GU ANS</v>
          </cell>
          <cell r="L4392" t="str">
            <v>TO THE ORDER OF STYLEINDUSTRIES LIMITEDRIVAAN CENTER 4TH FLOOR WING</v>
          </cell>
          <cell r="M4392" t="str">
            <v>CN</v>
          </cell>
          <cell r="N4392" t="str">
            <v>MYPKG</v>
          </cell>
          <cell r="O4392" t="str">
            <v>CT</v>
          </cell>
          <cell r="P4392">
            <v>2706</v>
          </cell>
          <cell r="Q4392">
            <v>2706</v>
          </cell>
          <cell r="R4392">
            <v>2706</v>
          </cell>
          <cell r="S4392">
            <v>2706</v>
          </cell>
          <cell r="T4392">
            <v>86592</v>
          </cell>
          <cell r="U4392">
            <v>86592</v>
          </cell>
          <cell r="V4392">
            <v>86592</v>
          </cell>
          <cell r="W4392">
            <v>86592</v>
          </cell>
          <cell r="X4392" t="str">
            <v>SYNTHETIC FIBER HS CODE 5501 40 0000 IDF NUMBER E2008377869 LC NUMBER 123010600531-DG FAX +254 202 470 675 E-MAIL GHAZA KEFEL-GODREJCP COM TAX ID P051392323T DISCHARGE PORT AGENT CMA CGM KENYA LTD TULIP HOUSE 4TH FLOOR - WING A B MOMBASA ROAD PO BOX 52612 00200 NAIROBI PHONE +254 709 952 000 CARRIER IS NOT RESPONSIBLE FOR ANY ERROR OMISSION OR DISCREPANCIES WITH REGARD TO THE ECTN AND THE RESPONSIBILITY REMAINS WITH THE MERCHANT IMPORTER ANY FINE OR PENALTY LEVIED AGAINST THE CARRIER IS FOR THE ACCOUNT OF THE MERCHANT FREIGHT PREPAID</v>
          </cell>
          <cell r="Y4392" t="str">
            <v>Valid</v>
          </cell>
        </row>
        <row r="4393">
          <cell r="A4393" t="str">
            <v>TCKU6403473</v>
          </cell>
          <cell r="B4393">
            <v>40</v>
          </cell>
          <cell r="C4393" t="str">
            <v>SEL0991832</v>
          </cell>
          <cell r="D4393">
            <v>0</v>
          </cell>
          <cell r="E4393">
            <v>0</v>
          </cell>
          <cell r="F4393">
            <v>0</v>
          </cell>
          <cell r="G4393">
            <v>0</v>
          </cell>
          <cell r="H4393">
            <v>0</v>
          </cell>
          <cell r="I4393" t="str">
            <v>2020 MSA 167478</v>
          </cell>
          <cell r="J4393">
            <v>296</v>
          </cell>
          <cell r="K4393" t="str">
            <v>C Y C CO LTD CHOJI-DONG 677 BEONGIL 27 BYEOLMANG-RO DANWON-GU ANS</v>
          </cell>
          <cell r="L4393" t="str">
            <v>TO THE ORDER OF STYLEINDUSTRIES LIMITEDRIVAAN CENTER 4TH FLOOR WING</v>
          </cell>
          <cell r="M4393" t="str">
            <v>CN</v>
          </cell>
          <cell r="N4393" t="str">
            <v>MYPKG</v>
          </cell>
          <cell r="O4393" t="str">
            <v>CT</v>
          </cell>
          <cell r="P4393">
            <v>2706</v>
          </cell>
          <cell r="Q4393">
            <v>2706</v>
          </cell>
          <cell r="R4393">
            <v>2706</v>
          </cell>
          <cell r="S4393">
            <v>2706</v>
          </cell>
          <cell r="T4393">
            <v>86592</v>
          </cell>
          <cell r="U4393">
            <v>86592</v>
          </cell>
          <cell r="V4393">
            <v>86592</v>
          </cell>
          <cell r="W4393">
            <v>86592</v>
          </cell>
          <cell r="X4393" t="str">
            <v>SYNTHETIC FIBER HS CODE 5501 40 0000 IDF NUMBER E2008377869 LC NUMBER 123010600531-DG FAX +254 202 470 675 E-MAIL GHAZA KEFEL-GODREJCP COM TAX ID P051392323T DISCHARGE PORT AGENT CMA CGM KENYA LTD TULIP HOUSE 4TH FLOOR - WING A B MOMBASA ROAD PO BOX 52612 00200 NAIROBI PHONE +254 709 952 000 CARRIER IS NOT RESPONSIBLE FOR ANY ERROR OMISSION OR DISCREPANCIES WITH REGARD TO THE ECTN AND THE RESPONSIBILITY REMAINS WITH THE MERCHANT IMPORTER ANY FINE OR PENALTY LEVIED AGAINST THE CARRIER IS FOR THE ACCOUNT OF THE MERCHANT FREIGHT PREPAID</v>
          </cell>
          <cell r="Y4393" t="str">
            <v>Valid</v>
          </cell>
        </row>
        <row r="4394">
          <cell r="A4394" t="str">
            <v>CMAU4538534</v>
          </cell>
          <cell r="B4394">
            <v>40</v>
          </cell>
          <cell r="C4394" t="str">
            <v>SEL0991832</v>
          </cell>
          <cell r="D4394">
            <v>0</v>
          </cell>
          <cell r="E4394">
            <v>0</v>
          </cell>
          <cell r="F4394">
            <v>0</v>
          </cell>
          <cell r="G4394">
            <v>0</v>
          </cell>
          <cell r="H4394">
            <v>0</v>
          </cell>
          <cell r="I4394" t="str">
            <v>2020 MSA 167478</v>
          </cell>
          <cell r="J4394">
            <v>296</v>
          </cell>
          <cell r="K4394" t="str">
            <v>C Y C CO LTD CHOJI-DONG 677 BEONGIL 27 BYEOLMANG-RO DANWON-GU ANS</v>
          </cell>
          <cell r="L4394" t="str">
            <v>TO THE ORDER OF STYLEINDUSTRIES LIMITEDRIVAAN CENTER 4TH FLOOR WING</v>
          </cell>
          <cell r="M4394" t="str">
            <v>CN</v>
          </cell>
          <cell r="N4394" t="str">
            <v>MYPKG</v>
          </cell>
          <cell r="O4394" t="str">
            <v>CT</v>
          </cell>
          <cell r="P4394">
            <v>2706</v>
          </cell>
          <cell r="Q4394">
            <v>2706</v>
          </cell>
          <cell r="R4394">
            <v>2706</v>
          </cell>
          <cell r="S4394">
            <v>2706</v>
          </cell>
          <cell r="T4394">
            <v>86592</v>
          </cell>
          <cell r="U4394">
            <v>86592</v>
          </cell>
          <cell r="V4394">
            <v>86592</v>
          </cell>
          <cell r="W4394">
            <v>86592</v>
          </cell>
          <cell r="X4394" t="str">
            <v>SYNTHETIC FIBER HS CODE 5501 40 0000 IDF NUMBER E2008377869 LC NUMBER 123010600531-DG FAX +254 202 470 675 E-MAIL GHAZA KEFEL-GODREJCP COM TAX ID P051392323T DISCHARGE PORT AGENT CMA CGM KENYA LTD TULIP HOUSE 4TH FLOOR - WING A B MOMBASA ROAD PO BOX 52612 00200 NAIROBI PHONE +254 709 952 000 CARRIER IS NOT RESPONSIBLE FOR ANY ERROR OMISSION OR DISCREPANCIES WITH REGARD TO THE ECTN AND THE RESPONSIBILITY REMAINS WITH THE MERCHANT IMPORTER ANY FINE OR PENALTY LEVIED AGAINST THE CARRIER IS FOR THE ACCOUNT OF THE MERCHANT FREIGHT PREPAID</v>
          </cell>
          <cell r="Y4394" t="str">
            <v>Valid</v>
          </cell>
        </row>
        <row r="4395">
          <cell r="A4395" t="str">
            <v>TCNU2938532</v>
          </cell>
          <cell r="B4395">
            <v>40</v>
          </cell>
          <cell r="C4395" t="str">
            <v>SEL0993334</v>
          </cell>
          <cell r="D4395">
            <v>0</v>
          </cell>
          <cell r="E4395">
            <v>0</v>
          </cell>
          <cell r="F4395">
            <v>0</v>
          </cell>
          <cell r="G4395">
            <v>0</v>
          </cell>
          <cell r="H4395">
            <v>0</v>
          </cell>
          <cell r="I4395" t="str">
            <v>2020 MSA 167307</v>
          </cell>
          <cell r="J4395">
            <v>286</v>
          </cell>
          <cell r="K4395" t="str">
            <v>LG ELECTRONICS AFRICA LOGISTICS FZEP O BOX 261893 JEBEL ALI FREEZONE</v>
          </cell>
          <cell r="L4395" t="str">
            <v>OPALNET LIMITEDP O BOX 2509-00606NAIROBI KENYA PIN P051387660O</v>
          </cell>
          <cell r="M4395" t="str">
            <v>CN</v>
          </cell>
          <cell r="N4395" t="str">
            <v>SGSIN</v>
          </cell>
          <cell r="O4395" t="str">
            <v>CT</v>
          </cell>
          <cell r="P4395">
            <v>112</v>
          </cell>
          <cell r="Q4395">
            <v>112</v>
          </cell>
          <cell r="R4395">
            <v>112</v>
          </cell>
          <cell r="S4395">
            <v>112</v>
          </cell>
          <cell r="T4395">
            <v>8328</v>
          </cell>
          <cell r="U4395">
            <v>8328</v>
          </cell>
          <cell r="V4395">
            <v>8328</v>
          </cell>
          <cell r="W4395">
            <v>8328</v>
          </cell>
          <cell r="X4395" t="str">
            <v>LG BRAND WASHING MACHINE DISH WASHER FREIGHT PREPAID</v>
          </cell>
          <cell r="Y4395" t="str">
            <v>Valid</v>
          </cell>
        </row>
        <row r="4396">
          <cell r="A4396" t="str">
            <v>TCNU7651226</v>
          </cell>
          <cell r="B4396">
            <v>40</v>
          </cell>
          <cell r="C4396" t="str">
            <v>SEL0993705</v>
          </cell>
          <cell r="D4396">
            <v>0</v>
          </cell>
          <cell r="E4396">
            <v>0</v>
          </cell>
          <cell r="F4396">
            <v>0</v>
          </cell>
          <cell r="G4396">
            <v>0</v>
          </cell>
          <cell r="H4396">
            <v>0</v>
          </cell>
          <cell r="I4396" t="str">
            <v>2020 MSA 167518</v>
          </cell>
          <cell r="J4396">
            <v>358</v>
          </cell>
          <cell r="K4396" t="str">
            <v>ALL NEW DREAM512 HO DECKHEUNG BLDG 172-2ITAEWON-DONG YONGSAN-GU SEOUL</v>
          </cell>
          <cell r="L4396" t="str">
            <v>SARAH NAKYAZZEBOX NO 5681900200 NRB949 ONGATA RONGAI NRBSARAHOGUTU SO</v>
          </cell>
          <cell r="M4396" t="str">
            <v>CN</v>
          </cell>
          <cell r="N4396" t="str">
            <v>SGSIN</v>
          </cell>
          <cell r="O4396" t="str">
            <v>PK</v>
          </cell>
          <cell r="P4396">
            <v>1</v>
          </cell>
          <cell r="Q4396">
            <v>1</v>
          </cell>
          <cell r="R4396">
            <v>1</v>
          </cell>
          <cell r="S4396">
            <v>1</v>
          </cell>
          <cell r="T4396">
            <v>10190</v>
          </cell>
          <cell r="U4396">
            <v>10190</v>
          </cell>
          <cell r="V4396">
            <v>10190</v>
          </cell>
          <cell r="W4396">
            <v>10190</v>
          </cell>
          <cell r="X4396" t="str">
            <v>1 LOT OF USED BICYCLES HS CODE 871200 0000 FREIGHT PERPAID</v>
          </cell>
          <cell r="Y4396" t="str">
            <v>Valid</v>
          </cell>
        </row>
        <row r="4397">
          <cell r="A4397" t="str">
            <v>APZU3239636</v>
          </cell>
          <cell r="B4397">
            <v>20</v>
          </cell>
          <cell r="C4397" t="str">
            <v>SEL0996775</v>
          </cell>
          <cell r="D4397">
            <v>0</v>
          </cell>
          <cell r="E4397">
            <v>0</v>
          </cell>
          <cell r="F4397">
            <v>0</v>
          </cell>
          <cell r="G4397">
            <v>0</v>
          </cell>
          <cell r="H4397">
            <v>0</v>
          </cell>
          <cell r="I4397" t="str">
            <v>2020 MSA 167518</v>
          </cell>
          <cell r="J4397">
            <v>360</v>
          </cell>
          <cell r="K4397" t="str">
            <v>POSCO INTERNATIONAL CORPORATION SONGDO-DONG 165 CONVENSIA-DAERO YEON</v>
          </cell>
          <cell r="L4397" t="str">
            <v>SUNDA KENYA INDUSTRIAL COMPANYLIMITED PIN NO P051681233W P O BOX6780-</v>
          </cell>
          <cell r="M4397" t="str">
            <v>CN</v>
          </cell>
          <cell r="N4397" t="str">
            <v>SGSIN</v>
          </cell>
          <cell r="O4397" t="str">
            <v>PK</v>
          </cell>
          <cell r="P4397">
            <v>160</v>
          </cell>
          <cell r="Q4397">
            <v>160</v>
          </cell>
          <cell r="R4397">
            <v>0</v>
          </cell>
          <cell r="S4397">
            <v>0</v>
          </cell>
          <cell r="T4397">
            <v>139200</v>
          </cell>
          <cell r="U4397">
            <v>139200</v>
          </cell>
          <cell r="V4397">
            <v>0</v>
          </cell>
          <cell r="W4397">
            <v>0</v>
          </cell>
          <cell r="X4397" t="str">
            <v>TOTAL PACKAGE 160 BAGS SUPER ABSORBENT POLYMER QUANTITY 136 0MT PACKING 850KG BAG PALLET COUNTRY OF PROCEED SOUTH KOREA MANUFACTURER FULL DETAILE LG CHEM LTD LG TWIN TOWER 128 YEOUI-DAERO YEONGDEUNGPO-GU SEOUL KOREA + ROOM A B 9 F GLORY CENTRE 8 HILLWOOD ROAD TSIM SHA TSUI KOWLOON HONG KONG +++KENYA CONTACT PAUL MARETE DAVID WU MOBILE PHONE 0721542127 254786368233 E-MAIL IM KENYA-SUNDA COM HS CODE 390690 CARRIER IS NOT RESPONSIBLE FOR ANY ERROR OMISSION OR DISCREPANCIES WITH REGARD TO THE IDF NO AND THE RESPONSIBILITY REMAINS WITH THE MERCHANT IMPORTER ANY FINE OR PENALTY LEVIED AGAINST THE CARRIER IS FOR THE ACCOUNT OF THE MERCHANT FREIGHT COLLECT</v>
          </cell>
          <cell r="Y4397" t="str">
            <v>Valide</v>
          </cell>
        </row>
        <row r="4398">
          <cell r="A4398" t="str">
            <v>TCLU6888026</v>
          </cell>
          <cell r="B4398">
            <v>20</v>
          </cell>
          <cell r="C4398" t="str">
            <v>SH0AM8521300</v>
          </cell>
          <cell r="D4398">
            <v>0</v>
          </cell>
          <cell r="E4398">
            <v>0</v>
          </cell>
          <cell r="F4398">
            <v>0</v>
          </cell>
          <cell r="G4398">
            <v>0</v>
          </cell>
          <cell r="H4398">
            <v>0</v>
          </cell>
          <cell r="I4398" t="str">
            <v>2020 MSA 167274</v>
          </cell>
          <cell r="J4398">
            <v>8</v>
          </cell>
          <cell r="K4398" t="str">
            <v>BESTWAY INDUSTRIES GROUP CO</v>
          </cell>
          <cell r="L4398" t="str">
            <v>BRAZAFRIC ENTERPRISES LTD</v>
          </cell>
          <cell r="M4398" t="str">
            <v>NL</v>
          </cell>
          <cell r="N4398" t="str">
            <v>CNSHA</v>
          </cell>
          <cell r="O4398" t="str">
            <v>RO</v>
          </cell>
          <cell r="P4398">
            <v>302</v>
          </cell>
          <cell r="Q4398">
            <v>302</v>
          </cell>
          <cell r="R4398">
            <v>0</v>
          </cell>
          <cell r="S4398">
            <v>0</v>
          </cell>
          <cell r="T4398">
            <v>5134</v>
          </cell>
          <cell r="U4398">
            <v>5134</v>
          </cell>
          <cell r="V4398">
            <v>0</v>
          </cell>
          <cell r="W4398">
            <v>0</v>
          </cell>
          <cell r="X4398" t="str">
            <v>1X20ST CONTAINER STC 302 ROLLS SHADE NET PORT CLEARANCE</v>
          </cell>
          <cell r="Y4398" t="str">
            <v>Valide</v>
          </cell>
        </row>
        <row r="4399">
          <cell r="A4399" t="str">
            <v>DRYU4263820</v>
          </cell>
          <cell r="B4399">
            <v>40</v>
          </cell>
          <cell r="C4399" t="str">
            <v>SH0AWA245700</v>
          </cell>
          <cell r="D4399">
            <v>0</v>
          </cell>
          <cell r="E4399">
            <v>0</v>
          </cell>
          <cell r="F4399">
            <v>0</v>
          </cell>
          <cell r="G4399">
            <v>0</v>
          </cell>
          <cell r="H4399">
            <v>0</v>
          </cell>
          <cell r="I4399" t="str">
            <v>2020 MSA 167457</v>
          </cell>
          <cell r="J4399">
            <v>7</v>
          </cell>
          <cell r="K4399" t="str">
            <v>VON CRAMM CO GMBH CO KG</v>
          </cell>
          <cell r="L4399" t="str">
            <v>ESSENTIAL DRUGS LTD</v>
          </cell>
          <cell r="M4399" t="str">
            <v>NL</v>
          </cell>
          <cell r="N4399" t="str">
            <v>CNSHA</v>
          </cell>
          <cell r="O4399" t="str">
            <v>PK</v>
          </cell>
          <cell r="P4399">
            <v>800</v>
          </cell>
          <cell r="Q4399">
            <v>800</v>
          </cell>
          <cell r="R4399">
            <v>800</v>
          </cell>
          <cell r="S4399">
            <v>800</v>
          </cell>
          <cell r="T4399">
            <v>24258</v>
          </cell>
          <cell r="U4399">
            <v>24258</v>
          </cell>
          <cell r="V4399">
            <v>24258</v>
          </cell>
          <cell r="W4399">
            <v>24258</v>
          </cell>
          <cell r="X4399" t="str">
            <v>1X40ST CONTAINER STC 800 PACKAGES 1 BENZYL BENZOATE CLASS 9 UN 3082 PG III 10000 KG NET WEIGHT 10600 KG GROSS WEIGHT400 DRUMS 2 LEVAMISOLE HYDROCHLORIDE CLASS 6 1 UN 2811 PG III 2500 KG NET WEIGHT 2840 KG GROSS WEIGHT100 DRUMS 3 METHYLSALICYLATE 2000 KG NET WEIGHT 2112 KG GROSS WEIGHT 80 DRUMS4 LANOLIN ANHYDROUS 6000 KG NET WEIGHT 6576 KG GROSS WEIGHT 120 DRUMS 5 VITAMIN D3 POWDER2000 KG NET WEIGHT 2130 KG GROSS WEIGHT 100 BAGS PORT CLEARANCE</v>
          </cell>
          <cell r="Y4399" t="str">
            <v>Valide</v>
          </cell>
        </row>
        <row r="4400">
          <cell r="A4400" t="str">
            <v>BMOU3077353</v>
          </cell>
          <cell r="B4400">
            <v>40</v>
          </cell>
          <cell r="C4400" t="str">
            <v>SHFC00031300</v>
          </cell>
          <cell r="D4400">
            <v>0</v>
          </cell>
          <cell r="E4400">
            <v>0</v>
          </cell>
          <cell r="F4400">
            <v>0</v>
          </cell>
          <cell r="G4400">
            <v>0</v>
          </cell>
          <cell r="H4400">
            <v>0</v>
          </cell>
          <cell r="I4400" t="str">
            <v>2020 MSA 167261</v>
          </cell>
          <cell r="J4400">
            <v>127</v>
          </cell>
          <cell r="K4400" t="str">
            <v>HUAYI YIPIN YIXING PERFORMANCEPIGMENT CO LTD NO 4839 JIASONGBEI ROA</v>
          </cell>
          <cell r="L4400" t="str">
            <v>METRO PLASTICS KENYA LIMITEDNADUME CLOSEP O BOX 78485-00507 VIWANDANI</v>
          </cell>
          <cell r="M4400" t="str">
            <v>CN</v>
          </cell>
          <cell r="N4400" t="str">
            <v>CNSHA</v>
          </cell>
          <cell r="O4400" t="str">
            <v>BG</v>
          </cell>
          <cell r="P4400">
            <v>1200</v>
          </cell>
          <cell r="Q4400">
            <v>1200</v>
          </cell>
          <cell r="R4400">
            <v>0</v>
          </cell>
          <cell r="S4400">
            <v>0</v>
          </cell>
          <cell r="T4400">
            <v>24840</v>
          </cell>
          <cell r="U4400">
            <v>24840</v>
          </cell>
          <cell r="V4400">
            <v>0</v>
          </cell>
          <cell r="W4400">
            <v>0</v>
          </cell>
          <cell r="X4400" t="str">
            <v>IRON OXIDE YELLOW S920 NAIROBI KENYA TELEPHONE 254 727 533 619 EMAIL INFO METROGROUP CO KE</v>
          </cell>
          <cell r="Y4400" t="str">
            <v>Valide</v>
          </cell>
        </row>
        <row r="4401">
          <cell r="A4401" t="str">
            <v>PCIU1179251</v>
          </cell>
          <cell r="B4401">
            <v>20</v>
          </cell>
          <cell r="C4401" t="str">
            <v>SHFF00070700</v>
          </cell>
          <cell r="D4401">
            <v>0</v>
          </cell>
          <cell r="E4401">
            <v>0</v>
          </cell>
          <cell r="F4401">
            <v>0</v>
          </cell>
          <cell r="G4401">
            <v>0</v>
          </cell>
          <cell r="H4401">
            <v>0</v>
          </cell>
          <cell r="I4401" t="str">
            <v>2020 MSA 167172</v>
          </cell>
          <cell r="J4401">
            <v>369</v>
          </cell>
          <cell r="K4401" t="str">
            <v>BEAUDECO PTE LTD EIGHTHFLOOR BLOCK B JIANQIAOGONGSHE 789 SHENHUA ROAD</v>
          </cell>
          <cell r="L4401" t="str">
            <v>B D ENGINEERS LTD P O BOX43138-00100 NAIROBI KENYADUNDORI ROAD INDUSTR</v>
          </cell>
          <cell r="M4401" t="str">
            <v>TH</v>
          </cell>
          <cell r="N4401" t="str">
            <v>CNSHA</v>
          </cell>
          <cell r="O4401" t="str">
            <v>CS</v>
          </cell>
          <cell r="P4401">
            <v>146</v>
          </cell>
          <cell r="Q4401">
            <v>146</v>
          </cell>
          <cell r="R4401">
            <v>0</v>
          </cell>
          <cell r="S4401">
            <v>0</v>
          </cell>
          <cell r="T4401">
            <v>24442</v>
          </cell>
          <cell r="U4401">
            <v>24442</v>
          </cell>
          <cell r="V4401">
            <v>0</v>
          </cell>
          <cell r="W4401">
            <v>0</v>
          </cell>
          <cell r="X4401" t="str">
            <v>COUPLING PULLEY TAPER BUSH CHAIN VEE BELT E INFO BDENGINEERS CO KE</v>
          </cell>
          <cell r="Y4401" t="str">
            <v>Valide</v>
          </cell>
        </row>
        <row r="4402">
          <cell r="A4402" t="str">
            <v>BSIU8018003</v>
          </cell>
          <cell r="B4402">
            <v>40</v>
          </cell>
          <cell r="C4402" t="str">
            <v>SHFF00070800</v>
          </cell>
          <cell r="D4402">
            <v>0</v>
          </cell>
          <cell r="E4402">
            <v>0</v>
          </cell>
          <cell r="F4402">
            <v>0</v>
          </cell>
          <cell r="G4402">
            <v>0</v>
          </cell>
          <cell r="H4402">
            <v>0</v>
          </cell>
          <cell r="I4402" t="str">
            <v>2020 MSA 167261</v>
          </cell>
          <cell r="J4402">
            <v>180</v>
          </cell>
          <cell r="K4402" t="str">
            <v>BEAUDECO PTE LTD EIGHTHFLOOR BLOCK B JIANQIAOGONGSHE 789 SHENHUA ROA</v>
          </cell>
          <cell r="L4402" t="str">
            <v>B D ENGINEERS LTD P O BOX43138-00100 NAIROBI KENYADUNDORI ROAD INDUSTR</v>
          </cell>
          <cell r="M4402" t="str">
            <v>CN</v>
          </cell>
          <cell r="N4402" t="str">
            <v>CNSHA</v>
          </cell>
          <cell r="O4402" t="str">
            <v>PK</v>
          </cell>
          <cell r="P4402">
            <v>283</v>
          </cell>
          <cell r="Q4402">
            <v>283</v>
          </cell>
          <cell r="R4402">
            <v>0</v>
          </cell>
          <cell r="S4402">
            <v>0</v>
          </cell>
          <cell r="T4402">
            <v>22694</v>
          </cell>
          <cell r="U4402">
            <v>22694</v>
          </cell>
          <cell r="V4402">
            <v>0</v>
          </cell>
          <cell r="W4402">
            <v>0</v>
          </cell>
          <cell r="X4402" t="str">
            <v>CONVEYOR BELT VEE BELT E INFO BDENGINEERS CO KE</v>
          </cell>
          <cell r="Y4402" t="str">
            <v>Valide</v>
          </cell>
        </row>
        <row r="4403">
          <cell r="A4403" t="str">
            <v>PCIU1498650</v>
          </cell>
          <cell r="B4403">
            <v>20</v>
          </cell>
          <cell r="C4403" t="str">
            <v>SHFG00154900</v>
          </cell>
          <cell r="D4403">
            <v>0</v>
          </cell>
          <cell r="E4403">
            <v>0</v>
          </cell>
          <cell r="F4403">
            <v>0</v>
          </cell>
          <cell r="G4403">
            <v>0</v>
          </cell>
          <cell r="H4403">
            <v>0</v>
          </cell>
          <cell r="I4403" t="str">
            <v>2020 MSA 166986</v>
          </cell>
          <cell r="J4403">
            <v>342</v>
          </cell>
          <cell r="K4403" t="str">
            <v>GREENSUN SOLAR ENERGY TECH CO LIMITEDADDRESS NO 2000 CHANGJIANG WEST</v>
          </cell>
          <cell r="L4403" t="str">
            <v>THE WATERSHOP-NAIVASHA LTD PO BOX1515 NAIVASHAPOST CODE 20117 KENYA A</v>
          </cell>
          <cell r="M4403" t="str">
            <v>CN</v>
          </cell>
          <cell r="N4403" t="str">
            <v>CNSHA</v>
          </cell>
          <cell r="O4403" t="str">
            <v>PK</v>
          </cell>
          <cell r="P4403">
            <v>6</v>
          </cell>
          <cell r="Q4403">
            <v>6</v>
          </cell>
          <cell r="R4403">
            <v>6</v>
          </cell>
          <cell r="S4403">
            <v>6</v>
          </cell>
          <cell r="T4403">
            <v>12300</v>
          </cell>
          <cell r="U4403">
            <v>12300</v>
          </cell>
          <cell r="V4403">
            <v>12300</v>
          </cell>
          <cell r="W4403">
            <v>12300</v>
          </cell>
          <cell r="X4403" t="str">
            <v>BATTERY CONTACT PERSON JESSICA DAI TEL 0086-158-5511-0194 TEL 254 722 706 279 E-MAIL AKAMOTHO GMAIL COM</v>
          </cell>
          <cell r="Y4403" t="str">
            <v>Valide</v>
          </cell>
        </row>
        <row r="4404">
          <cell r="A4404" t="str">
            <v>PCIU9052319</v>
          </cell>
          <cell r="B4404">
            <v>40</v>
          </cell>
          <cell r="C4404" t="str">
            <v>SHFM00132000</v>
          </cell>
          <cell r="D4404">
            <v>0</v>
          </cell>
          <cell r="E4404">
            <v>0</v>
          </cell>
          <cell r="F4404">
            <v>0</v>
          </cell>
          <cell r="G4404">
            <v>0</v>
          </cell>
          <cell r="H4404">
            <v>0</v>
          </cell>
          <cell r="I4404" t="str">
            <v>2020 MSA 167472</v>
          </cell>
          <cell r="J4404">
            <v>250</v>
          </cell>
          <cell r="K4404" t="str">
            <v>CHANGZHOU SUNRISE SISTEMA ENERGIACO LTDTEL86-519-8823-303686-1396-146</v>
          </cell>
          <cell r="L4404" t="str">
            <v>CHLORIDE EXIDE KENYA LTD EXSANHOUSE ENTERPRISE ROAD INDUSTRIAL AREA P</v>
          </cell>
          <cell r="M4404" t="str">
            <v>CN</v>
          </cell>
          <cell r="N4404" t="str">
            <v>CNSHA</v>
          </cell>
          <cell r="O4404" t="str">
            <v>CT</v>
          </cell>
          <cell r="P4404">
            <v>398</v>
          </cell>
          <cell r="Q4404">
            <v>398</v>
          </cell>
          <cell r="R4404">
            <v>398</v>
          </cell>
          <cell r="S4404">
            <v>398</v>
          </cell>
          <cell r="T4404">
            <v>15304</v>
          </cell>
          <cell r="U4404">
            <v>15304</v>
          </cell>
          <cell r="V4404">
            <v>15304</v>
          </cell>
          <cell r="W4404">
            <v>15304</v>
          </cell>
          <cell r="X4404" t="str">
            <v>SOLAR WATER HEATER ATTN MS NANCY MENG FAX 254-20-6532043 MOBILE 254722653147 ATTN MRS LINDA G MICHENI NANCY DOCTORXIA COM</v>
          </cell>
          <cell r="Y4404" t="str">
            <v>Valide</v>
          </cell>
        </row>
        <row r="4405">
          <cell r="A4405" t="str">
            <v>GLDU9614090</v>
          </cell>
          <cell r="B4405">
            <v>20</v>
          </cell>
          <cell r="C4405" t="str">
            <v>SHHP00227000</v>
          </cell>
          <cell r="D4405">
            <v>0</v>
          </cell>
          <cell r="E4405">
            <v>0</v>
          </cell>
          <cell r="F4405">
            <v>0</v>
          </cell>
          <cell r="G4405">
            <v>0</v>
          </cell>
          <cell r="H4405">
            <v>0</v>
          </cell>
          <cell r="I4405" t="str">
            <v>2020 MSA 167401</v>
          </cell>
          <cell r="J4405">
            <v>54</v>
          </cell>
          <cell r="K4405" t="str">
            <v>SINERIA HOLLAND BV ON BEHALF OFARYSTA LIFESCIENCE MAURITIUS LTDMEDIN</v>
          </cell>
          <cell r="L4405" t="str">
            <v>ARYSTA LIFESCIENCE KENYA LTD 4THFLOOR GOODMAN TOWERS WAIYAKIWAY WESTLA</v>
          </cell>
          <cell r="M4405" t="str">
            <v>CN</v>
          </cell>
          <cell r="N4405" t="str">
            <v>CNSHA</v>
          </cell>
          <cell r="O4405" t="str">
            <v>CT</v>
          </cell>
          <cell r="P4405">
            <v>300</v>
          </cell>
          <cell r="Q4405">
            <v>300</v>
          </cell>
          <cell r="R4405">
            <v>0</v>
          </cell>
          <cell r="S4405">
            <v>0</v>
          </cell>
          <cell r="T4405">
            <v>3756</v>
          </cell>
          <cell r="U4405">
            <v>3756</v>
          </cell>
          <cell r="V4405">
            <v>0</v>
          </cell>
          <cell r="W4405">
            <v>0</v>
          </cell>
          <cell r="X4405" t="str">
            <v>LEVO 2 4SL REPUBLIC OF MAURITIUS TEL 254717432174</v>
          </cell>
          <cell r="Y4405" t="str">
            <v>Valide</v>
          </cell>
        </row>
        <row r="4406">
          <cell r="A4406" t="str">
            <v>PCIU9002299</v>
          </cell>
          <cell r="B4406">
            <v>40</v>
          </cell>
          <cell r="C4406" t="str">
            <v>SHHP00234200</v>
          </cell>
          <cell r="D4406">
            <v>0</v>
          </cell>
          <cell r="E4406">
            <v>0</v>
          </cell>
          <cell r="F4406">
            <v>0</v>
          </cell>
          <cell r="G4406">
            <v>0</v>
          </cell>
          <cell r="H4406">
            <v>0</v>
          </cell>
          <cell r="I4406" t="str">
            <v>2020 MSA 167472</v>
          </cell>
          <cell r="J4406">
            <v>246</v>
          </cell>
          <cell r="K4406" t="str">
            <v>ANHUI TECHNOLOGY IMPORT AND EXPORTCO LTD NO 459 CHANGJIANG ROAD HEFEI</v>
          </cell>
          <cell r="L4406" t="str">
            <v>ECSTACY LTD P O BOX 10177 NAIROBI00400 KENYAECSTACYKENYA GMAIL COM 072</v>
          </cell>
          <cell r="M4406" t="str">
            <v>CN</v>
          </cell>
          <cell r="N4406" t="str">
            <v>CNSHA</v>
          </cell>
          <cell r="O4406" t="str">
            <v>CT</v>
          </cell>
          <cell r="P4406">
            <v>1770</v>
          </cell>
          <cell r="Q4406">
            <v>1770</v>
          </cell>
          <cell r="R4406">
            <v>1770</v>
          </cell>
          <cell r="S4406">
            <v>1770</v>
          </cell>
          <cell r="T4406">
            <v>8946</v>
          </cell>
          <cell r="U4406">
            <v>8946</v>
          </cell>
          <cell r="V4406">
            <v>8946</v>
          </cell>
          <cell r="W4406">
            <v>8946</v>
          </cell>
          <cell r="X4406" t="str">
            <v>PAPER CUP PLASTIC LID CUP PAPER HOLDER PAPER STRAW ICE CREAM PLASTIC SPOONS PIN NO P 051120283Z</v>
          </cell>
          <cell r="Y4406" t="str">
            <v>Valide</v>
          </cell>
        </row>
        <row r="4407">
          <cell r="A4407" t="str">
            <v>PCIU9102174</v>
          </cell>
          <cell r="B4407">
            <v>40</v>
          </cell>
          <cell r="C4407" t="str">
            <v>SHHP00234600</v>
          </cell>
          <cell r="D4407">
            <v>0</v>
          </cell>
          <cell r="E4407">
            <v>0</v>
          </cell>
          <cell r="F4407">
            <v>0</v>
          </cell>
          <cell r="G4407">
            <v>0</v>
          </cell>
          <cell r="H4407">
            <v>0</v>
          </cell>
          <cell r="I4407" t="str">
            <v>2020 MSA 167401</v>
          </cell>
          <cell r="J4407">
            <v>160</v>
          </cell>
          <cell r="K4407" t="str">
            <v>AL MUQADIMAH TRADING L L C P O BOXNO 28582 SHARJAHUNITED ARAB EMIRATES</v>
          </cell>
          <cell r="L4407" t="str">
            <v>CHEMICAL WORLD K LIMTEDP O BOX10396 NAKURU KENYACONTACTMR EDWARD WARUI</v>
          </cell>
          <cell r="M4407" t="str">
            <v>CN</v>
          </cell>
          <cell r="N4407" t="str">
            <v>CNSHA</v>
          </cell>
          <cell r="O4407" t="str">
            <v>RO</v>
          </cell>
          <cell r="P4407">
            <v>655</v>
          </cell>
          <cell r="Q4407">
            <v>655</v>
          </cell>
          <cell r="R4407">
            <v>655</v>
          </cell>
          <cell r="S4407">
            <v>655</v>
          </cell>
          <cell r="T4407">
            <v>19680</v>
          </cell>
          <cell r="U4407">
            <v>19680</v>
          </cell>
          <cell r="V4407">
            <v>19680</v>
          </cell>
          <cell r="W4407">
            <v>19680</v>
          </cell>
          <cell r="X4407" t="str">
            <v>TEXTILE MATERIAL FOR COVERING MATTRESSES AS PER PROFORMA INVOICE NO 10503 DATED 25 07 2020 ORIGIN OF GOODS AS CHINA PORT OF LOADING SHANGHAI PORT IN CHINA PORT OF DISCHARGE C F MOMBASA IDF NUMBER E2008379690 EMAIL JOHAR99 EIM AE PIN P051788453Z</v>
          </cell>
          <cell r="Y4407" t="str">
            <v>Valide</v>
          </cell>
        </row>
        <row r="4408">
          <cell r="A4408" t="str">
            <v>PCIU4579122</v>
          </cell>
          <cell r="B4408">
            <v>40</v>
          </cell>
          <cell r="C4408" t="str">
            <v>SHHP00238100</v>
          </cell>
          <cell r="D4408">
            <v>0</v>
          </cell>
          <cell r="E4408">
            <v>0</v>
          </cell>
          <cell r="F4408">
            <v>0</v>
          </cell>
          <cell r="G4408">
            <v>0</v>
          </cell>
          <cell r="H4408">
            <v>0</v>
          </cell>
          <cell r="I4408" t="str">
            <v>2020 MSA 167401</v>
          </cell>
          <cell r="J4408">
            <v>69</v>
          </cell>
          <cell r="K4408" t="str">
            <v>PANJIN HONGHE INDUSTRIAL CO LTD ROOM 715 FOREIGN TRADE BUILDING XING</v>
          </cell>
          <cell r="L4408" t="str">
            <v>WARIDI LIMITED P O BOX19294-00501 JKIA NAIROBI KENYA CONTACTRAMATTEL00</v>
          </cell>
          <cell r="M4408" t="str">
            <v>CN</v>
          </cell>
          <cell r="N4408" t="str">
            <v>CNSHA</v>
          </cell>
          <cell r="O4408" t="str">
            <v>PK</v>
          </cell>
          <cell r="P4408">
            <v>18</v>
          </cell>
          <cell r="Q4408">
            <v>18</v>
          </cell>
          <cell r="R4408">
            <v>18</v>
          </cell>
          <cell r="S4408">
            <v>18</v>
          </cell>
          <cell r="T4408">
            <v>8400</v>
          </cell>
          <cell r="U4408">
            <v>8400</v>
          </cell>
          <cell r="V4408">
            <v>8400</v>
          </cell>
          <cell r="W4408">
            <v>8400</v>
          </cell>
          <cell r="X4408" t="str">
            <v>BLAST FREEZER FRESH 40FT INCLUDE SPARE PARTS TROLLEYS WITH REMOVABLE TRAYS FOR BLAST DAM LINER SHIPPER S OWNED CONTAINER</v>
          </cell>
          <cell r="Y4408" t="str">
            <v>Valide</v>
          </cell>
        </row>
        <row r="4409">
          <cell r="A4409" t="str">
            <v>PCIU9392788</v>
          </cell>
          <cell r="B4409">
            <v>40</v>
          </cell>
          <cell r="C4409" t="str">
            <v>SHHP00242500</v>
          </cell>
          <cell r="D4409">
            <v>0</v>
          </cell>
          <cell r="E4409">
            <v>0</v>
          </cell>
          <cell r="F4409">
            <v>0</v>
          </cell>
          <cell r="G4409">
            <v>0</v>
          </cell>
          <cell r="H4409">
            <v>0</v>
          </cell>
          <cell r="I4409" t="str">
            <v>2020 MSA 167472</v>
          </cell>
          <cell r="J4409">
            <v>255</v>
          </cell>
          <cell r="K4409" t="str">
            <v>CHENGDU CHUANLU PLASTIC GROUP CO LTD NO 88 CHECHENG WEST ROAD 2ND</v>
          </cell>
          <cell r="L4409" t="str">
            <v>MARX HARDWARE UPVC GUTTERS LTDP O 1740 NYERI DALE APARTMENTS MEMBLEY</v>
          </cell>
          <cell r="M4409" t="str">
            <v>CN</v>
          </cell>
          <cell r="N4409" t="str">
            <v>CNSHA</v>
          </cell>
          <cell r="O4409" t="str">
            <v>PK</v>
          </cell>
          <cell r="P4409">
            <v>441</v>
          </cell>
          <cell r="Q4409">
            <v>441</v>
          </cell>
          <cell r="R4409">
            <v>441</v>
          </cell>
          <cell r="S4409">
            <v>441</v>
          </cell>
          <cell r="T4409">
            <v>9174</v>
          </cell>
          <cell r="U4409">
            <v>9174</v>
          </cell>
          <cell r="V4409">
            <v>9174</v>
          </cell>
          <cell r="W4409">
            <v>9174</v>
          </cell>
          <cell r="X4409" t="str">
            <v>1 PVC-U RAIN GUTTER 4M 2 PVC-U PIPE SQUARE 4M 3 PVC-U RAIN GUTTER FITTINGS CHENGDU SICHUAN CHINA EMAIL JINGG9686 126 COM TEL 2886756019 FAX 02886756019 PIN NO 051866977I</v>
          </cell>
          <cell r="Y4409" t="str">
            <v>Valide</v>
          </cell>
        </row>
        <row r="4410">
          <cell r="A4410" t="str">
            <v>PCIU1485539</v>
          </cell>
          <cell r="B4410">
            <v>20</v>
          </cell>
          <cell r="C4410" t="str">
            <v>SHHP00248900</v>
          </cell>
          <cell r="D4410">
            <v>0</v>
          </cell>
          <cell r="E4410">
            <v>0</v>
          </cell>
          <cell r="F4410">
            <v>0</v>
          </cell>
          <cell r="G4410">
            <v>0</v>
          </cell>
          <cell r="H4410">
            <v>0</v>
          </cell>
          <cell r="I4410" t="str">
            <v>2020 MSA 167472</v>
          </cell>
          <cell r="J4410">
            <v>239</v>
          </cell>
          <cell r="K4410" t="str">
            <v>YANGZHOU SUPER UNION IMPORT ANDEXPORT CO LTDNO 120 XISHAN SOUTH ROAD</v>
          </cell>
          <cell r="L4410" t="str">
            <v>EUROTEX INDUSTRIES LTD ADDRESSSEASONS CENTRE EMBAKASIP O BOX 698-0052</v>
          </cell>
          <cell r="M4410" t="str">
            <v>CN</v>
          </cell>
          <cell r="N4410" t="str">
            <v>CNSHA</v>
          </cell>
          <cell r="O4410" t="str">
            <v>CT</v>
          </cell>
          <cell r="P4410">
            <v>63</v>
          </cell>
          <cell r="Q4410">
            <v>63</v>
          </cell>
          <cell r="R4410">
            <v>63</v>
          </cell>
          <cell r="S4410">
            <v>63</v>
          </cell>
          <cell r="T4410">
            <v>533</v>
          </cell>
          <cell r="U4410">
            <v>533</v>
          </cell>
          <cell r="V4410">
            <v>533</v>
          </cell>
          <cell r="W4410">
            <v>533</v>
          </cell>
          <cell r="X4410" t="str">
            <v>FACE MASK FACE SHIELD INFRARED THERMOMETER FAX 0514-80783519</v>
          </cell>
          <cell r="Y4410" t="str">
            <v>Valide</v>
          </cell>
        </row>
        <row r="4411">
          <cell r="A4411" t="str">
            <v>PCIU9273372</v>
          </cell>
          <cell r="B4411">
            <v>40</v>
          </cell>
          <cell r="C4411" t="str">
            <v>SHOL00152600</v>
          </cell>
          <cell r="D4411">
            <v>0</v>
          </cell>
          <cell r="E4411">
            <v>0</v>
          </cell>
          <cell r="F4411">
            <v>0</v>
          </cell>
          <cell r="G4411">
            <v>0</v>
          </cell>
          <cell r="H4411">
            <v>0</v>
          </cell>
          <cell r="I4411" t="str">
            <v>2020 MSA 167401</v>
          </cell>
          <cell r="J4411">
            <v>139</v>
          </cell>
          <cell r="K4411" t="str">
            <v>CHANGZHOU HONGXIN VEHICLEACCESSORIES FACTORYTONGJIANG INDUSTRIAL PARK</v>
          </cell>
          <cell r="L4411" t="str">
            <v>CONSOLIDATED APPLIANCES LTD P O BOX 64463 - 00620NAIROBI KENYA 254 205</v>
          </cell>
          <cell r="M4411" t="str">
            <v>CN</v>
          </cell>
          <cell r="N4411" t="str">
            <v>CNSHA</v>
          </cell>
          <cell r="O4411" t="str">
            <v>CT</v>
          </cell>
          <cell r="P4411">
            <v>278</v>
          </cell>
          <cell r="Q4411">
            <v>278</v>
          </cell>
          <cell r="R4411">
            <v>278</v>
          </cell>
          <cell r="S4411">
            <v>278</v>
          </cell>
          <cell r="T4411">
            <v>3549</v>
          </cell>
          <cell r="U4411">
            <v>3549</v>
          </cell>
          <cell r="V4411">
            <v>3549</v>
          </cell>
          <cell r="W4411">
            <v>3549</v>
          </cell>
          <cell r="X4411" t="str">
            <v>CAR ACCESSORIES HS 8708999990 BODYKIT HS 8708299000 JIANGSU PROVINCE CHINA 254 723549944 MAANKI QUICKPACK CO KE</v>
          </cell>
          <cell r="Y4411" t="str">
            <v>Valide</v>
          </cell>
        </row>
        <row r="4412">
          <cell r="A4412" t="str">
            <v>CMAU7827905</v>
          </cell>
          <cell r="B4412">
            <v>40</v>
          </cell>
          <cell r="C4412" t="str">
            <v>SHZ3025109</v>
          </cell>
          <cell r="D4412">
            <v>0</v>
          </cell>
          <cell r="E4412">
            <v>0</v>
          </cell>
          <cell r="F4412">
            <v>0</v>
          </cell>
          <cell r="G4412">
            <v>0</v>
          </cell>
          <cell r="H4412">
            <v>0</v>
          </cell>
          <cell r="I4412" t="str">
            <v>2020 MSA 167478</v>
          </cell>
          <cell r="J4412">
            <v>317</v>
          </cell>
          <cell r="K4412" t="str">
            <v>DONGGUAN HIERQ ELECTRONICS CO LTDNO 2 3 ROAD PULONG EAST PUXINGHU P</v>
          </cell>
          <cell r="L4412" t="str">
            <v>GREENLIGHT PLANET KENYA LIMITEDPO BOX 30739 00100 NAIROBI KENYAPRIORY</v>
          </cell>
          <cell r="M4412" t="str">
            <v>CN</v>
          </cell>
          <cell r="N4412" t="str">
            <v>CNSHK</v>
          </cell>
          <cell r="O4412" t="str">
            <v>CT</v>
          </cell>
          <cell r="P4412">
            <v>3300</v>
          </cell>
          <cell r="Q4412">
            <v>3300</v>
          </cell>
          <cell r="R4412">
            <v>3300</v>
          </cell>
          <cell r="S4412">
            <v>3300</v>
          </cell>
          <cell r="T4412">
            <v>27060</v>
          </cell>
          <cell r="U4412">
            <v>27060</v>
          </cell>
          <cell r="V4412">
            <v>27060</v>
          </cell>
          <cell r="W4412">
            <v>27060</v>
          </cell>
          <cell r="X4412" t="str">
            <v>SOLAR Lantern USB CABLE SET HS CODE 940550 greenlightplanet com Mobile Number +254 737 493 890 ATTN Edwin Gichia FREIGHT PREPAID</v>
          </cell>
          <cell r="Y4412" t="str">
            <v>Valide</v>
          </cell>
        </row>
        <row r="4413">
          <cell r="A4413" t="str">
            <v>TCNU5433396</v>
          </cell>
          <cell r="B4413">
            <v>40</v>
          </cell>
          <cell r="C4413" t="str">
            <v>SHZ3035442</v>
          </cell>
          <cell r="D4413">
            <v>0</v>
          </cell>
          <cell r="E4413">
            <v>0</v>
          </cell>
          <cell r="F4413">
            <v>0</v>
          </cell>
          <cell r="G4413">
            <v>0</v>
          </cell>
          <cell r="H4413">
            <v>0</v>
          </cell>
          <cell r="I4413" t="str">
            <v>2020 MSA 167518</v>
          </cell>
          <cell r="J4413">
            <v>61</v>
          </cell>
          <cell r="K4413" t="str">
            <v>DONG GUAN LEGION ELECTRONICTECHNOLOGY CO LTDTHE D2 BUILDING ZHENGWEI</v>
          </cell>
          <cell r="L4413" t="str">
            <v>GREENLIGHT PLANET KENYA LIMITEDPO BOX 30739 00100 NAIROBI KENYAPRIORY</v>
          </cell>
          <cell r="M4413" t="str">
            <v>CN</v>
          </cell>
          <cell r="N4413" t="str">
            <v>CNSHK</v>
          </cell>
          <cell r="O4413" t="str">
            <v>CT</v>
          </cell>
          <cell r="P4413">
            <v>9847</v>
          </cell>
          <cell r="Q4413">
            <v>9847</v>
          </cell>
          <cell r="R4413">
            <v>0</v>
          </cell>
          <cell r="S4413">
            <v>0</v>
          </cell>
          <cell r="T4413">
            <v>65249</v>
          </cell>
          <cell r="U4413">
            <v>65249</v>
          </cell>
          <cell r="V4413">
            <v>16743</v>
          </cell>
          <cell r="W4413">
            <v>16743</v>
          </cell>
          <cell r="X4413" t="str">
            <v>Solar Home System Detachable Solar Lamps Set USB Cable Part HS CODE 940550 greenlightplanet com Mobile Number +254 737 493 890 ATTN Edwin Gichia FREIGHT PREPAID</v>
          </cell>
          <cell r="Y4413" t="str">
            <v>Valide</v>
          </cell>
        </row>
        <row r="4414">
          <cell r="A4414" t="str">
            <v>CAIU9695404</v>
          </cell>
          <cell r="B4414">
            <v>40</v>
          </cell>
          <cell r="C4414" t="str">
            <v>SHZ3035442</v>
          </cell>
          <cell r="D4414">
            <v>0</v>
          </cell>
          <cell r="E4414">
            <v>0</v>
          </cell>
          <cell r="F4414">
            <v>0</v>
          </cell>
          <cell r="G4414">
            <v>0</v>
          </cell>
          <cell r="H4414">
            <v>0</v>
          </cell>
          <cell r="I4414" t="str">
            <v>2020 MSA 167518</v>
          </cell>
          <cell r="J4414">
            <v>61</v>
          </cell>
          <cell r="K4414" t="str">
            <v>DONG GUAN LEGION ELECTRONICTECHNOLOGY CO LTDTHE D2 BUILDING ZHENGWEI</v>
          </cell>
          <cell r="L4414" t="str">
            <v>GREENLIGHT PLANET KENYA LIMITEDPO BOX 30739 00100 NAIROBI KENYAPRIORY</v>
          </cell>
          <cell r="M4414" t="str">
            <v>CN</v>
          </cell>
          <cell r="N4414" t="str">
            <v>CNSHK</v>
          </cell>
          <cell r="O4414" t="str">
            <v>CT</v>
          </cell>
          <cell r="P4414">
            <v>9847</v>
          </cell>
          <cell r="Q4414">
            <v>9847</v>
          </cell>
          <cell r="R4414">
            <v>0</v>
          </cell>
          <cell r="S4414">
            <v>0</v>
          </cell>
          <cell r="T4414">
            <v>65249</v>
          </cell>
          <cell r="U4414">
            <v>65249</v>
          </cell>
          <cell r="V4414">
            <v>16743</v>
          </cell>
          <cell r="W4414">
            <v>16743</v>
          </cell>
          <cell r="X4414" t="str">
            <v>Solar Home System Detachable Solar Lamps Set USB Cable Part HS CODE 940550 greenlightplanet com Mobile Number +254 737 493 890 ATTN Edwin Gichia FREIGHT PREPAID</v>
          </cell>
          <cell r="Y4414" t="str">
            <v>Valide</v>
          </cell>
        </row>
        <row r="4415">
          <cell r="A4415" t="str">
            <v>CMAU6232076</v>
          </cell>
          <cell r="B4415">
            <v>40</v>
          </cell>
          <cell r="C4415" t="str">
            <v>SHZ3042540A</v>
          </cell>
          <cell r="D4415">
            <v>0</v>
          </cell>
          <cell r="E4415">
            <v>0</v>
          </cell>
          <cell r="F4415">
            <v>0</v>
          </cell>
          <cell r="G4415">
            <v>0</v>
          </cell>
          <cell r="H4415">
            <v>0</v>
          </cell>
          <cell r="I4415" t="str">
            <v>020 MSA 167518</v>
          </cell>
          <cell r="J4415">
            <v>64</v>
          </cell>
          <cell r="K4415" t="str">
            <v>GUANGZHOU DAYUN MOTORCYCLECO LTD NO 12 YONGFA ROAD HUADU DISTRICTGUA</v>
          </cell>
          <cell r="L4415" t="str">
            <v>CAPTAIN M CYCLE MAN CO LTDKAHAWA WENDANI OPPOSITE KAHAWABARRACKS THI</v>
          </cell>
          <cell r="M4415" t="str">
            <v>CN</v>
          </cell>
          <cell r="N4415" t="str">
            <v>CNSHK</v>
          </cell>
          <cell r="O4415" t="str">
            <v>PK</v>
          </cell>
          <cell r="P4415">
            <v>624</v>
          </cell>
          <cell r="Q4415">
            <v>624</v>
          </cell>
          <cell r="R4415">
            <v>624</v>
          </cell>
          <cell r="S4415">
            <v>624</v>
          </cell>
          <cell r="T4415">
            <v>48940</v>
          </cell>
          <cell r="U4415">
            <v>48940</v>
          </cell>
          <cell r="V4415">
            <v>48940</v>
          </cell>
          <cell r="W4415">
            <v>48940</v>
          </cell>
          <cell r="X4415" t="str">
            <v>PIN NO P051207140T Email petergichuki36-gmail com MOTORCYCLE IN CKD CONDITION HS 871120 FREIGHT PREPAID</v>
          </cell>
          <cell r="Y4415" t="str">
            <v>Valide</v>
          </cell>
        </row>
        <row r="4416">
          <cell r="A4416" t="str">
            <v>APHU6934897</v>
          </cell>
          <cell r="B4416">
            <v>40</v>
          </cell>
          <cell r="C4416" t="str">
            <v>SHZ3042540B</v>
          </cell>
          <cell r="D4416">
            <v>0</v>
          </cell>
          <cell r="E4416">
            <v>0</v>
          </cell>
          <cell r="F4416">
            <v>0</v>
          </cell>
          <cell r="G4416">
            <v>0</v>
          </cell>
          <cell r="H4416">
            <v>0</v>
          </cell>
          <cell r="I4416" t="str">
            <v>2020 MSA 167518</v>
          </cell>
          <cell r="J4416">
            <v>65</v>
          </cell>
          <cell r="K4416" t="str">
            <v>GUANGZHOU DAYUN MOTORCYCLECO LTD NO 12 YONGFA ROAD HUADU DISTRICTGUA</v>
          </cell>
          <cell r="L4416" t="str">
            <v>CAPTAIN M CYCLE MAN CO LTDKAHAWA WENDANI OPPOSITE KAHAWABARRACKS THI</v>
          </cell>
          <cell r="M4416" t="str">
            <v>CN</v>
          </cell>
          <cell r="N4416" t="str">
            <v>CNSHK</v>
          </cell>
          <cell r="O4416" t="str">
            <v>PK</v>
          </cell>
          <cell r="P4416">
            <v>630</v>
          </cell>
          <cell r="Q4416">
            <v>630</v>
          </cell>
          <cell r="R4416">
            <v>630</v>
          </cell>
          <cell r="S4416">
            <v>630</v>
          </cell>
          <cell r="T4416">
            <v>48310</v>
          </cell>
          <cell r="U4416">
            <v>48310</v>
          </cell>
          <cell r="V4416">
            <v>48310</v>
          </cell>
          <cell r="W4416">
            <v>48310</v>
          </cell>
          <cell r="X4416" t="str">
            <v>PIN NO P051207140T Email petergichuki36-gmail com MOTORCYCLE IN CKD CONDITION HS 871120 FREIGHT PREPAID</v>
          </cell>
          <cell r="Y4416" t="str">
            <v>Valide</v>
          </cell>
        </row>
        <row r="4417">
          <cell r="A4417" t="str">
            <v>CMAU6542852</v>
          </cell>
          <cell r="B4417">
            <v>40</v>
          </cell>
          <cell r="C4417" t="str">
            <v>SIJ0296400</v>
          </cell>
          <cell r="D4417">
            <v>0</v>
          </cell>
          <cell r="E4417">
            <v>0</v>
          </cell>
          <cell r="F4417">
            <v>0</v>
          </cell>
          <cell r="G4417">
            <v>0</v>
          </cell>
          <cell r="H4417">
            <v>0</v>
          </cell>
          <cell r="I4417" t="str">
            <v>2020 MSA 167518</v>
          </cell>
          <cell r="J4417">
            <v>69</v>
          </cell>
          <cell r="K4417" t="str">
            <v>EASTMAN CHEMICAL INTERNATIONAL GMBHHERTIZENTRUM 66303 ZUGSWITZERLAND</v>
          </cell>
          <cell r="L4417" t="str">
            <v>BRITISH AMERICAN TOBACCO KENYA PLC P O BOX 3000LIKONI ROAD INDUSTRIA</v>
          </cell>
          <cell r="M4417" t="str">
            <v>CN</v>
          </cell>
          <cell r="N4417" t="str">
            <v>SGSIN</v>
          </cell>
          <cell r="O4417" t="str">
            <v>PE</v>
          </cell>
          <cell r="P4417">
            <v>550370</v>
          </cell>
          <cell r="Q4417">
            <v>550370</v>
          </cell>
          <cell r="R4417">
            <v>0</v>
          </cell>
          <cell r="S4417">
            <v>0</v>
          </cell>
          <cell r="T4417">
            <v>113928</v>
          </cell>
          <cell r="U4417">
            <v>113928</v>
          </cell>
          <cell r="V4417">
            <v>0</v>
          </cell>
          <cell r="W4417">
            <v>0</v>
          </cell>
          <cell r="X4417" t="str">
            <v>FREIGHT COLLECT FCL FCL EASTMAN ESTRON TM ACETATE TOW 3 5 D F Y 30000 TOTAL DENIER LOT NO 3 5-216 HS CODE 550210 EASTMAN ESTRON TM ACETATE TOW 3 5 D F Y 30000 TOTAL DENIER LOT NO 3 5-216 HS CODE 550210 EASTMAN ESTRON TM ACETATE TOW 3 5 D F Y 30000 TOTAL DENIER LOT NO 3 5-216 HS CODE 550210 EASTMAN ESTRON TM ACETATE TOW 3 5 D F Y 30000 TOTAL DENI51 252ER LOT NO 3 5-216 EASTMAN ESTRON TM ACETATE TOW 3 0 D F Y 30000 TOTAL DENIER LOT NO 3 0-169 HS CODE 550210</v>
          </cell>
          <cell r="Y4417" t="str">
            <v>Valide</v>
          </cell>
        </row>
        <row r="4418">
          <cell r="A4418" t="str">
            <v>CMAU4203783</v>
          </cell>
          <cell r="B4418">
            <v>40</v>
          </cell>
          <cell r="C4418" t="str">
            <v>SIJ0296400</v>
          </cell>
          <cell r="D4418">
            <v>0</v>
          </cell>
          <cell r="E4418">
            <v>0</v>
          </cell>
          <cell r="F4418">
            <v>0</v>
          </cell>
          <cell r="G4418">
            <v>0</v>
          </cell>
          <cell r="H4418">
            <v>0</v>
          </cell>
          <cell r="I4418" t="str">
            <v>2020 MSA 167518</v>
          </cell>
          <cell r="J4418">
            <v>69</v>
          </cell>
          <cell r="K4418" t="str">
            <v>EASTMAN CHEMICAL INTERNATIONAL GMBHHERTIZENTRUM 66303 ZUGSWITZERLAND</v>
          </cell>
          <cell r="L4418" t="str">
            <v>BRITISH AMERICAN TOBACCO KENYA PLC P O BOX 3000LIKONI ROAD INDUSTRIA</v>
          </cell>
          <cell r="M4418" t="str">
            <v>CN</v>
          </cell>
          <cell r="N4418" t="str">
            <v>SGSIN</v>
          </cell>
          <cell r="O4418" t="str">
            <v>PE</v>
          </cell>
          <cell r="P4418">
            <v>550370</v>
          </cell>
          <cell r="Q4418">
            <v>550370</v>
          </cell>
          <cell r="R4418">
            <v>0</v>
          </cell>
          <cell r="S4418">
            <v>0</v>
          </cell>
          <cell r="T4418">
            <v>113928</v>
          </cell>
          <cell r="U4418">
            <v>113928</v>
          </cell>
          <cell r="V4418">
            <v>0</v>
          </cell>
          <cell r="W4418">
            <v>0</v>
          </cell>
          <cell r="X4418" t="str">
            <v>FREIGHT COLLECT FCL FCL EASTMAN ESTRON TM ACETATE TOW 3 5 D F Y 30000 TOTAL DENIER LOT NO 3 5-216 HS CODE 550210 EASTMAN ESTRON TM ACETATE TOW 3 5 D F Y 30000 TOTAL DENIER LOT NO 3 5-216 HS CODE 550210 EASTMAN ESTRON TM ACETATE TOW 3 5 D F Y 30000 TOTAL DENIER LOT NO 3 5-216 HS CODE 550210 EASTMAN ESTRON TM ACETATE TOW 3 5 D F Y 30000 TOTAL DENI51 252ER LOT NO 3 5-216 EASTMAN ESTRON TM ACETATE TOW 3 0 D F Y 30000 TOTAL DENIER LOT NO 3 0-169 HS CODE 550210</v>
          </cell>
          <cell r="Y4418" t="str">
            <v>Valide</v>
          </cell>
        </row>
        <row r="4419">
          <cell r="A4419" t="str">
            <v>TCNU8335979</v>
          </cell>
          <cell r="B4419">
            <v>40</v>
          </cell>
          <cell r="C4419" t="str">
            <v>SIJ0296400</v>
          </cell>
          <cell r="D4419">
            <v>0</v>
          </cell>
          <cell r="E4419">
            <v>0</v>
          </cell>
          <cell r="F4419">
            <v>0</v>
          </cell>
          <cell r="G4419">
            <v>0</v>
          </cell>
          <cell r="H4419">
            <v>0</v>
          </cell>
          <cell r="I4419" t="str">
            <v>2020 MSA 167518</v>
          </cell>
          <cell r="J4419">
            <v>69</v>
          </cell>
          <cell r="K4419" t="str">
            <v>EASTMAN CHEMICAL INTERNATIONAL GMBHHERTIZENTRUM 66303 ZUGSWITZERLAND</v>
          </cell>
          <cell r="L4419" t="str">
            <v>BRITISH AMERICAN TOBACCO KENYA PLC P O BOX 3000LIKONI ROAD INDUSTRIA</v>
          </cell>
          <cell r="M4419" t="str">
            <v>CN</v>
          </cell>
          <cell r="N4419" t="str">
            <v>SGSIN</v>
          </cell>
          <cell r="O4419" t="str">
            <v>PE</v>
          </cell>
          <cell r="P4419">
            <v>550370</v>
          </cell>
          <cell r="Q4419">
            <v>550370</v>
          </cell>
          <cell r="R4419">
            <v>0</v>
          </cell>
          <cell r="S4419">
            <v>0</v>
          </cell>
          <cell r="T4419">
            <v>113928</v>
          </cell>
          <cell r="U4419">
            <v>113928</v>
          </cell>
          <cell r="V4419">
            <v>0</v>
          </cell>
          <cell r="W4419">
            <v>0</v>
          </cell>
          <cell r="X4419" t="str">
            <v>FREIGHT COLLECT FCL FCL EASTMAN ESTRON TM ACETATE TOW 3 5 D F Y 30000 TOTAL DENIER LOT NO 3 5-216 HS CODE 550210 EASTMAN ESTRON TM ACETATE TOW 3 5 D F Y 30000 TOTAL DENIER LOT NO 3 5-216 HS CODE 550210 EASTMAN ESTRON TM ACETATE TOW 3 5 D F Y 30000 TOTAL DENIER LOT NO 3 5-216 HS CODE 550210 EASTMAN ESTRON TM ACETATE TOW 3 5 D F Y 30000 TOTAL DENI51 252ER LOT NO 3 5-216 EASTMAN ESTRON TM ACETATE TOW 3 0 D F Y 30000 TOTAL DENIER LOT NO 3 0-169 HS CODE 550210</v>
          </cell>
          <cell r="Y4419" t="str">
            <v>Valide</v>
          </cell>
        </row>
        <row r="4420">
          <cell r="A4420" t="str">
            <v>PCIU9060844</v>
          </cell>
          <cell r="B4420">
            <v>40</v>
          </cell>
          <cell r="C4420" t="str">
            <v>SJW000024600</v>
          </cell>
          <cell r="D4420">
            <v>0</v>
          </cell>
          <cell r="E4420">
            <v>0</v>
          </cell>
          <cell r="F4420">
            <v>0</v>
          </cell>
          <cell r="G4420">
            <v>0</v>
          </cell>
          <cell r="H4420">
            <v>0</v>
          </cell>
          <cell r="I4420" t="str">
            <v>2020 MSA 167172</v>
          </cell>
          <cell r="J4420">
            <v>160</v>
          </cell>
          <cell r="K4420" t="str">
            <v>SHIJIAZHUANG HONGDEFA MACHINERYCO LTDWUMA MOUNTAIN ZANHUANG COUNTY S</v>
          </cell>
          <cell r="L4420" t="str">
            <v>GOLDWATERS LIMITEDPO BOX 450 10400 NANYUKI KENYATEL254722441256 PINNO</v>
          </cell>
          <cell r="M4420" t="str">
            <v>TH</v>
          </cell>
          <cell r="N4420" t="str">
            <v>CNTXG</v>
          </cell>
          <cell r="O4420" t="str">
            <v>PK</v>
          </cell>
          <cell r="P4420">
            <v>256</v>
          </cell>
          <cell r="Q4420">
            <v>256</v>
          </cell>
          <cell r="R4420">
            <v>256</v>
          </cell>
          <cell r="S4420">
            <v>256</v>
          </cell>
          <cell r="T4420">
            <v>10140</v>
          </cell>
          <cell r="U4420">
            <v>10140</v>
          </cell>
          <cell r="V4420">
            <v>10140</v>
          </cell>
          <cell r="W4420">
            <v>10140</v>
          </cell>
          <cell r="X4420" t="str">
            <v>20T 24H MAIZE MILL MACHINE COMPLETE LINE E-MAIL MWANGIKCHARLES GMAIL COM</v>
          </cell>
          <cell r="Y4420" t="str">
            <v>Valide</v>
          </cell>
        </row>
        <row r="4421">
          <cell r="A4421" t="str">
            <v>CMAU0444925</v>
          </cell>
          <cell r="B4421">
            <v>20</v>
          </cell>
          <cell r="C4421" t="str">
            <v>SWA0294122</v>
          </cell>
          <cell r="D4421">
            <v>0</v>
          </cell>
          <cell r="E4421">
            <v>0</v>
          </cell>
          <cell r="F4421">
            <v>0</v>
          </cell>
          <cell r="G4421">
            <v>0</v>
          </cell>
          <cell r="H4421">
            <v>0</v>
          </cell>
          <cell r="I4421" t="str">
            <v>2020 MSA 167307</v>
          </cell>
          <cell r="J4421">
            <v>304</v>
          </cell>
          <cell r="K4421" t="str">
            <v>DHL GLOBAL FORWARDING CHINA CO LTD SHANTOUBRANCH RM 1021 1022</v>
          </cell>
          <cell r="L4421" t="str">
            <v>HACO INDUSTRIES KENYA LIMITEDOFF KASARANI MWIKI ROAD43903-00100 NAIROB</v>
          </cell>
          <cell r="M4421" t="str">
            <v>CN</v>
          </cell>
          <cell r="N4421" t="str">
            <v>CNSHK</v>
          </cell>
          <cell r="O4421" t="str">
            <v>CT</v>
          </cell>
          <cell r="P4421">
            <v>283</v>
          </cell>
          <cell r="Q4421">
            <v>283</v>
          </cell>
          <cell r="R4421">
            <v>283</v>
          </cell>
          <cell r="S4421">
            <v>283</v>
          </cell>
          <cell r="T4421">
            <v>3760</v>
          </cell>
          <cell r="U4421">
            <v>3760</v>
          </cell>
          <cell r="V4421">
            <v>3760</v>
          </cell>
          <cell r="W4421">
            <v>3760</v>
          </cell>
          <cell r="X4421" t="str">
            <v>LOTION PUMP HS CODE 8413200000 SPRAYER PUMP HS CO 9616100000 FREIGHT PREPAID</v>
          </cell>
          <cell r="Y4421" t="str">
            <v>Valide</v>
          </cell>
        </row>
        <row r="4422">
          <cell r="A4422" t="str">
            <v>PCIU9053212</v>
          </cell>
          <cell r="B4422">
            <v>40</v>
          </cell>
          <cell r="C4422" t="str">
            <v>SZCD00019900</v>
          </cell>
          <cell r="D4422">
            <v>0</v>
          </cell>
          <cell r="E4422">
            <v>0</v>
          </cell>
          <cell r="F4422">
            <v>0</v>
          </cell>
          <cell r="G4422">
            <v>0</v>
          </cell>
          <cell r="H4422">
            <v>0</v>
          </cell>
          <cell r="I4422" t="str">
            <v>2020 MSA 164799</v>
          </cell>
          <cell r="J4422">
            <v>188</v>
          </cell>
          <cell r="K4422" t="str">
            <v>KAYES INTERNATIONAL UNIT C 11 F CARVIAL MANSION 15B AUSTIN AVENUE T</v>
          </cell>
          <cell r="L4422" t="str">
            <v>A ONE ELECTRONICS LIMITED P O BOX 64699-00620NAIROBI - KENYA MOB 254-</v>
          </cell>
          <cell r="M4422" t="str">
            <v>CN</v>
          </cell>
          <cell r="N4422" t="str">
            <v>CNYTN</v>
          </cell>
          <cell r="O4422" t="str">
            <v>PK</v>
          </cell>
          <cell r="P4422">
            <v>432</v>
          </cell>
          <cell r="Q4422">
            <v>432</v>
          </cell>
          <cell r="R4422">
            <v>432</v>
          </cell>
          <cell r="S4422">
            <v>432</v>
          </cell>
          <cell r="T4422">
            <v>12720</v>
          </cell>
          <cell r="U4422">
            <v>12720</v>
          </cell>
          <cell r="V4422">
            <v>12720</v>
          </cell>
          <cell r="W4422">
            <v>12720</v>
          </cell>
          <cell r="X4422" t="str">
            <v>CKD MULTIMEDIA SPEAKER SYSTEM ALSO CNEE PIN 051154428S DEM DET APPLICATION DAY - CTIC D5 21 DAYS FREE COMBINED DETENTION INBOUND CONTAINER CRITERIA RFA EXCEPTION SZX17A0386 - APPROVAL NUMBER LNTRF19121169B</v>
          </cell>
          <cell r="Y4422" t="str">
            <v>Valide</v>
          </cell>
        </row>
        <row r="4423">
          <cell r="A4423" t="str">
            <v>PCIU8871467</v>
          </cell>
          <cell r="B4423">
            <v>40</v>
          </cell>
          <cell r="C4423" t="str">
            <v>SZCD00035200</v>
          </cell>
          <cell r="D4423">
            <v>0</v>
          </cell>
          <cell r="E4423">
            <v>0</v>
          </cell>
          <cell r="F4423">
            <v>0</v>
          </cell>
          <cell r="G4423">
            <v>0</v>
          </cell>
          <cell r="H4423">
            <v>0</v>
          </cell>
          <cell r="I4423" t="str">
            <v>2020 MSA 167172</v>
          </cell>
          <cell r="J4423">
            <v>269</v>
          </cell>
          <cell r="K4423" t="str">
            <v>ZETA LUMEN GENERAL TRADING L L CBRANCHP O BOX114560 FZS5AC03 JAFZASOU</v>
          </cell>
          <cell r="L4423" t="str">
            <v>RENOVA LIMITED 27669 00100 NAIROBIKENYAPO BOX 27669-00100 PINNOP051471</v>
          </cell>
          <cell r="M4423" t="str">
            <v>TH</v>
          </cell>
          <cell r="N4423" t="str">
            <v>CNSHK</v>
          </cell>
          <cell r="O4423" t="str">
            <v>CT</v>
          </cell>
          <cell r="P4423">
            <v>2371</v>
          </cell>
          <cell r="Q4423">
            <v>2371</v>
          </cell>
          <cell r="R4423">
            <v>2371</v>
          </cell>
          <cell r="S4423">
            <v>2371</v>
          </cell>
          <cell r="T4423">
            <v>8322</v>
          </cell>
          <cell r="U4423">
            <v>8322</v>
          </cell>
          <cell r="V4423">
            <v>8322</v>
          </cell>
          <cell r="W4423">
            <v>8322</v>
          </cell>
          <cell r="X4423" t="str">
            <v>LED TRACK LIGHT ALSO SHIPPER DUBAI UNITED ARAB EMIRATES ALSO CNEE MOBILE 254 724 221036 MAIL IRENE N RENOVA CO KE DEM DET APPLICATION DAY - CTIC D5 21 DAYS FREE COMBINED DETENTION INBOUND CONTAINER CRITERIA RFA EX CEPTION SZX17A0386 - APPROVAL NUMBER LNTRF20060488B</v>
          </cell>
          <cell r="Y4423" t="str">
            <v>Valide</v>
          </cell>
        </row>
        <row r="4424">
          <cell r="A4424" t="str">
            <v>PCIU8470850</v>
          </cell>
          <cell r="B4424">
            <v>40</v>
          </cell>
          <cell r="C4424" t="str">
            <v>SZCD00043800</v>
          </cell>
          <cell r="D4424">
            <v>0</v>
          </cell>
          <cell r="E4424">
            <v>0</v>
          </cell>
          <cell r="F4424">
            <v>0</v>
          </cell>
          <cell r="G4424">
            <v>0</v>
          </cell>
          <cell r="H4424">
            <v>0</v>
          </cell>
          <cell r="I4424" t="str">
            <v>2020 MSA 167472</v>
          </cell>
          <cell r="J4424">
            <v>340</v>
          </cell>
          <cell r="K4424" t="str">
            <v>SHENZHEN UNISEC TECHNOLOGY CO LTD ADD8 F BUILDING F6 JUYINGTECHNOLOGY</v>
          </cell>
          <cell r="L4424" t="str">
            <v>SHOPNBUY LTD ADDPO BOX35227-00200 EMBASSADOUR COUR A4 MILIMANI JAKAYA</v>
          </cell>
          <cell r="M4424" t="str">
            <v>CN</v>
          </cell>
          <cell r="N4424" t="str">
            <v>CNSHK</v>
          </cell>
          <cell r="O4424" t="str">
            <v>CT</v>
          </cell>
          <cell r="P4424">
            <v>420</v>
          </cell>
          <cell r="Q4424">
            <v>420</v>
          </cell>
          <cell r="R4424">
            <v>420</v>
          </cell>
          <cell r="S4424">
            <v>420</v>
          </cell>
          <cell r="T4424">
            <v>13860</v>
          </cell>
          <cell r="U4424">
            <v>13860</v>
          </cell>
          <cell r="V4424">
            <v>13860</v>
          </cell>
          <cell r="W4424">
            <v>13860</v>
          </cell>
          <cell r="X4424" t="str">
            <v>WALK THROUGH METAL DETECTOR HAND HELD METAL DETECTOR HS CODE 8543700090 ALSO SHIPPER TEL 86 15889503376 86-755-28793799 ATTN NEAL YAN FAX 86-755-28791799 ALSO CNEE ATTN JAMES K CHELULEY NAOMI KOSGEY TEL 254734840288 PIN P0518 93640L JKCHELULEY GMAIL COM LULEYBIZ GMAIL COM ALSO NOTIFY 254-020-6827685 0720801661 ATTN MORRIS WAMBUA E-MAIL INFO CALLFAST CO KE PIN P051094777L DEM DET APPLICATION DAY CTIC D5 21 DAYS FREE COMBINED DETENTION INBOUND CONTAINER CRITERIA RFA EXCEPTION SZX17A0386 APPROVAL NUMBER LNTRF20060488B</v>
          </cell>
          <cell r="Y4424" t="str">
            <v>Valide</v>
          </cell>
        </row>
        <row r="4425">
          <cell r="A4425" t="str">
            <v>PCIU1564216</v>
          </cell>
          <cell r="B4425">
            <v>20</v>
          </cell>
          <cell r="C4425" t="str">
            <v>SZCN00011400</v>
          </cell>
          <cell r="D4425">
            <v>0</v>
          </cell>
          <cell r="E4425">
            <v>0</v>
          </cell>
          <cell r="F4425">
            <v>0</v>
          </cell>
          <cell r="G4425">
            <v>0</v>
          </cell>
          <cell r="H4425">
            <v>0</v>
          </cell>
          <cell r="I4425" t="str">
            <v>2020 MSA 167472</v>
          </cell>
          <cell r="J4425">
            <v>256</v>
          </cell>
          <cell r="K4425" t="str">
            <v>FULL NICE INTERNATIONALDEVELOPMENT LIMITEDRM B3 19 F TUNG LEE COMM BL</v>
          </cell>
          <cell r="L4425" t="str">
            <v>URANUSAFRI INVESTMENT CO LTDPINP051901886P ADD P O BOX9957-00100 NA</v>
          </cell>
          <cell r="M4425" t="str">
            <v>CN</v>
          </cell>
          <cell r="N4425" t="str">
            <v>CNSHK</v>
          </cell>
          <cell r="O4425" t="str">
            <v>PK</v>
          </cell>
          <cell r="P4425">
            <v>280</v>
          </cell>
          <cell r="Q4425">
            <v>280</v>
          </cell>
          <cell r="R4425">
            <v>280</v>
          </cell>
          <cell r="S4425">
            <v>280</v>
          </cell>
          <cell r="T4425">
            <v>7100</v>
          </cell>
          <cell r="U4425">
            <v>7100</v>
          </cell>
          <cell r="V4425">
            <v>7100</v>
          </cell>
          <cell r="W4425">
            <v>7100</v>
          </cell>
          <cell r="X4425" t="str">
            <v>DISPLAY SHELF 9403200000 NET WEIGHT 2420 KGS DISPLAY TABLE 9403200000 NET WEIGHT 350 KGS SPARE HANGING ROD 9403200000 NET WEIGHT 103 KGS BOARD 9403200000 NET WEIGHT 560 KGS WALL PANEL 9403200000 NET WEIGHT 330 KGS HOOK 9403200000 NET W EIGHT 65 KGS PRICE TAG 4821100000 NET WEIGHT 0 5 KGS MANUAL FORKLIFT 8427900000 NET WEIGHT 380 KGS FLAT TROLLEY 8716800000 NET WEIGHT 165 KGS WAREHOUSE LADDER METAL 7326190000 NET WEIGHT 230 KGS CLAY 3407000000 NET WEIGHT 1311 KGS FOUNTAIN PEN INK 3215901000 NET WEIGHT 52 KGS MARKER 9608200000 NET WEIGHT 357 KG S ORGAN BAG 4202990000 NET WEIGHT 13 98 KGS ALSO CONSIGNEE ATTN ERIC WANG TEL 254701522950 EMAIL MGERICWANG GMAIL COM ALSO NOTIFY ATTN ERIC WANG TEL 254701522950 EMAIL MGERICWANG GMAIL COM ALSO POD DEL KENYA</v>
          </cell>
          <cell r="Y4425" t="str">
            <v>Valide</v>
          </cell>
        </row>
        <row r="4426">
          <cell r="A4426" t="str">
            <v>PCIU9313310</v>
          </cell>
          <cell r="B4426">
            <v>40</v>
          </cell>
          <cell r="C4426" t="str">
            <v>SZPS00365100</v>
          </cell>
          <cell r="D4426">
            <v>0</v>
          </cell>
          <cell r="E4426">
            <v>0</v>
          </cell>
          <cell r="F4426">
            <v>0</v>
          </cell>
          <cell r="G4426">
            <v>0</v>
          </cell>
          <cell r="H4426">
            <v>0</v>
          </cell>
          <cell r="I4426" t="str">
            <v>2020 MSA 167172</v>
          </cell>
          <cell r="J4426">
            <v>413</v>
          </cell>
          <cell r="K4426" t="str">
            <v>REX INTERNATIONAL CO LTD ECO-TEC DEVELOPMENT ZONE SHANDONG CHINA</v>
          </cell>
          <cell r="L4426" t="str">
            <v>SAI OFFICE SUPPLIES LTD P O BOX61663-00200NAIROBI KENYA PIN NO P05110</v>
          </cell>
          <cell r="M4426" t="str">
            <v>TH</v>
          </cell>
          <cell r="N4426" t="str">
            <v>CNSHK</v>
          </cell>
          <cell r="O4426" t="str">
            <v>PK</v>
          </cell>
          <cell r="P4426">
            <v>258</v>
          </cell>
          <cell r="Q4426">
            <v>258</v>
          </cell>
          <cell r="R4426">
            <v>258</v>
          </cell>
          <cell r="S4426">
            <v>258</v>
          </cell>
          <cell r="T4426">
            <v>8561</v>
          </cell>
          <cell r="U4426">
            <v>8561</v>
          </cell>
          <cell r="V4426">
            <v>8561</v>
          </cell>
          <cell r="W4426">
            <v>8561</v>
          </cell>
          <cell r="X4426" t="str">
            <v>CONFERENCE TABLE SAI S OFFICEPOINT YC08 CONFERENCE TABLE SAI S OFFICEPOINT YC09 CONFERENCE TABLE SAI S OFFICEPOINT YC06 COFFEE TABLE SAI S OFFICEPOINT D-2 EXECUTIVE CABINET SAI S OFFICEPOINT KD-01 SOFA SAI S OFFICEPOINT 3308 -1 SO FA SAI S OFFICEPOINT 3308 -2 SOFA SAI S OFFICEPOINT 3308 -3 AS PER PROFORMA INVOICE NO RS2020-K23 DATED AUG 12 2020 IDF NO E2008382685 E-MAIL A GUPTA SAIOFFICE CO KE E-MAIL A GUPTA SAIOFFICE CO KE</v>
          </cell>
          <cell r="Y4426" t="str">
            <v>Valide</v>
          </cell>
        </row>
        <row r="4427">
          <cell r="A4427" t="str">
            <v>MOAU6715252</v>
          </cell>
          <cell r="B4427">
            <v>20</v>
          </cell>
          <cell r="C4427" t="str">
            <v>TA0DJ2781300</v>
          </cell>
          <cell r="D4427">
            <v>0</v>
          </cell>
          <cell r="E4427">
            <v>0</v>
          </cell>
          <cell r="F4427">
            <v>0</v>
          </cell>
          <cell r="G4427">
            <v>0</v>
          </cell>
          <cell r="H4427">
            <v>0</v>
          </cell>
          <cell r="I4427" t="str">
            <v>2020 MSA 167457</v>
          </cell>
          <cell r="J4427">
            <v>12</v>
          </cell>
          <cell r="K4427" t="str">
            <v>SHANDONG FUYANG BIO-TECH CO LTD</v>
          </cell>
          <cell r="L4427" t="str">
            <v>FOSROC KENYA LIMITED</v>
          </cell>
          <cell r="M4427" t="str">
            <v>NL</v>
          </cell>
          <cell r="N4427" t="str">
            <v>CNTAO</v>
          </cell>
          <cell r="O4427" t="str">
            <v>BG</v>
          </cell>
          <cell r="P4427">
            <v>960</v>
          </cell>
          <cell r="Q4427">
            <v>960</v>
          </cell>
          <cell r="R4427">
            <v>960</v>
          </cell>
          <cell r="S4427">
            <v>960</v>
          </cell>
          <cell r="T4427">
            <v>24096</v>
          </cell>
          <cell r="U4427">
            <v>24096</v>
          </cell>
          <cell r="V4427">
            <v>24096</v>
          </cell>
          <cell r="W4427">
            <v>24096</v>
          </cell>
          <cell r="X4427" t="str">
            <v>1X20ST CONTAINER STC 960 BAGS SODIUM GLUCONATE PORT CLEARANCE</v>
          </cell>
          <cell r="Y4427" t="str">
            <v>Valide</v>
          </cell>
        </row>
        <row r="4428">
          <cell r="A4428" t="str">
            <v>MOAU0582342</v>
          </cell>
          <cell r="B4428">
            <v>20</v>
          </cell>
          <cell r="C4428" t="str">
            <v>TA0DK0054900</v>
          </cell>
          <cell r="D4428">
            <v>0</v>
          </cell>
          <cell r="E4428">
            <v>0</v>
          </cell>
          <cell r="F4428">
            <v>0</v>
          </cell>
          <cell r="G4428">
            <v>0</v>
          </cell>
          <cell r="H4428">
            <v>0</v>
          </cell>
          <cell r="I4428" t="str">
            <v>2020 MSA 167001</v>
          </cell>
          <cell r="J4428">
            <v>18</v>
          </cell>
          <cell r="K4428" t="str">
            <v>QINGDAO SEVEN STAR RUBBER</v>
          </cell>
          <cell r="L4428" t="str">
            <v>ANZA TECHNOLOGY LIMITED</v>
          </cell>
          <cell r="M4428" t="str">
            <v>VN</v>
          </cell>
          <cell r="N4428" t="str">
            <v>CNTAO</v>
          </cell>
          <cell r="O4428" t="str">
            <v>RO</v>
          </cell>
          <cell r="P4428">
            <v>9</v>
          </cell>
          <cell r="Q4428">
            <v>9</v>
          </cell>
          <cell r="R4428">
            <v>0</v>
          </cell>
          <cell r="S4428">
            <v>0</v>
          </cell>
          <cell r="T4428">
            <v>9310</v>
          </cell>
          <cell r="U4428">
            <v>9310</v>
          </cell>
          <cell r="V4428">
            <v>0</v>
          </cell>
          <cell r="W4428">
            <v>0</v>
          </cell>
          <cell r="X4428" t="str">
            <v>1X20ST CONTAINER STC 9 ROLLS RUBBER CONVEYOR BELT PORT CLEARANCE</v>
          </cell>
          <cell r="Y4428" t="str">
            <v>Valide</v>
          </cell>
        </row>
        <row r="4429">
          <cell r="A4429" t="str">
            <v>KKTU8219615</v>
          </cell>
          <cell r="B4429">
            <v>20</v>
          </cell>
          <cell r="C4429" t="str">
            <v>TA0DQ3963600</v>
          </cell>
          <cell r="D4429">
            <v>0</v>
          </cell>
          <cell r="E4429">
            <v>0</v>
          </cell>
          <cell r="F4429">
            <v>0</v>
          </cell>
          <cell r="G4429">
            <v>0</v>
          </cell>
          <cell r="H4429">
            <v>0</v>
          </cell>
          <cell r="I4429" t="str">
            <v>2020 MSA 166913</v>
          </cell>
          <cell r="J4429">
            <v>20</v>
          </cell>
          <cell r="K4429" t="str">
            <v>SHERAV HK LTD</v>
          </cell>
          <cell r="L4429" t="str">
            <v>SMILE PLAST LTD</v>
          </cell>
          <cell r="M4429" t="str">
            <v>IN</v>
          </cell>
          <cell r="N4429" t="str">
            <v>CNTAO</v>
          </cell>
          <cell r="O4429" t="str">
            <v>PK</v>
          </cell>
          <cell r="P4429">
            <v>1100</v>
          </cell>
          <cell r="Q4429">
            <v>1100</v>
          </cell>
          <cell r="R4429">
            <v>0</v>
          </cell>
          <cell r="S4429">
            <v>0</v>
          </cell>
          <cell r="T4429">
            <v>53495</v>
          </cell>
          <cell r="U4429">
            <v>53495</v>
          </cell>
          <cell r="V4429">
            <v>0</v>
          </cell>
          <cell r="W4429">
            <v>0</v>
          </cell>
          <cell r="X4429" t="str">
            <v>2X20ST CONTAINER S STC 1100 PACKAGES ROOFING NAIL CAP FLEXIBLE VASTE MACHINES AND SPARE PARTPORT CLEARANCE</v>
          </cell>
          <cell r="Y4429" t="str">
            <v>Valide</v>
          </cell>
        </row>
        <row r="4430">
          <cell r="A4430" t="str">
            <v>KKFU7627958</v>
          </cell>
          <cell r="B4430">
            <v>40</v>
          </cell>
          <cell r="C4430" t="str">
            <v>TA0PW3568700</v>
          </cell>
          <cell r="D4430">
            <v>0</v>
          </cell>
          <cell r="E4430">
            <v>0</v>
          </cell>
          <cell r="F4430">
            <v>0</v>
          </cell>
          <cell r="G4430">
            <v>0</v>
          </cell>
          <cell r="H4430">
            <v>0</v>
          </cell>
          <cell r="I4430" t="str">
            <v>2020 MSA 167457</v>
          </cell>
          <cell r="J4430">
            <v>14</v>
          </cell>
          <cell r="K4430" t="str">
            <v>SHANDONG YUNCHENG VALIANT</v>
          </cell>
          <cell r="L4430" t="str">
            <v>KEROCHE BREWERIES LIMITED</v>
          </cell>
          <cell r="M4430" t="str">
            <v>NL</v>
          </cell>
          <cell r="N4430" t="str">
            <v>CNTAO</v>
          </cell>
          <cell r="O4430" t="str">
            <v>PK</v>
          </cell>
          <cell r="P4430">
            <v>1163</v>
          </cell>
          <cell r="Q4430">
            <v>1163</v>
          </cell>
          <cell r="R4430">
            <v>0</v>
          </cell>
          <cell r="S4430">
            <v>0</v>
          </cell>
          <cell r="T4430">
            <v>12461</v>
          </cell>
          <cell r="U4430">
            <v>12461</v>
          </cell>
          <cell r="V4430">
            <v>0</v>
          </cell>
          <cell r="W4430">
            <v>0</v>
          </cell>
          <cell r="X4430" t="str">
            <v>1X40HC CONTAINER STC 1163 PIECES GLASS BOTTLE PORT CLEARANCE</v>
          </cell>
          <cell r="Y4430" t="str">
            <v>Valide</v>
          </cell>
        </row>
        <row r="4431">
          <cell r="A4431" t="str">
            <v>CAIU9143051</v>
          </cell>
          <cell r="B4431">
            <v>40</v>
          </cell>
          <cell r="C4431" t="str">
            <v>TA0PY5252800</v>
          </cell>
          <cell r="D4431">
            <v>0</v>
          </cell>
          <cell r="E4431">
            <v>0</v>
          </cell>
          <cell r="F4431">
            <v>0</v>
          </cell>
          <cell r="G4431">
            <v>0</v>
          </cell>
          <cell r="H4431">
            <v>0</v>
          </cell>
          <cell r="I4431" t="str">
            <v>2020 MSA 167140</v>
          </cell>
          <cell r="J4431">
            <v>20</v>
          </cell>
          <cell r="K4431" t="str">
            <v>BIOBASE BIOTECH JINAN CO LTD</v>
          </cell>
          <cell r="L4431" t="str">
            <v>LABTEC ELECTRONIC SERVICES EAST</v>
          </cell>
          <cell r="M4431" t="str">
            <v>NL</v>
          </cell>
          <cell r="N4431" t="str">
            <v>CNTAO</v>
          </cell>
          <cell r="O4431" t="str">
            <v>PK</v>
          </cell>
          <cell r="P4431">
            <v>60</v>
          </cell>
          <cell r="Q4431">
            <v>60</v>
          </cell>
          <cell r="R4431">
            <v>60</v>
          </cell>
          <cell r="S4431">
            <v>60</v>
          </cell>
          <cell r="T4431">
            <v>3332</v>
          </cell>
          <cell r="U4431">
            <v>3332</v>
          </cell>
          <cell r="V4431">
            <v>3332</v>
          </cell>
          <cell r="W4431">
            <v>3332</v>
          </cell>
          <cell r="X4431" t="str">
            <v>1X40HC CONTAINER STC 60 PACKAGES DRYING OVEN BOV-215V SHAKING INCUBATOR BJPX-2102C WATER BATH SY-2L6H INFRARED STERILIZER TYPE-I3D AND ROCKING SHAKER SK-D3309-PRO FLAMMABLE CHEMICALS STORAGE CABINET BKSC-45Y KJELDAHL NITROGEN ANALYZERBKN-110F KJELDAHL DIGESTION FURNACE BKD-20F EXHAUST SYSTEM SCRUBBER ES402 FAT ANALYZER BFA-1SDRYING OVEN BOV-T50F CONSTANT TEMPERATURE INCUBATOR BJPX-H50 OVERHEAD STIRRER 0S20-PRO MUFFLE FURNACE MX6-12TPMUFFLE FURNACE MX8-12TP BOMB CALORIMETER BCY-1A INTELLIGENT HIGH SPEED REFRIGERATED CENTRIFUGE BKC-TH16RIIIPH METER PH-930 LABORATORY REFRIGERATOR BPR-5V1000 CO2 INCUBATOR BJPX-C50 HOT AIR STERILIZER HAS-T70PCR CABINET PCR1000 UV-VIS SPECTROPHOTOMETER BK-UV1200 COAGULATION ANALYZER COA01 LAMINAR FLOW CABINET BBS-V1300FUME HOOD FH1500 X PORTABLE AUTOCLAVE STERILIZER BKM-P24 D PORTABLE PRESSURE STEAM STERILIZER BKM-P24 B VISCOMETER BDV-2N LABORATORY IMERGENCY EYE WASHER SEW-C1 WATER PURIFIER SCSJ-I AIRFLOW TESTERPORT CLEARANCE</v>
          </cell>
          <cell r="Y4431" t="str">
            <v>Valide</v>
          </cell>
        </row>
        <row r="4432">
          <cell r="A4432" t="str">
            <v>GLDU9771057</v>
          </cell>
          <cell r="B4432">
            <v>20</v>
          </cell>
          <cell r="C4432" t="str">
            <v>TABI00101000</v>
          </cell>
          <cell r="D4432">
            <v>0</v>
          </cell>
          <cell r="E4432">
            <v>0</v>
          </cell>
          <cell r="F4432">
            <v>0</v>
          </cell>
          <cell r="G4432">
            <v>0</v>
          </cell>
          <cell r="H4432">
            <v>0</v>
          </cell>
          <cell r="I4432" t="str">
            <v>2020 MSA 167401</v>
          </cell>
          <cell r="J4432">
            <v>140</v>
          </cell>
          <cell r="K4432" t="str">
            <v>HONGKONG SHENGHUA TRADING LIMITED9 F SURSON COMMERCIAL BUILDING 140-14</v>
          </cell>
          <cell r="L4432" t="str">
            <v>CALE INFRASTRUCTURE CONSTRUCTJONCOMPANY LIMITEDP O BOX10481-00100 NAIR</v>
          </cell>
          <cell r="M4432" t="str">
            <v>CN</v>
          </cell>
          <cell r="N4432" t="str">
            <v>CNTAO</v>
          </cell>
          <cell r="O4432" t="str">
            <v>PE</v>
          </cell>
          <cell r="P4432">
            <v>280</v>
          </cell>
          <cell r="Q4432">
            <v>280</v>
          </cell>
          <cell r="R4432">
            <v>280</v>
          </cell>
          <cell r="S4432">
            <v>280</v>
          </cell>
          <cell r="T4432">
            <v>341040</v>
          </cell>
          <cell r="U4432">
            <v>341040</v>
          </cell>
          <cell r="V4432">
            <v>341040</v>
          </cell>
          <cell r="W4432">
            <v>341040</v>
          </cell>
          <cell r="X4432" t="str">
            <v>REINFORCEMENT STRIP EMAIL JOANNA LL COM HK PIN P051906702H TEL 00254-757629362 00254-700344448 EMAIL 2802 L 5784 QQ COM 410260598 QQ COM PORT STORAGE CHARGE WILL BE COLLECTED FROM CONSIGNEE AFTER 7 FREE DAYS FROM DATE OF DISC HARGE FROM VESSEL AS PER KENYA PORT AUTHORITY TARIFF AT TIME OF DELIVERY AT DESTINATION</v>
          </cell>
          <cell r="Y4432" t="str">
            <v>Valide</v>
          </cell>
        </row>
        <row r="4433">
          <cell r="A4433" t="str">
            <v>CZZU1771848</v>
          </cell>
          <cell r="B4433">
            <v>20</v>
          </cell>
          <cell r="C4433" t="str">
            <v>TAED00111500</v>
          </cell>
          <cell r="D4433">
            <v>0</v>
          </cell>
          <cell r="E4433">
            <v>0</v>
          </cell>
          <cell r="F4433">
            <v>0</v>
          </cell>
          <cell r="G4433">
            <v>0</v>
          </cell>
          <cell r="H4433">
            <v>0</v>
          </cell>
          <cell r="I4433" t="str">
            <v>2020 MSA 167401</v>
          </cell>
          <cell r="J4433">
            <v>58</v>
          </cell>
          <cell r="K4433" t="str">
            <v>QINYANG GUANGMAO PAPER MACHINERYCO LTDFACTORY ADDSOUTH GONGYE ROAD WA</v>
          </cell>
          <cell r="L4433" t="str">
            <v>KENTURIAN PULP AND PAPER MILLSLIMITEDP O BOX 39822-00623 NAIROBI KENY</v>
          </cell>
          <cell r="M4433" t="str">
            <v>CN</v>
          </cell>
          <cell r="N4433" t="str">
            <v>CNTAO</v>
          </cell>
          <cell r="O4433" t="str">
            <v>PK</v>
          </cell>
          <cell r="P4433">
            <v>20</v>
          </cell>
          <cell r="Q4433">
            <v>20</v>
          </cell>
          <cell r="R4433">
            <v>20</v>
          </cell>
          <cell r="S4433">
            <v>20</v>
          </cell>
          <cell r="T4433">
            <v>10000</v>
          </cell>
          <cell r="U4433">
            <v>10000</v>
          </cell>
          <cell r="V4433">
            <v>10000</v>
          </cell>
          <cell r="W4433">
            <v>10000</v>
          </cell>
          <cell r="X4433" t="str">
            <v>USED SIZE PRESS COMPLETE SET TEL 0086 371 68627722 TEL 254 725212181 E-MAIL KENTURIANPAPER GMAIL COM TEL 254 725212181 E-MAIL KENTURIANPAPER GMAIL COM</v>
          </cell>
          <cell r="Y4433" t="str">
            <v>Valide</v>
          </cell>
        </row>
        <row r="4434">
          <cell r="A4434" t="str">
            <v>PCIU8856523</v>
          </cell>
          <cell r="B4434">
            <v>40</v>
          </cell>
          <cell r="C4434" t="str">
            <v>TAEF00030800</v>
          </cell>
          <cell r="D4434">
            <v>0</v>
          </cell>
          <cell r="E4434">
            <v>0</v>
          </cell>
          <cell r="F4434">
            <v>0</v>
          </cell>
          <cell r="G4434">
            <v>0</v>
          </cell>
          <cell r="H4434">
            <v>0</v>
          </cell>
          <cell r="I4434" t="str">
            <v>2020 MSA 167472</v>
          </cell>
          <cell r="J4434">
            <v>35</v>
          </cell>
          <cell r="K4434" t="str">
            <v>APOLLO INTERNATIONAL FZC SUITNO Z68 P O BOX 8602SAIF ZONE SHARJAH U A</v>
          </cell>
          <cell r="L4434" t="str">
            <v>TO THE ORDER OF DIAMOND TRUST BANKKENYA LTD P O BOX 61711 NAIROBI KENY</v>
          </cell>
          <cell r="M4434" t="str">
            <v>CN</v>
          </cell>
          <cell r="N4434" t="str">
            <v>CNTAO</v>
          </cell>
          <cell r="O4434" t="str">
            <v>PP</v>
          </cell>
          <cell r="P4434">
            <v>240</v>
          </cell>
          <cell r="Q4434">
            <v>240</v>
          </cell>
          <cell r="R4434">
            <v>240</v>
          </cell>
          <cell r="S4434">
            <v>240</v>
          </cell>
          <cell r="T4434">
            <v>15080</v>
          </cell>
          <cell r="U4434">
            <v>15080</v>
          </cell>
          <cell r="V4434">
            <v>15080</v>
          </cell>
          <cell r="W4434">
            <v>15080</v>
          </cell>
          <cell r="X4434" t="str">
            <v>APOLLO INTERNATIONAL TYRES AS PER PROFORMA INVOICE NO PI 20-21 2638 DATED 200720 INCOTERMS 2010 FOB QINGDAO PORT IN CHINA IDF NO E2007366611 LC NO NCBIMPLC 331 20 DATE 200730 SHIPPED ON BOARD HAULAGE INLAND CHARGES IS TO BUYER S ACCOUNT AND PAYABLE IN LOCAL CURRENCY AS PER THE EXISTING LOCAL TARIFF TEL 254 733 699 740 EMAIL FINANCEATKINGSWAYTYRES COM</v>
          </cell>
          <cell r="Y4434" t="str">
            <v>Valide</v>
          </cell>
        </row>
        <row r="4435">
          <cell r="A4435" t="str">
            <v>PCIU9341060</v>
          </cell>
          <cell r="B4435">
            <v>40</v>
          </cell>
          <cell r="C4435" t="str">
            <v>TAEF00031600</v>
          </cell>
          <cell r="D4435">
            <v>0</v>
          </cell>
          <cell r="E4435">
            <v>0</v>
          </cell>
          <cell r="F4435">
            <v>0</v>
          </cell>
          <cell r="G4435">
            <v>0</v>
          </cell>
          <cell r="H4435">
            <v>0</v>
          </cell>
          <cell r="I4435" t="str">
            <v>2020 MSA 167472</v>
          </cell>
          <cell r="J4435">
            <v>37</v>
          </cell>
          <cell r="K4435" t="str">
            <v>SAILUN GROUP HONGKONG CO LIMITEDUNIT 2 LG 1 MIRROR TOWER 61 MODYRO</v>
          </cell>
          <cell r="L4435" t="str">
            <v>HAULDERS KENYA LIMITED NO 51LENANA ROAD UNIT B5P O BOX 11665 00100 NA</v>
          </cell>
          <cell r="M4435" t="str">
            <v>CN</v>
          </cell>
          <cell r="N4435" t="str">
            <v>CNTAO</v>
          </cell>
          <cell r="O4435" t="str">
            <v>PP</v>
          </cell>
          <cell r="P4435">
            <v>1753</v>
          </cell>
          <cell r="Q4435">
            <v>1753</v>
          </cell>
          <cell r="R4435">
            <v>0</v>
          </cell>
          <cell r="S4435">
            <v>0</v>
          </cell>
          <cell r="T4435">
            <v>10972</v>
          </cell>
          <cell r="U4435">
            <v>10972</v>
          </cell>
          <cell r="V4435">
            <v>0</v>
          </cell>
          <cell r="W4435">
            <v>0</v>
          </cell>
          <cell r="X4435" t="str">
            <v>1150PIECES OF TIRES AND 603PIECES OF PROMOTIONAL ITEMS IDF NO E2008392812 21 DAYS FREE CONTAINER DETENTION AT DESTINATION CHARLESNDUNGU100 GMAIL COM PIN NO P051409951O</v>
          </cell>
          <cell r="Y4435" t="str">
            <v>Valide</v>
          </cell>
        </row>
        <row r="4436">
          <cell r="A4436" t="str">
            <v>TGHU1336682</v>
          </cell>
          <cell r="B4436">
            <v>20</v>
          </cell>
          <cell r="C4436" t="str">
            <v>TAJ00008300</v>
          </cell>
          <cell r="D4436">
            <v>0</v>
          </cell>
          <cell r="E4436">
            <v>0</v>
          </cell>
          <cell r="F4436">
            <v>0</v>
          </cell>
          <cell r="G4436">
            <v>0</v>
          </cell>
          <cell r="H4436">
            <v>0</v>
          </cell>
          <cell r="I4436" t="str">
            <v>2020 MSA 167472</v>
          </cell>
          <cell r="J4436">
            <v>37</v>
          </cell>
          <cell r="K4436" t="str">
            <v>SAILUN GROUP HONGKONG CO LIMITEDUNIT 2 LG 1 MIRROR TOWER 61 MODYRO</v>
          </cell>
          <cell r="L4436" t="str">
            <v>HAULDERS KENYA LIMITED NO 51LENANA ROAD UNIT B5P O BOX 11665 00100 NA</v>
          </cell>
          <cell r="M4436" t="str">
            <v>CN</v>
          </cell>
          <cell r="N4436" t="str">
            <v>CNTAO</v>
          </cell>
          <cell r="O4436" t="str">
            <v>PP</v>
          </cell>
          <cell r="P4436">
            <v>1753</v>
          </cell>
          <cell r="Q4436">
            <v>1753</v>
          </cell>
          <cell r="R4436">
            <v>0</v>
          </cell>
          <cell r="S4436">
            <v>0</v>
          </cell>
          <cell r="T4436">
            <v>10972</v>
          </cell>
          <cell r="U4436">
            <v>10972</v>
          </cell>
          <cell r="V4436">
            <v>0</v>
          </cell>
          <cell r="W4436">
            <v>0</v>
          </cell>
          <cell r="X4436" t="str">
            <v>1150PIECES OF TIRES AND 603PIECES OF PROMOTIONAL ITEMS IDF NO E2008392812 21 DAYS FREE CONTAINER DETENTION AT DESTINATION CHARLESNDUNGU100 GMAIL COM PIN NO P051409951O</v>
          </cell>
          <cell r="Y4436" t="str">
            <v>Valide</v>
          </cell>
        </row>
        <row r="4437">
          <cell r="A4437" t="str">
            <v>PCIU9241890</v>
          </cell>
          <cell r="B4437">
            <v>40</v>
          </cell>
          <cell r="C4437" t="str">
            <v>TAJM00177500</v>
          </cell>
          <cell r="D4437">
            <v>0</v>
          </cell>
          <cell r="E4437">
            <v>0</v>
          </cell>
          <cell r="F4437">
            <v>0</v>
          </cell>
          <cell r="G4437">
            <v>0</v>
          </cell>
          <cell r="H4437">
            <v>0</v>
          </cell>
          <cell r="I4437" t="str">
            <v>2020 MSA 167472</v>
          </cell>
          <cell r="J4437">
            <v>17</v>
          </cell>
          <cell r="K4437" t="str">
            <v>JIANGSU HAOYUE INDUSTRIAL CO LTD ADDNO 20 YUHANG ROAD ECONOMICDEVELO</v>
          </cell>
          <cell r="L4437" t="str">
            <v>RISING VENTURES LTD ADDP O BOX61326-00200NAIROBI KENYA TEL00254-071341</v>
          </cell>
          <cell r="M4437" t="str">
            <v>CN</v>
          </cell>
          <cell r="N4437" t="str">
            <v>CNTAO</v>
          </cell>
          <cell r="O4437" t="str">
            <v>CT</v>
          </cell>
          <cell r="P4437">
            <v>3160</v>
          </cell>
          <cell r="Q4437">
            <v>3160</v>
          </cell>
          <cell r="R4437">
            <v>3160</v>
          </cell>
          <cell r="S4437">
            <v>3160</v>
          </cell>
          <cell r="T4437">
            <v>10112</v>
          </cell>
          <cell r="U4437">
            <v>10112</v>
          </cell>
          <cell r="V4437">
            <v>10112</v>
          </cell>
          <cell r="W4437">
            <v>10112</v>
          </cell>
          <cell r="X4437" t="str">
            <v>3160CTNS SANITARY TOWELS 21 DAYS FREE TIME AT DESTINATION JIANGSU PROVINCE CHINA TEL 86-527-87773893 FAX 86-527-87773039</v>
          </cell>
          <cell r="Y4437" t="str">
            <v>Valide</v>
          </cell>
        </row>
        <row r="4438">
          <cell r="A4438" t="str">
            <v>PCIU8502941</v>
          </cell>
          <cell r="B4438">
            <v>40</v>
          </cell>
          <cell r="C4438" t="str">
            <v>TAJM00178201</v>
          </cell>
          <cell r="D4438">
            <v>0</v>
          </cell>
          <cell r="E4438">
            <v>0</v>
          </cell>
          <cell r="F4438">
            <v>0</v>
          </cell>
          <cell r="G4438">
            <v>0</v>
          </cell>
          <cell r="H4438">
            <v>0</v>
          </cell>
          <cell r="I4438" t="str">
            <v>2020 MSA 167472</v>
          </cell>
          <cell r="J4438">
            <v>38</v>
          </cell>
          <cell r="K4438" t="str">
            <v>JIANGSU HAOYUE INDUSTRIAL CO LTDADDNO 20 YUHANG ROAD ECONOMICDEVELOPM</v>
          </cell>
          <cell r="L4438" t="str">
            <v>MALACHI INVESTMENTS LTDADDP O BOX 11662-00100NAIROBI KENYA TEL00254-72</v>
          </cell>
          <cell r="M4438" t="str">
            <v>CN</v>
          </cell>
          <cell r="N4438" t="str">
            <v>CNTAO</v>
          </cell>
          <cell r="O4438" t="str">
            <v>CT</v>
          </cell>
          <cell r="P4438">
            <v>3157</v>
          </cell>
          <cell r="Q4438">
            <v>3157</v>
          </cell>
          <cell r="R4438">
            <v>3157</v>
          </cell>
          <cell r="S4438">
            <v>3157</v>
          </cell>
          <cell r="T4438">
            <v>10102</v>
          </cell>
          <cell r="U4438">
            <v>10102</v>
          </cell>
          <cell r="V4438">
            <v>10102</v>
          </cell>
          <cell r="W4438">
            <v>10102</v>
          </cell>
          <cell r="X4438" t="str">
            <v>SANITARY TOWELS 21 DAYS FREE TIME AT DESTINATION TEL 86-527-87773893 FAX 86-527-87773039</v>
          </cell>
          <cell r="Y4438" t="str">
            <v>Valide</v>
          </cell>
        </row>
        <row r="4439">
          <cell r="A4439" t="str">
            <v>TCLU5018227</v>
          </cell>
          <cell r="B4439">
            <v>40</v>
          </cell>
          <cell r="C4439" t="str">
            <v>TAJM00181500</v>
          </cell>
          <cell r="D4439">
            <v>0</v>
          </cell>
          <cell r="E4439">
            <v>0</v>
          </cell>
          <cell r="F4439">
            <v>0</v>
          </cell>
          <cell r="G4439">
            <v>0</v>
          </cell>
          <cell r="H4439">
            <v>0</v>
          </cell>
          <cell r="I4439" t="str">
            <v>2020 MSA 167261</v>
          </cell>
          <cell r="J4439">
            <v>297</v>
          </cell>
          <cell r="K4439" t="str">
            <v>JIANGSU HAOYUE INDUSTRIAL CO LTDADDNO 20 YUHANG ROAD ECONOMICDEVELOPM</v>
          </cell>
          <cell r="L4439" t="str">
            <v>MARVEL FIVE INVESTMENTS LTDADDP O BOX 63791-00619NAIROBI KENYA TEL254</v>
          </cell>
          <cell r="M4439" t="str">
            <v>CN</v>
          </cell>
          <cell r="N4439" t="str">
            <v>CNTAO</v>
          </cell>
          <cell r="O4439" t="str">
            <v>PK</v>
          </cell>
          <cell r="P4439">
            <v>833</v>
          </cell>
          <cell r="Q4439">
            <v>833</v>
          </cell>
          <cell r="R4439">
            <v>833</v>
          </cell>
          <cell r="S4439">
            <v>833</v>
          </cell>
          <cell r="T4439">
            <v>8218</v>
          </cell>
          <cell r="U4439">
            <v>8218</v>
          </cell>
          <cell r="V4439">
            <v>8218</v>
          </cell>
          <cell r="W4439">
            <v>8218</v>
          </cell>
          <cell r="X4439" t="str">
            <v>833PACKAGES ADULT DIAPERS PRE-MAMIFEST 21 FREE DAYS AT DESTINATION HS CODE 9619009000 E-MAIL DAILL HZ-HAOYUE COM</v>
          </cell>
          <cell r="Y4439" t="str">
            <v>Valide</v>
          </cell>
        </row>
        <row r="4440">
          <cell r="A4440" t="str">
            <v>PCIU9179957</v>
          </cell>
          <cell r="B4440">
            <v>40</v>
          </cell>
          <cell r="C4440" t="str">
            <v>TAOG00260300</v>
          </cell>
          <cell r="D4440">
            <v>0</v>
          </cell>
          <cell r="E4440">
            <v>0</v>
          </cell>
          <cell r="F4440">
            <v>0</v>
          </cell>
          <cell r="G4440">
            <v>0</v>
          </cell>
          <cell r="H4440">
            <v>0</v>
          </cell>
          <cell r="I4440" t="str">
            <v>2020 MSA 167172</v>
          </cell>
          <cell r="J4440">
            <v>181</v>
          </cell>
          <cell r="K4440" t="str">
            <v>BOLLORE LOGISTICS CHINA CO LTDQINGDAO BRANCHROOM 1201 BLOCK A SUNSHI</v>
          </cell>
          <cell r="L4440" t="str">
            <v>SILVERSTONE TYRES K LTD P O BOX32899-00600 NAIROBI KENYA PINP05123322</v>
          </cell>
          <cell r="M4440" t="str">
            <v>TH</v>
          </cell>
          <cell r="N4440" t="str">
            <v>CNTAO</v>
          </cell>
          <cell r="O4440" t="str">
            <v>PP</v>
          </cell>
          <cell r="P4440">
            <v>869</v>
          </cell>
          <cell r="Q4440">
            <v>869</v>
          </cell>
          <cell r="R4440">
            <v>869</v>
          </cell>
          <cell r="S4440">
            <v>869</v>
          </cell>
          <cell r="T4440">
            <v>13122</v>
          </cell>
          <cell r="U4440">
            <v>13122</v>
          </cell>
          <cell r="V4440">
            <v>13122</v>
          </cell>
          <cell r="W4440">
            <v>13122</v>
          </cell>
          <cell r="X4440" t="str">
            <v>869 PIECES TYRES IDF NO E2007369574 REFERENCE NUMBER FPO000000906 SQ NO NBO17A0094 FREIGHT COLLECT HAULAGE INLAND CHARGES IS TO BUYER S ACCOUNT AND PAYABLE IN LOCAL CURRENCY AS PER THE EXISTING LOCAL TARIFF TEL 0730772104 EMAIL S AAWAN SHAH SILVERSTONE KE PIN P000600883U JOHN OWINO TEL 254 20 6421000 JOHN OWINO BOLLORE COM 40 HCX1</v>
          </cell>
          <cell r="Y4440" t="str">
            <v>Valide</v>
          </cell>
        </row>
        <row r="4441">
          <cell r="A4441" t="str">
            <v>TGHU7823456</v>
          </cell>
          <cell r="B4441">
            <v>40</v>
          </cell>
          <cell r="C4441" t="str">
            <v>TAOG00275500</v>
          </cell>
          <cell r="D4441">
            <v>0</v>
          </cell>
          <cell r="E4441">
            <v>0</v>
          </cell>
          <cell r="F4441">
            <v>0</v>
          </cell>
          <cell r="G4441">
            <v>0</v>
          </cell>
          <cell r="H4441">
            <v>0</v>
          </cell>
          <cell r="I4441" t="str">
            <v>2020 MSA 167401</v>
          </cell>
          <cell r="J4441">
            <v>170</v>
          </cell>
          <cell r="K4441" t="str">
            <v>LINYI FUAO IMPORT AND EXPORTCO LTD ROOM 1708 BUILDING A HAOSENLIDU NO</v>
          </cell>
          <cell r="L4441" t="str">
            <v>MANZI INTERNATIONAL U LTDP O BOX24259 KAMPALA UGANDATEL00256 772 887</v>
          </cell>
          <cell r="M4441" t="str">
            <v>CN</v>
          </cell>
          <cell r="N4441" t="str">
            <v>CNTAO</v>
          </cell>
          <cell r="O4441" t="str">
            <v>CT</v>
          </cell>
          <cell r="P4441">
            <v>5040</v>
          </cell>
          <cell r="Q4441">
            <v>5040</v>
          </cell>
          <cell r="R4441">
            <v>0</v>
          </cell>
          <cell r="S4441">
            <v>0</v>
          </cell>
          <cell r="T4441">
            <v>104456</v>
          </cell>
          <cell r="U4441">
            <v>104456</v>
          </cell>
          <cell r="V4441">
            <v>0</v>
          </cell>
          <cell r="W4441">
            <v>0</v>
          </cell>
          <cell r="X4441" t="str">
            <v>5040 CARTON PORCELAIN WARE ENAMEL WARE ALUMINIUM KETTLE HS 691110 HS 732394 HS 761510 40HC 4 SOC FREIGHT COLLECT S C KLA17A0037 THE CARGO INTRANSIT FROM MOMBASA TO UGANDA AND THE TRANSIT WILL BE PERFORMED BY CONSIGNEE ON THEIR OWN RIS KS AND ACCOUNTS</v>
          </cell>
          <cell r="Y4441" t="str">
            <v>Valide</v>
          </cell>
        </row>
        <row r="4442">
          <cell r="A4442" t="str">
            <v>PCIU9171600</v>
          </cell>
          <cell r="B4442">
            <v>40</v>
          </cell>
          <cell r="C4442" t="str">
            <v>TASU00343100</v>
          </cell>
          <cell r="D4442">
            <v>0</v>
          </cell>
          <cell r="E4442">
            <v>0</v>
          </cell>
          <cell r="F4442">
            <v>0</v>
          </cell>
          <cell r="G4442">
            <v>0</v>
          </cell>
          <cell r="H4442">
            <v>0</v>
          </cell>
          <cell r="I4442" t="str">
            <v>2020 MSA 167472</v>
          </cell>
          <cell r="J4442">
            <v>69</v>
          </cell>
          <cell r="K4442" t="str">
            <v>QINGDAO EVERGROWING IMP EXP CO LTDROOM F13 FORTH FLOOR ZHONGSHANROA</v>
          </cell>
          <cell r="L4442" t="str">
            <v>BOLENA ENTERPRISES COMPANY LIMITEDADD P O BOX 599 40601KISUMU KENYA E-</v>
          </cell>
          <cell r="M4442" t="str">
            <v>CN</v>
          </cell>
          <cell r="N4442" t="str">
            <v>CNTAO</v>
          </cell>
          <cell r="O4442" t="str">
            <v>PK</v>
          </cell>
          <cell r="P4442">
            <v>123</v>
          </cell>
          <cell r="Q4442">
            <v>123</v>
          </cell>
          <cell r="R4442">
            <v>123</v>
          </cell>
          <cell r="S4442">
            <v>123</v>
          </cell>
          <cell r="T4442">
            <v>12561</v>
          </cell>
          <cell r="U4442">
            <v>12561</v>
          </cell>
          <cell r="V4442">
            <v>12561</v>
          </cell>
          <cell r="W4442">
            <v>12561</v>
          </cell>
          <cell r="X4442" t="str">
            <v>TILAPIA FISH FARMING CAGE SYSTEM WITH 4 SETS OF 20METER DIAMETER CAGES AND ACCESSORIES 21 DAYS FREE TIME AT DESTINATION TEL 0712177390</v>
          </cell>
          <cell r="Y4442" t="str">
            <v>Valide</v>
          </cell>
        </row>
        <row r="4443">
          <cell r="A4443" t="str">
            <v>CAIU7094852</v>
          </cell>
          <cell r="B4443">
            <v>40</v>
          </cell>
          <cell r="C4443" t="str">
            <v>TASU00350000</v>
          </cell>
          <cell r="D4443">
            <v>0</v>
          </cell>
          <cell r="E4443">
            <v>0</v>
          </cell>
          <cell r="F4443">
            <v>0</v>
          </cell>
          <cell r="G4443">
            <v>0</v>
          </cell>
          <cell r="H4443">
            <v>0</v>
          </cell>
          <cell r="I4443" t="str">
            <v>2020 MSA 167472</v>
          </cell>
          <cell r="J4443">
            <v>33</v>
          </cell>
          <cell r="K4443" t="str">
            <v>SHOUGUANG BAILING WOOD INDUSTRYCO LTD THE CROSS OF WEIGAO HIGHWAY AN</v>
          </cell>
          <cell r="L4443" t="str">
            <v>CHERRY INTERIOR 44544 00200NAIROBI KENYATEL 0780355026 FAX0780355026EM</v>
          </cell>
          <cell r="M4443" t="str">
            <v>CN</v>
          </cell>
          <cell r="N4443" t="str">
            <v>CNTAO</v>
          </cell>
          <cell r="O4443" t="str">
            <v>PK</v>
          </cell>
          <cell r="P4443">
            <v>1106</v>
          </cell>
          <cell r="Q4443">
            <v>1106</v>
          </cell>
          <cell r="R4443">
            <v>1106</v>
          </cell>
          <cell r="S4443">
            <v>1106</v>
          </cell>
          <cell r="T4443">
            <v>27320</v>
          </cell>
          <cell r="U4443">
            <v>27320</v>
          </cell>
          <cell r="V4443">
            <v>27320</v>
          </cell>
          <cell r="W4443">
            <v>27320</v>
          </cell>
          <cell r="X4443" t="str">
            <v>MELAMINE BLOCKBOARD MELAMINE PLYWOOD MELAMINE PARTICLE BOARD PVC EDGE BANDING 21 DAYS FREE TIME AT DESTINATION CITY SHANDONG PROVINCE CHINA</v>
          </cell>
          <cell r="Y4443" t="str">
            <v>Valide</v>
          </cell>
        </row>
        <row r="4444">
          <cell r="A4444" t="str">
            <v>GCXU5122679</v>
          </cell>
          <cell r="B4444">
            <v>40</v>
          </cell>
          <cell r="C4444" t="str">
            <v>TASU00351400</v>
          </cell>
          <cell r="D4444">
            <v>0</v>
          </cell>
          <cell r="E4444">
            <v>0</v>
          </cell>
          <cell r="F4444">
            <v>0</v>
          </cell>
          <cell r="G4444">
            <v>0</v>
          </cell>
          <cell r="H4444">
            <v>0</v>
          </cell>
          <cell r="I4444" t="str">
            <v>2020 MSA 167472</v>
          </cell>
          <cell r="J4444">
            <v>32</v>
          </cell>
          <cell r="K4444" t="str">
            <v>CHINA YANTAI LIDA WOODWORKINGMACHINERY CO LTDNO 216 ZHONGKAI ROAD QI</v>
          </cell>
          <cell r="L4444" t="str">
            <v>MULTI TOOLS KENYA LTD P O BOX10079-00400 ROAD A OFF ENTERPRISE ROAD</v>
          </cell>
          <cell r="M4444" t="str">
            <v>CN</v>
          </cell>
          <cell r="N4444" t="str">
            <v>CNTAO</v>
          </cell>
          <cell r="O4444" t="str">
            <v>CS</v>
          </cell>
          <cell r="P4444">
            <v>108</v>
          </cell>
          <cell r="Q4444">
            <v>108</v>
          </cell>
          <cell r="R4444">
            <v>0</v>
          </cell>
          <cell r="S4444">
            <v>0</v>
          </cell>
          <cell r="T4444">
            <v>25952</v>
          </cell>
          <cell r="U4444">
            <v>25952</v>
          </cell>
          <cell r="V4444">
            <v>0</v>
          </cell>
          <cell r="W4444">
            <v>0</v>
          </cell>
          <cell r="X4444" t="str">
            <v>LIDA BRAND WOODWORKING MACHINERY 21 DAYS FREE DETENTION AT DESTINATION SHANDONG CHINA 254724501116</v>
          </cell>
          <cell r="Y4444" t="str">
            <v>Valide</v>
          </cell>
        </row>
        <row r="4445">
          <cell r="A4445" t="str">
            <v>PCIU0191057</v>
          </cell>
          <cell r="B4445">
            <v>20</v>
          </cell>
          <cell r="C4445" t="str">
            <v>TAUO00268400</v>
          </cell>
          <cell r="D4445">
            <v>0</v>
          </cell>
          <cell r="E4445">
            <v>0</v>
          </cell>
          <cell r="F4445">
            <v>0</v>
          </cell>
          <cell r="G4445">
            <v>0</v>
          </cell>
          <cell r="H4445">
            <v>0</v>
          </cell>
          <cell r="I4445" t="str">
            <v>2020 MSA 166986</v>
          </cell>
          <cell r="J4445">
            <v>103</v>
          </cell>
          <cell r="K4445" t="str">
            <v>YJIN INTERNATIONAL LIMITED FLAT RM32 11 F LEE KAINDUSTRIAL BUILDING 8</v>
          </cell>
          <cell r="L4445" t="str">
            <v>GREAT TANG TRADING KENYA LIMITEDP O BOX 57405 00200 NAIROBI KENYAPINP0</v>
          </cell>
          <cell r="M4445" t="str">
            <v>CN</v>
          </cell>
          <cell r="N4445" t="str">
            <v>CNTAO</v>
          </cell>
          <cell r="O4445" t="str">
            <v>PK</v>
          </cell>
          <cell r="P4445">
            <v>1902</v>
          </cell>
          <cell r="Q4445">
            <v>1902</v>
          </cell>
          <cell r="R4445">
            <v>1902</v>
          </cell>
          <cell r="S4445">
            <v>1902</v>
          </cell>
          <cell r="T4445">
            <v>17000</v>
          </cell>
          <cell r="U4445">
            <v>17000</v>
          </cell>
          <cell r="V4445">
            <v>17000</v>
          </cell>
          <cell r="W4445">
            <v>17000</v>
          </cell>
          <cell r="X4445" t="str">
            <v>SEWAGE PUMP ELECTRIC WELDING MACHINE VIBRATOR VIBRATING SPEAR PICKAXE SHOVEL HAMMER LED FLOOD LIGHT CIRCUIT BREAKER FORMWORK CLAMP ELECTRIC WELDING ROD JACKING CUTTING DISC TABLE SAWS CUTTING MACHINE REFLECTIVE VEST RAINCOAT WORK CLOTHES GLOVES 21 DAYS FREE TIME AT DESTINATION FAX 020-31237071 TEL 254715600305 EMAIL PETRONILLAHNDONGAH 45 GMAIL COM PORT STORAGE CHARGE WILL BE COLLECTED FROM CONSIGNEE AFTER 7 FREE DAYS FROM DATE OF DISCHARGE FROM VESSEL AS PER KENYA PORT AUTHORITY TARIFF AT TIME OF DELIVERY AT DESTINATION</v>
          </cell>
          <cell r="Y4445" t="str">
            <v>Valide</v>
          </cell>
        </row>
        <row r="4446">
          <cell r="A4446" t="str">
            <v>BSIU8002809</v>
          </cell>
          <cell r="B4446">
            <v>40</v>
          </cell>
          <cell r="C4446" t="str">
            <v>TAUO00280400</v>
          </cell>
          <cell r="D4446">
            <v>0</v>
          </cell>
          <cell r="E4446">
            <v>0</v>
          </cell>
          <cell r="F4446">
            <v>0</v>
          </cell>
          <cell r="G4446">
            <v>0</v>
          </cell>
          <cell r="H4446">
            <v>0</v>
          </cell>
          <cell r="I4446" t="str">
            <v>2020 MSA 167172</v>
          </cell>
          <cell r="J4446">
            <v>148</v>
          </cell>
          <cell r="K4446" t="str">
            <v>PRINX CHENGSHAN SHANDONG TIRECO LTD NO 98 NANSHAN N ROAD RONGCH</v>
          </cell>
          <cell r="L4446" t="str">
            <v>SPIN TYRES LIMITED ENTERPRISE ROADNO 100 P O BOX 19090-00500 NAIROBI</v>
          </cell>
          <cell r="M4446" t="str">
            <v>TH</v>
          </cell>
          <cell r="N4446" t="str">
            <v>CNTAO</v>
          </cell>
          <cell r="O4446" t="str">
            <v>PK</v>
          </cell>
          <cell r="P4446">
            <v>1401</v>
          </cell>
          <cell r="Q4446">
            <v>1401</v>
          </cell>
          <cell r="R4446">
            <v>1401</v>
          </cell>
          <cell r="S4446">
            <v>1401</v>
          </cell>
          <cell r="T4446">
            <v>33226</v>
          </cell>
          <cell r="U4446">
            <v>33226</v>
          </cell>
          <cell r="V4446">
            <v>33226</v>
          </cell>
          <cell r="W4446">
            <v>33226</v>
          </cell>
          <cell r="X4446" t="str">
            <v>TIRES TUBES AND FLAPS 21 FREE DAYS SPINTYRESKENYA GMAIL COM</v>
          </cell>
          <cell r="Y4446" t="str">
            <v>Valide</v>
          </cell>
        </row>
        <row r="4447">
          <cell r="A4447" t="str">
            <v>PCIU8982985</v>
          </cell>
          <cell r="B4447">
            <v>40</v>
          </cell>
          <cell r="C4447" t="str">
            <v>TAUO00280400</v>
          </cell>
          <cell r="D4447">
            <v>0</v>
          </cell>
          <cell r="E4447">
            <v>0</v>
          </cell>
          <cell r="F4447">
            <v>0</v>
          </cell>
          <cell r="G4447">
            <v>0</v>
          </cell>
          <cell r="H4447">
            <v>0</v>
          </cell>
          <cell r="I4447" t="str">
            <v>2020 MSA 167172</v>
          </cell>
          <cell r="J4447">
            <v>148</v>
          </cell>
          <cell r="K4447" t="str">
            <v>PRINX CHENGSHAN SHANDONG TIRECO LTD NO 98 NANSHAN N ROAD RONGCH</v>
          </cell>
          <cell r="L4447" t="str">
            <v>SPIN TYRES LIMITED ENTERPRISE ROADNO 100 P O BOX 19090-00500 NAIROBI</v>
          </cell>
          <cell r="M4447" t="str">
            <v>TH</v>
          </cell>
          <cell r="N4447" t="str">
            <v>CNTAO</v>
          </cell>
          <cell r="O4447" t="str">
            <v>PK</v>
          </cell>
          <cell r="P4447">
            <v>1401</v>
          </cell>
          <cell r="Q4447">
            <v>1401</v>
          </cell>
          <cell r="R4447">
            <v>1401</v>
          </cell>
          <cell r="S4447">
            <v>1401</v>
          </cell>
          <cell r="T4447">
            <v>33226</v>
          </cell>
          <cell r="U4447">
            <v>33226</v>
          </cell>
          <cell r="V4447">
            <v>33226</v>
          </cell>
          <cell r="W4447">
            <v>33226</v>
          </cell>
          <cell r="X4447" t="str">
            <v>TIRES TUBES AND FLAPS 21 FREE DAYS SPINTYRESKENYA GMAIL COM</v>
          </cell>
          <cell r="Y4447" t="str">
            <v>Valide</v>
          </cell>
        </row>
        <row r="4448">
          <cell r="A4448" t="str">
            <v>CCLU9106818</v>
          </cell>
          <cell r="B4448">
            <v>20</v>
          </cell>
          <cell r="C4448" t="str">
            <v>TAUO00285200</v>
          </cell>
          <cell r="D4448">
            <v>0</v>
          </cell>
          <cell r="E4448">
            <v>0</v>
          </cell>
          <cell r="F4448">
            <v>0</v>
          </cell>
          <cell r="G4448">
            <v>0</v>
          </cell>
          <cell r="H4448">
            <v>0</v>
          </cell>
          <cell r="I4448" t="str">
            <v>2020 MSA 167261</v>
          </cell>
          <cell r="J4448">
            <v>245</v>
          </cell>
          <cell r="K4448" t="str">
            <v>ZHENGZHOU FLAMCO INDUSTRIAL CO LTDADDNO 18 WANGLIZHAI NORTHST ERQI D</v>
          </cell>
          <cell r="L4448" t="str">
            <v>HOMEKENA LIMITED ADDP O BOX132-00206KISERIAN POSTA HOUSE KENYA TEL254</v>
          </cell>
          <cell r="M4448" t="str">
            <v>CN</v>
          </cell>
          <cell r="N4448" t="str">
            <v>CNTAO</v>
          </cell>
          <cell r="O4448" t="str">
            <v>PK</v>
          </cell>
          <cell r="P4448">
            <v>59</v>
          </cell>
          <cell r="Q4448">
            <v>59</v>
          </cell>
          <cell r="R4448">
            <v>59</v>
          </cell>
          <cell r="S4448">
            <v>59</v>
          </cell>
          <cell r="T4448">
            <v>60585</v>
          </cell>
          <cell r="U4448">
            <v>60585</v>
          </cell>
          <cell r="V4448">
            <v>60585</v>
          </cell>
          <cell r="W4448">
            <v>60585</v>
          </cell>
          <cell r="X4448" t="str">
            <v>80-100TPH CRUSHING PLANT WITH ACCESSORIES SHIPPERS OWN CONTAINER FRIIGHT PREPAID SOC TEL 8613213078528 EMAIL ALEXLEE2015FRICA HOTMAIL COM 80-100TPH CRUSHING PLANT WITH ACCESSORIES SHIPPERS OWN CONTAINER FRIIGHT PREPAID SOC TEL 8613213078528 EMAIL ALEXLEE2015FRICA HOTMAIL COM 80-100TPH CRUSHING PLANT WITH ACCESSORIES SHIPPERS OWN CONTAINER FRIIGHT PREPAID SOC TEL 8613213078528 EMAIL ALEXLEE2015FRICA HOTMAIL COM</v>
          </cell>
          <cell r="Y4448" t="str">
            <v>Valide</v>
          </cell>
        </row>
        <row r="4449">
          <cell r="A4449" t="str">
            <v>PCIU9191280</v>
          </cell>
          <cell r="B4449">
            <v>40</v>
          </cell>
          <cell r="C4449" t="str">
            <v>TAUO00312100</v>
          </cell>
          <cell r="D4449">
            <v>0</v>
          </cell>
          <cell r="E4449">
            <v>0</v>
          </cell>
          <cell r="F4449">
            <v>0</v>
          </cell>
          <cell r="G4449">
            <v>0</v>
          </cell>
          <cell r="H4449">
            <v>0</v>
          </cell>
          <cell r="I4449" t="str">
            <v>2020 MSA 167472</v>
          </cell>
          <cell r="J4449">
            <v>43</v>
          </cell>
          <cell r="K4449" t="str">
            <v>MALABO TRADING CO LTD</v>
          </cell>
          <cell r="L4449" t="str">
            <v>BIASHARA MASTER SAW MILLS LTD P O BOX 597-20107 NAKURU KENYA PIN NOP05</v>
          </cell>
          <cell r="M4449" t="str">
            <v>CN</v>
          </cell>
          <cell r="N4449" t="str">
            <v>CNTAO</v>
          </cell>
          <cell r="O4449" t="str">
            <v>PK</v>
          </cell>
          <cell r="P4449">
            <v>30</v>
          </cell>
          <cell r="Q4449">
            <v>30</v>
          </cell>
          <cell r="R4449">
            <v>30</v>
          </cell>
          <cell r="S4449">
            <v>30</v>
          </cell>
          <cell r="T4449">
            <v>25893</v>
          </cell>
          <cell r="U4449">
            <v>25893</v>
          </cell>
          <cell r="V4449">
            <v>25893</v>
          </cell>
          <cell r="W4449">
            <v>25893</v>
          </cell>
          <cell r="X4449" t="str">
            <v>MELAMINE PAPER KNUCKLE BEARING SYNCHRONOUS BELT 21 DAYS FREE TIME AT DESTINATION CARGO IN TRANSPORT TO NAKURU IS ON CONSIGNEE S ARRANGEMENT ACCOUNT AND RISK CARRIER S RESPONSIBILITY CEASE AT ICD EMBAKASI EMAIL BIASHARAMASTER YAHOO COM PORT STORAGE CHARGE WILL BE COLLECTED FROM CONSIGNEE AFTER 7 FREE DAYS FROM DATE OF DISCHARGE FROM VESSEL AS PER KENYA PORT AUTHORITY TARIFF AT TIME OF DELIVERY AT DESTINATION</v>
          </cell>
          <cell r="Y4449" t="str">
            <v>Valide</v>
          </cell>
        </row>
        <row r="4450">
          <cell r="A4450" t="str">
            <v>CMAU0523006</v>
          </cell>
          <cell r="B4450">
            <v>20</v>
          </cell>
          <cell r="C4450" t="str">
            <v>THD0574080</v>
          </cell>
          <cell r="D4450">
            <v>0</v>
          </cell>
          <cell r="E4450">
            <v>0</v>
          </cell>
          <cell r="F4450">
            <v>0</v>
          </cell>
          <cell r="G4450">
            <v>0</v>
          </cell>
          <cell r="H4450">
            <v>0</v>
          </cell>
          <cell r="I4450" t="str">
            <v>2020 MSA 166938</v>
          </cell>
          <cell r="J4450">
            <v>361</v>
          </cell>
          <cell r="K4450" t="str">
            <v>SCG ICO POLYMERS CO LTD 1 SIAM CEMENT ROAD BANGSUE BANGKOK 10800 THA</v>
          </cell>
          <cell r="L4450" t="str">
            <v>SILAFRICA KENYA LIMITEDMIGWANI ROAD OFF ENTERPRISE ROADP O BOX 42565-</v>
          </cell>
          <cell r="M4450" t="str">
            <v>CN</v>
          </cell>
          <cell r="N4450" t="str">
            <v>SGSIN</v>
          </cell>
          <cell r="O4450" t="str">
            <v>PK</v>
          </cell>
          <cell r="P4450">
            <v>1095</v>
          </cell>
          <cell r="Q4450">
            <v>1095</v>
          </cell>
          <cell r="R4450">
            <v>1095</v>
          </cell>
          <cell r="S4450">
            <v>1095</v>
          </cell>
          <cell r="T4450">
            <v>27517</v>
          </cell>
          <cell r="U4450">
            <v>27517</v>
          </cell>
          <cell r="V4450">
            <v>27517</v>
          </cell>
          <cell r="W4450">
            <v>27517</v>
          </cell>
          <cell r="X4450" t="str">
            <v>1095 BAGS LLDPE ROTO M10BKM1P HS CODE 3901 10 CARGO IN TRANSIT TO ICD NAIROBI KENYA AT RECEIVERS RISK CARE AND EXPENSES CMA CGM LIABILITY CEASES AT POD BAMBERGER POLYMERS CANADA CORP- 2000 ARGENTIA ROAD PLAZA 1 SUITE 306 MISSISSAUGA ONTARIO L5N 1P7 CANADA TEL 905 821 9400 PIN NO P000610404A CONTACT PERSON MR OSCAR MR BENARD EMAIL JAYPRAKASH-SILAFRICA COM OSCARTHAIRU-SILAFRICA COM TEL +254 782 481 481 FREIGHT PREPAID</v>
          </cell>
          <cell r="Y4450" t="str">
            <v>Valide</v>
          </cell>
        </row>
        <row r="4451">
          <cell r="A4451" t="str">
            <v>TRHU1061669</v>
          </cell>
          <cell r="B4451">
            <v>20</v>
          </cell>
          <cell r="C4451" t="str">
            <v>THD0574080</v>
          </cell>
          <cell r="D4451">
            <v>0</v>
          </cell>
          <cell r="E4451">
            <v>0</v>
          </cell>
          <cell r="F4451">
            <v>0</v>
          </cell>
          <cell r="G4451">
            <v>0</v>
          </cell>
          <cell r="H4451">
            <v>0</v>
          </cell>
          <cell r="I4451" t="str">
            <v>2020 MSA 166938</v>
          </cell>
          <cell r="J4451">
            <v>361</v>
          </cell>
          <cell r="K4451" t="str">
            <v>SCG ICO POLYMERS CO LTD 1 SIAM CEMENT ROAD BANGSUE BANGKOK 10800 THA</v>
          </cell>
          <cell r="L4451" t="str">
            <v>SILAFRICA KENYA LIMITEDMIGWANI ROAD OFF ENTERPRISE ROADP O BOX 42565-</v>
          </cell>
          <cell r="M4451" t="str">
            <v>CN</v>
          </cell>
          <cell r="N4451" t="str">
            <v>SGSIN</v>
          </cell>
          <cell r="O4451" t="str">
            <v>PK</v>
          </cell>
          <cell r="P4451">
            <v>1095</v>
          </cell>
          <cell r="Q4451">
            <v>1095</v>
          </cell>
          <cell r="R4451">
            <v>1095</v>
          </cell>
          <cell r="S4451">
            <v>1095</v>
          </cell>
          <cell r="T4451">
            <v>27517</v>
          </cell>
          <cell r="U4451">
            <v>27517</v>
          </cell>
          <cell r="V4451">
            <v>27517</v>
          </cell>
          <cell r="W4451">
            <v>27517</v>
          </cell>
          <cell r="X4451" t="str">
            <v>1095 BAGS LLDPE ROTO M10BKM1P HS CODE 3901 10 CARGO IN TRANSIT TO ICD NAIROBI KENYA AT RECEIVERS RISK CARE AND EXPENSES CMA CGM LIABILITY CEASES AT POD BAMBERGER POLYMERS CANADA CORP- 2000 ARGENTIA ROAD PLAZA 1 SUITE 306 MISSISSAUGA ONTARIO L5N 1P7 CANADA TEL 905 821 9400 PIN NO P000610404A CONTACT PERSON MR OSCAR MR BENARD EMAIL JAYPRAKASH-SILAFRICA COM OSCARTHAIRU-SILAFRICA COM TEL +254 782 481 481 FREIGHT PREPAID</v>
          </cell>
          <cell r="Y4451" t="str">
            <v>Valide</v>
          </cell>
        </row>
        <row r="4452">
          <cell r="A4452" t="str">
            <v>TLLU2795073</v>
          </cell>
          <cell r="B4452">
            <v>20</v>
          </cell>
          <cell r="C4452" t="str">
            <v>THD0578364</v>
          </cell>
          <cell r="D4452">
            <v>0</v>
          </cell>
          <cell r="E4452">
            <v>0</v>
          </cell>
          <cell r="F4452">
            <v>0</v>
          </cell>
          <cell r="G4452">
            <v>0</v>
          </cell>
          <cell r="H4452">
            <v>0</v>
          </cell>
          <cell r="I4452" t="str">
            <v>2020 MSA 167478</v>
          </cell>
          <cell r="J4452">
            <v>321</v>
          </cell>
          <cell r="K4452" t="str">
            <v>RIKEN THAILAND CO LTD 143 MOO 5 BANGKADI INDUSTRIAL PARK TIVANOND R</v>
          </cell>
          <cell r="L4452" t="str">
            <v>METSEC CABLES LIMITEDP O BOX 75963-00200 NAIROBI KENYA</v>
          </cell>
          <cell r="M4452" t="str">
            <v>CN</v>
          </cell>
          <cell r="N4452" t="str">
            <v>SGSIN</v>
          </cell>
          <cell r="O4452" t="str">
            <v>PK</v>
          </cell>
          <cell r="P4452">
            <v>1602</v>
          </cell>
          <cell r="Q4452">
            <v>1602</v>
          </cell>
          <cell r="R4452">
            <v>1602</v>
          </cell>
          <cell r="S4452">
            <v>1602</v>
          </cell>
          <cell r="T4452">
            <v>41284</v>
          </cell>
          <cell r="U4452">
            <v>41284</v>
          </cell>
          <cell r="V4452">
            <v>41284</v>
          </cell>
          <cell r="W4452">
            <v>41284</v>
          </cell>
          <cell r="X4452" t="str">
            <v>PVC COMPOUND GRADE C7970BKA TI1 BLACK COLOR QTY 20MT GRADE C7970NTA TI1 NATURAL COLOR QTY 20MT TOTAL BAGS 1 602 BAGS 40 PALLETS IDF NO E2008375963 ORIGIN THAILAND FREE SAMPLE NO COMMERCIAL VALUE OF PVC COMPOUND 0 05 MT TOTAL NET WEIGHT 40 050 KGS TOTAL GROSS WEIGHT 41 283 54 KGS SHIPMENT OF GOODS REFERED ABOVE 963-7964 4 LINES FAX 963-9053 FREIGHT PREPAID</v>
          </cell>
          <cell r="Y4452" t="str">
            <v>Valide</v>
          </cell>
        </row>
        <row r="4453">
          <cell r="A4453" t="str">
            <v>TCNU6391124</v>
          </cell>
          <cell r="B4453">
            <v>40</v>
          </cell>
          <cell r="C4453" t="str">
            <v>THD0583650</v>
          </cell>
          <cell r="D4453">
            <v>0</v>
          </cell>
          <cell r="E4453">
            <v>0</v>
          </cell>
          <cell r="F4453">
            <v>0</v>
          </cell>
          <cell r="G4453">
            <v>0</v>
          </cell>
          <cell r="H4453">
            <v>0</v>
          </cell>
          <cell r="I4453" t="str">
            <v>2020 MSA 167518</v>
          </cell>
          <cell r="J4453">
            <v>365</v>
          </cell>
          <cell r="K4453" t="str">
            <v>QUICK PACK PACIFIC CO LTD 733 688 689 691 MOO 8 PAHONYOTIN 80 KOO-</v>
          </cell>
          <cell r="L4453" t="str">
            <v>MADE TO THE ORDER OF GUARDIAN BANKLIMITED NAIROBI</v>
          </cell>
          <cell r="M4453" t="str">
            <v>CN</v>
          </cell>
          <cell r="N4453" t="str">
            <v>SGSIN</v>
          </cell>
          <cell r="O4453" t="str">
            <v>PE</v>
          </cell>
          <cell r="P4453">
            <v>37</v>
          </cell>
          <cell r="Q4453">
            <v>37</v>
          </cell>
          <cell r="R4453">
            <v>37</v>
          </cell>
          <cell r="S4453">
            <v>37</v>
          </cell>
          <cell r="T4453">
            <v>24988</v>
          </cell>
          <cell r="U4453">
            <v>24988</v>
          </cell>
          <cell r="V4453">
            <v>24988</v>
          </cell>
          <cell r="W4453">
            <v>24988</v>
          </cell>
          <cell r="X4453" t="str">
            <v>IDF NO E2008386265 DATED 20 AUGUST 2020 CERTIFYING THAT GOODS ARE OF THAILAND ORIGIN AND AS PER PROFORMA INVOICE NUMBER 080033 DATED 20 AUGUST 2020 PVC CLING FILM TOTAL 1 341 CARTONS TOTAL FOB BANGKOK THAILAND L C NO LC BSA 20 41 DATE 28 AUGUST 2020 REFERENCE NO LC BSA 20 41 FREIGHT COLLECT MOBILE NUMBERS +254722852979 733883329</v>
          </cell>
          <cell r="Y4453" t="str">
            <v>Valide</v>
          </cell>
        </row>
        <row r="4454">
          <cell r="A4454" t="str">
            <v>APHU6442897</v>
          </cell>
          <cell r="B4454">
            <v>40</v>
          </cell>
          <cell r="C4454" t="str">
            <v>THD0584893</v>
          </cell>
          <cell r="D4454">
            <v>0</v>
          </cell>
          <cell r="E4454">
            <v>0</v>
          </cell>
          <cell r="F4454">
            <v>0</v>
          </cell>
          <cell r="G4454">
            <v>0</v>
          </cell>
          <cell r="H4454">
            <v>0</v>
          </cell>
          <cell r="I4454" t="str">
            <v>2020 MSA 167478</v>
          </cell>
          <cell r="J4454">
            <v>329</v>
          </cell>
          <cell r="K4454" t="str">
            <v>SUNFLAG THAILAND LTD54 BB BUILDING 14TH FLOOR ROOM1405 SUKHUMVIT 21</v>
          </cell>
          <cell r="L4454" t="str">
            <v>TO THE ORDER OF KCB BANKKENYA LIMITED TRADE FINANCE CENTRE A C SUNFLAG</v>
          </cell>
          <cell r="M4454" t="str">
            <v>CN</v>
          </cell>
          <cell r="N4454" t="str">
            <v>THLKR</v>
          </cell>
          <cell r="O4454" t="str">
            <v>CT</v>
          </cell>
          <cell r="P4454">
            <v>710</v>
          </cell>
          <cell r="Q4454">
            <v>710</v>
          </cell>
          <cell r="R4454">
            <v>710</v>
          </cell>
          <cell r="S4454">
            <v>710</v>
          </cell>
          <cell r="T4454">
            <v>23923</v>
          </cell>
          <cell r="U4454">
            <v>23923</v>
          </cell>
          <cell r="V4454">
            <v>23923</v>
          </cell>
          <cell r="W4454">
            <v>23923</v>
          </cell>
          <cell r="X4454" t="str">
            <v>22 262 00 KGS OF POLYESTER TEXTURED YARN DTY 150D 48F SEMI DULL RAW WHITE HIGH INTERMINGLED AA GRADE S TWIST AS PER PROFORMA INVOICE NO PRF EXP 2020 0415 L C REF NO TF2024400015 IDF E2008376245 HS CODE 5402 33 00 N W 22 262 00 KGS G W 23 923 40 KGS FREIGHT COLLECT INTENDED TRANSHIPMENT AT SINGAPORE VESSEL EVER DIADEM V 04I7HW1MA</v>
          </cell>
          <cell r="Y4454" t="str">
            <v>Valide</v>
          </cell>
        </row>
        <row r="4455">
          <cell r="A4455" t="str">
            <v>TGBU6708034</v>
          </cell>
          <cell r="B4455">
            <v>40</v>
          </cell>
          <cell r="C4455" t="str">
            <v>THD0584903</v>
          </cell>
          <cell r="D4455">
            <v>0</v>
          </cell>
          <cell r="E4455">
            <v>0</v>
          </cell>
          <cell r="F4455">
            <v>0</v>
          </cell>
          <cell r="G4455">
            <v>0</v>
          </cell>
          <cell r="H4455">
            <v>0</v>
          </cell>
          <cell r="I4455" t="str">
            <v>2020 MSA 167478</v>
          </cell>
          <cell r="J4455">
            <v>330</v>
          </cell>
          <cell r="K4455" t="str">
            <v>SUNFLAG THAILAND LIMITED54 BB BUILDING 14TH FLOOR ROOM 1405SUKHUMVIT</v>
          </cell>
          <cell r="L4455" t="str">
            <v>TO THE ORDER OFKCB BANK KENYA LIMITED TRADE FINANCE CENTREA C SUPRA TE</v>
          </cell>
          <cell r="M4455" t="str">
            <v>CN</v>
          </cell>
          <cell r="N4455" t="str">
            <v>THLKR</v>
          </cell>
          <cell r="O4455" t="str">
            <v>PK</v>
          </cell>
          <cell r="P4455">
            <v>142</v>
          </cell>
          <cell r="Q4455">
            <v>142</v>
          </cell>
          <cell r="R4455">
            <v>142</v>
          </cell>
          <cell r="S4455">
            <v>142</v>
          </cell>
          <cell r="T4455">
            <v>50103</v>
          </cell>
          <cell r="U4455">
            <v>50103</v>
          </cell>
          <cell r="V4455">
            <v>50103</v>
          </cell>
          <cell r="W4455">
            <v>50103</v>
          </cell>
          <cell r="X4455" t="str">
            <v>NW 49 918 80 GW 50 103 40 POLYESTER STAPLE FIBER 1 4D X 38MM SEMI DULL RAW WHITE A GRADE AS PER PI NO PRF EXP 2020 0434 DATED 17 08 2020 LC REF NO TF2024000012 IDF NO E2008385784 HS CODE 5503 20 00 FREIGHT COLLECT INTENDED TRANSHIPMENT AT SINGAPORE VESSEL EVER DIADEM V 04I7HW1MA</v>
          </cell>
          <cell r="Y4455" t="str">
            <v>Valide</v>
          </cell>
        </row>
        <row r="4456">
          <cell r="A4456" t="str">
            <v>TEMU6318777</v>
          </cell>
          <cell r="B4456">
            <v>40</v>
          </cell>
          <cell r="C4456" t="str">
            <v>THD0584907</v>
          </cell>
          <cell r="D4456">
            <v>0</v>
          </cell>
          <cell r="E4456">
            <v>0</v>
          </cell>
          <cell r="F4456">
            <v>0</v>
          </cell>
          <cell r="G4456">
            <v>0</v>
          </cell>
          <cell r="H4456">
            <v>0</v>
          </cell>
          <cell r="I4456" t="str">
            <v>2020 MSA 167478</v>
          </cell>
          <cell r="J4456">
            <v>332</v>
          </cell>
          <cell r="K4456" t="str">
            <v>SUNFLAG THAILAND LTD 54 BB BUILDING 14TH FLOOR ROOM 1405SUKHUMVIT 2</v>
          </cell>
          <cell r="L4456" t="str">
            <v>TO THE ORDER OFKCB BANK KENYA LIMITED TRADE FINANCE CENTREA C SUPRA TE</v>
          </cell>
          <cell r="M4456" t="str">
            <v>CN</v>
          </cell>
          <cell r="N4456" t="str">
            <v>THLKR</v>
          </cell>
          <cell r="O4456" t="str">
            <v>CT</v>
          </cell>
          <cell r="P4456">
            <v>661</v>
          </cell>
          <cell r="Q4456">
            <v>661</v>
          </cell>
          <cell r="R4456">
            <v>0</v>
          </cell>
          <cell r="S4456">
            <v>0</v>
          </cell>
          <cell r="T4456">
            <v>22501</v>
          </cell>
          <cell r="U4456">
            <v>22501</v>
          </cell>
          <cell r="V4456">
            <v>0</v>
          </cell>
          <cell r="W4456">
            <v>0</v>
          </cell>
          <cell r="X4456" t="str">
            <v>20 954 00 KGS POLYESTER TEXTURED YARN DTY 150D 48F SEMI DULL RAW WHITE NON INTERMINGLED AA GRADE Z TWIST DA 340 DTY 150D 48F SEMI DULL RAW WHITE HIGH INTERMINGLED AA GRADE AS PER PI NO PRF EXP 2020 0445 DATED 25 08 2020 L C REF NO TF2025100022 IDF NO E2009394340 HS CODE 5402 33 00 N W 20 954 00 KGS G W 22 500 74 KGS FREIGHT COLLECT INTENDED TRANSHIPMENT AT SINGAPORE VESSEL EVER DIADEM V 04I7HW1MA</v>
          </cell>
          <cell r="Y4456" t="str">
            <v>Valide</v>
          </cell>
        </row>
        <row r="4457">
          <cell r="A4457" t="str">
            <v>CMAU7500039</v>
          </cell>
          <cell r="B4457">
            <v>40</v>
          </cell>
          <cell r="C4457" t="str">
            <v>THD0585463</v>
          </cell>
          <cell r="D4457">
            <v>0</v>
          </cell>
          <cell r="E4457">
            <v>0</v>
          </cell>
          <cell r="F4457">
            <v>0</v>
          </cell>
          <cell r="G4457">
            <v>0</v>
          </cell>
          <cell r="H4457">
            <v>0</v>
          </cell>
          <cell r="I4457" t="str">
            <v>2020 MSA 167518</v>
          </cell>
          <cell r="J4457">
            <v>366</v>
          </cell>
          <cell r="K4457" t="str">
            <v>SUNFLAG THAILAND LTD54 BB BUILDING 14TH FLOOR ROOM 1405SUKHUMVIT 21</v>
          </cell>
          <cell r="L4457" t="str">
            <v>TO THE ORDER OF KCB BANK KENYAKENYA LTD TRADEFINANCE CENTRE</v>
          </cell>
          <cell r="M4457" t="str">
            <v>CN</v>
          </cell>
          <cell r="N4457" t="str">
            <v>THLKR</v>
          </cell>
          <cell r="O4457" t="str">
            <v>CT</v>
          </cell>
          <cell r="P4457">
            <v>710</v>
          </cell>
          <cell r="Q4457">
            <v>710</v>
          </cell>
          <cell r="R4457">
            <v>710</v>
          </cell>
          <cell r="S4457">
            <v>710</v>
          </cell>
          <cell r="T4457">
            <v>23632</v>
          </cell>
          <cell r="U4457">
            <v>23632</v>
          </cell>
          <cell r="V4457">
            <v>23632</v>
          </cell>
          <cell r="W4457">
            <v>23632</v>
          </cell>
          <cell r="X4457" t="str">
            <v>SUPPLY OF 21 971 00 KGS OF POLYESTER TEXTURED YARN 14 959 00 KGS DTY 75D 36F SEMI DULL RAW WHITE 7 012 KGS DTY 150D 48F SEMI DULL RAW WHITE AS PER PROFORMA INVOICE NO PRF EXP 2020 0437 DATED 19 08 2020 LC NUMBER TF2026500026 IDF NUMBER E2008389516 HS CODE 5402 33 00 N W 21 971 00 KGS G W 23 632 40 KGS FREIGHT COLLECT INTENDED TRANSHIPMENT AT SINGAPORE VESSEL CMA CGM BLUE WHALE V 04I7JW1MA</v>
          </cell>
          <cell r="Y4457" t="str">
            <v>Valid</v>
          </cell>
        </row>
        <row r="4458">
          <cell r="A4458" t="str">
            <v>ESPU8019824</v>
          </cell>
          <cell r="B4458">
            <v>40</v>
          </cell>
          <cell r="C4458" t="str">
            <v>TRANSIT CARGO</v>
          </cell>
          <cell r="D4458">
            <v>0</v>
          </cell>
          <cell r="E4458">
            <v>0</v>
          </cell>
          <cell r="F4458">
            <v>0</v>
          </cell>
          <cell r="G4458">
            <v>0</v>
          </cell>
          <cell r="H4458">
            <v>0</v>
          </cell>
          <cell r="I4458">
            <v>0</v>
          </cell>
          <cell r="J4458">
            <v>0</v>
          </cell>
          <cell r="K4458">
            <v>0</v>
          </cell>
          <cell r="L4458">
            <v>0</v>
          </cell>
          <cell r="M4458">
            <v>0</v>
          </cell>
          <cell r="N4458">
            <v>0</v>
          </cell>
          <cell r="O4458">
            <v>0</v>
          </cell>
          <cell r="P4458">
            <v>0</v>
          </cell>
          <cell r="Q4458">
            <v>0</v>
          </cell>
          <cell r="R4458">
            <v>0</v>
          </cell>
          <cell r="S4458">
            <v>0</v>
          </cell>
          <cell r="T4458">
            <v>0</v>
          </cell>
          <cell r="U4458">
            <v>0</v>
          </cell>
          <cell r="V4458">
            <v>0</v>
          </cell>
          <cell r="W4458">
            <v>0</v>
          </cell>
          <cell r="X4458">
            <v>0</v>
          </cell>
          <cell r="Y4458">
            <v>0</v>
          </cell>
        </row>
        <row r="4459">
          <cell r="A4459" t="str">
            <v>TGHU3805536</v>
          </cell>
          <cell r="B4459">
            <v>20</v>
          </cell>
          <cell r="C4459" t="str">
            <v>TRANSIT CARGO</v>
          </cell>
          <cell r="D4459">
            <v>0</v>
          </cell>
          <cell r="E4459">
            <v>0</v>
          </cell>
          <cell r="F4459">
            <v>0</v>
          </cell>
          <cell r="G4459">
            <v>0</v>
          </cell>
          <cell r="H4459">
            <v>0</v>
          </cell>
          <cell r="I4459">
            <v>0</v>
          </cell>
          <cell r="J4459">
            <v>0</v>
          </cell>
          <cell r="K4459">
            <v>0</v>
          </cell>
          <cell r="L4459">
            <v>0</v>
          </cell>
          <cell r="M4459">
            <v>0</v>
          </cell>
          <cell r="N4459">
            <v>0</v>
          </cell>
          <cell r="O4459">
            <v>0</v>
          </cell>
          <cell r="P4459">
            <v>0</v>
          </cell>
          <cell r="Q4459">
            <v>0</v>
          </cell>
          <cell r="R4459">
            <v>0</v>
          </cell>
          <cell r="S4459">
            <v>0</v>
          </cell>
          <cell r="T4459">
            <v>0</v>
          </cell>
          <cell r="U4459">
            <v>0</v>
          </cell>
          <cell r="V4459">
            <v>0</v>
          </cell>
          <cell r="W4459">
            <v>0</v>
          </cell>
          <cell r="X4459">
            <v>0</v>
          </cell>
          <cell r="Y4459">
            <v>0</v>
          </cell>
        </row>
        <row r="4460">
          <cell r="A4460" t="str">
            <v>APZU3910554</v>
          </cell>
          <cell r="B4460">
            <v>20</v>
          </cell>
          <cell r="C4460" t="str">
            <v>TSWY077832</v>
          </cell>
          <cell r="D4460">
            <v>0</v>
          </cell>
          <cell r="E4460">
            <v>0</v>
          </cell>
          <cell r="F4460">
            <v>0</v>
          </cell>
          <cell r="G4460">
            <v>0</v>
          </cell>
          <cell r="H4460">
            <v>0</v>
          </cell>
          <cell r="I4460" t="str">
            <v>2020 MSA 167007</v>
          </cell>
          <cell r="J4460">
            <v>397</v>
          </cell>
          <cell r="K4460" t="str">
            <v>LANGFANG DYLAN TECHNOLOGY CO LTDROOM 1011 NEW WORLD CENTER B ZONEGUAN</v>
          </cell>
          <cell r="L4460" t="str">
            <v>AUTOMARK INDUSTRIES KENYA LIMITEDP O BOX 6950 CENTRO BUILDING WOODV</v>
          </cell>
          <cell r="M4460" t="str">
            <v>CN</v>
          </cell>
          <cell r="N4460" t="str">
            <v>SGSIN</v>
          </cell>
          <cell r="O4460" t="str">
            <v>PK</v>
          </cell>
          <cell r="P4460">
            <v>960</v>
          </cell>
          <cell r="Q4460">
            <v>960</v>
          </cell>
          <cell r="R4460">
            <v>960</v>
          </cell>
          <cell r="S4460">
            <v>960</v>
          </cell>
          <cell r="T4460">
            <v>24200</v>
          </cell>
          <cell r="U4460">
            <v>24200</v>
          </cell>
          <cell r="V4460">
            <v>24200</v>
          </cell>
          <cell r="W4460">
            <v>24200</v>
          </cell>
          <cell r="X4460" t="str">
            <v>GLASS BEADS DROP ON BS6088B COATED HS 70182000 TEL 86-316-2364775 FAX 86-316-2364775 TEL +254716079866 FAX +254716079866 kenya-automarktech com F +254 051 8004409 M +254 0 714 466140 731862593 ATT MICHAEL MWAMBURI</v>
          </cell>
          <cell r="Y4460" t="str">
            <v>Valide</v>
          </cell>
        </row>
        <row r="4461">
          <cell r="A4461" t="str">
            <v>BEAU5332047</v>
          </cell>
          <cell r="B4461">
            <v>40</v>
          </cell>
          <cell r="C4461" t="str">
            <v>TUTA13627400</v>
          </cell>
          <cell r="D4461">
            <v>0</v>
          </cell>
          <cell r="E4461">
            <v>0</v>
          </cell>
          <cell r="F4461">
            <v>0</v>
          </cell>
          <cell r="G4461">
            <v>0</v>
          </cell>
          <cell r="H4461">
            <v>0</v>
          </cell>
          <cell r="I4461" t="str">
            <v>2020 MSA 167497</v>
          </cell>
          <cell r="J4461">
            <v>29</v>
          </cell>
          <cell r="K4461" t="str">
            <v>DUTCH PLANTIN COIR INDIA PVT LTD</v>
          </cell>
          <cell r="L4461" t="str">
            <v>SELECTA KENYA GMBH CO KG</v>
          </cell>
          <cell r="M4461" t="str">
            <v>VN</v>
          </cell>
          <cell r="N4461" t="str">
            <v>INTUT</v>
          </cell>
          <cell r="O4461" t="str">
            <v>PK</v>
          </cell>
          <cell r="P4461">
            <v>4800</v>
          </cell>
          <cell r="Q4461">
            <v>4800</v>
          </cell>
          <cell r="R4461">
            <v>4800</v>
          </cell>
          <cell r="S4461">
            <v>4800</v>
          </cell>
          <cell r="T4461">
            <v>24000</v>
          </cell>
          <cell r="U4461">
            <v>24000</v>
          </cell>
          <cell r="V4461">
            <v>24000</v>
          </cell>
          <cell r="W4461">
            <v>24000</v>
          </cell>
          <cell r="X4461" t="str">
            <v>1X40HQ CONTAINER STC 4800 BLOCKS COIR PITH PROJECT NUMBER DUTCH PLANTIN E20SEL002 PORT CLEARANCE</v>
          </cell>
          <cell r="Y4461" t="str">
            <v>Valide</v>
          </cell>
        </row>
        <row r="4462">
          <cell r="A4462" t="str">
            <v>TCLU5620907</v>
          </cell>
          <cell r="B4462">
            <v>40</v>
          </cell>
          <cell r="C4462" t="str">
            <v>TUTA13920701</v>
          </cell>
          <cell r="D4462">
            <v>0</v>
          </cell>
          <cell r="E4462">
            <v>0</v>
          </cell>
          <cell r="F4462">
            <v>0</v>
          </cell>
          <cell r="G4462">
            <v>0</v>
          </cell>
          <cell r="H4462">
            <v>0</v>
          </cell>
          <cell r="I4462" t="str">
            <v>2020 MSA 167497</v>
          </cell>
          <cell r="J4462">
            <v>31</v>
          </cell>
          <cell r="K4462" t="str">
            <v>ITC LIMITED</v>
          </cell>
          <cell r="L4462" t="str">
            <v>BRITISH AMERICAN TOBACCO KENYA PLC</v>
          </cell>
          <cell r="M4462" t="str">
            <v>VN</v>
          </cell>
          <cell r="N4462" t="str">
            <v>INTUT</v>
          </cell>
          <cell r="O4462" t="str">
            <v>PX</v>
          </cell>
          <cell r="P4462">
            <v>38</v>
          </cell>
          <cell r="Q4462">
            <v>38</v>
          </cell>
          <cell r="R4462">
            <v>38</v>
          </cell>
          <cell r="S4462">
            <v>38</v>
          </cell>
          <cell r="T4462">
            <v>25735</v>
          </cell>
          <cell r="U4462">
            <v>25735</v>
          </cell>
          <cell r="V4462">
            <v>25735</v>
          </cell>
          <cell r="W4462">
            <v>25735</v>
          </cell>
          <cell r="X4462" t="str">
            <v>1X40HQ CONTAINER STC 38 PALLETS CIGARETTE PACKAGING MATERIALS 20 PALLETS OF 144000 NOS EACH BPK BB515 ROTH ROYAS SQ 2 0 K RE SOPO NO 4500294085 3 PALLETS OF 130000 NOS EACH BPK BB515 BENS SPECF BE 20 K RE S O PUG 8 PALLETS OF 144000 NOS EACHBPK BB515 ROTH ROYAS SQ 2 0 K RE SO 7 PALLETS OF 144000 NOS EACH BPK BB515 PALL RED-- SQ 20 K RE M U BCPORT CLEARANCE</v>
          </cell>
          <cell r="Y4462" t="str">
            <v>Valide</v>
          </cell>
        </row>
        <row r="4463">
          <cell r="A4463" t="str">
            <v>APZU3304813</v>
          </cell>
          <cell r="B4463">
            <v>20</v>
          </cell>
          <cell r="C4463" t="str">
            <v>TWN0403531</v>
          </cell>
          <cell r="D4463">
            <v>0</v>
          </cell>
          <cell r="E4463">
            <v>0</v>
          </cell>
          <cell r="F4463">
            <v>0</v>
          </cell>
          <cell r="G4463">
            <v>0</v>
          </cell>
          <cell r="H4463">
            <v>0</v>
          </cell>
          <cell r="I4463" t="str">
            <v>2020 MSA 165543</v>
          </cell>
          <cell r="J4463">
            <v>368</v>
          </cell>
          <cell r="K4463" t="str">
            <v>TRICON DRY CHEMICALS LLC777 POST OAK BLVD SUITE 550HOUSTON TX 77056</v>
          </cell>
          <cell r="L4463" t="str">
            <v>VINTZ INDUSTRIES LIMITEDKENBRO INDUSTRIAL PACK GODOWN NO 3SABAKI MLOLO</v>
          </cell>
          <cell r="M4463" t="str">
            <v>CN</v>
          </cell>
          <cell r="N4463" t="str">
            <v>TWTXG</v>
          </cell>
          <cell r="O4463" t="str">
            <v>PK</v>
          </cell>
          <cell r="P4463">
            <v>3400</v>
          </cell>
          <cell r="Q4463">
            <v>3400</v>
          </cell>
          <cell r="R4463">
            <v>3400</v>
          </cell>
          <cell r="S4463">
            <v>3400</v>
          </cell>
          <cell r="T4463">
            <v>85544</v>
          </cell>
          <cell r="U4463">
            <v>85544</v>
          </cell>
          <cell r="V4463">
            <v>85544</v>
          </cell>
          <cell r="W4463">
            <v>85544</v>
          </cell>
          <cell r="X4463" t="str">
            <v>85MT OF PVC H66 HS CODE 390410 FREIGHT PREPAID</v>
          </cell>
          <cell r="Y4463" t="str">
            <v>Valide</v>
          </cell>
        </row>
        <row r="4464">
          <cell r="A4464" t="str">
            <v>CAIU2717570</v>
          </cell>
          <cell r="B4464">
            <v>20</v>
          </cell>
          <cell r="C4464" t="str">
            <v>TXPT00275000</v>
          </cell>
          <cell r="D4464">
            <v>0</v>
          </cell>
          <cell r="E4464">
            <v>0</v>
          </cell>
          <cell r="F4464">
            <v>0</v>
          </cell>
          <cell r="G4464">
            <v>0</v>
          </cell>
          <cell r="H4464">
            <v>0</v>
          </cell>
          <cell r="I4464" t="str">
            <v>2020 MSA 167401</v>
          </cell>
          <cell r="J4464">
            <v>169</v>
          </cell>
          <cell r="K4464" t="str">
            <v>SHANDONG TIANZHAN FITNESSEQUIPMENT CO LTDADDDEVELOPMENT ZONE SHIJI TO</v>
          </cell>
          <cell r="L4464" t="str">
            <v>PHYSIQ GYMS WESTLANDS LIMITEDADDRESS P BOX 170-00621 NAIROBIEMAILPHYS</v>
          </cell>
          <cell r="M4464" t="str">
            <v>CN</v>
          </cell>
          <cell r="N4464" t="str">
            <v>CNTXG</v>
          </cell>
          <cell r="O4464" t="str">
            <v>PK</v>
          </cell>
          <cell r="P4464">
            <v>53</v>
          </cell>
          <cell r="Q4464">
            <v>53</v>
          </cell>
          <cell r="R4464">
            <v>53</v>
          </cell>
          <cell r="S4464">
            <v>53</v>
          </cell>
          <cell r="T4464">
            <v>4520</v>
          </cell>
          <cell r="U4464">
            <v>4520</v>
          </cell>
          <cell r="V4464">
            <v>4520</v>
          </cell>
          <cell r="W4464">
            <v>4520</v>
          </cell>
          <cell r="X4464" t="str">
            <v>FITNESS EQUIPMENT</v>
          </cell>
          <cell r="Y4464" t="str">
            <v>Valide</v>
          </cell>
        </row>
        <row r="4465">
          <cell r="A4465" t="str">
            <v>PCIU0069286</v>
          </cell>
          <cell r="B4465">
            <v>20</v>
          </cell>
          <cell r="C4465" t="str">
            <v>TXSV00261000</v>
          </cell>
          <cell r="D4465">
            <v>0</v>
          </cell>
          <cell r="E4465">
            <v>0</v>
          </cell>
          <cell r="F4465">
            <v>0</v>
          </cell>
          <cell r="G4465">
            <v>0</v>
          </cell>
          <cell r="H4465">
            <v>0</v>
          </cell>
          <cell r="I4465" t="str">
            <v>2020 MSA 167172</v>
          </cell>
          <cell r="J4465">
            <v>114</v>
          </cell>
          <cell r="K4465" t="str">
            <v>TIANJIN UNIVERSAL MACHINERY IMPAND EXP CORP 75 JIANSHE ROAD HEPING DIS</v>
          </cell>
          <cell r="L4465" t="str">
            <v>HARSHIL CYCLE MART LTD P O BOX1202-00600 NAIROBI KENYAPIN NO P05138651</v>
          </cell>
          <cell r="M4465" t="str">
            <v>TH</v>
          </cell>
          <cell r="N4465" t="str">
            <v>CNTXG</v>
          </cell>
          <cell r="O4465" t="str">
            <v>CT</v>
          </cell>
          <cell r="P4465">
            <v>1282</v>
          </cell>
          <cell r="Q4465">
            <v>1282</v>
          </cell>
          <cell r="R4465">
            <v>1282</v>
          </cell>
          <cell r="S4465">
            <v>1282</v>
          </cell>
          <cell r="T4465">
            <v>28268</v>
          </cell>
          <cell r="U4465">
            <v>28268</v>
          </cell>
          <cell r="V4465">
            <v>28268</v>
          </cell>
          <cell r="W4465">
            <v>28268</v>
          </cell>
          <cell r="X4465" t="str">
            <v>SICKLE HAMMER PLIER AND SHARPENING STONE</v>
          </cell>
          <cell r="Y4465" t="str">
            <v>Valid</v>
          </cell>
        </row>
        <row r="4466">
          <cell r="A4466" t="str">
            <v>PCIU0195094</v>
          </cell>
          <cell r="B4466">
            <v>20</v>
          </cell>
          <cell r="C4466" t="str">
            <v>TXSV00499500</v>
          </cell>
          <cell r="D4466">
            <v>0</v>
          </cell>
          <cell r="E4466">
            <v>0</v>
          </cell>
          <cell r="F4466">
            <v>0</v>
          </cell>
          <cell r="G4466">
            <v>0</v>
          </cell>
          <cell r="H4466">
            <v>0</v>
          </cell>
          <cell r="I4466" t="str">
            <v>2020 MSA 166986</v>
          </cell>
          <cell r="J4466">
            <v>78</v>
          </cell>
          <cell r="K4466" t="str">
            <v>GLOSEC SYSTEMS B V HOGEHILWEG 7K 1101 CA AMSTERDAMON BEHALF OF MARUB</v>
          </cell>
          <cell r="L4466" t="str">
            <v>MARUBENI CORPORATION KENYA POWERPROJECT OFFICE 7THFLOOR BRITAM TOWER</v>
          </cell>
          <cell r="M4466" t="str">
            <v>CN</v>
          </cell>
          <cell r="N4466" t="str">
            <v>CNTXG</v>
          </cell>
          <cell r="O4466" t="str">
            <v>PK</v>
          </cell>
          <cell r="P4466">
            <v>87</v>
          </cell>
          <cell r="Q4466">
            <v>87</v>
          </cell>
          <cell r="R4466">
            <v>87</v>
          </cell>
          <cell r="S4466">
            <v>87</v>
          </cell>
          <cell r="T4466">
            <v>58552</v>
          </cell>
          <cell r="U4466">
            <v>58552</v>
          </cell>
          <cell r="V4466">
            <v>58552</v>
          </cell>
          <cell r="W4466">
            <v>58552</v>
          </cell>
          <cell r="X4466" t="str">
            <v>FIRE FIGTHING ACCESSORIES STEEL PIPES PIPE FITTING AND VALVES COMPONENT PART OF GOODS WITH STANDARD ACCESSORIES OF GOODS WHICH ARE NECESSARY FOR OLKARIA I ADDITIONAL UNIT 6 POWER DEVELOPMENT PROJECT MASTER LIST NO DFN415 232 011 DATED 7TH JUNE 2019 MASTER LIST ITEM NO E2 UNDERGROUND FIRE FIGHTING SYSTEMS E3 ABOVE GROUND FIRE FIGHTING SYSTEMS AND E7 PIPES VALVES AND FITTINGS SHIPPED ON BOARD FREIGHT PREPAID KENYA ELECTRICITY GENERATING COMPANY PLC PIN NO P000593625T MR TARO SETO GENERAL MANAGER EMAIL SETO T MARUBENI COM TEL 254- 0 20-2719055 2719023 M OBILE 254- 0 701707275 LOGISTICS KENYA ATTN DENNIS NJOROGE TEL 254 0 20642 2338 EMAIL DENIS NJOROGE BOLLORE COM PIN NO P000600883U FIRE FIGTHING ACCESSORIES STEEL PIPES PIPE FITTING AND VALVES COMPONENT PART OF GOODS WITH STANDARD ACCESSORIES OF GOODS WHICH ARE NECESSARY FOR OLKARIA I ADDITIONAL UNIT 6 POWER DEVE LOPMENT PROJECT MASTER LIST NO DFN415 232 011 DATED 7TH JUNE 2019 MASTER LIST ITE</v>
          </cell>
          <cell r="Y4466" t="str">
            <v>Valide</v>
          </cell>
        </row>
        <row r="4467">
          <cell r="A4467" t="str">
            <v>PCIU0153519</v>
          </cell>
          <cell r="B4467">
            <v>20</v>
          </cell>
          <cell r="C4467" t="str">
            <v>TXSV01818700</v>
          </cell>
          <cell r="D4467">
            <v>0</v>
          </cell>
          <cell r="E4467">
            <v>0</v>
          </cell>
          <cell r="F4467">
            <v>0</v>
          </cell>
          <cell r="G4467">
            <v>0</v>
          </cell>
          <cell r="H4467">
            <v>0</v>
          </cell>
          <cell r="I4467" t="str">
            <v>2020 MSA 166986</v>
          </cell>
          <cell r="J4467">
            <v>107</v>
          </cell>
          <cell r="K4467" t="str">
            <v>SAILOR ENTERPRISE HONGKONG LIMITEDNO 31 LONGCHENG ROAD QINGDAO CHINA</v>
          </cell>
          <cell r="L4467" t="str">
            <v>TO ORDER</v>
          </cell>
          <cell r="M4467" t="str">
            <v>CN</v>
          </cell>
          <cell r="N4467" t="str">
            <v>CNTXG</v>
          </cell>
          <cell r="O4467" t="str">
            <v>CR</v>
          </cell>
          <cell r="P4467">
            <v>24</v>
          </cell>
          <cell r="Q4467">
            <v>24</v>
          </cell>
          <cell r="R4467">
            <v>24</v>
          </cell>
          <cell r="S4467">
            <v>24</v>
          </cell>
          <cell r="T4467">
            <v>53600</v>
          </cell>
          <cell r="U4467">
            <v>53600</v>
          </cell>
          <cell r="V4467">
            <v>53600</v>
          </cell>
          <cell r="W4467">
            <v>53600</v>
          </cell>
          <cell r="X4467" t="str">
            <v>GLASS IDF NO E2007368704 TEL 0025420555039</v>
          </cell>
          <cell r="Y4467" t="str">
            <v>Valide</v>
          </cell>
        </row>
        <row r="4468">
          <cell r="A4468" t="str">
            <v>PCIU2810253</v>
          </cell>
          <cell r="B4468">
            <v>20</v>
          </cell>
          <cell r="C4468" t="str">
            <v>TXSV01818700</v>
          </cell>
          <cell r="D4468">
            <v>0</v>
          </cell>
          <cell r="E4468">
            <v>0</v>
          </cell>
          <cell r="F4468">
            <v>0</v>
          </cell>
          <cell r="G4468">
            <v>0</v>
          </cell>
          <cell r="H4468">
            <v>0</v>
          </cell>
          <cell r="I4468" t="str">
            <v>2020 MSA 166986</v>
          </cell>
          <cell r="J4468">
            <v>107</v>
          </cell>
          <cell r="K4468" t="str">
            <v>SAILOR ENTERPRISE HONGKONG LIMITEDNO 31 LONGCHENG ROAD QINGDAO CHINA</v>
          </cell>
          <cell r="L4468" t="str">
            <v>TO ORDER</v>
          </cell>
          <cell r="M4468" t="str">
            <v>CN</v>
          </cell>
          <cell r="N4468" t="str">
            <v>CNTXG</v>
          </cell>
          <cell r="O4468" t="str">
            <v>CR</v>
          </cell>
          <cell r="P4468">
            <v>24</v>
          </cell>
          <cell r="Q4468">
            <v>24</v>
          </cell>
          <cell r="R4468">
            <v>24</v>
          </cell>
          <cell r="S4468">
            <v>24</v>
          </cell>
          <cell r="T4468">
            <v>53600</v>
          </cell>
          <cell r="U4468">
            <v>53600</v>
          </cell>
          <cell r="V4468">
            <v>53600</v>
          </cell>
          <cell r="W4468">
            <v>53600</v>
          </cell>
          <cell r="X4468" t="str">
            <v>GLASS IDF NO E2007368704 TEL 0025420555039</v>
          </cell>
          <cell r="Y4468" t="str">
            <v>Valide</v>
          </cell>
        </row>
        <row r="4469">
          <cell r="A4469" t="str">
            <v>GLDU9878981</v>
          </cell>
          <cell r="B4469">
            <v>20</v>
          </cell>
          <cell r="C4469" t="str">
            <v>VTZ000044500</v>
          </cell>
          <cell r="D4469">
            <v>0</v>
          </cell>
          <cell r="E4469">
            <v>0</v>
          </cell>
          <cell r="F4469">
            <v>0</v>
          </cell>
          <cell r="G4469">
            <v>0</v>
          </cell>
          <cell r="H4469">
            <v>0</v>
          </cell>
          <cell r="I4469" t="str">
            <v>2020 MSA 167401</v>
          </cell>
          <cell r="J4469">
            <v>154</v>
          </cell>
          <cell r="K4469" t="str">
            <v>JAI MATA GRANITES EXPORTS9 189 MUKTA PRASAD BIKANER RAJASTHAN-334001</v>
          </cell>
          <cell r="L4469" t="str">
            <v>CROWN MARBLE QUARTZ LTD2ND FLOOR 67 MUTHITHI PLACE MUTHITHI ROAD WES</v>
          </cell>
          <cell r="M4469" t="str">
            <v>CN</v>
          </cell>
          <cell r="N4469" t="str">
            <v>INVTZ</v>
          </cell>
          <cell r="O4469" t="str">
            <v>SL</v>
          </cell>
          <cell r="P4469">
            <v>197</v>
          </cell>
          <cell r="Q4469">
            <v>197</v>
          </cell>
          <cell r="R4469">
            <v>197</v>
          </cell>
          <cell r="S4469">
            <v>197</v>
          </cell>
          <cell r="T4469">
            <v>25670</v>
          </cell>
          <cell r="U4469">
            <v>25670</v>
          </cell>
          <cell r="V4469">
            <v>25670</v>
          </cell>
          <cell r="W4469">
            <v>25670</v>
          </cell>
          <cell r="X4469" t="str">
            <v>POLISHED GRANITES SLAB INV NO JMGE EXP 140 DT 28 8 2020 SB NO 4801215 DT 29 08 2020 IEC NO AYHPD1768K HS CODE 6802930000 NET WEIGHT 25000 000 KGS PIN P051393804X EMAIL HIREN JOSHI CROWNMARBLE CO KE DEM DET APPLICATION DAY - CTIC D2 14 DAYS FREE COMBINED DETENTION INBOUND CONTAINER CRITERIA RFA EXCEPTION VTZ20A00130 - APPROVAL NUMBER LNTRF20090308B</v>
          </cell>
          <cell r="Y4469" t="str">
            <v>Valide</v>
          </cell>
        </row>
        <row r="4470">
          <cell r="A4470" t="str">
            <v>PCIU1274900</v>
          </cell>
          <cell r="B4470">
            <v>20</v>
          </cell>
          <cell r="C4470" t="str">
            <v>VTZ000046600</v>
          </cell>
          <cell r="D4470">
            <v>0</v>
          </cell>
          <cell r="E4470">
            <v>0</v>
          </cell>
          <cell r="F4470">
            <v>0</v>
          </cell>
          <cell r="G4470">
            <v>0</v>
          </cell>
          <cell r="H4470">
            <v>0</v>
          </cell>
          <cell r="I4470" t="str">
            <v>2020 MSA 167401</v>
          </cell>
          <cell r="J4470">
            <v>34</v>
          </cell>
          <cell r="K4470" t="str">
            <v>GUPTA POWER INFRASTRUCTURE LTD CUTTACK ROAD BHUBANESWAR-751006 ODISHA</v>
          </cell>
          <cell r="L4470" t="str">
            <v>CONDUCTORS TRANSFORMER MFG LTDPO BOX 40859-00100 NAIROBI KENYA</v>
          </cell>
          <cell r="M4470" t="str">
            <v>CN</v>
          </cell>
          <cell r="N4470" t="str">
            <v>INVTZ</v>
          </cell>
          <cell r="O4470" t="str">
            <v>CL</v>
          </cell>
          <cell r="P4470">
            <v>24</v>
          </cell>
          <cell r="Q4470">
            <v>24</v>
          </cell>
          <cell r="R4470">
            <v>0</v>
          </cell>
          <cell r="S4470">
            <v>0</v>
          </cell>
          <cell r="T4470">
            <v>49637</v>
          </cell>
          <cell r="U4470">
            <v>49637</v>
          </cell>
          <cell r="V4470">
            <v>0</v>
          </cell>
          <cell r="W4470">
            <v>0</v>
          </cell>
          <cell r="X4470" t="str">
            <v>9 5 ALUMINIUM WIRE ROD EC GRADE H14 QTY 48 966 MTS SB NO 4812940 DT 29 08 2020 HS CODE 76051100 TOTAL NET WEIGHT 48 966 MTS TOTAL GROSS WEIGHT 49 637 MTS DEM DET APPLICATION DAY - CTIC D2 17 DAYS FREE COMBINED DETENTION INBOUND CONTAINER CRITERIA RFA EXCEPTION VTZ20A00138 - APPROVAL NUMBER LNTRF20090113B</v>
          </cell>
          <cell r="Y4470" t="str">
            <v>Valide</v>
          </cell>
        </row>
        <row r="4471">
          <cell r="A4471" t="str">
            <v>PCIU1326033</v>
          </cell>
          <cell r="B4471">
            <v>20</v>
          </cell>
          <cell r="C4471" t="str">
            <v>VTZ000046600</v>
          </cell>
          <cell r="D4471">
            <v>0</v>
          </cell>
          <cell r="E4471">
            <v>0</v>
          </cell>
          <cell r="F4471">
            <v>0</v>
          </cell>
          <cell r="G4471">
            <v>0</v>
          </cell>
          <cell r="H4471">
            <v>0</v>
          </cell>
          <cell r="I4471" t="str">
            <v>2020 MSA 167401</v>
          </cell>
          <cell r="J4471">
            <v>34</v>
          </cell>
          <cell r="K4471" t="str">
            <v>GUPTA POWER INFRASTRUCTURE LTD CUTTACK ROAD BHUBANESWAR-751006 ODISHA</v>
          </cell>
          <cell r="L4471" t="str">
            <v>CONDUCTORS TRANSFORMER MFG LTDPO BOX 40859-00100 NAIROBI KENYA</v>
          </cell>
          <cell r="M4471" t="str">
            <v>CN</v>
          </cell>
          <cell r="N4471" t="str">
            <v>INVTZ</v>
          </cell>
          <cell r="O4471" t="str">
            <v>CL</v>
          </cell>
          <cell r="P4471">
            <v>24</v>
          </cell>
          <cell r="Q4471">
            <v>24</v>
          </cell>
          <cell r="R4471">
            <v>0</v>
          </cell>
          <cell r="S4471">
            <v>0</v>
          </cell>
          <cell r="T4471">
            <v>49637</v>
          </cell>
          <cell r="U4471">
            <v>49637</v>
          </cell>
          <cell r="V4471">
            <v>0</v>
          </cell>
          <cell r="W4471">
            <v>0</v>
          </cell>
          <cell r="X4471" t="str">
            <v>9 5 ALUMINIUM WIRE ROD EC GRADE H14 QTY 48 966 MTS SB NO 4812940 DT 29 08 2020 HS CODE 76051100 TOTAL NET WEIGHT 48 966 MTS TOTAL GROSS WEIGHT 49 637 MTS DEM DET APPLICATION DAY - CTIC D2 17 DAYS FREE COMBINED DETENTION INBOUND CONTAINER CRITERIA RFA EXCEPTION VTZ20A00138 - APPROVAL NUMBER LNTRF20090113B</v>
          </cell>
          <cell r="Y4471" t="str">
            <v>Valide</v>
          </cell>
        </row>
        <row r="4472">
          <cell r="A4472" t="str">
            <v>CXDU1935339</v>
          </cell>
          <cell r="B4472">
            <v>20</v>
          </cell>
          <cell r="C4472" t="str">
            <v>WECC2012EMB1072</v>
          </cell>
          <cell r="D4472">
            <v>0</v>
          </cell>
          <cell r="E4472">
            <v>0</v>
          </cell>
          <cell r="F4472">
            <v>0</v>
          </cell>
          <cell r="G4472">
            <v>0</v>
          </cell>
          <cell r="H4472">
            <v>0</v>
          </cell>
          <cell r="I4472" t="str">
            <v>2020 MSA 166987</v>
          </cell>
          <cell r="J4472">
            <v>26</v>
          </cell>
          <cell r="K4472" t="str">
            <v>ROMEU CIA S A AS AGENT OF ESL</v>
          </cell>
          <cell r="L4472" t="str">
            <v>GLOVO APP KENYA LIMITED</v>
          </cell>
          <cell r="M4472" t="str">
            <v>AE</v>
          </cell>
          <cell r="N4472" t="str">
            <v>AEAUH</v>
          </cell>
          <cell r="O4472" t="str">
            <v>PK</v>
          </cell>
          <cell r="P4472">
            <v>11</v>
          </cell>
          <cell r="Q4472">
            <v>11</v>
          </cell>
          <cell r="R4472">
            <v>11</v>
          </cell>
          <cell r="S4472">
            <v>11</v>
          </cell>
          <cell r="T4472">
            <v>4610</v>
          </cell>
          <cell r="U4472">
            <v>4610</v>
          </cell>
          <cell r="V4472">
            <v>4610</v>
          </cell>
          <cell r="W4472">
            <v>4610</v>
          </cell>
          <cell r="X4472" t="str">
            <v>1X20DV CONTAINER WATERPROOF COVER HS CODE 420292 PAPER BAG SMALL SIZE ANY ADDITIONAL STORAGE COSTS IN MOMBASA RELATED TO THE ONCARRIAGE FROM MOMBASA TO EMBAKASI FOR ACCOUNT OF THE RECEIVER</v>
          </cell>
          <cell r="Y4472" t="str">
            <v>Valide</v>
          </cell>
        </row>
        <row r="4473">
          <cell r="A4473" t="str">
            <v>BSIU2139420</v>
          </cell>
          <cell r="B4473">
            <v>20</v>
          </cell>
          <cell r="C4473" t="str">
            <v>WECC2042EMB1025</v>
          </cell>
          <cell r="D4473">
            <v>0</v>
          </cell>
          <cell r="E4473">
            <v>0</v>
          </cell>
          <cell r="F4473">
            <v>0</v>
          </cell>
          <cell r="G4473">
            <v>0</v>
          </cell>
          <cell r="H4473">
            <v>0</v>
          </cell>
          <cell r="I4473" t="str">
            <v>2020 MSA 167086</v>
          </cell>
          <cell r="J4473">
            <v>41</v>
          </cell>
          <cell r="K4473" t="str">
            <v>BOLLORE LOGISTICS GERMANY G M B H</v>
          </cell>
          <cell r="L4473" t="str">
            <v>DIVERSEY EASTERN AND CENTRAL AFRICA LTD</v>
          </cell>
          <cell r="M4473" t="str">
            <v>LK</v>
          </cell>
          <cell r="N4473" t="str">
            <v>LKCMB</v>
          </cell>
          <cell r="O4473" t="str">
            <v>PK</v>
          </cell>
          <cell r="P4473">
            <v>10</v>
          </cell>
          <cell r="Q4473">
            <v>10</v>
          </cell>
          <cell r="R4473">
            <v>10</v>
          </cell>
          <cell r="S4473">
            <v>10</v>
          </cell>
          <cell r="T4473">
            <v>4900</v>
          </cell>
          <cell r="U4473">
            <v>4900</v>
          </cell>
          <cell r="V4473">
            <v>4900</v>
          </cell>
          <cell r="W4473">
            <v>4900</v>
          </cell>
          <cell r="X4473" t="str">
            <v>1x20 CONTAINER CLEANING AND DISINFECTANT SUPPLIES CLS 8 PG 0 FSP NO 1760 PCK GRP 3 80 PLSTC BWL CRDBR 824 000KGS CLS 8 PG 0 FSP NO 1760 PCK GRP 240 PLSTC BWL CRDBR 1099 000KGS CLS 3 PG 0 FSP NO 1170 PCK GRP 288 PLSTC BWL CRDBR 1437 000KGS CLS 9 PG 0 FSP NO 3082 PCK GRP 75 PLSTC BWL CRDBR 465 000KGS CLS 9 PG 0 FSP NO 3082 PCK GRP 5 PLSTC BWL CRDBR 52 000KGS CLS 8 PG 0 FSP NO 3265 PCK GRP</v>
          </cell>
          <cell r="Y4473" t="str">
            <v>Valide</v>
          </cell>
        </row>
        <row r="4474">
          <cell r="A4474" t="str">
            <v>HMKU9690056</v>
          </cell>
          <cell r="B4474">
            <v>40</v>
          </cell>
          <cell r="C4474" t="str">
            <v>WECC2042EMB1027</v>
          </cell>
          <cell r="D4474">
            <v>0</v>
          </cell>
          <cell r="E4474">
            <v>0</v>
          </cell>
          <cell r="F4474">
            <v>0</v>
          </cell>
          <cell r="G4474">
            <v>0</v>
          </cell>
          <cell r="H4474">
            <v>0</v>
          </cell>
          <cell r="I4474" t="str">
            <v>2020 MSA 167277</v>
          </cell>
          <cell r="J4474">
            <v>18</v>
          </cell>
          <cell r="K4474" t="str">
            <v>FERDINAND BILSTEIN GMBH + CO KG</v>
          </cell>
          <cell r="L4474" t="str">
            <v>ULTRA MULTIWARE SUPPLIERS LTD</v>
          </cell>
          <cell r="M4474" t="str">
            <v>LK</v>
          </cell>
          <cell r="N4474" t="str">
            <v>LKCMB</v>
          </cell>
          <cell r="O4474" t="str">
            <v>CN</v>
          </cell>
          <cell r="P4474">
            <v>86</v>
          </cell>
          <cell r="Q4474">
            <v>86</v>
          </cell>
          <cell r="R4474">
            <v>86</v>
          </cell>
          <cell r="S4474">
            <v>86</v>
          </cell>
          <cell r="T4474">
            <v>5910</v>
          </cell>
          <cell r="U4474">
            <v>5910</v>
          </cell>
          <cell r="V4474">
            <v>5910</v>
          </cell>
          <cell r="W4474">
            <v>5910</v>
          </cell>
          <cell r="X4474" t="str">
            <v>1X40 HC CONTAINER STC 86 X PACKAGES AUTOMOTIVE PARTS</v>
          </cell>
          <cell r="Y4474" t="str">
            <v>Valide</v>
          </cell>
        </row>
        <row r="4475">
          <cell r="A4475" t="str">
            <v>GLDU3962014</v>
          </cell>
          <cell r="B4475">
            <v>20</v>
          </cell>
          <cell r="C4475" t="str">
            <v>WECC2044EMB1003</v>
          </cell>
          <cell r="D4475">
            <v>0</v>
          </cell>
          <cell r="E4475">
            <v>0</v>
          </cell>
          <cell r="F4475">
            <v>0</v>
          </cell>
          <cell r="G4475">
            <v>0</v>
          </cell>
          <cell r="H4475">
            <v>0</v>
          </cell>
          <cell r="I4475" t="str">
            <v>2020 MSA 164642</v>
          </cell>
          <cell r="J4475">
            <v>16</v>
          </cell>
          <cell r="K4475" t="str">
            <v>CO-RO A S</v>
          </cell>
          <cell r="L4475" t="str">
            <v>BIDCORO AFRICA LIMITED</v>
          </cell>
          <cell r="M4475" t="str">
            <v>DE</v>
          </cell>
          <cell r="N4475" t="str">
            <v>LKCMB</v>
          </cell>
          <cell r="O4475" t="str">
            <v>PK</v>
          </cell>
          <cell r="P4475">
            <v>80</v>
          </cell>
          <cell r="Q4475">
            <v>80</v>
          </cell>
          <cell r="R4475">
            <v>80</v>
          </cell>
          <cell r="S4475">
            <v>80</v>
          </cell>
          <cell r="T4475">
            <v>19089</v>
          </cell>
          <cell r="U4475">
            <v>19089</v>
          </cell>
          <cell r="V4475">
            <v>19089</v>
          </cell>
          <cell r="W4475">
            <v>19089</v>
          </cell>
          <cell r="X4475" t="str">
            <v>1X20DV CONTAINER SUNQUICK MANDARIN COMPOUND EACH DRUM HOLDING 200 KG FRUIT DRINK NON ALCOHOL 2 600 KG 2 808 KG SUNQUICK ORANGE COMPOUND EACH DRUM HOLDING 225 KG FRUIT DRINK NON-ALCOHOL 9 900 KG 10 692 KG SUNQUICK MANGO COMPOUND EACH DRUM HOLDING 225 KG FRUIT DRINK NON-ALCOHOL 5 175 KG 5 589 KG</v>
          </cell>
          <cell r="Y4475" t="str">
            <v>Valide</v>
          </cell>
        </row>
        <row r="4476">
          <cell r="A4476" t="str">
            <v>WECU2111105</v>
          </cell>
          <cell r="B4476">
            <v>20</v>
          </cell>
          <cell r="C4476" t="str">
            <v>WECC2050EMB0041</v>
          </cell>
          <cell r="D4476">
            <v>0</v>
          </cell>
          <cell r="E4476">
            <v>0</v>
          </cell>
          <cell r="F4476">
            <v>0</v>
          </cell>
          <cell r="G4476">
            <v>0</v>
          </cell>
          <cell r="H4476">
            <v>0</v>
          </cell>
          <cell r="I4476" t="str">
            <v>2020 MSA 167380</v>
          </cell>
          <cell r="J4476">
            <v>43</v>
          </cell>
          <cell r="K4476" t="str">
            <v>EAGLE POLYMERS</v>
          </cell>
          <cell r="L4476" t="str">
            <v>POLYCHEM SPECIALITY CHEMICALS LIMITED</v>
          </cell>
          <cell r="M4476" t="str">
            <v>LK</v>
          </cell>
          <cell r="N4476" t="str">
            <v>LKCMB</v>
          </cell>
          <cell r="O4476" t="str">
            <v>DR</v>
          </cell>
          <cell r="P4476">
            <v>118</v>
          </cell>
          <cell r="Q4476">
            <v>118</v>
          </cell>
          <cell r="R4476">
            <v>118</v>
          </cell>
          <cell r="S4476">
            <v>118</v>
          </cell>
          <cell r="T4476">
            <v>23246</v>
          </cell>
          <cell r="U4476">
            <v>23246</v>
          </cell>
          <cell r="V4476">
            <v>23246</v>
          </cell>
          <cell r="W4476">
            <v>23246</v>
          </cell>
          <cell r="X4476" t="str">
            <v>1 X 20DV CONTAINER SAID TO CONTAIN 118 DRUMS RAW MATERIALS FOR MANUFACTURE OF PAINTS 1 X 20 DV CONTAINER SAID TO CONTAIN 118 DRUMS X 190 KG NET H - EAGLE 510 50 50 H S CODE 390512 IDF NO E2008381135 CARGO IN TRANSIT TO ICD EMBAKASI ON SHIPPERS ACCOUNT 21 DAYS FREE OF DEMURRAGE TOTAL QUANTITY 118 DRUMS RAW MATERIALS FOR MANUFACTURE OF PAINTS FREIGHT PREPAID LI LO ONCARRIAGE UP TO FREE ON RAIL NOT DISCHARGED NOT CUSTOM CLEARED---- ANY ADDITIONAL STORAGE COSTS IN MOMBASA RELATED TO THE ON CARRIAGE FROM MOMBASA TO EMBAKASI FOR ACCOUNT OF THE RECEIVER</v>
          </cell>
          <cell r="Y4476" t="str">
            <v>Valide</v>
          </cell>
        </row>
        <row r="4477">
          <cell r="A4477" t="str">
            <v>MSDU1029713</v>
          </cell>
          <cell r="B4477">
            <v>20</v>
          </cell>
          <cell r="C4477" t="str">
            <v>WECC2050MBA0601</v>
          </cell>
          <cell r="D4477">
            <v>0</v>
          </cell>
          <cell r="E4477">
            <v>0</v>
          </cell>
          <cell r="F4477">
            <v>0</v>
          </cell>
          <cell r="G4477">
            <v>0</v>
          </cell>
          <cell r="H4477">
            <v>0</v>
          </cell>
          <cell r="I4477" t="str">
            <v>2020 MSA 167380</v>
          </cell>
          <cell r="J4477">
            <v>77</v>
          </cell>
          <cell r="K4477" t="str">
            <v>EL SHARK CO FOR TRADE INDUSTRY</v>
          </cell>
          <cell r="L4477" t="str">
            <v>KANSAI PLASCON KENYA LIMITED</v>
          </cell>
          <cell r="M4477" t="str">
            <v>LK</v>
          </cell>
          <cell r="N4477" t="str">
            <v>LKCMB</v>
          </cell>
          <cell r="O4477" t="str">
            <v>DR</v>
          </cell>
          <cell r="P4477">
            <v>80</v>
          </cell>
          <cell r="Q4477">
            <v>80</v>
          </cell>
          <cell r="R4477">
            <v>80</v>
          </cell>
          <cell r="S4477">
            <v>80</v>
          </cell>
          <cell r="T4477">
            <v>17240</v>
          </cell>
          <cell r="U4477">
            <v>17240</v>
          </cell>
          <cell r="V4477">
            <v>17240</v>
          </cell>
          <cell r="W4477">
            <v>17240</v>
          </cell>
          <cell r="X4477" t="str">
            <v>1 X 20 DV CONTAINER SAID TO CONTAIN 80 DRUMS CONTAIN 60 DRUMS X 200 KG NET SNDA - EAGLE COCX35-97 60 60 H S CODE 390799 20 DRUMS X 190 KG NET MA - EAGLE SW50-46 55 60 H S CODE 3907 5010 21 DAYS FREE OF DEMURRAGE TOTAL QUANTITY 80 DRUMS RAW MATERIALS FOR MANUFACTURE OF PAINTS FREIGHT PREPAID LI LO</v>
          </cell>
          <cell r="Y4477" t="str">
            <v>Valide</v>
          </cell>
        </row>
        <row r="4478">
          <cell r="A4478" t="str">
            <v>MSDU7000229</v>
          </cell>
          <cell r="B4478">
            <v>40</v>
          </cell>
          <cell r="C4478" t="str">
            <v>WECC2050MBA0604</v>
          </cell>
          <cell r="D4478">
            <v>0</v>
          </cell>
          <cell r="E4478">
            <v>0</v>
          </cell>
          <cell r="F4478">
            <v>0</v>
          </cell>
          <cell r="G4478">
            <v>0</v>
          </cell>
          <cell r="H4478">
            <v>0</v>
          </cell>
          <cell r="I4478" t="str">
            <v>2020 MSA 167277</v>
          </cell>
          <cell r="J4478">
            <v>1</v>
          </cell>
          <cell r="K4478" t="str">
            <v>THE WORLD COMPANY FOR DRAWING AND MANUFACTURING WIRES</v>
          </cell>
          <cell r="L4478" t="str">
            <v>STEELWOOL AFRICA LTD</v>
          </cell>
          <cell r="M4478" t="str">
            <v>LK</v>
          </cell>
          <cell r="N4478" t="str">
            <v>LKCMB</v>
          </cell>
          <cell r="O4478" t="str">
            <v>PX</v>
          </cell>
          <cell r="P4478">
            <v>14766</v>
          </cell>
          <cell r="Q4478">
            <v>14766</v>
          </cell>
          <cell r="R4478">
            <v>14766</v>
          </cell>
          <cell r="S4478">
            <v>14766</v>
          </cell>
          <cell r="T4478">
            <v>426000</v>
          </cell>
          <cell r="U4478">
            <v>426000</v>
          </cell>
          <cell r="V4478">
            <v>426000</v>
          </cell>
          <cell r="W4478">
            <v>426000</v>
          </cell>
          <cell r="X4478" t="str">
            <v>2 X 20 DV + 16 X 40 HC CONTAINERS SAID TO CONTAIN 14766 PACKAGES CONTAIN 12160 ROLLS STEEL WOOL EACH ONE ROLL WEIGHT 25 KG 304 TONS 1600 ROLLS BINDING WIRE 1 50 MM EACH ROLL WEIGHT 25 KG 40 TONS 960 ROLLS GALVANIZED WIRE 1 60 MM EACH ROLL 25 KG 24 TONS 46 PALLETS WELDING ELECTRODES 53 TONS CARGO IN TRANSIT TO ICD EMBAKASI ON RECEIVER S ACCOUNT ACCORDING TO PROFORMA INVOICE NO HM 21242020 HS CODE STEEL WOOL 732310 BINDING WIRE 721710 GALVANIZED WIRE 721720 IDF E2008376232 21 DAYS FREE OF DEMURRAGE FREIGHT PREPAID UP TO MOMBASA ONLY LI LO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GALVANIZED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40 HC CONTAINER SAID TO CONTAIN 920 ROLLS CONTAIN 760 ROLLS STEEL WOOL 160 ROLLS BINDING 1 X 20 DV CONTAINER SAID T</v>
          </cell>
          <cell r="Y4478" t="str">
            <v>Valide</v>
          </cell>
        </row>
        <row r="4479">
          <cell r="A4479" t="str">
            <v>CAIU3025107</v>
          </cell>
          <cell r="B4479">
            <v>20</v>
          </cell>
          <cell r="C4479" t="str">
            <v>WECC2050MBA0620</v>
          </cell>
          <cell r="D4479">
            <v>0</v>
          </cell>
          <cell r="E4479">
            <v>0</v>
          </cell>
          <cell r="F4479">
            <v>0</v>
          </cell>
          <cell r="G4479">
            <v>0</v>
          </cell>
          <cell r="H4479">
            <v>0</v>
          </cell>
          <cell r="I4479" t="str">
            <v>2020 MSA 167380</v>
          </cell>
          <cell r="J4479">
            <v>68</v>
          </cell>
          <cell r="K4479" t="str">
            <v>KAMA FOR COATING AND MANUFACTURING CO FOR ACCOUNT OF ASE METALS NV</v>
          </cell>
          <cell r="L4479" t="str">
            <v>KENS METAL INDUSTRIES LTD</v>
          </cell>
          <cell r="M4479" t="str">
            <v>LK</v>
          </cell>
          <cell r="N4479" t="str">
            <v>LKCMB</v>
          </cell>
          <cell r="O4479" t="str">
            <v>CO</v>
          </cell>
          <cell r="P4479">
            <v>52</v>
          </cell>
          <cell r="Q4479">
            <v>52</v>
          </cell>
          <cell r="R4479">
            <v>52</v>
          </cell>
          <cell r="S4479">
            <v>52</v>
          </cell>
          <cell r="T4479">
            <v>103005</v>
          </cell>
          <cell r="U4479">
            <v>103005</v>
          </cell>
          <cell r="V4479">
            <v>103005</v>
          </cell>
          <cell r="W4479">
            <v>103005</v>
          </cell>
          <cell r="X4479" t="str">
            <v>4 X 20 DV CONTAINERS SAID TO CONTAIN 52 COILS PRIME GALVANIZED STEEL SLITS HS CODE 721230 SHIPPED ON BOARD FREIGHT PREPAID LI LO 1 X 20 DV CONTAINER SAID TO CONTAIN 12 COILS PRIME GALVANIZED STEEL SLITS 1 X 20 DV CONTAINER SAID TO CONTAIN 16 COILS PRIME GALVANIZED STEEL SLITS 1 X 20 DV CONTAINER SAID TO CONTAIN 13 COILS PRIME GALVANIZED STEEL SLITS</v>
          </cell>
          <cell r="Y4479" t="str">
            <v>Valide</v>
          </cell>
        </row>
        <row r="4480">
          <cell r="A4480" t="str">
            <v>WECU2152017</v>
          </cell>
          <cell r="B4480">
            <v>20</v>
          </cell>
          <cell r="C4480" t="str">
            <v>WECC2050MBA0640</v>
          </cell>
          <cell r="D4480">
            <v>0</v>
          </cell>
          <cell r="E4480">
            <v>0</v>
          </cell>
          <cell r="F4480">
            <v>0</v>
          </cell>
          <cell r="G4480">
            <v>0</v>
          </cell>
          <cell r="H4480">
            <v>0</v>
          </cell>
          <cell r="I4480" t="str">
            <v>2020 MSA 167380</v>
          </cell>
          <cell r="J4480">
            <v>36</v>
          </cell>
          <cell r="K4480" t="str">
            <v>KAMA FOR COATING AND MANUFACTURING CO</v>
          </cell>
          <cell r="L4480" t="str">
            <v>NATIONWIDE ELECTRICAL INDUSTRIES LTD</v>
          </cell>
          <cell r="M4480" t="str">
            <v>LK</v>
          </cell>
          <cell r="N4480" t="str">
            <v>LKCMB</v>
          </cell>
          <cell r="O4480" t="str">
            <v>PK</v>
          </cell>
          <cell r="P4480">
            <v>34</v>
          </cell>
          <cell r="Q4480">
            <v>34</v>
          </cell>
          <cell r="R4480">
            <v>34</v>
          </cell>
          <cell r="S4480">
            <v>34</v>
          </cell>
          <cell r="T4480">
            <v>100640</v>
          </cell>
          <cell r="U4480">
            <v>100640</v>
          </cell>
          <cell r="V4480">
            <v>100640</v>
          </cell>
          <cell r="W4480">
            <v>100640</v>
          </cell>
          <cell r="X4480" t="str">
            <v>4 X 20DV CONTAINER SAID TO CONTAIN 9 PACKAGES PRIME GALVANIZED STEEL COILS AND OR SHEETS 1 X 20 DV CONTAINER SAID TO CONTAIN 8 PACKAGES PRIME GALVANIZED STEEL COILS AND OR SHEETS 1 X 20 DV CONTAINER SAID TO CONTAIN 8 PACKAGES PRIME GALVANIZED STEEL COILS AND OR SHEETS 1 X 20 DV CONTAINER SAID TO CONTAIN 9 PACKAGES PRIME GALVANIZED STEEL COILS AND OR SHEETS 4 X 20 DV CONTAINERS SAID TO CONTAIN 34 PACKAGES CONTAIN 6 COILS + 28 BUNDLES PRIME GALVANIZED STEEL COILS AND OR SHEETS HS CODE 721049 L C NO 021121 20 000015 OF GUARANTY TRUST BANK KENYA LTD ISSUED ON 23 07 2020 IDF NO E2007362298 SHIPPED ON BOARD 1 9 2020 21 DAYS FREE OF DEMURRAGE CARGO IN TRANSIT TO ICD EMBAKASI-NAIROBI ON RECEIVER S ACCOUNT RISK FREIGHT PREPAID UP TO MOMBASA ONLY LI LO</v>
          </cell>
          <cell r="Y4480" t="str">
            <v>Valide</v>
          </cell>
        </row>
        <row r="4481">
          <cell r="A4481" t="str">
            <v>BSIU9340966</v>
          </cell>
          <cell r="B4481">
            <v>40</v>
          </cell>
          <cell r="C4481" t="str">
            <v>WECC2095NBO1008</v>
          </cell>
          <cell r="D4481">
            <v>0</v>
          </cell>
          <cell r="E4481">
            <v>0</v>
          </cell>
          <cell r="F4481">
            <v>0</v>
          </cell>
          <cell r="G4481">
            <v>0</v>
          </cell>
          <cell r="H4481">
            <v>0</v>
          </cell>
          <cell r="I4481" t="str">
            <v>2020 MSA 167277</v>
          </cell>
          <cell r="J4481">
            <v>6</v>
          </cell>
          <cell r="K4481" t="str">
            <v>Bewital petfood GmbH Co KG</v>
          </cell>
          <cell r="L4481" t="str">
            <v>AQUAPET STATIONERS LTD</v>
          </cell>
          <cell r="M4481" t="str">
            <v>LK</v>
          </cell>
          <cell r="N4481" t="str">
            <v>LKCMB</v>
          </cell>
          <cell r="O4481" t="str">
            <v>PK</v>
          </cell>
          <cell r="P4481">
            <v>3449</v>
          </cell>
          <cell r="Q4481">
            <v>3449</v>
          </cell>
          <cell r="R4481">
            <v>3449</v>
          </cell>
          <cell r="S4481">
            <v>3449</v>
          </cell>
          <cell r="T4481">
            <v>24156</v>
          </cell>
          <cell r="U4481">
            <v>24156</v>
          </cell>
          <cell r="V4481">
            <v>24156</v>
          </cell>
          <cell r="W4481">
            <v>24156</v>
          </cell>
          <cell r="X4481" t="str">
            <v>1X40 HC CONTAINER STC 3449X BAGS PETFOOD 22 922 80 kgs net 24 156 40 kgs gross</v>
          </cell>
          <cell r="Y4481" t="str">
            <v>Valide</v>
          </cell>
        </row>
        <row r="4482">
          <cell r="A4482" t="str">
            <v>CAAU5030291</v>
          </cell>
          <cell r="B4482">
            <v>40</v>
          </cell>
          <cell r="C4482" t="str">
            <v>WECC2096EMB1079</v>
          </cell>
          <cell r="D4482">
            <v>0</v>
          </cell>
          <cell r="E4482">
            <v>0</v>
          </cell>
          <cell r="F4482">
            <v>0</v>
          </cell>
          <cell r="G4482">
            <v>0</v>
          </cell>
          <cell r="H4482">
            <v>0</v>
          </cell>
          <cell r="I4482" t="str">
            <v>2020 MSA 167302</v>
          </cell>
          <cell r="J4482">
            <v>9</v>
          </cell>
          <cell r="K4482" t="str">
            <v>Al Shafar Steel Engineering L L C ASSENT</v>
          </cell>
          <cell r="L4482" t="str">
            <v>MARUBENI CORPORATION</v>
          </cell>
          <cell r="M4482" t="str">
            <v>AE</v>
          </cell>
          <cell r="N4482" t="str">
            <v>AEJEA</v>
          </cell>
          <cell r="O4482" t="str">
            <v>PK</v>
          </cell>
          <cell r="P4482">
            <v>22</v>
          </cell>
          <cell r="Q4482">
            <v>22</v>
          </cell>
          <cell r="R4482">
            <v>0</v>
          </cell>
          <cell r="S4482">
            <v>0</v>
          </cell>
          <cell r="T4482">
            <v>112159</v>
          </cell>
          <cell r="U4482">
            <v>112159</v>
          </cell>
          <cell r="V4482">
            <v>0</v>
          </cell>
          <cell r="W4482">
            <v>0</v>
          </cell>
          <cell r="X4482" t="str">
            <v>8X40HC CONTAINERS Fabricated Structural Steel NET WEIGHT 12682 00 Fabricated Structural Steel NET WEIGHT 10778 00 Fabricated Structural Steel NET WEIGHT 15198 00 Fabricated Structural Steel NET WEIGHT 12600 00 Fabricated Structural Steel NET WEIGHT 10090 00 Fabricated Structural Steel NET WEIGHT 13446 00 Fabricated Structural Steel NET WEIGHT 14069 00 Fabricated Structural Steel NET WEIGHT 17901 00 Steel and Cladding Supply for Olkaria Additional Unit 6 Power Development Project CFR Mombasa Kenya HS CODE 73089090 ED NO 201-04751028-20 LC LC011100020268 Dtd 08 11 2019 2nd Notify party BOLLORE TRANSPORT LOGISTICS KENYA ATTN DENNIS NJOROGE TEL +254 0 20642 2338 EMAIL DENIS NJOROGE BOLLORE COM PIN NO P000600883U COMPONET PART OF GOODS WITH STANDARD ACCESSORIES OF GOODS WHICH ARE NECESSARY FOR OLKARIA ADDITIONAL UNIT 6 POWER DEVELOPMENT PROJECT SHIPMENT NO CV12 INVOICE NO 9PHX0409</v>
          </cell>
          <cell r="Y4482" t="str">
            <v>Valide</v>
          </cell>
        </row>
        <row r="4483">
          <cell r="A4483" t="str">
            <v>MEDU8365440</v>
          </cell>
          <cell r="B4483">
            <v>40</v>
          </cell>
          <cell r="C4483" t="str">
            <v>WECC2096EMB1079</v>
          </cell>
          <cell r="D4483">
            <v>0</v>
          </cell>
          <cell r="E4483">
            <v>0</v>
          </cell>
          <cell r="F4483">
            <v>0</v>
          </cell>
          <cell r="G4483">
            <v>0</v>
          </cell>
          <cell r="H4483">
            <v>0</v>
          </cell>
          <cell r="I4483" t="str">
            <v>2020 MSA 167302</v>
          </cell>
          <cell r="J4483">
            <v>9</v>
          </cell>
          <cell r="K4483" t="str">
            <v>Al Shafar Steel Engineering L L C ASSENT</v>
          </cell>
          <cell r="L4483" t="str">
            <v>MARUBENI CORPORATION</v>
          </cell>
          <cell r="M4483" t="str">
            <v>AE</v>
          </cell>
          <cell r="N4483" t="str">
            <v>AEJEA</v>
          </cell>
          <cell r="O4483" t="str">
            <v>PK</v>
          </cell>
          <cell r="P4483">
            <v>22</v>
          </cell>
          <cell r="Q4483">
            <v>22</v>
          </cell>
          <cell r="R4483">
            <v>0</v>
          </cell>
          <cell r="S4483">
            <v>0</v>
          </cell>
          <cell r="T4483">
            <v>112159</v>
          </cell>
          <cell r="U4483">
            <v>112159</v>
          </cell>
          <cell r="V4483">
            <v>0</v>
          </cell>
          <cell r="W4483">
            <v>0</v>
          </cell>
          <cell r="X4483" t="str">
            <v>8X40HC CONTAINERS Fabricated Structural Steel NET WEIGHT 12682 00 Fabricated Structural Steel NET WEIGHT 10778 00 Fabricated Structural Steel NET WEIGHT 15198 00 Fabricated Structural Steel NET WEIGHT 12600 00 Fabricated Structural Steel NET WEIGHT 10090 00 Fabricated Structural Steel NET WEIGHT 13446 00 Fabricated Structural Steel NET WEIGHT 14069 00 Fabricated Structural Steel NET WEIGHT 17901 00 Steel and Cladding Supply for Olkaria Additional Unit 6 Power Development Project CFR Mombasa Kenya HS CODE 73089090 ED NO 201-04751028-20 LC LC011100020268 Dtd 08 11 2019 2nd Notify party BOLLORE TRANSPORT LOGISTICS KENYA ATTN DENNIS NJOROGE TEL +254 0 20642 2338 EMAIL DENIS NJOROGE BOLLORE COM PIN NO P000600883U COMPONET PART OF GOODS WITH STANDARD ACCESSORIES OF GOODS WHICH ARE NECESSARY FOR OLKARIA ADDITIONAL UNIT 6 POWER DEVELOPMENT PROJECT SHIPMENT NO CV12 INVOICE NO 9PHX0409</v>
          </cell>
          <cell r="Y4483" t="str">
            <v>Valide</v>
          </cell>
        </row>
        <row r="4484">
          <cell r="A4484" t="str">
            <v>CAIU7841618</v>
          </cell>
          <cell r="B4484">
            <v>40</v>
          </cell>
          <cell r="C4484" t="str">
            <v>WECC2096EMB1079</v>
          </cell>
          <cell r="D4484">
            <v>0</v>
          </cell>
          <cell r="E4484">
            <v>0</v>
          </cell>
          <cell r="F4484">
            <v>0</v>
          </cell>
          <cell r="G4484">
            <v>0</v>
          </cell>
          <cell r="H4484">
            <v>0</v>
          </cell>
          <cell r="I4484" t="str">
            <v>2020 MSA 167302</v>
          </cell>
          <cell r="J4484">
            <v>9</v>
          </cell>
          <cell r="K4484" t="str">
            <v>Al Shafar Steel Engineering L L C ASSENT</v>
          </cell>
          <cell r="L4484" t="str">
            <v>MARUBENI CORPORATION</v>
          </cell>
          <cell r="M4484" t="str">
            <v>AE</v>
          </cell>
          <cell r="N4484" t="str">
            <v>AEJEA</v>
          </cell>
          <cell r="O4484" t="str">
            <v>PK</v>
          </cell>
          <cell r="P4484">
            <v>22</v>
          </cell>
          <cell r="Q4484">
            <v>22</v>
          </cell>
          <cell r="R4484">
            <v>0</v>
          </cell>
          <cell r="S4484">
            <v>0</v>
          </cell>
          <cell r="T4484">
            <v>112159</v>
          </cell>
          <cell r="U4484">
            <v>112159</v>
          </cell>
          <cell r="V4484">
            <v>0</v>
          </cell>
          <cell r="W4484">
            <v>0</v>
          </cell>
          <cell r="X4484" t="str">
            <v>8X40HC CONTAINERS Fabricated Structural Steel NET WEIGHT 12682 00 Fabricated Structural Steel NET WEIGHT 10778 00 Fabricated Structural Steel NET WEIGHT 15198 00 Fabricated Structural Steel NET WEIGHT 12600 00 Fabricated Structural Steel NET WEIGHT 10090 00 Fabricated Structural Steel NET WEIGHT 13446 00 Fabricated Structural Steel NET WEIGHT 14069 00 Fabricated Structural Steel NET WEIGHT 17901 00 Steel and Cladding Supply for Olkaria Additional Unit 6 Power Development Project CFR Mombasa Kenya HS CODE 73089090 ED NO 201-04751028-20 LC LC011100020268 Dtd 08 11 2019 2nd Notify party BOLLORE TRANSPORT LOGISTICS KENYA ATTN DENNIS NJOROGE TEL +254 0 20642 2338 EMAIL DENIS NJOROGE BOLLORE COM PIN NO P000600883U COMPONET PART OF GOODS WITH STANDARD ACCESSORIES OF GOODS WHICH ARE NECESSARY FOR OLKARIA ADDITIONAL UNIT 6 POWER DEVELOPMENT PROJECT SHIPMENT NO CV12 INVOICE NO 9PHX0409</v>
          </cell>
          <cell r="Y4484" t="str">
            <v>Valide</v>
          </cell>
        </row>
        <row r="4485">
          <cell r="A4485" t="str">
            <v>MEDU8389864</v>
          </cell>
          <cell r="B4485">
            <v>40</v>
          </cell>
          <cell r="C4485" t="str">
            <v>WECC2096EMB1079</v>
          </cell>
          <cell r="D4485">
            <v>0</v>
          </cell>
          <cell r="E4485">
            <v>0</v>
          </cell>
          <cell r="F4485">
            <v>0</v>
          </cell>
          <cell r="G4485">
            <v>0</v>
          </cell>
          <cell r="H4485">
            <v>0</v>
          </cell>
          <cell r="I4485" t="str">
            <v>2020 MSA 167302</v>
          </cell>
          <cell r="J4485">
            <v>9</v>
          </cell>
          <cell r="K4485" t="str">
            <v>Al Shafar Steel Engineering L L C ASSENT</v>
          </cell>
          <cell r="L4485" t="str">
            <v>MARUBENI CORPORATION</v>
          </cell>
          <cell r="M4485" t="str">
            <v>AE</v>
          </cell>
          <cell r="N4485" t="str">
            <v>AEJEA</v>
          </cell>
          <cell r="O4485" t="str">
            <v>PK</v>
          </cell>
          <cell r="P4485">
            <v>22</v>
          </cell>
          <cell r="Q4485">
            <v>22</v>
          </cell>
          <cell r="R4485">
            <v>0</v>
          </cell>
          <cell r="S4485">
            <v>0</v>
          </cell>
          <cell r="T4485">
            <v>112159</v>
          </cell>
          <cell r="U4485">
            <v>112159</v>
          </cell>
          <cell r="V4485">
            <v>0</v>
          </cell>
          <cell r="W4485">
            <v>0</v>
          </cell>
          <cell r="X4485" t="str">
            <v>8X40HC CONTAINERS Fabricated Structural Steel NET WEIGHT 12682 00 Fabricated Structural Steel NET WEIGHT 10778 00 Fabricated Structural Steel NET WEIGHT 15198 00 Fabricated Structural Steel NET WEIGHT 12600 00 Fabricated Structural Steel NET WEIGHT 10090 00 Fabricated Structural Steel NET WEIGHT 13446 00 Fabricated Structural Steel NET WEIGHT 14069 00 Fabricated Structural Steel NET WEIGHT 17901 00 Steel and Cladding Supply for Olkaria Additional Unit 6 Power Development Project CFR Mombasa Kenya HS CODE 73089090 ED NO 201-04751028-20 LC LC011100020268 Dtd 08 11 2019 2nd Notify party BOLLORE TRANSPORT LOGISTICS KENYA ATTN DENNIS NJOROGE TEL +254 0 20642 2338 EMAIL DENIS NJOROGE BOLLORE COM PIN NO P000600883U COMPONET PART OF GOODS WITH STANDARD ACCESSORIES OF GOODS WHICH ARE NECESSARY FOR OLKARIA ADDITIONAL UNIT 6 POWER DEVELOPMENT PROJECT SHIPMENT NO CV12 INVOICE NO 9PHX0409</v>
          </cell>
          <cell r="Y4485" t="str">
            <v>Valide</v>
          </cell>
        </row>
        <row r="4486">
          <cell r="A4486" t="str">
            <v>MEDU8664858</v>
          </cell>
          <cell r="B4486">
            <v>40</v>
          </cell>
          <cell r="C4486" t="str">
            <v>WECC2096EMB1079</v>
          </cell>
          <cell r="D4486">
            <v>0</v>
          </cell>
          <cell r="E4486">
            <v>0</v>
          </cell>
          <cell r="F4486">
            <v>0</v>
          </cell>
          <cell r="G4486">
            <v>0</v>
          </cell>
          <cell r="H4486">
            <v>0</v>
          </cell>
          <cell r="I4486" t="str">
            <v>2020 MSA 167302</v>
          </cell>
          <cell r="J4486">
            <v>9</v>
          </cell>
          <cell r="K4486" t="str">
            <v>Al Shafar Steel Engineering L L C ASSENT</v>
          </cell>
          <cell r="L4486" t="str">
            <v>MARUBENI CORPORATION</v>
          </cell>
          <cell r="M4486" t="str">
            <v>AE</v>
          </cell>
          <cell r="N4486" t="str">
            <v>AEJEA</v>
          </cell>
          <cell r="O4486" t="str">
            <v>PK</v>
          </cell>
          <cell r="P4486">
            <v>22</v>
          </cell>
          <cell r="Q4486">
            <v>22</v>
          </cell>
          <cell r="R4486">
            <v>0</v>
          </cell>
          <cell r="S4486">
            <v>0</v>
          </cell>
          <cell r="T4486">
            <v>112159</v>
          </cell>
          <cell r="U4486">
            <v>112159</v>
          </cell>
          <cell r="V4486">
            <v>0</v>
          </cell>
          <cell r="W4486">
            <v>0</v>
          </cell>
          <cell r="X4486" t="str">
            <v>8X40HC CONTAINERS Fabricated Structural Steel NET WEIGHT 12682 00 Fabricated Structural Steel NET WEIGHT 10778 00 Fabricated Structural Steel NET WEIGHT 15198 00 Fabricated Structural Steel NET WEIGHT 12600 00 Fabricated Structural Steel NET WEIGHT 10090 00 Fabricated Structural Steel NET WEIGHT 13446 00 Fabricated Structural Steel NET WEIGHT 14069 00 Fabricated Structural Steel NET WEIGHT 17901 00 Steel and Cladding Supply for Olkaria Additional Unit 6 Power Development Project CFR Mombasa Kenya HS CODE 73089090 ED NO 201-04751028-20 LC LC011100020268 Dtd 08 11 2019 2nd Notify party BOLLORE TRANSPORT LOGISTICS KENYA ATTN DENNIS NJOROGE TEL +254 0 20642 2338 EMAIL DENIS NJOROGE BOLLORE COM PIN NO P000600883U COMPONET PART OF GOODS WITH STANDARD ACCESSORIES OF GOODS WHICH ARE NECESSARY FOR OLKARIA ADDITIONAL UNIT 6 POWER DEVELOPMENT PROJECT SHIPMENT NO CV12 INVOICE NO 9PHX0409</v>
          </cell>
          <cell r="Y4486" t="str">
            <v>Valide</v>
          </cell>
        </row>
        <row r="4487">
          <cell r="A4487" t="str">
            <v>MEDU8550900</v>
          </cell>
          <cell r="B4487">
            <v>40</v>
          </cell>
          <cell r="C4487" t="str">
            <v>WECC2096EMB1079</v>
          </cell>
          <cell r="D4487">
            <v>0</v>
          </cell>
          <cell r="E4487">
            <v>0</v>
          </cell>
          <cell r="F4487">
            <v>0</v>
          </cell>
          <cell r="G4487">
            <v>0</v>
          </cell>
          <cell r="H4487">
            <v>0</v>
          </cell>
          <cell r="I4487" t="str">
            <v>2020 MSA 167302</v>
          </cell>
          <cell r="J4487">
            <v>9</v>
          </cell>
          <cell r="K4487" t="str">
            <v>Al Shafar Steel Engineering L L C ASSENT</v>
          </cell>
          <cell r="L4487" t="str">
            <v>MARUBENI CORPORATION</v>
          </cell>
          <cell r="M4487" t="str">
            <v>AE</v>
          </cell>
          <cell r="N4487" t="str">
            <v>AEJEA</v>
          </cell>
          <cell r="O4487" t="str">
            <v>PK</v>
          </cell>
          <cell r="P4487">
            <v>22</v>
          </cell>
          <cell r="Q4487">
            <v>22</v>
          </cell>
          <cell r="R4487">
            <v>0</v>
          </cell>
          <cell r="S4487">
            <v>0</v>
          </cell>
          <cell r="T4487">
            <v>112159</v>
          </cell>
          <cell r="U4487">
            <v>112159</v>
          </cell>
          <cell r="V4487">
            <v>0</v>
          </cell>
          <cell r="W4487">
            <v>0</v>
          </cell>
          <cell r="X4487" t="str">
            <v>8X40HC CONTAINERS Fabricated Structural Steel NET WEIGHT 12682 00 Fabricated Structural Steel NET WEIGHT 10778 00 Fabricated Structural Steel NET WEIGHT 15198 00 Fabricated Structural Steel NET WEIGHT 12600 00 Fabricated Structural Steel NET WEIGHT 10090 00 Fabricated Structural Steel NET WEIGHT 13446 00 Fabricated Structural Steel NET WEIGHT 14069 00 Fabricated Structural Steel NET WEIGHT 17901 00 Steel and Cladding Supply for Olkaria Additional Unit 6 Power Development Project CFR Mombasa Kenya HS CODE 73089090 ED NO 201-04751028-20 LC LC011100020268 Dtd 08 11 2019 2nd Notify party BOLLORE TRANSPORT LOGISTICS KENYA ATTN DENNIS NJOROGE TEL +254 0 20642 2338 EMAIL DENIS NJOROGE BOLLORE COM PIN NO P000600883U COMPONET PART OF GOODS WITH STANDARD ACCESSORIES OF GOODS WHICH ARE NECESSARY FOR OLKARIA ADDITIONAL UNIT 6 POWER DEVELOPMENT PROJECT SHIPMENT NO CV12 INVOICE NO 9PHX0409</v>
          </cell>
          <cell r="Y4487" t="str">
            <v>Valide</v>
          </cell>
        </row>
        <row r="4488">
          <cell r="A4488" t="str">
            <v>MEDU7973908</v>
          </cell>
          <cell r="B4488">
            <v>40</v>
          </cell>
          <cell r="C4488" t="str">
            <v>WECC2096EMB1079</v>
          </cell>
          <cell r="D4488">
            <v>0</v>
          </cell>
          <cell r="E4488">
            <v>0</v>
          </cell>
          <cell r="F4488">
            <v>0</v>
          </cell>
          <cell r="G4488">
            <v>0</v>
          </cell>
          <cell r="H4488">
            <v>0</v>
          </cell>
          <cell r="I4488" t="str">
            <v>2020 MSA 167302</v>
          </cell>
          <cell r="J4488">
            <v>9</v>
          </cell>
          <cell r="K4488" t="str">
            <v>Al Shafar Steel Engineering L L C ASSENT</v>
          </cell>
          <cell r="L4488" t="str">
            <v>MARUBENI CORPORATION</v>
          </cell>
          <cell r="M4488" t="str">
            <v>AE</v>
          </cell>
          <cell r="N4488" t="str">
            <v>AEJEA</v>
          </cell>
          <cell r="O4488" t="str">
            <v>PK</v>
          </cell>
          <cell r="P4488">
            <v>22</v>
          </cell>
          <cell r="Q4488">
            <v>22</v>
          </cell>
          <cell r="R4488">
            <v>0</v>
          </cell>
          <cell r="S4488">
            <v>0</v>
          </cell>
          <cell r="T4488">
            <v>112159</v>
          </cell>
          <cell r="U4488">
            <v>112159</v>
          </cell>
          <cell r="V4488">
            <v>0</v>
          </cell>
          <cell r="W4488">
            <v>0</v>
          </cell>
          <cell r="X4488" t="str">
            <v>8X40HC CONTAINERS Fabricated Structural Steel NET WEIGHT 12682 00 Fabricated Structural Steel NET WEIGHT 10778 00 Fabricated Structural Steel NET WEIGHT 15198 00 Fabricated Structural Steel NET WEIGHT 12600 00 Fabricated Structural Steel NET WEIGHT 10090 00 Fabricated Structural Steel NET WEIGHT 13446 00 Fabricated Structural Steel NET WEIGHT 14069 00 Fabricated Structural Steel NET WEIGHT 17901 00 Steel and Cladding Supply for Olkaria Additional Unit 6 Power Development Project CFR Mombasa Kenya HS CODE 73089090 ED NO 201-04751028-20 LC LC011100020268 Dtd 08 11 2019 2nd Notify party BOLLORE TRANSPORT LOGISTICS KENYA ATTN DENNIS NJOROGE TEL +254 0 20642 2338 EMAIL DENIS NJOROGE BOLLORE COM PIN NO P000600883U COMPONET PART OF GOODS WITH STANDARD ACCESSORIES OF GOODS WHICH ARE NECESSARY FOR OLKARIA ADDITIONAL UNIT 6 POWER DEVELOPMENT PROJECT SHIPMENT NO CV12 INVOICE NO 9PHX0409</v>
          </cell>
          <cell r="Y4488" t="str">
            <v>Valide</v>
          </cell>
        </row>
        <row r="4489">
          <cell r="A4489" t="str">
            <v>DFSU2936409</v>
          </cell>
          <cell r="B4489">
            <v>20</v>
          </cell>
          <cell r="C4489" t="str">
            <v>WECC2096EMB1080</v>
          </cell>
          <cell r="D4489">
            <v>0</v>
          </cell>
          <cell r="E4489">
            <v>0</v>
          </cell>
          <cell r="F4489">
            <v>0</v>
          </cell>
          <cell r="G4489">
            <v>0</v>
          </cell>
          <cell r="H4489">
            <v>0</v>
          </cell>
          <cell r="I4489" t="str">
            <v>2020 MSA 167435</v>
          </cell>
          <cell r="J4489">
            <v>11</v>
          </cell>
          <cell r="K4489" t="str">
            <v>QUEBEC PETROLEUM RESOURCES LIMITED</v>
          </cell>
          <cell r="L4489" t="str">
            <v>QUANTUM LUBRICANTS E A LIMITED</v>
          </cell>
          <cell r="M4489" t="str">
            <v>AE</v>
          </cell>
          <cell r="N4489" t="str">
            <v>AEJEA</v>
          </cell>
          <cell r="O4489" t="str">
            <v>PK</v>
          </cell>
          <cell r="P4489">
            <v>2</v>
          </cell>
          <cell r="Q4489">
            <v>2</v>
          </cell>
          <cell r="R4489">
            <v>2</v>
          </cell>
          <cell r="S4489">
            <v>2</v>
          </cell>
          <cell r="T4489">
            <v>41450</v>
          </cell>
          <cell r="U4489">
            <v>41450</v>
          </cell>
          <cell r="V4489">
            <v>41450</v>
          </cell>
          <cell r="W4489">
            <v>41450</v>
          </cell>
          <cell r="X4489" t="str">
            <v>2X20 DV CONTAINERS STC TOTAL 2X FLEXIBAG OF BASE OIL SN 500 GROUP I NET WEIGHT 20625 00 1X20 DV CONTAINER STC 1X FLEXIBAG OF BASE OIL SN 500 GROUP I NET WEIGHT 20625 00 H S CODE 2710 19 59 ED NO 1-1-55-2-20-15484 TOTAL FLEXIBAG 2 NOS TOTAL GROSS WEIGHT 41 450 00KGS TOTAL NET WEIGHT 41 250 00 KGS IDF NO E2007360177 21 DAYS FREE TIME AT POD</v>
          </cell>
          <cell r="Y4489" t="str">
            <v>Valide</v>
          </cell>
        </row>
        <row r="4490">
          <cell r="A4490" t="str">
            <v>TGHU0150440</v>
          </cell>
          <cell r="B4490">
            <v>20</v>
          </cell>
          <cell r="C4490" t="str">
            <v>WECC2096EMB1080</v>
          </cell>
          <cell r="D4490">
            <v>0</v>
          </cell>
          <cell r="E4490">
            <v>0</v>
          </cell>
          <cell r="F4490">
            <v>0</v>
          </cell>
          <cell r="G4490">
            <v>0</v>
          </cell>
          <cell r="H4490">
            <v>0</v>
          </cell>
          <cell r="I4490" t="str">
            <v>2020 MSA 167435</v>
          </cell>
          <cell r="J4490">
            <v>11</v>
          </cell>
          <cell r="K4490" t="str">
            <v>QUEBEC PETROLEUM RESOURCES LIMITED</v>
          </cell>
          <cell r="L4490" t="str">
            <v>QUANTUM LUBRICANTS E A LIMITED</v>
          </cell>
          <cell r="M4490" t="str">
            <v>AE</v>
          </cell>
          <cell r="N4490" t="str">
            <v>AEJEA</v>
          </cell>
          <cell r="O4490" t="str">
            <v>PK</v>
          </cell>
          <cell r="P4490">
            <v>2</v>
          </cell>
          <cell r="Q4490">
            <v>2</v>
          </cell>
          <cell r="R4490">
            <v>2</v>
          </cell>
          <cell r="S4490">
            <v>2</v>
          </cell>
          <cell r="T4490">
            <v>41450</v>
          </cell>
          <cell r="U4490">
            <v>41450</v>
          </cell>
          <cell r="V4490">
            <v>41450</v>
          </cell>
          <cell r="W4490">
            <v>41450</v>
          </cell>
          <cell r="X4490" t="str">
            <v>2X20 DV CONTAINERS STC TOTAL 2X FLEXIBAG OF BASE OIL SN 500 GROUP I NET WEIGHT 20625 00 1X20 DV CONTAINER STC 1X FLEXIBAG OF BASE OIL SN 500 GROUP I NET WEIGHT 20625 00 H S CODE 2710 19 59 ED NO 1-1-55-2-20-15484 TOTAL FLEXIBAG 2 NOS TOTAL GROSS WEIGHT 41 450 00KGS TOTAL NET WEIGHT 41 250 00 KGS IDF NO E2007360177 21 DAYS FREE TIME AT POD</v>
          </cell>
          <cell r="Y4490" t="str">
            <v>Valide</v>
          </cell>
        </row>
        <row r="4491">
          <cell r="A4491" t="str">
            <v>MSDU7777440</v>
          </cell>
          <cell r="B4491">
            <v>40</v>
          </cell>
          <cell r="C4491" t="str">
            <v>WECC2096EMB1082</v>
          </cell>
          <cell r="D4491">
            <v>0</v>
          </cell>
          <cell r="E4491">
            <v>0</v>
          </cell>
          <cell r="F4491">
            <v>0</v>
          </cell>
          <cell r="G4491">
            <v>0</v>
          </cell>
          <cell r="H4491">
            <v>0</v>
          </cell>
          <cell r="I4491" t="str">
            <v>2020 MSA 167435</v>
          </cell>
          <cell r="J4491">
            <v>10</v>
          </cell>
          <cell r="K4491" t="str">
            <v>SCANTRANS COMPUTERS LLC</v>
          </cell>
          <cell r="L4491" t="str">
            <v>TRUELAND KENYA LIMITED</v>
          </cell>
          <cell r="M4491" t="str">
            <v>AE</v>
          </cell>
          <cell r="N4491" t="str">
            <v>AEJEA</v>
          </cell>
          <cell r="O4491" t="str">
            <v>PK</v>
          </cell>
          <cell r="P4491">
            <v>1039</v>
          </cell>
          <cell r="Q4491">
            <v>1039</v>
          </cell>
          <cell r="R4491">
            <v>1039</v>
          </cell>
          <cell r="S4491">
            <v>1039</v>
          </cell>
          <cell r="T4491">
            <v>10512</v>
          </cell>
          <cell r="U4491">
            <v>10512</v>
          </cell>
          <cell r="V4491">
            <v>10512</v>
          </cell>
          <cell r="W4491">
            <v>10512</v>
          </cell>
          <cell r="X4491" t="str">
            <v>1X40 HC CONTAINER STC 1039X CARTONS DESKTOP SWITCH ROUTER HS CODE 85176290 ED NO 201-04761158-20</v>
          </cell>
          <cell r="Y4491" t="str">
            <v>Valide</v>
          </cell>
        </row>
        <row r="4492">
          <cell r="A4492" t="str">
            <v>CAIU7010975</v>
          </cell>
          <cell r="B4492">
            <v>40</v>
          </cell>
          <cell r="C4492" t="str">
            <v>WECC2096MBA1469</v>
          </cell>
          <cell r="D4492">
            <v>0</v>
          </cell>
          <cell r="E4492">
            <v>0</v>
          </cell>
          <cell r="F4492">
            <v>0</v>
          </cell>
          <cell r="G4492">
            <v>0</v>
          </cell>
          <cell r="H4492">
            <v>0</v>
          </cell>
          <cell r="I4492" t="str">
            <v>2020 MSA 167435</v>
          </cell>
          <cell r="J4492">
            <v>19</v>
          </cell>
          <cell r="K4492" t="str">
            <v>RECAZ STAR GENERAL TRADING LLC</v>
          </cell>
          <cell r="L4492" t="str">
            <v>VITAFOAM PRODUCTS LTD</v>
          </cell>
          <cell r="M4492" t="str">
            <v>AE</v>
          </cell>
          <cell r="N4492" t="str">
            <v>AEJEA</v>
          </cell>
          <cell r="O4492" t="str">
            <v>PK</v>
          </cell>
          <cell r="P4492">
            <v>312</v>
          </cell>
          <cell r="Q4492">
            <v>312</v>
          </cell>
          <cell r="R4492">
            <v>312</v>
          </cell>
          <cell r="S4492">
            <v>312</v>
          </cell>
          <cell r="T4492">
            <v>8000</v>
          </cell>
          <cell r="U4492">
            <v>8000</v>
          </cell>
          <cell r="V4492">
            <v>8000</v>
          </cell>
          <cell r="W4492">
            <v>8000</v>
          </cell>
          <cell r="X4492" t="str">
            <v>1X40 HC CONTAINER STC 312 X PACKAGES STC CHAIN STITCH TAPE EDGE MACHINE MATTRESS SEALING MACHINE CUP GRINDING WHEEL LIME TRANSFER PUMP MOTOR 10HP Total Net weight 7320 KG HS CODE 84522900 84224000 68042300 84138100 85014000 ED NO 201-04758895-20 THE GOODS ARE IN TRANSIT TO ICD EMBAKASI NAIROBI ON CONSIGNEE RISK AND RESPONSIBILITY</v>
          </cell>
          <cell r="Y4492" t="str">
            <v>Valide</v>
          </cell>
        </row>
        <row r="4493">
          <cell r="A4493" t="str">
            <v>WECU2112375</v>
          </cell>
          <cell r="B4493">
            <v>20</v>
          </cell>
          <cell r="C4493" t="str">
            <v>WECC20LIMBA1012</v>
          </cell>
          <cell r="D4493">
            <v>0</v>
          </cell>
          <cell r="E4493">
            <v>0</v>
          </cell>
          <cell r="F4493">
            <v>0</v>
          </cell>
          <cell r="G4493">
            <v>0</v>
          </cell>
          <cell r="H4493">
            <v>0</v>
          </cell>
          <cell r="I4493" t="str">
            <v>2020 MSA 167277</v>
          </cell>
          <cell r="J4493">
            <v>31</v>
          </cell>
          <cell r="K4493" t="str">
            <v>MARMOL COMPAC SA</v>
          </cell>
          <cell r="L4493" t="str">
            <v>DUNHILL IMPEX TRADING CO LTD</v>
          </cell>
          <cell r="M4493" t="str">
            <v>LK</v>
          </cell>
          <cell r="N4493" t="str">
            <v>LKCMB</v>
          </cell>
          <cell r="O4493" t="str">
            <v>PK</v>
          </cell>
          <cell r="P4493">
            <v>3</v>
          </cell>
          <cell r="Q4493">
            <v>3</v>
          </cell>
          <cell r="R4493">
            <v>3</v>
          </cell>
          <cell r="S4493">
            <v>3</v>
          </cell>
          <cell r="T4493">
            <v>22079</v>
          </cell>
          <cell r="U4493">
            <v>22079</v>
          </cell>
          <cell r="V4493">
            <v>22079</v>
          </cell>
          <cell r="W4493">
            <v>22079</v>
          </cell>
          <cell r="X4493" t="str">
            <v>1X20 DV CONTAINER STC 3X BUNDLES with 457 Pieces of Quartz</v>
          </cell>
          <cell r="Y4493" t="str">
            <v>Valide</v>
          </cell>
        </row>
        <row r="4494">
          <cell r="A4494" t="str">
            <v>CMAU6401788</v>
          </cell>
          <cell r="B4494">
            <v>40</v>
          </cell>
          <cell r="C4494" t="str">
            <v>WHJF009309</v>
          </cell>
          <cell r="D4494">
            <v>0</v>
          </cell>
          <cell r="E4494">
            <v>0</v>
          </cell>
          <cell r="F4494">
            <v>0</v>
          </cell>
          <cell r="G4494">
            <v>0</v>
          </cell>
          <cell r="H4494">
            <v>0</v>
          </cell>
          <cell r="I4494" t="str">
            <v>2020 MSA 167007</v>
          </cell>
          <cell r="J4494">
            <v>410</v>
          </cell>
          <cell r="K4494" t="str">
            <v>TRIANGLE TYRE CO LTDNO 56 QINGDAO MIDDLE ROAD WEIHAI CHINAC O TEAMWOR</v>
          </cell>
          <cell r="L4494" t="str">
            <v>AVIC INTERNATIONALHOLDING CORPORATIONADDRESS KARIMENU DAM WATERSUPPL</v>
          </cell>
          <cell r="M4494" t="str">
            <v>CN</v>
          </cell>
          <cell r="N4494" t="str">
            <v>SGSIN</v>
          </cell>
          <cell r="O4494" t="str">
            <v>PK</v>
          </cell>
          <cell r="P4494">
            <v>998</v>
          </cell>
          <cell r="Q4494">
            <v>998</v>
          </cell>
          <cell r="R4494">
            <v>0</v>
          </cell>
          <cell r="S4494">
            <v>0</v>
          </cell>
          <cell r="T4494">
            <v>81028</v>
          </cell>
          <cell r="U4494">
            <v>81028</v>
          </cell>
          <cell r="V4494">
            <v>0</v>
          </cell>
          <cell r="W4494">
            <v>0</v>
          </cell>
          <cell r="X4494" t="str">
            <v>NEW TYRES PKGS PCS SETS INTRANSIT TO ICD EMBAKASI HS CODE 401120 FREIGHT PREPAID TEL MRSONGTIANTIAN+254759601923</v>
          </cell>
          <cell r="Y4494" t="str">
            <v>Valide</v>
          </cell>
        </row>
        <row r="4495">
          <cell r="A4495" t="str">
            <v>GAOU6062654</v>
          </cell>
          <cell r="B4495">
            <v>40</v>
          </cell>
          <cell r="C4495" t="str">
            <v>WHJF009309</v>
          </cell>
          <cell r="D4495">
            <v>0</v>
          </cell>
          <cell r="E4495">
            <v>0</v>
          </cell>
          <cell r="F4495">
            <v>0</v>
          </cell>
          <cell r="G4495">
            <v>0</v>
          </cell>
          <cell r="H4495">
            <v>0</v>
          </cell>
          <cell r="I4495" t="str">
            <v>2020 MSA 167007</v>
          </cell>
          <cell r="J4495">
            <v>410</v>
          </cell>
          <cell r="K4495" t="str">
            <v>TRIANGLE TYRE CO LTDNO 56 QINGDAO MIDDLE ROAD WEIHAI CHINAC O TEAMWOR</v>
          </cell>
          <cell r="L4495" t="str">
            <v>AVIC INTERNATIONALHOLDING CORPORATIONADDRESS KARIMENU DAM WATERSUPPL</v>
          </cell>
          <cell r="M4495" t="str">
            <v>CN</v>
          </cell>
          <cell r="N4495" t="str">
            <v>SGSIN</v>
          </cell>
          <cell r="O4495" t="str">
            <v>PK</v>
          </cell>
          <cell r="P4495">
            <v>998</v>
          </cell>
          <cell r="Q4495">
            <v>998</v>
          </cell>
          <cell r="R4495">
            <v>0</v>
          </cell>
          <cell r="S4495">
            <v>0</v>
          </cell>
          <cell r="T4495">
            <v>81028</v>
          </cell>
          <cell r="U4495">
            <v>81028</v>
          </cell>
          <cell r="V4495">
            <v>0</v>
          </cell>
          <cell r="W4495">
            <v>0</v>
          </cell>
          <cell r="X4495" t="str">
            <v>NEW TYRES PKGS PCS SETS INTRANSIT TO ICD EMBAKASI HS CODE 401120 FREIGHT PREPAID TEL MRSONGTIANTIAN+254759601923</v>
          </cell>
          <cell r="Y4495" t="str">
            <v>Valide</v>
          </cell>
        </row>
        <row r="4496">
          <cell r="A4496" t="str">
            <v>BMOU6618894</v>
          </cell>
          <cell r="B4496">
            <v>40</v>
          </cell>
          <cell r="C4496" t="str">
            <v>WHJF009309</v>
          </cell>
          <cell r="D4496">
            <v>0</v>
          </cell>
          <cell r="E4496">
            <v>0</v>
          </cell>
          <cell r="F4496">
            <v>0</v>
          </cell>
          <cell r="G4496">
            <v>0</v>
          </cell>
          <cell r="H4496">
            <v>0</v>
          </cell>
          <cell r="I4496" t="str">
            <v>2020 MSA 167007</v>
          </cell>
          <cell r="J4496">
            <v>410</v>
          </cell>
          <cell r="K4496" t="str">
            <v>TRIANGLE TYRE CO LTDNO 56 QINGDAO MIDDLE ROAD WEIHAI CHINAC O TEAMWOR</v>
          </cell>
          <cell r="L4496" t="str">
            <v>AVIC INTERNATIONALHOLDING CORPORATIONADDRESS KARIMENU DAM WATERSUPPL</v>
          </cell>
          <cell r="M4496" t="str">
            <v>CN</v>
          </cell>
          <cell r="N4496" t="str">
            <v>SGSIN</v>
          </cell>
          <cell r="O4496" t="str">
            <v>PK</v>
          </cell>
          <cell r="P4496">
            <v>998</v>
          </cell>
          <cell r="Q4496">
            <v>998</v>
          </cell>
          <cell r="R4496">
            <v>0</v>
          </cell>
          <cell r="S4496">
            <v>0</v>
          </cell>
          <cell r="T4496">
            <v>81028</v>
          </cell>
          <cell r="U4496">
            <v>81028</v>
          </cell>
          <cell r="V4496">
            <v>0</v>
          </cell>
          <cell r="W4496">
            <v>0</v>
          </cell>
          <cell r="X4496" t="str">
            <v>NEW TYRES PKGS PCS SETS INTRANSIT TO ICD EMBAKASI HS CODE 401120 FREIGHT PREPAID TEL MRSONGTIANTIAN+254759601923</v>
          </cell>
          <cell r="Y4496" t="str">
            <v>Valide</v>
          </cell>
        </row>
        <row r="4497">
          <cell r="A4497" t="str">
            <v>TCKU6272455</v>
          </cell>
          <cell r="B4497">
            <v>40</v>
          </cell>
          <cell r="C4497" t="str">
            <v>WHJF009309</v>
          </cell>
          <cell r="D4497">
            <v>0</v>
          </cell>
          <cell r="E4497">
            <v>0</v>
          </cell>
          <cell r="F4497">
            <v>0</v>
          </cell>
          <cell r="G4497">
            <v>0</v>
          </cell>
          <cell r="H4497">
            <v>0</v>
          </cell>
          <cell r="I4497" t="str">
            <v>2020 MSA 167007</v>
          </cell>
          <cell r="J4497">
            <v>410</v>
          </cell>
          <cell r="K4497" t="str">
            <v>TRIANGLE TYRE CO LTDNO 56 QINGDAO MIDDLE ROAD WEIHAI CHINAC O TEAMWOR</v>
          </cell>
          <cell r="L4497" t="str">
            <v>AVIC INTERNATIONALHOLDING CORPORATIONADDRESS KARIMENU DAM WATERSUPPL</v>
          </cell>
          <cell r="M4497" t="str">
            <v>CN</v>
          </cell>
          <cell r="N4497" t="str">
            <v>SGSIN</v>
          </cell>
          <cell r="O4497" t="str">
            <v>PK</v>
          </cell>
          <cell r="P4497">
            <v>998</v>
          </cell>
          <cell r="Q4497">
            <v>998</v>
          </cell>
          <cell r="R4497">
            <v>0</v>
          </cell>
          <cell r="S4497">
            <v>0</v>
          </cell>
          <cell r="T4497">
            <v>81028</v>
          </cell>
          <cell r="U4497">
            <v>81028</v>
          </cell>
          <cell r="V4497">
            <v>0</v>
          </cell>
          <cell r="W4497">
            <v>0</v>
          </cell>
          <cell r="X4497" t="str">
            <v>NEW TYRES PKGS PCS SETS INTRANSIT TO ICD EMBAKASI HS CODE 401120 FREIGHT PREPAID TEL MRSONGTIANTIAN+254759601923</v>
          </cell>
          <cell r="Y4497" t="str">
            <v>Valide</v>
          </cell>
        </row>
        <row r="4498">
          <cell r="A4498" t="str">
            <v>CMAU7214610</v>
          </cell>
          <cell r="B4498">
            <v>40</v>
          </cell>
          <cell r="C4498" t="str">
            <v>WHJF009309</v>
          </cell>
          <cell r="D4498">
            <v>0</v>
          </cell>
          <cell r="E4498">
            <v>0</v>
          </cell>
          <cell r="F4498">
            <v>0</v>
          </cell>
          <cell r="G4498">
            <v>0</v>
          </cell>
          <cell r="H4498">
            <v>0</v>
          </cell>
          <cell r="I4498" t="str">
            <v>2020 MSA 167007</v>
          </cell>
          <cell r="J4498">
            <v>410</v>
          </cell>
          <cell r="K4498" t="str">
            <v>TRIANGLE TYRE CO LTDNO 56 QINGDAO MIDDLE ROAD WEIHAI CHINAC O TEAMWOR</v>
          </cell>
          <cell r="L4498" t="str">
            <v>AVIC INTERNATIONALHOLDING CORPORATIONADDRESS KARIMENU DAM WATERSUPPL</v>
          </cell>
          <cell r="M4498" t="str">
            <v>CN</v>
          </cell>
          <cell r="N4498" t="str">
            <v>SGSIN</v>
          </cell>
          <cell r="O4498" t="str">
            <v>PK</v>
          </cell>
          <cell r="P4498">
            <v>998</v>
          </cell>
          <cell r="Q4498">
            <v>998</v>
          </cell>
          <cell r="R4498">
            <v>0</v>
          </cell>
          <cell r="S4498">
            <v>0</v>
          </cell>
          <cell r="T4498">
            <v>81028</v>
          </cell>
          <cell r="U4498">
            <v>81028</v>
          </cell>
          <cell r="V4498">
            <v>0</v>
          </cell>
          <cell r="W4498">
            <v>0</v>
          </cell>
          <cell r="X4498" t="str">
            <v>NEW TYRES PKGS PCS SETS INTRANSIT TO ICD EMBAKASI HS CODE 401120 FREIGHT PREPAID TEL MRSONGTIANTIAN+254759601923</v>
          </cell>
          <cell r="Y4498" t="str">
            <v>Valide</v>
          </cell>
        </row>
        <row r="4499">
          <cell r="A4499" t="str">
            <v>PCIU9021616</v>
          </cell>
          <cell r="B4499">
            <v>40</v>
          </cell>
          <cell r="C4499" t="str">
            <v>WNZY00031800</v>
          </cell>
          <cell r="D4499">
            <v>0</v>
          </cell>
          <cell r="E4499">
            <v>0</v>
          </cell>
          <cell r="F4499">
            <v>0</v>
          </cell>
          <cell r="G4499">
            <v>0</v>
          </cell>
          <cell r="H4499">
            <v>0</v>
          </cell>
          <cell r="I4499" t="str">
            <v>2020 MSA 167401</v>
          </cell>
          <cell r="J4499">
            <v>183</v>
          </cell>
          <cell r="K4499" t="str">
            <v>ZHEJIANG TAOS ELECTRIC CO LTDADDJINHAI ECONOMIC AND TECHNICALDEVELOPM</v>
          </cell>
          <cell r="L4499" t="str">
            <v>BACKMART MERCHANTS LTD P O BOX56080 NAIROBI KENYAWANGUAGNES GMAIL COMP</v>
          </cell>
          <cell r="M4499" t="str">
            <v>CN</v>
          </cell>
          <cell r="N4499" t="str">
            <v>CNWNZ</v>
          </cell>
          <cell r="O4499" t="str">
            <v>CT</v>
          </cell>
          <cell r="P4499">
            <v>2392</v>
          </cell>
          <cell r="Q4499">
            <v>2392</v>
          </cell>
          <cell r="R4499">
            <v>2392</v>
          </cell>
          <cell r="S4499">
            <v>2392</v>
          </cell>
          <cell r="T4499">
            <v>25951</v>
          </cell>
          <cell r="U4499">
            <v>25951</v>
          </cell>
          <cell r="V4499">
            <v>25951</v>
          </cell>
          <cell r="W4499">
            <v>25951</v>
          </cell>
          <cell r="X4499" t="str">
            <v>SWITCH SOCKET CONNECTION PLATE DEM DET APPLICATION DAY - CTIC D5 21 DAYS FREE COMBINED DETENTION INBOUND CONTAINER CRITERIA RFA EXCEPTION NGB17A0742 - APPROVAL NUMBER LNTRF20040657B</v>
          </cell>
          <cell r="Y4499" t="str">
            <v>Valide</v>
          </cell>
        </row>
        <row r="4500">
          <cell r="A4500" t="str">
            <v>PCIU1887646</v>
          </cell>
          <cell r="B4500">
            <v>20</v>
          </cell>
          <cell r="C4500" t="str">
            <v>WUAT90109700</v>
          </cell>
          <cell r="D4500">
            <v>0</v>
          </cell>
          <cell r="E4500">
            <v>0</v>
          </cell>
          <cell r="F4500">
            <v>0</v>
          </cell>
          <cell r="G4500">
            <v>0</v>
          </cell>
          <cell r="H4500">
            <v>0</v>
          </cell>
          <cell r="I4500" t="str">
            <v>2020 MSA 167472</v>
          </cell>
          <cell r="J4500">
            <v>234</v>
          </cell>
          <cell r="K4500" t="str">
            <v>YICHANG TIANYUAN CANNED FOOD CO LTD</v>
          </cell>
          <cell r="L4500" t="str">
            <v>AFRO WINGS FOR TRADE SERVICESLIMITEDEMAILMAGDI AFROWINGS CO KEUNICOR</v>
          </cell>
          <cell r="M4500" t="str">
            <v>CN</v>
          </cell>
          <cell r="N4500" t="str">
            <v>CNYIC</v>
          </cell>
          <cell r="O4500" t="str">
            <v>CT</v>
          </cell>
          <cell r="P4500">
            <v>3880</v>
          </cell>
          <cell r="Q4500">
            <v>3880</v>
          </cell>
          <cell r="R4500">
            <v>0</v>
          </cell>
          <cell r="S4500">
            <v>0</v>
          </cell>
          <cell r="T4500">
            <v>44620</v>
          </cell>
          <cell r="U4500">
            <v>44620</v>
          </cell>
          <cell r="V4500">
            <v>0</v>
          </cell>
          <cell r="W4500">
            <v>0</v>
          </cell>
          <cell r="X4500" t="str">
            <v>3880CTNS CANNED WHITE KIDNEY BEANS IN TOMATO SAUCE PACKING 400G X24TINS CTN CARGOS IN TRANSIT FROM MOMBASA TO ICD EMBAKASI BY CONSIGNEE THE CARRIER S LIABILITY IS END AT MOMBASA 14 DAYS FREE DEMURRAGE AT DESTINATION ETD YICHANG 2020 8 25 ETA SHANGHAI 2020 9 10 NAIROBI P O BOX 1902 00606 PIN NO P051558775B MOMBASA-KENYA TEL 002110300100 OUD METHA DUBAI UNITED EMIRATES TEL 971 4 332 3851 FAX 971 4 323 3461 EMAIL ADMIN SUMMIT-CONNECTIONS COM</v>
          </cell>
          <cell r="Y4500" t="str">
            <v>Valide</v>
          </cell>
        </row>
        <row r="4501">
          <cell r="A4501" t="str">
            <v>PCIU1316734</v>
          </cell>
          <cell r="B4501">
            <v>20</v>
          </cell>
          <cell r="C4501" t="str">
            <v>WUAT90109700</v>
          </cell>
          <cell r="D4501">
            <v>0</v>
          </cell>
          <cell r="E4501">
            <v>0</v>
          </cell>
          <cell r="F4501">
            <v>0</v>
          </cell>
          <cell r="G4501">
            <v>0</v>
          </cell>
          <cell r="H4501">
            <v>0</v>
          </cell>
          <cell r="I4501" t="str">
            <v>2020 MSA 167472</v>
          </cell>
          <cell r="J4501">
            <v>234</v>
          </cell>
          <cell r="K4501" t="str">
            <v>YICHANG TIANYUAN CANNED FOOD CO LTD</v>
          </cell>
          <cell r="L4501" t="str">
            <v>AFRO WINGS FOR TRADE SERVICESLIMITEDEMAILMAGDI AFROWINGS CO KEUNICOR</v>
          </cell>
          <cell r="M4501" t="str">
            <v>CN</v>
          </cell>
          <cell r="N4501" t="str">
            <v>CNYIC</v>
          </cell>
          <cell r="O4501" t="str">
            <v>CT</v>
          </cell>
          <cell r="P4501">
            <v>3880</v>
          </cell>
          <cell r="Q4501">
            <v>3880</v>
          </cell>
          <cell r="R4501">
            <v>0</v>
          </cell>
          <cell r="S4501">
            <v>0</v>
          </cell>
          <cell r="T4501">
            <v>44620</v>
          </cell>
          <cell r="U4501">
            <v>44620</v>
          </cell>
          <cell r="V4501">
            <v>0</v>
          </cell>
          <cell r="W4501">
            <v>0</v>
          </cell>
          <cell r="X4501" t="str">
            <v>3880CTNS CANNED WHITE KIDNEY BEANS IN TOMATO SAUCE PACKING 400G X24TINS CTN CARGOS IN TRANSIT FROM MOMBASA TO ICD EMBAKASI BY CONSIGNEE THE CARRIER S LIABILITY IS END AT MOMBASA 14 DAYS FREE DEMURRAGE AT DESTINATION ETD YICHANG 2020 8 25 ETA SHANGHAI 2020 9 10 NAIROBI P O BOX 1902 00606 PIN NO P051558775B MOMBASA-KENYA TEL 002110300100 OUD METHA DUBAI UNITED EMIRATES TEL 971 4 332 3851 FAX 971 4 323 3461 EMAIL ADMIN SUMMIT-CONNECTIONS COM</v>
          </cell>
          <cell r="Y4501" t="str">
            <v>Valide</v>
          </cell>
        </row>
        <row r="4502">
          <cell r="A4502" t="str">
            <v>APHU6505613</v>
          </cell>
          <cell r="B4502">
            <v>40</v>
          </cell>
          <cell r="C4502" t="str">
            <v>XIA0501281</v>
          </cell>
          <cell r="D4502">
            <v>0</v>
          </cell>
          <cell r="E4502">
            <v>0</v>
          </cell>
          <cell r="F4502">
            <v>0</v>
          </cell>
          <cell r="G4502">
            <v>0</v>
          </cell>
          <cell r="H4502">
            <v>0</v>
          </cell>
          <cell r="I4502" t="str">
            <v>2020 MSA 167307</v>
          </cell>
          <cell r="J4502">
            <v>319</v>
          </cell>
          <cell r="K4502" t="str">
            <v>GUANGZHOU SUNDA INTERNATIONALTRADING CO LTD ROOM 4606 CITIC PLAZA N</v>
          </cell>
          <cell r="L4502" t="str">
            <v>SUNDA KENYA INDUSTRIAL COMPANYLIMITEDPIN NO P051681233WP O BOX 6780-0</v>
          </cell>
          <cell r="M4502" t="str">
            <v>CN</v>
          </cell>
          <cell r="N4502" t="str">
            <v>SGSIN</v>
          </cell>
          <cell r="O4502" t="str">
            <v>PK</v>
          </cell>
          <cell r="P4502">
            <v>761</v>
          </cell>
          <cell r="Q4502">
            <v>761</v>
          </cell>
          <cell r="R4502">
            <v>0</v>
          </cell>
          <cell r="S4502">
            <v>0</v>
          </cell>
          <cell r="T4502">
            <v>47656</v>
          </cell>
          <cell r="U4502">
            <v>47656</v>
          </cell>
          <cell r="V4502">
            <v>0</v>
          </cell>
          <cell r="W4502">
            <v>0</v>
          </cell>
          <cell r="X4502" t="str">
            <v>PE Film NON-WOVEN FABRICS POLYETHYLENE LAMINATED NONWOVENS INV NO 31125 ATHI RIVER MACHAKOS KENYA CONTACT PAUL MARETE DAVID WU MOBILE PHONE 0721542127 254786368233 E-MAIL IM KENYA-SUNDA COM CY-RAMP FCL FCL FREIGHT COLLECT</v>
          </cell>
          <cell r="Y4502" t="str">
            <v>Valide</v>
          </cell>
        </row>
        <row r="4503">
          <cell r="A4503" t="str">
            <v>TLLU4358323</v>
          </cell>
          <cell r="B4503">
            <v>40</v>
          </cell>
          <cell r="C4503" t="str">
            <v>XIA0501281</v>
          </cell>
          <cell r="D4503">
            <v>0</v>
          </cell>
          <cell r="E4503">
            <v>0</v>
          </cell>
          <cell r="F4503">
            <v>0</v>
          </cell>
          <cell r="G4503">
            <v>0</v>
          </cell>
          <cell r="H4503">
            <v>0</v>
          </cell>
          <cell r="I4503" t="str">
            <v>2020 MSA 167307</v>
          </cell>
          <cell r="J4503">
            <v>319</v>
          </cell>
          <cell r="K4503" t="str">
            <v>GUANGZHOU SUNDA INTERNATIONALTRADING CO LTD ROOM 4606 CITIC PLAZA N</v>
          </cell>
          <cell r="L4503" t="str">
            <v>SUNDA KENYA INDUSTRIAL COMPANYLIMITEDPIN NO P051681233WP O BOX 6780-0</v>
          </cell>
          <cell r="M4503" t="str">
            <v>CN</v>
          </cell>
          <cell r="N4503" t="str">
            <v>SGSIN</v>
          </cell>
          <cell r="O4503" t="str">
            <v>PK</v>
          </cell>
          <cell r="P4503">
            <v>761</v>
          </cell>
          <cell r="Q4503">
            <v>761</v>
          </cell>
          <cell r="R4503">
            <v>0</v>
          </cell>
          <cell r="S4503">
            <v>0</v>
          </cell>
          <cell r="T4503">
            <v>47656</v>
          </cell>
          <cell r="U4503">
            <v>47656</v>
          </cell>
          <cell r="V4503">
            <v>0</v>
          </cell>
          <cell r="W4503">
            <v>0</v>
          </cell>
          <cell r="X4503" t="str">
            <v>PE Film NON-WOVEN FABRICS POLYETHYLENE LAMINATED NONWOVENS INV NO 31125 ATHI RIVER MACHAKOS KENYA CONTACT PAUL MARETE DAVID WU MOBILE PHONE 0721542127 254786368233 E-MAIL IM KENYA-SUNDA COM CY-RAMP FCL FCL FREIGHT COLLECT</v>
          </cell>
          <cell r="Y4503" t="str">
            <v>Valide</v>
          </cell>
        </row>
        <row r="4504">
          <cell r="A4504" t="str">
            <v>CAIU9605859</v>
          </cell>
          <cell r="B4504">
            <v>40</v>
          </cell>
          <cell r="C4504" t="str">
            <v>XIA0501281</v>
          </cell>
          <cell r="D4504">
            <v>0</v>
          </cell>
          <cell r="E4504">
            <v>0</v>
          </cell>
          <cell r="F4504">
            <v>0</v>
          </cell>
          <cell r="G4504">
            <v>0</v>
          </cell>
          <cell r="H4504">
            <v>0</v>
          </cell>
          <cell r="I4504" t="str">
            <v>2020 MSA 167307</v>
          </cell>
          <cell r="J4504">
            <v>319</v>
          </cell>
          <cell r="K4504" t="str">
            <v>GUANGZHOU SUNDA INTERNATIONALTRADING CO LTD ROOM 4606 CITIC PLAZA N</v>
          </cell>
          <cell r="L4504" t="str">
            <v>SUNDA KENYA INDUSTRIAL COMPANYLIMITEDPIN NO P051681233WP O BOX 6780-0</v>
          </cell>
          <cell r="M4504" t="str">
            <v>CN</v>
          </cell>
          <cell r="N4504" t="str">
            <v>SGSIN</v>
          </cell>
          <cell r="O4504" t="str">
            <v>PK</v>
          </cell>
          <cell r="P4504">
            <v>761</v>
          </cell>
          <cell r="Q4504">
            <v>761</v>
          </cell>
          <cell r="R4504">
            <v>0</v>
          </cell>
          <cell r="S4504">
            <v>0</v>
          </cell>
          <cell r="T4504">
            <v>47656</v>
          </cell>
          <cell r="U4504">
            <v>47656</v>
          </cell>
          <cell r="V4504">
            <v>0</v>
          </cell>
          <cell r="W4504">
            <v>0</v>
          </cell>
          <cell r="X4504" t="str">
            <v>PE Film NON-WOVEN FABRICS POLYETHYLENE LAMINATED NONWOVENS INV NO 31125 ATHI RIVER MACHAKOS KENYA CONTACT PAUL MARETE DAVID WU MOBILE PHONE 0721542127 254786368233 E-MAIL IM KENYA-SUNDA COM CY-RAMP FCL FCL FREIGHT COLLECT</v>
          </cell>
          <cell r="Y4504" t="str">
            <v>Valide</v>
          </cell>
        </row>
        <row r="4505">
          <cell r="A4505" t="str">
            <v>APHU6571723</v>
          </cell>
          <cell r="B4505">
            <v>40</v>
          </cell>
          <cell r="C4505" t="str">
            <v>XIA0501281</v>
          </cell>
          <cell r="D4505">
            <v>0</v>
          </cell>
          <cell r="E4505">
            <v>0</v>
          </cell>
          <cell r="F4505">
            <v>0</v>
          </cell>
          <cell r="G4505">
            <v>0</v>
          </cell>
          <cell r="H4505">
            <v>0</v>
          </cell>
          <cell r="I4505" t="str">
            <v>2020 MSA 167307</v>
          </cell>
          <cell r="J4505">
            <v>319</v>
          </cell>
          <cell r="K4505" t="str">
            <v>GUANGZHOU SUNDA INTERNATIONALTRADING CO LTD ROOM 4606 CITIC PLAZA N</v>
          </cell>
          <cell r="L4505" t="str">
            <v>SUNDA KENYA INDUSTRIAL COMPANYLIMITEDPIN NO P051681233WP O BOX 6780-0</v>
          </cell>
          <cell r="M4505" t="str">
            <v>CN</v>
          </cell>
          <cell r="N4505" t="str">
            <v>SGSIN</v>
          </cell>
          <cell r="O4505" t="str">
            <v>PK</v>
          </cell>
          <cell r="P4505">
            <v>761</v>
          </cell>
          <cell r="Q4505">
            <v>761</v>
          </cell>
          <cell r="R4505">
            <v>0</v>
          </cell>
          <cell r="S4505">
            <v>0</v>
          </cell>
          <cell r="T4505">
            <v>47656</v>
          </cell>
          <cell r="U4505">
            <v>47656</v>
          </cell>
          <cell r="V4505">
            <v>0</v>
          </cell>
          <cell r="W4505">
            <v>0</v>
          </cell>
          <cell r="X4505" t="str">
            <v>PE Film NON-WOVEN FABRICS POLYETHYLENE LAMINATED NONWOVENS INV NO 31125 ATHI RIVER MACHAKOS KENYA CONTACT PAUL MARETE DAVID WU MOBILE PHONE 0721542127 254786368233 E-MAIL IM KENYA-SUNDA COM CY-RAMP FCL FCL FREIGHT COLLECT</v>
          </cell>
          <cell r="Y4505" t="str">
            <v>Valide</v>
          </cell>
        </row>
        <row r="4506">
          <cell r="A4506" t="str">
            <v>TRHU3235796</v>
          </cell>
          <cell r="B4506">
            <v>20</v>
          </cell>
          <cell r="C4506" t="str">
            <v>XIA0506050</v>
          </cell>
          <cell r="D4506">
            <v>0</v>
          </cell>
          <cell r="E4506">
            <v>0</v>
          </cell>
          <cell r="F4506">
            <v>0</v>
          </cell>
          <cell r="G4506">
            <v>0</v>
          </cell>
          <cell r="H4506">
            <v>0</v>
          </cell>
          <cell r="I4506" t="str">
            <v>2020 MSA 167478</v>
          </cell>
          <cell r="J4506">
            <v>352</v>
          </cell>
          <cell r="K4506" t="str">
            <v>WENZHOU J AND F FOREIGN TRADECO LTD RM A-901 NEW CENTURY BUSINESSBUIL</v>
          </cell>
          <cell r="L4506" t="str">
            <v>TILE AND CARPET CENTRE LTDPARKSIDE TOWERS MOMBASA ROAD P O BOX 3115 00</v>
          </cell>
          <cell r="M4506" t="str">
            <v>CN</v>
          </cell>
          <cell r="N4506" t="str">
            <v>SGSIN</v>
          </cell>
          <cell r="O4506" t="str">
            <v>CT</v>
          </cell>
          <cell r="P4506">
            <v>3449</v>
          </cell>
          <cell r="Q4506">
            <v>3449</v>
          </cell>
          <cell r="R4506">
            <v>3449</v>
          </cell>
          <cell r="S4506">
            <v>3449</v>
          </cell>
          <cell r="T4506">
            <v>77603</v>
          </cell>
          <cell r="U4506">
            <v>77603</v>
          </cell>
          <cell r="V4506">
            <v>77603</v>
          </cell>
          <cell r="W4506">
            <v>77603</v>
          </cell>
          <cell r="X4506" t="str">
            <v>CERAMIC TILES HS CODE 690722 FAX +254 20 3939111 EMAIL SAMUELG-TILECENTRE COM NAIROBI KENYA CY-RAMP FCL FCL FREIGHT PREPAID CT CT</v>
          </cell>
          <cell r="Y4506" t="str">
            <v>Valide</v>
          </cell>
        </row>
        <row r="4507">
          <cell r="A4507" t="str">
            <v>CMAU7786160</v>
          </cell>
          <cell r="B4507">
            <v>40</v>
          </cell>
          <cell r="C4507" t="str">
            <v>XIA0506517</v>
          </cell>
          <cell r="D4507">
            <v>0</v>
          </cell>
          <cell r="E4507">
            <v>0</v>
          </cell>
          <cell r="F4507">
            <v>0</v>
          </cell>
          <cell r="G4507">
            <v>0</v>
          </cell>
          <cell r="H4507">
            <v>0</v>
          </cell>
          <cell r="I4507" t="str">
            <v>2020 MSA 167478</v>
          </cell>
          <cell r="J4507">
            <v>353</v>
          </cell>
          <cell r="K4507" t="str">
            <v>BARON CHINA CO LTDCHENGBEI INDUSTRIAL ROAD LUOCHENG TOWN HUI AN COU</v>
          </cell>
          <cell r="L4507" t="str">
            <v>PANAMEX PACIFIC SINGAPORE PTE LTDP O BOX 42213-00100NAIROBI KENYA</v>
          </cell>
          <cell r="M4507" t="str">
            <v>CN</v>
          </cell>
          <cell r="N4507" t="str">
            <v>SGSIN</v>
          </cell>
          <cell r="O4507" t="str">
            <v>PK</v>
          </cell>
          <cell r="P4507">
            <v>1616</v>
          </cell>
          <cell r="Q4507">
            <v>1616</v>
          </cell>
          <cell r="R4507">
            <v>1616</v>
          </cell>
          <cell r="S4507">
            <v>1616</v>
          </cell>
          <cell r="T4507">
            <v>9379</v>
          </cell>
          <cell r="U4507">
            <v>9379</v>
          </cell>
          <cell r="V4507">
            <v>9379</v>
          </cell>
          <cell r="W4507">
            <v>9379</v>
          </cell>
          <cell r="X4507" t="str">
            <v>OPEN DIAPERS KENYA CY-RAMP FCL FCL FREIGHT PREPAID</v>
          </cell>
          <cell r="Y4507" t="str">
            <v>Valide</v>
          </cell>
        </row>
        <row r="4508">
          <cell r="A4508" t="str">
            <v>CZZU9080858</v>
          </cell>
          <cell r="B4508">
            <v>40</v>
          </cell>
          <cell r="C4508" t="str">
            <v>XIA0506626</v>
          </cell>
          <cell r="D4508">
            <v>0</v>
          </cell>
          <cell r="E4508">
            <v>0</v>
          </cell>
          <cell r="F4508">
            <v>0</v>
          </cell>
          <cell r="G4508">
            <v>0</v>
          </cell>
          <cell r="H4508">
            <v>0</v>
          </cell>
          <cell r="I4508" t="str">
            <v>2020 MSA 167478</v>
          </cell>
          <cell r="J4508">
            <v>354</v>
          </cell>
          <cell r="K4508" t="str">
            <v>GUANGZHOU SUNDA INTERNATIONALTRADING CO LTD ROOM 4606 CITIC PLAZA N</v>
          </cell>
          <cell r="L4508" t="str">
            <v>SUNDA KENYA INDUSTRIALCOMPANY LIMITEDPIN NO P051681233WP O BOX 6780-0</v>
          </cell>
          <cell r="M4508" t="str">
            <v>CN</v>
          </cell>
          <cell r="N4508" t="str">
            <v>SGSIN</v>
          </cell>
          <cell r="O4508" t="str">
            <v>PK</v>
          </cell>
          <cell r="P4508">
            <v>140</v>
          </cell>
          <cell r="Q4508">
            <v>140</v>
          </cell>
          <cell r="R4508">
            <v>0</v>
          </cell>
          <cell r="S4508">
            <v>0</v>
          </cell>
          <cell r="T4508">
            <v>11000</v>
          </cell>
          <cell r="U4508">
            <v>11000</v>
          </cell>
          <cell r="V4508">
            <v>0</v>
          </cell>
          <cell r="W4508">
            <v>0</v>
          </cell>
          <cell r="X4508" t="str">
            <v>NON-WOVEN FABRICS PE FILM INV NO 31310 HS CODE 560311 392010 ATHI RIVER MACHAKOS KENYA CONTACT PAUL MARETE DAVID WU MOBILE PHONE 0721542127 254786368233 E-MAIL IM KENYA-SUNDA COM CY-RAMP FCL FCL FREIGHT COLLECT</v>
          </cell>
          <cell r="Y4508" t="str">
            <v>Valide</v>
          </cell>
        </row>
        <row r="4509">
          <cell r="A4509" t="str">
            <v>CMAU1232577</v>
          </cell>
          <cell r="B4509">
            <v>20</v>
          </cell>
          <cell r="C4509" t="str">
            <v>YAYT000698</v>
          </cell>
          <cell r="D4509">
            <v>0</v>
          </cell>
          <cell r="E4509">
            <v>0</v>
          </cell>
          <cell r="F4509">
            <v>0</v>
          </cell>
          <cell r="G4509">
            <v>0</v>
          </cell>
          <cell r="H4509">
            <v>0</v>
          </cell>
          <cell r="I4509" t="str">
            <v>2020 MSA 167478</v>
          </cell>
          <cell r="J4509">
            <v>355</v>
          </cell>
          <cell r="K4509" t="str">
            <v>WANHUA CHEMICAL SINGAPORE PTE LTD 50 RAFFLES PLACE 33-06SINGAPORE LA</v>
          </cell>
          <cell r="L4509" t="str">
            <v>RAJCHEM POLYMERS LTD P O BOX 18752 POSTALCODE 00500NAIROBI KENYA</v>
          </cell>
          <cell r="M4509" t="str">
            <v>CN</v>
          </cell>
          <cell r="N4509" t="str">
            <v>SGSIN</v>
          </cell>
          <cell r="O4509" t="str">
            <v>DR</v>
          </cell>
          <cell r="P4509">
            <v>80</v>
          </cell>
          <cell r="Q4509">
            <v>80</v>
          </cell>
          <cell r="R4509">
            <v>80</v>
          </cell>
          <cell r="S4509">
            <v>80</v>
          </cell>
          <cell r="T4509">
            <v>18000</v>
          </cell>
          <cell r="U4509">
            <v>18000</v>
          </cell>
          <cell r="V4509">
            <v>18000</v>
          </cell>
          <cell r="W4509">
            <v>18000</v>
          </cell>
          <cell r="X4509" t="str">
            <v>WANOL F3115P POLYOL 15 80 DRUMS ON PALLETS X 200 0000 KGS ORDER 13803 TOTAL NET WEIGHT 16 MT TOTAL GROSS WEIGHT 18 MT CARRIERS LIABILITY CEASES AT PORT OF DISCHARGE INLAND HAULAGE FROM MOMBASA TO NAIROBI ON RISK AND ACCOUNT OF CONSIGNEE OR INLAND HAULAGE COLLECT FREIGHT PREPAID HS 390720000 INFO-RAJCHEM COM TRADE REGISTER NUMBER C 138858 INFO-RAJCHEM COM</v>
          </cell>
          <cell r="Y4509" t="str">
            <v>Valide</v>
          </cell>
        </row>
        <row r="4510">
          <cell r="A4510" t="str">
            <v>PRSU8856625</v>
          </cell>
          <cell r="B4510">
            <v>40</v>
          </cell>
          <cell r="C4510" t="str">
            <v>ZSN0356420</v>
          </cell>
          <cell r="D4510">
            <v>0</v>
          </cell>
          <cell r="E4510">
            <v>0</v>
          </cell>
          <cell r="F4510">
            <v>0</v>
          </cell>
          <cell r="G4510">
            <v>0</v>
          </cell>
          <cell r="H4510">
            <v>0</v>
          </cell>
          <cell r="I4510" t="str">
            <v>2020 MSA 167518</v>
          </cell>
          <cell r="J4510">
            <v>84</v>
          </cell>
          <cell r="K4510" t="str">
            <v>GUANGZHOU SONLINK INDUSTRYCO LTD NO 1-2 BAOJU ROAD MINGZHUINDUSTRIAL</v>
          </cell>
          <cell r="L4510" t="str">
            <v>JETXIN KENYA COMPANY LIMITEDP O BOX 7769-00200 NAIROBI KENYATEL</v>
          </cell>
          <cell r="M4510" t="str">
            <v>CN</v>
          </cell>
          <cell r="N4510" t="str">
            <v>CNSHK</v>
          </cell>
          <cell r="O4510" t="str">
            <v>PK</v>
          </cell>
          <cell r="P4510">
            <v>354</v>
          </cell>
          <cell r="Q4510">
            <v>354</v>
          </cell>
          <cell r="R4510">
            <v>354</v>
          </cell>
          <cell r="S4510">
            <v>354</v>
          </cell>
          <cell r="T4510">
            <v>22780</v>
          </cell>
          <cell r="U4510">
            <v>22780</v>
          </cell>
          <cell r="V4510">
            <v>22780</v>
          </cell>
          <cell r="W4510">
            <v>22780</v>
          </cell>
          <cell r="X4510" t="str">
            <v>NEW MOTORCYCLE IN CKD FREIGHT PREPAID HS CODE 871120</v>
          </cell>
          <cell r="Y4510" t="str">
            <v>Valide</v>
          </cell>
        </row>
      </sheetData>
      <sheetData sheetId="7"/>
      <sheetData sheetId="8">
        <row r="1">
          <cell r="A1" t="str">
            <v>CONTAINER</v>
          </cell>
          <cell r="B1" t="str">
            <v>SIZE</v>
          </cell>
          <cell r="C1" t="str">
            <v>DATE IN ICDN</v>
          </cell>
          <cell r="D1" t="str">
            <v>STACK DAYS</v>
          </cell>
          <cell r="E1" t="str">
            <v>B/L</v>
          </cell>
          <cell r="F1" t="str">
            <v>YARD</v>
          </cell>
          <cell r="G1" t="str">
            <v>LOCATION</v>
          </cell>
        </row>
        <row r="2">
          <cell r="A2" t="str">
            <v>PONU1237538</v>
          </cell>
          <cell r="B2">
            <v>40</v>
          </cell>
          <cell r="C2">
            <v>38258</v>
          </cell>
          <cell r="D2">
            <v>5867</v>
          </cell>
          <cell r="E2" t="str">
            <v>0</v>
          </cell>
          <cell r="F2" t="str">
            <v>ICDN</v>
          </cell>
          <cell r="G2" t="str">
            <v>CSTM</v>
          </cell>
        </row>
        <row r="3">
          <cell r="A3" t="str">
            <v>GATU4064255</v>
          </cell>
          <cell r="B3">
            <v>40</v>
          </cell>
          <cell r="C3">
            <v>38308</v>
          </cell>
          <cell r="D3">
            <v>5817</v>
          </cell>
          <cell r="E3" t="str">
            <v>0</v>
          </cell>
          <cell r="F3" t="str">
            <v>ICDN</v>
          </cell>
          <cell r="G3" t="str">
            <v>CSTM</v>
          </cell>
        </row>
        <row r="4">
          <cell r="A4" t="str">
            <v>INBU4700681</v>
          </cell>
          <cell r="B4">
            <v>40</v>
          </cell>
          <cell r="C4">
            <v>38308</v>
          </cell>
          <cell r="D4">
            <v>5817</v>
          </cell>
          <cell r="E4" t="str">
            <v>0</v>
          </cell>
          <cell r="F4" t="str">
            <v>ICDN</v>
          </cell>
          <cell r="G4" t="str">
            <v>CSTM</v>
          </cell>
        </row>
        <row r="5">
          <cell r="A5" t="str">
            <v>OCLU1400155</v>
          </cell>
          <cell r="B5">
            <v>40</v>
          </cell>
          <cell r="C5">
            <v>38308</v>
          </cell>
          <cell r="D5">
            <v>5817</v>
          </cell>
          <cell r="E5" t="str">
            <v>0</v>
          </cell>
          <cell r="F5" t="str">
            <v>ICDN</v>
          </cell>
          <cell r="G5" t="str">
            <v>CSTM</v>
          </cell>
        </row>
        <row r="6">
          <cell r="A6" t="str">
            <v>ECMU1392958</v>
          </cell>
          <cell r="B6">
            <v>20</v>
          </cell>
          <cell r="C6">
            <v>38796</v>
          </cell>
          <cell r="D6">
            <v>5329</v>
          </cell>
          <cell r="E6" t="str">
            <v>0</v>
          </cell>
          <cell r="F6" t="str">
            <v>ICDN</v>
          </cell>
          <cell r="G6" t="str">
            <v>CSTM</v>
          </cell>
        </row>
        <row r="7">
          <cell r="A7" t="str">
            <v>GSTU4734646</v>
          </cell>
          <cell r="B7">
            <v>20</v>
          </cell>
          <cell r="C7">
            <v>38796</v>
          </cell>
          <cell r="D7">
            <v>5329</v>
          </cell>
          <cell r="E7" t="str">
            <v>0</v>
          </cell>
          <cell r="F7" t="str">
            <v>ICDN</v>
          </cell>
          <cell r="G7" t="str">
            <v>CSTM</v>
          </cell>
        </row>
        <row r="8">
          <cell r="A8" t="str">
            <v>MAEU6050979</v>
          </cell>
          <cell r="B8">
            <v>40</v>
          </cell>
          <cell r="C8">
            <v>39166</v>
          </cell>
          <cell r="D8">
            <v>4959</v>
          </cell>
          <cell r="E8" t="str">
            <v>0</v>
          </cell>
          <cell r="F8" t="str">
            <v>ICDN</v>
          </cell>
          <cell r="G8" t="str">
            <v>CSTM</v>
          </cell>
        </row>
        <row r="9">
          <cell r="A9" t="str">
            <v>PONU7811659</v>
          </cell>
          <cell r="B9">
            <v>40</v>
          </cell>
          <cell r="C9">
            <v>39306</v>
          </cell>
          <cell r="D9">
            <v>4819</v>
          </cell>
          <cell r="E9" t="str">
            <v>0</v>
          </cell>
          <cell r="F9" t="str">
            <v>ICDN</v>
          </cell>
          <cell r="G9" t="str">
            <v>CSTM</v>
          </cell>
        </row>
        <row r="10">
          <cell r="A10" t="str">
            <v>LMCU9100279</v>
          </cell>
          <cell r="B10">
            <v>40</v>
          </cell>
          <cell r="C10">
            <v>39384</v>
          </cell>
          <cell r="D10">
            <v>4741</v>
          </cell>
          <cell r="E10" t="str">
            <v>JH708509</v>
          </cell>
          <cell r="F10" t="str">
            <v>ICDN</v>
          </cell>
          <cell r="G10" t="str">
            <v>CSTM2</v>
          </cell>
        </row>
        <row r="11">
          <cell r="A11" t="str">
            <v>MSKU9981588</v>
          </cell>
          <cell r="B11">
            <v>40</v>
          </cell>
          <cell r="C11">
            <v>39593</v>
          </cell>
          <cell r="D11">
            <v>4532</v>
          </cell>
          <cell r="E11">
            <v>0</v>
          </cell>
          <cell r="F11" t="str">
            <v>ICDN</v>
          </cell>
          <cell r="G11" t="str">
            <v>CSTM</v>
          </cell>
        </row>
        <row r="12">
          <cell r="A12" t="str">
            <v>MSKU0453804</v>
          </cell>
          <cell r="B12">
            <v>40</v>
          </cell>
          <cell r="C12">
            <v>39595</v>
          </cell>
          <cell r="D12">
            <v>4530</v>
          </cell>
          <cell r="E12" t="str">
            <v>TYOZ87860</v>
          </cell>
          <cell r="F12" t="str">
            <v>ICDN</v>
          </cell>
          <cell r="G12" t="str">
            <v>CSTM</v>
          </cell>
        </row>
        <row r="13">
          <cell r="A13" t="str">
            <v>TTNU5205110</v>
          </cell>
          <cell r="B13">
            <v>40</v>
          </cell>
          <cell r="C13">
            <v>39824</v>
          </cell>
          <cell r="D13">
            <v>4301</v>
          </cell>
          <cell r="E13" t="str">
            <v>CA2256117</v>
          </cell>
          <cell r="F13" t="str">
            <v>ICDN</v>
          </cell>
          <cell r="G13" t="str">
            <v>CSTM</v>
          </cell>
        </row>
        <row r="14">
          <cell r="A14" t="str">
            <v>MRKU0397360</v>
          </cell>
          <cell r="B14">
            <v>40</v>
          </cell>
          <cell r="C14">
            <v>39944</v>
          </cell>
          <cell r="D14">
            <v>4181</v>
          </cell>
          <cell r="E14" t="str">
            <v>527717486</v>
          </cell>
          <cell r="F14" t="str">
            <v>ICDN</v>
          </cell>
          <cell r="G14" t="str">
            <v>CSTM</v>
          </cell>
        </row>
        <row r="15">
          <cell r="A15" t="str">
            <v>CLHU9118399</v>
          </cell>
          <cell r="B15">
            <v>40</v>
          </cell>
          <cell r="C15">
            <v>39952</v>
          </cell>
          <cell r="D15">
            <v>4173</v>
          </cell>
          <cell r="E15" t="str">
            <v>EPIRKRCKAA104729</v>
          </cell>
          <cell r="F15" t="str">
            <v>ICDN</v>
          </cell>
          <cell r="G15" t="str">
            <v>CSTM2</v>
          </cell>
        </row>
        <row r="16">
          <cell r="A16" t="str">
            <v>IPXU2126507</v>
          </cell>
          <cell r="B16">
            <v>20</v>
          </cell>
          <cell r="C16">
            <v>40570</v>
          </cell>
          <cell r="D16">
            <v>3555</v>
          </cell>
          <cell r="E16" t="str">
            <v>EPIRKRCKAA109114</v>
          </cell>
          <cell r="F16" t="str">
            <v>MITCH</v>
          </cell>
          <cell r="G16" t="str">
            <v>MITCH</v>
          </cell>
        </row>
        <row r="17">
          <cell r="A17" t="str">
            <v>MSKU5857331</v>
          </cell>
          <cell r="B17">
            <v>20</v>
          </cell>
          <cell r="C17">
            <v>40699</v>
          </cell>
          <cell r="D17">
            <v>3426</v>
          </cell>
          <cell r="E17" t="str">
            <v>861636000</v>
          </cell>
          <cell r="F17" t="str">
            <v>NICT</v>
          </cell>
          <cell r="G17" t="str">
            <v>NICT</v>
          </cell>
        </row>
        <row r="18">
          <cell r="A18" t="str">
            <v>PONU1947000</v>
          </cell>
          <cell r="B18">
            <v>40</v>
          </cell>
          <cell r="C18">
            <v>40918</v>
          </cell>
          <cell r="D18">
            <v>3207</v>
          </cell>
          <cell r="E18" t="str">
            <v>863005137</v>
          </cell>
          <cell r="F18" t="str">
            <v>ICDN</v>
          </cell>
          <cell r="G18" t="str">
            <v>CSTM2</v>
          </cell>
        </row>
        <row r="19">
          <cell r="A19" t="str">
            <v>INKU6500155</v>
          </cell>
          <cell r="B19">
            <v>40</v>
          </cell>
          <cell r="C19">
            <v>40939</v>
          </cell>
          <cell r="D19">
            <v>3186</v>
          </cell>
          <cell r="E19" t="str">
            <v>EPIRKRTSSC101068</v>
          </cell>
          <cell r="F19" t="str">
            <v>ICDN</v>
          </cell>
          <cell r="G19" t="str">
            <v>SECUR</v>
          </cell>
        </row>
        <row r="20">
          <cell r="A20" t="str">
            <v>CLHU9046468</v>
          </cell>
          <cell r="B20">
            <v>40</v>
          </cell>
          <cell r="C20">
            <v>40958</v>
          </cell>
          <cell r="D20">
            <v>3167</v>
          </cell>
          <cell r="E20" t="str">
            <v>EPIRKRTSSC101070</v>
          </cell>
          <cell r="F20" t="str">
            <v>ICDN</v>
          </cell>
          <cell r="G20" t="str">
            <v>SECUR</v>
          </cell>
        </row>
        <row r="21">
          <cell r="A21" t="str">
            <v>ESPU8049351</v>
          </cell>
          <cell r="B21">
            <v>40</v>
          </cell>
          <cell r="C21">
            <v>40958</v>
          </cell>
          <cell r="D21">
            <v>3167</v>
          </cell>
          <cell r="E21" t="str">
            <v>EPIRKRTSSC101072</v>
          </cell>
          <cell r="F21" t="str">
            <v>ICDN</v>
          </cell>
          <cell r="G21" t="str">
            <v>SECUR</v>
          </cell>
        </row>
        <row r="22">
          <cell r="A22" t="str">
            <v>GATU8300662</v>
          </cell>
          <cell r="B22">
            <v>40</v>
          </cell>
          <cell r="C22">
            <v>40968</v>
          </cell>
          <cell r="D22">
            <v>3157</v>
          </cell>
          <cell r="E22" t="str">
            <v>EPIRKRTSSC101069</v>
          </cell>
          <cell r="F22" t="str">
            <v>ICDN</v>
          </cell>
          <cell r="G22" t="str">
            <v>SECUR</v>
          </cell>
        </row>
        <row r="23">
          <cell r="A23" t="str">
            <v>TRHU1801512</v>
          </cell>
          <cell r="B23">
            <v>20</v>
          </cell>
          <cell r="C23">
            <v>41112</v>
          </cell>
          <cell r="D23">
            <v>3013</v>
          </cell>
          <cell r="E23" t="str">
            <v>DE1841328</v>
          </cell>
          <cell r="F23" t="str">
            <v>ICDN</v>
          </cell>
          <cell r="G23" t="str">
            <v>CSTM2</v>
          </cell>
        </row>
        <row r="24">
          <cell r="A24" t="str">
            <v>BMOU2122041</v>
          </cell>
          <cell r="B24">
            <v>20</v>
          </cell>
          <cell r="C24">
            <v>41506</v>
          </cell>
          <cell r="D24">
            <v>2619</v>
          </cell>
          <cell r="E24" t="str">
            <v>510300072472</v>
          </cell>
          <cell r="F24" t="str">
            <v>ICDN</v>
          </cell>
          <cell r="G24" t="str">
            <v>CSTM</v>
          </cell>
        </row>
        <row r="25">
          <cell r="A25" t="str">
            <v>MRKU9219992</v>
          </cell>
          <cell r="B25">
            <v>20</v>
          </cell>
          <cell r="C25">
            <v>41668</v>
          </cell>
          <cell r="D25">
            <v>2457</v>
          </cell>
          <cell r="E25" t="str">
            <v>SGHYR0351</v>
          </cell>
          <cell r="F25" t="str">
            <v>ICDN</v>
          </cell>
          <cell r="G25" t="str">
            <v>SHED2</v>
          </cell>
        </row>
        <row r="26">
          <cell r="A26" t="str">
            <v>JARU4137958</v>
          </cell>
          <cell r="B26">
            <v>40</v>
          </cell>
          <cell r="C26">
            <v>41676</v>
          </cell>
          <cell r="D26">
            <v>2449</v>
          </cell>
          <cell r="E26" t="str">
            <v>MSCUMQ324149</v>
          </cell>
          <cell r="F26" t="str">
            <v>ICDN</v>
          </cell>
          <cell r="G26" t="str">
            <v>CSTM</v>
          </cell>
        </row>
        <row r="27">
          <cell r="A27" t="str">
            <v>MSKU7470378</v>
          </cell>
          <cell r="B27">
            <v>20</v>
          </cell>
          <cell r="C27">
            <v>41777</v>
          </cell>
          <cell r="D27">
            <v>2348</v>
          </cell>
          <cell r="E27" t="str">
            <v>563226920</v>
          </cell>
          <cell r="F27" t="str">
            <v>NICT</v>
          </cell>
          <cell r="G27" t="str">
            <v>NICT</v>
          </cell>
        </row>
        <row r="28">
          <cell r="A28" t="str">
            <v>MSKU3871264</v>
          </cell>
          <cell r="B28">
            <v>20</v>
          </cell>
          <cell r="C28">
            <v>41861</v>
          </cell>
          <cell r="D28">
            <v>2264</v>
          </cell>
          <cell r="E28" t="str">
            <v>951792595</v>
          </cell>
          <cell r="F28" t="str">
            <v>ICDN</v>
          </cell>
          <cell r="G28" t="str">
            <v>CSTM</v>
          </cell>
        </row>
        <row r="29">
          <cell r="A29" t="str">
            <v>MSKU5499161</v>
          </cell>
          <cell r="B29">
            <v>20</v>
          </cell>
          <cell r="C29">
            <v>41897</v>
          </cell>
          <cell r="D29">
            <v>2228</v>
          </cell>
          <cell r="E29" t="str">
            <v>95189094A</v>
          </cell>
          <cell r="F29" t="str">
            <v>ICDN</v>
          </cell>
          <cell r="G29" t="str">
            <v>CSTM</v>
          </cell>
        </row>
        <row r="30">
          <cell r="A30" t="str">
            <v>TRLU8182980</v>
          </cell>
          <cell r="B30">
            <v>40</v>
          </cell>
          <cell r="C30">
            <v>41931</v>
          </cell>
          <cell r="D30">
            <v>2194</v>
          </cell>
          <cell r="E30" t="str">
            <v>603523737</v>
          </cell>
          <cell r="F30" t="str">
            <v>ICDN</v>
          </cell>
          <cell r="G30" t="str">
            <v>M2A/58/01/2</v>
          </cell>
        </row>
        <row r="31">
          <cell r="A31" t="str">
            <v>MSKU1156565</v>
          </cell>
          <cell r="B31">
            <v>40</v>
          </cell>
          <cell r="C31">
            <v>41969</v>
          </cell>
          <cell r="D31">
            <v>2156</v>
          </cell>
          <cell r="E31" t="str">
            <v>754509657</v>
          </cell>
          <cell r="F31" t="str">
            <v>ICDN</v>
          </cell>
          <cell r="G31" t="str">
            <v>SECUR</v>
          </cell>
        </row>
        <row r="32">
          <cell r="A32" t="str">
            <v>PONU7195661</v>
          </cell>
          <cell r="B32">
            <v>40</v>
          </cell>
          <cell r="C32">
            <v>41996</v>
          </cell>
          <cell r="D32">
            <v>2129</v>
          </cell>
          <cell r="E32" t="str">
            <v>754509657</v>
          </cell>
          <cell r="F32" t="str">
            <v>MITCH</v>
          </cell>
          <cell r="G32" t="str">
            <v>MITCH</v>
          </cell>
        </row>
        <row r="33">
          <cell r="A33" t="str">
            <v>SEGU4012502</v>
          </cell>
          <cell r="B33">
            <v>40</v>
          </cell>
          <cell r="C33">
            <v>42080</v>
          </cell>
          <cell r="D33">
            <v>2045</v>
          </cell>
          <cell r="E33" t="str">
            <v>IN70276289</v>
          </cell>
          <cell r="F33" t="str">
            <v>ICDN</v>
          </cell>
          <cell r="G33" t="str">
            <v>CSTM</v>
          </cell>
        </row>
        <row r="34">
          <cell r="A34" t="str">
            <v>PONU8244734</v>
          </cell>
          <cell r="B34">
            <v>40</v>
          </cell>
          <cell r="C34">
            <v>42102</v>
          </cell>
          <cell r="D34">
            <v>2023</v>
          </cell>
          <cell r="E34" t="str">
            <v>754685665</v>
          </cell>
          <cell r="F34" t="str">
            <v>MITCH</v>
          </cell>
          <cell r="G34" t="str">
            <v>MITCH</v>
          </cell>
        </row>
        <row r="35">
          <cell r="A35" t="str">
            <v>MRKU4345046</v>
          </cell>
          <cell r="B35">
            <v>40</v>
          </cell>
          <cell r="C35">
            <v>42117</v>
          </cell>
          <cell r="D35">
            <v>2008</v>
          </cell>
          <cell r="E35" t="str">
            <v>754685665</v>
          </cell>
          <cell r="F35" t="str">
            <v>ICDN</v>
          </cell>
          <cell r="G35" t="str">
            <v>CSTM</v>
          </cell>
        </row>
        <row r="36">
          <cell r="A36" t="str">
            <v>MSKU1801669</v>
          </cell>
          <cell r="B36">
            <v>40</v>
          </cell>
          <cell r="C36">
            <v>42123</v>
          </cell>
          <cell r="D36">
            <v>2002</v>
          </cell>
          <cell r="E36" t="str">
            <v>754714472</v>
          </cell>
          <cell r="F36" t="str">
            <v>MITCH</v>
          </cell>
          <cell r="G36" t="str">
            <v>MITCH</v>
          </cell>
        </row>
        <row r="37">
          <cell r="A37" t="str">
            <v>BHCU3030701</v>
          </cell>
          <cell r="B37">
            <v>20</v>
          </cell>
          <cell r="C37">
            <v>42311</v>
          </cell>
          <cell r="D37">
            <v>1814</v>
          </cell>
          <cell r="E37" t="str">
            <v>EPIRINDMAA109597</v>
          </cell>
          <cell r="F37" t="str">
            <v>MITCH</v>
          </cell>
          <cell r="G37" t="str">
            <v>MITCH</v>
          </cell>
        </row>
        <row r="38">
          <cell r="A38" t="str">
            <v>CMAU4093454</v>
          </cell>
          <cell r="B38">
            <v>40</v>
          </cell>
          <cell r="C38">
            <v>42498</v>
          </cell>
          <cell r="D38">
            <v>1627</v>
          </cell>
          <cell r="E38" t="str">
            <v>IN80603091</v>
          </cell>
          <cell r="F38" t="str">
            <v>ICDN</v>
          </cell>
          <cell r="G38" t="str">
            <v>CSTM2</v>
          </cell>
        </row>
        <row r="39">
          <cell r="A39" t="str">
            <v>GVDU2045176</v>
          </cell>
          <cell r="B39">
            <v>20</v>
          </cell>
          <cell r="C39">
            <v>42498</v>
          </cell>
          <cell r="D39">
            <v>1627</v>
          </cell>
          <cell r="E39" t="str">
            <v>EPIRINDAHD109334</v>
          </cell>
          <cell r="F39" t="str">
            <v>NICT</v>
          </cell>
          <cell r="G39" t="str">
            <v>NICT</v>
          </cell>
        </row>
        <row r="40">
          <cell r="A40" t="str">
            <v>MRKU2510970</v>
          </cell>
          <cell r="B40">
            <v>40</v>
          </cell>
          <cell r="C40">
            <v>42700</v>
          </cell>
          <cell r="D40">
            <v>1425</v>
          </cell>
          <cell r="E40" t="str">
            <v>769302700</v>
          </cell>
          <cell r="F40" t="str">
            <v>ICDN</v>
          </cell>
          <cell r="G40" t="str">
            <v>A1C/84/06/1</v>
          </cell>
        </row>
        <row r="41">
          <cell r="A41" t="str">
            <v>PCIU1319986</v>
          </cell>
          <cell r="B41">
            <v>20</v>
          </cell>
          <cell r="C41">
            <v>42744</v>
          </cell>
          <cell r="D41">
            <v>1381</v>
          </cell>
          <cell r="E41" t="str">
            <v>PABV00610204</v>
          </cell>
          <cell r="F41" t="str">
            <v>ICDN</v>
          </cell>
          <cell r="G41" t="str">
            <v>CSTM</v>
          </cell>
        </row>
        <row r="42">
          <cell r="A42" t="str">
            <v>CAIU2445770</v>
          </cell>
          <cell r="B42">
            <v>20</v>
          </cell>
          <cell r="C42">
            <v>42745</v>
          </cell>
          <cell r="D42">
            <v>1380</v>
          </cell>
          <cell r="E42" t="str">
            <v>958370853</v>
          </cell>
          <cell r="F42" t="str">
            <v>ICDN</v>
          </cell>
          <cell r="G42" t="str">
            <v>CSTM</v>
          </cell>
        </row>
        <row r="43">
          <cell r="A43" t="str">
            <v>MEDU3388660</v>
          </cell>
          <cell r="B43">
            <v>20</v>
          </cell>
          <cell r="C43">
            <v>42764</v>
          </cell>
          <cell r="D43">
            <v>1361</v>
          </cell>
          <cell r="E43" t="str">
            <v>WECC1601NBO1001</v>
          </cell>
          <cell r="F43" t="str">
            <v>ICDN</v>
          </cell>
          <cell r="G43" t="str">
            <v>CSTM2</v>
          </cell>
        </row>
        <row r="44">
          <cell r="A44" t="str">
            <v>PCIU1020779</v>
          </cell>
          <cell r="B44">
            <v>20</v>
          </cell>
          <cell r="C44">
            <v>42778</v>
          </cell>
          <cell r="D44">
            <v>1347</v>
          </cell>
          <cell r="E44" t="str">
            <v>NMBA17322067</v>
          </cell>
          <cell r="F44" t="str">
            <v>ICDN</v>
          </cell>
          <cell r="G44" t="str">
            <v>A2B/23/03/2</v>
          </cell>
        </row>
        <row r="45">
          <cell r="A45" t="str">
            <v>MSKU1483613</v>
          </cell>
          <cell r="B45">
            <v>40</v>
          </cell>
          <cell r="C45">
            <v>42877</v>
          </cell>
          <cell r="D45">
            <v>1248</v>
          </cell>
          <cell r="E45" t="str">
            <v>960240965</v>
          </cell>
          <cell r="F45" t="str">
            <v>ICDN</v>
          </cell>
          <cell r="G45" t="str">
            <v>CSTM2</v>
          </cell>
        </row>
        <row r="46">
          <cell r="A46" t="str">
            <v>MSKU0307970</v>
          </cell>
          <cell r="B46">
            <v>40</v>
          </cell>
          <cell r="C46">
            <v>42945</v>
          </cell>
          <cell r="D46">
            <v>1180</v>
          </cell>
          <cell r="E46" t="str">
            <v>960587602</v>
          </cell>
          <cell r="F46" t="str">
            <v>ICDN</v>
          </cell>
          <cell r="G46" t="str">
            <v>CSTM</v>
          </cell>
        </row>
        <row r="47">
          <cell r="A47" t="str">
            <v>MRKU7262238</v>
          </cell>
          <cell r="B47">
            <v>20</v>
          </cell>
          <cell r="C47">
            <v>42962</v>
          </cell>
          <cell r="D47">
            <v>1163</v>
          </cell>
          <cell r="E47" t="str">
            <v>605268389</v>
          </cell>
          <cell r="F47" t="str">
            <v>ICDN</v>
          </cell>
          <cell r="G47" t="str">
            <v>SECUR</v>
          </cell>
        </row>
        <row r="48">
          <cell r="A48" t="str">
            <v>MSKU8788091</v>
          </cell>
          <cell r="B48">
            <v>40</v>
          </cell>
          <cell r="C48">
            <v>42991</v>
          </cell>
          <cell r="D48">
            <v>1134</v>
          </cell>
          <cell r="E48" t="str">
            <v>961349188</v>
          </cell>
          <cell r="F48" t="str">
            <v>ICDN</v>
          </cell>
          <cell r="G48" t="str">
            <v>CSTM</v>
          </cell>
        </row>
        <row r="49">
          <cell r="A49" t="str">
            <v>MRKU5881320</v>
          </cell>
          <cell r="B49">
            <v>40</v>
          </cell>
          <cell r="C49">
            <v>42997</v>
          </cell>
          <cell r="D49">
            <v>1128</v>
          </cell>
          <cell r="E49" t="str">
            <v>961425274</v>
          </cell>
          <cell r="F49" t="str">
            <v>ICDN</v>
          </cell>
          <cell r="G49" t="str">
            <v>CSTM</v>
          </cell>
        </row>
        <row r="50">
          <cell r="A50" t="str">
            <v>MRKU6229512</v>
          </cell>
          <cell r="B50">
            <v>40</v>
          </cell>
          <cell r="C50">
            <v>43003</v>
          </cell>
          <cell r="D50">
            <v>1122</v>
          </cell>
          <cell r="E50" t="str">
            <v>961519903</v>
          </cell>
          <cell r="F50" t="str">
            <v>ICDN</v>
          </cell>
          <cell r="G50" t="str">
            <v>CSTM</v>
          </cell>
        </row>
        <row r="51">
          <cell r="A51" t="str">
            <v>TCLU9237835</v>
          </cell>
          <cell r="B51">
            <v>40</v>
          </cell>
          <cell r="C51">
            <v>43004</v>
          </cell>
          <cell r="D51">
            <v>1121</v>
          </cell>
          <cell r="E51" t="str">
            <v>961470028</v>
          </cell>
          <cell r="F51" t="str">
            <v>ICDN</v>
          </cell>
          <cell r="G51" t="str">
            <v>A1C/78/05/2</v>
          </cell>
        </row>
        <row r="52">
          <cell r="A52" t="str">
            <v>MRKU0111482</v>
          </cell>
          <cell r="B52">
            <v>40</v>
          </cell>
          <cell r="C52">
            <v>43009</v>
          </cell>
          <cell r="D52">
            <v>1116</v>
          </cell>
          <cell r="E52" t="str">
            <v>961234368</v>
          </cell>
          <cell r="F52" t="str">
            <v>ICDN</v>
          </cell>
          <cell r="G52" t="str">
            <v>CSTM</v>
          </cell>
        </row>
        <row r="53">
          <cell r="A53" t="str">
            <v>MSKU6134846</v>
          </cell>
          <cell r="B53">
            <v>40</v>
          </cell>
          <cell r="C53">
            <v>43010</v>
          </cell>
          <cell r="D53">
            <v>1115</v>
          </cell>
          <cell r="E53" t="str">
            <v>961234368</v>
          </cell>
          <cell r="F53" t="str">
            <v>ICDN</v>
          </cell>
          <cell r="G53" t="str">
            <v>CSTM</v>
          </cell>
        </row>
        <row r="54">
          <cell r="A54" t="str">
            <v>MRKU3037563</v>
          </cell>
          <cell r="B54">
            <v>40</v>
          </cell>
          <cell r="C54">
            <v>43013</v>
          </cell>
          <cell r="D54">
            <v>1112</v>
          </cell>
          <cell r="E54" t="str">
            <v>961567696</v>
          </cell>
          <cell r="F54" t="str">
            <v>ICDN</v>
          </cell>
          <cell r="G54" t="str">
            <v>CSTM2</v>
          </cell>
        </row>
        <row r="55">
          <cell r="A55" t="str">
            <v>MRKU6467059</v>
          </cell>
          <cell r="B55">
            <v>40</v>
          </cell>
          <cell r="C55">
            <v>43013</v>
          </cell>
          <cell r="D55">
            <v>1112</v>
          </cell>
          <cell r="E55" t="str">
            <v>961834698</v>
          </cell>
          <cell r="F55" t="str">
            <v>ICDN</v>
          </cell>
          <cell r="G55" t="str">
            <v>CSTM</v>
          </cell>
        </row>
        <row r="56">
          <cell r="A56" t="str">
            <v>MRSU3354935</v>
          </cell>
          <cell r="B56">
            <v>40</v>
          </cell>
          <cell r="C56">
            <v>43013</v>
          </cell>
          <cell r="D56">
            <v>1112</v>
          </cell>
          <cell r="E56" t="str">
            <v>961657767</v>
          </cell>
          <cell r="F56" t="str">
            <v>ICDN</v>
          </cell>
          <cell r="G56" t="str">
            <v>CSTM</v>
          </cell>
        </row>
        <row r="57">
          <cell r="A57" t="str">
            <v>MSKU0665444</v>
          </cell>
          <cell r="B57">
            <v>40</v>
          </cell>
          <cell r="C57">
            <v>43013</v>
          </cell>
          <cell r="D57">
            <v>1112</v>
          </cell>
          <cell r="E57" t="str">
            <v>961782147</v>
          </cell>
          <cell r="F57" t="str">
            <v>ICDN</v>
          </cell>
          <cell r="G57" t="str">
            <v>CSTM</v>
          </cell>
        </row>
        <row r="58">
          <cell r="A58" t="str">
            <v>PONU7582378</v>
          </cell>
          <cell r="B58">
            <v>40</v>
          </cell>
          <cell r="C58">
            <v>43013</v>
          </cell>
          <cell r="D58">
            <v>1112</v>
          </cell>
          <cell r="E58" t="str">
            <v>961782147</v>
          </cell>
          <cell r="F58" t="str">
            <v>ICDN</v>
          </cell>
          <cell r="G58" t="str">
            <v>CSTM2</v>
          </cell>
        </row>
        <row r="59">
          <cell r="A59" t="str">
            <v>MRSU3355778</v>
          </cell>
          <cell r="B59">
            <v>40</v>
          </cell>
          <cell r="C59">
            <v>43015</v>
          </cell>
          <cell r="D59">
            <v>1110</v>
          </cell>
          <cell r="E59" t="str">
            <v>961657767</v>
          </cell>
          <cell r="F59" t="str">
            <v>ICDN</v>
          </cell>
          <cell r="G59" t="str">
            <v>CSTM</v>
          </cell>
        </row>
        <row r="60">
          <cell r="A60" t="str">
            <v>MRKU0356989</v>
          </cell>
          <cell r="B60">
            <v>40</v>
          </cell>
          <cell r="C60">
            <v>43017</v>
          </cell>
          <cell r="D60">
            <v>1108</v>
          </cell>
          <cell r="E60" t="str">
            <v>961234368</v>
          </cell>
          <cell r="F60" t="str">
            <v>ICDN</v>
          </cell>
          <cell r="G60" t="str">
            <v>CSTM</v>
          </cell>
        </row>
        <row r="61">
          <cell r="A61" t="str">
            <v>MRKU3864659</v>
          </cell>
          <cell r="B61">
            <v>40</v>
          </cell>
          <cell r="C61">
            <v>43017</v>
          </cell>
          <cell r="D61">
            <v>1108</v>
          </cell>
          <cell r="E61" t="str">
            <v>961834698</v>
          </cell>
          <cell r="F61" t="str">
            <v>ICDN</v>
          </cell>
          <cell r="G61" t="str">
            <v>CSTM</v>
          </cell>
        </row>
        <row r="62">
          <cell r="A62" t="str">
            <v>MSKU1545675</v>
          </cell>
          <cell r="B62">
            <v>40</v>
          </cell>
          <cell r="C62">
            <v>43017</v>
          </cell>
          <cell r="D62">
            <v>1108</v>
          </cell>
          <cell r="E62" t="str">
            <v>961567696</v>
          </cell>
          <cell r="F62" t="str">
            <v>ICDN</v>
          </cell>
          <cell r="G62" t="str">
            <v>CSTM</v>
          </cell>
        </row>
        <row r="63">
          <cell r="A63" t="str">
            <v>PCIU8802717</v>
          </cell>
          <cell r="B63">
            <v>40</v>
          </cell>
          <cell r="C63">
            <v>43017</v>
          </cell>
          <cell r="D63">
            <v>1108</v>
          </cell>
          <cell r="E63" t="str">
            <v>HUBL70312000</v>
          </cell>
          <cell r="F63" t="str">
            <v>ICDN</v>
          </cell>
          <cell r="G63" t="str">
            <v>SHED2</v>
          </cell>
        </row>
        <row r="64">
          <cell r="A64" t="str">
            <v>MRKU6032400</v>
          </cell>
          <cell r="B64">
            <v>40</v>
          </cell>
          <cell r="C64">
            <v>43019</v>
          </cell>
          <cell r="D64">
            <v>1106</v>
          </cell>
          <cell r="E64" t="str">
            <v>961657767</v>
          </cell>
          <cell r="F64" t="str">
            <v>ICDN</v>
          </cell>
          <cell r="G64" t="str">
            <v>A1C/32/05/2</v>
          </cell>
        </row>
        <row r="65">
          <cell r="A65" t="str">
            <v>MSKU9687151</v>
          </cell>
          <cell r="B65">
            <v>40</v>
          </cell>
          <cell r="C65">
            <v>43019</v>
          </cell>
          <cell r="D65">
            <v>1106</v>
          </cell>
          <cell r="E65" t="str">
            <v>961834698</v>
          </cell>
          <cell r="F65" t="str">
            <v>ICDN</v>
          </cell>
          <cell r="G65" t="str">
            <v>CSTM</v>
          </cell>
        </row>
        <row r="66">
          <cell r="A66" t="str">
            <v>PONU7874180</v>
          </cell>
          <cell r="B66">
            <v>40</v>
          </cell>
          <cell r="C66">
            <v>43019</v>
          </cell>
          <cell r="D66">
            <v>1106</v>
          </cell>
          <cell r="E66" t="str">
            <v>961567696</v>
          </cell>
          <cell r="F66" t="str">
            <v>ICDN</v>
          </cell>
          <cell r="G66" t="str">
            <v>CSTM</v>
          </cell>
        </row>
        <row r="67">
          <cell r="A67" t="str">
            <v>MRKU3332321</v>
          </cell>
          <cell r="B67">
            <v>40</v>
          </cell>
          <cell r="C67">
            <v>43023</v>
          </cell>
          <cell r="D67">
            <v>1102</v>
          </cell>
          <cell r="E67" t="str">
            <v>961979520</v>
          </cell>
          <cell r="F67" t="str">
            <v>ICDN</v>
          </cell>
          <cell r="G67" t="str">
            <v>CSTM</v>
          </cell>
        </row>
        <row r="68">
          <cell r="A68" t="str">
            <v>PCIU8581832</v>
          </cell>
          <cell r="B68">
            <v>40</v>
          </cell>
          <cell r="C68">
            <v>43023</v>
          </cell>
          <cell r="D68">
            <v>1102</v>
          </cell>
          <cell r="E68" t="str">
            <v>SZDE70019000</v>
          </cell>
          <cell r="F68" t="str">
            <v>ICDN</v>
          </cell>
          <cell r="G68" t="str">
            <v>A1D/22/06/2</v>
          </cell>
        </row>
        <row r="69">
          <cell r="A69" t="str">
            <v>MRKU2700780</v>
          </cell>
          <cell r="B69">
            <v>40</v>
          </cell>
          <cell r="C69">
            <v>43024</v>
          </cell>
          <cell r="D69">
            <v>1101</v>
          </cell>
          <cell r="E69" t="str">
            <v>961834698</v>
          </cell>
          <cell r="F69" t="str">
            <v>ICDN</v>
          </cell>
          <cell r="G69" t="str">
            <v>CSTM</v>
          </cell>
        </row>
        <row r="70">
          <cell r="A70" t="str">
            <v>DAYU6112829</v>
          </cell>
          <cell r="B70">
            <v>40</v>
          </cell>
          <cell r="C70">
            <v>43025</v>
          </cell>
          <cell r="D70">
            <v>1100</v>
          </cell>
          <cell r="E70" t="str">
            <v>961782147</v>
          </cell>
          <cell r="F70" t="str">
            <v>ICDN</v>
          </cell>
          <cell r="G70" t="str">
            <v>CSTM</v>
          </cell>
        </row>
        <row r="71">
          <cell r="A71" t="str">
            <v>TCNU8629994</v>
          </cell>
          <cell r="B71">
            <v>40</v>
          </cell>
          <cell r="C71">
            <v>43025</v>
          </cell>
          <cell r="D71">
            <v>1100</v>
          </cell>
          <cell r="E71" t="str">
            <v>961782147</v>
          </cell>
          <cell r="F71" t="str">
            <v>ICDN</v>
          </cell>
          <cell r="G71" t="str">
            <v>CSTM</v>
          </cell>
        </row>
        <row r="72">
          <cell r="A72" t="str">
            <v>MRKU6188603</v>
          </cell>
          <cell r="B72">
            <v>40</v>
          </cell>
          <cell r="C72">
            <v>43031</v>
          </cell>
          <cell r="D72">
            <v>1094</v>
          </cell>
          <cell r="E72" t="str">
            <v>961979520</v>
          </cell>
          <cell r="F72" t="str">
            <v>ICDN</v>
          </cell>
          <cell r="G72" t="str">
            <v>CSTM</v>
          </cell>
        </row>
        <row r="73">
          <cell r="A73" t="str">
            <v>MSKU1158090</v>
          </cell>
          <cell r="B73">
            <v>40</v>
          </cell>
          <cell r="C73">
            <v>43039</v>
          </cell>
          <cell r="D73">
            <v>1086</v>
          </cell>
          <cell r="E73" t="str">
            <v>962244326</v>
          </cell>
          <cell r="F73" t="str">
            <v>ICDN</v>
          </cell>
          <cell r="G73" t="str">
            <v>CSTM</v>
          </cell>
        </row>
        <row r="74">
          <cell r="A74" t="str">
            <v>MSKU1673819</v>
          </cell>
          <cell r="B74">
            <v>40</v>
          </cell>
          <cell r="C74">
            <v>43039</v>
          </cell>
          <cell r="D74">
            <v>1086</v>
          </cell>
          <cell r="E74" t="str">
            <v>573819303</v>
          </cell>
          <cell r="F74" t="str">
            <v>ICDN</v>
          </cell>
          <cell r="G74" t="str">
            <v>CSTM2</v>
          </cell>
        </row>
        <row r="75">
          <cell r="A75" t="str">
            <v>MRSU3049356</v>
          </cell>
          <cell r="B75">
            <v>40</v>
          </cell>
          <cell r="C75">
            <v>43045</v>
          </cell>
          <cell r="D75">
            <v>1080</v>
          </cell>
          <cell r="E75" t="str">
            <v>962244326</v>
          </cell>
          <cell r="F75" t="str">
            <v>ICDN</v>
          </cell>
          <cell r="G75" t="str">
            <v>CSTM</v>
          </cell>
        </row>
        <row r="76">
          <cell r="A76" t="str">
            <v>MRSU3125230</v>
          </cell>
          <cell r="B76">
            <v>40</v>
          </cell>
          <cell r="C76">
            <v>43045</v>
          </cell>
          <cell r="D76">
            <v>1080</v>
          </cell>
          <cell r="E76" t="str">
            <v>962287454</v>
          </cell>
          <cell r="F76" t="str">
            <v>ICDN</v>
          </cell>
          <cell r="G76" t="str">
            <v>CSTM</v>
          </cell>
        </row>
        <row r="77">
          <cell r="A77" t="str">
            <v>MSKU0656951</v>
          </cell>
          <cell r="B77">
            <v>40</v>
          </cell>
          <cell r="C77">
            <v>43045</v>
          </cell>
          <cell r="D77">
            <v>1080</v>
          </cell>
          <cell r="E77" t="str">
            <v>573819303</v>
          </cell>
          <cell r="F77" t="str">
            <v>ICDN</v>
          </cell>
          <cell r="G77" t="str">
            <v>M2B/73/02/1</v>
          </cell>
        </row>
        <row r="78">
          <cell r="A78" t="str">
            <v>MRSU3263666</v>
          </cell>
          <cell r="B78">
            <v>40</v>
          </cell>
          <cell r="C78">
            <v>43056</v>
          </cell>
          <cell r="D78">
            <v>1069</v>
          </cell>
          <cell r="E78" t="str">
            <v>962343767</v>
          </cell>
          <cell r="F78" t="str">
            <v>ICDN</v>
          </cell>
          <cell r="G78" t="str">
            <v>CSTM2</v>
          </cell>
        </row>
        <row r="79">
          <cell r="A79" t="str">
            <v>MRKU4944532</v>
          </cell>
          <cell r="B79">
            <v>40</v>
          </cell>
          <cell r="C79">
            <v>43057</v>
          </cell>
          <cell r="D79">
            <v>1068</v>
          </cell>
          <cell r="E79" t="str">
            <v>962343767</v>
          </cell>
          <cell r="F79" t="str">
            <v>ICDN</v>
          </cell>
          <cell r="G79" t="str">
            <v>CSTM</v>
          </cell>
        </row>
        <row r="80">
          <cell r="A80" t="str">
            <v>MRKU5026640</v>
          </cell>
          <cell r="B80">
            <v>40</v>
          </cell>
          <cell r="C80">
            <v>43057</v>
          </cell>
          <cell r="D80">
            <v>1068</v>
          </cell>
          <cell r="E80" t="str">
            <v>962343767</v>
          </cell>
          <cell r="F80" t="str">
            <v>ICDN</v>
          </cell>
          <cell r="G80" t="str">
            <v>CSTM</v>
          </cell>
        </row>
        <row r="81">
          <cell r="A81" t="str">
            <v>MRSU3046001</v>
          </cell>
          <cell r="B81">
            <v>40</v>
          </cell>
          <cell r="C81">
            <v>43057</v>
          </cell>
          <cell r="D81">
            <v>1068</v>
          </cell>
          <cell r="E81" t="str">
            <v>962343767</v>
          </cell>
          <cell r="F81" t="str">
            <v>ICDN</v>
          </cell>
          <cell r="G81" t="str">
            <v>CSTM</v>
          </cell>
        </row>
        <row r="82">
          <cell r="A82" t="str">
            <v>MRSU3195670</v>
          </cell>
          <cell r="B82">
            <v>40</v>
          </cell>
          <cell r="C82">
            <v>43057</v>
          </cell>
          <cell r="D82">
            <v>1068</v>
          </cell>
          <cell r="E82" t="str">
            <v>962343767</v>
          </cell>
          <cell r="F82" t="str">
            <v>ICDN</v>
          </cell>
          <cell r="G82" t="str">
            <v>CSTM</v>
          </cell>
        </row>
        <row r="83">
          <cell r="A83" t="str">
            <v>MRSU3265442</v>
          </cell>
          <cell r="B83">
            <v>40</v>
          </cell>
          <cell r="C83">
            <v>43057</v>
          </cell>
          <cell r="D83">
            <v>1068</v>
          </cell>
          <cell r="E83" t="str">
            <v>962287454</v>
          </cell>
          <cell r="F83" t="str">
            <v>ICDN</v>
          </cell>
          <cell r="G83" t="str">
            <v>A1C/63/03/2</v>
          </cell>
        </row>
        <row r="84">
          <cell r="A84" t="str">
            <v>MRKU3271674</v>
          </cell>
          <cell r="B84">
            <v>40</v>
          </cell>
          <cell r="C84">
            <v>43059</v>
          </cell>
          <cell r="D84">
            <v>1066</v>
          </cell>
          <cell r="E84" t="str">
            <v>961979520</v>
          </cell>
          <cell r="F84" t="str">
            <v>ICDN</v>
          </cell>
          <cell r="G84" t="str">
            <v>CSTM2</v>
          </cell>
        </row>
        <row r="85">
          <cell r="A85" t="str">
            <v>MRKU3571481</v>
          </cell>
          <cell r="B85">
            <v>40</v>
          </cell>
          <cell r="C85">
            <v>43059</v>
          </cell>
          <cell r="D85">
            <v>1066</v>
          </cell>
          <cell r="E85" t="str">
            <v>962151317</v>
          </cell>
          <cell r="F85" t="str">
            <v>ICDN</v>
          </cell>
          <cell r="G85" t="str">
            <v>SECUR</v>
          </cell>
        </row>
        <row r="86">
          <cell r="A86" t="str">
            <v>MRSU3049865</v>
          </cell>
          <cell r="B86">
            <v>40</v>
          </cell>
          <cell r="C86">
            <v>43085</v>
          </cell>
          <cell r="D86">
            <v>1040</v>
          </cell>
          <cell r="E86" t="str">
            <v>962766969</v>
          </cell>
          <cell r="F86" t="str">
            <v>ICDN</v>
          </cell>
          <cell r="G86" t="str">
            <v>CSTM2</v>
          </cell>
        </row>
        <row r="87">
          <cell r="A87" t="str">
            <v>MRSU3118971</v>
          </cell>
          <cell r="B87">
            <v>40</v>
          </cell>
          <cell r="C87">
            <v>43085</v>
          </cell>
          <cell r="D87">
            <v>1040</v>
          </cell>
          <cell r="E87" t="str">
            <v>962766969</v>
          </cell>
          <cell r="F87" t="str">
            <v>ICDN</v>
          </cell>
          <cell r="G87" t="str">
            <v>CSTM</v>
          </cell>
        </row>
        <row r="88">
          <cell r="A88" t="str">
            <v>TCLU2740489</v>
          </cell>
          <cell r="B88">
            <v>20</v>
          </cell>
          <cell r="C88">
            <v>43089</v>
          </cell>
          <cell r="D88">
            <v>1036</v>
          </cell>
          <cell r="E88" t="str">
            <v>574413797</v>
          </cell>
          <cell r="F88" t="str">
            <v>ICDN</v>
          </cell>
          <cell r="G88" t="str">
            <v>CSTM</v>
          </cell>
        </row>
        <row r="89">
          <cell r="A89" t="str">
            <v>MRKU4041470</v>
          </cell>
          <cell r="B89">
            <v>40</v>
          </cell>
          <cell r="C89">
            <v>43110</v>
          </cell>
          <cell r="D89">
            <v>1015</v>
          </cell>
          <cell r="E89" t="str">
            <v>962932225</v>
          </cell>
          <cell r="F89" t="str">
            <v>ICDN</v>
          </cell>
          <cell r="G89" t="str">
            <v>CSTM</v>
          </cell>
        </row>
        <row r="90">
          <cell r="A90" t="str">
            <v>MRKU4752479</v>
          </cell>
          <cell r="B90">
            <v>40</v>
          </cell>
          <cell r="C90">
            <v>43110</v>
          </cell>
          <cell r="D90">
            <v>1015</v>
          </cell>
          <cell r="E90" t="str">
            <v>962932225</v>
          </cell>
          <cell r="F90" t="str">
            <v>ICDN</v>
          </cell>
          <cell r="G90" t="str">
            <v>CSTM</v>
          </cell>
        </row>
        <row r="91">
          <cell r="A91" t="str">
            <v>MRKU5301042</v>
          </cell>
          <cell r="B91">
            <v>40</v>
          </cell>
          <cell r="C91">
            <v>43110</v>
          </cell>
          <cell r="D91">
            <v>1015</v>
          </cell>
          <cell r="E91" t="str">
            <v>962932225</v>
          </cell>
          <cell r="F91" t="str">
            <v>ICDN</v>
          </cell>
          <cell r="G91" t="str">
            <v>CSTM2</v>
          </cell>
        </row>
        <row r="92">
          <cell r="A92" t="str">
            <v>MRKU6485812</v>
          </cell>
          <cell r="B92">
            <v>40</v>
          </cell>
          <cell r="C92">
            <v>43110</v>
          </cell>
          <cell r="D92">
            <v>1015</v>
          </cell>
          <cell r="E92" t="str">
            <v>962932225</v>
          </cell>
          <cell r="F92" t="str">
            <v>ICDN</v>
          </cell>
          <cell r="G92" t="str">
            <v>CSTM</v>
          </cell>
        </row>
        <row r="93">
          <cell r="A93" t="str">
            <v>MRKU2032696</v>
          </cell>
          <cell r="B93">
            <v>40</v>
          </cell>
          <cell r="C93">
            <v>43116</v>
          </cell>
          <cell r="D93">
            <v>1009</v>
          </cell>
          <cell r="E93" t="str">
            <v>963069136</v>
          </cell>
          <cell r="F93" t="str">
            <v>ICDN</v>
          </cell>
          <cell r="G93" t="str">
            <v>CSTM</v>
          </cell>
        </row>
        <row r="94">
          <cell r="A94" t="str">
            <v>MRKU3194053</v>
          </cell>
          <cell r="B94">
            <v>40</v>
          </cell>
          <cell r="C94">
            <v>43116</v>
          </cell>
          <cell r="D94">
            <v>1009</v>
          </cell>
          <cell r="E94" t="str">
            <v>963069136</v>
          </cell>
          <cell r="F94" t="str">
            <v>ICDN</v>
          </cell>
          <cell r="G94" t="str">
            <v>CSTM</v>
          </cell>
        </row>
        <row r="95">
          <cell r="A95" t="str">
            <v>MSKU1088882</v>
          </cell>
          <cell r="B95">
            <v>40</v>
          </cell>
          <cell r="C95">
            <v>43116</v>
          </cell>
          <cell r="D95">
            <v>1009</v>
          </cell>
          <cell r="E95" t="str">
            <v>963069136</v>
          </cell>
          <cell r="F95" t="str">
            <v>ICDN</v>
          </cell>
          <cell r="G95" t="str">
            <v>A1A/38/02/2</v>
          </cell>
        </row>
        <row r="96">
          <cell r="A96" t="str">
            <v>PONU2094112</v>
          </cell>
          <cell r="B96">
            <v>20</v>
          </cell>
          <cell r="C96">
            <v>43116</v>
          </cell>
          <cell r="D96">
            <v>1009</v>
          </cell>
          <cell r="E96" t="str">
            <v>963281259</v>
          </cell>
          <cell r="F96" t="str">
            <v>MITCH</v>
          </cell>
          <cell r="G96" t="str">
            <v>MITCH</v>
          </cell>
        </row>
        <row r="97">
          <cell r="A97" t="str">
            <v>MRKU7305983</v>
          </cell>
          <cell r="B97">
            <v>20</v>
          </cell>
          <cell r="C97">
            <v>43119</v>
          </cell>
          <cell r="D97">
            <v>1006</v>
          </cell>
          <cell r="E97" t="str">
            <v>574754774</v>
          </cell>
          <cell r="F97" t="str">
            <v>ICDN</v>
          </cell>
          <cell r="G97" t="str">
            <v>M0A/51/02/1</v>
          </cell>
        </row>
        <row r="98">
          <cell r="A98" t="str">
            <v>MRSU0079779</v>
          </cell>
          <cell r="B98">
            <v>20</v>
          </cell>
          <cell r="C98">
            <v>43119</v>
          </cell>
          <cell r="D98">
            <v>1006</v>
          </cell>
          <cell r="E98" t="str">
            <v>574754844</v>
          </cell>
          <cell r="F98" t="str">
            <v>ICDN</v>
          </cell>
          <cell r="G98" t="str">
            <v>CSTM</v>
          </cell>
        </row>
        <row r="99">
          <cell r="A99" t="str">
            <v>TCKU1913094</v>
          </cell>
          <cell r="B99">
            <v>20</v>
          </cell>
          <cell r="C99">
            <v>43119</v>
          </cell>
          <cell r="D99">
            <v>1006</v>
          </cell>
          <cell r="E99" t="str">
            <v>963281259</v>
          </cell>
          <cell r="F99" t="str">
            <v>MITCH</v>
          </cell>
          <cell r="G99" t="str">
            <v>MITCH</v>
          </cell>
        </row>
        <row r="100">
          <cell r="A100" t="str">
            <v>TRLU8952653</v>
          </cell>
          <cell r="B100">
            <v>20</v>
          </cell>
          <cell r="C100">
            <v>43119</v>
          </cell>
          <cell r="D100">
            <v>1006</v>
          </cell>
          <cell r="E100" t="str">
            <v>963281259</v>
          </cell>
          <cell r="F100" t="str">
            <v>ICDN</v>
          </cell>
          <cell r="G100" t="str">
            <v>A1A/26/02/1</v>
          </cell>
        </row>
        <row r="101">
          <cell r="A101" t="str">
            <v>MRSU3585678</v>
          </cell>
          <cell r="B101">
            <v>40</v>
          </cell>
          <cell r="C101">
            <v>43120</v>
          </cell>
          <cell r="D101">
            <v>1005</v>
          </cell>
          <cell r="E101" t="str">
            <v>574359871</v>
          </cell>
          <cell r="F101" t="str">
            <v>MITCH</v>
          </cell>
          <cell r="G101" t="str">
            <v>MITCH</v>
          </cell>
        </row>
        <row r="102">
          <cell r="A102" t="str">
            <v>MRSU3750561</v>
          </cell>
          <cell r="B102">
            <v>40</v>
          </cell>
          <cell r="C102">
            <v>43120</v>
          </cell>
          <cell r="D102">
            <v>1005</v>
          </cell>
          <cell r="E102" t="str">
            <v>574359871</v>
          </cell>
          <cell r="F102" t="str">
            <v>MITCH</v>
          </cell>
          <cell r="G102" t="str">
            <v>MITCH</v>
          </cell>
        </row>
        <row r="103">
          <cell r="A103" t="str">
            <v>TGHU6991162</v>
          </cell>
          <cell r="B103">
            <v>40</v>
          </cell>
          <cell r="C103">
            <v>43123</v>
          </cell>
          <cell r="D103">
            <v>1002</v>
          </cell>
          <cell r="E103" t="str">
            <v>962805920</v>
          </cell>
          <cell r="F103" t="str">
            <v>ICDN</v>
          </cell>
          <cell r="G103" t="str">
            <v>CSTM2</v>
          </cell>
        </row>
        <row r="104">
          <cell r="A104" t="str">
            <v>MRKU2107326</v>
          </cell>
          <cell r="B104">
            <v>40</v>
          </cell>
          <cell r="C104">
            <v>43127</v>
          </cell>
          <cell r="D104">
            <v>998</v>
          </cell>
          <cell r="E104" t="str">
            <v>963069136</v>
          </cell>
          <cell r="F104" t="str">
            <v>ICDN</v>
          </cell>
          <cell r="G104" t="str">
            <v>CSTM</v>
          </cell>
        </row>
        <row r="105">
          <cell r="A105" t="str">
            <v>EITU0036671</v>
          </cell>
          <cell r="B105">
            <v>20</v>
          </cell>
          <cell r="C105">
            <v>43139</v>
          </cell>
          <cell r="D105">
            <v>986</v>
          </cell>
          <cell r="E105" t="str">
            <v>140796064097</v>
          </cell>
          <cell r="F105" t="str">
            <v>ICDN</v>
          </cell>
          <cell r="G105" t="str">
            <v>CSTM</v>
          </cell>
        </row>
        <row r="106">
          <cell r="A106" t="str">
            <v>TGHU8314345</v>
          </cell>
          <cell r="B106">
            <v>40</v>
          </cell>
          <cell r="C106">
            <v>43162</v>
          </cell>
          <cell r="D106">
            <v>963</v>
          </cell>
          <cell r="E106" t="str">
            <v>963766712</v>
          </cell>
          <cell r="F106" t="str">
            <v>ICDN</v>
          </cell>
          <cell r="G106" t="str">
            <v>SST</v>
          </cell>
        </row>
        <row r="107">
          <cell r="A107" t="str">
            <v>MSCU6967674</v>
          </cell>
          <cell r="B107">
            <v>20</v>
          </cell>
          <cell r="C107">
            <v>43170</v>
          </cell>
          <cell r="D107">
            <v>955</v>
          </cell>
          <cell r="E107" t="str">
            <v>MSCUTG777349</v>
          </cell>
          <cell r="F107" t="str">
            <v>MITCH</v>
          </cell>
          <cell r="G107" t="str">
            <v>MITCH</v>
          </cell>
        </row>
        <row r="108">
          <cell r="A108" t="str">
            <v>MSKU0472384</v>
          </cell>
          <cell r="B108">
            <v>40</v>
          </cell>
          <cell r="C108">
            <v>43170</v>
          </cell>
          <cell r="D108">
            <v>955</v>
          </cell>
          <cell r="E108" t="str">
            <v>770342991</v>
          </cell>
          <cell r="F108" t="str">
            <v>KRCM</v>
          </cell>
          <cell r="G108" t="str">
            <v>KRCM</v>
          </cell>
        </row>
        <row r="109">
          <cell r="A109" t="str">
            <v>TCKU1679345</v>
          </cell>
          <cell r="B109">
            <v>20</v>
          </cell>
          <cell r="C109">
            <v>43171</v>
          </cell>
          <cell r="D109">
            <v>954</v>
          </cell>
          <cell r="E109" t="str">
            <v>NYKSMAAU01826300</v>
          </cell>
          <cell r="F109" t="str">
            <v>KRCM</v>
          </cell>
          <cell r="G109" t="str">
            <v>A1B/09/05/2</v>
          </cell>
        </row>
        <row r="110">
          <cell r="A110" t="str">
            <v>MRKU3038636</v>
          </cell>
          <cell r="B110">
            <v>40</v>
          </cell>
          <cell r="C110">
            <v>43173</v>
          </cell>
          <cell r="D110">
            <v>952</v>
          </cell>
          <cell r="E110">
            <v>0</v>
          </cell>
          <cell r="F110" t="str">
            <v>KRCM</v>
          </cell>
          <cell r="G110" t="str">
            <v>A1A/04/02/1</v>
          </cell>
        </row>
        <row r="111">
          <cell r="A111" t="str">
            <v>EISU9244862</v>
          </cell>
          <cell r="B111">
            <v>40</v>
          </cell>
          <cell r="C111">
            <v>43181</v>
          </cell>
          <cell r="D111">
            <v>944</v>
          </cell>
          <cell r="E111" t="str">
            <v>142852857081</v>
          </cell>
          <cell r="F111" t="str">
            <v>MITCH</v>
          </cell>
          <cell r="G111" t="str">
            <v>MITCH</v>
          </cell>
        </row>
        <row r="112">
          <cell r="A112" t="str">
            <v>PONU1880499</v>
          </cell>
          <cell r="B112">
            <v>40</v>
          </cell>
          <cell r="C112">
            <v>43185</v>
          </cell>
          <cell r="D112">
            <v>940</v>
          </cell>
          <cell r="E112" t="str">
            <v>963382376</v>
          </cell>
          <cell r="F112" t="str">
            <v>KRCM</v>
          </cell>
          <cell r="G112" t="str">
            <v>KRCM</v>
          </cell>
        </row>
        <row r="113">
          <cell r="A113" t="str">
            <v>MSKU4160656</v>
          </cell>
          <cell r="B113">
            <v>20</v>
          </cell>
          <cell r="C113">
            <v>43187</v>
          </cell>
          <cell r="D113">
            <v>938</v>
          </cell>
          <cell r="E113" t="str">
            <v>963382970</v>
          </cell>
          <cell r="F113" t="str">
            <v>KRCM</v>
          </cell>
          <cell r="G113" t="str">
            <v>KRCM</v>
          </cell>
        </row>
        <row r="114">
          <cell r="A114" t="str">
            <v>MRSU4078472</v>
          </cell>
          <cell r="B114">
            <v>40</v>
          </cell>
          <cell r="C114">
            <v>43190</v>
          </cell>
          <cell r="D114">
            <v>935</v>
          </cell>
          <cell r="E114" t="str">
            <v>964042108</v>
          </cell>
          <cell r="F114" t="str">
            <v>ICDN</v>
          </cell>
          <cell r="G114" t="str">
            <v>SECUR</v>
          </cell>
        </row>
        <row r="115">
          <cell r="A115" t="str">
            <v>TCLU4946519</v>
          </cell>
          <cell r="B115">
            <v>40</v>
          </cell>
          <cell r="C115">
            <v>43193</v>
          </cell>
          <cell r="D115">
            <v>932</v>
          </cell>
          <cell r="E115" t="str">
            <v>010800179142</v>
          </cell>
          <cell r="F115" t="str">
            <v>ICDN</v>
          </cell>
          <cell r="G115" t="str">
            <v>CFS1</v>
          </cell>
        </row>
        <row r="116">
          <cell r="A116" t="str">
            <v>MSKU3515010</v>
          </cell>
          <cell r="B116">
            <v>20</v>
          </cell>
          <cell r="C116">
            <v>43199</v>
          </cell>
          <cell r="D116">
            <v>926</v>
          </cell>
          <cell r="E116" t="str">
            <v>964255656</v>
          </cell>
          <cell r="F116" t="str">
            <v>KRCM</v>
          </cell>
          <cell r="G116" t="str">
            <v>KRCM</v>
          </cell>
        </row>
        <row r="117">
          <cell r="A117" t="str">
            <v>TCKU9095230</v>
          </cell>
          <cell r="B117">
            <v>40</v>
          </cell>
          <cell r="C117">
            <v>43200</v>
          </cell>
          <cell r="D117">
            <v>925</v>
          </cell>
          <cell r="E117" t="str">
            <v>EPIRAEESAD173852</v>
          </cell>
          <cell r="F117" t="str">
            <v>ICDN</v>
          </cell>
          <cell r="G117" t="e">
            <v>#N/A</v>
          </cell>
        </row>
        <row r="118">
          <cell r="A118" t="str">
            <v>EITU1444106</v>
          </cell>
          <cell r="B118">
            <v>40</v>
          </cell>
          <cell r="C118">
            <v>43203</v>
          </cell>
          <cell r="D118">
            <v>922</v>
          </cell>
          <cell r="E118" t="str">
            <v>598800011212</v>
          </cell>
          <cell r="F118" t="str">
            <v>ICDN</v>
          </cell>
          <cell r="G118" t="str">
            <v>CFS1B</v>
          </cell>
        </row>
        <row r="119">
          <cell r="A119" t="str">
            <v>GESU1307188</v>
          </cell>
          <cell r="B119">
            <v>20</v>
          </cell>
          <cell r="C119">
            <v>43212</v>
          </cell>
          <cell r="D119">
            <v>913</v>
          </cell>
          <cell r="E119" t="str">
            <v>DAR0116984</v>
          </cell>
          <cell r="F119" t="str">
            <v>ICDN</v>
          </cell>
          <cell r="G119" t="str">
            <v>CSTM2</v>
          </cell>
        </row>
        <row r="120">
          <cell r="A120" t="str">
            <v>GESU2515709</v>
          </cell>
          <cell r="B120">
            <v>20</v>
          </cell>
          <cell r="C120">
            <v>43212</v>
          </cell>
          <cell r="D120">
            <v>913</v>
          </cell>
          <cell r="E120" t="str">
            <v>DAR0116984</v>
          </cell>
          <cell r="F120" t="str">
            <v>ICDN</v>
          </cell>
          <cell r="G120" t="str">
            <v>CSTM2</v>
          </cell>
        </row>
        <row r="121">
          <cell r="A121" t="str">
            <v>TCLU4847028</v>
          </cell>
          <cell r="B121">
            <v>20</v>
          </cell>
          <cell r="C121">
            <v>43214</v>
          </cell>
          <cell r="D121">
            <v>911</v>
          </cell>
          <cell r="E121" t="str">
            <v>EEA0131131</v>
          </cell>
          <cell r="F121" t="str">
            <v>ICDN</v>
          </cell>
          <cell r="G121" t="e">
            <v>#N/A</v>
          </cell>
        </row>
        <row r="122">
          <cell r="A122" t="str">
            <v>MRKU6540798</v>
          </cell>
          <cell r="B122">
            <v>20</v>
          </cell>
          <cell r="C122">
            <v>43222</v>
          </cell>
          <cell r="D122">
            <v>903</v>
          </cell>
          <cell r="E122" t="str">
            <v>964348948</v>
          </cell>
          <cell r="F122" t="str">
            <v>KRCM</v>
          </cell>
          <cell r="G122" t="str">
            <v>KRCM</v>
          </cell>
        </row>
        <row r="123">
          <cell r="A123" t="str">
            <v>GESU1136871</v>
          </cell>
          <cell r="B123">
            <v>20</v>
          </cell>
          <cell r="C123">
            <v>43224</v>
          </cell>
          <cell r="D123">
            <v>901</v>
          </cell>
          <cell r="E123" t="str">
            <v>DAR0116984</v>
          </cell>
          <cell r="F123" t="str">
            <v>ICDN</v>
          </cell>
          <cell r="G123" t="str">
            <v>CSTM2</v>
          </cell>
        </row>
        <row r="124">
          <cell r="A124" t="str">
            <v>MSKU2020552</v>
          </cell>
          <cell r="B124">
            <v>20</v>
          </cell>
          <cell r="C124">
            <v>43225</v>
          </cell>
          <cell r="D124">
            <v>900</v>
          </cell>
          <cell r="E124" t="str">
            <v>964553675</v>
          </cell>
          <cell r="F124" t="str">
            <v>ICDN</v>
          </cell>
          <cell r="G124" t="str">
            <v>A2B/03/02/1</v>
          </cell>
        </row>
        <row r="125">
          <cell r="A125" t="str">
            <v>MRKU8695886</v>
          </cell>
          <cell r="B125">
            <v>20</v>
          </cell>
          <cell r="C125">
            <v>43229</v>
          </cell>
          <cell r="D125">
            <v>896</v>
          </cell>
          <cell r="E125" t="str">
            <v>964328993</v>
          </cell>
          <cell r="F125" t="str">
            <v>ICDN</v>
          </cell>
          <cell r="G125" t="str">
            <v>A2B/43/04/4</v>
          </cell>
        </row>
        <row r="126">
          <cell r="A126" t="str">
            <v>MAGU5374733</v>
          </cell>
          <cell r="B126">
            <v>40</v>
          </cell>
          <cell r="C126">
            <v>43231</v>
          </cell>
          <cell r="D126">
            <v>894</v>
          </cell>
          <cell r="E126" t="str">
            <v>144800031103</v>
          </cell>
          <cell r="F126" t="str">
            <v>ICDN</v>
          </cell>
          <cell r="G126" t="str">
            <v>M2B/24/01/1</v>
          </cell>
        </row>
        <row r="127">
          <cell r="A127" t="str">
            <v>LMCU9129781</v>
          </cell>
          <cell r="B127">
            <v>40</v>
          </cell>
          <cell r="C127">
            <v>43243</v>
          </cell>
          <cell r="D127">
            <v>882</v>
          </cell>
          <cell r="E127" t="str">
            <v>ME804149</v>
          </cell>
          <cell r="F127" t="str">
            <v>KRCM</v>
          </cell>
          <cell r="G127" t="str">
            <v>KRCM</v>
          </cell>
        </row>
        <row r="128">
          <cell r="A128" t="str">
            <v>PCIU9085821</v>
          </cell>
          <cell r="B128">
            <v>40</v>
          </cell>
          <cell r="C128">
            <v>43243</v>
          </cell>
          <cell r="D128">
            <v>882</v>
          </cell>
          <cell r="E128" t="str">
            <v>HUBL80129000</v>
          </cell>
          <cell r="F128" t="str">
            <v>KRCM</v>
          </cell>
          <cell r="G128" t="str">
            <v>KRCM</v>
          </cell>
        </row>
        <row r="129">
          <cell r="A129" t="str">
            <v>LMCU1153061</v>
          </cell>
          <cell r="B129">
            <v>20</v>
          </cell>
          <cell r="C129">
            <v>43247</v>
          </cell>
          <cell r="D129">
            <v>878</v>
          </cell>
          <cell r="E129" t="str">
            <v>ME804149</v>
          </cell>
          <cell r="F129" t="str">
            <v>KRCM</v>
          </cell>
          <cell r="G129" t="str">
            <v>KRCM</v>
          </cell>
        </row>
        <row r="130">
          <cell r="A130" t="str">
            <v>PCIU8976806</v>
          </cell>
          <cell r="B130">
            <v>40</v>
          </cell>
          <cell r="C130">
            <v>43251</v>
          </cell>
          <cell r="D130">
            <v>874</v>
          </cell>
          <cell r="E130" t="str">
            <v>ADE800008200</v>
          </cell>
          <cell r="F130" t="str">
            <v>MITCH</v>
          </cell>
          <cell r="G130" t="str">
            <v>MITCH</v>
          </cell>
        </row>
        <row r="131">
          <cell r="A131" t="str">
            <v>CMAU3040906</v>
          </cell>
          <cell r="B131">
            <v>20</v>
          </cell>
          <cell r="C131">
            <v>43255</v>
          </cell>
          <cell r="D131">
            <v>870</v>
          </cell>
          <cell r="E131" t="str">
            <v>AMC0643860</v>
          </cell>
          <cell r="F131" t="str">
            <v>MITCH</v>
          </cell>
          <cell r="G131" t="str">
            <v>MITCH</v>
          </cell>
        </row>
        <row r="132">
          <cell r="A132" t="str">
            <v>CSLU1589515</v>
          </cell>
          <cell r="B132">
            <v>20</v>
          </cell>
          <cell r="C132">
            <v>43255</v>
          </cell>
          <cell r="D132">
            <v>870</v>
          </cell>
          <cell r="E132" t="str">
            <v>COSU6152512480</v>
          </cell>
          <cell r="F132" t="str">
            <v>KRCM</v>
          </cell>
          <cell r="G132" t="str">
            <v>KRCM</v>
          </cell>
        </row>
        <row r="133">
          <cell r="A133" t="str">
            <v>TEMU0799459</v>
          </cell>
          <cell r="B133">
            <v>20</v>
          </cell>
          <cell r="C133">
            <v>43258</v>
          </cell>
          <cell r="D133">
            <v>867</v>
          </cell>
          <cell r="E133" t="str">
            <v>503890003650</v>
          </cell>
          <cell r="F133" t="str">
            <v>MITCH</v>
          </cell>
          <cell r="G133" t="str">
            <v>MITCH</v>
          </cell>
        </row>
        <row r="134">
          <cell r="A134" t="str">
            <v>TGHU1212444</v>
          </cell>
          <cell r="B134">
            <v>20</v>
          </cell>
          <cell r="C134">
            <v>43258</v>
          </cell>
          <cell r="D134">
            <v>867</v>
          </cell>
          <cell r="E134" t="str">
            <v>503890003650</v>
          </cell>
          <cell r="F134" t="str">
            <v>MITCH</v>
          </cell>
          <cell r="G134" t="str">
            <v>MGR3</v>
          </cell>
        </row>
        <row r="135">
          <cell r="A135" t="str">
            <v>ECMU1922132</v>
          </cell>
          <cell r="B135">
            <v>20</v>
          </cell>
          <cell r="C135">
            <v>43259</v>
          </cell>
          <cell r="D135">
            <v>866</v>
          </cell>
          <cell r="E135" t="str">
            <v>AYN0481026D</v>
          </cell>
          <cell r="F135" t="str">
            <v>ICDN</v>
          </cell>
          <cell r="G135" t="e">
            <v>#N/A</v>
          </cell>
        </row>
        <row r="136">
          <cell r="A136" t="str">
            <v>TEMU2612145</v>
          </cell>
          <cell r="B136">
            <v>20</v>
          </cell>
          <cell r="C136">
            <v>43259</v>
          </cell>
          <cell r="D136">
            <v>866</v>
          </cell>
          <cell r="E136" t="str">
            <v>AYN0481026B</v>
          </cell>
          <cell r="F136" t="str">
            <v>MITCH</v>
          </cell>
          <cell r="G136" t="e">
            <v>#N/A</v>
          </cell>
        </row>
        <row r="137">
          <cell r="A137" t="str">
            <v>TRHU1095648</v>
          </cell>
          <cell r="B137">
            <v>20</v>
          </cell>
          <cell r="C137">
            <v>43259</v>
          </cell>
          <cell r="D137">
            <v>866</v>
          </cell>
          <cell r="E137" t="str">
            <v>AYN0481026D</v>
          </cell>
          <cell r="F137" t="str">
            <v>NICT</v>
          </cell>
          <cell r="G137" t="str">
            <v>NICT</v>
          </cell>
        </row>
        <row r="138">
          <cell r="A138" t="str">
            <v>WECU2153440</v>
          </cell>
          <cell r="B138">
            <v>20</v>
          </cell>
          <cell r="C138">
            <v>43259</v>
          </cell>
          <cell r="D138">
            <v>866</v>
          </cell>
          <cell r="E138" t="str">
            <v>WECC1803MBA1071</v>
          </cell>
          <cell r="F138" t="str">
            <v>ICDN</v>
          </cell>
          <cell r="G138" t="str">
            <v>SHED1</v>
          </cell>
        </row>
        <row r="139">
          <cell r="A139" t="str">
            <v>CSLU1359410</v>
          </cell>
          <cell r="B139">
            <v>20</v>
          </cell>
          <cell r="C139">
            <v>43260</v>
          </cell>
          <cell r="D139">
            <v>865</v>
          </cell>
          <cell r="E139" t="str">
            <v>COSU6152512480</v>
          </cell>
          <cell r="F139" t="str">
            <v>MITCH</v>
          </cell>
          <cell r="G139" t="str">
            <v>MITCH</v>
          </cell>
        </row>
        <row r="140">
          <cell r="A140" t="str">
            <v>GLDU3559539</v>
          </cell>
          <cell r="B140">
            <v>20</v>
          </cell>
          <cell r="C140">
            <v>43260</v>
          </cell>
          <cell r="D140">
            <v>865</v>
          </cell>
          <cell r="E140" t="str">
            <v>AYN0481026B</v>
          </cell>
          <cell r="F140" t="str">
            <v>MITCH</v>
          </cell>
          <cell r="G140" t="e">
            <v>#N/A</v>
          </cell>
        </row>
        <row r="141">
          <cell r="A141" t="str">
            <v>TCKU2289969</v>
          </cell>
          <cell r="B141">
            <v>20</v>
          </cell>
          <cell r="C141">
            <v>43260</v>
          </cell>
          <cell r="D141">
            <v>865</v>
          </cell>
          <cell r="E141" t="str">
            <v>AYN0481026D</v>
          </cell>
          <cell r="F141" t="str">
            <v>ICDN</v>
          </cell>
          <cell r="G141" t="e">
            <v>#N/A</v>
          </cell>
        </row>
        <row r="142">
          <cell r="A142" t="str">
            <v>TCKU3730641</v>
          </cell>
          <cell r="B142">
            <v>20</v>
          </cell>
          <cell r="C142">
            <v>43260</v>
          </cell>
          <cell r="D142">
            <v>865</v>
          </cell>
          <cell r="E142" t="str">
            <v>AYN0481026D</v>
          </cell>
          <cell r="F142" t="str">
            <v>NICT</v>
          </cell>
          <cell r="G142" t="str">
            <v>NICT</v>
          </cell>
        </row>
        <row r="143">
          <cell r="A143" t="str">
            <v>TEMU1969360</v>
          </cell>
          <cell r="B143">
            <v>20</v>
          </cell>
          <cell r="C143">
            <v>43260</v>
          </cell>
          <cell r="D143">
            <v>865</v>
          </cell>
          <cell r="E143" t="str">
            <v>AYN0481026D</v>
          </cell>
          <cell r="F143" t="str">
            <v>NICT</v>
          </cell>
          <cell r="G143" t="str">
            <v>NICT</v>
          </cell>
        </row>
        <row r="144">
          <cell r="A144" t="str">
            <v>CMAU0846441</v>
          </cell>
          <cell r="B144">
            <v>20</v>
          </cell>
          <cell r="C144">
            <v>43261</v>
          </cell>
          <cell r="D144">
            <v>864</v>
          </cell>
          <cell r="E144" t="str">
            <v>AYN0481026D</v>
          </cell>
          <cell r="F144" t="str">
            <v>NICT</v>
          </cell>
          <cell r="G144" t="str">
            <v>NICT</v>
          </cell>
        </row>
        <row r="145">
          <cell r="A145" t="str">
            <v>IPXU3692031</v>
          </cell>
          <cell r="B145">
            <v>20</v>
          </cell>
          <cell r="C145">
            <v>43261</v>
          </cell>
          <cell r="D145">
            <v>864</v>
          </cell>
          <cell r="E145" t="str">
            <v>AYN0481026C</v>
          </cell>
          <cell r="F145" t="str">
            <v>MITCH</v>
          </cell>
          <cell r="G145" t="e">
            <v>#N/A</v>
          </cell>
        </row>
        <row r="146">
          <cell r="A146" t="str">
            <v>PCIU8440161</v>
          </cell>
          <cell r="B146">
            <v>40</v>
          </cell>
          <cell r="C146">
            <v>43261</v>
          </cell>
          <cell r="D146">
            <v>864</v>
          </cell>
          <cell r="E146" t="str">
            <v>LGB800975900</v>
          </cell>
          <cell r="F146" t="str">
            <v>KRCM</v>
          </cell>
          <cell r="G146" t="str">
            <v>KRCM</v>
          </cell>
        </row>
        <row r="147">
          <cell r="A147" t="str">
            <v>TGHU7958087</v>
          </cell>
          <cell r="B147">
            <v>40</v>
          </cell>
          <cell r="C147">
            <v>43261</v>
          </cell>
          <cell r="D147">
            <v>864</v>
          </cell>
          <cell r="E147" t="str">
            <v>964368213</v>
          </cell>
          <cell r="F147" t="str">
            <v>KRCM</v>
          </cell>
          <cell r="G147" t="str">
            <v>KRCM</v>
          </cell>
        </row>
        <row r="148">
          <cell r="A148" t="str">
            <v>TRLU7125012</v>
          </cell>
          <cell r="B148">
            <v>40</v>
          </cell>
          <cell r="C148">
            <v>43262</v>
          </cell>
          <cell r="D148">
            <v>863</v>
          </cell>
          <cell r="E148" t="str">
            <v>964368213</v>
          </cell>
          <cell r="F148" t="str">
            <v>KRCM</v>
          </cell>
          <cell r="G148" t="str">
            <v>KRCM</v>
          </cell>
        </row>
        <row r="149">
          <cell r="A149" t="str">
            <v>BMOU2420426</v>
          </cell>
          <cell r="B149">
            <v>20</v>
          </cell>
          <cell r="C149">
            <v>43263</v>
          </cell>
          <cell r="D149">
            <v>862</v>
          </cell>
          <cell r="E149" t="str">
            <v>COSU6180652220</v>
          </cell>
          <cell r="F149" t="str">
            <v>KRCM</v>
          </cell>
          <cell r="G149" t="str">
            <v>KRCM</v>
          </cell>
        </row>
        <row r="150">
          <cell r="A150" t="str">
            <v>BSIU2028107</v>
          </cell>
          <cell r="B150">
            <v>20</v>
          </cell>
          <cell r="C150">
            <v>43263</v>
          </cell>
          <cell r="D150">
            <v>862</v>
          </cell>
          <cell r="E150" t="str">
            <v>AYN0483380</v>
          </cell>
          <cell r="F150" t="str">
            <v>MITCH</v>
          </cell>
          <cell r="G150" t="str">
            <v>MITCH</v>
          </cell>
        </row>
        <row r="151">
          <cell r="A151" t="str">
            <v>CMAU4431720</v>
          </cell>
          <cell r="B151">
            <v>40</v>
          </cell>
          <cell r="C151">
            <v>43263</v>
          </cell>
          <cell r="D151">
            <v>862</v>
          </cell>
          <cell r="E151" t="str">
            <v>CNT0156385G</v>
          </cell>
          <cell r="F151" t="str">
            <v>KRCM</v>
          </cell>
          <cell r="G151" t="str">
            <v>KRCM</v>
          </cell>
        </row>
        <row r="152">
          <cell r="A152" t="str">
            <v>CSLU1330376</v>
          </cell>
          <cell r="B152">
            <v>20</v>
          </cell>
          <cell r="C152">
            <v>43263</v>
          </cell>
          <cell r="D152">
            <v>862</v>
          </cell>
          <cell r="E152" t="str">
            <v>COSU6180652220</v>
          </cell>
          <cell r="F152" t="str">
            <v>MITCH</v>
          </cell>
          <cell r="G152" t="str">
            <v>MITCH</v>
          </cell>
        </row>
        <row r="153">
          <cell r="A153" t="str">
            <v>CSLU2214914</v>
          </cell>
          <cell r="B153">
            <v>20</v>
          </cell>
          <cell r="C153">
            <v>43263</v>
          </cell>
          <cell r="D153">
            <v>862</v>
          </cell>
          <cell r="E153" t="str">
            <v>COSU6180652220</v>
          </cell>
          <cell r="F153" t="str">
            <v>KRCM</v>
          </cell>
          <cell r="G153" t="str">
            <v>CFS2</v>
          </cell>
        </row>
        <row r="154">
          <cell r="A154" t="str">
            <v>CSLU2298896</v>
          </cell>
          <cell r="B154">
            <v>20</v>
          </cell>
          <cell r="C154">
            <v>43263</v>
          </cell>
          <cell r="D154">
            <v>862</v>
          </cell>
          <cell r="E154" t="str">
            <v>COSU6180652220</v>
          </cell>
          <cell r="F154" t="str">
            <v>MITCH</v>
          </cell>
          <cell r="G154" t="str">
            <v>MITCH</v>
          </cell>
        </row>
        <row r="155">
          <cell r="A155" t="str">
            <v>DFSU1119282</v>
          </cell>
          <cell r="B155">
            <v>20</v>
          </cell>
          <cell r="C155">
            <v>43263</v>
          </cell>
          <cell r="D155">
            <v>862</v>
          </cell>
          <cell r="E155" t="str">
            <v>COSU6180652220</v>
          </cell>
          <cell r="F155" t="str">
            <v>KRCM</v>
          </cell>
          <cell r="G155" t="str">
            <v>M1B/03/01/1</v>
          </cell>
        </row>
        <row r="156">
          <cell r="A156" t="str">
            <v>EMKU7885626</v>
          </cell>
          <cell r="B156">
            <v>20</v>
          </cell>
          <cell r="C156">
            <v>43263</v>
          </cell>
          <cell r="D156">
            <v>862</v>
          </cell>
          <cell r="E156" t="str">
            <v>AZLGNWMBA18000337</v>
          </cell>
          <cell r="F156" t="str">
            <v>KRCM</v>
          </cell>
          <cell r="G156" t="str">
            <v>KRCM</v>
          </cell>
        </row>
        <row r="157">
          <cell r="A157" t="str">
            <v>FSCU8209640</v>
          </cell>
          <cell r="B157">
            <v>40</v>
          </cell>
          <cell r="C157">
            <v>43263</v>
          </cell>
          <cell r="D157">
            <v>862</v>
          </cell>
          <cell r="E157" t="str">
            <v>CNT0156385H</v>
          </cell>
          <cell r="F157" t="str">
            <v>KRCM</v>
          </cell>
          <cell r="G157" t="str">
            <v>KRCM</v>
          </cell>
        </row>
        <row r="158">
          <cell r="A158" t="str">
            <v>GATU1065880</v>
          </cell>
          <cell r="B158">
            <v>20</v>
          </cell>
          <cell r="C158">
            <v>43263</v>
          </cell>
          <cell r="D158">
            <v>862</v>
          </cell>
          <cell r="E158" t="str">
            <v>AZLGNWMBA18000337</v>
          </cell>
          <cell r="F158" t="str">
            <v>KRCM</v>
          </cell>
          <cell r="G158" t="str">
            <v>KRCM</v>
          </cell>
        </row>
        <row r="159">
          <cell r="A159" t="str">
            <v>MLCU3203089</v>
          </cell>
          <cell r="B159">
            <v>20</v>
          </cell>
          <cell r="C159">
            <v>43263</v>
          </cell>
          <cell r="D159">
            <v>862</v>
          </cell>
          <cell r="E159" t="str">
            <v>AZLGNWMBA18000337</v>
          </cell>
          <cell r="F159" t="str">
            <v>MITCH</v>
          </cell>
          <cell r="G159" t="str">
            <v>MITCH</v>
          </cell>
        </row>
        <row r="160">
          <cell r="A160" t="str">
            <v>NEXU1533353</v>
          </cell>
          <cell r="B160">
            <v>20</v>
          </cell>
          <cell r="C160">
            <v>43263</v>
          </cell>
          <cell r="D160">
            <v>862</v>
          </cell>
          <cell r="E160" t="str">
            <v>AZLGNWMBA18000337</v>
          </cell>
          <cell r="F160" t="str">
            <v>KRCM</v>
          </cell>
          <cell r="G160" t="str">
            <v>KRCM</v>
          </cell>
        </row>
        <row r="161">
          <cell r="A161" t="str">
            <v>PCIU9074811</v>
          </cell>
          <cell r="B161">
            <v>40</v>
          </cell>
          <cell r="C161">
            <v>43263</v>
          </cell>
          <cell r="D161">
            <v>862</v>
          </cell>
          <cell r="E161" t="str">
            <v>LGB800768000</v>
          </cell>
          <cell r="F161" t="str">
            <v>ICDN</v>
          </cell>
          <cell r="G161" t="str">
            <v>CSTM2</v>
          </cell>
        </row>
        <row r="162">
          <cell r="A162" t="str">
            <v>TEMU4266210</v>
          </cell>
          <cell r="B162">
            <v>20</v>
          </cell>
          <cell r="C162">
            <v>43263</v>
          </cell>
          <cell r="D162">
            <v>862</v>
          </cell>
          <cell r="E162" t="str">
            <v>AZLGNWMBA18000337</v>
          </cell>
          <cell r="F162" t="str">
            <v>MITCH</v>
          </cell>
          <cell r="G162" t="str">
            <v>MITCH</v>
          </cell>
        </row>
        <row r="163">
          <cell r="A163" t="str">
            <v>TTNU1594543</v>
          </cell>
          <cell r="B163">
            <v>20</v>
          </cell>
          <cell r="C163">
            <v>43263</v>
          </cell>
          <cell r="D163">
            <v>862</v>
          </cell>
          <cell r="E163" t="str">
            <v>AZLGNWMBA18000337</v>
          </cell>
          <cell r="F163" t="str">
            <v>KRCM</v>
          </cell>
          <cell r="G163" t="str">
            <v>KRCM</v>
          </cell>
        </row>
        <row r="164">
          <cell r="A164" t="str">
            <v>UETU2319529</v>
          </cell>
          <cell r="B164">
            <v>20</v>
          </cell>
          <cell r="C164">
            <v>43263</v>
          </cell>
          <cell r="D164">
            <v>862</v>
          </cell>
          <cell r="E164" t="str">
            <v>COSU6180652220</v>
          </cell>
          <cell r="F164" t="str">
            <v>KRCM</v>
          </cell>
          <cell r="G164" t="str">
            <v>KRCM</v>
          </cell>
        </row>
        <row r="165">
          <cell r="A165" t="str">
            <v>CAIU6315012</v>
          </cell>
          <cell r="B165">
            <v>20</v>
          </cell>
          <cell r="C165">
            <v>43264</v>
          </cell>
          <cell r="D165">
            <v>861</v>
          </cell>
          <cell r="E165" t="str">
            <v>964368213</v>
          </cell>
          <cell r="F165" t="str">
            <v>KRCM</v>
          </cell>
          <cell r="G165" t="str">
            <v>KRCM</v>
          </cell>
        </row>
        <row r="166">
          <cell r="A166" t="str">
            <v>CSLU1993471</v>
          </cell>
          <cell r="B166">
            <v>20</v>
          </cell>
          <cell r="C166">
            <v>43264</v>
          </cell>
          <cell r="D166">
            <v>861</v>
          </cell>
          <cell r="E166" t="str">
            <v>COSU6180652220</v>
          </cell>
          <cell r="F166" t="str">
            <v>KRCM</v>
          </cell>
          <cell r="G166" t="str">
            <v>KRCM</v>
          </cell>
        </row>
        <row r="167">
          <cell r="A167" t="str">
            <v>CSLU2299763</v>
          </cell>
          <cell r="B167">
            <v>20</v>
          </cell>
          <cell r="C167">
            <v>43264</v>
          </cell>
          <cell r="D167">
            <v>861</v>
          </cell>
          <cell r="E167" t="str">
            <v>COSU6180652220</v>
          </cell>
          <cell r="F167" t="str">
            <v>KRCM</v>
          </cell>
          <cell r="G167" t="str">
            <v>KRCM</v>
          </cell>
        </row>
        <row r="168">
          <cell r="A168" t="str">
            <v>PRSU2141331</v>
          </cell>
          <cell r="B168">
            <v>20</v>
          </cell>
          <cell r="C168">
            <v>43264</v>
          </cell>
          <cell r="D168">
            <v>861</v>
          </cell>
          <cell r="E168" t="str">
            <v>AZLGNWMBA18000337</v>
          </cell>
          <cell r="F168" t="str">
            <v>KRCM</v>
          </cell>
          <cell r="G168" t="str">
            <v>KRCM</v>
          </cell>
        </row>
        <row r="169">
          <cell r="A169" t="str">
            <v>TCKU1328628</v>
          </cell>
          <cell r="B169">
            <v>20</v>
          </cell>
          <cell r="C169">
            <v>43264</v>
          </cell>
          <cell r="D169">
            <v>861</v>
          </cell>
          <cell r="E169" t="str">
            <v>AYN0483380</v>
          </cell>
          <cell r="F169" t="str">
            <v>ICDN</v>
          </cell>
          <cell r="G169" t="str">
            <v>SECUR</v>
          </cell>
        </row>
        <row r="170">
          <cell r="A170" t="str">
            <v>TEMU3530289</v>
          </cell>
          <cell r="B170">
            <v>20</v>
          </cell>
          <cell r="C170">
            <v>43264</v>
          </cell>
          <cell r="D170">
            <v>861</v>
          </cell>
          <cell r="E170" t="str">
            <v>AZLGNWMBA18000337</v>
          </cell>
          <cell r="F170" t="str">
            <v>KRCM</v>
          </cell>
          <cell r="G170" t="str">
            <v>KRCM</v>
          </cell>
        </row>
        <row r="171">
          <cell r="A171" t="str">
            <v>TGHU3560520</v>
          </cell>
          <cell r="B171">
            <v>20</v>
          </cell>
          <cell r="C171">
            <v>43264</v>
          </cell>
          <cell r="D171">
            <v>861</v>
          </cell>
          <cell r="E171" t="str">
            <v>AYN0483380</v>
          </cell>
          <cell r="F171" t="str">
            <v>ICDN</v>
          </cell>
          <cell r="G171" t="str">
            <v>SECUR</v>
          </cell>
        </row>
        <row r="172">
          <cell r="A172" t="str">
            <v>CMAU0160791</v>
          </cell>
          <cell r="B172">
            <v>20</v>
          </cell>
          <cell r="C172">
            <v>43265</v>
          </cell>
          <cell r="D172">
            <v>860</v>
          </cell>
          <cell r="E172" t="str">
            <v>AYN0483380</v>
          </cell>
          <cell r="F172" t="str">
            <v>MITCH</v>
          </cell>
          <cell r="G172" t="str">
            <v>MITCH</v>
          </cell>
        </row>
        <row r="173">
          <cell r="A173" t="str">
            <v>GLDU9318924</v>
          </cell>
          <cell r="B173">
            <v>20</v>
          </cell>
          <cell r="C173">
            <v>43265</v>
          </cell>
          <cell r="D173">
            <v>860</v>
          </cell>
          <cell r="E173" t="str">
            <v>COSU6180652220</v>
          </cell>
          <cell r="F173" t="str">
            <v>KRCM</v>
          </cell>
          <cell r="G173" t="str">
            <v>KRCM</v>
          </cell>
        </row>
        <row r="174">
          <cell r="A174" t="str">
            <v>TEMU4838300</v>
          </cell>
          <cell r="B174">
            <v>20</v>
          </cell>
          <cell r="C174">
            <v>43265</v>
          </cell>
          <cell r="D174">
            <v>860</v>
          </cell>
          <cell r="E174" t="str">
            <v>COSU6180652220</v>
          </cell>
          <cell r="F174" t="str">
            <v>KRCM</v>
          </cell>
          <cell r="G174" t="str">
            <v>KRCM</v>
          </cell>
        </row>
        <row r="175">
          <cell r="A175" t="str">
            <v>TGHU3539020</v>
          </cell>
          <cell r="B175">
            <v>20</v>
          </cell>
          <cell r="C175">
            <v>43265</v>
          </cell>
          <cell r="D175">
            <v>860</v>
          </cell>
          <cell r="E175" t="str">
            <v>AYN0483380</v>
          </cell>
          <cell r="F175" t="str">
            <v>ICDN</v>
          </cell>
          <cell r="G175" t="str">
            <v>SECUR</v>
          </cell>
        </row>
        <row r="176">
          <cell r="A176" t="str">
            <v>EMKU7877981</v>
          </cell>
          <cell r="B176">
            <v>20</v>
          </cell>
          <cell r="C176">
            <v>43266</v>
          </cell>
          <cell r="D176">
            <v>859</v>
          </cell>
          <cell r="E176" t="str">
            <v>AZLGNWMBA18000337</v>
          </cell>
          <cell r="F176" t="str">
            <v>ICDN</v>
          </cell>
          <cell r="G176" t="str">
            <v>SECUR</v>
          </cell>
        </row>
        <row r="177">
          <cell r="A177" t="str">
            <v>FCIU2463093</v>
          </cell>
          <cell r="B177">
            <v>20</v>
          </cell>
          <cell r="C177">
            <v>43268</v>
          </cell>
          <cell r="D177">
            <v>857</v>
          </cell>
          <cell r="E177" t="str">
            <v>HLCUKUL180504497</v>
          </cell>
          <cell r="F177" t="str">
            <v>KRCM</v>
          </cell>
          <cell r="G177" t="str">
            <v>KRCM</v>
          </cell>
        </row>
        <row r="178">
          <cell r="A178" t="str">
            <v>FCIU2583036</v>
          </cell>
          <cell r="B178">
            <v>20</v>
          </cell>
          <cell r="C178">
            <v>43269</v>
          </cell>
          <cell r="D178">
            <v>856</v>
          </cell>
          <cell r="E178" t="str">
            <v>HLCUKUL180504497</v>
          </cell>
          <cell r="F178" t="str">
            <v>KRCM</v>
          </cell>
          <cell r="G178" t="str">
            <v>KRCM</v>
          </cell>
        </row>
        <row r="179">
          <cell r="A179" t="str">
            <v>MRSU3741533</v>
          </cell>
          <cell r="B179">
            <v>40</v>
          </cell>
          <cell r="C179">
            <v>43270</v>
          </cell>
          <cell r="D179">
            <v>855</v>
          </cell>
          <cell r="E179" t="str">
            <v>770418350</v>
          </cell>
          <cell r="F179" t="str">
            <v>MITCH</v>
          </cell>
          <cell r="G179" t="str">
            <v>MITCH</v>
          </cell>
        </row>
        <row r="180">
          <cell r="A180" t="str">
            <v>TCKU2874480</v>
          </cell>
          <cell r="B180">
            <v>20</v>
          </cell>
          <cell r="C180">
            <v>43271</v>
          </cell>
          <cell r="D180">
            <v>854</v>
          </cell>
          <cell r="E180" t="str">
            <v>HLCUKUL180504497</v>
          </cell>
          <cell r="F180" t="str">
            <v>MITCH</v>
          </cell>
          <cell r="G180" t="str">
            <v>A1B/09/06/1</v>
          </cell>
        </row>
        <row r="181">
          <cell r="A181" t="str">
            <v>TRHU2101431</v>
          </cell>
          <cell r="B181">
            <v>20</v>
          </cell>
          <cell r="C181">
            <v>43271</v>
          </cell>
          <cell r="D181">
            <v>854</v>
          </cell>
          <cell r="E181" t="str">
            <v>HLCUKUL180504497</v>
          </cell>
          <cell r="F181" t="str">
            <v>KRCM</v>
          </cell>
          <cell r="G181" t="str">
            <v>KRCM</v>
          </cell>
        </row>
        <row r="182">
          <cell r="A182" t="str">
            <v>CAIU3646737</v>
          </cell>
          <cell r="B182">
            <v>20</v>
          </cell>
          <cell r="C182">
            <v>43274</v>
          </cell>
          <cell r="D182">
            <v>851</v>
          </cell>
          <cell r="E182" t="str">
            <v>SHFM80122800</v>
          </cell>
          <cell r="F182" t="str">
            <v>ICDN</v>
          </cell>
          <cell r="G182" t="str">
            <v>CSTM</v>
          </cell>
        </row>
        <row r="183">
          <cell r="A183" t="str">
            <v>CAIU4144203</v>
          </cell>
          <cell r="B183">
            <v>40</v>
          </cell>
          <cell r="C183">
            <v>43276</v>
          </cell>
          <cell r="D183">
            <v>849</v>
          </cell>
          <cell r="E183" t="str">
            <v>SZPS80723300</v>
          </cell>
          <cell r="F183" t="str">
            <v>MITCH</v>
          </cell>
          <cell r="G183" t="str">
            <v>MITCH</v>
          </cell>
        </row>
        <row r="184">
          <cell r="A184" t="str">
            <v>TGHU4987029</v>
          </cell>
          <cell r="B184">
            <v>40</v>
          </cell>
          <cell r="C184">
            <v>43276</v>
          </cell>
          <cell r="D184">
            <v>849</v>
          </cell>
          <cell r="E184" t="str">
            <v>SZPS80723300</v>
          </cell>
          <cell r="F184" t="str">
            <v>MITCH</v>
          </cell>
          <cell r="G184" t="str">
            <v>MITCH</v>
          </cell>
        </row>
        <row r="185">
          <cell r="A185" t="str">
            <v>MSKU3363134</v>
          </cell>
          <cell r="B185">
            <v>20</v>
          </cell>
          <cell r="C185">
            <v>43280</v>
          </cell>
          <cell r="D185">
            <v>845</v>
          </cell>
          <cell r="E185" t="str">
            <v>583322281</v>
          </cell>
          <cell r="F185" t="str">
            <v>KRCM</v>
          </cell>
          <cell r="G185" t="str">
            <v>A4D/22/03/2</v>
          </cell>
        </row>
        <row r="186">
          <cell r="A186" t="str">
            <v>TRLU8913847</v>
          </cell>
          <cell r="B186">
            <v>20</v>
          </cell>
          <cell r="C186">
            <v>43282</v>
          </cell>
          <cell r="D186">
            <v>843</v>
          </cell>
          <cell r="E186" t="str">
            <v>MEDUTJ130359</v>
          </cell>
          <cell r="F186" t="str">
            <v>ICDN</v>
          </cell>
          <cell r="G186" t="str">
            <v>M2A/73/02/1</v>
          </cell>
        </row>
        <row r="187">
          <cell r="A187" t="str">
            <v>TEMU4533359</v>
          </cell>
          <cell r="B187">
            <v>20</v>
          </cell>
          <cell r="C187">
            <v>43287</v>
          </cell>
          <cell r="D187">
            <v>838</v>
          </cell>
          <cell r="E187" t="str">
            <v>503890003650</v>
          </cell>
          <cell r="F187" t="str">
            <v>MITCH</v>
          </cell>
          <cell r="G187" t="str">
            <v>MITCH</v>
          </cell>
        </row>
        <row r="188">
          <cell r="A188" t="str">
            <v>MSKU3678039</v>
          </cell>
          <cell r="B188">
            <v>20</v>
          </cell>
          <cell r="C188">
            <v>43288</v>
          </cell>
          <cell r="D188">
            <v>837</v>
          </cell>
          <cell r="E188" t="str">
            <v>576100841</v>
          </cell>
          <cell r="F188" t="str">
            <v>ICDN</v>
          </cell>
          <cell r="G188" t="str">
            <v>M1B/55/01/2</v>
          </cell>
        </row>
        <row r="189">
          <cell r="A189" t="str">
            <v>BSIU2472596</v>
          </cell>
          <cell r="B189">
            <v>20</v>
          </cell>
          <cell r="C189">
            <v>43289</v>
          </cell>
          <cell r="D189">
            <v>836</v>
          </cell>
          <cell r="E189" t="str">
            <v>503890003650</v>
          </cell>
          <cell r="F189" t="str">
            <v>MITCH</v>
          </cell>
          <cell r="G189" t="str">
            <v>MITCH</v>
          </cell>
        </row>
        <row r="190">
          <cell r="A190" t="str">
            <v>EISU2154366</v>
          </cell>
          <cell r="B190">
            <v>20</v>
          </cell>
          <cell r="C190">
            <v>43290</v>
          </cell>
          <cell r="D190">
            <v>835</v>
          </cell>
          <cell r="E190" t="str">
            <v>503890003650</v>
          </cell>
          <cell r="F190" t="str">
            <v>KRCM</v>
          </cell>
          <cell r="G190" t="str">
            <v>KRCM</v>
          </cell>
        </row>
        <row r="191">
          <cell r="A191" t="str">
            <v>EISU3969569</v>
          </cell>
          <cell r="B191">
            <v>20</v>
          </cell>
          <cell r="C191">
            <v>43291</v>
          </cell>
          <cell r="D191">
            <v>834</v>
          </cell>
          <cell r="E191" t="str">
            <v>503890003650</v>
          </cell>
          <cell r="F191" t="str">
            <v>MITCH</v>
          </cell>
          <cell r="G191" t="str">
            <v>MITCH</v>
          </cell>
        </row>
        <row r="192">
          <cell r="A192" t="str">
            <v>CRXU3175783</v>
          </cell>
          <cell r="B192">
            <v>20</v>
          </cell>
          <cell r="C192">
            <v>43292</v>
          </cell>
          <cell r="D192">
            <v>833</v>
          </cell>
          <cell r="E192" t="e">
            <v>#N/A</v>
          </cell>
          <cell r="F192" t="str">
            <v>KRCM</v>
          </cell>
          <cell r="G192" t="e">
            <v>#N/A</v>
          </cell>
        </row>
        <row r="193">
          <cell r="A193" t="str">
            <v>DVRU1579815</v>
          </cell>
          <cell r="B193">
            <v>20</v>
          </cell>
          <cell r="C193">
            <v>43292</v>
          </cell>
          <cell r="D193">
            <v>833</v>
          </cell>
          <cell r="E193" t="e">
            <v>#N/A</v>
          </cell>
          <cell r="F193" t="str">
            <v>KRCM</v>
          </cell>
          <cell r="G193" t="e">
            <v>#N/A</v>
          </cell>
        </row>
        <row r="194">
          <cell r="A194" t="str">
            <v>ECMU1133371</v>
          </cell>
          <cell r="B194">
            <v>20</v>
          </cell>
          <cell r="C194">
            <v>43292</v>
          </cell>
          <cell r="D194">
            <v>833</v>
          </cell>
          <cell r="E194" t="e">
            <v>#N/A</v>
          </cell>
          <cell r="F194" t="str">
            <v>MITCH</v>
          </cell>
          <cell r="G194" t="e">
            <v>#N/A</v>
          </cell>
        </row>
        <row r="195">
          <cell r="A195" t="str">
            <v>GLDU3092423</v>
          </cell>
          <cell r="B195">
            <v>20</v>
          </cell>
          <cell r="C195">
            <v>43292</v>
          </cell>
          <cell r="D195">
            <v>833</v>
          </cell>
          <cell r="E195" t="e">
            <v>#N/A</v>
          </cell>
          <cell r="F195" t="str">
            <v>KRCM</v>
          </cell>
          <cell r="G195" t="e">
            <v>#N/A</v>
          </cell>
        </row>
        <row r="196">
          <cell r="A196" t="str">
            <v>GLDU5122018</v>
          </cell>
          <cell r="B196">
            <v>20</v>
          </cell>
          <cell r="C196">
            <v>43292</v>
          </cell>
          <cell r="D196">
            <v>833</v>
          </cell>
          <cell r="E196" t="e">
            <v>#N/A</v>
          </cell>
          <cell r="F196" t="str">
            <v>KRCM</v>
          </cell>
          <cell r="G196" t="e">
            <v>#N/A</v>
          </cell>
        </row>
        <row r="197">
          <cell r="A197" t="str">
            <v>IPXU3198435</v>
          </cell>
          <cell r="B197">
            <v>20</v>
          </cell>
          <cell r="C197">
            <v>43292</v>
          </cell>
          <cell r="D197">
            <v>833</v>
          </cell>
          <cell r="E197" t="e">
            <v>#N/A</v>
          </cell>
          <cell r="F197" t="str">
            <v>KRCM</v>
          </cell>
          <cell r="G197" t="e">
            <v>#N/A</v>
          </cell>
        </row>
        <row r="198">
          <cell r="A198" t="str">
            <v>KKTU7545200</v>
          </cell>
          <cell r="B198">
            <v>20</v>
          </cell>
          <cell r="C198">
            <v>43292</v>
          </cell>
          <cell r="D198">
            <v>833</v>
          </cell>
          <cell r="E198" t="e">
            <v>#N/A</v>
          </cell>
          <cell r="F198" t="str">
            <v>KRCM</v>
          </cell>
          <cell r="G198" t="e">
            <v>#N/A</v>
          </cell>
        </row>
        <row r="199">
          <cell r="A199" t="str">
            <v>MSKU2403715</v>
          </cell>
          <cell r="B199">
            <v>20</v>
          </cell>
          <cell r="C199">
            <v>43292</v>
          </cell>
          <cell r="D199">
            <v>833</v>
          </cell>
          <cell r="E199" t="e">
            <v>#N/A</v>
          </cell>
          <cell r="F199" t="str">
            <v>MITCH</v>
          </cell>
          <cell r="G199" t="e">
            <v>#N/A</v>
          </cell>
        </row>
        <row r="200">
          <cell r="A200" t="str">
            <v>PCIU3026797</v>
          </cell>
          <cell r="B200">
            <v>20</v>
          </cell>
          <cell r="C200">
            <v>43292</v>
          </cell>
          <cell r="D200">
            <v>833</v>
          </cell>
          <cell r="E200" t="str">
            <v>OVGGNWMBA18000493</v>
          </cell>
          <cell r="F200" t="str">
            <v>KRCM</v>
          </cell>
          <cell r="G200" t="str">
            <v>KRCM</v>
          </cell>
        </row>
        <row r="201">
          <cell r="A201" t="str">
            <v>PCIU3164034</v>
          </cell>
          <cell r="B201">
            <v>20</v>
          </cell>
          <cell r="C201">
            <v>43292</v>
          </cell>
          <cell r="D201">
            <v>833</v>
          </cell>
          <cell r="E201" t="e">
            <v>#N/A</v>
          </cell>
          <cell r="F201" t="str">
            <v>KRCM</v>
          </cell>
          <cell r="G201" t="e">
            <v>#N/A</v>
          </cell>
        </row>
        <row r="202">
          <cell r="A202" t="str">
            <v>UESU2485275</v>
          </cell>
          <cell r="B202">
            <v>20</v>
          </cell>
          <cell r="C202">
            <v>43292</v>
          </cell>
          <cell r="D202">
            <v>833</v>
          </cell>
          <cell r="E202" t="e">
            <v>#N/A</v>
          </cell>
          <cell r="F202" t="str">
            <v>MITCH</v>
          </cell>
          <cell r="G202" t="e">
            <v>#N/A</v>
          </cell>
        </row>
        <row r="203">
          <cell r="A203" t="str">
            <v>UESU2490353</v>
          </cell>
          <cell r="B203">
            <v>20</v>
          </cell>
          <cell r="C203">
            <v>43292</v>
          </cell>
          <cell r="D203">
            <v>833</v>
          </cell>
          <cell r="E203" t="e">
            <v>#N/A</v>
          </cell>
          <cell r="F203" t="str">
            <v>MITCH</v>
          </cell>
          <cell r="G203" t="e">
            <v>#N/A</v>
          </cell>
        </row>
        <row r="204">
          <cell r="A204" t="str">
            <v>TDRU2255790</v>
          </cell>
          <cell r="B204">
            <v>20</v>
          </cell>
          <cell r="C204">
            <v>43293</v>
          </cell>
          <cell r="D204">
            <v>832</v>
          </cell>
          <cell r="E204" t="e">
            <v>#N/A</v>
          </cell>
          <cell r="F204" t="str">
            <v>KRCM</v>
          </cell>
          <cell r="G204" t="e">
            <v>#N/A</v>
          </cell>
        </row>
        <row r="205">
          <cell r="A205" t="str">
            <v>TTNU1843836</v>
          </cell>
          <cell r="B205">
            <v>20</v>
          </cell>
          <cell r="C205">
            <v>43293</v>
          </cell>
          <cell r="D205">
            <v>832</v>
          </cell>
          <cell r="E205" t="e">
            <v>#N/A</v>
          </cell>
          <cell r="F205" t="str">
            <v>KRCM</v>
          </cell>
          <cell r="G205" t="e">
            <v>#N/A</v>
          </cell>
        </row>
        <row r="206">
          <cell r="A206" t="str">
            <v>EMCU3901740</v>
          </cell>
          <cell r="B206">
            <v>20</v>
          </cell>
          <cell r="C206">
            <v>43294</v>
          </cell>
          <cell r="D206">
            <v>831</v>
          </cell>
          <cell r="E206" t="str">
            <v>503890003650</v>
          </cell>
          <cell r="F206" t="str">
            <v>MITCH</v>
          </cell>
          <cell r="G206" t="str">
            <v>MITCH</v>
          </cell>
        </row>
        <row r="207">
          <cell r="A207" t="str">
            <v>UACU3672773</v>
          </cell>
          <cell r="B207">
            <v>20</v>
          </cell>
          <cell r="C207">
            <v>43297</v>
          </cell>
          <cell r="D207">
            <v>828</v>
          </cell>
          <cell r="E207" t="str">
            <v>HLCULIV180603413</v>
          </cell>
          <cell r="F207" t="str">
            <v>MITCH</v>
          </cell>
          <cell r="G207" t="str">
            <v>MITCH</v>
          </cell>
        </row>
        <row r="208">
          <cell r="A208" t="str">
            <v>ECMU2084651</v>
          </cell>
          <cell r="B208">
            <v>20</v>
          </cell>
          <cell r="C208">
            <v>43298</v>
          </cell>
          <cell r="D208">
            <v>827</v>
          </cell>
          <cell r="E208" t="str">
            <v>CTMS001661</v>
          </cell>
          <cell r="F208" t="str">
            <v>ICDN</v>
          </cell>
          <cell r="G208" t="str">
            <v>A1B/27/02/1</v>
          </cell>
        </row>
        <row r="209">
          <cell r="A209" t="str">
            <v>PCIU8946191</v>
          </cell>
          <cell r="B209">
            <v>40</v>
          </cell>
          <cell r="C209">
            <v>43299</v>
          </cell>
          <cell r="D209">
            <v>826</v>
          </cell>
          <cell r="E209" t="str">
            <v>PKG800467600</v>
          </cell>
          <cell r="F209" t="str">
            <v>MITCH</v>
          </cell>
          <cell r="G209" t="str">
            <v>MITCH</v>
          </cell>
        </row>
        <row r="210">
          <cell r="A210" t="str">
            <v>TEMU2979110</v>
          </cell>
          <cell r="B210">
            <v>20</v>
          </cell>
          <cell r="C210">
            <v>43305</v>
          </cell>
          <cell r="D210">
            <v>820</v>
          </cell>
          <cell r="E210" t="str">
            <v>COSU6180713350</v>
          </cell>
          <cell r="F210" t="str">
            <v>MITCH</v>
          </cell>
          <cell r="G210" t="str">
            <v>MITCH</v>
          </cell>
        </row>
        <row r="211">
          <cell r="A211" t="str">
            <v>MAGU2188611</v>
          </cell>
          <cell r="B211">
            <v>20</v>
          </cell>
          <cell r="C211">
            <v>43306</v>
          </cell>
          <cell r="D211">
            <v>819</v>
          </cell>
          <cell r="E211" t="str">
            <v>158800056891</v>
          </cell>
          <cell r="F211" t="str">
            <v>MITCH</v>
          </cell>
          <cell r="G211" t="str">
            <v>MITCH</v>
          </cell>
        </row>
        <row r="212">
          <cell r="A212" t="str">
            <v>MRKU5567900</v>
          </cell>
          <cell r="B212">
            <v>40</v>
          </cell>
          <cell r="C212">
            <v>43312</v>
          </cell>
          <cell r="D212">
            <v>813</v>
          </cell>
          <cell r="E212" t="str">
            <v>965378792</v>
          </cell>
          <cell r="F212" t="str">
            <v>ICDN</v>
          </cell>
          <cell r="G212" t="str">
            <v>CSTM</v>
          </cell>
        </row>
        <row r="213">
          <cell r="A213" t="str">
            <v>TGHU3857910</v>
          </cell>
          <cell r="B213">
            <v>20</v>
          </cell>
          <cell r="C213">
            <v>43314</v>
          </cell>
          <cell r="D213">
            <v>811</v>
          </cell>
          <cell r="E213" t="str">
            <v>HLCUKUL180519073</v>
          </cell>
          <cell r="F213" t="str">
            <v>MITCH</v>
          </cell>
          <cell r="G213" t="str">
            <v>MITCH</v>
          </cell>
        </row>
        <row r="214">
          <cell r="A214" t="str">
            <v>TEMU1460990</v>
          </cell>
          <cell r="B214">
            <v>20</v>
          </cell>
          <cell r="C214">
            <v>43316</v>
          </cell>
          <cell r="D214">
            <v>809</v>
          </cell>
          <cell r="E214" t="str">
            <v>HLCUTOR180601051</v>
          </cell>
          <cell r="F214" t="str">
            <v>KRCM</v>
          </cell>
          <cell r="G214" t="str">
            <v>KRCM</v>
          </cell>
        </row>
        <row r="215">
          <cell r="A215" t="str">
            <v>UACU3471608</v>
          </cell>
          <cell r="B215">
            <v>20</v>
          </cell>
          <cell r="C215">
            <v>43318</v>
          </cell>
          <cell r="D215">
            <v>807</v>
          </cell>
          <cell r="E215" t="str">
            <v>HLCUKUL180519073</v>
          </cell>
          <cell r="F215" t="str">
            <v>MITCH</v>
          </cell>
          <cell r="G215" t="str">
            <v>MITCH</v>
          </cell>
        </row>
        <row r="216">
          <cell r="A216" t="str">
            <v>EITU1478868</v>
          </cell>
          <cell r="B216">
            <v>40</v>
          </cell>
          <cell r="C216">
            <v>43320</v>
          </cell>
          <cell r="D216">
            <v>805</v>
          </cell>
          <cell r="E216" t="str">
            <v>143880889497</v>
          </cell>
          <cell r="F216" t="str">
            <v>KRCM</v>
          </cell>
          <cell r="G216" t="str">
            <v>KRCM</v>
          </cell>
        </row>
        <row r="217">
          <cell r="A217" t="str">
            <v>TGHU4076320</v>
          </cell>
          <cell r="B217">
            <v>40</v>
          </cell>
          <cell r="C217">
            <v>43320</v>
          </cell>
          <cell r="D217">
            <v>805</v>
          </cell>
          <cell r="E217" t="str">
            <v>MEDULH057399</v>
          </cell>
          <cell r="F217" t="str">
            <v>KRCM</v>
          </cell>
          <cell r="G217" t="str">
            <v>KRCM</v>
          </cell>
        </row>
        <row r="218">
          <cell r="A218" t="str">
            <v>MSKU8564595</v>
          </cell>
          <cell r="B218">
            <v>40</v>
          </cell>
          <cell r="C218">
            <v>43327</v>
          </cell>
          <cell r="D218">
            <v>798</v>
          </cell>
          <cell r="E218" t="str">
            <v>965467877</v>
          </cell>
          <cell r="F218" t="str">
            <v>KRCM</v>
          </cell>
          <cell r="G218" t="str">
            <v>KRCM</v>
          </cell>
        </row>
        <row r="219">
          <cell r="A219" t="str">
            <v>CMAU1400618</v>
          </cell>
          <cell r="B219">
            <v>20</v>
          </cell>
          <cell r="C219">
            <v>43328</v>
          </cell>
          <cell r="D219">
            <v>797</v>
          </cell>
          <cell r="E219" t="str">
            <v>GDY0193042</v>
          </cell>
          <cell r="F219" t="str">
            <v>KRCM</v>
          </cell>
          <cell r="G219" t="str">
            <v>KRCM</v>
          </cell>
        </row>
        <row r="220">
          <cell r="A220" t="str">
            <v>HLBU1210109</v>
          </cell>
          <cell r="B220">
            <v>20</v>
          </cell>
          <cell r="C220">
            <v>43331</v>
          </cell>
          <cell r="D220">
            <v>794</v>
          </cell>
          <cell r="E220" t="str">
            <v>HLCUKUL180524233</v>
          </cell>
          <cell r="F220" t="str">
            <v>KRCM</v>
          </cell>
          <cell r="G220" t="str">
            <v>KRCM</v>
          </cell>
        </row>
        <row r="221">
          <cell r="A221" t="str">
            <v>MRSU3257010</v>
          </cell>
          <cell r="B221">
            <v>40</v>
          </cell>
          <cell r="C221">
            <v>43335</v>
          </cell>
          <cell r="D221">
            <v>790</v>
          </cell>
          <cell r="E221" t="str">
            <v>965937521</v>
          </cell>
          <cell r="F221" t="str">
            <v>KRCM</v>
          </cell>
          <cell r="G221" t="str">
            <v>KRCM</v>
          </cell>
        </row>
        <row r="222">
          <cell r="A222" t="str">
            <v>SUDU8904220</v>
          </cell>
          <cell r="B222">
            <v>40</v>
          </cell>
          <cell r="C222">
            <v>43335</v>
          </cell>
          <cell r="D222">
            <v>790</v>
          </cell>
          <cell r="E222" t="str">
            <v>965937521</v>
          </cell>
          <cell r="F222" t="str">
            <v>KRCM</v>
          </cell>
          <cell r="G222" t="str">
            <v>KRCM</v>
          </cell>
        </row>
        <row r="223">
          <cell r="A223" t="str">
            <v>CMAU1560128</v>
          </cell>
          <cell r="B223">
            <v>20</v>
          </cell>
          <cell r="C223">
            <v>43342</v>
          </cell>
          <cell r="D223">
            <v>783</v>
          </cell>
          <cell r="E223" t="str">
            <v>TSJM100749</v>
          </cell>
          <cell r="F223" t="str">
            <v>MITCH</v>
          </cell>
          <cell r="G223" t="str">
            <v>MITCH</v>
          </cell>
        </row>
        <row r="224">
          <cell r="A224" t="str">
            <v>FBXU8891376</v>
          </cell>
          <cell r="B224">
            <v>20</v>
          </cell>
          <cell r="C224">
            <v>43342</v>
          </cell>
          <cell r="D224">
            <v>783</v>
          </cell>
          <cell r="E224" t="str">
            <v>563844118</v>
          </cell>
          <cell r="F224" t="str">
            <v>ICDN</v>
          </cell>
          <cell r="G224" t="str">
            <v>CSTM</v>
          </cell>
        </row>
        <row r="225">
          <cell r="A225" t="str">
            <v>GESU3462579</v>
          </cell>
          <cell r="B225">
            <v>20</v>
          </cell>
          <cell r="C225">
            <v>43342</v>
          </cell>
          <cell r="D225">
            <v>783</v>
          </cell>
          <cell r="E225" t="str">
            <v>TSJM100749</v>
          </cell>
          <cell r="F225" t="str">
            <v>MITCH</v>
          </cell>
          <cell r="G225" t="str">
            <v>MITCH</v>
          </cell>
        </row>
        <row r="226">
          <cell r="A226" t="str">
            <v>MRKU6656052</v>
          </cell>
          <cell r="B226">
            <v>20</v>
          </cell>
          <cell r="C226">
            <v>43342</v>
          </cell>
          <cell r="D226">
            <v>783</v>
          </cell>
          <cell r="E226" t="str">
            <v>951967391</v>
          </cell>
          <cell r="F226" t="str">
            <v>ICDN</v>
          </cell>
          <cell r="G226" t="str">
            <v>CSTM</v>
          </cell>
        </row>
        <row r="227">
          <cell r="A227" t="str">
            <v>MSKU5192200</v>
          </cell>
          <cell r="B227">
            <v>20</v>
          </cell>
          <cell r="C227">
            <v>43342</v>
          </cell>
          <cell r="D227">
            <v>783</v>
          </cell>
          <cell r="E227" t="str">
            <v>753343486</v>
          </cell>
          <cell r="F227" t="str">
            <v>ICDN</v>
          </cell>
          <cell r="G227" t="str">
            <v>SHED1</v>
          </cell>
        </row>
        <row r="228">
          <cell r="A228" t="str">
            <v>TCLU7433823</v>
          </cell>
          <cell r="B228">
            <v>20</v>
          </cell>
          <cell r="C228">
            <v>43342</v>
          </cell>
          <cell r="D228">
            <v>783</v>
          </cell>
          <cell r="E228" t="str">
            <v>TSJM100749</v>
          </cell>
          <cell r="F228" t="str">
            <v>MITCH</v>
          </cell>
          <cell r="G228" t="str">
            <v>MITCH</v>
          </cell>
        </row>
        <row r="229">
          <cell r="A229" t="str">
            <v>CLHU4425880</v>
          </cell>
          <cell r="B229">
            <v>40</v>
          </cell>
          <cell r="C229">
            <v>43343</v>
          </cell>
          <cell r="D229">
            <v>782</v>
          </cell>
          <cell r="E229" t="str">
            <v>HLCUBSC1806BNJH6</v>
          </cell>
          <cell r="F229" t="str">
            <v>MITCH</v>
          </cell>
          <cell r="G229" t="str">
            <v>MITCH</v>
          </cell>
        </row>
        <row r="230">
          <cell r="A230" t="str">
            <v>SEGU1045734</v>
          </cell>
          <cell r="B230">
            <v>20</v>
          </cell>
          <cell r="C230">
            <v>43344</v>
          </cell>
          <cell r="D230">
            <v>781</v>
          </cell>
          <cell r="E230" t="str">
            <v>TSJM100749</v>
          </cell>
          <cell r="F230" t="str">
            <v>MITCH</v>
          </cell>
          <cell r="G230" t="str">
            <v>MITCH</v>
          </cell>
        </row>
        <row r="231">
          <cell r="A231" t="str">
            <v>MSKU3705807</v>
          </cell>
          <cell r="B231">
            <v>20</v>
          </cell>
          <cell r="C231">
            <v>43345</v>
          </cell>
          <cell r="D231">
            <v>780</v>
          </cell>
          <cell r="E231">
            <v>0</v>
          </cell>
          <cell r="F231" t="str">
            <v>ICDN</v>
          </cell>
          <cell r="G231" t="str">
            <v>SECUR</v>
          </cell>
        </row>
        <row r="232">
          <cell r="A232" t="str">
            <v>TRLU6977170</v>
          </cell>
          <cell r="B232">
            <v>40</v>
          </cell>
          <cell r="C232">
            <v>43347</v>
          </cell>
          <cell r="D232">
            <v>778</v>
          </cell>
          <cell r="E232" t="str">
            <v>MEDUAN518587</v>
          </cell>
          <cell r="F232" t="str">
            <v>MITCH</v>
          </cell>
          <cell r="G232" t="str">
            <v>MITCH</v>
          </cell>
        </row>
        <row r="233">
          <cell r="A233" t="str">
            <v>MAGU5245438</v>
          </cell>
          <cell r="B233">
            <v>40</v>
          </cell>
          <cell r="C233">
            <v>43348</v>
          </cell>
          <cell r="D233">
            <v>777</v>
          </cell>
          <cell r="E233" t="str">
            <v>COSU6170086510</v>
          </cell>
          <cell r="F233" t="str">
            <v>ICDN</v>
          </cell>
          <cell r="G233" t="str">
            <v>A1D/68/05/4</v>
          </cell>
        </row>
        <row r="234">
          <cell r="A234" t="str">
            <v>PERU2006060</v>
          </cell>
          <cell r="B234">
            <v>20</v>
          </cell>
          <cell r="C234">
            <v>43357</v>
          </cell>
          <cell r="D234">
            <v>768</v>
          </cell>
          <cell r="E234">
            <v>0</v>
          </cell>
          <cell r="F234" t="str">
            <v>NICT</v>
          </cell>
          <cell r="G234" t="str">
            <v>NICT</v>
          </cell>
        </row>
        <row r="235">
          <cell r="A235" t="str">
            <v>PCIU2690902</v>
          </cell>
          <cell r="B235">
            <v>20</v>
          </cell>
          <cell r="C235">
            <v>43362</v>
          </cell>
          <cell r="D235">
            <v>763</v>
          </cell>
          <cell r="E235" t="str">
            <v>MNL800183800</v>
          </cell>
          <cell r="F235" t="str">
            <v>ICDN</v>
          </cell>
          <cell r="G235" t="str">
            <v>CFS1</v>
          </cell>
        </row>
        <row r="236">
          <cell r="A236" t="str">
            <v>CAXU3274550</v>
          </cell>
          <cell r="B236">
            <v>20</v>
          </cell>
          <cell r="C236">
            <v>43363</v>
          </cell>
          <cell r="D236">
            <v>762</v>
          </cell>
          <cell r="E236" t="str">
            <v>WECC1850EMB0011</v>
          </cell>
          <cell r="F236" t="str">
            <v>MITCH</v>
          </cell>
          <cell r="G236" t="str">
            <v>MITCH</v>
          </cell>
        </row>
        <row r="237">
          <cell r="A237" t="str">
            <v>MEDU3005570</v>
          </cell>
          <cell r="B237">
            <v>20</v>
          </cell>
          <cell r="C237">
            <v>43366</v>
          </cell>
          <cell r="D237">
            <v>759</v>
          </cell>
          <cell r="E237" t="str">
            <v>MSCUOY301159</v>
          </cell>
          <cell r="F237" t="str">
            <v>MITCH</v>
          </cell>
          <cell r="G237" t="str">
            <v>MITCH</v>
          </cell>
        </row>
        <row r="238">
          <cell r="A238" t="str">
            <v>MRKU7000958</v>
          </cell>
          <cell r="B238">
            <v>20</v>
          </cell>
          <cell r="C238">
            <v>43367</v>
          </cell>
          <cell r="D238">
            <v>758</v>
          </cell>
          <cell r="E238" t="str">
            <v>966163655</v>
          </cell>
          <cell r="F238" t="str">
            <v>MITCH</v>
          </cell>
          <cell r="G238" t="str">
            <v>MITCH</v>
          </cell>
        </row>
        <row r="239">
          <cell r="A239" t="str">
            <v>CMAU4060131</v>
          </cell>
          <cell r="B239">
            <v>40</v>
          </cell>
          <cell r="C239">
            <v>43372</v>
          </cell>
          <cell r="D239">
            <v>753</v>
          </cell>
          <cell r="E239" t="str">
            <v>CFA0264496</v>
          </cell>
          <cell r="F239" t="str">
            <v>MITCH</v>
          </cell>
          <cell r="G239" t="str">
            <v>MITCH</v>
          </cell>
        </row>
        <row r="240">
          <cell r="A240" t="str">
            <v>CMAU1639515</v>
          </cell>
          <cell r="B240">
            <v>20</v>
          </cell>
          <cell r="C240">
            <v>43373</v>
          </cell>
          <cell r="D240">
            <v>752</v>
          </cell>
          <cell r="E240" t="str">
            <v>AIS0243930</v>
          </cell>
          <cell r="F240" t="str">
            <v>MITCH</v>
          </cell>
          <cell r="G240" t="e">
            <v>#N/A</v>
          </cell>
        </row>
        <row r="241">
          <cell r="A241" t="str">
            <v>CRSU1174786</v>
          </cell>
          <cell r="B241">
            <v>20</v>
          </cell>
          <cell r="C241">
            <v>43375</v>
          </cell>
          <cell r="D241">
            <v>750</v>
          </cell>
          <cell r="E241" t="str">
            <v>AIS0243930</v>
          </cell>
          <cell r="F241" t="str">
            <v>MITCH</v>
          </cell>
          <cell r="G241" t="e">
            <v>#N/A</v>
          </cell>
        </row>
        <row r="242">
          <cell r="A242" t="str">
            <v>EITU0072175</v>
          </cell>
          <cell r="B242">
            <v>20</v>
          </cell>
          <cell r="C242">
            <v>43381</v>
          </cell>
          <cell r="D242">
            <v>744</v>
          </cell>
          <cell r="E242" t="str">
            <v>142851695801</v>
          </cell>
          <cell r="F242" t="str">
            <v>MITCH</v>
          </cell>
          <cell r="G242" t="str">
            <v>MITCH</v>
          </cell>
        </row>
        <row r="243">
          <cell r="A243" t="str">
            <v>MSCU5003987</v>
          </cell>
          <cell r="B243">
            <v>40</v>
          </cell>
          <cell r="C243">
            <v>43389</v>
          </cell>
          <cell r="D243">
            <v>736</v>
          </cell>
          <cell r="E243" t="str">
            <v>MEDUGE887328</v>
          </cell>
          <cell r="F243" t="str">
            <v>MITCH</v>
          </cell>
          <cell r="G243" t="str">
            <v>MITCH</v>
          </cell>
        </row>
        <row r="244">
          <cell r="A244" t="str">
            <v>HASU1428807</v>
          </cell>
          <cell r="B244">
            <v>20</v>
          </cell>
          <cell r="C244">
            <v>43392</v>
          </cell>
          <cell r="D244">
            <v>733</v>
          </cell>
          <cell r="E244" t="str">
            <v>578140329</v>
          </cell>
          <cell r="F244" t="str">
            <v>MITCH</v>
          </cell>
          <cell r="G244" t="str">
            <v>MITCH</v>
          </cell>
        </row>
        <row r="245">
          <cell r="A245" t="str">
            <v>FSCU4203833</v>
          </cell>
          <cell r="B245">
            <v>40</v>
          </cell>
          <cell r="C245">
            <v>43393</v>
          </cell>
          <cell r="D245">
            <v>732</v>
          </cell>
          <cell r="E245" t="str">
            <v>MEDUGE887328</v>
          </cell>
          <cell r="F245" t="str">
            <v>MITCH</v>
          </cell>
          <cell r="G245" t="str">
            <v>M1A/25/02/1</v>
          </cell>
        </row>
        <row r="246">
          <cell r="A246" t="str">
            <v>MSKU4227045</v>
          </cell>
          <cell r="B246">
            <v>20</v>
          </cell>
          <cell r="C246">
            <v>43393</v>
          </cell>
          <cell r="D246">
            <v>732</v>
          </cell>
          <cell r="E246" t="str">
            <v>578140329</v>
          </cell>
          <cell r="F246" t="str">
            <v>MITCH</v>
          </cell>
          <cell r="G246" t="str">
            <v>A3B/02/02/1</v>
          </cell>
        </row>
        <row r="247">
          <cell r="A247" t="str">
            <v>TRIU5974130</v>
          </cell>
          <cell r="B247">
            <v>40</v>
          </cell>
          <cell r="C247">
            <v>43393</v>
          </cell>
          <cell r="D247">
            <v>732</v>
          </cell>
          <cell r="E247" t="str">
            <v>MEDUGE887328</v>
          </cell>
          <cell r="F247" t="str">
            <v>MITCH</v>
          </cell>
          <cell r="G247" t="str">
            <v>MITCH</v>
          </cell>
        </row>
        <row r="248">
          <cell r="A248" t="str">
            <v>DFSU6012126</v>
          </cell>
          <cell r="B248">
            <v>40</v>
          </cell>
          <cell r="C248">
            <v>43394</v>
          </cell>
          <cell r="D248">
            <v>731</v>
          </cell>
          <cell r="E248" t="str">
            <v>EPIRAEESAD205060</v>
          </cell>
          <cell r="F248" t="str">
            <v>MITCH</v>
          </cell>
          <cell r="G248" t="str">
            <v>MITCH</v>
          </cell>
        </row>
        <row r="249">
          <cell r="A249" t="str">
            <v>MSCU4840211</v>
          </cell>
          <cell r="B249">
            <v>40</v>
          </cell>
          <cell r="C249">
            <v>43394</v>
          </cell>
          <cell r="D249">
            <v>731</v>
          </cell>
          <cell r="E249" t="str">
            <v>MEDUGE887328</v>
          </cell>
          <cell r="F249" t="str">
            <v>MITCH</v>
          </cell>
          <cell r="G249" t="str">
            <v>MITCH</v>
          </cell>
        </row>
        <row r="250">
          <cell r="A250" t="str">
            <v>EISU9473010</v>
          </cell>
          <cell r="B250">
            <v>40</v>
          </cell>
          <cell r="C250">
            <v>43396</v>
          </cell>
          <cell r="D250">
            <v>729</v>
          </cell>
          <cell r="E250" t="str">
            <v>142801339679</v>
          </cell>
          <cell r="F250" t="str">
            <v>MITCH</v>
          </cell>
          <cell r="G250" t="str">
            <v>MITCH</v>
          </cell>
        </row>
        <row r="251">
          <cell r="A251" t="str">
            <v>TCNU6452169</v>
          </cell>
          <cell r="B251">
            <v>40</v>
          </cell>
          <cell r="C251">
            <v>43396</v>
          </cell>
          <cell r="D251">
            <v>729</v>
          </cell>
          <cell r="E251" t="str">
            <v>140817297559</v>
          </cell>
          <cell r="F251" t="str">
            <v>MITCH</v>
          </cell>
          <cell r="G251" t="str">
            <v>MITCH</v>
          </cell>
        </row>
        <row r="252">
          <cell r="A252" t="str">
            <v>TEMU8418780</v>
          </cell>
          <cell r="B252">
            <v>40</v>
          </cell>
          <cell r="C252">
            <v>43396</v>
          </cell>
          <cell r="D252">
            <v>729</v>
          </cell>
          <cell r="E252" t="str">
            <v>140817297559</v>
          </cell>
          <cell r="F252" t="str">
            <v>MITCH</v>
          </cell>
          <cell r="G252" t="str">
            <v>MITCH</v>
          </cell>
        </row>
        <row r="253">
          <cell r="A253" t="str">
            <v>GLDU7263870</v>
          </cell>
          <cell r="B253">
            <v>40</v>
          </cell>
          <cell r="C253">
            <v>43399</v>
          </cell>
          <cell r="D253">
            <v>726</v>
          </cell>
          <cell r="E253" t="str">
            <v>MEDUTJ870095</v>
          </cell>
          <cell r="F253" t="str">
            <v>MITCH</v>
          </cell>
          <cell r="G253" t="str">
            <v>A1C/74/06/3</v>
          </cell>
        </row>
        <row r="254">
          <cell r="A254" t="str">
            <v>TGHU8985019</v>
          </cell>
          <cell r="B254">
            <v>40</v>
          </cell>
          <cell r="C254">
            <v>43399</v>
          </cell>
          <cell r="D254">
            <v>726</v>
          </cell>
          <cell r="E254" t="str">
            <v>140817297559</v>
          </cell>
          <cell r="F254" t="str">
            <v>MITCH</v>
          </cell>
          <cell r="G254" t="str">
            <v>A2C/02/02/3</v>
          </cell>
        </row>
        <row r="255">
          <cell r="A255" t="str">
            <v>FSCU9644750</v>
          </cell>
          <cell r="B255">
            <v>40</v>
          </cell>
          <cell r="C255">
            <v>43400</v>
          </cell>
          <cell r="D255">
            <v>725</v>
          </cell>
          <cell r="E255" t="str">
            <v>MEDUTJ870095</v>
          </cell>
          <cell r="F255" t="str">
            <v>MITCH</v>
          </cell>
          <cell r="G255" t="str">
            <v>MITCH</v>
          </cell>
        </row>
        <row r="256">
          <cell r="A256" t="str">
            <v>MEDU7791694</v>
          </cell>
          <cell r="B256">
            <v>40</v>
          </cell>
          <cell r="C256">
            <v>43400</v>
          </cell>
          <cell r="D256">
            <v>725</v>
          </cell>
          <cell r="E256" t="str">
            <v>MEDUTJ870095</v>
          </cell>
          <cell r="F256" t="str">
            <v>NICT</v>
          </cell>
          <cell r="G256" t="str">
            <v>NICT</v>
          </cell>
        </row>
        <row r="257">
          <cell r="A257" t="str">
            <v>MEDU8295791</v>
          </cell>
          <cell r="B257">
            <v>40</v>
          </cell>
          <cell r="C257">
            <v>43400</v>
          </cell>
          <cell r="D257">
            <v>725</v>
          </cell>
          <cell r="E257" t="str">
            <v>MEDUTJ870095</v>
          </cell>
          <cell r="F257" t="str">
            <v>MITCH</v>
          </cell>
          <cell r="G257" t="str">
            <v>A2C/24/02/1</v>
          </cell>
        </row>
        <row r="258">
          <cell r="A258" t="str">
            <v>TGHU8881122</v>
          </cell>
          <cell r="B258">
            <v>40</v>
          </cell>
          <cell r="C258">
            <v>43400</v>
          </cell>
          <cell r="D258">
            <v>725</v>
          </cell>
          <cell r="E258" t="str">
            <v>MEDUTJ870095</v>
          </cell>
          <cell r="F258" t="str">
            <v>MITCH</v>
          </cell>
          <cell r="G258" t="str">
            <v>MITCH</v>
          </cell>
        </row>
        <row r="259">
          <cell r="A259" t="str">
            <v>CAIU7363458</v>
          </cell>
          <cell r="B259">
            <v>40</v>
          </cell>
          <cell r="C259">
            <v>43401</v>
          </cell>
          <cell r="D259">
            <v>724</v>
          </cell>
          <cell r="E259" t="str">
            <v>MEDUTJ870095</v>
          </cell>
          <cell r="F259" t="str">
            <v>MITCH</v>
          </cell>
          <cell r="G259" t="str">
            <v>MITCH</v>
          </cell>
        </row>
        <row r="260">
          <cell r="A260" t="str">
            <v>TGBU5501422</v>
          </cell>
          <cell r="B260">
            <v>40</v>
          </cell>
          <cell r="C260">
            <v>43401</v>
          </cell>
          <cell r="D260">
            <v>724</v>
          </cell>
          <cell r="E260" t="str">
            <v>MEDUTJ870095</v>
          </cell>
          <cell r="F260" t="str">
            <v>MITCH</v>
          </cell>
          <cell r="G260" t="str">
            <v>MITCH</v>
          </cell>
        </row>
        <row r="261">
          <cell r="A261" t="str">
            <v>TRHU1095519</v>
          </cell>
          <cell r="B261">
            <v>20</v>
          </cell>
          <cell r="C261">
            <v>43401</v>
          </cell>
          <cell r="D261">
            <v>724</v>
          </cell>
          <cell r="E261" t="str">
            <v>NAM3215343</v>
          </cell>
          <cell r="F261" t="str">
            <v>MITCH</v>
          </cell>
          <cell r="G261" t="str">
            <v>MITCH</v>
          </cell>
        </row>
        <row r="262">
          <cell r="A262" t="str">
            <v>MEDU2510691</v>
          </cell>
          <cell r="B262">
            <v>20</v>
          </cell>
          <cell r="C262">
            <v>43402</v>
          </cell>
          <cell r="D262">
            <v>723</v>
          </cell>
          <cell r="E262" t="str">
            <v>MEDUTJ870095</v>
          </cell>
          <cell r="F262" t="str">
            <v>MITCH</v>
          </cell>
          <cell r="G262" t="str">
            <v>MITCH</v>
          </cell>
        </row>
        <row r="263">
          <cell r="A263" t="str">
            <v>TTNU3016544</v>
          </cell>
          <cell r="B263">
            <v>20</v>
          </cell>
          <cell r="C263">
            <v>43407</v>
          </cell>
          <cell r="D263">
            <v>718</v>
          </cell>
          <cell r="E263" t="str">
            <v>EMKNSAMBA07359</v>
          </cell>
          <cell r="F263" t="str">
            <v>MITCH</v>
          </cell>
          <cell r="G263" t="str">
            <v>MITCH</v>
          </cell>
        </row>
        <row r="264">
          <cell r="A264" t="str">
            <v>LMCU0826039</v>
          </cell>
          <cell r="B264">
            <v>40</v>
          </cell>
          <cell r="C264">
            <v>43412</v>
          </cell>
          <cell r="D264">
            <v>713</v>
          </cell>
          <cell r="E264" t="str">
            <v>G1821113</v>
          </cell>
          <cell r="F264" t="str">
            <v>MITCH</v>
          </cell>
          <cell r="G264" t="str">
            <v>MITCH</v>
          </cell>
        </row>
        <row r="265">
          <cell r="A265" t="str">
            <v>EISU9042100</v>
          </cell>
          <cell r="B265">
            <v>40</v>
          </cell>
          <cell r="C265">
            <v>43413</v>
          </cell>
          <cell r="D265">
            <v>712</v>
          </cell>
          <cell r="E265" t="str">
            <v>BE800040</v>
          </cell>
          <cell r="F265" t="str">
            <v>MITCH</v>
          </cell>
          <cell r="G265" t="str">
            <v>MITCH</v>
          </cell>
        </row>
        <row r="266">
          <cell r="A266" t="str">
            <v>LMCU0818136</v>
          </cell>
          <cell r="B266">
            <v>40</v>
          </cell>
          <cell r="C266">
            <v>43413</v>
          </cell>
          <cell r="D266">
            <v>712</v>
          </cell>
          <cell r="E266" t="str">
            <v>G1821113</v>
          </cell>
          <cell r="F266" t="str">
            <v>MITCH</v>
          </cell>
          <cell r="G266" t="str">
            <v>MITCH</v>
          </cell>
        </row>
        <row r="267">
          <cell r="A267" t="str">
            <v>LMCU0821335</v>
          </cell>
          <cell r="B267">
            <v>40</v>
          </cell>
          <cell r="C267">
            <v>43413</v>
          </cell>
          <cell r="D267">
            <v>712</v>
          </cell>
          <cell r="E267" t="str">
            <v>G1821113</v>
          </cell>
          <cell r="F267" t="str">
            <v>MITCH</v>
          </cell>
          <cell r="G267" t="str">
            <v>A1B/61/03/0</v>
          </cell>
        </row>
        <row r="268">
          <cell r="A268" t="str">
            <v>LMCU9122874</v>
          </cell>
          <cell r="B268">
            <v>40</v>
          </cell>
          <cell r="C268">
            <v>43413</v>
          </cell>
          <cell r="D268">
            <v>712</v>
          </cell>
          <cell r="E268" t="str">
            <v>BE800040</v>
          </cell>
          <cell r="F268" t="str">
            <v>MITCH</v>
          </cell>
          <cell r="G268" t="str">
            <v>MITCH</v>
          </cell>
        </row>
        <row r="269">
          <cell r="A269" t="str">
            <v>LMCU9129293</v>
          </cell>
          <cell r="B269">
            <v>40</v>
          </cell>
          <cell r="C269">
            <v>43413</v>
          </cell>
          <cell r="D269">
            <v>712</v>
          </cell>
          <cell r="E269" t="str">
            <v>BE800040</v>
          </cell>
          <cell r="F269" t="str">
            <v>MITCH</v>
          </cell>
          <cell r="G269" t="str">
            <v>MITCH</v>
          </cell>
        </row>
        <row r="270">
          <cell r="A270" t="str">
            <v>LMCU9134453</v>
          </cell>
          <cell r="B270">
            <v>40</v>
          </cell>
          <cell r="C270">
            <v>43413</v>
          </cell>
          <cell r="D270">
            <v>712</v>
          </cell>
          <cell r="E270" t="str">
            <v>BE800040</v>
          </cell>
          <cell r="F270" t="str">
            <v>MITCH</v>
          </cell>
          <cell r="G270" t="str">
            <v>MITCH</v>
          </cell>
        </row>
        <row r="271">
          <cell r="A271" t="str">
            <v>LMCU9161696</v>
          </cell>
          <cell r="B271">
            <v>40</v>
          </cell>
          <cell r="C271">
            <v>43413</v>
          </cell>
          <cell r="D271">
            <v>712</v>
          </cell>
          <cell r="E271" t="str">
            <v>BE800040</v>
          </cell>
          <cell r="F271" t="str">
            <v>MITCH</v>
          </cell>
          <cell r="G271" t="str">
            <v>MITCH</v>
          </cell>
        </row>
        <row r="272">
          <cell r="A272" t="str">
            <v>LMCU9163744</v>
          </cell>
          <cell r="B272">
            <v>40</v>
          </cell>
          <cell r="C272">
            <v>43413</v>
          </cell>
          <cell r="D272">
            <v>712</v>
          </cell>
          <cell r="E272" t="str">
            <v>BE800040</v>
          </cell>
          <cell r="F272" t="str">
            <v>MITCH</v>
          </cell>
          <cell r="G272" t="str">
            <v>A1D/68/03/3</v>
          </cell>
        </row>
        <row r="273">
          <cell r="A273" t="str">
            <v>TGHU1653898</v>
          </cell>
          <cell r="B273">
            <v>20</v>
          </cell>
          <cell r="C273">
            <v>43413</v>
          </cell>
          <cell r="D273">
            <v>712</v>
          </cell>
          <cell r="E273" t="str">
            <v>G1821065</v>
          </cell>
          <cell r="F273" t="str">
            <v>MITCH</v>
          </cell>
          <cell r="G273" t="str">
            <v>MITCH</v>
          </cell>
        </row>
        <row r="274">
          <cell r="A274" t="str">
            <v>TTNU9549284</v>
          </cell>
          <cell r="B274">
            <v>40</v>
          </cell>
          <cell r="C274">
            <v>43413</v>
          </cell>
          <cell r="D274">
            <v>712</v>
          </cell>
          <cell r="E274" t="str">
            <v>BE800040</v>
          </cell>
          <cell r="F274" t="str">
            <v>MITCH</v>
          </cell>
          <cell r="G274" t="str">
            <v>MITCH</v>
          </cell>
        </row>
        <row r="275">
          <cell r="A275" t="str">
            <v>CLHU8813380</v>
          </cell>
          <cell r="B275">
            <v>40</v>
          </cell>
          <cell r="C275">
            <v>43414</v>
          </cell>
          <cell r="D275">
            <v>711</v>
          </cell>
          <cell r="E275" t="str">
            <v>BE800040</v>
          </cell>
          <cell r="F275" t="str">
            <v>MITCH</v>
          </cell>
          <cell r="G275" t="str">
            <v>MITCH</v>
          </cell>
        </row>
        <row r="276">
          <cell r="A276" t="str">
            <v>LMCU0828617</v>
          </cell>
          <cell r="B276">
            <v>40</v>
          </cell>
          <cell r="C276">
            <v>43414</v>
          </cell>
          <cell r="D276">
            <v>711</v>
          </cell>
          <cell r="E276" t="str">
            <v>G1821113</v>
          </cell>
          <cell r="F276" t="str">
            <v>NICT</v>
          </cell>
          <cell r="G276" t="str">
            <v>NICT</v>
          </cell>
        </row>
        <row r="277">
          <cell r="A277" t="str">
            <v>CAIU3734490</v>
          </cell>
          <cell r="B277">
            <v>20</v>
          </cell>
          <cell r="C277">
            <v>43415</v>
          </cell>
          <cell r="D277">
            <v>710</v>
          </cell>
          <cell r="E277" t="str">
            <v>NP834665</v>
          </cell>
          <cell r="F277" t="str">
            <v>NICT</v>
          </cell>
          <cell r="G277" t="str">
            <v>NICT</v>
          </cell>
        </row>
        <row r="278">
          <cell r="A278" t="str">
            <v>LMCU0819976</v>
          </cell>
          <cell r="B278">
            <v>40</v>
          </cell>
          <cell r="C278">
            <v>43415</v>
          </cell>
          <cell r="D278">
            <v>710</v>
          </cell>
          <cell r="E278" t="str">
            <v>G1821113</v>
          </cell>
          <cell r="F278" t="str">
            <v>MITCH</v>
          </cell>
          <cell r="G278" t="str">
            <v>MITCH</v>
          </cell>
        </row>
        <row r="279">
          <cell r="A279" t="str">
            <v>LMCU0822270</v>
          </cell>
          <cell r="B279">
            <v>40</v>
          </cell>
          <cell r="C279">
            <v>43415</v>
          </cell>
          <cell r="D279">
            <v>710</v>
          </cell>
          <cell r="E279" t="str">
            <v>BE800040</v>
          </cell>
          <cell r="F279" t="str">
            <v>MITCH</v>
          </cell>
          <cell r="G279" t="str">
            <v>MITCH</v>
          </cell>
        </row>
        <row r="280">
          <cell r="A280" t="str">
            <v>LMCU0826975</v>
          </cell>
          <cell r="B280">
            <v>40</v>
          </cell>
          <cell r="C280">
            <v>43415</v>
          </cell>
          <cell r="D280">
            <v>710</v>
          </cell>
          <cell r="E280" t="str">
            <v>G1821113</v>
          </cell>
          <cell r="F280" t="str">
            <v>NICT</v>
          </cell>
          <cell r="G280" t="str">
            <v>NICT</v>
          </cell>
        </row>
        <row r="281">
          <cell r="A281" t="str">
            <v>LMCU0828469</v>
          </cell>
          <cell r="B281">
            <v>40</v>
          </cell>
          <cell r="C281">
            <v>43415</v>
          </cell>
          <cell r="D281">
            <v>710</v>
          </cell>
          <cell r="E281" t="str">
            <v>BE800040</v>
          </cell>
          <cell r="F281" t="str">
            <v>MITCH</v>
          </cell>
          <cell r="G281" t="str">
            <v>MITCH</v>
          </cell>
        </row>
        <row r="282">
          <cell r="A282" t="str">
            <v>LMCU0828957</v>
          </cell>
          <cell r="B282">
            <v>40</v>
          </cell>
          <cell r="C282">
            <v>43415</v>
          </cell>
          <cell r="D282">
            <v>710</v>
          </cell>
          <cell r="E282" t="str">
            <v>G1821113</v>
          </cell>
          <cell r="F282" t="str">
            <v>NICT</v>
          </cell>
          <cell r="G282" t="str">
            <v>NICT</v>
          </cell>
        </row>
        <row r="283">
          <cell r="A283" t="str">
            <v>LMCU9152539</v>
          </cell>
          <cell r="B283">
            <v>40</v>
          </cell>
          <cell r="C283">
            <v>43415</v>
          </cell>
          <cell r="D283">
            <v>710</v>
          </cell>
          <cell r="E283" t="str">
            <v>BE800040</v>
          </cell>
          <cell r="F283" t="str">
            <v>MITCH</v>
          </cell>
          <cell r="G283" t="str">
            <v>MITCH</v>
          </cell>
        </row>
        <row r="284">
          <cell r="A284" t="str">
            <v>MSKU0796486</v>
          </cell>
          <cell r="B284">
            <v>40</v>
          </cell>
          <cell r="C284">
            <v>43415</v>
          </cell>
          <cell r="D284">
            <v>710</v>
          </cell>
          <cell r="E284" t="str">
            <v>TSTZSM046</v>
          </cell>
          <cell r="F284" t="str">
            <v>MITCH</v>
          </cell>
          <cell r="G284" t="str">
            <v>MITCH</v>
          </cell>
        </row>
        <row r="285">
          <cell r="A285" t="str">
            <v>MSKU3370391</v>
          </cell>
          <cell r="B285">
            <v>20</v>
          </cell>
          <cell r="C285">
            <v>43415</v>
          </cell>
          <cell r="D285">
            <v>710</v>
          </cell>
          <cell r="E285" t="str">
            <v>TSTZSM046</v>
          </cell>
          <cell r="F285" t="str">
            <v>MITCH</v>
          </cell>
          <cell r="G285" t="str">
            <v>MITCH</v>
          </cell>
        </row>
        <row r="286">
          <cell r="A286" t="str">
            <v>TCNU9295356</v>
          </cell>
          <cell r="B286">
            <v>40</v>
          </cell>
          <cell r="C286">
            <v>43415</v>
          </cell>
          <cell r="D286">
            <v>710</v>
          </cell>
          <cell r="E286" t="str">
            <v>BE800040</v>
          </cell>
          <cell r="F286" t="str">
            <v>MITCH</v>
          </cell>
          <cell r="G286" t="str">
            <v>MITCH</v>
          </cell>
        </row>
        <row r="287">
          <cell r="A287" t="str">
            <v>LMCU0821633</v>
          </cell>
          <cell r="B287">
            <v>40</v>
          </cell>
          <cell r="C287">
            <v>43416</v>
          </cell>
          <cell r="D287">
            <v>709</v>
          </cell>
          <cell r="E287" t="str">
            <v>G1821113</v>
          </cell>
          <cell r="F287" t="str">
            <v>NICT</v>
          </cell>
          <cell r="G287" t="str">
            <v>NICT</v>
          </cell>
        </row>
        <row r="288">
          <cell r="A288" t="str">
            <v>EITU1957238</v>
          </cell>
          <cell r="B288">
            <v>40</v>
          </cell>
          <cell r="C288">
            <v>43418</v>
          </cell>
          <cell r="D288">
            <v>707</v>
          </cell>
          <cell r="E288" t="str">
            <v>003802774541</v>
          </cell>
          <cell r="F288" t="str">
            <v>MITCH</v>
          </cell>
          <cell r="G288" t="str">
            <v>MITCH</v>
          </cell>
        </row>
        <row r="289">
          <cell r="A289" t="str">
            <v>FCIU8550596</v>
          </cell>
          <cell r="B289">
            <v>40</v>
          </cell>
          <cell r="C289">
            <v>43418</v>
          </cell>
          <cell r="D289">
            <v>707</v>
          </cell>
          <cell r="E289" t="str">
            <v>BOM800417800</v>
          </cell>
          <cell r="F289" t="str">
            <v>MITCH</v>
          </cell>
          <cell r="G289" t="str">
            <v>MITCH</v>
          </cell>
        </row>
        <row r="290">
          <cell r="A290" t="str">
            <v>MSCU4747201</v>
          </cell>
          <cell r="B290">
            <v>40</v>
          </cell>
          <cell r="C290">
            <v>43419</v>
          </cell>
          <cell r="D290">
            <v>706</v>
          </cell>
          <cell r="E290" t="str">
            <v>MSCUOY343946</v>
          </cell>
          <cell r="F290" t="str">
            <v>ICDN</v>
          </cell>
          <cell r="G290" t="str">
            <v>CSTM2</v>
          </cell>
        </row>
        <row r="291">
          <cell r="A291" t="str">
            <v>APZU3917369</v>
          </cell>
          <cell r="B291">
            <v>20</v>
          </cell>
          <cell r="C291">
            <v>43420</v>
          </cell>
          <cell r="D291">
            <v>705</v>
          </cell>
          <cell r="E291" t="str">
            <v>EID0230925</v>
          </cell>
          <cell r="F291" t="str">
            <v>MITCH</v>
          </cell>
          <cell r="G291" t="str">
            <v>MITCH</v>
          </cell>
        </row>
        <row r="292">
          <cell r="A292" t="str">
            <v>MRKU2723996</v>
          </cell>
          <cell r="B292">
            <v>40</v>
          </cell>
          <cell r="C292">
            <v>43422</v>
          </cell>
          <cell r="D292">
            <v>703</v>
          </cell>
          <cell r="E292" t="str">
            <v>711403551</v>
          </cell>
          <cell r="F292" t="str">
            <v>ICDN</v>
          </cell>
          <cell r="G292" t="str">
            <v>A1D/02/06/4</v>
          </cell>
        </row>
        <row r="293">
          <cell r="A293" t="str">
            <v>MRKU5077122</v>
          </cell>
          <cell r="B293">
            <v>40</v>
          </cell>
          <cell r="C293">
            <v>43422</v>
          </cell>
          <cell r="D293">
            <v>703</v>
          </cell>
          <cell r="E293" t="str">
            <v>711410508</v>
          </cell>
          <cell r="F293" t="str">
            <v>MITCH</v>
          </cell>
          <cell r="G293" t="str">
            <v>MITCH</v>
          </cell>
        </row>
        <row r="294">
          <cell r="A294" t="str">
            <v>TRHU2946526</v>
          </cell>
          <cell r="B294">
            <v>20</v>
          </cell>
          <cell r="C294">
            <v>43422</v>
          </cell>
          <cell r="D294">
            <v>703</v>
          </cell>
          <cell r="E294" t="str">
            <v>EID0230925</v>
          </cell>
          <cell r="F294" t="str">
            <v>MITCH</v>
          </cell>
          <cell r="G294" t="str">
            <v>MITCH</v>
          </cell>
        </row>
        <row r="295">
          <cell r="A295" t="str">
            <v>DFSU4079331</v>
          </cell>
          <cell r="B295">
            <v>40</v>
          </cell>
          <cell r="C295">
            <v>43423</v>
          </cell>
          <cell r="D295">
            <v>702</v>
          </cell>
          <cell r="E295" t="str">
            <v>ANT1183632</v>
          </cell>
          <cell r="F295" t="str">
            <v>MITCH</v>
          </cell>
          <cell r="G295" t="str">
            <v>MITCH</v>
          </cell>
        </row>
        <row r="296">
          <cell r="A296" t="str">
            <v>TCLU1655103</v>
          </cell>
          <cell r="B296">
            <v>40</v>
          </cell>
          <cell r="C296">
            <v>43424</v>
          </cell>
          <cell r="D296">
            <v>701</v>
          </cell>
          <cell r="E296" t="str">
            <v>HKGUM7665300</v>
          </cell>
          <cell r="F296" t="str">
            <v>ICDN</v>
          </cell>
          <cell r="G296" t="str">
            <v>CSTM2</v>
          </cell>
        </row>
        <row r="297">
          <cell r="A297" t="str">
            <v>MRKU9472280</v>
          </cell>
          <cell r="B297">
            <v>20</v>
          </cell>
          <cell r="C297">
            <v>43426</v>
          </cell>
          <cell r="D297">
            <v>699</v>
          </cell>
          <cell r="E297" t="str">
            <v>578256931</v>
          </cell>
          <cell r="F297" t="str">
            <v>ICDN</v>
          </cell>
          <cell r="G297" t="str">
            <v>A2B/23/03/1</v>
          </cell>
        </row>
        <row r="298">
          <cell r="A298" t="str">
            <v>MRKU9299215</v>
          </cell>
          <cell r="B298">
            <v>20</v>
          </cell>
          <cell r="C298">
            <v>43427</v>
          </cell>
          <cell r="D298">
            <v>698</v>
          </cell>
          <cell r="E298" t="str">
            <v>966503856</v>
          </cell>
          <cell r="F298" t="str">
            <v>MITCH</v>
          </cell>
          <cell r="G298" t="str">
            <v>MITCH</v>
          </cell>
        </row>
        <row r="299">
          <cell r="A299" t="str">
            <v>CBHU6006667</v>
          </cell>
          <cell r="B299">
            <v>40</v>
          </cell>
          <cell r="C299">
            <v>43428</v>
          </cell>
          <cell r="D299">
            <v>697</v>
          </cell>
          <cell r="E299" t="str">
            <v>COSU8019867310W</v>
          </cell>
          <cell r="F299" t="str">
            <v>MITCH</v>
          </cell>
          <cell r="G299" t="str">
            <v>CFS1</v>
          </cell>
        </row>
        <row r="300">
          <cell r="A300" t="str">
            <v>GLDU3754411</v>
          </cell>
          <cell r="B300">
            <v>20</v>
          </cell>
          <cell r="C300">
            <v>43428</v>
          </cell>
          <cell r="D300">
            <v>697</v>
          </cell>
          <cell r="E300" t="str">
            <v>MEDUME212417</v>
          </cell>
          <cell r="F300" t="str">
            <v>MITCH</v>
          </cell>
          <cell r="G300" t="str">
            <v>MITCH</v>
          </cell>
        </row>
        <row r="301">
          <cell r="A301" t="str">
            <v>MEDU1634450</v>
          </cell>
          <cell r="B301">
            <v>20</v>
          </cell>
          <cell r="C301">
            <v>43428</v>
          </cell>
          <cell r="D301">
            <v>697</v>
          </cell>
          <cell r="E301" t="str">
            <v>MEDUME212417</v>
          </cell>
          <cell r="F301" t="str">
            <v>MITCH</v>
          </cell>
          <cell r="G301" t="str">
            <v>CFS1</v>
          </cell>
        </row>
        <row r="302">
          <cell r="A302" t="str">
            <v>FSCU7860127</v>
          </cell>
          <cell r="B302">
            <v>20</v>
          </cell>
          <cell r="C302">
            <v>43429</v>
          </cell>
          <cell r="D302">
            <v>696</v>
          </cell>
          <cell r="E302" t="str">
            <v>MEDUME212417</v>
          </cell>
          <cell r="F302" t="str">
            <v>MITCH</v>
          </cell>
          <cell r="G302" t="str">
            <v>MITCH</v>
          </cell>
        </row>
        <row r="303">
          <cell r="A303" t="str">
            <v>MSKU0397130</v>
          </cell>
          <cell r="B303">
            <v>40</v>
          </cell>
          <cell r="C303">
            <v>43429</v>
          </cell>
          <cell r="D303">
            <v>696</v>
          </cell>
          <cell r="E303" t="str">
            <v>966227501</v>
          </cell>
          <cell r="F303" t="str">
            <v>ICDN</v>
          </cell>
          <cell r="G303" t="str">
            <v>CSTM2</v>
          </cell>
        </row>
        <row r="304">
          <cell r="A304" t="str">
            <v>CMAU7830555</v>
          </cell>
          <cell r="B304">
            <v>40</v>
          </cell>
          <cell r="C304">
            <v>43430</v>
          </cell>
          <cell r="D304">
            <v>695</v>
          </cell>
          <cell r="E304" t="e">
            <v>#N/A</v>
          </cell>
          <cell r="F304" t="str">
            <v>ICDN</v>
          </cell>
          <cell r="G304" t="e">
            <v>#N/A</v>
          </cell>
        </row>
        <row r="305">
          <cell r="A305" t="str">
            <v>HCIU2001918</v>
          </cell>
          <cell r="B305">
            <v>20</v>
          </cell>
          <cell r="C305">
            <v>43431</v>
          </cell>
          <cell r="D305">
            <v>694</v>
          </cell>
          <cell r="E305" t="str">
            <v>MEDUME212417</v>
          </cell>
          <cell r="F305" t="str">
            <v>MITCH</v>
          </cell>
          <cell r="G305" t="str">
            <v>A1B/17/01/2</v>
          </cell>
        </row>
        <row r="306">
          <cell r="A306" t="str">
            <v>MSCU6608756</v>
          </cell>
          <cell r="B306">
            <v>20</v>
          </cell>
          <cell r="C306">
            <v>43431</v>
          </cell>
          <cell r="D306">
            <v>694</v>
          </cell>
          <cell r="E306" t="str">
            <v>MEDUME212417</v>
          </cell>
          <cell r="F306" t="str">
            <v>MITCH</v>
          </cell>
          <cell r="G306" t="str">
            <v>MITCH</v>
          </cell>
        </row>
        <row r="307">
          <cell r="A307" t="str">
            <v>GESU2110249</v>
          </cell>
          <cell r="B307">
            <v>20</v>
          </cell>
          <cell r="C307">
            <v>43434</v>
          </cell>
          <cell r="D307">
            <v>691</v>
          </cell>
          <cell r="E307" t="str">
            <v>EMKNSAMBA07663</v>
          </cell>
          <cell r="F307" t="str">
            <v>MITCH</v>
          </cell>
          <cell r="G307" t="str">
            <v>MITCH</v>
          </cell>
        </row>
        <row r="308">
          <cell r="A308" t="str">
            <v>GESU2894536</v>
          </cell>
          <cell r="B308">
            <v>20</v>
          </cell>
          <cell r="C308">
            <v>43434</v>
          </cell>
          <cell r="D308">
            <v>691</v>
          </cell>
          <cell r="E308" t="str">
            <v>EMKNSAMBA07663</v>
          </cell>
          <cell r="F308" t="str">
            <v>MITCH</v>
          </cell>
          <cell r="G308" t="str">
            <v>MITCH</v>
          </cell>
        </row>
        <row r="309">
          <cell r="A309" t="str">
            <v>MEDU6830707</v>
          </cell>
          <cell r="B309">
            <v>20</v>
          </cell>
          <cell r="C309">
            <v>43434</v>
          </cell>
          <cell r="D309">
            <v>691</v>
          </cell>
          <cell r="E309" t="str">
            <v>MEDUME212417</v>
          </cell>
          <cell r="F309" t="str">
            <v>MITCH</v>
          </cell>
          <cell r="G309" t="str">
            <v>MGR</v>
          </cell>
        </row>
        <row r="310">
          <cell r="A310" t="str">
            <v>MSKU8456841</v>
          </cell>
          <cell r="B310">
            <v>40</v>
          </cell>
          <cell r="C310">
            <v>43434</v>
          </cell>
          <cell r="D310">
            <v>691</v>
          </cell>
          <cell r="E310" t="str">
            <v>966580722</v>
          </cell>
          <cell r="F310" t="str">
            <v>MITCH</v>
          </cell>
          <cell r="G310" t="str">
            <v>MITCH</v>
          </cell>
        </row>
        <row r="311">
          <cell r="A311" t="str">
            <v>TEMU5433755</v>
          </cell>
          <cell r="B311">
            <v>20</v>
          </cell>
          <cell r="C311">
            <v>43434</v>
          </cell>
          <cell r="D311">
            <v>691</v>
          </cell>
          <cell r="E311" t="str">
            <v>EMKNSAMBA07663</v>
          </cell>
          <cell r="F311" t="str">
            <v>MITCH</v>
          </cell>
          <cell r="G311" t="str">
            <v>MITCH</v>
          </cell>
        </row>
        <row r="312">
          <cell r="A312" t="str">
            <v>TRLU2600022</v>
          </cell>
          <cell r="B312">
            <v>20</v>
          </cell>
          <cell r="C312">
            <v>43434</v>
          </cell>
          <cell r="D312">
            <v>691</v>
          </cell>
          <cell r="E312" t="str">
            <v>EMKNSAMBA07663</v>
          </cell>
          <cell r="F312" t="str">
            <v>MITCH</v>
          </cell>
          <cell r="G312" t="str">
            <v>MITCH</v>
          </cell>
        </row>
        <row r="313">
          <cell r="A313" t="str">
            <v>CAXU2932018</v>
          </cell>
          <cell r="B313">
            <v>20</v>
          </cell>
          <cell r="C313">
            <v>43435</v>
          </cell>
          <cell r="D313">
            <v>690</v>
          </cell>
          <cell r="E313" t="str">
            <v>EMKNSAMBA07663</v>
          </cell>
          <cell r="F313" t="str">
            <v>MITCH</v>
          </cell>
          <cell r="G313" t="str">
            <v>MITCH</v>
          </cell>
        </row>
        <row r="314">
          <cell r="A314" t="str">
            <v>CAIU8950296</v>
          </cell>
          <cell r="B314">
            <v>40</v>
          </cell>
          <cell r="C314">
            <v>43436</v>
          </cell>
          <cell r="D314">
            <v>689</v>
          </cell>
          <cell r="E314" t="str">
            <v>MEDUVG033636</v>
          </cell>
          <cell r="F314" t="str">
            <v>ICDN</v>
          </cell>
          <cell r="G314" t="str">
            <v>CSTM2</v>
          </cell>
        </row>
        <row r="315">
          <cell r="A315" t="str">
            <v>EMKU0680270</v>
          </cell>
          <cell r="B315">
            <v>20</v>
          </cell>
          <cell r="C315">
            <v>43436</v>
          </cell>
          <cell r="D315">
            <v>689</v>
          </cell>
          <cell r="E315" t="str">
            <v>EMKNSAMBA07663</v>
          </cell>
          <cell r="F315" t="str">
            <v>MITCH</v>
          </cell>
          <cell r="G315" t="str">
            <v>MITCH</v>
          </cell>
        </row>
        <row r="316">
          <cell r="A316" t="str">
            <v>EMKU7872320</v>
          </cell>
          <cell r="B316">
            <v>20</v>
          </cell>
          <cell r="C316">
            <v>43436</v>
          </cell>
          <cell r="D316">
            <v>689</v>
          </cell>
          <cell r="E316" t="str">
            <v>EMKNSAMBA07663</v>
          </cell>
          <cell r="F316" t="str">
            <v>MITCH</v>
          </cell>
          <cell r="G316" t="str">
            <v>MITCH</v>
          </cell>
        </row>
        <row r="317">
          <cell r="A317" t="str">
            <v>INKU6744125</v>
          </cell>
          <cell r="B317">
            <v>40</v>
          </cell>
          <cell r="C317">
            <v>43436</v>
          </cell>
          <cell r="D317">
            <v>689</v>
          </cell>
          <cell r="E317" t="str">
            <v>MEDUVG033636</v>
          </cell>
          <cell r="F317" t="str">
            <v>ICDN</v>
          </cell>
          <cell r="G317" t="str">
            <v>CSTM2</v>
          </cell>
        </row>
        <row r="318">
          <cell r="A318" t="str">
            <v>MSCU7745650</v>
          </cell>
          <cell r="B318">
            <v>40</v>
          </cell>
          <cell r="C318">
            <v>43436</v>
          </cell>
          <cell r="D318">
            <v>689</v>
          </cell>
          <cell r="E318" t="str">
            <v>MEDUVG033636</v>
          </cell>
          <cell r="F318" t="str">
            <v>ICDN</v>
          </cell>
          <cell r="G318" t="str">
            <v>CSTM2</v>
          </cell>
        </row>
        <row r="319">
          <cell r="A319" t="str">
            <v>MSCU8300443</v>
          </cell>
          <cell r="B319">
            <v>40</v>
          </cell>
          <cell r="C319">
            <v>43436</v>
          </cell>
          <cell r="D319">
            <v>689</v>
          </cell>
          <cell r="E319" t="str">
            <v>MEDUBB322726</v>
          </cell>
          <cell r="F319" t="str">
            <v>MITCH</v>
          </cell>
          <cell r="G319" t="str">
            <v>MITCH</v>
          </cell>
        </row>
        <row r="320">
          <cell r="A320" t="str">
            <v>PCIU8852235</v>
          </cell>
          <cell r="B320">
            <v>40</v>
          </cell>
          <cell r="C320">
            <v>43437</v>
          </cell>
          <cell r="D320">
            <v>688</v>
          </cell>
          <cell r="E320" t="str">
            <v>PKG800869700</v>
          </cell>
          <cell r="F320" t="str">
            <v>NICT</v>
          </cell>
          <cell r="G320" t="str">
            <v>NICT</v>
          </cell>
        </row>
        <row r="321">
          <cell r="A321" t="str">
            <v>TGHU1756010</v>
          </cell>
          <cell r="B321">
            <v>20</v>
          </cell>
          <cell r="C321">
            <v>43437</v>
          </cell>
          <cell r="D321">
            <v>688</v>
          </cell>
          <cell r="E321" t="str">
            <v>606160834</v>
          </cell>
          <cell r="F321" t="str">
            <v>MITCH</v>
          </cell>
          <cell r="G321" t="str">
            <v>MITCH</v>
          </cell>
        </row>
        <row r="322">
          <cell r="A322" t="str">
            <v>EISU3995655</v>
          </cell>
          <cell r="B322">
            <v>20</v>
          </cell>
          <cell r="C322">
            <v>43439</v>
          </cell>
          <cell r="D322">
            <v>686</v>
          </cell>
          <cell r="E322" t="str">
            <v>040800304356</v>
          </cell>
          <cell r="F322" t="str">
            <v>MITCH</v>
          </cell>
          <cell r="G322" t="str">
            <v>MITCH</v>
          </cell>
        </row>
        <row r="323">
          <cell r="A323" t="str">
            <v>SEGU4726177</v>
          </cell>
          <cell r="B323">
            <v>40</v>
          </cell>
          <cell r="C323">
            <v>43439</v>
          </cell>
          <cell r="D323">
            <v>686</v>
          </cell>
          <cell r="E323" t="str">
            <v>MEDUVG033636</v>
          </cell>
          <cell r="F323" t="str">
            <v>ICDN</v>
          </cell>
          <cell r="G323" t="str">
            <v>CSTM2</v>
          </cell>
        </row>
        <row r="324">
          <cell r="A324" t="str">
            <v>TCNU9951449</v>
          </cell>
          <cell r="B324">
            <v>40</v>
          </cell>
          <cell r="C324">
            <v>43440</v>
          </cell>
          <cell r="D324">
            <v>685</v>
          </cell>
          <cell r="E324" t="str">
            <v>711428288</v>
          </cell>
          <cell r="F324" t="str">
            <v>MITCH</v>
          </cell>
          <cell r="G324" t="str">
            <v>MITCH</v>
          </cell>
        </row>
        <row r="325">
          <cell r="A325" t="str">
            <v>TTNU1425604</v>
          </cell>
          <cell r="B325">
            <v>20</v>
          </cell>
          <cell r="C325">
            <v>43440</v>
          </cell>
          <cell r="D325">
            <v>685</v>
          </cell>
          <cell r="E325" t="str">
            <v>EMKNSAMBA07663</v>
          </cell>
          <cell r="F325" t="str">
            <v>MITCH</v>
          </cell>
          <cell r="G325" t="str">
            <v>MITCH</v>
          </cell>
        </row>
        <row r="326">
          <cell r="A326" t="str">
            <v>CNMU3623439</v>
          </cell>
          <cell r="B326">
            <v>20</v>
          </cell>
          <cell r="C326">
            <v>43441</v>
          </cell>
          <cell r="D326">
            <v>684</v>
          </cell>
          <cell r="E326" t="str">
            <v>EMKNSAMBA07663</v>
          </cell>
          <cell r="F326" t="str">
            <v>MITCH</v>
          </cell>
          <cell r="G326" t="str">
            <v>MITCH</v>
          </cell>
        </row>
        <row r="327">
          <cell r="A327" t="str">
            <v>PCIU8426266</v>
          </cell>
          <cell r="B327">
            <v>40</v>
          </cell>
          <cell r="C327">
            <v>43442</v>
          </cell>
          <cell r="D327">
            <v>683</v>
          </cell>
          <cell r="E327" t="str">
            <v>SEL800559400</v>
          </cell>
          <cell r="F327" t="str">
            <v>MITCH</v>
          </cell>
          <cell r="G327" t="str">
            <v>MITCH</v>
          </cell>
        </row>
        <row r="328">
          <cell r="A328" t="str">
            <v>CAIU3703164</v>
          </cell>
          <cell r="B328">
            <v>20</v>
          </cell>
          <cell r="C328">
            <v>43443</v>
          </cell>
          <cell r="D328">
            <v>682</v>
          </cell>
          <cell r="E328" t="str">
            <v>AMC0687416</v>
          </cell>
          <cell r="F328" t="str">
            <v>MITCH</v>
          </cell>
          <cell r="G328" t="str">
            <v>MITCH</v>
          </cell>
        </row>
        <row r="329">
          <cell r="A329" t="str">
            <v>TTNU9632212</v>
          </cell>
          <cell r="B329">
            <v>40</v>
          </cell>
          <cell r="C329">
            <v>43443</v>
          </cell>
          <cell r="D329">
            <v>682</v>
          </cell>
          <cell r="E329" t="str">
            <v>MEDUVG033636</v>
          </cell>
          <cell r="F329" t="str">
            <v>ICDN</v>
          </cell>
          <cell r="G329" t="str">
            <v>CSTM2</v>
          </cell>
        </row>
        <row r="330">
          <cell r="A330" t="str">
            <v>SUDU6576287</v>
          </cell>
          <cell r="B330">
            <v>40</v>
          </cell>
          <cell r="C330">
            <v>43446</v>
          </cell>
          <cell r="D330">
            <v>679</v>
          </cell>
          <cell r="E330" t="str">
            <v>966784730</v>
          </cell>
          <cell r="F330" t="str">
            <v>ICDN</v>
          </cell>
          <cell r="G330" t="str">
            <v>CSTM2</v>
          </cell>
        </row>
        <row r="331">
          <cell r="A331" t="str">
            <v>TRHU1509692</v>
          </cell>
          <cell r="B331">
            <v>20</v>
          </cell>
          <cell r="C331">
            <v>43448</v>
          </cell>
          <cell r="D331">
            <v>677</v>
          </cell>
          <cell r="E331" t="str">
            <v>MSCUOY365642</v>
          </cell>
          <cell r="F331" t="str">
            <v>NICT</v>
          </cell>
          <cell r="G331" t="str">
            <v>NICT</v>
          </cell>
        </row>
        <row r="332">
          <cell r="A332" t="str">
            <v>MEDU4254161</v>
          </cell>
          <cell r="B332">
            <v>40</v>
          </cell>
          <cell r="C332">
            <v>43449</v>
          </cell>
          <cell r="D332">
            <v>676</v>
          </cell>
          <cell r="E332" t="str">
            <v>MEDUMR114981</v>
          </cell>
          <cell r="F332" t="str">
            <v>NICT</v>
          </cell>
          <cell r="G332" t="str">
            <v>NICT</v>
          </cell>
        </row>
        <row r="333">
          <cell r="A333" t="str">
            <v>LTIU6063469</v>
          </cell>
          <cell r="B333">
            <v>40</v>
          </cell>
          <cell r="C333">
            <v>43453</v>
          </cell>
          <cell r="D333">
            <v>672</v>
          </cell>
          <cell r="E333" t="str">
            <v>143883939843</v>
          </cell>
          <cell r="F333" t="str">
            <v>MITCH</v>
          </cell>
          <cell r="G333" t="str">
            <v>MITCH</v>
          </cell>
        </row>
        <row r="334">
          <cell r="A334" t="str">
            <v>MSKU2264760</v>
          </cell>
          <cell r="B334">
            <v>20</v>
          </cell>
          <cell r="C334">
            <v>43453</v>
          </cell>
          <cell r="D334">
            <v>672</v>
          </cell>
          <cell r="E334" t="str">
            <v>967180988</v>
          </cell>
          <cell r="F334" t="str">
            <v>MITCH</v>
          </cell>
          <cell r="G334" t="str">
            <v>MITCH</v>
          </cell>
        </row>
        <row r="335">
          <cell r="A335" t="str">
            <v>MSKU2280694</v>
          </cell>
          <cell r="B335">
            <v>20</v>
          </cell>
          <cell r="C335">
            <v>43453</v>
          </cell>
          <cell r="D335">
            <v>672</v>
          </cell>
          <cell r="E335" t="str">
            <v>967180988</v>
          </cell>
          <cell r="F335" t="str">
            <v>MITCH</v>
          </cell>
          <cell r="G335" t="str">
            <v>MITCH</v>
          </cell>
        </row>
        <row r="336">
          <cell r="A336" t="str">
            <v>DRYU2704845</v>
          </cell>
          <cell r="B336">
            <v>20</v>
          </cell>
          <cell r="C336">
            <v>43454</v>
          </cell>
          <cell r="D336">
            <v>671</v>
          </cell>
          <cell r="E336" t="str">
            <v>003802962992</v>
          </cell>
          <cell r="F336" t="str">
            <v>MITCH</v>
          </cell>
          <cell r="G336" t="str">
            <v>MITCH</v>
          </cell>
        </row>
        <row r="337">
          <cell r="A337" t="str">
            <v>HASU1178755</v>
          </cell>
          <cell r="B337">
            <v>20</v>
          </cell>
          <cell r="C337">
            <v>43454</v>
          </cell>
          <cell r="D337">
            <v>671</v>
          </cell>
          <cell r="E337" t="str">
            <v>967180988</v>
          </cell>
          <cell r="F337" t="str">
            <v>MITCH</v>
          </cell>
          <cell r="G337" t="str">
            <v>MITCH</v>
          </cell>
        </row>
        <row r="338">
          <cell r="A338" t="str">
            <v>MSKU3374150</v>
          </cell>
          <cell r="B338">
            <v>20</v>
          </cell>
          <cell r="C338">
            <v>43454</v>
          </cell>
          <cell r="D338">
            <v>671</v>
          </cell>
          <cell r="E338" t="str">
            <v>967180988</v>
          </cell>
          <cell r="F338" t="str">
            <v>MITCH</v>
          </cell>
          <cell r="G338" t="str">
            <v>MITCH</v>
          </cell>
        </row>
        <row r="339">
          <cell r="A339" t="str">
            <v>MSKU5292174</v>
          </cell>
          <cell r="B339">
            <v>20</v>
          </cell>
          <cell r="C339">
            <v>43454</v>
          </cell>
          <cell r="D339">
            <v>671</v>
          </cell>
          <cell r="E339" t="str">
            <v>967180988</v>
          </cell>
          <cell r="F339" t="str">
            <v>MITCH</v>
          </cell>
          <cell r="G339" t="str">
            <v>MITCH</v>
          </cell>
        </row>
        <row r="340">
          <cell r="A340" t="str">
            <v>PONU2050876</v>
          </cell>
          <cell r="B340">
            <v>20</v>
          </cell>
          <cell r="C340">
            <v>43454</v>
          </cell>
          <cell r="D340">
            <v>671</v>
          </cell>
          <cell r="E340" t="str">
            <v>967051982</v>
          </cell>
          <cell r="F340" t="str">
            <v>MITCH</v>
          </cell>
          <cell r="G340" t="str">
            <v>MITCH</v>
          </cell>
        </row>
        <row r="341">
          <cell r="A341" t="str">
            <v>TCNU5272007</v>
          </cell>
          <cell r="B341">
            <v>40</v>
          </cell>
          <cell r="C341">
            <v>43454</v>
          </cell>
          <cell r="D341">
            <v>671</v>
          </cell>
          <cell r="E341" t="str">
            <v>LPL0841169</v>
          </cell>
          <cell r="F341" t="str">
            <v>NICT</v>
          </cell>
          <cell r="G341" t="str">
            <v>NICT</v>
          </cell>
        </row>
        <row r="342">
          <cell r="A342" t="str">
            <v>MAEU6992488</v>
          </cell>
          <cell r="B342">
            <v>20</v>
          </cell>
          <cell r="C342">
            <v>43455</v>
          </cell>
          <cell r="D342">
            <v>670</v>
          </cell>
          <cell r="E342" t="str">
            <v>967180988</v>
          </cell>
          <cell r="F342" t="str">
            <v>MITCH</v>
          </cell>
          <cell r="G342" t="str">
            <v>MITCH</v>
          </cell>
        </row>
        <row r="343">
          <cell r="A343" t="str">
            <v>MEDU7806011</v>
          </cell>
          <cell r="B343">
            <v>40</v>
          </cell>
          <cell r="C343">
            <v>43455</v>
          </cell>
          <cell r="D343">
            <v>670</v>
          </cell>
          <cell r="E343" t="str">
            <v>MSCUW9346971</v>
          </cell>
          <cell r="F343" t="str">
            <v>MITCH</v>
          </cell>
          <cell r="G343" t="str">
            <v>MITCH</v>
          </cell>
        </row>
        <row r="344">
          <cell r="A344" t="str">
            <v>MRKU7480380</v>
          </cell>
          <cell r="B344">
            <v>20</v>
          </cell>
          <cell r="C344">
            <v>43455</v>
          </cell>
          <cell r="D344">
            <v>670</v>
          </cell>
          <cell r="E344" t="str">
            <v>967180988</v>
          </cell>
          <cell r="F344" t="str">
            <v>MITCH</v>
          </cell>
          <cell r="G344" t="str">
            <v>MITCH</v>
          </cell>
        </row>
        <row r="345">
          <cell r="A345" t="str">
            <v>MRKU7873094</v>
          </cell>
          <cell r="B345">
            <v>20</v>
          </cell>
          <cell r="C345">
            <v>43455</v>
          </cell>
          <cell r="D345">
            <v>670</v>
          </cell>
          <cell r="E345" t="str">
            <v>967180988</v>
          </cell>
          <cell r="F345" t="str">
            <v>MITCH</v>
          </cell>
          <cell r="G345" t="str">
            <v>A1C/26/04/2</v>
          </cell>
        </row>
        <row r="346">
          <cell r="A346" t="str">
            <v>MRKU8844700</v>
          </cell>
          <cell r="B346">
            <v>20</v>
          </cell>
          <cell r="C346">
            <v>43455</v>
          </cell>
          <cell r="D346">
            <v>670</v>
          </cell>
          <cell r="E346" t="str">
            <v>967180988</v>
          </cell>
          <cell r="F346" t="str">
            <v>MITCH</v>
          </cell>
          <cell r="G346" t="str">
            <v>MITCH</v>
          </cell>
        </row>
        <row r="347">
          <cell r="A347" t="str">
            <v>MSKU4033097</v>
          </cell>
          <cell r="B347">
            <v>20</v>
          </cell>
          <cell r="C347">
            <v>43455</v>
          </cell>
          <cell r="D347">
            <v>670</v>
          </cell>
          <cell r="E347" t="str">
            <v>967061824</v>
          </cell>
          <cell r="F347" t="str">
            <v>MITCH</v>
          </cell>
          <cell r="G347" t="str">
            <v>MITCH</v>
          </cell>
        </row>
        <row r="348">
          <cell r="A348" t="str">
            <v>MSKU4153153</v>
          </cell>
          <cell r="B348">
            <v>20</v>
          </cell>
          <cell r="C348">
            <v>43455</v>
          </cell>
          <cell r="D348">
            <v>670</v>
          </cell>
          <cell r="E348" t="str">
            <v>967180988</v>
          </cell>
          <cell r="F348" t="str">
            <v>MITCH</v>
          </cell>
          <cell r="G348" t="str">
            <v>MITCH</v>
          </cell>
        </row>
        <row r="349">
          <cell r="A349" t="str">
            <v>MSKU7822102</v>
          </cell>
          <cell r="B349">
            <v>20</v>
          </cell>
          <cell r="C349">
            <v>43455</v>
          </cell>
          <cell r="D349">
            <v>670</v>
          </cell>
          <cell r="E349" t="str">
            <v>967180988</v>
          </cell>
          <cell r="F349" t="str">
            <v>MITCH</v>
          </cell>
          <cell r="G349" t="str">
            <v>MITCH</v>
          </cell>
        </row>
        <row r="350">
          <cell r="A350" t="str">
            <v>MSKU7942026</v>
          </cell>
          <cell r="B350">
            <v>20</v>
          </cell>
          <cell r="C350">
            <v>43455</v>
          </cell>
          <cell r="D350">
            <v>670</v>
          </cell>
          <cell r="E350" t="str">
            <v>967180988</v>
          </cell>
          <cell r="F350" t="str">
            <v>MITCH</v>
          </cell>
          <cell r="G350" t="str">
            <v>MITCH</v>
          </cell>
        </row>
        <row r="351">
          <cell r="A351" t="str">
            <v>PONU0382911</v>
          </cell>
          <cell r="B351">
            <v>20</v>
          </cell>
          <cell r="C351">
            <v>43455</v>
          </cell>
          <cell r="D351">
            <v>670</v>
          </cell>
          <cell r="E351" t="str">
            <v>967180988</v>
          </cell>
          <cell r="F351" t="str">
            <v>MITCH</v>
          </cell>
          <cell r="G351" t="str">
            <v>MITCH</v>
          </cell>
        </row>
        <row r="352">
          <cell r="A352" t="str">
            <v>MRKU6517761</v>
          </cell>
          <cell r="B352">
            <v>20</v>
          </cell>
          <cell r="C352">
            <v>43457</v>
          </cell>
          <cell r="D352">
            <v>668</v>
          </cell>
          <cell r="E352" t="str">
            <v>967180988</v>
          </cell>
          <cell r="F352" t="str">
            <v>MITCH</v>
          </cell>
          <cell r="G352" t="str">
            <v>MITCH</v>
          </cell>
        </row>
        <row r="353">
          <cell r="A353" t="str">
            <v>MSKU3069705</v>
          </cell>
          <cell r="B353">
            <v>20</v>
          </cell>
          <cell r="C353">
            <v>43457</v>
          </cell>
          <cell r="D353">
            <v>668</v>
          </cell>
          <cell r="E353" t="str">
            <v>967180988</v>
          </cell>
          <cell r="F353" t="str">
            <v>MITCH</v>
          </cell>
          <cell r="G353" t="str">
            <v>MITCH</v>
          </cell>
        </row>
        <row r="354">
          <cell r="A354" t="str">
            <v>MSKU7592611</v>
          </cell>
          <cell r="B354">
            <v>20</v>
          </cell>
          <cell r="C354">
            <v>43457</v>
          </cell>
          <cell r="D354">
            <v>668</v>
          </cell>
          <cell r="E354" t="str">
            <v>967180988</v>
          </cell>
          <cell r="F354" t="str">
            <v>MITCH</v>
          </cell>
          <cell r="G354" t="str">
            <v>MITCH</v>
          </cell>
        </row>
        <row r="355">
          <cell r="A355" t="str">
            <v>GESU6677333</v>
          </cell>
          <cell r="B355">
            <v>40</v>
          </cell>
          <cell r="C355">
            <v>43460</v>
          </cell>
          <cell r="D355">
            <v>665</v>
          </cell>
          <cell r="E355" t="str">
            <v>NAM3263592</v>
          </cell>
          <cell r="F355" t="str">
            <v>ICDN</v>
          </cell>
          <cell r="G355" t="str">
            <v>CSTM2</v>
          </cell>
        </row>
        <row r="356">
          <cell r="A356" t="str">
            <v>KKFU7983460</v>
          </cell>
          <cell r="B356">
            <v>40</v>
          </cell>
          <cell r="C356">
            <v>43460</v>
          </cell>
          <cell r="D356">
            <v>665</v>
          </cell>
          <cell r="E356" t="str">
            <v>HKGUP4390501</v>
          </cell>
          <cell r="F356" t="str">
            <v>MITCH</v>
          </cell>
          <cell r="G356" t="str">
            <v>MITCH</v>
          </cell>
        </row>
        <row r="357">
          <cell r="A357" t="str">
            <v>CSNU6762934</v>
          </cell>
          <cell r="B357">
            <v>40</v>
          </cell>
          <cell r="C357">
            <v>43462</v>
          </cell>
          <cell r="D357">
            <v>663</v>
          </cell>
          <cell r="E357" t="str">
            <v>COSU6197934000</v>
          </cell>
          <cell r="F357" t="str">
            <v>NICT</v>
          </cell>
          <cell r="G357" t="str">
            <v>NICT</v>
          </cell>
        </row>
        <row r="358">
          <cell r="A358" t="str">
            <v>DRYU9590873</v>
          </cell>
          <cell r="B358">
            <v>40</v>
          </cell>
          <cell r="C358">
            <v>43462</v>
          </cell>
          <cell r="D358">
            <v>663</v>
          </cell>
          <cell r="E358" t="str">
            <v>COSU6197934690</v>
          </cell>
          <cell r="F358" t="str">
            <v>ICDN</v>
          </cell>
          <cell r="G358" t="e">
            <v>#N/A</v>
          </cell>
        </row>
        <row r="359">
          <cell r="A359" t="str">
            <v>MSKU3067913</v>
          </cell>
          <cell r="B359">
            <v>20</v>
          </cell>
          <cell r="C359">
            <v>43462</v>
          </cell>
          <cell r="D359">
            <v>663</v>
          </cell>
          <cell r="E359" t="str">
            <v>967180988</v>
          </cell>
          <cell r="F359" t="str">
            <v>MITCH</v>
          </cell>
          <cell r="G359" t="str">
            <v>MITCH</v>
          </cell>
        </row>
        <row r="360">
          <cell r="A360" t="str">
            <v>EISU1574030</v>
          </cell>
          <cell r="B360">
            <v>40</v>
          </cell>
          <cell r="C360">
            <v>43465</v>
          </cell>
          <cell r="D360">
            <v>660</v>
          </cell>
          <cell r="E360" t="str">
            <v>143883939843</v>
          </cell>
          <cell r="F360" t="str">
            <v>MITCH</v>
          </cell>
          <cell r="G360" t="str">
            <v>MITCH</v>
          </cell>
        </row>
        <row r="361">
          <cell r="A361" t="str">
            <v>FSCU7241708</v>
          </cell>
          <cell r="B361">
            <v>40</v>
          </cell>
          <cell r="C361">
            <v>43465</v>
          </cell>
          <cell r="D361">
            <v>660</v>
          </cell>
          <cell r="E361" t="str">
            <v>HLCUTS1190201713</v>
          </cell>
          <cell r="F361" t="str">
            <v>NICT</v>
          </cell>
          <cell r="G361" t="str">
            <v>NICT</v>
          </cell>
        </row>
        <row r="362">
          <cell r="A362" t="str">
            <v>HLBU1301092</v>
          </cell>
          <cell r="B362">
            <v>40</v>
          </cell>
          <cell r="C362">
            <v>43465</v>
          </cell>
          <cell r="D362">
            <v>660</v>
          </cell>
          <cell r="E362" t="str">
            <v>HLCUTS1190201713</v>
          </cell>
          <cell r="F362" t="str">
            <v>NICT</v>
          </cell>
          <cell r="G362" t="str">
            <v>NICT</v>
          </cell>
        </row>
        <row r="363">
          <cell r="A363" t="str">
            <v>UACU5963340</v>
          </cell>
          <cell r="B363">
            <v>40</v>
          </cell>
          <cell r="C363">
            <v>43465</v>
          </cell>
          <cell r="D363">
            <v>660</v>
          </cell>
          <cell r="E363" t="str">
            <v>HLCUTS1190201713</v>
          </cell>
          <cell r="F363" t="str">
            <v>NICT</v>
          </cell>
          <cell r="G363" t="str">
            <v>NICT</v>
          </cell>
        </row>
        <row r="364">
          <cell r="A364" t="str">
            <v>FCIU4271612</v>
          </cell>
          <cell r="B364">
            <v>20</v>
          </cell>
          <cell r="C364">
            <v>43466</v>
          </cell>
          <cell r="D364">
            <v>659</v>
          </cell>
          <cell r="E364" t="str">
            <v>967180988</v>
          </cell>
          <cell r="F364" t="str">
            <v>MITCH</v>
          </cell>
          <cell r="G364" t="str">
            <v>MITCH</v>
          </cell>
        </row>
        <row r="365">
          <cell r="A365" t="str">
            <v>TLLU5264907</v>
          </cell>
          <cell r="B365">
            <v>40</v>
          </cell>
          <cell r="C365">
            <v>43466</v>
          </cell>
          <cell r="D365">
            <v>659</v>
          </cell>
          <cell r="E365" t="str">
            <v>HLCUTS1190201713</v>
          </cell>
          <cell r="F365" t="str">
            <v>NICT</v>
          </cell>
          <cell r="G365" t="str">
            <v>NICT</v>
          </cell>
        </row>
        <row r="366">
          <cell r="A366" t="str">
            <v>UACU3929943</v>
          </cell>
          <cell r="B366">
            <v>20</v>
          </cell>
          <cell r="C366">
            <v>43466</v>
          </cell>
          <cell r="D366">
            <v>659</v>
          </cell>
          <cell r="E366" t="str">
            <v>HLCUTS1190201713</v>
          </cell>
          <cell r="F366" t="str">
            <v>NICT</v>
          </cell>
          <cell r="G366" t="str">
            <v>NICT</v>
          </cell>
        </row>
        <row r="367">
          <cell r="A367" t="str">
            <v>EGHU3175833</v>
          </cell>
          <cell r="B367">
            <v>20</v>
          </cell>
          <cell r="C367">
            <v>43468</v>
          </cell>
          <cell r="D367">
            <v>657</v>
          </cell>
          <cell r="E367" t="str">
            <v>143883939843</v>
          </cell>
          <cell r="F367" t="str">
            <v>MITCH</v>
          </cell>
          <cell r="G367" t="str">
            <v>MITCH</v>
          </cell>
        </row>
        <row r="368">
          <cell r="A368" t="str">
            <v>TCLU6223972</v>
          </cell>
          <cell r="B368">
            <v>40</v>
          </cell>
          <cell r="C368">
            <v>43470</v>
          </cell>
          <cell r="D368">
            <v>655</v>
          </cell>
          <cell r="E368" t="str">
            <v>HLCUTS1190201713</v>
          </cell>
          <cell r="F368" t="str">
            <v>NICT</v>
          </cell>
          <cell r="G368" t="str">
            <v>NICT</v>
          </cell>
        </row>
        <row r="369">
          <cell r="A369" t="str">
            <v>TTNU3165044</v>
          </cell>
          <cell r="B369">
            <v>20</v>
          </cell>
          <cell r="C369">
            <v>43471</v>
          </cell>
          <cell r="D369">
            <v>654</v>
          </cell>
          <cell r="E369" t="str">
            <v>967238639</v>
          </cell>
          <cell r="F369" t="str">
            <v>NICT</v>
          </cell>
          <cell r="G369" t="str">
            <v>NICT</v>
          </cell>
        </row>
        <row r="370">
          <cell r="A370" t="str">
            <v>CSLU1653321</v>
          </cell>
          <cell r="B370">
            <v>20</v>
          </cell>
          <cell r="C370">
            <v>43471</v>
          </cell>
          <cell r="D370">
            <v>654</v>
          </cell>
          <cell r="E370" t="str">
            <v>COSU6880298310</v>
          </cell>
          <cell r="F370" t="str">
            <v>NICT</v>
          </cell>
          <cell r="G370" t="str">
            <v>NICT</v>
          </cell>
        </row>
        <row r="371">
          <cell r="A371" t="str">
            <v>CAIU8206772</v>
          </cell>
          <cell r="B371">
            <v>40</v>
          </cell>
          <cell r="C371">
            <v>43471</v>
          </cell>
          <cell r="D371">
            <v>654</v>
          </cell>
          <cell r="E371" t="str">
            <v>EPIRINDMUM203659</v>
          </cell>
          <cell r="F371" t="str">
            <v>MITCH</v>
          </cell>
          <cell r="G371" t="str">
            <v>MITCH</v>
          </cell>
        </row>
        <row r="372">
          <cell r="A372" t="str">
            <v>CLHU9046051</v>
          </cell>
          <cell r="B372">
            <v>40</v>
          </cell>
          <cell r="C372">
            <v>43471</v>
          </cell>
          <cell r="D372">
            <v>654</v>
          </cell>
          <cell r="E372" t="str">
            <v>EPIRINDMUM203659</v>
          </cell>
          <cell r="F372" t="str">
            <v>NICT</v>
          </cell>
          <cell r="G372" t="str">
            <v>NICT</v>
          </cell>
        </row>
        <row r="373">
          <cell r="A373" t="str">
            <v>GESU1205041</v>
          </cell>
          <cell r="B373">
            <v>20</v>
          </cell>
          <cell r="C373">
            <v>43471</v>
          </cell>
          <cell r="D373">
            <v>654</v>
          </cell>
          <cell r="E373" t="str">
            <v>HLCUIZ1181122909</v>
          </cell>
          <cell r="F373" t="str">
            <v>MITCH</v>
          </cell>
          <cell r="G373" t="str">
            <v>MITCH</v>
          </cell>
        </row>
        <row r="374">
          <cell r="A374" t="str">
            <v>FSCU7090258</v>
          </cell>
          <cell r="B374">
            <v>40</v>
          </cell>
          <cell r="C374">
            <v>43471</v>
          </cell>
          <cell r="D374">
            <v>654</v>
          </cell>
          <cell r="E374" t="str">
            <v>HLCULHE181104340</v>
          </cell>
          <cell r="F374" t="str">
            <v>ICDN</v>
          </cell>
          <cell r="G374" t="str">
            <v>A2B/19/04/2</v>
          </cell>
        </row>
        <row r="375">
          <cell r="A375" t="str">
            <v>BEAU4205829</v>
          </cell>
          <cell r="B375">
            <v>40</v>
          </cell>
          <cell r="C375">
            <v>43472</v>
          </cell>
          <cell r="D375">
            <v>653</v>
          </cell>
          <cell r="E375" t="str">
            <v>HLCUOD1181103280</v>
          </cell>
          <cell r="F375" t="str">
            <v>NICT</v>
          </cell>
          <cell r="G375" t="str">
            <v>NICT</v>
          </cell>
        </row>
        <row r="376">
          <cell r="A376" t="str">
            <v>HLXU6551851</v>
          </cell>
          <cell r="B376">
            <v>40</v>
          </cell>
          <cell r="C376">
            <v>43472</v>
          </cell>
          <cell r="D376">
            <v>653</v>
          </cell>
          <cell r="E376" t="str">
            <v>HLCUOD1181103280</v>
          </cell>
          <cell r="F376" t="str">
            <v>NICT</v>
          </cell>
          <cell r="G376" t="str">
            <v>NICT</v>
          </cell>
        </row>
        <row r="377">
          <cell r="A377" t="str">
            <v>TCNU1387950</v>
          </cell>
          <cell r="B377">
            <v>40</v>
          </cell>
          <cell r="C377">
            <v>43472</v>
          </cell>
          <cell r="D377">
            <v>653</v>
          </cell>
          <cell r="E377" t="str">
            <v>HLCUOD1181103280</v>
          </cell>
          <cell r="F377" t="str">
            <v>NICT</v>
          </cell>
          <cell r="G377" t="str">
            <v>NICT</v>
          </cell>
        </row>
        <row r="378">
          <cell r="A378" t="str">
            <v>MRKU8444849</v>
          </cell>
          <cell r="B378">
            <v>20</v>
          </cell>
          <cell r="C378">
            <v>43473</v>
          </cell>
          <cell r="D378">
            <v>652</v>
          </cell>
          <cell r="E378" t="str">
            <v>967180988</v>
          </cell>
          <cell r="F378" t="str">
            <v>MITCH</v>
          </cell>
          <cell r="G378" t="str">
            <v>MITCH</v>
          </cell>
        </row>
        <row r="379">
          <cell r="A379" t="str">
            <v>MSKU7845052</v>
          </cell>
          <cell r="B379">
            <v>20</v>
          </cell>
          <cell r="C379">
            <v>43473</v>
          </cell>
          <cell r="D379">
            <v>652</v>
          </cell>
          <cell r="E379" t="str">
            <v>967180988</v>
          </cell>
          <cell r="F379" t="str">
            <v>MITCH</v>
          </cell>
          <cell r="G379" t="str">
            <v>MITCH</v>
          </cell>
        </row>
        <row r="380">
          <cell r="A380" t="str">
            <v>EISU2022441</v>
          </cell>
          <cell r="B380">
            <v>20</v>
          </cell>
          <cell r="C380">
            <v>43473</v>
          </cell>
          <cell r="D380">
            <v>652</v>
          </cell>
          <cell r="E380" t="str">
            <v>520800190382</v>
          </cell>
          <cell r="F380" t="str">
            <v>NICT</v>
          </cell>
          <cell r="G380" t="str">
            <v>NICT</v>
          </cell>
        </row>
        <row r="381">
          <cell r="A381" t="str">
            <v>KKTU7980569</v>
          </cell>
          <cell r="B381">
            <v>20</v>
          </cell>
          <cell r="C381">
            <v>43473</v>
          </cell>
          <cell r="D381">
            <v>652</v>
          </cell>
          <cell r="E381" t="str">
            <v>CANU29849800</v>
          </cell>
          <cell r="F381" t="str">
            <v>MITCH</v>
          </cell>
          <cell r="G381" t="str">
            <v>SHED1</v>
          </cell>
        </row>
        <row r="382">
          <cell r="A382" t="str">
            <v>KKTU8217248</v>
          </cell>
          <cell r="B382">
            <v>20</v>
          </cell>
          <cell r="C382">
            <v>43473</v>
          </cell>
          <cell r="D382">
            <v>652</v>
          </cell>
          <cell r="E382" t="str">
            <v>CANU29849800</v>
          </cell>
          <cell r="F382" t="str">
            <v>MITCH</v>
          </cell>
          <cell r="G382" t="str">
            <v>MITCH</v>
          </cell>
        </row>
        <row r="383">
          <cell r="A383" t="str">
            <v>TTNU1066891</v>
          </cell>
          <cell r="B383">
            <v>20</v>
          </cell>
          <cell r="C383">
            <v>43476</v>
          </cell>
          <cell r="D383">
            <v>649</v>
          </cell>
          <cell r="E383" t="str">
            <v>967076721</v>
          </cell>
          <cell r="F383" t="str">
            <v>NICT</v>
          </cell>
          <cell r="G383" t="str">
            <v>NICT</v>
          </cell>
        </row>
        <row r="384">
          <cell r="A384" t="str">
            <v>UETU5489658</v>
          </cell>
          <cell r="B384">
            <v>40</v>
          </cell>
          <cell r="C384">
            <v>43476</v>
          </cell>
          <cell r="D384">
            <v>649</v>
          </cell>
          <cell r="E384" t="str">
            <v>HLCUOD1181103280</v>
          </cell>
          <cell r="F384" t="str">
            <v>NICT</v>
          </cell>
          <cell r="G384" t="str">
            <v>NICT</v>
          </cell>
        </row>
        <row r="385">
          <cell r="A385" t="str">
            <v>TGBU6201538</v>
          </cell>
          <cell r="B385">
            <v>40</v>
          </cell>
          <cell r="C385">
            <v>43476</v>
          </cell>
          <cell r="D385">
            <v>649</v>
          </cell>
          <cell r="E385" t="str">
            <v>HLCUTS1190201713</v>
          </cell>
          <cell r="F385" t="str">
            <v>NICT</v>
          </cell>
          <cell r="G385" t="str">
            <v>NICT</v>
          </cell>
        </row>
        <row r="386">
          <cell r="A386" t="str">
            <v>WECU2044985</v>
          </cell>
          <cell r="B386">
            <v>20</v>
          </cell>
          <cell r="C386">
            <v>43476</v>
          </cell>
          <cell r="D386">
            <v>649</v>
          </cell>
          <cell r="E386" t="str">
            <v>WECC1830MBA1265</v>
          </cell>
          <cell r="F386" t="str">
            <v>NICT</v>
          </cell>
          <cell r="G386" t="str">
            <v>NICT</v>
          </cell>
        </row>
        <row r="387">
          <cell r="A387" t="str">
            <v>DRYU2948760</v>
          </cell>
          <cell r="B387">
            <v>20</v>
          </cell>
          <cell r="C387">
            <v>43477</v>
          </cell>
          <cell r="D387">
            <v>648</v>
          </cell>
          <cell r="E387" t="str">
            <v>CANU29849800</v>
          </cell>
          <cell r="F387" t="str">
            <v>MITCH</v>
          </cell>
          <cell r="G387" t="str">
            <v>MITCH</v>
          </cell>
        </row>
        <row r="388">
          <cell r="A388" t="str">
            <v>UESU4747100</v>
          </cell>
          <cell r="B388">
            <v>40</v>
          </cell>
          <cell r="C388">
            <v>43478</v>
          </cell>
          <cell r="D388">
            <v>647</v>
          </cell>
          <cell r="E388" t="str">
            <v>NAM3313388</v>
          </cell>
          <cell r="F388" t="str">
            <v>ICDN</v>
          </cell>
          <cell r="G388" t="str">
            <v>CSTM2</v>
          </cell>
        </row>
        <row r="389">
          <cell r="A389" t="str">
            <v>FSCU8083736</v>
          </cell>
          <cell r="B389">
            <v>40</v>
          </cell>
          <cell r="C389">
            <v>43481</v>
          </cell>
          <cell r="D389">
            <v>644</v>
          </cell>
          <cell r="E389" t="str">
            <v>HLCUIZ1181232037</v>
          </cell>
          <cell r="F389" t="str">
            <v>ICDN</v>
          </cell>
          <cell r="G389" t="str">
            <v>CSTM2</v>
          </cell>
        </row>
        <row r="390">
          <cell r="A390" t="str">
            <v>UACU5702840</v>
          </cell>
          <cell r="B390">
            <v>40</v>
          </cell>
          <cell r="C390">
            <v>43485</v>
          </cell>
          <cell r="D390">
            <v>640</v>
          </cell>
          <cell r="E390" t="str">
            <v>HLCUTS1190201713</v>
          </cell>
          <cell r="F390" t="str">
            <v>NICT</v>
          </cell>
          <cell r="G390" t="str">
            <v>NICT</v>
          </cell>
        </row>
        <row r="391">
          <cell r="A391" t="str">
            <v>TCKU2282630</v>
          </cell>
          <cell r="B391">
            <v>20</v>
          </cell>
          <cell r="C391">
            <v>43485</v>
          </cell>
          <cell r="D391">
            <v>640</v>
          </cell>
          <cell r="E391" t="str">
            <v>EPIRCHNNGB256907</v>
          </cell>
          <cell r="F391" t="str">
            <v>NICT</v>
          </cell>
          <cell r="G391" t="str">
            <v>NICT</v>
          </cell>
        </row>
        <row r="392">
          <cell r="A392" t="str">
            <v>BEAU4137637</v>
          </cell>
          <cell r="B392">
            <v>40</v>
          </cell>
          <cell r="C392">
            <v>43486</v>
          </cell>
          <cell r="D392">
            <v>639</v>
          </cell>
          <cell r="E392" t="str">
            <v>CSN0147011</v>
          </cell>
          <cell r="F392" t="str">
            <v>NICT</v>
          </cell>
          <cell r="G392" t="str">
            <v>NICT</v>
          </cell>
        </row>
        <row r="393">
          <cell r="A393" t="str">
            <v>FCIU6530121</v>
          </cell>
          <cell r="B393">
            <v>20</v>
          </cell>
          <cell r="C393">
            <v>43489</v>
          </cell>
          <cell r="D393">
            <v>636</v>
          </cell>
          <cell r="E393" t="str">
            <v>MSCUUW097374</v>
          </cell>
          <cell r="F393" t="str">
            <v>NICT</v>
          </cell>
          <cell r="G393" t="str">
            <v>NICT</v>
          </cell>
        </row>
        <row r="394">
          <cell r="A394" t="str">
            <v>CLHU3758378</v>
          </cell>
          <cell r="B394">
            <v>20</v>
          </cell>
          <cell r="C394">
            <v>43490</v>
          </cell>
          <cell r="D394">
            <v>635</v>
          </cell>
          <cell r="E394" t="str">
            <v>EID0237445</v>
          </cell>
          <cell r="F394" t="str">
            <v>NICT</v>
          </cell>
          <cell r="G394" t="str">
            <v>NICT</v>
          </cell>
        </row>
        <row r="395">
          <cell r="A395" t="str">
            <v>ECMU1945040</v>
          </cell>
          <cell r="B395">
            <v>20</v>
          </cell>
          <cell r="C395">
            <v>43490</v>
          </cell>
          <cell r="D395">
            <v>635</v>
          </cell>
          <cell r="E395" t="str">
            <v>EID0237445</v>
          </cell>
          <cell r="F395" t="str">
            <v>ICDN</v>
          </cell>
          <cell r="G395" t="str">
            <v>CSTM2</v>
          </cell>
        </row>
        <row r="396">
          <cell r="A396" t="str">
            <v>CAIU8014851</v>
          </cell>
          <cell r="B396">
            <v>40</v>
          </cell>
          <cell r="C396">
            <v>43491</v>
          </cell>
          <cell r="D396">
            <v>634</v>
          </cell>
          <cell r="E396" t="str">
            <v>AL888302</v>
          </cell>
          <cell r="F396" t="str">
            <v>MITCH</v>
          </cell>
          <cell r="G396" t="str">
            <v>MITCH</v>
          </cell>
        </row>
        <row r="397">
          <cell r="A397" t="str">
            <v>CSNU6211103</v>
          </cell>
          <cell r="B397">
            <v>40</v>
          </cell>
          <cell r="C397">
            <v>43491</v>
          </cell>
          <cell r="D397">
            <v>634</v>
          </cell>
          <cell r="E397" t="str">
            <v>COSU6201888790</v>
          </cell>
          <cell r="F397" t="str">
            <v>NICT</v>
          </cell>
          <cell r="G397" t="str">
            <v>NICT</v>
          </cell>
        </row>
        <row r="398">
          <cell r="A398" t="str">
            <v>LMCU9125831</v>
          </cell>
          <cell r="B398">
            <v>40</v>
          </cell>
          <cell r="C398">
            <v>43491</v>
          </cell>
          <cell r="D398">
            <v>634</v>
          </cell>
          <cell r="E398" t="str">
            <v>AL888302</v>
          </cell>
          <cell r="F398" t="str">
            <v>MITCH</v>
          </cell>
          <cell r="G398" t="str">
            <v>A2B/19/01/1</v>
          </cell>
        </row>
        <row r="399">
          <cell r="A399" t="str">
            <v>MOTU6706719</v>
          </cell>
          <cell r="B399">
            <v>40</v>
          </cell>
          <cell r="C399">
            <v>43491</v>
          </cell>
          <cell r="D399">
            <v>634</v>
          </cell>
          <cell r="E399" t="str">
            <v>AL888302</v>
          </cell>
          <cell r="F399" t="str">
            <v>MITCH</v>
          </cell>
          <cell r="G399" t="str">
            <v>MITCH</v>
          </cell>
        </row>
        <row r="400">
          <cell r="A400" t="str">
            <v>FCIU3787667</v>
          </cell>
          <cell r="B400">
            <v>20</v>
          </cell>
          <cell r="C400">
            <v>43493</v>
          </cell>
          <cell r="D400">
            <v>632</v>
          </cell>
          <cell r="E400" t="str">
            <v>EPIRINDDEL203692</v>
          </cell>
          <cell r="F400" t="str">
            <v>NICT</v>
          </cell>
          <cell r="G400" t="str">
            <v>NICT</v>
          </cell>
        </row>
        <row r="401">
          <cell r="A401" t="str">
            <v>MRSU3009585</v>
          </cell>
          <cell r="B401">
            <v>40</v>
          </cell>
          <cell r="C401">
            <v>43493</v>
          </cell>
          <cell r="D401">
            <v>632</v>
          </cell>
          <cell r="E401" t="str">
            <v>711604952</v>
          </cell>
          <cell r="F401" t="str">
            <v>MITCH</v>
          </cell>
          <cell r="G401" t="str">
            <v>MITCH</v>
          </cell>
        </row>
        <row r="402">
          <cell r="A402" t="str">
            <v>MRSU4108319</v>
          </cell>
          <cell r="B402">
            <v>40</v>
          </cell>
          <cell r="C402">
            <v>43493</v>
          </cell>
          <cell r="D402">
            <v>632</v>
          </cell>
          <cell r="E402" t="str">
            <v>711604952</v>
          </cell>
          <cell r="F402" t="str">
            <v>MITCH</v>
          </cell>
          <cell r="G402" t="str">
            <v>MITCH</v>
          </cell>
        </row>
        <row r="403">
          <cell r="A403" t="str">
            <v>MSKU8543186</v>
          </cell>
          <cell r="B403">
            <v>40</v>
          </cell>
          <cell r="C403">
            <v>43493</v>
          </cell>
          <cell r="D403">
            <v>632</v>
          </cell>
          <cell r="E403" t="str">
            <v>711604952</v>
          </cell>
          <cell r="F403" t="str">
            <v>MITCH</v>
          </cell>
          <cell r="G403" t="str">
            <v>MITCH</v>
          </cell>
        </row>
        <row r="404">
          <cell r="A404" t="str">
            <v>GLDU7724354</v>
          </cell>
          <cell r="B404">
            <v>40</v>
          </cell>
          <cell r="C404">
            <v>43494</v>
          </cell>
          <cell r="D404">
            <v>631</v>
          </cell>
          <cell r="E404" t="str">
            <v>MEDUMM469216</v>
          </cell>
          <cell r="F404" t="str">
            <v>MITCH</v>
          </cell>
          <cell r="G404" t="str">
            <v>MITCH</v>
          </cell>
        </row>
        <row r="405">
          <cell r="A405" t="str">
            <v>LMCU1161468</v>
          </cell>
          <cell r="B405">
            <v>20</v>
          </cell>
          <cell r="C405">
            <v>43494</v>
          </cell>
          <cell r="D405">
            <v>631</v>
          </cell>
          <cell r="E405" t="str">
            <v>AL992009</v>
          </cell>
          <cell r="F405" t="str">
            <v>MITCH</v>
          </cell>
          <cell r="G405" t="str">
            <v>A4D/22/03/3</v>
          </cell>
        </row>
        <row r="406">
          <cell r="A406" t="str">
            <v>RFCU2069336</v>
          </cell>
          <cell r="B406">
            <v>20</v>
          </cell>
          <cell r="C406">
            <v>43495</v>
          </cell>
          <cell r="D406">
            <v>630</v>
          </cell>
          <cell r="E406" t="str">
            <v>COSU4510586700</v>
          </cell>
          <cell r="F406" t="str">
            <v>MITCH</v>
          </cell>
          <cell r="G406" t="str">
            <v>MITCH</v>
          </cell>
        </row>
        <row r="407">
          <cell r="A407" t="str">
            <v>TGHU8202561</v>
          </cell>
          <cell r="B407">
            <v>40</v>
          </cell>
          <cell r="C407">
            <v>43495</v>
          </cell>
          <cell r="D407">
            <v>630</v>
          </cell>
          <cell r="E407" t="str">
            <v>MEDUMM469216</v>
          </cell>
          <cell r="F407" t="str">
            <v>MITCH</v>
          </cell>
          <cell r="G407" t="str">
            <v>MITCH</v>
          </cell>
        </row>
        <row r="408">
          <cell r="A408" t="str">
            <v>TCNU8784183</v>
          </cell>
          <cell r="B408">
            <v>40</v>
          </cell>
          <cell r="C408">
            <v>43496</v>
          </cell>
          <cell r="D408">
            <v>629</v>
          </cell>
          <cell r="E408" t="str">
            <v>MEDUMM469216</v>
          </cell>
          <cell r="F408" t="str">
            <v>MITCH</v>
          </cell>
          <cell r="G408" t="str">
            <v>MITCH</v>
          </cell>
        </row>
        <row r="409">
          <cell r="A409" t="str">
            <v>MEDU8239397</v>
          </cell>
          <cell r="B409">
            <v>40</v>
          </cell>
          <cell r="C409">
            <v>43497</v>
          </cell>
          <cell r="D409">
            <v>628</v>
          </cell>
          <cell r="E409" t="str">
            <v>MEDUMM469216</v>
          </cell>
          <cell r="F409" t="str">
            <v>MITCH</v>
          </cell>
          <cell r="G409" t="str">
            <v>MITCH</v>
          </cell>
        </row>
        <row r="410">
          <cell r="A410" t="str">
            <v>PCIU1451966</v>
          </cell>
          <cell r="B410">
            <v>20</v>
          </cell>
          <cell r="C410">
            <v>43499</v>
          </cell>
          <cell r="D410">
            <v>626</v>
          </cell>
          <cell r="E410" t="str">
            <v>CCU900002500</v>
          </cell>
          <cell r="F410" t="str">
            <v>MITCH</v>
          </cell>
          <cell r="G410" t="str">
            <v>MITCH</v>
          </cell>
        </row>
        <row r="411">
          <cell r="A411" t="str">
            <v>PCIU9361848</v>
          </cell>
          <cell r="B411">
            <v>40</v>
          </cell>
          <cell r="C411">
            <v>43499</v>
          </cell>
          <cell r="D411">
            <v>626</v>
          </cell>
          <cell r="E411" t="str">
            <v>SHHP80683300</v>
          </cell>
          <cell r="F411" t="str">
            <v>ICDN</v>
          </cell>
          <cell r="G411" t="str">
            <v>CSTM2</v>
          </cell>
        </row>
        <row r="412">
          <cell r="A412" t="str">
            <v>KKTU7896186</v>
          </cell>
          <cell r="B412">
            <v>20</v>
          </cell>
          <cell r="C412">
            <v>43500</v>
          </cell>
          <cell r="D412">
            <v>625</v>
          </cell>
          <cell r="E412" t="str">
            <v>CANU29849800</v>
          </cell>
          <cell r="F412" t="str">
            <v>ICDN</v>
          </cell>
          <cell r="G412" t="str">
            <v>SECUR</v>
          </cell>
        </row>
        <row r="413">
          <cell r="A413" t="str">
            <v>MSCU7488207</v>
          </cell>
          <cell r="B413">
            <v>40</v>
          </cell>
          <cell r="C413">
            <v>43500</v>
          </cell>
          <cell r="D413">
            <v>625</v>
          </cell>
          <cell r="E413" t="str">
            <v>MEDUMM469216</v>
          </cell>
          <cell r="F413" t="str">
            <v>NICT</v>
          </cell>
          <cell r="G413" t="str">
            <v>NICT</v>
          </cell>
        </row>
        <row r="414">
          <cell r="A414" t="str">
            <v>TEMU6145558</v>
          </cell>
          <cell r="B414">
            <v>40</v>
          </cell>
          <cell r="C414">
            <v>43504</v>
          </cell>
          <cell r="D414">
            <v>621</v>
          </cell>
          <cell r="E414" t="str">
            <v>CFA0278304</v>
          </cell>
          <cell r="F414" t="str">
            <v>MITCH</v>
          </cell>
          <cell r="G414" t="str">
            <v>MITCH</v>
          </cell>
        </row>
        <row r="415">
          <cell r="A415" t="str">
            <v>UACU3793250</v>
          </cell>
          <cell r="B415">
            <v>20</v>
          </cell>
          <cell r="C415">
            <v>43504</v>
          </cell>
          <cell r="D415">
            <v>621</v>
          </cell>
          <cell r="E415" t="str">
            <v>HLCUAMM181202240</v>
          </cell>
          <cell r="F415" t="str">
            <v>ICDN</v>
          </cell>
          <cell r="G415" t="str">
            <v>CSTM2</v>
          </cell>
        </row>
        <row r="416">
          <cell r="A416" t="str">
            <v>PONU0232608</v>
          </cell>
          <cell r="B416">
            <v>20</v>
          </cell>
          <cell r="C416">
            <v>43509</v>
          </cell>
          <cell r="D416">
            <v>616</v>
          </cell>
          <cell r="E416" t="str">
            <v>967824619</v>
          </cell>
          <cell r="F416" t="str">
            <v>MITCH</v>
          </cell>
          <cell r="G416" t="str">
            <v>MITCH</v>
          </cell>
        </row>
        <row r="417">
          <cell r="A417" t="str">
            <v>APZU3614172</v>
          </cell>
          <cell r="B417">
            <v>20</v>
          </cell>
          <cell r="C417">
            <v>43511</v>
          </cell>
          <cell r="D417">
            <v>614</v>
          </cell>
          <cell r="E417" t="str">
            <v>CEI0162580</v>
          </cell>
          <cell r="F417" t="str">
            <v>ICDN</v>
          </cell>
          <cell r="G417" t="str">
            <v>SECUR</v>
          </cell>
        </row>
        <row r="418">
          <cell r="A418" t="str">
            <v>CMAU0490068</v>
          </cell>
          <cell r="B418">
            <v>20</v>
          </cell>
          <cell r="C418">
            <v>43511</v>
          </cell>
          <cell r="D418">
            <v>614</v>
          </cell>
          <cell r="E418" t="str">
            <v>CEI0162581</v>
          </cell>
          <cell r="F418" t="str">
            <v>ICDN</v>
          </cell>
          <cell r="G418" t="str">
            <v>SECUR</v>
          </cell>
        </row>
        <row r="419">
          <cell r="A419" t="str">
            <v>TEMU1679123</v>
          </cell>
          <cell r="B419">
            <v>20</v>
          </cell>
          <cell r="C419">
            <v>43511</v>
          </cell>
          <cell r="D419">
            <v>614</v>
          </cell>
          <cell r="E419" t="str">
            <v>CEI0162581</v>
          </cell>
          <cell r="F419" t="str">
            <v>ICDN</v>
          </cell>
          <cell r="G419" t="str">
            <v>SECUR</v>
          </cell>
        </row>
        <row r="420">
          <cell r="A420" t="str">
            <v>TRHU3591694</v>
          </cell>
          <cell r="B420">
            <v>20</v>
          </cell>
          <cell r="C420">
            <v>43511</v>
          </cell>
          <cell r="D420">
            <v>614</v>
          </cell>
          <cell r="E420" t="str">
            <v>CEI0162581</v>
          </cell>
          <cell r="F420" t="str">
            <v>ICDN</v>
          </cell>
          <cell r="G420" t="str">
            <v>SECUR</v>
          </cell>
        </row>
        <row r="421">
          <cell r="A421" t="str">
            <v>TRLU8966174</v>
          </cell>
          <cell r="B421">
            <v>20</v>
          </cell>
          <cell r="C421">
            <v>43511</v>
          </cell>
          <cell r="D421">
            <v>614</v>
          </cell>
          <cell r="E421" t="str">
            <v>CEI0162580</v>
          </cell>
          <cell r="F421" t="str">
            <v>ICDN</v>
          </cell>
          <cell r="G421" t="str">
            <v>SECUR</v>
          </cell>
        </row>
        <row r="422">
          <cell r="A422" t="str">
            <v>MSCU9687403</v>
          </cell>
          <cell r="B422">
            <v>40</v>
          </cell>
          <cell r="C422">
            <v>43512</v>
          </cell>
          <cell r="D422">
            <v>613</v>
          </cell>
          <cell r="E422" t="str">
            <v>MEDUMM587850</v>
          </cell>
          <cell r="F422" t="str">
            <v>MITCH</v>
          </cell>
          <cell r="G422" t="str">
            <v>MITCH</v>
          </cell>
        </row>
        <row r="423">
          <cell r="A423" t="str">
            <v>EMCU3945564</v>
          </cell>
          <cell r="B423">
            <v>20</v>
          </cell>
          <cell r="C423">
            <v>43515</v>
          </cell>
          <cell r="D423">
            <v>610</v>
          </cell>
          <cell r="E423" t="str">
            <v>104900003617</v>
          </cell>
          <cell r="F423" t="str">
            <v>NICT</v>
          </cell>
          <cell r="G423" t="str">
            <v>NICT</v>
          </cell>
        </row>
        <row r="424">
          <cell r="A424" t="str">
            <v>TEMU0478084</v>
          </cell>
          <cell r="B424">
            <v>20</v>
          </cell>
          <cell r="C424">
            <v>43515</v>
          </cell>
          <cell r="D424">
            <v>610</v>
          </cell>
          <cell r="E424" t="str">
            <v>104900001487</v>
          </cell>
          <cell r="F424" t="str">
            <v>ICDN</v>
          </cell>
          <cell r="G424" t="str">
            <v>CSTM2</v>
          </cell>
        </row>
        <row r="425">
          <cell r="A425" t="str">
            <v>AMFU8757777</v>
          </cell>
          <cell r="B425">
            <v>40</v>
          </cell>
          <cell r="C425">
            <v>43516</v>
          </cell>
          <cell r="D425">
            <v>609</v>
          </cell>
          <cell r="E425" t="str">
            <v>MEDUVG038585</v>
          </cell>
          <cell r="F425" t="str">
            <v>ICDN</v>
          </cell>
          <cell r="G425" t="str">
            <v>DG1</v>
          </cell>
        </row>
        <row r="426">
          <cell r="A426" t="str">
            <v>CRXU9524809</v>
          </cell>
          <cell r="B426">
            <v>40</v>
          </cell>
          <cell r="C426">
            <v>43516</v>
          </cell>
          <cell r="D426">
            <v>609</v>
          </cell>
          <cell r="E426" t="str">
            <v>MEDUVG038585</v>
          </cell>
          <cell r="F426" t="str">
            <v>ICDN</v>
          </cell>
          <cell r="G426" t="str">
            <v>DG1</v>
          </cell>
        </row>
        <row r="427">
          <cell r="A427" t="str">
            <v>CBHU8929745</v>
          </cell>
          <cell r="B427">
            <v>40</v>
          </cell>
          <cell r="C427">
            <v>43518</v>
          </cell>
          <cell r="D427">
            <v>607</v>
          </cell>
          <cell r="E427" t="str">
            <v>COSU6145285152</v>
          </cell>
          <cell r="F427" t="str">
            <v>MITCH</v>
          </cell>
          <cell r="G427" t="str">
            <v>MITCH</v>
          </cell>
        </row>
        <row r="428">
          <cell r="A428" t="str">
            <v>CCLU3917382</v>
          </cell>
          <cell r="B428">
            <v>20</v>
          </cell>
          <cell r="C428">
            <v>43518</v>
          </cell>
          <cell r="D428">
            <v>607</v>
          </cell>
          <cell r="E428" t="str">
            <v>COSU6152525290W</v>
          </cell>
          <cell r="F428" t="str">
            <v>MITCH</v>
          </cell>
          <cell r="G428" t="str">
            <v>MITCH</v>
          </cell>
        </row>
        <row r="429">
          <cell r="A429" t="str">
            <v>FSCU8833682</v>
          </cell>
          <cell r="B429">
            <v>40</v>
          </cell>
          <cell r="C429">
            <v>43518</v>
          </cell>
          <cell r="D429">
            <v>607</v>
          </cell>
          <cell r="E429" t="str">
            <v>COSU6145285152</v>
          </cell>
          <cell r="F429" t="str">
            <v>MITCH</v>
          </cell>
          <cell r="G429" t="str">
            <v>MITCH</v>
          </cell>
        </row>
        <row r="430">
          <cell r="A430" t="str">
            <v>CBHU3960521</v>
          </cell>
          <cell r="B430">
            <v>20</v>
          </cell>
          <cell r="C430">
            <v>43519</v>
          </cell>
          <cell r="D430">
            <v>606</v>
          </cell>
          <cell r="E430" t="str">
            <v>COSU6152525290W</v>
          </cell>
          <cell r="F430" t="str">
            <v>MITCH</v>
          </cell>
          <cell r="G430" t="str">
            <v>MITCH</v>
          </cell>
        </row>
        <row r="431">
          <cell r="A431" t="str">
            <v>CMAU7905079</v>
          </cell>
          <cell r="B431">
            <v>40</v>
          </cell>
          <cell r="C431">
            <v>43521</v>
          </cell>
          <cell r="D431">
            <v>604</v>
          </cell>
          <cell r="E431" t="str">
            <v>NAM3351919</v>
          </cell>
          <cell r="F431" t="str">
            <v>NICT</v>
          </cell>
          <cell r="G431" t="str">
            <v>NICT</v>
          </cell>
        </row>
        <row r="432">
          <cell r="A432" t="str">
            <v>MRKU9073085</v>
          </cell>
          <cell r="B432">
            <v>20</v>
          </cell>
          <cell r="C432">
            <v>43529</v>
          </cell>
          <cell r="D432">
            <v>596</v>
          </cell>
          <cell r="E432" t="str">
            <v>967670335</v>
          </cell>
          <cell r="F432" t="str">
            <v>MITCH</v>
          </cell>
          <cell r="G432" t="str">
            <v>MITCH</v>
          </cell>
        </row>
        <row r="433">
          <cell r="A433" t="str">
            <v>TEMU3464335</v>
          </cell>
          <cell r="B433">
            <v>20</v>
          </cell>
          <cell r="C433">
            <v>43530</v>
          </cell>
          <cell r="D433">
            <v>595</v>
          </cell>
          <cell r="E433" t="str">
            <v>CCU900002500</v>
          </cell>
          <cell r="F433" t="str">
            <v>MITCH</v>
          </cell>
          <cell r="G433" t="str">
            <v>MITCH</v>
          </cell>
        </row>
        <row r="434">
          <cell r="A434" t="str">
            <v>MRSU3901570</v>
          </cell>
          <cell r="B434">
            <v>40</v>
          </cell>
          <cell r="C434">
            <v>43531</v>
          </cell>
          <cell r="D434">
            <v>594</v>
          </cell>
          <cell r="E434" t="str">
            <v>711533532</v>
          </cell>
          <cell r="F434" t="str">
            <v>MITCH</v>
          </cell>
          <cell r="G434" t="str">
            <v>MITCH</v>
          </cell>
        </row>
        <row r="435">
          <cell r="A435" t="str">
            <v>SEGU6618438</v>
          </cell>
          <cell r="B435">
            <v>40</v>
          </cell>
          <cell r="C435">
            <v>43532</v>
          </cell>
          <cell r="D435">
            <v>593</v>
          </cell>
          <cell r="E435" t="str">
            <v>COSU6200632270</v>
          </cell>
          <cell r="F435" t="str">
            <v>MITCH</v>
          </cell>
          <cell r="G435" t="str">
            <v>MITCH</v>
          </cell>
        </row>
        <row r="436">
          <cell r="A436" t="str">
            <v>DFSU1721303</v>
          </cell>
          <cell r="B436">
            <v>20</v>
          </cell>
          <cell r="C436">
            <v>43539</v>
          </cell>
          <cell r="D436">
            <v>586</v>
          </cell>
          <cell r="E436" t="str">
            <v>COSU6152524990W</v>
          </cell>
          <cell r="F436" t="str">
            <v>MITCH</v>
          </cell>
          <cell r="G436" t="str">
            <v>MITCH</v>
          </cell>
        </row>
        <row r="437">
          <cell r="A437" t="str">
            <v>CMAU1103857</v>
          </cell>
          <cell r="B437">
            <v>20</v>
          </cell>
          <cell r="C437">
            <v>43543</v>
          </cell>
          <cell r="D437">
            <v>582</v>
          </cell>
          <cell r="E437" t="str">
            <v>CLC0108127</v>
          </cell>
          <cell r="F437" t="str">
            <v>MITCH</v>
          </cell>
          <cell r="G437" t="str">
            <v>MITCH</v>
          </cell>
        </row>
        <row r="438">
          <cell r="A438" t="str">
            <v>APZU3306518</v>
          </cell>
          <cell r="B438">
            <v>20</v>
          </cell>
          <cell r="C438">
            <v>43545</v>
          </cell>
          <cell r="D438">
            <v>580</v>
          </cell>
          <cell r="E438" t="str">
            <v>GGZ0957112</v>
          </cell>
          <cell r="F438" t="str">
            <v>NICT</v>
          </cell>
          <cell r="G438" t="str">
            <v>NICT</v>
          </cell>
        </row>
        <row r="439">
          <cell r="A439" t="str">
            <v>CAIU8696113</v>
          </cell>
          <cell r="B439">
            <v>40</v>
          </cell>
          <cell r="C439">
            <v>43546</v>
          </cell>
          <cell r="D439">
            <v>579</v>
          </cell>
          <cell r="E439" t="str">
            <v>WECC1950MBA0292</v>
          </cell>
          <cell r="F439" t="str">
            <v>MITCH</v>
          </cell>
          <cell r="G439" t="str">
            <v>A1A/02/03/1</v>
          </cell>
        </row>
        <row r="440">
          <cell r="A440" t="str">
            <v>CLHU9131180</v>
          </cell>
          <cell r="B440">
            <v>40</v>
          </cell>
          <cell r="C440">
            <v>43546</v>
          </cell>
          <cell r="D440">
            <v>579</v>
          </cell>
          <cell r="E440" t="str">
            <v>WECC1950MBA0290</v>
          </cell>
          <cell r="F440" t="str">
            <v>MITCH</v>
          </cell>
          <cell r="G440" t="str">
            <v>MITCH</v>
          </cell>
        </row>
        <row r="441">
          <cell r="A441" t="str">
            <v>FSCU8015032</v>
          </cell>
          <cell r="B441">
            <v>40</v>
          </cell>
          <cell r="C441">
            <v>43546</v>
          </cell>
          <cell r="D441">
            <v>579</v>
          </cell>
          <cell r="E441" t="str">
            <v>WECC1950MBA0292</v>
          </cell>
          <cell r="F441" t="str">
            <v>MITCH</v>
          </cell>
          <cell r="G441" t="str">
            <v>MITCH</v>
          </cell>
        </row>
        <row r="442">
          <cell r="A442" t="str">
            <v>INKU6549854</v>
          </cell>
          <cell r="B442">
            <v>40</v>
          </cell>
          <cell r="C442">
            <v>43546</v>
          </cell>
          <cell r="D442">
            <v>579</v>
          </cell>
          <cell r="E442" t="str">
            <v>WECC1950MBA0290</v>
          </cell>
          <cell r="F442" t="str">
            <v>MITCH</v>
          </cell>
          <cell r="G442" t="str">
            <v>MITCH</v>
          </cell>
        </row>
        <row r="443">
          <cell r="A443" t="str">
            <v>MSCU5232392</v>
          </cell>
          <cell r="B443">
            <v>40</v>
          </cell>
          <cell r="C443">
            <v>43546</v>
          </cell>
          <cell r="D443">
            <v>579</v>
          </cell>
          <cell r="E443" t="str">
            <v>WECC1950MBA0290</v>
          </cell>
          <cell r="F443" t="str">
            <v>MITCH</v>
          </cell>
          <cell r="G443" t="str">
            <v>MITCH</v>
          </cell>
        </row>
        <row r="444">
          <cell r="A444" t="str">
            <v>TEMU8355002</v>
          </cell>
          <cell r="B444">
            <v>40</v>
          </cell>
          <cell r="C444">
            <v>43546</v>
          </cell>
          <cell r="D444">
            <v>579</v>
          </cell>
          <cell r="E444" t="str">
            <v>WECC1950MBA0292</v>
          </cell>
          <cell r="F444" t="str">
            <v>MITCH</v>
          </cell>
          <cell r="G444" t="str">
            <v>MITCH</v>
          </cell>
        </row>
        <row r="445">
          <cell r="A445" t="str">
            <v>TEMU8571589</v>
          </cell>
          <cell r="B445">
            <v>40</v>
          </cell>
          <cell r="C445">
            <v>43546</v>
          </cell>
          <cell r="D445">
            <v>579</v>
          </cell>
          <cell r="E445" t="str">
            <v>WECC1950MBA0292</v>
          </cell>
          <cell r="F445" t="str">
            <v>MITCH</v>
          </cell>
          <cell r="G445" t="str">
            <v>MITCH</v>
          </cell>
        </row>
        <row r="446">
          <cell r="A446" t="str">
            <v>TGHU6016090</v>
          </cell>
          <cell r="B446">
            <v>40</v>
          </cell>
          <cell r="C446">
            <v>43546</v>
          </cell>
          <cell r="D446">
            <v>579</v>
          </cell>
          <cell r="E446" t="str">
            <v>WECC1950MBA0292</v>
          </cell>
          <cell r="F446" t="str">
            <v>MITCH</v>
          </cell>
          <cell r="G446" t="str">
            <v>MITCH</v>
          </cell>
        </row>
        <row r="447">
          <cell r="A447" t="str">
            <v>CAIU7216415</v>
          </cell>
          <cell r="B447">
            <v>40</v>
          </cell>
          <cell r="C447">
            <v>43547</v>
          </cell>
          <cell r="D447">
            <v>578</v>
          </cell>
          <cell r="E447" t="str">
            <v>WECC1950MBA0290</v>
          </cell>
          <cell r="F447" t="str">
            <v>MITCH</v>
          </cell>
          <cell r="G447" t="str">
            <v>MITCH</v>
          </cell>
        </row>
        <row r="448">
          <cell r="A448" t="str">
            <v>CAIU9858013</v>
          </cell>
          <cell r="B448">
            <v>40</v>
          </cell>
          <cell r="C448">
            <v>43547</v>
          </cell>
          <cell r="D448">
            <v>578</v>
          </cell>
          <cell r="E448" t="str">
            <v>WECC1950MBA0292</v>
          </cell>
          <cell r="F448" t="str">
            <v>MITCH</v>
          </cell>
          <cell r="G448" t="str">
            <v>MITCH</v>
          </cell>
        </row>
        <row r="449">
          <cell r="A449" t="str">
            <v>FCIU8369090</v>
          </cell>
          <cell r="B449">
            <v>40</v>
          </cell>
          <cell r="C449">
            <v>43547</v>
          </cell>
          <cell r="D449">
            <v>578</v>
          </cell>
          <cell r="E449" t="str">
            <v>WECC1950MBA0290</v>
          </cell>
          <cell r="F449" t="str">
            <v>MITCH</v>
          </cell>
          <cell r="G449" t="str">
            <v>MITCH</v>
          </cell>
        </row>
        <row r="450">
          <cell r="A450" t="str">
            <v>GATU8664788</v>
          </cell>
          <cell r="B450">
            <v>40</v>
          </cell>
          <cell r="C450">
            <v>43547</v>
          </cell>
          <cell r="D450">
            <v>578</v>
          </cell>
          <cell r="E450" t="str">
            <v>WECC1950MBA0290</v>
          </cell>
          <cell r="F450" t="str">
            <v>MITCH</v>
          </cell>
          <cell r="G450" t="str">
            <v>MITCH</v>
          </cell>
        </row>
        <row r="451">
          <cell r="A451" t="str">
            <v>TCNU6899389</v>
          </cell>
          <cell r="B451">
            <v>40</v>
          </cell>
          <cell r="C451">
            <v>43547</v>
          </cell>
          <cell r="D451">
            <v>578</v>
          </cell>
          <cell r="E451" t="str">
            <v>WECC1950MBA0290</v>
          </cell>
          <cell r="F451" t="str">
            <v>MITCH</v>
          </cell>
          <cell r="G451" t="str">
            <v>MITCH</v>
          </cell>
        </row>
        <row r="452">
          <cell r="A452" t="str">
            <v>TRLU7130256</v>
          </cell>
          <cell r="B452">
            <v>40</v>
          </cell>
          <cell r="C452">
            <v>43547</v>
          </cell>
          <cell r="D452">
            <v>578</v>
          </cell>
          <cell r="E452" t="str">
            <v>WECC1950MBA0290</v>
          </cell>
          <cell r="F452" t="str">
            <v>MITCH</v>
          </cell>
          <cell r="G452" t="str">
            <v>MITCH</v>
          </cell>
        </row>
        <row r="453">
          <cell r="A453" t="str">
            <v>CMAU8364750</v>
          </cell>
          <cell r="B453">
            <v>40</v>
          </cell>
          <cell r="C453">
            <v>43550</v>
          </cell>
          <cell r="D453">
            <v>575</v>
          </cell>
          <cell r="E453" t="str">
            <v>NAM3375057</v>
          </cell>
          <cell r="F453" t="str">
            <v>ICDN</v>
          </cell>
          <cell r="G453" t="str">
            <v>SECUR</v>
          </cell>
        </row>
        <row r="454">
          <cell r="A454" t="str">
            <v>EGHU9165745</v>
          </cell>
          <cell r="B454">
            <v>40</v>
          </cell>
          <cell r="C454">
            <v>43551</v>
          </cell>
          <cell r="D454">
            <v>574</v>
          </cell>
          <cell r="E454" t="str">
            <v>570900009937</v>
          </cell>
          <cell r="F454" t="str">
            <v>MITCH</v>
          </cell>
          <cell r="G454" t="str">
            <v>MITCH</v>
          </cell>
        </row>
        <row r="455">
          <cell r="A455" t="str">
            <v>GLDU9690530</v>
          </cell>
          <cell r="B455">
            <v>20</v>
          </cell>
          <cell r="C455">
            <v>43551</v>
          </cell>
          <cell r="D455">
            <v>574</v>
          </cell>
          <cell r="E455" t="str">
            <v>968250606</v>
          </cell>
          <cell r="F455" t="str">
            <v>MITCH</v>
          </cell>
          <cell r="G455" t="str">
            <v>MITCH</v>
          </cell>
        </row>
        <row r="456">
          <cell r="A456" t="str">
            <v>MSKU8635615</v>
          </cell>
          <cell r="B456">
            <v>40</v>
          </cell>
          <cell r="C456">
            <v>43551</v>
          </cell>
          <cell r="D456">
            <v>574</v>
          </cell>
          <cell r="E456" t="str">
            <v>967961374</v>
          </cell>
          <cell r="F456" t="str">
            <v>MITCH</v>
          </cell>
          <cell r="G456" t="str">
            <v>MITCH</v>
          </cell>
        </row>
        <row r="457">
          <cell r="A457" t="str">
            <v>TRLU7264620</v>
          </cell>
          <cell r="B457">
            <v>40</v>
          </cell>
          <cell r="C457">
            <v>43559</v>
          </cell>
          <cell r="D457">
            <v>566</v>
          </cell>
          <cell r="E457" t="str">
            <v>MEDUBE779716</v>
          </cell>
          <cell r="F457" t="str">
            <v>ICDN</v>
          </cell>
          <cell r="G457" t="str">
            <v>SECUR</v>
          </cell>
        </row>
        <row r="458">
          <cell r="A458" t="str">
            <v>GVCU4093518</v>
          </cell>
          <cell r="B458">
            <v>40</v>
          </cell>
          <cell r="C458">
            <v>43560</v>
          </cell>
          <cell r="D458">
            <v>565</v>
          </cell>
          <cell r="E458" t="str">
            <v>WECC1930EMB1002</v>
          </cell>
          <cell r="F458" t="str">
            <v>NICT</v>
          </cell>
          <cell r="G458" t="str">
            <v>NICT</v>
          </cell>
        </row>
        <row r="459">
          <cell r="A459" t="str">
            <v>TCNU2131113</v>
          </cell>
          <cell r="B459">
            <v>40</v>
          </cell>
          <cell r="C459">
            <v>43561</v>
          </cell>
          <cell r="D459">
            <v>564</v>
          </cell>
          <cell r="E459" t="str">
            <v>570900009937</v>
          </cell>
          <cell r="F459" t="str">
            <v>MITCH</v>
          </cell>
          <cell r="G459" t="str">
            <v>MITCH</v>
          </cell>
        </row>
        <row r="460">
          <cell r="A460" t="str">
            <v>CMAU4323916</v>
          </cell>
          <cell r="B460">
            <v>40</v>
          </cell>
          <cell r="C460">
            <v>43562</v>
          </cell>
          <cell r="D460">
            <v>563</v>
          </cell>
          <cell r="E460" t="str">
            <v>RTM0896471</v>
          </cell>
          <cell r="F460" t="str">
            <v>NICT</v>
          </cell>
          <cell r="G460" t="str">
            <v>NICT</v>
          </cell>
        </row>
        <row r="461">
          <cell r="A461" t="str">
            <v>BMOU2470432</v>
          </cell>
          <cell r="B461">
            <v>20</v>
          </cell>
          <cell r="C461">
            <v>43563</v>
          </cell>
          <cell r="D461">
            <v>562</v>
          </cell>
          <cell r="E461" t="str">
            <v>968217769</v>
          </cell>
          <cell r="F461" t="str">
            <v>MITCH</v>
          </cell>
          <cell r="G461" t="str">
            <v>MITCH</v>
          </cell>
        </row>
        <row r="462">
          <cell r="A462" t="str">
            <v>RJCU4211067</v>
          </cell>
          <cell r="B462">
            <v>40</v>
          </cell>
          <cell r="C462">
            <v>43563</v>
          </cell>
          <cell r="D462">
            <v>562</v>
          </cell>
          <cell r="E462" t="str">
            <v>711745912</v>
          </cell>
          <cell r="F462" t="str">
            <v>MITCH</v>
          </cell>
          <cell r="G462" t="str">
            <v>MITCH</v>
          </cell>
        </row>
        <row r="463">
          <cell r="A463" t="str">
            <v>BMOU2177825</v>
          </cell>
          <cell r="B463">
            <v>20</v>
          </cell>
          <cell r="C463">
            <v>43564</v>
          </cell>
          <cell r="D463">
            <v>561</v>
          </cell>
          <cell r="E463" t="str">
            <v>CII0136059</v>
          </cell>
          <cell r="F463" t="str">
            <v>MITCH</v>
          </cell>
          <cell r="G463" t="str">
            <v>MITCH</v>
          </cell>
        </row>
        <row r="464">
          <cell r="A464" t="str">
            <v>HLBU2001042</v>
          </cell>
          <cell r="B464">
            <v>40</v>
          </cell>
          <cell r="C464">
            <v>43564</v>
          </cell>
          <cell r="D464">
            <v>561</v>
          </cell>
          <cell r="E464" t="str">
            <v>HLCUJE2190310817</v>
          </cell>
          <cell r="F464" t="str">
            <v>NICT</v>
          </cell>
          <cell r="G464" t="e">
            <v>#N/A</v>
          </cell>
        </row>
        <row r="465">
          <cell r="A465" t="str">
            <v>IPXU3934367</v>
          </cell>
          <cell r="B465">
            <v>20</v>
          </cell>
          <cell r="C465">
            <v>43564</v>
          </cell>
          <cell r="D465">
            <v>561</v>
          </cell>
          <cell r="E465" t="str">
            <v>EPIRAEESAD209353</v>
          </cell>
          <cell r="F465" t="str">
            <v>ICDN</v>
          </cell>
          <cell r="G465" t="str">
            <v>SECUR</v>
          </cell>
        </row>
        <row r="466">
          <cell r="A466" t="str">
            <v>TEMU2291174</v>
          </cell>
          <cell r="B466">
            <v>20</v>
          </cell>
          <cell r="C466">
            <v>43565</v>
          </cell>
          <cell r="D466">
            <v>560</v>
          </cell>
          <cell r="E466" t="str">
            <v>EPIRAEESAD209353</v>
          </cell>
          <cell r="F466" t="str">
            <v>ICDN</v>
          </cell>
          <cell r="G466" t="str">
            <v>SECUR</v>
          </cell>
        </row>
        <row r="467">
          <cell r="A467" t="str">
            <v>TCKU2076496</v>
          </cell>
          <cell r="B467">
            <v>20</v>
          </cell>
          <cell r="C467">
            <v>43566</v>
          </cell>
          <cell r="D467">
            <v>559</v>
          </cell>
          <cell r="E467" t="str">
            <v>EPIRAEESAD209353</v>
          </cell>
          <cell r="F467" t="str">
            <v>ICDN</v>
          </cell>
          <cell r="G467" t="str">
            <v>SECUR</v>
          </cell>
        </row>
        <row r="468">
          <cell r="A468" t="str">
            <v>DFSU2115065</v>
          </cell>
          <cell r="B468">
            <v>20</v>
          </cell>
          <cell r="C468">
            <v>43567</v>
          </cell>
          <cell r="D468">
            <v>558</v>
          </cell>
          <cell r="E468" t="str">
            <v>EPIRAEESAD209353</v>
          </cell>
          <cell r="F468" t="str">
            <v>ICDN</v>
          </cell>
          <cell r="G468" t="str">
            <v>SECUR</v>
          </cell>
        </row>
        <row r="469">
          <cell r="A469" t="str">
            <v>FCIU3963154</v>
          </cell>
          <cell r="B469">
            <v>20</v>
          </cell>
          <cell r="C469">
            <v>43567</v>
          </cell>
          <cell r="D469">
            <v>558</v>
          </cell>
          <cell r="E469" t="str">
            <v>CII0136059</v>
          </cell>
          <cell r="F469" t="str">
            <v>MITCH</v>
          </cell>
          <cell r="G469" t="str">
            <v>MITCH</v>
          </cell>
        </row>
        <row r="470">
          <cell r="A470" t="str">
            <v>TEMU6049092</v>
          </cell>
          <cell r="B470">
            <v>40</v>
          </cell>
          <cell r="C470">
            <v>43570</v>
          </cell>
          <cell r="D470">
            <v>555</v>
          </cell>
          <cell r="E470" t="str">
            <v>147900091251</v>
          </cell>
          <cell r="F470" t="str">
            <v>MITCH</v>
          </cell>
          <cell r="G470" t="str">
            <v>MITCH</v>
          </cell>
        </row>
        <row r="471">
          <cell r="A471" t="str">
            <v>TCNU7668152</v>
          </cell>
          <cell r="B471">
            <v>40</v>
          </cell>
          <cell r="C471">
            <v>43573</v>
          </cell>
          <cell r="D471">
            <v>552</v>
          </cell>
          <cell r="E471" t="str">
            <v>966620958</v>
          </cell>
          <cell r="F471" t="str">
            <v>MITCH</v>
          </cell>
          <cell r="G471" t="str">
            <v>MITCH</v>
          </cell>
        </row>
        <row r="472">
          <cell r="A472" t="str">
            <v>MRKU3636031</v>
          </cell>
          <cell r="B472">
            <v>40</v>
          </cell>
          <cell r="C472">
            <v>43575</v>
          </cell>
          <cell r="D472">
            <v>550</v>
          </cell>
          <cell r="E472" t="str">
            <v>582227830</v>
          </cell>
          <cell r="F472" t="str">
            <v>ICDN</v>
          </cell>
          <cell r="G472" t="str">
            <v>M2A/78/02/1</v>
          </cell>
        </row>
        <row r="473">
          <cell r="A473" t="str">
            <v>HLXU3356471</v>
          </cell>
          <cell r="B473">
            <v>20</v>
          </cell>
          <cell r="C473">
            <v>43576</v>
          </cell>
          <cell r="D473">
            <v>549</v>
          </cell>
          <cell r="E473" t="str">
            <v>HLCUMCT190304722</v>
          </cell>
          <cell r="F473" t="str">
            <v>NICT</v>
          </cell>
          <cell r="G473" t="str">
            <v>NICT</v>
          </cell>
        </row>
        <row r="474">
          <cell r="A474" t="str">
            <v>UACU3707083</v>
          </cell>
          <cell r="B474">
            <v>20</v>
          </cell>
          <cell r="C474">
            <v>43576</v>
          </cell>
          <cell r="D474">
            <v>549</v>
          </cell>
          <cell r="E474" t="str">
            <v>HLCUMU1190385425</v>
          </cell>
          <cell r="F474" t="str">
            <v>NICT</v>
          </cell>
          <cell r="G474" t="str">
            <v>NICT</v>
          </cell>
        </row>
        <row r="475">
          <cell r="A475" t="str">
            <v>CAXU6836840</v>
          </cell>
          <cell r="B475">
            <v>20</v>
          </cell>
          <cell r="C475">
            <v>43577</v>
          </cell>
          <cell r="D475">
            <v>548</v>
          </cell>
          <cell r="E475" t="str">
            <v>EPIRINDMUM205959</v>
          </cell>
          <cell r="F475" t="str">
            <v>NICT</v>
          </cell>
          <cell r="G475" t="str">
            <v>NICT</v>
          </cell>
        </row>
        <row r="476">
          <cell r="A476" t="str">
            <v>MSKU4473521</v>
          </cell>
          <cell r="B476">
            <v>20</v>
          </cell>
          <cell r="C476">
            <v>43578</v>
          </cell>
          <cell r="D476">
            <v>547</v>
          </cell>
          <cell r="E476" t="str">
            <v>968193788</v>
          </cell>
          <cell r="F476" t="str">
            <v>ICDN</v>
          </cell>
          <cell r="G476" t="str">
            <v>SHED1</v>
          </cell>
        </row>
        <row r="477">
          <cell r="A477" t="str">
            <v>OOCU6965444</v>
          </cell>
          <cell r="B477">
            <v>40</v>
          </cell>
          <cell r="C477">
            <v>43578</v>
          </cell>
          <cell r="D477">
            <v>547</v>
          </cell>
          <cell r="E477" t="str">
            <v>OOLU2619292970</v>
          </cell>
          <cell r="F477" t="str">
            <v>NICT</v>
          </cell>
          <cell r="G477" t="str">
            <v>NICT</v>
          </cell>
        </row>
        <row r="478">
          <cell r="A478" t="str">
            <v>GLDU5400952</v>
          </cell>
          <cell r="B478">
            <v>20</v>
          </cell>
          <cell r="C478">
            <v>43582</v>
          </cell>
          <cell r="D478">
            <v>543</v>
          </cell>
          <cell r="E478" t="str">
            <v>LHV2013194</v>
          </cell>
          <cell r="F478" t="str">
            <v>NICT</v>
          </cell>
          <cell r="G478" t="str">
            <v>NICT</v>
          </cell>
        </row>
        <row r="479">
          <cell r="A479" t="str">
            <v>MSKU1264127</v>
          </cell>
          <cell r="B479">
            <v>40</v>
          </cell>
          <cell r="C479">
            <v>43582</v>
          </cell>
          <cell r="D479">
            <v>543</v>
          </cell>
          <cell r="E479" t="str">
            <v>597494430</v>
          </cell>
          <cell r="F479" t="str">
            <v>ICDN</v>
          </cell>
          <cell r="G479" t="str">
            <v>CSTM</v>
          </cell>
        </row>
        <row r="480">
          <cell r="A480" t="str">
            <v>TRHU1113989</v>
          </cell>
          <cell r="B480">
            <v>20</v>
          </cell>
          <cell r="C480">
            <v>43582</v>
          </cell>
          <cell r="D480">
            <v>543</v>
          </cell>
          <cell r="E480" t="str">
            <v>BRT0191047</v>
          </cell>
          <cell r="F480" t="str">
            <v>MITCH</v>
          </cell>
          <cell r="G480" t="str">
            <v>MITCH</v>
          </cell>
        </row>
        <row r="481">
          <cell r="A481" t="str">
            <v>MSKU9044561</v>
          </cell>
          <cell r="B481">
            <v>40</v>
          </cell>
          <cell r="C481">
            <v>43583</v>
          </cell>
          <cell r="D481">
            <v>542</v>
          </cell>
          <cell r="E481" t="str">
            <v>968617168</v>
          </cell>
          <cell r="F481" t="str">
            <v>MITCH</v>
          </cell>
          <cell r="G481" t="str">
            <v>MITCH</v>
          </cell>
        </row>
        <row r="482">
          <cell r="A482" t="str">
            <v>GVCU4103257</v>
          </cell>
          <cell r="B482">
            <v>40</v>
          </cell>
          <cell r="C482">
            <v>43585</v>
          </cell>
          <cell r="D482">
            <v>540</v>
          </cell>
          <cell r="E482" t="str">
            <v>WECC1930EMB1002</v>
          </cell>
          <cell r="F482" t="str">
            <v>NICT</v>
          </cell>
          <cell r="G482" t="str">
            <v>NICT</v>
          </cell>
        </row>
        <row r="483">
          <cell r="A483" t="str">
            <v>IPXU3607929</v>
          </cell>
          <cell r="B483">
            <v>20</v>
          </cell>
          <cell r="C483">
            <v>43586</v>
          </cell>
          <cell r="D483">
            <v>539</v>
          </cell>
          <cell r="E483" t="str">
            <v>WECC1930EMB1002</v>
          </cell>
          <cell r="F483" t="str">
            <v>NICT</v>
          </cell>
          <cell r="G483" t="str">
            <v>NICT</v>
          </cell>
        </row>
        <row r="484">
          <cell r="A484" t="str">
            <v>SUDU6560188</v>
          </cell>
          <cell r="B484">
            <v>40</v>
          </cell>
          <cell r="C484">
            <v>43590</v>
          </cell>
          <cell r="D484">
            <v>535</v>
          </cell>
          <cell r="E484" t="str">
            <v>581562241</v>
          </cell>
          <cell r="F484" t="str">
            <v>MITCH</v>
          </cell>
          <cell r="G484" t="str">
            <v>MITCH</v>
          </cell>
        </row>
        <row r="485">
          <cell r="A485" t="str">
            <v>SUDU6876540</v>
          </cell>
          <cell r="B485">
            <v>40</v>
          </cell>
          <cell r="C485">
            <v>43592</v>
          </cell>
          <cell r="D485">
            <v>533</v>
          </cell>
          <cell r="E485" t="str">
            <v>968285866</v>
          </cell>
          <cell r="F485" t="str">
            <v>MITCH</v>
          </cell>
          <cell r="G485" t="str">
            <v>MITCH</v>
          </cell>
        </row>
        <row r="486">
          <cell r="A486" t="str">
            <v>TCNU2124460</v>
          </cell>
          <cell r="B486">
            <v>40</v>
          </cell>
          <cell r="C486">
            <v>43592</v>
          </cell>
          <cell r="D486">
            <v>533</v>
          </cell>
          <cell r="E486" t="str">
            <v>146900238407</v>
          </cell>
          <cell r="F486" t="str">
            <v>MITCH</v>
          </cell>
          <cell r="G486" t="str">
            <v>MITCH</v>
          </cell>
        </row>
        <row r="487">
          <cell r="A487" t="str">
            <v>TGHU9337670</v>
          </cell>
          <cell r="B487">
            <v>40</v>
          </cell>
          <cell r="C487">
            <v>43593</v>
          </cell>
          <cell r="D487">
            <v>532</v>
          </cell>
          <cell r="E487" t="str">
            <v>EPIRCHNSHN257809</v>
          </cell>
          <cell r="F487" t="str">
            <v>NICT</v>
          </cell>
          <cell r="G487" t="str">
            <v>NICT</v>
          </cell>
        </row>
        <row r="488">
          <cell r="A488" t="str">
            <v>HMCU9106689</v>
          </cell>
          <cell r="B488">
            <v>40</v>
          </cell>
          <cell r="C488">
            <v>43594</v>
          </cell>
          <cell r="D488">
            <v>531</v>
          </cell>
          <cell r="E488" t="str">
            <v>142951743467</v>
          </cell>
          <cell r="F488" t="str">
            <v>MITCH</v>
          </cell>
          <cell r="G488" t="str">
            <v>MITCH</v>
          </cell>
        </row>
        <row r="489">
          <cell r="A489" t="str">
            <v>TCNU6034390</v>
          </cell>
          <cell r="B489">
            <v>40</v>
          </cell>
          <cell r="C489">
            <v>43599</v>
          </cell>
          <cell r="D489">
            <v>526</v>
          </cell>
          <cell r="E489" t="str">
            <v>140900345484</v>
          </cell>
          <cell r="F489" t="str">
            <v>MITCH</v>
          </cell>
          <cell r="G489" t="str">
            <v>MITCH</v>
          </cell>
        </row>
        <row r="490">
          <cell r="A490" t="str">
            <v>MRKU5069472</v>
          </cell>
          <cell r="B490">
            <v>40</v>
          </cell>
          <cell r="C490">
            <v>43601</v>
          </cell>
          <cell r="D490">
            <v>524</v>
          </cell>
          <cell r="E490" t="str">
            <v>968711448</v>
          </cell>
          <cell r="F490" t="str">
            <v>MITCH</v>
          </cell>
          <cell r="G490" t="str">
            <v>MITCH</v>
          </cell>
        </row>
        <row r="491">
          <cell r="A491" t="str">
            <v>MEDU1908398</v>
          </cell>
          <cell r="B491">
            <v>20</v>
          </cell>
          <cell r="C491">
            <v>43607</v>
          </cell>
          <cell r="D491">
            <v>518</v>
          </cell>
          <cell r="E491" t="str">
            <v>WECC1946MBA1005</v>
          </cell>
          <cell r="F491" t="str">
            <v>MITCH</v>
          </cell>
          <cell r="G491" t="str">
            <v>MITCH</v>
          </cell>
        </row>
        <row r="492">
          <cell r="A492" t="str">
            <v>MEDU2209245</v>
          </cell>
          <cell r="B492">
            <v>20</v>
          </cell>
          <cell r="C492">
            <v>43607</v>
          </cell>
          <cell r="D492">
            <v>518</v>
          </cell>
          <cell r="E492" t="str">
            <v>WECC1946MBA1005</v>
          </cell>
          <cell r="F492" t="str">
            <v>MITCH</v>
          </cell>
          <cell r="G492" t="str">
            <v>MITCH</v>
          </cell>
        </row>
        <row r="493">
          <cell r="A493" t="str">
            <v>MSCU3279678</v>
          </cell>
          <cell r="B493">
            <v>20</v>
          </cell>
          <cell r="C493">
            <v>43607</v>
          </cell>
          <cell r="D493">
            <v>518</v>
          </cell>
          <cell r="E493" t="str">
            <v>WECC1946MBA1005</v>
          </cell>
          <cell r="F493" t="str">
            <v>MITCH</v>
          </cell>
          <cell r="G493" t="str">
            <v>MITCH</v>
          </cell>
        </row>
        <row r="494">
          <cell r="A494" t="str">
            <v>TRHU3571548</v>
          </cell>
          <cell r="B494">
            <v>20</v>
          </cell>
          <cell r="C494">
            <v>43607</v>
          </cell>
          <cell r="D494">
            <v>518</v>
          </cell>
          <cell r="E494" t="str">
            <v>WECC1946MBA1005</v>
          </cell>
          <cell r="F494" t="str">
            <v>MITCH</v>
          </cell>
          <cell r="G494" t="str">
            <v>MITCH</v>
          </cell>
        </row>
        <row r="495">
          <cell r="A495" t="str">
            <v>BEAU2822776</v>
          </cell>
          <cell r="B495">
            <v>20</v>
          </cell>
          <cell r="C495">
            <v>43608</v>
          </cell>
          <cell r="D495">
            <v>517</v>
          </cell>
          <cell r="E495" t="str">
            <v>WECC1946MBA1005</v>
          </cell>
          <cell r="F495" t="str">
            <v>MITCH</v>
          </cell>
          <cell r="G495" t="str">
            <v>MITCH</v>
          </cell>
        </row>
        <row r="496">
          <cell r="A496" t="str">
            <v>CLHU3874613</v>
          </cell>
          <cell r="B496">
            <v>20</v>
          </cell>
          <cell r="C496">
            <v>43608</v>
          </cell>
          <cell r="D496">
            <v>517</v>
          </cell>
          <cell r="E496" t="str">
            <v>WECC1946MBA1005</v>
          </cell>
          <cell r="F496" t="str">
            <v>MITCH</v>
          </cell>
          <cell r="G496" t="str">
            <v>MITCH</v>
          </cell>
        </row>
        <row r="497">
          <cell r="A497" t="str">
            <v>CRXU1549689</v>
          </cell>
          <cell r="B497">
            <v>20</v>
          </cell>
          <cell r="C497">
            <v>43608</v>
          </cell>
          <cell r="D497">
            <v>517</v>
          </cell>
          <cell r="E497" t="str">
            <v>WECC1946MBA1005</v>
          </cell>
          <cell r="F497" t="str">
            <v>MITCH</v>
          </cell>
          <cell r="G497" t="str">
            <v>MITCH</v>
          </cell>
        </row>
        <row r="498">
          <cell r="A498" t="str">
            <v>CXDU1971233</v>
          </cell>
          <cell r="B498">
            <v>20</v>
          </cell>
          <cell r="C498">
            <v>43608</v>
          </cell>
          <cell r="D498">
            <v>517</v>
          </cell>
          <cell r="E498" t="str">
            <v>WECC1946MBA1005</v>
          </cell>
          <cell r="F498" t="str">
            <v>MITCH</v>
          </cell>
          <cell r="G498" t="str">
            <v>MITCH</v>
          </cell>
        </row>
        <row r="499">
          <cell r="A499" t="str">
            <v>GLDU5085932</v>
          </cell>
          <cell r="B499">
            <v>20</v>
          </cell>
          <cell r="C499">
            <v>43608</v>
          </cell>
          <cell r="D499">
            <v>517</v>
          </cell>
          <cell r="E499" t="str">
            <v>WECC1946MBA1005</v>
          </cell>
          <cell r="F499" t="str">
            <v>MITCH</v>
          </cell>
          <cell r="G499" t="str">
            <v>MITCH</v>
          </cell>
        </row>
        <row r="500">
          <cell r="A500" t="str">
            <v>MEDU1014974</v>
          </cell>
          <cell r="B500">
            <v>20</v>
          </cell>
          <cell r="C500">
            <v>43608</v>
          </cell>
          <cell r="D500">
            <v>517</v>
          </cell>
          <cell r="E500" t="str">
            <v>WECC1946MBA1005</v>
          </cell>
          <cell r="F500" t="str">
            <v>MITCH</v>
          </cell>
          <cell r="G500" t="str">
            <v>MITCH</v>
          </cell>
        </row>
        <row r="501">
          <cell r="A501" t="str">
            <v>MEDU6375075</v>
          </cell>
          <cell r="B501">
            <v>20</v>
          </cell>
          <cell r="C501">
            <v>43608</v>
          </cell>
          <cell r="D501">
            <v>517</v>
          </cell>
          <cell r="E501" t="str">
            <v>WECC1946MBA1005</v>
          </cell>
          <cell r="F501" t="str">
            <v>MITCH</v>
          </cell>
          <cell r="G501" t="str">
            <v>MITCH</v>
          </cell>
        </row>
        <row r="502">
          <cell r="A502" t="str">
            <v>MEDU6887826</v>
          </cell>
          <cell r="B502">
            <v>20</v>
          </cell>
          <cell r="C502">
            <v>43608</v>
          </cell>
          <cell r="D502">
            <v>517</v>
          </cell>
          <cell r="E502" t="str">
            <v>WECC1946MBA1005</v>
          </cell>
          <cell r="F502" t="str">
            <v>MITCH</v>
          </cell>
          <cell r="G502" t="str">
            <v>MITCH</v>
          </cell>
        </row>
        <row r="503">
          <cell r="A503" t="str">
            <v>MEDU6900635</v>
          </cell>
          <cell r="B503">
            <v>20</v>
          </cell>
          <cell r="C503">
            <v>43608</v>
          </cell>
          <cell r="D503">
            <v>517</v>
          </cell>
          <cell r="E503" t="str">
            <v>WECC1946MBA1005</v>
          </cell>
          <cell r="F503" t="str">
            <v>MITCH</v>
          </cell>
          <cell r="G503" t="str">
            <v>MITCH</v>
          </cell>
        </row>
        <row r="504">
          <cell r="A504" t="str">
            <v>MSCU6852968</v>
          </cell>
          <cell r="B504">
            <v>20</v>
          </cell>
          <cell r="C504">
            <v>43608</v>
          </cell>
          <cell r="D504">
            <v>517</v>
          </cell>
          <cell r="E504" t="str">
            <v>WECC1946MBA1005</v>
          </cell>
          <cell r="F504" t="str">
            <v>MITCH</v>
          </cell>
          <cell r="G504" t="str">
            <v>MITCH</v>
          </cell>
        </row>
        <row r="505">
          <cell r="A505" t="str">
            <v>TGHU2995088</v>
          </cell>
          <cell r="B505">
            <v>20</v>
          </cell>
          <cell r="C505">
            <v>43608</v>
          </cell>
          <cell r="D505">
            <v>517</v>
          </cell>
          <cell r="E505" t="str">
            <v>WECC1946MBA1005</v>
          </cell>
          <cell r="F505" t="str">
            <v>MITCH</v>
          </cell>
          <cell r="G505" t="str">
            <v>MITCH</v>
          </cell>
        </row>
        <row r="506">
          <cell r="A506" t="str">
            <v>GLDU9444964</v>
          </cell>
          <cell r="B506">
            <v>20</v>
          </cell>
          <cell r="C506">
            <v>43609</v>
          </cell>
          <cell r="D506">
            <v>516</v>
          </cell>
          <cell r="E506" t="str">
            <v>WECC1946MBA1005</v>
          </cell>
          <cell r="F506" t="str">
            <v>MITCH</v>
          </cell>
          <cell r="G506" t="str">
            <v>MITCH</v>
          </cell>
        </row>
        <row r="507">
          <cell r="A507" t="str">
            <v>MEDU1801244</v>
          </cell>
          <cell r="B507">
            <v>20</v>
          </cell>
          <cell r="C507">
            <v>43609</v>
          </cell>
          <cell r="D507">
            <v>516</v>
          </cell>
          <cell r="E507" t="str">
            <v>WECC1946MBA1005</v>
          </cell>
          <cell r="F507" t="str">
            <v>MITCH</v>
          </cell>
          <cell r="G507" t="str">
            <v>MITCH</v>
          </cell>
        </row>
        <row r="508">
          <cell r="A508" t="str">
            <v>BMOU2695146</v>
          </cell>
          <cell r="B508">
            <v>20</v>
          </cell>
          <cell r="C508">
            <v>43612</v>
          </cell>
          <cell r="D508">
            <v>513</v>
          </cell>
          <cell r="E508" t="str">
            <v>MSCUW9462208</v>
          </cell>
          <cell r="F508" t="str">
            <v>NICT</v>
          </cell>
          <cell r="G508" t="str">
            <v>NICT</v>
          </cell>
        </row>
        <row r="509">
          <cell r="A509" t="str">
            <v>MEDU3583732</v>
          </cell>
          <cell r="B509">
            <v>20</v>
          </cell>
          <cell r="C509">
            <v>43612</v>
          </cell>
          <cell r="D509">
            <v>513</v>
          </cell>
          <cell r="E509" t="str">
            <v>MEDUTI945923</v>
          </cell>
          <cell r="F509" t="str">
            <v>NICT</v>
          </cell>
          <cell r="G509" t="str">
            <v>NICT</v>
          </cell>
        </row>
        <row r="510">
          <cell r="A510" t="str">
            <v>MEDU6037000</v>
          </cell>
          <cell r="B510">
            <v>20</v>
          </cell>
          <cell r="C510">
            <v>43617</v>
          </cell>
          <cell r="D510">
            <v>508</v>
          </cell>
          <cell r="E510" t="str">
            <v>WECC1946MBA1005</v>
          </cell>
          <cell r="F510" t="str">
            <v>MITCH</v>
          </cell>
          <cell r="G510" t="str">
            <v>MITCH</v>
          </cell>
        </row>
        <row r="511">
          <cell r="A511" t="str">
            <v>SEGU3096371</v>
          </cell>
          <cell r="B511">
            <v>20</v>
          </cell>
          <cell r="C511">
            <v>43618</v>
          </cell>
          <cell r="D511">
            <v>507</v>
          </cell>
          <cell r="E511" t="str">
            <v>WECC1946MBA1005</v>
          </cell>
          <cell r="F511" t="str">
            <v>MITCH</v>
          </cell>
          <cell r="G511" t="str">
            <v>MITCH</v>
          </cell>
        </row>
        <row r="512">
          <cell r="A512" t="str">
            <v>TEMU6042396</v>
          </cell>
          <cell r="B512">
            <v>40</v>
          </cell>
          <cell r="C512">
            <v>43619</v>
          </cell>
          <cell r="D512">
            <v>506</v>
          </cell>
          <cell r="E512" t="str">
            <v>520900063145</v>
          </cell>
          <cell r="F512" t="str">
            <v>NICT</v>
          </cell>
          <cell r="G512" t="str">
            <v>NICT</v>
          </cell>
        </row>
        <row r="513">
          <cell r="A513" t="str">
            <v>TRLU7215498</v>
          </cell>
          <cell r="B513">
            <v>40</v>
          </cell>
          <cell r="C513">
            <v>43619</v>
          </cell>
          <cell r="D513">
            <v>506</v>
          </cell>
          <cell r="E513" t="str">
            <v>520900063145</v>
          </cell>
          <cell r="F513" t="str">
            <v>NICT</v>
          </cell>
          <cell r="G513" t="str">
            <v>NICT</v>
          </cell>
        </row>
        <row r="514">
          <cell r="A514" t="str">
            <v>MEDU3135300</v>
          </cell>
          <cell r="B514">
            <v>20</v>
          </cell>
          <cell r="C514">
            <v>43622</v>
          </cell>
          <cell r="D514">
            <v>503</v>
          </cell>
          <cell r="E514" t="str">
            <v>WECC1946MBA1005</v>
          </cell>
          <cell r="F514" t="str">
            <v>MITCH</v>
          </cell>
          <cell r="G514" t="str">
            <v>MITCH</v>
          </cell>
        </row>
        <row r="515">
          <cell r="A515" t="str">
            <v>CXDU2090154</v>
          </cell>
          <cell r="B515">
            <v>20</v>
          </cell>
          <cell r="C515">
            <v>43623</v>
          </cell>
          <cell r="D515">
            <v>502</v>
          </cell>
          <cell r="E515" t="str">
            <v>WECC1946MBA1007</v>
          </cell>
          <cell r="F515" t="str">
            <v>MITCH</v>
          </cell>
          <cell r="G515" t="str">
            <v>MITCH</v>
          </cell>
        </row>
        <row r="516">
          <cell r="A516" t="str">
            <v>FCIU3092171</v>
          </cell>
          <cell r="B516">
            <v>20</v>
          </cell>
          <cell r="C516">
            <v>43623</v>
          </cell>
          <cell r="D516">
            <v>502</v>
          </cell>
          <cell r="E516" t="str">
            <v>WECC1946MBA1007</v>
          </cell>
          <cell r="F516" t="str">
            <v>MITCH</v>
          </cell>
          <cell r="G516" t="str">
            <v>MITCH</v>
          </cell>
        </row>
        <row r="517">
          <cell r="A517" t="str">
            <v>FSCU9730035</v>
          </cell>
          <cell r="B517">
            <v>40</v>
          </cell>
          <cell r="C517">
            <v>43623</v>
          </cell>
          <cell r="D517">
            <v>502</v>
          </cell>
          <cell r="E517" t="str">
            <v>MSCURX160345</v>
          </cell>
          <cell r="F517" t="str">
            <v>ICDN</v>
          </cell>
          <cell r="G517" t="str">
            <v>SECUR</v>
          </cell>
        </row>
        <row r="518">
          <cell r="A518" t="str">
            <v>IPXU3857445</v>
          </cell>
          <cell r="B518">
            <v>20</v>
          </cell>
          <cell r="C518">
            <v>43623</v>
          </cell>
          <cell r="D518">
            <v>502</v>
          </cell>
          <cell r="E518" t="str">
            <v>WECC1946MBA1007</v>
          </cell>
          <cell r="F518" t="str">
            <v>MITCH</v>
          </cell>
          <cell r="G518" t="str">
            <v>MITCH</v>
          </cell>
        </row>
        <row r="519">
          <cell r="A519" t="str">
            <v>MEDU5862839</v>
          </cell>
          <cell r="B519">
            <v>20</v>
          </cell>
          <cell r="C519">
            <v>43623</v>
          </cell>
          <cell r="D519">
            <v>502</v>
          </cell>
          <cell r="E519" t="str">
            <v>WECC1946MBA1007</v>
          </cell>
          <cell r="F519" t="str">
            <v>MITCH</v>
          </cell>
          <cell r="G519" t="str">
            <v>MITCH</v>
          </cell>
        </row>
        <row r="520">
          <cell r="A520" t="str">
            <v>TGHU8032249</v>
          </cell>
          <cell r="B520">
            <v>40</v>
          </cell>
          <cell r="C520">
            <v>43623</v>
          </cell>
          <cell r="D520">
            <v>502</v>
          </cell>
          <cell r="E520" t="str">
            <v>968924723</v>
          </cell>
          <cell r="F520" t="str">
            <v>NICT</v>
          </cell>
          <cell r="G520" t="str">
            <v>NICT</v>
          </cell>
        </row>
        <row r="521">
          <cell r="A521" t="str">
            <v>AXIU2940119</v>
          </cell>
          <cell r="B521">
            <v>20</v>
          </cell>
          <cell r="C521">
            <v>43624</v>
          </cell>
          <cell r="D521">
            <v>501</v>
          </cell>
          <cell r="E521" t="str">
            <v>WECC1946MBA1007</v>
          </cell>
          <cell r="F521" t="str">
            <v>MITCH</v>
          </cell>
          <cell r="G521" t="str">
            <v>MITCH</v>
          </cell>
        </row>
        <row r="522">
          <cell r="A522" t="str">
            <v>DFSU3140714</v>
          </cell>
          <cell r="B522">
            <v>20</v>
          </cell>
          <cell r="C522">
            <v>43624</v>
          </cell>
          <cell r="D522">
            <v>501</v>
          </cell>
          <cell r="E522" t="str">
            <v>WECC1946MBA1007</v>
          </cell>
          <cell r="F522" t="str">
            <v>MITCH</v>
          </cell>
          <cell r="G522" t="str">
            <v>MITCH</v>
          </cell>
        </row>
        <row r="523">
          <cell r="A523" t="str">
            <v>FCIU5933610</v>
          </cell>
          <cell r="B523">
            <v>20</v>
          </cell>
          <cell r="C523">
            <v>43624</v>
          </cell>
          <cell r="D523">
            <v>501</v>
          </cell>
          <cell r="E523" t="str">
            <v>WECC1946MBA1007</v>
          </cell>
          <cell r="F523" t="str">
            <v>MITCH</v>
          </cell>
          <cell r="G523" t="str">
            <v>MITCH</v>
          </cell>
        </row>
        <row r="524">
          <cell r="A524" t="str">
            <v>FSCU7771210</v>
          </cell>
          <cell r="B524">
            <v>20</v>
          </cell>
          <cell r="C524">
            <v>43624</v>
          </cell>
          <cell r="D524">
            <v>501</v>
          </cell>
          <cell r="E524" t="str">
            <v>WECC1946MBA1007</v>
          </cell>
          <cell r="F524" t="str">
            <v>MITCH</v>
          </cell>
          <cell r="G524" t="str">
            <v>MITCH</v>
          </cell>
        </row>
        <row r="525">
          <cell r="A525" t="str">
            <v>MEDU1392552</v>
          </cell>
          <cell r="B525">
            <v>20</v>
          </cell>
          <cell r="C525">
            <v>43624</v>
          </cell>
          <cell r="D525">
            <v>501</v>
          </cell>
          <cell r="E525" t="str">
            <v>WECC1946MBA1007</v>
          </cell>
          <cell r="F525" t="str">
            <v>MITCH</v>
          </cell>
          <cell r="G525" t="str">
            <v>MITCH</v>
          </cell>
        </row>
        <row r="526">
          <cell r="A526" t="str">
            <v>MSCU6692155</v>
          </cell>
          <cell r="B526">
            <v>20</v>
          </cell>
          <cell r="C526">
            <v>43624</v>
          </cell>
          <cell r="D526">
            <v>501</v>
          </cell>
          <cell r="E526" t="str">
            <v>MEDUDC170625</v>
          </cell>
          <cell r="F526" t="str">
            <v>MITCH</v>
          </cell>
          <cell r="G526" t="str">
            <v>MITCH</v>
          </cell>
        </row>
        <row r="527">
          <cell r="A527" t="str">
            <v>TEMU5323439</v>
          </cell>
          <cell r="B527">
            <v>20</v>
          </cell>
          <cell r="C527">
            <v>43624</v>
          </cell>
          <cell r="D527">
            <v>501</v>
          </cell>
          <cell r="E527" t="str">
            <v>MEDUDC170625</v>
          </cell>
          <cell r="F527" t="str">
            <v>MITCH</v>
          </cell>
          <cell r="G527" t="str">
            <v>MITCH</v>
          </cell>
        </row>
        <row r="528">
          <cell r="A528" t="str">
            <v>TRLU9144217</v>
          </cell>
          <cell r="B528">
            <v>20</v>
          </cell>
          <cell r="C528">
            <v>43624</v>
          </cell>
          <cell r="D528">
            <v>501</v>
          </cell>
          <cell r="E528" t="str">
            <v>MEDUDC170625</v>
          </cell>
          <cell r="F528" t="str">
            <v>MITCH</v>
          </cell>
          <cell r="G528" t="str">
            <v>MITCH</v>
          </cell>
        </row>
        <row r="529">
          <cell r="A529" t="str">
            <v>TTNU3003969</v>
          </cell>
          <cell r="B529">
            <v>20</v>
          </cell>
          <cell r="C529">
            <v>43624</v>
          </cell>
          <cell r="D529">
            <v>501</v>
          </cell>
          <cell r="E529" t="str">
            <v>MEDUDC170625</v>
          </cell>
          <cell r="F529" t="str">
            <v>MITCH</v>
          </cell>
          <cell r="G529" t="str">
            <v>MITCH</v>
          </cell>
        </row>
        <row r="530">
          <cell r="A530" t="str">
            <v>DFSU1252382</v>
          </cell>
          <cell r="B530">
            <v>20</v>
          </cell>
          <cell r="C530">
            <v>43625</v>
          </cell>
          <cell r="D530">
            <v>500</v>
          </cell>
          <cell r="E530" t="str">
            <v>MEDUDC170625</v>
          </cell>
          <cell r="F530" t="str">
            <v>MITCH</v>
          </cell>
          <cell r="G530" t="str">
            <v>MITCH</v>
          </cell>
        </row>
        <row r="531">
          <cell r="A531" t="str">
            <v>MEDU1750363</v>
          </cell>
          <cell r="B531">
            <v>20</v>
          </cell>
          <cell r="C531">
            <v>43625</v>
          </cell>
          <cell r="D531">
            <v>500</v>
          </cell>
          <cell r="E531" t="str">
            <v>MEDUDC170625</v>
          </cell>
          <cell r="F531" t="str">
            <v>MITCH</v>
          </cell>
          <cell r="G531" t="str">
            <v>MITCH</v>
          </cell>
        </row>
        <row r="532">
          <cell r="A532" t="str">
            <v>MEDU3365495</v>
          </cell>
          <cell r="B532">
            <v>20</v>
          </cell>
          <cell r="C532">
            <v>43625</v>
          </cell>
          <cell r="D532">
            <v>500</v>
          </cell>
          <cell r="E532" t="str">
            <v>MEDUDC170625</v>
          </cell>
          <cell r="F532" t="str">
            <v>MITCH</v>
          </cell>
          <cell r="G532" t="str">
            <v>MITCH</v>
          </cell>
        </row>
        <row r="533">
          <cell r="A533" t="str">
            <v>MSCU6640402</v>
          </cell>
          <cell r="B533">
            <v>20</v>
          </cell>
          <cell r="C533">
            <v>43625</v>
          </cell>
          <cell r="D533">
            <v>500</v>
          </cell>
          <cell r="E533" t="str">
            <v>MEDUDC170625</v>
          </cell>
          <cell r="F533" t="str">
            <v>MITCH</v>
          </cell>
          <cell r="G533" t="str">
            <v>A4D/19/03/3</v>
          </cell>
        </row>
        <row r="534">
          <cell r="A534" t="str">
            <v>XINU1621430</v>
          </cell>
          <cell r="B534">
            <v>20</v>
          </cell>
          <cell r="C534">
            <v>43625</v>
          </cell>
          <cell r="D534">
            <v>500</v>
          </cell>
          <cell r="E534" t="str">
            <v>MEDUDC170625</v>
          </cell>
          <cell r="F534" t="str">
            <v>MITCH</v>
          </cell>
          <cell r="G534" t="str">
            <v>MITCH</v>
          </cell>
        </row>
        <row r="535">
          <cell r="A535" t="str">
            <v>CAXU6273325</v>
          </cell>
          <cell r="B535">
            <v>20</v>
          </cell>
          <cell r="C535">
            <v>43626</v>
          </cell>
          <cell r="D535">
            <v>499</v>
          </cell>
          <cell r="E535" t="str">
            <v>MEDUDC170625</v>
          </cell>
          <cell r="F535" t="str">
            <v>MITCH</v>
          </cell>
          <cell r="G535" t="str">
            <v>MITCH</v>
          </cell>
        </row>
        <row r="536">
          <cell r="A536" t="str">
            <v>CAXU6397917</v>
          </cell>
          <cell r="B536">
            <v>20</v>
          </cell>
          <cell r="C536">
            <v>43628</v>
          </cell>
          <cell r="D536">
            <v>497</v>
          </cell>
          <cell r="E536" t="str">
            <v>AZLGNWMBA18000337</v>
          </cell>
          <cell r="F536" t="str">
            <v>KRCM</v>
          </cell>
          <cell r="G536" t="str">
            <v>KRCM</v>
          </cell>
        </row>
        <row r="537">
          <cell r="A537" t="str">
            <v>PCIU2058280</v>
          </cell>
          <cell r="B537">
            <v>20</v>
          </cell>
          <cell r="C537">
            <v>43629</v>
          </cell>
          <cell r="D537">
            <v>496</v>
          </cell>
          <cell r="E537" t="str">
            <v>HLCUTEM190301857</v>
          </cell>
          <cell r="F537" t="str">
            <v>MITCH</v>
          </cell>
          <cell r="G537" t="str">
            <v>MITCH</v>
          </cell>
        </row>
        <row r="538">
          <cell r="A538" t="str">
            <v>EISU3955396</v>
          </cell>
          <cell r="B538">
            <v>20</v>
          </cell>
          <cell r="C538">
            <v>43630</v>
          </cell>
          <cell r="D538">
            <v>495</v>
          </cell>
          <cell r="E538" t="str">
            <v>156900145104</v>
          </cell>
          <cell r="F538" t="str">
            <v>ICDN</v>
          </cell>
          <cell r="G538" t="str">
            <v>M2A/67/02/1</v>
          </cell>
        </row>
        <row r="539">
          <cell r="A539" t="str">
            <v>MRKU8929140</v>
          </cell>
          <cell r="B539">
            <v>20</v>
          </cell>
          <cell r="C539">
            <v>43630</v>
          </cell>
          <cell r="D539">
            <v>495</v>
          </cell>
          <cell r="E539" t="str">
            <v>968892407</v>
          </cell>
          <cell r="F539" t="str">
            <v>MITCH</v>
          </cell>
          <cell r="G539" t="str">
            <v>MITCH</v>
          </cell>
        </row>
        <row r="540">
          <cell r="A540" t="str">
            <v>TEMU2462220</v>
          </cell>
          <cell r="B540">
            <v>20</v>
          </cell>
          <cell r="C540">
            <v>43630</v>
          </cell>
          <cell r="D540">
            <v>495</v>
          </cell>
          <cell r="E540" t="str">
            <v>CMI0122051</v>
          </cell>
          <cell r="F540" t="str">
            <v>MITCH</v>
          </cell>
          <cell r="G540" t="str">
            <v>MITCH</v>
          </cell>
        </row>
        <row r="541">
          <cell r="A541" t="str">
            <v>TGHU2536263</v>
          </cell>
          <cell r="B541">
            <v>20</v>
          </cell>
          <cell r="C541">
            <v>43630</v>
          </cell>
          <cell r="D541">
            <v>495</v>
          </cell>
          <cell r="E541" t="str">
            <v>969063035</v>
          </cell>
          <cell r="F541" t="str">
            <v>MITCH</v>
          </cell>
          <cell r="G541" t="str">
            <v>MITCH</v>
          </cell>
        </row>
        <row r="542">
          <cell r="A542" t="str">
            <v>PCIU0027932</v>
          </cell>
          <cell r="B542">
            <v>20</v>
          </cell>
          <cell r="C542">
            <v>43631</v>
          </cell>
          <cell r="D542">
            <v>494</v>
          </cell>
          <cell r="E542" t="str">
            <v>WNXG90067800</v>
          </cell>
          <cell r="F542" t="str">
            <v>NICT</v>
          </cell>
          <cell r="G542" t="str">
            <v>NICT</v>
          </cell>
        </row>
        <row r="543">
          <cell r="A543" t="str">
            <v>CMAU1451451</v>
          </cell>
          <cell r="B543">
            <v>20</v>
          </cell>
          <cell r="C543">
            <v>43638</v>
          </cell>
          <cell r="D543">
            <v>487</v>
          </cell>
          <cell r="E543" t="str">
            <v>EID0214817</v>
          </cell>
          <cell r="F543" t="str">
            <v>ICDN</v>
          </cell>
          <cell r="G543" t="str">
            <v>A1B/83/04/1</v>
          </cell>
        </row>
        <row r="544">
          <cell r="A544" t="str">
            <v>GIPU2082570</v>
          </cell>
          <cell r="B544">
            <v>20</v>
          </cell>
          <cell r="C544">
            <v>43647</v>
          </cell>
          <cell r="D544">
            <v>478</v>
          </cell>
          <cell r="E544" t="str">
            <v>NAM3471913</v>
          </cell>
          <cell r="F544" t="str">
            <v>MITCH</v>
          </cell>
          <cell r="G544" t="str">
            <v>MITCH</v>
          </cell>
        </row>
        <row r="545">
          <cell r="A545" t="str">
            <v>EISU9937682</v>
          </cell>
          <cell r="B545">
            <v>40</v>
          </cell>
          <cell r="C545">
            <v>43648</v>
          </cell>
          <cell r="D545">
            <v>477</v>
          </cell>
          <cell r="E545" t="str">
            <v>AL956348</v>
          </cell>
          <cell r="F545" t="str">
            <v>NICT</v>
          </cell>
          <cell r="G545" t="str">
            <v>NICT</v>
          </cell>
        </row>
        <row r="546">
          <cell r="A546" t="str">
            <v>HASU5201215</v>
          </cell>
          <cell r="B546">
            <v>40</v>
          </cell>
          <cell r="C546">
            <v>43648</v>
          </cell>
          <cell r="D546">
            <v>477</v>
          </cell>
          <cell r="E546" t="str">
            <v>711925014</v>
          </cell>
          <cell r="F546" t="str">
            <v>NICT</v>
          </cell>
          <cell r="G546" t="str">
            <v>NICT</v>
          </cell>
        </row>
        <row r="547">
          <cell r="A547" t="str">
            <v>TGHU1639713</v>
          </cell>
          <cell r="B547">
            <v>20</v>
          </cell>
          <cell r="C547">
            <v>43651</v>
          </cell>
          <cell r="D547">
            <v>474</v>
          </cell>
          <cell r="E547" t="str">
            <v>582874702</v>
          </cell>
          <cell r="F547" t="str">
            <v>NICT</v>
          </cell>
          <cell r="G547" t="str">
            <v>NICT</v>
          </cell>
        </row>
        <row r="548">
          <cell r="A548" t="str">
            <v>GESU6198238</v>
          </cell>
          <cell r="B548">
            <v>40</v>
          </cell>
          <cell r="C548">
            <v>43653</v>
          </cell>
          <cell r="D548">
            <v>472</v>
          </cell>
          <cell r="E548" t="str">
            <v>HLCUIZ1190558109</v>
          </cell>
          <cell r="F548" t="str">
            <v>NICT</v>
          </cell>
          <cell r="G548" t="str">
            <v>NICT</v>
          </cell>
        </row>
        <row r="549">
          <cell r="A549" t="str">
            <v>APHU6508021</v>
          </cell>
          <cell r="B549">
            <v>40</v>
          </cell>
          <cell r="C549">
            <v>43654</v>
          </cell>
          <cell r="D549">
            <v>471</v>
          </cell>
          <cell r="E549" t="str">
            <v>TWN0360799</v>
          </cell>
          <cell r="F549" t="str">
            <v>NICT</v>
          </cell>
          <cell r="G549" t="str">
            <v>NICT</v>
          </cell>
        </row>
        <row r="550">
          <cell r="A550" t="str">
            <v>CSNU4036742</v>
          </cell>
          <cell r="B550">
            <v>40</v>
          </cell>
          <cell r="C550">
            <v>43655</v>
          </cell>
          <cell r="D550">
            <v>470</v>
          </cell>
          <cell r="E550" t="str">
            <v>COSU6183189320</v>
          </cell>
          <cell r="F550" t="str">
            <v>NICT</v>
          </cell>
          <cell r="G550" t="str">
            <v>NICT</v>
          </cell>
        </row>
        <row r="551">
          <cell r="A551" t="str">
            <v>MRKU2699971</v>
          </cell>
          <cell r="B551">
            <v>40</v>
          </cell>
          <cell r="C551">
            <v>43655</v>
          </cell>
          <cell r="D551">
            <v>470</v>
          </cell>
          <cell r="E551" t="str">
            <v>711905556</v>
          </cell>
          <cell r="F551" t="str">
            <v>ICDN</v>
          </cell>
          <cell r="G551" t="str">
            <v>SECUR</v>
          </cell>
        </row>
        <row r="552">
          <cell r="A552" t="str">
            <v>HLXU8354194</v>
          </cell>
          <cell r="B552">
            <v>40</v>
          </cell>
          <cell r="C552">
            <v>43656</v>
          </cell>
          <cell r="D552">
            <v>469</v>
          </cell>
          <cell r="E552" t="str">
            <v>HLCUIZ1190558109</v>
          </cell>
          <cell r="F552" t="str">
            <v>NICT</v>
          </cell>
          <cell r="G552" t="str">
            <v>NICT</v>
          </cell>
        </row>
        <row r="553">
          <cell r="A553" t="str">
            <v>EITU0331810</v>
          </cell>
          <cell r="B553">
            <v>20</v>
          </cell>
          <cell r="C553">
            <v>43664</v>
          </cell>
          <cell r="D553">
            <v>461</v>
          </cell>
          <cell r="E553" t="str">
            <v>142900825890</v>
          </cell>
          <cell r="F553" t="str">
            <v>NICT</v>
          </cell>
          <cell r="G553" t="str">
            <v>NICT</v>
          </cell>
        </row>
        <row r="554">
          <cell r="A554" t="str">
            <v>SUDU7828038</v>
          </cell>
          <cell r="B554">
            <v>20</v>
          </cell>
          <cell r="C554">
            <v>43673</v>
          </cell>
          <cell r="D554">
            <v>452</v>
          </cell>
          <cell r="E554" t="str">
            <v>711973421</v>
          </cell>
          <cell r="F554" t="str">
            <v>NICT</v>
          </cell>
          <cell r="G554" t="str">
            <v>NICT</v>
          </cell>
        </row>
        <row r="555">
          <cell r="A555" t="str">
            <v>MEDU7387620</v>
          </cell>
          <cell r="B555">
            <v>40</v>
          </cell>
          <cell r="C555">
            <v>43675</v>
          </cell>
          <cell r="D555">
            <v>450</v>
          </cell>
          <cell r="E555" t="str">
            <v>MEDUIZ816972</v>
          </cell>
          <cell r="F555" t="str">
            <v>NICT</v>
          </cell>
          <cell r="G555" t="str">
            <v>NICT</v>
          </cell>
        </row>
        <row r="556">
          <cell r="A556" t="str">
            <v>MEDU8137219</v>
          </cell>
          <cell r="B556">
            <v>40</v>
          </cell>
          <cell r="C556">
            <v>43675</v>
          </cell>
          <cell r="D556">
            <v>450</v>
          </cell>
          <cell r="E556" t="str">
            <v>MEDUIZ816972</v>
          </cell>
          <cell r="F556" t="str">
            <v>NICT</v>
          </cell>
          <cell r="G556" t="str">
            <v>NICT</v>
          </cell>
        </row>
        <row r="557">
          <cell r="A557" t="str">
            <v>FCIU4158930</v>
          </cell>
          <cell r="B557">
            <v>20</v>
          </cell>
          <cell r="C557">
            <v>43676</v>
          </cell>
          <cell r="D557">
            <v>449</v>
          </cell>
          <cell r="E557" t="str">
            <v>MEDUIZ816972</v>
          </cell>
          <cell r="F557" t="str">
            <v>MITCH</v>
          </cell>
          <cell r="G557" t="str">
            <v>MITCH</v>
          </cell>
        </row>
        <row r="558">
          <cell r="A558" t="str">
            <v>MAEU4111057</v>
          </cell>
          <cell r="B558">
            <v>40</v>
          </cell>
          <cell r="C558">
            <v>43683</v>
          </cell>
          <cell r="D558">
            <v>442</v>
          </cell>
          <cell r="E558" t="str">
            <v>582733470</v>
          </cell>
          <cell r="F558" t="str">
            <v>NICT</v>
          </cell>
          <cell r="G558" t="str">
            <v>NICT</v>
          </cell>
        </row>
        <row r="559">
          <cell r="A559" t="str">
            <v>MSKU4234276</v>
          </cell>
          <cell r="B559">
            <v>20</v>
          </cell>
          <cell r="C559">
            <v>43683</v>
          </cell>
          <cell r="D559">
            <v>442</v>
          </cell>
          <cell r="E559" t="str">
            <v>969281713</v>
          </cell>
          <cell r="F559" t="str">
            <v>NICT</v>
          </cell>
          <cell r="G559" t="str">
            <v>NICT</v>
          </cell>
        </row>
        <row r="560">
          <cell r="A560" t="str">
            <v>MSKU6955693</v>
          </cell>
          <cell r="B560">
            <v>40</v>
          </cell>
          <cell r="C560">
            <v>43683</v>
          </cell>
          <cell r="D560">
            <v>442</v>
          </cell>
          <cell r="E560" t="str">
            <v>583151390</v>
          </cell>
          <cell r="F560" t="str">
            <v>NICT</v>
          </cell>
          <cell r="G560" t="str">
            <v>NICT</v>
          </cell>
        </row>
        <row r="561">
          <cell r="A561" t="str">
            <v>MAEU4119715</v>
          </cell>
          <cell r="B561">
            <v>40</v>
          </cell>
          <cell r="C561">
            <v>43684</v>
          </cell>
          <cell r="D561">
            <v>441</v>
          </cell>
          <cell r="E561" t="str">
            <v>582733470</v>
          </cell>
          <cell r="F561" t="str">
            <v>NICT</v>
          </cell>
          <cell r="G561" t="str">
            <v>NICT</v>
          </cell>
        </row>
        <row r="562">
          <cell r="A562" t="str">
            <v>MSKU8179372</v>
          </cell>
          <cell r="B562">
            <v>40</v>
          </cell>
          <cell r="C562">
            <v>43685</v>
          </cell>
          <cell r="D562">
            <v>440</v>
          </cell>
          <cell r="E562" t="str">
            <v>583791071</v>
          </cell>
          <cell r="F562" t="str">
            <v>NICT</v>
          </cell>
          <cell r="G562" t="str">
            <v>NICT</v>
          </cell>
        </row>
        <row r="563">
          <cell r="A563" t="str">
            <v>YOLU3673790</v>
          </cell>
          <cell r="B563">
            <v>20</v>
          </cell>
          <cell r="C563">
            <v>43686</v>
          </cell>
          <cell r="D563">
            <v>439</v>
          </cell>
          <cell r="E563" t="str">
            <v>COSU6183197231</v>
          </cell>
          <cell r="F563" t="str">
            <v>NICT</v>
          </cell>
          <cell r="G563" t="str">
            <v>NICT</v>
          </cell>
        </row>
        <row r="564">
          <cell r="A564" t="str">
            <v>PCIU9235855</v>
          </cell>
          <cell r="B564">
            <v>40</v>
          </cell>
          <cell r="C564">
            <v>43687</v>
          </cell>
          <cell r="D564">
            <v>438</v>
          </cell>
          <cell r="E564" t="str">
            <v>DAC900367600</v>
          </cell>
          <cell r="F564" t="str">
            <v>NICT</v>
          </cell>
          <cell r="G564" t="str">
            <v>NICT</v>
          </cell>
        </row>
        <row r="565">
          <cell r="A565" t="str">
            <v>FSCU8381704</v>
          </cell>
          <cell r="B565">
            <v>40</v>
          </cell>
          <cell r="C565">
            <v>43689</v>
          </cell>
          <cell r="D565">
            <v>436</v>
          </cell>
          <cell r="E565" t="str">
            <v>CEI0169827</v>
          </cell>
          <cell r="F565" t="str">
            <v>NICT</v>
          </cell>
          <cell r="G565" t="str">
            <v>NICT</v>
          </cell>
        </row>
        <row r="566">
          <cell r="A566" t="str">
            <v>CMAU0974859</v>
          </cell>
          <cell r="B566">
            <v>20</v>
          </cell>
          <cell r="C566">
            <v>43691</v>
          </cell>
          <cell r="D566">
            <v>434</v>
          </cell>
          <cell r="E566" t="str">
            <v>NAM3521639</v>
          </cell>
          <cell r="F566" t="str">
            <v>NICT</v>
          </cell>
          <cell r="G566" t="str">
            <v>NICT</v>
          </cell>
        </row>
        <row r="567">
          <cell r="A567" t="str">
            <v>CNIU1203887</v>
          </cell>
          <cell r="B567">
            <v>20</v>
          </cell>
          <cell r="C567">
            <v>43691</v>
          </cell>
          <cell r="D567">
            <v>434</v>
          </cell>
          <cell r="E567" t="str">
            <v>583400792</v>
          </cell>
          <cell r="F567" t="str">
            <v>NICT</v>
          </cell>
          <cell r="G567" t="str">
            <v>NICT</v>
          </cell>
        </row>
        <row r="568">
          <cell r="A568" t="str">
            <v>MSKU5627067</v>
          </cell>
          <cell r="B568">
            <v>20</v>
          </cell>
          <cell r="C568">
            <v>43693</v>
          </cell>
          <cell r="D568">
            <v>432</v>
          </cell>
          <cell r="E568" t="str">
            <v>584035190</v>
          </cell>
          <cell r="F568" t="str">
            <v>ICDN</v>
          </cell>
          <cell r="G568" t="str">
            <v>CSTM2</v>
          </cell>
        </row>
        <row r="569">
          <cell r="A569" t="str">
            <v>TGHU8647428</v>
          </cell>
          <cell r="B569">
            <v>40</v>
          </cell>
          <cell r="C569">
            <v>43694</v>
          </cell>
          <cell r="D569">
            <v>431</v>
          </cell>
          <cell r="E569" t="str">
            <v>EPIRAEESAD212308</v>
          </cell>
          <cell r="F569" t="str">
            <v>ICDN</v>
          </cell>
          <cell r="G569" t="str">
            <v>A2C/14/03/4</v>
          </cell>
        </row>
        <row r="570">
          <cell r="A570" t="str">
            <v>PCIU1442460</v>
          </cell>
          <cell r="B570">
            <v>20</v>
          </cell>
          <cell r="C570">
            <v>43695</v>
          </cell>
          <cell r="D570">
            <v>430</v>
          </cell>
          <cell r="E570" t="str">
            <v>TAQR90076000</v>
          </cell>
          <cell r="F570" t="str">
            <v>MITCH</v>
          </cell>
          <cell r="G570" t="str">
            <v>MITCH</v>
          </cell>
        </row>
        <row r="571">
          <cell r="A571" t="str">
            <v>TCLU7372287</v>
          </cell>
          <cell r="B571">
            <v>20</v>
          </cell>
          <cell r="C571">
            <v>43696</v>
          </cell>
          <cell r="D571">
            <v>429</v>
          </cell>
          <cell r="E571" t="str">
            <v>CNSV036216</v>
          </cell>
          <cell r="F571" t="str">
            <v>NICT</v>
          </cell>
          <cell r="G571" t="str">
            <v>NICT</v>
          </cell>
        </row>
        <row r="572">
          <cell r="A572" t="str">
            <v>TRLU9616798</v>
          </cell>
          <cell r="B572">
            <v>20</v>
          </cell>
          <cell r="C572">
            <v>43696</v>
          </cell>
          <cell r="D572">
            <v>429</v>
          </cell>
          <cell r="E572" t="str">
            <v>CEI0170239</v>
          </cell>
          <cell r="F572" t="str">
            <v>NICT</v>
          </cell>
          <cell r="G572" t="str">
            <v>NICT</v>
          </cell>
        </row>
        <row r="573">
          <cell r="A573" t="str">
            <v>APZU3974585</v>
          </cell>
          <cell r="B573">
            <v>20</v>
          </cell>
          <cell r="C573">
            <v>43703</v>
          </cell>
          <cell r="D573">
            <v>422</v>
          </cell>
          <cell r="E573" t="str">
            <v>CEI0170239</v>
          </cell>
          <cell r="F573" t="str">
            <v>NICT</v>
          </cell>
          <cell r="G573" t="str">
            <v>NICT</v>
          </cell>
        </row>
        <row r="574">
          <cell r="A574" t="str">
            <v>XINU1265833</v>
          </cell>
          <cell r="B574">
            <v>20</v>
          </cell>
          <cell r="C574">
            <v>43709</v>
          </cell>
          <cell r="D574">
            <v>416</v>
          </cell>
          <cell r="E574" t="str">
            <v>HLCUBO1190829683</v>
          </cell>
          <cell r="F574" t="str">
            <v>MITCH</v>
          </cell>
          <cell r="G574" t="str">
            <v>MITCH</v>
          </cell>
        </row>
        <row r="575">
          <cell r="A575" t="str">
            <v>WBPU7033227</v>
          </cell>
          <cell r="B575">
            <v>40</v>
          </cell>
          <cell r="C575">
            <v>43710</v>
          </cell>
          <cell r="D575">
            <v>415</v>
          </cell>
          <cell r="E575" t="str">
            <v>COSU6210636380</v>
          </cell>
          <cell r="F575" t="str">
            <v>NICT</v>
          </cell>
          <cell r="G575" t="e">
            <v>#N/A</v>
          </cell>
        </row>
        <row r="576">
          <cell r="A576" t="str">
            <v>EMCU3950410</v>
          </cell>
          <cell r="B576">
            <v>20</v>
          </cell>
          <cell r="C576">
            <v>43720</v>
          </cell>
          <cell r="D576">
            <v>405</v>
          </cell>
          <cell r="E576" t="str">
            <v>510900075677</v>
          </cell>
          <cell r="F576" t="str">
            <v>NICT</v>
          </cell>
          <cell r="G576" t="str">
            <v>NICT</v>
          </cell>
        </row>
        <row r="577">
          <cell r="A577" t="str">
            <v>SEGU1707907</v>
          </cell>
          <cell r="B577">
            <v>20</v>
          </cell>
          <cell r="C577">
            <v>43721</v>
          </cell>
          <cell r="D577">
            <v>404</v>
          </cell>
          <cell r="E577" t="str">
            <v>ADL900132900</v>
          </cell>
          <cell r="F577" t="str">
            <v>MITCH</v>
          </cell>
          <cell r="G577" t="str">
            <v>MITCH</v>
          </cell>
        </row>
        <row r="578">
          <cell r="A578" t="str">
            <v>SUDU7776280</v>
          </cell>
          <cell r="B578">
            <v>20</v>
          </cell>
          <cell r="C578">
            <v>43722</v>
          </cell>
          <cell r="D578">
            <v>403</v>
          </cell>
          <cell r="E578" t="str">
            <v>584473998</v>
          </cell>
          <cell r="F578" t="str">
            <v>MITCH</v>
          </cell>
          <cell r="G578" t="str">
            <v>MITCH</v>
          </cell>
        </row>
        <row r="579">
          <cell r="A579" t="str">
            <v>CXDU2101602</v>
          </cell>
          <cell r="B579">
            <v>20</v>
          </cell>
          <cell r="C579">
            <v>43723</v>
          </cell>
          <cell r="D579">
            <v>402</v>
          </cell>
          <cell r="E579" t="str">
            <v>MSCUBY068385</v>
          </cell>
          <cell r="F579" t="str">
            <v>NICT</v>
          </cell>
          <cell r="G579" t="str">
            <v>NICT</v>
          </cell>
        </row>
        <row r="580">
          <cell r="A580" t="str">
            <v>MSKU9657326</v>
          </cell>
          <cell r="B580">
            <v>40</v>
          </cell>
          <cell r="C580">
            <v>43724</v>
          </cell>
          <cell r="D580">
            <v>401</v>
          </cell>
          <cell r="E580" t="str">
            <v>584072429</v>
          </cell>
          <cell r="F580" t="str">
            <v>MITCH</v>
          </cell>
          <cell r="G580" t="str">
            <v>MITCH</v>
          </cell>
        </row>
        <row r="581">
          <cell r="A581" t="str">
            <v>MRSU3559494</v>
          </cell>
          <cell r="B581">
            <v>40</v>
          </cell>
          <cell r="C581">
            <v>43725</v>
          </cell>
          <cell r="D581">
            <v>400</v>
          </cell>
          <cell r="E581" t="str">
            <v>584072429</v>
          </cell>
          <cell r="F581" t="str">
            <v>MITCH</v>
          </cell>
          <cell r="G581" t="str">
            <v>A4D/09/02/2</v>
          </cell>
        </row>
        <row r="582">
          <cell r="A582" t="str">
            <v>TRIU0502254</v>
          </cell>
          <cell r="B582">
            <v>40</v>
          </cell>
          <cell r="C582">
            <v>43728</v>
          </cell>
          <cell r="D582">
            <v>397</v>
          </cell>
          <cell r="E582" t="str">
            <v>HUSG90539800</v>
          </cell>
          <cell r="F582" t="str">
            <v>MITCH</v>
          </cell>
          <cell r="G582" t="str">
            <v>MITCH</v>
          </cell>
        </row>
        <row r="583">
          <cell r="A583" t="str">
            <v>MSKU7876351</v>
          </cell>
          <cell r="B583">
            <v>20</v>
          </cell>
          <cell r="C583">
            <v>43742</v>
          </cell>
          <cell r="D583">
            <v>383</v>
          </cell>
          <cell r="E583" t="str">
            <v>585798806</v>
          </cell>
          <cell r="F583" t="str">
            <v>NICT</v>
          </cell>
          <cell r="G583" t="str">
            <v>NICT</v>
          </cell>
        </row>
        <row r="584">
          <cell r="A584" t="str">
            <v>ZCSU8556803</v>
          </cell>
          <cell r="B584">
            <v>40</v>
          </cell>
          <cell r="C584">
            <v>43744</v>
          </cell>
          <cell r="D584">
            <v>381</v>
          </cell>
          <cell r="E584" t="str">
            <v>CED0118665</v>
          </cell>
          <cell r="F584" t="str">
            <v>NICT</v>
          </cell>
          <cell r="G584" t="str">
            <v>NICT</v>
          </cell>
        </row>
        <row r="585">
          <cell r="A585" t="str">
            <v>MEDU5111653</v>
          </cell>
          <cell r="B585">
            <v>20</v>
          </cell>
          <cell r="C585">
            <v>43749</v>
          </cell>
          <cell r="D585">
            <v>376</v>
          </cell>
          <cell r="E585" t="str">
            <v>MEDUBC521060</v>
          </cell>
          <cell r="F585" t="str">
            <v>NICT</v>
          </cell>
          <cell r="G585" t="str">
            <v>NICT</v>
          </cell>
        </row>
        <row r="586">
          <cell r="A586" t="str">
            <v>TCLU7672535</v>
          </cell>
          <cell r="B586">
            <v>20</v>
          </cell>
          <cell r="C586">
            <v>43749</v>
          </cell>
          <cell r="D586">
            <v>376</v>
          </cell>
          <cell r="E586" t="str">
            <v>MEDUBC521060</v>
          </cell>
          <cell r="F586" t="str">
            <v>NICT</v>
          </cell>
          <cell r="G586" t="str">
            <v>NICT</v>
          </cell>
        </row>
        <row r="587">
          <cell r="A587" t="str">
            <v>SEGU3075825</v>
          </cell>
          <cell r="B587">
            <v>20</v>
          </cell>
          <cell r="C587">
            <v>43751</v>
          </cell>
          <cell r="D587">
            <v>374</v>
          </cell>
          <cell r="E587" t="str">
            <v>MEDUBC521060</v>
          </cell>
          <cell r="F587" t="str">
            <v>MITCH</v>
          </cell>
          <cell r="G587" t="str">
            <v>MITCH</v>
          </cell>
        </row>
        <row r="588">
          <cell r="A588" t="str">
            <v>MSKU0989736</v>
          </cell>
          <cell r="B588">
            <v>40</v>
          </cell>
          <cell r="C588">
            <v>43754</v>
          </cell>
          <cell r="D588">
            <v>371</v>
          </cell>
          <cell r="E588" t="str">
            <v>585948303</v>
          </cell>
          <cell r="F588" t="str">
            <v>NICT</v>
          </cell>
          <cell r="G588" t="str">
            <v>NICT</v>
          </cell>
        </row>
        <row r="589">
          <cell r="A589" t="str">
            <v>MSKU2278491</v>
          </cell>
          <cell r="B589">
            <v>20</v>
          </cell>
          <cell r="C589">
            <v>43756</v>
          </cell>
          <cell r="D589">
            <v>369</v>
          </cell>
          <cell r="E589" t="str">
            <v>585948303</v>
          </cell>
          <cell r="F589" t="str">
            <v>NICT</v>
          </cell>
          <cell r="G589" t="str">
            <v>NICT</v>
          </cell>
        </row>
        <row r="590">
          <cell r="A590" t="str">
            <v>HLBU2219939</v>
          </cell>
          <cell r="B590">
            <v>40</v>
          </cell>
          <cell r="C590">
            <v>43757</v>
          </cell>
          <cell r="D590">
            <v>368</v>
          </cell>
          <cell r="E590" t="str">
            <v>HLCUTA1190865251</v>
          </cell>
          <cell r="F590" t="str">
            <v>MITCH</v>
          </cell>
          <cell r="G590" t="str">
            <v>MITCH</v>
          </cell>
        </row>
        <row r="591">
          <cell r="A591" t="str">
            <v>UACU5357976</v>
          </cell>
          <cell r="B591">
            <v>40</v>
          </cell>
          <cell r="C591">
            <v>43757</v>
          </cell>
          <cell r="D591">
            <v>368</v>
          </cell>
          <cell r="E591" t="str">
            <v>HLCUTA1190865251</v>
          </cell>
          <cell r="F591" t="str">
            <v>MITCH</v>
          </cell>
          <cell r="G591" t="str">
            <v>MITCH</v>
          </cell>
        </row>
        <row r="592">
          <cell r="A592" t="str">
            <v>FCIU3213484</v>
          </cell>
          <cell r="B592">
            <v>20</v>
          </cell>
          <cell r="C592">
            <v>43760</v>
          </cell>
          <cell r="D592">
            <v>365</v>
          </cell>
          <cell r="E592" t="str">
            <v>AHE0159794</v>
          </cell>
          <cell r="F592" t="str">
            <v>MITCH</v>
          </cell>
          <cell r="G592" t="str">
            <v>MITCH</v>
          </cell>
        </row>
        <row r="593">
          <cell r="A593" t="str">
            <v>APZU4250748</v>
          </cell>
          <cell r="B593">
            <v>40</v>
          </cell>
          <cell r="C593">
            <v>43768</v>
          </cell>
          <cell r="D593">
            <v>357</v>
          </cell>
          <cell r="E593" t="str">
            <v>ANT1264201</v>
          </cell>
          <cell r="F593" t="str">
            <v>NICT</v>
          </cell>
          <cell r="G593" t="str">
            <v>NICT</v>
          </cell>
        </row>
        <row r="594">
          <cell r="A594" t="str">
            <v>CAIU9272980</v>
          </cell>
          <cell r="B594">
            <v>40</v>
          </cell>
          <cell r="C594">
            <v>43769</v>
          </cell>
          <cell r="D594">
            <v>356</v>
          </cell>
          <cell r="E594" t="str">
            <v>586120306</v>
          </cell>
          <cell r="F594" t="str">
            <v>NICT</v>
          </cell>
          <cell r="G594" t="str">
            <v>NICT</v>
          </cell>
        </row>
        <row r="595">
          <cell r="A595" t="str">
            <v>CMAU8173429</v>
          </cell>
          <cell r="B595">
            <v>40</v>
          </cell>
          <cell r="C595">
            <v>43770</v>
          </cell>
          <cell r="D595">
            <v>355</v>
          </cell>
          <cell r="E595" t="str">
            <v>ANT1264201</v>
          </cell>
          <cell r="F595" t="str">
            <v>NICT</v>
          </cell>
          <cell r="G595" t="str">
            <v>NICT</v>
          </cell>
        </row>
        <row r="596">
          <cell r="A596" t="str">
            <v>APZU4827260</v>
          </cell>
          <cell r="B596">
            <v>40</v>
          </cell>
          <cell r="C596">
            <v>43772</v>
          </cell>
          <cell r="D596">
            <v>353</v>
          </cell>
          <cell r="E596" t="str">
            <v>ANT1264201</v>
          </cell>
          <cell r="F596" t="str">
            <v>NICT</v>
          </cell>
          <cell r="G596" t="str">
            <v>NICT</v>
          </cell>
        </row>
        <row r="597">
          <cell r="A597" t="str">
            <v>APZU4824110</v>
          </cell>
          <cell r="B597">
            <v>40</v>
          </cell>
          <cell r="C597">
            <v>43773</v>
          </cell>
          <cell r="D597">
            <v>352</v>
          </cell>
          <cell r="E597" t="str">
            <v>ANT1264201</v>
          </cell>
          <cell r="F597" t="str">
            <v>NICT</v>
          </cell>
          <cell r="G597" t="str">
            <v>NICT</v>
          </cell>
        </row>
        <row r="598">
          <cell r="A598" t="str">
            <v>FCIU9374357</v>
          </cell>
          <cell r="B598">
            <v>40</v>
          </cell>
          <cell r="C598">
            <v>43773</v>
          </cell>
          <cell r="D598">
            <v>352</v>
          </cell>
          <cell r="E598" t="str">
            <v>CAN0452583</v>
          </cell>
          <cell r="F598" t="str">
            <v>MITCH</v>
          </cell>
          <cell r="G598" t="str">
            <v>MITCH</v>
          </cell>
        </row>
        <row r="599">
          <cell r="A599" t="str">
            <v>CAAU5194818</v>
          </cell>
          <cell r="B599">
            <v>40</v>
          </cell>
          <cell r="C599">
            <v>43773</v>
          </cell>
          <cell r="D599">
            <v>352</v>
          </cell>
          <cell r="E599" t="str">
            <v>585814812</v>
          </cell>
          <cell r="F599" t="str">
            <v>MITCH</v>
          </cell>
          <cell r="G599" t="str">
            <v>MITCH</v>
          </cell>
        </row>
        <row r="600">
          <cell r="A600" t="str">
            <v>DFSU6458592</v>
          </cell>
          <cell r="B600">
            <v>40</v>
          </cell>
          <cell r="C600">
            <v>43777</v>
          </cell>
          <cell r="D600">
            <v>348</v>
          </cell>
          <cell r="E600" t="str">
            <v>MEDUTE198949</v>
          </cell>
          <cell r="F600" t="str">
            <v>NICT</v>
          </cell>
          <cell r="G600" t="str">
            <v>NICT</v>
          </cell>
        </row>
        <row r="601">
          <cell r="A601" t="str">
            <v>MSCU3489144</v>
          </cell>
          <cell r="B601">
            <v>20</v>
          </cell>
          <cell r="C601">
            <v>43779</v>
          </cell>
          <cell r="D601">
            <v>346</v>
          </cell>
          <cell r="E601" t="str">
            <v>MEDUBC521060</v>
          </cell>
          <cell r="F601" t="str">
            <v>NICT</v>
          </cell>
          <cell r="G601" t="str">
            <v>NICT</v>
          </cell>
        </row>
        <row r="602">
          <cell r="A602" t="str">
            <v>TEMU0903985</v>
          </cell>
          <cell r="B602">
            <v>20</v>
          </cell>
          <cell r="C602">
            <v>43784</v>
          </cell>
          <cell r="D602">
            <v>341</v>
          </cell>
          <cell r="E602" t="str">
            <v>MEDUB9478562</v>
          </cell>
          <cell r="F602" t="str">
            <v>MITCH</v>
          </cell>
          <cell r="G602" t="str">
            <v>MITCH</v>
          </cell>
        </row>
        <row r="603">
          <cell r="A603" t="str">
            <v>SKYU4014005</v>
          </cell>
          <cell r="B603">
            <v>40</v>
          </cell>
          <cell r="C603">
            <v>43786</v>
          </cell>
          <cell r="D603">
            <v>339</v>
          </cell>
          <cell r="E603" t="str">
            <v>HLUSPIL190907673</v>
          </cell>
          <cell r="F603" t="str">
            <v>ICDN</v>
          </cell>
          <cell r="G603" t="str">
            <v>SECUR</v>
          </cell>
        </row>
        <row r="604">
          <cell r="A604" t="str">
            <v>HLXU8351512</v>
          </cell>
          <cell r="B604">
            <v>40</v>
          </cell>
          <cell r="C604">
            <v>43787</v>
          </cell>
          <cell r="D604">
            <v>338</v>
          </cell>
          <cell r="E604" t="str">
            <v>HLCUBSC1909BJSB0</v>
          </cell>
          <cell r="F604" t="str">
            <v>MITCH</v>
          </cell>
          <cell r="G604" t="str">
            <v>MITCH</v>
          </cell>
        </row>
        <row r="605">
          <cell r="A605" t="str">
            <v>MRKU4854104</v>
          </cell>
          <cell r="B605">
            <v>40</v>
          </cell>
          <cell r="C605">
            <v>43787</v>
          </cell>
          <cell r="D605">
            <v>338</v>
          </cell>
          <cell r="E605" t="str">
            <v>969703669</v>
          </cell>
          <cell r="F605" t="str">
            <v>ICDN</v>
          </cell>
          <cell r="G605" t="str">
            <v>A2A/44/06/1</v>
          </cell>
        </row>
        <row r="606">
          <cell r="A606" t="str">
            <v>TCNU9657162</v>
          </cell>
          <cell r="B606">
            <v>40</v>
          </cell>
          <cell r="C606">
            <v>43787</v>
          </cell>
          <cell r="D606">
            <v>338</v>
          </cell>
          <cell r="E606" t="str">
            <v>969679948</v>
          </cell>
          <cell r="F606" t="str">
            <v>ICDN</v>
          </cell>
          <cell r="G606" t="str">
            <v>A2A/10/02/1</v>
          </cell>
        </row>
        <row r="607">
          <cell r="A607" t="str">
            <v>FCIU9084804</v>
          </cell>
          <cell r="B607">
            <v>40</v>
          </cell>
          <cell r="C607">
            <v>43787</v>
          </cell>
          <cell r="D607">
            <v>338</v>
          </cell>
          <cell r="E607" t="str">
            <v>969679948</v>
          </cell>
          <cell r="F607" t="str">
            <v>ICDN</v>
          </cell>
          <cell r="G607" t="str">
            <v>A2A/22/03/1</v>
          </cell>
        </row>
        <row r="608">
          <cell r="A608" t="str">
            <v>MSKU1236254</v>
          </cell>
          <cell r="B608">
            <v>40</v>
          </cell>
          <cell r="C608">
            <v>43788</v>
          </cell>
          <cell r="D608">
            <v>337</v>
          </cell>
          <cell r="E608" t="str">
            <v>969679948</v>
          </cell>
          <cell r="F608" t="str">
            <v>ICDN</v>
          </cell>
          <cell r="G608" t="str">
            <v>A2A/36/03/1</v>
          </cell>
        </row>
        <row r="609">
          <cell r="A609" t="str">
            <v>TCNU2433793</v>
          </cell>
          <cell r="B609">
            <v>40</v>
          </cell>
          <cell r="C609">
            <v>43788</v>
          </cell>
          <cell r="D609">
            <v>337</v>
          </cell>
          <cell r="E609" t="str">
            <v>969679948</v>
          </cell>
          <cell r="F609" t="str">
            <v>ICDN</v>
          </cell>
          <cell r="G609" t="str">
            <v>A1C/84/05/1</v>
          </cell>
        </row>
        <row r="610">
          <cell r="A610" t="str">
            <v>GESU5207802</v>
          </cell>
          <cell r="B610">
            <v>40</v>
          </cell>
          <cell r="C610">
            <v>43788</v>
          </cell>
          <cell r="D610">
            <v>337</v>
          </cell>
          <cell r="E610" t="str">
            <v>WECC1904MBA1066</v>
          </cell>
          <cell r="F610" t="str">
            <v>ICDN</v>
          </cell>
          <cell r="G610" t="str">
            <v>A2A/16/04/1</v>
          </cell>
        </row>
        <row r="611">
          <cell r="A611" t="str">
            <v>HASU5161344</v>
          </cell>
          <cell r="B611">
            <v>40</v>
          </cell>
          <cell r="C611">
            <v>43789</v>
          </cell>
          <cell r="D611">
            <v>336</v>
          </cell>
          <cell r="E611" t="str">
            <v>969703669</v>
          </cell>
          <cell r="F611" t="str">
            <v>ICDN</v>
          </cell>
          <cell r="G611" t="str">
            <v>A1C/84/04/1</v>
          </cell>
        </row>
        <row r="612">
          <cell r="A612" t="str">
            <v>BMOU1082047</v>
          </cell>
          <cell r="B612">
            <v>20</v>
          </cell>
          <cell r="C612">
            <v>43790</v>
          </cell>
          <cell r="D612">
            <v>335</v>
          </cell>
          <cell r="E612" t="str">
            <v>147900544841</v>
          </cell>
          <cell r="F612" t="str">
            <v>NICT</v>
          </cell>
          <cell r="G612" t="str">
            <v>NICT</v>
          </cell>
        </row>
        <row r="613">
          <cell r="A613" t="str">
            <v>CMAU4505166</v>
          </cell>
          <cell r="B613">
            <v>40</v>
          </cell>
          <cell r="C613">
            <v>43793</v>
          </cell>
          <cell r="D613">
            <v>332</v>
          </cell>
          <cell r="E613" t="str">
            <v>ECN0170244</v>
          </cell>
          <cell r="F613" t="str">
            <v>ICDN</v>
          </cell>
          <cell r="G613" t="str">
            <v>SHED1</v>
          </cell>
        </row>
        <row r="614">
          <cell r="A614" t="str">
            <v>CAIU4105254</v>
          </cell>
          <cell r="B614">
            <v>40</v>
          </cell>
          <cell r="C614">
            <v>43794</v>
          </cell>
          <cell r="D614">
            <v>331</v>
          </cell>
          <cell r="E614" t="str">
            <v>NAM3612275</v>
          </cell>
          <cell r="F614" t="str">
            <v>NICT</v>
          </cell>
          <cell r="G614" t="str">
            <v>NICT</v>
          </cell>
        </row>
        <row r="615">
          <cell r="A615" t="str">
            <v>NYKU3679450</v>
          </cell>
          <cell r="B615">
            <v>20</v>
          </cell>
          <cell r="C615">
            <v>43797</v>
          </cell>
          <cell r="D615">
            <v>328</v>
          </cell>
          <cell r="E615" t="str">
            <v>TA9PV7660500</v>
          </cell>
          <cell r="F615" t="str">
            <v>NICT</v>
          </cell>
          <cell r="G615" t="str">
            <v>NICT</v>
          </cell>
        </row>
        <row r="616">
          <cell r="A616" t="str">
            <v>CRSU9136735</v>
          </cell>
          <cell r="B616">
            <v>40</v>
          </cell>
          <cell r="C616">
            <v>43798</v>
          </cell>
          <cell r="D616">
            <v>327</v>
          </cell>
          <cell r="E616" t="str">
            <v>969396905</v>
          </cell>
          <cell r="F616" t="str">
            <v>MITCH</v>
          </cell>
          <cell r="G616" t="str">
            <v>MITCH</v>
          </cell>
        </row>
        <row r="617">
          <cell r="A617" t="str">
            <v>CAIU6029180</v>
          </cell>
          <cell r="B617">
            <v>20</v>
          </cell>
          <cell r="C617">
            <v>43798</v>
          </cell>
          <cell r="D617">
            <v>327</v>
          </cell>
          <cell r="E617" t="str">
            <v>COSU6198831770</v>
          </cell>
          <cell r="F617" t="str">
            <v>MITCH</v>
          </cell>
          <cell r="G617" t="str">
            <v>MITCH</v>
          </cell>
        </row>
        <row r="618">
          <cell r="A618" t="str">
            <v>ECMU2126401</v>
          </cell>
          <cell r="B618">
            <v>20</v>
          </cell>
          <cell r="C618">
            <v>43798</v>
          </cell>
          <cell r="D618">
            <v>327</v>
          </cell>
          <cell r="E618" t="str">
            <v>ECK0218015</v>
          </cell>
          <cell r="F618" t="str">
            <v>NICT</v>
          </cell>
          <cell r="G618" t="str">
            <v>NICT</v>
          </cell>
        </row>
        <row r="619">
          <cell r="A619" t="str">
            <v>ECMU1689484</v>
          </cell>
          <cell r="B619">
            <v>20</v>
          </cell>
          <cell r="C619">
            <v>43799</v>
          </cell>
          <cell r="D619">
            <v>326</v>
          </cell>
          <cell r="E619" t="str">
            <v>ECK0218015</v>
          </cell>
          <cell r="F619" t="str">
            <v>NICT</v>
          </cell>
          <cell r="G619" t="str">
            <v>NICT</v>
          </cell>
        </row>
        <row r="620">
          <cell r="A620" t="str">
            <v>SEGU1769257</v>
          </cell>
          <cell r="B620">
            <v>20</v>
          </cell>
          <cell r="C620">
            <v>43799</v>
          </cell>
          <cell r="D620">
            <v>326</v>
          </cell>
          <cell r="E620" t="str">
            <v>ECK0218015</v>
          </cell>
          <cell r="F620" t="str">
            <v>NICT</v>
          </cell>
          <cell r="G620" t="str">
            <v>NICT</v>
          </cell>
        </row>
        <row r="621">
          <cell r="A621" t="str">
            <v>SEGU1213822</v>
          </cell>
          <cell r="B621">
            <v>20</v>
          </cell>
          <cell r="C621">
            <v>43799</v>
          </cell>
          <cell r="D621">
            <v>326</v>
          </cell>
          <cell r="E621" t="str">
            <v>ECK0218015</v>
          </cell>
          <cell r="F621" t="str">
            <v>NICT</v>
          </cell>
          <cell r="G621" t="str">
            <v>NICT</v>
          </cell>
        </row>
        <row r="622">
          <cell r="A622" t="str">
            <v>SEGU2011410</v>
          </cell>
          <cell r="B622">
            <v>20</v>
          </cell>
          <cell r="C622">
            <v>43799</v>
          </cell>
          <cell r="D622">
            <v>326</v>
          </cell>
          <cell r="E622" t="str">
            <v>ECK0218015</v>
          </cell>
          <cell r="F622" t="str">
            <v>NICT</v>
          </cell>
          <cell r="G622" t="str">
            <v>NICT</v>
          </cell>
        </row>
        <row r="623">
          <cell r="A623" t="str">
            <v>GAOU6265203</v>
          </cell>
          <cell r="B623">
            <v>40</v>
          </cell>
          <cell r="C623">
            <v>43801</v>
          </cell>
          <cell r="D623">
            <v>324</v>
          </cell>
          <cell r="E623" t="str">
            <v>149905101374</v>
          </cell>
          <cell r="F623" t="str">
            <v>MITCH</v>
          </cell>
          <cell r="G623" t="str">
            <v>MITCH</v>
          </cell>
        </row>
        <row r="624">
          <cell r="A624" t="str">
            <v>MSDU1192274</v>
          </cell>
          <cell r="B624">
            <v>20</v>
          </cell>
          <cell r="C624">
            <v>43805</v>
          </cell>
          <cell r="D624">
            <v>320</v>
          </cell>
          <cell r="E624" t="str">
            <v>MEDUPM000675</v>
          </cell>
          <cell r="F624" t="str">
            <v>NICT</v>
          </cell>
          <cell r="G624" t="str">
            <v>NICT</v>
          </cell>
        </row>
        <row r="625">
          <cell r="A625" t="str">
            <v>MSKU0614386</v>
          </cell>
          <cell r="B625">
            <v>40</v>
          </cell>
          <cell r="C625">
            <v>43814</v>
          </cell>
          <cell r="D625">
            <v>311</v>
          </cell>
          <cell r="E625" t="str">
            <v>588249238</v>
          </cell>
          <cell r="F625" t="str">
            <v>MITCH</v>
          </cell>
          <cell r="G625" t="str">
            <v>MITCH</v>
          </cell>
        </row>
        <row r="626">
          <cell r="A626" t="str">
            <v>BMOU4649387</v>
          </cell>
          <cell r="B626">
            <v>40</v>
          </cell>
          <cell r="C626">
            <v>43815</v>
          </cell>
          <cell r="D626">
            <v>310</v>
          </cell>
          <cell r="E626" t="str">
            <v>MEDUMT681829</v>
          </cell>
          <cell r="F626" t="str">
            <v>MITCH</v>
          </cell>
          <cell r="G626" t="str">
            <v>MITCH</v>
          </cell>
        </row>
        <row r="627">
          <cell r="A627" t="str">
            <v>MSKU1500027</v>
          </cell>
          <cell r="B627">
            <v>40</v>
          </cell>
          <cell r="C627">
            <v>43816</v>
          </cell>
          <cell r="D627">
            <v>309</v>
          </cell>
          <cell r="E627" t="str">
            <v>712071174</v>
          </cell>
          <cell r="F627" t="str">
            <v>NICT</v>
          </cell>
          <cell r="G627" t="str">
            <v>NICT</v>
          </cell>
        </row>
        <row r="628">
          <cell r="A628" t="str">
            <v>MSKU9535755</v>
          </cell>
          <cell r="B628">
            <v>40</v>
          </cell>
          <cell r="C628">
            <v>43819</v>
          </cell>
          <cell r="D628">
            <v>306</v>
          </cell>
          <cell r="E628" t="str">
            <v>712071174</v>
          </cell>
          <cell r="F628" t="str">
            <v>NICT</v>
          </cell>
          <cell r="G628" t="str">
            <v>NICT</v>
          </cell>
        </row>
        <row r="629">
          <cell r="A629" t="str">
            <v>EMCU9316764</v>
          </cell>
          <cell r="B629">
            <v>40</v>
          </cell>
          <cell r="C629">
            <v>43822</v>
          </cell>
          <cell r="D629">
            <v>303</v>
          </cell>
          <cell r="E629" t="str">
            <v>NAM3576530</v>
          </cell>
          <cell r="F629" t="str">
            <v>MITCH</v>
          </cell>
          <cell r="G629" t="str">
            <v>MITCH</v>
          </cell>
        </row>
        <row r="630">
          <cell r="A630" t="str">
            <v>CAIU8041029</v>
          </cell>
          <cell r="B630">
            <v>40</v>
          </cell>
          <cell r="C630">
            <v>43822</v>
          </cell>
          <cell r="D630">
            <v>303</v>
          </cell>
          <cell r="E630" t="str">
            <v>NAM3645002</v>
          </cell>
          <cell r="F630" t="str">
            <v>MITCH</v>
          </cell>
          <cell r="G630" t="str">
            <v>MITCH</v>
          </cell>
        </row>
        <row r="631">
          <cell r="A631" t="str">
            <v>EGHU9277339</v>
          </cell>
          <cell r="B631">
            <v>40</v>
          </cell>
          <cell r="C631">
            <v>43823</v>
          </cell>
          <cell r="D631">
            <v>302</v>
          </cell>
          <cell r="E631" t="str">
            <v>140901495803</v>
          </cell>
          <cell r="F631" t="str">
            <v>MITCH</v>
          </cell>
          <cell r="G631" t="e">
            <v>#N/A</v>
          </cell>
        </row>
        <row r="632">
          <cell r="A632" t="str">
            <v>DRYU9898254</v>
          </cell>
          <cell r="B632">
            <v>40</v>
          </cell>
          <cell r="C632">
            <v>43823</v>
          </cell>
          <cell r="D632">
            <v>302</v>
          </cell>
          <cell r="E632" t="str">
            <v>140901419015</v>
          </cell>
          <cell r="F632" t="str">
            <v>MITCH</v>
          </cell>
          <cell r="G632" t="str">
            <v>MITCH</v>
          </cell>
        </row>
        <row r="633">
          <cell r="A633" t="str">
            <v>OOCU7945170</v>
          </cell>
          <cell r="B633">
            <v>40</v>
          </cell>
          <cell r="C633">
            <v>43826</v>
          </cell>
          <cell r="D633">
            <v>299</v>
          </cell>
          <cell r="E633" t="str">
            <v>OOLU2630071900</v>
          </cell>
          <cell r="F633" t="str">
            <v>MITCH</v>
          </cell>
          <cell r="G633" t="str">
            <v>MITCH</v>
          </cell>
        </row>
        <row r="634">
          <cell r="A634" t="str">
            <v>MRKU7558220</v>
          </cell>
          <cell r="B634">
            <v>20</v>
          </cell>
          <cell r="C634">
            <v>43834</v>
          </cell>
          <cell r="D634">
            <v>291</v>
          </cell>
          <cell r="E634" t="str">
            <v>584036102</v>
          </cell>
          <cell r="F634" t="str">
            <v>ICDN</v>
          </cell>
          <cell r="G634" t="str">
            <v>CSTM2</v>
          </cell>
        </row>
        <row r="635">
          <cell r="A635" t="str">
            <v>TRHU1497441</v>
          </cell>
          <cell r="B635">
            <v>20</v>
          </cell>
          <cell r="C635">
            <v>43834</v>
          </cell>
          <cell r="D635">
            <v>291</v>
          </cell>
          <cell r="E635" t="str">
            <v>584036102</v>
          </cell>
          <cell r="F635" t="str">
            <v>ICDN</v>
          </cell>
          <cell r="G635" t="str">
            <v>CSTM2</v>
          </cell>
        </row>
        <row r="636">
          <cell r="A636" t="str">
            <v>TTNU1935547</v>
          </cell>
          <cell r="B636">
            <v>20</v>
          </cell>
          <cell r="C636">
            <v>43834</v>
          </cell>
          <cell r="D636">
            <v>291</v>
          </cell>
          <cell r="E636" t="str">
            <v>584036102</v>
          </cell>
          <cell r="F636" t="str">
            <v>ICDN</v>
          </cell>
          <cell r="G636" t="str">
            <v>CSTM2</v>
          </cell>
        </row>
        <row r="637">
          <cell r="A637" t="str">
            <v>MRKU8248213</v>
          </cell>
          <cell r="B637">
            <v>20</v>
          </cell>
          <cell r="C637">
            <v>43834</v>
          </cell>
          <cell r="D637">
            <v>291</v>
          </cell>
          <cell r="E637" t="str">
            <v>584036102</v>
          </cell>
          <cell r="F637" t="str">
            <v>ICDN</v>
          </cell>
          <cell r="G637" t="str">
            <v>CSTM2</v>
          </cell>
        </row>
        <row r="638">
          <cell r="A638" t="str">
            <v>CAIU6139588</v>
          </cell>
          <cell r="B638">
            <v>20</v>
          </cell>
          <cell r="C638">
            <v>43834</v>
          </cell>
          <cell r="D638">
            <v>291</v>
          </cell>
          <cell r="E638" t="str">
            <v>584036102</v>
          </cell>
          <cell r="F638" t="str">
            <v>ICDN</v>
          </cell>
          <cell r="G638" t="str">
            <v>CSTM2</v>
          </cell>
        </row>
        <row r="639">
          <cell r="A639" t="str">
            <v>MSKU4395286</v>
          </cell>
          <cell r="B639">
            <v>20</v>
          </cell>
          <cell r="C639">
            <v>43834</v>
          </cell>
          <cell r="D639">
            <v>291</v>
          </cell>
          <cell r="E639" t="str">
            <v>584036102</v>
          </cell>
          <cell r="F639" t="str">
            <v>ICDN</v>
          </cell>
          <cell r="G639" t="str">
            <v>CSTM2</v>
          </cell>
        </row>
        <row r="640">
          <cell r="A640" t="str">
            <v>XINU1648690</v>
          </cell>
          <cell r="B640">
            <v>20</v>
          </cell>
          <cell r="C640">
            <v>43834</v>
          </cell>
          <cell r="D640">
            <v>291</v>
          </cell>
          <cell r="E640" t="str">
            <v>584036102</v>
          </cell>
          <cell r="F640" t="str">
            <v>ICDN</v>
          </cell>
          <cell r="G640" t="str">
            <v>CSTM2</v>
          </cell>
        </row>
        <row r="641">
          <cell r="A641" t="str">
            <v>MSKU4210058</v>
          </cell>
          <cell r="B641">
            <v>20</v>
          </cell>
          <cell r="C641">
            <v>43834</v>
          </cell>
          <cell r="D641">
            <v>291</v>
          </cell>
          <cell r="E641" t="str">
            <v>584036102</v>
          </cell>
          <cell r="F641" t="str">
            <v>ICDN</v>
          </cell>
          <cell r="G641" t="str">
            <v>CSTM2</v>
          </cell>
        </row>
        <row r="642">
          <cell r="A642" t="str">
            <v>MRKU8026833</v>
          </cell>
          <cell r="B642">
            <v>20</v>
          </cell>
          <cell r="C642">
            <v>43834</v>
          </cell>
          <cell r="D642">
            <v>291</v>
          </cell>
          <cell r="E642" t="str">
            <v>584036102</v>
          </cell>
          <cell r="F642" t="str">
            <v>ICDN</v>
          </cell>
          <cell r="G642" t="str">
            <v>A2B/25/05/1</v>
          </cell>
        </row>
        <row r="643">
          <cell r="A643" t="str">
            <v>PONU7785230</v>
          </cell>
          <cell r="B643">
            <v>40</v>
          </cell>
          <cell r="C643">
            <v>43834</v>
          </cell>
          <cell r="D643">
            <v>291</v>
          </cell>
          <cell r="E643" t="str">
            <v>588988485</v>
          </cell>
          <cell r="F643" t="str">
            <v>NICT</v>
          </cell>
          <cell r="G643" t="str">
            <v>NICT</v>
          </cell>
        </row>
        <row r="644">
          <cell r="A644" t="str">
            <v>SUDU7344054</v>
          </cell>
          <cell r="B644">
            <v>20</v>
          </cell>
          <cell r="C644">
            <v>43834</v>
          </cell>
          <cell r="D644">
            <v>291</v>
          </cell>
          <cell r="E644" t="str">
            <v>584036102</v>
          </cell>
          <cell r="F644" t="str">
            <v>ICDN</v>
          </cell>
          <cell r="G644" t="str">
            <v>CSTM2</v>
          </cell>
        </row>
        <row r="645">
          <cell r="A645" t="str">
            <v>MRKU9329840</v>
          </cell>
          <cell r="B645">
            <v>20</v>
          </cell>
          <cell r="C645">
            <v>43834</v>
          </cell>
          <cell r="D645">
            <v>291</v>
          </cell>
          <cell r="E645" t="str">
            <v>584036102</v>
          </cell>
          <cell r="F645" t="str">
            <v>ICDN</v>
          </cell>
          <cell r="G645" t="str">
            <v>CSTM2</v>
          </cell>
        </row>
        <row r="646">
          <cell r="A646" t="str">
            <v>HASU1173049</v>
          </cell>
          <cell r="B646">
            <v>20</v>
          </cell>
          <cell r="C646">
            <v>43834</v>
          </cell>
          <cell r="D646">
            <v>291</v>
          </cell>
          <cell r="E646" t="str">
            <v>584036102</v>
          </cell>
          <cell r="F646" t="str">
            <v>ICDN</v>
          </cell>
          <cell r="G646" t="str">
            <v>CSTM2</v>
          </cell>
        </row>
        <row r="647">
          <cell r="A647" t="str">
            <v>BMOU2441408</v>
          </cell>
          <cell r="B647">
            <v>20</v>
          </cell>
          <cell r="C647">
            <v>43834</v>
          </cell>
          <cell r="D647">
            <v>291</v>
          </cell>
          <cell r="E647" t="str">
            <v>584036102</v>
          </cell>
          <cell r="F647" t="str">
            <v>ICDN</v>
          </cell>
          <cell r="G647" t="str">
            <v>CSTM2</v>
          </cell>
        </row>
        <row r="648">
          <cell r="A648" t="str">
            <v>TLLU2428015</v>
          </cell>
          <cell r="B648">
            <v>20</v>
          </cell>
          <cell r="C648">
            <v>43834</v>
          </cell>
          <cell r="D648">
            <v>291</v>
          </cell>
          <cell r="E648" t="str">
            <v>584036102</v>
          </cell>
          <cell r="F648" t="str">
            <v>ICDN</v>
          </cell>
          <cell r="G648" t="str">
            <v>CSTM2</v>
          </cell>
        </row>
        <row r="649">
          <cell r="A649" t="str">
            <v>MRKU8388690</v>
          </cell>
          <cell r="B649">
            <v>20</v>
          </cell>
          <cell r="C649">
            <v>43834</v>
          </cell>
          <cell r="D649">
            <v>291</v>
          </cell>
          <cell r="E649" t="str">
            <v>584036102</v>
          </cell>
          <cell r="F649" t="str">
            <v>ICDN</v>
          </cell>
          <cell r="G649" t="str">
            <v>CSTM2</v>
          </cell>
        </row>
        <row r="650">
          <cell r="A650" t="str">
            <v>MRKU7325059</v>
          </cell>
          <cell r="B650">
            <v>20</v>
          </cell>
          <cell r="C650">
            <v>43834</v>
          </cell>
          <cell r="D650">
            <v>291</v>
          </cell>
          <cell r="E650" t="str">
            <v>584036102</v>
          </cell>
          <cell r="F650" t="str">
            <v>ICDN</v>
          </cell>
          <cell r="G650" t="str">
            <v>CSTM2</v>
          </cell>
        </row>
        <row r="651">
          <cell r="A651" t="str">
            <v>TCLU6182359</v>
          </cell>
          <cell r="B651">
            <v>20</v>
          </cell>
          <cell r="C651">
            <v>43835</v>
          </cell>
          <cell r="D651">
            <v>290</v>
          </cell>
          <cell r="E651" t="str">
            <v>584036102</v>
          </cell>
          <cell r="F651" t="str">
            <v>ICDN</v>
          </cell>
          <cell r="G651" t="str">
            <v>CSTM2</v>
          </cell>
        </row>
        <row r="652">
          <cell r="A652" t="str">
            <v>UXXU2462855</v>
          </cell>
          <cell r="B652">
            <v>20</v>
          </cell>
          <cell r="C652">
            <v>43836</v>
          </cell>
          <cell r="D652">
            <v>289</v>
          </cell>
          <cell r="E652" t="str">
            <v>584036102</v>
          </cell>
          <cell r="F652" t="str">
            <v>ICDN</v>
          </cell>
          <cell r="G652" t="str">
            <v>CSTM2</v>
          </cell>
        </row>
        <row r="653">
          <cell r="A653" t="str">
            <v>EITU0427526</v>
          </cell>
          <cell r="B653">
            <v>20</v>
          </cell>
          <cell r="C653">
            <v>43836</v>
          </cell>
          <cell r="D653">
            <v>289</v>
          </cell>
          <cell r="E653" t="str">
            <v>040900387431</v>
          </cell>
          <cell r="F653" t="str">
            <v>NICT</v>
          </cell>
          <cell r="G653" t="e">
            <v>#N/A</v>
          </cell>
        </row>
        <row r="654">
          <cell r="A654" t="str">
            <v>MSKU5603912</v>
          </cell>
          <cell r="B654">
            <v>20</v>
          </cell>
          <cell r="C654">
            <v>43836</v>
          </cell>
          <cell r="D654">
            <v>289</v>
          </cell>
          <cell r="E654" t="str">
            <v>584036102</v>
          </cell>
          <cell r="F654" t="str">
            <v>ICDN</v>
          </cell>
          <cell r="G654" t="str">
            <v>CSTM2</v>
          </cell>
        </row>
        <row r="655">
          <cell r="A655" t="str">
            <v>MSKU2218907</v>
          </cell>
          <cell r="B655">
            <v>20</v>
          </cell>
          <cell r="C655">
            <v>43837</v>
          </cell>
          <cell r="D655">
            <v>288</v>
          </cell>
          <cell r="E655" t="str">
            <v>584036102</v>
          </cell>
          <cell r="F655" t="str">
            <v>ICDN</v>
          </cell>
          <cell r="G655" t="str">
            <v>CSTM2</v>
          </cell>
        </row>
        <row r="656">
          <cell r="A656" t="str">
            <v>PCIU2874957</v>
          </cell>
          <cell r="B656">
            <v>20</v>
          </cell>
          <cell r="C656">
            <v>43837</v>
          </cell>
          <cell r="D656">
            <v>288</v>
          </cell>
          <cell r="E656" t="str">
            <v>HUBR90128100</v>
          </cell>
          <cell r="F656" t="str">
            <v>NICT</v>
          </cell>
          <cell r="G656" t="str">
            <v>NICT</v>
          </cell>
        </row>
        <row r="657">
          <cell r="A657" t="str">
            <v>MSKU7180445</v>
          </cell>
          <cell r="B657">
            <v>20</v>
          </cell>
          <cell r="C657">
            <v>43840</v>
          </cell>
          <cell r="D657">
            <v>285</v>
          </cell>
          <cell r="E657" t="str">
            <v>584036102</v>
          </cell>
          <cell r="F657" t="str">
            <v>ICDN</v>
          </cell>
          <cell r="G657" t="str">
            <v>CSTM2</v>
          </cell>
        </row>
        <row r="658">
          <cell r="A658" t="str">
            <v>TGHU0857428</v>
          </cell>
          <cell r="B658">
            <v>20</v>
          </cell>
          <cell r="C658">
            <v>43840</v>
          </cell>
          <cell r="D658">
            <v>285</v>
          </cell>
          <cell r="E658" t="str">
            <v>584036102</v>
          </cell>
          <cell r="F658" t="str">
            <v>ICDN</v>
          </cell>
          <cell r="G658" t="str">
            <v>CSTM2</v>
          </cell>
        </row>
        <row r="659">
          <cell r="A659" t="str">
            <v>MRSU0106473</v>
          </cell>
          <cell r="B659">
            <v>20</v>
          </cell>
          <cell r="C659">
            <v>43841</v>
          </cell>
          <cell r="D659">
            <v>284</v>
          </cell>
          <cell r="E659" t="str">
            <v>584036102</v>
          </cell>
          <cell r="F659" t="str">
            <v>ICDN</v>
          </cell>
          <cell r="G659" t="str">
            <v>CSTM2</v>
          </cell>
        </row>
        <row r="660">
          <cell r="A660" t="str">
            <v>MRKU8480255</v>
          </cell>
          <cell r="B660">
            <v>20</v>
          </cell>
          <cell r="C660">
            <v>43842</v>
          </cell>
          <cell r="D660">
            <v>283</v>
          </cell>
          <cell r="E660" t="str">
            <v>584036102</v>
          </cell>
          <cell r="F660" t="str">
            <v>ICDN</v>
          </cell>
          <cell r="G660" t="str">
            <v>CSTM2</v>
          </cell>
        </row>
        <row r="661">
          <cell r="A661" t="str">
            <v>MRKU7551035</v>
          </cell>
          <cell r="B661">
            <v>20</v>
          </cell>
          <cell r="C661">
            <v>43843</v>
          </cell>
          <cell r="D661">
            <v>282</v>
          </cell>
          <cell r="E661" t="str">
            <v>584036102</v>
          </cell>
          <cell r="F661" t="str">
            <v>ICDN</v>
          </cell>
          <cell r="G661" t="str">
            <v>A1D/72/02/2</v>
          </cell>
        </row>
        <row r="662">
          <cell r="A662" t="str">
            <v>TCLU9319168</v>
          </cell>
          <cell r="B662">
            <v>40</v>
          </cell>
          <cell r="C662">
            <v>43851</v>
          </cell>
          <cell r="D662">
            <v>274</v>
          </cell>
          <cell r="E662" t="str">
            <v>149905867784</v>
          </cell>
          <cell r="F662" t="str">
            <v>MITCH</v>
          </cell>
          <cell r="G662" t="str">
            <v>MITCH</v>
          </cell>
        </row>
        <row r="663">
          <cell r="A663" t="str">
            <v>EITU0110819</v>
          </cell>
          <cell r="B663">
            <v>20</v>
          </cell>
          <cell r="C663">
            <v>43852</v>
          </cell>
          <cell r="D663">
            <v>273</v>
          </cell>
          <cell r="E663" t="str">
            <v>143988915294</v>
          </cell>
          <cell r="F663" t="str">
            <v>NICT</v>
          </cell>
          <cell r="G663" t="str">
            <v>NICT</v>
          </cell>
        </row>
        <row r="664">
          <cell r="A664" t="str">
            <v>BEAU2107464</v>
          </cell>
          <cell r="B664">
            <v>20</v>
          </cell>
          <cell r="C664">
            <v>43852</v>
          </cell>
          <cell r="D664">
            <v>273</v>
          </cell>
          <cell r="E664" t="str">
            <v>143988915294</v>
          </cell>
          <cell r="F664" t="str">
            <v>NICT</v>
          </cell>
          <cell r="G664" t="str">
            <v>NICT</v>
          </cell>
        </row>
        <row r="665">
          <cell r="A665" t="str">
            <v>TGHU9068143</v>
          </cell>
          <cell r="B665">
            <v>40</v>
          </cell>
          <cell r="C665">
            <v>43853</v>
          </cell>
          <cell r="D665">
            <v>272</v>
          </cell>
          <cell r="E665" t="str">
            <v>147900705321</v>
          </cell>
          <cell r="F665" t="str">
            <v>MITCH</v>
          </cell>
          <cell r="G665" t="str">
            <v>MITCH</v>
          </cell>
        </row>
        <row r="666">
          <cell r="A666" t="str">
            <v>MSKU8971287</v>
          </cell>
          <cell r="B666">
            <v>40</v>
          </cell>
          <cell r="C666">
            <v>43855</v>
          </cell>
          <cell r="D666">
            <v>270</v>
          </cell>
          <cell r="E666" t="str">
            <v>589227813</v>
          </cell>
          <cell r="F666" t="str">
            <v>ICDN</v>
          </cell>
          <cell r="G666" t="str">
            <v>A3D/02/02/2</v>
          </cell>
        </row>
        <row r="667">
          <cell r="A667" t="str">
            <v>MSKU9894781</v>
          </cell>
          <cell r="B667">
            <v>40</v>
          </cell>
          <cell r="C667">
            <v>43855</v>
          </cell>
          <cell r="D667">
            <v>270</v>
          </cell>
          <cell r="E667" t="str">
            <v>589590988</v>
          </cell>
          <cell r="F667" t="str">
            <v>MITCH</v>
          </cell>
          <cell r="G667" t="str">
            <v>MITCH</v>
          </cell>
        </row>
        <row r="668">
          <cell r="A668" t="str">
            <v>MRKU0748341</v>
          </cell>
          <cell r="B668">
            <v>40</v>
          </cell>
          <cell r="C668">
            <v>43855</v>
          </cell>
          <cell r="D668">
            <v>270</v>
          </cell>
          <cell r="E668" t="str">
            <v>606816410</v>
          </cell>
          <cell r="F668" t="str">
            <v>NICT</v>
          </cell>
          <cell r="G668" t="str">
            <v>NICT</v>
          </cell>
        </row>
        <row r="669">
          <cell r="A669" t="str">
            <v>MSCU5147644</v>
          </cell>
          <cell r="B669">
            <v>40</v>
          </cell>
          <cell r="C669">
            <v>43856</v>
          </cell>
          <cell r="D669">
            <v>269</v>
          </cell>
          <cell r="E669" t="str">
            <v>MEDUAO662681</v>
          </cell>
          <cell r="F669" t="str">
            <v>MITCH</v>
          </cell>
          <cell r="G669" t="str">
            <v>MITCH</v>
          </cell>
        </row>
        <row r="670">
          <cell r="A670" t="str">
            <v>EISU3914144</v>
          </cell>
          <cell r="B670">
            <v>20</v>
          </cell>
          <cell r="C670">
            <v>43856</v>
          </cell>
          <cell r="D670">
            <v>269</v>
          </cell>
          <cell r="E670" t="str">
            <v>143988915294</v>
          </cell>
          <cell r="F670" t="str">
            <v>NICT</v>
          </cell>
          <cell r="G670" t="str">
            <v>NICT</v>
          </cell>
        </row>
        <row r="671">
          <cell r="A671" t="str">
            <v>BSIU2260555</v>
          </cell>
          <cell r="B671">
            <v>20</v>
          </cell>
          <cell r="C671">
            <v>43857</v>
          </cell>
          <cell r="D671">
            <v>268</v>
          </cell>
          <cell r="E671" t="str">
            <v>HLCUWAW191115270</v>
          </cell>
          <cell r="F671" t="str">
            <v>ICDN</v>
          </cell>
          <cell r="G671" t="str">
            <v>M2B/77/03/2</v>
          </cell>
        </row>
        <row r="672">
          <cell r="A672" t="str">
            <v>HLXU3419899</v>
          </cell>
          <cell r="B672">
            <v>20</v>
          </cell>
          <cell r="C672">
            <v>43857</v>
          </cell>
          <cell r="D672">
            <v>268</v>
          </cell>
          <cell r="E672" t="str">
            <v>HLCUWAW191115270</v>
          </cell>
          <cell r="F672" t="str">
            <v>ICDN</v>
          </cell>
          <cell r="G672" t="str">
            <v>M2B/71/03/4</v>
          </cell>
        </row>
        <row r="673">
          <cell r="A673" t="str">
            <v>TCNU3371227</v>
          </cell>
          <cell r="B673">
            <v>40</v>
          </cell>
          <cell r="C673">
            <v>43862</v>
          </cell>
          <cell r="D673">
            <v>263</v>
          </cell>
          <cell r="E673" t="str">
            <v>OOLU2632624980</v>
          </cell>
          <cell r="F673" t="str">
            <v>ICDN</v>
          </cell>
          <cell r="G673" t="str">
            <v>A3D/02/02/1</v>
          </cell>
        </row>
        <row r="674">
          <cell r="A674" t="str">
            <v>FSCU7270389</v>
          </cell>
          <cell r="B674">
            <v>40</v>
          </cell>
          <cell r="C674">
            <v>43863</v>
          </cell>
          <cell r="D674">
            <v>262</v>
          </cell>
          <cell r="E674" t="str">
            <v>COSU6255178170</v>
          </cell>
          <cell r="F674" t="str">
            <v>ICDN</v>
          </cell>
          <cell r="G674" t="str">
            <v>CSTM2</v>
          </cell>
        </row>
        <row r="675">
          <cell r="A675" t="str">
            <v>MSKU4235586</v>
          </cell>
          <cell r="B675">
            <v>20</v>
          </cell>
          <cell r="C675">
            <v>43864</v>
          </cell>
          <cell r="D675">
            <v>261</v>
          </cell>
          <cell r="E675" t="str">
            <v>588918721</v>
          </cell>
          <cell r="F675" t="str">
            <v>ICDN</v>
          </cell>
          <cell r="G675" t="str">
            <v>A1B/81/04/2</v>
          </cell>
        </row>
        <row r="676">
          <cell r="A676" t="str">
            <v>HASU1516699</v>
          </cell>
          <cell r="B676">
            <v>20</v>
          </cell>
          <cell r="C676">
            <v>43864</v>
          </cell>
          <cell r="D676">
            <v>261</v>
          </cell>
          <cell r="E676" t="str">
            <v>588918721</v>
          </cell>
          <cell r="F676" t="str">
            <v>ICDN</v>
          </cell>
          <cell r="G676" t="str">
            <v>A2B/07/05/1</v>
          </cell>
        </row>
        <row r="677">
          <cell r="A677" t="str">
            <v>GESU3902169</v>
          </cell>
          <cell r="B677">
            <v>20</v>
          </cell>
          <cell r="C677">
            <v>43864</v>
          </cell>
          <cell r="D677">
            <v>261</v>
          </cell>
          <cell r="E677" t="str">
            <v>588918721</v>
          </cell>
          <cell r="F677" t="str">
            <v>ICDN</v>
          </cell>
          <cell r="G677" t="str">
            <v>A2B/09/06/1</v>
          </cell>
        </row>
        <row r="678">
          <cell r="A678" t="str">
            <v>MRSU0257084</v>
          </cell>
          <cell r="B678">
            <v>20</v>
          </cell>
          <cell r="C678">
            <v>43864</v>
          </cell>
          <cell r="D678">
            <v>261</v>
          </cell>
          <cell r="E678" t="str">
            <v>588918721</v>
          </cell>
          <cell r="F678" t="str">
            <v>ICDN</v>
          </cell>
          <cell r="G678" t="str">
            <v>A1B/51/05/1</v>
          </cell>
        </row>
        <row r="679">
          <cell r="A679" t="str">
            <v>MRKU9916240</v>
          </cell>
          <cell r="B679">
            <v>20</v>
          </cell>
          <cell r="C679">
            <v>43864</v>
          </cell>
          <cell r="D679">
            <v>261</v>
          </cell>
          <cell r="E679" t="str">
            <v>588918721</v>
          </cell>
          <cell r="F679" t="str">
            <v>ICDN</v>
          </cell>
          <cell r="G679" t="str">
            <v>A2B/33/05/1</v>
          </cell>
        </row>
        <row r="680">
          <cell r="A680" t="str">
            <v>MSKU5886411</v>
          </cell>
          <cell r="B680">
            <v>20</v>
          </cell>
          <cell r="C680">
            <v>43864</v>
          </cell>
          <cell r="D680">
            <v>261</v>
          </cell>
          <cell r="E680" t="str">
            <v>588918721</v>
          </cell>
          <cell r="F680" t="str">
            <v>ICDN</v>
          </cell>
          <cell r="G680" t="str">
            <v>A1B/43/05/1</v>
          </cell>
        </row>
        <row r="681">
          <cell r="A681" t="str">
            <v>MRKU7502534</v>
          </cell>
          <cell r="B681">
            <v>20</v>
          </cell>
          <cell r="C681">
            <v>43865</v>
          </cell>
          <cell r="D681">
            <v>260</v>
          </cell>
          <cell r="E681" t="str">
            <v>588918721</v>
          </cell>
          <cell r="F681" t="str">
            <v>ICDN</v>
          </cell>
          <cell r="G681" t="str">
            <v>CFS1B</v>
          </cell>
        </row>
        <row r="682">
          <cell r="A682" t="str">
            <v>UETU2595487</v>
          </cell>
          <cell r="B682">
            <v>20</v>
          </cell>
          <cell r="C682">
            <v>43865</v>
          </cell>
          <cell r="D682">
            <v>260</v>
          </cell>
          <cell r="E682" t="str">
            <v>588918721</v>
          </cell>
          <cell r="F682" t="str">
            <v>ICDN</v>
          </cell>
          <cell r="G682" t="str">
            <v>A1B/17/03/1</v>
          </cell>
        </row>
        <row r="683">
          <cell r="A683" t="str">
            <v>MRKU9376836</v>
          </cell>
          <cell r="B683">
            <v>20</v>
          </cell>
          <cell r="C683">
            <v>43865</v>
          </cell>
          <cell r="D683">
            <v>260</v>
          </cell>
          <cell r="E683" t="str">
            <v>588918721</v>
          </cell>
          <cell r="F683" t="str">
            <v>ICDN</v>
          </cell>
          <cell r="G683" t="str">
            <v>A1B/59/05/1</v>
          </cell>
        </row>
        <row r="684">
          <cell r="A684" t="str">
            <v>MSKU2080269</v>
          </cell>
          <cell r="B684">
            <v>20</v>
          </cell>
          <cell r="C684">
            <v>43865</v>
          </cell>
          <cell r="D684">
            <v>260</v>
          </cell>
          <cell r="E684" t="str">
            <v>588918721</v>
          </cell>
          <cell r="F684" t="str">
            <v>ICDN</v>
          </cell>
          <cell r="G684" t="str">
            <v>CFS1D</v>
          </cell>
        </row>
        <row r="685">
          <cell r="A685" t="str">
            <v>MSKU5816559</v>
          </cell>
          <cell r="B685">
            <v>20</v>
          </cell>
          <cell r="C685">
            <v>43871</v>
          </cell>
          <cell r="D685">
            <v>254</v>
          </cell>
          <cell r="E685" t="str">
            <v>588918630</v>
          </cell>
          <cell r="F685" t="str">
            <v>ICDN</v>
          </cell>
          <cell r="G685" t="str">
            <v>CFS1</v>
          </cell>
        </row>
        <row r="686">
          <cell r="A686" t="str">
            <v>MRKU9960304</v>
          </cell>
          <cell r="B686">
            <v>20</v>
          </cell>
          <cell r="C686">
            <v>43871</v>
          </cell>
          <cell r="D686">
            <v>254</v>
          </cell>
          <cell r="E686" t="str">
            <v>588918677</v>
          </cell>
          <cell r="F686" t="str">
            <v>ICDN</v>
          </cell>
          <cell r="G686" t="str">
            <v>A1B/03/04/1</v>
          </cell>
        </row>
        <row r="687">
          <cell r="A687" t="str">
            <v>TCLU1424300</v>
          </cell>
          <cell r="B687">
            <v>20</v>
          </cell>
          <cell r="C687">
            <v>43871</v>
          </cell>
          <cell r="D687">
            <v>254</v>
          </cell>
          <cell r="E687" t="str">
            <v>588918630</v>
          </cell>
          <cell r="F687" t="str">
            <v>ICDN</v>
          </cell>
          <cell r="G687" t="str">
            <v>A1B/49/02/1</v>
          </cell>
        </row>
        <row r="688">
          <cell r="A688" t="str">
            <v>CAIU6200899</v>
          </cell>
          <cell r="B688">
            <v>20</v>
          </cell>
          <cell r="C688">
            <v>43871</v>
          </cell>
          <cell r="D688">
            <v>254</v>
          </cell>
          <cell r="E688" t="str">
            <v>588918677</v>
          </cell>
          <cell r="F688" t="str">
            <v>ICDN</v>
          </cell>
          <cell r="G688" t="str">
            <v>CSTM2</v>
          </cell>
        </row>
        <row r="689">
          <cell r="A689" t="str">
            <v>HASU1260945</v>
          </cell>
          <cell r="B689">
            <v>20</v>
          </cell>
          <cell r="C689">
            <v>43871</v>
          </cell>
          <cell r="D689">
            <v>254</v>
          </cell>
          <cell r="E689" t="str">
            <v>588918677</v>
          </cell>
          <cell r="F689" t="str">
            <v>ICDN</v>
          </cell>
          <cell r="G689" t="str">
            <v>A1B/79/05/2</v>
          </cell>
        </row>
        <row r="690">
          <cell r="A690" t="str">
            <v>XINU1277201</v>
          </cell>
          <cell r="B690">
            <v>20</v>
          </cell>
          <cell r="C690">
            <v>43871</v>
          </cell>
          <cell r="D690">
            <v>254</v>
          </cell>
          <cell r="E690" t="str">
            <v>588918677</v>
          </cell>
          <cell r="F690" t="str">
            <v>ICDN</v>
          </cell>
          <cell r="G690" t="str">
            <v>A2B/33/04/1</v>
          </cell>
        </row>
        <row r="691">
          <cell r="A691" t="str">
            <v>PONU0860538</v>
          </cell>
          <cell r="B691">
            <v>20</v>
          </cell>
          <cell r="C691">
            <v>43872</v>
          </cell>
          <cell r="D691">
            <v>253</v>
          </cell>
          <cell r="E691" t="str">
            <v>588918630</v>
          </cell>
          <cell r="F691" t="str">
            <v>ICDN</v>
          </cell>
          <cell r="G691" t="str">
            <v>CFS1A</v>
          </cell>
        </row>
        <row r="692">
          <cell r="A692" t="str">
            <v>MRKU8784849</v>
          </cell>
          <cell r="B692">
            <v>20</v>
          </cell>
          <cell r="C692">
            <v>43872</v>
          </cell>
          <cell r="D692">
            <v>253</v>
          </cell>
          <cell r="E692" t="str">
            <v>588918677</v>
          </cell>
          <cell r="F692" t="str">
            <v>ICDN</v>
          </cell>
          <cell r="G692" t="str">
            <v>CFS1A</v>
          </cell>
        </row>
        <row r="693">
          <cell r="A693" t="str">
            <v>MRKU9185362</v>
          </cell>
          <cell r="B693">
            <v>20</v>
          </cell>
          <cell r="C693">
            <v>43872</v>
          </cell>
          <cell r="D693">
            <v>253</v>
          </cell>
          <cell r="E693" t="str">
            <v>588918677</v>
          </cell>
          <cell r="F693" t="str">
            <v>ICDN</v>
          </cell>
          <cell r="G693" t="str">
            <v>A1B/45/03/2</v>
          </cell>
        </row>
        <row r="694">
          <cell r="A694" t="str">
            <v>MRKU9762090</v>
          </cell>
          <cell r="B694">
            <v>20</v>
          </cell>
          <cell r="C694">
            <v>43872</v>
          </cell>
          <cell r="D694">
            <v>253</v>
          </cell>
          <cell r="E694" t="str">
            <v>588918630</v>
          </cell>
          <cell r="F694" t="str">
            <v>ICDN</v>
          </cell>
          <cell r="G694" t="str">
            <v>A1B/75/02/1</v>
          </cell>
        </row>
        <row r="695">
          <cell r="A695" t="str">
            <v>MRKU9623330</v>
          </cell>
          <cell r="B695">
            <v>20</v>
          </cell>
          <cell r="C695">
            <v>43872</v>
          </cell>
          <cell r="D695">
            <v>253</v>
          </cell>
          <cell r="E695" t="str">
            <v>588918677</v>
          </cell>
          <cell r="F695" t="str">
            <v>ICDN</v>
          </cell>
          <cell r="G695" t="str">
            <v>A1B/19/04/1</v>
          </cell>
        </row>
        <row r="696">
          <cell r="A696" t="str">
            <v>TGHU3025231</v>
          </cell>
          <cell r="B696">
            <v>20</v>
          </cell>
          <cell r="C696">
            <v>43872</v>
          </cell>
          <cell r="D696">
            <v>253</v>
          </cell>
          <cell r="E696" t="str">
            <v>588918630</v>
          </cell>
          <cell r="F696" t="str">
            <v>ICDN</v>
          </cell>
          <cell r="G696" t="str">
            <v>A1B/67/06/1</v>
          </cell>
        </row>
        <row r="697">
          <cell r="A697" t="str">
            <v>MSKU3562938</v>
          </cell>
          <cell r="B697">
            <v>20</v>
          </cell>
          <cell r="C697">
            <v>43872</v>
          </cell>
          <cell r="D697">
            <v>253</v>
          </cell>
          <cell r="E697" t="str">
            <v>588918630</v>
          </cell>
          <cell r="F697" t="str">
            <v>ICDN</v>
          </cell>
          <cell r="G697" t="str">
            <v>A1B/79/05/2</v>
          </cell>
        </row>
        <row r="698">
          <cell r="A698" t="str">
            <v>HASU1032776</v>
          </cell>
          <cell r="B698">
            <v>20</v>
          </cell>
          <cell r="C698">
            <v>43872</v>
          </cell>
          <cell r="D698">
            <v>253</v>
          </cell>
          <cell r="E698" t="str">
            <v>588918630</v>
          </cell>
          <cell r="F698" t="str">
            <v>ICDN</v>
          </cell>
          <cell r="G698" t="str">
            <v>CSTM2</v>
          </cell>
        </row>
        <row r="699">
          <cell r="A699" t="str">
            <v>MRKU7893280</v>
          </cell>
          <cell r="B699">
            <v>20</v>
          </cell>
          <cell r="C699">
            <v>43872</v>
          </cell>
          <cell r="D699">
            <v>253</v>
          </cell>
          <cell r="E699" t="str">
            <v>588918630</v>
          </cell>
          <cell r="F699" t="str">
            <v>ICDN</v>
          </cell>
          <cell r="G699" t="str">
            <v>A2B/21/02/1</v>
          </cell>
        </row>
        <row r="700">
          <cell r="A700" t="str">
            <v>MSKU5869184</v>
          </cell>
          <cell r="B700">
            <v>20</v>
          </cell>
          <cell r="C700">
            <v>43873</v>
          </cell>
          <cell r="D700">
            <v>252</v>
          </cell>
          <cell r="E700" t="str">
            <v>588918677</v>
          </cell>
          <cell r="F700" t="str">
            <v>ICDN</v>
          </cell>
          <cell r="G700" t="str">
            <v>CFS1B</v>
          </cell>
        </row>
        <row r="701">
          <cell r="A701" t="str">
            <v>TCNU3012377</v>
          </cell>
          <cell r="B701">
            <v>40</v>
          </cell>
          <cell r="C701">
            <v>43873</v>
          </cell>
          <cell r="D701">
            <v>252</v>
          </cell>
          <cell r="E701" t="str">
            <v>149906293382</v>
          </cell>
          <cell r="F701" t="str">
            <v>ICDN</v>
          </cell>
          <cell r="G701" t="str">
            <v>SHED1</v>
          </cell>
        </row>
        <row r="702">
          <cell r="A702" t="str">
            <v>TCNU5145147</v>
          </cell>
          <cell r="B702">
            <v>40</v>
          </cell>
          <cell r="C702">
            <v>43874</v>
          </cell>
          <cell r="D702">
            <v>251</v>
          </cell>
          <cell r="E702" t="str">
            <v>COSU6229670400</v>
          </cell>
          <cell r="F702" t="str">
            <v>ICDN</v>
          </cell>
          <cell r="G702" t="str">
            <v>A1A/38/03/1</v>
          </cell>
        </row>
        <row r="703">
          <cell r="A703" t="str">
            <v>SUDU7838798</v>
          </cell>
          <cell r="B703">
            <v>20</v>
          </cell>
          <cell r="C703">
            <v>43881</v>
          </cell>
          <cell r="D703">
            <v>244</v>
          </cell>
          <cell r="E703" t="str">
            <v>606866231</v>
          </cell>
          <cell r="F703" t="str">
            <v>ICDN</v>
          </cell>
          <cell r="G703" t="str">
            <v>CFS1</v>
          </cell>
        </row>
        <row r="704">
          <cell r="A704" t="str">
            <v>MRKU3233822</v>
          </cell>
          <cell r="B704">
            <v>40</v>
          </cell>
          <cell r="C704">
            <v>43881</v>
          </cell>
          <cell r="D704">
            <v>244</v>
          </cell>
          <cell r="E704" t="str">
            <v>606866231</v>
          </cell>
          <cell r="F704" t="str">
            <v>ICDN</v>
          </cell>
          <cell r="G704" t="str">
            <v>A1C/14/02/2</v>
          </cell>
        </row>
        <row r="705">
          <cell r="A705" t="str">
            <v>CAIU8717936</v>
          </cell>
          <cell r="B705">
            <v>40</v>
          </cell>
          <cell r="C705">
            <v>43886</v>
          </cell>
          <cell r="D705">
            <v>239</v>
          </cell>
          <cell r="E705" t="str">
            <v>MEDUDR674166</v>
          </cell>
          <cell r="F705" t="str">
            <v>ICDN</v>
          </cell>
          <cell r="G705" t="str">
            <v>SHED2</v>
          </cell>
        </row>
        <row r="706">
          <cell r="A706" t="str">
            <v>MRKU9367460</v>
          </cell>
          <cell r="B706">
            <v>20</v>
          </cell>
          <cell r="C706">
            <v>43417</v>
          </cell>
          <cell r="D706">
            <v>708</v>
          </cell>
          <cell r="E706" t="str">
            <v>966550275</v>
          </cell>
          <cell r="F706" t="str">
            <v>MITCH</v>
          </cell>
          <cell r="G706" t="str">
            <v>MITCH</v>
          </cell>
        </row>
        <row r="707">
          <cell r="A707" t="str">
            <v>MRKU3007086</v>
          </cell>
          <cell r="B707">
            <v>40</v>
          </cell>
          <cell r="C707">
            <v>43857</v>
          </cell>
          <cell r="D707">
            <v>268</v>
          </cell>
          <cell r="E707" t="str">
            <v>589820431</v>
          </cell>
          <cell r="F707" t="str">
            <v>MITCH</v>
          </cell>
          <cell r="G707" t="str">
            <v>MITCH</v>
          </cell>
        </row>
        <row r="708">
          <cell r="A708" t="str">
            <v>TTNU1004879</v>
          </cell>
          <cell r="B708">
            <v>20</v>
          </cell>
          <cell r="C708">
            <v>43888</v>
          </cell>
          <cell r="D708">
            <v>237</v>
          </cell>
          <cell r="E708" t="str">
            <v>MEDUDN099277</v>
          </cell>
          <cell r="F708" t="str">
            <v>ICDN</v>
          </cell>
          <cell r="G708" t="str">
            <v>A2B/27/03/1</v>
          </cell>
        </row>
        <row r="709">
          <cell r="A709" t="str">
            <v>PCIU1929280</v>
          </cell>
          <cell r="B709">
            <v>20</v>
          </cell>
          <cell r="C709">
            <v>43892</v>
          </cell>
          <cell r="D709">
            <v>233</v>
          </cell>
          <cell r="E709" t="str">
            <v>CGHJ00000700</v>
          </cell>
          <cell r="F709" t="str">
            <v>ICDN</v>
          </cell>
          <cell r="G709" t="str">
            <v>A2B/21/06/1</v>
          </cell>
        </row>
        <row r="710">
          <cell r="A710" t="str">
            <v>INKU6683190</v>
          </cell>
          <cell r="B710">
            <v>40</v>
          </cell>
          <cell r="C710">
            <v>43895</v>
          </cell>
          <cell r="D710">
            <v>230</v>
          </cell>
          <cell r="E710" t="str">
            <v>MEDUSS212422</v>
          </cell>
          <cell r="F710" t="str">
            <v>ICDN</v>
          </cell>
          <cell r="G710" t="str">
            <v>A2C/06/02/2</v>
          </cell>
        </row>
        <row r="711">
          <cell r="A711" t="str">
            <v>TEMU4036408</v>
          </cell>
          <cell r="B711">
            <v>20</v>
          </cell>
          <cell r="C711">
            <v>43896</v>
          </cell>
          <cell r="D711">
            <v>229</v>
          </cell>
          <cell r="E711" t="str">
            <v>DXB0487550</v>
          </cell>
          <cell r="F711" t="str">
            <v>ICDN</v>
          </cell>
          <cell r="G711" t="str">
            <v>A2B/19/03/2</v>
          </cell>
        </row>
        <row r="712">
          <cell r="A712" t="str">
            <v>INKU6541730</v>
          </cell>
          <cell r="B712">
            <v>40</v>
          </cell>
          <cell r="C712">
            <v>43901</v>
          </cell>
          <cell r="D712">
            <v>224</v>
          </cell>
          <cell r="E712" t="str">
            <v>MEDUDR667210</v>
          </cell>
          <cell r="F712" t="str">
            <v>ICDN</v>
          </cell>
          <cell r="G712" t="str">
            <v>A1A/70/04/1</v>
          </cell>
        </row>
        <row r="713">
          <cell r="A713" t="str">
            <v>GLDU7316579</v>
          </cell>
          <cell r="B713">
            <v>40</v>
          </cell>
          <cell r="C713">
            <v>43901</v>
          </cell>
          <cell r="D713">
            <v>224</v>
          </cell>
          <cell r="E713" t="str">
            <v>MEDUDR667210</v>
          </cell>
          <cell r="F713" t="str">
            <v>ICDN</v>
          </cell>
          <cell r="G713" t="str">
            <v>A1A/42/06/2</v>
          </cell>
        </row>
        <row r="714">
          <cell r="A714" t="str">
            <v>FSCU8144087</v>
          </cell>
          <cell r="B714">
            <v>40</v>
          </cell>
          <cell r="C714">
            <v>43901</v>
          </cell>
          <cell r="D714">
            <v>224</v>
          </cell>
          <cell r="E714" t="str">
            <v>MEDUDR667210</v>
          </cell>
          <cell r="F714" t="str">
            <v>ICDN</v>
          </cell>
          <cell r="G714" t="str">
            <v>A1D/34/06/1</v>
          </cell>
        </row>
        <row r="715">
          <cell r="A715" t="str">
            <v>HLXU8567311</v>
          </cell>
          <cell r="B715">
            <v>40</v>
          </cell>
          <cell r="C715">
            <v>43902</v>
          </cell>
          <cell r="D715">
            <v>223</v>
          </cell>
          <cell r="E715" t="str">
            <v>HLCUBO1200210116</v>
          </cell>
          <cell r="F715" t="str">
            <v>ICDN</v>
          </cell>
          <cell r="G715" t="str">
            <v>A1D/54/03/2</v>
          </cell>
        </row>
        <row r="716">
          <cell r="A716" t="str">
            <v>MEDU8884050</v>
          </cell>
          <cell r="B716">
            <v>40</v>
          </cell>
          <cell r="C716">
            <v>43902</v>
          </cell>
          <cell r="D716">
            <v>223</v>
          </cell>
          <cell r="E716" t="str">
            <v>MEDUDR667210</v>
          </cell>
          <cell r="F716" t="str">
            <v>ICDN</v>
          </cell>
          <cell r="G716" t="str">
            <v>A1A/76/04/1</v>
          </cell>
        </row>
        <row r="717">
          <cell r="A717" t="str">
            <v>MRKU2331758</v>
          </cell>
          <cell r="B717">
            <v>40</v>
          </cell>
          <cell r="C717">
            <v>43903</v>
          </cell>
          <cell r="D717">
            <v>222</v>
          </cell>
          <cell r="E717" t="str">
            <v>591399073</v>
          </cell>
          <cell r="F717" t="str">
            <v>ICDN</v>
          </cell>
          <cell r="G717" t="str">
            <v>A1C/36/02/3</v>
          </cell>
        </row>
        <row r="718">
          <cell r="A718" t="str">
            <v>SUDU6858470</v>
          </cell>
          <cell r="B718">
            <v>40</v>
          </cell>
          <cell r="C718">
            <v>43903</v>
          </cell>
          <cell r="D718">
            <v>222</v>
          </cell>
          <cell r="E718" t="str">
            <v>591804362</v>
          </cell>
          <cell r="F718" t="str">
            <v>ICDN</v>
          </cell>
          <cell r="G718" t="str">
            <v>A1C/44/05/3</v>
          </cell>
        </row>
        <row r="719">
          <cell r="A719" t="str">
            <v>PONU8009252</v>
          </cell>
          <cell r="B719">
            <v>40</v>
          </cell>
          <cell r="C719">
            <v>43904</v>
          </cell>
          <cell r="D719">
            <v>221</v>
          </cell>
          <cell r="E719" t="str">
            <v>910257027</v>
          </cell>
          <cell r="F719" t="str">
            <v>ICDN</v>
          </cell>
          <cell r="G719" t="str">
            <v>A1C/22/02/1</v>
          </cell>
        </row>
        <row r="720">
          <cell r="A720" t="str">
            <v>APHU6699289</v>
          </cell>
          <cell r="B720">
            <v>40</v>
          </cell>
          <cell r="C720">
            <v>43908</v>
          </cell>
          <cell r="D720">
            <v>217</v>
          </cell>
          <cell r="E720" t="str">
            <v>HBG1379993</v>
          </cell>
          <cell r="F720" t="str">
            <v>ICDN</v>
          </cell>
          <cell r="G720" t="str">
            <v>A1D/62/02/1</v>
          </cell>
        </row>
        <row r="721">
          <cell r="A721" t="str">
            <v>TLLU4520516</v>
          </cell>
          <cell r="B721">
            <v>40</v>
          </cell>
          <cell r="C721">
            <v>43908</v>
          </cell>
          <cell r="D721">
            <v>217</v>
          </cell>
          <cell r="E721" t="str">
            <v>HBG1379993</v>
          </cell>
          <cell r="F721" t="str">
            <v>ICDN</v>
          </cell>
          <cell r="G721" t="str">
            <v>A3D/06/03/1</v>
          </cell>
        </row>
        <row r="722">
          <cell r="A722" t="str">
            <v>CMAU7465637</v>
          </cell>
          <cell r="B722">
            <v>40</v>
          </cell>
          <cell r="C722">
            <v>43908</v>
          </cell>
          <cell r="D722">
            <v>217</v>
          </cell>
          <cell r="E722" t="str">
            <v>HBG1379993</v>
          </cell>
          <cell r="F722" t="str">
            <v>ICDN</v>
          </cell>
          <cell r="G722" t="str">
            <v>A1C/52/04/3</v>
          </cell>
        </row>
        <row r="723">
          <cell r="A723" t="str">
            <v>MRSU3009230</v>
          </cell>
          <cell r="B723">
            <v>40</v>
          </cell>
          <cell r="C723">
            <v>43909</v>
          </cell>
          <cell r="D723">
            <v>216</v>
          </cell>
          <cell r="E723" t="str">
            <v>590027720</v>
          </cell>
          <cell r="F723" t="str">
            <v>ICDN</v>
          </cell>
          <cell r="G723" t="str">
            <v>A1C/56/04/2</v>
          </cell>
        </row>
        <row r="724">
          <cell r="A724" t="str">
            <v>SUDU6612867</v>
          </cell>
          <cell r="B724">
            <v>40</v>
          </cell>
          <cell r="C724">
            <v>43909</v>
          </cell>
          <cell r="D724">
            <v>216</v>
          </cell>
          <cell r="E724" t="str">
            <v>591502486</v>
          </cell>
          <cell r="F724" t="str">
            <v>ICDN</v>
          </cell>
          <cell r="G724" t="str">
            <v>A1A/80/05/2</v>
          </cell>
        </row>
        <row r="725">
          <cell r="A725" t="str">
            <v>TDRU6403561</v>
          </cell>
          <cell r="B725">
            <v>40</v>
          </cell>
          <cell r="C725">
            <v>43910</v>
          </cell>
          <cell r="D725">
            <v>215</v>
          </cell>
          <cell r="E725" t="str">
            <v>NAM3737626</v>
          </cell>
          <cell r="F725" t="str">
            <v>ICDN</v>
          </cell>
          <cell r="G725" t="str">
            <v>A1C/06/02/3</v>
          </cell>
        </row>
        <row r="726">
          <cell r="A726" t="str">
            <v>INKU6682722</v>
          </cell>
          <cell r="B726">
            <v>40</v>
          </cell>
          <cell r="C726">
            <v>43911</v>
          </cell>
          <cell r="D726">
            <v>214</v>
          </cell>
          <cell r="E726" t="str">
            <v>MEDUDR675650</v>
          </cell>
          <cell r="F726" t="str">
            <v>ICDN</v>
          </cell>
          <cell r="G726" t="str">
            <v>A2A/30/05/1</v>
          </cell>
        </row>
        <row r="727">
          <cell r="A727" t="str">
            <v>MEDU7345901</v>
          </cell>
          <cell r="B727">
            <v>40</v>
          </cell>
          <cell r="C727">
            <v>43912</v>
          </cell>
          <cell r="D727">
            <v>213</v>
          </cell>
          <cell r="E727" t="str">
            <v>MEDUDR675247</v>
          </cell>
          <cell r="F727" t="str">
            <v>ICDN</v>
          </cell>
          <cell r="G727" t="str">
            <v>A1D/76/05/1</v>
          </cell>
        </row>
        <row r="728">
          <cell r="A728" t="str">
            <v>MSCU4667554</v>
          </cell>
          <cell r="B728">
            <v>40</v>
          </cell>
          <cell r="C728">
            <v>43912</v>
          </cell>
          <cell r="D728">
            <v>213</v>
          </cell>
          <cell r="E728" t="str">
            <v>MEDUDR675197</v>
          </cell>
          <cell r="F728" t="str">
            <v>ICDN</v>
          </cell>
          <cell r="G728" t="str">
            <v>A2C/06/04/1</v>
          </cell>
        </row>
        <row r="729">
          <cell r="A729" t="str">
            <v>MSKU4420476</v>
          </cell>
          <cell r="B729">
            <v>20</v>
          </cell>
          <cell r="C729">
            <v>43916</v>
          </cell>
          <cell r="D729">
            <v>209</v>
          </cell>
          <cell r="E729" t="str">
            <v>910187621</v>
          </cell>
          <cell r="F729" t="str">
            <v>ICDN</v>
          </cell>
          <cell r="G729" t="str">
            <v>A2B/09/06/1</v>
          </cell>
        </row>
        <row r="730">
          <cell r="A730" t="str">
            <v>MRSU3105526</v>
          </cell>
          <cell r="B730">
            <v>40</v>
          </cell>
          <cell r="C730">
            <v>43916</v>
          </cell>
          <cell r="D730">
            <v>209</v>
          </cell>
          <cell r="E730" t="str">
            <v>910187621</v>
          </cell>
          <cell r="F730" t="str">
            <v>ICDN</v>
          </cell>
          <cell r="G730" t="str">
            <v>A1C/06/05/1</v>
          </cell>
        </row>
        <row r="731">
          <cell r="A731" t="str">
            <v>APZU4775274</v>
          </cell>
          <cell r="B731">
            <v>40</v>
          </cell>
          <cell r="C731">
            <v>43920</v>
          </cell>
          <cell r="D731">
            <v>205</v>
          </cell>
          <cell r="E731" t="str">
            <v>USM0127175</v>
          </cell>
          <cell r="F731" t="str">
            <v>ICDN</v>
          </cell>
          <cell r="G731" t="str">
            <v>A1D/58/06/3</v>
          </cell>
        </row>
        <row r="732">
          <cell r="A732" t="str">
            <v>FSCU4698326</v>
          </cell>
          <cell r="B732">
            <v>40</v>
          </cell>
          <cell r="C732">
            <v>43922</v>
          </cell>
          <cell r="D732">
            <v>203</v>
          </cell>
          <cell r="E732" t="str">
            <v>USM0127175</v>
          </cell>
          <cell r="F732" t="str">
            <v>ICDN</v>
          </cell>
          <cell r="G732" t="str">
            <v>A1D/36/02/4</v>
          </cell>
        </row>
        <row r="733">
          <cell r="A733" t="str">
            <v>PCIU8546220</v>
          </cell>
          <cell r="B733">
            <v>40</v>
          </cell>
          <cell r="C733">
            <v>43925</v>
          </cell>
          <cell r="D733">
            <v>200</v>
          </cell>
          <cell r="E733" t="str">
            <v>LYBN00005500</v>
          </cell>
          <cell r="F733" t="str">
            <v>ICDN</v>
          </cell>
          <cell r="G733" t="str">
            <v>A1C/32/06/1</v>
          </cell>
        </row>
        <row r="734">
          <cell r="A734" t="str">
            <v>OOLU1305249</v>
          </cell>
          <cell r="B734">
            <v>20</v>
          </cell>
          <cell r="C734">
            <v>43925</v>
          </cell>
          <cell r="D734">
            <v>200</v>
          </cell>
          <cell r="E734" t="str">
            <v>COSU6256156560</v>
          </cell>
          <cell r="F734" t="str">
            <v>ICDN</v>
          </cell>
          <cell r="G734" t="str">
            <v>CFS1D</v>
          </cell>
        </row>
        <row r="735">
          <cell r="A735" t="str">
            <v>XXXU9137995</v>
          </cell>
          <cell r="B735">
            <v>40</v>
          </cell>
          <cell r="C735">
            <v>43926</v>
          </cell>
          <cell r="D735">
            <v>199</v>
          </cell>
          <cell r="E735" t="str">
            <v>LGB000047400</v>
          </cell>
          <cell r="F735" t="str">
            <v>ICDN</v>
          </cell>
          <cell r="G735" t="str">
            <v>CFS1</v>
          </cell>
        </row>
        <row r="736">
          <cell r="A736" t="str">
            <v>XXXU9137700</v>
          </cell>
          <cell r="B736">
            <v>40</v>
          </cell>
          <cell r="C736">
            <v>43926</v>
          </cell>
          <cell r="D736">
            <v>199</v>
          </cell>
          <cell r="E736" t="str">
            <v>LGB000138000</v>
          </cell>
          <cell r="F736" t="str">
            <v>ICDN</v>
          </cell>
          <cell r="G736" t="str">
            <v>A1D/14/05/2</v>
          </cell>
        </row>
        <row r="737">
          <cell r="A737" t="str">
            <v>PCIU8837610</v>
          </cell>
          <cell r="B737">
            <v>40</v>
          </cell>
          <cell r="C737">
            <v>43926</v>
          </cell>
          <cell r="D737">
            <v>199</v>
          </cell>
          <cell r="E737" t="str">
            <v>LYBN00005500</v>
          </cell>
          <cell r="F737" t="str">
            <v>ICDN</v>
          </cell>
          <cell r="G737" t="str">
            <v>A1C/18/02/1</v>
          </cell>
        </row>
        <row r="738">
          <cell r="A738" t="str">
            <v>GSPU5025698</v>
          </cell>
          <cell r="B738">
            <v>40</v>
          </cell>
          <cell r="C738">
            <v>43926</v>
          </cell>
          <cell r="D738">
            <v>199</v>
          </cell>
          <cell r="E738" t="str">
            <v>LGB000096800</v>
          </cell>
          <cell r="F738" t="str">
            <v>ICDN</v>
          </cell>
          <cell r="G738" t="str">
            <v>A1C/18/06/4</v>
          </cell>
        </row>
        <row r="739">
          <cell r="A739" t="str">
            <v>TGHU6237363</v>
          </cell>
          <cell r="B739">
            <v>40</v>
          </cell>
          <cell r="C739">
            <v>43928</v>
          </cell>
          <cell r="D739">
            <v>197</v>
          </cell>
          <cell r="E739" t="str">
            <v>HLCUDUR200203569</v>
          </cell>
          <cell r="F739" t="str">
            <v>ICDN</v>
          </cell>
          <cell r="G739" t="str">
            <v>A1D/46/05/1</v>
          </cell>
        </row>
        <row r="740">
          <cell r="A740" t="str">
            <v>CAIU7944555</v>
          </cell>
          <cell r="B740">
            <v>40</v>
          </cell>
          <cell r="C740">
            <v>43928</v>
          </cell>
          <cell r="D740">
            <v>197</v>
          </cell>
          <cell r="E740" t="str">
            <v>HLCUDUR200203569</v>
          </cell>
          <cell r="F740" t="str">
            <v>ICDN</v>
          </cell>
          <cell r="G740" t="str">
            <v>A2C/32/03/1</v>
          </cell>
        </row>
        <row r="741">
          <cell r="A741" t="str">
            <v>WSCU7733881</v>
          </cell>
          <cell r="B741">
            <v>40</v>
          </cell>
          <cell r="C741">
            <v>43928</v>
          </cell>
          <cell r="D741">
            <v>197</v>
          </cell>
          <cell r="E741" t="str">
            <v>712115950</v>
          </cell>
          <cell r="F741" t="str">
            <v>ICDN</v>
          </cell>
          <cell r="G741" t="str">
            <v>A1D/60/04/1</v>
          </cell>
        </row>
        <row r="742">
          <cell r="A742" t="str">
            <v>ESPU8026675</v>
          </cell>
          <cell r="B742">
            <v>40</v>
          </cell>
          <cell r="C742">
            <v>43928</v>
          </cell>
          <cell r="D742">
            <v>197</v>
          </cell>
          <cell r="E742" t="str">
            <v>HLCUDUR200208445</v>
          </cell>
          <cell r="F742" t="str">
            <v>ICDN</v>
          </cell>
          <cell r="G742" t="str">
            <v>A2C/44/04/2</v>
          </cell>
        </row>
        <row r="743">
          <cell r="A743" t="str">
            <v>CAIU4224823</v>
          </cell>
          <cell r="B743">
            <v>40</v>
          </cell>
          <cell r="C743">
            <v>43928</v>
          </cell>
          <cell r="D743">
            <v>197</v>
          </cell>
          <cell r="E743" t="str">
            <v>HLCUDUR200208445</v>
          </cell>
          <cell r="F743" t="str">
            <v>ICDN</v>
          </cell>
          <cell r="G743" t="str">
            <v>A1A/42/04/2</v>
          </cell>
        </row>
        <row r="744">
          <cell r="A744" t="str">
            <v>GLDU7456415</v>
          </cell>
          <cell r="B744">
            <v>40</v>
          </cell>
          <cell r="C744">
            <v>43929</v>
          </cell>
          <cell r="D744">
            <v>196</v>
          </cell>
          <cell r="E744" t="str">
            <v>CNSJ151554</v>
          </cell>
          <cell r="F744" t="str">
            <v>ICDN</v>
          </cell>
          <cell r="G744" t="str">
            <v>M1A/36/02/1</v>
          </cell>
        </row>
        <row r="745">
          <cell r="A745" t="str">
            <v>FSCU7296022</v>
          </cell>
          <cell r="B745">
            <v>40</v>
          </cell>
          <cell r="C745">
            <v>43929</v>
          </cell>
          <cell r="D745">
            <v>196</v>
          </cell>
          <cell r="E745" t="str">
            <v>HLCUDUR200203569</v>
          </cell>
          <cell r="F745" t="str">
            <v>ICDN</v>
          </cell>
          <cell r="G745" t="str">
            <v>A1D/50/02/3</v>
          </cell>
        </row>
        <row r="746">
          <cell r="A746" t="str">
            <v>TGBU6242389</v>
          </cell>
          <cell r="B746">
            <v>40</v>
          </cell>
          <cell r="C746">
            <v>43930</v>
          </cell>
          <cell r="D746">
            <v>195</v>
          </cell>
          <cell r="E746" t="str">
            <v>HLCUDUR200208445</v>
          </cell>
          <cell r="F746" t="str">
            <v>ICDN</v>
          </cell>
          <cell r="G746" t="str">
            <v>A1C/60/04/3</v>
          </cell>
        </row>
        <row r="747">
          <cell r="A747" t="str">
            <v>UACU5751296</v>
          </cell>
          <cell r="B747">
            <v>40</v>
          </cell>
          <cell r="C747">
            <v>43930</v>
          </cell>
          <cell r="D747">
            <v>195</v>
          </cell>
          <cell r="E747" t="str">
            <v>HLCUDUR200203569</v>
          </cell>
          <cell r="F747" t="str">
            <v>ICDN</v>
          </cell>
          <cell r="G747" t="str">
            <v>A1D/40/04/2</v>
          </cell>
        </row>
        <row r="748">
          <cell r="A748" t="str">
            <v>BMOU3013678</v>
          </cell>
          <cell r="B748">
            <v>40</v>
          </cell>
          <cell r="C748">
            <v>43932</v>
          </cell>
          <cell r="D748">
            <v>193</v>
          </cell>
          <cell r="E748" t="str">
            <v>MEDUAO949005</v>
          </cell>
          <cell r="F748" t="str">
            <v>ICDN</v>
          </cell>
          <cell r="G748" t="str">
            <v>CFS1</v>
          </cell>
        </row>
        <row r="749">
          <cell r="A749" t="str">
            <v>TCNU2564520</v>
          </cell>
          <cell r="B749">
            <v>40</v>
          </cell>
          <cell r="C749">
            <v>43933</v>
          </cell>
          <cell r="D749">
            <v>192</v>
          </cell>
          <cell r="E749" t="str">
            <v>592852926</v>
          </cell>
          <cell r="F749" t="str">
            <v>ICDN</v>
          </cell>
          <cell r="G749" t="str">
            <v>A2C/10/04/2</v>
          </cell>
        </row>
        <row r="750">
          <cell r="A750" t="str">
            <v>FCIU4495119</v>
          </cell>
          <cell r="B750">
            <v>20</v>
          </cell>
          <cell r="C750">
            <v>43938</v>
          </cell>
          <cell r="D750">
            <v>187</v>
          </cell>
          <cell r="E750" t="str">
            <v>MEDUDC336275</v>
          </cell>
          <cell r="F750" t="str">
            <v>ICDN</v>
          </cell>
          <cell r="G750" t="str">
            <v>A1B/47/05/3</v>
          </cell>
        </row>
        <row r="751">
          <cell r="A751" t="str">
            <v>FSCU8000900</v>
          </cell>
          <cell r="B751">
            <v>40</v>
          </cell>
          <cell r="C751">
            <v>43941</v>
          </cell>
          <cell r="D751">
            <v>184</v>
          </cell>
          <cell r="E751" t="str">
            <v>MEDUIP049162</v>
          </cell>
          <cell r="F751" t="str">
            <v>ICDN</v>
          </cell>
          <cell r="G751" t="str">
            <v>A2A/36/04/2</v>
          </cell>
        </row>
        <row r="752">
          <cell r="A752" t="str">
            <v>HLBU1579210</v>
          </cell>
          <cell r="B752">
            <v>40</v>
          </cell>
          <cell r="C752">
            <v>43941</v>
          </cell>
          <cell r="D752">
            <v>184</v>
          </cell>
          <cell r="E752" t="str">
            <v>HLCUDUR200302564</v>
          </cell>
          <cell r="F752" t="str">
            <v>ICDN</v>
          </cell>
          <cell r="G752" t="str">
            <v>A2A/32/06/1</v>
          </cell>
        </row>
        <row r="753">
          <cell r="A753" t="str">
            <v>CAIU8358137</v>
          </cell>
          <cell r="B753">
            <v>40</v>
          </cell>
          <cell r="C753">
            <v>43941</v>
          </cell>
          <cell r="D753">
            <v>184</v>
          </cell>
          <cell r="E753" t="str">
            <v>HLCUDUR200302564</v>
          </cell>
          <cell r="F753" t="str">
            <v>ICDN</v>
          </cell>
          <cell r="G753" t="str">
            <v>A1C/48/06/1</v>
          </cell>
        </row>
        <row r="754">
          <cell r="A754" t="str">
            <v>TCNU9047787</v>
          </cell>
          <cell r="B754">
            <v>40</v>
          </cell>
          <cell r="C754">
            <v>43942</v>
          </cell>
          <cell r="D754">
            <v>183</v>
          </cell>
          <cell r="E754" t="str">
            <v>HLCUDUR200302564</v>
          </cell>
          <cell r="F754" t="str">
            <v>ICDN</v>
          </cell>
          <cell r="G754" t="str">
            <v>A1C/14/04/2</v>
          </cell>
        </row>
        <row r="755">
          <cell r="A755" t="str">
            <v>TCLU5574437</v>
          </cell>
          <cell r="B755">
            <v>40</v>
          </cell>
          <cell r="C755">
            <v>43942</v>
          </cell>
          <cell r="D755">
            <v>183</v>
          </cell>
          <cell r="E755" t="str">
            <v>HLCUDUR200302564</v>
          </cell>
          <cell r="F755" t="str">
            <v>ICDN</v>
          </cell>
          <cell r="G755" t="str">
            <v>A2C/32/05/1</v>
          </cell>
        </row>
        <row r="756">
          <cell r="A756" t="str">
            <v>UACU8349038</v>
          </cell>
          <cell r="B756">
            <v>40</v>
          </cell>
          <cell r="C756">
            <v>43942</v>
          </cell>
          <cell r="D756">
            <v>183</v>
          </cell>
          <cell r="E756" t="str">
            <v>HLCUBSC2002BSCQ9</v>
          </cell>
          <cell r="F756" t="str">
            <v>ICDN</v>
          </cell>
          <cell r="G756" t="str">
            <v>A2C/40/05/3</v>
          </cell>
        </row>
        <row r="757">
          <cell r="A757" t="str">
            <v>CBHU4413494</v>
          </cell>
          <cell r="B757">
            <v>20</v>
          </cell>
          <cell r="C757">
            <v>43942</v>
          </cell>
          <cell r="D757">
            <v>183</v>
          </cell>
          <cell r="E757" t="str">
            <v>COSU8024409950W</v>
          </cell>
          <cell r="F757" t="str">
            <v>ICDN</v>
          </cell>
          <cell r="G757" t="str">
            <v>CFS1</v>
          </cell>
        </row>
        <row r="758">
          <cell r="A758" t="str">
            <v>TCLU8345429</v>
          </cell>
          <cell r="B758">
            <v>40</v>
          </cell>
          <cell r="C758">
            <v>43942</v>
          </cell>
          <cell r="D758">
            <v>183</v>
          </cell>
          <cell r="E758" t="str">
            <v>HLCUDUR200302564</v>
          </cell>
          <cell r="F758" t="str">
            <v>ICDN</v>
          </cell>
          <cell r="G758" t="str">
            <v>A2C/40/04/1</v>
          </cell>
        </row>
        <row r="759">
          <cell r="A759" t="str">
            <v>BMOU6672679</v>
          </cell>
          <cell r="B759">
            <v>40</v>
          </cell>
          <cell r="C759">
            <v>43942</v>
          </cell>
          <cell r="D759">
            <v>183</v>
          </cell>
          <cell r="E759" t="str">
            <v>HLCUDUR200302564</v>
          </cell>
          <cell r="F759" t="str">
            <v>ICDN</v>
          </cell>
          <cell r="G759" t="str">
            <v>A2C/22/04/1</v>
          </cell>
        </row>
        <row r="760">
          <cell r="A760" t="str">
            <v>MEDU5251300</v>
          </cell>
          <cell r="B760">
            <v>20</v>
          </cell>
          <cell r="C760">
            <v>43942</v>
          </cell>
          <cell r="D760">
            <v>183</v>
          </cell>
          <cell r="E760" t="str">
            <v>MEDUIP007988</v>
          </cell>
          <cell r="F760" t="str">
            <v>ICDN</v>
          </cell>
          <cell r="G760" t="str">
            <v>CFS1</v>
          </cell>
        </row>
        <row r="761">
          <cell r="A761" t="str">
            <v>UACU5404492</v>
          </cell>
          <cell r="B761">
            <v>40</v>
          </cell>
          <cell r="C761">
            <v>43943</v>
          </cell>
          <cell r="D761">
            <v>182</v>
          </cell>
          <cell r="E761" t="str">
            <v>HLCUDUR200203569</v>
          </cell>
          <cell r="F761" t="str">
            <v>ICDN</v>
          </cell>
          <cell r="G761" t="str">
            <v>A2D/20/04/1</v>
          </cell>
        </row>
        <row r="762">
          <cell r="A762" t="str">
            <v>HLXU1342925</v>
          </cell>
          <cell r="B762">
            <v>20</v>
          </cell>
          <cell r="C762">
            <v>43944</v>
          </cell>
          <cell r="D762">
            <v>181</v>
          </cell>
          <cell r="E762" t="str">
            <v>HLCUBSL200212967</v>
          </cell>
          <cell r="F762" t="str">
            <v>ICDN</v>
          </cell>
          <cell r="G762" t="str">
            <v>SHED1</v>
          </cell>
        </row>
        <row r="763">
          <cell r="A763" t="str">
            <v>TCNU3228366</v>
          </cell>
          <cell r="B763">
            <v>40</v>
          </cell>
          <cell r="C763">
            <v>43946</v>
          </cell>
          <cell r="D763">
            <v>179</v>
          </cell>
          <cell r="E763" t="str">
            <v>COSU6882761910</v>
          </cell>
          <cell r="F763" t="str">
            <v>ICDN</v>
          </cell>
          <cell r="G763" t="str">
            <v>M2A/36/03/4</v>
          </cell>
        </row>
        <row r="764">
          <cell r="A764" t="str">
            <v>TRHU1274807</v>
          </cell>
          <cell r="B764">
            <v>20</v>
          </cell>
          <cell r="C764">
            <v>43947</v>
          </cell>
          <cell r="D764">
            <v>178</v>
          </cell>
          <cell r="E764" t="str">
            <v>MEDUUS300249</v>
          </cell>
          <cell r="F764" t="str">
            <v>ICDN</v>
          </cell>
          <cell r="G764" t="str">
            <v>CFS1</v>
          </cell>
        </row>
        <row r="765">
          <cell r="A765" t="str">
            <v>MRKU0955760</v>
          </cell>
          <cell r="B765">
            <v>40</v>
          </cell>
          <cell r="C765">
            <v>43948</v>
          </cell>
          <cell r="D765">
            <v>177</v>
          </cell>
          <cell r="E765" t="str">
            <v>HSKM02016</v>
          </cell>
          <cell r="F765" t="str">
            <v>ICDN</v>
          </cell>
          <cell r="G765" t="str">
            <v>A2D/08/05/1</v>
          </cell>
        </row>
        <row r="766">
          <cell r="A766" t="str">
            <v>EISU2257805</v>
          </cell>
          <cell r="B766">
            <v>20</v>
          </cell>
          <cell r="C766">
            <v>43953</v>
          </cell>
          <cell r="D766">
            <v>172</v>
          </cell>
          <cell r="E766" t="str">
            <v>149001033335</v>
          </cell>
          <cell r="F766" t="str">
            <v>ICDN</v>
          </cell>
          <cell r="G766" t="str">
            <v>CFS1</v>
          </cell>
        </row>
        <row r="767">
          <cell r="A767" t="str">
            <v>SGCU2949397</v>
          </cell>
          <cell r="B767">
            <v>20</v>
          </cell>
          <cell r="C767">
            <v>43954</v>
          </cell>
          <cell r="D767">
            <v>171</v>
          </cell>
          <cell r="E767" t="str">
            <v>AL019870</v>
          </cell>
          <cell r="F767" t="str">
            <v>ICDN</v>
          </cell>
          <cell r="G767" t="str">
            <v>A1B/35/02/1</v>
          </cell>
        </row>
        <row r="768">
          <cell r="A768" t="str">
            <v>PCIU1487700</v>
          </cell>
          <cell r="B768">
            <v>20</v>
          </cell>
          <cell r="C768">
            <v>43955</v>
          </cell>
          <cell r="D768">
            <v>170</v>
          </cell>
          <cell r="E768" t="str">
            <v>XMXU00077800</v>
          </cell>
          <cell r="F768" t="str">
            <v>ICDN</v>
          </cell>
          <cell r="G768" t="str">
            <v>A1B/09/04/1</v>
          </cell>
        </row>
        <row r="769">
          <cell r="A769" t="str">
            <v>AMFU3203936</v>
          </cell>
          <cell r="B769">
            <v>20</v>
          </cell>
          <cell r="C769">
            <v>43958</v>
          </cell>
          <cell r="D769">
            <v>167</v>
          </cell>
          <cell r="E769" t="str">
            <v>MEDUM4139207</v>
          </cell>
          <cell r="F769" t="str">
            <v>ICDN</v>
          </cell>
          <cell r="G769" t="str">
            <v>A1B/79/05/1</v>
          </cell>
        </row>
        <row r="770">
          <cell r="A770" t="str">
            <v>GLDU2268204</v>
          </cell>
          <cell r="B770">
            <v>20</v>
          </cell>
          <cell r="C770">
            <v>43958</v>
          </cell>
          <cell r="D770">
            <v>167</v>
          </cell>
          <cell r="E770" t="str">
            <v>MEDUM4139207</v>
          </cell>
          <cell r="F770" t="str">
            <v>ICDN</v>
          </cell>
          <cell r="G770" t="str">
            <v>A1B/77/05/1</v>
          </cell>
        </row>
        <row r="771">
          <cell r="A771" t="str">
            <v>FCIU3749646</v>
          </cell>
          <cell r="B771">
            <v>20</v>
          </cell>
          <cell r="C771">
            <v>43958</v>
          </cell>
          <cell r="D771">
            <v>167</v>
          </cell>
          <cell r="E771" t="str">
            <v>MEDUM4139207</v>
          </cell>
          <cell r="F771" t="str">
            <v>ICDN</v>
          </cell>
          <cell r="G771" t="str">
            <v>FIRE</v>
          </cell>
        </row>
        <row r="772">
          <cell r="A772" t="str">
            <v>LMCU1114640</v>
          </cell>
          <cell r="B772">
            <v>20</v>
          </cell>
          <cell r="C772">
            <v>43959</v>
          </cell>
          <cell r="D772">
            <v>166</v>
          </cell>
          <cell r="E772" t="str">
            <v>AL019870</v>
          </cell>
          <cell r="F772" t="str">
            <v>ICDN</v>
          </cell>
          <cell r="G772" t="str">
            <v>A1B/65/04/1</v>
          </cell>
        </row>
        <row r="773">
          <cell r="A773" t="str">
            <v>TLLU2482633</v>
          </cell>
          <cell r="B773">
            <v>20</v>
          </cell>
          <cell r="C773">
            <v>43960</v>
          </cell>
          <cell r="D773">
            <v>165</v>
          </cell>
          <cell r="E773" t="str">
            <v>TSTZSW553</v>
          </cell>
          <cell r="F773" t="str">
            <v>ICDN</v>
          </cell>
          <cell r="G773" t="str">
            <v>CFS1</v>
          </cell>
        </row>
        <row r="774">
          <cell r="A774" t="str">
            <v>CRXU0911617</v>
          </cell>
          <cell r="B774">
            <v>40</v>
          </cell>
          <cell r="C774">
            <v>43964</v>
          </cell>
          <cell r="D774">
            <v>161</v>
          </cell>
          <cell r="E774" t="str">
            <v>910495742</v>
          </cell>
          <cell r="F774" t="str">
            <v>ICDN</v>
          </cell>
          <cell r="G774" t="str">
            <v>A2C/44/04/3</v>
          </cell>
        </row>
        <row r="775">
          <cell r="A775" t="str">
            <v>TCLU2370996</v>
          </cell>
          <cell r="B775">
            <v>20</v>
          </cell>
          <cell r="C775">
            <v>43965</v>
          </cell>
          <cell r="D775">
            <v>160</v>
          </cell>
          <cell r="E775" t="str">
            <v>MEDUM4139207</v>
          </cell>
          <cell r="F775" t="str">
            <v>ICDN</v>
          </cell>
          <cell r="G775" t="str">
            <v>CFS1D</v>
          </cell>
        </row>
        <row r="776">
          <cell r="A776" t="str">
            <v>MRKU4816608</v>
          </cell>
          <cell r="B776">
            <v>40</v>
          </cell>
          <cell r="C776">
            <v>43971</v>
          </cell>
          <cell r="D776">
            <v>154</v>
          </cell>
          <cell r="E776" t="str">
            <v>590814607</v>
          </cell>
          <cell r="F776" t="str">
            <v>ICDN</v>
          </cell>
          <cell r="G776" t="str">
            <v>A2C/06/06/2</v>
          </cell>
        </row>
        <row r="777">
          <cell r="A777" t="str">
            <v>TEMU5889690</v>
          </cell>
          <cell r="B777">
            <v>20</v>
          </cell>
          <cell r="C777">
            <v>43973</v>
          </cell>
          <cell r="D777">
            <v>152</v>
          </cell>
          <cell r="E777" t="str">
            <v>LPL0946143</v>
          </cell>
          <cell r="F777" t="str">
            <v>ICDN</v>
          </cell>
          <cell r="G777" t="str">
            <v>DG1</v>
          </cell>
        </row>
        <row r="778">
          <cell r="A778" t="str">
            <v>BEAU2821743</v>
          </cell>
          <cell r="B778">
            <v>20</v>
          </cell>
          <cell r="C778">
            <v>43975</v>
          </cell>
          <cell r="D778">
            <v>150</v>
          </cell>
          <cell r="E778" t="str">
            <v>TRANSIT</v>
          </cell>
          <cell r="F778" t="str">
            <v>ICDN</v>
          </cell>
          <cell r="G778" t="str">
            <v>A1B/17/05/1</v>
          </cell>
        </row>
        <row r="779">
          <cell r="A779" t="str">
            <v>MEDU1967683</v>
          </cell>
          <cell r="B779">
            <v>20</v>
          </cell>
          <cell r="C779">
            <v>43976</v>
          </cell>
          <cell r="D779">
            <v>149</v>
          </cell>
          <cell r="E779" t="str">
            <v>MEDUND527564</v>
          </cell>
          <cell r="F779" t="str">
            <v>ICDN</v>
          </cell>
          <cell r="G779" t="str">
            <v>A1B/17/02/3</v>
          </cell>
        </row>
        <row r="780">
          <cell r="A780" t="str">
            <v>MSKU2683262</v>
          </cell>
          <cell r="B780">
            <v>20</v>
          </cell>
          <cell r="C780">
            <v>43978</v>
          </cell>
          <cell r="D780">
            <v>147</v>
          </cell>
          <cell r="E780" t="str">
            <v>910546673</v>
          </cell>
          <cell r="F780" t="str">
            <v>ICDN</v>
          </cell>
          <cell r="G780" t="str">
            <v>CFS1A</v>
          </cell>
        </row>
        <row r="781">
          <cell r="A781" t="str">
            <v>MEDU5482700</v>
          </cell>
          <cell r="B781">
            <v>20</v>
          </cell>
          <cell r="C781">
            <v>43979</v>
          </cell>
          <cell r="D781">
            <v>146</v>
          </cell>
          <cell r="E781" t="str">
            <v>MEDUND527564</v>
          </cell>
          <cell r="F781" t="str">
            <v>ICDN</v>
          </cell>
          <cell r="G781" t="str">
            <v>CFS1</v>
          </cell>
        </row>
        <row r="782">
          <cell r="A782" t="str">
            <v>MSCU9537255</v>
          </cell>
          <cell r="B782">
            <v>40</v>
          </cell>
          <cell r="C782">
            <v>43983</v>
          </cell>
          <cell r="D782">
            <v>142</v>
          </cell>
          <cell r="E782" t="str">
            <v>MEDUND642793</v>
          </cell>
          <cell r="F782" t="str">
            <v>ICDN</v>
          </cell>
          <cell r="G782" t="str">
            <v>A1C/84/04/2</v>
          </cell>
        </row>
        <row r="783">
          <cell r="A783" t="str">
            <v>DFSU7068006</v>
          </cell>
          <cell r="B783">
            <v>40</v>
          </cell>
          <cell r="C783">
            <v>43984</v>
          </cell>
          <cell r="D783">
            <v>141</v>
          </cell>
          <cell r="E783" t="str">
            <v>IBC0598849</v>
          </cell>
          <cell r="F783" t="str">
            <v>ICDN</v>
          </cell>
          <cell r="G783" t="str">
            <v>A1D/76/05/2</v>
          </cell>
        </row>
        <row r="784">
          <cell r="A784" t="str">
            <v>MRKU9286692</v>
          </cell>
          <cell r="B784">
            <v>20</v>
          </cell>
          <cell r="C784">
            <v>43985</v>
          </cell>
          <cell r="D784">
            <v>140</v>
          </cell>
          <cell r="E784">
            <v>910596239</v>
          </cell>
          <cell r="F784" t="str">
            <v>ICDN</v>
          </cell>
          <cell r="G784" t="str">
            <v>A2B/13/03/2</v>
          </cell>
        </row>
        <row r="785">
          <cell r="A785" t="str">
            <v>CAIU2509030</v>
          </cell>
          <cell r="B785">
            <v>20</v>
          </cell>
          <cell r="C785">
            <v>43985</v>
          </cell>
          <cell r="D785">
            <v>140</v>
          </cell>
          <cell r="E785">
            <v>910714601</v>
          </cell>
          <cell r="F785" t="str">
            <v>ICDN</v>
          </cell>
          <cell r="G785" t="str">
            <v>A1B/29/02/2</v>
          </cell>
        </row>
        <row r="786">
          <cell r="A786" t="str">
            <v>PONU0273382</v>
          </cell>
          <cell r="B786">
            <v>20</v>
          </cell>
          <cell r="C786">
            <v>43988</v>
          </cell>
          <cell r="D786">
            <v>137</v>
          </cell>
          <cell r="E786">
            <v>910596239</v>
          </cell>
          <cell r="F786" t="str">
            <v>ICDN</v>
          </cell>
          <cell r="G786" t="str">
            <v>CFS1</v>
          </cell>
        </row>
        <row r="787">
          <cell r="A787" t="str">
            <v>DRYU2423370</v>
          </cell>
          <cell r="B787">
            <v>20</v>
          </cell>
          <cell r="C787">
            <v>43989</v>
          </cell>
          <cell r="D787">
            <v>136</v>
          </cell>
          <cell r="E787" t="str">
            <v>565000018089</v>
          </cell>
          <cell r="F787" t="str">
            <v>ICDN</v>
          </cell>
          <cell r="G787" t="str">
            <v>CFS1</v>
          </cell>
        </row>
        <row r="788">
          <cell r="A788" t="str">
            <v>MRKU2781143</v>
          </cell>
          <cell r="B788">
            <v>40</v>
          </cell>
          <cell r="C788">
            <v>43991</v>
          </cell>
          <cell r="D788">
            <v>134</v>
          </cell>
          <cell r="E788" t="str">
            <v>599281885</v>
          </cell>
          <cell r="F788" t="str">
            <v>ICDN</v>
          </cell>
          <cell r="G788" t="str">
            <v>A1D/58/03/1</v>
          </cell>
        </row>
        <row r="789">
          <cell r="A789" t="str">
            <v>MRKU2173605</v>
          </cell>
          <cell r="B789">
            <v>40</v>
          </cell>
          <cell r="C789">
            <v>43991</v>
          </cell>
          <cell r="D789">
            <v>134</v>
          </cell>
          <cell r="E789" t="e">
            <v>#N/A</v>
          </cell>
          <cell r="F789" t="str">
            <v>ICDN</v>
          </cell>
          <cell r="G789" t="str">
            <v>CFS1B</v>
          </cell>
        </row>
        <row r="790">
          <cell r="A790" t="str">
            <v>MRKU3626481</v>
          </cell>
          <cell r="B790">
            <v>40</v>
          </cell>
          <cell r="C790">
            <v>43991</v>
          </cell>
          <cell r="D790">
            <v>134</v>
          </cell>
          <cell r="E790" t="e">
            <v>#N/A</v>
          </cell>
          <cell r="F790" t="str">
            <v>ICDN</v>
          </cell>
          <cell r="G790" t="str">
            <v>A1A/70/03/1</v>
          </cell>
        </row>
        <row r="791">
          <cell r="A791" t="str">
            <v>MSKU1731134</v>
          </cell>
          <cell r="B791">
            <v>40</v>
          </cell>
          <cell r="C791">
            <v>43991</v>
          </cell>
          <cell r="D791">
            <v>134</v>
          </cell>
          <cell r="E791" t="e">
            <v>#N/A</v>
          </cell>
          <cell r="F791" t="str">
            <v>ICDN</v>
          </cell>
          <cell r="G791" t="str">
            <v>A1D/68/06/1</v>
          </cell>
        </row>
        <row r="792">
          <cell r="A792" t="str">
            <v>APZU3429702</v>
          </cell>
          <cell r="B792">
            <v>20</v>
          </cell>
          <cell r="C792">
            <v>43992</v>
          </cell>
          <cell r="D792">
            <v>133</v>
          </cell>
          <cell r="E792" t="str">
            <v>DBA0224618</v>
          </cell>
          <cell r="F792" t="str">
            <v>ICDN</v>
          </cell>
          <cell r="G792" t="str">
            <v>A1B/11/02/1</v>
          </cell>
        </row>
        <row r="793">
          <cell r="A793" t="str">
            <v>TCNU5219595</v>
          </cell>
          <cell r="B793">
            <v>40</v>
          </cell>
          <cell r="C793">
            <v>43993</v>
          </cell>
          <cell r="D793">
            <v>132</v>
          </cell>
          <cell r="E793" t="str">
            <v>WECC2030MBA1098</v>
          </cell>
          <cell r="F793" t="str">
            <v>ICDN</v>
          </cell>
          <cell r="G793" t="str">
            <v>A1D/84/06/3</v>
          </cell>
        </row>
        <row r="794">
          <cell r="A794" t="str">
            <v>GESU6801017</v>
          </cell>
          <cell r="B794">
            <v>40</v>
          </cell>
          <cell r="C794">
            <v>43993</v>
          </cell>
          <cell r="D794">
            <v>132</v>
          </cell>
          <cell r="E794" t="str">
            <v>MEDUND653568</v>
          </cell>
          <cell r="F794" t="str">
            <v>ICDN</v>
          </cell>
          <cell r="G794" t="str">
            <v>A1D/72/06/2</v>
          </cell>
        </row>
        <row r="795">
          <cell r="A795" t="str">
            <v>MSKU9062930</v>
          </cell>
          <cell r="B795">
            <v>40</v>
          </cell>
          <cell r="C795">
            <v>43994</v>
          </cell>
          <cell r="D795">
            <v>131</v>
          </cell>
          <cell r="E795" t="str">
            <v>606972610</v>
          </cell>
          <cell r="F795" t="str">
            <v>ICDN</v>
          </cell>
          <cell r="G795" t="str">
            <v>A2A/22/03/1</v>
          </cell>
        </row>
        <row r="796">
          <cell r="A796" t="str">
            <v>MRKU4918322</v>
          </cell>
          <cell r="B796">
            <v>40</v>
          </cell>
          <cell r="C796">
            <v>43994</v>
          </cell>
          <cell r="D796">
            <v>131</v>
          </cell>
          <cell r="E796" t="str">
            <v>606972610</v>
          </cell>
          <cell r="F796" t="str">
            <v>ICDN</v>
          </cell>
          <cell r="G796" t="str">
            <v>SHED1</v>
          </cell>
        </row>
        <row r="797">
          <cell r="A797" t="str">
            <v>MSCU7122497</v>
          </cell>
          <cell r="B797">
            <v>40</v>
          </cell>
          <cell r="C797">
            <v>43994</v>
          </cell>
          <cell r="D797">
            <v>131</v>
          </cell>
          <cell r="E797" t="str">
            <v>MEDUND653568</v>
          </cell>
          <cell r="F797" t="str">
            <v>ICDN</v>
          </cell>
          <cell r="G797" t="str">
            <v>A2C/06/02/1</v>
          </cell>
        </row>
        <row r="798">
          <cell r="A798" t="str">
            <v>OCGU8006877</v>
          </cell>
          <cell r="B798">
            <v>40</v>
          </cell>
          <cell r="C798">
            <v>44004</v>
          </cell>
          <cell r="D798">
            <v>121</v>
          </cell>
          <cell r="E798" t="str">
            <v>140000572956</v>
          </cell>
          <cell r="F798" t="str">
            <v>ICDN</v>
          </cell>
          <cell r="G798" t="str">
            <v>SHED1</v>
          </cell>
        </row>
        <row r="799">
          <cell r="A799" t="str">
            <v>SBOU1536761</v>
          </cell>
          <cell r="B799">
            <v>20</v>
          </cell>
          <cell r="C799">
            <v>44007</v>
          </cell>
          <cell r="D799">
            <v>118</v>
          </cell>
          <cell r="E799" t="str">
            <v>598947080</v>
          </cell>
          <cell r="F799" t="str">
            <v>ICDN</v>
          </cell>
          <cell r="G799" t="str">
            <v>A2B/21/05/1</v>
          </cell>
        </row>
        <row r="800">
          <cell r="A800" t="str">
            <v>THLU6816832</v>
          </cell>
          <cell r="B800">
            <v>20</v>
          </cell>
          <cell r="C800">
            <v>44008</v>
          </cell>
          <cell r="D800">
            <v>117</v>
          </cell>
          <cell r="E800">
            <v>910749774</v>
          </cell>
          <cell r="F800" t="str">
            <v>ICDN</v>
          </cell>
          <cell r="G800" t="str">
            <v>CFS1</v>
          </cell>
        </row>
        <row r="801">
          <cell r="A801" t="str">
            <v>EITU1253603</v>
          </cell>
          <cell r="B801">
            <v>40</v>
          </cell>
          <cell r="C801">
            <v>44010</v>
          </cell>
          <cell r="D801">
            <v>115</v>
          </cell>
          <cell r="E801">
            <v>0</v>
          </cell>
          <cell r="F801" t="str">
            <v>ICDN</v>
          </cell>
          <cell r="G801" t="str">
            <v>A2C/32/04/1</v>
          </cell>
        </row>
        <row r="802">
          <cell r="A802" t="str">
            <v>BMOU5441720</v>
          </cell>
          <cell r="B802">
            <v>40</v>
          </cell>
          <cell r="C802">
            <v>44010</v>
          </cell>
          <cell r="D802">
            <v>115</v>
          </cell>
          <cell r="E802">
            <v>0</v>
          </cell>
          <cell r="F802" t="str">
            <v>ICDN</v>
          </cell>
          <cell r="G802" t="str">
            <v>A1D/34/06/3</v>
          </cell>
        </row>
        <row r="803">
          <cell r="A803" t="str">
            <v>BEAU4061378</v>
          </cell>
          <cell r="B803">
            <v>40</v>
          </cell>
          <cell r="C803">
            <v>44010</v>
          </cell>
          <cell r="D803">
            <v>115</v>
          </cell>
          <cell r="E803" t="str">
            <v>AMC0870788</v>
          </cell>
          <cell r="F803" t="str">
            <v>ICDN</v>
          </cell>
          <cell r="G803" t="str">
            <v>SHED2</v>
          </cell>
        </row>
        <row r="804">
          <cell r="A804" t="str">
            <v>UETU5723154</v>
          </cell>
          <cell r="B804">
            <v>40</v>
          </cell>
          <cell r="C804">
            <v>44010</v>
          </cell>
          <cell r="D804">
            <v>115</v>
          </cell>
          <cell r="E804" t="str">
            <v>HLCUTS1201233472</v>
          </cell>
          <cell r="F804" t="str">
            <v>ICDN</v>
          </cell>
          <cell r="G804" t="str">
            <v>SHED2</v>
          </cell>
        </row>
        <row r="805">
          <cell r="A805" t="str">
            <v>UETU5731057</v>
          </cell>
          <cell r="B805">
            <v>40</v>
          </cell>
          <cell r="C805">
            <v>44010</v>
          </cell>
          <cell r="D805">
            <v>115</v>
          </cell>
          <cell r="E805" t="str">
            <v>HLCUTS1201233472</v>
          </cell>
          <cell r="F805" t="str">
            <v>ICDN</v>
          </cell>
          <cell r="G805" t="str">
            <v>A1C/18/04/2</v>
          </cell>
        </row>
        <row r="806">
          <cell r="A806" t="str">
            <v>UETU5734502</v>
          </cell>
          <cell r="B806">
            <v>40</v>
          </cell>
          <cell r="C806">
            <v>44010</v>
          </cell>
          <cell r="D806">
            <v>115</v>
          </cell>
          <cell r="E806" t="str">
            <v>HLCUTS1201233472</v>
          </cell>
          <cell r="F806" t="str">
            <v>ICDN</v>
          </cell>
          <cell r="G806" t="str">
            <v>A1A/62/03/1</v>
          </cell>
        </row>
        <row r="807">
          <cell r="A807" t="str">
            <v>UETU5731139</v>
          </cell>
          <cell r="B807">
            <v>40</v>
          </cell>
          <cell r="C807">
            <v>44010</v>
          </cell>
          <cell r="D807">
            <v>115</v>
          </cell>
          <cell r="E807" t="str">
            <v>HLCUTS1201233472</v>
          </cell>
          <cell r="F807" t="str">
            <v>ICDN</v>
          </cell>
          <cell r="G807" t="str">
            <v>SHED2</v>
          </cell>
        </row>
        <row r="808">
          <cell r="A808" t="str">
            <v>UETU5723112</v>
          </cell>
          <cell r="B808">
            <v>40</v>
          </cell>
          <cell r="C808">
            <v>44010</v>
          </cell>
          <cell r="D808">
            <v>115</v>
          </cell>
          <cell r="E808" t="str">
            <v>HLCUTS1201233472</v>
          </cell>
          <cell r="F808" t="str">
            <v>ICDN</v>
          </cell>
          <cell r="G808" t="str">
            <v>A1C/60/02/1</v>
          </cell>
        </row>
        <row r="809">
          <cell r="A809" t="str">
            <v>CMAU5988937</v>
          </cell>
          <cell r="B809">
            <v>40</v>
          </cell>
          <cell r="C809">
            <v>44012</v>
          </cell>
          <cell r="D809">
            <v>113</v>
          </cell>
          <cell r="E809" t="str">
            <v>ECN0177322</v>
          </cell>
          <cell r="F809" t="str">
            <v>ICDN</v>
          </cell>
          <cell r="G809" t="str">
            <v>A2C/36/05/1</v>
          </cell>
        </row>
        <row r="810">
          <cell r="A810" t="str">
            <v>UACU5984087</v>
          </cell>
          <cell r="B810">
            <v>40</v>
          </cell>
          <cell r="C810">
            <v>44013</v>
          </cell>
          <cell r="D810">
            <v>112</v>
          </cell>
          <cell r="E810" t="str">
            <v>HLCUTS1201233472</v>
          </cell>
          <cell r="F810" t="str">
            <v>ICDN</v>
          </cell>
          <cell r="G810" t="str">
            <v>CFS1C</v>
          </cell>
        </row>
        <row r="811">
          <cell r="A811" t="str">
            <v>HLBU2884116</v>
          </cell>
          <cell r="B811">
            <v>40</v>
          </cell>
          <cell r="C811">
            <v>44013</v>
          </cell>
          <cell r="D811">
            <v>112</v>
          </cell>
          <cell r="E811" t="str">
            <v>HLCUTS1201233472</v>
          </cell>
          <cell r="F811" t="str">
            <v>ICDN</v>
          </cell>
          <cell r="G811" t="str">
            <v>A1D/54/02/1</v>
          </cell>
        </row>
        <row r="812">
          <cell r="A812" t="str">
            <v>UETU5723107</v>
          </cell>
          <cell r="B812">
            <v>40</v>
          </cell>
          <cell r="C812">
            <v>44013</v>
          </cell>
          <cell r="D812">
            <v>112</v>
          </cell>
          <cell r="E812" t="str">
            <v>HLCUTS1201233472</v>
          </cell>
          <cell r="F812" t="str">
            <v>ICDN</v>
          </cell>
          <cell r="G812" t="str">
            <v>A1C/14/06/1</v>
          </cell>
        </row>
        <row r="813">
          <cell r="A813" t="str">
            <v>TGBU6205641</v>
          </cell>
          <cell r="B813">
            <v>40</v>
          </cell>
          <cell r="C813">
            <v>44013</v>
          </cell>
          <cell r="D813">
            <v>112</v>
          </cell>
          <cell r="E813" t="str">
            <v>HLCUTS1201233472</v>
          </cell>
          <cell r="F813" t="str">
            <v>ICDN</v>
          </cell>
          <cell r="G813" t="str">
            <v>A1C/52/03/1</v>
          </cell>
        </row>
        <row r="814">
          <cell r="A814" t="str">
            <v>GESU6222458</v>
          </cell>
          <cell r="B814">
            <v>40</v>
          </cell>
          <cell r="C814">
            <v>44015</v>
          </cell>
          <cell r="D814">
            <v>110</v>
          </cell>
          <cell r="E814" t="str">
            <v>WECC2042EMB1015</v>
          </cell>
          <cell r="F814" t="str">
            <v>ICDN</v>
          </cell>
          <cell r="G814" t="str">
            <v>A2A/28/04/1</v>
          </cell>
        </row>
        <row r="815">
          <cell r="A815" t="str">
            <v>TCNU5450639</v>
          </cell>
          <cell r="B815">
            <v>40</v>
          </cell>
          <cell r="C815">
            <v>44015</v>
          </cell>
          <cell r="D815">
            <v>110</v>
          </cell>
          <cell r="E815" t="str">
            <v>WECC2042EMB1015</v>
          </cell>
          <cell r="F815" t="str">
            <v>ICDN</v>
          </cell>
          <cell r="G815" t="str">
            <v>A1A/62/04/1</v>
          </cell>
        </row>
        <row r="816">
          <cell r="A816" t="str">
            <v>PONU0025616</v>
          </cell>
          <cell r="B816">
            <v>20</v>
          </cell>
          <cell r="C816">
            <v>44016</v>
          </cell>
          <cell r="D816">
            <v>109</v>
          </cell>
          <cell r="E816" t="str">
            <v>910789490</v>
          </cell>
          <cell r="F816" t="str">
            <v>ICDN</v>
          </cell>
          <cell r="G816" t="str">
            <v>A1B/61/03/2</v>
          </cell>
        </row>
        <row r="817">
          <cell r="A817" t="str">
            <v>TRLU9063305</v>
          </cell>
          <cell r="B817">
            <v>20</v>
          </cell>
          <cell r="C817">
            <v>44016</v>
          </cell>
          <cell r="D817">
            <v>109</v>
          </cell>
          <cell r="E817" t="str">
            <v>910789490</v>
          </cell>
          <cell r="F817" t="str">
            <v>ICDN</v>
          </cell>
          <cell r="G817" t="str">
            <v>CFS1</v>
          </cell>
        </row>
        <row r="818">
          <cell r="A818" t="str">
            <v>CMAU6377974</v>
          </cell>
          <cell r="B818">
            <v>40</v>
          </cell>
          <cell r="C818">
            <v>44017</v>
          </cell>
          <cell r="D818">
            <v>108</v>
          </cell>
          <cell r="E818" t="str">
            <v>RCL20207907</v>
          </cell>
          <cell r="F818" t="str">
            <v>ICDN</v>
          </cell>
          <cell r="G818" t="str">
            <v>A1D/36/05/1</v>
          </cell>
        </row>
        <row r="819">
          <cell r="A819" t="str">
            <v>BMOU5461959</v>
          </cell>
          <cell r="B819">
            <v>40</v>
          </cell>
          <cell r="C819">
            <v>44018</v>
          </cell>
          <cell r="D819">
            <v>107</v>
          </cell>
          <cell r="E819" t="e">
            <v>#N/A</v>
          </cell>
          <cell r="F819" t="str">
            <v>ICDN</v>
          </cell>
          <cell r="G819" t="str">
            <v>A1D/58/05/4</v>
          </cell>
        </row>
        <row r="820">
          <cell r="A820" t="str">
            <v>EITU1711223</v>
          </cell>
          <cell r="B820">
            <v>40</v>
          </cell>
          <cell r="C820">
            <v>44018</v>
          </cell>
          <cell r="D820">
            <v>107</v>
          </cell>
          <cell r="E820">
            <v>143000139785</v>
          </cell>
          <cell r="F820" t="str">
            <v>ICDN</v>
          </cell>
          <cell r="G820" t="str">
            <v>A1D/50/01/1</v>
          </cell>
        </row>
        <row r="821">
          <cell r="A821" t="str">
            <v>EITU1660126</v>
          </cell>
          <cell r="B821">
            <v>40</v>
          </cell>
          <cell r="C821">
            <v>44020</v>
          </cell>
          <cell r="D821">
            <v>105</v>
          </cell>
          <cell r="E821" t="str">
            <v>149002376457</v>
          </cell>
          <cell r="F821" t="str">
            <v>ICDN</v>
          </cell>
          <cell r="G821" t="str">
            <v>A1D/50/06/2</v>
          </cell>
        </row>
        <row r="822">
          <cell r="A822" t="str">
            <v>HAMU1078672</v>
          </cell>
          <cell r="B822">
            <v>20</v>
          </cell>
          <cell r="C822">
            <v>44021</v>
          </cell>
          <cell r="D822">
            <v>104</v>
          </cell>
          <cell r="E822" t="str">
            <v>HLCUTS1201233472</v>
          </cell>
          <cell r="F822" t="str">
            <v>ICDN</v>
          </cell>
          <cell r="G822" t="str">
            <v>A1B/79/05/3</v>
          </cell>
        </row>
        <row r="823">
          <cell r="A823" t="str">
            <v>CMAU3055491</v>
          </cell>
          <cell r="B823">
            <v>20</v>
          </cell>
          <cell r="C823">
            <v>44021</v>
          </cell>
          <cell r="D823">
            <v>104</v>
          </cell>
          <cell r="E823" t="str">
            <v>HBG1402843</v>
          </cell>
          <cell r="F823" t="str">
            <v>ICDN</v>
          </cell>
          <cell r="G823" t="str">
            <v>CFS1A</v>
          </cell>
        </row>
        <row r="824">
          <cell r="A824" t="str">
            <v>MSDU7253633</v>
          </cell>
          <cell r="B824">
            <v>40</v>
          </cell>
          <cell r="C824">
            <v>44021</v>
          </cell>
          <cell r="D824">
            <v>104</v>
          </cell>
          <cell r="E824" t="str">
            <v>MEDUMH859065</v>
          </cell>
          <cell r="F824" t="str">
            <v>ICDN</v>
          </cell>
          <cell r="G824" t="str">
            <v>CFS1C</v>
          </cell>
        </row>
        <row r="825">
          <cell r="A825" t="str">
            <v>CMAU3288298</v>
          </cell>
          <cell r="B825">
            <v>20</v>
          </cell>
          <cell r="C825">
            <v>44022</v>
          </cell>
          <cell r="D825">
            <v>103</v>
          </cell>
          <cell r="E825" t="str">
            <v>HBG1402843</v>
          </cell>
          <cell r="F825" t="str">
            <v>ICDN</v>
          </cell>
          <cell r="G825" t="str">
            <v>A1B/57/06/1</v>
          </cell>
        </row>
        <row r="826">
          <cell r="A826" t="str">
            <v>CMAU3057468</v>
          </cell>
          <cell r="B826">
            <v>20</v>
          </cell>
          <cell r="C826">
            <v>44022</v>
          </cell>
          <cell r="D826">
            <v>103</v>
          </cell>
          <cell r="E826" t="str">
            <v>HBG1402843</v>
          </cell>
          <cell r="F826" t="str">
            <v>ICDN</v>
          </cell>
          <cell r="G826" t="str">
            <v>A1B/21/05/1</v>
          </cell>
        </row>
        <row r="827">
          <cell r="A827" t="str">
            <v>CMAU3288976</v>
          </cell>
          <cell r="B827">
            <v>20</v>
          </cell>
          <cell r="C827">
            <v>44022</v>
          </cell>
          <cell r="D827">
            <v>103</v>
          </cell>
          <cell r="E827" t="str">
            <v>HBG1402843</v>
          </cell>
          <cell r="F827" t="str">
            <v>ICDN</v>
          </cell>
          <cell r="G827" t="str">
            <v>CFS1A</v>
          </cell>
        </row>
        <row r="828">
          <cell r="A828" t="str">
            <v>FCIU8553527</v>
          </cell>
          <cell r="B828">
            <v>40</v>
          </cell>
          <cell r="C828">
            <v>44022</v>
          </cell>
          <cell r="D828">
            <v>103</v>
          </cell>
          <cell r="E828" t="str">
            <v>COSU6266777591</v>
          </cell>
          <cell r="F828" t="str">
            <v>ICDN</v>
          </cell>
          <cell r="G828" t="str">
            <v>A1C/70/03/1</v>
          </cell>
        </row>
        <row r="829">
          <cell r="A829" t="str">
            <v>CMAU3282941</v>
          </cell>
          <cell r="B829">
            <v>20</v>
          </cell>
          <cell r="C829">
            <v>44022</v>
          </cell>
          <cell r="D829">
            <v>103</v>
          </cell>
          <cell r="E829" t="str">
            <v>HBG1402843</v>
          </cell>
          <cell r="F829" t="str">
            <v>ICDN</v>
          </cell>
          <cell r="G829" t="str">
            <v>CFS1</v>
          </cell>
        </row>
        <row r="830">
          <cell r="A830" t="str">
            <v>CMAU3203794</v>
          </cell>
          <cell r="B830">
            <v>20</v>
          </cell>
          <cell r="C830">
            <v>44022</v>
          </cell>
          <cell r="D830">
            <v>103</v>
          </cell>
          <cell r="E830" t="str">
            <v>HBG1402843</v>
          </cell>
          <cell r="F830" t="str">
            <v>ICDN</v>
          </cell>
          <cell r="G830" t="str">
            <v>A1B/33/03/2</v>
          </cell>
        </row>
        <row r="831">
          <cell r="A831" t="str">
            <v>CMAU3191538</v>
          </cell>
          <cell r="B831">
            <v>20</v>
          </cell>
          <cell r="C831">
            <v>44023</v>
          </cell>
          <cell r="D831">
            <v>102</v>
          </cell>
          <cell r="E831" t="str">
            <v>HBG1402843</v>
          </cell>
          <cell r="F831" t="str">
            <v>ICDN</v>
          </cell>
          <cell r="G831" t="str">
            <v>FIRE</v>
          </cell>
        </row>
        <row r="832">
          <cell r="A832" t="str">
            <v>CMAU3288805</v>
          </cell>
          <cell r="B832">
            <v>20</v>
          </cell>
          <cell r="C832">
            <v>44024</v>
          </cell>
          <cell r="D832">
            <v>101</v>
          </cell>
          <cell r="E832" t="str">
            <v>HBG1402843</v>
          </cell>
          <cell r="F832" t="str">
            <v>ICDN</v>
          </cell>
          <cell r="G832" t="str">
            <v>CFS1</v>
          </cell>
        </row>
        <row r="833">
          <cell r="A833" t="str">
            <v>CMAU3055505</v>
          </cell>
          <cell r="B833">
            <v>20</v>
          </cell>
          <cell r="C833">
            <v>44024</v>
          </cell>
          <cell r="D833">
            <v>101</v>
          </cell>
          <cell r="E833" t="str">
            <v>HBG1402843</v>
          </cell>
          <cell r="F833" t="str">
            <v>ICDN</v>
          </cell>
          <cell r="G833" t="str">
            <v>CFS1</v>
          </cell>
        </row>
        <row r="834">
          <cell r="A834" t="str">
            <v>CMAU0724696</v>
          </cell>
          <cell r="B834">
            <v>20</v>
          </cell>
          <cell r="C834">
            <v>44024</v>
          </cell>
          <cell r="D834">
            <v>101</v>
          </cell>
          <cell r="E834" t="str">
            <v>HBG1402843</v>
          </cell>
          <cell r="F834" t="str">
            <v>ICDN</v>
          </cell>
          <cell r="G834" t="str">
            <v>A1B/11/03/1</v>
          </cell>
        </row>
        <row r="835">
          <cell r="A835" t="str">
            <v>CMAU3219194</v>
          </cell>
          <cell r="B835">
            <v>20</v>
          </cell>
          <cell r="C835">
            <v>44024</v>
          </cell>
          <cell r="D835">
            <v>101</v>
          </cell>
          <cell r="E835" t="str">
            <v>HBG1402843</v>
          </cell>
          <cell r="F835" t="str">
            <v>ICDN</v>
          </cell>
          <cell r="G835" t="str">
            <v>A1B/09/04/2</v>
          </cell>
        </row>
        <row r="836">
          <cell r="A836" t="str">
            <v>CMAU3096818</v>
          </cell>
          <cell r="B836">
            <v>20</v>
          </cell>
          <cell r="C836">
            <v>44024</v>
          </cell>
          <cell r="D836">
            <v>101</v>
          </cell>
          <cell r="E836" t="str">
            <v>HBG1402843</v>
          </cell>
          <cell r="F836" t="str">
            <v>ICDN</v>
          </cell>
          <cell r="G836" t="str">
            <v>A2B/17/03/2</v>
          </cell>
        </row>
        <row r="837">
          <cell r="A837" t="str">
            <v>CMAU3238471</v>
          </cell>
          <cell r="B837">
            <v>20</v>
          </cell>
          <cell r="C837">
            <v>44024</v>
          </cell>
          <cell r="D837">
            <v>101</v>
          </cell>
          <cell r="E837" t="str">
            <v>HBG1402843</v>
          </cell>
          <cell r="F837" t="str">
            <v>ICDN</v>
          </cell>
          <cell r="G837" t="str">
            <v>A1B/21/05/2</v>
          </cell>
        </row>
        <row r="838">
          <cell r="A838" t="str">
            <v>CMAU3058470</v>
          </cell>
          <cell r="B838">
            <v>20</v>
          </cell>
          <cell r="C838">
            <v>44025</v>
          </cell>
          <cell r="D838">
            <v>100</v>
          </cell>
          <cell r="E838" t="str">
            <v>HBG1402843</v>
          </cell>
          <cell r="F838" t="str">
            <v>ICDN</v>
          </cell>
          <cell r="G838" t="str">
            <v>FIRE</v>
          </cell>
        </row>
        <row r="839">
          <cell r="A839" t="str">
            <v>TCLU6562106</v>
          </cell>
          <cell r="B839">
            <v>40</v>
          </cell>
          <cell r="C839">
            <v>44026</v>
          </cell>
          <cell r="D839">
            <v>99</v>
          </cell>
          <cell r="E839" t="str">
            <v>CNKN137866</v>
          </cell>
          <cell r="F839" t="str">
            <v>ICDN</v>
          </cell>
          <cell r="G839" t="str">
            <v>A1C/18/05/2</v>
          </cell>
        </row>
        <row r="840">
          <cell r="A840" t="str">
            <v>TCNU2379413</v>
          </cell>
          <cell r="B840">
            <v>40</v>
          </cell>
          <cell r="C840">
            <v>44028</v>
          </cell>
          <cell r="D840">
            <v>97</v>
          </cell>
          <cell r="E840" t="str">
            <v>MEDUMV067597</v>
          </cell>
          <cell r="F840" t="str">
            <v>ICDN</v>
          </cell>
          <cell r="G840" t="str">
            <v>A2A/09/02/1</v>
          </cell>
        </row>
        <row r="841">
          <cell r="A841" t="str">
            <v>TCNU8467070</v>
          </cell>
          <cell r="B841">
            <v>40</v>
          </cell>
          <cell r="C841">
            <v>44031</v>
          </cell>
          <cell r="D841">
            <v>94</v>
          </cell>
          <cell r="E841" t="str">
            <v>HLCUTOR200510694</v>
          </cell>
          <cell r="F841" t="str">
            <v>ICDN</v>
          </cell>
          <cell r="G841" t="str">
            <v>SHED2</v>
          </cell>
        </row>
        <row r="842">
          <cell r="A842" t="str">
            <v>GLDU7520725</v>
          </cell>
          <cell r="B842">
            <v>40</v>
          </cell>
          <cell r="C842">
            <v>44031</v>
          </cell>
          <cell r="D842">
            <v>94</v>
          </cell>
          <cell r="E842" t="str">
            <v>CAD0419537</v>
          </cell>
          <cell r="F842" t="str">
            <v>ICDN</v>
          </cell>
          <cell r="G842" t="str">
            <v>SHED2</v>
          </cell>
        </row>
        <row r="843">
          <cell r="A843" t="str">
            <v>TRHU1191066</v>
          </cell>
          <cell r="B843">
            <v>20</v>
          </cell>
          <cell r="C843">
            <v>44034</v>
          </cell>
          <cell r="D843">
            <v>91</v>
          </cell>
          <cell r="E843" t="str">
            <v>MEDUPL129269</v>
          </cell>
          <cell r="F843" t="str">
            <v>ICDN</v>
          </cell>
          <cell r="G843" t="str">
            <v>CFS1A</v>
          </cell>
        </row>
        <row r="844">
          <cell r="A844" t="str">
            <v>PONU7465828</v>
          </cell>
          <cell r="B844">
            <v>40</v>
          </cell>
          <cell r="C844">
            <v>44036</v>
          </cell>
          <cell r="D844">
            <v>89</v>
          </cell>
          <cell r="E844" t="str">
            <v>203348406</v>
          </cell>
          <cell r="F844" t="str">
            <v>ICDN</v>
          </cell>
          <cell r="G844" t="str">
            <v>A1D/72/06/3</v>
          </cell>
        </row>
        <row r="845">
          <cell r="A845" t="str">
            <v>TRHU1821967</v>
          </cell>
          <cell r="B845">
            <v>20</v>
          </cell>
          <cell r="C845">
            <v>44041</v>
          </cell>
          <cell r="D845">
            <v>84</v>
          </cell>
          <cell r="E845" t="str">
            <v>MEDUPL129269</v>
          </cell>
          <cell r="F845" t="str">
            <v>ICDN</v>
          </cell>
          <cell r="G845" t="str">
            <v>A1B/31/04/1</v>
          </cell>
        </row>
        <row r="846">
          <cell r="A846" t="str">
            <v>CMAU4327716</v>
          </cell>
          <cell r="B846">
            <v>40</v>
          </cell>
          <cell r="C846">
            <v>44041</v>
          </cell>
          <cell r="D846">
            <v>84</v>
          </cell>
          <cell r="E846" t="str">
            <v>MCB0107285</v>
          </cell>
          <cell r="F846" t="str">
            <v>ICDN</v>
          </cell>
          <cell r="G846" t="str">
            <v>A1D/84/05/1</v>
          </cell>
        </row>
        <row r="847">
          <cell r="A847" t="str">
            <v>MSKU7416612</v>
          </cell>
          <cell r="B847">
            <v>20</v>
          </cell>
          <cell r="C847">
            <v>44044</v>
          </cell>
          <cell r="D847">
            <v>81</v>
          </cell>
          <cell r="E847">
            <v>203413273</v>
          </cell>
          <cell r="F847" t="str">
            <v>ICDN</v>
          </cell>
          <cell r="G847" t="str">
            <v>CFS1</v>
          </cell>
        </row>
        <row r="848">
          <cell r="A848" t="str">
            <v>TCLU7853446</v>
          </cell>
          <cell r="B848">
            <v>40</v>
          </cell>
          <cell r="C848">
            <v>44045</v>
          </cell>
          <cell r="D848">
            <v>80</v>
          </cell>
          <cell r="E848" t="str">
            <v>MEDUMV179897</v>
          </cell>
          <cell r="F848" t="str">
            <v>ICDN</v>
          </cell>
          <cell r="G848" t="str">
            <v>A2A/02/06/2</v>
          </cell>
        </row>
        <row r="849">
          <cell r="A849" t="str">
            <v>TGHU9323151</v>
          </cell>
          <cell r="B849">
            <v>40</v>
          </cell>
          <cell r="C849">
            <v>44045</v>
          </cell>
          <cell r="D849">
            <v>80</v>
          </cell>
          <cell r="E849" t="str">
            <v>MEDUMV179897</v>
          </cell>
          <cell r="F849" t="str">
            <v>ICDN</v>
          </cell>
          <cell r="G849" t="str">
            <v>A2A/06/06/1</v>
          </cell>
        </row>
        <row r="850">
          <cell r="A850" t="str">
            <v>CLHU8634240</v>
          </cell>
          <cell r="B850">
            <v>40</v>
          </cell>
          <cell r="C850">
            <v>44045</v>
          </cell>
          <cell r="D850">
            <v>80</v>
          </cell>
          <cell r="E850" t="str">
            <v>MEDUMV179897</v>
          </cell>
          <cell r="F850" t="str">
            <v>ICDN</v>
          </cell>
          <cell r="G850" t="str">
            <v>A1D/58/02/2</v>
          </cell>
        </row>
        <row r="851">
          <cell r="A851" t="str">
            <v>MSCU7557519</v>
          </cell>
          <cell r="B851">
            <v>40</v>
          </cell>
          <cell r="C851">
            <v>44045</v>
          </cell>
          <cell r="D851">
            <v>80</v>
          </cell>
          <cell r="E851" t="str">
            <v>MEDUMV179897</v>
          </cell>
          <cell r="F851" t="str">
            <v>ICDN</v>
          </cell>
          <cell r="G851" t="str">
            <v>A1A/84/02/3</v>
          </cell>
        </row>
        <row r="852">
          <cell r="A852" t="str">
            <v>MEDU7745868</v>
          </cell>
          <cell r="B852">
            <v>40</v>
          </cell>
          <cell r="C852">
            <v>44045</v>
          </cell>
          <cell r="D852">
            <v>80</v>
          </cell>
          <cell r="E852" t="str">
            <v>MEDUI1750997</v>
          </cell>
          <cell r="F852" t="str">
            <v>ICDN</v>
          </cell>
          <cell r="G852" t="str">
            <v>DG1</v>
          </cell>
        </row>
        <row r="853">
          <cell r="A853" t="str">
            <v>MEDU4840687</v>
          </cell>
          <cell r="B853">
            <v>40</v>
          </cell>
          <cell r="C853">
            <v>44045</v>
          </cell>
          <cell r="D853">
            <v>80</v>
          </cell>
          <cell r="E853" t="str">
            <v>MEDUI1750997</v>
          </cell>
          <cell r="F853" t="str">
            <v>ICDN</v>
          </cell>
          <cell r="G853" t="str">
            <v>DG1</v>
          </cell>
        </row>
        <row r="854">
          <cell r="A854" t="str">
            <v>LTIU3021979</v>
          </cell>
          <cell r="B854">
            <v>20</v>
          </cell>
          <cell r="C854">
            <v>44045</v>
          </cell>
          <cell r="D854">
            <v>80</v>
          </cell>
          <cell r="E854" t="str">
            <v>150000025570</v>
          </cell>
          <cell r="F854" t="str">
            <v>ICDN</v>
          </cell>
          <cell r="G854" t="str">
            <v>SHED1</v>
          </cell>
        </row>
        <row r="855">
          <cell r="A855" t="str">
            <v>BMOU2237246</v>
          </cell>
          <cell r="B855">
            <v>20</v>
          </cell>
          <cell r="C855">
            <v>44046</v>
          </cell>
          <cell r="D855">
            <v>79</v>
          </cell>
          <cell r="E855" t="str">
            <v>MEDUPL129251</v>
          </cell>
          <cell r="F855" t="str">
            <v>ICDN</v>
          </cell>
          <cell r="G855" t="str">
            <v>FIRE</v>
          </cell>
        </row>
        <row r="856">
          <cell r="A856" t="str">
            <v>MEDU5209450</v>
          </cell>
          <cell r="B856">
            <v>20</v>
          </cell>
          <cell r="C856">
            <v>44046</v>
          </cell>
          <cell r="D856">
            <v>79</v>
          </cell>
          <cell r="E856" t="str">
            <v>MEDUPL129251</v>
          </cell>
          <cell r="F856" t="str">
            <v>ICDN</v>
          </cell>
          <cell r="G856" t="str">
            <v>A1B/29/02/1</v>
          </cell>
        </row>
        <row r="857">
          <cell r="A857" t="str">
            <v>CAIU6699556</v>
          </cell>
          <cell r="B857">
            <v>20</v>
          </cell>
          <cell r="C857">
            <v>44048</v>
          </cell>
          <cell r="D857">
            <v>77</v>
          </cell>
          <cell r="E857" t="str">
            <v>MEDUPL129269</v>
          </cell>
          <cell r="F857" t="str">
            <v>ICDN</v>
          </cell>
          <cell r="G857" t="str">
            <v>CFS1</v>
          </cell>
        </row>
        <row r="858">
          <cell r="A858" t="str">
            <v>EMCU3862855</v>
          </cell>
          <cell r="B858">
            <v>20</v>
          </cell>
          <cell r="C858">
            <v>44050</v>
          </cell>
          <cell r="D858">
            <v>75</v>
          </cell>
          <cell r="E858" t="e">
            <v>#N/A</v>
          </cell>
          <cell r="F858" t="str">
            <v>ICDN</v>
          </cell>
          <cell r="G858" t="e">
            <v>#N/A</v>
          </cell>
        </row>
        <row r="859">
          <cell r="A859" t="str">
            <v>PCIU8759673</v>
          </cell>
          <cell r="B859">
            <v>40</v>
          </cell>
          <cell r="C859">
            <v>44051</v>
          </cell>
          <cell r="D859">
            <v>74</v>
          </cell>
          <cell r="E859" t="str">
            <v>HUZL00046700</v>
          </cell>
          <cell r="F859" t="str">
            <v>ICDN</v>
          </cell>
          <cell r="G859" t="str">
            <v>A2C/40/03/1</v>
          </cell>
        </row>
        <row r="860">
          <cell r="A860" t="str">
            <v>TCLU5143893</v>
          </cell>
          <cell r="B860">
            <v>40</v>
          </cell>
          <cell r="C860">
            <v>44052</v>
          </cell>
          <cell r="D860">
            <v>73</v>
          </cell>
          <cell r="E860" t="str">
            <v>MUC0157709</v>
          </cell>
          <cell r="F860" t="str">
            <v>ICDN</v>
          </cell>
          <cell r="G860" t="str">
            <v>A1C/10/02/2</v>
          </cell>
        </row>
        <row r="861">
          <cell r="A861" t="str">
            <v>MEDU8322515</v>
          </cell>
          <cell r="B861">
            <v>40</v>
          </cell>
          <cell r="C861">
            <v>44052</v>
          </cell>
          <cell r="D861">
            <v>73</v>
          </cell>
          <cell r="E861" t="str">
            <v>MEDUMV159618</v>
          </cell>
          <cell r="F861" t="str">
            <v>ICDN</v>
          </cell>
          <cell r="G861" t="str">
            <v>A1D/26/04/3</v>
          </cell>
        </row>
        <row r="862">
          <cell r="A862" t="str">
            <v>BSIU9549196</v>
          </cell>
          <cell r="B862">
            <v>40</v>
          </cell>
          <cell r="C862">
            <v>44052</v>
          </cell>
          <cell r="D862">
            <v>73</v>
          </cell>
          <cell r="E862" t="str">
            <v>MUC0157709</v>
          </cell>
          <cell r="F862" t="str">
            <v>ICDN</v>
          </cell>
          <cell r="G862" t="str">
            <v>A2C/28/02/1</v>
          </cell>
        </row>
        <row r="863">
          <cell r="A863" t="str">
            <v>CSNU1090436</v>
          </cell>
          <cell r="B863">
            <v>20</v>
          </cell>
          <cell r="C863">
            <v>44053</v>
          </cell>
          <cell r="D863">
            <v>72</v>
          </cell>
          <cell r="E863" t="str">
            <v>COSU6266812810</v>
          </cell>
          <cell r="F863" t="str">
            <v>ICDN</v>
          </cell>
          <cell r="G863" t="str">
            <v>CFS1D</v>
          </cell>
        </row>
        <row r="864">
          <cell r="A864" t="str">
            <v>FBIU0142404</v>
          </cell>
          <cell r="B864">
            <v>20</v>
          </cell>
          <cell r="C864">
            <v>44054</v>
          </cell>
          <cell r="D864">
            <v>71</v>
          </cell>
          <cell r="E864" t="str">
            <v>MEDUPL129251</v>
          </cell>
          <cell r="F864" t="str">
            <v>ICDN</v>
          </cell>
          <cell r="G864" t="str">
            <v>CFS1D</v>
          </cell>
        </row>
        <row r="865">
          <cell r="A865" t="str">
            <v>APHU6560816</v>
          </cell>
          <cell r="B865">
            <v>40</v>
          </cell>
          <cell r="C865">
            <v>44054</v>
          </cell>
          <cell r="D865">
            <v>71</v>
          </cell>
          <cell r="E865" t="str">
            <v>ANT1338886</v>
          </cell>
          <cell r="F865" t="str">
            <v>ICDN</v>
          </cell>
          <cell r="G865" t="str">
            <v>A1C/74/04/1</v>
          </cell>
        </row>
        <row r="866">
          <cell r="A866" t="str">
            <v>TCLU3726680</v>
          </cell>
          <cell r="B866">
            <v>20</v>
          </cell>
          <cell r="C866">
            <v>44055</v>
          </cell>
          <cell r="D866">
            <v>70</v>
          </cell>
          <cell r="E866" t="str">
            <v>DXB0505537</v>
          </cell>
          <cell r="F866" t="str">
            <v>ICDN</v>
          </cell>
          <cell r="G866" t="str">
            <v>A2B/13/06/1</v>
          </cell>
        </row>
        <row r="867">
          <cell r="A867" t="str">
            <v>XINU8143586</v>
          </cell>
          <cell r="B867">
            <v>40</v>
          </cell>
          <cell r="C867">
            <v>44055</v>
          </cell>
          <cell r="D867">
            <v>70</v>
          </cell>
          <cell r="E867" t="str">
            <v>203421265</v>
          </cell>
          <cell r="F867" t="str">
            <v>ICDN</v>
          </cell>
          <cell r="G867" t="str">
            <v>A1A/62/02/1</v>
          </cell>
        </row>
        <row r="868">
          <cell r="A868" t="str">
            <v>CMAU0313479</v>
          </cell>
          <cell r="B868">
            <v>20</v>
          </cell>
          <cell r="C868">
            <v>44056</v>
          </cell>
          <cell r="D868">
            <v>69</v>
          </cell>
          <cell r="E868" t="str">
            <v>ANT1338886</v>
          </cell>
          <cell r="F868" t="str">
            <v>ICDN</v>
          </cell>
          <cell r="G868" t="str">
            <v>A1B/11/04/1</v>
          </cell>
        </row>
        <row r="869">
          <cell r="A869" t="str">
            <v>TEMU8851419</v>
          </cell>
          <cell r="B869">
            <v>40</v>
          </cell>
          <cell r="C869">
            <v>44056</v>
          </cell>
          <cell r="D869">
            <v>69</v>
          </cell>
          <cell r="E869" t="str">
            <v>203421265</v>
          </cell>
          <cell r="F869" t="str">
            <v>ICDN</v>
          </cell>
          <cell r="G869" t="str">
            <v>A2C/32/06/1</v>
          </cell>
        </row>
        <row r="870">
          <cell r="A870" t="str">
            <v>MSKU0100330</v>
          </cell>
          <cell r="B870">
            <v>40</v>
          </cell>
          <cell r="C870">
            <v>44057</v>
          </cell>
          <cell r="D870">
            <v>68</v>
          </cell>
          <cell r="E870" t="str">
            <v>203421265</v>
          </cell>
          <cell r="F870" t="str">
            <v>ICDN</v>
          </cell>
          <cell r="G870" t="str">
            <v>A2C/28/05/1</v>
          </cell>
        </row>
        <row r="871">
          <cell r="A871" t="str">
            <v>GESU6019780</v>
          </cell>
          <cell r="B871">
            <v>40</v>
          </cell>
          <cell r="C871">
            <v>44057</v>
          </cell>
          <cell r="D871">
            <v>68</v>
          </cell>
          <cell r="E871" t="str">
            <v>203421265</v>
          </cell>
          <cell r="F871" t="str">
            <v>ICDN</v>
          </cell>
          <cell r="G871" t="str">
            <v>A1C/26/05/2</v>
          </cell>
        </row>
        <row r="872">
          <cell r="A872" t="str">
            <v>DFSU6610107</v>
          </cell>
          <cell r="B872">
            <v>40</v>
          </cell>
          <cell r="C872">
            <v>44060</v>
          </cell>
          <cell r="D872">
            <v>65</v>
          </cell>
          <cell r="E872" t="str">
            <v>HLUSPIL200603875</v>
          </cell>
          <cell r="F872" t="str">
            <v>ICDN</v>
          </cell>
          <cell r="G872" t="str">
            <v>SHED2</v>
          </cell>
        </row>
        <row r="873">
          <cell r="A873" t="str">
            <v>DRYU9064077</v>
          </cell>
          <cell r="B873">
            <v>40</v>
          </cell>
          <cell r="C873">
            <v>44060</v>
          </cell>
          <cell r="D873">
            <v>65</v>
          </cell>
          <cell r="E873" t="str">
            <v>HLUSPIL200605362</v>
          </cell>
          <cell r="F873" t="str">
            <v>ICDN</v>
          </cell>
          <cell r="G873" t="str">
            <v>A1C/02/05/1</v>
          </cell>
        </row>
        <row r="874">
          <cell r="A874" t="str">
            <v>HLXU6421225</v>
          </cell>
          <cell r="B874">
            <v>40</v>
          </cell>
          <cell r="C874">
            <v>44060</v>
          </cell>
          <cell r="D874">
            <v>65</v>
          </cell>
          <cell r="E874" t="str">
            <v>HLCUBSC2007APPG5</v>
          </cell>
          <cell r="F874" t="str">
            <v>ICDN</v>
          </cell>
          <cell r="G874" t="str">
            <v>M0B/28/03/1</v>
          </cell>
        </row>
        <row r="875">
          <cell r="A875" t="str">
            <v>MSKU0545161</v>
          </cell>
          <cell r="B875">
            <v>40</v>
          </cell>
          <cell r="C875">
            <v>44061</v>
          </cell>
          <cell r="D875">
            <v>64</v>
          </cell>
          <cell r="E875" t="str">
            <v>204054956</v>
          </cell>
          <cell r="F875" t="str">
            <v>ICDN</v>
          </cell>
          <cell r="G875" t="str">
            <v>A1D/12/04/1</v>
          </cell>
        </row>
        <row r="876">
          <cell r="A876" t="str">
            <v>FCIU7428881</v>
          </cell>
          <cell r="B876">
            <v>40</v>
          </cell>
          <cell r="C876">
            <v>44062</v>
          </cell>
          <cell r="D876">
            <v>63</v>
          </cell>
          <cell r="E876" t="str">
            <v>MEDUDM187743</v>
          </cell>
          <cell r="F876" t="str">
            <v>ICDN</v>
          </cell>
          <cell r="G876" t="str">
            <v>A2C/10/02/2</v>
          </cell>
        </row>
        <row r="877">
          <cell r="A877" t="str">
            <v>APZU4389760</v>
          </cell>
          <cell r="B877">
            <v>40</v>
          </cell>
          <cell r="C877">
            <v>44063</v>
          </cell>
          <cell r="D877">
            <v>62</v>
          </cell>
          <cell r="E877" t="str">
            <v>LPL0965389</v>
          </cell>
          <cell r="F877" t="str">
            <v>ICDN</v>
          </cell>
          <cell r="G877" t="str">
            <v>A1C/14/04/3</v>
          </cell>
        </row>
        <row r="878">
          <cell r="A878" t="str">
            <v>CAIU3068011</v>
          </cell>
          <cell r="B878">
            <v>20</v>
          </cell>
          <cell r="C878">
            <v>44063</v>
          </cell>
          <cell r="D878">
            <v>62</v>
          </cell>
          <cell r="E878" t="str">
            <v>CFA0351663</v>
          </cell>
          <cell r="F878" t="str">
            <v>ICDN</v>
          </cell>
          <cell r="G878" t="str">
            <v>DG1</v>
          </cell>
        </row>
        <row r="879">
          <cell r="A879" t="str">
            <v>FDCU0056231</v>
          </cell>
          <cell r="B879">
            <v>40</v>
          </cell>
          <cell r="C879">
            <v>44063</v>
          </cell>
          <cell r="D879">
            <v>62</v>
          </cell>
          <cell r="E879" t="str">
            <v>MEDUDM187743</v>
          </cell>
          <cell r="F879" t="str">
            <v>ICDN</v>
          </cell>
          <cell r="G879" t="str">
            <v>A2D/12/01/2</v>
          </cell>
        </row>
        <row r="880">
          <cell r="A880" t="str">
            <v>HLBU1429648</v>
          </cell>
          <cell r="B880">
            <v>40</v>
          </cell>
          <cell r="C880">
            <v>44064</v>
          </cell>
          <cell r="D880">
            <v>61</v>
          </cell>
          <cell r="E880" t="str">
            <v>HLUSPIL200603875</v>
          </cell>
          <cell r="F880" t="str">
            <v>ICDN</v>
          </cell>
          <cell r="G880" t="str">
            <v>A2A/42/06/2</v>
          </cell>
        </row>
        <row r="881">
          <cell r="A881" t="str">
            <v>HLBU2012730</v>
          </cell>
          <cell r="B881">
            <v>40</v>
          </cell>
          <cell r="C881">
            <v>44064</v>
          </cell>
          <cell r="D881">
            <v>61</v>
          </cell>
          <cell r="E881" t="str">
            <v>HLUSPIL200605362</v>
          </cell>
          <cell r="F881" t="str">
            <v>ICDN</v>
          </cell>
          <cell r="G881" t="str">
            <v>A1A/46/05/3</v>
          </cell>
        </row>
        <row r="882">
          <cell r="A882" t="str">
            <v>CAIU6443991</v>
          </cell>
          <cell r="B882">
            <v>20</v>
          </cell>
          <cell r="C882">
            <v>44064</v>
          </cell>
          <cell r="D882">
            <v>61</v>
          </cell>
          <cell r="E882" t="str">
            <v>DXB0508804</v>
          </cell>
          <cell r="F882" t="str">
            <v>ICDN</v>
          </cell>
          <cell r="G882" t="str">
            <v>A1B/01/03/1</v>
          </cell>
        </row>
        <row r="883">
          <cell r="A883" t="str">
            <v>BMOU1135065</v>
          </cell>
          <cell r="B883">
            <v>20</v>
          </cell>
          <cell r="C883">
            <v>44065</v>
          </cell>
          <cell r="D883">
            <v>60</v>
          </cell>
          <cell r="E883" t="str">
            <v>COSU6267595420W</v>
          </cell>
          <cell r="F883" t="str">
            <v>ICDN</v>
          </cell>
          <cell r="G883" t="str">
            <v>A1B/61/02/1</v>
          </cell>
        </row>
        <row r="884">
          <cell r="A884" t="str">
            <v>CAIU9455553</v>
          </cell>
          <cell r="B884">
            <v>40</v>
          </cell>
          <cell r="C884">
            <v>44065</v>
          </cell>
          <cell r="D884">
            <v>60</v>
          </cell>
          <cell r="E884" t="str">
            <v>MEDUDM187743</v>
          </cell>
          <cell r="F884" t="str">
            <v>ICDN</v>
          </cell>
          <cell r="G884" t="str">
            <v>M2B/38/03/2</v>
          </cell>
        </row>
        <row r="885">
          <cell r="A885" t="str">
            <v>TGBU5744171</v>
          </cell>
          <cell r="B885">
            <v>40</v>
          </cell>
          <cell r="C885">
            <v>44065</v>
          </cell>
          <cell r="D885">
            <v>60</v>
          </cell>
          <cell r="E885" t="str">
            <v>HLUSPIL200603875</v>
          </cell>
          <cell r="F885" t="str">
            <v>ICDN</v>
          </cell>
          <cell r="G885" t="str">
            <v>A1A/80/01/1</v>
          </cell>
        </row>
        <row r="886">
          <cell r="A886" t="str">
            <v>HAMU1043439</v>
          </cell>
          <cell r="B886">
            <v>40</v>
          </cell>
          <cell r="C886">
            <v>44065</v>
          </cell>
          <cell r="D886">
            <v>60</v>
          </cell>
          <cell r="E886" t="str">
            <v>HLCUKW3200800640</v>
          </cell>
          <cell r="F886" t="str">
            <v>ICDN</v>
          </cell>
          <cell r="G886" t="str">
            <v>A1D/30/02/1</v>
          </cell>
        </row>
        <row r="887">
          <cell r="A887" t="str">
            <v>MEDU5788834</v>
          </cell>
          <cell r="B887">
            <v>20</v>
          </cell>
          <cell r="C887">
            <v>44066</v>
          </cell>
          <cell r="D887">
            <v>59</v>
          </cell>
          <cell r="E887" t="str">
            <v>MEDUDN262610</v>
          </cell>
          <cell r="F887" t="str">
            <v>ICDN</v>
          </cell>
          <cell r="G887" t="str">
            <v>CFS1A</v>
          </cell>
        </row>
        <row r="888">
          <cell r="A888" t="str">
            <v>TEMU6442026</v>
          </cell>
          <cell r="B888">
            <v>40</v>
          </cell>
          <cell r="C888">
            <v>44066</v>
          </cell>
          <cell r="D888">
            <v>59</v>
          </cell>
          <cell r="E888" t="str">
            <v>NBSL110364</v>
          </cell>
          <cell r="F888" t="str">
            <v>ICDN</v>
          </cell>
          <cell r="G888" t="str">
            <v>A1D/80/02/3</v>
          </cell>
        </row>
        <row r="889">
          <cell r="A889" t="str">
            <v>4650341</v>
          </cell>
          <cell r="B889">
            <v>40</v>
          </cell>
          <cell r="C889">
            <v>44067</v>
          </cell>
          <cell r="D889">
            <v>58</v>
          </cell>
          <cell r="E889" t="str">
            <v>910991944</v>
          </cell>
          <cell r="F889" t="str">
            <v>ICDN</v>
          </cell>
          <cell r="G889" t="e">
            <v>#N/A</v>
          </cell>
        </row>
        <row r="890">
          <cell r="A890" t="str">
            <v>HAMU1085769</v>
          </cell>
          <cell r="B890">
            <v>20</v>
          </cell>
          <cell r="C890">
            <v>44068</v>
          </cell>
          <cell r="D890">
            <v>57</v>
          </cell>
          <cell r="E890" t="str">
            <v>HLCURTM200665927</v>
          </cell>
          <cell r="F890" t="str">
            <v>ICDN</v>
          </cell>
          <cell r="G890" t="str">
            <v>M2B/09/02/1</v>
          </cell>
        </row>
        <row r="891">
          <cell r="A891" t="str">
            <v>TCLU2705220</v>
          </cell>
          <cell r="B891">
            <v>20</v>
          </cell>
          <cell r="C891">
            <v>44069</v>
          </cell>
          <cell r="D891">
            <v>56</v>
          </cell>
          <cell r="E891" t="str">
            <v>204234691</v>
          </cell>
          <cell r="F891" t="str">
            <v>ICDN</v>
          </cell>
          <cell r="G891" t="str">
            <v>FIRE</v>
          </cell>
        </row>
        <row r="892">
          <cell r="A892" t="str">
            <v>MRKU4894468</v>
          </cell>
          <cell r="B892">
            <v>40</v>
          </cell>
          <cell r="C892">
            <v>44069</v>
          </cell>
          <cell r="D892">
            <v>56</v>
          </cell>
          <cell r="E892" t="str">
            <v>203767076</v>
          </cell>
          <cell r="F892" t="str">
            <v>ICDN</v>
          </cell>
          <cell r="G892" t="str">
            <v>A2C/18/06/1</v>
          </cell>
        </row>
        <row r="893">
          <cell r="A893" t="str">
            <v>MRKU2696695</v>
          </cell>
          <cell r="B893">
            <v>40</v>
          </cell>
          <cell r="C893">
            <v>44069</v>
          </cell>
          <cell r="D893">
            <v>56</v>
          </cell>
          <cell r="E893" t="str">
            <v>203905597</v>
          </cell>
          <cell r="F893" t="str">
            <v>ICDN</v>
          </cell>
          <cell r="G893" t="str">
            <v>A2C/14/05/1</v>
          </cell>
        </row>
        <row r="894">
          <cell r="A894" t="str">
            <v>SUDU7961945</v>
          </cell>
          <cell r="B894">
            <v>20</v>
          </cell>
          <cell r="C894">
            <v>44070</v>
          </cell>
          <cell r="D894">
            <v>55</v>
          </cell>
          <cell r="E894" t="str">
            <v>599283069</v>
          </cell>
          <cell r="F894" t="str">
            <v>ICDN</v>
          </cell>
          <cell r="G894" t="str">
            <v>CFS1</v>
          </cell>
        </row>
        <row r="895">
          <cell r="A895" t="str">
            <v>MSKU3930639</v>
          </cell>
          <cell r="B895">
            <v>20</v>
          </cell>
          <cell r="C895">
            <v>44070</v>
          </cell>
          <cell r="D895">
            <v>55</v>
          </cell>
          <cell r="E895" t="str">
            <v>204019608</v>
          </cell>
          <cell r="F895" t="str">
            <v>ICDN</v>
          </cell>
          <cell r="G895" t="str">
            <v>A1B/03/05/2</v>
          </cell>
        </row>
        <row r="896">
          <cell r="A896" t="str">
            <v>MSKU8058977</v>
          </cell>
          <cell r="B896">
            <v>40</v>
          </cell>
          <cell r="C896">
            <v>44071</v>
          </cell>
          <cell r="D896">
            <v>54</v>
          </cell>
          <cell r="E896" t="str">
            <v>203909106</v>
          </cell>
          <cell r="F896" t="str">
            <v>ICDN</v>
          </cell>
          <cell r="G896" t="str">
            <v>A1A/80/02/2</v>
          </cell>
        </row>
        <row r="897">
          <cell r="A897" t="str">
            <v>TGBU2188166</v>
          </cell>
          <cell r="B897">
            <v>20</v>
          </cell>
          <cell r="C897">
            <v>44071</v>
          </cell>
          <cell r="D897">
            <v>54</v>
          </cell>
          <cell r="E897" t="str">
            <v>CFA0351663</v>
          </cell>
          <cell r="F897" t="str">
            <v>ICDN</v>
          </cell>
          <cell r="G897" t="str">
            <v>DG1</v>
          </cell>
        </row>
        <row r="898">
          <cell r="A898" t="str">
            <v>TCNU1365082</v>
          </cell>
          <cell r="B898">
            <v>40</v>
          </cell>
          <cell r="C898">
            <v>44071</v>
          </cell>
          <cell r="D898">
            <v>54</v>
          </cell>
          <cell r="E898" t="str">
            <v>MEDUDM187743</v>
          </cell>
          <cell r="F898" t="str">
            <v>ICDN</v>
          </cell>
          <cell r="G898" t="str">
            <v>A1A/62/04/2</v>
          </cell>
        </row>
        <row r="899">
          <cell r="A899" t="str">
            <v>CSNU6682058</v>
          </cell>
          <cell r="B899">
            <v>40</v>
          </cell>
          <cell r="C899">
            <v>44072</v>
          </cell>
          <cell r="D899">
            <v>53</v>
          </cell>
          <cell r="E899" t="str">
            <v>COSU6882855910</v>
          </cell>
          <cell r="F899" t="str">
            <v>ICDN</v>
          </cell>
          <cell r="G899" t="str">
            <v>A1D/50/06/1</v>
          </cell>
        </row>
        <row r="900">
          <cell r="A900" t="str">
            <v>DFSU2184810</v>
          </cell>
          <cell r="B900">
            <v>20</v>
          </cell>
          <cell r="C900">
            <v>44072</v>
          </cell>
          <cell r="D900">
            <v>53</v>
          </cell>
          <cell r="E900" t="str">
            <v>CFA0351663</v>
          </cell>
          <cell r="F900" t="str">
            <v>ICDN</v>
          </cell>
          <cell r="G900" t="str">
            <v>DG1</v>
          </cell>
        </row>
        <row r="901">
          <cell r="A901" t="str">
            <v>CMAU1349809</v>
          </cell>
          <cell r="B901">
            <v>20</v>
          </cell>
          <cell r="C901">
            <v>44072</v>
          </cell>
          <cell r="D901">
            <v>53</v>
          </cell>
          <cell r="E901" t="str">
            <v>CFA0351663</v>
          </cell>
          <cell r="F901" t="str">
            <v>ICDN</v>
          </cell>
          <cell r="G901" t="str">
            <v>DG1</v>
          </cell>
        </row>
        <row r="902">
          <cell r="A902" t="str">
            <v>CMAU1928009</v>
          </cell>
          <cell r="B902">
            <v>20</v>
          </cell>
          <cell r="C902">
            <v>44072</v>
          </cell>
          <cell r="D902">
            <v>53</v>
          </cell>
          <cell r="E902" t="str">
            <v>CFA0351663</v>
          </cell>
          <cell r="F902" t="str">
            <v>ICDN</v>
          </cell>
          <cell r="G902" t="str">
            <v>DG1</v>
          </cell>
        </row>
        <row r="903">
          <cell r="A903" t="str">
            <v>TCKU2154618</v>
          </cell>
          <cell r="B903">
            <v>20</v>
          </cell>
          <cell r="C903">
            <v>44072</v>
          </cell>
          <cell r="D903">
            <v>53</v>
          </cell>
          <cell r="E903" t="str">
            <v>MEDUND991331</v>
          </cell>
          <cell r="F903" t="str">
            <v>ICDN</v>
          </cell>
          <cell r="G903" t="str">
            <v>A1B/25/02/2</v>
          </cell>
        </row>
        <row r="904">
          <cell r="A904" t="str">
            <v>FDCU0182311</v>
          </cell>
          <cell r="B904">
            <v>40</v>
          </cell>
          <cell r="C904">
            <v>44072</v>
          </cell>
          <cell r="D904">
            <v>53</v>
          </cell>
          <cell r="E904" t="str">
            <v>HLCUDX3200809695</v>
          </cell>
          <cell r="F904" t="str">
            <v>ICDN</v>
          </cell>
          <cell r="G904" t="str">
            <v>SECUR</v>
          </cell>
        </row>
        <row r="905">
          <cell r="A905" t="str">
            <v>TEMU2288864</v>
          </cell>
          <cell r="B905">
            <v>20</v>
          </cell>
          <cell r="C905">
            <v>44073</v>
          </cell>
          <cell r="D905">
            <v>52</v>
          </cell>
          <cell r="E905" t="str">
            <v>MEDUND991331</v>
          </cell>
          <cell r="F905" t="str">
            <v>ICDN</v>
          </cell>
          <cell r="G905" t="str">
            <v>A1B/59/05/3</v>
          </cell>
        </row>
        <row r="906">
          <cell r="A906" t="str">
            <v>TRLU9298470</v>
          </cell>
          <cell r="B906">
            <v>20</v>
          </cell>
          <cell r="C906">
            <v>44073</v>
          </cell>
          <cell r="D906">
            <v>52</v>
          </cell>
          <cell r="E906" t="str">
            <v>DXB0509559</v>
          </cell>
          <cell r="F906" t="str">
            <v>ICDN</v>
          </cell>
          <cell r="G906" t="str">
            <v>CFS1D</v>
          </cell>
        </row>
        <row r="907">
          <cell r="A907" t="str">
            <v>CAIU4622555</v>
          </cell>
          <cell r="B907">
            <v>40</v>
          </cell>
          <cell r="C907">
            <v>44073</v>
          </cell>
          <cell r="D907">
            <v>52</v>
          </cell>
          <cell r="E907" t="str">
            <v>203734807</v>
          </cell>
          <cell r="F907" t="str">
            <v>ICDN</v>
          </cell>
          <cell r="G907" t="str">
            <v>M1B/82/03/2</v>
          </cell>
        </row>
        <row r="908">
          <cell r="A908" t="str">
            <v>FCIU5534708</v>
          </cell>
          <cell r="B908">
            <v>20</v>
          </cell>
          <cell r="C908">
            <v>44073</v>
          </cell>
          <cell r="D908">
            <v>52</v>
          </cell>
          <cell r="E908" t="str">
            <v>COSU6882855910</v>
          </cell>
          <cell r="F908" t="str">
            <v>ICDN</v>
          </cell>
          <cell r="G908" t="str">
            <v>A2B/21/02/2</v>
          </cell>
        </row>
        <row r="909">
          <cell r="A909" t="str">
            <v>APZU3374359</v>
          </cell>
          <cell r="B909">
            <v>20</v>
          </cell>
          <cell r="C909">
            <v>44074</v>
          </cell>
          <cell r="D909">
            <v>51</v>
          </cell>
          <cell r="E909" t="str">
            <v>AMC0927372</v>
          </cell>
          <cell r="F909" t="str">
            <v>ICDN</v>
          </cell>
          <cell r="G909" t="str">
            <v>A1B/39/03/2</v>
          </cell>
        </row>
        <row r="910">
          <cell r="A910" t="str">
            <v>TEMU2496261</v>
          </cell>
          <cell r="B910">
            <v>20</v>
          </cell>
          <cell r="C910">
            <v>44074</v>
          </cell>
          <cell r="D910">
            <v>51</v>
          </cell>
          <cell r="E910" t="str">
            <v>CFA0351663</v>
          </cell>
          <cell r="F910" t="str">
            <v>ICDN</v>
          </cell>
          <cell r="G910" t="str">
            <v>DG1</v>
          </cell>
        </row>
        <row r="911">
          <cell r="A911" t="str">
            <v>HLBU1942408</v>
          </cell>
          <cell r="B911">
            <v>40</v>
          </cell>
          <cell r="C911">
            <v>44074</v>
          </cell>
          <cell r="D911">
            <v>51</v>
          </cell>
          <cell r="E911" t="str">
            <v>HLCUCA4200756049</v>
          </cell>
          <cell r="F911" t="str">
            <v>ICDN</v>
          </cell>
          <cell r="G911" t="str">
            <v>DG1</v>
          </cell>
        </row>
        <row r="912">
          <cell r="A912" t="str">
            <v>TLLU4336113</v>
          </cell>
          <cell r="B912">
            <v>40</v>
          </cell>
          <cell r="C912">
            <v>44074</v>
          </cell>
          <cell r="D912">
            <v>51</v>
          </cell>
          <cell r="E912" t="str">
            <v>CNZY268346</v>
          </cell>
          <cell r="F912" t="str">
            <v>ICDN</v>
          </cell>
          <cell r="G912" t="str">
            <v>CFS1B</v>
          </cell>
        </row>
        <row r="913">
          <cell r="A913" t="str">
            <v>TCLU6108182</v>
          </cell>
          <cell r="B913">
            <v>40</v>
          </cell>
          <cell r="C913">
            <v>44075</v>
          </cell>
          <cell r="D913">
            <v>50</v>
          </cell>
          <cell r="E913" t="str">
            <v>LIVA31819300</v>
          </cell>
          <cell r="F913" t="str">
            <v>ICDN</v>
          </cell>
          <cell r="G913" t="str">
            <v>A1C/84/04/1</v>
          </cell>
        </row>
        <row r="914">
          <cell r="A914" t="str">
            <v>FCIU4629310</v>
          </cell>
          <cell r="B914">
            <v>20</v>
          </cell>
          <cell r="C914">
            <v>44075</v>
          </cell>
          <cell r="D914">
            <v>50</v>
          </cell>
          <cell r="E914" t="str">
            <v>ANT1342224</v>
          </cell>
          <cell r="F914" t="str">
            <v>ICDN</v>
          </cell>
          <cell r="G914" t="str">
            <v>CFS1</v>
          </cell>
        </row>
        <row r="915">
          <cell r="A915" t="str">
            <v>TCNU2987250</v>
          </cell>
          <cell r="B915">
            <v>40</v>
          </cell>
          <cell r="C915">
            <v>44076</v>
          </cell>
          <cell r="D915">
            <v>49</v>
          </cell>
          <cell r="E915" t="str">
            <v>GGZ1121108</v>
          </cell>
          <cell r="F915" t="str">
            <v>ICDN</v>
          </cell>
          <cell r="G915" t="str">
            <v>SHED1</v>
          </cell>
        </row>
        <row r="916">
          <cell r="A916" t="str">
            <v>BEAU4106678</v>
          </cell>
          <cell r="B916">
            <v>40</v>
          </cell>
          <cell r="C916">
            <v>44077</v>
          </cell>
          <cell r="D916">
            <v>48</v>
          </cell>
          <cell r="E916" t="str">
            <v>RTM1011783</v>
          </cell>
          <cell r="F916" t="str">
            <v>ICDN</v>
          </cell>
          <cell r="G916" t="str">
            <v>SHED2</v>
          </cell>
        </row>
        <row r="917">
          <cell r="A917" t="str">
            <v>YMLU8303218</v>
          </cell>
          <cell r="B917">
            <v>40</v>
          </cell>
          <cell r="C917">
            <v>44077</v>
          </cell>
          <cell r="D917">
            <v>48</v>
          </cell>
          <cell r="E917" t="str">
            <v>IBC0617155</v>
          </cell>
          <cell r="F917" t="str">
            <v>ICDN</v>
          </cell>
          <cell r="G917" t="str">
            <v>CFS1E</v>
          </cell>
        </row>
        <row r="918">
          <cell r="A918" t="str">
            <v>WSCU7639387</v>
          </cell>
          <cell r="B918">
            <v>40</v>
          </cell>
          <cell r="C918">
            <v>44077</v>
          </cell>
          <cell r="D918">
            <v>48</v>
          </cell>
          <cell r="E918" t="str">
            <v>911052693</v>
          </cell>
          <cell r="F918" t="str">
            <v>ICDN</v>
          </cell>
          <cell r="G918" t="str">
            <v>A2D/08/06/2</v>
          </cell>
        </row>
        <row r="919">
          <cell r="A919" t="str">
            <v>PCIU2852747</v>
          </cell>
          <cell r="B919">
            <v>20</v>
          </cell>
          <cell r="C919">
            <v>44077</v>
          </cell>
          <cell r="D919">
            <v>48</v>
          </cell>
          <cell r="E919" t="str">
            <v>CCU000112200</v>
          </cell>
          <cell r="F919" t="str">
            <v>ICDN</v>
          </cell>
          <cell r="G919" t="str">
            <v>A1B/73/02/2</v>
          </cell>
        </row>
        <row r="920">
          <cell r="A920" t="str">
            <v>TCKU3661160</v>
          </cell>
          <cell r="B920">
            <v>20</v>
          </cell>
          <cell r="C920">
            <v>44077</v>
          </cell>
          <cell r="D920">
            <v>48</v>
          </cell>
          <cell r="E920" t="str">
            <v>204109298</v>
          </cell>
          <cell r="F920" t="str">
            <v>ICDN</v>
          </cell>
          <cell r="G920" t="str">
            <v>FIRE</v>
          </cell>
        </row>
        <row r="921">
          <cell r="A921" t="str">
            <v>MRKU8694283</v>
          </cell>
          <cell r="B921">
            <v>20</v>
          </cell>
          <cell r="C921">
            <v>44077</v>
          </cell>
          <cell r="D921">
            <v>48</v>
          </cell>
          <cell r="E921" t="str">
            <v>204109298</v>
          </cell>
          <cell r="F921" t="str">
            <v>ICDN</v>
          </cell>
          <cell r="G921" t="str">
            <v>CFS1D</v>
          </cell>
        </row>
        <row r="922">
          <cell r="A922" t="str">
            <v>TCLU3270250</v>
          </cell>
          <cell r="B922">
            <v>20</v>
          </cell>
          <cell r="C922">
            <v>44077</v>
          </cell>
          <cell r="D922">
            <v>48</v>
          </cell>
          <cell r="E922" t="str">
            <v>CANA19643400</v>
          </cell>
          <cell r="F922" t="str">
            <v>ICDN</v>
          </cell>
          <cell r="G922" t="str">
            <v>A1B/71/03/3</v>
          </cell>
        </row>
        <row r="923">
          <cell r="A923" t="str">
            <v>TRLU7068170</v>
          </cell>
          <cell r="B923">
            <v>40</v>
          </cell>
          <cell r="C923">
            <v>44077</v>
          </cell>
          <cell r="D923">
            <v>48</v>
          </cell>
          <cell r="E923" t="str">
            <v>IBC0617155</v>
          </cell>
          <cell r="F923" t="str">
            <v>ICDN</v>
          </cell>
          <cell r="G923" t="str">
            <v>A1D/18/05/3</v>
          </cell>
        </row>
        <row r="924">
          <cell r="A924" t="str">
            <v>PCIU8344450</v>
          </cell>
          <cell r="B924">
            <v>40</v>
          </cell>
          <cell r="C924">
            <v>44078</v>
          </cell>
          <cell r="D924">
            <v>47</v>
          </cell>
          <cell r="E924" t="str">
            <v>IBC0617155</v>
          </cell>
          <cell r="F924" t="str">
            <v>ICDN</v>
          </cell>
          <cell r="G924" t="str">
            <v>SHED2</v>
          </cell>
        </row>
        <row r="925">
          <cell r="A925" t="str">
            <v>TGHU8843098</v>
          </cell>
          <cell r="B925">
            <v>40</v>
          </cell>
          <cell r="C925">
            <v>44078</v>
          </cell>
          <cell r="D925">
            <v>47</v>
          </cell>
          <cell r="E925" t="str">
            <v>IBC0617155</v>
          </cell>
          <cell r="F925" t="str">
            <v>ICDN</v>
          </cell>
          <cell r="G925" t="str">
            <v>A2C/28/06/1</v>
          </cell>
        </row>
        <row r="926">
          <cell r="A926" t="str">
            <v>FSCU6835520</v>
          </cell>
          <cell r="B926">
            <v>40</v>
          </cell>
          <cell r="C926">
            <v>44078</v>
          </cell>
          <cell r="D926">
            <v>47</v>
          </cell>
          <cell r="E926" t="str">
            <v>IBC0617155</v>
          </cell>
          <cell r="F926" t="str">
            <v>ICDN</v>
          </cell>
          <cell r="G926" t="str">
            <v>CFS1E</v>
          </cell>
        </row>
        <row r="927">
          <cell r="A927" t="str">
            <v>XINU8130070</v>
          </cell>
          <cell r="B927">
            <v>40</v>
          </cell>
          <cell r="C927">
            <v>44079</v>
          </cell>
          <cell r="D927">
            <v>46</v>
          </cell>
          <cell r="E927" t="str">
            <v>IBC0617155</v>
          </cell>
          <cell r="F927" t="str">
            <v>ICDN</v>
          </cell>
          <cell r="G927" t="str">
            <v>A1D/26/06/2</v>
          </cell>
        </row>
        <row r="928">
          <cell r="A928" t="str">
            <v>GATU8151851</v>
          </cell>
          <cell r="B928">
            <v>40</v>
          </cell>
          <cell r="C928">
            <v>44079</v>
          </cell>
          <cell r="D928">
            <v>46</v>
          </cell>
          <cell r="E928" t="str">
            <v>IBC0617155</v>
          </cell>
          <cell r="F928" t="str">
            <v>ICDN</v>
          </cell>
          <cell r="G928" t="str">
            <v>A1C/26/02/1</v>
          </cell>
        </row>
        <row r="929">
          <cell r="A929" t="str">
            <v>PCIU1415486</v>
          </cell>
          <cell r="B929">
            <v>20</v>
          </cell>
          <cell r="C929">
            <v>44079</v>
          </cell>
          <cell r="D929">
            <v>46</v>
          </cell>
          <cell r="E929" t="str">
            <v>CCU000112200</v>
          </cell>
          <cell r="F929" t="str">
            <v>ICDN</v>
          </cell>
          <cell r="G929" t="str">
            <v>FIRE</v>
          </cell>
        </row>
        <row r="930">
          <cell r="A930" t="str">
            <v>TEMU4088839</v>
          </cell>
          <cell r="B930">
            <v>20</v>
          </cell>
          <cell r="C930">
            <v>44079</v>
          </cell>
          <cell r="D930">
            <v>46</v>
          </cell>
          <cell r="E930" t="str">
            <v>NBSY031261</v>
          </cell>
          <cell r="F930" t="str">
            <v>ICDN</v>
          </cell>
          <cell r="G930" t="str">
            <v>A1B/49/03/1</v>
          </cell>
        </row>
        <row r="931">
          <cell r="A931" t="str">
            <v>EITU0122173</v>
          </cell>
          <cell r="B931">
            <v>20</v>
          </cell>
          <cell r="C931">
            <v>44079</v>
          </cell>
          <cell r="D931">
            <v>46</v>
          </cell>
          <cell r="E931" t="str">
            <v>142052894594</v>
          </cell>
          <cell r="F931" t="str">
            <v>ICDN</v>
          </cell>
          <cell r="G931" t="str">
            <v>DG1</v>
          </cell>
        </row>
        <row r="932">
          <cell r="A932" t="str">
            <v>TCLU2924871</v>
          </cell>
          <cell r="B932">
            <v>20</v>
          </cell>
          <cell r="C932">
            <v>44079</v>
          </cell>
          <cell r="D932">
            <v>46</v>
          </cell>
          <cell r="E932" t="str">
            <v>HLCUCA4200756049</v>
          </cell>
          <cell r="F932" t="str">
            <v>ICDN</v>
          </cell>
          <cell r="G932" t="str">
            <v>DG1</v>
          </cell>
        </row>
        <row r="933">
          <cell r="A933" t="str">
            <v>TEMU0661407</v>
          </cell>
          <cell r="B933">
            <v>20</v>
          </cell>
          <cell r="C933">
            <v>44079</v>
          </cell>
          <cell r="D933">
            <v>46</v>
          </cell>
          <cell r="E933" t="str">
            <v>141089328187</v>
          </cell>
          <cell r="F933" t="str">
            <v>ICDN</v>
          </cell>
          <cell r="G933" t="str">
            <v>M2B/55/03/1</v>
          </cell>
        </row>
        <row r="934">
          <cell r="A934" t="str">
            <v>HLBU1376337</v>
          </cell>
          <cell r="B934">
            <v>20</v>
          </cell>
          <cell r="C934">
            <v>44080</v>
          </cell>
          <cell r="D934">
            <v>45</v>
          </cell>
          <cell r="E934" t="str">
            <v>HLCUKW3200800746</v>
          </cell>
          <cell r="F934" t="str">
            <v>ICDN</v>
          </cell>
          <cell r="G934" t="str">
            <v>A1B/09/05/1</v>
          </cell>
        </row>
        <row r="935">
          <cell r="A935" t="str">
            <v>EITU0413693</v>
          </cell>
          <cell r="B935">
            <v>20</v>
          </cell>
          <cell r="C935">
            <v>44080</v>
          </cell>
          <cell r="D935">
            <v>45</v>
          </cell>
          <cell r="E935" t="str">
            <v>142001138946</v>
          </cell>
          <cell r="F935" t="str">
            <v>ICDN</v>
          </cell>
          <cell r="G935" t="str">
            <v>A2B/11/06/2</v>
          </cell>
        </row>
        <row r="936">
          <cell r="A936" t="str">
            <v>TCKU7075996</v>
          </cell>
          <cell r="B936">
            <v>40</v>
          </cell>
          <cell r="C936">
            <v>44080</v>
          </cell>
          <cell r="D936">
            <v>45</v>
          </cell>
          <cell r="E936" t="str">
            <v>203858114</v>
          </cell>
          <cell r="F936" t="str">
            <v>ICDN</v>
          </cell>
          <cell r="G936" t="str">
            <v>A1D/60/03/3</v>
          </cell>
        </row>
        <row r="937">
          <cell r="A937" t="str">
            <v>TGHU9231902</v>
          </cell>
          <cell r="B937">
            <v>40</v>
          </cell>
          <cell r="C937">
            <v>44080</v>
          </cell>
          <cell r="D937">
            <v>45</v>
          </cell>
          <cell r="E937" t="str">
            <v>EPIRAEESAD220532</v>
          </cell>
          <cell r="F937" t="str">
            <v>ICDN</v>
          </cell>
          <cell r="G937" t="str">
            <v>A2A/18/05/1</v>
          </cell>
        </row>
        <row r="938">
          <cell r="A938" t="str">
            <v>UASU1019653</v>
          </cell>
          <cell r="B938">
            <v>40</v>
          </cell>
          <cell r="C938">
            <v>44081</v>
          </cell>
          <cell r="D938">
            <v>44</v>
          </cell>
          <cell r="E938" t="str">
            <v>HLCUVAN200700722</v>
          </cell>
          <cell r="F938" t="str">
            <v>ICDN</v>
          </cell>
          <cell r="G938" t="str">
            <v>A1A/46/05/2</v>
          </cell>
        </row>
        <row r="939">
          <cell r="A939" t="str">
            <v>APZU4584848</v>
          </cell>
          <cell r="B939">
            <v>40</v>
          </cell>
          <cell r="C939">
            <v>44081</v>
          </cell>
          <cell r="D939">
            <v>44</v>
          </cell>
          <cell r="E939" t="str">
            <v>DXB0511053</v>
          </cell>
          <cell r="F939" t="str">
            <v>ICDN</v>
          </cell>
          <cell r="G939" t="str">
            <v>A1C/36/06/3</v>
          </cell>
        </row>
        <row r="940">
          <cell r="A940" t="str">
            <v>PCIU9145387</v>
          </cell>
          <cell r="B940">
            <v>40</v>
          </cell>
          <cell r="C940">
            <v>44081</v>
          </cell>
          <cell r="D940">
            <v>44</v>
          </cell>
          <cell r="E940" t="str">
            <v>CCU000124500</v>
          </cell>
          <cell r="F940" t="str">
            <v>ICDN</v>
          </cell>
          <cell r="G940" t="str">
            <v>M2A/64/03/1</v>
          </cell>
        </row>
        <row r="941">
          <cell r="A941" t="str">
            <v>PCIU1153956</v>
          </cell>
          <cell r="B941">
            <v>20</v>
          </cell>
          <cell r="C941">
            <v>44082</v>
          </cell>
          <cell r="D941">
            <v>43</v>
          </cell>
          <cell r="E941" t="str">
            <v>TXTC00032600</v>
          </cell>
          <cell r="F941" t="str">
            <v>ICDN</v>
          </cell>
          <cell r="G941" t="str">
            <v>M0B/67/01/1</v>
          </cell>
        </row>
        <row r="942">
          <cell r="A942" t="str">
            <v>MEDU8936025</v>
          </cell>
          <cell r="B942">
            <v>40</v>
          </cell>
          <cell r="C942">
            <v>44082</v>
          </cell>
          <cell r="D942">
            <v>43</v>
          </cell>
          <cell r="E942" t="str">
            <v>MEDUMV375933</v>
          </cell>
          <cell r="F942" t="str">
            <v>ICDN</v>
          </cell>
          <cell r="G942" t="str">
            <v>CFS1</v>
          </cell>
        </row>
        <row r="943">
          <cell r="A943" t="str">
            <v>GLDU9704280</v>
          </cell>
          <cell r="B943">
            <v>20</v>
          </cell>
          <cell r="C943">
            <v>44082</v>
          </cell>
          <cell r="D943">
            <v>43</v>
          </cell>
          <cell r="E943" t="str">
            <v>TXTC00032600</v>
          </cell>
          <cell r="F943" t="str">
            <v>ICDN</v>
          </cell>
          <cell r="G943" t="str">
            <v>A1B/07/06/3</v>
          </cell>
        </row>
        <row r="944">
          <cell r="A944" t="str">
            <v>PCIU1361918</v>
          </cell>
          <cell r="B944">
            <v>20</v>
          </cell>
          <cell r="C944">
            <v>44082</v>
          </cell>
          <cell r="D944">
            <v>43</v>
          </cell>
          <cell r="E944" t="str">
            <v>SZPS00361000</v>
          </cell>
          <cell r="F944" t="str">
            <v>ICDN</v>
          </cell>
          <cell r="G944" t="str">
            <v>A1B/19/03/3</v>
          </cell>
        </row>
        <row r="945">
          <cell r="A945" t="str">
            <v>MSCU4393453</v>
          </cell>
          <cell r="B945">
            <v>40</v>
          </cell>
          <cell r="C945">
            <v>44082</v>
          </cell>
          <cell r="D945">
            <v>43</v>
          </cell>
          <cell r="E945" t="str">
            <v>MEDUDM194871</v>
          </cell>
          <cell r="F945" t="str">
            <v>ICDN</v>
          </cell>
          <cell r="G945" t="str">
            <v>A1C/18/03/2</v>
          </cell>
        </row>
        <row r="946">
          <cell r="A946" t="str">
            <v>MEDU1336461</v>
          </cell>
          <cell r="B946">
            <v>20</v>
          </cell>
          <cell r="C946">
            <v>44082</v>
          </cell>
          <cell r="D946">
            <v>43</v>
          </cell>
          <cell r="E946" t="str">
            <v>MEDUM4322860</v>
          </cell>
          <cell r="F946" t="str">
            <v>ICDN</v>
          </cell>
          <cell r="G946" t="str">
            <v>A1B/15/05/1</v>
          </cell>
        </row>
        <row r="947">
          <cell r="A947" t="str">
            <v>SEGU4747863</v>
          </cell>
          <cell r="B947">
            <v>40</v>
          </cell>
          <cell r="C947">
            <v>44083</v>
          </cell>
          <cell r="D947">
            <v>42</v>
          </cell>
          <cell r="E947" t="str">
            <v>CFA0354805</v>
          </cell>
          <cell r="F947" t="str">
            <v>ICDN</v>
          </cell>
          <cell r="G947" t="str">
            <v>M1A/70/03/1</v>
          </cell>
        </row>
        <row r="948">
          <cell r="A948" t="str">
            <v>PCIU2793583</v>
          </cell>
          <cell r="B948">
            <v>20</v>
          </cell>
          <cell r="C948">
            <v>44083</v>
          </cell>
          <cell r="D948">
            <v>42</v>
          </cell>
          <cell r="E948" t="str">
            <v>SHSE00535400</v>
          </cell>
          <cell r="F948" t="str">
            <v>ICDN</v>
          </cell>
          <cell r="G948" t="str">
            <v>A1B/03/05/1</v>
          </cell>
        </row>
        <row r="949">
          <cell r="A949" t="str">
            <v>MSKU6845778</v>
          </cell>
          <cell r="B949">
            <v>40</v>
          </cell>
          <cell r="C949">
            <v>44083</v>
          </cell>
          <cell r="D949">
            <v>42</v>
          </cell>
          <cell r="E949">
            <v>204067619</v>
          </cell>
          <cell r="F949" t="str">
            <v>ICDN</v>
          </cell>
          <cell r="G949" t="str">
            <v>CFS1B</v>
          </cell>
        </row>
        <row r="950">
          <cell r="A950" t="str">
            <v>MARU2002145</v>
          </cell>
          <cell r="B950">
            <v>20</v>
          </cell>
          <cell r="C950">
            <v>44084</v>
          </cell>
          <cell r="D950">
            <v>41</v>
          </cell>
          <cell r="E950" t="str">
            <v>MEDUM4281207</v>
          </cell>
          <cell r="F950" t="str">
            <v>ICDN</v>
          </cell>
          <cell r="G950" t="str">
            <v>FIRE</v>
          </cell>
        </row>
        <row r="951">
          <cell r="A951" t="str">
            <v>MSDU7081684</v>
          </cell>
          <cell r="B951">
            <v>40</v>
          </cell>
          <cell r="C951">
            <v>44084</v>
          </cell>
          <cell r="D951">
            <v>41</v>
          </cell>
          <cell r="E951" t="str">
            <v>MEDUND228262</v>
          </cell>
          <cell r="F951" t="str">
            <v>ICDN</v>
          </cell>
          <cell r="G951" t="str">
            <v>A2C/22/04/2</v>
          </cell>
        </row>
        <row r="952">
          <cell r="A952" t="str">
            <v>MSKU2737950</v>
          </cell>
          <cell r="B952">
            <v>20</v>
          </cell>
          <cell r="C952">
            <v>44084</v>
          </cell>
          <cell r="D952">
            <v>41</v>
          </cell>
          <cell r="E952" t="str">
            <v>204067619</v>
          </cell>
          <cell r="F952" t="str">
            <v>ICDN</v>
          </cell>
          <cell r="G952" t="str">
            <v>A1B/13/05/1</v>
          </cell>
        </row>
        <row r="953">
          <cell r="A953" t="str">
            <v>TEMU6686090</v>
          </cell>
          <cell r="B953">
            <v>40</v>
          </cell>
          <cell r="C953">
            <v>44084</v>
          </cell>
          <cell r="D953">
            <v>41</v>
          </cell>
          <cell r="E953" t="str">
            <v>MEDUDN228262</v>
          </cell>
          <cell r="F953" t="str">
            <v>ICDN</v>
          </cell>
          <cell r="G953" t="str">
            <v>A1A/66/05/1</v>
          </cell>
        </row>
        <row r="954">
          <cell r="A954" t="str">
            <v>CXDU2139634</v>
          </cell>
          <cell r="B954">
            <v>40</v>
          </cell>
          <cell r="C954">
            <v>44084</v>
          </cell>
          <cell r="D954">
            <v>41</v>
          </cell>
          <cell r="E954" t="str">
            <v>MEDUDN228262</v>
          </cell>
          <cell r="F954" t="str">
            <v>ICDN</v>
          </cell>
          <cell r="G954" t="str">
            <v>A1A/66/06/2</v>
          </cell>
        </row>
        <row r="955">
          <cell r="A955" t="str">
            <v>TRHU2094733</v>
          </cell>
          <cell r="B955">
            <v>20</v>
          </cell>
          <cell r="C955">
            <v>44084</v>
          </cell>
          <cell r="D955">
            <v>41</v>
          </cell>
          <cell r="E955" t="str">
            <v>MEDUMV638280</v>
          </cell>
          <cell r="F955" t="str">
            <v>ICDN</v>
          </cell>
          <cell r="G955" t="str">
            <v>A1B/23/04/1</v>
          </cell>
        </row>
        <row r="956">
          <cell r="A956" t="str">
            <v>APZU3637270</v>
          </cell>
          <cell r="B956">
            <v>20</v>
          </cell>
          <cell r="C956">
            <v>44084</v>
          </cell>
          <cell r="D956">
            <v>41</v>
          </cell>
          <cell r="E956" t="str">
            <v>DXB0510987</v>
          </cell>
          <cell r="F956" t="str">
            <v>ICDN</v>
          </cell>
          <cell r="G956" t="str">
            <v>A1B/43/06/2</v>
          </cell>
        </row>
        <row r="957">
          <cell r="A957" t="str">
            <v>PCIU8884464</v>
          </cell>
          <cell r="B957">
            <v>40</v>
          </cell>
          <cell r="C957">
            <v>44084</v>
          </cell>
          <cell r="D957">
            <v>41</v>
          </cell>
          <cell r="E957" t="str">
            <v>SZPS00361000</v>
          </cell>
          <cell r="F957" t="str">
            <v>ICDN</v>
          </cell>
          <cell r="G957" t="str">
            <v>A2D/28/02/4</v>
          </cell>
        </row>
        <row r="958">
          <cell r="A958" t="str">
            <v>MEDU4901674</v>
          </cell>
          <cell r="B958">
            <v>40</v>
          </cell>
          <cell r="C958">
            <v>44084</v>
          </cell>
          <cell r="D958">
            <v>41</v>
          </cell>
          <cell r="E958" t="str">
            <v>MEDUST107407</v>
          </cell>
          <cell r="F958" t="str">
            <v>ICDN</v>
          </cell>
          <cell r="G958" t="str">
            <v>A2C/32/06/2</v>
          </cell>
        </row>
        <row r="959">
          <cell r="A959" t="str">
            <v>TCNU9739888</v>
          </cell>
          <cell r="B959">
            <v>40</v>
          </cell>
          <cell r="C959">
            <v>44085</v>
          </cell>
          <cell r="D959">
            <v>40</v>
          </cell>
          <cell r="E959" t="str">
            <v>CNBX002763</v>
          </cell>
          <cell r="F959" t="str">
            <v>ICDN</v>
          </cell>
          <cell r="G959" t="str">
            <v>A1D/44/06/4</v>
          </cell>
        </row>
        <row r="960">
          <cell r="A960" t="str">
            <v>MEDU4739286</v>
          </cell>
          <cell r="B960">
            <v>40</v>
          </cell>
          <cell r="C960">
            <v>44085</v>
          </cell>
          <cell r="D960">
            <v>40</v>
          </cell>
          <cell r="E960" t="str">
            <v>MEDUST107407</v>
          </cell>
          <cell r="F960" t="str">
            <v>ICDN</v>
          </cell>
          <cell r="G960" t="str">
            <v>CFS1B</v>
          </cell>
        </row>
        <row r="961">
          <cell r="A961" t="str">
            <v>PCIU2803716</v>
          </cell>
          <cell r="B961">
            <v>20</v>
          </cell>
          <cell r="C961">
            <v>44085</v>
          </cell>
          <cell r="D961">
            <v>40</v>
          </cell>
          <cell r="E961" t="str">
            <v>PKG000385900</v>
          </cell>
          <cell r="F961" t="str">
            <v>ICDN</v>
          </cell>
          <cell r="G961" t="str">
            <v>A1B/21/02/1</v>
          </cell>
        </row>
        <row r="962">
          <cell r="A962" t="str">
            <v>FFAU1564883</v>
          </cell>
          <cell r="B962">
            <v>40</v>
          </cell>
          <cell r="C962">
            <v>44085</v>
          </cell>
          <cell r="D962">
            <v>40</v>
          </cell>
          <cell r="E962" t="str">
            <v>MEDUDN285777</v>
          </cell>
          <cell r="F962" t="str">
            <v>ICDN</v>
          </cell>
          <cell r="G962" t="str">
            <v>CFS1</v>
          </cell>
        </row>
        <row r="963">
          <cell r="A963" t="str">
            <v>OOLU0273701</v>
          </cell>
          <cell r="B963">
            <v>20</v>
          </cell>
          <cell r="C963">
            <v>44086</v>
          </cell>
          <cell r="D963">
            <v>39</v>
          </cell>
          <cell r="E963" t="str">
            <v>COSU6272637670</v>
          </cell>
          <cell r="F963" t="str">
            <v>ICDN</v>
          </cell>
          <cell r="G963" t="str">
            <v>A1B/49/06/1</v>
          </cell>
        </row>
        <row r="964">
          <cell r="A964" t="str">
            <v>MEDU4715833</v>
          </cell>
          <cell r="B964">
            <v>40</v>
          </cell>
          <cell r="C964">
            <v>44087</v>
          </cell>
          <cell r="D964">
            <v>38</v>
          </cell>
          <cell r="E964" t="str">
            <v>MEDUST107407</v>
          </cell>
          <cell r="F964" t="str">
            <v>ICDN</v>
          </cell>
          <cell r="G964" t="str">
            <v>A3A/24/03/1</v>
          </cell>
        </row>
        <row r="965">
          <cell r="A965" t="str">
            <v>MSKU2478571</v>
          </cell>
          <cell r="B965">
            <v>20</v>
          </cell>
          <cell r="C965">
            <v>44087</v>
          </cell>
          <cell r="D965">
            <v>38</v>
          </cell>
          <cell r="E965" t="str">
            <v>204718264</v>
          </cell>
          <cell r="F965" t="str">
            <v>ICDN</v>
          </cell>
          <cell r="G965" t="str">
            <v>A1B/45/05/3</v>
          </cell>
        </row>
        <row r="966">
          <cell r="A966" t="str">
            <v>MEDU5535564</v>
          </cell>
          <cell r="B966">
            <v>20</v>
          </cell>
          <cell r="C966">
            <v>44088</v>
          </cell>
          <cell r="D966">
            <v>37</v>
          </cell>
          <cell r="E966" t="str">
            <v>MEDUDN285272</v>
          </cell>
          <cell r="F966" t="str">
            <v>ICDN</v>
          </cell>
          <cell r="G966" t="str">
            <v>SHED1</v>
          </cell>
        </row>
        <row r="967">
          <cell r="A967" t="str">
            <v>MSDU7573540</v>
          </cell>
          <cell r="B967">
            <v>40</v>
          </cell>
          <cell r="C967">
            <v>44088</v>
          </cell>
          <cell r="D967">
            <v>37</v>
          </cell>
          <cell r="E967" t="str">
            <v>MEDUST107407</v>
          </cell>
          <cell r="F967" t="str">
            <v>ICDN</v>
          </cell>
          <cell r="G967" t="str">
            <v>A1A/46/02/1</v>
          </cell>
        </row>
        <row r="968">
          <cell r="A968" t="str">
            <v>TGHU5110688</v>
          </cell>
          <cell r="B968">
            <v>40</v>
          </cell>
          <cell r="C968">
            <v>44088</v>
          </cell>
          <cell r="D968">
            <v>37</v>
          </cell>
          <cell r="E968" t="str">
            <v>DXB0511674</v>
          </cell>
          <cell r="F968" t="str">
            <v>ICDN</v>
          </cell>
          <cell r="G968" t="str">
            <v>M1B/82/02/2</v>
          </cell>
        </row>
        <row r="969">
          <cell r="A969" t="str">
            <v>MEDU7490469</v>
          </cell>
          <cell r="B969">
            <v>40</v>
          </cell>
          <cell r="C969">
            <v>44088</v>
          </cell>
          <cell r="D969">
            <v>37</v>
          </cell>
          <cell r="E969" t="str">
            <v>MEDUST107407</v>
          </cell>
          <cell r="F969" t="str">
            <v>ICDN</v>
          </cell>
          <cell r="G969" t="str">
            <v>A2C/28/04/3</v>
          </cell>
        </row>
        <row r="970">
          <cell r="A970" t="str">
            <v>TRLU6620855</v>
          </cell>
          <cell r="B970">
            <v>40</v>
          </cell>
          <cell r="C970">
            <v>44088</v>
          </cell>
          <cell r="D970">
            <v>37</v>
          </cell>
          <cell r="E970" t="str">
            <v>EPIRCHNNGB273528</v>
          </cell>
          <cell r="F970" t="str">
            <v>ICDN</v>
          </cell>
          <cell r="G970" t="str">
            <v>A2D/24/03/1</v>
          </cell>
        </row>
        <row r="971">
          <cell r="A971" t="str">
            <v>FBIU0418690</v>
          </cell>
          <cell r="B971">
            <v>20</v>
          </cell>
          <cell r="C971">
            <v>44088</v>
          </cell>
          <cell r="D971">
            <v>37</v>
          </cell>
          <cell r="E971" t="str">
            <v>MEDUPL149283</v>
          </cell>
          <cell r="F971" t="str">
            <v>ICDN</v>
          </cell>
          <cell r="G971" t="str">
            <v>CFS1A</v>
          </cell>
        </row>
        <row r="972">
          <cell r="A972" t="str">
            <v>TCKU2096996</v>
          </cell>
          <cell r="B972">
            <v>20</v>
          </cell>
          <cell r="C972">
            <v>44089</v>
          </cell>
          <cell r="D972">
            <v>36</v>
          </cell>
          <cell r="E972" t="str">
            <v>FSH0203937</v>
          </cell>
          <cell r="F972" t="str">
            <v>ICDN</v>
          </cell>
          <cell r="G972" t="str">
            <v>CFS1D</v>
          </cell>
        </row>
        <row r="973">
          <cell r="A973" t="str">
            <v>MSCU6628583</v>
          </cell>
          <cell r="B973">
            <v>20</v>
          </cell>
          <cell r="C973">
            <v>44089</v>
          </cell>
          <cell r="D973">
            <v>36</v>
          </cell>
          <cell r="E973" t="str">
            <v>MEDUPL149283</v>
          </cell>
          <cell r="F973" t="str">
            <v>ICDN</v>
          </cell>
          <cell r="G973" t="str">
            <v>FIRE</v>
          </cell>
        </row>
        <row r="974">
          <cell r="A974" t="str">
            <v>MRSU3487305</v>
          </cell>
          <cell r="B974">
            <v>40</v>
          </cell>
          <cell r="C974">
            <v>44089</v>
          </cell>
          <cell r="D974">
            <v>36</v>
          </cell>
          <cell r="E974">
            <v>204381987</v>
          </cell>
          <cell r="F974" t="str">
            <v>ICDN</v>
          </cell>
          <cell r="G974" t="str">
            <v>A1C/10/02/3</v>
          </cell>
        </row>
        <row r="975">
          <cell r="A975" t="str">
            <v>BSIU8021291</v>
          </cell>
          <cell r="B975">
            <v>40</v>
          </cell>
          <cell r="C975">
            <v>44090</v>
          </cell>
          <cell r="D975">
            <v>35</v>
          </cell>
          <cell r="E975" t="str">
            <v>TAJM00184600</v>
          </cell>
          <cell r="F975" t="str">
            <v>ICDN</v>
          </cell>
          <cell r="G975" t="str">
            <v>M0B/32/03/2</v>
          </cell>
        </row>
        <row r="976">
          <cell r="A976" t="str">
            <v>MSKU8417969</v>
          </cell>
          <cell r="B976">
            <v>40</v>
          </cell>
          <cell r="C976">
            <v>44090</v>
          </cell>
          <cell r="D976">
            <v>35</v>
          </cell>
          <cell r="E976" t="str">
            <v>R02752691</v>
          </cell>
          <cell r="F976" t="str">
            <v>ICDN</v>
          </cell>
          <cell r="G976" t="str">
            <v>CFS1E</v>
          </cell>
        </row>
        <row r="977">
          <cell r="A977" t="str">
            <v>MRKU3070319</v>
          </cell>
          <cell r="B977">
            <v>40</v>
          </cell>
          <cell r="C977">
            <v>44090</v>
          </cell>
          <cell r="D977">
            <v>35</v>
          </cell>
          <cell r="E977" t="str">
            <v>204723473</v>
          </cell>
          <cell r="F977" t="str">
            <v>ICDN</v>
          </cell>
          <cell r="G977" t="str">
            <v>A1C/74/04/3</v>
          </cell>
        </row>
        <row r="978">
          <cell r="A978" t="str">
            <v>MRKU3131190</v>
          </cell>
          <cell r="B978">
            <v>40</v>
          </cell>
          <cell r="C978">
            <v>44090</v>
          </cell>
          <cell r="D978">
            <v>35</v>
          </cell>
          <cell r="E978" t="str">
            <v>204723473</v>
          </cell>
          <cell r="F978" t="str">
            <v>ICDN</v>
          </cell>
          <cell r="G978" t="str">
            <v>A1C/70/02/3</v>
          </cell>
        </row>
        <row r="979">
          <cell r="A979" t="str">
            <v>SUDU8577744</v>
          </cell>
          <cell r="B979">
            <v>40</v>
          </cell>
          <cell r="C979">
            <v>44090</v>
          </cell>
          <cell r="D979">
            <v>35</v>
          </cell>
          <cell r="E979" t="str">
            <v>204842087</v>
          </cell>
          <cell r="F979" t="str">
            <v>ICDN</v>
          </cell>
          <cell r="G979" t="str">
            <v>A1C/70/06/2</v>
          </cell>
        </row>
        <row r="980">
          <cell r="A980" t="str">
            <v>TGBU6682496</v>
          </cell>
          <cell r="B980">
            <v>40</v>
          </cell>
          <cell r="C980">
            <v>44090</v>
          </cell>
          <cell r="D980">
            <v>35</v>
          </cell>
          <cell r="E980" t="str">
            <v>R02752691</v>
          </cell>
          <cell r="F980" t="str">
            <v>ICDN</v>
          </cell>
          <cell r="G980" t="str">
            <v>SHED2</v>
          </cell>
        </row>
        <row r="981">
          <cell r="A981" t="str">
            <v>PCIU8513479</v>
          </cell>
          <cell r="B981">
            <v>40</v>
          </cell>
          <cell r="C981">
            <v>44090</v>
          </cell>
          <cell r="D981">
            <v>35</v>
          </cell>
          <cell r="E981" t="str">
            <v>TXSV00499500</v>
          </cell>
          <cell r="F981" t="str">
            <v>ICDN</v>
          </cell>
          <cell r="G981" t="str">
            <v>A1C/34/05/2</v>
          </cell>
        </row>
        <row r="982">
          <cell r="A982" t="str">
            <v>PCIU9141289</v>
          </cell>
          <cell r="B982">
            <v>40</v>
          </cell>
          <cell r="C982">
            <v>44090</v>
          </cell>
          <cell r="D982">
            <v>35</v>
          </cell>
          <cell r="E982" t="str">
            <v>TXSV00499500</v>
          </cell>
          <cell r="F982" t="str">
            <v>ICDN</v>
          </cell>
          <cell r="G982" t="str">
            <v>A2A/02/03/2</v>
          </cell>
        </row>
        <row r="983">
          <cell r="A983" t="str">
            <v>SUDU5796482</v>
          </cell>
          <cell r="B983">
            <v>40</v>
          </cell>
          <cell r="C983">
            <v>44090</v>
          </cell>
          <cell r="D983">
            <v>35</v>
          </cell>
          <cell r="E983" t="str">
            <v>204367509</v>
          </cell>
          <cell r="F983" t="str">
            <v>ICDN</v>
          </cell>
          <cell r="G983" t="str">
            <v>A2D/20/01/1</v>
          </cell>
        </row>
        <row r="984">
          <cell r="A984" t="str">
            <v>MSKU7240863</v>
          </cell>
          <cell r="B984">
            <v>20</v>
          </cell>
          <cell r="C984">
            <v>44091</v>
          </cell>
          <cell r="D984">
            <v>34</v>
          </cell>
          <cell r="E984" t="str">
            <v>204695149</v>
          </cell>
          <cell r="F984" t="str">
            <v>ICDN</v>
          </cell>
          <cell r="G984" t="str">
            <v>A1B/65/03/1</v>
          </cell>
        </row>
        <row r="985">
          <cell r="A985" t="str">
            <v>CMAU6401788</v>
          </cell>
          <cell r="B985">
            <v>40</v>
          </cell>
          <cell r="C985">
            <v>44091</v>
          </cell>
          <cell r="D985">
            <v>34</v>
          </cell>
          <cell r="E985" t="str">
            <v>WHJF009309</v>
          </cell>
          <cell r="F985" t="str">
            <v>ICDN</v>
          </cell>
          <cell r="G985" t="str">
            <v>CFS1E</v>
          </cell>
        </row>
        <row r="986">
          <cell r="A986" t="str">
            <v>BEAU4151281</v>
          </cell>
          <cell r="B986">
            <v>40</v>
          </cell>
          <cell r="C986">
            <v>44092</v>
          </cell>
          <cell r="D986">
            <v>33</v>
          </cell>
          <cell r="E986" t="str">
            <v>NBSY031990</v>
          </cell>
          <cell r="F986" t="str">
            <v>ICDN</v>
          </cell>
          <cell r="G986" t="str">
            <v>CFS1C</v>
          </cell>
        </row>
        <row r="987">
          <cell r="A987" t="str">
            <v>BSIU9120473</v>
          </cell>
          <cell r="B987">
            <v>40</v>
          </cell>
          <cell r="C987">
            <v>44092</v>
          </cell>
          <cell r="D987">
            <v>33</v>
          </cell>
          <cell r="E987" t="str">
            <v>EPIRINDMUN207590</v>
          </cell>
          <cell r="F987" t="str">
            <v>ICDN</v>
          </cell>
          <cell r="G987" t="str">
            <v>CFS1</v>
          </cell>
        </row>
        <row r="988">
          <cell r="A988" t="str">
            <v>SEGU5857504</v>
          </cell>
          <cell r="B988">
            <v>40</v>
          </cell>
          <cell r="C988">
            <v>44092</v>
          </cell>
          <cell r="D988">
            <v>33</v>
          </cell>
          <cell r="E988" t="str">
            <v>NB9BM8951400</v>
          </cell>
          <cell r="F988" t="str">
            <v>ICDN</v>
          </cell>
          <cell r="G988" t="str">
            <v>SHED1</v>
          </cell>
        </row>
        <row r="989">
          <cell r="A989" t="str">
            <v>GAOU6062654</v>
          </cell>
          <cell r="B989">
            <v>40</v>
          </cell>
          <cell r="C989">
            <v>44092</v>
          </cell>
          <cell r="D989">
            <v>33</v>
          </cell>
          <cell r="E989" t="str">
            <v>WHJF009309</v>
          </cell>
          <cell r="F989" t="str">
            <v>ICDN</v>
          </cell>
          <cell r="G989" t="str">
            <v>A1D/18/05/1</v>
          </cell>
        </row>
        <row r="990">
          <cell r="A990" t="str">
            <v>BMOU5777696</v>
          </cell>
          <cell r="B990">
            <v>40</v>
          </cell>
          <cell r="C990">
            <v>44092</v>
          </cell>
          <cell r="D990">
            <v>33</v>
          </cell>
          <cell r="E990">
            <v>146000680715</v>
          </cell>
          <cell r="F990" t="str">
            <v>ICDN</v>
          </cell>
          <cell r="G990" t="str">
            <v>CFS1E</v>
          </cell>
        </row>
        <row r="991">
          <cell r="A991" t="str">
            <v>OOCU8189273</v>
          </cell>
          <cell r="B991">
            <v>40</v>
          </cell>
          <cell r="C991">
            <v>44092</v>
          </cell>
          <cell r="D991">
            <v>33</v>
          </cell>
          <cell r="E991" t="str">
            <v>COSU6883211960</v>
          </cell>
          <cell r="F991" t="str">
            <v>ICDN</v>
          </cell>
          <cell r="G991" t="str">
            <v>CFS1B</v>
          </cell>
        </row>
        <row r="992">
          <cell r="A992" t="str">
            <v>BMOU6618894</v>
          </cell>
          <cell r="B992">
            <v>40</v>
          </cell>
          <cell r="C992">
            <v>44092</v>
          </cell>
          <cell r="D992">
            <v>33</v>
          </cell>
          <cell r="E992" t="str">
            <v>WHJF009309</v>
          </cell>
          <cell r="F992" t="str">
            <v>ICDN</v>
          </cell>
          <cell r="G992" t="str">
            <v>A1A/74/03/2</v>
          </cell>
        </row>
        <row r="993">
          <cell r="A993" t="str">
            <v>TCKU6272455</v>
          </cell>
          <cell r="B993">
            <v>40</v>
          </cell>
          <cell r="C993">
            <v>44093</v>
          </cell>
          <cell r="D993">
            <v>32</v>
          </cell>
          <cell r="E993" t="str">
            <v>WHJF009309</v>
          </cell>
          <cell r="F993" t="str">
            <v>ICDN</v>
          </cell>
          <cell r="G993" t="str">
            <v>A1A/40/02/1</v>
          </cell>
        </row>
        <row r="994">
          <cell r="A994" t="str">
            <v>CMAU7214610</v>
          </cell>
          <cell r="B994">
            <v>40</v>
          </cell>
          <cell r="C994">
            <v>44093</v>
          </cell>
          <cell r="D994">
            <v>32</v>
          </cell>
          <cell r="E994" t="str">
            <v>WHJF009309</v>
          </cell>
          <cell r="F994" t="str">
            <v>ICDN</v>
          </cell>
          <cell r="G994" t="str">
            <v>A2A/28/05/3</v>
          </cell>
        </row>
        <row r="995">
          <cell r="A995" t="str">
            <v>PCIU0153519</v>
          </cell>
          <cell r="B995">
            <v>20</v>
          </cell>
          <cell r="C995">
            <v>44093</v>
          </cell>
          <cell r="D995">
            <v>32</v>
          </cell>
          <cell r="E995" t="str">
            <v>TXSV01818700</v>
          </cell>
          <cell r="F995" t="str">
            <v>ICDN</v>
          </cell>
          <cell r="G995" t="str">
            <v>CFS1</v>
          </cell>
        </row>
        <row r="996">
          <cell r="A996" t="str">
            <v>MRKU4490851</v>
          </cell>
          <cell r="B996">
            <v>40</v>
          </cell>
          <cell r="C996">
            <v>44093</v>
          </cell>
          <cell r="D996">
            <v>32</v>
          </cell>
          <cell r="E996">
            <v>204632694</v>
          </cell>
          <cell r="F996" t="str">
            <v>ICDN</v>
          </cell>
          <cell r="G996" t="str">
            <v>A2C/44/05/2</v>
          </cell>
        </row>
        <row r="997">
          <cell r="A997" t="str">
            <v>MSKU9482399</v>
          </cell>
          <cell r="B997">
            <v>40</v>
          </cell>
          <cell r="C997">
            <v>44093</v>
          </cell>
          <cell r="D997">
            <v>32</v>
          </cell>
          <cell r="E997">
            <v>591882920</v>
          </cell>
          <cell r="F997" t="str">
            <v>ICDN</v>
          </cell>
          <cell r="G997" t="str">
            <v>A1C/40/06/3</v>
          </cell>
        </row>
        <row r="998">
          <cell r="A998" t="str">
            <v>TCKU6185962</v>
          </cell>
          <cell r="B998">
            <v>40</v>
          </cell>
          <cell r="C998">
            <v>44093</v>
          </cell>
          <cell r="D998">
            <v>32</v>
          </cell>
          <cell r="E998" t="str">
            <v>OOLU2643147970</v>
          </cell>
          <cell r="F998" t="str">
            <v>ICDN</v>
          </cell>
          <cell r="G998" t="str">
            <v>SHED2</v>
          </cell>
        </row>
        <row r="999">
          <cell r="A999" t="str">
            <v>MSKU9024457</v>
          </cell>
          <cell r="B999">
            <v>40</v>
          </cell>
          <cell r="C999">
            <v>44093</v>
          </cell>
          <cell r="D999">
            <v>32</v>
          </cell>
          <cell r="E999">
            <v>203837049</v>
          </cell>
          <cell r="F999" t="str">
            <v>ICDN</v>
          </cell>
          <cell r="G999" t="str">
            <v>SHED1</v>
          </cell>
        </row>
        <row r="1000">
          <cell r="A1000" t="str">
            <v>FSCU8468872</v>
          </cell>
          <cell r="B1000">
            <v>40</v>
          </cell>
          <cell r="C1000">
            <v>44093</v>
          </cell>
          <cell r="D1000">
            <v>32</v>
          </cell>
          <cell r="E1000" t="str">
            <v>COSU6273548760</v>
          </cell>
          <cell r="F1000" t="str">
            <v>ICDN</v>
          </cell>
          <cell r="G1000" t="str">
            <v>A2A/02/03/4</v>
          </cell>
        </row>
        <row r="1001">
          <cell r="A1001" t="str">
            <v>UETU5361965</v>
          </cell>
          <cell r="B1001">
            <v>40</v>
          </cell>
          <cell r="C1001">
            <v>44093</v>
          </cell>
          <cell r="D1001">
            <v>32</v>
          </cell>
          <cell r="E1001" t="str">
            <v>COSU6272790150</v>
          </cell>
          <cell r="F1001" t="str">
            <v>ICDN</v>
          </cell>
          <cell r="G1001" t="str">
            <v>A1C/06/02/2</v>
          </cell>
        </row>
        <row r="1002">
          <cell r="A1002" t="str">
            <v>RSLU2011207</v>
          </cell>
          <cell r="B1002">
            <v>20</v>
          </cell>
          <cell r="C1002">
            <v>44093</v>
          </cell>
          <cell r="D1002">
            <v>32</v>
          </cell>
          <cell r="E1002" t="str">
            <v>SEL000231500</v>
          </cell>
          <cell r="F1002" t="str">
            <v>ICDN</v>
          </cell>
          <cell r="G1002" t="str">
            <v>M1B/35/03/1</v>
          </cell>
        </row>
        <row r="1003">
          <cell r="A1003" t="str">
            <v>PCIU1498650</v>
          </cell>
          <cell r="B1003">
            <v>20</v>
          </cell>
          <cell r="C1003">
            <v>44093</v>
          </cell>
          <cell r="D1003">
            <v>32</v>
          </cell>
          <cell r="E1003" t="str">
            <v>SHFG00154900</v>
          </cell>
          <cell r="F1003" t="str">
            <v>ICDN</v>
          </cell>
          <cell r="G1003" t="str">
            <v>SHED1</v>
          </cell>
        </row>
        <row r="1004">
          <cell r="A1004" t="str">
            <v>PCIU0128202</v>
          </cell>
          <cell r="B1004">
            <v>20</v>
          </cell>
          <cell r="C1004">
            <v>44094</v>
          </cell>
          <cell r="D1004">
            <v>31</v>
          </cell>
          <cell r="E1004" t="str">
            <v>CCU000146200</v>
          </cell>
          <cell r="F1004" t="str">
            <v>ICDN</v>
          </cell>
          <cell r="G1004" t="str">
            <v>CFS1D</v>
          </cell>
        </row>
        <row r="1005">
          <cell r="A1005" t="str">
            <v>PCIU1924210</v>
          </cell>
          <cell r="B1005">
            <v>20</v>
          </cell>
          <cell r="C1005">
            <v>44094</v>
          </cell>
          <cell r="D1005">
            <v>31</v>
          </cell>
          <cell r="E1005" t="str">
            <v>CCU000146200</v>
          </cell>
          <cell r="F1005" t="str">
            <v>ICDN</v>
          </cell>
          <cell r="G1005" t="str">
            <v>FIRE</v>
          </cell>
        </row>
        <row r="1006">
          <cell r="A1006" t="str">
            <v>CAIU4901694</v>
          </cell>
          <cell r="B1006">
            <v>40</v>
          </cell>
          <cell r="C1006">
            <v>44094</v>
          </cell>
          <cell r="D1006">
            <v>31</v>
          </cell>
          <cell r="E1006" t="str">
            <v>MEDUMV777039</v>
          </cell>
          <cell r="F1006" t="str">
            <v>ICDN</v>
          </cell>
          <cell r="G1006" t="str">
            <v>A1D/38/02/3</v>
          </cell>
        </row>
        <row r="1007">
          <cell r="A1007" t="str">
            <v>CXDU1935339</v>
          </cell>
          <cell r="B1007">
            <v>20</v>
          </cell>
          <cell r="C1007">
            <v>44094</v>
          </cell>
          <cell r="D1007">
            <v>31</v>
          </cell>
          <cell r="E1007" t="str">
            <v>WECC2012EMB1072</v>
          </cell>
          <cell r="F1007" t="str">
            <v>ICDN</v>
          </cell>
          <cell r="G1007" t="str">
            <v>CFS1</v>
          </cell>
        </row>
        <row r="1008">
          <cell r="A1008" t="str">
            <v>TCNU3287522</v>
          </cell>
          <cell r="B1008">
            <v>40</v>
          </cell>
          <cell r="C1008">
            <v>44094</v>
          </cell>
          <cell r="D1008">
            <v>31</v>
          </cell>
          <cell r="E1008" t="str">
            <v>MEDUNC291170</v>
          </cell>
          <cell r="F1008" t="str">
            <v>ICDN</v>
          </cell>
          <cell r="G1008" t="str">
            <v>A1A/44/02/1</v>
          </cell>
        </row>
        <row r="1009">
          <cell r="A1009" t="str">
            <v>CLHU8568180</v>
          </cell>
          <cell r="B1009">
            <v>40</v>
          </cell>
          <cell r="C1009">
            <v>44094</v>
          </cell>
          <cell r="D1009">
            <v>31</v>
          </cell>
          <cell r="E1009" t="str">
            <v>MEDUMV777039</v>
          </cell>
          <cell r="F1009" t="str">
            <v>ICDN</v>
          </cell>
          <cell r="G1009" t="str">
            <v>SHED2</v>
          </cell>
        </row>
        <row r="1010">
          <cell r="A1010" t="str">
            <v>MEDU4433721</v>
          </cell>
          <cell r="B1010">
            <v>40</v>
          </cell>
          <cell r="C1010">
            <v>44095</v>
          </cell>
          <cell r="D1010">
            <v>30</v>
          </cell>
          <cell r="E1010" t="str">
            <v>MEDUMV777039</v>
          </cell>
          <cell r="F1010" t="str">
            <v>ICDN</v>
          </cell>
          <cell r="G1010" t="str">
            <v>A1D/68/06/2</v>
          </cell>
        </row>
        <row r="1011">
          <cell r="A1011" t="str">
            <v>MEDU4598470</v>
          </cell>
          <cell r="B1011">
            <v>40</v>
          </cell>
          <cell r="C1011">
            <v>44095</v>
          </cell>
          <cell r="D1011">
            <v>30</v>
          </cell>
          <cell r="E1011" t="str">
            <v>MEDUMV777039</v>
          </cell>
          <cell r="F1011" t="str">
            <v>ICDN</v>
          </cell>
          <cell r="G1011" t="str">
            <v>A1C/38/03/1</v>
          </cell>
        </row>
        <row r="1012">
          <cell r="A1012" t="str">
            <v>AMFU8862089</v>
          </cell>
          <cell r="B1012">
            <v>40</v>
          </cell>
          <cell r="C1012">
            <v>44095</v>
          </cell>
          <cell r="D1012">
            <v>30</v>
          </cell>
          <cell r="E1012" t="str">
            <v>MEDUMV777039</v>
          </cell>
          <cell r="F1012" t="str">
            <v>ICDN</v>
          </cell>
          <cell r="G1012" t="str">
            <v>A1C/80/03/2</v>
          </cell>
        </row>
        <row r="1013">
          <cell r="A1013" t="str">
            <v>KKFU1731857</v>
          </cell>
          <cell r="B1013">
            <v>40</v>
          </cell>
          <cell r="C1013">
            <v>44095</v>
          </cell>
          <cell r="D1013">
            <v>30</v>
          </cell>
          <cell r="E1013" t="str">
            <v>MEDUL8345000</v>
          </cell>
          <cell r="F1013" t="str">
            <v>ICDN</v>
          </cell>
          <cell r="G1013" t="str">
            <v>A2A/02/06/3</v>
          </cell>
        </row>
        <row r="1014">
          <cell r="A1014" t="str">
            <v>PCIU1170608</v>
          </cell>
          <cell r="B1014">
            <v>20</v>
          </cell>
          <cell r="C1014">
            <v>44095</v>
          </cell>
          <cell r="D1014">
            <v>30</v>
          </cell>
          <cell r="E1014" t="str">
            <v>CCU000146200</v>
          </cell>
          <cell r="F1014" t="str">
            <v>ICDN</v>
          </cell>
          <cell r="G1014" t="str">
            <v>A1B/33/06/3</v>
          </cell>
        </row>
        <row r="1015">
          <cell r="A1015" t="str">
            <v>GLDU9880295</v>
          </cell>
          <cell r="B1015">
            <v>20</v>
          </cell>
          <cell r="C1015">
            <v>44095</v>
          </cell>
          <cell r="D1015">
            <v>30</v>
          </cell>
          <cell r="E1015" t="str">
            <v>SEL000231400</v>
          </cell>
          <cell r="F1015" t="str">
            <v>ICDN</v>
          </cell>
          <cell r="G1015" t="str">
            <v>A1B/49/02/3</v>
          </cell>
        </row>
        <row r="1016">
          <cell r="A1016" t="str">
            <v>SUDU7592111</v>
          </cell>
          <cell r="B1016">
            <v>20</v>
          </cell>
          <cell r="C1016">
            <v>44095</v>
          </cell>
          <cell r="D1016">
            <v>30</v>
          </cell>
          <cell r="E1016" t="str">
            <v>204721917</v>
          </cell>
          <cell r="F1016" t="str">
            <v>ICDN</v>
          </cell>
          <cell r="G1016" t="str">
            <v>CFS1</v>
          </cell>
        </row>
        <row r="1017">
          <cell r="A1017" t="str">
            <v>TCNU7656608</v>
          </cell>
          <cell r="B1017">
            <v>40</v>
          </cell>
          <cell r="C1017">
            <v>44095</v>
          </cell>
          <cell r="D1017">
            <v>30</v>
          </cell>
          <cell r="E1017" t="str">
            <v>MEDUMV777039</v>
          </cell>
          <cell r="F1017" t="str">
            <v>ICDN</v>
          </cell>
          <cell r="G1017" t="str">
            <v>A2C/36/06/2</v>
          </cell>
        </row>
        <row r="1018">
          <cell r="A1018" t="str">
            <v>MEDU9377045</v>
          </cell>
          <cell r="B1018">
            <v>40</v>
          </cell>
          <cell r="C1018">
            <v>44095</v>
          </cell>
          <cell r="D1018">
            <v>30</v>
          </cell>
          <cell r="E1018" t="str">
            <v>MEDUMV777039</v>
          </cell>
          <cell r="F1018" t="str">
            <v>ICDN</v>
          </cell>
          <cell r="G1018" t="str">
            <v>A1A/58/03/3</v>
          </cell>
        </row>
        <row r="1019">
          <cell r="A1019" t="str">
            <v>MSDU7453117</v>
          </cell>
          <cell r="B1019">
            <v>40</v>
          </cell>
          <cell r="C1019">
            <v>44096</v>
          </cell>
          <cell r="D1019">
            <v>29</v>
          </cell>
          <cell r="E1019" t="str">
            <v>MEDUST107407</v>
          </cell>
          <cell r="F1019" t="str">
            <v>ICDN</v>
          </cell>
          <cell r="G1019" t="str">
            <v>CFS1</v>
          </cell>
        </row>
        <row r="1020">
          <cell r="A1020" t="str">
            <v>TCLU5884556</v>
          </cell>
          <cell r="B1020">
            <v>40</v>
          </cell>
          <cell r="C1020">
            <v>44096</v>
          </cell>
          <cell r="D1020">
            <v>29</v>
          </cell>
          <cell r="E1020" t="str">
            <v>MEDUMV777039</v>
          </cell>
          <cell r="F1020" t="str">
            <v>ICDN</v>
          </cell>
          <cell r="G1020" t="str">
            <v>A2C/44/02/1</v>
          </cell>
        </row>
        <row r="1021">
          <cell r="A1021" t="str">
            <v>TCLU5578221</v>
          </cell>
          <cell r="B1021">
            <v>40</v>
          </cell>
          <cell r="C1021">
            <v>44096</v>
          </cell>
          <cell r="D1021">
            <v>29</v>
          </cell>
          <cell r="E1021" t="str">
            <v>MEDUMV777039</v>
          </cell>
          <cell r="F1021" t="str">
            <v>ICDN</v>
          </cell>
          <cell r="G1021" t="str">
            <v>CFS1E</v>
          </cell>
        </row>
        <row r="1022">
          <cell r="A1022" t="str">
            <v>FCIU4666171</v>
          </cell>
          <cell r="B1022">
            <v>20</v>
          </cell>
          <cell r="C1022">
            <v>44096</v>
          </cell>
          <cell r="D1022">
            <v>29</v>
          </cell>
          <cell r="E1022" t="str">
            <v>CCU000146200</v>
          </cell>
          <cell r="F1022" t="str">
            <v>ICDN</v>
          </cell>
          <cell r="G1022" t="str">
            <v>CFS1</v>
          </cell>
        </row>
        <row r="1023">
          <cell r="A1023" t="str">
            <v>MOAU0582342</v>
          </cell>
          <cell r="B1023">
            <v>20</v>
          </cell>
          <cell r="C1023">
            <v>44096</v>
          </cell>
          <cell r="D1023">
            <v>29</v>
          </cell>
          <cell r="E1023" t="str">
            <v>TA0DK0054900</v>
          </cell>
          <cell r="F1023" t="str">
            <v>ICDN</v>
          </cell>
          <cell r="G1023" t="str">
            <v>A1B/23/02/1</v>
          </cell>
        </row>
        <row r="1024">
          <cell r="A1024" t="str">
            <v>CAIU9143051</v>
          </cell>
          <cell r="B1024">
            <v>40</v>
          </cell>
          <cell r="C1024">
            <v>44096</v>
          </cell>
          <cell r="D1024">
            <v>29</v>
          </cell>
          <cell r="E1024" t="str">
            <v>TA0PY5252800</v>
          </cell>
          <cell r="F1024" t="str">
            <v>ICDN</v>
          </cell>
          <cell r="G1024" t="str">
            <v>SHED1</v>
          </cell>
        </row>
        <row r="1025">
          <cell r="A1025" t="str">
            <v>OOLU8420856</v>
          </cell>
          <cell r="B1025">
            <v>40</v>
          </cell>
          <cell r="C1025">
            <v>44096</v>
          </cell>
          <cell r="D1025">
            <v>29</v>
          </cell>
          <cell r="E1025" t="str">
            <v>OOLU2114947240</v>
          </cell>
          <cell r="F1025" t="str">
            <v>ICDN</v>
          </cell>
          <cell r="G1025" t="str">
            <v>A2D/20/04/2</v>
          </cell>
        </row>
        <row r="1026">
          <cell r="A1026" t="str">
            <v>PCIU0195094</v>
          </cell>
          <cell r="B1026">
            <v>20</v>
          </cell>
          <cell r="C1026">
            <v>44097</v>
          </cell>
          <cell r="D1026">
            <v>28</v>
          </cell>
          <cell r="E1026" t="str">
            <v>TXSV00499500</v>
          </cell>
          <cell r="F1026" t="str">
            <v>ICDN</v>
          </cell>
          <cell r="G1026" t="str">
            <v>A2B/29/06/1</v>
          </cell>
        </row>
        <row r="1027">
          <cell r="A1027" t="str">
            <v>APHU6895609</v>
          </cell>
          <cell r="B1027">
            <v>40</v>
          </cell>
          <cell r="C1027">
            <v>44097</v>
          </cell>
          <cell r="D1027">
            <v>28</v>
          </cell>
          <cell r="E1027" t="str">
            <v>NBST431416</v>
          </cell>
          <cell r="F1027" t="str">
            <v>ICDN</v>
          </cell>
          <cell r="G1027" t="str">
            <v>CFS1E</v>
          </cell>
        </row>
        <row r="1028">
          <cell r="A1028" t="str">
            <v>EITU1712390</v>
          </cell>
          <cell r="B1028">
            <v>40</v>
          </cell>
          <cell r="C1028">
            <v>44097</v>
          </cell>
          <cell r="D1028">
            <v>28</v>
          </cell>
          <cell r="E1028" t="str">
            <v>147000441549</v>
          </cell>
          <cell r="F1028" t="str">
            <v>ICDN</v>
          </cell>
          <cell r="G1028" t="str">
            <v>A1D/54/02/3</v>
          </cell>
        </row>
        <row r="1029">
          <cell r="A1029" t="str">
            <v>GATU8274687</v>
          </cell>
          <cell r="B1029">
            <v>40</v>
          </cell>
          <cell r="C1029">
            <v>44097</v>
          </cell>
          <cell r="D1029">
            <v>28</v>
          </cell>
          <cell r="E1029" t="str">
            <v>HLCUDE1200892705</v>
          </cell>
          <cell r="F1029" t="str">
            <v>ICDN</v>
          </cell>
          <cell r="G1029" t="str">
            <v>A1C/84/03/2</v>
          </cell>
        </row>
        <row r="1030">
          <cell r="A1030" t="str">
            <v>EISU9293851</v>
          </cell>
          <cell r="B1030">
            <v>40</v>
          </cell>
          <cell r="C1030">
            <v>44097</v>
          </cell>
          <cell r="D1030">
            <v>28</v>
          </cell>
          <cell r="E1030" t="str">
            <v>147000441549</v>
          </cell>
          <cell r="F1030" t="str">
            <v>ICDN</v>
          </cell>
          <cell r="G1030" t="str">
            <v>A1D/48/05/3</v>
          </cell>
        </row>
        <row r="1031">
          <cell r="A1031" t="str">
            <v>MEDU6525771</v>
          </cell>
          <cell r="B1031">
            <v>20</v>
          </cell>
          <cell r="C1031">
            <v>44097</v>
          </cell>
          <cell r="D1031">
            <v>28</v>
          </cell>
          <cell r="E1031" t="str">
            <v>MEDUMV962987</v>
          </cell>
          <cell r="F1031" t="str">
            <v>ICDN</v>
          </cell>
          <cell r="G1031" t="str">
            <v>A1B/85/03/2</v>
          </cell>
        </row>
        <row r="1032">
          <cell r="A1032" t="str">
            <v>CMAU0523006</v>
          </cell>
          <cell r="B1032">
            <v>20</v>
          </cell>
          <cell r="C1032">
            <v>44097</v>
          </cell>
          <cell r="D1032">
            <v>28</v>
          </cell>
          <cell r="E1032" t="str">
            <v>THD0574080</v>
          </cell>
          <cell r="F1032" t="str">
            <v>ICDN</v>
          </cell>
          <cell r="G1032" t="str">
            <v>A1B/85/03/1</v>
          </cell>
        </row>
        <row r="1033">
          <cell r="A1033" t="str">
            <v>TCNU8596632</v>
          </cell>
          <cell r="B1033">
            <v>40</v>
          </cell>
          <cell r="C1033">
            <v>44098</v>
          </cell>
          <cell r="D1033">
            <v>27</v>
          </cell>
          <cell r="E1033" t="str">
            <v>204795249</v>
          </cell>
          <cell r="F1033" t="str">
            <v>ICDN</v>
          </cell>
          <cell r="G1033" t="e">
            <v>#N/A</v>
          </cell>
        </row>
        <row r="1034">
          <cell r="A1034" t="str">
            <v>PCIU8871467</v>
          </cell>
          <cell r="B1034">
            <v>40</v>
          </cell>
          <cell r="C1034">
            <v>44098</v>
          </cell>
          <cell r="D1034">
            <v>27</v>
          </cell>
          <cell r="E1034" t="str">
            <v>SZCD00035200</v>
          </cell>
          <cell r="F1034" t="str">
            <v>ICDN</v>
          </cell>
          <cell r="G1034" t="str">
            <v>SHED1</v>
          </cell>
        </row>
        <row r="1035">
          <cell r="A1035" t="str">
            <v>TRLU8817761</v>
          </cell>
          <cell r="B1035">
            <v>20</v>
          </cell>
          <cell r="C1035">
            <v>44098</v>
          </cell>
          <cell r="D1035">
            <v>27</v>
          </cell>
          <cell r="E1035" t="str">
            <v>AID0186457</v>
          </cell>
          <cell r="F1035" t="str">
            <v>ICDN</v>
          </cell>
          <cell r="G1035" t="str">
            <v>CFS1</v>
          </cell>
        </row>
        <row r="1036">
          <cell r="A1036" t="str">
            <v>FDCU0176432</v>
          </cell>
          <cell r="B1036">
            <v>40</v>
          </cell>
          <cell r="C1036">
            <v>44098</v>
          </cell>
          <cell r="D1036">
            <v>27</v>
          </cell>
          <cell r="E1036" t="str">
            <v>HLCUKUL200902440</v>
          </cell>
          <cell r="F1036" t="str">
            <v>ICDN</v>
          </cell>
          <cell r="G1036" t="str">
            <v>A2D/16/05/2</v>
          </cell>
        </row>
        <row r="1037">
          <cell r="A1037" t="str">
            <v>MRKU5684553</v>
          </cell>
          <cell r="B1037">
            <v>40</v>
          </cell>
          <cell r="C1037">
            <v>44098</v>
          </cell>
          <cell r="D1037">
            <v>27</v>
          </cell>
          <cell r="E1037" t="str">
            <v>204096165</v>
          </cell>
          <cell r="F1037" t="str">
            <v>ICDN</v>
          </cell>
          <cell r="G1037" t="str">
            <v>M2B/40/03/2</v>
          </cell>
        </row>
        <row r="1038">
          <cell r="A1038" t="str">
            <v>PCIU9060844</v>
          </cell>
          <cell r="B1038">
            <v>40</v>
          </cell>
          <cell r="C1038">
            <v>44098</v>
          </cell>
          <cell r="D1038">
            <v>27</v>
          </cell>
          <cell r="E1038" t="str">
            <v>SJW000024600</v>
          </cell>
          <cell r="F1038" t="str">
            <v>ICDN</v>
          </cell>
          <cell r="G1038" t="str">
            <v>A2D/28/05/3</v>
          </cell>
        </row>
        <row r="1039">
          <cell r="A1039" t="str">
            <v>CCLU5165140</v>
          </cell>
          <cell r="B1039">
            <v>40</v>
          </cell>
          <cell r="C1039">
            <v>44098</v>
          </cell>
          <cell r="D1039">
            <v>27</v>
          </cell>
          <cell r="E1039" t="str">
            <v>OOLU2644773770</v>
          </cell>
          <cell r="F1039" t="str">
            <v>ICDN</v>
          </cell>
          <cell r="G1039" t="str">
            <v>A2C/36/06/2</v>
          </cell>
        </row>
        <row r="1040">
          <cell r="A1040" t="str">
            <v>PCIU9313310</v>
          </cell>
          <cell r="B1040">
            <v>40</v>
          </cell>
          <cell r="C1040">
            <v>44098</v>
          </cell>
          <cell r="D1040">
            <v>27</v>
          </cell>
          <cell r="E1040" t="str">
            <v>SZPS00365100</v>
          </cell>
          <cell r="F1040" t="str">
            <v>ICDN</v>
          </cell>
          <cell r="G1040" t="str">
            <v>A2D/20/01/1</v>
          </cell>
        </row>
        <row r="1041">
          <cell r="A1041" t="str">
            <v>PCIU0191057</v>
          </cell>
          <cell r="B1041">
            <v>20</v>
          </cell>
          <cell r="C1041">
            <v>44099</v>
          </cell>
          <cell r="D1041">
            <v>26</v>
          </cell>
          <cell r="E1041" t="str">
            <v>TAUO00268400</v>
          </cell>
          <cell r="F1041" t="str">
            <v>ICDN</v>
          </cell>
          <cell r="G1041" t="str">
            <v>SHED1</v>
          </cell>
        </row>
        <row r="1042">
          <cell r="A1042" t="str">
            <v>CMAU4492921</v>
          </cell>
          <cell r="B1042">
            <v>40</v>
          </cell>
          <cell r="C1042">
            <v>44099</v>
          </cell>
          <cell r="D1042">
            <v>26</v>
          </cell>
          <cell r="E1042" t="str">
            <v>MEDUUB781240</v>
          </cell>
          <cell r="F1042" t="str">
            <v>ICDN</v>
          </cell>
          <cell r="G1042" t="str">
            <v>A1C/22/03/3</v>
          </cell>
        </row>
        <row r="1043">
          <cell r="A1043" t="str">
            <v>BSIU8002809</v>
          </cell>
          <cell r="B1043">
            <v>40</v>
          </cell>
          <cell r="C1043">
            <v>44099</v>
          </cell>
          <cell r="D1043">
            <v>26</v>
          </cell>
          <cell r="E1043" t="str">
            <v>TAUO00280400</v>
          </cell>
          <cell r="F1043" t="str">
            <v>ICDN</v>
          </cell>
          <cell r="G1043" t="str">
            <v>CFS1E</v>
          </cell>
        </row>
        <row r="1044">
          <cell r="A1044" t="str">
            <v>TCNU6696252</v>
          </cell>
          <cell r="B1044">
            <v>40</v>
          </cell>
          <cell r="C1044">
            <v>44099</v>
          </cell>
          <cell r="D1044">
            <v>26</v>
          </cell>
          <cell r="E1044" t="str">
            <v>HLCUKUL200902440</v>
          </cell>
          <cell r="F1044" t="str">
            <v>ICDN</v>
          </cell>
          <cell r="G1044" t="str">
            <v>CFS1B</v>
          </cell>
        </row>
        <row r="1045">
          <cell r="A1045" t="str">
            <v>XXXU8458694</v>
          </cell>
          <cell r="B1045">
            <v>40</v>
          </cell>
          <cell r="C1045">
            <v>44099</v>
          </cell>
          <cell r="D1045">
            <v>26</v>
          </cell>
          <cell r="E1045" t="str">
            <v>NNPL00055000</v>
          </cell>
          <cell r="F1045" t="str">
            <v>ICDN</v>
          </cell>
          <cell r="G1045" t="str">
            <v>CFS1B</v>
          </cell>
        </row>
        <row r="1046">
          <cell r="A1046" t="str">
            <v>HASU1488468</v>
          </cell>
          <cell r="B1046">
            <v>20</v>
          </cell>
          <cell r="C1046">
            <v>44099</v>
          </cell>
          <cell r="D1046">
            <v>26</v>
          </cell>
          <cell r="E1046" t="str">
            <v>911138728</v>
          </cell>
          <cell r="F1046" t="str">
            <v>ICDN</v>
          </cell>
          <cell r="G1046" t="str">
            <v>A2B/11/05/1</v>
          </cell>
        </row>
        <row r="1047">
          <cell r="A1047" t="str">
            <v>MSDU7504404</v>
          </cell>
          <cell r="B1047">
            <v>40</v>
          </cell>
          <cell r="C1047">
            <v>44099</v>
          </cell>
          <cell r="D1047">
            <v>26</v>
          </cell>
          <cell r="E1047" t="str">
            <v>MEDUMV962987</v>
          </cell>
          <cell r="F1047" t="str">
            <v>ICDN</v>
          </cell>
          <cell r="G1047" t="str">
            <v>M1B/56/01/1</v>
          </cell>
        </row>
        <row r="1048">
          <cell r="A1048" t="str">
            <v>APHU6497863</v>
          </cell>
          <cell r="B1048">
            <v>40</v>
          </cell>
          <cell r="C1048">
            <v>44099</v>
          </cell>
          <cell r="D1048">
            <v>26</v>
          </cell>
          <cell r="E1048" t="str">
            <v>NJKT362024</v>
          </cell>
          <cell r="F1048" t="str">
            <v>ICDN</v>
          </cell>
          <cell r="G1048" t="str">
            <v>CFS1C</v>
          </cell>
        </row>
        <row r="1049">
          <cell r="A1049" t="str">
            <v>TLLU4153874</v>
          </cell>
          <cell r="B1049">
            <v>40</v>
          </cell>
          <cell r="C1049">
            <v>44099</v>
          </cell>
          <cell r="D1049">
            <v>26</v>
          </cell>
          <cell r="E1049" t="str">
            <v>COSU6269135930</v>
          </cell>
          <cell r="F1049" t="str">
            <v>ICDN</v>
          </cell>
          <cell r="G1049" t="str">
            <v>SHED2</v>
          </cell>
        </row>
        <row r="1050">
          <cell r="A1050" t="str">
            <v>LMCU0491932</v>
          </cell>
          <cell r="B1050">
            <v>40</v>
          </cell>
          <cell r="C1050">
            <v>44099</v>
          </cell>
          <cell r="D1050">
            <v>26</v>
          </cell>
          <cell r="E1050" t="str">
            <v>JD066725</v>
          </cell>
          <cell r="F1050" t="str">
            <v>ICDN</v>
          </cell>
          <cell r="G1050" t="str">
            <v>CFS1E</v>
          </cell>
        </row>
        <row r="1051">
          <cell r="A1051" t="str">
            <v>CAIU9103547</v>
          </cell>
          <cell r="B1051">
            <v>40</v>
          </cell>
          <cell r="C1051">
            <v>44100</v>
          </cell>
          <cell r="D1051">
            <v>25</v>
          </cell>
          <cell r="E1051" t="str">
            <v>143079336647</v>
          </cell>
          <cell r="F1051" t="str">
            <v>ICDN</v>
          </cell>
          <cell r="G1051" t="str">
            <v>A1D/60/01/1</v>
          </cell>
        </row>
        <row r="1052">
          <cell r="A1052" t="str">
            <v>MRKU0906529</v>
          </cell>
          <cell r="B1052">
            <v>40</v>
          </cell>
          <cell r="C1052">
            <v>44100</v>
          </cell>
          <cell r="D1052">
            <v>25</v>
          </cell>
          <cell r="E1052" t="str">
            <v>204349013</v>
          </cell>
          <cell r="F1052" t="str">
            <v>ICDN</v>
          </cell>
          <cell r="G1052" t="str">
            <v>A1D/32/04/1</v>
          </cell>
        </row>
        <row r="1053">
          <cell r="A1053" t="str">
            <v>LCRU9603266</v>
          </cell>
          <cell r="B1053">
            <v>40</v>
          </cell>
          <cell r="C1053">
            <v>44100</v>
          </cell>
          <cell r="D1053">
            <v>25</v>
          </cell>
          <cell r="E1053" t="str">
            <v>NGHH00114900</v>
          </cell>
          <cell r="F1053" t="str">
            <v>ICDN</v>
          </cell>
          <cell r="G1053" t="str">
            <v>M1B/10/02/2</v>
          </cell>
        </row>
        <row r="1054">
          <cell r="A1054" t="str">
            <v>DFSU6898713</v>
          </cell>
          <cell r="B1054">
            <v>40</v>
          </cell>
          <cell r="C1054">
            <v>44100</v>
          </cell>
          <cell r="D1054">
            <v>25</v>
          </cell>
          <cell r="E1054" t="str">
            <v>147000441549</v>
          </cell>
          <cell r="F1054" t="str">
            <v>ICDN</v>
          </cell>
          <cell r="G1054" t="str">
            <v>A1C/84/04/3</v>
          </cell>
        </row>
        <row r="1055">
          <cell r="A1055" t="str">
            <v>PCIU8982985</v>
          </cell>
          <cell r="B1055">
            <v>40</v>
          </cell>
          <cell r="C1055">
            <v>44100</v>
          </cell>
          <cell r="D1055">
            <v>25</v>
          </cell>
          <cell r="E1055" t="str">
            <v>TAUO00280400</v>
          </cell>
          <cell r="F1055" t="str">
            <v>ICDN</v>
          </cell>
          <cell r="G1055" t="str">
            <v>M2A/58/03/5</v>
          </cell>
        </row>
        <row r="1056">
          <cell r="A1056" t="str">
            <v>MRKU4049656</v>
          </cell>
          <cell r="B1056">
            <v>40</v>
          </cell>
          <cell r="C1056">
            <v>44100</v>
          </cell>
          <cell r="D1056">
            <v>25</v>
          </cell>
          <cell r="E1056" t="str">
            <v>204842087</v>
          </cell>
          <cell r="F1056" t="str">
            <v>ICDN</v>
          </cell>
          <cell r="G1056" t="str">
            <v>A1D/40/06/2</v>
          </cell>
        </row>
        <row r="1057">
          <cell r="A1057" t="str">
            <v>MRKU4109565</v>
          </cell>
          <cell r="B1057">
            <v>40</v>
          </cell>
          <cell r="C1057">
            <v>44100</v>
          </cell>
          <cell r="D1057">
            <v>25</v>
          </cell>
          <cell r="E1057" t="str">
            <v>204724704</v>
          </cell>
          <cell r="F1057" t="str">
            <v>ICDN</v>
          </cell>
          <cell r="G1057" t="str">
            <v>M2B/58/03/1</v>
          </cell>
        </row>
        <row r="1058">
          <cell r="A1058" t="str">
            <v>TCNU1098725</v>
          </cell>
          <cell r="B1058">
            <v>40</v>
          </cell>
          <cell r="C1058">
            <v>44100</v>
          </cell>
          <cell r="D1058">
            <v>25</v>
          </cell>
          <cell r="E1058" t="str">
            <v>COSU6272087850</v>
          </cell>
          <cell r="F1058" t="str">
            <v>ICDN</v>
          </cell>
          <cell r="G1058" t="str">
            <v>CFS1C</v>
          </cell>
        </row>
        <row r="1059">
          <cell r="A1059" t="str">
            <v>MRKU8852943</v>
          </cell>
          <cell r="B1059">
            <v>20</v>
          </cell>
          <cell r="C1059">
            <v>44101</v>
          </cell>
          <cell r="D1059">
            <v>24</v>
          </cell>
          <cell r="E1059" t="str">
            <v>204350099</v>
          </cell>
          <cell r="F1059" t="str">
            <v>ICDN</v>
          </cell>
          <cell r="G1059" t="str">
            <v>FIRE</v>
          </cell>
        </row>
        <row r="1060">
          <cell r="A1060" t="str">
            <v>PCIU2810253</v>
          </cell>
          <cell r="B1060">
            <v>20</v>
          </cell>
          <cell r="C1060">
            <v>44101</v>
          </cell>
          <cell r="D1060">
            <v>24</v>
          </cell>
          <cell r="E1060" t="str">
            <v>TXSV01818700</v>
          </cell>
          <cell r="F1060" t="str">
            <v>ICDN</v>
          </cell>
          <cell r="G1060" t="str">
            <v>A1B/15/06/3</v>
          </cell>
        </row>
        <row r="1061">
          <cell r="A1061" t="str">
            <v>TGHU1363097</v>
          </cell>
          <cell r="B1061">
            <v>20</v>
          </cell>
          <cell r="C1061">
            <v>44101</v>
          </cell>
          <cell r="D1061">
            <v>24</v>
          </cell>
          <cell r="E1061" t="str">
            <v>AMC0934854</v>
          </cell>
          <cell r="F1061" t="str">
            <v>ICDN</v>
          </cell>
          <cell r="G1061" t="str">
            <v>A1B/07/05/1</v>
          </cell>
        </row>
        <row r="1062">
          <cell r="A1062" t="str">
            <v>MSKU7582320</v>
          </cell>
          <cell r="B1062">
            <v>20</v>
          </cell>
          <cell r="C1062">
            <v>44101</v>
          </cell>
          <cell r="D1062">
            <v>24</v>
          </cell>
          <cell r="E1062" t="str">
            <v>204809626</v>
          </cell>
          <cell r="F1062" t="str">
            <v>ICDN</v>
          </cell>
          <cell r="G1062" t="str">
            <v>A1B/07/06/2</v>
          </cell>
        </row>
        <row r="1063">
          <cell r="A1063" t="str">
            <v>TLLU2341281</v>
          </cell>
          <cell r="B1063">
            <v>20</v>
          </cell>
          <cell r="C1063">
            <v>44101</v>
          </cell>
          <cell r="D1063">
            <v>24</v>
          </cell>
          <cell r="E1063" t="str">
            <v>AID0187115</v>
          </cell>
          <cell r="F1063" t="str">
            <v>ICDN</v>
          </cell>
          <cell r="G1063" t="str">
            <v>M2B/05/02/1</v>
          </cell>
        </row>
        <row r="1064">
          <cell r="A1064" t="str">
            <v>MRKU0012052</v>
          </cell>
          <cell r="B1064">
            <v>40</v>
          </cell>
          <cell r="C1064">
            <v>44101</v>
          </cell>
          <cell r="D1064">
            <v>24</v>
          </cell>
          <cell r="E1064" t="str">
            <v>204633719</v>
          </cell>
          <cell r="F1064" t="str">
            <v>ICDN</v>
          </cell>
          <cell r="G1064" t="str">
            <v>M2B/42/02/1</v>
          </cell>
        </row>
        <row r="1065">
          <cell r="A1065" t="str">
            <v>DRYU9574492</v>
          </cell>
          <cell r="B1065">
            <v>40</v>
          </cell>
          <cell r="C1065">
            <v>44101</v>
          </cell>
          <cell r="D1065">
            <v>24</v>
          </cell>
          <cell r="E1065" t="str">
            <v>142001395752</v>
          </cell>
          <cell r="F1065" t="str">
            <v>ICDN</v>
          </cell>
          <cell r="G1065" t="str">
            <v>A2C/02/05/2</v>
          </cell>
        </row>
        <row r="1066">
          <cell r="A1066" t="str">
            <v>TEMU2029930</v>
          </cell>
          <cell r="B1066">
            <v>20</v>
          </cell>
          <cell r="C1066">
            <v>44101</v>
          </cell>
          <cell r="D1066">
            <v>24</v>
          </cell>
          <cell r="E1066" t="str">
            <v>MEDUPL151313</v>
          </cell>
          <cell r="F1066" t="str">
            <v>ICDN</v>
          </cell>
          <cell r="G1066" t="str">
            <v>M1B/59/03/3</v>
          </cell>
        </row>
        <row r="1067">
          <cell r="A1067" t="str">
            <v>TRHU2209370</v>
          </cell>
          <cell r="B1067">
            <v>20</v>
          </cell>
          <cell r="C1067">
            <v>44101</v>
          </cell>
          <cell r="D1067">
            <v>24</v>
          </cell>
          <cell r="E1067" t="str">
            <v>MEDUPL151313</v>
          </cell>
          <cell r="F1067" t="str">
            <v>ICDN</v>
          </cell>
          <cell r="G1067" t="str">
            <v>M1B/65/03/1</v>
          </cell>
        </row>
        <row r="1068">
          <cell r="A1068" t="str">
            <v>DFSU2086434</v>
          </cell>
          <cell r="B1068">
            <v>20</v>
          </cell>
          <cell r="C1068">
            <v>44101</v>
          </cell>
          <cell r="D1068">
            <v>24</v>
          </cell>
          <cell r="E1068" t="str">
            <v>MEDUPL151313</v>
          </cell>
          <cell r="F1068" t="str">
            <v>ICDN</v>
          </cell>
          <cell r="G1068" t="str">
            <v>M1B/81/01/1</v>
          </cell>
        </row>
        <row r="1069">
          <cell r="A1069" t="str">
            <v>TGHU9552923</v>
          </cell>
          <cell r="B1069">
            <v>40</v>
          </cell>
          <cell r="C1069">
            <v>44102</v>
          </cell>
          <cell r="D1069">
            <v>23</v>
          </cell>
          <cell r="E1069" t="str">
            <v>HLCUEUR2008CKCP3</v>
          </cell>
          <cell r="F1069" t="str">
            <v>ICDN</v>
          </cell>
          <cell r="G1069" t="str">
            <v>A1D/50/03/1</v>
          </cell>
        </row>
        <row r="1070">
          <cell r="A1070" t="str">
            <v>MEDU4534054</v>
          </cell>
          <cell r="B1070">
            <v>40</v>
          </cell>
          <cell r="C1070">
            <v>44102</v>
          </cell>
          <cell r="D1070">
            <v>23</v>
          </cell>
          <cell r="E1070" t="str">
            <v>MEDUPE053962</v>
          </cell>
          <cell r="F1070" t="str">
            <v>ICDN</v>
          </cell>
          <cell r="G1070" t="str">
            <v>A1D/14/05/1</v>
          </cell>
        </row>
        <row r="1071">
          <cell r="A1071" t="str">
            <v>TGHU6008686</v>
          </cell>
          <cell r="B1071">
            <v>40</v>
          </cell>
          <cell r="C1071">
            <v>44102</v>
          </cell>
          <cell r="D1071">
            <v>23</v>
          </cell>
          <cell r="E1071" t="str">
            <v>MEDUMV777039</v>
          </cell>
          <cell r="F1071" t="str">
            <v>ICDN</v>
          </cell>
          <cell r="G1071" t="str">
            <v>A2D/28/01/1</v>
          </cell>
        </row>
        <row r="1072">
          <cell r="A1072" t="str">
            <v>BSIU8001628</v>
          </cell>
          <cell r="B1072">
            <v>40</v>
          </cell>
          <cell r="C1072">
            <v>44102</v>
          </cell>
          <cell r="D1072">
            <v>23</v>
          </cell>
          <cell r="E1072" t="str">
            <v>HUBR00063300</v>
          </cell>
          <cell r="F1072" t="str">
            <v>ICDN</v>
          </cell>
          <cell r="G1072" t="str">
            <v>A1D/66/01/1</v>
          </cell>
        </row>
        <row r="1073">
          <cell r="A1073" t="str">
            <v>UESU5245540</v>
          </cell>
          <cell r="B1073">
            <v>40</v>
          </cell>
          <cell r="C1073">
            <v>44102</v>
          </cell>
          <cell r="D1073">
            <v>23</v>
          </cell>
          <cell r="E1073" t="str">
            <v>GGZ1131116</v>
          </cell>
          <cell r="F1073" t="str">
            <v>ICDN</v>
          </cell>
          <cell r="G1073" t="str">
            <v>A1C/70/03/3</v>
          </cell>
        </row>
        <row r="1074">
          <cell r="A1074" t="str">
            <v>TCLU5018227</v>
          </cell>
          <cell r="B1074">
            <v>40</v>
          </cell>
          <cell r="C1074">
            <v>44102</v>
          </cell>
          <cell r="D1074">
            <v>23</v>
          </cell>
          <cell r="E1074" t="str">
            <v>TAJM00181500</v>
          </cell>
          <cell r="F1074" t="str">
            <v>ICDN</v>
          </cell>
          <cell r="G1074" t="str">
            <v>CFS1C</v>
          </cell>
        </row>
        <row r="1075">
          <cell r="A1075" t="str">
            <v>PCIU1099135</v>
          </cell>
          <cell r="B1075">
            <v>20</v>
          </cell>
          <cell r="C1075">
            <v>44102</v>
          </cell>
          <cell r="D1075">
            <v>23</v>
          </cell>
          <cell r="E1075" t="str">
            <v>SEL000231700</v>
          </cell>
          <cell r="F1075" t="str">
            <v>ICDN</v>
          </cell>
          <cell r="G1075" t="str">
            <v>CFS1D</v>
          </cell>
        </row>
        <row r="1076">
          <cell r="A1076" t="str">
            <v>PCIU1455241</v>
          </cell>
          <cell r="B1076">
            <v>20</v>
          </cell>
          <cell r="C1076">
            <v>44102</v>
          </cell>
          <cell r="D1076">
            <v>23</v>
          </cell>
          <cell r="E1076" t="str">
            <v>HUHG00615700</v>
          </cell>
          <cell r="F1076" t="str">
            <v>ICDN</v>
          </cell>
          <cell r="G1076" t="str">
            <v>SHED1</v>
          </cell>
        </row>
        <row r="1077">
          <cell r="A1077" t="str">
            <v>PCIU1784859</v>
          </cell>
          <cell r="B1077">
            <v>20</v>
          </cell>
          <cell r="C1077">
            <v>44102</v>
          </cell>
          <cell r="D1077">
            <v>23</v>
          </cell>
          <cell r="E1077" t="str">
            <v>HUHG00615700</v>
          </cell>
          <cell r="F1077" t="str">
            <v>ICDN</v>
          </cell>
          <cell r="G1077" t="str">
            <v>A1B/71/04/2</v>
          </cell>
        </row>
        <row r="1078">
          <cell r="A1078" t="str">
            <v>BSIU8018003</v>
          </cell>
          <cell r="B1078">
            <v>40</v>
          </cell>
          <cell r="C1078">
            <v>44102</v>
          </cell>
          <cell r="D1078">
            <v>23</v>
          </cell>
          <cell r="E1078" t="str">
            <v>SHFF00070800</v>
          </cell>
          <cell r="F1078" t="str">
            <v>ICDN</v>
          </cell>
          <cell r="G1078" t="str">
            <v>SHED2</v>
          </cell>
        </row>
        <row r="1079">
          <cell r="A1079" t="str">
            <v>MSCU6813771</v>
          </cell>
          <cell r="B1079">
            <v>20</v>
          </cell>
          <cell r="C1079">
            <v>44102</v>
          </cell>
          <cell r="D1079">
            <v>23</v>
          </cell>
          <cell r="E1079" t="str">
            <v>MEDUPL151313</v>
          </cell>
          <cell r="F1079" t="str">
            <v>ICDN</v>
          </cell>
          <cell r="G1079" t="str">
            <v>A1B/11/04/2</v>
          </cell>
        </row>
        <row r="1080">
          <cell r="A1080" t="str">
            <v>MSCU6991156</v>
          </cell>
          <cell r="B1080">
            <v>20</v>
          </cell>
          <cell r="C1080">
            <v>44102</v>
          </cell>
          <cell r="D1080">
            <v>23</v>
          </cell>
          <cell r="E1080" t="str">
            <v>MEDUPL151313</v>
          </cell>
          <cell r="F1080" t="str">
            <v>ICDN</v>
          </cell>
          <cell r="G1080" t="str">
            <v>CFS1D</v>
          </cell>
        </row>
        <row r="1081">
          <cell r="A1081" t="str">
            <v>TEMU6076478</v>
          </cell>
          <cell r="B1081">
            <v>40</v>
          </cell>
          <cell r="C1081">
            <v>44102</v>
          </cell>
          <cell r="D1081">
            <v>23</v>
          </cell>
          <cell r="E1081" t="str">
            <v>100050288098</v>
          </cell>
          <cell r="F1081" t="str">
            <v>ICDN</v>
          </cell>
          <cell r="G1081" t="str">
            <v>A1D/44/03/3</v>
          </cell>
        </row>
        <row r="1082">
          <cell r="A1082" t="str">
            <v>FCIU8257891</v>
          </cell>
          <cell r="B1082">
            <v>40</v>
          </cell>
          <cell r="C1082">
            <v>44102</v>
          </cell>
          <cell r="D1082">
            <v>23</v>
          </cell>
          <cell r="E1082" t="str">
            <v>MEDUDN277402</v>
          </cell>
          <cell r="F1082" t="str">
            <v>ICDN</v>
          </cell>
          <cell r="G1082" t="str">
            <v>A1D/32/06/1</v>
          </cell>
        </row>
        <row r="1083">
          <cell r="A1083" t="str">
            <v>PCIU0182944</v>
          </cell>
          <cell r="B1083">
            <v>20</v>
          </cell>
          <cell r="C1083">
            <v>44102</v>
          </cell>
          <cell r="D1083">
            <v>23</v>
          </cell>
          <cell r="E1083" t="str">
            <v>HUHG00615700</v>
          </cell>
          <cell r="F1083" t="str">
            <v>ICDN</v>
          </cell>
          <cell r="G1083" t="str">
            <v>SHED1</v>
          </cell>
        </row>
        <row r="1084">
          <cell r="A1084" t="str">
            <v>PCIU1595412</v>
          </cell>
          <cell r="B1084">
            <v>20</v>
          </cell>
          <cell r="C1084">
            <v>44102</v>
          </cell>
          <cell r="D1084">
            <v>23</v>
          </cell>
          <cell r="E1084" t="str">
            <v>HUHG00615700</v>
          </cell>
          <cell r="F1084" t="str">
            <v>ICDN</v>
          </cell>
          <cell r="G1084" t="str">
            <v>A1B/73/03/1</v>
          </cell>
        </row>
        <row r="1085">
          <cell r="A1085" t="str">
            <v>PCIU1138967</v>
          </cell>
          <cell r="B1085">
            <v>20</v>
          </cell>
          <cell r="C1085">
            <v>44102</v>
          </cell>
          <cell r="D1085">
            <v>23</v>
          </cell>
          <cell r="E1085" t="str">
            <v>HUHG00615700</v>
          </cell>
          <cell r="F1085" t="str">
            <v>ICDN</v>
          </cell>
          <cell r="G1085" t="str">
            <v>A1B/29/02/1</v>
          </cell>
        </row>
        <row r="1086">
          <cell r="A1086" t="str">
            <v>PCIU1617050</v>
          </cell>
          <cell r="B1086">
            <v>20</v>
          </cell>
          <cell r="C1086">
            <v>44102</v>
          </cell>
          <cell r="D1086">
            <v>23</v>
          </cell>
          <cell r="E1086" t="str">
            <v>HUHG00615700</v>
          </cell>
          <cell r="F1086" t="str">
            <v>ICDN</v>
          </cell>
          <cell r="G1086" t="str">
            <v>A1B/69/04/1</v>
          </cell>
        </row>
        <row r="1087">
          <cell r="A1087" t="str">
            <v>PCIU2888312</v>
          </cell>
          <cell r="B1087">
            <v>20</v>
          </cell>
          <cell r="C1087">
            <v>44102</v>
          </cell>
          <cell r="D1087">
            <v>23</v>
          </cell>
          <cell r="E1087" t="str">
            <v>HUHG00615700</v>
          </cell>
          <cell r="F1087" t="str">
            <v>ICDN</v>
          </cell>
          <cell r="G1087" t="str">
            <v>A1B/67/04/2</v>
          </cell>
        </row>
        <row r="1088">
          <cell r="A1088" t="str">
            <v>PCIU1670795</v>
          </cell>
          <cell r="B1088">
            <v>20</v>
          </cell>
          <cell r="C1088">
            <v>44102</v>
          </cell>
          <cell r="D1088">
            <v>23</v>
          </cell>
          <cell r="E1088" t="str">
            <v>NKAJ90072200</v>
          </cell>
          <cell r="F1088" t="str">
            <v>ICDN</v>
          </cell>
          <cell r="G1088" t="str">
            <v>A1B/73/02/2</v>
          </cell>
        </row>
        <row r="1089">
          <cell r="A1089" t="str">
            <v>PCIU1384214</v>
          </cell>
          <cell r="B1089">
            <v>20</v>
          </cell>
          <cell r="C1089">
            <v>44102</v>
          </cell>
          <cell r="D1089">
            <v>23</v>
          </cell>
          <cell r="E1089" t="str">
            <v>SEL000231700</v>
          </cell>
          <cell r="F1089" t="str">
            <v>ICDN</v>
          </cell>
          <cell r="G1089" t="str">
            <v>FIRE</v>
          </cell>
        </row>
        <row r="1090">
          <cell r="A1090" t="str">
            <v>APHU6505613</v>
          </cell>
          <cell r="B1090">
            <v>40</v>
          </cell>
          <cell r="C1090">
            <v>44102</v>
          </cell>
          <cell r="D1090">
            <v>23</v>
          </cell>
          <cell r="E1090" t="str">
            <v>XIA0501281</v>
          </cell>
          <cell r="F1090" t="str">
            <v>ICDN</v>
          </cell>
          <cell r="G1090" t="str">
            <v>A2D/28/05/2</v>
          </cell>
        </row>
        <row r="1091">
          <cell r="A1091" t="str">
            <v>BMOU3077353</v>
          </cell>
          <cell r="B1091">
            <v>40</v>
          </cell>
          <cell r="C1091">
            <v>44102</v>
          </cell>
          <cell r="D1091">
            <v>23</v>
          </cell>
          <cell r="E1091" t="str">
            <v>SHFC00031300</v>
          </cell>
          <cell r="F1091" t="str">
            <v>ICDN</v>
          </cell>
          <cell r="G1091" t="str">
            <v>A1A/70/03/3</v>
          </cell>
        </row>
        <row r="1092">
          <cell r="A1092" t="str">
            <v>EGHU9679873</v>
          </cell>
          <cell r="B1092">
            <v>40</v>
          </cell>
          <cell r="C1092">
            <v>44103</v>
          </cell>
          <cell r="D1092">
            <v>22</v>
          </cell>
          <cell r="E1092" t="str">
            <v>570000051589</v>
          </cell>
          <cell r="F1092" t="str">
            <v>ICDN</v>
          </cell>
          <cell r="G1092" t="str">
            <v>A1D/66/03/2</v>
          </cell>
        </row>
        <row r="1093">
          <cell r="A1093" t="str">
            <v>CAIU9474851</v>
          </cell>
          <cell r="B1093">
            <v>40</v>
          </cell>
          <cell r="C1093">
            <v>44103</v>
          </cell>
          <cell r="D1093">
            <v>22</v>
          </cell>
          <cell r="E1093">
            <v>0</v>
          </cell>
          <cell r="F1093" t="str">
            <v>ICDN</v>
          </cell>
          <cell r="G1093" t="str">
            <v>A1A/65/01/3</v>
          </cell>
        </row>
        <row r="1094">
          <cell r="A1094" t="str">
            <v>TCNU9575660</v>
          </cell>
          <cell r="B1094">
            <v>40</v>
          </cell>
          <cell r="C1094">
            <v>44103</v>
          </cell>
          <cell r="D1094">
            <v>22</v>
          </cell>
          <cell r="E1094" t="str">
            <v>EPIRCHNNGB273945</v>
          </cell>
          <cell r="F1094" t="str">
            <v>ICDN</v>
          </cell>
          <cell r="G1094" t="str">
            <v>A2A/02/03/1</v>
          </cell>
        </row>
        <row r="1095">
          <cell r="A1095" t="str">
            <v>TLLU4358323</v>
          </cell>
          <cell r="B1095">
            <v>40</v>
          </cell>
          <cell r="C1095">
            <v>44103</v>
          </cell>
          <cell r="D1095">
            <v>22</v>
          </cell>
          <cell r="E1095" t="str">
            <v>XIA0501281</v>
          </cell>
          <cell r="F1095" t="str">
            <v>ICDN</v>
          </cell>
          <cell r="G1095" t="str">
            <v>A1D/54/04/3</v>
          </cell>
        </row>
        <row r="1096">
          <cell r="A1096" t="str">
            <v>PCIU1592218</v>
          </cell>
          <cell r="B1096">
            <v>20</v>
          </cell>
          <cell r="C1096">
            <v>44103</v>
          </cell>
          <cell r="D1096">
            <v>22</v>
          </cell>
          <cell r="E1096" t="str">
            <v>DLTG00093100</v>
          </cell>
          <cell r="F1096" t="str">
            <v>ICDN</v>
          </cell>
          <cell r="G1096" t="str">
            <v>A1B/63/04/3</v>
          </cell>
        </row>
        <row r="1097">
          <cell r="A1097" t="str">
            <v>PCIU0158110</v>
          </cell>
          <cell r="B1097">
            <v>20</v>
          </cell>
          <cell r="C1097">
            <v>44103</v>
          </cell>
          <cell r="D1097">
            <v>22</v>
          </cell>
          <cell r="E1097" t="str">
            <v>HUHG00615700</v>
          </cell>
          <cell r="F1097" t="str">
            <v>ICDN</v>
          </cell>
          <cell r="G1097" t="str">
            <v>A1B/63/06/2</v>
          </cell>
        </row>
        <row r="1098">
          <cell r="A1098" t="str">
            <v>CAIU7083673</v>
          </cell>
          <cell r="B1098">
            <v>40</v>
          </cell>
          <cell r="C1098">
            <v>44103</v>
          </cell>
          <cell r="D1098">
            <v>22</v>
          </cell>
          <cell r="E1098" t="str">
            <v>570000051589</v>
          </cell>
          <cell r="F1098" t="str">
            <v>ICDN</v>
          </cell>
          <cell r="G1098" t="str">
            <v>A1C/26/02/2</v>
          </cell>
        </row>
        <row r="1099">
          <cell r="A1099" t="str">
            <v>MSKU5184478</v>
          </cell>
          <cell r="B1099">
            <v>20</v>
          </cell>
          <cell r="C1099">
            <v>44103</v>
          </cell>
          <cell r="D1099">
            <v>22</v>
          </cell>
          <cell r="E1099" t="str">
            <v>204806806</v>
          </cell>
          <cell r="F1099" t="str">
            <v>ICDN</v>
          </cell>
          <cell r="G1099" t="str">
            <v>A1B/33/06/2</v>
          </cell>
        </row>
        <row r="1100">
          <cell r="A1100" t="str">
            <v>PCIU1076361</v>
          </cell>
          <cell r="B1100">
            <v>20</v>
          </cell>
          <cell r="C1100">
            <v>44103</v>
          </cell>
          <cell r="D1100">
            <v>22</v>
          </cell>
          <cell r="E1100" t="str">
            <v>HUHG00615700</v>
          </cell>
          <cell r="F1100" t="str">
            <v>ICDN</v>
          </cell>
          <cell r="G1100" t="str">
            <v>A1B/79/02/1</v>
          </cell>
        </row>
        <row r="1101">
          <cell r="A1101" t="str">
            <v>PCIU1531758</v>
          </cell>
          <cell r="B1101">
            <v>20</v>
          </cell>
          <cell r="C1101">
            <v>44103</v>
          </cell>
          <cell r="D1101">
            <v>22</v>
          </cell>
          <cell r="E1101" t="str">
            <v>HUHG00615700</v>
          </cell>
          <cell r="F1101" t="str">
            <v>ICDN</v>
          </cell>
          <cell r="G1101" t="str">
            <v>A3A/17/01/1</v>
          </cell>
        </row>
        <row r="1102">
          <cell r="A1102" t="str">
            <v>FFAU2211005</v>
          </cell>
          <cell r="B1102">
            <v>40</v>
          </cell>
          <cell r="C1102">
            <v>44103</v>
          </cell>
          <cell r="D1102">
            <v>22</v>
          </cell>
          <cell r="E1102" t="str">
            <v>HLCUNG12010ATAC6</v>
          </cell>
          <cell r="F1102" t="str">
            <v>ICDN</v>
          </cell>
          <cell r="G1102" t="str">
            <v>A2C/02/04/2</v>
          </cell>
        </row>
        <row r="1103">
          <cell r="A1103" t="str">
            <v>PCIU1524722</v>
          </cell>
          <cell r="B1103">
            <v>20</v>
          </cell>
          <cell r="C1103">
            <v>44103</v>
          </cell>
          <cell r="D1103">
            <v>22</v>
          </cell>
          <cell r="E1103" t="str">
            <v>HUHG00615700</v>
          </cell>
          <cell r="F1103" t="str">
            <v>ICDN</v>
          </cell>
          <cell r="G1103" t="str">
            <v>SHED1</v>
          </cell>
        </row>
        <row r="1104">
          <cell r="A1104" t="str">
            <v>TEMU5578738</v>
          </cell>
          <cell r="B1104">
            <v>20</v>
          </cell>
          <cell r="C1104">
            <v>44103</v>
          </cell>
          <cell r="D1104">
            <v>22</v>
          </cell>
          <cell r="E1104" t="str">
            <v>LHV2340645</v>
          </cell>
          <cell r="F1104" t="str">
            <v>ICDN</v>
          </cell>
          <cell r="G1104" t="str">
            <v>CFS1</v>
          </cell>
        </row>
        <row r="1105">
          <cell r="A1105" t="str">
            <v>MRKU5385655</v>
          </cell>
          <cell r="B1105">
            <v>40</v>
          </cell>
          <cell r="C1105">
            <v>44104</v>
          </cell>
          <cell r="D1105">
            <v>21</v>
          </cell>
          <cell r="E1105" t="str">
            <v>204760558</v>
          </cell>
          <cell r="F1105" t="str">
            <v>ICDN</v>
          </cell>
          <cell r="G1105" t="str">
            <v>A1C/56/03/3</v>
          </cell>
        </row>
        <row r="1106">
          <cell r="A1106" t="str">
            <v>PCIU8953776</v>
          </cell>
          <cell r="B1106">
            <v>40</v>
          </cell>
          <cell r="C1106">
            <v>44104</v>
          </cell>
          <cell r="D1106">
            <v>21</v>
          </cell>
          <cell r="E1106" t="str">
            <v>GGZ1135098</v>
          </cell>
          <cell r="F1106" t="str">
            <v>ICDN</v>
          </cell>
          <cell r="G1106" t="str">
            <v>A2C/22/03/3</v>
          </cell>
        </row>
        <row r="1107">
          <cell r="A1107" t="str">
            <v>CAXU9604216</v>
          </cell>
          <cell r="B1107">
            <v>40</v>
          </cell>
          <cell r="C1107">
            <v>44104</v>
          </cell>
          <cell r="D1107">
            <v>21</v>
          </cell>
          <cell r="E1107" t="str">
            <v>EPIRCHNSHN268355</v>
          </cell>
          <cell r="F1107" t="str">
            <v>ICDN</v>
          </cell>
          <cell r="G1107" t="str">
            <v>M0B/36/02/2</v>
          </cell>
        </row>
        <row r="1108">
          <cell r="A1108" t="str">
            <v>FDCU0530720</v>
          </cell>
          <cell r="B1108">
            <v>40</v>
          </cell>
          <cell r="C1108">
            <v>44104</v>
          </cell>
          <cell r="D1108">
            <v>21</v>
          </cell>
          <cell r="E1108" t="str">
            <v>ALYA03540700</v>
          </cell>
          <cell r="F1108" t="str">
            <v>ICDN</v>
          </cell>
          <cell r="G1108" t="str">
            <v>A1D/46/06/1</v>
          </cell>
        </row>
        <row r="1109">
          <cell r="A1109" t="str">
            <v>CAIU9605859</v>
          </cell>
          <cell r="B1109">
            <v>40</v>
          </cell>
          <cell r="C1109">
            <v>44104</v>
          </cell>
          <cell r="D1109">
            <v>21</v>
          </cell>
          <cell r="E1109" t="str">
            <v>XIA0501281</v>
          </cell>
          <cell r="F1109" t="str">
            <v>ICDN</v>
          </cell>
          <cell r="G1109" t="str">
            <v>A1D/76/02/3</v>
          </cell>
        </row>
        <row r="1110">
          <cell r="A1110" t="str">
            <v>MRKU2844940</v>
          </cell>
          <cell r="B1110">
            <v>40</v>
          </cell>
          <cell r="C1110">
            <v>44104</v>
          </cell>
          <cell r="D1110">
            <v>21</v>
          </cell>
          <cell r="E1110" t="str">
            <v>204760558</v>
          </cell>
          <cell r="F1110" t="str">
            <v>ICDN</v>
          </cell>
          <cell r="G1110" t="str">
            <v>A1D/36/04/1</v>
          </cell>
        </row>
        <row r="1111">
          <cell r="A1111" t="str">
            <v>TCLU8228470</v>
          </cell>
          <cell r="B1111">
            <v>40</v>
          </cell>
          <cell r="C1111">
            <v>44104</v>
          </cell>
          <cell r="D1111">
            <v>21</v>
          </cell>
          <cell r="E1111" t="str">
            <v>204760558</v>
          </cell>
          <cell r="F1111" t="str">
            <v>ICDN</v>
          </cell>
          <cell r="G1111" t="str">
            <v>A2C/40/05/2</v>
          </cell>
        </row>
        <row r="1112">
          <cell r="A1112" t="str">
            <v>MAGU2161267</v>
          </cell>
          <cell r="B1112">
            <v>20</v>
          </cell>
          <cell r="C1112">
            <v>44104</v>
          </cell>
          <cell r="D1112">
            <v>21</v>
          </cell>
          <cell r="E1112" t="str">
            <v>COSU6054451860</v>
          </cell>
          <cell r="F1112" t="str">
            <v>ICDN</v>
          </cell>
          <cell r="G1112" t="str">
            <v>CFS1A</v>
          </cell>
        </row>
        <row r="1113">
          <cell r="A1113" t="str">
            <v>MRKU5508723</v>
          </cell>
          <cell r="B1113">
            <v>40</v>
          </cell>
          <cell r="C1113">
            <v>44104</v>
          </cell>
          <cell r="D1113">
            <v>21</v>
          </cell>
          <cell r="E1113" t="str">
            <v>204318491</v>
          </cell>
          <cell r="F1113" t="str">
            <v>ICDN</v>
          </cell>
          <cell r="G1113" t="str">
            <v>A2C/28/03/3</v>
          </cell>
        </row>
        <row r="1114">
          <cell r="A1114" t="str">
            <v>MRKU5694470</v>
          </cell>
          <cell r="B1114">
            <v>40</v>
          </cell>
          <cell r="C1114">
            <v>44104</v>
          </cell>
          <cell r="D1114">
            <v>21</v>
          </cell>
          <cell r="E1114" t="str">
            <v>204760558</v>
          </cell>
          <cell r="F1114" t="str">
            <v>ICDN</v>
          </cell>
          <cell r="G1114" t="str">
            <v>CFS1B</v>
          </cell>
        </row>
        <row r="1115">
          <cell r="A1115" t="str">
            <v>LMCU1205756</v>
          </cell>
          <cell r="B1115">
            <v>20</v>
          </cell>
          <cell r="C1115">
            <v>44104</v>
          </cell>
          <cell r="D1115">
            <v>21</v>
          </cell>
          <cell r="E1115" t="str">
            <v>CS021113</v>
          </cell>
          <cell r="F1115" t="str">
            <v>ICDN</v>
          </cell>
          <cell r="G1115" t="str">
            <v>FIRE</v>
          </cell>
        </row>
        <row r="1116">
          <cell r="A1116" t="str">
            <v>LMCU1218861</v>
          </cell>
          <cell r="B1116">
            <v>20</v>
          </cell>
          <cell r="C1116">
            <v>44104</v>
          </cell>
          <cell r="D1116">
            <v>21</v>
          </cell>
          <cell r="E1116" t="str">
            <v>CS021113</v>
          </cell>
          <cell r="F1116" t="str">
            <v>ICDN</v>
          </cell>
          <cell r="G1116" t="str">
            <v>CFS1D</v>
          </cell>
        </row>
        <row r="1117">
          <cell r="A1117" t="str">
            <v>CAXU8225500</v>
          </cell>
          <cell r="B1117">
            <v>40</v>
          </cell>
          <cell r="C1117">
            <v>44104</v>
          </cell>
          <cell r="D1117">
            <v>21</v>
          </cell>
          <cell r="E1117" t="str">
            <v>HLCUSZX2008CEKG1</v>
          </cell>
          <cell r="F1117" t="str">
            <v>ICDN</v>
          </cell>
          <cell r="G1117" t="str">
            <v>A1C/02/02/2</v>
          </cell>
        </row>
        <row r="1118">
          <cell r="A1118" t="str">
            <v>FCIU8217435</v>
          </cell>
          <cell r="B1118">
            <v>40</v>
          </cell>
          <cell r="C1118">
            <v>44104</v>
          </cell>
          <cell r="D1118">
            <v>21</v>
          </cell>
          <cell r="E1118" t="str">
            <v>SEL0986488</v>
          </cell>
          <cell r="F1118" t="str">
            <v>ICDN</v>
          </cell>
          <cell r="G1118" t="str">
            <v>M1B/48/01/1</v>
          </cell>
        </row>
        <row r="1119">
          <cell r="A1119" t="str">
            <v>TEMU7522168</v>
          </cell>
          <cell r="B1119">
            <v>40</v>
          </cell>
          <cell r="C1119">
            <v>44104</v>
          </cell>
          <cell r="D1119">
            <v>21</v>
          </cell>
          <cell r="E1119" t="str">
            <v>QDSM164230</v>
          </cell>
          <cell r="F1119" t="str">
            <v>ICDN</v>
          </cell>
          <cell r="G1119" t="str">
            <v>A1D/34/04/3</v>
          </cell>
        </row>
        <row r="1120">
          <cell r="A1120" t="str">
            <v>EITU1938705</v>
          </cell>
          <cell r="B1120">
            <v>40</v>
          </cell>
          <cell r="C1120">
            <v>44104</v>
          </cell>
          <cell r="D1120">
            <v>21</v>
          </cell>
          <cell r="E1120" t="str">
            <v>100050288098</v>
          </cell>
          <cell r="F1120" t="str">
            <v>ICDN</v>
          </cell>
          <cell r="G1120" t="str">
            <v>A1D/58/05/1</v>
          </cell>
        </row>
        <row r="1121">
          <cell r="A1121" t="str">
            <v>CAAU5471152</v>
          </cell>
          <cell r="B1121">
            <v>40</v>
          </cell>
          <cell r="C1121">
            <v>44104</v>
          </cell>
          <cell r="D1121">
            <v>21</v>
          </cell>
          <cell r="E1121" t="str">
            <v>204760558</v>
          </cell>
          <cell r="F1121" t="str">
            <v>ICDN</v>
          </cell>
          <cell r="G1121" t="str">
            <v>A2C/28/02/2</v>
          </cell>
        </row>
        <row r="1122">
          <cell r="A1122" t="str">
            <v>PCIU1409457</v>
          </cell>
          <cell r="B1122">
            <v>20</v>
          </cell>
          <cell r="C1122">
            <v>44104</v>
          </cell>
          <cell r="D1122">
            <v>21</v>
          </cell>
          <cell r="E1122" t="str">
            <v>CCU000159700</v>
          </cell>
          <cell r="F1122" t="str">
            <v>ICDN</v>
          </cell>
          <cell r="G1122" t="str">
            <v>FIRE</v>
          </cell>
        </row>
        <row r="1123">
          <cell r="A1123" t="str">
            <v>MEDU5857766</v>
          </cell>
          <cell r="B1123">
            <v>20</v>
          </cell>
          <cell r="C1123">
            <v>44104</v>
          </cell>
          <cell r="D1123">
            <v>21</v>
          </cell>
          <cell r="E1123" t="str">
            <v>MEDUPL151313</v>
          </cell>
          <cell r="F1123" t="str">
            <v>ICDN</v>
          </cell>
          <cell r="G1123" t="str">
            <v>CFS1D</v>
          </cell>
        </row>
        <row r="1124">
          <cell r="A1124" t="str">
            <v>TCLU2234433</v>
          </cell>
          <cell r="B1124">
            <v>20</v>
          </cell>
          <cell r="C1124">
            <v>44104</v>
          </cell>
          <cell r="D1124">
            <v>21</v>
          </cell>
          <cell r="E1124" t="str">
            <v>MEDUPL151313</v>
          </cell>
          <cell r="F1124" t="str">
            <v>ICDN</v>
          </cell>
          <cell r="G1124" t="str">
            <v>CFS1D</v>
          </cell>
        </row>
        <row r="1125">
          <cell r="A1125" t="str">
            <v>MSCU6876574</v>
          </cell>
          <cell r="B1125">
            <v>20</v>
          </cell>
          <cell r="C1125">
            <v>44104</v>
          </cell>
          <cell r="D1125">
            <v>21</v>
          </cell>
          <cell r="E1125" t="str">
            <v>MEDUPL151313</v>
          </cell>
          <cell r="F1125" t="str">
            <v>ICDN</v>
          </cell>
          <cell r="G1125" t="str">
            <v>CFS1D</v>
          </cell>
        </row>
        <row r="1126">
          <cell r="A1126" t="str">
            <v>FSCU7837301</v>
          </cell>
          <cell r="B1126">
            <v>20</v>
          </cell>
          <cell r="C1126">
            <v>44104</v>
          </cell>
          <cell r="D1126">
            <v>21</v>
          </cell>
          <cell r="E1126" t="str">
            <v>MEDUPL151313</v>
          </cell>
          <cell r="F1126" t="str">
            <v>ICDN</v>
          </cell>
          <cell r="G1126" t="str">
            <v>M1A/66/02/2</v>
          </cell>
        </row>
        <row r="1127">
          <cell r="A1127" t="str">
            <v>MSDU1188865</v>
          </cell>
          <cell r="B1127">
            <v>20</v>
          </cell>
          <cell r="C1127">
            <v>44104</v>
          </cell>
          <cell r="D1127">
            <v>21</v>
          </cell>
          <cell r="E1127" t="str">
            <v>MEDUPL151313</v>
          </cell>
          <cell r="F1127" t="str">
            <v>ICDN</v>
          </cell>
          <cell r="G1127" t="str">
            <v>CFS1D</v>
          </cell>
        </row>
        <row r="1128">
          <cell r="A1128" t="str">
            <v>TCKU3450189</v>
          </cell>
          <cell r="B1128">
            <v>20</v>
          </cell>
          <cell r="C1128">
            <v>44104</v>
          </cell>
          <cell r="D1128">
            <v>21</v>
          </cell>
          <cell r="E1128" t="str">
            <v>MEDUPL151313</v>
          </cell>
          <cell r="F1128" t="str">
            <v>ICDN</v>
          </cell>
          <cell r="G1128" t="str">
            <v>CFS1D</v>
          </cell>
        </row>
        <row r="1129">
          <cell r="A1129" t="str">
            <v>GLDU9703366</v>
          </cell>
          <cell r="B1129">
            <v>20</v>
          </cell>
          <cell r="C1129">
            <v>44104</v>
          </cell>
          <cell r="D1129">
            <v>21</v>
          </cell>
          <cell r="E1129" t="str">
            <v>003091665978</v>
          </cell>
          <cell r="F1129" t="str">
            <v>ICDN</v>
          </cell>
          <cell r="G1129" t="str">
            <v>CFS1D</v>
          </cell>
        </row>
        <row r="1130">
          <cell r="A1130" t="str">
            <v>TTNU5122289</v>
          </cell>
          <cell r="B1130">
            <v>40</v>
          </cell>
          <cell r="C1130">
            <v>44104</v>
          </cell>
          <cell r="D1130">
            <v>21</v>
          </cell>
          <cell r="E1130" t="str">
            <v>911108124</v>
          </cell>
          <cell r="F1130" t="str">
            <v>ICDN</v>
          </cell>
          <cell r="G1130" t="str">
            <v>A1C/10/05/3</v>
          </cell>
        </row>
        <row r="1131">
          <cell r="A1131" t="str">
            <v>TGHU1336682</v>
          </cell>
          <cell r="B1131">
            <v>20</v>
          </cell>
          <cell r="C1131">
            <v>44104</v>
          </cell>
          <cell r="D1131">
            <v>21</v>
          </cell>
          <cell r="E1131" t="str">
            <v>TAJ00008300</v>
          </cell>
          <cell r="F1131" t="str">
            <v>ICDN</v>
          </cell>
          <cell r="G1131" t="str">
            <v>FIRE</v>
          </cell>
        </row>
        <row r="1132">
          <cell r="A1132" t="str">
            <v>GLDU5128910</v>
          </cell>
          <cell r="B1132">
            <v>20</v>
          </cell>
          <cell r="C1132">
            <v>44104</v>
          </cell>
          <cell r="D1132">
            <v>21</v>
          </cell>
          <cell r="E1132" t="str">
            <v>MEDUPL151313</v>
          </cell>
          <cell r="F1132" t="str">
            <v>ICDN</v>
          </cell>
          <cell r="G1132" t="str">
            <v>A1B/81/06/2</v>
          </cell>
        </row>
        <row r="1133">
          <cell r="A1133" t="str">
            <v>TCLU2636052</v>
          </cell>
          <cell r="B1133">
            <v>20</v>
          </cell>
          <cell r="C1133">
            <v>44104</v>
          </cell>
          <cell r="D1133">
            <v>21</v>
          </cell>
          <cell r="E1133" t="str">
            <v>MEDUPL151313</v>
          </cell>
          <cell r="F1133" t="str">
            <v>ICDN</v>
          </cell>
          <cell r="G1133" t="str">
            <v>A1B/79/04/1</v>
          </cell>
        </row>
        <row r="1134">
          <cell r="A1134" t="str">
            <v>CMAU0439831</v>
          </cell>
          <cell r="B1134">
            <v>20</v>
          </cell>
          <cell r="C1134">
            <v>44104</v>
          </cell>
          <cell r="D1134">
            <v>21</v>
          </cell>
          <cell r="E1134" t="str">
            <v>SEL0983206</v>
          </cell>
          <cell r="F1134" t="str">
            <v>ICDN</v>
          </cell>
          <cell r="G1134" t="str">
            <v>CFS1D</v>
          </cell>
        </row>
        <row r="1135">
          <cell r="A1135" t="str">
            <v>EGHU3545115</v>
          </cell>
          <cell r="B1135">
            <v>20</v>
          </cell>
          <cell r="C1135">
            <v>44104</v>
          </cell>
          <cell r="D1135">
            <v>21</v>
          </cell>
          <cell r="E1135" t="str">
            <v>142001464886</v>
          </cell>
          <cell r="F1135" t="str">
            <v>ICDN</v>
          </cell>
          <cell r="G1135" t="str">
            <v>A1B/83/06/2</v>
          </cell>
        </row>
        <row r="1136">
          <cell r="A1136" t="str">
            <v>MSKU6817930</v>
          </cell>
          <cell r="B1136">
            <v>40</v>
          </cell>
          <cell r="C1136">
            <v>44104</v>
          </cell>
          <cell r="D1136">
            <v>21</v>
          </cell>
          <cell r="E1136" t="str">
            <v>911108124</v>
          </cell>
          <cell r="F1136" t="str">
            <v>ICDN</v>
          </cell>
          <cell r="G1136" t="str">
            <v>M2B/64/03/1</v>
          </cell>
        </row>
        <row r="1137">
          <cell r="A1137" t="str">
            <v>MSKU6827373</v>
          </cell>
          <cell r="B1137">
            <v>40</v>
          </cell>
          <cell r="C1137">
            <v>44104</v>
          </cell>
          <cell r="D1137">
            <v>21</v>
          </cell>
          <cell r="E1137" t="str">
            <v>911108124</v>
          </cell>
          <cell r="F1137" t="str">
            <v>ICDN</v>
          </cell>
          <cell r="G1137" t="str">
            <v>M2B/68/03/1</v>
          </cell>
        </row>
        <row r="1138">
          <cell r="A1138" t="str">
            <v>TCLU7188407</v>
          </cell>
          <cell r="B1138">
            <v>20</v>
          </cell>
          <cell r="C1138">
            <v>44104</v>
          </cell>
          <cell r="D1138">
            <v>21</v>
          </cell>
          <cell r="E1138" t="str">
            <v>SEL0983206</v>
          </cell>
          <cell r="F1138" t="str">
            <v>ICDN</v>
          </cell>
          <cell r="G1138" t="str">
            <v>FIRE</v>
          </cell>
        </row>
        <row r="1139">
          <cell r="A1139" t="str">
            <v>HLXU8329186</v>
          </cell>
          <cell r="B1139">
            <v>40</v>
          </cell>
          <cell r="C1139">
            <v>44104</v>
          </cell>
          <cell r="D1139">
            <v>21</v>
          </cell>
          <cell r="E1139" t="str">
            <v>HLCUNG12008CPAE2</v>
          </cell>
          <cell r="F1139" t="str">
            <v>ICDN</v>
          </cell>
          <cell r="G1139" t="str">
            <v>A1D/76/02/2</v>
          </cell>
        </row>
        <row r="1140">
          <cell r="A1140" t="str">
            <v>CAIU2263775</v>
          </cell>
          <cell r="B1140">
            <v>20</v>
          </cell>
          <cell r="C1140">
            <v>44104</v>
          </cell>
          <cell r="D1140">
            <v>21</v>
          </cell>
          <cell r="E1140" t="str">
            <v>MEDUPL151313</v>
          </cell>
          <cell r="F1140" t="str">
            <v>ICDN</v>
          </cell>
          <cell r="G1140" t="str">
            <v>A1B/41/05/2</v>
          </cell>
        </row>
        <row r="1141">
          <cell r="A1141" t="str">
            <v>TEMU3690203</v>
          </cell>
          <cell r="B1141">
            <v>20</v>
          </cell>
          <cell r="C1141">
            <v>44104</v>
          </cell>
          <cell r="D1141">
            <v>21</v>
          </cell>
          <cell r="E1141" t="str">
            <v>104000026963</v>
          </cell>
          <cell r="F1141" t="str">
            <v>ICDN</v>
          </cell>
          <cell r="G1141" t="str">
            <v>M1A/19/02/1</v>
          </cell>
        </row>
        <row r="1142">
          <cell r="A1142" t="str">
            <v>TCLU6888026</v>
          </cell>
          <cell r="B1142">
            <v>20</v>
          </cell>
          <cell r="C1142">
            <v>44104</v>
          </cell>
          <cell r="D1142">
            <v>21</v>
          </cell>
          <cell r="E1142" t="str">
            <v>SH0AM8521300</v>
          </cell>
          <cell r="F1142" t="str">
            <v>ICDN</v>
          </cell>
          <cell r="G1142" t="str">
            <v>A1B/49/06/2</v>
          </cell>
        </row>
        <row r="1143">
          <cell r="A1143" t="str">
            <v>MEDU3091239</v>
          </cell>
          <cell r="B1143">
            <v>20</v>
          </cell>
          <cell r="C1143">
            <v>44105</v>
          </cell>
          <cell r="D1143">
            <v>20</v>
          </cell>
          <cell r="E1143" t="str">
            <v>MEDUPL151313</v>
          </cell>
          <cell r="F1143" t="str">
            <v>ICDN</v>
          </cell>
          <cell r="G1143" t="str">
            <v>CFS1A</v>
          </cell>
        </row>
        <row r="1144">
          <cell r="A1144" t="str">
            <v>MEDU5638259</v>
          </cell>
          <cell r="B1144">
            <v>20</v>
          </cell>
          <cell r="C1144">
            <v>44105</v>
          </cell>
          <cell r="D1144">
            <v>20</v>
          </cell>
          <cell r="E1144" t="str">
            <v>MEDUPL151313</v>
          </cell>
          <cell r="F1144" t="str">
            <v>ICDN</v>
          </cell>
          <cell r="G1144" t="str">
            <v>A1B/73/04/2</v>
          </cell>
        </row>
        <row r="1145">
          <cell r="A1145" t="str">
            <v>MEDU5497211</v>
          </cell>
          <cell r="B1145">
            <v>20</v>
          </cell>
          <cell r="C1145">
            <v>44105</v>
          </cell>
          <cell r="D1145">
            <v>20</v>
          </cell>
          <cell r="E1145" t="str">
            <v>MEDUPL151313</v>
          </cell>
          <cell r="F1145" t="str">
            <v>ICDN</v>
          </cell>
          <cell r="G1145" t="str">
            <v>CFS1</v>
          </cell>
        </row>
        <row r="1146">
          <cell r="A1146" t="str">
            <v>MEDU6065892</v>
          </cell>
          <cell r="B1146">
            <v>20</v>
          </cell>
          <cell r="C1146">
            <v>44105</v>
          </cell>
          <cell r="D1146">
            <v>20</v>
          </cell>
          <cell r="E1146" t="str">
            <v>MEDUPL151313</v>
          </cell>
          <cell r="F1146" t="str">
            <v>ICDN</v>
          </cell>
          <cell r="G1146" t="str">
            <v>CFS1</v>
          </cell>
        </row>
        <row r="1147">
          <cell r="A1147" t="str">
            <v>SCSU2001987</v>
          </cell>
          <cell r="B1147">
            <v>20</v>
          </cell>
          <cell r="C1147">
            <v>44105</v>
          </cell>
          <cell r="D1147">
            <v>20</v>
          </cell>
          <cell r="E1147" t="str">
            <v>MEDUPL151313</v>
          </cell>
          <cell r="F1147" t="str">
            <v>ICDN</v>
          </cell>
          <cell r="G1147" t="str">
            <v>CFS1</v>
          </cell>
        </row>
        <row r="1148">
          <cell r="A1148" t="str">
            <v>TRLU7617413</v>
          </cell>
          <cell r="B1148">
            <v>40</v>
          </cell>
          <cell r="C1148">
            <v>44105</v>
          </cell>
          <cell r="D1148">
            <v>20</v>
          </cell>
          <cell r="E1148" t="str">
            <v>204639205</v>
          </cell>
          <cell r="F1148" t="str">
            <v>ICDN</v>
          </cell>
          <cell r="G1148" t="str">
            <v>A2A/07/02/2</v>
          </cell>
        </row>
        <row r="1149">
          <cell r="A1149" t="str">
            <v>MRKU0378864</v>
          </cell>
          <cell r="B1149">
            <v>40</v>
          </cell>
          <cell r="C1149">
            <v>44105</v>
          </cell>
          <cell r="D1149">
            <v>20</v>
          </cell>
          <cell r="E1149" t="str">
            <v>911108124</v>
          </cell>
          <cell r="F1149" t="str">
            <v>ICDN</v>
          </cell>
          <cell r="G1149" t="str">
            <v>A1C/60/04/1</v>
          </cell>
        </row>
        <row r="1150">
          <cell r="A1150" t="str">
            <v>TCLU5405400</v>
          </cell>
          <cell r="B1150">
            <v>40</v>
          </cell>
          <cell r="C1150">
            <v>44105</v>
          </cell>
          <cell r="D1150">
            <v>20</v>
          </cell>
          <cell r="E1150" t="str">
            <v>204318491</v>
          </cell>
          <cell r="F1150" t="str">
            <v>ICDN</v>
          </cell>
          <cell r="G1150" t="str">
            <v>SHED2</v>
          </cell>
        </row>
        <row r="1151">
          <cell r="A1151" t="str">
            <v>MSKU0293563</v>
          </cell>
          <cell r="B1151">
            <v>40</v>
          </cell>
          <cell r="C1151">
            <v>44105</v>
          </cell>
          <cell r="D1151">
            <v>20</v>
          </cell>
          <cell r="E1151" t="str">
            <v>204760558</v>
          </cell>
          <cell r="F1151" t="str">
            <v>ICDN</v>
          </cell>
          <cell r="G1151" t="str">
            <v>A1D/72/04/2</v>
          </cell>
        </row>
        <row r="1152">
          <cell r="A1152" t="str">
            <v>MSDU1028002</v>
          </cell>
          <cell r="B1152">
            <v>20</v>
          </cell>
          <cell r="C1152">
            <v>44105</v>
          </cell>
          <cell r="D1152">
            <v>20</v>
          </cell>
          <cell r="E1152" t="str">
            <v>MEDUPL151313</v>
          </cell>
          <cell r="F1152" t="str">
            <v>ICDN</v>
          </cell>
          <cell r="G1152" t="str">
            <v>A1B/81/05/3</v>
          </cell>
        </row>
        <row r="1153">
          <cell r="A1153" t="str">
            <v>MEDU6956357</v>
          </cell>
          <cell r="B1153">
            <v>20</v>
          </cell>
          <cell r="C1153">
            <v>44105</v>
          </cell>
          <cell r="D1153">
            <v>20</v>
          </cell>
          <cell r="E1153" t="str">
            <v>MEDUDR888428</v>
          </cell>
          <cell r="F1153" t="str">
            <v>ICDN</v>
          </cell>
          <cell r="G1153" t="str">
            <v>A1D/05/06/2</v>
          </cell>
        </row>
        <row r="1154">
          <cell r="A1154" t="str">
            <v>MRSU3848590</v>
          </cell>
          <cell r="B1154">
            <v>40</v>
          </cell>
          <cell r="C1154">
            <v>44105</v>
          </cell>
          <cell r="D1154">
            <v>20</v>
          </cell>
          <cell r="E1154" t="str">
            <v>204760558</v>
          </cell>
          <cell r="F1154" t="str">
            <v>ICDN</v>
          </cell>
          <cell r="G1154" t="str">
            <v>A1C/30/03/2</v>
          </cell>
        </row>
        <row r="1155">
          <cell r="A1155" t="str">
            <v>MRKU4796245</v>
          </cell>
          <cell r="B1155">
            <v>40</v>
          </cell>
          <cell r="C1155">
            <v>44105</v>
          </cell>
          <cell r="D1155">
            <v>20</v>
          </cell>
          <cell r="E1155" t="str">
            <v>204318491</v>
          </cell>
          <cell r="F1155" t="str">
            <v>ICDN</v>
          </cell>
          <cell r="G1155" t="str">
            <v>A2C/14/02/1</v>
          </cell>
        </row>
        <row r="1156">
          <cell r="A1156" t="str">
            <v>SUDU8824119</v>
          </cell>
          <cell r="B1156">
            <v>40</v>
          </cell>
          <cell r="C1156">
            <v>44105</v>
          </cell>
          <cell r="D1156">
            <v>20</v>
          </cell>
          <cell r="E1156" t="str">
            <v>204760558</v>
          </cell>
          <cell r="F1156" t="str">
            <v>ICDN</v>
          </cell>
          <cell r="G1156" t="str">
            <v>CFS1E</v>
          </cell>
        </row>
        <row r="1157">
          <cell r="A1157" t="str">
            <v>MRKU4331016</v>
          </cell>
          <cell r="B1157">
            <v>40</v>
          </cell>
          <cell r="C1157">
            <v>44105</v>
          </cell>
          <cell r="D1157">
            <v>20</v>
          </cell>
          <cell r="E1157" t="str">
            <v>204760558</v>
          </cell>
          <cell r="F1157" t="str">
            <v>ICDN</v>
          </cell>
          <cell r="G1157" t="str">
            <v>A2C/18/06/2</v>
          </cell>
        </row>
        <row r="1158">
          <cell r="A1158" t="str">
            <v>MSKU1818018</v>
          </cell>
          <cell r="B1158">
            <v>40</v>
          </cell>
          <cell r="C1158">
            <v>44105</v>
          </cell>
          <cell r="D1158">
            <v>20</v>
          </cell>
          <cell r="E1158" t="str">
            <v>204760558</v>
          </cell>
          <cell r="F1158" t="str">
            <v>ICDN</v>
          </cell>
          <cell r="G1158" t="str">
            <v>M0B/44/02/1</v>
          </cell>
        </row>
        <row r="1159">
          <cell r="A1159" t="str">
            <v>MRSU3951191</v>
          </cell>
          <cell r="B1159">
            <v>40</v>
          </cell>
          <cell r="C1159">
            <v>44105</v>
          </cell>
          <cell r="D1159">
            <v>20</v>
          </cell>
          <cell r="E1159" t="str">
            <v>204760558</v>
          </cell>
          <cell r="F1159" t="str">
            <v>ICDN</v>
          </cell>
          <cell r="G1159" t="str">
            <v>A1D/68/05/2</v>
          </cell>
        </row>
        <row r="1160">
          <cell r="A1160" t="str">
            <v>MSKU0643933</v>
          </cell>
          <cell r="B1160">
            <v>40</v>
          </cell>
          <cell r="C1160">
            <v>44105</v>
          </cell>
          <cell r="D1160">
            <v>20</v>
          </cell>
          <cell r="E1160" t="str">
            <v>204760558</v>
          </cell>
          <cell r="F1160" t="str">
            <v>ICDN</v>
          </cell>
          <cell r="G1160" t="str">
            <v>A1D/66/05/1</v>
          </cell>
        </row>
        <row r="1161">
          <cell r="A1161" t="str">
            <v>MRKU4915880</v>
          </cell>
          <cell r="B1161">
            <v>40</v>
          </cell>
          <cell r="C1161">
            <v>44105</v>
          </cell>
          <cell r="D1161">
            <v>20</v>
          </cell>
          <cell r="E1161" t="str">
            <v>204760558</v>
          </cell>
          <cell r="F1161" t="str">
            <v>ICDN</v>
          </cell>
          <cell r="G1161" t="str">
            <v>A1D/68/03/2</v>
          </cell>
        </row>
        <row r="1162">
          <cell r="A1162" t="str">
            <v>MRKU2688025</v>
          </cell>
          <cell r="B1162">
            <v>40</v>
          </cell>
          <cell r="C1162">
            <v>44105</v>
          </cell>
          <cell r="D1162">
            <v>20</v>
          </cell>
          <cell r="E1162" t="str">
            <v>204760558</v>
          </cell>
          <cell r="F1162" t="str">
            <v>ICDN</v>
          </cell>
          <cell r="G1162" t="str">
            <v>A1B/49/06/2</v>
          </cell>
        </row>
        <row r="1163">
          <cell r="A1163" t="str">
            <v>MSKU1858155</v>
          </cell>
          <cell r="B1163">
            <v>40</v>
          </cell>
          <cell r="C1163">
            <v>44105</v>
          </cell>
          <cell r="D1163">
            <v>20</v>
          </cell>
          <cell r="E1163" t="str">
            <v>608038720</v>
          </cell>
          <cell r="F1163" t="str">
            <v>ICDN</v>
          </cell>
          <cell r="G1163" t="str">
            <v>A1D/50/05/1</v>
          </cell>
        </row>
        <row r="1164">
          <cell r="A1164" t="str">
            <v>MRKU4745530</v>
          </cell>
          <cell r="B1164">
            <v>40</v>
          </cell>
          <cell r="C1164">
            <v>44105</v>
          </cell>
          <cell r="D1164">
            <v>20</v>
          </cell>
          <cell r="E1164" t="str">
            <v>204760558</v>
          </cell>
          <cell r="F1164" t="str">
            <v>ICDN</v>
          </cell>
          <cell r="G1164" t="str">
            <v>M1A/48/03/2</v>
          </cell>
        </row>
        <row r="1165">
          <cell r="A1165" t="str">
            <v>TCLU5965468</v>
          </cell>
          <cell r="B1165">
            <v>40</v>
          </cell>
          <cell r="C1165">
            <v>44105</v>
          </cell>
          <cell r="D1165">
            <v>20</v>
          </cell>
          <cell r="E1165" t="str">
            <v>204760558</v>
          </cell>
          <cell r="F1165" t="str">
            <v>ICDN</v>
          </cell>
          <cell r="G1165" t="str">
            <v>M1A/48/02/1</v>
          </cell>
        </row>
        <row r="1166">
          <cell r="A1166" t="str">
            <v>MSKU0359887</v>
          </cell>
          <cell r="B1166">
            <v>40</v>
          </cell>
          <cell r="C1166">
            <v>44105</v>
          </cell>
          <cell r="D1166">
            <v>20</v>
          </cell>
          <cell r="E1166" t="str">
            <v>204760558</v>
          </cell>
          <cell r="F1166" t="str">
            <v>ICDN</v>
          </cell>
          <cell r="G1166" t="str">
            <v>A2C/02/03/1</v>
          </cell>
        </row>
        <row r="1167">
          <cell r="A1167" t="str">
            <v>MRSU3864590</v>
          </cell>
          <cell r="B1167">
            <v>40</v>
          </cell>
          <cell r="C1167">
            <v>44105</v>
          </cell>
          <cell r="D1167">
            <v>20</v>
          </cell>
          <cell r="E1167" t="str">
            <v>204760558</v>
          </cell>
          <cell r="F1167" t="str">
            <v>ICDN</v>
          </cell>
          <cell r="G1167" t="str">
            <v>A1C/74/06/3</v>
          </cell>
        </row>
        <row r="1168">
          <cell r="A1168" t="str">
            <v>MRKU0963719</v>
          </cell>
          <cell r="B1168">
            <v>40</v>
          </cell>
          <cell r="C1168">
            <v>44105</v>
          </cell>
          <cell r="D1168">
            <v>20</v>
          </cell>
          <cell r="E1168" t="str">
            <v>911108124</v>
          </cell>
          <cell r="F1168" t="str">
            <v>ICDN</v>
          </cell>
          <cell r="G1168" t="str">
            <v>CFS1</v>
          </cell>
        </row>
        <row r="1169">
          <cell r="A1169" t="str">
            <v>DFSU3137011</v>
          </cell>
          <cell r="B1169">
            <v>20</v>
          </cell>
          <cell r="C1169">
            <v>44105</v>
          </cell>
          <cell r="D1169">
            <v>20</v>
          </cell>
          <cell r="E1169" t="str">
            <v>MEDUPL151313</v>
          </cell>
          <cell r="F1169" t="str">
            <v>ICDN</v>
          </cell>
          <cell r="G1169" t="str">
            <v>CFS1D</v>
          </cell>
        </row>
        <row r="1170">
          <cell r="A1170" t="str">
            <v>BMOU2554960</v>
          </cell>
          <cell r="B1170">
            <v>20</v>
          </cell>
          <cell r="C1170">
            <v>44105</v>
          </cell>
          <cell r="D1170">
            <v>20</v>
          </cell>
          <cell r="E1170" t="str">
            <v>NKAA00083700</v>
          </cell>
          <cell r="F1170" t="str">
            <v>ICDN</v>
          </cell>
          <cell r="G1170" t="str">
            <v>CFS1</v>
          </cell>
        </row>
        <row r="1171">
          <cell r="A1171" t="str">
            <v>BMOU2558760</v>
          </cell>
          <cell r="B1171">
            <v>20</v>
          </cell>
          <cell r="C1171">
            <v>44105</v>
          </cell>
          <cell r="D1171">
            <v>20</v>
          </cell>
          <cell r="E1171" t="str">
            <v>HUHG00615700</v>
          </cell>
          <cell r="F1171" t="str">
            <v>ICDN</v>
          </cell>
          <cell r="G1171" t="str">
            <v>A1B/41/03/2</v>
          </cell>
        </row>
        <row r="1172">
          <cell r="A1172" t="str">
            <v>MEDU3231942</v>
          </cell>
          <cell r="B1172">
            <v>20</v>
          </cell>
          <cell r="C1172">
            <v>44105</v>
          </cell>
          <cell r="D1172">
            <v>20</v>
          </cell>
          <cell r="E1172" t="str">
            <v>MEDUPL151313</v>
          </cell>
          <cell r="F1172" t="str">
            <v>ICDN</v>
          </cell>
          <cell r="G1172" t="str">
            <v>A1B/23/05/1</v>
          </cell>
        </row>
        <row r="1173">
          <cell r="A1173" t="str">
            <v>CNIU2168796</v>
          </cell>
          <cell r="B1173">
            <v>40</v>
          </cell>
          <cell r="C1173">
            <v>44105</v>
          </cell>
          <cell r="D1173">
            <v>20</v>
          </cell>
          <cell r="E1173" t="str">
            <v>711062740</v>
          </cell>
          <cell r="F1173" t="str">
            <v>ICDN</v>
          </cell>
          <cell r="G1173" t="str">
            <v>CFS1</v>
          </cell>
        </row>
        <row r="1174">
          <cell r="A1174" t="str">
            <v>GLDU5133835</v>
          </cell>
          <cell r="B1174">
            <v>20</v>
          </cell>
          <cell r="C1174">
            <v>44105</v>
          </cell>
          <cell r="D1174">
            <v>20</v>
          </cell>
          <cell r="E1174" t="str">
            <v>MEDUPL151313</v>
          </cell>
          <cell r="F1174" t="str">
            <v>ICDN</v>
          </cell>
          <cell r="G1174" t="str">
            <v>CFS1</v>
          </cell>
        </row>
        <row r="1175">
          <cell r="A1175" t="str">
            <v>MEDU2089860</v>
          </cell>
          <cell r="B1175">
            <v>20</v>
          </cell>
          <cell r="C1175">
            <v>44105</v>
          </cell>
          <cell r="D1175">
            <v>20</v>
          </cell>
          <cell r="E1175" t="str">
            <v>MEDUPL151313</v>
          </cell>
          <cell r="F1175" t="str">
            <v>ICDN</v>
          </cell>
          <cell r="G1175" t="str">
            <v>M0A/25/03/1</v>
          </cell>
        </row>
        <row r="1176">
          <cell r="A1176" t="str">
            <v>APZU3485054</v>
          </cell>
          <cell r="B1176">
            <v>20</v>
          </cell>
          <cell r="C1176">
            <v>44105</v>
          </cell>
          <cell r="D1176">
            <v>20</v>
          </cell>
          <cell r="E1176" t="str">
            <v>SEL0983206</v>
          </cell>
          <cell r="F1176" t="str">
            <v>ICDN</v>
          </cell>
          <cell r="G1176" t="str">
            <v>CFS1A</v>
          </cell>
        </row>
        <row r="1177">
          <cell r="A1177" t="str">
            <v>TEMU5244073</v>
          </cell>
          <cell r="B1177">
            <v>20</v>
          </cell>
          <cell r="C1177">
            <v>44105</v>
          </cell>
          <cell r="D1177">
            <v>20</v>
          </cell>
          <cell r="E1177" t="str">
            <v>SEL0983206</v>
          </cell>
          <cell r="F1177" t="str">
            <v>ICDN</v>
          </cell>
          <cell r="G1177" t="str">
            <v>CFS1A</v>
          </cell>
        </row>
        <row r="1178">
          <cell r="A1178" t="str">
            <v>PCIU1179251</v>
          </cell>
          <cell r="B1178">
            <v>20</v>
          </cell>
          <cell r="C1178">
            <v>44106</v>
          </cell>
          <cell r="D1178">
            <v>19</v>
          </cell>
          <cell r="E1178" t="str">
            <v>SHFF00070700</v>
          </cell>
          <cell r="F1178" t="str">
            <v>ICDN</v>
          </cell>
          <cell r="G1178" t="str">
            <v>A1B/51/05/1</v>
          </cell>
        </row>
        <row r="1179">
          <cell r="A1179" t="str">
            <v>CAAU5030291</v>
          </cell>
          <cell r="B1179">
            <v>40</v>
          </cell>
          <cell r="C1179">
            <v>44106</v>
          </cell>
          <cell r="D1179">
            <v>19</v>
          </cell>
          <cell r="E1179" t="str">
            <v>WECC2096EMB1079</v>
          </cell>
          <cell r="F1179" t="str">
            <v>ICDN</v>
          </cell>
          <cell r="G1179" t="str">
            <v>A1C/22/04/2</v>
          </cell>
        </row>
        <row r="1180">
          <cell r="A1180" t="str">
            <v>MEDU8365440</v>
          </cell>
          <cell r="B1180">
            <v>40</v>
          </cell>
          <cell r="C1180">
            <v>44106</v>
          </cell>
          <cell r="D1180">
            <v>19</v>
          </cell>
          <cell r="E1180" t="str">
            <v>WECC2096EMB1079</v>
          </cell>
          <cell r="F1180" t="str">
            <v>ICDN</v>
          </cell>
          <cell r="G1180" t="str">
            <v>A1A/58/05/1</v>
          </cell>
        </row>
        <row r="1181">
          <cell r="A1181" t="str">
            <v>TGHU0492206</v>
          </cell>
          <cell r="B1181">
            <v>20</v>
          </cell>
          <cell r="C1181">
            <v>44106</v>
          </cell>
          <cell r="D1181">
            <v>19</v>
          </cell>
          <cell r="E1181" t="str">
            <v>204491478</v>
          </cell>
          <cell r="F1181" t="str">
            <v>ICDN</v>
          </cell>
          <cell r="G1181" t="str">
            <v>A1B/41/06/2</v>
          </cell>
        </row>
        <row r="1182">
          <cell r="A1182" t="str">
            <v>TEMU0666760</v>
          </cell>
          <cell r="B1182">
            <v>20</v>
          </cell>
          <cell r="C1182">
            <v>44106</v>
          </cell>
          <cell r="D1182">
            <v>19</v>
          </cell>
          <cell r="E1182" t="str">
            <v>520000182415</v>
          </cell>
          <cell r="F1182" t="str">
            <v>ICDN</v>
          </cell>
          <cell r="G1182" t="str">
            <v>CFS1</v>
          </cell>
        </row>
        <row r="1183">
          <cell r="A1183" t="str">
            <v>CAIU7841618</v>
          </cell>
          <cell r="B1183">
            <v>40</v>
          </cell>
          <cell r="C1183">
            <v>44106</v>
          </cell>
          <cell r="D1183">
            <v>19</v>
          </cell>
          <cell r="E1183" t="str">
            <v>WECC2096EMB1079</v>
          </cell>
          <cell r="F1183" t="str">
            <v>ICDN</v>
          </cell>
          <cell r="G1183" t="str">
            <v>A1D/80/03/2</v>
          </cell>
        </row>
        <row r="1184">
          <cell r="A1184" t="str">
            <v>MEDU8389864</v>
          </cell>
          <cell r="B1184">
            <v>40</v>
          </cell>
          <cell r="C1184">
            <v>44106</v>
          </cell>
          <cell r="D1184">
            <v>19</v>
          </cell>
          <cell r="E1184" t="str">
            <v>WECC2096EMB1079</v>
          </cell>
          <cell r="F1184" t="str">
            <v>ICDN</v>
          </cell>
          <cell r="G1184" t="str">
            <v>A1D/80/02/3</v>
          </cell>
        </row>
        <row r="1185">
          <cell r="A1185" t="str">
            <v>PCIU1426393</v>
          </cell>
          <cell r="B1185">
            <v>20</v>
          </cell>
          <cell r="C1185">
            <v>44106</v>
          </cell>
          <cell r="D1185">
            <v>19</v>
          </cell>
          <cell r="E1185" t="str">
            <v>HUHG00615700</v>
          </cell>
          <cell r="F1185" t="str">
            <v>ICDN</v>
          </cell>
          <cell r="G1185" t="str">
            <v>A1B/53/02/1</v>
          </cell>
        </row>
        <row r="1186">
          <cell r="A1186" t="str">
            <v>BEAU4535712</v>
          </cell>
          <cell r="B1186">
            <v>40</v>
          </cell>
          <cell r="C1186">
            <v>44106</v>
          </cell>
          <cell r="D1186">
            <v>19</v>
          </cell>
          <cell r="E1186">
            <v>100050288098</v>
          </cell>
          <cell r="F1186" t="str">
            <v>ICDN</v>
          </cell>
          <cell r="G1186" t="str">
            <v>A1C/60/05/2</v>
          </cell>
        </row>
        <row r="1187">
          <cell r="A1187" t="str">
            <v>BMOU2274888</v>
          </cell>
          <cell r="B1187">
            <v>20</v>
          </cell>
          <cell r="C1187">
            <v>44106</v>
          </cell>
          <cell r="D1187">
            <v>19</v>
          </cell>
          <cell r="E1187">
            <v>911123287</v>
          </cell>
          <cell r="F1187" t="str">
            <v>ICDN</v>
          </cell>
          <cell r="G1187" t="str">
            <v>A1B/53/03/2</v>
          </cell>
        </row>
        <row r="1188">
          <cell r="A1188" t="str">
            <v>PCIU9405524</v>
          </cell>
          <cell r="B1188">
            <v>40</v>
          </cell>
          <cell r="C1188">
            <v>44106</v>
          </cell>
          <cell r="D1188">
            <v>19</v>
          </cell>
          <cell r="E1188" t="str">
            <v>GGZ1135098</v>
          </cell>
          <cell r="F1188" t="str">
            <v>ICDN</v>
          </cell>
          <cell r="G1188" t="str">
            <v>A2D/28/03/1</v>
          </cell>
        </row>
        <row r="1189">
          <cell r="A1189" t="str">
            <v>TEMU2406484</v>
          </cell>
          <cell r="B1189">
            <v>20</v>
          </cell>
          <cell r="C1189">
            <v>44106</v>
          </cell>
          <cell r="D1189">
            <v>19</v>
          </cell>
          <cell r="E1189" t="str">
            <v>NBYE125822</v>
          </cell>
          <cell r="F1189" t="str">
            <v>ICDN</v>
          </cell>
          <cell r="G1189" t="str">
            <v>CFS1</v>
          </cell>
        </row>
        <row r="1190">
          <cell r="A1190" t="str">
            <v>MEDU5466550</v>
          </cell>
          <cell r="B1190">
            <v>20</v>
          </cell>
          <cell r="C1190">
            <v>44106</v>
          </cell>
          <cell r="D1190">
            <v>19</v>
          </cell>
          <cell r="E1190" t="str">
            <v>MEDUPL151313</v>
          </cell>
          <cell r="F1190" t="str">
            <v>ICDN</v>
          </cell>
          <cell r="G1190" t="str">
            <v>A1B/73/03/2</v>
          </cell>
        </row>
        <row r="1191">
          <cell r="A1191" t="str">
            <v>BMOU5214033</v>
          </cell>
          <cell r="B1191">
            <v>40</v>
          </cell>
          <cell r="C1191">
            <v>44106</v>
          </cell>
          <cell r="D1191">
            <v>19</v>
          </cell>
          <cell r="E1191" t="str">
            <v>141088861892</v>
          </cell>
          <cell r="F1191" t="str">
            <v>ICDN</v>
          </cell>
          <cell r="G1191" t="str">
            <v>A1D/60/06/2</v>
          </cell>
        </row>
        <row r="1192">
          <cell r="A1192" t="str">
            <v>MEDU8664858</v>
          </cell>
          <cell r="B1192">
            <v>40</v>
          </cell>
          <cell r="C1192">
            <v>44106</v>
          </cell>
          <cell r="D1192">
            <v>19</v>
          </cell>
          <cell r="E1192" t="str">
            <v>WECC2096EMB1079</v>
          </cell>
          <cell r="F1192" t="str">
            <v>ICDN</v>
          </cell>
          <cell r="G1192" t="str">
            <v>CFS1E</v>
          </cell>
        </row>
        <row r="1193">
          <cell r="A1193" t="str">
            <v>BEAU4090000</v>
          </cell>
          <cell r="B1193">
            <v>40</v>
          </cell>
          <cell r="C1193">
            <v>44106</v>
          </cell>
          <cell r="D1193">
            <v>19</v>
          </cell>
          <cell r="E1193" t="str">
            <v>AMC0958293</v>
          </cell>
          <cell r="F1193" t="str">
            <v>ICDN</v>
          </cell>
          <cell r="G1193" t="str">
            <v>CFS1E</v>
          </cell>
        </row>
        <row r="1194">
          <cell r="A1194" t="str">
            <v>TEMU6314663</v>
          </cell>
          <cell r="B1194">
            <v>40</v>
          </cell>
          <cell r="C1194">
            <v>44106</v>
          </cell>
          <cell r="D1194">
            <v>19</v>
          </cell>
          <cell r="E1194" t="str">
            <v>AMC0957442</v>
          </cell>
          <cell r="F1194" t="str">
            <v>ICDN</v>
          </cell>
          <cell r="G1194" t="str">
            <v>CFS1E</v>
          </cell>
        </row>
        <row r="1195">
          <cell r="A1195" t="str">
            <v>CMAU0438901</v>
          </cell>
          <cell r="B1195">
            <v>20</v>
          </cell>
          <cell r="C1195">
            <v>44106</v>
          </cell>
          <cell r="D1195">
            <v>19</v>
          </cell>
          <cell r="E1195" t="str">
            <v>AID0187347</v>
          </cell>
          <cell r="F1195" t="str">
            <v>ICDN</v>
          </cell>
          <cell r="G1195" t="str">
            <v>A2B/07/04/1</v>
          </cell>
        </row>
        <row r="1196">
          <cell r="A1196" t="str">
            <v>TGHU0700629</v>
          </cell>
          <cell r="B1196">
            <v>20</v>
          </cell>
          <cell r="C1196">
            <v>44106</v>
          </cell>
          <cell r="D1196">
            <v>19</v>
          </cell>
          <cell r="E1196" t="str">
            <v>MEDUPL151313</v>
          </cell>
          <cell r="F1196" t="str">
            <v>ICDN</v>
          </cell>
          <cell r="G1196" t="str">
            <v>FIRE</v>
          </cell>
        </row>
        <row r="1197">
          <cell r="A1197" t="str">
            <v>PCIU1401857</v>
          </cell>
          <cell r="B1197">
            <v>20</v>
          </cell>
          <cell r="C1197">
            <v>44106</v>
          </cell>
          <cell r="D1197">
            <v>19</v>
          </cell>
          <cell r="E1197" t="str">
            <v>NKAJ90072200</v>
          </cell>
          <cell r="F1197" t="str">
            <v>ICDN</v>
          </cell>
          <cell r="G1197" t="str">
            <v>A1B/29/03/1</v>
          </cell>
        </row>
        <row r="1198">
          <cell r="A1198" t="str">
            <v>BSIU2139420</v>
          </cell>
          <cell r="B1198">
            <v>20</v>
          </cell>
          <cell r="C1198">
            <v>44106</v>
          </cell>
          <cell r="D1198">
            <v>19</v>
          </cell>
          <cell r="E1198" t="str">
            <v>WECC2042EMB1025</v>
          </cell>
          <cell r="F1198" t="str">
            <v>ICDN</v>
          </cell>
          <cell r="G1198" t="str">
            <v>DG1</v>
          </cell>
        </row>
        <row r="1199">
          <cell r="A1199" t="str">
            <v>SUDU7459048</v>
          </cell>
          <cell r="B1199">
            <v>20</v>
          </cell>
          <cell r="C1199">
            <v>44107</v>
          </cell>
          <cell r="D1199">
            <v>18</v>
          </cell>
          <cell r="E1199" t="str">
            <v>205188551</v>
          </cell>
          <cell r="F1199" t="str">
            <v>ICDN</v>
          </cell>
          <cell r="G1199" t="str">
            <v>A1B/27/06/1</v>
          </cell>
        </row>
        <row r="1200">
          <cell r="A1200" t="str">
            <v>CSLU6126452</v>
          </cell>
          <cell r="B1200">
            <v>40</v>
          </cell>
          <cell r="C1200">
            <v>44107</v>
          </cell>
          <cell r="D1200">
            <v>18</v>
          </cell>
          <cell r="E1200" t="str">
            <v>COSU6275110360W</v>
          </cell>
          <cell r="F1200" t="str">
            <v>ICDN</v>
          </cell>
          <cell r="G1200" t="str">
            <v>A1A/32/04/2</v>
          </cell>
        </row>
        <row r="1201">
          <cell r="A1201" t="str">
            <v>TEMU6082378</v>
          </cell>
          <cell r="B1201">
            <v>40</v>
          </cell>
          <cell r="C1201">
            <v>44107</v>
          </cell>
          <cell r="D1201">
            <v>18</v>
          </cell>
          <cell r="E1201" t="str">
            <v>COSU6275418814</v>
          </cell>
          <cell r="F1201" t="str">
            <v>ICDN</v>
          </cell>
          <cell r="G1201" t="str">
            <v>A1A/32/06/3</v>
          </cell>
        </row>
        <row r="1202">
          <cell r="A1202" t="str">
            <v>MSKU1547560</v>
          </cell>
          <cell r="B1202">
            <v>40</v>
          </cell>
          <cell r="C1202">
            <v>44107</v>
          </cell>
          <cell r="D1202">
            <v>18</v>
          </cell>
          <cell r="E1202" t="str">
            <v>204805369</v>
          </cell>
          <cell r="F1202" t="str">
            <v>ICDN</v>
          </cell>
          <cell r="G1202" t="str">
            <v>SHED2</v>
          </cell>
        </row>
        <row r="1203">
          <cell r="A1203" t="str">
            <v>BEAU4215703</v>
          </cell>
          <cell r="B1203">
            <v>40</v>
          </cell>
          <cell r="C1203">
            <v>44107</v>
          </cell>
          <cell r="D1203">
            <v>18</v>
          </cell>
          <cell r="E1203" t="str">
            <v>MEDUPE051537</v>
          </cell>
          <cell r="F1203" t="str">
            <v>ICDN</v>
          </cell>
          <cell r="G1203" t="str">
            <v>A1D/68/03/3</v>
          </cell>
        </row>
        <row r="1204">
          <cell r="A1204" t="str">
            <v>MEDU8550900</v>
          </cell>
          <cell r="B1204">
            <v>40</v>
          </cell>
          <cell r="C1204">
            <v>44107</v>
          </cell>
          <cell r="D1204">
            <v>18</v>
          </cell>
          <cell r="E1204" t="str">
            <v>WECC2096EMB1079</v>
          </cell>
          <cell r="F1204" t="str">
            <v>ICDN</v>
          </cell>
          <cell r="G1204" t="str">
            <v>A2C/40/05/3</v>
          </cell>
        </row>
        <row r="1205">
          <cell r="A1205" t="str">
            <v>TCNU2938532</v>
          </cell>
          <cell r="B1205">
            <v>40</v>
          </cell>
          <cell r="C1205">
            <v>44107</v>
          </cell>
          <cell r="D1205">
            <v>18</v>
          </cell>
          <cell r="E1205" t="str">
            <v>SEL0993334</v>
          </cell>
          <cell r="F1205" t="str">
            <v>ICDN</v>
          </cell>
          <cell r="G1205" t="str">
            <v>A1C/14/02/2</v>
          </cell>
        </row>
        <row r="1206">
          <cell r="A1206" t="str">
            <v>MEDU7973908</v>
          </cell>
          <cell r="B1206">
            <v>40</v>
          </cell>
          <cell r="C1206">
            <v>44107</v>
          </cell>
          <cell r="D1206">
            <v>18</v>
          </cell>
          <cell r="E1206" t="str">
            <v>WECC2096EMB1079</v>
          </cell>
          <cell r="F1206" t="str">
            <v>ICDN</v>
          </cell>
          <cell r="G1206" t="str">
            <v>M1A/52/01/1</v>
          </cell>
        </row>
        <row r="1207">
          <cell r="A1207" t="str">
            <v>MRSU3457975</v>
          </cell>
          <cell r="B1207">
            <v>40</v>
          </cell>
          <cell r="C1207">
            <v>44107</v>
          </cell>
          <cell r="D1207">
            <v>18</v>
          </cell>
          <cell r="E1207" t="str">
            <v>711063961</v>
          </cell>
          <cell r="F1207" t="str">
            <v>ICDN</v>
          </cell>
          <cell r="G1207" t="str">
            <v>A2C/32/06/3</v>
          </cell>
        </row>
        <row r="1208">
          <cell r="A1208" t="str">
            <v>MRKU5646810</v>
          </cell>
          <cell r="B1208">
            <v>40</v>
          </cell>
          <cell r="C1208">
            <v>44107</v>
          </cell>
          <cell r="D1208">
            <v>18</v>
          </cell>
          <cell r="E1208" t="str">
            <v>204407574</v>
          </cell>
          <cell r="F1208" t="str">
            <v>ICDN</v>
          </cell>
          <cell r="G1208" t="str">
            <v>A2D/24/05/3</v>
          </cell>
        </row>
        <row r="1209">
          <cell r="A1209" t="str">
            <v>MSKU2640893</v>
          </cell>
          <cell r="B1209">
            <v>20</v>
          </cell>
          <cell r="C1209">
            <v>44107</v>
          </cell>
          <cell r="D1209">
            <v>18</v>
          </cell>
          <cell r="E1209" t="str">
            <v>204968973</v>
          </cell>
          <cell r="F1209" t="str">
            <v>ICDN</v>
          </cell>
          <cell r="G1209" t="str">
            <v>A1B/17/02/2</v>
          </cell>
        </row>
        <row r="1210">
          <cell r="A1210" t="str">
            <v>MSKU5004684</v>
          </cell>
          <cell r="B1210">
            <v>20</v>
          </cell>
          <cell r="C1210">
            <v>44107</v>
          </cell>
          <cell r="D1210">
            <v>18</v>
          </cell>
          <cell r="E1210" t="str">
            <v>204968973</v>
          </cell>
          <cell r="F1210" t="str">
            <v>ICDN</v>
          </cell>
          <cell r="G1210" t="str">
            <v>A1B/17/06/2</v>
          </cell>
        </row>
        <row r="1211">
          <cell r="A1211" t="str">
            <v>TLLU5732823</v>
          </cell>
          <cell r="B1211">
            <v>40</v>
          </cell>
          <cell r="C1211">
            <v>44107</v>
          </cell>
          <cell r="D1211">
            <v>18</v>
          </cell>
          <cell r="E1211" t="str">
            <v>COSU6883225140</v>
          </cell>
          <cell r="F1211" t="str">
            <v>ICDN</v>
          </cell>
          <cell r="G1211" t="str">
            <v>A1C/44/04/1</v>
          </cell>
        </row>
        <row r="1212">
          <cell r="A1212" t="str">
            <v>MAEU6368907</v>
          </cell>
          <cell r="B1212">
            <v>40</v>
          </cell>
          <cell r="C1212">
            <v>44107</v>
          </cell>
          <cell r="D1212">
            <v>18</v>
          </cell>
          <cell r="E1212" t="str">
            <v>204837701</v>
          </cell>
          <cell r="F1212" t="str">
            <v>ICDN</v>
          </cell>
          <cell r="G1212" t="str">
            <v>A1C/44/02/2</v>
          </cell>
        </row>
        <row r="1213">
          <cell r="A1213" t="str">
            <v>CBHU4429464</v>
          </cell>
          <cell r="B1213">
            <v>20</v>
          </cell>
          <cell r="C1213">
            <v>44107</v>
          </cell>
          <cell r="D1213">
            <v>18</v>
          </cell>
          <cell r="E1213" t="str">
            <v>COSU6269689550W</v>
          </cell>
          <cell r="F1213" t="str">
            <v>ICDN</v>
          </cell>
          <cell r="G1213" t="str">
            <v>FIRE</v>
          </cell>
        </row>
        <row r="1214">
          <cell r="A1214" t="str">
            <v>PCIU8166718</v>
          </cell>
          <cell r="B1214">
            <v>40</v>
          </cell>
          <cell r="C1214">
            <v>44107</v>
          </cell>
          <cell r="D1214">
            <v>18</v>
          </cell>
          <cell r="E1214" t="str">
            <v>204787305</v>
          </cell>
          <cell r="F1214" t="str">
            <v>ICDN</v>
          </cell>
          <cell r="G1214" t="str">
            <v>CFS1B</v>
          </cell>
        </row>
        <row r="1215">
          <cell r="A1215" t="str">
            <v>CCLU7680869</v>
          </cell>
          <cell r="B1215">
            <v>40</v>
          </cell>
          <cell r="C1215">
            <v>44107</v>
          </cell>
          <cell r="D1215">
            <v>18</v>
          </cell>
          <cell r="E1215" t="str">
            <v>COSU6272982700</v>
          </cell>
          <cell r="F1215" t="str">
            <v>ICDN</v>
          </cell>
          <cell r="G1215" t="str">
            <v>SHED1</v>
          </cell>
        </row>
        <row r="1216">
          <cell r="A1216" t="str">
            <v>FDCU0051076</v>
          </cell>
          <cell r="B1216">
            <v>40</v>
          </cell>
          <cell r="C1216">
            <v>44107</v>
          </cell>
          <cell r="D1216">
            <v>18</v>
          </cell>
          <cell r="E1216" t="str">
            <v>MEDUND925529</v>
          </cell>
          <cell r="F1216" t="str">
            <v>ICDN</v>
          </cell>
          <cell r="G1216" t="str">
            <v>A2D/04/03/1</v>
          </cell>
        </row>
        <row r="1217">
          <cell r="A1217" t="str">
            <v>MRSU3058553</v>
          </cell>
          <cell r="B1217">
            <v>40</v>
          </cell>
          <cell r="C1217">
            <v>44107</v>
          </cell>
          <cell r="D1217">
            <v>18</v>
          </cell>
          <cell r="E1217" t="str">
            <v>204464904</v>
          </cell>
          <cell r="F1217" t="str">
            <v>ICDN</v>
          </cell>
          <cell r="G1217" t="str">
            <v>A2C/06/02/3</v>
          </cell>
        </row>
        <row r="1218">
          <cell r="A1218" t="str">
            <v>FCIU3208430</v>
          </cell>
          <cell r="B1218">
            <v>20</v>
          </cell>
          <cell r="C1218">
            <v>44107</v>
          </cell>
          <cell r="D1218">
            <v>18</v>
          </cell>
          <cell r="E1218" t="str">
            <v>SEL0987951</v>
          </cell>
          <cell r="F1218" t="str">
            <v>ICDN</v>
          </cell>
          <cell r="G1218" t="str">
            <v>FIRE</v>
          </cell>
        </row>
        <row r="1219">
          <cell r="A1219" t="str">
            <v>TRLU9708723</v>
          </cell>
          <cell r="B1219">
            <v>20</v>
          </cell>
          <cell r="C1219">
            <v>44107</v>
          </cell>
          <cell r="D1219">
            <v>18</v>
          </cell>
          <cell r="E1219" t="str">
            <v>LPL0962355</v>
          </cell>
          <cell r="F1219" t="str">
            <v>ICDN</v>
          </cell>
          <cell r="G1219" t="str">
            <v>A1B/77/02/2</v>
          </cell>
        </row>
        <row r="1220">
          <cell r="A1220" t="str">
            <v>CBHU8976691</v>
          </cell>
          <cell r="B1220">
            <v>40</v>
          </cell>
          <cell r="C1220">
            <v>44107</v>
          </cell>
          <cell r="D1220">
            <v>18</v>
          </cell>
          <cell r="E1220" t="str">
            <v>COSU6273719860</v>
          </cell>
          <cell r="F1220" t="str">
            <v>ICDN</v>
          </cell>
          <cell r="G1220" t="str">
            <v>A2C/40/06/1</v>
          </cell>
        </row>
        <row r="1221">
          <cell r="A1221" t="str">
            <v>MSKU8772665</v>
          </cell>
          <cell r="B1221">
            <v>40</v>
          </cell>
          <cell r="C1221">
            <v>44107</v>
          </cell>
          <cell r="D1221">
            <v>18</v>
          </cell>
          <cell r="E1221" t="str">
            <v>RZ0011316</v>
          </cell>
          <cell r="F1221" t="str">
            <v>ICDN</v>
          </cell>
          <cell r="G1221" t="str">
            <v>CFS1E</v>
          </cell>
        </row>
        <row r="1222">
          <cell r="A1222" t="str">
            <v>PONU8150240</v>
          </cell>
          <cell r="B1222">
            <v>40</v>
          </cell>
          <cell r="C1222">
            <v>44107</v>
          </cell>
          <cell r="D1222">
            <v>18</v>
          </cell>
          <cell r="E1222" t="str">
            <v>RZ0011316</v>
          </cell>
          <cell r="F1222" t="str">
            <v>ICDN</v>
          </cell>
          <cell r="G1222" t="str">
            <v>A1D/60/03/1</v>
          </cell>
        </row>
        <row r="1223">
          <cell r="A1223" t="str">
            <v>MRKU8413998</v>
          </cell>
          <cell r="B1223">
            <v>20</v>
          </cell>
          <cell r="C1223">
            <v>44107</v>
          </cell>
          <cell r="D1223">
            <v>18</v>
          </cell>
          <cell r="E1223" t="str">
            <v>607251701</v>
          </cell>
          <cell r="F1223" t="str">
            <v>ICDN</v>
          </cell>
          <cell r="G1223" t="str">
            <v>FIRE</v>
          </cell>
        </row>
        <row r="1224">
          <cell r="A1224" t="str">
            <v>CSNU8081483</v>
          </cell>
          <cell r="B1224">
            <v>40</v>
          </cell>
          <cell r="C1224">
            <v>44107</v>
          </cell>
          <cell r="D1224">
            <v>18</v>
          </cell>
          <cell r="E1224" t="str">
            <v>COSU6274186730</v>
          </cell>
          <cell r="F1224" t="str">
            <v>ICDN</v>
          </cell>
          <cell r="G1224" t="str">
            <v>A1C/14/02/2</v>
          </cell>
        </row>
        <row r="1225">
          <cell r="A1225" t="str">
            <v>TCLU9745013</v>
          </cell>
          <cell r="B1225">
            <v>40</v>
          </cell>
          <cell r="C1225">
            <v>44107</v>
          </cell>
          <cell r="D1225">
            <v>18</v>
          </cell>
          <cell r="E1225" t="str">
            <v>COSU6273719860</v>
          </cell>
          <cell r="F1225" t="str">
            <v>ICDN</v>
          </cell>
          <cell r="G1225" t="str">
            <v>A1A/40/02/2</v>
          </cell>
        </row>
        <row r="1226">
          <cell r="A1226" t="str">
            <v>TGHU8795908</v>
          </cell>
          <cell r="B1226">
            <v>40</v>
          </cell>
          <cell r="C1226">
            <v>44107</v>
          </cell>
          <cell r="D1226">
            <v>18</v>
          </cell>
          <cell r="E1226" t="str">
            <v>NAM3990695</v>
          </cell>
          <cell r="F1226" t="str">
            <v>ICDN</v>
          </cell>
          <cell r="G1226" t="str">
            <v>M0B/48/03/2</v>
          </cell>
        </row>
        <row r="1227">
          <cell r="A1227" t="str">
            <v>CMAU7336809</v>
          </cell>
          <cell r="B1227">
            <v>40</v>
          </cell>
          <cell r="C1227">
            <v>44108</v>
          </cell>
          <cell r="D1227">
            <v>17</v>
          </cell>
          <cell r="E1227" t="str">
            <v>NAM3935399</v>
          </cell>
          <cell r="F1227" t="str">
            <v>ICDN</v>
          </cell>
          <cell r="G1227" t="str">
            <v>A2D/20/03/3</v>
          </cell>
        </row>
        <row r="1228">
          <cell r="A1228" t="str">
            <v>CAIU7494421</v>
          </cell>
          <cell r="B1228">
            <v>40</v>
          </cell>
          <cell r="C1228">
            <v>44108</v>
          </cell>
          <cell r="D1228">
            <v>17</v>
          </cell>
          <cell r="E1228" t="str">
            <v>MEDUAL591032</v>
          </cell>
          <cell r="F1228" t="str">
            <v>ICDN</v>
          </cell>
          <cell r="G1228" t="str">
            <v>SHED1</v>
          </cell>
        </row>
        <row r="1229">
          <cell r="A1229" t="str">
            <v>MRKU0163249</v>
          </cell>
          <cell r="B1229">
            <v>40</v>
          </cell>
          <cell r="C1229">
            <v>44108</v>
          </cell>
          <cell r="D1229">
            <v>17</v>
          </cell>
          <cell r="E1229" t="str">
            <v>204585118</v>
          </cell>
          <cell r="F1229" t="str">
            <v>ICDN</v>
          </cell>
          <cell r="G1229" t="str">
            <v>A1C/02/05/3</v>
          </cell>
        </row>
        <row r="1230">
          <cell r="A1230" t="str">
            <v>TCLU6324155</v>
          </cell>
          <cell r="B1230">
            <v>40</v>
          </cell>
          <cell r="C1230">
            <v>44108</v>
          </cell>
          <cell r="D1230">
            <v>17</v>
          </cell>
          <cell r="E1230" t="str">
            <v>HSKV19205</v>
          </cell>
          <cell r="F1230" t="str">
            <v>ICDN</v>
          </cell>
          <cell r="G1230" t="str">
            <v>A2A/05/03/1</v>
          </cell>
        </row>
        <row r="1231">
          <cell r="A1231" t="str">
            <v>MRKU3864920</v>
          </cell>
          <cell r="B1231">
            <v>40</v>
          </cell>
          <cell r="C1231">
            <v>44108</v>
          </cell>
          <cell r="D1231">
            <v>17</v>
          </cell>
          <cell r="E1231">
            <v>204792961</v>
          </cell>
          <cell r="F1231" t="str">
            <v>ICDN</v>
          </cell>
          <cell r="G1231" t="str">
            <v>A2A/05/03/1</v>
          </cell>
        </row>
        <row r="1232">
          <cell r="A1232" t="str">
            <v>EGHU3369269</v>
          </cell>
          <cell r="B1232">
            <v>20</v>
          </cell>
          <cell r="C1232">
            <v>44108</v>
          </cell>
          <cell r="D1232">
            <v>17</v>
          </cell>
          <cell r="E1232" t="str">
            <v>504000013361</v>
          </cell>
          <cell r="F1232" t="str">
            <v>ICDN</v>
          </cell>
          <cell r="G1232" t="str">
            <v>A1B/01/05/1</v>
          </cell>
        </row>
        <row r="1233">
          <cell r="A1233" t="str">
            <v>SGCU9621579</v>
          </cell>
          <cell r="B1233">
            <v>40</v>
          </cell>
          <cell r="C1233">
            <v>44108</v>
          </cell>
          <cell r="D1233">
            <v>17</v>
          </cell>
          <cell r="E1233" t="str">
            <v>JD066725</v>
          </cell>
          <cell r="F1233" t="str">
            <v>ICDN</v>
          </cell>
          <cell r="G1233" t="str">
            <v>A1D/44/04/2</v>
          </cell>
        </row>
        <row r="1234">
          <cell r="A1234" t="str">
            <v>CMAU5361700</v>
          </cell>
          <cell r="B1234">
            <v>40</v>
          </cell>
          <cell r="C1234">
            <v>44108</v>
          </cell>
          <cell r="D1234">
            <v>17</v>
          </cell>
          <cell r="E1234" t="str">
            <v>DXB0514569D</v>
          </cell>
          <cell r="F1234" t="str">
            <v>ICDN</v>
          </cell>
          <cell r="G1234" t="str">
            <v>A2D/28/04/3</v>
          </cell>
        </row>
        <row r="1235">
          <cell r="A1235" t="str">
            <v>OOCU7851596</v>
          </cell>
          <cell r="B1235">
            <v>40</v>
          </cell>
          <cell r="C1235">
            <v>44108</v>
          </cell>
          <cell r="D1235">
            <v>17</v>
          </cell>
          <cell r="E1235" t="str">
            <v>COSU6274977400</v>
          </cell>
          <cell r="F1235" t="str">
            <v>ICDN</v>
          </cell>
          <cell r="G1235" t="str">
            <v>A1A/40/02/2</v>
          </cell>
        </row>
        <row r="1236">
          <cell r="A1236" t="str">
            <v>CAIU4649601</v>
          </cell>
          <cell r="B1236">
            <v>40</v>
          </cell>
          <cell r="C1236">
            <v>44108</v>
          </cell>
          <cell r="D1236">
            <v>17</v>
          </cell>
          <cell r="E1236" t="str">
            <v>204482168</v>
          </cell>
          <cell r="F1236" t="str">
            <v>ICDN</v>
          </cell>
          <cell r="G1236" t="str">
            <v>A1D/22/05/2</v>
          </cell>
        </row>
        <row r="1237">
          <cell r="A1237" t="str">
            <v>TCKU7510795</v>
          </cell>
          <cell r="B1237">
            <v>40</v>
          </cell>
          <cell r="C1237">
            <v>44108</v>
          </cell>
          <cell r="D1237">
            <v>17</v>
          </cell>
          <cell r="E1237" t="str">
            <v>204571781</v>
          </cell>
          <cell r="F1237" t="str">
            <v>ICDN</v>
          </cell>
          <cell r="G1237" t="str">
            <v>A1D/40/03/1</v>
          </cell>
        </row>
        <row r="1238">
          <cell r="A1238" t="str">
            <v>CBHU7080798</v>
          </cell>
          <cell r="B1238">
            <v>40</v>
          </cell>
          <cell r="C1238">
            <v>44108</v>
          </cell>
          <cell r="D1238">
            <v>17</v>
          </cell>
          <cell r="E1238" t="str">
            <v>COSU6273719860</v>
          </cell>
          <cell r="F1238" t="str">
            <v>ICDN</v>
          </cell>
          <cell r="G1238" t="str">
            <v>A1D/18/05/4</v>
          </cell>
        </row>
        <row r="1239">
          <cell r="A1239" t="str">
            <v>TCKU7503498</v>
          </cell>
          <cell r="B1239">
            <v>40</v>
          </cell>
          <cell r="C1239">
            <v>44108</v>
          </cell>
          <cell r="D1239">
            <v>17</v>
          </cell>
          <cell r="E1239" t="str">
            <v>204571781</v>
          </cell>
          <cell r="F1239" t="str">
            <v>ICDN</v>
          </cell>
          <cell r="G1239" t="str">
            <v>A1D/26/02/1</v>
          </cell>
        </row>
        <row r="1240">
          <cell r="A1240" t="str">
            <v>CMAU7527220</v>
          </cell>
          <cell r="B1240">
            <v>40</v>
          </cell>
          <cell r="C1240">
            <v>44108</v>
          </cell>
          <cell r="D1240">
            <v>17</v>
          </cell>
          <cell r="E1240" t="str">
            <v>DXB0514569</v>
          </cell>
          <cell r="F1240" t="str">
            <v>ICDN</v>
          </cell>
          <cell r="G1240" t="str">
            <v>A2D/04/02/1</v>
          </cell>
        </row>
        <row r="1241">
          <cell r="A1241" t="str">
            <v>CSNU6568554</v>
          </cell>
          <cell r="B1241">
            <v>40</v>
          </cell>
          <cell r="C1241">
            <v>44108</v>
          </cell>
          <cell r="D1241">
            <v>17</v>
          </cell>
          <cell r="E1241" t="str">
            <v>COSU6275110360W</v>
          </cell>
          <cell r="F1241" t="str">
            <v>ICDN</v>
          </cell>
          <cell r="G1241" t="str">
            <v>SHED2</v>
          </cell>
        </row>
        <row r="1242">
          <cell r="A1242" t="str">
            <v>EMCU1740328</v>
          </cell>
          <cell r="B1242">
            <v>20</v>
          </cell>
          <cell r="C1242">
            <v>44108</v>
          </cell>
          <cell r="D1242">
            <v>17</v>
          </cell>
          <cell r="E1242" t="str">
            <v>CEI0184144</v>
          </cell>
          <cell r="F1242" t="str">
            <v>ICDN</v>
          </cell>
          <cell r="G1242" t="e">
            <v>#N/A</v>
          </cell>
        </row>
        <row r="1243">
          <cell r="A1243" t="str">
            <v>MEDU6584666</v>
          </cell>
          <cell r="B1243">
            <v>20</v>
          </cell>
          <cell r="C1243">
            <v>44108</v>
          </cell>
          <cell r="D1243">
            <v>17</v>
          </cell>
          <cell r="E1243" t="str">
            <v>MEDUPL151313</v>
          </cell>
          <cell r="F1243" t="str">
            <v>ICDN</v>
          </cell>
          <cell r="G1243" t="str">
            <v>CFS1A</v>
          </cell>
        </row>
        <row r="1244">
          <cell r="A1244" t="str">
            <v>CRSU1240933</v>
          </cell>
          <cell r="B1244">
            <v>20</v>
          </cell>
          <cell r="C1244">
            <v>44108</v>
          </cell>
          <cell r="D1244">
            <v>17</v>
          </cell>
          <cell r="E1244" t="str">
            <v>607251701</v>
          </cell>
          <cell r="F1244" t="str">
            <v>ICDN</v>
          </cell>
          <cell r="G1244" t="str">
            <v>CFS1</v>
          </cell>
        </row>
        <row r="1245">
          <cell r="A1245" t="str">
            <v>FTAU1263655</v>
          </cell>
          <cell r="B1245">
            <v>20</v>
          </cell>
          <cell r="C1245">
            <v>44108</v>
          </cell>
          <cell r="D1245">
            <v>17</v>
          </cell>
          <cell r="E1245" t="str">
            <v>MEDUPL151313</v>
          </cell>
          <cell r="F1245" t="str">
            <v>ICDN</v>
          </cell>
          <cell r="G1245" t="str">
            <v>M1A/73/03/1</v>
          </cell>
        </row>
        <row r="1246">
          <cell r="A1246" t="str">
            <v>MRKU6931154</v>
          </cell>
          <cell r="B1246">
            <v>20</v>
          </cell>
          <cell r="C1246">
            <v>44108</v>
          </cell>
          <cell r="D1246">
            <v>17</v>
          </cell>
          <cell r="E1246" t="str">
            <v>607251701</v>
          </cell>
          <cell r="F1246" t="str">
            <v>ICDN</v>
          </cell>
          <cell r="G1246" t="str">
            <v>CFS1A</v>
          </cell>
        </row>
        <row r="1247">
          <cell r="A1247" t="str">
            <v>MRKU9272153</v>
          </cell>
          <cell r="B1247">
            <v>20</v>
          </cell>
          <cell r="C1247">
            <v>44108</v>
          </cell>
          <cell r="D1247">
            <v>17</v>
          </cell>
          <cell r="E1247" t="str">
            <v>204968973</v>
          </cell>
          <cell r="F1247" t="str">
            <v>ICDN</v>
          </cell>
          <cell r="G1247" t="str">
            <v>FIRE</v>
          </cell>
        </row>
        <row r="1248">
          <cell r="A1248" t="str">
            <v>TGHU0848529</v>
          </cell>
          <cell r="B1248">
            <v>20</v>
          </cell>
          <cell r="C1248">
            <v>44108</v>
          </cell>
          <cell r="D1248">
            <v>17</v>
          </cell>
          <cell r="E1248" t="str">
            <v>LPL0972662</v>
          </cell>
          <cell r="F1248" t="str">
            <v>ICDN</v>
          </cell>
          <cell r="G1248" t="str">
            <v>SHED1</v>
          </cell>
        </row>
        <row r="1249">
          <cell r="A1249" t="str">
            <v>TCKU7508859</v>
          </cell>
          <cell r="B1249">
            <v>40</v>
          </cell>
          <cell r="C1249">
            <v>44108</v>
          </cell>
          <cell r="D1249">
            <v>17</v>
          </cell>
          <cell r="E1249" t="str">
            <v>204571781</v>
          </cell>
          <cell r="F1249" t="str">
            <v>ICDN</v>
          </cell>
          <cell r="G1249" t="str">
            <v>A1D/44/02/3</v>
          </cell>
        </row>
        <row r="1250">
          <cell r="A1250" t="str">
            <v>CSNU1450701</v>
          </cell>
          <cell r="B1250">
            <v>20</v>
          </cell>
          <cell r="C1250">
            <v>44108</v>
          </cell>
          <cell r="D1250">
            <v>17</v>
          </cell>
          <cell r="E1250" t="str">
            <v>COSU6273273300</v>
          </cell>
          <cell r="F1250" t="str">
            <v>ICDN</v>
          </cell>
          <cell r="G1250" t="str">
            <v>CFS1D</v>
          </cell>
        </row>
        <row r="1251">
          <cell r="A1251" t="str">
            <v>CMAU6275150</v>
          </cell>
          <cell r="B1251">
            <v>40</v>
          </cell>
          <cell r="C1251">
            <v>44109</v>
          </cell>
          <cell r="D1251">
            <v>16</v>
          </cell>
          <cell r="E1251" t="str">
            <v>AMC0958293</v>
          </cell>
          <cell r="F1251" t="str">
            <v>ICDN</v>
          </cell>
          <cell r="G1251" t="str">
            <v>A1D/50/02/1</v>
          </cell>
        </row>
        <row r="1252">
          <cell r="A1252" t="str">
            <v>PONU0085750</v>
          </cell>
          <cell r="B1252">
            <v>20</v>
          </cell>
          <cell r="C1252">
            <v>44109</v>
          </cell>
          <cell r="D1252">
            <v>16</v>
          </cell>
          <cell r="E1252" t="str">
            <v>204968973</v>
          </cell>
          <cell r="F1252" t="str">
            <v>ICDN</v>
          </cell>
          <cell r="G1252" t="str">
            <v>A2B/03/03/1</v>
          </cell>
        </row>
        <row r="1253">
          <cell r="A1253" t="str">
            <v>TGHU1392120</v>
          </cell>
          <cell r="B1253">
            <v>20</v>
          </cell>
          <cell r="C1253">
            <v>44109</v>
          </cell>
          <cell r="D1253">
            <v>16</v>
          </cell>
          <cell r="E1253" t="str">
            <v>CFA0359244</v>
          </cell>
          <cell r="F1253" t="str">
            <v>ICDN</v>
          </cell>
          <cell r="G1253" t="str">
            <v>M2B/23/03/1</v>
          </cell>
        </row>
        <row r="1254">
          <cell r="A1254" t="str">
            <v>CMAU7742916</v>
          </cell>
          <cell r="B1254">
            <v>40</v>
          </cell>
          <cell r="C1254">
            <v>44109</v>
          </cell>
          <cell r="D1254">
            <v>16</v>
          </cell>
          <cell r="E1254" t="str">
            <v>AMC0970984</v>
          </cell>
          <cell r="F1254" t="str">
            <v>ICDN</v>
          </cell>
          <cell r="G1254" t="str">
            <v>A2D/08/05/1</v>
          </cell>
        </row>
        <row r="1255">
          <cell r="A1255" t="str">
            <v>OOLU7912635</v>
          </cell>
          <cell r="B1255">
            <v>40</v>
          </cell>
          <cell r="C1255">
            <v>44109</v>
          </cell>
          <cell r="D1255">
            <v>16</v>
          </cell>
          <cell r="E1255" t="str">
            <v>OOLU2644773770</v>
          </cell>
          <cell r="F1255" t="str">
            <v>ICDN</v>
          </cell>
          <cell r="G1255" t="str">
            <v>A1D/14/06/3</v>
          </cell>
        </row>
        <row r="1256">
          <cell r="A1256" t="str">
            <v>MSKU2884009</v>
          </cell>
          <cell r="B1256">
            <v>20</v>
          </cell>
          <cell r="C1256">
            <v>44109</v>
          </cell>
          <cell r="D1256">
            <v>16</v>
          </cell>
          <cell r="E1256" t="str">
            <v>204968973</v>
          </cell>
          <cell r="F1256" t="str">
            <v>ICDN</v>
          </cell>
          <cell r="G1256" t="str">
            <v>M1A/63/02/3</v>
          </cell>
        </row>
        <row r="1257">
          <cell r="A1257" t="str">
            <v>CAIU4397813</v>
          </cell>
          <cell r="B1257">
            <v>40</v>
          </cell>
          <cell r="C1257">
            <v>44109</v>
          </cell>
          <cell r="D1257">
            <v>16</v>
          </cell>
          <cell r="E1257" t="str">
            <v>MEDUPR650649</v>
          </cell>
          <cell r="F1257" t="str">
            <v>ICDN</v>
          </cell>
          <cell r="G1257" t="str">
            <v>A1D/44/04/2</v>
          </cell>
        </row>
        <row r="1258">
          <cell r="A1258" t="str">
            <v>TCLU9586879</v>
          </cell>
          <cell r="B1258">
            <v>40</v>
          </cell>
          <cell r="C1258">
            <v>44109</v>
          </cell>
          <cell r="D1258">
            <v>16</v>
          </cell>
          <cell r="E1258" t="str">
            <v>CAD0435330</v>
          </cell>
          <cell r="F1258" t="str">
            <v>ICDN</v>
          </cell>
          <cell r="G1258" t="str">
            <v>M2A/14/01/1</v>
          </cell>
        </row>
        <row r="1259">
          <cell r="A1259" t="str">
            <v>FSCU4966537</v>
          </cell>
          <cell r="B1259">
            <v>40</v>
          </cell>
          <cell r="C1259">
            <v>44109</v>
          </cell>
          <cell r="D1259">
            <v>16</v>
          </cell>
          <cell r="E1259" t="str">
            <v>093000323497</v>
          </cell>
          <cell r="F1259" t="str">
            <v>ICDN</v>
          </cell>
          <cell r="G1259" t="str">
            <v>DG1</v>
          </cell>
        </row>
        <row r="1260">
          <cell r="A1260" t="str">
            <v>TEMU6435650</v>
          </cell>
          <cell r="B1260">
            <v>40</v>
          </cell>
          <cell r="C1260">
            <v>44109</v>
          </cell>
          <cell r="D1260">
            <v>16</v>
          </cell>
          <cell r="E1260" t="str">
            <v>CAD0435330</v>
          </cell>
          <cell r="F1260" t="str">
            <v>ICDN</v>
          </cell>
          <cell r="G1260" t="str">
            <v>A1C/26/06/2</v>
          </cell>
        </row>
        <row r="1261">
          <cell r="A1261" t="str">
            <v>SEGU5620894</v>
          </cell>
          <cell r="B1261">
            <v>40</v>
          </cell>
          <cell r="C1261">
            <v>44109</v>
          </cell>
          <cell r="D1261">
            <v>16</v>
          </cell>
          <cell r="E1261" t="str">
            <v>HLCUBSC200707852</v>
          </cell>
          <cell r="F1261" t="str">
            <v>ICDN</v>
          </cell>
          <cell r="G1261" t="str">
            <v>A1C/26/05/3</v>
          </cell>
        </row>
        <row r="1262">
          <cell r="A1262" t="str">
            <v>TLLU4953780</v>
          </cell>
          <cell r="B1262">
            <v>40</v>
          </cell>
          <cell r="C1262">
            <v>44109</v>
          </cell>
          <cell r="D1262">
            <v>16</v>
          </cell>
          <cell r="E1262" t="str">
            <v>EID0322053</v>
          </cell>
          <cell r="F1262" t="str">
            <v>ICDN</v>
          </cell>
          <cell r="G1262" t="str">
            <v>A2A/28/03/1</v>
          </cell>
        </row>
        <row r="1263">
          <cell r="A1263" t="str">
            <v>TGHU4987163</v>
          </cell>
          <cell r="B1263">
            <v>40</v>
          </cell>
          <cell r="C1263">
            <v>44109</v>
          </cell>
          <cell r="D1263">
            <v>16</v>
          </cell>
          <cell r="E1263" t="str">
            <v>HLCUANR200828484</v>
          </cell>
          <cell r="F1263" t="str">
            <v>ICDN</v>
          </cell>
          <cell r="G1263" t="str">
            <v>A2A/18/03/1</v>
          </cell>
        </row>
        <row r="1264">
          <cell r="A1264" t="str">
            <v>CMAU4666181</v>
          </cell>
          <cell r="B1264">
            <v>40</v>
          </cell>
          <cell r="C1264">
            <v>44109</v>
          </cell>
          <cell r="D1264">
            <v>16</v>
          </cell>
          <cell r="E1264" t="str">
            <v>DXB0517284</v>
          </cell>
          <cell r="F1264" t="str">
            <v>ICDN</v>
          </cell>
          <cell r="G1264" t="str">
            <v>A1D/40/03/3</v>
          </cell>
        </row>
        <row r="1265">
          <cell r="A1265" t="str">
            <v>TLLU2394661</v>
          </cell>
          <cell r="B1265">
            <v>20</v>
          </cell>
          <cell r="C1265">
            <v>44109</v>
          </cell>
          <cell r="D1265">
            <v>16</v>
          </cell>
          <cell r="E1265" t="str">
            <v>607251701</v>
          </cell>
          <cell r="F1265" t="str">
            <v>ICDN</v>
          </cell>
          <cell r="G1265" t="str">
            <v>A2B/09/04/2</v>
          </cell>
        </row>
        <row r="1266">
          <cell r="A1266" t="str">
            <v>TTNU4088981</v>
          </cell>
          <cell r="B1266">
            <v>40</v>
          </cell>
          <cell r="C1266">
            <v>44109</v>
          </cell>
          <cell r="D1266">
            <v>16</v>
          </cell>
          <cell r="E1266" t="str">
            <v>MEDUIP465657</v>
          </cell>
          <cell r="F1266" t="str">
            <v>ICDN</v>
          </cell>
          <cell r="G1266" t="str">
            <v>A1D/36/06/2</v>
          </cell>
        </row>
        <row r="1267">
          <cell r="A1267" t="str">
            <v>TTNU4972930</v>
          </cell>
          <cell r="B1267">
            <v>40</v>
          </cell>
          <cell r="C1267">
            <v>44109</v>
          </cell>
          <cell r="D1267">
            <v>16</v>
          </cell>
          <cell r="E1267" t="str">
            <v>MEDUIP465657</v>
          </cell>
          <cell r="F1267" t="str">
            <v>ICDN</v>
          </cell>
          <cell r="G1267" t="str">
            <v>A1A/85/03/1</v>
          </cell>
        </row>
        <row r="1268">
          <cell r="A1268" t="str">
            <v>BEAU4077570</v>
          </cell>
          <cell r="B1268">
            <v>40</v>
          </cell>
          <cell r="C1268">
            <v>44109</v>
          </cell>
          <cell r="D1268">
            <v>16</v>
          </cell>
          <cell r="E1268" t="str">
            <v>AMC0966352</v>
          </cell>
          <cell r="F1268" t="str">
            <v>ICDN</v>
          </cell>
          <cell r="G1268" t="str">
            <v>A1D/36/04/3</v>
          </cell>
        </row>
        <row r="1269">
          <cell r="A1269" t="str">
            <v>TEMU8222761</v>
          </cell>
          <cell r="B1269">
            <v>40</v>
          </cell>
          <cell r="C1269">
            <v>44109</v>
          </cell>
          <cell r="D1269">
            <v>16</v>
          </cell>
          <cell r="E1269" t="str">
            <v>AMC0966352</v>
          </cell>
          <cell r="F1269" t="str">
            <v>ICDN</v>
          </cell>
          <cell r="G1269" t="str">
            <v>A2C/14/04/2</v>
          </cell>
        </row>
        <row r="1270">
          <cell r="A1270" t="str">
            <v>CMAU7117380</v>
          </cell>
          <cell r="B1270">
            <v>40</v>
          </cell>
          <cell r="C1270">
            <v>44109</v>
          </cell>
          <cell r="D1270">
            <v>16</v>
          </cell>
          <cell r="E1270" t="str">
            <v>AMC0966352</v>
          </cell>
          <cell r="F1270" t="str">
            <v>ICDN</v>
          </cell>
          <cell r="G1270" t="str">
            <v>A1A/85/03/1</v>
          </cell>
        </row>
        <row r="1271">
          <cell r="A1271" t="str">
            <v>CBHU5566610</v>
          </cell>
          <cell r="B1271">
            <v>20</v>
          </cell>
          <cell r="C1271">
            <v>44109</v>
          </cell>
          <cell r="D1271">
            <v>16</v>
          </cell>
          <cell r="E1271" t="str">
            <v>COSU6275110360W</v>
          </cell>
          <cell r="F1271" t="str">
            <v>ICDN</v>
          </cell>
          <cell r="G1271" t="str">
            <v>A1B/47/02/5</v>
          </cell>
        </row>
        <row r="1272">
          <cell r="A1272" t="str">
            <v>MSKU4085341</v>
          </cell>
          <cell r="B1272">
            <v>20</v>
          </cell>
          <cell r="C1272">
            <v>44109</v>
          </cell>
          <cell r="D1272">
            <v>16</v>
          </cell>
          <cell r="E1272" t="str">
            <v>204968973</v>
          </cell>
          <cell r="F1272" t="str">
            <v>ICDN</v>
          </cell>
          <cell r="G1272" t="str">
            <v>A1B/81/02/1</v>
          </cell>
        </row>
        <row r="1273">
          <cell r="A1273" t="str">
            <v>CMAU5859591</v>
          </cell>
          <cell r="B1273">
            <v>40</v>
          </cell>
          <cell r="C1273">
            <v>44109</v>
          </cell>
          <cell r="D1273">
            <v>16</v>
          </cell>
          <cell r="E1273" t="str">
            <v>ISB0511612</v>
          </cell>
          <cell r="F1273" t="str">
            <v>ICDN</v>
          </cell>
          <cell r="G1273" t="str">
            <v>A2C/02/03/3</v>
          </cell>
        </row>
        <row r="1274">
          <cell r="A1274" t="str">
            <v>TCNU2166193</v>
          </cell>
          <cell r="B1274">
            <v>40</v>
          </cell>
          <cell r="C1274">
            <v>44109</v>
          </cell>
          <cell r="D1274">
            <v>16</v>
          </cell>
          <cell r="E1274" t="str">
            <v>DXB0516263</v>
          </cell>
          <cell r="F1274" t="str">
            <v>ICDN</v>
          </cell>
          <cell r="G1274" t="str">
            <v>SHED1</v>
          </cell>
        </row>
        <row r="1275">
          <cell r="A1275" t="str">
            <v>TCNU6125042</v>
          </cell>
          <cell r="B1275">
            <v>40</v>
          </cell>
          <cell r="C1275">
            <v>44109</v>
          </cell>
          <cell r="D1275">
            <v>16</v>
          </cell>
          <cell r="E1275" t="str">
            <v>AMC0959897</v>
          </cell>
          <cell r="F1275" t="str">
            <v>ICDN</v>
          </cell>
          <cell r="G1275" t="str">
            <v>A2D/10/01/1</v>
          </cell>
        </row>
        <row r="1276">
          <cell r="A1276" t="str">
            <v>TCNU4692197</v>
          </cell>
          <cell r="B1276">
            <v>40</v>
          </cell>
          <cell r="C1276">
            <v>44109</v>
          </cell>
          <cell r="D1276">
            <v>16</v>
          </cell>
          <cell r="E1276" t="str">
            <v>AMC0959897</v>
          </cell>
          <cell r="F1276" t="str">
            <v>ICDN</v>
          </cell>
          <cell r="G1276" t="str">
            <v>A2C/26/03/3</v>
          </cell>
        </row>
        <row r="1277">
          <cell r="A1277" t="str">
            <v>WWWU9612466</v>
          </cell>
          <cell r="B1277">
            <v>40</v>
          </cell>
          <cell r="C1277">
            <v>44109</v>
          </cell>
          <cell r="D1277">
            <v>16</v>
          </cell>
          <cell r="E1277" t="str">
            <v>CNYU100883</v>
          </cell>
          <cell r="F1277" t="str">
            <v>ICDN</v>
          </cell>
          <cell r="G1277" t="str">
            <v>A2D/20/04/3</v>
          </cell>
        </row>
        <row r="1278">
          <cell r="A1278" t="str">
            <v>CMAU4258467</v>
          </cell>
          <cell r="B1278">
            <v>40</v>
          </cell>
          <cell r="C1278">
            <v>44110</v>
          </cell>
          <cell r="D1278">
            <v>15</v>
          </cell>
          <cell r="E1278" t="str">
            <v>AMC0959897</v>
          </cell>
          <cell r="F1278" t="str">
            <v>ICDN</v>
          </cell>
          <cell r="G1278" t="str">
            <v>M2B/61/02/1</v>
          </cell>
        </row>
        <row r="1279">
          <cell r="A1279" t="str">
            <v>MAGU5352457</v>
          </cell>
          <cell r="B1279">
            <v>40</v>
          </cell>
          <cell r="C1279">
            <v>44110</v>
          </cell>
          <cell r="D1279">
            <v>15</v>
          </cell>
          <cell r="E1279" t="str">
            <v>AMC0959897</v>
          </cell>
          <cell r="F1279" t="str">
            <v>ICDN</v>
          </cell>
          <cell r="G1279" t="str">
            <v>M2B/50/02/1</v>
          </cell>
        </row>
        <row r="1280">
          <cell r="A1280" t="str">
            <v>SEGU4633813</v>
          </cell>
          <cell r="B1280">
            <v>40</v>
          </cell>
          <cell r="C1280">
            <v>44110</v>
          </cell>
          <cell r="D1280">
            <v>15</v>
          </cell>
          <cell r="E1280" t="str">
            <v>AMC0959897</v>
          </cell>
          <cell r="F1280" t="str">
            <v>ICDN</v>
          </cell>
          <cell r="G1280" t="str">
            <v>M2B/42/02/2</v>
          </cell>
        </row>
        <row r="1281">
          <cell r="A1281" t="str">
            <v>MRKU8454030</v>
          </cell>
          <cell r="B1281">
            <v>20</v>
          </cell>
          <cell r="C1281">
            <v>44110</v>
          </cell>
          <cell r="D1281">
            <v>15</v>
          </cell>
          <cell r="E1281" t="str">
            <v>204893328</v>
          </cell>
          <cell r="F1281" t="str">
            <v>ICDN</v>
          </cell>
          <cell r="G1281" t="str">
            <v>M2B/05/03/1</v>
          </cell>
        </row>
        <row r="1282">
          <cell r="A1282" t="str">
            <v>MRKU6975379</v>
          </cell>
          <cell r="B1282">
            <v>20</v>
          </cell>
          <cell r="C1282">
            <v>44110</v>
          </cell>
          <cell r="D1282">
            <v>15</v>
          </cell>
          <cell r="E1282" t="str">
            <v>204968973</v>
          </cell>
          <cell r="F1282" t="str">
            <v>ICDN</v>
          </cell>
          <cell r="G1282" t="str">
            <v>A2B/05/05/2</v>
          </cell>
        </row>
        <row r="1283">
          <cell r="A1283" t="str">
            <v>MRSU0027306</v>
          </cell>
          <cell r="B1283">
            <v>20</v>
          </cell>
          <cell r="C1283">
            <v>44110</v>
          </cell>
          <cell r="D1283">
            <v>15</v>
          </cell>
          <cell r="E1283" t="str">
            <v>205045318</v>
          </cell>
          <cell r="F1283" t="str">
            <v>ICDN</v>
          </cell>
          <cell r="G1283" t="str">
            <v>A2B/01/02/3</v>
          </cell>
        </row>
        <row r="1284">
          <cell r="A1284" t="str">
            <v>MRKU5548916</v>
          </cell>
          <cell r="B1284">
            <v>40</v>
          </cell>
          <cell r="C1284">
            <v>44110</v>
          </cell>
          <cell r="D1284">
            <v>15</v>
          </cell>
          <cell r="E1284" t="str">
            <v>205181530</v>
          </cell>
          <cell r="F1284" t="str">
            <v>ICDN</v>
          </cell>
          <cell r="G1284" t="str">
            <v>A1A/64/02/2</v>
          </cell>
        </row>
        <row r="1285">
          <cell r="A1285" t="str">
            <v>MRKU5588821</v>
          </cell>
          <cell r="B1285">
            <v>40</v>
          </cell>
          <cell r="C1285">
            <v>44110</v>
          </cell>
          <cell r="D1285">
            <v>15</v>
          </cell>
          <cell r="E1285" t="str">
            <v>204394325</v>
          </cell>
          <cell r="F1285" t="str">
            <v>ICDN</v>
          </cell>
          <cell r="G1285" t="str">
            <v>SHED1</v>
          </cell>
        </row>
        <row r="1286">
          <cell r="A1286" t="str">
            <v>GLDU3737939</v>
          </cell>
          <cell r="B1286">
            <v>20</v>
          </cell>
          <cell r="C1286">
            <v>44110</v>
          </cell>
          <cell r="D1286">
            <v>15</v>
          </cell>
          <cell r="E1286" t="str">
            <v>MEDUMV730954</v>
          </cell>
          <cell r="F1286" t="str">
            <v>ICDN</v>
          </cell>
          <cell r="G1286" t="str">
            <v>FIRE</v>
          </cell>
        </row>
        <row r="1287">
          <cell r="A1287" t="str">
            <v>MRSU3751315</v>
          </cell>
          <cell r="B1287">
            <v>40</v>
          </cell>
          <cell r="C1287">
            <v>44110</v>
          </cell>
          <cell r="D1287">
            <v>15</v>
          </cell>
          <cell r="E1287" t="str">
            <v>205181530</v>
          </cell>
          <cell r="F1287" t="str">
            <v>ICDN</v>
          </cell>
          <cell r="G1287" t="str">
            <v>A2C/40/06/2</v>
          </cell>
        </row>
        <row r="1288">
          <cell r="A1288" t="str">
            <v>DFSU2465802</v>
          </cell>
          <cell r="B1288">
            <v>20</v>
          </cell>
          <cell r="C1288">
            <v>44110</v>
          </cell>
          <cell r="D1288">
            <v>15</v>
          </cell>
          <cell r="E1288" t="str">
            <v>AMC0962793</v>
          </cell>
          <cell r="F1288" t="str">
            <v>ICDN</v>
          </cell>
          <cell r="G1288" t="str">
            <v>A2B/03/02/2</v>
          </cell>
        </row>
        <row r="1289">
          <cell r="A1289" t="str">
            <v>MRSU3679632</v>
          </cell>
          <cell r="B1289">
            <v>40</v>
          </cell>
          <cell r="C1289">
            <v>44110</v>
          </cell>
          <cell r="D1289">
            <v>15</v>
          </cell>
          <cell r="E1289" t="str">
            <v>204394325</v>
          </cell>
          <cell r="F1289" t="str">
            <v>ICDN</v>
          </cell>
          <cell r="G1289" t="str">
            <v>A1A/84/02/2</v>
          </cell>
        </row>
        <row r="1290">
          <cell r="A1290" t="str">
            <v>MAEU4095634</v>
          </cell>
          <cell r="B1290">
            <v>40</v>
          </cell>
          <cell r="C1290">
            <v>44110</v>
          </cell>
          <cell r="D1290">
            <v>15</v>
          </cell>
          <cell r="E1290" t="str">
            <v>911014689</v>
          </cell>
          <cell r="F1290" t="str">
            <v>ICDN</v>
          </cell>
          <cell r="G1290" t="str">
            <v>A1D/32/06/3</v>
          </cell>
        </row>
        <row r="1291">
          <cell r="A1291" t="str">
            <v>MSKU8736143</v>
          </cell>
          <cell r="B1291">
            <v>40</v>
          </cell>
          <cell r="C1291">
            <v>44110</v>
          </cell>
          <cell r="D1291">
            <v>15</v>
          </cell>
          <cell r="E1291" t="str">
            <v>204535079</v>
          </cell>
          <cell r="F1291" t="str">
            <v>ICDN</v>
          </cell>
          <cell r="G1291" t="str">
            <v>A2D/24/02/3</v>
          </cell>
        </row>
        <row r="1292">
          <cell r="A1292" t="str">
            <v>SUDU6565507</v>
          </cell>
          <cell r="B1292">
            <v>40</v>
          </cell>
          <cell r="C1292">
            <v>44110</v>
          </cell>
          <cell r="D1292">
            <v>15</v>
          </cell>
          <cell r="E1292" t="str">
            <v>204935404</v>
          </cell>
          <cell r="F1292" t="str">
            <v>ICDN</v>
          </cell>
          <cell r="G1292" t="str">
            <v>CFS1C</v>
          </cell>
        </row>
        <row r="1293">
          <cell r="A1293" t="str">
            <v>XINU8009849</v>
          </cell>
          <cell r="B1293">
            <v>40</v>
          </cell>
          <cell r="C1293">
            <v>44110</v>
          </cell>
          <cell r="D1293">
            <v>15</v>
          </cell>
          <cell r="E1293" t="str">
            <v>204907550</v>
          </cell>
          <cell r="F1293" t="str">
            <v>ICDN</v>
          </cell>
          <cell r="G1293" t="str">
            <v>A1D/09/06/1</v>
          </cell>
        </row>
        <row r="1294">
          <cell r="A1294" t="str">
            <v>SUDU5874733</v>
          </cell>
          <cell r="B1294">
            <v>40</v>
          </cell>
          <cell r="C1294">
            <v>44110</v>
          </cell>
          <cell r="D1294">
            <v>15</v>
          </cell>
          <cell r="E1294" t="str">
            <v>204816233</v>
          </cell>
          <cell r="F1294" t="str">
            <v>ICDN</v>
          </cell>
          <cell r="G1294" t="str">
            <v>A1D/50/05/2</v>
          </cell>
        </row>
        <row r="1295">
          <cell r="A1295" t="str">
            <v>MRKU2193411</v>
          </cell>
          <cell r="B1295">
            <v>40</v>
          </cell>
          <cell r="C1295">
            <v>44110</v>
          </cell>
          <cell r="D1295">
            <v>15</v>
          </cell>
          <cell r="E1295" t="str">
            <v>204982302</v>
          </cell>
          <cell r="F1295" t="str">
            <v>ICDN</v>
          </cell>
          <cell r="G1295" t="str">
            <v>A1D/30/03/1</v>
          </cell>
        </row>
        <row r="1296">
          <cell r="A1296" t="str">
            <v>MSKU1529355</v>
          </cell>
          <cell r="B1296">
            <v>40</v>
          </cell>
          <cell r="C1296">
            <v>44110</v>
          </cell>
          <cell r="D1296">
            <v>15</v>
          </cell>
          <cell r="E1296">
            <v>205078417</v>
          </cell>
          <cell r="F1296" t="str">
            <v>ICDN</v>
          </cell>
          <cell r="G1296" t="str">
            <v>CFS1B</v>
          </cell>
        </row>
        <row r="1297">
          <cell r="A1297" t="str">
            <v>FCIU4634169</v>
          </cell>
          <cell r="B1297">
            <v>20</v>
          </cell>
          <cell r="C1297">
            <v>44110</v>
          </cell>
          <cell r="D1297">
            <v>15</v>
          </cell>
          <cell r="E1297" t="str">
            <v>EID0318866</v>
          </cell>
          <cell r="F1297" t="str">
            <v>ICDN</v>
          </cell>
          <cell r="G1297" t="str">
            <v>CFS1</v>
          </cell>
        </row>
        <row r="1298">
          <cell r="A1298" t="str">
            <v>MRKU3849947</v>
          </cell>
          <cell r="B1298">
            <v>40</v>
          </cell>
          <cell r="C1298">
            <v>44110</v>
          </cell>
          <cell r="D1298">
            <v>15</v>
          </cell>
          <cell r="E1298">
            <v>204816233</v>
          </cell>
          <cell r="F1298" t="str">
            <v>ICDN</v>
          </cell>
          <cell r="G1298" t="str">
            <v>A2D/28/05/3</v>
          </cell>
        </row>
        <row r="1299">
          <cell r="A1299" t="str">
            <v>MSKU4273668</v>
          </cell>
          <cell r="B1299">
            <v>20</v>
          </cell>
          <cell r="C1299">
            <v>44110</v>
          </cell>
          <cell r="D1299">
            <v>15</v>
          </cell>
          <cell r="E1299">
            <v>204963965</v>
          </cell>
          <cell r="F1299" t="str">
            <v>ICDN</v>
          </cell>
          <cell r="G1299" t="str">
            <v>CFS1D</v>
          </cell>
        </row>
        <row r="1300">
          <cell r="A1300" t="str">
            <v>MAEU6792221</v>
          </cell>
          <cell r="B1300">
            <v>20</v>
          </cell>
          <cell r="C1300">
            <v>44110</v>
          </cell>
          <cell r="D1300">
            <v>15</v>
          </cell>
          <cell r="E1300">
            <v>204963965</v>
          </cell>
          <cell r="F1300" t="str">
            <v>ICDN</v>
          </cell>
          <cell r="G1300" t="str">
            <v>CFS1D</v>
          </cell>
        </row>
        <row r="1301">
          <cell r="A1301" t="str">
            <v>TRHU1123776</v>
          </cell>
          <cell r="B1301">
            <v>20</v>
          </cell>
          <cell r="C1301">
            <v>44110</v>
          </cell>
          <cell r="D1301">
            <v>15</v>
          </cell>
          <cell r="E1301" t="str">
            <v>ECN0182759</v>
          </cell>
          <cell r="F1301" t="str">
            <v>ICDN</v>
          </cell>
          <cell r="G1301" t="str">
            <v>A1B/29/05/1</v>
          </cell>
        </row>
        <row r="1302">
          <cell r="A1302" t="str">
            <v>FSCU7938333</v>
          </cell>
          <cell r="B1302">
            <v>20</v>
          </cell>
          <cell r="C1302">
            <v>44110</v>
          </cell>
          <cell r="D1302">
            <v>15</v>
          </cell>
          <cell r="E1302" t="str">
            <v>MEDUMV937963</v>
          </cell>
          <cell r="F1302" t="str">
            <v>ICDN</v>
          </cell>
          <cell r="G1302" t="str">
            <v>A1B/17/03/2</v>
          </cell>
        </row>
        <row r="1303">
          <cell r="A1303" t="str">
            <v>PCIU1274900</v>
          </cell>
          <cell r="B1303">
            <v>20</v>
          </cell>
          <cell r="C1303">
            <v>44110</v>
          </cell>
          <cell r="D1303">
            <v>15</v>
          </cell>
          <cell r="E1303" t="str">
            <v>VTZ000046600</v>
          </cell>
          <cell r="F1303" t="str">
            <v>ICDN</v>
          </cell>
          <cell r="G1303" t="str">
            <v>A1B/33/05/3</v>
          </cell>
        </row>
        <row r="1304">
          <cell r="A1304" t="str">
            <v>TGHU1459291</v>
          </cell>
          <cell r="B1304">
            <v>20</v>
          </cell>
          <cell r="C1304">
            <v>44110</v>
          </cell>
          <cell r="D1304">
            <v>15</v>
          </cell>
          <cell r="E1304" t="str">
            <v>MEDUMG147371</v>
          </cell>
          <cell r="F1304" t="str">
            <v>ICDN</v>
          </cell>
          <cell r="G1304" t="str">
            <v>A1B/57/06/2</v>
          </cell>
        </row>
        <row r="1305">
          <cell r="A1305" t="str">
            <v>EITU0203444</v>
          </cell>
          <cell r="B1305">
            <v>20</v>
          </cell>
          <cell r="C1305">
            <v>44111</v>
          </cell>
          <cell r="D1305">
            <v>14</v>
          </cell>
          <cell r="E1305">
            <v>141089346037</v>
          </cell>
          <cell r="F1305" t="str">
            <v>ICDN</v>
          </cell>
          <cell r="G1305" t="str">
            <v>CFS1D</v>
          </cell>
        </row>
        <row r="1306">
          <cell r="A1306" t="str">
            <v>BMOU6424158</v>
          </cell>
          <cell r="B1306">
            <v>40</v>
          </cell>
          <cell r="C1306">
            <v>44111</v>
          </cell>
          <cell r="D1306">
            <v>14</v>
          </cell>
          <cell r="E1306" t="str">
            <v>AMC0957442</v>
          </cell>
          <cell r="F1306" t="str">
            <v>ICDN</v>
          </cell>
          <cell r="G1306" t="str">
            <v>A1C/56/03/2</v>
          </cell>
        </row>
        <row r="1307">
          <cell r="A1307" t="str">
            <v>BMOU2748890</v>
          </cell>
          <cell r="B1307">
            <v>20</v>
          </cell>
          <cell r="C1307">
            <v>44111</v>
          </cell>
          <cell r="D1307">
            <v>14</v>
          </cell>
          <cell r="E1307" t="str">
            <v>MEDUMG147371</v>
          </cell>
          <cell r="F1307" t="str">
            <v>ICDN</v>
          </cell>
          <cell r="G1307" t="str">
            <v>CFS1A</v>
          </cell>
        </row>
        <row r="1308">
          <cell r="A1308" t="str">
            <v>MEDU5306233</v>
          </cell>
          <cell r="B1308">
            <v>20</v>
          </cell>
          <cell r="C1308">
            <v>44111</v>
          </cell>
          <cell r="D1308">
            <v>14</v>
          </cell>
          <cell r="E1308" t="str">
            <v>MEDUMG147371</v>
          </cell>
          <cell r="F1308" t="str">
            <v>ICDN</v>
          </cell>
          <cell r="G1308" t="str">
            <v>A1B/43/02/2</v>
          </cell>
        </row>
        <row r="1309">
          <cell r="A1309" t="str">
            <v>TRHU1061669</v>
          </cell>
          <cell r="B1309">
            <v>20</v>
          </cell>
          <cell r="C1309">
            <v>44111</v>
          </cell>
          <cell r="D1309">
            <v>14</v>
          </cell>
          <cell r="E1309" t="str">
            <v>THD0574080</v>
          </cell>
          <cell r="F1309" t="str">
            <v>ICDN</v>
          </cell>
          <cell r="G1309" t="str">
            <v>CFS1A</v>
          </cell>
        </row>
        <row r="1310">
          <cell r="A1310" t="str">
            <v>FCIU5866512</v>
          </cell>
          <cell r="B1310">
            <v>20</v>
          </cell>
          <cell r="C1310">
            <v>44111</v>
          </cell>
          <cell r="D1310">
            <v>14</v>
          </cell>
          <cell r="E1310" t="str">
            <v>MEDUMG147371</v>
          </cell>
          <cell r="F1310" t="str">
            <v>ICDN</v>
          </cell>
          <cell r="G1310" t="str">
            <v>A2B/01/03/1</v>
          </cell>
        </row>
        <row r="1311">
          <cell r="A1311" t="str">
            <v>FCIU6447758</v>
          </cell>
          <cell r="B1311">
            <v>20</v>
          </cell>
          <cell r="C1311">
            <v>44111</v>
          </cell>
          <cell r="D1311">
            <v>14</v>
          </cell>
          <cell r="E1311" t="str">
            <v>MEDUMV730954</v>
          </cell>
          <cell r="F1311" t="str">
            <v>ICDN</v>
          </cell>
          <cell r="G1311" t="str">
            <v>A2B/05/06/3</v>
          </cell>
        </row>
        <row r="1312">
          <cell r="A1312" t="str">
            <v>MSCU6834814</v>
          </cell>
          <cell r="B1312">
            <v>20</v>
          </cell>
          <cell r="C1312">
            <v>44111</v>
          </cell>
          <cell r="D1312">
            <v>14</v>
          </cell>
          <cell r="E1312" t="str">
            <v>MEDUMG147371</v>
          </cell>
          <cell r="F1312" t="str">
            <v>ICDN</v>
          </cell>
          <cell r="G1312" t="str">
            <v>A1B/53/06/2</v>
          </cell>
        </row>
        <row r="1313">
          <cell r="A1313" t="str">
            <v>UETU5924863</v>
          </cell>
          <cell r="B1313">
            <v>40</v>
          </cell>
          <cell r="C1313">
            <v>44111</v>
          </cell>
          <cell r="D1313">
            <v>14</v>
          </cell>
          <cell r="E1313" t="str">
            <v>204852263</v>
          </cell>
          <cell r="F1313" t="str">
            <v>ICDN</v>
          </cell>
          <cell r="G1313" t="str">
            <v>A2C/10/06/2</v>
          </cell>
        </row>
        <row r="1314">
          <cell r="A1314" t="str">
            <v>MSKU9507901</v>
          </cell>
          <cell r="B1314">
            <v>40</v>
          </cell>
          <cell r="C1314">
            <v>44111</v>
          </cell>
          <cell r="D1314">
            <v>14</v>
          </cell>
          <cell r="E1314" t="str">
            <v>205114596</v>
          </cell>
          <cell r="F1314" t="str">
            <v>ICDN</v>
          </cell>
          <cell r="G1314" t="str">
            <v>A1A/54/04/1</v>
          </cell>
        </row>
        <row r="1315">
          <cell r="A1315" t="str">
            <v>TCNU9532294</v>
          </cell>
          <cell r="B1315">
            <v>40</v>
          </cell>
          <cell r="C1315">
            <v>44111</v>
          </cell>
          <cell r="D1315">
            <v>14</v>
          </cell>
          <cell r="E1315">
            <v>911118172</v>
          </cell>
          <cell r="F1315" t="str">
            <v>ICDN</v>
          </cell>
          <cell r="G1315" t="str">
            <v>CFS1E</v>
          </cell>
        </row>
        <row r="1316">
          <cell r="A1316" t="str">
            <v>TCKU3882881</v>
          </cell>
          <cell r="B1316">
            <v>20</v>
          </cell>
          <cell r="C1316">
            <v>44111</v>
          </cell>
          <cell r="D1316">
            <v>14</v>
          </cell>
          <cell r="E1316" t="str">
            <v>MEDUPL151313</v>
          </cell>
          <cell r="F1316" t="str">
            <v>ICDN</v>
          </cell>
          <cell r="G1316" t="str">
            <v>CFS1</v>
          </cell>
        </row>
        <row r="1317">
          <cell r="A1317" t="str">
            <v>MSKU8776450</v>
          </cell>
          <cell r="B1317">
            <v>40</v>
          </cell>
          <cell r="C1317">
            <v>44111</v>
          </cell>
          <cell r="D1317">
            <v>14</v>
          </cell>
          <cell r="E1317">
            <v>204816233</v>
          </cell>
          <cell r="F1317" t="str">
            <v>ICDN</v>
          </cell>
          <cell r="G1317" t="str">
            <v>A1D/18/04/3</v>
          </cell>
        </row>
        <row r="1318">
          <cell r="A1318" t="str">
            <v>UACU5866741</v>
          </cell>
          <cell r="B1318">
            <v>40</v>
          </cell>
          <cell r="C1318">
            <v>44111</v>
          </cell>
          <cell r="D1318">
            <v>14</v>
          </cell>
          <cell r="E1318" t="str">
            <v>HLCUTA1200505288</v>
          </cell>
          <cell r="F1318" t="str">
            <v>ICDN</v>
          </cell>
          <cell r="G1318" t="str">
            <v>CFS1E</v>
          </cell>
        </row>
        <row r="1319">
          <cell r="A1319" t="str">
            <v>MRKU4353740</v>
          </cell>
          <cell r="B1319">
            <v>40</v>
          </cell>
          <cell r="C1319">
            <v>44111</v>
          </cell>
          <cell r="D1319">
            <v>14</v>
          </cell>
          <cell r="E1319">
            <v>911207061</v>
          </cell>
          <cell r="F1319" t="str">
            <v>ICDN</v>
          </cell>
          <cell r="G1319" t="str">
            <v>A1D/54/06/2</v>
          </cell>
        </row>
        <row r="1320">
          <cell r="A1320" t="str">
            <v>BSIU2851619</v>
          </cell>
          <cell r="B1320">
            <v>20</v>
          </cell>
          <cell r="C1320">
            <v>44111</v>
          </cell>
          <cell r="D1320">
            <v>14</v>
          </cell>
          <cell r="E1320" t="str">
            <v>HLCUEUR200932117</v>
          </cell>
          <cell r="F1320" t="str">
            <v>ICDN</v>
          </cell>
          <cell r="G1320" t="str">
            <v>A2B/15/06/2</v>
          </cell>
        </row>
        <row r="1321">
          <cell r="A1321" t="str">
            <v>PONU1464151</v>
          </cell>
          <cell r="B1321">
            <v>40</v>
          </cell>
          <cell r="C1321">
            <v>44111</v>
          </cell>
          <cell r="D1321">
            <v>14</v>
          </cell>
          <cell r="E1321">
            <v>204879236</v>
          </cell>
          <cell r="F1321" t="str">
            <v>ICDN</v>
          </cell>
          <cell r="G1321" t="str">
            <v>A1A/44/02/2</v>
          </cell>
        </row>
        <row r="1322">
          <cell r="A1322" t="str">
            <v>TRLU3924279</v>
          </cell>
          <cell r="B1322">
            <v>20</v>
          </cell>
          <cell r="C1322">
            <v>44111</v>
          </cell>
          <cell r="D1322">
            <v>14</v>
          </cell>
          <cell r="E1322" t="str">
            <v>MEDUPL151313</v>
          </cell>
          <cell r="F1322" t="str">
            <v>ICDN</v>
          </cell>
          <cell r="G1322" t="str">
            <v>A1B/31/06/2</v>
          </cell>
        </row>
        <row r="1323">
          <cell r="A1323" t="str">
            <v>MSDU1099665</v>
          </cell>
          <cell r="B1323">
            <v>20</v>
          </cell>
          <cell r="C1323">
            <v>44111</v>
          </cell>
          <cell r="D1323">
            <v>14</v>
          </cell>
          <cell r="E1323" t="str">
            <v>MEDUPL151313</v>
          </cell>
          <cell r="F1323" t="str">
            <v>ICDN</v>
          </cell>
          <cell r="G1323" t="str">
            <v>A1B/31/06/1</v>
          </cell>
        </row>
        <row r="1324">
          <cell r="A1324" t="str">
            <v>MSKU9128045</v>
          </cell>
          <cell r="B1324">
            <v>40</v>
          </cell>
          <cell r="C1324">
            <v>44111</v>
          </cell>
          <cell r="D1324">
            <v>14</v>
          </cell>
          <cell r="E1324">
            <v>204887223</v>
          </cell>
          <cell r="F1324" t="str">
            <v>ICDN</v>
          </cell>
          <cell r="G1324" t="str">
            <v>A1A/54/05/3</v>
          </cell>
        </row>
        <row r="1325">
          <cell r="A1325" t="str">
            <v>MRSU3593755</v>
          </cell>
          <cell r="B1325">
            <v>40</v>
          </cell>
          <cell r="C1325">
            <v>44111</v>
          </cell>
          <cell r="D1325">
            <v>14</v>
          </cell>
          <cell r="E1325">
            <v>204983515</v>
          </cell>
          <cell r="F1325" t="str">
            <v>ICDN</v>
          </cell>
          <cell r="G1325" t="str">
            <v>A2C/36/05/2</v>
          </cell>
        </row>
        <row r="1326">
          <cell r="A1326" t="str">
            <v>MSKU4215379</v>
          </cell>
          <cell r="B1326">
            <v>20</v>
          </cell>
          <cell r="C1326">
            <v>44111</v>
          </cell>
          <cell r="D1326">
            <v>14</v>
          </cell>
          <cell r="E1326">
            <v>607251701</v>
          </cell>
          <cell r="F1326" t="str">
            <v>ICDN</v>
          </cell>
          <cell r="G1326" t="str">
            <v>A1B/19/02/2</v>
          </cell>
        </row>
        <row r="1327">
          <cell r="A1327" t="str">
            <v>MSKU0601917</v>
          </cell>
          <cell r="B1327">
            <v>40</v>
          </cell>
          <cell r="C1327">
            <v>44111</v>
          </cell>
          <cell r="D1327">
            <v>14</v>
          </cell>
          <cell r="E1327">
            <v>205138411</v>
          </cell>
          <cell r="F1327" t="str">
            <v>ICDN</v>
          </cell>
          <cell r="G1327" t="str">
            <v>A1C/44/05/1</v>
          </cell>
        </row>
        <row r="1328">
          <cell r="A1328" t="str">
            <v>UETU5698410</v>
          </cell>
          <cell r="B1328">
            <v>40</v>
          </cell>
          <cell r="C1328">
            <v>44111</v>
          </cell>
          <cell r="D1328">
            <v>14</v>
          </cell>
          <cell r="E1328">
            <v>205053779</v>
          </cell>
          <cell r="F1328" t="str">
            <v>ICDN</v>
          </cell>
          <cell r="G1328" t="str">
            <v>A1C/44/05/2</v>
          </cell>
        </row>
        <row r="1329">
          <cell r="A1329" t="str">
            <v>SEGU3695488</v>
          </cell>
          <cell r="B1329">
            <v>20</v>
          </cell>
          <cell r="C1329">
            <v>44111</v>
          </cell>
          <cell r="D1329">
            <v>14</v>
          </cell>
          <cell r="E1329" t="str">
            <v>MEDUSY500705</v>
          </cell>
          <cell r="F1329" t="str">
            <v>ICDN</v>
          </cell>
          <cell r="G1329" t="str">
            <v>M2A/67/03/1</v>
          </cell>
        </row>
        <row r="1330">
          <cell r="A1330" t="str">
            <v>MSKU1688070</v>
          </cell>
          <cell r="B1330">
            <v>40</v>
          </cell>
          <cell r="C1330">
            <v>44111</v>
          </cell>
          <cell r="D1330">
            <v>14</v>
          </cell>
          <cell r="E1330">
            <v>597711040</v>
          </cell>
          <cell r="F1330" t="str">
            <v>ICDN</v>
          </cell>
          <cell r="G1330" t="str">
            <v>SHED2</v>
          </cell>
        </row>
        <row r="1331">
          <cell r="A1331" t="str">
            <v>MRKU3400410</v>
          </cell>
          <cell r="B1331">
            <v>40</v>
          </cell>
          <cell r="C1331">
            <v>44111</v>
          </cell>
          <cell r="D1331">
            <v>14</v>
          </cell>
          <cell r="E1331">
            <v>204854959</v>
          </cell>
          <cell r="F1331" t="str">
            <v>ICDN</v>
          </cell>
          <cell r="G1331" t="str">
            <v>SHED1</v>
          </cell>
        </row>
        <row r="1332">
          <cell r="A1332" t="str">
            <v>SUDU4877640</v>
          </cell>
          <cell r="B1332">
            <v>40</v>
          </cell>
          <cell r="C1332">
            <v>44111</v>
          </cell>
          <cell r="D1332">
            <v>14</v>
          </cell>
          <cell r="E1332">
            <v>911118172</v>
          </cell>
          <cell r="F1332" t="str">
            <v>ICDN</v>
          </cell>
          <cell r="G1332" t="str">
            <v>A2C/22/05/2</v>
          </cell>
        </row>
        <row r="1333">
          <cell r="A1333" t="str">
            <v>MSKU0171098</v>
          </cell>
          <cell r="B1333">
            <v>40</v>
          </cell>
          <cell r="C1333">
            <v>44111</v>
          </cell>
          <cell r="D1333">
            <v>14</v>
          </cell>
          <cell r="E1333">
            <v>204394325</v>
          </cell>
          <cell r="F1333" t="str">
            <v>ICDN</v>
          </cell>
          <cell r="G1333" t="str">
            <v>A1A/58/02/1</v>
          </cell>
        </row>
        <row r="1334">
          <cell r="A1334" t="str">
            <v>HASU4379769</v>
          </cell>
          <cell r="B1334">
            <v>40</v>
          </cell>
          <cell r="C1334">
            <v>44111</v>
          </cell>
          <cell r="D1334">
            <v>14</v>
          </cell>
          <cell r="E1334">
            <v>204816233</v>
          </cell>
          <cell r="F1334" t="str">
            <v>ICDN</v>
          </cell>
          <cell r="G1334" t="str">
            <v>CFS1C</v>
          </cell>
        </row>
        <row r="1335">
          <cell r="A1335" t="str">
            <v>HASU4284724</v>
          </cell>
          <cell r="B1335">
            <v>40</v>
          </cell>
          <cell r="C1335">
            <v>44111</v>
          </cell>
          <cell r="D1335">
            <v>14</v>
          </cell>
          <cell r="E1335">
            <v>204992642</v>
          </cell>
          <cell r="F1335" t="str">
            <v>ICDN</v>
          </cell>
          <cell r="G1335" t="str">
            <v>A2C/36/03/2</v>
          </cell>
        </row>
        <row r="1336">
          <cell r="A1336" t="str">
            <v>MSCU6726281</v>
          </cell>
          <cell r="B1336">
            <v>20</v>
          </cell>
          <cell r="C1336">
            <v>44112</v>
          </cell>
          <cell r="D1336">
            <v>13</v>
          </cell>
          <cell r="E1336" t="str">
            <v>MEDUMV730954</v>
          </cell>
          <cell r="F1336" t="str">
            <v>ICDN</v>
          </cell>
          <cell r="G1336" t="str">
            <v>A1B/11/06/3</v>
          </cell>
        </row>
        <row r="1337">
          <cell r="A1337" t="str">
            <v>APHU6571723</v>
          </cell>
          <cell r="B1337">
            <v>40</v>
          </cell>
          <cell r="C1337">
            <v>44112</v>
          </cell>
          <cell r="D1337">
            <v>13</v>
          </cell>
          <cell r="E1337" t="str">
            <v>XIA0501281</v>
          </cell>
          <cell r="F1337" t="str">
            <v>ICDN</v>
          </cell>
          <cell r="G1337" t="str">
            <v>A2C/36/04/2</v>
          </cell>
        </row>
        <row r="1338">
          <cell r="A1338" t="str">
            <v>SEGU3695507</v>
          </cell>
          <cell r="B1338">
            <v>20</v>
          </cell>
          <cell r="C1338">
            <v>44112</v>
          </cell>
          <cell r="D1338">
            <v>13</v>
          </cell>
          <cell r="E1338" t="str">
            <v>MEDUSY500705</v>
          </cell>
          <cell r="F1338" t="str">
            <v>ICDN</v>
          </cell>
          <cell r="G1338" t="str">
            <v>A1B/25/05/1</v>
          </cell>
        </row>
        <row r="1339">
          <cell r="A1339" t="str">
            <v>WSCU7564647</v>
          </cell>
          <cell r="B1339">
            <v>40</v>
          </cell>
          <cell r="C1339">
            <v>44112</v>
          </cell>
          <cell r="D1339">
            <v>13</v>
          </cell>
          <cell r="E1339">
            <v>911139398</v>
          </cell>
          <cell r="F1339" t="str">
            <v>ICDN</v>
          </cell>
          <cell r="G1339" t="str">
            <v>CFS1C</v>
          </cell>
        </row>
        <row r="1340">
          <cell r="A1340" t="str">
            <v>MEDU7737121</v>
          </cell>
          <cell r="B1340">
            <v>40</v>
          </cell>
          <cell r="C1340">
            <v>44112</v>
          </cell>
          <cell r="D1340">
            <v>13</v>
          </cell>
          <cell r="E1340" t="str">
            <v>MEDUDM201064</v>
          </cell>
          <cell r="F1340" t="str">
            <v>ICDN</v>
          </cell>
          <cell r="G1340" t="str">
            <v>M0B/44/03/1</v>
          </cell>
        </row>
        <row r="1341">
          <cell r="A1341" t="str">
            <v>PCIU8555941</v>
          </cell>
          <cell r="B1341">
            <v>40</v>
          </cell>
          <cell r="C1341">
            <v>44112</v>
          </cell>
          <cell r="D1341">
            <v>13</v>
          </cell>
          <cell r="E1341" t="str">
            <v>GGZ1135098</v>
          </cell>
          <cell r="F1341" t="str">
            <v>ICDN</v>
          </cell>
          <cell r="G1341" t="str">
            <v>CFS1C</v>
          </cell>
        </row>
        <row r="1342">
          <cell r="A1342" t="str">
            <v>ESPU8019824</v>
          </cell>
          <cell r="B1342">
            <v>40</v>
          </cell>
          <cell r="C1342">
            <v>44112</v>
          </cell>
          <cell r="D1342">
            <v>13</v>
          </cell>
          <cell r="E1342" t="str">
            <v>TRANSIT CARGO</v>
          </cell>
          <cell r="F1342" t="str">
            <v>ICDN</v>
          </cell>
          <cell r="G1342" t="str">
            <v>M2B/02/02/1</v>
          </cell>
        </row>
        <row r="1343">
          <cell r="A1343" t="str">
            <v>GCXU5181460</v>
          </cell>
          <cell r="B1343">
            <v>40</v>
          </cell>
          <cell r="C1343">
            <v>44112</v>
          </cell>
          <cell r="D1343">
            <v>13</v>
          </cell>
          <cell r="E1343" t="str">
            <v>NGRI00248800</v>
          </cell>
          <cell r="F1343" t="str">
            <v>ICDN</v>
          </cell>
          <cell r="G1343" t="str">
            <v>SHED1</v>
          </cell>
        </row>
        <row r="1344">
          <cell r="A1344" t="str">
            <v>PCIU1688238</v>
          </cell>
          <cell r="B1344">
            <v>20</v>
          </cell>
          <cell r="C1344">
            <v>44112</v>
          </cell>
          <cell r="D1344">
            <v>13</v>
          </cell>
          <cell r="E1344" t="str">
            <v>LOS000049000</v>
          </cell>
          <cell r="F1344" t="str">
            <v>ICDN</v>
          </cell>
          <cell r="G1344" t="str">
            <v>A1B/33/02/1</v>
          </cell>
        </row>
        <row r="1345">
          <cell r="A1345" t="str">
            <v>ESPU8039121</v>
          </cell>
          <cell r="B1345">
            <v>40</v>
          </cell>
          <cell r="C1345">
            <v>44112</v>
          </cell>
          <cell r="D1345">
            <v>13</v>
          </cell>
          <cell r="E1345" t="str">
            <v>EPIRCHNFJX206202</v>
          </cell>
          <cell r="F1345" t="str">
            <v>ICDN</v>
          </cell>
          <cell r="G1345" t="str">
            <v>A1C/84/03/3</v>
          </cell>
        </row>
        <row r="1346">
          <cell r="A1346" t="str">
            <v>KKTU8219615</v>
          </cell>
          <cell r="B1346">
            <v>20</v>
          </cell>
          <cell r="C1346">
            <v>44112</v>
          </cell>
          <cell r="D1346">
            <v>13</v>
          </cell>
          <cell r="E1346" t="str">
            <v>TA0DQ3963600</v>
          </cell>
          <cell r="F1346" t="str">
            <v>ICDN</v>
          </cell>
          <cell r="G1346" t="str">
            <v>A1B/37/05/2</v>
          </cell>
        </row>
        <row r="1347">
          <cell r="A1347" t="str">
            <v>FCIU8713332</v>
          </cell>
          <cell r="B1347">
            <v>40</v>
          </cell>
          <cell r="C1347">
            <v>44112</v>
          </cell>
          <cell r="D1347">
            <v>13</v>
          </cell>
          <cell r="E1347" t="str">
            <v>HLCUDX3200921270</v>
          </cell>
          <cell r="F1347" t="str">
            <v>ICDN</v>
          </cell>
          <cell r="G1347" t="str">
            <v>A1D/50/03/2</v>
          </cell>
        </row>
        <row r="1348">
          <cell r="A1348" t="str">
            <v>CAAU5152670</v>
          </cell>
          <cell r="B1348">
            <v>40</v>
          </cell>
          <cell r="C1348">
            <v>44112</v>
          </cell>
          <cell r="D1348">
            <v>13</v>
          </cell>
          <cell r="E1348">
            <v>910628707</v>
          </cell>
          <cell r="F1348" t="str">
            <v>ICDN</v>
          </cell>
          <cell r="G1348" t="str">
            <v>A2C/10/04/2</v>
          </cell>
        </row>
        <row r="1349">
          <cell r="A1349" t="str">
            <v>SEGU3690871</v>
          </cell>
          <cell r="B1349">
            <v>20</v>
          </cell>
          <cell r="C1349">
            <v>44112</v>
          </cell>
          <cell r="D1349">
            <v>13</v>
          </cell>
          <cell r="E1349" t="str">
            <v>MEDUSY500705</v>
          </cell>
          <cell r="F1349" t="str">
            <v>ICDN</v>
          </cell>
          <cell r="G1349" t="str">
            <v>M0A/09/02/1</v>
          </cell>
        </row>
        <row r="1350">
          <cell r="A1350" t="str">
            <v>TRLU9312856</v>
          </cell>
          <cell r="B1350">
            <v>20</v>
          </cell>
          <cell r="C1350">
            <v>44112</v>
          </cell>
          <cell r="D1350">
            <v>13</v>
          </cell>
          <cell r="E1350" t="str">
            <v>CFA0359244</v>
          </cell>
          <cell r="F1350" t="str">
            <v>ICDN</v>
          </cell>
          <cell r="G1350" t="str">
            <v>CFS1A</v>
          </cell>
        </row>
        <row r="1351">
          <cell r="A1351" t="str">
            <v>FTAU1283522</v>
          </cell>
          <cell r="B1351">
            <v>20</v>
          </cell>
          <cell r="C1351">
            <v>44112</v>
          </cell>
          <cell r="D1351">
            <v>13</v>
          </cell>
          <cell r="E1351" t="str">
            <v>MEDUPL151313</v>
          </cell>
          <cell r="F1351" t="str">
            <v>ICDN</v>
          </cell>
          <cell r="G1351" t="str">
            <v>CFS1A</v>
          </cell>
        </row>
        <row r="1352">
          <cell r="A1352" t="str">
            <v>TRHU1218953</v>
          </cell>
          <cell r="B1352">
            <v>20</v>
          </cell>
          <cell r="C1352">
            <v>44112</v>
          </cell>
          <cell r="D1352">
            <v>13</v>
          </cell>
          <cell r="E1352" t="str">
            <v>NKQS90029500</v>
          </cell>
          <cell r="F1352" t="str">
            <v>ICDN</v>
          </cell>
          <cell r="G1352" t="str">
            <v>A1B/49/03/2</v>
          </cell>
        </row>
        <row r="1353">
          <cell r="A1353" t="str">
            <v>BMOU5316755</v>
          </cell>
          <cell r="B1353">
            <v>40</v>
          </cell>
          <cell r="C1353">
            <v>44112</v>
          </cell>
          <cell r="D1353">
            <v>13</v>
          </cell>
          <cell r="E1353" t="str">
            <v>146000672062</v>
          </cell>
          <cell r="F1353" t="str">
            <v>ICDN</v>
          </cell>
          <cell r="G1353" t="str">
            <v>A1C/18/05/3</v>
          </cell>
        </row>
        <row r="1354">
          <cell r="A1354" t="str">
            <v>GESU1105649</v>
          </cell>
          <cell r="B1354">
            <v>20</v>
          </cell>
          <cell r="C1354">
            <v>44112</v>
          </cell>
          <cell r="D1354">
            <v>13</v>
          </cell>
          <cell r="E1354" t="str">
            <v>LPL0973538</v>
          </cell>
          <cell r="F1354" t="str">
            <v>ICDN</v>
          </cell>
          <cell r="G1354" t="str">
            <v>A1B/55/04/2</v>
          </cell>
        </row>
        <row r="1355">
          <cell r="A1355" t="str">
            <v>MSCU6837840</v>
          </cell>
          <cell r="B1355">
            <v>20</v>
          </cell>
          <cell r="C1355">
            <v>44112</v>
          </cell>
          <cell r="D1355">
            <v>13</v>
          </cell>
          <cell r="E1355" t="str">
            <v>MEDUMG043786</v>
          </cell>
          <cell r="F1355" t="str">
            <v>ICDN</v>
          </cell>
          <cell r="G1355" t="str">
            <v>CFS1D</v>
          </cell>
        </row>
        <row r="1356">
          <cell r="A1356" t="str">
            <v>MAEU4164376</v>
          </cell>
          <cell r="B1356">
            <v>40</v>
          </cell>
          <cell r="C1356">
            <v>44112</v>
          </cell>
          <cell r="D1356">
            <v>13</v>
          </cell>
          <cell r="E1356">
            <v>911118172</v>
          </cell>
          <cell r="F1356" t="str">
            <v>ICDN</v>
          </cell>
          <cell r="G1356" t="str">
            <v>A1D/10/03/1</v>
          </cell>
        </row>
        <row r="1357">
          <cell r="A1357" t="str">
            <v>UETU2607145</v>
          </cell>
          <cell r="B1357">
            <v>20</v>
          </cell>
          <cell r="C1357">
            <v>44112</v>
          </cell>
          <cell r="D1357">
            <v>13</v>
          </cell>
          <cell r="E1357" t="str">
            <v>AMC0962793</v>
          </cell>
          <cell r="F1357" t="str">
            <v>ICDN</v>
          </cell>
          <cell r="G1357" t="str">
            <v>CFS1D</v>
          </cell>
        </row>
        <row r="1358">
          <cell r="A1358" t="str">
            <v>SEGU3670900</v>
          </cell>
          <cell r="B1358">
            <v>20</v>
          </cell>
          <cell r="C1358">
            <v>44112</v>
          </cell>
          <cell r="D1358">
            <v>13</v>
          </cell>
          <cell r="E1358" t="str">
            <v>MEDUDN305450</v>
          </cell>
          <cell r="F1358" t="str">
            <v>ICDN</v>
          </cell>
          <cell r="G1358" t="str">
            <v>A1B/43/02/2</v>
          </cell>
        </row>
        <row r="1359">
          <cell r="A1359" t="str">
            <v>MEDU6619680</v>
          </cell>
          <cell r="B1359">
            <v>20</v>
          </cell>
          <cell r="C1359">
            <v>44112</v>
          </cell>
          <cell r="D1359">
            <v>13</v>
          </cell>
          <cell r="E1359" t="str">
            <v>MEDULN877807</v>
          </cell>
          <cell r="F1359" t="str">
            <v>ICDN</v>
          </cell>
          <cell r="G1359" t="str">
            <v>CFS1</v>
          </cell>
        </row>
        <row r="1360">
          <cell r="A1360" t="str">
            <v>TCKU1325850</v>
          </cell>
          <cell r="B1360">
            <v>20</v>
          </cell>
          <cell r="C1360">
            <v>44113</v>
          </cell>
          <cell r="D1360">
            <v>12</v>
          </cell>
          <cell r="E1360" t="str">
            <v>SEL0987951</v>
          </cell>
          <cell r="F1360" t="str">
            <v>ICDN</v>
          </cell>
          <cell r="G1360" t="str">
            <v>CFS1</v>
          </cell>
        </row>
        <row r="1361">
          <cell r="A1361" t="str">
            <v>DFSU3075917</v>
          </cell>
          <cell r="B1361">
            <v>20</v>
          </cell>
          <cell r="C1361">
            <v>44113</v>
          </cell>
          <cell r="D1361">
            <v>12</v>
          </cell>
          <cell r="E1361" t="str">
            <v>MEDUPL151313</v>
          </cell>
          <cell r="F1361" t="str">
            <v>ICDN</v>
          </cell>
          <cell r="G1361" t="str">
            <v>FIRE</v>
          </cell>
        </row>
        <row r="1362">
          <cell r="A1362" t="str">
            <v>DFSU2677139</v>
          </cell>
          <cell r="B1362">
            <v>20</v>
          </cell>
          <cell r="C1362">
            <v>44113</v>
          </cell>
          <cell r="D1362">
            <v>12</v>
          </cell>
          <cell r="E1362" t="str">
            <v>EPIRINDAHD205108</v>
          </cell>
          <cell r="F1362" t="str">
            <v>ICDN</v>
          </cell>
          <cell r="G1362" t="str">
            <v>FIRE</v>
          </cell>
        </row>
        <row r="1363">
          <cell r="A1363" t="str">
            <v>CMAU5583610</v>
          </cell>
          <cell r="B1363">
            <v>40</v>
          </cell>
          <cell r="C1363">
            <v>44113</v>
          </cell>
          <cell r="D1363">
            <v>12</v>
          </cell>
          <cell r="E1363" t="str">
            <v>ISB0511801</v>
          </cell>
          <cell r="F1363" t="str">
            <v>ICDN</v>
          </cell>
          <cell r="G1363" t="str">
            <v>A1A/54/06/3</v>
          </cell>
        </row>
        <row r="1364">
          <cell r="A1364" t="str">
            <v>TLLU2769963</v>
          </cell>
          <cell r="B1364">
            <v>20</v>
          </cell>
          <cell r="C1364">
            <v>44113</v>
          </cell>
          <cell r="D1364">
            <v>12</v>
          </cell>
          <cell r="E1364" t="str">
            <v>DJA0544327</v>
          </cell>
          <cell r="F1364" t="str">
            <v>ICDN</v>
          </cell>
          <cell r="G1364" t="str">
            <v>CFS1</v>
          </cell>
        </row>
        <row r="1365">
          <cell r="A1365" t="str">
            <v>TCNU3271423</v>
          </cell>
          <cell r="B1365">
            <v>40</v>
          </cell>
          <cell r="C1365">
            <v>44113</v>
          </cell>
          <cell r="D1365">
            <v>12</v>
          </cell>
          <cell r="E1365" t="str">
            <v>HLCUSZX2008CEJT9</v>
          </cell>
          <cell r="F1365" t="str">
            <v>ICDN</v>
          </cell>
          <cell r="G1365" t="str">
            <v>A1C/34/04/2</v>
          </cell>
        </row>
        <row r="1366">
          <cell r="A1366" t="str">
            <v>BEAU2962232</v>
          </cell>
          <cell r="B1366">
            <v>20</v>
          </cell>
          <cell r="C1366">
            <v>44113</v>
          </cell>
          <cell r="D1366">
            <v>12</v>
          </cell>
          <cell r="E1366" t="str">
            <v>MEDUMG147371</v>
          </cell>
          <cell r="F1366" t="str">
            <v>ICDN</v>
          </cell>
          <cell r="G1366" t="str">
            <v>FIRE</v>
          </cell>
        </row>
        <row r="1367">
          <cell r="A1367" t="str">
            <v>SEGU4009880</v>
          </cell>
          <cell r="B1367">
            <v>40</v>
          </cell>
          <cell r="C1367">
            <v>44113</v>
          </cell>
          <cell r="D1367">
            <v>12</v>
          </cell>
          <cell r="E1367" t="str">
            <v>ISB0502642</v>
          </cell>
          <cell r="F1367" t="str">
            <v>ICDN</v>
          </cell>
          <cell r="G1367" t="str">
            <v>A1C/34/06/1</v>
          </cell>
        </row>
        <row r="1368">
          <cell r="A1368" t="str">
            <v>FCIU8208304</v>
          </cell>
          <cell r="B1368">
            <v>40</v>
          </cell>
          <cell r="C1368">
            <v>44113</v>
          </cell>
          <cell r="D1368">
            <v>12</v>
          </cell>
          <cell r="E1368" t="str">
            <v>EPIRCHNFJX206202</v>
          </cell>
          <cell r="F1368" t="str">
            <v>ICDN</v>
          </cell>
          <cell r="G1368" t="str">
            <v>A1C/66/06/2</v>
          </cell>
        </row>
        <row r="1369">
          <cell r="A1369" t="str">
            <v>APZU3555444</v>
          </cell>
          <cell r="B1369">
            <v>20</v>
          </cell>
          <cell r="C1369">
            <v>44113</v>
          </cell>
          <cell r="D1369">
            <v>12</v>
          </cell>
          <cell r="E1369" t="str">
            <v>SEL0983206</v>
          </cell>
          <cell r="F1369" t="str">
            <v>ICDN</v>
          </cell>
          <cell r="G1369" t="str">
            <v>M0B/13/02/1</v>
          </cell>
        </row>
        <row r="1370">
          <cell r="A1370" t="str">
            <v>FBIU0162078</v>
          </cell>
          <cell r="B1370">
            <v>20</v>
          </cell>
          <cell r="C1370">
            <v>44113</v>
          </cell>
          <cell r="D1370">
            <v>12</v>
          </cell>
          <cell r="E1370" t="str">
            <v>SEL0983206</v>
          </cell>
          <cell r="F1370" t="str">
            <v>ICDN</v>
          </cell>
          <cell r="G1370" t="str">
            <v>CFS1</v>
          </cell>
        </row>
        <row r="1371">
          <cell r="A1371" t="str">
            <v>MEDU3327685</v>
          </cell>
          <cell r="B1371">
            <v>20</v>
          </cell>
          <cell r="C1371">
            <v>44113</v>
          </cell>
          <cell r="D1371">
            <v>12</v>
          </cell>
          <cell r="E1371" t="str">
            <v>MEDUMV730954</v>
          </cell>
          <cell r="F1371" t="str">
            <v>ICDN</v>
          </cell>
          <cell r="G1371" t="str">
            <v>CFS1</v>
          </cell>
        </row>
        <row r="1372">
          <cell r="A1372" t="str">
            <v>TRHU1336344</v>
          </cell>
          <cell r="B1372">
            <v>20</v>
          </cell>
          <cell r="C1372">
            <v>44113</v>
          </cell>
          <cell r="D1372">
            <v>12</v>
          </cell>
          <cell r="E1372" t="str">
            <v>SEL0983206</v>
          </cell>
          <cell r="F1372" t="str">
            <v>ICDN</v>
          </cell>
          <cell r="G1372" t="str">
            <v>FIRE</v>
          </cell>
        </row>
        <row r="1373">
          <cell r="A1373" t="str">
            <v>CAIU2828357</v>
          </cell>
          <cell r="B1373">
            <v>20</v>
          </cell>
          <cell r="C1373">
            <v>44113</v>
          </cell>
          <cell r="D1373">
            <v>12</v>
          </cell>
          <cell r="E1373" t="str">
            <v>MEDUIP465657</v>
          </cell>
          <cell r="F1373" t="str">
            <v>ICDN</v>
          </cell>
          <cell r="G1373" t="str">
            <v>CFS1</v>
          </cell>
        </row>
        <row r="1374">
          <cell r="A1374" t="str">
            <v>CRXU1291357</v>
          </cell>
          <cell r="B1374">
            <v>20</v>
          </cell>
          <cell r="C1374">
            <v>44113</v>
          </cell>
          <cell r="D1374">
            <v>12</v>
          </cell>
          <cell r="E1374" t="str">
            <v>MEDUMV730954</v>
          </cell>
          <cell r="F1374" t="str">
            <v>ICDN</v>
          </cell>
          <cell r="G1374" t="str">
            <v>CFS1</v>
          </cell>
        </row>
        <row r="1375">
          <cell r="A1375" t="str">
            <v>CMAU7356359</v>
          </cell>
          <cell r="B1375">
            <v>40</v>
          </cell>
          <cell r="C1375">
            <v>44113</v>
          </cell>
          <cell r="D1375">
            <v>12</v>
          </cell>
          <cell r="E1375" t="str">
            <v>AMC0958293</v>
          </cell>
          <cell r="F1375" t="str">
            <v>ICDN</v>
          </cell>
          <cell r="G1375" t="str">
            <v>A1A/58/05/1</v>
          </cell>
        </row>
        <row r="1376">
          <cell r="A1376" t="str">
            <v>MSCU3001917</v>
          </cell>
          <cell r="B1376">
            <v>20</v>
          </cell>
          <cell r="C1376">
            <v>44113</v>
          </cell>
          <cell r="D1376">
            <v>12</v>
          </cell>
          <cell r="E1376" t="str">
            <v>MEDUZE505595</v>
          </cell>
          <cell r="F1376" t="str">
            <v>ICDN</v>
          </cell>
          <cell r="G1376" t="str">
            <v>CFS1D</v>
          </cell>
        </row>
        <row r="1377">
          <cell r="A1377" t="str">
            <v>MEDU5313926</v>
          </cell>
          <cell r="B1377">
            <v>20</v>
          </cell>
          <cell r="C1377">
            <v>44113</v>
          </cell>
          <cell r="D1377">
            <v>12</v>
          </cell>
          <cell r="E1377" t="str">
            <v>MEDUIP458512</v>
          </cell>
          <cell r="F1377" t="str">
            <v>ICDN</v>
          </cell>
          <cell r="G1377" t="str">
            <v>CFS1D</v>
          </cell>
        </row>
        <row r="1378">
          <cell r="A1378" t="str">
            <v>TTNU1582162</v>
          </cell>
          <cell r="B1378">
            <v>20</v>
          </cell>
          <cell r="C1378">
            <v>44113</v>
          </cell>
          <cell r="D1378">
            <v>12</v>
          </cell>
          <cell r="E1378" t="str">
            <v>HLCUEUR200932384</v>
          </cell>
          <cell r="F1378" t="str">
            <v>ICDN</v>
          </cell>
          <cell r="G1378" t="str">
            <v>FIRE</v>
          </cell>
        </row>
        <row r="1379">
          <cell r="A1379" t="str">
            <v>CAIU6239099</v>
          </cell>
          <cell r="B1379">
            <v>20</v>
          </cell>
          <cell r="C1379">
            <v>44113</v>
          </cell>
          <cell r="D1379">
            <v>12</v>
          </cell>
          <cell r="E1379" t="str">
            <v>MEDUMG147371</v>
          </cell>
          <cell r="F1379" t="str">
            <v>ICDN</v>
          </cell>
          <cell r="G1379" t="str">
            <v>FIRE</v>
          </cell>
        </row>
        <row r="1380">
          <cell r="A1380" t="str">
            <v>MEDU1929791</v>
          </cell>
          <cell r="B1380">
            <v>20</v>
          </cell>
          <cell r="C1380">
            <v>44113</v>
          </cell>
          <cell r="D1380">
            <v>12</v>
          </cell>
          <cell r="E1380" t="str">
            <v>MEDUPL151313</v>
          </cell>
          <cell r="F1380" t="str">
            <v>ICDN</v>
          </cell>
          <cell r="G1380" t="str">
            <v>CFS1</v>
          </cell>
        </row>
        <row r="1381">
          <cell r="A1381" t="str">
            <v>APZU3071795</v>
          </cell>
          <cell r="B1381">
            <v>20</v>
          </cell>
          <cell r="C1381">
            <v>44113</v>
          </cell>
          <cell r="D1381">
            <v>12</v>
          </cell>
          <cell r="E1381" t="str">
            <v>CFA0359244</v>
          </cell>
          <cell r="F1381" t="str">
            <v>ICDN</v>
          </cell>
          <cell r="G1381" t="str">
            <v>CFS1</v>
          </cell>
        </row>
        <row r="1382">
          <cell r="A1382" t="str">
            <v>TCLU1738070</v>
          </cell>
          <cell r="B1382">
            <v>20</v>
          </cell>
          <cell r="C1382">
            <v>44113</v>
          </cell>
          <cell r="D1382">
            <v>12</v>
          </cell>
          <cell r="E1382" t="str">
            <v>DXB0515852E</v>
          </cell>
          <cell r="F1382" t="str">
            <v>ICDN</v>
          </cell>
          <cell r="G1382" t="str">
            <v>CFS1C</v>
          </cell>
        </row>
        <row r="1383">
          <cell r="A1383" t="str">
            <v>PCIU2852048</v>
          </cell>
          <cell r="B1383">
            <v>20</v>
          </cell>
          <cell r="C1383">
            <v>44113</v>
          </cell>
          <cell r="D1383">
            <v>12</v>
          </cell>
          <cell r="E1383" t="str">
            <v>HPH000220600</v>
          </cell>
          <cell r="F1383" t="str">
            <v>ICDN</v>
          </cell>
          <cell r="G1383" t="str">
            <v>CFS1</v>
          </cell>
        </row>
        <row r="1384">
          <cell r="A1384" t="str">
            <v>GLDU3973889</v>
          </cell>
          <cell r="B1384">
            <v>20</v>
          </cell>
          <cell r="C1384">
            <v>44113</v>
          </cell>
          <cell r="D1384">
            <v>12</v>
          </cell>
          <cell r="E1384" t="str">
            <v>MEDUPL151313</v>
          </cell>
          <cell r="F1384" t="str">
            <v>ICDN</v>
          </cell>
          <cell r="G1384" t="str">
            <v>CFS1D</v>
          </cell>
        </row>
        <row r="1385">
          <cell r="A1385" t="str">
            <v>EGHU9162751</v>
          </cell>
          <cell r="B1385">
            <v>40</v>
          </cell>
          <cell r="C1385">
            <v>44113</v>
          </cell>
          <cell r="D1385">
            <v>12</v>
          </cell>
          <cell r="E1385">
            <v>591000009992</v>
          </cell>
          <cell r="F1385" t="str">
            <v>ICDN</v>
          </cell>
          <cell r="G1385" t="str">
            <v>A2C/44/03/2</v>
          </cell>
        </row>
        <row r="1386">
          <cell r="A1386" t="str">
            <v>PONU0504938</v>
          </cell>
          <cell r="B1386">
            <v>20</v>
          </cell>
          <cell r="C1386">
            <v>44113</v>
          </cell>
          <cell r="D1386">
            <v>12</v>
          </cell>
          <cell r="E1386" t="str">
            <v>204700095</v>
          </cell>
          <cell r="F1386" t="str">
            <v>ICDN</v>
          </cell>
          <cell r="G1386" t="str">
            <v>CFS1D</v>
          </cell>
        </row>
        <row r="1387">
          <cell r="A1387" t="str">
            <v>UACU3866716</v>
          </cell>
          <cell r="B1387">
            <v>20</v>
          </cell>
          <cell r="C1387">
            <v>44113</v>
          </cell>
          <cell r="D1387">
            <v>12</v>
          </cell>
          <cell r="E1387" t="str">
            <v>HLCUEUR200944766</v>
          </cell>
          <cell r="F1387" t="str">
            <v>ICDN</v>
          </cell>
          <cell r="G1387" t="str">
            <v>A1B/67/02/1</v>
          </cell>
        </row>
        <row r="1388">
          <cell r="A1388" t="str">
            <v>TGBU2060684</v>
          </cell>
          <cell r="B1388">
            <v>20</v>
          </cell>
          <cell r="C1388">
            <v>44113</v>
          </cell>
          <cell r="D1388">
            <v>12</v>
          </cell>
          <cell r="E1388" t="str">
            <v>COSU6275131510W</v>
          </cell>
          <cell r="F1388" t="str">
            <v>ICDN</v>
          </cell>
          <cell r="G1388" t="str">
            <v>A1B/67/02/2</v>
          </cell>
        </row>
        <row r="1389">
          <cell r="A1389" t="str">
            <v>TGHU9893555</v>
          </cell>
          <cell r="B1389">
            <v>40</v>
          </cell>
          <cell r="C1389">
            <v>44113</v>
          </cell>
          <cell r="D1389">
            <v>12</v>
          </cell>
          <cell r="E1389" t="str">
            <v>608038720</v>
          </cell>
          <cell r="F1389" t="str">
            <v>ICDN</v>
          </cell>
          <cell r="G1389" t="str">
            <v>CFS1E</v>
          </cell>
        </row>
        <row r="1390">
          <cell r="A1390" t="str">
            <v>DFSU2223178</v>
          </cell>
          <cell r="B1390">
            <v>20</v>
          </cell>
          <cell r="C1390">
            <v>44113</v>
          </cell>
          <cell r="D1390">
            <v>12</v>
          </cell>
          <cell r="E1390" t="str">
            <v>EPIRINDDEL209443</v>
          </cell>
          <cell r="F1390" t="str">
            <v>ICDN</v>
          </cell>
          <cell r="G1390" t="str">
            <v>M2A/27/02/1</v>
          </cell>
        </row>
        <row r="1391">
          <cell r="A1391" t="str">
            <v>PCIU1665799</v>
          </cell>
          <cell r="B1391">
            <v>20</v>
          </cell>
          <cell r="C1391">
            <v>44113</v>
          </cell>
          <cell r="D1391">
            <v>12</v>
          </cell>
          <cell r="E1391" t="str">
            <v>HUHG00615700</v>
          </cell>
          <cell r="F1391" t="str">
            <v>ICDN</v>
          </cell>
          <cell r="G1391" t="str">
            <v>M2A/25/02/2</v>
          </cell>
        </row>
        <row r="1392">
          <cell r="A1392" t="str">
            <v>CMAU1239484</v>
          </cell>
          <cell r="B1392">
            <v>20</v>
          </cell>
          <cell r="C1392">
            <v>44113</v>
          </cell>
          <cell r="D1392">
            <v>12</v>
          </cell>
          <cell r="E1392" t="str">
            <v>CFA0359244</v>
          </cell>
          <cell r="F1392" t="str">
            <v>ICDN</v>
          </cell>
          <cell r="G1392" t="str">
            <v>A2B/23/02/2</v>
          </cell>
        </row>
        <row r="1393">
          <cell r="A1393" t="str">
            <v>SUDU1458255</v>
          </cell>
          <cell r="B1393">
            <v>20</v>
          </cell>
          <cell r="C1393">
            <v>44113</v>
          </cell>
          <cell r="D1393">
            <v>12</v>
          </cell>
          <cell r="E1393" t="str">
            <v>204636254</v>
          </cell>
          <cell r="F1393" t="str">
            <v>ICDN</v>
          </cell>
          <cell r="G1393" t="str">
            <v>A2B/21/06/2</v>
          </cell>
        </row>
        <row r="1394">
          <cell r="A1394" t="str">
            <v>PCIU2797927</v>
          </cell>
          <cell r="B1394">
            <v>20</v>
          </cell>
          <cell r="C1394">
            <v>44113</v>
          </cell>
          <cell r="D1394">
            <v>12</v>
          </cell>
          <cell r="E1394" t="str">
            <v>HUHG00615700</v>
          </cell>
          <cell r="F1394" t="str">
            <v>ICDN</v>
          </cell>
          <cell r="G1394" t="str">
            <v>SHED1</v>
          </cell>
        </row>
        <row r="1395">
          <cell r="A1395" t="str">
            <v>MSKU3094539</v>
          </cell>
          <cell r="B1395">
            <v>20</v>
          </cell>
          <cell r="C1395">
            <v>44113</v>
          </cell>
          <cell r="D1395">
            <v>12</v>
          </cell>
          <cell r="E1395" t="str">
            <v>204792065</v>
          </cell>
          <cell r="F1395" t="str">
            <v>ICDN</v>
          </cell>
          <cell r="G1395" t="str">
            <v>A1B/83/05/2</v>
          </cell>
        </row>
        <row r="1396">
          <cell r="A1396" t="str">
            <v>MSKU7002206</v>
          </cell>
          <cell r="B1396">
            <v>20</v>
          </cell>
          <cell r="C1396">
            <v>44113</v>
          </cell>
          <cell r="D1396">
            <v>12</v>
          </cell>
          <cell r="E1396" t="str">
            <v>204700095</v>
          </cell>
          <cell r="F1396" t="str">
            <v>ICDN</v>
          </cell>
          <cell r="G1396" t="str">
            <v>SHED1</v>
          </cell>
        </row>
        <row r="1397">
          <cell r="A1397" t="str">
            <v>TRLU8984584</v>
          </cell>
          <cell r="B1397">
            <v>20</v>
          </cell>
          <cell r="C1397">
            <v>44113</v>
          </cell>
          <cell r="D1397">
            <v>12</v>
          </cell>
          <cell r="E1397" t="str">
            <v>CFA0359244</v>
          </cell>
          <cell r="F1397" t="str">
            <v>ICDN</v>
          </cell>
          <cell r="G1397" t="str">
            <v>CFS1</v>
          </cell>
        </row>
        <row r="1398">
          <cell r="A1398" t="str">
            <v>MSCU6764960</v>
          </cell>
          <cell r="B1398">
            <v>20</v>
          </cell>
          <cell r="C1398">
            <v>44113</v>
          </cell>
          <cell r="D1398">
            <v>12</v>
          </cell>
          <cell r="E1398" t="str">
            <v>MEDUMV930117</v>
          </cell>
          <cell r="F1398" t="str">
            <v>ICDN</v>
          </cell>
          <cell r="G1398" t="str">
            <v>CFS1</v>
          </cell>
        </row>
        <row r="1399">
          <cell r="A1399" t="str">
            <v>MRSU3983028</v>
          </cell>
          <cell r="B1399">
            <v>40</v>
          </cell>
          <cell r="C1399">
            <v>44113</v>
          </cell>
          <cell r="D1399">
            <v>12</v>
          </cell>
          <cell r="E1399" t="str">
            <v>205201999</v>
          </cell>
          <cell r="F1399" t="str">
            <v>ICDN</v>
          </cell>
          <cell r="G1399" t="str">
            <v>A1C/02/06/2</v>
          </cell>
        </row>
        <row r="1400">
          <cell r="A1400" t="str">
            <v>CSNU1557027</v>
          </cell>
          <cell r="B1400">
            <v>20</v>
          </cell>
          <cell r="C1400">
            <v>44113</v>
          </cell>
          <cell r="D1400">
            <v>12</v>
          </cell>
          <cell r="E1400" t="str">
            <v>COSU6274270990</v>
          </cell>
          <cell r="F1400" t="str">
            <v>ICDN</v>
          </cell>
          <cell r="G1400" t="str">
            <v>M0A/05/03/1</v>
          </cell>
        </row>
        <row r="1401">
          <cell r="A1401" t="str">
            <v>SUDU1862502</v>
          </cell>
          <cell r="B1401">
            <v>20</v>
          </cell>
          <cell r="C1401">
            <v>44113</v>
          </cell>
          <cell r="D1401">
            <v>12</v>
          </cell>
          <cell r="E1401" t="str">
            <v>204934702</v>
          </cell>
          <cell r="F1401" t="str">
            <v>ICDN</v>
          </cell>
          <cell r="G1401" t="str">
            <v>A1B/21/06/1</v>
          </cell>
        </row>
        <row r="1402">
          <cell r="A1402" t="str">
            <v>PCIU8729154</v>
          </cell>
          <cell r="B1402">
            <v>40</v>
          </cell>
          <cell r="C1402">
            <v>44113</v>
          </cell>
          <cell r="D1402">
            <v>12</v>
          </cell>
          <cell r="E1402" t="str">
            <v>LYBN00083600</v>
          </cell>
          <cell r="F1402" t="str">
            <v>ICDN</v>
          </cell>
          <cell r="G1402" t="str">
            <v>A1C/70/05/2</v>
          </cell>
        </row>
        <row r="1403">
          <cell r="A1403" t="str">
            <v>SEGU5106632</v>
          </cell>
          <cell r="B1403">
            <v>40</v>
          </cell>
          <cell r="C1403">
            <v>44113</v>
          </cell>
          <cell r="D1403">
            <v>12</v>
          </cell>
          <cell r="E1403" t="str">
            <v>SEL0990889</v>
          </cell>
          <cell r="F1403" t="str">
            <v>ICDN</v>
          </cell>
          <cell r="G1403" t="str">
            <v>M1A/48/01/1</v>
          </cell>
        </row>
        <row r="1404">
          <cell r="A1404" t="str">
            <v>CMAU7239882</v>
          </cell>
          <cell r="B1404">
            <v>40</v>
          </cell>
          <cell r="C1404">
            <v>44113</v>
          </cell>
          <cell r="D1404">
            <v>12</v>
          </cell>
          <cell r="E1404" t="str">
            <v>SEL0990889</v>
          </cell>
          <cell r="F1404" t="str">
            <v>ICDN</v>
          </cell>
          <cell r="G1404" t="str">
            <v>M1A/52/01/1</v>
          </cell>
        </row>
        <row r="1405">
          <cell r="A1405" t="str">
            <v>FCIU7514906</v>
          </cell>
          <cell r="B1405">
            <v>40</v>
          </cell>
          <cell r="C1405">
            <v>44113</v>
          </cell>
          <cell r="D1405">
            <v>12</v>
          </cell>
          <cell r="E1405" t="str">
            <v>106000059256</v>
          </cell>
          <cell r="F1405" t="str">
            <v>ICDN</v>
          </cell>
          <cell r="G1405" t="str">
            <v>DG1</v>
          </cell>
        </row>
        <row r="1406">
          <cell r="A1406" t="str">
            <v>MRKU6674354</v>
          </cell>
          <cell r="B1406">
            <v>20</v>
          </cell>
          <cell r="C1406">
            <v>44113</v>
          </cell>
          <cell r="D1406">
            <v>12</v>
          </cell>
          <cell r="E1406" t="str">
            <v>712407610</v>
          </cell>
          <cell r="F1406" t="str">
            <v>ICDN</v>
          </cell>
          <cell r="G1406" t="str">
            <v>DG1</v>
          </cell>
        </row>
        <row r="1407">
          <cell r="A1407" t="str">
            <v>CZZU9080858</v>
          </cell>
          <cell r="B1407">
            <v>40</v>
          </cell>
          <cell r="C1407">
            <v>44113</v>
          </cell>
          <cell r="D1407">
            <v>12</v>
          </cell>
          <cell r="E1407" t="str">
            <v>XIA0506626</v>
          </cell>
          <cell r="F1407" t="str">
            <v>ICDN</v>
          </cell>
          <cell r="G1407" t="str">
            <v>A2A/42/04/1</v>
          </cell>
        </row>
        <row r="1408">
          <cell r="A1408" t="str">
            <v>TLLU4299658</v>
          </cell>
          <cell r="B1408">
            <v>40</v>
          </cell>
          <cell r="C1408">
            <v>44113</v>
          </cell>
          <cell r="D1408">
            <v>12</v>
          </cell>
          <cell r="E1408" t="str">
            <v>093000289205</v>
          </cell>
          <cell r="F1408" t="str">
            <v>ICDN</v>
          </cell>
          <cell r="G1408" t="str">
            <v>A1A/38/04/3</v>
          </cell>
        </row>
        <row r="1409">
          <cell r="A1409" t="str">
            <v>EISU9323452</v>
          </cell>
          <cell r="B1409">
            <v>40</v>
          </cell>
          <cell r="C1409">
            <v>44113</v>
          </cell>
          <cell r="D1409">
            <v>12</v>
          </cell>
          <cell r="E1409" t="str">
            <v>142050540337</v>
          </cell>
          <cell r="F1409" t="str">
            <v>ICDN</v>
          </cell>
          <cell r="G1409" t="str">
            <v>A2A/42/03/1</v>
          </cell>
        </row>
        <row r="1410">
          <cell r="A1410" t="str">
            <v>FBLU0072786</v>
          </cell>
          <cell r="B1410">
            <v>40</v>
          </cell>
          <cell r="C1410">
            <v>44113</v>
          </cell>
          <cell r="D1410">
            <v>12</v>
          </cell>
          <cell r="E1410" t="str">
            <v>101050013305</v>
          </cell>
          <cell r="F1410" t="str">
            <v>ICDN</v>
          </cell>
          <cell r="G1410" t="str">
            <v>CFS1C</v>
          </cell>
        </row>
        <row r="1411">
          <cell r="A1411" t="str">
            <v>IMTU9006140</v>
          </cell>
          <cell r="B1411">
            <v>40</v>
          </cell>
          <cell r="C1411">
            <v>44113</v>
          </cell>
          <cell r="D1411">
            <v>12</v>
          </cell>
          <cell r="E1411" t="str">
            <v>142001508441</v>
          </cell>
          <cell r="F1411" t="str">
            <v>ICDN</v>
          </cell>
          <cell r="G1411" t="str">
            <v>A1A/46/05/1</v>
          </cell>
        </row>
        <row r="1412">
          <cell r="A1412" t="str">
            <v>PCIU8819469</v>
          </cell>
          <cell r="B1412">
            <v>40</v>
          </cell>
          <cell r="C1412">
            <v>44113</v>
          </cell>
          <cell r="D1412">
            <v>12</v>
          </cell>
          <cell r="E1412" t="str">
            <v>NGPN00214900</v>
          </cell>
          <cell r="F1412" t="str">
            <v>ICDN</v>
          </cell>
          <cell r="G1412" t="str">
            <v>SHED1</v>
          </cell>
        </row>
        <row r="1413">
          <cell r="A1413" t="str">
            <v>FCIU7318499</v>
          </cell>
          <cell r="B1413">
            <v>40</v>
          </cell>
          <cell r="C1413">
            <v>44113</v>
          </cell>
          <cell r="D1413">
            <v>12</v>
          </cell>
          <cell r="E1413" t="str">
            <v>149004963783</v>
          </cell>
          <cell r="F1413" t="str">
            <v>ICDN</v>
          </cell>
          <cell r="G1413" t="str">
            <v>CFS1C</v>
          </cell>
        </row>
        <row r="1414">
          <cell r="A1414" t="str">
            <v>EISU9187612</v>
          </cell>
          <cell r="B1414">
            <v>40</v>
          </cell>
          <cell r="C1414">
            <v>44113</v>
          </cell>
          <cell r="D1414">
            <v>12</v>
          </cell>
          <cell r="E1414" t="str">
            <v>143071431420</v>
          </cell>
          <cell r="F1414" t="str">
            <v>ICDN</v>
          </cell>
          <cell r="G1414" t="str">
            <v>CFS1C</v>
          </cell>
        </row>
        <row r="1415">
          <cell r="A1415" t="str">
            <v>TLLU4043497</v>
          </cell>
          <cell r="B1415">
            <v>40</v>
          </cell>
          <cell r="C1415">
            <v>44113</v>
          </cell>
          <cell r="D1415">
            <v>12</v>
          </cell>
          <cell r="E1415" t="str">
            <v>143073181137</v>
          </cell>
          <cell r="F1415" t="str">
            <v>ICDN</v>
          </cell>
          <cell r="G1415" t="str">
            <v>SHED1</v>
          </cell>
        </row>
        <row r="1416">
          <cell r="A1416" t="str">
            <v>PCIU9171600</v>
          </cell>
          <cell r="B1416">
            <v>40</v>
          </cell>
          <cell r="C1416">
            <v>44113</v>
          </cell>
          <cell r="D1416">
            <v>12</v>
          </cell>
          <cell r="E1416" t="str">
            <v>TASU00343100</v>
          </cell>
          <cell r="F1416" t="str">
            <v>ICDN</v>
          </cell>
          <cell r="G1416" t="str">
            <v>A2A/42/05/1</v>
          </cell>
        </row>
        <row r="1417">
          <cell r="A1417" t="str">
            <v>FCIU9190771</v>
          </cell>
          <cell r="B1417">
            <v>40</v>
          </cell>
          <cell r="C1417">
            <v>44113</v>
          </cell>
          <cell r="D1417">
            <v>12</v>
          </cell>
          <cell r="E1417" t="str">
            <v>142052669698</v>
          </cell>
          <cell r="F1417" t="str">
            <v>ICDN</v>
          </cell>
          <cell r="G1417" t="str">
            <v>CFS1C</v>
          </cell>
        </row>
        <row r="1418">
          <cell r="A1418" t="str">
            <v>TEMU6093691</v>
          </cell>
          <cell r="B1418">
            <v>40</v>
          </cell>
          <cell r="C1418">
            <v>44113</v>
          </cell>
          <cell r="D1418">
            <v>12</v>
          </cell>
          <cell r="E1418" t="str">
            <v>158000098645</v>
          </cell>
          <cell r="F1418" t="str">
            <v>ICDN</v>
          </cell>
          <cell r="G1418" t="str">
            <v>SHED1</v>
          </cell>
        </row>
        <row r="1419">
          <cell r="A1419" t="str">
            <v>OOCU8514970</v>
          </cell>
          <cell r="B1419">
            <v>40</v>
          </cell>
          <cell r="C1419">
            <v>44113</v>
          </cell>
          <cell r="D1419">
            <v>12</v>
          </cell>
          <cell r="E1419" t="str">
            <v>OOLU2115216640</v>
          </cell>
          <cell r="F1419" t="str">
            <v>ICDN</v>
          </cell>
          <cell r="G1419" t="str">
            <v>A1A/38/04/1</v>
          </cell>
        </row>
        <row r="1420">
          <cell r="A1420" t="str">
            <v>TLLU5421971</v>
          </cell>
          <cell r="B1420">
            <v>40</v>
          </cell>
          <cell r="C1420">
            <v>44113</v>
          </cell>
          <cell r="D1420">
            <v>12</v>
          </cell>
          <cell r="E1420" t="str">
            <v>142051693048</v>
          </cell>
          <cell r="F1420" t="str">
            <v>ICDN</v>
          </cell>
          <cell r="G1420" t="str">
            <v>A1D/44/06/3</v>
          </cell>
        </row>
        <row r="1421">
          <cell r="A1421" t="str">
            <v>MRKU3275387</v>
          </cell>
          <cell r="B1421">
            <v>40</v>
          </cell>
          <cell r="C1421">
            <v>44113</v>
          </cell>
          <cell r="D1421">
            <v>12</v>
          </cell>
          <cell r="E1421" t="str">
            <v>203417070</v>
          </cell>
          <cell r="F1421" t="str">
            <v>ICDN</v>
          </cell>
          <cell r="G1421" t="str">
            <v>CFS1B</v>
          </cell>
        </row>
        <row r="1422">
          <cell r="A1422" t="str">
            <v>CCLU6874540</v>
          </cell>
          <cell r="B1422">
            <v>40</v>
          </cell>
          <cell r="C1422">
            <v>44113</v>
          </cell>
          <cell r="D1422">
            <v>12</v>
          </cell>
          <cell r="E1422" t="str">
            <v>COSU6275110360W</v>
          </cell>
          <cell r="F1422" t="str">
            <v>ICDN</v>
          </cell>
          <cell r="G1422" t="str">
            <v>SHED2</v>
          </cell>
        </row>
        <row r="1423">
          <cell r="A1423" t="str">
            <v>TCNU1531882</v>
          </cell>
          <cell r="B1423">
            <v>40</v>
          </cell>
          <cell r="C1423">
            <v>44113</v>
          </cell>
          <cell r="D1423">
            <v>12</v>
          </cell>
          <cell r="E1423" t="str">
            <v>204760558</v>
          </cell>
          <cell r="F1423" t="str">
            <v>ICDN</v>
          </cell>
          <cell r="G1423" t="str">
            <v>CFS1B</v>
          </cell>
        </row>
        <row r="1424">
          <cell r="A1424" t="str">
            <v>CAAU5503291</v>
          </cell>
          <cell r="B1424">
            <v>40</v>
          </cell>
          <cell r="C1424">
            <v>44114</v>
          </cell>
          <cell r="D1424">
            <v>11</v>
          </cell>
          <cell r="E1424" t="str">
            <v>143078912491</v>
          </cell>
          <cell r="F1424" t="str">
            <v>ICDN</v>
          </cell>
          <cell r="G1424" t="str">
            <v>A2D/08/02/4</v>
          </cell>
        </row>
        <row r="1425">
          <cell r="A1425" t="str">
            <v>HASU1467697</v>
          </cell>
          <cell r="B1425">
            <v>20</v>
          </cell>
          <cell r="C1425">
            <v>44114</v>
          </cell>
          <cell r="D1425">
            <v>11</v>
          </cell>
          <cell r="E1425" t="str">
            <v>204700095</v>
          </cell>
          <cell r="F1425" t="str">
            <v>ICDN</v>
          </cell>
          <cell r="G1425" t="str">
            <v>M0B/33/02/2</v>
          </cell>
        </row>
        <row r="1426">
          <cell r="A1426" t="str">
            <v>MRKU9522268</v>
          </cell>
          <cell r="B1426">
            <v>20</v>
          </cell>
          <cell r="C1426">
            <v>44114</v>
          </cell>
          <cell r="D1426">
            <v>11</v>
          </cell>
          <cell r="E1426" t="str">
            <v>204700095</v>
          </cell>
          <cell r="F1426" t="str">
            <v>ICDN</v>
          </cell>
          <cell r="G1426" t="str">
            <v>M0B/41/02/1</v>
          </cell>
        </row>
        <row r="1427">
          <cell r="A1427" t="str">
            <v>HASU1279010</v>
          </cell>
          <cell r="B1427">
            <v>20</v>
          </cell>
          <cell r="C1427">
            <v>44114</v>
          </cell>
          <cell r="D1427">
            <v>11</v>
          </cell>
          <cell r="E1427" t="str">
            <v>204700095</v>
          </cell>
          <cell r="F1427" t="str">
            <v>ICDN</v>
          </cell>
          <cell r="G1427" t="str">
            <v>M0B/51/02/1</v>
          </cell>
        </row>
        <row r="1428">
          <cell r="A1428" t="str">
            <v>SUDU7744960</v>
          </cell>
          <cell r="B1428">
            <v>20</v>
          </cell>
          <cell r="C1428">
            <v>44114</v>
          </cell>
          <cell r="D1428">
            <v>11</v>
          </cell>
          <cell r="E1428" t="str">
            <v>204788554</v>
          </cell>
          <cell r="F1428" t="str">
            <v>ICDN</v>
          </cell>
          <cell r="G1428" t="str">
            <v>CFS1A</v>
          </cell>
        </row>
        <row r="1429">
          <cell r="A1429" t="str">
            <v>EGHU9836946</v>
          </cell>
          <cell r="B1429">
            <v>40</v>
          </cell>
          <cell r="C1429">
            <v>44114</v>
          </cell>
          <cell r="D1429">
            <v>11</v>
          </cell>
          <cell r="E1429" t="str">
            <v>143071431641</v>
          </cell>
          <cell r="F1429" t="str">
            <v>ICDN</v>
          </cell>
          <cell r="G1429" t="str">
            <v>A1C/36/03/3</v>
          </cell>
        </row>
        <row r="1430">
          <cell r="A1430" t="str">
            <v>WBPU7048063</v>
          </cell>
          <cell r="B1430">
            <v>40</v>
          </cell>
          <cell r="C1430">
            <v>44114</v>
          </cell>
          <cell r="D1430">
            <v>11</v>
          </cell>
          <cell r="E1430" t="str">
            <v>594000080241</v>
          </cell>
          <cell r="F1430" t="str">
            <v>ICDN</v>
          </cell>
          <cell r="G1430" t="str">
            <v>A1D/20/01/1</v>
          </cell>
        </row>
        <row r="1431">
          <cell r="A1431" t="str">
            <v>CRXU9925680</v>
          </cell>
          <cell r="B1431">
            <v>40</v>
          </cell>
          <cell r="C1431">
            <v>44114</v>
          </cell>
          <cell r="D1431">
            <v>11</v>
          </cell>
          <cell r="E1431" t="str">
            <v>SEL0991832</v>
          </cell>
          <cell r="F1431" t="str">
            <v>ICDN</v>
          </cell>
          <cell r="G1431" t="str">
            <v>A1D/14/06/4</v>
          </cell>
        </row>
        <row r="1432">
          <cell r="A1432" t="str">
            <v>PCIU8980690</v>
          </cell>
          <cell r="B1432">
            <v>40</v>
          </cell>
          <cell r="C1432">
            <v>44114</v>
          </cell>
          <cell r="D1432">
            <v>11</v>
          </cell>
          <cell r="E1432" t="str">
            <v>CCU000154400</v>
          </cell>
          <cell r="F1432" t="str">
            <v>ICDN</v>
          </cell>
          <cell r="G1432" t="str">
            <v>A1D/20/01/1</v>
          </cell>
        </row>
        <row r="1433">
          <cell r="A1433" t="str">
            <v>EGHU9682521</v>
          </cell>
          <cell r="B1433">
            <v>40</v>
          </cell>
          <cell r="C1433">
            <v>44114</v>
          </cell>
          <cell r="D1433">
            <v>11</v>
          </cell>
          <cell r="E1433" t="str">
            <v>106000066546</v>
          </cell>
          <cell r="F1433" t="str">
            <v>ICDN</v>
          </cell>
          <cell r="G1433" t="str">
            <v>DG1</v>
          </cell>
        </row>
        <row r="1434">
          <cell r="A1434" t="str">
            <v>APZU3693839</v>
          </cell>
          <cell r="B1434">
            <v>20</v>
          </cell>
          <cell r="C1434">
            <v>44114</v>
          </cell>
          <cell r="D1434">
            <v>11</v>
          </cell>
          <cell r="E1434" t="str">
            <v>AMC0962793</v>
          </cell>
          <cell r="F1434" t="str">
            <v>ICDN</v>
          </cell>
          <cell r="G1434" t="str">
            <v>A1B/65/04/1</v>
          </cell>
        </row>
        <row r="1435">
          <cell r="A1435" t="str">
            <v>TGHU1367066</v>
          </cell>
          <cell r="B1435">
            <v>20</v>
          </cell>
          <cell r="C1435">
            <v>44114</v>
          </cell>
          <cell r="D1435">
            <v>11</v>
          </cell>
          <cell r="E1435" t="str">
            <v>CFA0356530</v>
          </cell>
          <cell r="F1435" t="str">
            <v>ICDN</v>
          </cell>
          <cell r="G1435" t="str">
            <v>A1B/69/02/1</v>
          </cell>
        </row>
        <row r="1436">
          <cell r="A1436" t="str">
            <v>SEGU3694970</v>
          </cell>
          <cell r="B1436">
            <v>20</v>
          </cell>
          <cell r="C1436">
            <v>44114</v>
          </cell>
          <cell r="D1436">
            <v>11</v>
          </cell>
          <cell r="E1436" t="str">
            <v>MEDSY500705</v>
          </cell>
          <cell r="F1436" t="str">
            <v>ICDN</v>
          </cell>
          <cell r="G1436" t="str">
            <v>A1B/69/02/2</v>
          </cell>
        </row>
        <row r="1437">
          <cell r="A1437" t="str">
            <v>TGHU6040749</v>
          </cell>
          <cell r="B1437">
            <v>40</v>
          </cell>
          <cell r="C1437">
            <v>44114</v>
          </cell>
          <cell r="D1437">
            <v>11</v>
          </cell>
          <cell r="E1437" t="str">
            <v>AMC0957442</v>
          </cell>
          <cell r="F1437" t="str">
            <v>ICDN</v>
          </cell>
          <cell r="G1437" t="str">
            <v>A1D/20/01/1</v>
          </cell>
        </row>
        <row r="1438">
          <cell r="A1438" t="str">
            <v>PCIU9154080</v>
          </cell>
          <cell r="B1438">
            <v>40</v>
          </cell>
          <cell r="C1438">
            <v>44114</v>
          </cell>
          <cell r="D1438">
            <v>11</v>
          </cell>
          <cell r="E1438" t="str">
            <v>CCU000154400</v>
          </cell>
          <cell r="F1438" t="str">
            <v>ICDN</v>
          </cell>
          <cell r="G1438" t="str">
            <v>A1A/78/02/2</v>
          </cell>
        </row>
        <row r="1439">
          <cell r="A1439" t="str">
            <v>DRYU9557200</v>
          </cell>
          <cell r="B1439">
            <v>40</v>
          </cell>
          <cell r="C1439">
            <v>44114</v>
          </cell>
          <cell r="D1439">
            <v>11</v>
          </cell>
          <cell r="E1439" t="str">
            <v>106000059256</v>
          </cell>
          <cell r="F1439" t="str">
            <v>ICDN</v>
          </cell>
          <cell r="G1439" t="str">
            <v>DG1</v>
          </cell>
        </row>
        <row r="1440">
          <cell r="A1440" t="str">
            <v>DRYU4263820</v>
          </cell>
          <cell r="B1440">
            <v>40</v>
          </cell>
          <cell r="C1440">
            <v>44114</v>
          </cell>
          <cell r="D1440">
            <v>11</v>
          </cell>
          <cell r="E1440" t="str">
            <v>SH0AWA245700</v>
          </cell>
          <cell r="F1440" t="str">
            <v>ICDN</v>
          </cell>
          <cell r="G1440" t="str">
            <v>DG1</v>
          </cell>
        </row>
        <row r="1441">
          <cell r="A1441" t="str">
            <v>EITU1776501</v>
          </cell>
          <cell r="B1441">
            <v>40</v>
          </cell>
          <cell r="C1441">
            <v>44114</v>
          </cell>
          <cell r="D1441">
            <v>11</v>
          </cell>
          <cell r="E1441" t="str">
            <v>158000093252</v>
          </cell>
          <cell r="F1441" t="str">
            <v>ICDN</v>
          </cell>
          <cell r="G1441" t="str">
            <v>A2C/06/03/1</v>
          </cell>
        </row>
        <row r="1442">
          <cell r="A1442" t="str">
            <v>MRKU7346895</v>
          </cell>
          <cell r="B1442">
            <v>20</v>
          </cell>
          <cell r="C1442">
            <v>44114</v>
          </cell>
          <cell r="D1442">
            <v>11</v>
          </cell>
          <cell r="E1442" t="str">
            <v>204840638</v>
          </cell>
          <cell r="F1442" t="str">
            <v>ICDN</v>
          </cell>
          <cell r="G1442" t="str">
            <v>A1B/11/05/2</v>
          </cell>
        </row>
        <row r="1443">
          <cell r="A1443" t="str">
            <v>ECMU9558500</v>
          </cell>
          <cell r="B1443">
            <v>40</v>
          </cell>
          <cell r="C1443">
            <v>44114</v>
          </cell>
          <cell r="D1443">
            <v>11</v>
          </cell>
          <cell r="E1443" t="str">
            <v>MEDUUB868195</v>
          </cell>
          <cell r="F1443" t="str">
            <v>ICDN</v>
          </cell>
          <cell r="G1443" t="str">
            <v>A2C/10/02/3</v>
          </cell>
        </row>
        <row r="1444">
          <cell r="A1444" t="str">
            <v>SUDU7486927</v>
          </cell>
          <cell r="B1444">
            <v>20</v>
          </cell>
          <cell r="C1444">
            <v>44114</v>
          </cell>
          <cell r="D1444">
            <v>11</v>
          </cell>
          <cell r="E1444" t="str">
            <v>204700095</v>
          </cell>
          <cell r="F1444" t="str">
            <v>ICDN</v>
          </cell>
          <cell r="G1444" t="str">
            <v>A1B/27/05/2</v>
          </cell>
        </row>
        <row r="1445">
          <cell r="A1445" t="str">
            <v>MRKU9899375</v>
          </cell>
          <cell r="B1445">
            <v>20</v>
          </cell>
          <cell r="C1445">
            <v>44114</v>
          </cell>
          <cell r="D1445">
            <v>11</v>
          </cell>
          <cell r="E1445">
            <v>80000374782</v>
          </cell>
          <cell r="F1445" t="str">
            <v>ICDN</v>
          </cell>
          <cell r="G1445" t="str">
            <v>A1B/25/02/1</v>
          </cell>
        </row>
        <row r="1446">
          <cell r="A1446" t="str">
            <v>MRSU0150692</v>
          </cell>
          <cell r="B1446">
            <v>20</v>
          </cell>
          <cell r="C1446">
            <v>44114</v>
          </cell>
          <cell r="D1446">
            <v>11</v>
          </cell>
          <cell r="E1446" t="str">
            <v>204700095</v>
          </cell>
          <cell r="F1446" t="str">
            <v>ICDN</v>
          </cell>
          <cell r="G1446" t="str">
            <v>A1B/25/02/2</v>
          </cell>
        </row>
        <row r="1447">
          <cell r="A1447" t="str">
            <v>SUDU7846469</v>
          </cell>
          <cell r="B1447">
            <v>20</v>
          </cell>
          <cell r="C1447">
            <v>44114</v>
          </cell>
          <cell r="D1447">
            <v>11</v>
          </cell>
          <cell r="E1447" t="str">
            <v>204700095</v>
          </cell>
          <cell r="F1447" t="str">
            <v>ICDN</v>
          </cell>
          <cell r="G1447" t="str">
            <v>A1B/31/02/1</v>
          </cell>
        </row>
        <row r="1448">
          <cell r="A1448" t="str">
            <v>TEMU5652270</v>
          </cell>
          <cell r="B1448">
            <v>20</v>
          </cell>
          <cell r="C1448">
            <v>44114</v>
          </cell>
          <cell r="D1448">
            <v>11</v>
          </cell>
          <cell r="E1448" t="str">
            <v>204963965</v>
          </cell>
          <cell r="F1448" t="str">
            <v>ICDN</v>
          </cell>
          <cell r="G1448" t="str">
            <v>A1B/31/02/2</v>
          </cell>
        </row>
        <row r="1449">
          <cell r="A1449" t="str">
            <v>MRKU8421904</v>
          </cell>
          <cell r="B1449">
            <v>20</v>
          </cell>
          <cell r="C1449">
            <v>44114</v>
          </cell>
          <cell r="D1449">
            <v>11</v>
          </cell>
          <cell r="E1449" t="str">
            <v>204963965</v>
          </cell>
          <cell r="F1449" t="str">
            <v>ICDN</v>
          </cell>
          <cell r="G1449" t="str">
            <v>A1B/25/06/1</v>
          </cell>
        </row>
        <row r="1450">
          <cell r="A1450" t="str">
            <v>MRKU7828407</v>
          </cell>
          <cell r="B1450">
            <v>20</v>
          </cell>
          <cell r="C1450">
            <v>44114</v>
          </cell>
          <cell r="D1450">
            <v>11</v>
          </cell>
          <cell r="E1450" t="str">
            <v>204700095</v>
          </cell>
          <cell r="F1450" t="str">
            <v>ICDN</v>
          </cell>
          <cell r="G1450" t="str">
            <v>A1B/25/06/2</v>
          </cell>
        </row>
        <row r="1451">
          <cell r="A1451" t="str">
            <v>PONU0017858</v>
          </cell>
          <cell r="B1451">
            <v>20</v>
          </cell>
          <cell r="C1451">
            <v>44114</v>
          </cell>
          <cell r="D1451">
            <v>11</v>
          </cell>
          <cell r="E1451" t="str">
            <v>204700095</v>
          </cell>
          <cell r="F1451" t="str">
            <v>ICDN</v>
          </cell>
          <cell r="G1451" t="str">
            <v>A2B/03/03/2</v>
          </cell>
        </row>
        <row r="1452">
          <cell r="A1452" t="str">
            <v>HASU1148560</v>
          </cell>
          <cell r="B1452">
            <v>20</v>
          </cell>
          <cell r="C1452">
            <v>44114</v>
          </cell>
          <cell r="D1452">
            <v>11</v>
          </cell>
          <cell r="E1452" t="str">
            <v>204963965</v>
          </cell>
          <cell r="F1452" t="str">
            <v>ICDN</v>
          </cell>
          <cell r="G1452" t="str">
            <v>A2B/03/03/3</v>
          </cell>
        </row>
        <row r="1453">
          <cell r="A1453" t="str">
            <v>SUDU7991404</v>
          </cell>
          <cell r="B1453">
            <v>20</v>
          </cell>
          <cell r="C1453">
            <v>44114</v>
          </cell>
          <cell r="D1453">
            <v>11</v>
          </cell>
          <cell r="E1453" t="str">
            <v>204700095</v>
          </cell>
          <cell r="F1453" t="str">
            <v>ICDN</v>
          </cell>
          <cell r="G1453" t="str">
            <v>CFS1</v>
          </cell>
        </row>
        <row r="1454">
          <cell r="A1454" t="str">
            <v>TRHU2537425</v>
          </cell>
          <cell r="B1454">
            <v>20</v>
          </cell>
          <cell r="C1454">
            <v>44114</v>
          </cell>
          <cell r="D1454">
            <v>11</v>
          </cell>
          <cell r="E1454" t="str">
            <v>ISB0511579</v>
          </cell>
          <cell r="F1454" t="str">
            <v>ICDN</v>
          </cell>
          <cell r="G1454" t="str">
            <v>A1B/13/06/1</v>
          </cell>
        </row>
        <row r="1455">
          <cell r="A1455" t="str">
            <v>CAIU9927705</v>
          </cell>
          <cell r="B1455">
            <v>40</v>
          </cell>
          <cell r="C1455">
            <v>44114</v>
          </cell>
          <cell r="D1455">
            <v>11</v>
          </cell>
          <cell r="E1455" t="str">
            <v>HUSG00524200</v>
          </cell>
          <cell r="F1455" t="str">
            <v>ICDN</v>
          </cell>
          <cell r="G1455" t="str">
            <v>CFS1C</v>
          </cell>
        </row>
        <row r="1456">
          <cell r="A1456" t="str">
            <v>PONU0533258</v>
          </cell>
          <cell r="B1456">
            <v>20</v>
          </cell>
          <cell r="C1456">
            <v>44114</v>
          </cell>
          <cell r="D1456">
            <v>11</v>
          </cell>
          <cell r="E1456" t="str">
            <v>204700095</v>
          </cell>
          <cell r="F1456" t="str">
            <v>ICDN</v>
          </cell>
          <cell r="G1456" t="str">
            <v>A1B/11/02/1</v>
          </cell>
        </row>
        <row r="1457">
          <cell r="A1457" t="str">
            <v>TGBU6708034</v>
          </cell>
          <cell r="B1457">
            <v>40</v>
          </cell>
          <cell r="C1457">
            <v>44114</v>
          </cell>
          <cell r="D1457">
            <v>11</v>
          </cell>
          <cell r="E1457" t="str">
            <v>THD0584903</v>
          </cell>
          <cell r="F1457" t="str">
            <v>ICDN</v>
          </cell>
          <cell r="G1457" t="str">
            <v>A2C/10/03/2</v>
          </cell>
        </row>
        <row r="1458">
          <cell r="A1458" t="str">
            <v>MRKU8662877</v>
          </cell>
          <cell r="B1458">
            <v>20</v>
          </cell>
          <cell r="C1458">
            <v>44114</v>
          </cell>
          <cell r="D1458">
            <v>11</v>
          </cell>
          <cell r="E1458" t="str">
            <v>204700095</v>
          </cell>
          <cell r="F1458" t="str">
            <v>ICDN</v>
          </cell>
          <cell r="G1458" t="str">
            <v>A1B/11/06/1</v>
          </cell>
        </row>
        <row r="1459">
          <cell r="A1459" t="str">
            <v>EMCU9870117</v>
          </cell>
          <cell r="B1459">
            <v>40</v>
          </cell>
          <cell r="C1459">
            <v>44114</v>
          </cell>
          <cell r="D1459">
            <v>11</v>
          </cell>
          <cell r="E1459" t="str">
            <v>149004745646</v>
          </cell>
          <cell r="F1459" t="str">
            <v>ICDN</v>
          </cell>
          <cell r="G1459" t="str">
            <v>CFS1B</v>
          </cell>
        </row>
        <row r="1460">
          <cell r="A1460" t="str">
            <v>GCXU5122679</v>
          </cell>
          <cell r="B1460">
            <v>40</v>
          </cell>
          <cell r="C1460">
            <v>44114</v>
          </cell>
          <cell r="D1460">
            <v>11</v>
          </cell>
          <cell r="E1460" t="str">
            <v>TASU00351400</v>
          </cell>
          <cell r="F1460" t="str">
            <v>ICDN</v>
          </cell>
          <cell r="G1460" t="str">
            <v>A1C/26/04/1</v>
          </cell>
        </row>
        <row r="1461">
          <cell r="A1461" t="str">
            <v>CMAU7827905</v>
          </cell>
          <cell r="B1461">
            <v>40</v>
          </cell>
          <cell r="C1461">
            <v>44114</v>
          </cell>
          <cell r="D1461">
            <v>11</v>
          </cell>
          <cell r="E1461" t="str">
            <v>SHZ3025109</v>
          </cell>
          <cell r="F1461" t="str">
            <v>ICDN</v>
          </cell>
          <cell r="G1461" t="str">
            <v>CFS1B</v>
          </cell>
        </row>
        <row r="1462">
          <cell r="A1462" t="str">
            <v>PCIU9053212</v>
          </cell>
          <cell r="B1462">
            <v>40</v>
          </cell>
          <cell r="C1462">
            <v>44114</v>
          </cell>
          <cell r="D1462">
            <v>11</v>
          </cell>
          <cell r="E1462" t="str">
            <v>SZCD00019900</v>
          </cell>
          <cell r="F1462" t="str">
            <v>ICDN</v>
          </cell>
          <cell r="G1462" t="str">
            <v>A1D/30/05/2</v>
          </cell>
        </row>
        <row r="1463">
          <cell r="A1463" t="str">
            <v>CBHU8730394</v>
          </cell>
          <cell r="B1463">
            <v>40</v>
          </cell>
          <cell r="C1463">
            <v>44114</v>
          </cell>
          <cell r="D1463">
            <v>11</v>
          </cell>
          <cell r="E1463" t="str">
            <v>OOLU2646398370</v>
          </cell>
          <cell r="F1463" t="str">
            <v>ICDN</v>
          </cell>
          <cell r="G1463" t="str">
            <v>A1C/26/04/2</v>
          </cell>
        </row>
        <row r="1464">
          <cell r="A1464" t="str">
            <v>TLLU5425447</v>
          </cell>
          <cell r="B1464">
            <v>40</v>
          </cell>
          <cell r="C1464">
            <v>44114</v>
          </cell>
          <cell r="D1464">
            <v>11</v>
          </cell>
          <cell r="E1464" t="str">
            <v>150000039775</v>
          </cell>
          <cell r="F1464" t="str">
            <v>ICDN</v>
          </cell>
          <cell r="G1464" t="str">
            <v>A2A/15/02/2</v>
          </cell>
        </row>
        <row r="1465">
          <cell r="A1465" t="str">
            <v>MEDU4935550</v>
          </cell>
          <cell r="B1465">
            <v>40</v>
          </cell>
          <cell r="C1465">
            <v>44114</v>
          </cell>
          <cell r="D1465">
            <v>11</v>
          </cell>
          <cell r="E1465" t="str">
            <v>MEDUZI831708</v>
          </cell>
          <cell r="F1465" t="str">
            <v>ICDN</v>
          </cell>
          <cell r="G1465" t="str">
            <v>A1C/70/03/3</v>
          </cell>
        </row>
        <row r="1466">
          <cell r="A1466" t="str">
            <v>MRKU7112578</v>
          </cell>
          <cell r="B1466">
            <v>20</v>
          </cell>
          <cell r="C1466">
            <v>44114</v>
          </cell>
          <cell r="D1466">
            <v>11</v>
          </cell>
          <cell r="E1466" t="str">
            <v>204633412</v>
          </cell>
          <cell r="F1466" t="str">
            <v>ICDN</v>
          </cell>
          <cell r="G1466" t="str">
            <v>A1D/05/01/1</v>
          </cell>
        </row>
        <row r="1467">
          <cell r="A1467" t="str">
            <v>MSKU5929540</v>
          </cell>
          <cell r="B1467">
            <v>20</v>
          </cell>
          <cell r="C1467">
            <v>44114</v>
          </cell>
          <cell r="D1467">
            <v>11</v>
          </cell>
          <cell r="E1467" t="str">
            <v>204886090</v>
          </cell>
          <cell r="F1467" t="str">
            <v>ICDN</v>
          </cell>
          <cell r="G1467" t="str">
            <v>A1B/41/02/3</v>
          </cell>
        </row>
        <row r="1468">
          <cell r="A1468" t="str">
            <v>EITU1697470</v>
          </cell>
          <cell r="B1468">
            <v>40</v>
          </cell>
          <cell r="C1468">
            <v>44114</v>
          </cell>
          <cell r="D1468">
            <v>11</v>
          </cell>
          <cell r="E1468" t="str">
            <v>147000565469</v>
          </cell>
          <cell r="F1468" t="str">
            <v>ICDN</v>
          </cell>
          <cell r="G1468" t="str">
            <v>A1C/18/06/2</v>
          </cell>
        </row>
        <row r="1469">
          <cell r="A1469" t="str">
            <v>EGHU9840400</v>
          </cell>
          <cell r="B1469">
            <v>40</v>
          </cell>
          <cell r="C1469">
            <v>44114</v>
          </cell>
          <cell r="D1469">
            <v>11</v>
          </cell>
          <cell r="E1469" t="str">
            <v>588000037180</v>
          </cell>
          <cell r="F1469" t="str">
            <v>ICDN</v>
          </cell>
          <cell r="G1469" t="str">
            <v>A2A/05/02/2</v>
          </cell>
        </row>
        <row r="1470">
          <cell r="A1470" t="str">
            <v>TCKU3185188</v>
          </cell>
          <cell r="B1470">
            <v>20</v>
          </cell>
          <cell r="C1470">
            <v>44114</v>
          </cell>
          <cell r="D1470">
            <v>11</v>
          </cell>
          <cell r="E1470" t="str">
            <v>MEDUPL151313</v>
          </cell>
          <cell r="F1470" t="str">
            <v>ICDN</v>
          </cell>
          <cell r="G1470" t="str">
            <v>CFS1A</v>
          </cell>
        </row>
        <row r="1471">
          <cell r="A1471" t="str">
            <v>CAIU6815804</v>
          </cell>
          <cell r="B1471">
            <v>20</v>
          </cell>
          <cell r="C1471">
            <v>44114</v>
          </cell>
          <cell r="D1471">
            <v>11</v>
          </cell>
          <cell r="E1471" t="str">
            <v>MEDUMG147371</v>
          </cell>
          <cell r="F1471" t="str">
            <v>ICDN</v>
          </cell>
          <cell r="G1471" t="str">
            <v>CFS1A</v>
          </cell>
        </row>
        <row r="1472">
          <cell r="A1472" t="str">
            <v>KKFU7627958</v>
          </cell>
          <cell r="B1472">
            <v>40</v>
          </cell>
          <cell r="C1472">
            <v>44114</v>
          </cell>
          <cell r="D1472">
            <v>11</v>
          </cell>
          <cell r="E1472" t="str">
            <v>TA0PW3568700</v>
          </cell>
          <cell r="F1472" t="str">
            <v>ICDN</v>
          </cell>
          <cell r="G1472" t="str">
            <v>A2A/05/02/2</v>
          </cell>
        </row>
        <row r="1473">
          <cell r="A1473" t="str">
            <v>SEGU6353010</v>
          </cell>
          <cell r="B1473">
            <v>40</v>
          </cell>
          <cell r="C1473">
            <v>44114</v>
          </cell>
          <cell r="D1473">
            <v>11</v>
          </cell>
          <cell r="E1473" t="str">
            <v>NBYE125835</v>
          </cell>
          <cell r="F1473" t="str">
            <v>ICDN</v>
          </cell>
          <cell r="G1473" t="str">
            <v>A2A/05/02/2</v>
          </cell>
        </row>
        <row r="1474">
          <cell r="A1474" t="str">
            <v>TGBU7768887</v>
          </cell>
          <cell r="B1474">
            <v>40</v>
          </cell>
          <cell r="C1474">
            <v>44114</v>
          </cell>
          <cell r="D1474">
            <v>11</v>
          </cell>
          <cell r="E1474" t="str">
            <v>OOLU2646398372</v>
          </cell>
          <cell r="F1474" t="str">
            <v>ICDN</v>
          </cell>
          <cell r="G1474" t="str">
            <v>SHED1</v>
          </cell>
        </row>
        <row r="1475">
          <cell r="A1475" t="str">
            <v>HLBU3135180</v>
          </cell>
          <cell r="B1475">
            <v>40</v>
          </cell>
          <cell r="C1475">
            <v>44114</v>
          </cell>
          <cell r="D1475">
            <v>11</v>
          </cell>
          <cell r="E1475" t="str">
            <v>HLCUNG12008CPIT6</v>
          </cell>
          <cell r="F1475" t="str">
            <v>ICDN</v>
          </cell>
          <cell r="G1475" t="str">
            <v>A1C/06/04/1</v>
          </cell>
        </row>
        <row r="1476">
          <cell r="A1476" t="str">
            <v>MRKU9559821</v>
          </cell>
          <cell r="B1476">
            <v>20</v>
          </cell>
          <cell r="C1476">
            <v>44115</v>
          </cell>
          <cell r="D1476">
            <v>10</v>
          </cell>
          <cell r="E1476" t="str">
            <v>205079918</v>
          </cell>
          <cell r="F1476" t="str">
            <v>ICDN</v>
          </cell>
          <cell r="G1476" t="str">
            <v>M0A/09/02/1</v>
          </cell>
        </row>
        <row r="1477">
          <cell r="A1477" t="str">
            <v>MSKU5411720</v>
          </cell>
          <cell r="B1477">
            <v>20</v>
          </cell>
          <cell r="C1477">
            <v>44115</v>
          </cell>
          <cell r="D1477">
            <v>10</v>
          </cell>
          <cell r="E1477" t="str">
            <v>204700095</v>
          </cell>
          <cell r="F1477" t="str">
            <v>ICDN</v>
          </cell>
          <cell r="G1477" t="str">
            <v>M0A/05/03/2</v>
          </cell>
        </row>
        <row r="1478">
          <cell r="A1478" t="str">
            <v>CAIU7056847</v>
          </cell>
          <cell r="B1478">
            <v>40</v>
          </cell>
          <cell r="C1478">
            <v>44115</v>
          </cell>
          <cell r="D1478">
            <v>10</v>
          </cell>
          <cell r="E1478" t="str">
            <v>NBYE125830</v>
          </cell>
          <cell r="F1478" t="str">
            <v>ICDN</v>
          </cell>
          <cell r="G1478" t="str">
            <v>CFS1C</v>
          </cell>
        </row>
        <row r="1479">
          <cell r="A1479" t="str">
            <v>CSLU1646805</v>
          </cell>
          <cell r="B1479">
            <v>20</v>
          </cell>
          <cell r="C1479">
            <v>44115</v>
          </cell>
          <cell r="D1479">
            <v>10</v>
          </cell>
          <cell r="E1479" t="str">
            <v>COSU6273227420</v>
          </cell>
          <cell r="F1479" t="str">
            <v>ICDN</v>
          </cell>
          <cell r="G1479" t="str">
            <v>CFS1</v>
          </cell>
        </row>
        <row r="1480">
          <cell r="A1480" t="str">
            <v>CMAU5349561</v>
          </cell>
          <cell r="B1480">
            <v>40</v>
          </cell>
          <cell r="C1480">
            <v>44115</v>
          </cell>
          <cell r="D1480">
            <v>10</v>
          </cell>
          <cell r="E1480" t="str">
            <v>CFA0357123</v>
          </cell>
          <cell r="F1480" t="str">
            <v>ICDN</v>
          </cell>
          <cell r="G1480" t="str">
            <v>A1C/44/02/2</v>
          </cell>
        </row>
        <row r="1481">
          <cell r="A1481" t="str">
            <v>TGHU6373924</v>
          </cell>
          <cell r="B1481">
            <v>40</v>
          </cell>
          <cell r="C1481">
            <v>44115</v>
          </cell>
          <cell r="D1481">
            <v>10</v>
          </cell>
          <cell r="E1481" t="str">
            <v>GGZ1139555</v>
          </cell>
          <cell r="F1481" t="str">
            <v>ICDN</v>
          </cell>
          <cell r="G1481" t="str">
            <v>M0A/56/01/4</v>
          </cell>
        </row>
        <row r="1482">
          <cell r="A1482" t="str">
            <v>UACU4998511</v>
          </cell>
          <cell r="B1482">
            <v>40</v>
          </cell>
          <cell r="C1482">
            <v>44115</v>
          </cell>
          <cell r="D1482">
            <v>10</v>
          </cell>
          <cell r="E1482" t="str">
            <v>NAM3970012</v>
          </cell>
          <cell r="F1482" t="str">
            <v>ICDN</v>
          </cell>
          <cell r="G1482" t="str">
            <v>SHED1</v>
          </cell>
        </row>
        <row r="1483">
          <cell r="A1483" t="str">
            <v>MSKU5505789</v>
          </cell>
          <cell r="B1483">
            <v>20</v>
          </cell>
          <cell r="C1483">
            <v>44115</v>
          </cell>
          <cell r="D1483">
            <v>10</v>
          </cell>
          <cell r="E1483" t="str">
            <v>204700095</v>
          </cell>
          <cell r="F1483" t="str">
            <v>ICDN</v>
          </cell>
          <cell r="G1483" t="str">
            <v>M1A/05/02/2</v>
          </cell>
        </row>
        <row r="1484">
          <cell r="A1484" t="str">
            <v>TGBU6999135</v>
          </cell>
          <cell r="B1484">
            <v>40</v>
          </cell>
          <cell r="C1484">
            <v>44115</v>
          </cell>
          <cell r="D1484">
            <v>10</v>
          </cell>
          <cell r="E1484">
            <v>80000382271</v>
          </cell>
          <cell r="F1484" t="str">
            <v>ICDN</v>
          </cell>
          <cell r="G1484" t="str">
            <v>M1A/14/03/1</v>
          </cell>
        </row>
        <row r="1485">
          <cell r="A1485" t="str">
            <v>CXSU1009779</v>
          </cell>
          <cell r="B1485">
            <v>40</v>
          </cell>
          <cell r="C1485">
            <v>44115</v>
          </cell>
          <cell r="D1485">
            <v>10</v>
          </cell>
          <cell r="E1485" t="str">
            <v>COSU6271579550</v>
          </cell>
          <cell r="F1485" t="str">
            <v>ICDN</v>
          </cell>
          <cell r="G1485" t="str">
            <v>A1D/60/01/1</v>
          </cell>
        </row>
        <row r="1486">
          <cell r="A1486" t="str">
            <v>MRKU7647353</v>
          </cell>
          <cell r="B1486">
            <v>20</v>
          </cell>
          <cell r="C1486">
            <v>44115</v>
          </cell>
          <cell r="D1486">
            <v>10</v>
          </cell>
          <cell r="E1486" t="str">
            <v>204976210</v>
          </cell>
          <cell r="F1486" t="str">
            <v>ICDN</v>
          </cell>
          <cell r="G1486" t="str">
            <v>M1A/39/02/1</v>
          </cell>
        </row>
        <row r="1487">
          <cell r="A1487" t="str">
            <v>MRKU6763702</v>
          </cell>
          <cell r="B1487">
            <v>20</v>
          </cell>
          <cell r="C1487">
            <v>44115</v>
          </cell>
          <cell r="D1487">
            <v>10</v>
          </cell>
          <cell r="E1487" t="str">
            <v>204700095</v>
          </cell>
          <cell r="F1487" t="str">
            <v>ICDN</v>
          </cell>
          <cell r="G1487" t="str">
            <v>FIRE</v>
          </cell>
        </row>
        <row r="1488">
          <cell r="A1488" t="str">
            <v>SUDU7911944</v>
          </cell>
          <cell r="B1488">
            <v>20</v>
          </cell>
          <cell r="C1488">
            <v>44115</v>
          </cell>
          <cell r="D1488">
            <v>10</v>
          </cell>
          <cell r="E1488" t="str">
            <v>911218494</v>
          </cell>
          <cell r="F1488" t="str">
            <v>ICDN</v>
          </cell>
          <cell r="G1488" t="str">
            <v>FIRE</v>
          </cell>
        </row>
        <row r="1489">
          <cell r="A1489" t="str">
            <v>MRSU0329796</v>
          </cell>
          <cell r="B1489">
            <v>20</v>
          </cell>
          <cell r="C1489">
            <v>44115</v>
          </cell>
          <cell r="D1489">
            <v>10</v>
          </cell>
          <cell r="E1489" t="str">
            <v>204700095</v>
          </cell>
          <cell r="F1489" t="str">
            <v>ICDN</v>
          </cell>
          <cell r="G1489" t="str">
            <v>A1B/59/02/1</v>
          </cell>
        </row>
        <row r="1490">
          <cell r="A1490" t="str">
            <v>MSKU7108902</v>
          </cell>
          <cell r="B1490">
            <v>20</v>
          </cell>
          <cell r="C1490">
            <v>44115</v>
          </cell>
          <cell r="D1490">
            <v>10</v>
          </cell>
          <cell r="E1490" t="str">
            <v>204700095</v>
          </cell>
          <cell r="F1490" t="str">
            <v>ICDN</v>
          </cell>
          <cell r="G1490" t="str">
            <v>A1B/59/02/2</v>
          </cell>
        </row>
        <row r="1491">
          <cell r="A1491" t="str">
            <v>MRKU8281490</v>
          </cell>
          <cell r="B1491">
            <v>20</v>
          </cell>
          <cell r="C1491">
            <v>44115</v>
          </cell>
          <cell r="D1491">
            <v>10</v>
          </cell>
          <cell r="E1491" t="str">
            <v>204700095</v>
          </cell>
          <cell r="F1491" t="str">
            <v>ICDN</v>
          </cell>
          <cell r="G1491" t="str">
            <v>A1B/43/06/2</v>
          </cell>
        </row>
        <row r="1492">
          <cell r="A1492" t="str">
            <v>CMAU7869773</v>
          </cell>
          <cell r="B1492">
            <v>40</v>
          </cell>
          <cell r="C1492">
            <v>44115</v>
          </cell>
          <cell r="D1492">
            <v>10</v>
          </cell>
          <cell r="E1492" t="str">
            <v>ECN0181203</v>
          </cell>
          <cell r="F1492" t="str">
            <v>ICDN</v>
          </cell>
          <cell r="G1492" t="str">
            <v>A1C/44/03/3</v>
          </cell>
        </row>
        <row r="1493">
          <cell r="A1493" t="str">
            <v>MRKU8723102</v>
          </cell>
          <cell r="B1493">
            <v>20</v>
          </cell>
          <cell r="C1493">
            <v>44115</v>
          </cell>
          <cell r="D1493">
            <v>10</v>
          </cell>
          <cell r="E1493" t="str">
            <v>205079918</v>
          </cell>
          <cell r="F1493" t="str">
            <v>ICDN</v>
          </cell>
          <cell r="G1493" t="str">
            <v>A1B/45/04/2</v>
          </cell>
        </row>
        <row r="1494">
          <cell r="A1494" t="str">
            <v>MRKU9057572</v>
          </cell>
          <cell r="B1494">
            <v>20</v>
          </cell>
          <cell r="C1494">
            <v>44115</v>
          </cell>
          <cell r="D1494">
            <v>10</v>
          </cell>
          <cell r="E1494" t="str">
            <v>911218494</v>
          </cell>
          <cell r="F1494" t="str">
            <v>ICDN</v>
          </cell>
          <cell r="G1494" t="str">
            <v>A1B/45/04/1</v>
          </cell>
        </row>
        <row r="1495">
          <cell r="A1495" t="str">
            <v>MEDU3927463</v>
          </cell>
          <cell r="B1495">
            <v>20</v>
          </cell>
          <cell r="C1495">
            <v>44115</v>
          </cell>
          <cell r="D1495">
            <v>10</v>
          </cell>
          <cell r="E1495" t="str">
            <v>MEDUMV730954</v>
          </cell>
          <cell r="F1495" t="str">
            <v>ICDN</v>
          </cell>
          <cell r="G1495" t="str">
            <v>A1B/45/02/2</v>
          </cell>
        </row>
        <row r="1496">
          <cell r="A1496" t="str">
            <v>SEGU3692160</v>
          </cell>
          <cell r="B1496">
            <v>20</v>
          </cell>
          <cell r="C1496">
            <v>44115</v>
          </cell>
          <cell r="D1496">
            <v>10</v>
          </cell>
          <cell r="E1496" t="str">
            <v>MEDUSY500705</v>
          </cell>
          <cell r="F1496" t="str">
            <v>ICDN</v>
          </cell>
          <cell r="G1496" t="str">
            <v>A1B/55/06/2</v>
          </cell>
        </row>
        <row r="1497">
          <cell r="A1497" t="str">
            <v>MEDU4545700</v>
          </cell>
          <cell r="B1497">
            <v>40</v>
          </cell>
          <cell r="C1497">
            <v>44115</v>
          </cell>
          <cell r="D1497">
            <v>10</v>
          </cell>
          <cell r="E1497" t="str">
            <v>MEDUMG236521</v>
          </cell>
          <cell r="F1497" t="str">
            <v>ICDN</v>
          </cell>
          <cell r="G1497" t="str">
            <v>M2B/14/01/1</v>
          </cell>
        </row>
        <row r="1498">
          <cell r="A1498" t="str">
            <v>MRKU9547013</v>
          </cell>
          <cell r="B1498">
            <v>20</v>
          </cell>
          <cell r="C1498">
            <v>44115</v>
          </cell>
          <cell r="D1498">
            <v>10</v>
          </cell>
          <cell r="E1498" t="str">
            <v>204700095</v>
          </cell>
          <cell r="F1498" t="str">
            <v>ICDN</v>
          </cell>
          <cell r="G1498" t="str">
            <v>M2B/07/02/1</v>
          </cell>
        </row>
        <row r="1499">
          <cell r="A1499" t="str">
            <v>FFAU1299516</v>
          </cell>
          <cell r="B1499">
            <v>40</v>
          </cell>
          <cell r="C1499">
            <v>44115</v>
          </cell>
          <cell r="D1499">
            <v>10</v>
          </cell>
          <cell r="E1499" t="str">
            <v>146000770668</v>
          </cell>
          <cell r="F1499" t="str">
            <v>ICDN</v>
          </cell>
          <cell r="G1499" t="str">
            <v>A1D/30/02/3</v>
          </cell>
        </row>
        <row r="1500">
          <cell r="A1500" t="str">
            <v>DRYU2382482</v>
          </cell>
          <cell r="B1500">
            <v>20</v>
          </cell>
          <cell r="C1500">
            <v>44115</v>
          </cell>
          <cell r="D1500">
            <v>10</v>
          </cell>
          <cell r="E1500" t="str">
            <v>152020012062</v>
          </cell>
          <cell r="F1500" t="str">
            <v>ICDN</v>
          </cell>
          <cell r="G1500" t="str">
            <v>M1B/43/02/1</v>
          </cell>
        </row>
        <row r="1501">
          <cell r="A1501" t="str">
            <v>DFSU2784116</v>
          </cell>
          <cell r="B1501">
            <v>20</v>
          </cell>
          <cell r="C1501">
            <v>44115</v>
          </cell>
          <cell r="D1501">
            <v>10</v>
          </cell>
          <cell r="E1501" t="str">
            <v>MEDUJ1396145</v>
          </cell>
          <cell r="F1501" t="str">
            <v>ICDN</v>
          </cell>
          <cell r="G1501" t="str">
            <v>M1B/41/02/1</v>
          </cell>
        </row>
        <row r="1502">
          <cell r="A1502" t="str">
            <v>MSKU7602962</v>
          </cell>
          <cell r="B1502">
            <v>20</v>
          </cell>
          <cell r="C1502">
            <v>44115</v>
          </cell>
          <cell r="D1502">
            <v>10</v>
          </cell>
          <cell r="E1502" t="str">
            <v>205226785</v>
          </cell>
          <cell r="F1502" t="str">
            <v>ICDN</v>
          </cell>
          <cell r="G1502" t="str">
            <v>M1B/15/02/2</v>
          </cell>
        </row>
        <row r="1503">
          <cell r="A1503" t="str">
            <v>MEDU2788872</v>
          </cell>
          <cell r="B1503">
            <v>20</v>
          </cell>
          <cell r="C1503">
            <v>44115</v>
          </cell>
          <cell r="D1503">
            <v>10</v>
          </cell>
          <cell r="E1503" t="str">
            <v>MEDUDC426811</v>
          </cell>
          <cell r="F1503" t="str">
            <v>ICDN</v>
          </cell>
          <cell r="G1503" t="str">
            <v>M1B/15/02/2</v>
          </cell>
        </row>
        <row r="1504">
          <cell r="A1504" t="str">
            <v>MSKU2357688</v>
          </cell>
          <cell r="B1504">
            <v>20</v>
          </cell>
          <cell r="C1504">
            <v>44115</v>
          </cell>
          <cell r="D1504">
            <v>10</v>
          </cell>
          <cell r="E1504" t="str">
            <v>204641094</v>
          </cell>
          <cell r="F1504" t="str">
            <v>ICDN</v>
          </cell>
          <cell r="G1504" t="str">
            <v>M1B/13/03/2</v>
          </cell>
        </row>
        <row r="1505">
          <cell r="A1505" t="str">
            <v>MSCU5427579</v>
          </cell>
          <cell r="B1505">
            <v>40</v>
          </cell>
          <cell r="C1505">
            <v>44115</v>
          </cell>
          <cell r="D1505">
            <v>10</v>
          </cell>
          <cell r="E1505" t="str">
            <v>MEDUMG231746</v>
          </cell>
          <cell r="F1505" t="str">
            <v>ICDN</v>
          </cell>
          <cell r="G1505" t="str">
            <v>M0B/48/02/1</v>
          </cell>
        </row>
        <row r="1506">
          <cell r="A1506" t="str">
            <v>SUDU7306537</v>
          </cell>
          <cell r="B1506">
            <v>20</v>
          </cell>
          <cell r="C1506">
            <v>44115</v>
          </cell>
          <cell r="D1506">
            <v>10</v>
          </cell>
          <cell r="E1506" t="str">
            <v>204700095</v>
          </cell>
          <cell r="F1506" t="str">
            <v>ICDN</v>
          </cell>
          <cell r="G1506" t="str">
            <v>M0B/65/02/1</v>
          </cell>
        </row>
        <row r="1507">
          <cell r="A1507" t="str">
            <v>XINU1618519</v>
          </cell>
          <cell r="B1507">
            <v>20</v>
          </cell>
          <cell r="C1507">
            <v>44115</v>
          </cell>
          <cell r="D1507">
            <v>10</v>
          </cell>
          <cell r="E1507" t="str">
            <v>204700095</v>
          </cell>
          <cell r="F1507" t="str">
            <v>ICDN</v>
          </cell>
          <cell r="G1507" t="str">
            <v>M0B/55/02/1</v>
          </cell>
        </row>
        <row r="1508">
          <cell r="A1508" t="str">
            <v>MSKU7814046</v>
          </cell>
          <cell r="B1508">
            <v>20</v>
          </cell>
          <cell r="C1508">
            <v>44115</v>
          </cell>
          <cell r="D1508">
            <v>10</v>
          </cell>
          <cell r="E1508" t="str">
            <v>205104567</v>
          </cell>
          <cell r="F1508" t="str">
            <v>ICDN</v>
          </cell>
          <cell r="G1508" t="str">
            <v>M0B/39/01/1</v>
          </cell>
        </row>
        <row r="1509">
          <cell r="A1509" t="str">
            <v>MRKU7745703</v>
          </cell>
          <cell r="B1509">
            <v>20</v>
          </cell>
          <cell r="C1509">
            <v>44115</v>
          </cell>
          <cell r="D1509">
            <v>10</v>
          </cell>
          <cell r="E1509" t="str">
            <v>205349519</v>
          </cell>
          <cell r="F1509" t="str">
            <v>ICDN</v>
          </cell>
          <cell r="G1509" t="str">
            <v>M0B/39/02/2</v>
          </cell>
        </row>
        <row r="1510">
          <cell r="A1510" t="str">
            <v>MSKU5606444</v>
          </cell>
          <cell r="B1510">
            <v>20</v>
          </cell>
          <cell r="C1510">
            <v>44115</v>
          </cell>
          <cell r="D1510">
            <v>10</v>
          </cell>
          <cell r="E1510" t="str">
            <v>204700095</v>
          </cell>
          <cell r="F1510" t="str">
            <v>ICDN</v>
          </cell>
          <cell r="G1510" t="str">
            <v>A1B/19/06/2</v>
          </cell>
        </row>
        <row r="1511">
          <cell r="A1511" t="str">
            <v>MSKU5946125</v>
          </cell>
          <cell r="B1511">
            <v>20</v>
          </cell>
          <cell r="C1511">
            <v>44115</v>
          </cell>
          <cell r="D1511">
            <v>10</v>
          </cell>
          <cell r="E1511" t="str">
            <v>205079918</v>
          </cell>
          <cell r="F1511" t="str">
            <v>ICDN</v>
          </cell>
          <cell r="G1511" t="str">
            <v>A1B/19/06/1</v>
          </cell>
        </row>
        <row r="1512">
          <cell r="A1512" t="str">
            <v>PONU2031161</v>
          </cell>
          <cell r="B1512">
            <v>20</v>
          </cell>
          <cell r="C1512">
            <v>44115</v>
          </cell>
          <cell r="D1512">
            <v>10</v>
          </cell>
          <cell r="E1512" t="str">
            <v>204700095</v>
          </cell>
          <cell r="F1512" t="str">
            <v>ICDN</v>
          </cell>
          <cell r="G1512" t="str">
            <v>A1B/27/04/2</v>
          </cell>
        </row>
        <row r="1513">
          <cell r="A1513" t="str">
            <v>TCKU3929633</v>
          </cell>
          <cell r="B1513">
            <v>20</v>
          </cell>
          <cell r="C1513">
            <v>44115</v>
          </cell>
          <cell r="D1513">
            <v>10</v>
          </cell>
          <cell r="E1513" t="str">
            <v>204963965</v>
          </cell>
          <cell r="F1513" t="str">
            <v>ICDN</v>
          </cell>
          <cell r="G1513" t="str">
            <v>A1B/23/05/2</v>
          </cell>
        </row>
        <row r="1514">
          <cell r="A1514" t="str">
            <v>CAXU7232059</v>
          </cell>
          <cell r="B1514">
            <v>40</v>
          </cell>
          <cell r="C1514">
            <v>44115</v>
          </cell>
          <cell r="D1514">
            <v>10</v>
          </cell>
          <cell r="E1514" t="str">
            <v>MEDUIP465657</v>
          </cell>
          <cell r="F1514" t="str">
            <v>ICDN</v>
          </cell>
          <cell r="G1514" t="str">
            <v>M0B/20/02/2</v>
          </cell>
        </row>
        <row r="1515">
          <cell r="A1515" t="str">
            <v>MRKU7230523</v>
          </cell>
          <cell r="B1515">
            <v>20</v>
          </cell>
          <cell r="C1515">
            <v>44115</v>
          </cell>
          <cell r="D1515">
            <v>10</v>
          </cell>
          <cell r="E1515" t="str">
            <v>204700095</v>
          </cell>
          <cell r="F1515" t="str">
            <v>ICDN</v>
          </cell>
          <cell r="G1515" t="str">
            <v>M0B/15/02/2</v>
          </cell>
        </row>
        <row r="1516">
          <cell r="A1516" t="str">
            <v>SUDU7877480</v>
          </cell>
          <cell r="B1516">
            <v>20</v>
          </cell>
          <cell r="C1516">
            <v>44115</v>
          </cell>
          <cell r="D1516">
            <v>10</v>
          </cell>
          <cell r="E1516" t="str">
            <v>204700095</v>
          </cell>
          <cell r="F1516" t="str">
            <v>ICDN</v>
          </cell>
          <cell r="G1516" t="str">
            <v>M0B/15/02/1</v>
          </cell>
        </row>
        <row r="1517">
          <cell r="A1517" t="str">
            <v>MSCU7628762</v>
          </cell>
          <cell r="B1517">
            <v>40</v>
          </cell>
          <cell r="C1517">
            <v>44115</v>
          </cell>
          <cell r="D1517">
            <v>10</v>
          </cell>
          <cell r="E1517" t="str">
            <v>MEDUMG256263</v>
          </cell>
          <cell r="F1517" t="str">
            <v>ICDN</v>
          </cell>
          <cell r="G1517" t="str">
            <v>M1B/06/02/2</v>
          </cell>
        </row>
        <row r="1518">
          <cell r="A1518" t="str">
            <v>HLBU3441160</v>
          </cell>
          <cell r="B1518">
            <v>40</v>
          </cell>
          <cell r="C1518">
            <v>44115</v>
          </cell>
          <cell r="D1518">
            <v>10</v>
          </cell>
          <cell r="E1518" t="str">
            <v>HLCUCA4200929574</v>
          </cell>
          <cell r="F1518" t="str">
            <v>ICDN</v>
          </cell>
          <cell r="G1518" t="str">
            <v>M1B/38/02/1</v>
          </cell>
        </row>
        <row r="1519">
          <cell r="A1519" t="str">
            <v>EGHU9215168</v>
          </cell>
          <cell r="B1519">
            <v>40</v>
          </cell>
          <cell r="C1519">
            <v>44115</v>
          </cell>
          <cell r="D1519">
            <v>10</v>
          </cell>
          <cell r="E1519" t="str">
            <v>588000037180</v>
          </cell>
          <cell r="F1519" t="str">
            <v>ICDN</v>
          </cell>
          <cell r="G1519" t="str">
            <v>SHED1</v>
          </cell>
        </row>
        <row r="1520">
          <cell r="A1520" t="str">
            <v>TCNU1422958</v>
          </cell>
          <cell r="B1520">
            <v>40</v>
          </cell>
          <cell r="C1520">
            <v>44115</v>
          </cell>
          <cell r="D1520">
            <v>10</v>
          </cell>
          <cell r="E1520" t="str">
            <v>HLCUEUR200961939</v>
          </cell>
          <cell r="F1520" t="str">
            <v>ICDN</v>
          </cell>
          <cell r="G1520" t="str">
            <v>A2C/10/05/2</v>
          </cell>
        </row>
        <row r="1521">
          <cell r="A1521" t="str">
            <v>APHU6817843</v>
          </cell>
          <cell r="B1521">
            <v>40</v>
          </cell>
          <cell r="C1521">
            <v>44115</v>
          </cell>
          <cell r="D1521">
            <v>10</v>
          </cell>
          <cell r="E1521" t="str">
            <v>NBYE125831</v>
          </cell>
          <cell r="F1521" t="str">
            <v>ICDN</v>
          </cell>
          <cell r="G1521" t="str">
            <v>CFS1B</v>
          </cell>
        </row>
        <row r="1522">
          <cell r="A1522" t="str">
            <v>TEMU6318777</v>
          </cell>
          <cell r="B1522">
            <v>40</v>
          </cell>
          <cell r="C1522">
            <v>44115</v>
          </cell>
          <cell r="D1522">
            <v>10</v>
          </cell>
          <cell r="E1522" t="str">
            <v>THD0584907</v>
          </cell>
          <cell r="F1522" t="str">
            <v>ICDN</v>
          </cell>
          <cell r="G1522" t="str">
            <v>A1D/76/03/2</v>
          </cell>
        </row>
        <row r="1523">
          <cell r="A1523" t="str">
            <v>CAIU9673534</v>
          </cell>
          <cell r="B1523">
            <v>40</v>
          </cell>
          <cell r="C1523">
            <v>44115</v>
          </cell>
          <cell r="D1523">
            <v>10</v>
          </cell>
          <cell r="E1523" t="str">
            <v>CAD0436419</v>
          </cell>
          <cell r="F1523" t="str">
            <v>ICDN</v>
          </cell>
          <cell r="G1523" t="str">
            <v>A1C/44/06/2</v>
          </cell>
        </row>
        <row r="1524">
          <cell r="A1524" t="str">
            <v>HLBU1173242</v>
          </cell>
          <cell r="B1524">
            <v>40</v>
          </cell>
          <cell r="C1524">
            <v>44115</v>
          </cell>
          <cell r="D1524">
            <v>10</v>
          </cell>
          <cell r="E1524" t="str">
            <v>HLCUALY200831297</v>
          </cell>
          <cell r="F1524" t="str">
            <v>ICDN</v>
          </cell>
          <cell r="G1524" t="str">
            <v>A1D/46/03/1</v>
          </cell>
        </row>
        <row r="1525">
          <cell r="A1525" t="str">
            <v>MSKU5801224</v>
          </cell>
          <cell r="B1525">
            <v>20</v>
          </cell>
          <cell r="C1525">
            <v>44115</v>
          </cell>
          <cell r="D1525">
            <v>10</v>
          </cell>
          <cell r="E1525" t="str">
            <v>204700095</v>
          </cell>
          <cell r="F1525" t="str">
            <v>ICDN</v>
          </cell>
          <cell r="G1525" t="str">
            <v>FIRE</v>
          </cell>
        </row>
        <row r="1526">
          <cell r="A1526" t="str">
            <v>MSKU3680761</v>
          </cell>
          <cell r="B1526">
            <v>20</v>
          </cell>
          <cell r="C1526">
            <v>44115</v>
          </cell>
          <cell r="D1526">
            <v>10</v>
          </cell>
          <cell r="E1526" t="str">
            <v>204963965</v>
          </cell>
          <cell r="F1526" t="str">
            <v>ICDN</v>
          </cell>
          <cell r="G1526" t="str">
            <v>FIRE</v>
          </cell>
        </row>
        <row r="1527">
          <cell r="A1527" t="str">
            <v>SEGU6089360</v>
          </cell>
          <cell r="B1527">
            <v>40</v>
          </cell>
          <cell r="C1527">
            <v>44115</v>
          </cell>
          <cell r="D1527">
            <v>10</v>
          </cell>
          <cell r="E1527" t="str">
            <v>CAD0436419</v>
          </cell>
          <cell r="F1527" t="str">
            <v>ICDN</v>
          </cell>
          <cell r="G1527" t="str">
            <v>A1D/60/01/1</v>
          </cell>
        </row>
        <row r="1528">
          <cell r="A1528" t="str">
            <v>FCIU8254300</v>
          </cell>
          <cell r="B1528">
            <v>40</v>
          </cell>
          <cell r="C1528">
            <v>44115</v>
          </cell>
          <cell r="D1528">
            <v>10</v>
          </cell>
          <cell r="E1528" t="str">
            <v>EPIRAEESAD221374</v>
          </cell>
          <cell r="F1528" t="str">
            <v>ICDN</v>
          </cell>
          <cell r="G1528" t="str">
            <v>A1D/60/01/1</v>
          </cell>
        </row>
        <row r="1529">
          <cell r="A1529" t="str">
            <v>PCIU9341060</v>
          </cell>
          <cell r="B1529">
            <v>40</v>
          </cell>
          <cell r="C1529">
            <v>44115</v>
          </cell>
          <cell r="D1529">
            <v>10</v>
          </cell>
          <cell r="E1529" t="str">
            <v>TAEF00031600</v>
          </cell>
          <cell r="F1529" t="str">
            <v>ICDN</v>
          </cell>
          <cell r="G1529" t="str">
            <v>A1C/56/06/3</v>
          </cell>
        </row>
        <row r="1530">
          <cell r="A1530" t="str">
            <v>BEAU4088131</v>
          </cell>
          <cell r="B1530">
            <v>40</v>
          </cell>
          <cell r="C1530">
            <v>44115</v>
          </cell>
          <cell r="D1530">
            <v>10</v>
          </cell>
          <cell r="E1530" t="str">
            <v>CEI0186065</v>
          </cell>
          <cell r="F1530" t="str">
            <v>ICDN</v>
          </cell>
          <cell r="G1530" t="str">
            <v>A1C/10/05/1</v>
          </cell>
        </row>
        <row r="1531">
          <cell r="A1531" t="str">
            <v>UACU5162871</v>
          </cell>
          <cell r="B1531">
            <v>40</v>
          </cell>
          <cell r="C1531">
            <v>44115</v>
          </cell>
          <cell r="D1531">
            <v>10</v>
          </cell>
          <cell r="E1531" t="str">
            <v>HLUSPIL200801145</v>
          </cell>
          <cell r="F1531" t="str">
            <v>ICDN</v>
          </cell>
          <cell r="G1531" t="str">
            <v>A1D/60/01/1</v>
          </cell>
        </row>
        <row r="1532">
          <cell r="A1532" t="str">
            <v>HLBU1928668</v>
          </cell>
          <cell r="B1532">
            <v>40</v>
          </cell>
          <cell r="C1532">
            <v>44115</v>
          </cell>
          <cell r="D1532">
            <v>10</v>
          </cell>
          <cell r="E1532" t="str">
            <v>HLUSPIL200801112</v>
          </cell>
          <cell r="F1532" t="str">
            <v>ICDN</v>
          </cell>
          <cell r="G1532" t="str">
            <v>A1C/56/03/3</v>
          </cell>
        </row>
        <row r="1533">
          <cell r="A1533" t="str">
            <v>CMAU5240328</v>
          </cell>
          <cell r="B1533">
            <v>40</v>
          </cell>
          <cell r="C1533">
            <v>44115</v>
          </cell>
          <cell r="D1533">
            <v>10</v>
          </cell>
          <cell r="E1533" t="str">
            <v>LPL0980131</v>
          </cell>
          <cell r="F1533" t="str">
            <v>ICDN</v>
          </cell>
          <cell r="G1533" t="str">
            <v>A1C/60/03/3</v>
          </cell>
        </row>
        <row r="1534">
          <cell r="A1534" t="str">
            <v>TCNU7600635</v>
          </cell>
          <cell r="B1534">
            <v>40</v>
          </cell>
          <cell r="C1534">
            <v>44115</v>
          </cell>
          <cell r="D1534">
            <v>10</v>
          </cell>
          <cell r="E1534" t="str">
            <v>CAD0433968</v>
          </cell>
          <cell r="F1534" t="str">
            <v>ICDN</v>
          </cell>
          <cell r="G1534" t="str">
            <v>CFS1C</v>
          </cell>
        </row>
        <row r="1535">
          <cell r="A1535" t="str">
            <v>INKU6661782</v>
          </cell>
          <cell r="B1535">
            <v>40</v>
          </cell>
          <cell r="C1535">
            <v>44115</v>
          </cell>
          <cell r="D1535">
            <v>10</v>
          </cell>
          <cell r="E1535" t="str">
            <v>EPIRAEESAD221431</v>
          </cell>
          <cell r="F1535" t="str">
            <v>ICDN</v>
          </cell>
          <cell r="G1535" t="str">
            <v>A1C/60/02/1</v>
          </cell>
        </row>
        <row r="1536">
          <cell r="A1536" t="str">
            <v>HLBU2464094</v>
          </cell>
          <cell r="B1536">
            <v>40</v>
          </cell>
          <cell r="C1536">
            <v>44115</v>
          </cell>
          <cell r="D1536">
            <v>10</v>
          </cell>
          <cell r="E1536" t="str">
            <v>HLUSPIL200806679</v>
          </cell>
          <cell r="F1536" t="str">
            <v>ICDN</v>
          </cell>
          <cell r="G1536" t="str">
            <v>A1C/48/03/3</v>
          </cell>
        </row>
        <row r="1537">
          <cell r="A1537" t="str">
            <v>TRLU7528384</v>
          </cell>
          <cell r="B1537">
            <v>40</v>
          </cell>
          <cell r="C1537">
            <v>44115</v>
          </cell>
          <cell r="D1537">
            <v>10</v>
          </cell>
          <cell r="E1537" t="str">
            <v>LPL0980131</v>
          </cell>
          <cell r="F1537" t="str">
            <v>ICDN</v>
          </cell>
          <cell r="G1537" t="str">
            <v>A1C/60/02/3</v>
          </cell>
        </row>
        <row r="1538">
          <cell r="A1538" t="str">
            <v>FCIU7100228</v>
          </cell>
          <cell r="B1538">
            <v>40</v>
          </cell>
          <cell r="C1538">
            <v>44115</v>
          </cell>
          <cell r="D1538">
            <v>10</v>
          </cell>
          <cell r="E1538" t="str">
            <v>HLUSPIL200806679</v>
          </cell>
          <cell r="F1538" t="str">
            <v>ICDN</v>
          </cell>
          <cell r="G1538" t="str">
            <v>A1D/34/06/2</v>
          </cell>
        </row>
        <row r="1539">
          <cell r="A1539" t="str">
            <v>FCIU8333883</v>
          </cell>
          <cell r="B1539">
            <v>40</v>
          </cell>
          <cell r="C1539">
            <v>44115</v>
          </cell>
          <cell r="D1539">
            <v>10</v>
          </cell>
          <cell r="E1539" t="str">
            <v>HLUSPIL200804695</v>
          </cell>
          <cell r="F1539" t="str">
            <v>ICDN</v>
          </cell>
          <cell r="G1539" t="str">
            <v>A1D/34/05/4</v>
          </cell>
        </row>
        <row r="1540">
          <cell r="A1540" t="str">
            <v>CCLU6854267</v>
          </cell>
          <cell r="B1540">
            <v>40</v>
          </cell>
          <cell r="C1540">
            <v>44115</v>
          </cell>
          <cell r="D1540">
            <v>10</v>
          </cell>
          <cell r="E1540" t="str">
            <v>COSU6275246200</v>
          </cell>
          <cell r="F1540" t="str">
            <v>ICDN</v>
          </cell>
          <cell r="G1540" t="str">
            <v>M1B/21/03/1</v>
          </cell>
        </row>
        <row r="1541">
          <cell r="A1541" t="str">
            <v>CLHU9042251</v>
          </cell>
          <cell r="B1541">
            <v>40</v>
          </cell>
          <cell r="C1541">
            <v>44115</v>
          </cell>
          <cell r="D1541">
            <v>10</v>
          </cell>
          <cell r="E1541" t="str">
            <v>EPIRAEESAD221438</v>
          </cell>
          <cell r="F1541" t="str">
            <v>ICDN</v>
          </cell>
          <cell r="G1541" t="str">
            <v>M1B/24/02/3</v>
          </cell>
        </row>
        <row r="1542">
          <cell r="A1542" t="str">
            <v>DFSU6636020</v>
          </cell>
          <cell r="B1542">
            <v>40</v>
          </cell>
          <cell r="C1542">
            <v>44115</v>
          </cell>
          <cell r="D1542">
            <v>10</v>
          </cell>
          <cell r="E1542" t="str">
            <v>HLUSPIL200804695</v>
          </cell>
          <cell r="F1542" t="str">
            <v>ICDN</v>
          </cell>
          <cell r="G1542" t="str">
            <v>M1B/24/03/1</v>
          </cell>
        </row>
        <row r="1543">
          <cell r="A1543" t="str">
            <v>DFSU7569409</v>
          </cell>
          <cell r="B1543">
            <v>40</v>
          </cell>
          <cell r="C1543">
            <v>44115</v>
          </cell>
          <cell r="D1543">
            <v>10</v>
          </cell>
          <cell r="E1543" t="str">
            <v>MEDUM4400419</v>
          </cell>
          <cell r="F1543" t="str">
            <v>ICDN</v>
          </cell>
          <cell r="G1543" t="str">
            <v>M1B/32/02/1</v>
          </cell>
        </row>
        <row r="1544">
          <cell r="A1544" t="str">
            <v>CAIU8351019</v>
          </cell>
          <cell r="B1544">
            <v>40</v>
          </cell>
          <cell r="C1544">
            <v>44115</v>
          </cell>
          <cell r="D1544">
            <v>10</v>
          </cell>
          <cell r="E1544" t="str">
            <v>HLCUEUR2009AQNN5</v>
          </cell>
          <cell r="F1544" t="str">
            <v>ICDN</v>
          </cell>
          <cell r="G1544" t="str">
            <v>M1B/52/02/2</v>
          </cell>
        </row>
        <row r="1545">
          <cell r="A1545" t="str">
            <v>TLLU4287549</v>
          </cell>
          <cell r="B1545">
            <v>40</v>
          </cell>
          <cell r="C1545">
            <v>44115</v>
          </cell>
          <cell r="D1545">
            <v>10</v>
          </cell>
          <cell r="E1545" t="str">
            <v>COSU6274720830</v>
          </cell>
          <cell r="F1545" t="str">
            <v>ICDN</v>
          </cell>
          <cell r="G1545" t="str">
            <v>M1B/68/02/2</v>
          </cell>
        </row>
        <row r="1546">
          <cell r="A1546" t="str">
            <v>APZU4461627</v>
          </cell>
          <cell r="B1546">
            <v>40</v>
          </cell>
          <cell r="C1546">
            <v>44115</v>
          </cell>
          <cell r="D1546">
            <v>10</v>
          </cell>
          <cell r="E1546" t="str">
            <v>DXB0518989</v>
          </cell>
          <cell r="F1546" t="str">
            <v>ICDN</v>
          </cell>
          <cell r="G1546" t="str">
            <v>M2B/46/01/2</v>
          </cell>
        </row>
        <row r="1547">
          <cell r="A1547" t="str">
            <v>TGBU8559069</v>
          </cell>
          <cell r="B1547">
            <v>40</v>
          </cell>
          <cell r="C1547">
            <v>44115</v>
          </cell>
          <cell r="D1547">
            <v>10</v>
          </cell>
          <cell r="E1547" t="str">
            <v>COSU6275148320</v>
          </cell>
          <cell r="F1547" t="str">
            <v>ICDN</v>
          </cell>
          <cell r="G1547" t="str">
            <v>A3A/28/06/1</v>
          </cell>
        </row>
        <row r="1548">
          <cell r="A1548" t="str">
            <v>CAIU7615842</v>
          </cell>
          <cell r="B1548">
            <v>40</v>
          </cell>
          <cell r="C1548">
            <v>44115</v>
          </cell>
          <cell r="D1548">
            <v>10</v>
          </cell>
          <cell r="E1548" t="str">
            <v>EID0323114</v>
          </cell>
          <cell r="F1548" t="str">
            <v>ICDN</v>
          </cell>
          <cell r="G1548" t="str">
            <v>A2C/06/01/1</v>
          </cell>
        </row>
        <row r="1549">
          <cell r="A1549" t="str">
            <v>TCNU8818494</v>
          </cell>
          <cell r="B1549">
            <v>40</v>
          </cell>
          <cell r="C1549">
            <v>44115</v>
          </cell>
          <cell r="D1549">
            <v>10</v>
          </cell>
          <cell r="E1549" t="str">
            <v>HLCUHAM200808300</v>
          </cell>
          <cell r="F1549" t="str">
            <v>ICDN</v>
          </cell>
          <cell r="G1549" t="str">
            <v>A1C/60/04/3</v>
          </cell>
        </row>
        <row r="1550">
          <cell r="A1550" t="str">
            <v>MRKU3950593</v>
          </cell>
          <cell r="B1550">
            <v>40</v>
          </cell>
          <cell r="C1550">
            <v>44115</v>
          </cell>
          <cell r="D1550">
            <v>10</v>
          </cell>
          <cell r="E1550" t="str">
            <v>204980894</v>
          </cell>
          <cell r="F1550" t="str">
            <v>ICDN</v>
          </cell>
          <cell r="G1550" t="str">
            <v>A1D/80/04/2</v>
          </cell>
        </row>
        <row r="1551">
          <cell r="A1551" t="str">
            <v>TCNU7058988</v>
          </cell>
          <cell r="B1551">
            <v>40</v>
          </cell>
          <cell r="C1551">
            <v>44115</v>
          </cell>
          <cell r="D1551">
            <v>10</v>
          </cell>
          <cell r="E1551" t="str">
            <v>COSU6274720830</v>
          </cell>
          <cell r="F1551" t="str">
            <v>ICDN</v>
          </cell>
          <cell r="G1551" t="str">
            <v>A1C/80/03/1</v>
          </cell>
        </row>
        <row r="1552">
          <cell r="A1552" t="str">
            <v>CSNU6682989</v>
          </cell>
          <cell r="B1552">
            <v>40</v>
          </cell>
          <cell r="C1552">
            <v>44115</v>
          </cell>
          <cell r="D1552">
            <v>10</v>
          </cell>
          <cell r="E1552" t="str">
            <v>COSU6227133960W</v>
          </cell>
          <cell r="F1552" t="str">
            <v>ICDN</v>
          </cell>
          <cell r="G1552" t="str">
            <v>A1A/75/02/2</v>
          </cell>
        </row>
        <row r="1553">
          <cell r="A1553" t="str">
            <v>BSIU9411057</v>
          </cell>
          <cell r="B1553">
            <v>40</v>
          </cell>
          <cell r="C1553">
            <v>44115</v>
          </cell>
          <cell r="D1553">
            <v>10</v>
          </cell>
          <cell r="E1553" t="str">
            <v>COSU6273842840W</v>
          </cell>
          <cell r="F1553" t="str">
            <v>ICDN</v>
          </cell>
          <cell r="G1553" t="str">
            <v>CFS1B</v>
          </cell>
        </row>
        <row r="1554">
          <cell r="A1554" t="str">
            <v>OOLU9816287</v>
          </cell>
          <cell r="B1554">
            <v>40</v>
          </cell>
          <cell r="C1554">
            <v>44115</v>
          </cell>
          <cell r="D1554">
            <v>10</v>
          </cell>
          <cell r="E1554" t="str">
            <v>COSU6274720830</v>
          </cell>
          <cell r="F1554" t="str">
            <v>ICDN</v>
          </cell>
          <cell r="G1554" t="str">
            <v>CFS1</v>
          </cell>
        </row>
        <row r="1555">
          <cell r="A1555" t="str">
            <v>TGBU5404166</v>
          </cell>
          <cell r="B1555">
            <v>40</v>
          </cell>
          <cell r="C1555">
            <v>44115</v>
          </cell>
          <cell r="D1555">
            <v>10</v>
          </cell>
          <cell r="E1555" t="str">
            <v>204686589</v>
          </cell>
          <cell r="F1555" t="str">
            <v>ICDN</v>
          </cell>
          <cell r="G1555" t="str">
            <v>A1D/80/06/3</v>
          </cell>
        </row>
        <row r="1556">
          <cell r="A1556" t="str">
            <v>MSDU7672500</v>
          </cell>
          <cell r="B1556">
            <v>40</v>
          </cell>
          <cell r="C1556">
            <v>44115</v>
          </cell>
          <cell r="D1556">
            <v>10</v>
          </cell>
          <cell r="E1556" t="str">
            <v>MEDUMV860447</v>
          </cell>
          <cell r="F1556" t="str">
            <v>ICDN</v>
          </cell>
          <cell r="G1556" t="str">
            <v>A1D/80/04/2</v>
          </cell>
        </row>
        <row r="1557">
          <cell r="A1557" t="str">
            <v>TCLU6669938</v>
          </cell>
          <cell r="B1557">
            <v>40</v>
          </cell>
          <cell r="C1557">
            <v>44115</v>
          </cell>
          <cell r="D1557">
            <v>10</v>
          </cell>
          <cell r="E1557" t="str">
            <v>HLUSPIL200801145</v>
          </cell>
          <cell r="F1557" t="str">
            <v>ICDN</v>
          </cell>
          <cell r="G1557" t="str">
            <v>A1C/06/04/3</v>
          </cell>
        </row>
        <row r="1558">
          <cell r="A1558" t="str">
            <v>TRHU1291851</v>
          </cell>
          <cell r="B1558">
            <v>20</v>
          </cell>
          <cell r="C1558">
            <v>44115</v>
          </cell>
          <cell r="D1558">
            <v>10</v>
          </cell>
          <cell r="E1558" t="str">
            <v>COSU6271579550</v>
          </cell>
          <cell r="F1558" t="str">
            <v>ICDN</v>
          </cell>
          <cell r="G1558" t="str">
            <v>CFS1</v>
          </cell>
        </row>
        <row r="1559">
          <cell r="A1559" t="str">
            <v>CBHU6427347</v>
          </cell>
          <cell r="B1559">
            <v>40</v>
          </cell>
          <cell r="C1559">
            <v>44115</v>
          </cell>
          <cell r="D1559">
            <v>10</v>
          </cell>
          <cell r="E1559" t="str">
            <v>COSU6275504170</v>
          </cell>
          <cell r="F1559" t="str">
            <v>ICDN</v>
          </cell>
          <cell r="G1559" t="str">
            <v>A1C/56/05/2</v>
          </cell>
        </row>
        <row r="1560">
          <cell r="A1560" t="str">
            <v>OOLU9561416</v>
          </cell>
          <cell r="B1560">
            <v>40</v>
          </cell>
          <cell r="C1560">
            <v>44115</v>
          </cell>
          <cell r="D1560">
            <v>10</v>
          </cell>
          <cell r="E1560" t="str">
            <v>COSU6274720830</v>
          </cell>
          <cell r="F1560" t="str">
            <v>ICDN</v>
          </cell>
          <cell r="G1560" t="str">
            <v>A1D/72/06/3</v>
          </cell>
        </row>
        <row r="1561">
          <cell r="A1561" t="str">
            <v>CCLU7013526</v>
          </cell>
          <cell r="B1561">
            <v>40</v>
          </cell>
          <cell r="C1561">
            <v>44115</v>
          </cell>
          <cell r="D1561">
            <v>10</v>
          </cell>
          <cell r="E1561" t="str">
            <v>COSU6274720830</v>
          </cell>
          <cell r="F1561" t="str">
            <v>ICDN</v>
          </cell>
          <cell r="G1561" t="str">
            <v>A1A/65/02/2</v>
          </cell>
        </row>
        <row r="1562">
          <cell r="A1562" t="str">
            <v>SUDU6754584</v>
          </cell>
          <cell r="B1562">
            <v>40</v>
          </cell>
          <cell r="C1562">
            <v>44115</v>
          </cell>
          <cell r="D1562">
            <v>10</v>
          </cell>
          <cell r="E1562" t="str">
            <v>204662918</v>
          </cell>
          <cell r="F1562" t="str">
            <v>ICDN</v>
          </cell>
          <cell r="G1562" t="str">
            <v>A1C/22/06/2</v>
          </cell>
        </row>
        <row r="1563">
          <cell r="A1563" t="str">
            <v>CBHU9514527</v>
          </cell>
          <cell r="B1563">
            <v>40</v>
          </cell>
          <cell r="C1563">
            <v>44115</v>
          </cell>
          <cell r="D1563">
            <v>10</v>
          </cell>
          <cell r="E1563" t="str">
            <v>COSU6274720830</v>
          </cell>
          <cell r="F1563" t="str">
            <v>ICDN</v>
          </cell>
          <cell r="G1563" t="str">
            <v>A2D/08/02/3</v>
          </cell>
        </row>
        <row r="1564">
          <cell r="A1564" t="str">
            <v>MRKU7746485</v>
          </cell>
          <cell r="B1564">
            <v>20</v>
          </cell>
          <cell r="C1564">
            <v>44116</v>
          </cell>
          <cell r="D1564">
            <v>9</v>
          </cell>
          <cell r="E1564" t="str">
            <v>204700095</v>
          </cell>
          <cell r="F1564" t="str">
            <v>ICDN</v>
          </cell>
          <cell r="G1564" t="str">
            <v>A2B/25/06/1</v>
          </cell>
        </row>
        <row r="1565">
          <cell r="A1565" t="str">
            <v>MSKU7887886</v>
          </cell>
          <cell r="B1565">
            <v>20</v>
          </cell>
          <cell r="C1565">
            <v>44116</v>
          </cell>
          <cell r="D1565">
            <v>9</v>
          </cell>
          <cell r="E1565" t="str">
            <v>204700095</v>
          </cell>
          <cell r="F1565" t="str">
            <v>ICDN</v>
          </cell>
          <cell r="G1565" t="str">
            <v>A2B/25/05/1</v>
          </cell>
        </row>
        <row r="1566">
          <cell r="A1566" t="str">
            <v>MRKU7564876</v>
          </cell>
          <cell r="B1566">
            <v>20</v>
          </cell>
          <cell r="C1566">
            <v>44116</v>
          </cell>
          <cell r="D1566">
            <v>9</v>
          </cell>
          <cell r="E1566" t="str">
            <v>205037442</v>
          </cell>
          <cell r="F1566" t="str">
            <v>ICDN</v>
          </cell>
          <cell r="G1566" t="str">
            <v>A2B/25/03/1</v>
          </cell>
        </row>
        <row r="1567">
          <cell r="A1567" t="str">
            <v>MRKU7711344</v>
          </cell>
          <cell r="B1567">
            <v>20</v>
          </cell>
          <cell r="C1567">
            <v>44116</v>
          </cell>
          <cell r="D1567">
            <v>9</v>
          </cell>
          <cell r="E1567" t="str">
            <v>204700095</v>
          </cell>
          <cell r="F1567" t="str">
            <v>ICDN</v>
          </cell>
          <cell r="G1567" t="str">
            <v>A2B/25/02/1</v>
          </cell>
        </row>
        <row r="1568">
          <cell r="A1568" t="str">
            <v>MSKU5499726</v>
          </cell>
          <cell r="B1568">
            <v>20</v>
          </cell>
          <cell r="C1568">
            <v>44116</v>
          </cell>
          <cell r="D1568">
            <v>9</v>
          </cell>
          <cell r="E1568" t="str">
            <v>204963965</v>
          </cell>
          <cell r="F1568" t="str">
            <v>ICDN</v>
          </cell>
          <cell r="G1568" t="str">
            <v>A2B/25/06/2</v>
          </cell>
        </row>
        <row r="1569">
          <cell r="A1569" t="str">
            <v>MSKU7600701</v>
          </cell>
          <cell r="B1569">
            <v>20</v>
          </cell>
          <cell r="C1569">
            <v>44116</v>
          </cell>
          <cell r="D1569">
            <v>9</v>
          </cell>
          <cell r="E1569" t="str">
            <v>911218494</v>
          </cell>
          <cell r="F1569" t="str">
            <v>ICDN</v>
          </cell>
          <cell r="G1569" t="str">
            <v>A2B/25/03/2</v>
          </cell>
        </row>
        <row r="1570">
          <cell r="A1570" t="str">
            <v>MSKU1203883</v>
          </cell>
          <cell r="B1570">
            <v>40</v>
          </cell>
          <cell r="C1570">
            <v>44116</v>
          </cell>
          <cell r="D1570">
            <v>9</v>
          </cell>
          <cell r="E1570" t="str">
            <v>205114596</v>
          </cell>
          <cell r="F1570" t="str">
            <v>ICDN</v>
          </cell>
          <cell r="G1570" t="str">
            <v>A1D/76/04/3</v>
          </cell>
        </row>
        <row r="1571">
          <cell r="A1571" t="str">
            <v>SUDU7312102</v>
          </cell>
          <cell r="B1571">
            <v>20</v>
          </cell>
          <cell r="C1571">
            <v>44116</v>
          </cell>
          <cell r="D1571">
            <v>9</v>
          </cell>
          <cell r="E1571">
            <v>0</v>
          </cell>
          <cell r="F1571" t="str">
            <v>ICDN</v>
          </cell>
          <cell r="G1571" t="str">
            <v>A2B/15/05/2</v>
          </cell>
        </row>
        <row r="1572">
          <cell r="A1572" t="str">
            <v>MEDU2320367</v>
          </cell>
          <cell r="B1572">
            <v>20</v>
          </cell>
          <cell r="C1572">
            <v>44116</v>
          </cell>
          <cell r="D1572">
            <v>9</v>
          </cell>
          <cell r="E1572" t="str">
            <v>MEDUPL151313</v>
          </cell>
          <cell r="F1572" t="str">
            <v>ICDN</v>
          </cell>
          <cell r="G1572" t="str">
            <v>A1B/01/06/1</v>
          </cell>
        </row>
        <row r="1573">
          <cell r="A1573" t="str">
            <v>PCIU1669670</v>
          </cell>
          <cell r="B1573">
            <v>20</v>
          </cell>
          <cell r="C1573">
            <v>44116</v>
          </cell>
          <cell r="D1573">
            <v>9</v>
          </cell>
          <cell r="E1573" t="str">
            <v>NKAJ90072200</v>
          </cell>
          <cell r="F1573" t="str">
            <v>ICDN</v>
          </cell>
          <cell r="G1573" t="str">
            <v>CFS1D</v>
          </cell>
        </row>
        <row r="1574">
          <cell r="A1574" t="str">
            <v>PCIU1465487</v>
          </cell>
          <cell r="B1574">
            <v>20</v>
          </cell>
          <cell r="C1574">
            <v>44116</v>
          </cell>
          <cell r="D1574">
            <v>9</v>
          </cell>
          <cell r="E1574" t="str">
            <v>NKAJ90072200</v>
          </cell>
          <cell r="F1574" t="str">
            <v>ICDN</v>
          </cell>
          <cell r="G1574" t="str">
            <v>CFS1D</v>
          </cell>
        </row>
        <row r="1575">
          <cell r="A1575" t="str">
            <v>HLXU1200366</v>
          </cell>
          <cell r="B1575">
            <v>20</v>
          </cell>
          <cell r="C1575">
            <v>44116</v>
          </cell>
          <cell r="D1575">
            <v>9</v>
          </cell>
          <cell r="E1575" t="str">
            <v>HLCUBO1200974770</v>
          </cell>
          <cell r="F1575" t="str">
            <v>ICDN</v>
          </cell>
          <cell r="G1575" t="str">
            <v>CFS1</v>
          </cell>
        </row>
        <row r="1576">
          <cell r="A1576" t="str">
            <v>WBPU7051431</v>
          </cell>
          <cell r="B1576">
            <v>40</v>
          </cell>
          <cell r="C1576">
            <v>44116</v>
          </cell>
          <cell r="D1576">
            <v>9</v>
          </cell>
          <cell r="E1576" t="str">
            <v>594000083232</v>
          </cell>
          <cell r="F1576" t="str">
            <v>ICDN</v>
          </cell>
          <cell r="G1576" t="str">
            <v>A2C/32/05/2</v>
          </cell>
        </row>
        <row r="1577">
          <cell r="A1577" t="str">
            <v>MSCU6085491</v>
          </cell>
          <cell r="B1577">
            <v>20</v>
          </cell>
          <cell r="C1577">
            <v>44116</v>
          </cell>
          <cell r="D1577">
            <v>9</v>
          </cell>
          <cell r="E1577" t="e">
            <v>#N/A</v>
          </cell>
          <cell r="F1577" t="str">
            <v>ICDN</v>
          </cell>
          <cell r="G1577" t="str">
            <v>A2B/19/02/2</v>
          </cell>
        </row>
        <row r="1578">
          <cell r="A1578" t="str">
            <v>SEGU3683620</v>
          </cell>
          <cell r="B1578">
            <v>20</v>
          </cell>
          <cell r="C1578">
            <v>44116</v>
          </cell>
          <cell r="D1578">
            <v>9</v>
          </cell>
          <cell r="E1578" t="e">
            <v>#N/A</v>
          </cell>
          <cell r="F1578" t="str">
            <v>ICDN</v>
          </cell>
          <cell r="G1578" t="str">
            <v>M2B/76/02/2</v>
          </cell>
        </row>
        <row r="1579">
          <cell r="A1579" t="str">
            <v>TCKU3387698</v>
          </cell>
          <cell r="B1579">
            <v>20</v>
          </cell>
          <cell r="C1579">
            <v>44116</v>
          </cell>
          <cell r="D1579">
            <v>9</v>
          </cell>
          <cell r="E1579" t="str">
            <v>MEDUPL151313</v>
          </cell>
          <cell r="F1579" t="str">
            <v>ICDN</v>
          </cell>
          <cell r="G1579" t="str">
            <v>A1B/75/05/2</v>
          </cell>
        </row>
        <row r="1580">
          <cell r="A1580" t="str">
            <v>CMAU6451557</v>
          </cell>
          <cell r="B1580">
            <v>40</v>
          </cell>
          <cell r="C1580">
            <v>44116</v>
          </cell>
          <cell r="D1580">
            <v>9</v>
          </cell>
          <cell r="E1580" t="str">
            <v>SEL0990889</v>
          </cell>
          <cell r="F1580" t="str">
            <v>ICDN</v>
          </cell>
          <cell r="G1580" t="str">
            <v>M0B/08/02/3</v>
          </cell>
        </row>
        <row r="1581">
          <cell r="A1581" t="str">
            <v>TGCU5160470</v>
          </cell>
          <cell r="B1581">
            <v>40</v>
          </cell>
          <cell r="C1581">
            <v>44116</v>
          </cell>
          <cell r="D1581">
            <v>9</v>
          </cell>
          <cell r="E1581" t="str">
            <v>143072862718</v>
          </cell>
          <cell r="F1581" t="str">
            <v>ICDN</v>
          </cell>
          <cell r="G1581" t="str">
            <v>A2C/40/02/2</v>
          </cell>
        </row>
        <row r="1582">
          <cell r="A1582" t="str">
            <v>CSNU7031209</v>
          </cell>
          <cell r="B1582">
            <v>40</v>
          </cell>
          <cell r="C1582">
            <v>44116</v>
          </cell>
          <cell r="D1582">
            <v>9</v>
          </cell>
          <cell r="E1582" t="str">
            <v>COSU6274720830</v>
          </cell>
          <cell r="F1582" t="str">
            <v>ICDN</v>
          </cell>
          <cell r="G1582" t="str">
            <v>A1C/56/02/1</v>
          </cell>
        </row>
        <row r="1583">
          <cell r="A1583" t="str">
            <v>BEAU5656030</v>
          </cell>
          <cell r="B1583">
            <v>40</v>
          </cell>
          <cell r="C1583">
            <v>44116</v>
          </cell>
          <cell r="D1583">
            <v>9</v>
          </cell>
          <cell r="E1583" t="str">
            <v>COSU6274720830</v>
          </cell>
          <cell r="F1583" t="str">
            <v>ICDN</v>
          </cell>
          <cell r="G1583" t="str">
            <v>A2C/18/05/2</v>
          </cell>
        </row>
        <row r="1584">
          <cell r="A1584" t="str">
            <v>GLDU9736502</v>
          </cell>
          <cell r="B1584">
            <v>40</v>
          </cell>
          <cell r="C1584">
            <v>44116</v>
          </cell>
          <cell r="D1584">
            <v>9</v>
          </cell>
          <cell r="E1584" t="str">
            <v>MEDUDC421473</v>
          </cell>
          <cell r="F1584" t="str">
            <v>ICDN</v>
          </cell>
          <cell r="G1584" t="str">
            <v>A1D/54/06/3</v>
          </cell>
        </row>
        <row r="1585">
          <cell r="A1585" t="str">
            <v>CSNU6962104</v>
          </cell>
          <cell r="B1585">
            <v>40</v>
          </cell>
          <cell r="C1585">
            <v>44116</v>
          </cell>
          <cell r="D1585">
            <v>9</v>
          </cell>
          <cell r="E1585" t="str">
            <v>COSU6274720830</v>
          </cell>
          <cell r="F1585" t="str">
            <v>ICDN</v>
          </cell>
          <cell r="G1585" t="str">
            <v>A1D/72/03/1</v>
          </cell>
        </row>
        <row r="1586">
          <cell r="A1586" t="str">
            <v>WSCU9598414</v>
          </cell>
          <cell r="B1586">
            <v>40</v>
          </cell>
          <cell r="C1586">
            <v>44116</v>
          </cell>
          <cell r="D1586">
            <v>9</v>
          </cell>
          <cell r="E1586" t="str">
            <v>CNYU100883</v>
          </cell>
          <cell r="F1586" t="str">
            <v>ICDN</v>
          </cell>
          <cell r="G1586" t="str">
            <v>A2A/25/02/2</v>
          </cell>
        </row>
        <row r="1587">
          <cell r="A1587" t="str">
            <v>CCLU7802226</v>
          </cell>
          <cell r="B1587">
            <v>40</v>
          </cell>
          <cell r="C1587">
            <v>44116</v>
          </cell>
          <cell r="D1587">
            <v>9</v>
          </cell>
          <cell r="E1587" t="str">
            <v>COSU6274523940W</v>
          </cell>
          <cell r="F1587" t="str">
            <v>ICDN</v>
          </cell>
          <cell r="G1587" t="str">
            <v>A2C/14/04/2</v>
          </cell>
        </row>
        <row r="1588">
          <cell r="A1588" t="str">
            <v>MSKU3153360</v>
          </cell>
          <cell r="B1588">
            <v>20</v>
          </cell>
          <cell r="C1588">
            <v>44116</v>
          </cell>
          <cell r="D1588">
            <v>9</v>
          </cell>
          <cell r="E1588" t="str">
            <v>204700095</v>
          </cell>
          <cell r="F1588" t="str">
            <v>ICDN</v>
          </cell>
          <cell r="G1588" t="str">
            <v>CFS1</v>
          </cell>
        </row>
        <row r="1589">
          <cell r="A1589" t="str">
            <v>FSCU4187460</v>
          </cell>
          <cell r="B1589">
            <v>40</v>
          </cell>
          <cell r="C1589">
            <v>44116</v>
          </cell>
          <cell r="D1589">
            <v>9</v>
          </cell>
          <cell r="E1589" t="str">
            <v>MEDUIP465657</v>
          </cell>
          <cell r="F1589" t="str">
            <v>ICDN</v>
          </cell>
          <cell r="G1589" t="str">
            <v>A2D/05/02/2</v>
          </cell>
        </row>
        <row r="1590">
          <cell r="A1590" t="str">
            <v>PCIU8775416</v>
          </cell>
          <cell r="B1590">
            <v>40</v>
          </cell>
          <cell r="C1590">
            <v>44116</v>
          </cell>
          <cell r="D1590">
            <v>9</v>
          </cell>
          <cell r="E1590" t="str">
            <v>HUHG00624300</v>
          </cell>
          <cell r="F1590" t="str">
            <v>ICDN</v>
          </cell>
          <cell r="G1590" t="str">
            <v>CFS1C</v>
          </cell>
        </row>
        <row r="1591">
          <cell r="A1591" t="str">
            <v>TGHU5148702</v>
          </cell>
          <cell r="B1591">
            <v>40</v>
          </cell>
          <cell r="C1591">
            <v>44116</v>
          </cell>
          <cell r="D1591">
            <v>9</v>
          </cell>
          <cell r="E1591" t="str">
            <v>BSE0220004</v>
          </cell>
          <cell r="F1591" t="str">
            <v>ICDN</v>
          </cell>
          <cell r="G1591" t="str">
            <v>A2D/08/02/1</v>
          </cell>
        </row>
        <row r="1592">
          <cell r="A1592" t="str">
            <v>SUDU1319603</v>
          </cell>
          <cell r="B1592">
            <v>20</v>
          </cell>
          <cell r="C1592">
            <v>44116</v>
          </cell>
          <cell r="D1592">
            <v>9</v>
          </cell>
          <cell r="E1592" t="str">
            <v>204700095</v>
          </cell>
          <cell r="F1592" t="str">
            <v>ICDN</v>
          </cell>
          <cell r="G1592" t="str">
            <v>FIRE</v>
          </cell>
        </row>
        <row r="1593">
          <cell r="A1593" t="str">
            <v>SUDU7596919</v>
          </cell>
          <cell r="B1593">
            <v>20</v>
          </cell>
          <cell r="C1593">
            <v>44116</v>
          </cell>
          <cell r="D1593">
            <v>9</v>
          </cell>
          <cell r="E1593" t="str">
            <v>204963965</v>
          </cell>
          <cell r="F1593" t="str">
            <v>ICDN</v>
          </cell>
          <cell r="G1593" t="str">
            <v>A1B/51/03/1</v>
          </cell>
        </row>
        <row r="1594">
          <cell r="A1594" t="str">
            <v>HLXU8229757</v>
          </cell>
          <cell r="B1594">
            <v>40</v>
          </cell>
          <cell r="C1594">
            <v>44116</v>
          </cell>
          <cell r="D1594">
            <v>9</v>
          </cell>
          <cell r="E1594" t="str">
            <v>HLUSPIL200804695</v>
          </cell>
          <cell r="F1594" t="str">
            <v>ICDN</v>
          </cell>
          <cell r="G1594" t="str">
            <v>A1D/26/04/1</v>
          </cell>
        </row>
        <row r="1595">
          <cell r="A1595" t="str">
            <v>TGHU9226064</v>
          </cell>
          <cell r="B1595">
            <v>40</v>
          </cell>
          <cell r="C1595">
            <v>44116</v>
          </cell>
          <cell r="D1595">
            <v>9</v>
          </cell>
          <cell r="E1595" t="str">
            <v>EPIRAEESAD221472</v>
          </cell>
          <cell r="F1595" t="str">
            <v>ICDN</v>
          </cell>
          <cell r="G1595" t="str">
            <v>A1D/30/02/3</v>
          </cell>
        </row>
        <row r="1596">
          <cell r="A1596" t="str">
            <v>EITU1380090</v>
          </cell>
          <cell r="B1596">
            <v>40</v>
          </cell>
          <cell r="C1596">
            <v>44116</v>
          </cell>
          <cell r="D1596">
            <v>9</v>
          </cell>
          <cell r="E1596" t="str">
            <v>147000565469</v>
          </cell>
          <cell r="F1596" t="str">
            <v>ICDN</v>
          </cell>
          <cell r="G1596" t="str">
            <v>A2D/08/02/2</v>
          </cell>
        </row>
        <row r="1597">
          <cell r="A1597" t="str">
            <v>UACU5380174</v>
          </cell>
          <cell r="B1597">
            <v>40</v>
          </cell>
          <cell r="C1597">
            <v>44116</v>
          </cell>
          <cell r="D1597">
            <v>9</v>
          </cell>
          <cell r="E1597" t="str">
            <v>HLUSPIL200801112</v>
          </cell>
          <cell r="F1597" t="str">
            <v>ICDN</v>
          </cell>
          <cell r="G1597" t="str">
            <v>A1C/80/03/3</v>
          </cell>
        </row>
        <row r="1598">
          <cell r="A1598" t="str">
            <v>TCLU1620072</v>
          </cell>
          <cell r="B1598">
            <v>40</v>
          </cell>
          <cell r="C1598">
            <v>44116</v>
          </cell>
          <cell r="D1598">
            <v>9</v>
          </cell>
          <cell r="E1598" t="str">
            <v>CEI0186535</v>
          </cell>
          <cell r="F1598" t="str">
            <v>ICDN</v>
          </cell>
          <cell r="G1598" t="str">
            <v>A2D/08/02/1</v>
          </cell>
        </row>
        <row r="1599">
          <cell r="A1599" t="str">
            <v>MRKU9355920</v>
          </cell>
          <cell r="B1599">
            <v>20</v>
          </cell>
          <cell r="C1599">
            <v>44116</v>
          </cell>
          <cell r="D1599">
            <v>9</v>
          </cell>
          <cell r="E1599" t="str">
            <v>204963965</v>
          </cell>
          <cell r="F1599" t="str">
            <v>ICDN</v>
          </cell>
          <cell r="G1599" t="str">
            <v>FIRE</v>
          </cell>
        </row>
        <row r="1600">
          <cell r="A1600" t="str">
            <v>MRKU2442725</v>
          </cell>
          <cell r="B1600">
            <v>40</v>
          </cell>
          <cell r="C1600">
            <v>44116</v>
          </cell>
          <cell r="D1600">
            <v>9</v>
          </cell>
          <cell r="E1600">
            <v>204051600</v>
          </cell>
          <cell r="F1600" t="str">
            <v>ICDN</v>
          </cell>
          <cell r="G1600" t="str">
            <v>CFS1E</v>
          </cell>
        </row>
        <row r="1601">
          <cell r="A1601" t="str">
            <v>BMOU5220571</v>
          </cell>
          <cell r="B1601">
            <v>40</v>
          </cell>
          <cell r="C1601">
            <v>44116</v>
          </cell>
          <cell r="D1601">
            <v>9</v>
          </cell>
          <cell r="E1601">
            <v>70000243044</v>
          </cell>
          <cell r="F1601" t="str">
            <v>ICDN</v>
          </cell>
          <cell r="G1601" t="str">
            <v>CFS1E</v>
          </cell>
        </row>
        <row r="1602">
          <cell r="A1602" t="str">
            <v>TCKU6403473</v>
          </cell>
          <cell r="B1602">
            <v>40</v>
          </cell>
          <cell r="C1602">
            <v>44116</v>
          </cell>
          <cell r="D1602">
            <v>9</v>
          </cell>
          <cell r="E1602" t="str">
            <v>SEL0991832</v>
          </cell>
          <cell r="F1602" t="str">
            <v>ICDN</v>
          </cell>
          <cell r="G1602" t="str">
            <v>CFS1E</v>
          </cell>
        </row>
        <row r="1603">
          <cell r="A1603" t="str">
            <v>MRKU2696988</v>
          </cell>
          <cell r="B1603">
            <v>40</v>
          </cell>
          <cell r="C1603">
            <v>44116</v>
          </cell>
          <cell r="D1603">
            <v>9</v>
          </cell>
          <cell r="E1603">
            <v>204753576</v>
          </cell>
          <cell r="F1603" t="str">
            <v>ICDN</v>
          </cell>
          <cell r="G1603" t="str">
            <v>A1D/22/05/4</v>
          </cell>
        </row>
        <row r="1604">
          <cell r="A1604" t="str">
            <v>KKFU8045993</v>
          </cell>
          <cell r="B1604">
            <v>40</v>
          </cell>
          <cell r="C1604">
            <v>44116</v>
          </cell>
          <cell r="D1604">
            <v>9</v>
          </cell>
          <cell r="E1604" t="str">
            <v>HKGAH0920600</v>
          </cell>
          <cell r="F1604" t="str">
            <v>ICDN</v>
          </cell>
          <cell r="G1604" t="str">
            <v>CFS1E</v>
          </cell>
        </row>
        <row r="1605">
          <cell r="A1605" t="str">
            <v>HLXU8633157</v>
          </cell>
          <cell r="B1605">
            <v>40</v>
          </cell>
          <cell r="C1605">
            <v>44116</v>
          </cell>
          <cell r="D1605">
            <v>9</v>
          </cell>
          <cell r="E1605" t="str">
            <v>HLCUEUR2009BVND4</v>
          </cell>
          <cell r="F1605" t="str">
            <v>ICDN</v>
          </cell>
          <cell r="G1605" t="str">
            <v>A1D/18/06/1</v>
          </cell>
        </row>
        <row r="1606">
          <cell r="A1606" t="str">
            <v>EITU1082959</v>
          </cell>
          <cell r="B1606">
            <v>40</v>
          </cell>
          <cell r="C1606">
            <v>44116</v>
          </cell>
          <cell r="D1606">
            <v>9</v>
          </cell>
          <cell r="E1606" t="str">
            <v>149004939831</v>
          </cell>
          <cell r="F1606" t="str">
            <v>ICDN</v>
          </cell>
          <cell r="G1606" t="str">
            <v>A2C/06/04/2</v>
          </cell>
        </row>
        <row r="1607">
          <cell r="A1607" t="str">
            <v>TEMU3738360</v>
          </cell>
          <cell r="B1607">
            <v>20</v>
          </cell>
          <cell r="C1607">
            <v>44116</v>
          </cell>
          <cell r="D1607">
            <v>9</v>
          </cell>
          <cell r="E1607" t="str">
            <v>MEDUMG037242</v>
          </cell>
          <cell r="F1607" t="str">
            <v>ICDN</v>
          </cell>
          <cell r="G1607" t="str">
            <v>A2B/07/06/1</v>
          </cell>
        </row>
        <row r="1608">
          <cell r="A1608" t="str">
            <v>TCLU7355166</v>
          </cell>
          <cell r="B1608">
            <v>20</v>
          </cell>
          <cell r="C1608">
            <v>44116</v>
          </cell>
          <cell r="D1608">
            <v>9</v>
          </cell>
          <cell r="E1608" t="str">
            <v>EID0320458</v>
          </cell>
          <cell r="F1608" t="str">
            <v>ICDN</v>
          </cell>
          <cell r="G1608" t="str">
            <v>A1B/75/06/1</v>
          </cell>
        </row>
        <row r="1609">
          <cell r="A1609" t="str">
            <v>DFSU7366192</v>
          </cell>
          <cell r="B1609">
            <v>40</v>
          </cell>
          <cell r="C1609">
            <v>44116</v>
          </cell>
          <cell r="D1609">
            <v>9</v>
          </cell>
          <cell r="E1609" t="str">
            <v>EPIRINDMUM213172</v>
          </cell>
          <cell r="F1609" t="str">
            <v>ICDN</v>
          </cell>
          <cell r="G1609" t="str">
            <v>A1C/30/06/2</v>
          </cell>
        </row>
        <row r="1610">
          <cell r="A1610" t="str">
            <v>TCNU5289479</v>
          </cell>
          <cell r="B1610">
            <v>40</v>
          </cell>
          <cell r="C1610">
            <v>44116</v>
          </cell>
          <cell r="D1610">
            <v>9</v>
          </cell>
          <cell r="E1610" t="str">
            <v>GGZ1139555</v>
          </cell>
          <cell r="F1610" t="str">
            <v>ICDN</v>
          </cell>
          <cell r="G1610" t="str">
            <v>A1D/32/02/2</v>
          </cell>
        </row>
        <row r="1611">
          <cell r="A1611" t="str">
            <v>HLBU1776251</v>
          </cell>
          <cell r="B1611">
            <v>40</v>
          </cell>
          <cell r="C1611">
            <v>44116</v>
          </cell>
          <cell r="D1611">
            <v>9</v>
          </cell>
          <cell r="E1611" t="str">
            <v>HLCUME3200706350</v>
          </cell>
          <cell r="F1611" t="str">
            <v>ICDN</v>
          </cell>
          <cell r="G1611" t="str">
            <v>A2D/24/05/2</v>
          </cell>
        </row>
        <row r="1612">
          <cell r="A1612" t="str">
            <v>CAIU6733455</v>
          </cell>
          <cell r="B1612">
            <v>20</v>
          </cell>
          <cell r="C1612">
            <v>44116</v>
          </cell>
          <cell r="D1612">
            <v>9</v>
          </cell>
          <cell r="E1612" t="str">
            <v>MEDUPR650649</v>
          </cell>
          <cell r="F1612" t="str">
            <v>ICDN</v>
          </cell>
          <cell r="G1612" t="str">
            <v>CFS1D</v>
          </cell>
        </row>
        <row r="1613">
          <cell r="A1613" t="str">
            <v>SEGU3690866</v>
          </cell>
          <cell r="B1613">
            <v>20</v>
          </cell>
          <cell r="C1613">
            <v>44116</v>
          </cell>
          <cell r="D1613">
            <v>9</v>
          </cell>
          <cell r="E1613" t="str">
            <v>MEDUSY500705</v>
          </cell>
          <cell r="F1613" t="str">
            <v>ICDN</v>
          </cell>
          <cell r="G1613" t="str">
            <v>A1B/77/03/2</v>
          </cell>
        </row>
        <row r="1614">
          <cell r="A1614" t="str">
            <v>DRYU2577484</v>
          </cell>
          <cell r="B1614">
            <v>20</v>
          </cell>
          <cell r="C1614">
            <v>44116</v>
          </cell>
          <cell r="D1614">
            <v>9</v>
          </cell>
          <cell r="E1614">
            <v>590000014670</v>
          </cell>
          <cell r="F1614" t="str">
            <v>ICDN</v>
          </cell>
          <cell r="G1614" t="str">
            <v>A2B/17/03/1</v>
          </cell>
        </row>
        <row r="1615">
          <cell r="A1615" t="str">
            <v>PCIU8709667</v>
          </cell>
          <cell r="B1615">
            <v>40</v>
          </cell>
          <cell r="C1615">
            <v>44116</v>
          </cell>
          <cell r="D1615">
            <v>9</v>
          </cell>
          <cell r="E1615" t="str">
            <v>NGEC00608600</v>
          </cell>
          <cell r="F1615" t="str">
            <v>ICDN</v>
          </cell>
          <cell r="G1615" t="str">
            <v>A1D/80/06/4</v>
          </cell>
        </row>
        <row r="1616">
          <cell r="A1616" t="str">
            <v>TGBU6295835</v>
          </cell>
          <cell r="B1616">
            <v>40</v>
          </cell>
          <cell r="C1616">
            <v>44116</v>
          </cell>
          <cell r="D1616">
            <v>9</v>
          </cell>
          <cell r="E1616" t="str">
            <v>149004767909</v>
          </cell>
          <cell r="F1616" t="str">
            <v>ICDN</v>
          </cell>
          <cell r="G1616" t="str">
            <v>A1C/26/04/2</v>
          </cell>
        </row>
        <row r="1617">
          <cell r="A1617" t="str">
            <v>CMAU6430560</v>
          </cell>
          <cell r="B1617">
            <v>40</v>
          </cell>
          <cell r="C1617">
            <v>44116</v>
          </cell>
          <cell r="D1617">
            <v>9</v>
          </cell>
          <cell r="E1617" t="str">
            <v>DXB0517690C</v>
          </cell>
          <cell r="F1617" t="str">
            <v>ICDN</v>
          </cell>
          <cell r="G1617" t="str">
            <v>A2D/16/06/1</v>
          </cell>
        </row>
        <row r="1618">
          <cell r="A1618" t="str">
            <v>TLLU4699058</v>
          </cell>
          <cell r="B1618">
            <v>40</v>
          </cell>
          <cell r="C1618">
            <v>44116</v>
          </cell>
          <cell r="D1618">
            <v>9</v>
          </cell>
          <cell r="E1618" t="str">
            <v>MEDUMG231746</v>
          </cell>
          <cell r="F1618" t="str">
            <v>ICDN</v>
          </cell>
          <cell r="G1618" t="str">
            <v>A1C/30/03/3</v>
          </cell>
        </row>
        <row r="1619">
          <cell r="A1619" t="str">
            <v>CSLU1599391</v>
          </cell>
          <cell r="B1619">
            <v>20</v>
          </cell>
          <cell r="C1619">
            <v>44117</v>
          </cell>
          <cell r="D1619">
            <v>8</v>
          </cell>
          <cell r="E1619" t="str">
            <v>COSU6273314030</v>
          </cell>
          <cell r="F1619" t="str">
            <v>ICDN</v>
          </cell>
          <cell r="G1619" t="str">
            <v>CFS1</v>
          </cell>
        </row>
        <row r="1620">
          <cell r="A1620" t="str">
            <v>WBPU2008915</v>
          </cell>
          <cell r="B1620">
            <v>20</v>
          </cell>
          <cell r="C1620">
            <v>44117</v>
          </cell>
          <cell r="D1620">
            <v>8</v>
          </cell>
          <cell r="E1620" t="str">
            <v>COSU6273314030</v>
          </cell>
          <cell r="F1620" t="str">
            <v>ICDN</v>
          </cell>
          <cell r="G1620" t="str">
            <v>FIRE</v>
          </cell>
        </row>
        <row r="1621">
          <cell r="A1621" t="str">
            <v>CBHU4381946</v>
          </cell>
          <cell r="B1621">
            <v>20</v>
          </cell>
          <cell r="C1621">
            <v>44117</v>
          </cell>
          <cell r="D1621">
            <v>8</v>
          </cell>
          <cell r="E1621" t="str">
            <v>COSU6273314030</v>
          </cell>
          <cell r="F1621" t="str">
            <v>ICDN</v>
          </cell>
          <cell r="G1621" t="str">
            <v>FIRE</v>
          </cell>
        </row>
        <row r="1622">
          <cell r="A1622" t="str">
            <v>CSLU1732734</v>
          </cell>
          <cell r="B1622">
            <v>20</v>
          </cell>
          <cell r="C1622">
            <v>44117</v>
          </cell>
          <cell r="D1622">
            <v>8</v>
          </cell>
          <cell r="E1622" t="str">
            <v>COSU6273314030</v>
          </cell>
          <cell r="F1622" t="str">
            <v>ICDN</v>
          </cell>
          <cell r="G1622" t="str">
            <v>FIRE</v>
          </cell>
        </row>
        <row r="1623">
          <cell r="A1623" t="str">
            <v>TCLU3499951</v>
          </cell>
          <cell r="B1623">
            <v>20</v>
          </cell>
          <cell r="C1623">
            <v>44117</v>
          </cell>
          <cell r="D1623">
            <v>8</v>
          </cell>
          <cell r="E1623" t="str">
            <v>156000266533</v>
          </cell>
          <cell r="F1623" t="str">
            <v>ICDN</v>
          </cell>
          <cell r="G1623" t="str">
            <v>FIRE</v>
          </cell>
        </row>
        <row r="1624">
          <cell r="A1624" t="str">
            <v>EISU2085877</v>
          </cell>
          <cell r="B1624">
            <v>20</v>
          </cell>
          <cell r="C1624">
            <v>44117</v>
          </cell>
          <cell r="D1624">
            <v>8</v>
          </cell>
          <cell r="E1624" t="str">
            <v>156000313965</v>
          </cell>
          <cell r="F1624" t="str">
            <v>ICDN</v>
          </cell>
          <cell r="G1624" t="str">
            <v>FIRE</v>
          </cell>
        </row>
        <row r="1625">
          <cell r="A1625" t="str">
            <v>HASU1332140</v>
          </cell>
          <cell r="B1625">
            <v>20</v>
          </cell>
          <cell r="C1625">
            <v>44117</v>
          </cell>
          <cell r="D1625">
            <v>8</v>
          </cell>
          <cell r="E1625" t="str">
            <v>204226643</v>
          </cell>
          <cell r="F1625" t="str">
            <v>ICDN</v>
          </cell>
          <cell r="G1625" t="str">
            <v>FIRE</v>
          </cell>
        </row>
        <row r="1626">
          <cell r="A1626" t="str">
            <v>TRLU9060970</v>
          </cell>
          <cell r="B1626">
            <v>20</v>
          </cell>
          <cell r="C1626">
            <v>44117</v>
          </cell>
          <cell r="D1626">
            <v>8</v>
          </cell>
          <cell r="E1626" t="str">
            <v>204700095</v>
          </cell>
          <cell r="F1626" t="str">
            <v>ICDN</v>
          </cell>
          <cell r="G1626" t="str">
            <v>M0B/52/03/1</v>
          </cell>
        </row>
        <row r="1627">
          <cell r="A1627" t="str">
            <v>MRKU8084341</v>
          </cell>
          <cell r="B1627">
            <v>20</v>
          </cell>
          <cell r="C1627">
            <v>44117</v>
          </cell>
          <cell r="D1627">
            <v>8</v>
          </cell>
          <cell r="E1627" t="str">
            <v>204700095</v>
          </cell>
          <cell r="F1627" t="str">
            <v>ICDN</v>
          </cell>
          <cell r="G1627" t="str">
            <v>CFS1</v>
          </cell>
        </row>
        <row r="1628">
          <cell r="A1628" t="str">
            <v>MSKU4392034</v>
          </cell>
          <cell r="B1628">
            <v>20</v>
          </cell>
          <cell r="C1628">
            <v>44117</v>
          </cell>
          <cell r="D1628">
            <v>8</v>
          </cell>
          <cell r="E1628" t="str">
            <v>204963965</v>
          </cell>
          <cell r="F1628" t="str">
            <v>ICDN</v>
          </cell>
          <cell r="G1628" t="str">
            <v>CFS1</v>
          </cell>
        </row>
        <row r="1629">
          <cell r="A1629" t="str">
            <v>SUDU7528940</v>
          </cell>
          <cell r="B1629">
            <v>20</v>
          </cell>
          <cell r="C1629">
            <v>44117</v>
          </cell>
          <cell r="D1629">
            <v>8</v>
          </cell>
          <cell r="E1629" t="str">
            <v>204700095</v>
          </cell>
          <cell r="F1629" t="str">
            <v>ICDN</v>
          </cell>
          <cell r="G1629" t="str">
            <v>CFS1</v>
          </cell>
        </row>
        <row r="1630">
          <cell r="A1630" t="str">
            <v>MEDU6648523</v>
          </cell>
          <cell r="B1630">
            <v>20</v>
          </cell>
          <cell r="C1630">
            <v>44117</v>
          </cell>
          <cell r="D1630">
            <v>8</v>
          </cell>
          <cell r="E1630" t="str">
            <v>MEDUMG147371</v>
          </cell>
          <cell r="F1630" t="str">
            <v>ICDN</v>
          </cell>
          <cell r="G1630" t="str">
            <v>A1B/55/03/2</v>
          </cell>
        </row>
        <row r="1631">
          <cell r="A1631" t="str">
            <v>HASU1442385</v>
          </cell>
          <cell r="B1631">
            <v>20</v>
          </cell>
          <cell r="C1631">
            <v>44117</v>
          </cell>
          <cell r="D1631">
            <v>8</v>
          </cell>
          <cell r="E1631" t="str">
            <v>205004554</v>
          </cell>
          <cell r="F1631" t="str">
            <v>ICDN</v>
          </cell>
          <cell r="G1631" t="str">
            <v>CFS1</v>
          </cell>
        </row>
        <row r="1632">
          <cell r="A1632" t="str">
            <v>TRHU3191867</v>
          </cell>
          <cell r="B1632">
            <v>20</v>
          </cell>
          <cell r="C1632">
            <v>44117</v>
          </cell>
          <cell r="D1632">
            <v>8</v>
          </cell>
          <cell r="E1632" t="str">
            <v>205004554</v>
          </cell>
          <cell r="F1632" t="str">
            <v>ICDN</v>
          </cell>
          <cell r="G1632" t="str">
            <v>CFS1</v>
          </cell>
        </row>
        <row r="1633">
          <cell r="A1633" t="str">
            <v>MSKU3594745</v>
          </cell>
          <cell r="B1633">
            <v>20</v>
          </cell>
          <cell r="C1633">
            <v>44117</v>
          </cell>
          <cell r="D1633">
            <v>8</v>
          </cell>
          <cell r="E1633" t="str">
            <v>205183770</v>
          </cell>
          <cell r="F1633" t="str">
            <v>ICDN</v>
          </cell>
          <cell r="G1633" t="str">
            <v>SHED1</v>
          </cell>
        </row>
        <row r="1634">
          <cell r="A1634" t="str">
            <v>BSIU2513817</v>
          </cell>
          <cell r="B1634">
            <v>20</v>
          </cell>
          <cell r="C1634">
            <v>44117</v>
          </cell>
          <cell r="D1634">
            <v>8</v>
          </cell>
          <cell r="E1634" t="str">
            <v>142001540876</v>
          </cell>
          <cell r="F1634" t="str">
            <v>ICDN</v>
          </cell>
          <cell r="G1634" t="str">
            <v>A2B/05/06/3</v>
          </cell>
        </row>
        <row r="1635">
          <cell r="A1635" t="str">
            <v>OOLU1821820</v>
          </cell>
          <cell r="B1635">
            <v>20</v>
          </cell>
          <cell r="C1635">
            <v>44117</v>
          </cell>
          <cell r="D1635">
            <v>8</v>
          </cell>
          <cell r="E1635" t="str">
            <v>OOLU2115216640</v>
          </cell>
          <cell r="F1635" t="str">
            <v>ICDN</v>
          </cell>
          <cell r="G1635" t="str">
            <v>A2B/01/06/1</v>
          </cell>
        </row>
        <row r="1636">
          <cell r="A1636" t="str">
            <v>HASU1090263</v>
          </cell>
          <cell r="B1636">
            <v>20</v>
          </cell>
          <cell r="C1636">
            <v>44117</v>
          </cell>
          <cell r="D1636">
            <v>8</v>
          </cell>
          <cell r="E1636" t="str">
            <v>204226643</v>
          </cell>
          <cell r="F1636" t="str">
            <v>ICDN</v>
          </cell>
          <cell r="G1636" t="str">
            <v>A2B/17/04/2</v>
          </cell>
        </row>
        <row r="1637">
          <cell r="A1637" t="str">
            <v>GESU3415258</v>
          </cell>
          <cell r="B1637">
            <v>20</v>
          </cell>
          <cell r="C1637">
            <v>44117</v>
          </cell>
          <cell r="D1637">
            <v>8</v>
          </cell>
          <cell r="E1637" t="str">
            <v>EID0320458</v>
          </cell>
          <cell r="F1637" t="str">
            <v>ICDN</v>
          </cell>
          <cell r="G1637" t="str">
            <v>CFS1A</v>
          </cell>
        </row>
        <row r="1638">
          <cell r="A1638" t="str">
            <v>OOCU8514774</v>
          </cell>
          <cell r="B1638">
            <v>40</v>
          </cell>
          <cell r="C1638">
            <v>44117</v>
          </cell>
          <cell r="D1638">
            <v>8</v>
          </cell>
          <cell r="E1638" t="str">
            <v>OOLU2115216640</v>
          </cell>
          <cell r="F1638" t="str">
            <v>ICDN</v>
          </cell>
          <cell r="G1638" t="str">
            <v>M0A/02/01/1</v>
          </cell>
        </row>
        <row r="1639">
          <cell r="A1639" t="str">
            <v>EISU1879722</v>
          </cell>
          <cell r="B1639">
            <v>40</v>
          </cell>
          <cell r="C1639">
            <v>44117</v>
          </cell>
          <cell r="D1639">
            <v>8</v>
          </cell>
          <cell r="E1639" t="str">
            <v>149004944495</v>
          </cell>
          <cell r="F1639" t="str">
            <v>ICDN</v>
          </cell>
          <cell r="G1639" t="str">
            <v>CFS1C</v>
          </cell>
        </row>
        <row r="1640">
          <cell r="A1640" t="str">
            <v>MEDU2982846</v>
          </cell>
          <cell r="B1640">
            <v>20</v>
          </cell>
          <cell r="C1640">
            <v>44117</v>
          </cell>
          <cell r="D1640">
            <v>8</v>
          </cell>
          <cell r="E1640" t="str">
            <v>MEDUMG082537</v>
          </cell>
          <cell r="F1640" t="str">
            <v>ICDN</v>
          </cell>
          <cell r="G1640" t="str">
            <v>A2B/09/03/1</v>
          </cell>
        </row>
        <row r="1641">
          <cell r="A1641" t="str">
            <v>TGCU2139930</v>
          </cell>
          <cell r="B1641">
            <v>20</v>
          </cell>
          <cell r="C1641">
            <v>44117</v>
          </cell>
          <cell r="D1641">
            <v>8</v>
          </cell>
          <cell r="E1641" t="str">
            <v>MEDUMG147371</v>
          </cell>
          <cell r="F1641" t="str">
            <v>ICDN</v>
          </cell>
          <cell r="G1641" t="str">
            <v>A2B/09/04/1</v>
          </cell>
        </row>
        <row r="1642">
          <cell r="A1642" t="str">
            <v>PCIU9052319</v>
          </cell>
          <cell r="B1642">
            <v>40</v>
          </cell>
          <cell r="C1642">
            <v>44117</v>
          </cell>
          <cell r="D1642">
            <v>8</v>
          </cell>
          <cell r="E1642" t="str">
            <v>SHFM00132000</v>
          </cell>
          <cell r="F1642" t="str">
            <v>ICDN</v>
          </cell>
          <cell r="G1642" t="str">
            <v>SHED1</v>
          </cell>
        </row>
        <row r="1643">
          <cell r="A1643" t="str">
            <v>SEKU4346778</v>
          </cell>
          <cell r="B1643">
            <v>40</v>
          </cell>
          <cell r="C1643">
            <v>44117</v>
          </cell>
          <cell r="D1643">
            <v>8</v>
          </cell>
          <cell r="E1643" t="str">
            <v>SEL0990889</v>
          </cell>
          <cell r="F1643" t="str">
            <v>ICDN</v>
          </cell>
          <cell r="G1643" t="str">
            <v>A1A/75/02/2</v>
          </cell>
        </row>
        <row r="1644">
          <cell r="A1644" t="str">
            <v>MEDU4797261</v>
          </cell>
          <cell r="B1644">
            <v>40</v>
          </cell>
          <cell r="C1644">
            <v>44117</v>
          </cell>
          <cell r="D1644">
            <v>8</v>
          </cell>
          <cell r="E1644" t="str">
            <v>MEDUAL589432</v>
          </cell>
          <cell r="F1644" t="str">
            <v>ICDN</v>
          </cell>
          <cell r="G1644" t="str">
            <v>A1D/09/04/1</v>
          </cell>
        </row>
        <row r="1645">
          <cell r="A1645" t="str">
            <v>TGHU1381803</v>
          </cell>
          <cell r="B1645">
            <v>20</v>
          </cell>
          <cell r="C1645">
            <v>44117</v>
          </cell>
          <cell r="D1645">
            <v>8</v>
          </cell>
          <cell r="E1645" t="str">
            <v>AID0187533</v>
          </cell>
          <cell r="F1645" t="str">
            <v>ICDN</v>
          </cell>
          <cell r="G1645" t="str">
            <v>A1B/85/04/1</v>
          </cell>
        </row>
        <row r="1646">
          <cell r="A1646" t="str">
            <v>TGHU1897451</v>
          </cell>
          <cell r="B1646">
            <v>20</v>
          </cell>
          <cell r="C1646">
            <v>44117</v>
          </cell>
          <cell r="D1646">
            <v>8</v>
          </cell>
          <cell r="E1646" t="str">
            <v>EPIRINDMUN207774</v>
          </cell>
          <cell r="F1646" t="str">
            <v>ICDN</v>
          </cell>
          <cell r="G1646" t="str">
            <v>CFS1</v>
          </cell>
        </row>
        <row r="1647">
          <cell r="A1647" t="str">
            <v>SGCU0670931</v>
          </cell>
          <cell r="B1647">
            <v>40</v>
          </cell>
          <cell r="C1647">
            <v>44117</v>
          </cell>
          <cell r="D1647">
            <v>8</v>
          </cell>
          <cell r="E1647" t="str">
            <v>JH005750</v>
          </cell>
          <cell r="F1647" t="str">
            <v>ICDN</v>
          </cell>
          <cell r="G1647" t="str">
            <v>CFS1B</v>
          </cell>
        </row>
        <row r="1648">
          <cell r="A1648" t="str">
            <v>FCIU2387563</v>
          </cell>
          <cell r="B1648">
            <v>20</v>
          </cell>
          <cell r="C1648">
            <v>44117</v>
          </cell>
          <cell r="D1648">
            <v>8</v>
          </cell>
          <cell r="E1648" t="str">
            <v>MEDUMG147371</v>
          </cell>
          <cell r="F1648" t="str">
            <v>ICDN</v>
          </cell>
          <cell r="G1648" t="str">
            <v>CFS1A</v>
          </cell>
        </row>
        <row r="1649">
          <cell r="A1649" t="str">
            <v>MSKU5462239</v>
          </cell>
          <cell r="B1649">
            <v>20</v>
          </cell>
          <cell r="C1649">
            <v>44117</v>
          </cell>
          <cell r="D1649">
            <v>8</v>
          </cell>
          <cell r="E1649">
            <v>205079918</v>
          </cell>
          <cell r="F1649" t="str">
            <v>ICDN</v>
          </cell>
          <cell r="G1649" t="str">
            <v>CFS1</v>
          </cell>
        </row>
        <row r="1650">
          <cell r="A1650" t="str">
            <v>PCIU0225563</v>
          </cell>
          <cell r="B1650">
            <v>20</v>
          </cell>
          <cell r="C1650">
            <v>44117</v>
          </cell>
          <cell r="D1650">
            <v>8</v>
          </cell>
          <cell r="E1650" t="str">
            <v>JPN000070200</v>
          </cell>
          <cell r="F1650" t="str">
            <v>ICDN</v>
          </cell>
          <cell r="G1650" t="str">
            <v>CFS1</v>
          </cell>
        </row>
        <row r="1651">
          <cell r="A1651" t="str">
            <v>PCIU1543002</v>
          </cell>
          <cell r="B1651">
            <v>20</v>
          </cell>
          <cell r="C1651">
            <v>44117</v>
          </cell>
          <cell r="D1651">
            <v>8</v>
          </cell>
          <cell r="E1651" t="str">
            <v>NGZF00705700</v>
          </cell>
          <cell r="F1651" t="str">
            <v>ICDN</v>
          </cell>
          <cell r="G1651" t="str">
            <v>CFS1</v>
          </cell>
        </row>
        <row r="1652">
          <cell r="A1652" t="str">
            <v>MSKU5632525</v>
          </cell>
          <cell r="B1652">
            <v>20</v>
          </cell>
          <cell r="C1652">
            <v>44117</v>
          </cell>
          <cell r="D1652">
            <v>8</v>
          </cell>
          <cell r="E1652">
            <v>204963965</v>
          </cell>
          <cell r="F1652" t="str">
            <v>ICDN</v>
          </cell>
          <cell r="G1652" t="str">
            <v>CFS1</v>
          </cell>
        </row>
        <row r="1653">
          <cell r="A1653" t="str">
            <v>MRKU7680515</v>
          </cell>
          <cell r="B1653">
            <v>20</v>
          </cell>
          <cell r="C1653">
            <v>44117</v>
          </cell>
          <cell r="D1653">
            <v>8</v>
          </cell>
          <cell r="E1653">
            <v>204700095</v>
          </cell>
          <cell r="F1653" t="str">
            <v>ICDN</v>
          </cell>
          <cell r="G1653" t="str">
            <v>A1B/05/03/2</v>
          </cell>
        </row>
        <row r="1654">
          <cell r="A1654" t="str">
            <v>OOCU5017840</v>
          </cell>
          <cell r="B1654">
            <v>40</v>
          </cell>
          <cell r="C1654">
            <v>44117</v>
          </cell>
          <cell r="D1654">
            <v>8</v>
          </cell>
          <cell r="E1654" t="str">
            <v>COSU6054452310</v>
          </cell>
          <cell r="F1654" t="str">
            <v>ICDN</v>
          </cell>
          <cell r="G1654" t="str">
            <v>A2A/42/04/3</v>
          </cell>
        </row>
        <row r="1655">
          <cell r="A1655" t="str">
            <v>FTAU1351843</v>
          </cell>
          <cell r="B1655">
            <v>20</v>
          </cell>
          <cell r="C1655">
            <v>44117</v>
          </cell>
          <cell r="D1655">
            <v>8</v>
          </cell>
          <cell r="E1655" t="str">
            <v>MEDUPL151313</v>
          </cell>
          <cell r="F1655" t="str">
            <v>ICDN</v>
          </cell>
          <cell r="G1655" t="str">
            <v>A1B/71/04/1</v>
          </cell>
        </row>
        <row r="1656">
          <cell r="A1656" t="str">
            <v>SUDU1469748</v>
          </cell>
          <cell r="B1656">
            <v>20</v>
          </cell>
          <cell r="C1656">
            <v>44117</v>
          </cell>
          <cell r="D1656">
            <v>8</v>
          </cell>
          <cell r="E1656">
            <v>204700095</v>
          </cell>
          <cell r="F1656" t="str">
            <v>ICDN</v>
          </cell>
          <cell r="G1656" t="str">
            <v>CFS1A</v>
          </cell>
        </row>
        <row r="1657">
          <cell r="A1657" t="str">
            <v>TRHU2659629</v>
          </cell>
          <cell r="B1657">
            <v>20</v>
          </cell>
          <cell r="C1657">
            <v>44117</v>
          </cell>
          <cell r="D1657">
            <v>8</v>
          </cell>
          <cell r="E1657">
            <v>204700095</v>
          </cell>
          <cell r="F1657" t="str">
            <v>ICDN</v>
          </cell>
          <cell r="G1657" t="str">
            <v>CFS1A</v>
          </cell>
        </row>
        <row r="1658">
          <cell r="A1658" t="str">
            <v>PCIU9002299</v>
          </cell>
          <cell r="B1658">
            <v>40</v>
          </cell>
          <cell r="C1658">
            <v>44117</v>
          </cell>
          <cell r="D1658">
            <v>8</v>
          </cell>
          <cell r="E1658" t="str">
            <v>SHHP00234200</v>
          </cell>
          <cell r="F1658" t="str">
            <v>ICDN</v>
          </cell>
          <cell r="G1658" t="str">
            <v>SHED1</v>
          </cell>
        </row>
        <row r="1659">
          <cell r="A1659" t="str">
            <v>SUDU1389848</v>
          </cell>
          <cell r="B1659">
            <v>20</v>
          </cell>
          <cell r="C1659">
            <v>44117</v>
          </cell>
          <cell r="D1659">
            <v>8</v>
          </cell>
          <cell r="E1659">
            <v>204963965</v>
          </cell>
          <cell r="F1659" t="str">
            <v>ICDN</v>
          </cell>
          <cell r="G1659" t="str">
            <v>CFS1D</v>
          </cell>
        </row>
        <row r="1660">
          <cell r="A1660" t="str">
            <v>SUDU1943965</v>
          </cell>
          <cell r="B1660">
            <v>20</v>
          </cell>
          <cell r="C1660">
            <v>44117</v>
          </cell>
          <cell r="D1660">
            <v>8</v>
          </cell>
          <cell r="E1660">
            <v>204700095</v>
          </cell>
          <cell r="F1660" t="str">
            <v>ICDN</v>
          </cell>
          <cell r="G1660" t="str">
            <v>A1B/65/02/2</v>
          </cell>
        </row>
        <row r="1661">
          <cell r="A1661" t="str">
            <v>MSKU7131456</v>
          </cell>
          <cell r="B1661">
            <v>20</v>
          </cell>
          <cell r="C1661">
            <v>44117</v>
          </cell>
          <cell r="D1661">
            <v>8</v>
          </cell>
          <cell r="E1661">
            <v>204700095</v>
          </cell>
          <cell r="F1661" t="str">
            <v>ICDN</v>
          </cell>
          <cell r="G1661" t="str">
            <v>A1B/65/02/1</v>
          </cell>
        </row>
        <row r="1662">
          <cell r="A1662" t="str">
            <v>CSNU7314220</v>
          </cell>
          <cell r="B1662">
            <v>40</v>
          </cell>
          <cell r="C1662">
            <v>44117</v>
          </cell>
          <cell r="D1662">
            <v>8</v>
          </cell>
          <cell r="E1662" t="str">
            <v>COSU6274474680W</v>
          </cell>
          <cell r="F1662" t="str">
            <v>ICDN</v>
          </cell>
          <cell r="G1662" t="str">
            <v>SHED1</v>
          </cell>
        </row>
        <row r="1663">
          <cell r="A1663" t="str">
            <v>UACU5313176</v>
          </cell>
          <cell r="B1663">
            <v>40</v>
          </cell>
          <cell r="C1663">
            <v>44117</v>
          </cell>
          <cell r="D1663">
            <v>8</v>
          </cell>
          <cell r="E1663" t="str">
            <v>HLCUALY200831297</v>
          </cell>
          <cell r="F1663" t="str">
            <v>ICDN</v>
          </cell>
          <cell r="G1663" t="str">
            <v>CFS1</v>
          </cell>
        </row>
        <row r="1664">
          <cell r="A1664" t="str">
            <v>CMAU5791146</v>
          </cell>
          <cell r="B1664">
            <v>40</v>
          </cell>
          <cell r="C1664">
            <v>44117</v>
          </cell>
          <cell r="D1664">
            <v>8</v>
          </cell>
          <cell r="E1664" t="str">
            <v>AMC0958995</v>
          </cell>
          <cell r="F1664" t="str">
            <v>ICDN</v>
          </cell>
          <cell r="G1664" t="str">
            <v>A2A/28/05/3</v>
          </cell>
        </row>
        <row r="1665">
          <cell r="A1665" t="str">
            <v>CMAU4538534</v>
          </cell>
          <cell r="B1665">
            <v>40</v>
          </cell>
          <cell r="C1665">
            <v>44117</v>
          </cell>
          <cell r="D1665">
            <v>8</v>
          </cell>
          <cell r="E1665" t="str">
            <v>SEL0991832</v>
          </cell>
          <cell r="F1665" t="str">
            <v>ICDN</v>
          </cell>
          <cell r="G1665" t="str">
            <v>A1C/66/04/3</v>
          </cell>
        </row>
        <row r="1666">
          <cell r="A1666" t="str">
            <v>GLDU2932015</v>
          </cell>
          <cell r="B1666">
            <v>20</v>
          </cell>
          <cell r="C1666">
            <v>44117</v>
          </cell>
          <cell r="D1666">
            <v>8</v>
          </cell>
          <cell r="E1666" t="str">
            <v>MEDUMV730954</v>
          </cell>
          <cell r="F1666" t="str">
            <v>ICDN</v>
          </cell>
          <cell r="G1666" t="str">
            <v>CFS1</v>
          </cell>
        </row>
        <row r="1667">
          <cell r="A1667" t="str">
            <v>FBIU0303725</v>
          </cell>
          <cell r="B1667">
            <v>20</v>
          </cell>
          <cell r="C1667">
            <v>44117</v>
          </cell>
          <cell r="D1667">
            <v>8</v>
          </cell>
          <cell r="E1667" t="str">
            <v>MEDUDN289217</v>
          </cell>
          <cell r="F1667" t="str">
            <v>ICDN</v>
          </cell>
          <cell r="G1667" t="str">
            <v>CFS1</v>
          </cell>
        </row>
        <row r="1668">
          <cell r="A1668" t="str">
            <v>SUDU6609225</v>
          </cell>
          <cell r="B1668">
            <v>40</v>
          </cell>
          <cell r="C1668">
            <v>44117</v>
          </cell>
          <cell r="D1668">
            <v>8</v>
          </cell>
          <cell r="E1668" t="str">
            <v>204225477</v>
          </cell>
          <cell r="F1668" t="str">
            <v>ICDN</v>
          </cell>
          <cell r="G1668" t="str">
            <v>A1A/50/02/2</v>
          </cell>
        </row>
        <row r="1669">
          <cell r="A1669" t="str">
            <v>TEMU8912812</v>
          </cell>
          <cell r="B1669">
            <v>40</v>
          </cell>
          <cell r="C1669">
            <v>44117</v>
          </cell>
          <cell r="D1669">
            <v>8</v>
          </cell>
          <cell r="E1669" t="str">
            <v>143075529602</v>
          </cell>
          <cell r="F1669" t="str">
            <v>ICDN</v>
          </cell>
          <cell r="G1669" t="str">
            <v>A1C/66/03/1</v>
          </cell>
        </row>
        <row r="1670">
          <cell r="A1670" t="str">
            <v>CXDU1773496</v>
          </cell>
          <cell r="B1670">
            <v>20</v>
          </cell>
          <cell r="C1670">
            <v>44117</v>
          </cell>
          <cell r="D1670">
            <v>8</v>
          </cell>
          <cell r="E1670" t="str">
            <v>MEDUSI439960</v>
          </cell>
          <cell r="F1670" t="str">
            <v>ICDN</v>
          </cell>
          <cell r="G1670" t="str">
            <v>A1B/47/04/1</v>
          </cell>
        </row>
        <row r="1671">
          <cell r="A1671" t="str">
            <v>EITU1694810</v>
          </cell>
          <cell r="B1671">
            <v>40</v>
          </cell>
          <cell r="C1671">
            <v>44117</v>
          </cell>
          <cell r="D1671">
            <v>8</v>
          </cell>
          <cell r="E1671" t="str">
            <v>100050288098</v>
          </cell>
          <cell r="F1671" t="str">
            <v>ICDN</v>
          </cell>
          <cell r="G1671" t="str">
            <v>A1A/75/02/2</v>
          </cell>
        </row>
        <row r="1672">
          <cell r="A1672" t="str">
            <v>PCIU9169460</v>
          </cell>
          <cell r="B1672">
            <v>40</v>
          </cell>
          <cell r="C1672">
            <v>44117</v>
          </cell>
          <cell r="D1672">
            <v>8</v>
          </cell>
          <cell r="E1672" t="str">
            <v>HUA000308200</v>
          </cell>
          <cell r="F1672" t="str">
            <v>ICDN</v>
          </cell>
          <cell r="G1672" t="str">
            <v>A1C/74/04/2</v>
          </cell>
        </row>
        <row r="1673">
          <cell r="A1673" t="str">
            <v>TCNU5433396</v>
          </cell>
          <cell r="B1673">
            <v>40</v>
          </cell>
          <cell r="C1673">
            <v>44117</v>
          </cell>
          <cell r="D1673">
            <v>8</v>
          </cell>
          <cell r="E1673" t="str">
            <v>SHZ3035442</v>
          </cell>
          <cell r="F1673" t="str">
            <v>ICDN</v>
          </cell>
          <cell r="G1673" t="str">
            <v>A1A/75/02/2</v>
          </cell>
        </row>
        <row r="1674">
          <cell r="A1674" t="str">
            <v>PCIU9069625</v>
          </cell>
          <cell r="B1674">
            <v>40</v>
          </cell>
          <cell r="C1674">
            <v>44117</v>
          </cell>
          <cell r="D1674">
            <v>8</v>
          </cell>
          <cell r="E1674" t="str">
            <v>HUA000308200</v>
          </cell>
          <cell r="F1674" t="str">
            <v>ICDN</v>
          </cell>
          <cell r="G1674" t="str">
            <v>A1A/50/02/2</v>
          </cell>
        </row>
        <row r="1675">
          <cell r="A1675" t="str">
            <v>TCNU4370797</v>
          </cell>
          <cell r="B1675">
            <v>40</v>
          </cell>
          <cell r="C1675">
            <v>44117</v>
          </cell>
          <cell r="D1675">
            <v>8</v>
          </cell>
          <cell r="E1675" t="str">
            <v>CANA27972800</v>
          </cell>
          <cell r="F1675" t="str">
            <v>ICDN</v>
          </cell>
          <cell r="G1675" t="str">
            <v>A1A/75/02/2</v>
          </cell>
        </row>
        <row r="1676">
          <cell r="A1676" t="str">
            <v>CAAU5509129</v>
          </cell>
          <cell r="B1676">
            <v>40</v>
          </cell>
          <cell r="C1676">
            <v>44117</v>
          </cell>
          <cell r="D1676">
            <v>8</v>
          </cell>
          <cell r="E1676" t="str">
            <v>HLCUNG12010BFCI0</v>
          </cell>
          <cell r="F1676" t="str">
            <v>ICDN</v>
          </cell>
          <cell r="G1676" t="str">
            <v>A1C/10/04/1</v>
          </cell>
        </row>
        <row r="1677">
          <cell r="A1677" t="str">
            <v>EISU8212691</v>
          </cell>
          <cell r="B1677">
            <v>40</v>
          </cell>
          <cell r="C1677">
            <v>44117</v>
          </cell>
          <cell r="D1677">
            <v>8</v>
          </cell>
          <cell r="E1677" t="str">
            <v>100080084296</v>
          </cell>
          <cell r="F1677" t="str">
            <v>ICDN</v>
          </cell>
          <cell r="G1677" t="str">
            <v>A1C/70/05/2</v>
          </cell>
        </row>
        <row r="1678">
          <cell r="A1678" t="str">
            <v>APHU6934897</v>
          </cell>
          <cell r="B1678">
            <v>40</v>
          </cell>
          <cell r="C1678">
            <v>44117</v>
          </cell>
          <cell r="D1678">
            <v>8</v>
          </cell>
          <cell r="E1678" t="str">
            <v>SHZ3042540B</v>
          </cell>
          <cell r="F1678" t="str">
            <v>ICDN</v>
          </cell>
          <cell r="G1678" t="str">
            <v>CFS1C</v>
          </cell>
        </row>
        <row r="1679">
          <cell r="A1679" t="str">
            <v>RFCU5019154</v>
          </cell>
          <cell r="B1679">
            <v>40</v>
          </cell>
          <cell r="C1679">
            <v>44117</v>
          </cell>
          <cell r="D1679">
            <v>8</v>
          </cell>
          <cell r="E1679" t="str">
            <v>GGZ1150809</v>
          </cell>
          <cell r="F1679" t="str">
            <v>ICDN</v>
          </cell>
          <cell r="G1679" t="str">
            <v>SHED1</v>
          </cell>
        </row>
        <row r="1680">
          <cell r="A1680" t="str">
            <v>CMAU7500039</v>
          </cell>
          <cell r="B1680">
            <v>40</v>
          </cell>
          <cell r="C1680">
            <v>44117</v>
          </cell>
          <cell r="D1680">
            <v>8</v>
          </cell>
          <cell r="E1680" t="str">
            <v>THD0585463</v>
          </cell>
          <cell r="F1680" t="str">
            <v>ICDN</v>
          </cell>
          <cell r="G1680" t="str">
            <v>A2C/22/02/1</v>
          </cell>
        </row>
        <row r="1681">
          <cell r="A1681" t="str">
            <v>PCIU8841502</v>
          </cell>
          <cell r="B1681">
            <v>40</v>
          </cell>
          <cell r="C1681">
            <v>44117</v>
          </cell>
          <cell r="D1681">
            <v>8</v>
          </cell>
          <cell r="E1681" t="str">
            <v>NKAC00048700</v>
          </cell>
          <cell r="F1681" t="str">
            <v>ICDN</v>
          </cell>
          <cell r="G1681" t="str">
            <v>A1C/66/05/2</v>
          </cell>
        </row>
        <row r="1682">
          <cell r="A1682" t="str">
            <v>TGHU7823456</v>
          </cell>
          <cell r="B1682">
            <v>40</v>
          </cell>
          <cell r="C1682">
            <v>44117</v>
          </cell>
          <cell r="D1682">
            <v>8</v>
          </cell>
          <cell r="E1682" t="str">
            <v>TAOG00275500</v>
          </cell>
          <cell r="F1682" t="str">
            <v>ICDN</v>
          </cell>
          <cell r="G1682" t="str">
            <v>M2B/43/03/1</v>
          </cell>
        </row>
        <row r="1683">
          <cell r="A1683" t="str">
            <v>HMCU9144225</v>
          </cell>
          <cell r="B1683">
            <v>40</v>
          </cell>
          <cell r="C1683">
            <v>44117</v>
          </cell>
          <cell r="D1683">
            <v>8</v>
          </cell>
          <cell r="E1683" t="str">
            <v>106000066619</v>
          </cell>
          <cell r="F1683" t="str">
            <v>ICDN</v>
          </cell>
          <cell r="G1683" t="str">
            <v>A2D/12/06/1</v>
          </cell>
        </row>
        <row r="1684">
          <cell r="A1684" t="str">
            <v>SNBU8178981</v>
          </cell>
          <cell r="B1684">
            <v>40</v>
          </cell>
          <cell r="C1684">
            <v>44117</v>
          </cell>
          <cell r="D1684">
            <v>8</v>
          </cell>
          <cell r="E1684" t="str">
            <v>140001279756</v>
          </cell>
          <cell r="F1684" t="str">
            <v>ICDN</v>
          </cell>
          <cell r="G1684" t="str">
            <v>A2D/08/04/2</v>
          </cell>
        </row>
        <row r="1685">
          <cell r="A1685" t="str">
            <v>OOCU7234613</v>
          </cell>
          <cell r="B1685">
            <v>40</v>
          </cell>
          <cell r="C1685">
            <v>44117</v>
          </cell>
          <cell r="D1685">
            <v>8</v>
          </cell>
          <cell r="E1685" t="str">
            <v>OOLU2644083560</v>
          </cell>
          <cell r="F1685" t="str">
            <v>ICDN</v>
          </cell>
          <cell r="G1685" t="str">
            <v>M0A/14/02/2</v>
          </cell>
        </row>
        <row r="1686">
          <cell r="A1686" t="str">
            <v>MEDU8438090</v>
          </cell>
          <cell r="B1686">
            <v>40</v>
          </cell>
          <cell r="C1686">
            <v>44117</v>
          </cell>
          <cell r="D1686">
            <v>8</v>
          </cell>
          <cell r="E1686" t="str">
            <v>MEDUUB988670</v>
          </cell>
          <cell r="F1686" t="str">
            <v>ICDN</v>
          </cell>
          <cell r="G1686" t="str">
            <v>M0A/38/03/1</v>
          </cell>
        </row>
        <row r="1687">
          <cell r="A1687" t="str">
            <v>EITU1348885</v>
          </cell>
          <cell r="B1687">
            <v>40</v>
          </cell>
          <cell r="C1687">
            <v>44117</v>
          </cell>
          <cell r="D1687">
            <v>8</v>
          </cell>
          <cell r="E1687" t="str">
            <v>104000028125</v>
          </cell>
          <cell r="F1687" t="str">
            <v>ICDN</v>
          </cell>
          <cell r="G1687" t="str">
            <v>A2C/10/04/1</v>
          </cell>
        </row>
        <row r="1688">
          <cell r="A1688" t="str">
            <v>EISU9285389</v>
          </cell>
          <cell r="B1688">
            <v>40</v>
          </cell>
          <cell r="C1688">
            <v>44117</v>
          </cell>
          <cell r="D1688">
            <v>8</v>
          </cell>
          <cell r="E1688" t="str">
            <v>104000028125</v>
          </cell>
          <cell r="F1688" t="str">
            <v>ICDN</v>
          </cell>
          <cell r="G1688" t="str">
            <v>M0A/66/02/1</v>
          </cell>
        </row>
        <row r="1689">
          <cell r="A1689" t="str">
            <v>MRKU8723967</v>
          </cell>
          <cell r="B1689">
            <v>20</v>
          </cell>
          <cell r="C1689">
            <v>44117</v>
          </cell>
          <cell r="D1689">
            <v>8</v>
          </cell>
          <cell r="E1689" t="str">
            <v>205099844</v>
          </cell>
          <cell r="F1689" t="str">
            <v>ICDN</v>
          </cell>
          <cell r="G1689" t="str">
            <v>M1A/17/03/1</v>
          </cell>
        </row>
        <row r="1690">
          <cell r="A1690" t="str">
            <v>MRKU0151572</v>
          </cell>
          <cell r="B1690">
            <v>40</v>
          </cell>
          <cell r="C1690">
            <v>44117</v>
          </cell>
          <cell r="D1690">
            <v>8</v>
          </cell>
          <cell r="E1690" t="str">
            <v>204975796</v>
          </cell>
          <cell r="F1690" t="str">
            <v>ICDN</v>
          </cell>
          <cell r="G1690" t="str">
            <v>A1C/36/02/2</v>
          </cell>
        </row>
        <row r="1691">
          <cell r="A1691" t="str">
            <v>HASU4959561</v>
          </cell>
          <cell r="B1691">
            <v>40</v>
          </cell>
          <cell r="C1691">
            <v>44117</v>
          </cell>
          <cell r="D1691">
            <v>8</v>
          </cell>
          <cell r="E1691">
            <v>204051600</v>
          </cell>
          <cell r="F1691" t="str">
            <v>ICDN</v>
          </cell>
          <cell r="G1691" t="str">
            <v>A1D/48/02/3</v>
          </cell>
        </row>
        <row r="1692">
          <cell r="A1692" t="str">
            <v>TGBU8047627</v>
          </cell>
          <cell r="B1692">
            <v>40</v>
          </cell>
          <cell r="C1692">
            <v>44117</v>
          </cell>
          <cell r="D1692">
            <v>8</v>
          </cell>
          <cell r="E1692" t="str">
            <v>MEDUSI428104</v>
          </cell>
          <cell r="F1692" t="str">
            <v>ICDN</v>
          </cell>
          <cell r="G1692" t="str">
            <v>M1A/66/01/1</v>
          </cell>
        </row>
        <row r="1693">
          <cell r="A1693" t="str">
            <v>TEMU8378184</v>
          </cell>
          <cell r="B1693">
            <v>40</v>
          </cell>
          <cell r="C1693">
            <v>44117</v>
          </cell>
          <cell r="D1693">
            <v>8</v>
          </cell>
          <cell r="E1693" t="str">
            <v>101000098099</v>
          </cell>
          <cell r="F1693" t="str">
            <v>ICDN</v>
          </cell>
          <cell r="G1693" t="str">
            <v>A2D/24/06/1</v>
          </cell>
        </row>
        <row r="1694">
          <cell r="A1694" t="str">
            <v>MRKU7655322</v>
          </cell>
          <cell r="B1694">
            <v>20</v>
          </cell>
          <cell r="C1694">
            <v>44117</v>
          </cell>
          <cell r="D1694">
            <v>8</v>
          </cell>
          <cell r="E1694" t="str">
            <v>205130830</v>
          </cell>
          <cell r="F1694" t="str">
            <v>ICDN</v>
          </cell>
          <cell r="G1694" t="str">
            <v>SHED1</v>
          </cell>
        </row>
        <row r="1695">
          <cell r="A1695" t="str">
            <v>TGBU6635600</v>
          </cell>
          <cell r="B1695">
            <v>40</v>
          </cell>
          <cell r="C1695">
            <v>44117</v>
          </cell>
          <cell r="D1695">
            <v>8</v>
          </cell>
          <cell r="E1695" t="str">
            <v>142050540345</v>
          </cell>
          <cell r="F1695" t="str">
            <v>ICDN</v>
          </cell>
          <cell r="G1695" t="str">
            <v>A1C/40/04/2</v>
          </cell>
        </row>
        <row r="1696">
          <cell r="A1696" t="str">
            <v>BEAU4231704</v>
          </cell>
          <cell r="B1696">
            <v>40</v>
          </cell>
          <cell r="C1696">
            <v>44117</v>
          </cell>
          <cell r="D1696">
            <v>8</v>
          </cell>
          <cell r="E1696" t="str">
            <v>MEDUN0738496</v>
          </cell>
          <cell r="F1696" t="str">
            <v>ICDN</v>
          </cell>
          <cell r="G1696" t="str">
            <v>M2A/22/01/1</v>
          </cell>
        </row>
        <row r="1697">
          <cell r="A1697" t="str">
            <v>CMAU5525104</v>
          </cell>
          <cell r="B1697">
            <v>40</v>
          </cell>
          <cell r="C1697">
            <v>44117</v>
          </cell>
          <cell r="D1697">
            <v>8</v>
          </cell>
          <cell r="E1697" t="str">
            <v>AMC0958998</v>
          </cell>
          <cell r="F1697" t="str">
            <v>ICDN</v>
          </cell>
          <cell r="G1697" t="str">
            <v>M2A/22/02/1</v>
          </cell>
        </row>
        <row r="1698">
          <cell r="A1698" t="str">
            <v>MAGU5163427</v>
          </cell>
          <cell r="B1698">
            <v>40</v>
          </cell>
          <cell r="C1698">
            <v>44117</v>
          </cell>
          <cell r="D1698">
            <v>8</v>
          </cell>
          <cell r="E1698" t="str">
            <v>OOLU2115539570</v>
          </cell>
          <cell r="F1698" t="str">
            <v>ICDN</v>
          </cell>
          <cell r="G1698" t="str">
            <v>M2A/36/01/1</v>
          </cell>
        </row>
        <row r="1699">
          <cell r="A1699" t="str">
            <v>CSNU6576499</v>
          </cell>
          <cell r="B1699">
            <v>40</v>
          </cell>
          <cell r="C1699">
            <v>44117</v>
          </cell>
          <cell r="D1699">
            <v>8</v>
          </cell>
          <cell r="E1699" t="str">
            <v>COSU6274523940W</v>
          </cell>
          <cell r="F1699" t="str">
            <v>ICDN</v>
          </cell>
          <cell r="G1699" t="str">
            <v>A1D/60/03/2</v>
          </cell>
        </row>
        <row r="1700">
          <cell r="A1700" t="str">
            <v>EITU1588715</v>
          </cell>
          <cell r="B1700">
            <v>40</v>
          </cell>
          <cell r="C1700">
            <v>44117</v>
          </cell>
          <cell r="D1700">
            <v>8</v>
          </cell>
          <cell r="E1700">
            <v>140001323739</v>
          </cell>
          <cell r="F1700" t="str">
            <v>ICDN</v>
          </cell>
          <cell r="G1700" t="str">
            <v>SHED1</v>
          </cell>
        </row>
        <row r="1701">
          <cell r="A1701" t="str">
            <v>TEMU0060474</v>
          </cell>
          <cell r="B1701">
            <v>20</v>
          </cell>
          <cell r="C1701">
            <v>44117</v>
          </cell>
          <cell r="D1701">
            <v>8</v>
          </cell>
          <cell r="E1701" t="str">
            <v>MEDUDC426894</v>
          </cell>
          <cell r="F1701" t="str">
            <v>ICDN</v>
          </cell>
          <cell r="G1701" t="str">
            <v>A1B/77/04/2</v>
          </cell>
        </row>
        <row r="1702">
          <cell r="A1702" t="str">
            <v>CMAU0005938</v>
          </cell>
          <cell r="B1702">
            <v>20</v>
          </cell>
          <cell r="C1702">
            <v>44117</v>
          </cell>
          <cell r="D1702">
            <v>8</v>
          </cell>
          <cell r="E1702" t="str">
            <v>EID0320458</v>
          </cell>
          <cell r="F1702" t="str">
            <v>ICDN</v>
          </cell>
          <cell r="G1702" t="str">
            <v>A1B/79/05/2</v>
          </cell>
        </row>
        <row r="1703">
          <cell r="A1703" t="str">
            <v>CMAU0958992</v>
          </cell>
          <cell r="B1703">
            <v>20</v>
          </cell>
          <cell r="C1703">
            <v>44117</v>
          </cell>
          <cell r="D1703">
            <v>8</v>
          </cell>
          <cell r="E1703" t="str">
            <v>EID0320458</v>
          </cell>
          <cell r="F1703" t="str">
            <v>ICDN</v>
          </cell>
          <cell r="G1703" t="str">
            <v>A1B/79/04/2</v>
          </cell>
        </row>
        <row r="1704">
          <cell r="A1704" t="str">
            <v>CMAU0525164</v>
          </cell>
          <cell r="B1704">
            <v>20</v>
          </cell>
          <cell r="C1704">
            <v>44117</v>
          </cell>
          <cell r="D1704">
            <v>8</v>
          </cell>
          <cell r="E1704" t="str">
            <v>DXB0518533</v>
          </cell>
          <cell r="F1704" t="str">
            <v>ICDN</v>
          </cell>
          <cell r="G1704" t="str">
            <v>A1B/79/06/2</v>
          </cell>
        </row>
        <row r="1705">
          <cell r="A1705" t="str">
            <v>DRYU9442650</v>
          </cell>
          <cell r="B1705">
            <v>40</v>
          </cell>
          <cell r="C1705">
            <v>44117</v>
          </cell>
          <cell r="D1705">
            <v>8</v>
          </cell>
          <cell r="E1705">
            <v>143000341410</v>
          </cell>
          <cell r="F1705" t="str">
            <v>ICDN</v>
          </cell>
          <cell r="G1705" t="str">
            <v>A2D/16/01/2</v>
          </cell>
        </row>
        <row r="1706">
          <cell r="A1706" t="str">
            <v>CMAU6232076</v>
          </cell>
          <cell r="B1706">
            <v>40</v>
          </cell>
          <cell r="C1706">
            <v>44117</v>
          </cell>
          <cell r="D1706">
            <v>8</v>
          </cell>
          <cell r="E1706" t="str">
            <v>SHZ3042540A</v>
          </cell>
          <cell r="F1706" t="str">
            <v>ICDN</v>
          </cell>
          <cell r="G1706" t="str">
            <v>A2D/20/05/4</v>
          </cell>
        </row>
        <row r="1707">
          <cell r="A1707" t="str">
            <v>PONU0524338</v>
          </cell>
          <cell r="B1707">
            <v>20</v>
          </cell>
          <cell r="C1707">
            <v>44117</v>
          </cell>
          <cell r="D1707">
            <v>8</v>
          </cell>
          <cell r="E1707">
            <v>204700095</v>
          </cell>
          <cell r="F1707" t="str">
            <v>ICDN</v>
          </cell>
          <cell r="G1707" t="str">
            <v>CFS1D</v>
          </cell>
        </row>
        <row r="1708">
          <cell r="A1708" t="str">
            <v>MRKU8218420</v>
          </cell>
          <cell r="B1708">
            <v>20</v>
          </cell>
          <cell r="C1708">
            <v>44117</v>
          </cell>
          <cell r="D1708">
            <v>8</v>
          </cell>
          <cell r="E1708">
            <v>204700095</v>
          </cell>
          <cell r="F1708" t="str">
            <v>ICDN</v>
          </cell>
          <cell r="G1708" t="str">
            <v>CFS1D</v>
          </cell>
        </row>
        <row r="1709">
          <cell r="A1709" t="str">
            <v>EITU1754077</v>
          </cell>
          <cell r="B1709">
            <v>40</v>
          </cell>
          <cell r="C1709">
            <v>44117</v>
          </cell>
          <cell r="D1709">
            <v>8</v>
          </cell>
          <cell r="E1709">
            <v>142052991492</v>
          </cell>
          <cell r="F1709" t="str">
            <v>ICDN</v>
          </cell>
          <cell r="G1709" t="str">
            <v>A2D/24/04/2</v>
          </cell>
        </row>
        <row r="1710">
          <cell r="A1710" t="str">
            <v>PONU0087285</v>
          </cell>
          <cell r="B1710">
            <v>20</v>
          </cell>
          <cell r="C1710">
            <v>44117</v>
          </cell>
          <cell r="D1710">
            <v>8</v>
          </cell>
          <cell r="E1710">
            <v>204700095</v>
          </cell>
          <cell r="F1710" t="str">
            <v>ICDN</v>
          </cell>
          <cell r="G1710" t="str">
            <v>A1B/83/03/1</v>
          </cell>
        </row>
        <row r="1711">
          <cell r="A1711" t="str">
            <v>MSDU1134534</v>
          </cell>
          <cell r="B1711">
            <v>20</v>
          </cell>
          <cell r="C1711">
            <v>44117</v>
          </cell>
          <cell r="D1711">
            <v>8</v>
          </cell>
          <cell r="E1711" t="str">
            <v>MEDUMG237123</v>
          </cell>
          <cell r="F1711" t="str">
            <v>ICDN</v>
          </cell>
          <cell r="G1711" t="str">
            <v>A1B/83/04/2</v>
          </cell>
        </row>
        <row r="1712">
          <cell r="A1712" t="str">
            <v>OOCU6731683</v>
          </cell>
          <cell r="B1712">
            <v>40</v>
          </cell>
          <cell r="C1712">
            <v>44117</v>
          </cell>
          <cell r="D1712">
            <v>8</v>
          </cell>
          <cell r="E1712" t="str">
            <v>OOLU2646814700</v>
          </cell>
          <cell r="F1712" t="str">
            <v>ICDN</v>
          </cell>
          <cell r="G1712" t="str">
            <v>A1D/84/06/3</v>
          </cell>
        </row>
        <row r="1713">
          <cell r="A1713" t="str">
            <v>CMAU5131250</v>
          </cell>
          <cell r="B1713">
            <v>40</v>
          </cell>
          <cell r="C1713">
            <v>44117</v>
          </cell>
          <cell r="D1713">
            <v>8</v>
          </cell>
          <cell r="E1713" t="str">
            <v>CNBX003200</v>
          </cell>
          <cell r="F1713" t="str">
            <v>ICDN</v>
          </cell>
          <cell r="G1713" t="str">
            <v>A1C/80/06/3</v>
          </cell>
        </row>
        <row r="1714">
          <cell r="A1714" t="str">
            <v>MRKU7054620</v>
          </cell>
          <cell r="B1714">
            <v>20</v>
          </cell>
          <cell r="C1714">
            <v>44117</v>
          </cell>
          <cell r="D1714">
            <v>8</v>
          </cell>
          <cell r="E1714">
            <v>204963965</v>
          </cell>
          <cell r="F1714" t="str">
            <v>ICDN</v>
          </cell>
          <cell r="G1714" t="str">
            <v>A1B/37/03/1</v>
          </cell>
        </row>
        <row r="1715">
          <cell r="A1715" t="str">
            <v>TCLU2087559</v>
          </cell>
          <cell r="B1715">
            <v>20</v>
          </cell>
          <cell r="C1715">
            <v>44117</v>
          </cell>
          <cell r="D1715">
            <v>8</v>
          </cell>
          <cell r="E1715" t="str">
            <v>MEDUMG203372</v>
          </cell>
          <cell r="F1715" t="str">
            <v>ICDN</v>
          </cell>
          <cell r="G1715" t="str">
            <v>FIRE</v>
          </cell>
        </row>
        <row r="1716">
          <cell r="A1716" t="str">
            <v>FSCU8548896</v>
          </cell>
          <cell r="B1716">
            <v>40</v>
          </cell>
          <cell r="C1716">
            <v>44117</v>
          </cell>
          <cell r="D1716">
            <v>8</v>
          </cell>
          <cell r="E1716" t="str">
            <v>OOLU2646814700</v>
          </cell>
          <cell r="F1716" t="str">
            <v>ICDN</v>
          </cell>
          <cell r="G1716" t="str">
            <v>A1C/80/06/2</v>
          </cell>
        </row>
        <row r="1717">
          <cell r="A1717" t="str">
            <v>CSLU1721621</v>
          </cell>
          <cell r="B1717">
            <v>20</v>
          </cell>
          <cell r="C1717">
            <v>44117</v>
          </cell>
          <cell r="D1717">
            <v>8</v>
          </cell>
          <cell r="E1717" t="str">
            <v>COSU6273314030</v>
          </cell>
          <cell r="F1717" t="str">
            <v>ICDN</v>
          </cell>
          <cell r="G1717" t="str">
            <v>FIRE</v>
          </cell>
        </row>
        <row r="1718">
          <cell r="A1718" t="str">
            <v>CSLU2438200</v>
          </cell>
          <cell r="B1718">
            <v>20</v>
          </cell>
          <cell r="C1718">
            <v>44117</v>
          </cell>
          <cell r="D1718">
            <v>8</v>
          </cell>
          <cell r="E1718" t="str">
            <v>COSU6273314030</v>
          </cell>
          <cell r="F1718" t="str">
            <v>ICDN</v>
          </cell>
          <cell r="G1718" t="str">
            <v>A1B/59/06/1</v>
          </cell>
        </row>
        <row r="1719">
          <cell r="A1719" t="str">
            <v>TEMU5420737</v>
          </cell>
          <cell r="B1719">
            <v>20</v>
          </cell>
          <cell r="C1719">
            <v>44117</v>
          </cell>
          <cell r="D1719">
            <v>8</v>
          </cell>
          <cell r="E1719" t="str">
            <v>MEDUDC426894</v>
          </cell>
          <cell r="F1719" t="str">
            <v>ICDN</v>
          </cell>
          <cell r="G1719" t="str">
            <v>FIRE</v>
          </cell>
        </row>
        <row r="1720">
          <cell r="A1720" t="str">
            <v>IPXU2166480</v>
          </cell>
          <cell r="B1720">
            <v>20</v>
          </cell>
          <cell r="C1720">
            <v>44117</v>
          </cell>
          <cell r="D1720">
            <v>8</v>
          </cell>
          <cell r="E1720" t="str">
            <v>MEDUDC426894</v>
          </cell>
          <cell r="F1720" t="str">
            <v>ICDN</v>
          </cell>
          <cell r="G1720" t="str">
            <v>FIRE</v>
          </cell>
        </row>
        <row r="1721">
          <cell r="A1721" t="str">
            <v>TEMU3184397</v>
          </cell>
          <cell r="B1721">
            <v>20</v>
          </cell>
          <cell r="C1721">
            <v>44117</v>
          </cell>
          <cell r="D1721">
            <v>8</v>
          </cell>
          <cell r="E1721" t="str">
            <v>ECN0183426</v>
          </cell>
          <cell r="F1721" t="str">
            <v>ICDN</v>
          </cell>
          <cell r="G1721" t="str">
            <v>A1B/83/06/1</v>
          </cell>
        </row>
        <row r="1722">
          <cell r="A1722" t="str">
            <v>INBU5274220</v>
          </cell>
          <cell r="B1722">
            <v>40</v>
          </cell>
          <cell r="C1722">
            <v>44117</v>
          </cell>
          <cell r="D1722">
            <v>8</v>
          </cell>
          <cell r="E1722" t="str">
            <v>MEDUIP465657</v>
          </cell>
          <cell r="F1722" t="str">
            <v>ICDN</v>
          </cell>
          <cell r="G1722" t="str">
            <v>A2D/24/03/3</v>
          </cell>
        </row>
        <row r="1723">
          <cell r="A1723" t="str">
            <v>PONU0775014</v>
          </cell>
          <cell r="B1723">
            <v>20</v>
          </cell>
          <cell r="C1723">
            <v>44117</v>
          </cell>
          <cell r="D1723">
            <v>8</v>
          </cell>
          <cell r="E1723">
            <v>204963965</v>
          </cell>
          <cell r="F1723" t="str">
            <v>ICDN</v>
          </cell>
          <cell r="G1723" t="str">
            <v>FIRE</v>
          </cell>
        </row>
        <row r="1724">
          <cell r="A1724" t="str">
            <v>RFCU2356193</v>
          </cell>
          <cell r="B1724">
            <v>20</v>
          </cell>
          <cell r="C1724">
            <v>44117</v>
          </cell>
          <cell r="D1724">
            <v>8</v>
          </cell>
          <cell r="E1724" t="str">
            <v>EPIRCHNSHN265427</v>
          </cell>
          <cell r="F1724" t="str">
            <v>ICDN</v>
          </cell>
          <cell r="G1724" t="str">
            <v>FIRE</v>
          </cell>
        </row>
        <row r="1725">
          <cell r="A1725" t="str">
            <v>MSKU7151998</v>
          </cell>
          <cell r="B1725">
            <v>20</v>
          </cell>
          <cell r="C1725">
            <v>44117</v>
          </cell>
          <cell r="D1725">
            <v>8</v>
          </cell>
          <cell r="E1725">
            <v>204700095</v>
          </cell>
          <cell r="F1725" t="str">
            <v>ICDN</v>
          </cell>
          <cell r="G1725" t="str">
            <v>A1B/81/04/2</v>
          </cell>
        </row>
        <row r="1726">
          <cell r="A1726" t="str">
            <v>DFSU2936409</v>
          </cell>
          <cell r="B1726">
            <v>20</v>
          </cell>
          <cell r="C1726">
            <v>44117</v>
          </cell>
          <cell r="D1726">
            <v>8</v>
          </cell>
          <cell r="E1726" t="str">
            <v>WECC2096EMB1080</v>
          </cell>
          <cell r="F1726" t="str">
            <v>ICDN</v>
          </cell>
          <cell r="G1726" t="str">
            <v>A1B/81/02/2</v>
          </cell>
        </row>
        <row r="1727">
          <cell r="A1727" t="str">
            <v>DRYU2982928</v>
          </cell>
          <cell r="B1727">
            <v>20</v>
          </cell>
          <cell r="C1727">
            <v>44117</v>
          </cell>
          <cell r="D1727">
            <v>8</v>
          </cell>
          <cell r="E1727">
            <v>148000237681</v>
          </cell>
          <cell r="F1727" t="str">
            <v>ICDN</v>
          </cell>
          <cell r="G1727" t="str">
            <v>A1B/05/06/1</v>
          </cell>
        </row>
        <row r="1728">
          <cell r="A1728" t="str">
            <v>GESU3587489</v>
          </cell>
          <cell r="B1728">
            <v>20</v>
          </cell>
          <cell r="C1728">
            <v>44117</v>
          </cell>
          <cell r="D1728">
            <v>8</v>
          </cell>
          <cell r="E1728" t="str">
            <v>HLCUEUR2009AYGA2</v>
          </cell>
          <cell r="F1728" t="str">
            <v>ICDN</v>
          </cell>
          <cell r="G1728" t="str">
            <v>A1B/05/05/1</v>
          </cell>
        </row>
        <row r="1729">
          <cell r="A1729" t="str">
            <v>GAOU6030575</v>
          </cell>
          <cell r="B1729">
            <v>40</v>
          </cell>
          <cell r="C1729">
            <v>44117</v>
          </cell>
          <cell r="D1729">
            <v>8</v>
          </cell>
          <cell r="E1729" t="str">
            <v>GGZ1144890</v>
          </cell>
          <cell r="F1729" t="str">
            <v>ICDN</v>
          </cell>
          <cell r="G1729" t="str">
            <v>A2D/20/01/2</v>
          </cell>
        </row>
        <row r="1730">
          <cell r="A1730" t="str">
            <v>TCNU4784919</v>
          </cell>
          <cell r="B1730">
            <v>40</v>
          </cell>
          <cell r="C1730">
            <v>44117</v>
          </cell>
          <cell r="D1730">
            <v>8</v>
          </cell>
          <cell r="E1730">
            <v>149004781316</v>
          </cell>
          <cell r="F1730" t="str">
            <v>ICDN</v>
          </cell>
          <cell r="G1730" t="str">
            <v>SHED1</v>
          </cell>
        </row>
        <row r="1731">
          <cell r="A1731" t="str">
            <v>GLDU5225989</v>
          </cell>
          <cell r="B1731">
            <v>20</v>
          </cell>
          <cell r="C1731">
            <v>44117</v>
          </cell>
          <cell r="D1731">
            <v>8</v>
          </cell>
          <cell r="E1731" t="str">
            <v>EID0320458</v>
          </cell>
          <cell r="F1731" t="str">
            <v>ICDN</v>
          </cell>
          <cell r="G1731" t="str">
            <v>A1B/47/02/1</v>
          </cell>
        </row>
        <row r="1732">
          <cell r="A1732" t="str">
            <v>APZU3863350</v>
          </cell>
          <cell r="B1732">
            <v>20</v>
          </cell>
          <cell r="C1732">
            <v>44117</v>
          </cell>
          <cell r="D1732">
            <v>8</v>
          </cell>
          <cell r="E1732" t="str">
            <v>EID0320458</v>
          </cell>
          <cell r="F1732" t="str">
            <v>ICDN</v>
          </cell>
          <cell r="G1732" t="str">
            <v>CFS1</v>
          </cell>
        </row>
        <row r="1733">
          <cell r="A1733" t="str">
            <v>MRKU9531085</v>
          </cell>
          <cell r="B1733">
            <v>20</v>
          </cell>
          <cell r="C1733">
            <v>44117</v>
          </cell>
          <cell r="D1733">
            <v>8</v>
          </cell>
          <cell r="E1733">
            <v>204700095</v>
          </cell>
          <cell r="F1733" t="str">
            <v>ICDN</v>
          </cell>
          <cell r="G1733" t="str">
            <v>CFS1A</v>
          </cell>
        </row>
        <row r="1734">
          <cell r="A1734" t="str">
            <v>MSKU7630199</v>
          </cell>
          <cell r="B1734">
            <v>20</v>
          </cell>
          <cell r="C1734">
            <v>44117</v>
          </cell>
          <cell r="D1734">
            <v>8</v>
          </cell>
          <cell r="E1734">
            <v>204963965</v>
          </cell>
          <cell r="F1734" t="str">
            <v>ICDN</v>
          </cell>
          <cell r="G1734" t="str">
            <v>CFS1A</v>
          </cell>
        </row>
        <row r="1735">
          <cell r="A1735" t="str">
            <v>CMAU0584716</v>
          </cell>
          <cell r="B1735">
            <v>20</v>
          </cell>
          <cell r="C1735">
            <v>44117</v>
          </cell>
          <cell r="D1735">
            <v>8</v>
          </cell>
          <cell r="E1735" t="str">
            <v>EID0320458</v>
          </cell>
          <cell r="F1735" t="str">
            <v>ICDN</v>
          </cell>
          <cell r="G1735" t="str">
            <v>CFS1</v>
          </cell>
        </row>
        <row r="1736">
          <cell r="A1736" t="str">
            <v>EITU9048890</v>
          </cell>
          <cell r="B1736">
            <v>40</v>
          </cell>
          <cell r="C1736">
            <v>44117</v>
          </cell>
          <cell r="D1736">
            <v>8</v>
          </cell>
          <cell r="E1736">
            <v>149004781316</v>
          </cell>
          <cell r="F1736" t="str">
            <v>ICDN</v>
          </cell>
          <cell r="G1736" t="str">
            <v>A2A/07/02/2</v>
          </cell>
        </row>
        <row r="1737">
          <cell r="A1737" t="str">
            <v>APZU3382098</v>
          </cell>
          <cell r="B1737">
            <v>20</v>
          </cell>
          <cell r="C1737">
            <v>44117</v>
          </cell>
          <cell r="D1737">
            <v>8</v>
          </cell>
          <cell r="E1737" t="str">
            <v>ISB0508651</v>
          </cell>
          <cell r="F1737" t="str">
            <v>ICDN</v>
          </cell>
          <cell r="G1737" t="str">
            <v>FIRE</v>
          </cell>
        </row>
        <row r="1738">
          <cell r="A1738" t="str">
            <v>CMAU5857665</v>
          </cell>
          <cell r="B1738">
            <v>40</v>
          </cell>
          <cell r="C1738">
            <v>44117</v>
          </cell>
          <cell r="D1738">
            <v>8</v>
          </cell>
          <cell r="E1738" t="str">
            <v>ANT1354003</v>
          </cell>
          <cell r="F1738" t="str">
            <v>ICDN</v>
          </cell>
          <cell r="G1738" t="str">
            <v>A1A/50/02/2</v>
          </cell>
        </row>
        <row r="1739">
          <cell r="A1739" t="str">
            <v>CMAU6542852</v>
          </cell>
          <cell r="B1739">
            <v>40</v>
          </cell>
          <cell r="C1739">
            <v>44117</v>
          </cell>
          <cell r="D1739">
            <v>8</v>
          </cell>
          <cell r="E1739" t="str">
            <v>SIJ0296400</v>
          </cell>
          <cell r="F1739" t="str">
            <v>ICDN</v>
          </cell>
          <cell r="G1739" t="str">
            <v>A2D/20/02/3</v>
          </cell>
        </row>
        <row r="1740">
          <cell r="A1740" t="str">
            <v>GAOU6399080</v>
          </cell>
          <cell r="B1740">
            <v>40</v>
          </cell>
          <cell r="C1740">
            <v>44117</v>
          </cell>
          <cell r="D1740">
            <v>8</v>
          </cell>
          <cell r="E1740">
            <v>142001519541</v>
          </cell>
          <cell r="F1740" t="str">
            <v>ICDN</v>
          </cell>
          <cell r="G1740" t="str">
            <v>A2D/20/02/2</v>
          </cell>
        </row>
        <row r="1741">
          <cell r="A1741" t="str">
            <v>GAOU6239499</v>
          </cell>
          <cell r="B1741">
            <v>40</v>
          </cell>
          <cell r="C1741">
            <v>44117</v>
          </cell>
          <cell r="D1741">
            <v>8</v>
          </cell>
          <cell r="E1741">
            <v>140001256250</v>
          </cell>
          <cell r="F1741" t="str">
            <v>ICDN</v>
          </cell>
          <cell r="G1741" t="str">
            <v>A2C/14/05/2</v>
          </cell>
        </row>
        <row r="1742">
          <cell r="A1742" t="str">
            <v>TGBU7033547</v>
          </cell>
          <cell r="B1742">
            <v>40</v>
          </cell>
          <cell r="C1742">
            <v>44117</v>
          </cell>
          <cell r="D1742">
            <v>8</v>
          </cell>
          <cell r="E1742">
            <v>147000582801</v>
          </cell>
          <cell r="F1742" t="str">
            <v>ICDN</v>
          </cell>
          <cell r="G1742" t="str">
            <v>A2D/20/01/2</v>
          </cell>
        </row>
        <row r="1743">
          <cell r="A1743" t="str">
            <v>MRKU5582309</v>
          </cell>
          <cell r="B1743">
            <v>40</v>
          </cell>
          <cell r="C1743">
            <v>44117</v>
          </cell>
          <cell r="D1743">
            <v>8</v>
          </cell>
          <cell r="E1743" t="e">
            <v>#N/A</v>
          </cell>
          <cell r="F1743" t="str">
            <v>ICDN</v>
          </cell>
          <cell r="G1743" t="str">
            <v>A2D/20/02/3</v>
          </cell>
        </row>
        <row r="1744">
          <cell r="A1744" t="str">
            <v>FCIU8517860</v>
          </cell>
          <cell r="B1744">
            <v>40</v>
          </cell>
          <cell r="C1744">
            <v>44117</v>
          </cell>
          <cell r="D1744">
            <v>8</v>
          </cell>
          <cell r="E1744" t="str">
            <v>EPIRCHNCWN212249</v>
          </cell>
          <cell r="F1744" t="str">
            <v>ICDN</v>
          </cell>
          <cell r="G1744" t="str">
            <v>A2D/28/01/3</v>
          </cell>
        </row>
        <row r="1745">
          <cell r="A1745" t="str">
            <v>BMOU5134133</v>
          </cell>
          <cell r="B1745">
            <v>40</v>
          </cell>
          <cell r="C1745">
            <v>44117</v>
          </cell>
          <cell r="D1745">
            <v>8</v>
          </cell>
          <cell r="E1745">
            <v>50000857242</v>
          </cell>
          <cell r="F1745" t="str">
            <v>ICDN</v>
          </cell>
          <cell r="G1745" t="str">
            <v>A1C/44/03/2</v>
          </cell>
        </row>
        <row r="1746">
          <cell r="A1746" t="str">
            <v>MSKU7358630</v>
          </cell>
          <cell r="B1746">
            <v>20</v>
          </cell>
          <cell r="C1746">
            <v>44117</v>
          </cell>
          <cell r="D1746">
            <v>8</v>
          </cell>
          <cell r="E1746">
            <v>607239941</v>
          </cell>
          <cell r="F1746" t="str">
            <v>ICDN</v>
          </cell>
          <cell r="G1746" t="str">
            <v>CFS1</v>
          </cell>
        </row>
        <row r="1747">
          <cell r="A1747" t="str">
            <v>TCLU1422652</v>
          </cell>
          <cell r="B1747">
            <v>20</v>
          </cell>
          <cell r="C1747">
            <v>44117</v>
          </cell>
          <cell r="D1747">
            <v>8</v>
          </cell>
          <cell r="E1747">
            <v>204953720</v>
          </cell>
          <cell r="F1747" t="str">
            <v>ICDN</v>
          </cell>
          <cell r="G1747" t="str">
            <v>CFS1</v>
          </cell>
        </row>
        <row r="1748">
          <cell r="A1748" t="str">
            <v>CMAU9124250</v>
          </cell>
          <cell r="B1748">
            <v>40</v>
          </cell>
          <cell r="C1748">
            <v>44117</v>
          </cell>
          <cell r="D1748">
            <v>8</v>
          </cell>
          <cell r="E1748" t="str">
            <v>NAM9306064</v>
          </cell>
          <cell r="F1748" t="str">
            <v>ICDN</v>
          </cell>
          <cell r="G1748" t="str">
            <v>A1C/02/02/1</v>
          </cell>
        </row>
        <row r="1749">
          <cell r="A1749" t="str">
            <v>GESU1270284</v>
          </cell>
          <cell r="B1749">
            <v>20</v>
          </cell>
          <cell r="C1749">
            <v>44117</v>
          </cell>
          <cell r="D1749">
            <v>8</v>
          </cell>
          <cell r="E1749" t="str">
            <v>DXB0518637</v>
          </cell>
          <cell r="F1749" t="str">
            <v>ICDN</v>
          </cell>
          <cell r="G1749" t="str">
            <v>CFS1A</v>
          </cell>
        </row>
        <row r="1750">
          <cell r="A1750" t="str">
            <v>EMCU9822715</v>
          </cell>
          <cell r="B1750">
            <v>40</v>
          </cell>
          <cell r="C1750">
            <v>44117</v>
          </cell>
          <cell r="D1750">
            <v>8</v>
          </cell>
          <cell r="E1750">
            <v>91030481515</v>
          </cell>
          <cell r="F1750" t="str">
            <v>ICDN</v>
          </cell>
          <cell r="G1750" t="str">
            <v>A1C/28/06/2</v>
          </cell>
        </row>
        <row r="1751">
          <cell r="A1751" t="str">
            <v>MSKU7071758</v>
          </cell>
          <cell r="B1751">
            <v>20</v>
          </cell>
          <cell r="C1751">
            <v>44117</v>
          </cell>
          <cell r="D1751">
            <v>8</v>
          </cell>
          <cell r="E1751">
            <v>205059139</v>
          </cell>
          <cell r="F1751" t="str">
            <v>ICDN</v>
          </cell>
          <cell r="G1751" t="str">
            <v>CFS1</v>
          </cell>
        </row>
        <row r="1752">
          <cell r="A1752" t="str">
            <v>SUDU1475530</v>
          </cell>
          <cell r="B1752">
            <v>20</v>
          </cell>
          <cell r="C1752">
            <v>44117</v>
          </cell>
          <cell r="D1752">
            <v>8</v>
          </cell>
          <cell r="E1752">
            <v>204700095</v>
          </cell>
          <cell r="F1752" t="str">
            <v>ICDN</v>
          </cell>
          <cell r="G1752" t="str">
            <v>A1B/39/02/1</v>
          </cell>
        </row>
        <row r="1753">
          <cell r="A1753" t="str">
            <v>CMAU3210941</v>
          </cell>
          <cell r="B1753">
            <v>20</v>
          </cell>
          <cell r="C1753">
            <v>44117</v>
          </cell>
          <cell r="D1753">
            <v>8</v>
          </cell>
          <cell r="E1753" t="str">
            <v>AID0187939</v>
          </cell>
          <cell r="F1753" t="str">
            <v>ICDN</v>
          </cell>
          <cell r="G1753" t="str">
            <v>A1B/39/02/2</v>
          </cell>
        </row>
        <row r="1754">
          <cell r="A1754" t="str">
            <v>TCKU1596019</v>
          </cell>
          <cell r="B1754">
            <v>20</v>
          </cell>
          <cell r="C1754">
            <v>44117</v>
          </cell>
          <cell r="D1754">
            <v>8</v>
          </cell>
          <cell r="E1754" t="str">
            <v>HLCUEUR2008CRRT6</v>
          </cell>
          <cell r="F1754" t="str">
            <v>ICDN</v>
          </cell>
          <cell r="G1754" t="str">
            <v>CFS1A</v>
          </cell>
        </row>
        <row r="1755">
          <cell r="A1755" t="str">
            <v>DRYU2726124</v>
          </cell>
          <cell r="B1755">
            <v>20</v>
          </cell>
          <cell r="C1755">
            <v>44117</v>
          </cell>
          <cell r="D1755">
            <v>8</v>
          </cell>
          <cell r="E1755">
            <v>142001493231</v>
          </cell>
          <cell r="F1755" t="str">
            <v>ICDN</v>
          </cell>
          <cell r="G1755" t="str">
            <v>SHED1</v>
          </cell>
        </row>
        <row r="1756">
          <cell r="A1756" t="str">
            <v>PCIU8930235</v>
          </cell>
          <cell r="B1756">
            <v>40</v>
          </cell>
          <cell r="C1756">
            <v>44117</v>
          </cell>
          <cell r="D1756">
            <v>8</v>
          </cell>
          <cell r="E1756" t="e">
            <v>#N/A</v>
          </cell>
          <cell r="F1756" t="str">
            <v>ICDN</v>
          </cell>
          <cell r="G1756" t="str">
            <v>A1D/58/01/2</v>
          </cell>
        </row>
        <row r="1757">
          <cell r="A1757" t="str">
            <v>MRKU7097811</v>
          </cell>
          <cell r="B1757">
            <v>20</v>
          </cell>
          <cell r="C1757">
            <v>44117</v>
          </cell>
          <cell r="D1757">
            <v>8</v>
          </cell>
          <cell r="E1757">
            <v>204226643</v>
          </cell>
          <cell r="F1757" t="str">
            <v>ICDN</v>
          </cell>
          <cell r="G1757" t="str">
            <v>CFS1A</v>
          </cell>
        </row>
        <row r="1758">
          <cell r="A1758" t="str">
            <v>MSKU7579158</v>
          </cell>
          <cell r="B1758">
            <v>20</v>
          </cell>
          <cell r="C1758">
            <v>44117</v>
          </cell>
          <cell r="D1758">
            <v>8</v>
          </cell>
          <cell r="E1758">
            <v>205059139</v>
          </cell>
          <cell r="F1758" t="str">
            <v>ICDN</v>
          </cell>
          <cell r="G1758" t="str">
            <v>CFS1A</v>
          </cell>
        </row>
        <row r="1759">
          <cell r="A1759" t="str">
            <v>DRYU2299151</v>
          </cell>
          <cell r="B1759">
            <v>20</v>
          </cell>
          <cell r="C1759">
            <v>44117</v>
          </cell>
          <cell r="D1759">
            <v>8</v>
          </cell>
          <cell r="E1759">
            <v>156000266533</v>
          </cell>
          <cell r="F1759" t="str">
            <v>ICDN</v>
          </cell>
          <cell r="G1759" t="str">
            <v>CFS1A</v>
          </cell>
        </row>
        <row r="1760">
          <cell r="A1760" t="str">
            <v>EISU9371281</v>
          </cell>
          <cell r="B1760">
            <v>40</v>
          </cell>
          <cell r="C1760">
            <v>44117</v>
          </cell>
          <cell r="D1760">
            <v>8</v>
          </cell>
          <cell r="E1760">
            <v>104000028125</v>
          </cell>
          <cell r="F1760" t="str">
            <v>ICDN</v>
          </cell>
          <cell r="G1760" t="str">
            <v>A2D/24/05/1</v>
          </cell>
        </row>
        <row r="1761">
          <cell r="A1761" t="str">
            <v>RFCU2357630</v>
          </cell>
          <cell r="B1761">
            <v>20</v>
          </cell>
          <cell r="C1761">
            <v>44117</v>
          </cell>
          <cell r="D1761">
            <v>8</v>
          </cell>
          <cell r="E1761" t="str">
            <v>EPIRINDMUM213202</v>
          </cell>
          <cell r="F1761" t="str">
            <v>ICDN</v>
          </cell>
          <cell r="G1761" t="str">
            <v>CFS1A</v>
          </cell>
        </row>
        <row r="1762">
          <cell r="A1762" t="str">
            <v>HLXU8331500</v>
          </cell>
          <cell r="B1762">
            <v>40</v>
          </cell>
          <cell r="C1762">
            <v>44118</v>
          </cell>
          <cell r="D1762">
            <v>7</v>
          </cell>
          <cell r="E1762" t="str">
            <v>HLCUEUR2009ARTG3</v>
          </cell>
          <cell r="F1762" t="str">
            <v>ICDN</v>
          </cell>
          <cell r="G1762" t="str">
            <v>SHED1</v>
          </cell>
        </row>
        <row r="1763">
          <cell r="A1763" t="str">
            <v>GESU1183739</v>
          </cell>
          <cell r="B1763">
            <v>20</v>
          </cell>
          <cell r="C1763">
            <v>44118</v>
          </cell>
          <cell r="D1763">
            <v>7</v>
          </cell>
          <cell r="E1763" t="str">
            <v>AMC0961952</v>
          </cell>
          <cell r="F1763" t="str">
            <v>ICDN</v>
          </cell>
          <cell r="G1763" t="str">
            <v>A1B/73/04/1</v>
          </cell>
        </row>
        <row r="1764">
          <cell r="A1764" t="str">
            <v>TCKU1856570</v>
          </cell>
          <cell r="B1764">
            <v>20</v>
          </cell>
          <cell r="C1764">
            <v>44118</v>
          </cell>
          <cell r="D1764">
            <v>7</v>
          </cell>
          <cell r="E1764" t="str">
            <v>SEL0987951</v>
          </cell>
          <cell r="F1764" t="str">
            <v>ICDN</v>
          </cell>
          <cell r="G1764" t="str">
            <v>CFS1</v>
          </cell>
        </row>
        <row r="1765">
          <cell r="A1765" t="str">
            <v>EISU9337287</v>
          </cell>
          <cell r="B1765">
            <v>40</v>
          </cell>
          <cell r="C1765">
            <v>44118</v>
          </cell>
          <cell r="D1765">
            <v>7</v>
          </cell>
          <cell r="E1765">
            <v>143071431586</v>
          </cell>
          <cell r="F1765" t="str">
            <v>ICDN</v>
          </cell>
          <cell r="G1765" t="str">
            <v>SHED2</v>
          </cell>
        </row>
        <row r="1766">
          <cell r="A1766" t="str">
            <v>TGBU2588563</v>
          </cell>
          <cell r="B1766">
            <v>20</v>
          </cell>
          <cell r="C1766">
            <v>44118</v>
          </cell>
          <cell r="D1766">
            <v>7</v>
          </cell>
          <cell r="E1766" t="str">
            <v>MEDUSY266323</v>
          </cell>
          <cell r="F1766" t="str">
            <v>ICDN</v>
          </cell>
          <cell r="G1766" t="str">
            <v>CFS1D</v>
          </cell>
        </row>
        <row r="1767">
          <cell r="A1767" t="str">
            <v>SEGU3695282</v>
          </cell>
          <cell r="B1767">
            <v>20</v>
          </cell>
          <cell r="C1767">
            <v>44118</v>
          </cell>
          <cell r="D1767">
            <v>7</v>
          </cell>
          <cell r="E1767" t="e">
            <v>#N/A</v>
          </cell>
          <cell r="F1767" t="str">
            <v>ICDN</v>
          </cell>
          <cell r="G1767" t="str">
            <v>CFS1</v>
          </cell>
        </row>
        <row r="1768">
          <cell r="A1768" t="str">
            <v>PCIU9075700</v>
          </cell>
          <cell r="B1768">
            <v>40</v>
          </cell>
          <cell r="C1768">
            <v>44118</v>
          </cell>
          <cell r="D1768">
            <v>7</v>
          </cell>
          <cell r="E1768" t="e">
            <v>#N/A</v>
          </cell>
          <cell r="F1768" t="str">
            <v>ICDN</v>
          </cell>
          <cell r="G1768" t="str">
            <v>A1C/32/04/3</v>
          </cell>
        </row>
        <row r="1769">
          <cell r="A1769" t="str">
            <v>CAIU9871946</v>
          </cell>
          <cell r="B1769">
            <v>40</v>
          </cell>
          <cell r="C1769">
            <v>44118</v>
          </cell>
          <cell r="D1769">
            <v>7</v>
          </cell>
          <cell r="E1769" t="str">
            <v>MEDUDN304701</v>
          </cell>
          <cell r="F1769" t="str">
            <v>ICDN</v>
          </cell>
          <cell r="G1769" t="str">
            <v>A2D/04/03/2</v>
          </cell>
        </row>
        <row r="1770">
          <cell r="A1770" t="str">
            <v>MSCU9774730</v>
          </cell>
          <cell r="B1770">
            <v>40</v>
          </cell>
          <cell r="C1770">
            <v>44118</v>
          </cell>
          <cell r="D1770">
            <v>7</v>
          </cell>
          <cell r="E1770" t="str">
            <v>MEDUDR925097</v>
          </cell>
          <cell r="F1770" t="str">
            <v>ICDN</v>
          </cell>
          <cell r="G1770" t="str">
            <v>A1C/48/03/2</v>
          </cell>
        </row>
        <row r="1771">
          <cell r="A1771" t="str">
            <v>PCIU1444571</v>
          </cell>
          <cell r="B1771">
            <v>20</v>
          </cell>
          <cell r="C1771">
            <v>44118</v>
          </cell>
          <cell r="D1771">
            <v>7</v>
          </cell>
          <cell r="E1771" t="str">
            <v>LOS000049000</v>
          </cell>
          <cell r="F1771" t="str">
            <v>ICDN</v>
          </cell>
          <cell r="G1771" t="str">
            <v>CFS1</v>
          </cell>
        </row>
        <row r="1772">
          <cell r="A1772" t="str">
            <v>FCIU6362331</v>
          </cell>
          <cell r="B1772">
            <v>20</v>
          </cell>
          <cell r="C1772">
            <v>44118</v>
          </cell>
          <cell r="D1772">
            <v>7</v>
          </cell>
          <cell r="E1772" t="str">
            <v>AMC0962793</v>
          </cell>
          <cell r="F1772" t="str">
            <v>ICDN</v>
          </cell>
          <cell r="G1772" t="str">
            <v>CFS1D</v>
          </cell>
        </row>
        <row r="1773">
          <cell r="A1773" t="str">
            <v>GLDU9614090</v>
          </cell>
          <cell r="B1773">
            <v>20</v>
          </cell>
          <cell r="C1773">
            <v>44118</v>
          </cell>
          <cell r="D1773">
            <v>7</v>
          </cell>
          <cell r="E1773" t="str">
            <v>SHHP00227000</v>
          </cell>
          <cell r="F1773" t="str">
            <v>ICDN</v>
          </cell>
          <cell r="G1773" t="str">
            <v>CFS1D</v>
          </cell>
        </row>
        <row r="1774">
          <cell r="A1774" t="str">
            <v>TGHU0150440</v>
          </cell>
          <cell r="B1774">
            <v>20</v>
          </cell>
          <cell r="C1774">
            <v>44118</v>
          </cell>
          <cell r="D1774">
            <v>7</v>
          </cell>
          <cell r="E1774" t="str">
            <v>WECC2096EMB1080</v>
          </cell>
          <cell r="F1774" t="str">
            <v>ICDN</v>
          </cell>
          <cell r="G1774" t="str">
            <v>CFS1</v>
          </cell>
        </row>
        <row r="1775">
          <cell r="A1775" t="str">
            <v>TGHU7574034</v>
          </cell>
          <cell r="B1775">
            <v>40</v>
          </cell>
          <cell r="C1775">
            <v>44118</v>
          </cell>
          <cell r="D1775">
            <v>7</v>
          </cell>
          <cell r="E1775" t="str">
            <v>DR028750</v>
          </cell>
          <cell r="F1775" t="str">
            <v>ICDN</v>
          </cell>
          <cell r="G1775" t="str">
            <v>A2A/28/05/5</v>
          </cell>
        </row>
        <row r="1776">
          <cell r="A1776" t="str">
            <v>UESU4778816</v>
          </cell>
          <cell r="B1776">
            <v>40</v>
          </cell>
          <cell r="C1776">
            <v>44118</v>
          </cell>
          <cell r="D1776">
            <v>7</v>
          </cell>
          <cell r="E1776" t="str">
            <v>CNBX003034</v>
          </cell>
          <cell r="F1776" t="str">
            <v>ICDN</v>
          </cell>
          <cell r="G1776" t="str">
            <v>A1D/80/05/3</v>
          </cell>
        </row>
        <row r="1777">
          <cell r="A1777" t="str">
            <v>PCIU1387390</v>
          </cell>
          <cell r="B1777">
            <v>20</v>
          </cell>
          <cell r="C1777">
            <v>44118</v>
          </cell>
          <cell r="D1777">
            <v>7</v>
          </cell>
          <cell r="E1777" t="str">
            <v>NKAJ90072200</v>
          </cell>
          <cell r="F1777" t="str">
            <v>ICDN</v>
          </cell>
          <cell r="G1777" t="str">
            <v>CFS1</v>
          </cell>
        </row>
        <row r="1778">
          <cell r="A1778" t="str">
            <v>LMCU1179908</v>
          </cell>
          <cell r="B1778">
            <v>20</v>
          </cell>
          <cell r="C1778">
            <v>44118</v>
          </cell>
          <cell r="D1778">
            <v>7</v>
          </cell>
          <cell r="E1778" t="str">
            <v>DR027040</v>
          </cell>
          <cell r="F1778" t="str">
            <v>ICDN</v>
          </cell>
          <cell r="G1778" t="str">
            <v>M2B/61/02/2</v>
          </cell>
        </row>
        <row r="1779">
          <cell r="A1779" t="str">
            <v>PCIU3167985</v>
          </cell>
          <cell r="B1779">
            <v>20</v>
          </cell>
          <cell r="C1779">
            <v>44118</v>
          </cell>
          <cell r="D1779">
            <v>7</v>
          </cell>
          <cell r="E1779" t="str">
            <v>EPIRINDMUM212752</v>
          </cell>
          <cell r="F1779" t="str">
            <v>ICDN</v>
          </cell>
          <cell r="G1779" t="str">
            <v>A1B/37/05/2</v>
          </cell>
        </row>
        <row r="1780">
          <cell r="A1780" t="str">
            <v>MEDU3160330</v>
          </cell>
          <cell r="B1780">
            <v>20</v>
          </cell>
          <cell r="C1780">
            <v>44118</v>
          </cell>
          <cell r="D1780">
            <v>7</v>
          </cell>
          <cell r="E1780" t="e">
            <v>#N/A</v>
          </cell>
          <cell r="F1780" t="str">
            <v>ICDN</v>
          </cell>
          <cell r="G1780" t="str">
            <v>CFS1A</v>
          </cell>
        </row>
        <row r="1781">
          <cell r="A1781" t="str">
            <v>MRSU3751357</v>
          </cell>
          <cell r="B1781">
            <v>40</v>
          </cell>
          <cell r="C1781">
            <v>44118</v>
          </cell>
          <cell r="D1781">
            <v>7</v>
          </cell>
          <cell r="E1781">
            <v>204979859</v>
          </cell>
          <cell r="F1781" t="str">
            <v>ICDN</v>
          </cell>
          <cell r="G1781" t="str">
            <v>A1D/80/05/3</v>
          </cell>
        </row>
        <row r="1782">
          <cell r="A1782" t="str">
            <v>GCXU5321789</v>
          </cell>
          <cell r="B1782">
            <v>40</v>
          </cell>
          <cell r="C1782">
            <v>44118</v>
          </cell>
          <cell r="D1782">
            <v>7</v>
          </cell>
          <cell r="E1782">
            <v>149005011476</v>
          </cell>
          <cell r="F1782" t="str">
            <v>ICDN</v>
          </cell>
          <cell r="G1782" t="str">
            <v>A1D/80/06/3</v>
          </cell>
        </row>
        <row r="1783">
          <cell r="A1783" t="str">
            <v>DAYU6119905</v>
          </cell>
          <cell r="B1783">
            <v>40</v>
          </cell>
          <cell r="C1783">
            <v>44118</v>
          </cell>
          <cell r="D1783">
            <v>7</v>
          </cell>
          <cell r="E1783">
            <v>911186194</v>
          </cell>
          <cell r="F1783" t="str">
            <v>ICDN</v>
          </cell>
          <cell r="G1783" t="str">
            <v>CFS1E</v>
          </cell>
        </row>
        <row r="1784">
          <cell r="A1784" t="str">
            <v>MSKU0621003</v>
          </cell>
          <cell r="B1784">
            <v>40</v>
          </cell>
          <cell r="C1784">
            <v>44118</v>
          </cell>
          <cell r="D1784">
            <v>7</v>
          </cell>
          <cell r="E1784">
            <v>205052306</v>
          </cell>
          <cell r="F1784" t="str">
            <v>ICDN</v>
          </cell>
          <cell r="G1784" t="str">
            <v>A2A/28/06/3</v>
          </cell>
        </row>
        <row r="1785">
          <cell r="A1785" t="str">
            <v>MRKU2991047</v>
          </cell>
          <cell r="B1785">
            <v>40</v>
          </cell>
          <cell r="C1785">
            <v>44118</v>
          </cell>
          <cell r="D1785">
            <v>7</v>
          </cell>
          <cell r="E1785">
            <v>204730271</v>
          </cell>
          <cell r="F1785" t="str">
            <v>ICDN</v>
          </cell>
          <cell r="G1785" t="str">
            <v>CFS1E</v>
          </cell>
        </row>
        <row r="1786">
          <cell r="A1786" t="str">
            <v>GESU3534874</v>
          </cell>
          <cell r="B1786">
            <v>20</v>
          </cell>
          <cell r="C1786">
            <v>44118</v>
          </cell>
          <cell r="D1786">
            <v>7</v>
          </cell>
          <cell r="E1786" t="str">
            <v>CNSG020435</v>
          </cell>
          <cell r="F1786" t="str">
            <v>ICDN</v>
          </cell>
          <cell r="G1786" t="str">
            <v>CFS1A</v>
          </cell>
        </row>
        <row r="1787">
          <cell r="A1787" t="str">
            <v>MSKU7789030</v>
          </cell>
          <cell r="B1787">
            <v>20</v>
          </cell>
          <cell r="C1787">
            <v>44118</v>
          </cell>
          <cell r="D1787">
            <v>7</v>
          </cell>
          <cell r="E1787">
            <v>204700095</v>
          </cell>
          <cell r="F1787" t="str">
            <v>ICDN</v>
          </cell>
          <cell r="G1787" t="str">
            <v>CFS1</v>
          </cell>
        </row>
        <row r="1788">
          <cell r="A1788" t="str">
            <v>MSKU4152368</v>
          </cell>
          <cell r="B1788">
            <v>20</v>
          </cell>
          <cell r="C1788">
            <v>44118</v>
          </cell>
          <cell r="D1788">
            <v>7</v>
          </cell>
          <cell r="E1788">
            <v>204700095</v>
          </cell>
          <cell r="F1788" t="str">
            <v>ICDN</v>
          </cell>
          <cell r="G1788" t="str">
            <v>CFS1</v>
          </cell>
        </row>
        <row r="1789">
          <cell r="A1789" t="str">
            <v>MRSU0283334</v>
          </cell>
          <cell r="B1789">
            <v>20</v>
          </cell>
          <cell r="C1789">
            <v>44118</v>
          </cell>
          <cell r="D1789">
            <v>7</v>
          </cell>
          <cell r="E1789">
            <v>204963965</v>
          </cell>
          <cell r="F1789" t="str">
            <v>ICDN</v>
          </cell>
          <cell r="G1789" t="str">
            <v>CFS1</v>
          </cell>
        </row>
        <row r="1790">
          <cell r="A1790" t="str">
            <v>MRKU4776146</v>
          </cell>
          <cell r="B1790">
            <v>40</v>
          </cell>
          <cell r="C1790">
            <v>44118</v>
          </cell>
          <cell r="D1790">
            <v>7</v>
          </cell>
          <cell r="E1790">
            <v>205007553</v>
          </cell>
          <cell r="F1790" t="str">
            <v>ICDN</v>
          </cell>
          <cell r="G1790" t="str">
            <v>A2C/36/02/1</v>
          </cell>
        </row>
        <row r="1791">
          <cell r="A1791" t="str">
            <v>CLHU2995713</v>
          </cell>
          <cell r="B1791">
            <v>20</v>
          </cell>
          <cell r="C1791">
            <v>44118</v>
          </cell>
          <cell r="D1791">
            <v>7</v>
          </cell>
          <cell r="E1791" t="str">
            <v>MEDUMG244483</v>
          </cell>
          <cell r="F1791" t="str">
            <v>ICDN</v>
          </cell>
          <cell r="G1791" t="str">
            <v>SHED1</v>
          </cell>
        </row>
        <row r="1792">
          <cell r="A1792" t="str">
            <v>TCKU7443547</v>
          </cell>
          <cell r="B1792">
            <v>40</v>
          </cell>
          <cell r="C1792">
            <v>44118</v>
          </cell>
          <cell r="D1792">
            <v>7</v>
          </cell>
          <cell r="E1792">
            <v>911186194</v>
          </cell>
          <cell r="F1792" t="str">
            <v>ICDN</v>
          </cell>
          <cell r="G1792" t="str">
            <v>A2C/32/05/3</v>
          </cell>
        </row>
        <row r="1793">
          <cell r="A1793" t="str">
            <v>MRSU3443539</v>
          </cell>
          <cell r="B1793">
            <v>40</v>
          </cell>
          <cell r="C1793">
            <v>44118</v>
          </cell>
          <cell r="D1793">
            <v>7</v>
          </cell>
          <cell r="E1793">
            <v>204953753</v>
          </cell>
          <cell r="F1793" t="str">
            <v>ICDN</v>
          </cell>
          <cell r="G1793" t="str">
            <v>CFS1E</v>
          </cell>
        </row>
        <row r="1794">
          <cell r="A1794" t="str">
            <v>XINU8239369</v>
          </cell>
          <cell r="B1794">
            <v>40</v>
          </cell>
          <cell r="C1794">
            <v>44118</v>
          </cell>
          <cell r="D1794">
            <v>7</v>
          </cell>
          <cell r="E1794" t="str">
            <v>NAM3994350</v>
          </cell>
          <cell r="F1794" t="str">
            <v>ICDN</v>
          </cell>
          <cell r="G1794" t="str">
            <v>A2C/40/03/2</v>
          </cell>
        </row>
        <row r="1795">
          <cell r="A1795" t="str">
            <v>CMAU4203783</v>
          </cell>
          <cell r="B1795">
            <v>40</v>
          </cell>
          <cell r="C1795">
            <v>44118</v>
          </cell>
          <cell r="D1795">
            <v>7</v>
          </cell>
          <cell r="E1795" t="str">
            <v>SIJ0296400</v>
          </cell>
          <cell r="F1795" t="str">
            <v>ICDN</v>
          </cell>
          <cell r="G1795" t="str">
            <v>A1D/24/03/1</v>
          </cell>
        </row>
        <row r="1796">
          <cell r="A1796" t="str">
            <v>MRKU5914743</v>
          </cell>
          <cell r="B1796">
            <v>40</v>
          </cell>
          <cell r="C1796">
            <v>44118</v>
          </cell>
          <cell r="D1796">
            <v>7</v>
          </cell>
          <cell r="E1796">
            <v>711064586</v>
          </cell>
          <cell r="F1796" t="str">
            <v>ICDN</v>
          </cell>
          <cell r="G1796" t="str">
            <v>A2A/40/03/1</v>
          </cell>
        </row>
        <row r="1797">
          <cell r="A1797" t="str">
            <v>TCKU7052049</v>
          </cell>
          <cell r="B1797">
            <v>40</v>
          </cell>
          <cell r="C1797">
            <v>44118</v>
          </cell>
          <cell r="D1797">
            <v>7</v>
          </cell>
          <cell r="E1797">
            <v>205015451</v>
          </cell>
          <cell r="F1797" t="str">
            <v>ICDN</v>
          </cell>
          <cell r="G1797" t="str">
            <v>A2A/40/06/3</v>
          </cell>
        </row>
        <row r="1798">
          <cell r="A1798" t="str">
            <v>FSCU9533036</v>
          </cell>
          <cell r="B1798">
            <v>40</v>
          </cell>
          <cell r="C1798">
            <v>44118</v>
          </cell>
          <cell r="D1798">
            <v>7</v>
          </cell>
          <cell r="E1798" t="str">
            <v>EPIRCHNTAO213439</v>
          </cell>
          <cell r="F1798" t="str">
            <v>ICDN</v>
          </cell>
          <cell r="G1798" t="str">
            <v>A2C/44/04/2</v>
          </cell>
        </row>
        <row r="1799">
          <cell r="A1799" t="str">
            <v>MSKU2173000</v>
          </cell>
          <cell r="B1799">
            <v>20</v>
          </cell>
          <cell r="C1799">
            <v>44118</v>
          </cell>
          <cell r="D1799">
            <v>7</v>
          </cell>
          <cell r="E1799">
            <v>204700095</v>
          </cell>
          <cell r="F1799" t="str">
            <v>ICDN</v>
          </cell>
          <cell r="G1799" t="str">
            <v>CFS1</v>
          </cell>
        </row>
        <row r="1800">
          <cell r="A1800" t="str">
            <v>ESPU8040550</v>
          </cell>
          <cell r="B1800">
            <v>40</v>
          </cell>
          <cell r="C1800">
            <v>44118</v>
          </cell>
          <cell r="D1800">
            <v>7</v>
          </cell>
          <cell r="E1800" t="str">
            <v>EPIRCHNTAO213439</v>
          </cell>
          <cell r="F1800" t="str">
            <v>ICDN</v>
          </cell>
          <cell r="G1800" t="str">
            <v>A1C/70/05/2</v>
          </cell>
        </row>
        <row r="1801">
          <cell r="A1801" t="str">
            <v>TGBU6081427</v>
          </cell>
          <cell r="B1801">
            <v>40</v>
          </cell>
          <cell r="C1801">
            <v>44118</v>
          </cell>
          <cell r="D1801">
            <v>7</v>
          </cell>
          <cell r="E1801" t="str">
            <v>143076644642</v>
          </cell>
          <cell r="F1801" t="str">
            <v>ICDN</v>
          </cell>
          <cell r="G1801" t="str">
            <v>CFS1E</v>
          </cell>
        </row>
        <row r="1802">
          <cell r="A1802" t="str">
            <v>EMCU8234466</v>
          </cell>
          <cell r="B1802">
            <v>40</v>
          </cell>
          <cell r="C1802">
            <v>44118</v>
          </cell>
          <cell r="D1802">
            <v>7</v>
          </cell>
          <cell r="E1802" t="str">
            <v>143071936009</v>
          </cell>
          <cell r="F1802" t="str">
            <v>ICDN</v>
          </cell>
          <cell r="G1802" t="str">
            <v>SHED2</v>
          </cell>
        </row>
        <row r="1803">
          <cell r="A1803" t="str">
            <v>EGSU9140519</v>
          </cell>
          <cell r="B1803">
            <v>40</v>
          </cell>
          <cell r="C1803">
            <v>44118</v>
          </cell>
          <cell r="D1803">
            <v>7</v>
          </cell>
          <cell r="E1803" t="str">
            <v>143072098848</v>
          </cell>
          <cell r="F1803" t="str">
            <v>ICDN</v>
          </cell>
          <cell r="G1803" t="str">
            <v>SHED2</v>
          </cell>
        </row>
        <row r="1804">
          <cell r="A1804" t="str">
            <v>CMAU9116146</v>
          </cell>
          <cell r="B1804">
            <v>40</v>
          </cell>
          <cell r="C1804">
            <v>44118</v>
          </cell>
          <cell r="D1804">
            <v>7</v>
          </cell>
          <cell r="E1804" t="str">
            <v>DXB0518639</v>
          </cell>
          <cell r="F1804" t="str">
            <v>ICDN</v>
          </cell>
          <cell r="G1804" t="str">
            <v>A1D/54/05/1</v>
          </cell>
        </row>
        <row r="1805">
          <cell r="A1805" t="str">
            <v>EGSU9065230</v>
          </cell>
          <cell r="B1805">
            <v>40</v>
          </cell>
          <cell r="C1805">
            <v>44118</v>
          </cell>
          <cell r="D1805">
            <v>7</v>
          </cell>
          <cell r="E1805" t="str">
            <v>143075172739</v>
          </cell>
          <cell r="F1805" t="str">
            <v>ICDN</v>
          </cell>
          <cell r="G1805" t="str">
            <v>SHED1</v>
          </cell>
        </row>
        <row r="1806">
          <cell r="A1806" t="str">
            <v>TCNU1650217</v>
          </cell>
          <cell r="B1806">
            <v>40</v>
          </cell>
          <cell r="C1806">
            <v>44118</v>
          </cell>
          <cell r="D1806">
            <v>7</v>
          </cell>
          <cell r="E1806" t="str">
            <v>143073545040</v>
          </cell>
          <cell r="F1806" t="str">
            <v>ICDN</v>
          </cell>
          <cell r="G1806" t="str">
            <v>CFS1E</v>
          </cell>
        </row>
        <row r="1807">
          <cell r="A1807" t="str">
            <v>EITU3052742</v>
          </cell>
          <cell r="B1807">
            <v>20</v>
          </cell>
          <cell r="C1807">
            <v>44118</v>
          </cell>
          <cell r="D1807">
            <v>7</v>
          </cell>
          <cell r="E1807" t="str">
            <v>149004460030</v>
          </cell>
          <cell r="F1807" t="str">
            <v>ICDN</v>
          </cell>
          <cell r="G1807" t="str">
            <v>CFS1D</v>
          </cell>
        </row>
        <row r="1808">
          <cell r="A1808" t="str">
            <v>CMAU5703886</v>
          </cell>
          <cell r="B1808">
            <v>40</v>
          </cell>
          <cell r="C1808">
            <v>44118</v>
          </cell>
          <cell r="D1808">
            <v>7</v>
          </cell>
          <cell r="E1808" t="str">
            <v>QDST301284</v>
          </cell>
          <cell r="F1808" t="str">
            <v>ICDN</v>
          </cell>
          <cell r="G1808" t="str">
            <v>SHED2</v>
          </cell>
        </row>
        <row r="1809">
          <cell r="A1809" t="str">
            <v>CAAU5022172</v>
          </cell>
          <cell r="B1809">
            <v>40</v>
          </cell>
          <cell r="C1809">
            <v>44118</v>
          </cell>
          <cell r="D1809">
            <v>7</v>
          </cell>
          <cell r="E1809" t="str">
            <v>MEDUDO138595</v>
          </cell>
          <cell r="F1809" t="str">
            <v>ICDN</v>
          </cell>
          <cell r="G1809" t="str">
            <v>SHED2</v>
          </cell>
        </row>
        <row r="1810">
          <cell r="A1810" t="str">
            <v>BSIU9355971</v>
          </cell>
          <cell r="B1810">
            <v>40</v>
          </cell>
          <cell r="C1810">
            <v>44118</v>
          </cell>
          <cell r="D1810">
            <v>7</v>
          </cell>
          <cell r="E1810" t="str">
            <v>OOLU2647240450</v>
          </cell>
          <cell r="F1810" t="str">
            <v>ICDN</v>
          </cell>
          <cell r="G1810" t="str">
            <v>CFS1E</v>
          </cell>
        </row>
        <row r="1811">
          <cell r="A1811" t="str">
            <v>CMAU5751992</v>
          </cell>
          <cell r="B1811">
            <v>40</v>
          </cell>
          <cell r="C1811">
            <v>44118</v>
          </cell>
          <cell r="D1811">
            <v>7</v>
          </cell>
          <cell r="E1811" t="str">
            <v>NBSY032848</v>
          </cell>
          <cell r="F1811" t="str">
            <v>ICDN</v>
          </cell>
          <cell r="G1811" t="str">
            <v>CFS1E</v>
          </cell>
        </row>
        <row r="1812">
          <cell r="A1812" t="str">
            <v>BSIU9250878</v>
          </cell>
          <cell r="B1812">
            <v>40</v>
          </cell>
          <cell r="C1812">
            <v>44118</v>
          </cell>
          <cell r="D1812">
            <v>7</v>
          </cell>
          <cell r="E1812" t="str">
            <v>146000804660</v>
          </cell>
          <cell r="F1812" t="str">
            <v>ICDN</v>
          </cell>
          <cell r="G1812" t="str">
            <v>SHED1</v>
          </cell>
        </row>
        <row r="1813">
          <cell r="A1813" t="str">
            <v>BEAU4456927</v>
          </cell>
          <cell r="B1813">
            <v>40</v>
          </cell>
          <cell r="C1813">
            <v>44118</v>
          </cell>
          <cell r="D1813">
            <v>7</v>
          </cell>
          <cell r="E1813" t="str">
            <v>140001323739</v>
          </cell>
          <cell r="F1813" t="str">
            <v>ICDN</v>
          </cell>
          <cell r="G1813" t="str">
            <v>CFS1E</v>
          </cell>
        </row>
        <row r="1814">
          <cell r="A1814" t="str">
            <v>CLHU8890089</v>
          </cell>
          <cell r="B1814">
            <v>40</v>
          </cell>
          <cell r="C1814">
            <v>44118</v>
          </cell>
          <cell r="D1814">
            <v>7</v>
          </cell>
          <cell r="E1814" t="str">
            <v>EPIRCHNTAO213543</v>
          </cell>
          <cell r="F1814" t="str">
            <v>ICDN</v>
          </cell>
          <cell r="G1814" t="str">
            <v>A1D/58/01/1</v>
          </cell>
        </row>
        <row r="1815">
          <cell r="A1815" t="str">
            <v>PCIU1173931</v>
          </cell>
          <cell r="B1815">
            <v>20</v>
          </cell>
          <cell r="C1815">
            <v>44118</v>
          </cell>
          <cell r="D1815">
            <v>7</v>
          </cell>
          <cell r="E1815" t="str">
            <v>NGRI00179800</v>
          </cell>
          <cell r="F1815" t="str">
            <v>ICDN</v>
          </cell>
          <cell r="G1815" t="str">
            <v>A1B/77/05/2</v>
          </cell>
        </row>
        <row r="1816">
          <cell r="A1816" t="str">
            <v>SEGU6035981</v>
          </cell>
          <cell r="B1816">
            <v>40</v>
          </cell>
          <cell r="C1816">
            <v>44118</v>
          </cell>
          <cell r="D1816">
            <v>7</v>
          </cell>
          <cell r="E1816" t="str">
            <v>093000335258</v>
          </cell>
          <cell r="F1816" t="str">
            <v>ICDN</v>
          </cell>
          <cell r="G1816" t="str">
            <v>A1D/40/02/1</v>
          </cell>
        </row>
        <row r="1817">
          <cell r="A1817" t="str">
            <v>MRKU4831921</v>
          </cell>
          <cell r="B1817">
            <v>40</v>
          </cell>
          <cell r="C1817">
            <v>44118</v>
          </cell>
          <cell r="D1817">
            <v>7</v>
          </cell>
          <cell r="E1817" t="str">
            <v>205323811</v>
          </cell>
          <cell r="F1817" t="str">
            <v>ICDN</v>
          </cell>
          <cell r="G1817" t="str">
            <v>A1D/18/03/2</v>
          </cell>
        </row>
        <row r="1818">
          <cell r="A1818" t="str">
            <v>OOCU8443726</v>
          </cell>
          <cell r="B1818">
            <v>40</v>
          </cell>
          <cell r="C1818">
            <v>44118</v>
          </cell>
          <cell r="D1818">
            <v>7</v>
          </cell>
          <cell r="E1818" t="str">
            <v>OOLU2645731091</v>
          </cell>
          <cell r="F1818" t="str">
            <v>ICDN</v>
          </cell>
          <cell r="G1818" t="str">
            <v>A2D/16/03/2</v>
          </cell>
        </row>
        <row r="1819">
          <cell r="A1819" t="str">
            <v>MRKU4541537</v>
          </cell>
          <cell r="B1819">
            <v>40</v>
          </cell>
          <cell r="C1819">
            <v>44118</v>
          </cell>
          <cell r="D1819">
            <v>7</v>
          </cell>
          <cell r="E1819" t="str">
            <v>204507148</v>
          </cell>
          <cell r="F1819" t="str">
            <v>ICDN</v>
          </cell>
          <cell r="G1819" t="str">
            <v>CFS1C</v>
          </cell>
        </row>
        <row r="1820">
          <cell r="A1820" t="str">
            <v>MSKU1348280</v>
          </cell>
          <cell r="B1820">
            <v>40</v>
          </cell>
          <cell r="C1820">
            <v>44118</v>
          </cell>
          <cell r="D1820">
            <v>7</v>
          </cell>
          <cell r="E1820" t="str">
            <v>204816318</v>
          </cell>
          <cell r="F1820" t="str">
            <v>ICDN</v>
          </cell>
          <cell r="G1820" t="str">
            <v>A2D/08/04/3</v>
          </cell>
        </row>
        <row r="1821">
          <cell r="A1821" t="str">
            <v>TRLU5683653</v>
          </cell>
          <cell r="B1821">
            <v>40</v>
          </cell>
          <cell r="C1821">
            <v>44118</v>
          </cell>
          <cell r="D1821">
            <v>7</v>
          </cell>
          <cell r="E1821" t="str">
            <v>911196598</v>
          </cell>
          <cell r="F1821" t="str">
            <v>ICDN</v>
          </cell>
          <cell r="G1821" t="str">
            <v>A1C/06/02/2</v>
          </cell>
        </row>
        <row r="1822">
          <cell r="A1822" t="str">
            <v>CAAU5188630</v>
          </cell>
          <cell r="B1822">
            <v>40</v>
          </cell>
          <cell r="C1822">
            <v>44118</v>
          </cell>
          <cell r="D1822">
            <v>7</v>
          </cell>
          <cell r="E1822" t="str">
            <v>204588113</v>
          </cell>
          <cell r="F1822" t="str">
            <v>ICDN</v>
          </cell>
          <cell r="G1822" t="str">
            <v>M0B/25/02/2</v>
          </cell>
        </row>
        <row r="1823">
          <cell r="A1823" t="str">
            <v>ESPU8013929</v>
          </cell>
          <cell r="B1823">
            <v>40</v>
          </cell>
          <cell r="C1823">
            <v>44118</v>
          </cell>
          <cell r="D1823">
            <v>7</v>
          </cell>
          <cell r="E1823" t="str">
            <v>EPIRCHNTAO213473</v>
          </cell>
          <cell r="F1823" t="str">
            <v>ICDN</v>
          </cell>
          <cell r="G1823" t="str">
            <v>CFS1B</v>
          </cell>
        </row>
        <row r="1824">
          <cell r="A1824" t="str">
            <v>EGHU3594188</v>
          </cell>
          <cell r="B1824">
            <v>20</v>
          </cell>
          <cell r="C1824">
            <v>44118</v>
          </cell>
          <cell r="D1824">
            <v>7</v>
          </cell>
          <cell r="E1824" t="str">
            <v>070000265579</v>
          </cell>
          <cell r="F1824" t="str">
            <v>ICDN</v>
          </cell>
          <cell r="G1824" t="str">
            <v>M0B/39/02/2</v>
          </cell>
        </row>
        <row r="1825">
          <cell r="A1825" t="str">
            <v>CLHU4581184</v>
          </cell>
          <cell r="B1825">
            <v>40</v>
          </cell>
          <cell r="C1825">
            <v>44118</v>
          </cell>
          <cell r="D1825">
            <v>7</v>
          </cell>
          <cell r="E1825" t="str">
            <v>911198576</v>
          </cell>
          <cell r="F1825" t="str">
            <v>ICDN</v>
          </cell>
          <cell r="G1825" t="str">
            <v>M0B/58/03/1</v>
          </cell>
        </row>
        <row r="1826">
          <cell r="A1826" t="str">
            <v>BMOU5281983</v>
          </cell>
          <cell r="B1826">
            <v>40</v>
          </cell>
          <cell r="C1826">
            <v>44118</v>
          </cell>
          <cell r="D1826">
            <v>7</v>
          </cell>
          <cell r="E1826" t="str">
            <v>142001518498</v>
          </cell>
          <cell r="F1826" t="str">
            <v>ICDN</v>
          </cell>
          <cell r="G1826" t="str">
            <v>M0B/06/02/1</v>
          </cell>
        </row>
        <row r="1827">
          <cell r="A1827" t="str">
            <v>UETU2654281</v>
          </cell>
          <cell r="B1827">
            <v>20</v>
          </cell>
          <cell r="C1827">
            <v>44118</v>
          </cell>
          <cell r="D1827">
            <v>7</v>
          </cell>
          <cell r="E1827">
            <v>0</v>
          </cell>
          <cell r="F1827" t="str">
            <v>ICDN</v>
          </cell>
          <cell r="G1827" t="str">
            <v>M1B/09/02/3</v>
          </cell>
        </row>
        <row r="1828">
          <cell r="A1828" t="str">
            <v>TGHU3805536</v>
          </cell>
          <cell r="B1828">
            <v>20</v>
          </cell>
          <cell r="C1828">
            <v>44118</v>
          </cell>
          <cell r="D1828">
            <v>7</v>
          </cell>
          <cell r="E1828" t="str">
            <v>TRANSIT CARGO</v>
          </cell>
          <cell r="F1828" t="str">
            <v>ICDN</v>
          </cell>
          <cell r="G1828" t="str">
            <v>M1B/09/02/1</v>
          </cell>
        </row>
        <row r="1829">
          <cell r="A1829" t="str">
            <v>PONU7880388</v>
          </cell>
          <cell r="B1829">
            <v>40</v>
          </cell>
          <cell r="C1829">
            <v>44118</v>
          </cell>
          <cell r="D1829">
            <v>7</v>
          </cell>
          <cell r="E1829" t="str">
            <v>205319917</v>
          </cell>
          <cell r="F1829" t="str">
            <v>ICDN</v>
          </cell>
          <cell r="G1829" t="str">
            <v>A1C/30/03/4</v>
          </cell>
        </row>
        <row r="1830">
          <cell r="A1830" t="str">
            <v>MSKU9495539</v>
          </cell>
          <cell r="B1830">
            <v>40</v>
          </cell>
          <cell r="C1830">
            <v>44118</v>
          </cell>
          <cell r="D1830">
            <v>7</v>
          </cell>
          <cell r="E1830" t="str">
            <v>205310736</v>
          </cell>
          <cell r="F1830" t="str">
            <v>ICDN</v>
          </cell>
          <cell r="G1830" t="str">
            <v>CFS1E</v>
          </cell>
        </row>
        <row r="1831">
          <cell r="A1831" t="str">
            <v>CMAU0241300</v>
          </cell>
          <cell r="B1831">
            <v>20</v>
          </cell>
          <cell r="C1831">
            <v>44118</v>
          </cell>
          <cell r="D1831">
            <v>7</v>
          </cell>
          <cell r="E1831" t="str">
            <v>AYN0602167A</v>
          </cell>
          <cell r="F1831" t="str">
            <v>ICDN</v>
          </cell>
          <cell r="G1831" t="str">
            <v>A1B/05/04/3</v>
          </cell>
        </row>
        <row r="1832">
          <cell r="A1832" t="str">
            <v>FFAU2097063</v>
          </cell>
          <cell r="B1832">
            <v>40</v>
          </cell>
          <cell r="C1832">
            <v>44118</v>
          </cell>
          <cell r="D1832">
            <v>7</v>
          </cell>
          <cell r="E1832" t="str">
            <v>HLCUSHA200938094</v>
          </cell>
          <cell r="F1832" t="str">
            <v>ICDN</v>
          </cell>
          <cell r="G1832" t="str">
            <v>A1C/28/06/3</v>
          </cell>
        </row>
        <row r="1833">
          <cell r="A1833" t="str">
            <v>CMAU0403361</v>
          </cell>
          <cell r="B1833">
            <v>20</v>
          </cell>
          <cell r="C1833">
            <v>44118</v>
          </cell>
          <cell r="D1833">
            <v>7</v>
          </cell>
          <cell r="E1833" t="str">
            <v>AID0187905</v>
          </cell>
          <cell r="F1833" t="str">
            <v>ICDN</v>
          </cell>
          <cell r="G1833" t="str">
            <v>A1B/55/03/3</v>
          </cell>
        </row>
        <row r="1834">
          <cell r="A1834" t="str">
            <v>TCKU6791173</v>
          </cell>
          <cell r="B1834">
            <v>40</v>
          </cell>
          <cell r="C1834">
            <v>44118</v>
          </cell>
          <cell r="D1834">
            <v>7</v>
          </cell>
          <cell r="E1834" t="str">
            <v>911111999</v>
          </cell>
          <cell r="F1834" t="str">
            <v>ICDN</v>
          </cell>
          <cell r="G1834" t="str">
            <v>A1C/40/02/2</v>
          </cell>
        </row>
        <row r="1835">
          <cell r="A1835" t="str">
            <v>OOLU1255955</v>
          </cell>
          <cell r="B1835">
            <v>20</v>
          </cell>
          <cell r="C1835">
            <v>44118</v>
          </cell>
          <cell r="D1835">
            <v>7</v>
          </cell>
          <cell r="E1835" t="str">
            <v>OOLU2647200950</v>
          </cell>
          <cell r="F1835" t="str">
            <v>ICDN</v>
          </cell>
          <cell r="G1835" t="str">
            <v>A1B/37/02/2</v>
          </cell>
        </row>
        <row r="1836">
          <cell r="A1836" t="str">
            <v>MRKU2425693</v>
          </cell>
          <cell r="B1836">
            <v>40</v>
          </cell>
          <cell r="C1836">
            <v>44118</v>
          </cell>
          <cell r="D1836">
            <v>7</v>
          </cell>
          <cell r="E1836" t="str">
            <v>205015893</v>
          </cell>
          <cell r="F1836" t="str">
            <v>ICDN</v>
          </cell>
          <cell r="G1836" t="str">
            <v>A1C/40/02/1</v>
          </cell>
        </row>
        <row r="1837">
          <cell r="A1837" t="str">
            <v>FCIU8287920</v>
          </cell>
          <cell r="B1837">
            <v>40</v>
          </cell>
          <cell r="C1837">
            <v>44118</v>
          </cell>
          <cell r="D1837">
            <v>7</v>
          </cell>
          <cell r="E1837" t="str">
            <v>EPIRCHNSHN268949</v>
          </cell>
          <cell r="F1837" t="str">
            <v>ICDN</v>
          </cell>
          <cell r="G1837" t="str">
            <v>A2A/45/02/2</v>
          </cell>
        </row>
        <row r="1838">
          <cell r="A1838" t="str">
            <v>EITU9144147</v>
          </cell>
          <cell r="B1838">
            <v>40</v>
          </cell>
          <cell r="C1838">
            <v>44118</v>
          </cell>
          <cell r="D1838">
            <v>7</v>
          </cell>
          <cell r="E1838" t="str">
            <v>149005011476</v>
          </cell>
          <cell r="F1838" t="str">
            <v>ICDN</v>
          </cell>
          <cell r="G1838" t="str">
            <v>CFS1C</v>
          </cell>
        </row>
        <row r="1839">
          <cell r="A1839" t="str">
            <v>MRKU2412612</v>
          </cell>
          <cell r="B1839">
            <v>40</v>
          </cell>
          <cell r="C1839">
            <v>44118</v>
          </cell>
          <cell r="D1839">
            <v>7</v>
          </cell>
          <cell r="E1839" t="str">
            <v>205052306</v>
          </cell>
          <cell r="F1839" t="str">
            <v>ICDN</v>
          </cell>
          <cell r="G1839" t="str">
            <v>A1A/62/03/2</v>
          </cell>
        </row>
        <row r="1840">
          <cell r="A1840" t="str">
            <v>EGHU9320374</v>
          </cell>
          <cell r="B1840">
            <v>40</v>
          </cell>
          <cell r="C1840">
            <v>44118</v>
          </cell>
          <cell r="D1840">
            <v>7</v>
          </cell>
          <cell r="E1840" t="str">
            <v>143071431586</v>
          </cell>
          <cell r="F1840" t="str">
            <v>ICDN</v>
          </cell>
          <cell r="G1840" t="str">
            <v>SHED1</v>
          </cell>
        </row>
        <row r="1841">
          <cell r="A1841" t="str">
            <v>TCLU8682271</v>
          </cell>
          <cell r="B1841">
            <v>40</v>
          </cell>
          <cell r="C1841">
            <v>44118</v>
          </cell>
          <cell r="D1841">
            <v>7</v>
          </cell>
          <cell r="E1841" t="str">
            <v>142001518498</v>
          </cell>
          <cell r="F1841" t="str">
            <v>ICDN</v>
          </cell>
          <cell r="G1841" t="str">
            <v>A1C/66/02/2</v>
          </cell>
        </row>
        <row r="1842">
          <cell r="A1842" t="str">
            <v>EGSU1002874</v>
          </cell>
          <cell r="B1842">
            <v>40</v>
          </cell>
          <cell r="C1842">
            <v>44118</v>
          </cell>
          <cell r="D1842">
            <v>7</v>
          </cell>
          <cell r="E1842" t="str">
            <v>142001517157</v>
          </cell>
          <cell r="F1842" t="str">
            <v>ICDN</v>
          </cell>
          <cell r="G1842" t="str">
            <v>A2A/14/03/3</v>
          </cell>
        </row>
        <row r="1843">
          <cell r="A1843" t="str">
            <v>EITU1226212</v>
          </cell>
          <cell r="B1843">
            <v>40</v>
          </cell>
          <cell r="C1843">
            <v>44118</v>
          </cell>
          <cell r="D1843">
            <v>7</v>
          </cell>
          <cell r="E1843" t="str">
            <v>142001570660</v>
          </cell>
          <cell r="F1843" t="str">
            <v>ICDN</v>
          </cell>
          <cell r="G1843" t="str">
            <v>A2C/10/03/1</v>
          </cell>
        </row>
        <row r="1844">
          <cell r="A1844" t="str">
            <v>MEDU7108520</v>
          </cell>
          <cell r="B1844">
            <v>40</v>
          </cell>
          <cell r="C1844">
            <v>44118</v>
          </cell>
          <cell r="D1844">
            <v>7</v>
          </cell>
          <cell r="E1844">
            <v>0</v>
          </cell>
          <cell r="F1844" t="str">
            <v>ICDN</v>
          </cell>
          <cell r="G1844" t="str">
            <v>M1A/24/03/2</v>
          </cell>
        </row>
        <row r="1845">
          <cell r="A1845" t="str">
            <v>TGHU8138014</v>
          </cell>
          <cell r="B1845">
            <v>40</v>
          </cell>
          <cell r="C1845">
            <v>44118</v>
          </cell>
          <cell r="D1845">
            <v>7</v>
          </cell>
          <cell r="E1845" t="str">
            <v>DR028060</v>
          </cell>
          <cell r="F1845" t="str">
            <v>ICDN</v>
          </cell>
          <cell r="G1845" t="str">
            <v>M1A/28/02/1</v>
          </cell>
        </row>
        <row r="1846">
          <cell r="A1846" t="str">
            <v>FCIU8370594</v>
          </cell>
          <cell r="B1846">
            <v>40</v>
          </cell>
          <cell r="C1846">
            <v>44118</v>
          </cell>
          <cell r="D1846">
            <v>7</v>
          </cell>
          <cell r="E1846" t="str">
            <v>DR028750</v>
          </cell>
          <cell r="F1846" t="str">
            <v>ICDN</v>
          </cell>
          <cell r="G1846" t="str">
            <v>M1A/28/03/1</v>
          </cell>
        </row>
        <row r="1847">
          <cell r="A1847" t="str">
            <v>TCNU9835407</v>
          </cell>
          <cell r="B1847">
            <v>40</v>
          </cell>
          <cell r="C1847">
            <v>44118</v>
          </cell>
          <cell r="D1847">
            <v>7</v>
          </cell>
          <cell r="E1847" t="str">
            <v>DR028060</v>
          </cell>
          <cell r="F1847" t="str">
            <v>ICDN</v>
          </cell>
          <cell r="G1847" t="str">
            <v>A1C/10/01/2</v>
          </cell>
        </row>
        <row r="1848">
          <cell r="A1848" t="str">
            <v>LMCU9101110</v>
          </cell>
          <cell r="B1848">
            <v>40</v>
          </cell>
          <cell r="C1848">
            <v>44118</v>
          </cell>
          <cell r="D1848">
            <v>7</v>
          </cell>
          <cell r="E1848" t="str">
            <v>DR028660</v>
          </cell>
          <cell r="F1848" t="str">
            <v>ICDN</v>
          </cell>
          <cell r="G1848" t="str">
            <v>A1A/70/02/2</v>
          </cell>
        </row>
        <row r="1849">
          <cell r="A1849" t="str">
            <v>DRYU9942357</v>
          </cell>
          <cell r="B1849">
            <v>40</v>
          </cell>
          <cell r="C1849">
            <v>44118</v>
          </cell>
          <cell r="D1849">
            <v>7</v>
          </cell>
          <cell r="E1849" t="str">
            <v>EPIRCHNTAO213542</v>
          </cell>
          <cell r="F1849" t="str">
            <v>ICDN</v>
          </cell>
          <cell r="G1849" t="str">
            <v>A1C/18/01/1</v>
          </cell>
        </row>
        <row r="1850">
          <cell r="A1850" t="str">
            <v>EITU1448550</v>
          </cell>
          <cell r="B1850">
            <v>40</v>
          </cell>
          <cell r="C1850">
            <v>44118</v>
          </cell>
          <cell r="D1850">
            <v>7</v>
          </cell>
          <cell r="E1850" t="str">
            <v>149004879561</v>
          </cell>
          <cell r="F1850" t="str">
            <v>ICDN</v>
          </cell>
          <cell r="G1850" t="str">
            <v>A1C/44/02/2</v>
          </cell>
        </row>
        <row r="1851">
          <cell r="A1851" t="str">
            <v>FSCU6975836</v>
          </cell>
          <cell r="B1851">
            <v>40</v>
          </cell>
          <cell r="C1851">
            <v>44118</v>
          </cell>
          <cell r="D1851">
            <v>7</v>
          </cell>
          <cell r="E1851" t="str">
            <v>DR028660</v>
          </cell>
          <cell r="F1851" t="str">
            <v>ICDN</v>
          </cell>
          <cell r="G1851" t="str">
            <v>A1D/80/05/3</v>
          </cell>
        </row>
        <row r="1852">
          <cell r="A1852" t="str">
            <v>FCIU8551695</v>
          </cell>
          <cell r="B1852">
            <v>40</v>
          </cell>
          <cell r="C1852">
            <v>44118</v>
          </cell>
          <cell r="D1852">
            <v>7</v>
          </cell>
          <cell r="E1852" t="str">
            <v>JH007130</v>
          </cell>
          <cell r="F1852" t="str">
            <v>ICDN</v>
          </cell>
          <cell r="G1852" t="str">
            <v>A1D/76/05/3</v>
          </cell>
        </row>
        <row r="1853">
          <cell r="A1853" t="str">
            <v>EITU0164517</v>
          </cell>
          <cell r="B1853">
            <v>20</v>
          </cell>
          <cell r="C1853">
            <v>44118</v>
          </cell>
          <cell r="D1853">
            <v>7</v>
          </cell>
          <cell r="E1853" t="str">
            <v>156000266533</v>
          </cell>
          <cell r="F1853" t="str">
            <v>ICDN</v>
          </cell>
          <cell r="G1853" t="str">
            <v>A1B/37/02/2</v>
          </cell>
        </row>
        <row r="1854">
          <cell r="A1854" t="str">
            <v>PCIU1326033</v>
          </cell>
          <cell r="B1854">
            <v>20</v>
          </cell>
          <cell r="C1854">
            <v>44118</v>
          </cell>
          <cell r="D1854">
            <v>7</v>
          </cell>
          <cell r="E1854" t="str">
            <v>VTZ000046600</v>
          </cell>
          <cell r="F1854" t="str">
            <v>ICDN</v>
          </cell>
          <cell r="G1854" t="str">
            <v>A1B/69/04/2</v>
          </cell>
        </row>
        <row r="1855">
          <cell r="A1855" t="str">
            <v>TLLU2750715</v>
          </cell>
          <cell r="B1855">
            <v>20</v>
          </cell>
          <cell r="C1855">
            <v>44118</v>
          </cell>
          <cell r="D1855">
            <v>7</v>
          </cell>
          <cell r="E1855" t="str">
            <v>AMC0962793</v>
          </cell>
          <cell r="F1855" t="str">
            <v>ICDN</v>
          </cell>
          <cell r="G1855" t="str">
            <v>A1B/35/06/1</v>
          </cell>
        </row>
        <row r="1856">
          <cell r="A1856" t="str">
            <v>PCIU1357815</v>
          </cell>
          <cell r="B1856">
            <v>20</v>
          </cell>
          <cell r="C1856">
            <v>44118</v>
          </cell>
          <cell r="D1856">
            <v>7</v>
          </cell>
          <cell r="E1856" t="e">
            <v>#N/A</v>
          </cell>
          <cell r="F1856" t="str">
            <v>ICDN</v>
          </cell>
          <cell r="G1856" t="str">
            <v>A1B/57/03/1</v>
          </cell>
        </row>
        <row r="1857">
          <cell r="A1857" t="str">
            <v>LMCU1096716</v>
          </cell>
          <cell r="B1857">
            <v>20</v>
          </cell>
          <cell r="C1857">
            <v>44118</v>
          </cell>
          <cell r="D1857">
            <v>7</v>
          </cell>
          <cell r="E1857" t="str">
            <v>JH007100</v>
          </cell>
          <cell r="F1857" t="str">
            <v>ICDN</v>
          </cell>
          <cell r="G1857" t="str">
            <v>A1B/57/02/1</v>
          </cell>
        </row>
        <row r="1858">
          <cell r="A1858" t="str">
            <v>TCNU1219956</v>
          </cell>
          <cell r="B1858">
            <v>40</v>
          </cell>
          <cell r="C1858">
            <v>44118</v>
          </cell>
          <cell r="D1858">
            <v>7</v>
          </cell>
          <cell r="E1858" t="str">
            <v>SEL0990889</v>
          </cell>
          <cell r="F1858" t="str">
            <v>ICDN</v>
          </cell>
          <cell r="G1858" t="str">
            <v>A1C/52/02/2</v>
          </cell>
        </row>
        <row r="1859">
          <cell r="A1859" t="str">
            <v>APZU3606618</v>
          </cell>
          <cell r="B1859">
            <v>20</v>
          </cell>
          <cell r="C1859">
            <v>44119</v>
          </cell>
          <cell r="D1859">
            <v>6</v>
          </cell>
          <cell r="E1859" t="str">
            <v>AYN0602486</v>
          </cell>
          <cell r="F1859" t="str">
            <v>ICDN</v>
          </cell>
          <cell r="G1859" t="str">
            <v>CFS1</v>
          </cell>
        </row>
        <row r="1860">
          <cell r="A1860" t="str">
            <v>CMAU2178948</v>
          </cell>
          <cell r="B1860">
            <v>20</v>
          </cell>
          <cell r="C1860">
            <v>44119</v>
          </cell>
          <cell r="D1860">
            <v>6</v>
          </cell>
          <cell r="E1860" t="str">
            <v>AYN0602486</v>
          </cell>
          <cell r="F1860" t="str">
            <v>ICDN</v>
          </cell>
          <cell r="G1860" t="str">
            <v>CFS1</v>
          </cell>
        </row>
        <row r="1861">
          <cell r="A1861" t="str">
            <v>BMOU5397016</v>
          </cell>
          <cell r="B1861">
            <v>40</v>
          </cell>
          <cell r="C1861">
            <v>44119</v>
          </cell>
          <cell r="D1861">
            <v>6</v>
          </cell>
          <cell r="E1861" t="str">
            <v>140001256250</v>
          </cell>
          <cell r="F1861" t="str">
            <v>ICDN</v>
          </cell>
          <cell r="G1861" t="str">
            <v>A1C/52/02/2</v>
          </cell>
        </row>
        <row r="1862">
          <cell r="A1862" t="str">
            <v>TCLU5336151</v>
          </cell>
          <cell r="B1862">
            <v>40</v>
          </cell>
          <cell r="C1862">
            <v>44119</v>
          </cell>
          <cell r="D1862">
            <v>6</v>
          </cell>
          <cell r="E1862" t="str">
            <v>MEDUV3051962</v>
          </cell>
          <cell r="F1862" t="str">
            <v>ICDN</v>
          </cell>
          <cell r="G1862" t="str">
            <v>M1B/28/02/1</v>
          </cell>
        </row>
        <row r="1863">
          <cell r="A1863" t="str">
            <v>CARU2786535</v>
          </cell>
          <cell r="B1863">
            <v>20</v>
          </cell>
          <cell r="C1863">
            <v>44119</v>
          </cell>
          <cell r="D1863">
            <v>6</v>
          </cell>
          <cell r="E1863" t="str">
            <v>MEDUT2780277</v>
          </cell>
          <cell r="F1863" t="str">
            <v>ICDN</v>
          </cell>
          <cell r="G1863" t="str">
            <v>A1B/41/06/1</v>
          </cell>
        </row>
        <row r="1864">
          <cell r="A1864" t="str">
            <v>TRLU9655198</v>
          </cell>
          <cell r="B1864">
            <v>20</v>
          </cell>
          <cell r="C1864">
            <v>44119</v>
          </cell>
          <cell r="D1864">
            <v>6</v>
          </cell>
          <cell r="E1864" t="str">
            <v>GGZ1143235</v>
          </cell>
          <cell r="F1864" t="str">
            <v>ICDN</v>
          </cell>
          <cell r="G1864" t="str">
            <v>A1B/41/06/2</v>
          </cell>
        </row>
        <row r="1865">
          <cell r="A1865" t="str">
            <v>TCKU3935322</v>
          </cell>
          <cell r="B1865">
            <v>20</v>
          </cell>
          <cell r="C1865">
            <v>44119</v>
          </cell>
          <cell r="D1865">
            <v>6</v>
          </cell>
          <cell r="E1865" t="str">
            <v>FSH0205210</v>
          </cell>
          <cell r="F1865" t="str">
            <v>ICDN</v>
          </cell>
          <cell r="G1865" t="str">
            <v>A1B/57/03/2</v>
          </cell>
        </row>
        <row r="1866">
          <cell r="A1866" t="str">
            <v>CAXU6180768</v>
          </cell>
          <cell r="B1866">
            <v>20</v>
          </cell>
          <cell r="C1866">
            <v>44119</v>
          </cell>
          <cell r="D1866">
            <v>6</v>
          </cell>
          <cell r="E1866" t="str">
            <v>EPIRINDMUM213219</v>
          </cell>
          <cell r="F1866" t="str">
            <v>ICDN</v>
          </cell>
          <cell r="G1866" t="str">
            <v>A1B/23/04/2</v>
          </cell>
        </row>
        <row r="1867">
          <cell r="A1867" t="str">
            <v>TGBU6893164</v>
          </cell>
          <cell r="B1867">
            <v>40</v>
          </cell>
          <cell r="C1867">
            <v>44119</v>
          </cell>
          <cell r="D1867">
            <v>6</v>
          </cell>
          <cell r="E1867" t="str">
            <v>100050295647</v>
          </cell>
          <cell r="F1867" t="str">
            <v>ICDN</v>
          </cell>
          <cell r="G1867" t="str">
            <v>SHED1</v>
          </cell>
        </row>
        <row r="1868">
          <cell r="A1868" t="str">
            <v>DRYU9833382</v>
          </cell>
          <cell r="B1868">
            <v>40</v>
          </cell>
          <cell r="C1868">
            <v>44119</v>
          </cell>
          <cell r="D1868">
            <v>6</v>
          </cell>
          <cell r="E1868" t="str">
            <v>588000037180</v>
          </cell>
          <cell r="F1868" t="str">
            <v>ICDN</v>
          </cell>
          <cell r="G1868" t="str">
            <v>A1A/74/03/3</v>
          </cell>
        </row>
        <row r="1869">
          <cell r="A1869" t="str">
            <v>EITU1084247</v>
          </cell>
          <cell r="B1869">
            <v>40</v>
          </cell>
          <cell r="C1869">
            <v>44119</v>
          </cell>
          <cell r="D1869">
            <v>6</v>
          </cell>
          <cell r="E1869" t="str">
            <v>100080084296</v>
          </cell>
          <cell r="F1869" t="str">
            <v>ICDN</v>
          </cell>
          <cell r="G1869" t="str">
            <v>A1C/52/04/1</v>
          </cell>
        </row>
        <row r="1870">
          <cell r="A1870" t="str">
            <v>CLHU9056342</v>
          </cell>
          <cell r="B1870">
            <v>40</v>
          </cell>
          <cell r="C1870">
            <v>44119</v>
          </cell>
          <cell r="D1870">
            <v>6</v>
          </cell>
          <cell r="E1870" t="str">
            <v>EPIRCHNCWN212249</v>
          </cell>
          <cell r="F1870" t="str">
            <v>ICDN</v>
          </cell>
          <cell r="G1870" t="str">
            <v>A2C/06/05/1</v>
          </cell>
        </row>
        <row r="1871">
          <cell r="A1871" t="str">
            <v>TGBU7148150</v>
          </cell>
          <cell r="B1871">
            <v>40</v>
          </cell>
          <cell r="C1871">
            <v>44119</v>
          </cell>
          <cell r="D1871">
            <v>6</v>
          </cell>
          <cell r="E1871" t="str">
            <v>101000099389</v>
          </cell>
          <cell r="F1871" t="str">
            <v>ICDN</v>
          </cell>
          <cell r="G1871" t="str">
            <v>A1D/76/05/4</v>
          </cell>
        </row>
        <row r="1872">
          <cell r="A1872" t="str">
            <v>TLLU5378350</v>
          </cell>
          <cell r="B1872">
            <v>40</v>
          </cell>
          <cell r="C1872">
            <v>44119</v>
          </cell>
          <cell r="D1872">
            <v>6</v>
          </cell>
          <cell r="E1872" t="str">
            <v>OOLU2114469450</v>
          </cell>
          <cell r="F1872" t="str">
            <v>ICDN</v>
          </cell>
          <cell r="G1872" t="str">
            <v>A2C/10/03/2</v>
          </cell>
        </row>
        <row r="1873">
          <cell r="A1873" t="str">
            <v>IMTU1065635</v>
          </cell>
          <cell r="B1873">
            <v>40</v>
          </cell>
          <cell r="C1873">
            <v>44119</v>
          </cell>
          <cell r="D1873">
            <v>6</v>
          </cell>
          <cell r="E1873" t="str">
            <v>142054720542</v>
          </cell>
          <cell r="F1873" t="str">
            <v>ICDN</v>
          </cell>
          <cell r="G1873" t="str">
            <v>A1A/40/02/2</v>
          </cell>
        </row>
        <row r="1874">
          <cell r="A1874" t="str">
            <v>MSCU7024905</v>
          </cell>
          <cell r="B1874">
            <v>40</v>
          </cell>
          <cell r="C1874">
            <v>44119</v>
          </cell>
          <cell r="D1874">
            <v>6</v>
          </cell>
          <cell r="E1874" t="str">
            <v>MEDUV3054677</v>
          </cell>
          <cell r="F1874" t="str">
            <v>ICDN</v>
          </cell>
          <cell r="G1874" t="str">
            <v>A1D/22/06/2</v>
          </cell>
        </row>
        <row r="1875">
          <cell r="A1875" t="str">
            <v>EGHU9131262</v>
          </cell>
          <cell r="B1875">
            <v>40</v>
          </cell>
          <cell r="C1875">
            <v>44119</v>
          </cell>
          <cell r="D1875">
            <v>6</v>
          </cell>
          <cell r="E1875" t="str">
            <v>100050303101</v>
          </cell>
          <cell r="F1875" t="str">
            <v>ICDN</v>
          </cell>
          <cell r="G1875" t="str">
            <v>A1D/30/05/2</v>
          </cell>
        </row>
        <row r="1876">
          <cell r="A1876" t="str">
            <v>TRHU1042170</v>
          </cell>
          <cell r="B1876">
            <v>20</v>
          </cell>
          <cell r="C1876">
            <v>44119</v>
          </cell>
          <cell r="D1876">
            <v>6</v>
          </cell>
          <cell r="E1876" t="str">
            <v>CNCP995438</v>
          </cell>
          <cell r="F1876" t="str">
            <v>ICDN</v>
          </cell>
          <cell r="G1876" t="str">
            <v>DG1</v>
          </cell>
        </row>
        <row r="1877">
          <cell r="A1877" t="str">
            <v>CMAU3057597</v>
          </cell>
          <cell r="B1877">
            <v>20</v>
          </cell>
          <cell r="C1877">
            <v>44119</v>
          </cell>
          <cell r="D1877">
            <v>6</v>
          </cell>
          <cell r="E1877" t="str">
            <v>DJA0538166</v>
          </cell>
          <cell r="F1877" t="str">
            <v>ICDN</v>
          </cell>
          <cell r="G1877" t="str">
            <v>CFS1</v>
          </cell>
        </row>
        <row r="1878">
          <cell r="A1878" t="str">
            <v>APZU3406564</v>
          </cell>
          <cell r="B1878">
            <v>20</v>
          </cell>
          <cell r="C1878">
            <v>44119</v>
          </cell>
          <cell r="D1878">
            <v>6</v>
          </cell>
          <cell r="E1878" t="str">
            <v>EID0320458</v>
          </cell>
          <cell r="F1878" t="str">
            <v>ICDN</v>
          </cell>
          <cell r="G1878" t="str">
            <v>A1B/49/05/1</v>
          </cell>
        </row>
        <row r="1879">
          <cell r="A1879" t="str">
            <v>HMCU9146378</v>
          </cell>
          <cell r="B1879">
            <v>40</v>
          </cell>
          <cell r="C1879">
            <v>44119</v>
          </cell>
          <cell r="D1879">
            <v>6</v>
          </cell>
          <cell r="E1879" t="str">
            <v>141089345855</v>
          </cell>
          <cell r="F1879" t="str">
            <v>ICDN</v>
          </cell>
          <cell r="G1879" t="str">
            <v>M0A/14/03/1</v>
          </cell>
        </row>
        <row r="1880">
          <cell r="A1880" t="str">
            <v>MRKU5747841</v>
          </cell>
          <cell r="B1880">
            <v>40</v>
          </cell>
          <cell r="C1880">
            <v>44119</v>
          </cell>
          <cell r="D1880">
            <v>6</v>
          </cell>
          <cell r="E1880" t="str">
            <v>911143548</v>
          </cell>
          <cell r="F1880" t="str">
            <v>ICDN</v>
          </cell>
          <cell r="G1880" t="str">
            <v>A1A/62/05/1</v>
          </cell>
        </row>
        <row r="1881">
          <cell r="A1881" t="str">
            <v>MRSU3562327</v>
          </cell>
          <cell r="B1881">
            <v>40</v>
          </cell>
          <cell r="C1881">
            <v>44119</v>
          </cell>
          <cell r="D1881">
            <v>6</v>
          </cell>
          <cell r="E1881" t="str">
            <v>204369821</v>
          </cell>
          <cell r="F1881" t="str">
            <v>ICDN</v>
          </cell>
          <cell r="G1881" t="str">
            <v>A1A/62/05/3</v>
          </cell>
        </row>
        <row r="1882">
          <cell r="A1882" t="str">
            <v>TCKU7015092</v>
          </cell>
          <cell r="B1882">
            <v>40</v>
          </cell>
          <cell r="C1882">
            <v>44119</v>
          </cell>
          <cell r="D1882">
            <v>6</v>
          </cell>
          <cell r="E1882" t="str">
            <v>205097181</v>
          </cell>
          <cell r="F1882" t="str">
            <v>ICDN</v>
          </cell>
          <cell r="G1882" t="str">
            <v>M0A/26/01/1</v>
          </cell>
        </row>
        <row r="1883">
          <cell r="A1883" t="str">
            <v>CLHU9055916</v>
          </cell>
          <cell r="B1883">
            <v>40</v>
          </cell>
          <cell r="C1883">
            <v>44119</v>
          </cell>
          <cell r="D1883">
            <v>6</v>
          </cell>
          <cell r="E1883" t="str">
            <v>EPIRCHNCWN212249</v>
          </cell>
          <cell r="F1883" t="str">
            <v>ICDN</v>
          </cell>
          <cell r="G1883" t="str">
            <v>M0A/32/01/2</v>
          </cell>
        </row>
        <row r="1884">
          <cell r="A1884" t="str">
            <v>CAIU8252612</v>
          </cell>
          <cell r="B1884">
            <v>40</v>
          </cell>
          <cell r="C1884">
            <v>44119</v>
          </cell>
          <cell r="D1884">
            <v>6</v>
          </cell>
          <cell r="E1884" t="str">
            <v>205319917</v>
          </cell>
          <cell r="F1884" t="str">
            <v>ICDN</v>
          </cell>
          <cell r="G1884" t="str">
            <v>A1A/62/06/3</v>
          </cell>
        </row>
        <row r="1885">
          <cell r="A1885" t="str">
            <v>EGHU9220694</v>
          </cell>
          <cell r="B1885">
            <v>40</v>
          </cell>
          <cell r="C1885">
            <v>44119</v>
          </cell>
          <cell r="D1885">
            <v>6</v>
          </cell>
          <cell r="E1885" t="str">
            <v>143071431454</v>
          </cell>
          <cell r="F1885" t="str">
            <v>ICDN</v>
          </cell>
          <cell r="G1885" t="str">
            <v>A2C/44/04/1</v>
          </cell>
        </row>
        <row r="1886">
          <cell r="A1886" t="str">
            <v>SUDU8895792</v>
          </cell>
          <cell r="B1886">
            <v>40</v>
          </cell>
          <cell r="C1886">
            <v>44119</v>
          </cell>
          <cell r="D1886">
            <v>6</v>
          </cell>
          <cell r="E1886" t="str">
            <v>204979859</v>
          </cell>
          <cell r="F1886" t="str">
            <v>ICDN</v>
          </cell>
          <cell r="G1886" t="str">
            <v>A2C/18/04/1</v>
          </cell>
        </row>
        <row r="1887">
          <cell r="A1887" t="str">
            <v>MEDU4004413</v>
          </cell>
          <cell r="B1887">
            <v>40</v>
          </cell>
          <cell r="C1887">
            <v>44119</v>
          </cell>
          <cell r="D1887">
            <v>6</v>
          </cell>
          <cell r="E1887" t="e">
            <v>#N/A</v>
          </cell>
          <cell r="F1887" t="str">
            <v>ICDN</v>
          </cell>
          <cell r="G1887" t="str">
            <v>A2C/18/05/2</v>
          </cell>
        </row>
        <row r="1888">
          <cell r="A1888" t="str">
            <v>FDCU0470787</v>
          </cell>
          <cell r="B1888">
            <v>40</v>
          </cell>
          <cell r="C1888">
            <v>44119</v>
          </cell>
          <cell r="D1888">
            <v>6</v>
          </cell>
          <cell r="E1888" t="str">
            <v>CANA27972800</v>
          </cell>
          <cell r="F1888" t="str">
            <v>ICDN</v>
          </cell>
          <cell r="G1888" t="str">
            <v>A1A/74/05/4</v>
          </cell>
        </row>
        <row r="1889">
          <cell r="A1889" t="str">
            <v>CMAU4853222</v>
          </cell>
          <cell r="B1889">
            <v>40</v>
          </cell>
          <cell r="C1889">
            <v>44119</v>
          </cell>
          <cell r="D1889">
            <v>6</v>
          </cell>
          <cell r="E1889" t="str">
            <v>CNWW033625</v>
          </cell>
          <cell r="F1889" t="str">
            <v>ICDN</v>
          </cell>
          <cell r="G1889" t="str">
            <v>A1C/56/04/2</v>
          </cell>
        </row>
        <row r="1890">
          <cell r="A1890" t="str">
            <v>FFAU2099153</v>
          </cell>
          <cell r="B1890">
            <v>40</v>
          </cell>
          <cell r="C1890">
            <v>44119</v>
          </cell>
          <cell r="D1890">
            <v>6</v>
          </cell>
          <cell r="E1890" t="str">
            <v>HLCUSHA2009ATCX7</v>
          </cell>
          <cell r="F1890" t="str">
            <v>ICDN</v>
          </cell>
          <cell r="G1890" t="str">
            <v>A3D/04/02/1</v>
          </cell>
        </row>
        <row r="1891">
          <cell r="A1891" t="str">
            <v>DFSU7301062</v>
          </cell>
          <cell r="B1891">
            <v>40</v>
          </cell>
          <cell r="C1891">
            <v>44119</v>
          </cell>
          <cell r="D1891">
            <v>6</v>
          </cell>
          <cell r="E1891" t="str">
            <v>140001256250</v>
          </cell>
          <cell r="F1891" t="str">
            <v>ICDN</v>
          </cell>
          <cell r="G1891" t="str">
            <v>A1A/74/05/2</v>
          </cell>
        </row>
        <row r="1892">
          <cell r="A1892" t="str">
            <v>TEMU6174324</v>
          </cell>
          <cell r="B1892">
            <v>40</v>
          </cell>
          <cell r="C1892">
            <v>44119</v>
          </cell>
          <cell r="D1892">
            <v>6</v>
          </cell>
          <cell r="E1892" t="str">
            <v>300000043680</v>
          </cell>
          <cell r="F1892" t="str">
            <v>ICDN</v>
          </cell>
          <cell r="G1892" t="str">
            <v>A1D/32/03/3</v>
          </cell>
        </row>
        <row r="1893">
          <cell r="A1893" t="str">
            <v>EGHU9339718</v>
          </cell>
          <cell r="B1893">
            <v>40</v>
          </cell>
          <cell r="C1893">
            <v>44119</v>
          </cell>
          <cell r="D1893">
            <v>6</v>
          </cell>
          <cell r="E1893" t="str">
            <v>159000025620</v>
          </cell>
          <cell r="F1893" t="str">
            <v>ICDN</v>
          </cell>
          <cell r="G1893" t="str">
            <v>A1C/48/03/1</v>
          </cell>
        </row>
        <row r="1894">
          <cell r="A1894" t="str">
            <v>TRHU1453947</v>
          </cell>
          <cell r="B1894">
            <v>20</v>
          </cell>
          <cell r="C1894">
            <v>44119</v>
          </cell>
          <cell r="D1894">
            <v>6</v>
          </cell>
          <cell r="E1894" t="str">
            <v>NB0BGC168700</v>
          </cell>
          <cell r="F1894" t="str">
            <v>ICDN</v>
          </cell>
          <cell r="G1894" t="str">
            <v>CFS1</v>
          </cell>
        </row>
        <row r="1895">
          <cell r="A1895" t="str">
            <v>DRYU2184260</v>
          </cell>
          <cell r="B1895">
            <v>20</v>
          </cell>
          <cell r="C1895">
            <v>44119</v>
          </cell>
          <cell r="D1895">
            <v>6</v>
          </cell>
          <cell r="E1895" t="str">
            <v>HUHG00621000</v>
          </cell>
          <cell r="F1895" t="str">
            <v>ICDN</v>
          </cell>
          <cell r="G1895" t="str">
            <v>CFS1D</v>
          </cell>
        </row>
        <row r="1896">
          <cell r="A1896" t="str">
            <v>CLOU4163917</v>
          </cell>
          <cell r="B1896">
            <v>40</v>
          </cell>
          <cell r="C1896">
            <v>44119</v>
          </cell>
          <cell r="D1896">
            <v>6</v>
          </cell>
          <cell r="E1896" t="str">
            <v>911198576</v>
          </cell>
          <cell r="F1896" t="str">
            <v>ICDN</v>
          </cell>
          <cell r="G1896" t="str">
            <v>SHED2</v>
          </cell>
        </row>
        <row r="1897">
          <cell r="A1897" t="str">
            <v>CAIU9695404</v>
          </cell>
          <cell r="B1897">
            <v>40</v>
          </cell>
          <cell r="C1897">
            <v>44119</v>
          </cell>
          <cell r="D1897">
            <v>6</v>
          </cell>
          <cell r="E1897" t="str">
            <v>SHZ3035442</v>
          </cell>
          <cell r="F1897" t="str">
            <v>ICDN</v>
          </cell>
          <cell r="G1897" t="str">
            <v>CFS1E</v>
          </cell>
        </row>
        <row r="1898">
          <cell r="A1898" t="str">
            <v>MSKU0217748</v>
          </cell>
          <cell r="B1898">
            <v>40</v>
          </cell>
          <cell r="C1898">
            <v>44119</v>
          </cell>
          <cell r="D1898">
            <v>6</v>
          </cell>
          <cell r="E1898" t="str">
            <v>205310736</v>
          </cell>
          <cell r="F1898" t="str">
            <v>ICDN</v>
          </cell>
          <cell r="G1898" t="str">
            <v>A2A/28/02/2</v>
          </cell>
        </row>
        <row r="1899">
          <cell r="A1899" t="str">
            <v>MEDU1355950</v>
          </cell>
          <cell r="B1899">
            <v>20</v>
          </cell>
          <cell r="C1899">
            <v>44119</v>
          </cell>
          <cell r="D1899">
            <v>6</v>
          </cell>
          <cell r="E1899" t="str">
            <v>MEDUT2776788</v>
          </cell>
          <cell r="F1899" t="str">
            <v>ICDN</v>
          </cell>
          <cell r="G1899" t="str">
            <v>CFS1</v>
          </cell>
        </row>
        <row r="1900">
          <cell r="A1900" t="str">
            <v>MSKU9697329</v>
          </cell>
          <cell r="B1900">
            <v>40</v>
          </cell>
          <cell r="C1900">
            <v>44119</v>
          </cell>
          <cell r="D1900">
            <v>6</v>
          </cell>
          <cell r="E1900" t="str">
            <v>204806428</v>
          </cell>
          <cell r="F1900" t="str">
            <v>ICDN</v>
          </cell>
          <cell r="G1900" t="str">
            <v>SHED2</v>
          </cell>
        </row>
        <row r="1901">
          <cell r="A1901" t="str">
            <v>MAEU4229055</v>
          </cell>
          <cell r="B1901">
            <v>40</v>
          </cell>
          <cell r="C1901">
            <v>44119</v>
          </cell>
          <cell r="D1901">
            <v>6</v>
          </cell>
          <cell r="E1901" t="e">
            <v>#N/A</v>
          </cell>
          <cell r="F1901" t="str">
            <v>ICDN</v>
          </cell>
          <cell r="G1901" t="str">
            <v>CFS1E</v>
          </cell>
        </row>
        <row r="1902">
          <cell r="A1902" t="str">
            <v>HMCU3055136</v>
          </cell>
          <cell r="B1902">
            <v>20</v>
          </cell>
          <cell r="C1902">
            <v>44119</v>
          </cell>
          <cell r="D1902">
            <v>6</v>
          </cell>
          <cell r="E1902" t="str">
            <v>100050288608</v>
          </cell>
          <cell r="F1902" t="str">
            <v>ICDN</v>
          </cell>
          <cell r="G1902" t="str">
            <v>FIRE</v>
          </cell>
        </row>
        <row r="1903">
          <cell r="A1903" t="str">
            <v>ESPU2015328</v>
          </cell>
          <cell r="B1903">
            <v>20</v>
          </cell>
          <cell r="C1903">
            <v>44119</v>
          </cell>
          <cell r="D1903">
            <v>6</v>
          </cell>
          <cell r="E1903" t="str">
            <v>EPIRCHNSHN268616</v>
          </cell>
          <cell r="F1903" t="str">
            <v>ICDN</v>
          </cell>
          <cell r="G1903" t="str">
            <v>CFS1D</v>
          </cell>
        </row>
        <row r="1904">
          <cell r="A1904" t="str">
            <v>EGHU3582470</v>
          </cell>
          <cell r="B1904">
            <v>20</v>
          </cell>
          <cell r="C1904">
            <v>44119</v>
          </cell>
          <cell r="D1904">
            <v>6</v>
          </cell>
          <cell r="E1904" t="str">
            <v>002000347376</v>
          </cell>
          <cell r="F1904" t="str">
            <v>ICDN</v>
          </cell>
          <cell r="G1904" t="str">
            <v>CFS1D</v>
          </cell>
        </row>
        <row r="1905">
          <cell r="A1905" t="str">
            <v>MSKU1130025</v>
          </cell>
          <cell r="B1905">
            <v>40</v>
          </cell>
          <cell r="C1905">
            <v>44119</v>
          </cell>
          <cell r="D1905">
            <v>6</v>
          </cell>
          <cell r="E1905">
            <v>205314358</v>
          </cell>
          <cell r="F1905" t="str">
            <v>ICDN</v>
          </cell>
          <cell r="G1905" t="str">
            <v>A1C/84/06/2</v>
          </cell>
        </row>
        <row r="1906">
          <cell r="A1906" t="str">
            <v>MRKU4847928</v>
          </cell>
          <cell r="B1906">
            <v>40</v>
          </cell>
          <cell r="C1906">
            <v>44119</v>
          </cell>
          <cell r="D1906">
            <v>6</v>
          </cell>
          <cell r="E1906" t="str">
            <v>R02911104</v>
          </cell>
          <cell r="F1906" t="str">
            <v>ICDN</v>
          </cell>
          <cell r="G1906" t="str">
            <v>A1D/48/02/1</v>
          </cell>
        </row>
        <row r="1907">
          <cell r="A1907" t="str">
            <v>CMAU7233863</v>
          </cell>
          <cell r="B1907">
            <v>40</v>
          </cell>
          <cell r="C1907">
            <v>44119</v>
          </cell>
          <cell r="D1907">
            <v>6</v>
          </cell>
          <cell r="E1907" t="str">
            <v>NBRF006153</v>
          </cell>
          <cell r="F1907" t="str">
            <v>ICDN</v>
          </cell>
          <cell r="G1907" t="str">
            <v>A1D/44/03/3</v>
          </cell>
        </row>
        <row r="1908">
          <cell r="A1908" t="str">
            <v>TCLU7373961</v>
          </cell>
          <cell r="B1908">
            <v>20</v>
          </cell>
          <cell r="C1908">
            <v>44119</v>
          </cell>
          <cell r="D1908">
            <v>6</v>
          </cell>
          <cell r="E1908" t="str">
            <v>GGZ1145562</v>
          </cell>
          <cell r="F1908" t="str">
            <v>ICDN</v>
          </cell>
          <cell r="G1908" t="str">
            <v>A1B/51/03/1</v>
          </cell>
        </row>
        <row r="1909">
          <cell r="A1909" t="str">
            <v>FCIU3421683</v>
          </cell>
          <cell r="B1909">
            <v>20</v>
          </cell>
          <cell r="C1909">
            <v>44119</v>
          </cell>
          <cell r="D1909">
            <v>6</v>
          </cell>
          <cell r="E1909" t="str">
            <v>NBYE126882</v>
          </cell>
          <cell r="F1909" t="str">
            <v>ICDN</v>
          </cell>
          <cell r="G1909" t="str">
            <v>FIRE</v>
          </cell>
        </row>
        <row r="1910">
          <cell r="A1910" t="str">
            <v>MAGU5193519</v>
          </cell>
          <cell r="B1910">
            <v>40</v>
          </cell>
          <cell r="C1910">
            <v>44119</v>
          </cell>
          <cell r="D1910">
            <v>6</v>
          </cell>
          <cell r="E1910">
            <v>204507148</v>
          </cell>
          <cell r="F1910" t="str">
            <v>ICDN</v>
          </cell>
          <cell r="G1910" t="str">
            <v>A1A/38/03/1</v>
          </cell>
        </row>
        <row r="1911">
          <cell r="A1911" t="str">
            <v>HLBU3450480</v>
          </cell>
          <cell r="B1911">
            <v>20</v>
          </cell>
          <cell r="C1911">
            <v>44119</v>
          </cell>
          <cell r="D1911">
            <v>6</v>
          </cell>
          <cell r="E1911" t="str">
            <v>HLCUCA4200946144</v>
          </cell>
          <cell r="F1911" t="str">
            <v>ICDN</v>
          </cell>
          <cell r="G1911" t="str">
            <v>CFS1</v>
          </cell>
        </row>
        <row r="1912">
          <cell r="A1912" t="str">
            <v>MAEU4716768</v>
          </cell>
          <cell r="B1912">
            <v>20</v>
          </cell>
          <cell r="C1912">
            <v>44119</v>
          </cell>
          <cell r="D1912">
            <v>6</v>
          </cell>
          <cell r="E1912">
            <v>911206919</v>
          </cell>
          <cell r="F1912" t="str">
            <v>ICDN</v>
          </cell>
          <cell r="G1912" t="str">
            <v>CFS1</v>
          </cell>
        </row>
        <row r="1913">
          <cell r="A1913" t="str">
            <v>MRKU5454191</v>
          </cell>
          <cell r="B1913">
            <v>40</v>
          </cell>
          <cell r="C1913">
            <v>44119</v>
          </cell>
          <cell r="D1913">
            <v>6</v>
          </cell>
          <cell r="E1913">
            <v>204806428</v>
          </cell>
          <cell r="F1913" t="str">
            <v>ICDN</v>
          </cell>
          <cell r="G1913" t="str">
            <v>A1A/38/05/2</v>
          </cell>
        </row>
        <row r="1914">
          <cell r="A1914" t="str">
            <v>MSKU9997732</v>
          </cell>
          <cell r="B1914">
            <v>40</v>
          </cell>
          <cell r="C1914">
            <v>44119</v>
          </cell>
          <cell r="D1914">
            <v>6</v>
          </cell>
          <cell r="E1914">
            <v>204956066</v>
          </cell>
          <cell r="F1914" t="str">
            <v>ICDN</v>
          </cell>
          <cell r="G1914" t="str">
            <v>A1A/38/04/3</v>
          </cell>
        </row>
        <row r="1915">
          <cell r="A1915" t="str">
            <v>TCNU2129862</v>
          </cell>
          <cell r="B1915">
            <v>40</v>
          </cell>
          <cell r="C1915">
            <v>44119</v>
          </cell>
          <cell r="D1915">
            <v>6</v>
          </cell>
          <cell r="E1915">
            <v>150000040757</v>
          </cell>
          <cell r="F1915" t="str">
            <v>ICDN</v>
          </cell>
          <cell r="G1915" t="str">
            <v>A1D/44/05/2</v>
          </cell>
        </row>
        <row r="1916">
          <cell r="A1916" t="str">
            <v>MRKU6212654</v>
          </cell>
          <cell r="B1916">
            <v>40</v>
          </cell>
          <cell r="C1916">
            <v>44119</v>
          </cell>
          <cell r="D1916">
            <v>6</v>
          </cell>
          <cell r="E1916">
            <v>205154462</v>
          </cell>
          <cell r="F1916" t="str">
            <v>ICDN</v>
          </cell>
          <cell r="G1916" t="str">
            <v>A1C/52/06/1</v>
          </cell>
        </row>
        <row r="1917">
          <cell r="A1917" t="str">
            <v>HASU4220057</v>
          </cell>
          <cell r="B1917">
            <v>40</v>
          </cell>
          <cell r="C1917">
            <v>44119</v>
          </cell>
          <cell r="D1917">
            <v>6</v>
          </cell>
          <cell r="E1917">
            <v>205154549</v>
          </cell>
          <cell r="F1917" t="str">
            <v>ICDN</v>
          </cell>
          <cell r="G1917" t="str">
            <v>A1A/80/02/2</v>
          </cell>
        </row>
        <row r="1918">
          <cell r="A1918" t="str">
            <v>TCKU6121000</v>
          </cell>
          <cell r="B1918">
            <v>40</v>
          </cell>
          <cell r="C1918">
            <v>44119</v>
          </cell>
          <cell r="D1918">
            <v>6</v>
          </cell>
          <cell r="E1918">
            <v>205167009</v>
          </cell>
          <cell r="F1918" t="str">
            <v>ICDN</v>
          </cell>
          <cell r="G1918" t="str">
            <v>A1A/84/05/3</v>
          </cell>
        </row>
        <row r="1919">
          <cell r="A1919" t="str">
            <v>TCNU7750846</v>
          </cell>
          <cell r="B1919">
            <v>40</v>
          </cell>
          <cell r="C1919">
            <v>44119</v>
          </cell>
          <cell r="D1919">
            <v>6</v>
          </cell>
          <cell r="E1919" t="str">
            <v>EPIRCHNTAO213197</v>
          </cell>
          <cell r="F1919" t="str">
            <v>ICDN</v>
          </cell>
          <cell r="G1919" t="str">
            <v>CFS1E</v>
          </cell>
        </row>
        <row r="1920">
          <cell r="A1920" t="str">
            <v>DFSU2223096</v>
          </cell>
          <cell r="B1920">
            <v>20</v>
          </cell>
          <cell r="C1920">
            <v>44119</v>
          </cell>
          <cell r="D1920">
            <v>6</v>
          </cell>
          <cell r="E1920" t="str">
            <v>EPIRINDMUN207796</v>
          </cell>
          <cell r="F1920" t="str">
            <v>ICDN</v>
          </cell>
          <cell r="G1920" t="str">
            <v>A1B/73/06/1</v>
          </cell>
        </row>
        <row r="1921">
          <cell r="A1921" t="str">
            <v>OOCU8443006</v>
          </cell>
          <cell r="B1921">
            <v>40</v>
          </cell>
          <cell r="C1921">
            <v>44119</v>
          </cell>
          <cell r="D1921">
            <v>6</v>
          </cell>
          <cell r="E1921" t="str">
            <v>OOLU2646793660</v>
          </cell>
          <cell r="F1921" t="str">
            <v>ICDN</v>
          </cell>
          <cell r="G1921" t="str">
            <v>M2A/10/02/1</v>
          </cell>
        </row>
        <row r="1922">
          <cell r="A1922" t="str">
            <v>PONU7843661</v>
          </cell>
          <cell r="B1922">
            <v>40</v>
          </cell>
          <cell r="C1922">
            <v>44119</v>
          </cell>
          <cell r="D1922">
            <v>6</v>
          </cell>
          <cell r="E1922">
            <v>205201857</v>
          </cell>
          <cell r="F1922" t="str">
            <v>ICDN</v>
          </cell>
          <cell r="G1922" t="str">
            <v>M2A/22/03/1</v>
          </cell>
        </row>
        <row r="1923">
          <cell r="A1923" t="str">
            <v>SUDU8574658</v>
          </cell>
          <cell r="B1923">
            <v>40</v>
          </cell>
          <cell r="C1923">
            <v>44119</v>
          </cell>
          <cell r="D1923">
            <v>6</v>
          </cell>
          <cell r="E1923">
            <v>205139982</v>
          </cell>
          <cell r="F1923" t="str">
            <v>ICDN</v>
          </cell>
          <cell r="G1923" t="str">
            <v>A2D/08/02/2</v>
          </cell>
        </row>
        <row r="1924">
          <cell r="A1924" t="str">
            <v>MSKU8965860</v>
          </cell>
          <cell r="B1924">
            <v>40</v>
          </cell>
          <cell r="C1924">
            <v>44119</v>
          </cell>
          <cell r="D1924">
            <v>6</v>
          </cell>
          <cell r="E1924">
            <v>204750381</v>
          </cell>
          <cell r="F1924" t="str">
            <v>ICDN</v>
          </cell>
          <cell r="G1924" t="str">
            <v>A2A/40/03/2</v>
          </cell>
        </row>
        <row r="1925">
          <cell r="A1925" t="str">
            <v>MRKU6123881</v>
          </cell>
          <cell r="B1925">
            <v>40</v>
          </cell>
          <cell r="C1925">
            <v>44119</v>
          </cell>
          <cell r="D1925">
            <v>6</v>
          </cell>
          <cell r="E1925" t="str">
            <v>204984438</v>
          </cell>
          <cell r="F1925" t="str">
            <v>ICDN</v>
          </cell>
          <cell r="G1925" t="str">
            <v>A1C/74/03/4</v>
          </cell>
        </row>
        <row r="1926">
          <cell r="A1926" t="str">
            <v>TCNU8335979</v>
          </cell>
          <cell r="B1926">
            <v>40</v>
          </cell>
          <cell r="C1926">
            <v>44119</v>
          </cell>
          <cell r="D1926">
            <v>6</v>
          </cell>
          <cell r="E1926" t="str">
            <v>SIJ0296400</v>
          </cell>
          <cell r="F1926" t="str">
            <v>ICDN</v>
          </cell>
          <cell r="G1926" t="str">
            <v>A2D/28/04/1</v>
          </cell>
        </row>
        <row r="1927">
          <cell r="A1927" t="str">
            <v>MSKU9751688</v>
          </cell>
          <cell r="B1927">
            <v>40</v>
          </cell>
          <cell r="C1927">
            <v>44119</v>
          </cell>
          <cell r="D1927">
            <v>6</v>
          </cell>
          <cell r="E1927" t="str">
            <v>205077382</v>
          </cell>
          <cell r="F1927" t="str">
            <v>ICDN</v>
          </cell>
          <cell r="G1927" t="str">
            <v>CFS1E</v>
          </cell>
        </row>
        <row r="1928">
          <cell r="A1928" t="str">
            <v>MSKU1687880</v>
          </cell>
          <cell r="B1928">
            <v>40</v>
          </cell>
          <cell r="C1928">
            <v>44119</v>
          </cell>
          <cell r="D1928">
            <v>6</v>
          </cell>
          <cell r="E1928" t="str">
            <v>205067523</v>
          </cell>
          <cell r="F1928" t="str">
            <v>ICDN</v>
          </cell>
          <cell r="G1928" t="str">
            <v>SHED2</v>
          </cell>
        </row>
        <row r="1929">
          <cell r="A1929" t="str">
            <v>MRKU2172804</v>
          </cell>
          <cell r="B1929">
            <v>40</v>
          </cell>
          <cell r="C1929">
            <v>44119</v>
          </cell>
          <cell r="D1929">
            <v>6</v>
          </cell>
          <cell r="E1929" t="str">
            <v>204478311</v>
          </cell>
          <cell r="F1929" t="str">
            <v>ICDN</v>
          </cell>
          <cell r="G1929" t="str">
            <v>SHED2</v>
          </cell>
        </row>
        <row r="1930">
          <cell r="A1930" t="str">
            <v>FBLU0188550</v>
          </cell>
          <cell r="B1930">
            <v>40</v>
          </cell>
          <cell r="C1930">
            <v>44119</v>
          </cell>
          <cell r="D1930">
            <v>6</v>
          </cell>
          <cell r="E1930" t="str">
            <v>COSU6276262140</v>
          </cell>
          <cell r="F1930" t="str">
            <v>ICDN</v>
          </cell>
          <cell r="G1930" t="str">
            <v>A2D/16/02/3</v>
          </cell>
        </row>
        <row r="1931">
          <cell r="A1931" t="str">
            <v>MEDU5846801</v>
          </cell>
          <cell r="B1931">
            <v>20</v>
          </cell>
          <cell r="C1931">
            <v>44119</v>
          </cell>
          <cell r="D1931">
            <v>6</v>
          </cell>
          <cell r="E1931" t="str">
            <v>MEDUT2776788</v>
          </cell>
          <cell r="F1931" t="str">
            <v>ICDN</v>
          </cell>
          <cell r="G1931" t="str">
            <v>A1B/43/05/2</v>
          </cell>
        </row>
        <row r="1932">
          <cell r="A1932" t="str">
            <v>DFSU7734653</v>
          </cell>
          <cell r="B1932">
            <v>40</v>
          </cell>
          <cell r="C1932">
            <v>44119</v>
          </cell>
          <cell r="D1932">
            <v>6</v>
          </cell>
          <cell r="E1932" t="str">
            <v>EPIRCHNTAO213473</v>
          </cell>
          <cell r="F1932" t="str">
            <v>ICDN</v>
          </cell>
          <cell r="G1932" t="str">
            <v>A2C/10/02/1</v>
          </cell>
        </row>
        <row r="1933">
          <cell r="A1933" t="str">
            <v>CAAU5348894</v>
          </cell>
          <cell r="B1933">
            <v>40</v>
          </cell>
          <cell r="C1933">
            <v>44119</v>
          </cell>
          <cell r="D1933">
            <v>6</v>
          </cell>
          <cell r="E1933" t="str">
            <v>142001452802</v>
          </cell>
          <cell r="F1933" t="str">
            <v>ICDN</v>
          </cell>
          <cell r="G1933" t="str">
            <v>A2D/16/05/3</v>
          </cell>
        </row>
        <row r="1934">
          <cell r="A1934" t="str">
            <v>CAAU5053928</v>
          </cell>
          <cell r="B1934">
            <v>40</v>
          </cell>
          <cell r="C1934">
            <v>44119</v>
          </cell>
          <cell r="D1934">
            <v>6</v>
          </cell>
          <cell r="E1934" t="str">
            <v>142052984852</v>
          </cell>
          <cell r="F1934" t="str">
            <v>ICDN</v>
          </cell>
          <cell r="G1934" t="str">
            <v>A2C/02/02/1</v>
          </cell>
        </row>
        <row r="1935">
          <cell r="A1935" t="str">
            <v>DFSU6215062</v>
          </cell>
          <cell r="B1935">
            <v>40</v>
          </cell>
          <cell r="C1935">
            <v>44119</v>
          </cell>
          <cell r="D1935">
            <v>6</v>
          </cell>
          <cell r="E1935" t="str">
            <v>EPIRCHNCWN212249</v>
          </cell>
          <cell r="F1935" t="str">
            <v>ICDN</v>
          </cell>
          <cell r="G1935" t="str">
            <v>A1C/84/05/2</v>
          </cell>
        </row>
        <row r="1936">
          <cell r="A1936" t="str">
            <v>TGBU6285185</v>
          </cell>
          <cell r="B1936">
            <v>40</v>
          </cell>
          <cell r="C1936">
            <v>44119</v>
          </cell>
          <cell r="D1936">
            <v>6</v>
          </cell>
          <cell r="E1936" t="str">
            <v>146000816498</v>
          </cell>
          <cell r="F1936" t="str">
            <v>ICDN</v>
          </cell>
          <cell r="G1936" t="str">
            <v>A1D/30/04/2</v>
          </cell>
        </row>
        <row r="1937">
          <cell r="A1937" t="str">
            <v>DFSU6476132</v>
          </cell>
          <cell r="B1937">
            <v>40</v>
          </cell>
          <cell r="C1937">
            <v>44119</v>
          </cell>
          <cell r="D1937">
            <v>6</v>
          </cell>
          <cell r="E1937" t="str">
            <v>EPIRCHNSHN268165</v>
          </cell>
          <cell r="F1937" t="str">
            <v>ICDN</v>
          </cell>
          <cell r="G1937" t="str">
            <v>CFS1B</v>
          </cell>
        </row>
        <row r="1938">
          <cell r="A1938" t="str">
            <v>EISU9439020</v>
          </cell>
          <cell r="B1938">
            <v>40</v>
          </cell>
          <cell r="C1938">
            <v>44119</v>
          </cell>
          <cell r="D1938">
            <v>6</v>
          </cell>
          <cell r="E1938" t="str">
            <v>157000144878</v>
          </cell>
          <cell r="F1938" t="str">
            <v>ICDN</v>
          </cell>
          <cell r="G1938" t="str">
            <v>CFS1B</v>
          </cell>
        </row>
        <row r="1939">
          <cell r="A1939" t="str">
            <v>BMOU5470457</v>
          </cell>
          <cell r="B1939">
            <v>40</v>
          </cell>
          <cell r="C1939">
            <v>44119</v>
          </cell>
          <cell r="D1939">
            <v>6</v>
          </cell>
          <cell r="E1939" t="str">
            <v>140001232709</v>
          </cell>
          <cell r="F1939" t="str">
            <v>ICDN</v>
          </cell>
          <cell r="G1939" t="str">
            <v>CFS1B</v>
          </cell>
        </row>
        <row r="1940">
          <cell r="A1940" t="str">
            <v>APZU3242795</v>
          </cell>
          <cell r="B1940">
            <v>20</v>
          </cell>
          <cell r="C1940">
            <v>44119</v>
          </cell>
          <cell r="D1940">
            <v>6</v>
          </cell>
          <cell r="E1940" t="str">
            <v>FSH0205210</v>
          </cell>
          <cell r="F1940" t="str">
            <v>ICDN</v>
          </cell>
          <cell r="G1940" t="str">
            <v>A1B/23/05/1</v>
          </cell>
        </row>
        <row r="1941">
          <cell r="A1941" t="str">
            <v>TEMU6719722</v>
          </cell>
          <cell r="B1941">
            <v>40</v>
          </cell>
          <cell r="C1941">
            <v>44119</v>
          </cell>
          <cell r="D1941">
            <v>6</v>
          </cell>
          <cell r="E1941" t="str">
            <v>CBO0205254</v>
          </cell>
          <cell r="F1941" t="str">
            <v>ICDN</v>
          </cell>
          <cell r="G1941" t="str">
            <v>A1D/60/05/2</v>
          </cell>
        </row>
        <row r="1942">
          <cell r="A1942" t="str">
            <v>TLLU4100426</v>
          </cell>
          <cell r="B1942">
            <v>40</v>
          </cell>
          <cell r="C1942">
            <v>44119</v>
          </cell>
          <cell r="D1942">
            <v>6</v>
          </cell>
          <cell r="E1942" t="str">
            <v>142052756787</v>
          </cell>
          <cell r="F1942" t="str">
            <v>ICDN</v>
          </cell>
          <cell r="G1942" t="str">
            <v>CFS1B</v>
          </cell>
        </row>
        <row r="1943">
          <cell r="A1943" t="str">
            <v>FCIU9030449</v>
          </cell>
          <cell r="B1943">
            <v>40</v>
          </cell>
          <cell r="C1943">
            <v>44119</v>
          </cell>
          <cell r="D1943">
            <v>6</v>
          </cell>
          <cell r="E1943" t="e">
            <v>#N/A</v>
          </cell>
          <cell r="F1943" t="str">
            <v>ICDN</v>
          </cell>
          <cell r="G1943" t="str">
            <v>M1A/44/02/1</v>
          </cell>
        </row>
        <row r="1944">
          <cell r="A1944" t="str">
            <v>CAIU9789720</v>
          </cell>
          <cell r="B1944">
            <v>40</v>
          </cell>
          <cell r="C1944">
            <v>44119</v>
          </cell>
          <cell r="D1944">
            <v>6</v>
          </cell>
          <cell r="E1944" t="str">
            <v>143075390094</v>
          </cell>
          <cell r="F1944" t="str">
            <v>ICDN</v>
          </cell>
          <cell r="G1944" t="str">
            <v>CFS1C</v>
          </cell>
        </row>
        <row r="1945">
          <cell r="A1945" t="str">
            <v>TGBU8001863</v>
          </cell>
          <cell r="B1945">
            <v>40</v>
          </cell>
          <cell r="C1945">
            <v>44119</v>
          </cell>
          <cell r="D1945">
            <v>6</v>
          </cell>
          <cell r="E1945" t="str">
            <v>MEDUDC427645</v>
          </cell>
          <cell r="F1945" t="str">
            <v>ICDN</v>
          </cell>
          <cell r="G1945" t="str">
            <v>M1A/52/02/2</v>
          </cell>
        </row>
        <row r="1946">
          <cell r="A1946" t="str">
            <v>MEDU8318198</v>
          </cell>
          <cell r="B1946">
            <v>40</v>
          </cell>
          <cell r="C1946">
            <v>44119</v>
          </cell>
          <cell r="D1946">
            <v>6</v>
          </cell>
          <cell r="E1946" t="e">
            <v>#N/A</v>
          </cell>
          <cell r="F1946" t="str">
            <v>ICDN</v>
          </cell>
          <cell r="G1946" t="str">
            <v>A1C/70/02/3</v>
          </cell>
        </row>
        <row r="1947">
          <cell r="A1947" t="str">
            <v>TGBU7081102</v>
          </cell>
          <cell r="B1947">
            <v>40</v>
          </cell>
          <cell r="C1947">
            <v>44119</v>
          </cell>
          <cell r="D1947">
            <v>6</v>
          </cell>
          <cell r="E1947" t="str">
            <v>149004846108</v>
          </cell>
          <cell r="F1947" t="str">
            <v>ICDN</v>
          </cell>
          <cell r="G1947" t="str">
            <v>CFS1C</v>
          </cell>
        </row>
        <row r="1948">
          <cell r="A1948" t="str">
            <v>MSCU7114275</v>
          </cell>
          <cell r="B1948">
            <v>40</v>
          </cell>
          <cell r="C1948">
            <v>44119</v>
          </cell>
          <cell r="D1948">
            <v>6</v>
          </cell>
          <cell r="E1948" t="e">
            <v>#N/A</v>
          </cell>
          <cell r="F1948" t="str">
            <v>ICDN</v>
          </cell>
          <cell r="G1948" t="str">
            <v>A1D/30/02/2</v>
          </cell>
        </row>
        <row r="1949">
          <cell r="A1949" t="str">
            <v>INKU2627692</v>
          </cell>
          <cell r="B1949">
            <v>40</v>
          </cell>
          <cell r="C1949">
            <v>44119</v>
          </cell>
          <cell r="D1949">
            <v>6</v>
          </cell>
          <cell r="E1949" t="str">
            <v>AMC0959002</v>
          </cell>
          <cell r="F1949" t="str">
            <v>ICDN</v>
          </cell>
          <cell r="G1949" t="str">
            <v>A2C/10/03/3</v>
          </cell>
        </row>
        <row r="1950">
          <cell r="A1950" t="str">
            <v>TGHU9897036</v>
          </cell>
          <cell r="B1950">
            <v>40</v>
          </cell>
          <cell r="C1950">
            <v>44119</v>
          </cell>
          <cell r="D1950">
            <v>6</v>
          </cell>
          <cell r="E1950" t="str">
            <v>CNWW033755</v>
          </cell>
          <cell r="F1950" t="str">
            <v>ICDN</v>
          </cell>
          <cell r="G1950" t="str">
            <v>A1D/30/02/3</v>
          </cell>
        </row>
        <row r="1951">
          <cell r="A1951" t="str">
            <v>CMAU9124265</v>
          </cell>
          <cell r="B1951">
            <v>40</v>
          </cell>
          <cell r="C1951">
            <v>44119</v>
          </cell>
          <cell r="D1951">
            <v>6</v>
          </cell>
          <cell r="E1951" t="str">
            <v>BSE0220004</v>
          </cell>
          <cell r="F1951" t="str">
            <v>ICDN</v>
          </cell>
          <cell r="G1951" t="str">
            <v>A1D/30/04/2</v>
          </cell>
        </row>
        <row r="1952">
          <cell r="A1952" t="str">
            <v>CAIU8945387</v>
          </cell>
          <cell r="B1952">
            <v>40</v>
          </cell>
          <cell r="C1952">
            <v>44119</v>
          </cell>
          <cell r="D1952">
            <v>6</v>
          </cell>
          <cell r="E1952" t="e">
            <v>#N/A</v>
          </cell>
          <cell r="F1952" t="str">
            <v>ICDN</v>
          </cell>
          <cell r="G1952" t="str">
            <v>M2A/64/02/2</v>
          </cell>
        </row>
        <row r="1953">
          <cell r="A1953" t="str">
            <v>BEAU5620357</v>
          </cell>
          <cell r="B1953">
            <v>40</v>
          </cell>
          <cell r="C1953">
            <v>44119</v>
          </cell>
          <cell r="D1953">
            <v>6</v>
          </cell>
          <cell r="E1953" t="str">
            <v>CNCC795246</v>
          </cell>
          <cell r="F1953" t="str">
            <v>ICDN</v>
          </cell>
          <cell r="G1953" t="str">
            <v>A1D/30/04/1</v>
          </cell>
        </row>
        <row r="1954">
          <cell r="A1954" t="str">
            <v>TEMU6924096</v>
          </cell>
          <cell r="B1954">
            <v>40</v>
          </cell>
          <cell r="C1954">
            <v>44119</v>
          </cell>
          <cell r="D1954">
            <v>6</v>
          </cell>
          <cell r="E1954" t="str">
            <v>R02884299</v>
          </cell>
          <cell r="F1954" t="str">
            <v>ICDN</v>
          </cell>
          <cell r="G1954" t="str">
            <v>A1C/60/05/2</v>
          </cell>
        </row>
        <row r="1955">
          <cell r="A1955" t="str">
            <v>MRKU7227469</v>
          </cell>
          <cell r="B1955">
            <v>20</v>
          </cell>
          <cell r="C1955">
            <v>44119</v>
          </cell>
          <cell r="D1955">
            <v>6</v>
          </cell>
          <cell r="E1955" t="str">
            <v>204824552</v>
          </cell>
          <cell r="F1955" t="str">
            <v>ICDN</v>
          </cell>
          <cell r="G1955" t="str">
            <v>A1B/51/03/2</v>
          </cell>
        </row>
        <row r="1956">
          <cell r="A1956" t="str">
            <v>CAXU9036348</v>
          </cell>
          <cell r="B1956">
            <v>40</v>
          </cell>
          <cell r="C1956">
            <v>44119</v>
          </cell>
          <cell r="D1956">
            <v>6</v>
          </cell>
          <cell r="E1956" t="str">
            <v>205466484</v>
          </cell>
          <cell r="F1956" t="str">
            <v>ICDN</v>
          </cell>
          <cell r="G1956" t="str">
            <v>A1C/70/05/3</v>
          </cell>
        </row>
        <row r="1957">
          <cell r="A1957" t="str">
            <v>MRSU3362123</v>
          </cell>
          <cell r="B1957">
            <v>40</v>
          </cell>
          <cell r="C1957">
            <v>44119</v>
          </cell>
          <cell r="D1957">
            <v>6</v>
          </cell>
          <cell r="E1957" t="str">
            <v>205371590</v>
          </cell>
          <cell r="F1957" t="str">
            <v>ICDN</v>
          </cell>
          <cell r="G1957" t="str">
            <v>A1C/84/04/2</v>
          </cell>
        </row>
        <row r="1958">
          <cell r="A1958" t="str">
            <v>APHU6332776</v>
          </cell>
          <cell r="B1958">
            <v>40</v>
          </cell>
          <cell r="C1958">
            <v>44119</v>
          </cell>
          <cell r="D1958">
            <v>6</v>
          </cell>
          <cell r="E1958" t="str">
            <v>CFA0358383</v>
          </cell>
          <cell r="F1958" t="str">
            <v>ICDN</v>
          </cell>
          <cell r="G1958" t="str">
            <v>A1D/58/04/3</v>
          </cell>
        </row>
        <row r="1959">
          <cell r="A1959" t="str">
            <v>MRKU4257140</v>
          </cell>
          <cell r="B1959">
            <v>40</v>
          </cell>
          <cell r="C1959">
            <v>44119</v>
          </cell>
          <cell r="D1959">
            <v>6</v>
          </cell>
          <cell r="E1959" t="str">
            <v>205015451</v>
          </cell>
          <cell r="F1959" t="str">
            <v>ICDN</v>
          </cell>
          <cell r="G1959" t="str">
            <v>A1D/30/06/3</v>
          </cell>
        </row>
        <row r="1960">
          <cell r="A1960" t="str">
            <v>TEMU3746637</v>
          </cell>
          <cell r="B1960">
            <v>20</v>
          </cell>
          <cell r="C1960">
            <v>44119</v>
          </cell>
          <cell r="D1960">
            <v>6</v>
          </cell>
          <cell r="E1960" t="str">
            <v>MEDUMG289306</v>
          </cell>
          <cell r="F1960" t="str">
            <v>ICDN</v>
          </cell>
          <cell r="G1960" t="str">
            <v>FIRE</v>
          </cell>
        </row>
        <row r="1961">
          <cell r="A1961" t="str">
            <v>APZU3239636</v>
          </cell>
          <cell r="B1961">
            <v>20</v>
          </cell>
          <cell r="C1961">
            <v>44119</v>
          </cell>
          <cell r="D1961">
            <v>6</v>
          </cell>
          <cell r="E1961" t="str">
            <v>SEL0996775</v>
          </cell>
          <cell r="F1961" t="str">
            <v>ICDN</v>
          </cell>
          <cell r="G1961" t="str">
            <v>A2B/15/05/1</v>
          </cell>
        </row>
        <row r="1962">
          <cell r="A1962" t="str">
            <v>SEGU1088525</v>
          </cell>
          <cell r="B1962">
            <v>20</v>
          </cell>
          <cell r="C1962">
            <v>44119</v>
          </cell>
          <cell r="D1962">
            <v>6</v>
          </cell>
          <cell r="E1962" t="str">
            <v>HLCUSHA2009ATEV6</v>
          </cell>
          <cell r="F1962" t="str">
            <v>ICDN</v>
          </cell>
          <cell r="G1962" t="str">
            <v>A1B/19/04/1</v>
          </cell>
        </row>
        <row r="1963">
          <cell r="A1963" t="str">
            <v>MSKU1542613</v>
          </cell>
          <cell r="B1963">
            <v>40</v>
          </cell>
          <cell r="C1963">
            <v>44119</v>
          </cell>
          <cell r="D1963">
            <v>6</v>
          </cell>
          <cell r="E1963" t="str">
            <v>205308235</v>
          </cell>
          <cell r="F1963" t="str">
            <v>ICDN</v>
          </cell>
          <cell r="G1963" t="str">
            <v>A1C/74/04/2</v>
          </cell>
        </row>
        <row r="1964">
          <cell r="A1964" t="str">
            <v>TTNU1265698</v>
          </cell>
          <cell r="B1964">
            <v>20</v>
          </cell>
          <cell r="C1964">
            <v>44119</v>
          </cell>
          <cell r="D1964">
            <v>6</v>
          </cell>
          <cell r="E1964" t="str">
            <v>204984210</v>
          </cell>
          <cell r="F1964" t="str">
            <v>ICDN</v>
          </cell>
          <cell r="G1964" t="str">
            <v>CFS1</v>
          </cell>
        </row>
        <row r="1965">
          <cell r="A1965" t="str">
            <v>HASU1381510</v>
          </cell>
          <cell r="B1965">
            <v>20</v>
          </cell>
          <cell r="C1965">
            <v>44119</v>
          </cell>
          <cell r="D1965">
            <v>6</v>
          </cell>
          <cell r="E1965" t="str">
            <v>204984210</v>
          </cell>
          <cell r="F1965" t="str">
            <v>ICDN</v>
          </cell>
          <cell r="G1965" t="str">
            <v>CFS1</v>
          </cell>
        </row>
        <row r="1966">
          <cell r="A1966" t="str">
            <v>TCNU2172766</v>
          </cell>
          <cell r="B1966">
            <v>40</v>
          </cell>
          <cell r="C1966">
            <v>44119</v>
          </cell>
          <cell r="D1966">
            <v>6</v>
          </cell>
          <cell r="E1966" t="str">
            <v>MCB0115508</v>
          </cell>
          <cell r="F1966" t="str">
            <v>ICDN</v>
          </cell>
          <cell r="G1966" t="str">
            <v>A2C/40/06/1</v>
          </cell>
        </row>
        <row r="1967">
          <cell r="A1967" t="str">
            <v>DFSU3057908</v>
          </cell>
          <cell r="B1967">
            <v>20</v>
          </cell>
          <cell r="C1967">
            <v>44119</v>
          </cell>
          <cell r="D1967">
            <v>6</v>
          </cell>
          <cell r="E1967" t="str">
            <v>EPIRAEESAD221076</v>
          </cell>
          <cell r="F1967" t="str">
            <v>ICDN</v>
          </cell>
          <cell r="G1967" t="str">
            <v>A1B/19/05/2</v>
          </cell>
        </row>
        <row r="1968">
          <cell r="A1968" t="str">
            <v>SEGU3579533</v>
          </cell>
          <cell r="B1968">
            <v>20</v>
          </cell>
          <cell r="C1968">
            <v>44119</v>
          </cell>
          <cell r="D1968">
            <v>6</v>
          </cell>
          <cell r="E1968" t="str">
            <v>HLCUNG12010CTUD6</v>
          </cell>
          <cell r="F1968" t="str">
            <v>ICDN</v>
          </cell>
          <cell r="G1968" t="str">
            <v>A1B/65/03/2</v>
          </cell>
        </row>
        <row r="1969">
          <cell r="A1969" t="str">
            <v>CAIU6721942</v>
          </cell>
          <cell r="B1969">
            <v>20</v>
          </cell>
          <cell r="C1969">
            <v>44119</v>
          </cell>
          <cell r="D1969">
            <v>6</v>
          </cell>
          <cell r="E1969" t="str">
            <v>MEDUT2820024</v>
          </cell>
          <cell r="F1969" t="str">
            <v>ICDN</v>
          </cell>
          <cell r="G1969" t="str">
            <v>A1B/71/04/2</v>
          </cell>
        </row>
        <row r="1970">
          <cell r="A1970" t="str">
            <v>MRKU5497640</v>
          </cell>
          <cell r="B1970">
            <v>40</v>
          </cell>
          <cell r="C1970">
            <v>44119</v>
          </cell>
          <cell r="D1970">
            <v>6</v>
          </cell>
          <cell r="E1970" t="str">
            <v>205228548</v>
          </cell>
          <cell r="F1970" t="str">
            <v>ICDN</v>
          </cell>
          <cell r="G1970" t="str">
            <v>A1D/30/01/1</v>
          </cell>
        </row>
        <row r="1971">
          <cell r="A1971" t="str">
            <v>CMAU4457453</v>
          </cell>
          <cell r="B1971">
            <v>40</v>
          </cell>
          <cell r="C1971">
            <v>44119</v>
          </cell>
          <cell r="D1971">
            <v>6</v>
          </cell>
          <cell r="E1971" t="str">
            <v>CFA0355986</v>
          </cell>
          <cell r="F1971" t="str">
            <v>ICDN</v>
          </cell>
          <cell r="G1971" t="str">
            <v>A1C/60/05/3</v>
          </cell>
        </row>
        <row r="1972">
          <cell r="A1972" t="str">
            <v>TRLU6729091</v>
          </cell>
          <cell r="B1972">
            <v>40</v>
          </cell>
          <cell r="C1972">
            <v>44119</v>
          </cell>
          <cell r="D1972">
            <v>6</v>
          </cell>
          <cell r="E1972" t="str">
            <v>MCB0115508</v>
          </cell>
          <cell r="F1972" t="str">
            <v>ICDN</v>
          </cell>
          <cell r="G1972" t="str">
            <v>A1C/48/02/3</v>
          </cell>
        </row>
        <row r="1973">
          <cell r="A1973" t="str">
            <v>TRHU2096119</v>
          </cell>
          <cell r="B1973">
            <v>20</v>
          </cell>
          <cell r="C1973">
            <v>44119</v>
          </cell>
          <cell r="D1973">
            <v>6</v>
          </cell>
          <cell r="E1973" t="str">
            <v>MEDUSI428054</v>
          </cell>
          <cell r="F1973" t="str">
            <v>ICDN</v>
          </cell>
          <cell r="G1973" t="str">
            <v>CFS1D</v>
          </cell>
        </row>
        <row r="1974">
          <cell r="A1974" t="str">
            <v>GESU5578505</v>
          </cell>
          <cell r="B1974">
            <v>40</v>
          </cell>
          <cell r="C1974">
            <v>44119</v>
          </cell>
          <cell r="D1974">
            <v>6</v>
          </cell>
          <cell r="E1974" t="str">
            <v>204931388</v>
          </cell>
          <cell r="F1974" t="str">
            <v>ICDN</v>
          </cell>
          <cell r="G1974" t="str">
            <v>A2A/22/03/2</v>
          </cell>
        </row>
        <row r="1975">
          <cell r="A1975" t="str">
            <v>GESU6715120</v>
          </cell>
          <cell r="B1975">
            <v>40</v>
          </cell>
          <cell r="C1975">
            <v>44119</v>
          </cell>
          <cell r="D1975">
            <v>6</v>
          </cell>
          <cell r="E1975" t="str">
            <v>205053990</v>
          </cell>
          <cell r="F1975" t="str">
            <v>ICDN</v>
          </cell>
          <cell r="G1975" t="str">
            <v>A2A/07/02/2</v>
          </cell>
        </row>
        <row r="1976">
          <cell r="A1976" t="str">
            <v>TCKU7055120</v>
          </cell>
          <cell r="B1976">
            <v>40</v>
          </cell>
          <cell r="C1976">
            <v>44119</v>
          </cell>
          <cell r="D1976">
            <v>6</v>
          </cell>
          <cell r="E1976" t="str">
            <v>205055762</v>
          </cell>
          <cell r="F1976" t="str">
            <v>ICDN</v>
          </cell>
          <cell r="G1976" t="str">
            <v>TEMP</v>
          </cell>
        </row>
        <row r="1977">
          <cell r="A1977" t="str">
            <v>GLDU5263530</v>
          </cell>
          <cell r="B1977">
            <v>20</v>
          </cell>
          <cell r="C1977">
            <v>44119</v>
          </cell>
          <cell r="D1977">
            <v>6</v>
          </cell>
          <cell r="E1977" t="str">
            <v>MEDUMG075440</v>
          </cell>
          <cell r="F1977" t="str">
            <v>ICDN</v>
          </cell>
          <cell r="G1977" t="str">
            <v>TEMP</v>
          </cell>
        </row>
        <row r="1978">
          <cell r="A1978" t="str">
            <v>PCIU1887646</v>
          </cell>
          <cell r="B1978">
            <v>20</v>
          </cell>
          <cell r="C1978">
            <v>44119</v>
          </cell>
          <cell r="D1978">
            <v>6</v>
          </cell>
          <cell r="E1978" t="str">
            <v>WUAT90109700</v>
          </cell>
          <cell r="F1978" t="str">
            <v>ICDN</v>
          </cell>
          <cell r="G1978" t="str">
            <v>CFS1A</v>
          </cell>
        </row>
        <row r="1979">
          <cell r="A1979" t="str">
            <v>MSKU9739996</v>
          </cell>
          <cell r="B1979">
            <v>40</v>
          </cell>
          <cell r="C1979">
            <v>44119</v>
          </cell>
          <cell r="D1979">
            <v>6</v>
          </cell>
          <cell r="E1979" t="str">
            <v>204478311</v>
          </cell>
          <cell r="F1979" t="str">
            <v>ICDN</v>
          </cell>
          <cell r="G1979" t="str">
            <v>A2A/02/02/2</v>
          </cell>
        </row>
        <row r="1980">
          <cell r="A1980" t="str">
            <v>MRKU4300925</v>
          </cell>
          <cell r="B1980">
            <v>40</v>
          </cell>
          <cell r="C1980">
            <v>44119</v>
          </cell>
          <cell r="D1980">
            <v>6</v>
          </cell>
          <cell r="E1980" t="str">
            <v>204560454</v>
          </cell>
          <cell r="F1980" t="str">
            <v>ICDN</v>
          </cell>
          <cell r="G1980" t="str">
            <v>A1C/64/02/2</v>
          </cell>
        </row>
        <row r="1981">
          <cell r="A1981" t="str">
            <v>TGBU5352946</v>
          </cell>
          <cell r="B1981">
            <v>40</v>
          </cell>
          <cell r="C1981">
            <v>44119</v>
          </cell>
          <cell r="D1981">
            <v>6</v>
          </cell>
          <cell r="E1981" t="str">
            <v>CFA0360992</v>
          </cell>
          <cell r="F1981" t="str">
            <v>ICDN</v>
          </cell>
          <cell r="G1981" t="str">
            <v>A2A/02/04/1</v>
          </cell>
        </row>
        <row r="1982">
          <cell r="A1982" t="str">
            <v>MSCU3351197</v>
          </cell>
          <cell r="B1982">
            <v>20</v>
          </cell>
          <cell r="C1982">
            <v>44119</v>
          </cell>
          <cell r="D1982">
            <v>6</v>
          </cell>
          <cell r="E1982" t="str">
            <v>MEDUDC426316</v>
          </cell>
          <cell r="F1982" t="str">
            <v>ICDN</v>
          </cell>
          <cell r="G1982" t="str">
            <v>CFS1</v>
          </cell>
        </row>
        <row r="1983">
          <cell r="A1983" t="str">
            <v>TCLU3366310</v>
          </cell>
          <cell r="B1983">
            <v>20</v>
          </cell>
          <cell r="C1983">
            <v>44119</v>
          </cell>
          <cell r="D1983">
            <v>6</v>
          </cell>
          <cell r="E1983" t="str">
            <v>MEDUMV730954</v>
          </cell>
          <cell r="F1983" t="str">
            <v>ICDN</v>
          </cell>
          <cell r="G1983" t="str">
            <v>CFS1D</v>
          </cell>
        </row>
        <row r="1984">
          <cell r="A1984" t="str">
            <v>TRLU9129280</v>
          </cell>
          <cell r="B1984">
            <v>20</v>
          </cell>
          <cell r="C1984">
            <v>44119</v>
          </cell>
          <cell r="D1984">
            <v>6</v>
          </cell>
          <cell r="E1984" t="str">
            <v>CFA0359575</v>
          </cell>
          <cell r="F1984" t="str">
            <v>ICDN</v>
          </cell>
          <cell r="G1984" t="str">
            <v>A1B/17/02/1</v>
          </cell>
        </row>
        <row r="1985">
          <cell r="A1985" t="str">
            <v>DRYU9054633</v>
          </cell>
          <cell r="B1985">
            <v>40</v>
          </cell>
          <cell r="C1985">
            <v>44119</v>
          </cell>
          <cell r="D1985">
            <v>6</v>
          </cell>
          <cell r="E1985" t="str">
            <v>911161151</v>
          </cell>
          <cell r="F1985" t="str">
            <v>ICDN</v>
          </cell>
          <cell r="G1985" t="str">
            <v>A1C/60/03/2</v>
          </cell>
        </row>
        <row r="1986">
          <cell r="A1986" t="str">
            <v>MRKU2053235</v>
          </cell>
          <cell r="B1986">
            <v>40</v>
          </cell>
          <cell r="C1986">
            <v>44119</v>
          </cell>
          <cell r="D1986">
            <v>6</v>
          </cell>
          <cell r="E1986" t="str">
            <v>205255797</v>
          </cell>
          <cell r="F1986" t="str">
            <v>ICDN</v>
          </cell>
          <cell r="G1986" t="str">
            <v>A2C/40/06/2</v>
          </cell>
        </row>
        <row r="1987">
          <cell r="A1987" t="str">
            <v>TGBU5347214</v>
          </cell>
          <cell r="B1987">
            <v>40</v>
          </cell>
          <cell r="C1987">
            <v>44119</v>
          </cell>
          <cell r="D1987">
            <v>6</v>
          </cell>
          <cell r="E1987" t="str">
            <v>CFA0360992</v>
          </cell>
          <cell r="F1987" t="str">
            <v>ICDN</v>
          </cell>
          <cell r="G1987" t="str">
            <v>A1C/70/05/1</v>
          </cell>
        </row>
        <row r="1988">
          <cell r="A1988" t="str">
            <v>TCNU7256833</v>
          </cell>
          <cell r="B1988">
            <v>40</v>
          </cell>
          <cell r="C1988">
            <v>44119</v>
          </cell>
          <cell r="D1988">
            <v>6</v>
          </cell>
          <cell r="E1988" t="str">
            <v>911186194</v>
          </cell>
          <cell r="F1988" t="str">
            <v>ICDN</v>
          </cell>
          <cell r="G1988" t="str">
            <v>A1C/74/05/2</v>
          </cell>
        </row>
        <row r="1989">
          <cell r="A1989" t="str">
            <v>TGHU0724739</v>
          </cell>
          <cell r="B1989">
            <v>20</v>
          </cell>
          <cell r="C1989">
            <v>44119</v>
          </cell>
          <cell r="D1989">
            <v>6</v>
          </cell>
          <cell r="E1989" t="str">
            <v>CNIF015945</v>
          </cell>
          <cell r="F1989" t="str">
            <v>ICDN</v>
          </cell>
          <cell r="G1989" t="str">
            <v>A1B/37/06/1</v>
          </cell>
        </row>
        <row r="1990">
          <cell r="A1990" t="str">
            <v>PCIU1316734</v>
          </cell>
          <cell r="B1990">
            <v>20</v>
          </cell>
          <cell r="C1990">
            <v>44119</v>
          </cell>
          <cell r="D1990">
            <v>6</v>
          </cell>
          <cell r="E1990" t="str">
            <v>WUAT90109700</v>
          </cell>
          <cell r="F1990" t="str">
            <v>ICDN</v>
          </cell>
          <cell r="G1990" t="str">
            <v>A2B/13/06/2</v>
          </cell>
        </row>
        <row r="1991">
          <cell r="A1991" t="str">
            <v>MEDU1184820</v>
          </cell>
          <cell r="B1991">
            <v>20</v>
          </cell>
          <cell r="C1991">
            <v>44119</v>
          </cell>
          <cell r="D1991">
            <v>6</v>
          </cell>
          <cell r="E1991" t="e">
            <v>#N/A</v>
          </cell>
          <cell r="F1991" t="str">
            <v>ICDN</v>
          </cell>
          <cell r="G1991" t="str">
            <v>A2B/13/04/1</v>
          </cell>
        </row>
        <row r="1992">
          <cell r="A1992" t="str">
            <v>TCNU8174621</v>
          </cell>
          <cell r="B1992">
            <v>40</v>
          </cell>
          <cell r="C1992">
            <v>44119</v>
          </cell>
          <cell r="D1992">
            <v>6</v>
          </cell>
          <cell r="E1992" t="str">
            <v>205371590</v>
          </cell>
          <cell r="F1992" t="str">
            <v>ICDN</v>
          </cell>
          <cell r="G1992" t="str">
            <v>CFS1B</v>
          </cell>
        </row>
        <row r="1993">
          <cell r="A1993" t="str">
            <v>TRDU7638727</v>
          </cell>
          <cell r="B1993">
            <v>20</v>
          </cell>
          <cell r="C1993">
            <v>44119</v>
          </cell>
          <cell r="D1993">
            <v>6</v>
          </cell>
          <cell r="E1993" t="str">
            <v>QDCL044500</v>
          </cell>
          <cell r="F1993" t="str">
            <v>ICDN</v>
          </cell>
          <cell r="G1993" t="e">
            <v>#N/A</v>
          </cell>
        </row>
        <row r="1994">
          <cell r="A1994" t="str">
            <v>MAGU2190096</v>
          </cell>
          <cell r="B1994">
            <v>20</v>
          </cell>
          <cell r="C1994">
            <v>44120</v>
          </cell>
          <cell r="D1994">
            <v>5</v>
          </cell>
          <cell r="E1994" t="str">
            <v>141000322133</v>
          </cell>
          <cell r="F1994" t="str">
            <v>ICDN</v>
          </cell>
          <cell r="G1994" t="str">
            <v>A1B/41/05/2</v>
          </cell>
        </row>
        <row r="1995">
          <cell r="A1995" t="str">
            <v>TCKU1530834</v>
          </cell>
          <cell r="B1995">
            <v>20</v>
          </cell>
          <cell r="C1995">
            <v>44120</v>
          </cell>
          <cell r="D1995">
            <v>5</v>
          </cell>
          <cell r="E1995" t="str">
            <v>204963965</v>
          </cell>
          <cell r="F1995" t="str">
            <v>ICDN</v>
          </cell>
          <cell r="G1995" t="str">
            <v>A1B/41/05/1</v>
          </cell>
        </row>
        <row r="1996">
          <cell r="A1996" t="str">
            <v>TCKU3338190</v>
          </cell>
          <cell r="B1996">
            <v>20</v>
          </cell>
          <cell r="C1996">
            <v>44120</v>
          </cell>
          <cell r="D1996">
            <v>5</v>
          </cell>
          <cell r="E1996" t="str">
            <v>CNCP987285</v>
          </cell>
          <cell r="F1996" t="str">
            <v>ICDN</v>
          </cell>
          <cell r="G1996" t="str">
            <v>DG1</v>
          </cell>
        </row>
        <row r="1997">
          <cell r="A1997" t="str">
            <v>PCIU1291153</v>
          </cell>
          <cell r="B1997">
            <v>20</v>
          </cell>
          <cell r="C1997">
            <v>44120</v>
          </cell>
          <cell r="D1997">
            <v>5</v>
          </cell>
          <cell r="E1997" t="str">
            <v>MVD000048700</v>
          </cell>
          <cell r="F1997" t="str">
            <v>ICDN</v>
          </cell>
          <cell r="G1997" t="str">
            <v>DG1</v>
          </cell>
        </row>
        <row r="1998">
          <cell r="A1998" t="str">
            <v>NYKU0724197</v>
          </cell>
          <cell r="B1998">
            <v>40</v>
          </cell>
          <cell r="C1998">
            <v>44120</v>
          </cell>
          <cell r="D1998">
            <v>5</v>
          </cell>
          <cell r="E1998" t="str">
            <v>SH0AWB634300</v>
          </cell>
          <cell r="F1998" t="str">
            <v>ICDN</v>
          </cell>
          <cell r="G1998" t="str">
            <v>DG1</v>
          </cell>
        </row>
        <row r="1999">
          <cell r="A1999" t="str">
            <v>EGHU3562489</v>
          </cell>
          <cell r="B1999">
            <v>20</v>
          </cell>
          <cell r="C1999">
            <v>44120</v>
          </cell>
          <cell r="D1999">
            <v>5</v>
          </cell>
          <cell r="E1999" t="str">
            <v>100050293377</v>
          </cell>
          <cell r="F1999" t="str">
            <v>ICDN</v>
          </cell>
          <cell r="G1999" t="str">
            <v>DG1</v>
          </cell>
        </row>
        <row r="2000">
          <cell r="A2000" t="str">
            <v>MEDU3663479</v>
          </cell>
          <cell r="B2000">
            <v>20</v>
          </cell>
          <cell r="C2000">
            <v>44120</v>
          </cell>
          <cell r="D2000">
            <v>5</v>
          </cell>
          <cell r="E2000" t="str">
            <v>MEDUMG034298</v>
          </cell>
          <cell r="F2000" t="str">
            <v>ICDN</v>
          </cell>
          <cell r="G2000" t="str">
            <v>A1B/31/02/2</v>
          </cell>
        </row>
        <row r="2001">
          <cell r="A2001" t="str">
            <v>DFSU2864675</v>
          </cell>
          <cell r="B2001">
            <v>20</v>
          </cell>
          <cell r="C2001">
            <v>44120</v>
          </cell>
          <cell r="D2001">
            <v>5</v>
          </cell>
          <cell r="E2001" t="str">
            <v>MEDUQ3153069</v>
          </cell>
          <cell r="F2001" t="str">
            <v>ICDN</v>
          </cell>
          <cell r="G2001" t="str">
            <v>A1B/37/05/1</v>
          </cell>
        </row>
        <row r="2002">
          <cell r="A2002" t="str">
            <v>FCIU6275052</v>
          </cell>
          <cell r="B2002">
            <v>20</v>
          </cell>
          <cell r="C2002">
            <v>44120</v>
          </cell>
          <cell r="D2002">
            <v>5</v>
          </cell>
          <cell r="E2002" t="str">
            <v>MEDUMG237123</v>
          </cell>
          <cell r="F2002" t="str">
            <v>ICDN</v>
          </cell>
          <cell r="G2002" t="str">
            <v>A1B/69/06/1</v>
          </cell>
        </row>
        <row r="2003">
          <cell r="A2003" t="str">
            <v>TEMU6049533</v>
          </cell>
          <cell r="B2003">
            <v>40</v>
          </cell>
          <cell r="C2003">
            <v>44120</v>
          </cell>
          <cell r="D2003">
            <v>5</v>
          </cell>
          <cell r="E2003" t="str">
            <v>149004928333</v>
          </cell>
          <cell r="F2003" t="str">
            <v>ICDN</v>
          </cell>
          <cell r="G2003" t="str">
            <v>A1D/30/06/1</v>
          </cell>
        </row>
        <row r="2004">
          <cell r="A2004" t="str">
            <v>MEDU3219628</v>
          </cell>
          <cell r="B2004">
            <v>20</v>
          </cell>
          <cell r="C2004">
            <v>44120</v>
          </cell>
          <cell r="D2004">
            <v>5</v>
          </cell>
          <cell r="E2004" t="str">
            <v>MEDUQ3153077</v>
          </cell>
          <cell r="F2004" t="str">
            <v>ICDN</v>
          </cell>
          <cell r="G2004" t="str">
            <v>A1B/81/04/3</v>
          </cell>
        </row>
        <row r="2005">
          <cell r="A2005" t="str">
            <v>CAIU2552422</v>
          </cell>
          <cell r="B2005">
            <v>20</v>
          </cell>
          <cell r="C2005">
            <v>44120</v>
          </cell>
          <cell r="D2005">
            <v>5</v>
          </cell>
          <cell r="E2005" t="str">
            <v>MEDUJP916334</v>
          </cell>
          <cell r="F2005" t="str">
            <v>ICDN</v>
          </cell>
          <cell r="G2005" t="str">
            <v>A1B/81/04/2</v>
          </cell>
        </row>
        <row r="2006">
          <cell r="A2006" t="str">
            <v>TLLU2759440</v>
          </cell>
          <cell r="B2006">
            <v>20</v>
          </cell>
          <cell r="C2006">
            <v>44120</v>
          </cell>
          <cell r="D2006">
            <v>5</v>
          </cell>
          <cell r="E2006" t="str">
            <v>EID0320458</v>
          </cell>
          <cell r="F2006" t="str">
            <v>ICDN</v>
          </cell>
          <cell r="G2006" t="str">
            <v>A1B/55/06/1</v>
          </cell>
        </row>
        <row r="2007">
          <cell r="A2007" t="str">
            <v>CMAU0873323</v>
          </cell>
          <cell r="B2007">
            <v>20</v>
          </cell>
          <cell r="C2007">
            <v>44120</v>
          </cell>
          <cell r="D2007">
            <v>5</v>
          </cell>
          <cell r="E2007" t="str">
            <v>EID0322077</v>
          </cell>
          <cell r="F2007" t="str">
            <v>ICDN</v>
          </cell>
          <cell r="G2007" t="str">
            <v>A1B/53/02/2</v>
          </cell>
        </row>
        <row r="2008">
          <cell r="A2008" t="str">
            <v>EITU0508886</v>
          </cell>
          <cell r="B2008">
            <v>20</v>
          </cell>
          <cell r="C2008">
            <v>44120</v>
          </cell>
          <cell r="D2008">
            <v>5</v>
          </cell>
          <cell r="E2008" t="str">
            <v>520000168340</v>
          </cell>
          <cell r="F2008" t="str">
            <v>ICDN</v>
          </cell>
          <cell r="G2008" t="str">
            <v>A1B/55/06/2</v>
          </cell>
        </row>
        <row r="2009">
          <cell r="A2009" t="str">
            <v>SEGU3687353</v>
          </cell>
          <cell r="B2009">
            <v>20</v>
          </cell>
          <cell r="C2009">
            <v>44120</v>
          </cell>
          <cell r="D2009">
            <v>5</v>
          </cell>
          <cell r="E2009" t="str">
            <v>MEDUSY500705</v>
          </cell>
          <cell r="F2009" t="str">
            <v>ICDN</v>
          </cell>
          <cell r="G2009" t="str">
            <v>A1B/53/05/3</v>
          </cell>
        </row>
        <row r="2010">
          <cell r="A2010" t="str">
            <v>SEGU3692051</v>
          </cell>
          <cell r="B2010">
            <v>20</v>
          </cell>
          <cell r="C2010">
            <v>44120</v>
          </cell>
          <cell r="D2010">
            <v>5</v>
          </cell>
          <cell r="E2010" t="str">
            <v>MEDUSY500705</v>
          </cell>
          <cell r="F2010" t="str">
            <v>ICDN</v>
          </cell>
          <cell r="G2010" t="str">
            <v>CFS1A</v>
          </cell>
        </row>
        <row r="2011">
          <cell r="A2011" t="str">
            <v>TEMU8192203</v>
          </cell>
          <cell r="B2011">
            <v>40</v>
          </cell>
          <cell r="C2011">
            <v>44120</v>
          </cell>
          <cell r="D2011">
            <v>5</v>
          </cell>
          <cell r="E2011" t="str">
            <v>CBJ0119107</v>
          </cell>
          <cell r="F2011" t="str">
            <v>ICDN</v>
          </cell>
          <cell r="G2011" t="str">
            <v>DG1</v>
          </cell>
        </row>
        <row r="2012">
          <cell r="A2012" t="str">
            <v>DRYU9299045</v>
          </cell>
          <cell r="B2012">
            <v>40</v>
          </cell>
          <cell r="C2012">
            <v>44120</v>
          </cell>
          <cell r="D2012">
            <v>5</v>
          </cell>
          <cell r="E2012" t="str">
            <v>285000006663</v>
          </cell>
          <cell r="F2012" t="str">
            <v>ICDN</v>
          </cell>
          <cell r="G2012" t="str">
            <v>DG1</v>
          </cell>
        </row>
        <row r="2013">
          <cell r="A2013" t="str">
            <v>MRKU9920981</v>
          </cell>
          <cell r="B2013">
            <v>20</v>
          </cell>
          <cell r="C2013">
            <v>44120</v>
          </cell>
          <cell r="D2013">
            <v>5</v>
          </cell>
          <cell r="E2013" t="str">
            <v>911124639</v>
          </cell>
          <cell r="F2013" t="str">
            <v>ICDN</v>
          </cell>
          <cell r="G2013" t="str">
            <v>DG1</v>
          </cell>
        </row>
        <row r="2014">
          <cell r="A2014" t="str">
            <v>TCLU7925905</v>
          </cell>
          <cell r="B2014">
            <v>40</v>
          </cell>
          <cell r="C2014">
            <v>44120</v>
          </cell>
          <cell r="D2014">
            <v>5</v>
          </cell>
          <cell r="E2014" t="str">
            <v>149005112591</v>
          </cell>
          <cell r="F2014" t="str">
            <v>ICDN</v>
          </cell>
          <cell r="G2014" t="str">
            <v>A1A/42/02/2</v>
          </cell>
        </row>
        <row r="2015">
          <cell r="A2015" t="str">
            <v>FCIU6170513</v>
          </cell>
          <cell r="B2015">
            <v>20</v>
          </cell>
          <cell r="C2015">
            <v>44120</v>
          </cell>
          <cell r="D2015">
            <v>5</v>
          </cell>
          <cell r="E2015" t="str">
            <v>CDC0117486</v>
          </cell>
          <cell r="F2015" t="str">
            <v>ICDN</v>
          </cell>
          <cell r="G2015" t="str">
            <v>DG1</v>
          </cell>
        </row>
        <row r="2016">
          <cell r="A2016" t="str">
            <v>FTAU1544631</v>
          </cell>
          <cell r="B2016">
            <v>20</v>
          </cell>
          <cell r="C2016">
            <v>44120</v>
          </cell>
          <cell r="D2016">
            <v>5</v>
          </cell>
          <cell r="E2016" t="str">
            <v>MEDUSI439960</v>
          </cell>
          <cell r="F2016" t="str">
            <v>ICDN</v>
          </cell>
          <cell r="G2016" t="str">
            <v>CFS1</v>
          </cell>
        </row>
        <row r="2017">
          <cell r="A2017" t="str">
            <v>TCLU2280233</v>
          </cell>
          <cell r="B2017">
            <v>20</v>
          </cell>
          <cell r="C2017">
            <v>44120</v>
          </cell>
          <cell r="D2017">
            <v>5</v>
          </cell>
          <cell r="E2017">
            <v>204493035</v>
          </cell>
          <cell r="F2017" t="str">
            <v>ICDN</v>
          </cell>
          <cell r="G2017" t="str">
            <v>M0B/13/03/2</v>
          </cell>
        </row>
        <row r="2018">
          <cell r="A2018" t="str">
            <v>TRHU2496780</v>
          </cell>
          <cell r="B2018">
            <v>20</v>
          </cell>
          <cell r="C2018">
            <v>44120</v>
          </cell>
          <cell r="D2018">
            <v>5</v>
          </cell>
          <cell r="E2018">
            <v>142001516398</v>
          </cell>
          <cell r="F2018" t="str">
            <v>ICDN</v>
          </cell>
          <cell r="G2018" t="str">
            <v>TEMP</v>
          </cell>
        </row>
        <row r="2019">
          <cell r="A2019" t="str">
            <v>MRSU3006483</v>
          </cell>
          <cell r="B2019">
            <v>40</v>
          </cell>
          <cell r="C2019">
            <v>44120</v>
          </cell>
          <cell r="D2019">
            <v>5</v>
          </cell>
          <cell r="E2019">
            <v>205405672</v>
          </cell>
          <cell r="F2019" t="str">
            <v>ICDN</v>
          </cell>
          <cell r="G2019" t="str">
            <v>A1D/30/06/2</v>
          </cell>
        </row>
        <row r="2020">
          <cell r="A2020" t="str">
            <v>CMAU7365751</v>
          </cell>
          <cell r="B2020">
            <v>40</v>
          </cell>
          <cell r="C2020">
            <v>44120</v>
          </cell>
          <cell r="D2020">
            <v>5</v>
          </cell>
          <cell r="E2020" t="str">
            <v>NAM3994350</v>
          </cell>
          <cell r="F2020" t="str">
            <v>ICDN</v>
          </cell>
          <cell r="G2020" t="str">
            <v>A1D/58/03/2</v>
          </cell>
        </row>
        <row r="2021">
          <cell r="A2021" t="str">
            <v>TCLU2608699</v>
          </cell>
          <cell r="B2021">
            <v>20</v>
          </cell>
          <cell r="C2021">
            <v>44120</v>
          </cell>
          <cell r="D2021">
            <v>5</v>
          </cell>
          <cell r="E2021" t="str">
            <v>MEDUMG191429</v>
          </cell>
          <cell r="F2021" t="str">
            <v>ICDN</v>
          </cell>
          <cell r="G2021" t="str">
            <v>CFS1A</v>
          </cell>
        </row>
        <row r="2022">
          <cell r="A2022" t="str">
            <v>TEMU5854203</v>
          </cell>
          <cell r="B2022">
            <v>20</v>
          </cell>
          <cell r="C2022">
            <v>44120</v>
          </cell>
          <cell r="D2022">
            <v>5</v>
          </cell>
          <cell r="E2022" t="str">
            <v>MEDUMG344556</v>
          </cell>
          <cell r="F2022" t="str">
            <v>ICDN</v>
          </cell>
          <cell r="G2022" t="str">
            <v>CFS1A</v>
          </cell>
        </row>
        <row r="2023">
          <cell r="A2023" t="str">
            <v>MRKU6093370</v>
          </cell>
          <cell r="B2023">
            <v>40</v>
          </cell>
          <cell r="C2023">
            <v>44120</v>
          </cell>
          <cell r="D2023">
            <v>5</v>
          </cell>
          <cell r="E2023">
            <v>911111999</v>
          </cell>
          <cell r="F2023" t="str">
            <v>ICDN</v>
          </cell>
          <cell r="G2023" t="str">
            <v>A1D/76/03/3</v>
          </cell>
        </row>
        <row r="2024">
          <cell r="A2024" t="str">
            <v>MRSU3424863</v>
          </cell>
          <cell r="B2024">
            <v>40</v>
          </cell>
          <cell r="C2024">
            <v>44120</v>
          </cell>
          <cell r="D2024">
            <v>5</v>
          </cell>
          <cell r="E2024">
            <v>911219477</v>
          </cell>
          <cell r="F2024" t="str">
            <v>ICDN</v>
          </cell>
          <cell r="G2024" t="str">
            <v>A1C/74/03/2</v>
          </cell>
        </row>
        <row r="2025">
          <cell r="A2025" t="str">
            <v>EGHU9446300</v>
          </cell>
          <cell r="B2025">
            <v>40</v>
          </cell>
          <cell r="C2025">
            <v>44120</v>
          </cell>
          <cell r="D2025">
            <v>5</v>
          </cell>
          <cell r="E2025">
            <v>235001086303</v>
          </cell>
          <cell r="F2025" t="str">
            <v>ICDN</v>
          </cell>
          <cell r="G2025" t="str">
            <v>A1D/58/06/3</v>
          </cell>
        </row>
        <row r="2026">
          <cell r="A2026" t="str">
            <v>TRHU3700603</v>
          </cell>
          <cell r="B2026">
            <v>20</v>
          </cell>
          <cell r="C2026">
            <v>44120</v>
          </cell>
          <cell r="D2026">
            <v>5</v>
          </cell>
          <cell r="E2026">
            <v>147000564535</v>
          </cell>
          <cell r="F2026" t="str">
            <v>ICDN</v>
          </cell>
          <cell r="G2026" t="str">
            <v>A1B/63/05/3</v>
          </cell>
        </row>
        <row r="2027">
          <cell r="A2027" t="str">
            <v>DFSU4015764</v>
          </cell>
          <cell r="B2027">
            <v>40</v>
          </cell>
          <cell r="C2027">
            <v>44120</v>
          </cell>
          <cell r="D2027">
            <v>5</v>
          </cell>
          <cell r="E2027" t="str">
            <v>LHV2345350</v>
          </cell>
          <cell r="F2027" t="str">
            <v>ICDN</v>
          </cell>
          <cell r="G2027" t="str">
            <v>A1D/30/02/2</v>
          </cell>
        </row>
        <row r="2028">
          <cell r="A2028" t="str">
            <v>MRSU3947490</v>
          </cell>
          <cell r="B2028">
            <v>40</v>
          </cell>
          <cell r="C2028">
            <v>44120</v>
          </cell>
          <cell r="D2028">
            <v>5</v>
          </cell>
          <cell r="E2028">
            <v>205236158</v>
          </cell>
          <cell r="F2028" t="str">
            <v>ICDN</v>
          </cell>
          <cell r="G2028" t="str">
            <v>A2A/14/06/2</v>
          </cell>
        </row>
        <row r="2029">
          <cell r="A2029" t="str">
            <v>PONU7321332</v>
          </cell>
          <cell r="B2029">
            <v>40</v>
          </cell>
          <cell r="C2029">
            <v>44120</v>
          </cell>
          <cell r="D2029">
            <v>5</v>
          </cell>
          <cell r="E2029">
            <v>911195368</v>
          </cell>
          <cell r="F2029" t="str">
            <v>ICDN</v>
          </cell>
          <cell r="G2029" t="str">
            <v>A1D/30/05/4</v>
          </cell>
        </row>
        <row r="2030">
          <cell r="A2030" t="str">
            <v>TGHU6841100</v>
          </cell>
          <cell r="B2030">
            <v>40</v>
          </cell>
          <cell r="C2030">
            <v>44120</v>
          </cell>
          <cell r="D2030">
            <v>5</v>
          </cell>
          <cell r="E2030" t="str">
            <v>R02914916</v>
          </cell>
          <cell r="F2030" t="str">
            <v>ICDN</v>
          </cell>
          <cell r="G2030" t="str">
            <v>TEMP</v>
          </cell>
        </row>
        <row r="2031">
          <cell r="A2031" t="str">
            <v>TGBU6644120</v>
          </cell>
          <cell r="B2031">
            <v>40</v>
          </cell>
          <cell r="C2031">
            <v>44120</v>
          </cell>
          <cell r="D2031">
            <v>5</v>
          </cell>
          <cell r="E2031">
            <v>204979859</v>
          </cell>
          <cell r="F2031" t="str">
            <v>ICDN</v>
          </cell>
          <cell r="G2031" t="str">
            <v>A2A/42/02/2</v>
          </cell>
        </row>
        <row r="2032">
          <cell r="A2032" t="str">
            <v>MRKU3904303</v>
          </cell>
          <cell r="B2032">
            <v>40</v>
          </cell>
          <cell r="C2032">
            <v>44120</v>
          </cell>
          <cell r="D2032">
            <v>5</v>
          </cell>
          <cell r="E2032">
            <v>205050775</v>
          </cell>
          <cell r="F2032" t="str">
            <v>ICDN</v>
          </cell>
          <cell r="G2032" t="str">
            <v>A1D/30/01/2</v>
          </cell>
        </row>
        <row r="2033">
          <cell r="A2033" t="str">
            <v>TEMU7572359</v>
          </cell>
          <cell r="B2033">
            <v>40</v>
          </cell>
          <cell r="C2033">
            <v>44120</v>
          </cell>
          <cell r="D2033">
            <v>5</v>
          </cell>
          <cell r="E2033" t="str">
            <v>CSA0270025</v>
          </cell>
          <cell r="F2033" t="str">
            <v>ICDN</v>
          </cell>
          <cell r="G2033" t="str">
            <v>A1C/40/06/2</v>
          </cell>
        </row>
        <row r="2034">
          <cell r="A2034" t="str">
            <v>MRSU3614164</v>
          </cell>
          <cell r="B2034">
            <v>40</v>
          </cell>
          <cell r="C2034">
            <v>44120</v>
          </cell>
          <cell r="D2034">
            <v>5</v>
          </cell>
          <cell r="E2034">
            <v>204482431</v>
          </cell>
          <cell r="F2034" t="str">
            <v>ICDN</v>
          </cell>
          <cell r="G2034" t="str">
            <v>SHED2</v>
          </cell>
        </row>
        <row r="2035">
          <cell r="A2035" t="str">
            <v>CMAU4477275</v>
          </cell>
          <cell r="B2035">
            <v>40</v>
          </cell>
          <cell r="C2035">
            <v>44120</v>
          </cell>
          <cell r="D2035">
            <v>5</v>
          </cell>
          <cell r="E2035" t="str">
            <v>CSA0269774</v>
          </cell>
          <cell r="F2035" t="str">
            <v>ICDN</v>
          </cell>
          <cell r="G2035" t="str">
            <v>CFS1</v>
          </cell>
        </row>
        <row r="2036">
          <cell r="A2036" t="str">
            <v>TGHU1313455</v>
          </cell>
          <cell r="B2036">
            <v>20</v>
          </cell>
          <cell r="C2036">
            <v>44120</v>
          </cell>
          <cell r="D2036">
            <v>5</v>
          </cell>
          <cell r="E2036" t="str">
            <v>EID0322076</v>
          </cell>
          <cell r="F2036" t="str">
            <v>ICDN</v>
          </cell>
          <cell r="G2036" t="str">
            <v>A1B/65/05/2</v>
          </cell>
        </row>
        <row r="2037">
          <cell r="A2037" t="str">
            <v>CLHU9029882</v>
          </cell>
          <cell r="B2037">
            <v>40</v>
          </cell>
          <cell r="C2037">
            <v>44120</v>
          </cell>
          <cell r="D2037">
            <v>5</v>
          </cell>
          <cell r="E2037" t="str">
            <v>MEDUMG179101</v>
          </cell>
          <cell r="F2037" t="str">
            <v>ICDN</v>
          </cell>
          <cell r="G2037" t="str">
            <v>A1D/76/04/3</v>
          </cell>
        </row>
        <row r="2038">
          <cell r="A2038" t="str">
            <v>APZU3820960</v>
          </cell>
          <cell r="B2038">
            <v>20</v>
          </cell>
          <cell r="C2038">
            <v>44120</v>
          </cell>
          <cell r="D2038">
            <v>5</v>
          </cell>
          <cell r="E2038" t="str">
            <v>NBSY033652</v>
          </cell>
          <cell r="F2038" t="str">
            <v>ICDN</v>
          </cell>
          <cell r="G2038" t="str">
            <v>A1B/73/02/3</v>
          </cell>
        </row>
        <row r="2039">
          <cell r="A2039" t="str">
            <v>GLDU9413650</v>
          </cell>
          <cell r="B2039">
            <v>20</v>
          </cell>
          <cell r="C2039">
            <v>44120</v>
          </cell>
          <cell r="D2039">
            <v>5</v>
          </cell>
          <cell r="E2039">
            <v>142001452641</v>
          </cell>
          <cell r="F2039" t="str">
            <v>ICDN</v>
          </cell>
          <cell r="G2039" t="e">
            <v>#N/A</v>
          </cell>
        </row>
        <row r="2040">
          <cell r="A2040" t="str">
            <v>EGHU3306300</v>
          </cell>
          <cell r="B2040">
            <v>20</v>
          </cell>
          <cell r="C2040">
            <v>44120</v>
          </cell>
          <cell r="D2040">
            <v>5</v>
          </cell>
          <cell r="E2040">
            <v>100050288608</v>
          </cell>
          <cell r="F2040" t="str">
            <v>ICDN</v>
          </cell>
          <cell r="G2040" t="str">
            <v>A1B/73/05/2</v>
          </cell>
        </row>
        <row r="2041">
          <cell r="A2041" t="str">
            <v>EITU0380202</v>
          </cell>
          <cell r="B2041">
            <v>20</v>
          </cell>
          <cell r="C2041">
            <v>44120</v>
          </cell>
          <cell r="D2041">
            <v>5</v>
          </cell>
          <cell r="E2041">
            <v>100050288608</v>
          </cell>
          <cell r="F2041" t="str">
            <v>ICDN</v>
          </cell>
          <cell r="G2041" t="str">
            <v>A1B/73/04/3</v>
          </cell>
        </row>
        <row r="2042">
          <cell r="A2042" t="str">
            <v>MRKU5898637</v>
          </cell>
          <cell r="B2042">
            <v>40</v>
          </cell>
          <cell r="C2042">
            <v>44120</v>
          </cell>
          <cell r="D2042">
            <v>5</v>
          </cell>
          <cell r="E2042">
            <v>607254106</v>
          </cell>
          <cell r="F2042" t="str">
            <v>ICDN</v>
          </cell>
          <cell r="G2042" t="str">
            <v>CFS1</v>
          </cell>
        </row>
        <row r="2043">
          <cell r="A2043" t="str">
            <v>PONU7850721</v>
          </cell>
          <cell r="B2043">
            <v>40</v>
          </cell>
          <cell r="C2043">
            <v>44120</v>
          </cell>
          <cell r="D2043">
            <v>5</v>
          </cell>
          <cell r="E2043">
            <v>205142175</v>
          </cell>
          <cell r="F2043" t="str">
            <v>ICDN</v>
          </cell>
          <cell r="G2043" t="str">
            <v>A1D/30/02/4</v>
          </cell>
        </row>
        <row r="2044">
          <cell r="A2044" t="str">
            <v>SUDU7624409</v>
          </cell>
          <cell r="B2044">
            <v>20</v>
          </cell>
          <cell r="C2044">
            <v>44120</v>
          </cell>
          <cell r="D2044">
            <v>5</v>
          </cell>
          <cell r="E2044">
            <v>205079984</v>
          </cell>
          <cell r="F2044" t="str">
            <v>ICDN</v>
          </cell>
          <cell r="G2044" t="str">
            <v>A1B/71/02/4</v>
          </cell>
        </row>
        <row r="2045">
          <cell r="A2045" t="str">
            <v>SUDU8746649</v>
          </cell>
          <cell r="B2045">
            <v>40</v>
          </cell>
          <cell r="C2045">
            <v>44120</v>
          </cell>
          <cell r="D2045">
            <v>5</v>
          </cell>
          <cell r="E2045">
            <v>204724827</v>
          </cell>
          <cell r="F2045" t="str">
            <v>ICDN</v>
          </cell>
          <cell r="G2045" t="str">
            <v>TEMP</v>
          </cell>
        </row>
        <row r="2046">
          <cell r="A2046" t="str">
            <v>HASU4193630</v>
          </cell>
          <cell r="B2046">
            <v>40</v>
          </cell>
          <cell r="C2046">
            <v>44120</v>
          </cell>
          <cell r="D2046">
            <v>5</v>
          </cell>
          <cell r="E2046">
            <v>205037935</v>
          </cell>
          <cell r="F2046" t="str">
            <v>ICDN</v>
          </cell>
          <cell r="G2046" t="str">
            <v>A1C/64/04/1</v>
          </cell>
        </row>
        <row r="2047">
          <cell r="A2047" t="str">
            <v>PONU7812423</v>
          </cell>
          <cell r="B2047">
            <v>40</v>
          </cell>
          <cell r="C2047">
            <v>44120</v>
          </cell>
          <cell r="D2047">
            <v>5</v>
          </cell>
          <cell r="E2047">
            <v>911186194</v>
          </cell>
          <cell r="F2047" t="str">
            <v>ICDN</v>
          </cell>
          <cell r="G2047" t="str">
            <v>A1D/58/04/2</v>
          </cell>
        </row>
        <row r="2048">
          <cell r="A2048" t="str">
            <v>APZU3370097</v>
          </cell>
          <cell r="B2048">
            <v>20</v>
          </cell>
          <cell r="C2048">
            <v>44120</v>
          </cell>
          <cell r="D2048">
            <v>5</v>
          </cell>
          <cell r="E2048" t="str">
            <v>AIS0288889</v>
          </cell>
          <cell r="F2048" t="str">
            <v>ICDN</v>
          </cell>
          <cell r="G2048" t="str">
            <v>CFS1</v>
          </cell>
        </row>
        <row r="2049">
          <cell r="A2049" t="str">
            <v>TCLU7425659</v>
          </cell>
          <cell r="B2049">
            <v>20</v>
          </cell>
          <cell r="C2049">
            <v>44120</v>
          </cell>
          <cell r="D2049">
            <v>5</v>
          </cell>
          <cell r="E2049" t="str">
            <v>AYN0602167A</v>
          </cell>
          <cell r="F2049" t="str">
            <v>ICDN</v>
          </cell>
          <cell r="G2049" t="str">
            <v>A1B/63/02/5</v>
          </cell>
        </row>
        <row r="2050">
          <cell r="A2050" t="str">
            <v>MRKU3934838</v>
          </cell>
          <cell r="B2050">
            <v>40</v>
          </cell>
          <cell r="C2050">
            <v>44120</v>
          </cell>
          <cell r="D2050">
            <v>5</v>
          </cell>
          <cell r="E2050">
            <v>204777960</v>
          </cell>
          <cell r="F2050" t="str">
            <v>ICDN</v>
          </cell>
          <cell r="G2050" t="str">
            <v>CFS1C</v>
          </cell>
        </row>
        <row r="2051">
          <cell r="A2051" t="str">
            <v>MRSU3504320</v>
          </cell>
          <cell r="B2051">
            <v>40</v>
          </cell>
          <cell r="C2051">
            <v>44120</v>
          </cell>
          <cell r="D2051">
            <v>5</v>
          </cell>
          <cell r="E2051">
            <v>204889259</v>
          </cell>
          <cell r="F2051" t="str">
            <v>ICDN</v>
          </cell>
          <cell r="G2051" t="str">
            <v>CFS1</v>
          </cell>
        </row>
        <row r="2052">
          <cell r="A2052" t="str">
            <v>MRKU4591728</v>
          </cell>
          <cell r="B2052">
            <v>40</v>
          </cell>
          <cell r="C2052">
            <v>44120</v>
          </cell>
          <cell r="D2052">
            <v>5</v>
          </cell>
          <cell r="E2052">
            <v>205412077</v>
          </cell>
          <cell r="F2052" t="str">
            <v>ICDN</v>
          </cell>
          <cell r="G2052" t="str">
            <v>A1C/64/02/1</v>
          </cell>
        </row>
        <row r="2053">
          <cell r="A2053" t="str">
            <v>CMAU1007730</v>
          </cell>
          <cell r="B2053">
            <v>20</v>
          </cell>
          <cell r="C2053">
            <v>44120</v>
          </cell>
          <cell r="D2053">
            <v>5</v>
          </cell>
          <cell r="E2053" t="str">
            <v>LHV2351358</v>
          </cell>
          <cell r="F2053" t="str">
            <v>ICDN</v>
          </cell>
          <cell r="G2053" t="str">
            <v>CFS1</v>
          </cell>
        </row>
        <row r="2054">
          <cell r="A2054" t="str">
            <v>MRKU2133393</v>
          </cell>
          <cell r="B2054">
            <v>40</v>
          </cell>
          <cell r="C2054">
            <v>44120</v>
          </cell>
          <cell r="D2054">
            <v>5</v>
          </cell>
          <cell r="E2054">
            <v>205169533</v>
          </cell>
          <cell r="F2054" t="str">
            <v>ICDN</v>
          </cell>
          <cell r="G2054" t="str">
            <v>CFS1B</v>
          </cell>
        </row>
        <row r="2055">
          <cell r="A2055" t="str">
            <v>MRKU5857577</v>
          </cell>
          <cell r="B2055">
            <v>40</v>
          </cell>
          <cell r="C2055">
            <v>44120</v>
          </cell>
          <cell r="D2055">
            <v>5</v>
          </cell>
          <cell r="E2055">
            <v>205371590</v>
          </cell>
          <cell r="F2055" t="str">
            <v>ICDN</v>
          </cell>
          <cell r="G2055" t="str">
            <v>CFS1B</v>
          </cell>
        </row>
        <row r="2056">
          <cell r="A2056" t="str">
            <v>HASU5072587</v>
          </cell>
          <cell r="B2056">
            <v>40</v>
          </cell>
          <cell r="C2056">
            <v>44120</v>
          </cell>
          <cell r="D2056">
            <v>5</v>
          </cell>
          <cell r="E2056">
            <v>205371590</v>
          </cell>
          <cell r="F2056" t="str">
            <v>ICDN</v>
          </cell>
          <cell r="G2056" t="str">
            <v>CFS1B</v>
          </cell>
        </row>
        <row r="2057">
          <cell r="A2057" t="str">
            <v>HJMU5411244</v>
          </cell>
          <cell r="B2057">
            <v>40</v>
          </cell>
          <cell r="C2057">
            <v>44120</v>
          </cell>
          <cell r="D2057">
            <v>5</v>
          </cell>
          <cell r="E2057">
            <v>911198945</v>
          </cell>
          <cell r="F2057" t="str">
            <v>ICDN</v>
          </cell>
          <cell r="G2057" t="str">
            <v>CFS1B</v>
          </cell>
        </row>
        <row r="2058">
          <cell r="A2058" t="str">
            <v>MRKU3265305</v>
          </cell>
          <cell r="B2058">
            <v>40</v>
          </cell>
          <cell r="C2058">
            <v>44120</v>
          </cell>
          <cell r="D2058">
            <v>5</v>
          </cell>
          <cell r="E2058">
            <v>205343561</v>
          </cell>
          <cell r="F2058" t="str">
            <v>ICDN</v>
          </cell>
          <cell r="G2058" t="str">
            <v>A1D/44/02/3</v>
          </cell>
        </row>
        <row r="2059">
          <cell r="A2059" t="str">
            <v>TCNU5784132</v>
          </cell>
          <cell r="B2059">
            <v>40</v>
          </cell>
          <cell r="C2059">
            <v>44120</v>
          </cell>
          <cell r="D2059">
            <v>5</v>
          </cell>
          <cell r="E2059">
            <v>205333108</v>
          </cell>
          <cell r="F2059" t="str">
            <v>ICDN</v>
          </cell>
          <cell r="G2059" t="str">
            <v>CFS1B</v>
          </cell>
        </row>
        <row r="2060">
          <cell r="A2060" t="str">
            <v>MEDU6292725</v>
          </cell>
          <cell r="B2060">
            <v>20</v>
          </cell>
          <cell r="C2060">
            <v>44120</v>
          </cell>
          <cell r="D2060">
            <v>5</v>
          </cell>
          <cell r="E2060" t="str">
            <v>MEDUMG308155</v>
          </cell>
          <cell r="F2060" t="str">
            <v>ICDN</v>
          </cell>
          <cell r="G2060" t="str">
            <v>A1B/45/06/1</v>
          </cell>
        </row>
        <row r="2061">
          <cell r="A2061" t="str">
            <v>TGHU0268330</v>
          </cell>
          <cell r="B2061">
            <v>20</v>
          </cell>
          <cell r="C2061">
            <v>44120</v>
          </cell>
          <cell r="D2061">
            <v>5</v>
          </cell>
          <cell r="E2061" t="str">
            <v>APSKRIMBA2000047</v>
          </cell>
          <cell r="F2061" t="str">
            <v>ICDN</v>
          </cell>
          <cell r="G2061" t="str">
            <v>CFS1D</v>
          </cell>
        </row>
        <row r="2062">
          <cell r="A2062" t="str">
            <v>TLLU5921010</v>
          </cell>
          <cell r="B2062">
            <v>40</v>
          </cell>
          <cell r="C2062">
            <v>44120</v>
          </cell>
          <cell r="D2062">
            <v>5</v>
          </cell>
          <cell r="E2062">
            <v>204806428</v>
          </cell>
          <cell r="F2062" t="str">
            <v>ICDN</v>
          </cell>
          <cell r="G2062" t="str">
            <v>CFS1B</v>
          </cell>
        </row>
        <row r="2063">
          <cell r="A2063" t="str">
            <v>EITU1497446</v>
          </cell>
          <cell r="B2063">
            <v>40</v>
          </cell>
          <cell r="C2063">
            <v>44120</v>
          </cell>
          <cell r="D2063">
            <v>5</v>
          </cell>
          <cell r="E2063">
            <v>104000028125</v>
          </cell>
          <cell r="F2063" t="str">
            <v>ICDN</v>
          </cell>
          <cell r="G2063" t="str">
            <v>TEMP</v>
          </cell>
        </row>
        <row r="2064">
          <cell r="A2064" t="str">
            <v>APZU3445426</v>
          </cell>
          <cell r="B2064">
            <v>20</v>
          </cell>
          <cell r="C2064">
            <v>44120</v>
          </cell>
          <cell r="D2064">
            <v>5</v>
          </cell>
          <cell r="E2064" t="str">
            <v>QDWL192895</v>
          </cell>
          <cell r="F2064" t="str">
            <v>ICDN</v>
          </cell>
          <cell r="G2064" t="str">
            <v>A1B/85/02/1</v>
          </cell>
        </row>
        <row r="2065">
          <cell r="A2065" t="str">
            <v>BEAU2473843</v>
          </cell>
          <cell r="B2065">
            <v>20</v>
          </cell>
          <cell r="C2065">
            <v>44120</v>
          </cell>
          <cell r="D2065">
            <v>5</v>
          </cell>
          <cell r="E2065" t="str">
            <v>QDWL192895</v>
          </cell>
          <cell r="F2065" t="str">
            <v>ICDN</v>
          </cell>
          <cell r="G2065" t="str">
            <v>A1B/85/04/2</v>
          </cell>
        </row>
        <row r="2066">
          <cell r="A2066" t="str">
            <v>TGHU3197760</v>
          </cell>
          <cell r="B2066">
            <v>20</v>
          </cell>
          <cell r="C2066">
            <v>44120</v>
          </cell>
          <cell r="D2066">
            <v>5</v>
          </cell>
          <cell r="E2066" t="str">
            <v>EPIRCHNTAO213653</v>
          </cell>
          <cell r="F2066" t="str">
            <v>ICDN</v>
          </cell>
          <cell r="G2066" t="str">
            <v>FIRE</v>
          </cell>
        </row>
        <row r="2067">
          <cell r="A2067" t="str">
            <v>BSIU2233631</v>
          </cell>
          <cell r="B2067">
            <v>20</v>
          </cell>
          <cell r="C2067">
            <v>44120</v>
          </cell>
          <cell r="D2067">
            <v>5</v>
          </cell>
          <cell r="E2067" t="str">
            <v>MEDUAP673992</v>
          </cell>
          <cell r="F2067" t="str">
            <v>ICDN</v>
          </cell>
          <cell r="G2067" t="str">
            <v>FIRE</v>
          </cell>
        </row>
        <row r="2068">
          <cell r="A2068" t="str">
            <v>BSIU9074906</v>
          </cell>
          <cell r="B2068">
            <v>40</v>
          </cell>
          <cell r="C2068">
            <v>44120</v>
          </cell>
          <cell r="D2068">
            <v>5</v>
          </cell>
          <cell r="E2068" t="str">
            <v>WECC2001EMB1130</v>
          </cell>
          <cell r="F2068" t="str">
            <v>ICDN</v>
          </cell>
          <cell r="G2068" t="str">
            <v>CFS1B</v>
          </cell>
        </row>
        <row r="2069">
          <cell r="A2069" t="str">
            <v>MSCU6228062</v>
          </cell>
          <cell r="B2069">
            <v>20</v>
          </cell>
          <cell r="C2069">
            <v>44120</v>
          </cell>
          <cell r="D2069">
            <v>5</v>
          </cell>
          <cell r="E2069" t="str">
            <v>MEDUT2813938</v>
          </cell>
          <cell r="F2069" t="str">
            <v>ICDN</v>
          </cell>
          <cell r="G2069" t="str">
            <v>FIRE</v>
          </cell>
        </row>
        <row r="2070">
          <cell r="A2070" t="str">
            <v>CMAU0046541</v>
          </cell>
          <cell r="B2070">
            <v>20</v>
          </cell>
          <cell r="C2070">
            <v>44120</v>
          </cell>
          <cell r="D2070">
            <v>5</v>
          </cell>
          <cell r="E2070" t="str">
            <v>AIS0287305</v>
          </cell>
          <cell r="F2070" t="str">
            <v>ICDN</v>
          </cell>
          <cell r="G2070" t="str">
            <v>FIRE</v>
          </cell>
        </row>
        <row r="2071">
          <cell r="A2071" t="str">
            <v>TGCU2032705</v>
          </cell>
          <cell r="B2071">
            <v>20</v>
          </cell>
          <cell r="C2071">
            <v>44120</v>
          </cell>
          <cell r="D2071">
            <v>5</v>
          </cell>
          <cell r="E2071" t="str">
            <v>149004323881</v>
          </cell>
          <cell r="F2071" t="str">
            <v>ICDN</v>
          </cell>
          <cell r="G2071" t="str">
            <v>A1B/77/03/2</v>
          </cell>
        </row>
        <row r="2072">
          <cell r="A2072" t="str">
            <v>FSCU3237870</v>
          </cell>
          <cell r="B2072">
            <v>20</v>
          </cell>
          <cell r="C2072">
            <v>44120</v>
          </cell>
          <cell r="D2072">
            <v>5</v>
          </cell>
          <cell r="E2072" t="str">
            <v>WECC2095MBA1032</v>
          </cell>
          <cell r="F2072" t="str">
            <v>ICDN</v>
          </cell>
          <cell r="G2072" t="str">
            <v>CFS1A</v>
          </cell>
        </row>
        <row r="2073">
          <cell r="A2073" t="str">
            <v>TGHU1848890</v>
          </cell>
          <cell r="B2073">
            <v>20</v>
          </cell>
          <cell r="C2073">
            <v>44120</v>
          </cell>
          <cell r="D2073">
            <v>5</v>
          </cell>
          <cell r="E2073" t="str">
            <v>MEDUMV797474</v>
          </cell>
          <cell r="F2073" t="str">
            <v>ICDN</v>
          </cell>
          <cell r="G2073" t="str">
            <v>FIRE</v>
          </cell>
        </row>
        <row r="2074">
          <cell r="A2074" t="str">
            <v>EITU0489451</v>
          </cell>
          <cell r="B2074">
            <v>20</v>
          </cell>
          <cell r="C2074">
            <v>44120</v>
          </cell>
          <cell r="D2074">
            <v>5</v>
          </cell>
          <cell r="E2074" t="str">
            <v>156000266533</v>
          </cell>
          <cell r="F2074" t="str">
            <v>ICDN</v>
          </cell>
          <cell r="G2074" t="str">
            <v>FIRE</v>
          </cell>
        </row>
        <row r="2075">
          <cell r="A2075" t="str">
            <v>TRLU8912619</v>
          </cell>
          <cell r="B2075">
            <v>20</v>
          </cell>
          <cell r="C2075">
            <v>44120</v>
          </cell>
          <cell r="D2075">
            <v>5</v>
          </cell>
          <cell r="E2075" t="str">
            <v>MEDUMV797474</v>
          </cell>
          <cell r="F2075" t="str">
            <v>ICDN</v>
          </cell>
          <cell r="G2075" t="str">
            <v>CFS1A</v>
          </cell>
        </row>
        <row r="2076">
          <cell r="A2076" t="str">
            <v>MEDU3004487</v>
          </cell>
          <cell r="B2076">
            <v>20</v>
          </cell>
          <cell r="C2076">
            <v>44120</v>
          </cell>
          <cell r="D2076">
            <v>5</v>
          </cell>
          <cell r="E2076" t="str">
            <v>MEDUMV797474</v>
          </cell>
          <cell r="F2076" t="str">
            <v>ICDN</v>
          </cell>
          <cell r="G2076" t="str">
            <v>CFS1A</v>
          </cell>
        </row>
        <row r="2077">
          <cell r="A2077" t="str">
            <v>MRKU3054196</v>
          </cell>
          <cell r="B2077">
            <v>40</v>
          </cell>
          <cell r="C2077">
            <v>44120</v>
          </cell>
          <cell r="D2077">
            <v>5</v>
          </cell>
          <cell r="E2077" t="e">
            <v>#N/A</v>
          </cell>
          <cell r="F2077" t="str">
            <v>ICDN</v>
          </cell>
          <cell r="G2077" t="str">
            <v>A2D/16/02/3</v>
          </cell>
        </row>
        <row r="2078">
          <cell r="A2078" t="str">
            <v>OOLU1863003</v>
          </cell>
          <cell r="B2078">
            <v>20</v>
          </cell>
          <cell r="C2078">
            <v>44120</v>
          </cell>
          <cell r="D2078">
            <v>5</v>
          </cell>
          <cell r="E2078" t="str">
            <v>OOLU2647126790</v>
          </cell>
          <cell r="F2078" t="str">
            <v>ICDN</v>
          </cell>
          <cell r="G2078" t="str">
            <v>FIRE</v>
          </cell>
        </row>
        <row r="2079">
          <cell r="A2079" t="str">
            <v>TEMU4624886</v>
          </cell>
          <cell r="B2079">
            <v>20</v>
          </cell>
          <cell r="C2079">
            <v>44120</v>
          </cell>
          <cell r="D2079">
            <v>5</v>
          </cell>
          <cell r="E2079" t="str">
            <v>MEDUAP673992</v>
          </cell>
          <cell r="F2079" t="str">
            <v>ICDN</v>
          </cell>
          <cell r="G2079" t="str">
            <v>FIRE</v>
          </cell>
        </row>
        <row r="2080">
          <cell r="A2080" t="str">
            <v>TCKU3094112</v>
          </cell>
          <cell r="B2080">
            <v>20</v>
          </cell>
          <cell r="C2080">
            <v>44120</v>
          </cell>
          <cell r="D2080">
            <v>5</v>
          </cell>
          <cell r="E2080" t="str">
            <v>MEDUPL151313</v>
          </cell>
          <cell r="F2080" t="str">
            <v>ICDN</v>
          </cell>
          <cell r="G2080" t="str">
            <v>FIRE</v>
          </cell>
        </row>
        <row r="2081">
          <cell r="A2081" t="str">
            <v>OOLU1933327</v>
          </cell>
          <cell r="B2081">
            <v>20</v>
          </cell>
          <cell r="C2081">
            <v>44120</v>
          </cell>
          <cell r="D2081">
            <v>5</v>
          </cell>
          <cell r="E2081" t="str">
            <v>OOLU2646398371</v>
          </cell>
          <cell r="F2081" t="str">
            <v>ICDN</v>
          </cell>
          <cell r="G2081" t="str">
            <v>CFS1A</v>
          </cell>
        </row>
        <row r="2082">
          <cell r="A2082" t="str">
            <v>BMOU1098742</v>
          </cell>
          <cell r="B2082">
            <v>20</v>
          </cell>
          <cell r="C2082">
            <v>44120</v>
          </cell>
          <cell r="D2082">
            <v>5</v>
          </cell>
          <cell r="E2082" t="str">
            <v>NBST434185</v>
          </cell>
          <cell r="F2082" t="str">
            <v>ICDN</v>
          </cell>
          <cell r="G2082" t="str">
            <v>CFS1A</v>
          </cell>
        </row>
        <row r="2083">
          <cell r="A2083" t="str">
            <v>TGHU2982985</v>
          </cell>
          <cell r="B2083">
            <v>20</v>
          </cell>
          <cell r="C2083">
            <v>44120</v>
          </cell>
          <cell r="D2083">
            <v>5</v>
          </cell>
          <cell r="E2083" t="str">
            <v>GGZ1145562</v>
          </cell>
          <cell r="F2083" t="str">
            <v>ICDN</v>
          </cell>
          <cell r="G2083" t="str">
            <v>FIRE</v>
          </cell>
        </row>
        <row r="2084">
          <cell r="A2084" t="str">
            <v>TRHU3242590</v>
          </cell>
          <cell r="B2084">
            <v>20</v>
          </cell>
          <cell r="C2084">
            <v>44120</v>
          </cell>
          <cell r="D2084">
            <v>5</v>
          </cell>
          <cell r="E2084" t="str">
            <v>FSH0205297</v>
          </cell>
          <cell r="F2084" t="str">
            <v>ICDN</v>
          </cell>
          <cell r="G2084" t="str">
            <v>FIRE</v>
          </cell>
        </row>
        <row r="2085">
          <cell r="A2085" t="str">
            <v>CAIU2941086</v>
          </cell>
          <cell r="B2085">
            <v>20</v>
          </cell>
          <cell r="C2085">
            <v>44120</v>
          </cell>
          <cell r="D2085">
            <v>5</v>
          </cell>
          <cell r="E2085" t="str">
            <v>MEDUAP673992</v>
          </cell>
          <cell r="F2085" t="str">
            <v>ICDN</v>
          </cell>
          <cell r="G2085" t="str">
            <v>FIRE</v>
          </cell>
        </row>
        <row r="2086">
          <cell r="A2086" t="str">
            <v>TCKU3759603</v>
          </cell>
          <cell r="B2086">
            <v>20</v>
          </cell>
          <cell r="C2086">
            <v>44120</v>
          </cell>
          <cell r="D2086">
            <v>5</v>
          </cell>
          <cell r="E2086" t="str">
            <v>MEDUMV730954</v>
          </cell>
          <cell r="F2086" t="str">
            <v>ICDN</v>
          </cell>
          <cell r="G2086" t="str">
            <v>FIRE</v>
          </cell>
        </row>
        <row r="2087">
          <cell r="A2087" t="str">
            <v>MSCU7563595</v>
          </cell>
          <cell r="B2087">
            <v>40</v>
          </cell>
          <cell r="C2087">
            <v>44120</v>
          </cell>
          <cell r="D2087">
            <v>5</v>
          </cell>
          <cell r="E2087" t="str">
            <v>MEDUMG182931</v>
          </cell>
          <cell r="F2087" t="str">
            <v>ICDN</v>
          </cell>
          <cell r="G2087" t="str">
            <v>A1A/64/02/2</v>
          </cell>
        </row>
        <row r="2088">
          <cell r="A2088" t="str">
            <v>FCIU8835412</v>
          </cell>
          <cell r="B2088">
            <v>20</v>
          </cell>
          <cell r="C2088">
            <v>44120</v>
          </cell>
          <cell r="D2088">
            <v>5</v>
          </cell>
          <cell r="E2088" t="e">
            <v>#N/A</v>
          </cell>
          <cell r="F2088" t="str">
            <v>ICDN</v>
          </cell>
          <cell r="G2088" t="str">
            <v>A2D/08/04/2</v>
          </cell>
        </row>
        <row r="2089">
          <cell r="A2089" t="str">
            <v>TEMU4355766</v>
          </cell>
          <cell r="B2089">
            <v>20</v>
          </cell>
          <cell r="C2089">
            <v>44120</v>
          </cell>
          <cell r="D2089">
            <v>5</v>
          </cell>
          <cell r="E2089" t="str">
            <v>158000098807</v>
          </cell>
          <cell r="F2089" t="str">
            <v>ICDN</v>
          </cell>
          <cell r="G2089" t="str">
            <v>A1B/15/04/1</v>
          </cell>
        </row>
        <row r="2090">
          <cell r="A2090" t="str">
            <v>MEDU1272310</v>
          </cell>
          <cell r="B2090">
            <v>20</v>
          </cell>
          <cell r="C2090">
            <v>44120</v>
          </cell>
          <cell r="D2090">
            <v>5</v>
          </cell>
          <cell r="E2090" t="str">
            <v>MEDUDA890430</v>
          </cell>
          <cell r="F2090" t="str">
            <v>ICDN</v>
          </cell>
          <cell r="G2090" t="str">
            <v>A1B/15/04/2</v>
          </cell>
        </row>
        <row r="2091">
          <cell r="A2091" t="str">
            <v>PCIU1794055</v>
          </cell>
          <cell r="B2091">
            <v>20</v>
          </cell>
          <cell r="C2091">
            <v>44120</v>
          </cell>
          <cell r="D2091">
            <v>5</v>
          </cell>
          <cell r="E2091" t="str">
            <v>NGEC00613600</v>
          </cell>
          <cell r="F2091" t="str">
            <v>ICDN</v>
          </cell>
          <cell r="G2091" t="str">
            <v>A1B/47/02/2</v>
          </cell>
        </row>
        <row r="2092">
          <cell r="A2092" t="str">
            <v>HMCU3080057</v>
          </cell>
          <cell r="B2092">
            <v>20</v>
          </cell>
          <cell r="C2092">
            <v>44120</v>
          </cell>
          <cell r="D2092">
            <v>5</v>
          </cell>
          <cell r="E2092" t="str">
            <v>050000797592</v>
          </cell>
          <cell r="F2092" t="str">
            <v>ICDN</v>
          </cell>
          <cell r="G2092" t="str">
            <v>FIRE</v>
          </cell>
        </row>
        <row r="2093">
          <cell r="A2093" t="str">
            <v>TCLU7270958</v>
          </cell>
          <cell r="B2093">
            <v>20</v>
          </cell>
          <cell r="C2093">
            <v>44120</v>
          </cell>
          <cell r="D2093">
            <v>5</v>
          </cell>
          <cell r="E2093" t="str">
            <v>MEDUAP673992</v>
          </cell>
          <cell r="F2093" t="str">
            <v>ICDN</v>
          </cell>
          <cell r="G2093" t="str">
            <v>CFS1A</v>
          </cell>
        </row>
        <row r="2094">
          <cell r="A2094" t="str">
            <v>EMCU6058429</v>
          </cell>
          <cell r="B2094">
            <v>20</v>
          </cell>
          <cell r="C2094">
            <v>44120</v>
          </cell>
          <cell r="D2094">
            <v>5</v>
          </cell>
          <cell r="E2094" t="str">
            <v>156000318495</v>
          </cell>
          <cell r="F2094" t="str">
            <v>ICDN</v>
          </cell>
          <cell r="G2094" t="str">
            <v>FIRE</v>
          </cell>
        </row>
        <row r="2095">
          <cell r="A2095" t="str">
            <v>CAIU6789731</v>
          </cell>
          <cell r="B2095">
            <v>20</v>
          </cell>
          <cell r="C2095">
            <v>44120</v>
          </cell>
          <cell r="D2095">
            <v>5</v>
          </cell>
          <cell r="E2095" t="str">
            <v>HLCUALY200831297</v>
          </cell>
          <cell r="F2095" t="str">
            <v>ICDN</v>
          </cell>
          <cell r="G2095" t="str">
            <v>CFS1</v>
          </cell>
        </row>
        <row r="2096">
          <cell r="A2096" t="str">
            <v>MEDU5130801</v>
          </cell>
          <cell r="B2096">
            <v>20</v>
          </cell>
          <cell r="C2096">
            <v>44120</v>
          </cell>
          <cell r="D2096">
            <v>5</v>
          </cell>
          <cell r="E2096" t="str">
            <v>MEDUMG237123</v>
          </cell>
          <cell r="F2096" t="str">
            <v>ICDN</v>
          </cell>
          <cell r="G2096" t="str">
            <v>A1B/47/06/1</v>
          </cell>
        </row>
        <row r="2097">
          <cell r="A2097" t="str">
            <v>TLLU2199599</v>
          </cell>
          <cell r="B2097">
            <v>20</v>
          </cell>
          <cell r="C2097">
            <v>44120</v>
          </cell>
          <cell r="D2097">
            <v>5</v>
          </cell>
          <cell r="E2097" t="str">
            <v>MEDUMG175612</v>
          </cell>
          <cell r="F2097" t="str">
            <v>ICDN</v>
          </cell>
          <cell r="G2097" t="str">
            <v>A1B/65/02/1</v>
          </cell>
        </row>
        <row r="2098">
          <cell r="A2098" t="str">
            <v>UACU3875019</v>
          </cell>
          <cell r="B2098">
            <v>20</v>
          </cell>
          <cell r="C2098">
            <v>44120</v>
          </cell>
          <cell r="D2098">
            <v>5</v>
          </cell>
          <cell r="E2098" t="str">
            <v>HLCUANR200769590</v>
          </cell>
          <cell r="F2098" t="str">
            <v>ICDN</v>
          </cell>
          <cell r="G2098" t="str">
            <v>FIRE</v>
          </cell>
        </row>
        <row r="2099">
          <cell r="A2099" t="str">
            <v>ECMU1500060</v>
          </cell>
          <cell r="B2099">
            <v>20</v>
          </cell>
          <cell r="C2099">
            <v>44120</v>
          </cell>
          <cell r="D2099">
            <v>5</v>
          </cell>
          <cell r="E2099" t="str">
            <v>EID0320458</v>
          </cell>
          <cell r="F2099" t="str">
            <v>ICDN</v>
          </cell>
          <cell r="G2099" t="str">
            <v>FIRE</v>
          </cell>
        </row>
        <row r="2100">
          <cell r="A2100" t="str">
            <v>MEDU6028604</v>
          </cell>
          <cell r="B2100">
            <v>20</v>
          </cell>
          <cell r="C2100">
            <v>44120</v>
          </cell>
          <cell r="D2100">
            <v>5</v>
          </cell>
          <cell r="E2100" t="str">
            <v>MEDUDC426316</v>
          </cell>
          <cell r="F2100" t="str">
            <v>ICDN</v>
          </cell>
          <cell r="G2100" t="str">
            <v>CFS1</v>
          </cell>
        </row>
        <row r="2101">
          <cell r="A2101" t="str">
            <v>TGCU5108928</v>
          </cell>
          <cell r="B2101">
            <v>40</v>
          </cell>
          <cell r="C2101">
            <v>44120</v>
          </cell>
          <cell r="D2101">
            <v>5</v>
          </cell>
          <cell r="E2101" t="str">
            <v>MEDUMG112870</v>
          </cell>
          <cell r="F2101" t="str">
            <v>ICDN</v>
          </cell>
          <cell r="G2101" t="str">
            <v>A1C/64/06/2</v>
          </cell>
        </row>
        <row r="2102">
          <cell r="A2102" t="str">
            <v>TRHU1107477</v>
          </cell>
          <cell r="B2102">
            <v>20</v>
          </cell>
          <cell r="C2102">
            <v>44120</v>
          </cell>
          <cell r="D2102">
            <v>5</v>
          </cell>
          <cell r="E2102" t="str">
            <v>MBE0338352</v>
          </cell>
          <cell r="F2102" t="str">
            <v>ICDN</v>
          </cell>
          <cell r="G2102" t="str">
            <v>FIRE</v>
          </cell>
        </row>
        <row r="2103">
          <cell r="A2103" t="str">
            <v>DRYU2395999</v>
          </cell>
          <cell r="B2103">
            <v>20</v>
          </cell>
          <cell r="C2103">
            <v>44120</v>
          </cell>
          <cell r="D2103">
            <v>5</v>
          </cell>
          <cell r="E2103" t="str">
            <v>EPIRCHNTAO213040</v>
          </cell>
          <cell r="F2103" t="str">
            <v>ICDN</v>
          </cell>
          <cell r="G2103" t="str">
            <v>A1B/55/02/2</v>
          </cell>
        </row>
        <row r="2104">
          <cell r="A2104" t="str">
            <v>DRYU2523805</v>
          </cell>
          <cell r="B2104">
            <v>20</v>
          </cell>
          <cell r="C2104">
            <v>44120</v>
          </cell>
          <cell r="D2104">
            <v>5</v>
          </cell>
          <cell r="E2104" t="str">
            <v>040000256250</v>
          </cell>
          <cell r="F2104" t="str">
            <v>ICDN</v>
          </cell>
          <cell r="G2104" t="str">
            <v>A1B/55/03/2</v>
          </cell>
        </row>
        <row r="2105">
          <cell r="A2105" t="str">
            <v>TGHU1789293</v>
          </cell>
          <cell r="B2105">
            <v>20</v>
          </cell>
          <cell r="C2105">
            <v>44120</v>
          </cell>
          <cell r="D2105">
            <v>5</v>
          </cell>
          <cell r="E2105" t="str">
            <v>MEDUMG197236</v>
          </cell>
          <cell r="F2105" t="str">
            <v>ICDN</v>
          </cell>
          <cell r="G2105" t="str">
            <v>FIRE</v>
          </cell>
        </row>
        <row r="2106">
          <cell r="A2106" t="str">
            <v>KKFU8013189</v>
          </cell>
          <cell r="B2106">
            <v>40</v>
          </cell>
          <cell r="C2106">
            <v>44120</v>
          </cell>
          <cell r="D2106">
            <v>5</v>
          </cell>
          <cell r="E2106" t="str">
            <v>CANA27972800</v>
          </cell>
          <cell r="F2106" t="str">
            <v>ICDN</v>
          </cell>
          <cell r="G2106" t="str">
            <v>A2D/20/03/3</v>
          </cell>
        </row>
        <row r="2107">
          <cell r="A2107" t="str">
            <v>MEDU7098437</v>
          </cell>
          <cell r="B2107">
            <v>40</v>
          </cell>
          <cell r="C2107">
            <v>44120</v>
          </cell>
          <cell r="D2107">
            <v>5</v>
          </cell>
          <cell r="E2107" t="str">
            <v>MEDUNC322132</v>
          </cell>
          <cell r="F2107" t="str">
            <v>ICDN</v>
          </cell>
          <cell r="G2107" t="str">
            <v>A2D/16/02/3</v>
          </cell>
        </row>
        <row r="2108">
          <cell r="A2108" t="str">
            <v>GLDU7674309</v>
          </cell>
          <cell r="B2108">
            <v>40</v>
          </cell>
          <cell r="C2108">
            <v>44120</v>
          </cell>
          <cell r="D2108">
            <v>5</v>
          </cell>
          <cell r="E2108" t="str">
            <v>MEDUMG162321</v>
          </cell>
          <cell r="F2108" t="str">
            <v>ICDN</v>
          </cell>
          <cell r="G2108" t="str">
            <v>A2D/16/02/5</v>
          </cell>
        </row>
        <row r="2109">
          <cell r="A2109" t="str">
            <v>DRYU9880698</v>
          </cell>
          <cell r="B2109">
            <v>40</v>
          </cell>
          <cell r="C2109">
            <v>44120</v>
          </cell>
          <cell r="D2109">
            <v>5</v>
          </cell>
          <cell r="E2109" t="str">
            <v>EPIRCHNTAO213473</v>
          </cell>
          <cell r="F2109" t="str">
            <v>ICDN</v>
          </cell>
          <cell r="G2109" t="str">
            <v>A1C/52/03/2</v>
          </cell>
        </row>
        <row r="2110">
          <cell r="A2110" t="str">
            <v>TCNU3102980</v>
          </cell>
          <cell r="B2110">
            <v>40</v>
          </cell>
          <cell r="C2110">
            <v>44120</v>
          </cell>
          <cell r="D2110">
            <v>5</v>
          </cell>
          <cell r="E2110" t="str">
            <v>SHZ3035442</v>
          </cell>
          <cell r="F2110" t="str">
            <v>ICDN</v>
          </cell>
          <cell r="G2110" t="str">
            <v>A1C/48/04/3</v>
          </cell>
        </row>
        <row r="2111">
          <cell r="A2111" t="str">
            <v>TGBU7027436</v>
          </cell>
          <cell r="B2111">
            <v>40</v>
          </cell>
          <cell r="C2111">
            <v>44120</v>
          </cell>
          <cell r="D2111">
            <v>5</v>
          </cell>
          <cell r="E2111" t="str">
            <v>156000314261</v>
          </cell>
          <cell r="F2111" t="str">
            <v>ICDN</v>
          </cell>
          <cell r="G2111" t="str">
            <v>CFS1B</v>
          </cell>
        </row>
        <row r="2112">
          <cell r="A2112" t="str">
            <v>TGCU5026774</v>
          </cell>
          <cell r="B2112">
            <v>40</v>
          </cell>
          <cell r="C2112">
            <v>44120</v>
          </cell>
          <cell r="D2112">
            <v>5</v>
          </cell>
          <cell r="E2112" t="str">
            <v>MEDUNC322132</v>
          </cell>
          <cell r="F2112" t="str">
            <v>ICDN</v>
          </cell>
          <cell r="G2112" t="str">
            <v>A1C/48/05/3</v>
          </cell>
        </row>
        <row r="2113">
          <cell r="A2113" t="str">
            <v>TGHU7922248</v>
          </cell>
          <cell r="B2113">
            <v>40</v>
          </cell>
          <cell r="C2113">
            <v>44120</v>
          </cell>
          <cell r="D2113">
            <v>5</v>
          </cell>
          <cell r="E2113" t="str">
            <v>MEDUMG016865</v>
          </cell>
          <cell r="F2113" t="str">
            <v>ICDN</v>
          </cell>
          <cell r="G2113" t="str">
            <v>A1C/48/01/1</v>
          </cell>
        </row>
        <row r="2114">
          <cell r="A2114" t="str">
            <v>MSDU7164958</v>
          </cell>
          <cell r="B2114">
            <v>40</v>
          </cell>
          <cell r="C2114">
            <v>44120</v>
          </cell>
          <cell r="D2114">
            <v>5</v>
          </cell>
          <cell r="E2114" t="str">
            <v>MEDUNC322132</v>
          </cell>
          <cell r="F2114" t="str">
            <v>ICDN</v>
          </cell>
          <cell r="G2114" t="str">
            <v>A1C/26/06/1</v>
          </cell>
        </row>
        <row r="2115">
          <cell r="A2115" t="str">
            <v>OOLU8975026</v>
          </cell>
          <cell r="B2115">
            <v>40</v>
          </cell>
          <cell r="C2115">
            <v>44120</v>
          </cell>
          <cell r="D2115">
            <v>5</v>
          </cell>
          <cell r="E2115" t="str">
            <v>OOLU2646793660</v>
          </cell>
          <cell r="F2115" t="str">
            <v>ICDN</v>
          </cell>
          <cell r="G2115" t="str">
            <v>A1D/48/04/2</v>
          </cell>
        </row>
        <row r="2116">
          <cell r="A2116" t="str">
            <v>TEMU3798409</v>
          </cell>
          <cell r="B2116">
            <v>20</v>
          </cell>
          <cell r="C2116">
            <v>44120</v>
          </cell>
          <cell r="D2116">
            <v>5</v>
          </cell>
          <cell r="E2116">
            <v>103000056414</v>
          </cell>
          <cell r="F2116" t="str">
            <v>ICDN</v>
          </cell>
          <cell r="G2116" t="str">
            <v>A1B/01/06/2</v>
          </cell>
        </row>
        <row r="2117">
          <cell r="A2117" t="str">
            <v>TCKU2073780</v>
          </cell>
          <cell r="B2117">
            <v>20</v>
          </cell>
          <cell r="C2117">
            <v>44120</v>
          </cell>
          <cell r="D2117">
            <v>5</v>
          </cell>
          <cell r="E2117" t="str">
            <v>EPIRINDDEL209409</v>
          </cell>
          <cell r="F2117" t="str">
            <v>ICDN</v>
          </cell>
          <cell r="G2117" t="str">
            <v>A1B/01/06/1</v>
          </cell>
        </row>
        <row r="2118">
          <cell r="A2118" t="str">
            <v>BMOU5919996</v>
          </cell>
          <cell r="B2118">
            <v>40</v>
          </cell>
          <cell r="C2118">
            <v>44120</v>
          </cell>
          <cell r="D2118">
            <v>5</v>
          </cell>
          <cell r="E2118" t="str">
            <v>MEDUMG215103</v>
          </cell>
          <cell r="F2118" t="str">
            <v>ICDN</v>
          </cell>
          <cell r="G2118" t="str">
            <v>A1D/70/03/3</v>
          </cell>
        </row>
        <row r="2119">
          <cell r="A2119" t="str">
            <v>LMCU0477507</v>
          </cell>
          <cell r="B2119">
            <v>40</v>
          </cell>
          <cell r="C2119">
            <v>44120</v>
          </cell>
          <cell r="D2119">
            <v>5</v>
          </cell>
          <cell r="E2119" t="str">
            <v>JH007070</v>
          </cell>
          <cell r="F2119" t="str">
            <v>ICDN</v>
          </cell>
          <cell r="G2119" t="str">
            <v>DG1</v>
          </cell>
        </row>
        <row r="2120">
          <cell r="A2120" t="str">
            <v>TGHU6671209</v>
          </cell>
          <cell r="B2120">
            <v>40</v>
          </cell>
          <cell r="C2120">
            <v>44120</v>
          </cell>
          <cell r="D2120">
            <v>5</v>
          </cell>
          <cell r="E2120">
            <v>205314358</v>
          </cell>
          <cell r="F2120" t="str">
            <v>ICDN</v>
          </cell>
          <cell r="G2120" t="str">
            <v>CFS1C</v>
          </cell>
        </row>
        <row r="2121">
          <cell r="A2121" t="str">
            <v>MEDU5627906</v>
          </cell>
          <cell r="B2121">
            <v>20</v>
          </cell>
          <cell r="C2121">
            <v>44120</v>
          </cell>
          <cell r="D2121">
            <v>5</v>
          </cell>
          <cell r="E2121" t="str">
            <v>MEDUSI428054</v>
          </cell>
          <cell r="F2121" t="str">
            <v>ICDN</v>
          </cell>
          <cell r="G2121" t="str">
            <v>CFS1</v>
          </cell>
        </row>
        <row r="2122">
          <cell r="A2122" t="str">
            <v>FBLU0061734</v>
          </cell>
          <cell r="B2122">
            <v>40</v>
          </cell>
          <cell r="C2122">
            <v>44120</v>
          </cell>
          <cell r="D2122">
            <v>5</v>
          </cell>
          <cell r="E2122">
            <v>520000190221</v>
          </cell>
          <cell r="F2122" t="str">
            <v>ICDN</v>
          </cell>
          <cell r="G2122" t="str">
            <v>A1D/48/06/2</v>
          </cell>
        </row>
        <row r="2123">
          <cell r="A2123" t="str">
            <v>GLDU9835017</v>
          </cell>
          <cell r="B2123">
            <v>40</v>
          </cell>
          <cell r="C2123">
            <v>44120</v>
          </cell>
          <cell r="D2123">
            <v>5</v>
          </cell>
          <cell r="E2123" t="str">
            <v>MEDUPR656331</v>
          </cell>
          <cell r="F2123" t="str">
            <v>ICDN</v>
          </cell>
          <cell r="G2123" t="str">
            <v>DG1</v>
          </cell>
        </row>
        <row r="2124">
          <cell r="A2124" t="str">
            <v>SUDU7972404</v>
          </cell>
          <cell r="B2124">
            <v>20</v>
          </cell>
          <cell r="C2124">
            <v>44120</v>
          </cell>
          <cell r="D2124">
            <v>5</v>
          </cell>
          <cell r="E2124">
            <v>205314358</v>
          </cell>
          <cell r="F2124" t="str">
            <v>ICDN</v>
          </cell>
          <cell r="G2124" t="str">
            <v>A2B/17/02/2</v>
          </cell>
        </row>
        <row r="2125">
          <cell r="A2125" t="str">
            <v>DRYU2987262</v>
          </cell>
          <cell r="B2125">
            <v>20</v>
          </cell>
          <cell r="C2125">
            <v>44120</v>
          </cell>
          <cell r="D2125">
            <v>5</v>
          </cell>
          <cell r="E2125">
            <v>100050280003</v>
          </cell>
          <cell r="F2125" t="str">
            <v>ICDN</v>
          </cell>
          <cell r="G2125" t="str">
            <v>DG1</v>
          </cell>
        </row>
        <row r="2126">
          <cell r="A2126" t="str">
            <v>FCIU6554247</v>
          </cell>
          <cell r="B2126">
            <v>20</v>
          </cell>
          <cell r="C2126">
            <v>44120</v>
          </cell>
          <cell r="D2126">
            <v>5</v>
          </cell>
          <cell r="E2126" t="str">
            <v>HLCUDX3200933155</v>
          </cell>
          <cell r="F2126" t="str">
            <v>ICDN</v>
          </cell>
          <cell r="G2126" t="str">
            <v>DG1</v>
          </cell>
        </row>
        <row r="2127">
          <cell r="A2127" t="str">
            <v>CAIU3024986</v>
          </cell>
          <cell r="B2127">
            <v>20</v>
          </cell>
          <cell r="C2127">
            <v>44120</v>
          </cell>
          <cell r="D2127">
            <v>5</v>
          </cell>
          <cell r="E2127" t="str">
            <v>MEDUAP673992</v>
          </cell>
          <cell r="F2127" t="str">
            <v>ICDN</v>
          </cell>
          <cell r="G2127" t="str">
            <v>A1B/03/03/2</v>
          </cell>
        </row>
        <row r="2128">
          <cell r="A2128" t="str">
            <v>TCLU2402985</v>
          </cell>
          <cell r="B2128">
            <v>20</v>
          </cell>
          <cell r="C2128">
            <v>44120</v>
          </cell>
          <cell r="D2128">
            <v>5</v>
          </cell>
          <cell r="E2128" t="str">
            <v>HLCUDE1200932369</v>
          </cell>
          <cell r="F2128" t="str">
            <v>ICDN</v>
          </cell>
          <cell r="G2128" t="str">
            <v>CFS1</v>
          </cell>
        </row>
        <row r="2129">
          <cell r="A2129" t="str">
            <v>TCLU2566119</v>
          </cell>
          <cell r="B2129">
            <v>20</v>
          </cell>
          <cell r="C2129">
            <v>44120</v>
          </cell>
          <cell r="D2129">
            <v>5</v>
          </cell>
          <cell r="E2129" t="str">
            <v>MEDUMV797474</v>
          </cell>
          <cell r="F2129" t="str">
            <v>ICDN</v>
          </cell>
          <cell r="G2129" t="str">
            <v>CFS1</v>
          </cell>
        </row>
        <row r="2130">
          <cell r="A2130" t="str">
            <v>PCIU0208210</v>
          </cell>
          <cell r="B2130">
            <v>20</v>
          </cell>
          <cell r="C2130">
            <v>44120</v>
          </cell>
          <cell r="D2130">
            <v>5</v>
          </cell>
          <cell r="E2130" t="str">
            <v>CKBL80042000</v>
          </cell>
          <cell r="F2130" t="str">
            <v>ICDN</v>
          </cell>
          <cell r="G2130" t="str">
            <v>A1B/05/03/2</v>
          </cell>
        </row>
        <row r="2131">
          <cell r="A2131" t="str">
            <v>TCLU3494857</v>
          </cell>
          <cell r="B2131">
            <v>20</v>
          </cell>
          <cell r="C2131">
            <v>44120</v>
          </cell>
          <cell r="D2131">
            <v>5</v>
          </cell>
          <cell r="E2131">
            <v>155000073826</v>
          </cell>
          <cell r="F2131" t="str">
            <v>ICDN</v>
          </cell>
          <cell r="G2131" t="str">
            <v>A1B/05/03/1</v>
          </cell>
        </row>
        <row r="2132">
          <cell r="A2132" t="str">
            <v>PCIU8578510</v>
          </cell>
          <cell r="B2132">
            <v>40</v>
          </cell>
          <cell r="C2132">
            <v>44120</v>
          </cell>
          <cell r="D2132">
            <v>5</v>
          </cell>
          <cell r="E2132" t="str">
            <v>TXPT00282400</v>
          </cell>
          <cell r="F2132" t="str">
            <v>ICDN</v>
          </cell>
          <cell r="G2132" t="str">
            <v>A1D/15/02/2</v>
          </cell>
        </row>
        <row r="2133">
          <cell r="A2133" t="str">
            <v>GCXU5120640</v>
          </cell>
          <cell r="B2133">
            <v>40</v>
          </cell>
          <cell r="C2133">
            <v>44120</v>
          </cell>
          <cell r="D2133">
            <v>5</v>
          </cell>
          <cell r="E2133" t="str">
            <v>SJWE00019800</v>
          </cell>
          <cell r="F2133" t="str">
            <v>ICDN</v>
          </cell>
          <cell r="G2133" t="str">
            <v>A1C/06/02/3</v>
          </cell>
        </row>
        <row r="2134">
          <cell r="A2134" t="str">
            <v>PCIU8987170</v>
          </cell>
          <cell r="B2134">
            <v>40</v>
          </cell>
          <cell r="C2134">
            <v>44120</v>
          </cell>
          <cell r="D2134">
            <v>5</v>
          </cell>
          <cell r="E2134" t="str">
            <v>TXPT00281000</v>
          </cell>
          <cell r="F2134" t="str">
            <v>ICDN</v>
          </cell>
          <cell r="G2134" t="str">
            <v>A1D/35/02/2</v>
          </cell>
        </row>
        <row r="2135">
          <cell r="A2135" t="str">
            <v>PCIU9016820</v>
          </cell>
          <cell r="B2135">
            <v>40</v>
          </cell>
          <cell r="C2135">
            <v>44120</v>
          </cell>
          <cell r="D2135">
            <v>5</v>
          </cell>
          <cell r="E2135" t="str">
            <v>TXPT00278000</v>
          </cell>
          <cell r="F2135" t="str">
            <v>ICDN</v>
          </cell>
          <cell r="G2135" t="str">
            <v>A1C/52/06/1</v>
          </cell>
        </row>
        <row r="2136">
          <cell r="A2136" t="str">
            <v>PCIU1685100</v>
          </cell>
          <cell r="B2136">
            <v>20</v>
          </cell>
          <cell r="C2136">
            <v>44120</v>
          </cell>
          <cell r="D2136">
            <v>5</v>
          </cell>
          <cell r="E2136" t="str">
            <v>TXSV01243400</v>
          </cell>
          <cell r="F2136" t="str">
            <v>ICDN</v>
          </cell>
          <cell r="G2136" t="str">
            <v>CFS1</v>
          </cell>
        </row>
        <row r="2137">
          <cell r="A2137" t="str">
            <v>PCIU1608042</v>
          </cell>
          <cell r="B2137">
            <v>20</v>
          </cell>
          <cell r="C2137">
            <v>44120</v>
          </cell>
          <cell r="D2137">
            <v>5</v>
          </cell>
          <cell r="E2137" t="str">
            <v>TXSV01243400</v>
          </cell>
          <cell r="F2137" t="str">
            <v>ICDN</v>
          </cell>
          <cell r="G2137" t="str">
            <v>A2B/23/05/1</v>
          </cell>
        </row>
        <row r="2138">
          <cell r="A2138" t="str">
            <v>DRYU2288943</v>
          </cell>
          <cell r="B2138">
            <v>20</v>
          </cell>
          <cell r="C2138">
            <v>44120</v>
          </cell>
          <cell r="D2138">
            <v>5</v>
          </cell>
          <cell r="E2138">
            <v>143000300985</v>
          </cell>
          <cell r="F2138" t="str">
            <v>ICDN</v>
          </cell>
          <cell r="G2138" t="str">
            <v>CFS1</v>
          </cell>
        </row>
        <row r="2139">
          <cell r="A2139" t="str">
            <v>CAIU8703402</v>
          </cell>
          <cell r="B2139">
            <v>40</v>
          </cell>
          <cell r="C2139">
            <v>44120</v>
          </cell>
          <cell r="D2139">
            <v>5</v>
          </cell>
          <cell r="E2139" t="str">
            <v>CGHJ00010300</v>
          </cell>
          <cell r="F2139" t="str">
            <v>ICDN</v>
          </cell>
          <cell r="G2139" t="str">
            <v>A2D/20/05/1</v>
          </cell>
        </row>
        <row r="2140">
          <cell r="A2140" t="str">
            <v>PCIU8970201</v>
          </cell>
          <cell r="B2140">
            <v>40</v>
          </cell>
          <cell r="C2140">
            <v>44120</v>
          </cell>
          <cell r="D2140">
            <v>5</v>
          </cell>
          <cell r="E2140" t="str">
            <v>WNZY00032000</v>
          </cell>
          <cell r="F2140" t="str">
            <v>ICDN</v>
          </cell>
          <cell r="G2140" t="str">
            <v>A1A/64/02/2</v>
          </cell>
        </row>
        <row r="2141">
          <cell r="A2141" t="str">
            <v>PCIU8723942</v>
          </cell>
          <cell r="B2141">
            <v>40</v>
          </cell>
          <cell r="C2141">
            <v>44120</v>
          </cell>
          <cell r="D2141">
            <v>5</v>
          </cell>
          <cell r="E2141" t="str">
            <v>SZCD00036500</v>
          </cell>
          <cell r="F2141" t="str">
            <v>ICDN</v>
          </cell>
          <cell r="G2141" t="str">
            <v>A2C/44/02/1</v>
          </cell>
        </row>
        <row r="2142">
          <cell r="A2142" t="str">
            <v>PCIU9076666</v>
          </cell>
          <cell r="B2142">
            <v>40</v>
          </cell>
          <cell r="C2142">
            <v>44120</v>
          </cell>
          <cell r="D2142">
            <v>5</v>
          </cell>
          <cell r="E2142" t="str">
            <v>SZCD00036500</v>
          </cell>
          <cell r="F2142" t="str">
            <v>ICDN</v>
          </cell>
          <cell r="G2142" t="str">
            <v>A1A/64/02/2</v>
          </cell>
        </row>
        <row r="2143">
          <cell r="A2143" t="str">
            <v>CLHU3576060</v>
          </cell>
          <cell r="B2143">
            <v>20</v>
          </cell>
          <cell r="C2143">
            <v>44120</v>
          </cell>
          <cell r="D2143">
            <v>5</v>
          </cell>
          <cell r="E2143" t="str">
            <v>MEDUAP673992</v>
          </cell>
          <cell r="F2143" t="str">
            <v>ICDN</v>
          </cell>
          <cell r="G2143" t="str">
            <v>A2B/19/05/2</v>
          </cell>
        </row>
        <row r="2144">
          <cell r="A2144" t="str">
            <v>TRHU1672605</v>
          </cell>
          <cell r="B2144">
            <v>20</v>
          </cell>
          <cell r="C2144">
            <v>44120</v>
          </cell>
          <cell r="D2144">
            <v>5</v>
          </cell>
          <cell r="E2144" t="str">
            <v>AIS0287305</v>
          </cell>
          <cell r="F2144" t="str">
            <v>ICDN</v>
          </cell>
          <cell r="G2144" t="str">
            <v>A2B/19/04/1</v>
          </cell>
        </row>
        <row r="2145">
          <cell r="A2145" t="str">
            <v>SEGU2790602</v>
          </cell>
          <cell r="B2145">
            <v>20</v>
          </cell>
          <cell r="C2145">
            <v>44120</v>
          </cell>
          <cell r="D2145">
            <v>5</v>
          </cell>
          <cell r="E2145" t="str">
            <v>MEDUAP673992</v>
          </cell>
          <cell r="F2145" t="str">
            <v>ICDN</v>
          </cell>
          <cell r="G2145" t="str">
            <v>A2B/19/03/2</v>
          </cell>
        </row>
        <row r="2146">
          <cell r="A2146" t="str">
            <v>PCIU1979022</v>
          </cell>
          <cell r="B2146">
            <v>20</v>
          </cell>
          <cell r="C2146">
            <v>44120</v>
          </cell>
          <cell r="D2146">
            <v>5</v>
          </cell>
          <cell r="E2146" t="str">
            <v>SHCS00273900</v>
          </cell>
          <cell r="F2146" t="str">
            <v>ICDN</v>
          </cell>
          <cell r="G2146" t="str">
            <v>A2B/19/02/2</v>
          </cell>
        </row>
        <row r="2147">
          <cell r="A2147" t="str">
            <v>MEDU2375020</v>
          </cell>
          <cell r="B2147">
            <v>20</v>
          </cell>
          <cell r="C2147">
            <v>44120</v>
          </cell>
          <cell r="D2147">
            <v>5</v>
          </cell>
          <cell r="E2147" t="e">
            <v>#N/A</v>
          </cell>
          <cell r="F2147" t="str">
            <v>ICDN</v>
          </cell>
          <cell r="G2147" t="str">
            <v>A1B/03/06/1</v>
          </cell>
        </row>
        <row r="2148">
          <cell r="A2148" t="str">
            <v>TEMU2295164</v>
          </cell>
          <cell r="B2148">
            <v>20</v>
          </cell>
          <cell r="C2148">
            <v>44120</v>
          </cell>
          <cell r="D2148">
            <v>5</v>
          </cell>
          <cell r="E2148" t="str">
            <v>FSH0205248</v>
          </cell>
          <cell r="F2148" t="str">
            <v>ICDN</v>
          </cell>
          <cell r="G2148" t="str">
            <v>A1B/03/06/2</v>
          </cell>
        </row>
        <row r="2149">
          <cell r="A2149" t="str">
            <v>TEMU3360536</v>
          </cell>
          <cell r="B2149">
            <v>20</v>
          </cell>
          <cell r="C2149">
            <v>44120</v>
          </cell>
          <cell r="D2149">
            <v>5</v>
          </cell>
          <cell r="E2149" t="str">
            <v>GGZ1145562</v>
          </cell>
          <cell r="F2149" t="str">
            <v>ICDN</v>
          </cell>
          <cell r="G2149" t="str">
            <v>A2B/15/06/2</v>
          </cell>
        </row>
        <row r="2150">
          <cell r="A2150" t="str">
            <v>CLHU3790282</v>
          </cell>
          <cell r="B2150">
            <v>20</v>
          </cell>
          <cell r="C2150">
            <v>44120</v>
          </cell>
          <cell r="D2150">
            <v>5</v>
          </cell>
          <cell r="E2150" t="str">
            <v>MEDUT2820024</v>
          </cell>
          <cell r="F2150" t="str">
            <v>ICDN</v>
          </cell>
          <cell r="G2150" t="str">
            <v>A2B/15/02/1</v>
          </cell>
        </row>
        <row r="2151">
          <cell r="A2151" t="str">
            <v>PCIU1681505</v>
          </cell>
          <cell r="B2151">
            <v>20</v>
          </cell>
          <cell r="C2151">
            <v>44120</v>
          </cell>
          <cell r="D2151">
            <v>5</v>
          </cell>
          <cell r="E2151" t="str">
            <v>BKK001287500</v>
          </cell>
          <cell r="F2151" t="str">
            <v>ICDN</v>
          </cell>
          <cell r="G2151" t="str">
            <v>A2B/15/04/1</v>
          </cell>
        </row>
        <row r="2152">
          <cell r="A2152" t="str">
            <v>MSCU6934665</v>
          </cell>
          <cell r="B2152">
            <v>20</v>
          </cell>
          <cell r="C2152">
            <v>44120</v>
          </cell>
          <cell r="D2152">
            <v>5</v>
          </cell>
          <cell r="E2152" t="str">
            <v>MEDUAP673992</v>
          </cell>
          <cell r="F2152" t="str">
            <v>ICDN</v>
          </cell>
          <cell r="G2152" t="str">
            <v>A2B/13/02/1</v>
          </cell>
        </row>
        <row r="2153">
          <cell r="A2153" t="str">
            <v>DFSU1439305</v>
          </cell>
          <cell r="B2153">
            <v>20</v>
          </cell>
          <cell r="C2153">
            <v>44120</v>
          </cell>
          <cell r="D2153">
            <v>5</v>
          </cell>
          <cell r="E2153">
            <v>156000313965</v>
          </cell>
          <cell r="F2153" t="str">
            <v>ICDN</v>
          </cell>
          <cell r="G2153" t="str">
            <v>A2B/13/02/2</v>
          </cell>
        </row>
        <row r="2154">
          <cell r="A2154" t="str">
            <v>MEDU3835691</v>
          </cell>
          <cell r="B2154">
            <v>20</v>
          </cell>
          <cell r="C2154">
            <v>44120</v>
          </cell>
          <cell r="D2154">
            <v>5</v>
          </cell>
          <cell r="E2154" t="str">
            <v>MEDUAP673992</v>
          </cell>
          <cell r="F2154" t="str">
            <v>ICDN</v>
          </cell>
          <cell r="G2154" t="str">
            <v>A1B/03/04/1</v>
          </cell>
        </row>
        <row r="2155">
          <cell r="A2155" t="str">
            <v>TRLU3828125</v>
          </cell>
          <cell r="B2155">
            <v>20</v>
          </cell>
          <cell r="C2155">
            <v>44120</v>
          </cell>
          <cell r="D2155">
            <v>5</v>
          </cell>
          <cell r="E2155" t="str">
            <v>FSH0205305</v>
          </cell>
          <cell r="F2155" t="str">
            <v>ICDN</v>
          </cell>
          <cell r="G2155" t="str">
            <v>FIRE</v>
          </cell>
        </row>
        <row r="2156">
          <cell r="A2156" t="str">
            <v>MSKU3087226</v>
          </cell>
          <cell r="B2156">
            <v>20</v>
          </cell>
          <cell r="C2156">
            <v>44120</v>
          </cell>
          <cell r="D2156">
            <v>5</v>
          </cell>
          <cell r="E2156">
            <v>204922902</v>
          </cell>
          <cell r="F2156" t="str">
            <v>ICDN</v>
          </cell>
          <cell r="G2156" t="str">
            <v>TEMP</v>
          </cell>
        </row>
        <row r="2157">
          <cell r="A2157" t="str">
            <v>MRKU5040530</v>
          </cell>
          <cell r="B2157">
            <v>40</v>
          </cell>
          <cell r="C2157">
            <v>44121</v>
          </cell>
          <cell r="D2157">
            <v>4</v>
          </cell>
          <cell r="E2157">
            <v>204933139</v>
          </cell>
          <cell r="F2157" t="str">
            <v>ICDN</v>
          </cell>
          <cell r="G2157" t="str">
            <v>A1D/68/02/1</v>
          </cell>
        </row>
        <row r="2158">
          <cell r="A2158" t="str">
            <v>TLLU4698663</v>
          </cell>
          <cell r="B2158">
            <v>40</v>
          </cell>
          <cell r="C2158">
            <v>44121</v>
          </cell>
          <cell r="D2158">
            <v>4</v>
          </cell>
          <cell r="E2158">
            <v>205166998</v>
          </cell>
          <cell r="F2158" t="str">
            <v>ICDN</v>
          </cell>
          <cell r="G2158" t="str">
            <v>TEMP</v>
          </cell>
        </row>
        <row r="2159">
          <cell r="A2159" t="str">
            <v>MSKU9396840</v>
          </cell>
          <cell r="B2159">
            <v>40</v>
          </cell>
          <cell r="C2159">
            <v>44121</v>
          </cell>
          <cell r="D2159">
            <v>4</v>
          </cell>
          <cell r="E2159">
            <v>607254106</v>
          </cell>
          <cell r="F2159" t="str">
            <v>ICDN</v>
          </cell>
          <cell r="G2159" t="str">
            <v>A2D/08/03/3</v>
          </cell>
        </row>
        <row r="2160">
          <cell r="A2160" t="str">
            <v>MAGU2149169</v>
          </cell>
          <cell r="B2160">
            <v>20</v>
          </cell>
          <cell r="C2160">
            <v>44121</v>
          </cell>
          <cell r="D2160">
            <v>4</v>
          </cell>
          <cell r="E2160" t="str">
            <v>COSU6274544510</v>
          </cell>
          <cell r="F2160" t="str">
            <v>ICDN</v>
          </cell>
          <cell r="G2160" t="str">
            <v>A2B/23/05/2</v>
          </cell>
        </row>
        <row r="2161">
          <cell r="A2161" t="str">
            <v>BMOU2204643</v>
          </cell>
          <cell r="B2161">
            <v>20</v>
          </cell>
          <cell r="C2161">
            <v>44121</v>
          </cell>
          <cell r="D2161">
            <v>4</v>
          </cell>
          <cell r="E2161" t="str">
            <v>MEDUMG203372</v>
          </cell>
          <cell r="F2161" t="str">
            <v>ICDN</v>
          </cell>
          <cell r="G2161" t="str">
            <v>M2B/42/02/2</v>
          </cell>
        </row>
        <row r="2162">
          <cell r="A2162" t="str">
            <v>MRKU8991770</v>
          </cell>
          <cell r="B2162">
            <v>20</v>
          </cell>
          <cell r="C2162">
            <v>44121</v>
          </cell>
          <cell r="D2162">
            <v>4</v>
          </cell>
          <cell r="E2162">
            <v>205409431</v>
          </cell>
          <cell r="F2162" t="str">
            <v>ICDN</v>
          </cell>
          <cell r="G2162" t="str">
            <v>A2B/23/03/2</v>
          </cell>
        </row>
        <row r="2163">
          <cell r="A2163" t="str">
            <v>MAEU6971356</v>
          </cell>
          <cell r="B2163">
            <v>20</v>
          </cell>
          <cell r="C2163">
            <v>44121</v>
          </cell>
          <cell r="D2163">
            <v>4</v>
          </cell>
          <cell r="E2163">
            <v>205204888</v>
          </cell>
          <cell r="F2163" t="str">
            <v>ICDN</v>
          </cell>
          <cell r="G2163" t="str">
            <v>A2B/23/02/2</v>
          </cell>
        </row>
        <row r="2164">
          <cell r="A2164" t="str">
            <v>CAIU3054337</v>
          </cell>
          <cell r="B2164">
            <v>20</v>
          </cell>
          <cell r="C2164">
            <v>44121</v>
          </cell>
          <cell r="D2164">
            <v>4</v>
          </cell>
          <cell r="E2164" t="e">
            <v>#N/A</v>
          </cell>
          <cell r="F2164" t="str">
            <v>ICDN</v>
          </cell>
          <cell r="G2164" t="str">
            <v>A2B/21/06/1</v>
          </cell>
        </row>
        <row r="2165">
          <cell r="A2165" t="str">
            <v>GESU1452252</v>
          </cell>
          <cell r="B2165">
            <v>20</v>
          </cell>
          <cell r="C2165">
            <v>44121</v>
          </cell>
          <cell r="D2165">
            <v>4</v>
          </cell>
          <cell r="E2165" t="str">
            <v>HLCUNG12009CEOC3</v>
          </cell>
          <cell r="F2165" t="str">
            <v>ICDN</v>
          </cell>
          <cell r="G2165" t="str">
            <v>A2B/21/06/2</v>
          </cell>
        </row>
        <row r="2166">
          <cell r="A2166" t="str">
            <v>DRYU2471208</v>
          </cell>
          <cell r="B2166">
            <v>20</v>
          </cell>
          <cell r="C2166">
            <v>44121</v>
          </cell>
          <cell r="D2166">
            <v>4</v>
          </cell>
          <cell r="E2166">
            <v>141089042917</v>
          </cell>
          <cell r="F2166" t="str">
            <v>ICDN</v>
          </cell>
          <cell r="G2166" t="str">
            <v>A1B/33/02/2</v>
          </cell>
        </row>
        <row r="2167">
          <cell r="A2167" t="str">
            <v>MEDU6801191</v>
          </cell>
          <cell r="B2167">
            <v>20</v>
          </cell>
          <cell r="C2167">
            <v>44121</v>
          </cell>
          <cell r="D2167">
            <v>4</v>
          </cell>
          <cell r="E2167" t="str">
            <v>MEDUAP673992</v>
          </cell>
          <cell r="F2167" t="str">
            <v>ICDN</v>
          </cell>
          <cell r="G2167" t="str">
            <v>A2B/21/03/1</v>
          </cell>
        </row>
        <row r="2168">
          <cell r="A2168" t="str">
            <v>MRKU0686403</v>
          </cell>
          <cell r="B2168">
            <v>40</v>
          </cell>
          <cell r="C2168">
            <v>44121</v>
          </cell>
          <cell r="D2168">
            <v>4</v>
          </cell>
          <cell r="E2168">
            <v>204517194</v>
          </cell>
          <cell r="F2168" t="str">
            <v>ICDN</v>
          </cell>
          <cell r="G2168" t="str">
            <v>A1A/64/02/2</v>
          </cell>
        </row>
        <row r="2169">
          <cell r="A2169" t="str">
            <v>CCLU6988712</v>
          </cell>
          <cell r="B2169">
            <v>40</v>
          </cell>
          <cell r="C2169">
            <v>44121</v>
          </cell>
          <cell r="D2169">
            <v>4</v>
          </cell>
          <cell r="E2169" t="str">
            <v>COSU6276951170</v>
          </cell>
          <cell r="F2169" t="str">
            <v>ICDN</v>
          </cell>
          <cell r="G2169" t="str">
            <v>A1C/36/02/2</v>
          </cell>
        </row>
        <row r="2170">
          <cell r="A2170" t="str">
            <v>PONU0971402</v>
          </cell>
          <cell r="B2170">
            <v>20</v>
          </cell>
          <cell r="C2170">
            <v>44121</v>
          </cell>
          <cell r="D2170">
            <v>4</v>
          </cell>
          <cell r="E2170">
            <v>205226836</v>
          </cell>
          <cell r="F2170" t="str">
            <v>ICDN</v>
          </cell>
          <cell r="G2170" t="str">
            <v>A2B/19/02/1</v>
          </cell>
        </row>
        <row r="2171">
          <cell r="A2171" t="str">
            <v>GESU6167957</v>
          </cell>
          <cell r="B2171">
            <v>40</v>
          </cell>
          <cell r="C2171">
            <v>44121</v>
          </cell>
          <cell r="D2171">
            <v>4</v>
          </cell>
          <cell r="E2171" t="str">
            <v>SHZ3025109</v>
          </cell>
          <cell r="F2171" t="str">
            <v>ICDN</v>
          </cell>
          <cell r="G2171" t="str">
            <v>A1A/64/02/2</v>
          </cell>
        </row>
        <row r="2172">
          <cell r="A2172" t="str">
            <v>TGCU5158174</v>
          </cell>
          <cell r="B2172">
            <v>40</v>
          </cell>
          <cell r="C2172">
            <v>44121</v>
          </cell>
          <cell r="D2172">
            <v>4</v>
          </cell>
          <cell r="E2172">
            <v>146000784910</v>
          </cell>
          <cell r="F2172" t="str">
            <v>ICDN</v>
          </cell>
          <cell r="G2172" t="str">
            <v>A1A/64/02/2</v>
          </cell>
        </row>
        <row r="2173">
          <cell r="A2173" t="str">
            <v>MSKU0065250</v>
          </cell>
          <cell r="B2173">
            <v>40</v>
          </cell>
          <cell r="C2173">
            <v>44121</v>
          </cell>
          <cell r="D2173">
            <v>4</v>
          </cell>
          <cell r="E2173">
            <v>608044920</v>
          </cell>
          <cell r="F2173" t="str">
            <v>ICDN</v>
          </cell>
          <cell r="G2173" t="str">
            <v>A1A/64/02/2</v>
          </cell>
        </row>
        <row r="2174">
          <cell r="A2174" t="str">
            <v>BSIU9305991</v>
          </cell>
          <cell r="B2174">
            <v>40</v>
          </cell>
          <cell r="C2174">
            <v>44121</v>
          </cell>
          <cell r="D2174">
            <v>4</v>
          </cell>
          <cell r="E2174" t="str">
            <v>COSU6273570790</v>
          </cell>
          <cell r="F2174" t="str">
            <v>ICDN</v>
          </cell>
          <cell r="G2174" t="str">
            <v>A1C/74/02/1</v>
          </cell>
        </row>
        <row r="2175">
          <cell r="A2175" t="str">
            <v>SEGU6086783</v>
          </cell>
          <cell r="B2175">
            <v>40</v>
          </cell>
          <cell r="C2175">
            <v>44121</v>
          </cell>
          <cell r="D2175">
            <v>4</v>
          </cell>
          <cell r="E2175" t="str">
            <v>NAM3994350</v>
          </cell>
          <cell r="F2175" t="str">
            <v>ICDN</v>
          </cell>
          <cell r="G2175" t="str">
            <v>A1C/74/02/2</v>
          </cell>
        </row>
        <row r="2176">
          <cell r="A2176" t="str">
            <v>TEMU6089198</v>
          </cell>
          <cell r="B2176">
            <v>40</v>
          </cell>
          <cell r="C2176">
            <v>44121</v>
          </cell>
          <cell r="D2176">
            <v>4</v>
          </cell>
          <cell r="E2176">
            <v>149004986457</v>
          </cell>
          <cell r="F2176" t="str">
            <v>ICDN</v>
          </cell>
          <cell r="G2176" t="str">
            <v>CFS1</v>
          </cell>
        </row>
        <row r="2177">
          <cell r="A2177" t="str">
            <v>DFSU4128288</v>
          </cell>
          <cell r="B2177">
            <v>40</v>
          </cell>
          <cell r="C2177">
            <v>44121</v>
          </cell>
          <cell r="D2177">
            <v>4</v>
          </cell>
          <cell r="E2177" t="str">
            <v>DUS0255088</v>
          </cell>
          <cell r="F2177" t="str">
            <v>ICDN</v>
          </cell>
          <cell r="G2177" t="str">
            <v>TEMP</v>
          </cell>
        </row>
        <row r="2178">
          <cell r="A2178" t="str">
            <v>MSDU7872474</v>
          </cell>
          <cell r="B2178">
            <v>40</v>
          </cell>
          <cell r="C2178">
            <v>44121</v>
          </cell>
          <cell r="D2178">
            <v>4</v>
          </cell>
          <cell r="E2178" t="str">
            <v>MEDUL8450255</v>
          </cell>
          <cell r="F2178" t="str">
            <v>ICDN</v>
          </cell>
          <cell r="G2178" t="str">
            <v>M1B/05/03/1</v>
          </cell>
        </row>
        <row r="2179">
          <cell r="A2179" t="str">
            <v>MSKU8220100</v>
          </cell>
          <cell r="B2179">
            <v>40</v>
          </cell>
          <cell r="C2179">
            <v>44121</v>
          </cell>
          <cell r="D2179">
            <v>4</v>
          </cell>
          <cell r="E2179">
            <v>204726967</v>
          </cell>
          <cell r="F2179" t="str">
            <v>ICDN</v>
          </cell>
          <cell r="G2179" t="str">
            <v>TEMP</v>
          </cell>
        </row>
        <row r="2180">
          <cell r="A2180" t="str">
            <v>TGHU9720837</v>
          </cell>
          <cell r="B2180">
            <v>40</v>
          </cell>
          <cell r="C2180">
            <v>44121</v>
          </cell>
          <cell r="D2180">
            <v>4</v>
          </cell>
          <cell r="E2180">
            <v>205052306</v>
          </cell>
          <cell r="F2180" t="str">
            <v>ICDN</v>
          </cell>
          <cell r="G2180" t="str">
            <v>A2A/42/02/2</v>
          </cell>
        </row>
        <row r="2181">
          <cell r="A2181" t="str">
            <v>MSKU5837150</v>
          </cell>
          <cell r="B2181">
            <v>20</v>
          </cell>
          <cell r="C2181">
            <v>44121</v>
          </cell>
          <cell r="D2181">
            <v>4</v>
          </cell>
          <cell r="E2181">
            <v>911194934</v>
          </cell>
          <cell r="F2181" t="str">
            <v>ICDN</v>
          </cell>
          <cell r="G2181" t="str">
            <v>CFS1</v>
          </cell>
        </row>
        <row r="2182">
          <cell r="A2182" t="str">
            <v>MRKU7634417</v>
          </cell>
          <cell r="B2182">
            <v>20</v>
          </cell>
          <cell r="C2182">
            <v>44121</v>
          </cell>
          <cell r="D2182">
            <v>4</v>
          </cell>
          <cell r="E2182">
            <v>205261503</v>
          </cell>
          <cell r="F2182" t="str">
            <v>ICDN</v>
          </cell>
          <cell r="G2182" t="str">
            <v>TEMP</v>
          </cell>
        </row>
        <row r="2183">
          <cell r="A2183" t="str">
            <v>FCIU4639005</v>
          </cell>
          <cell r="B2183">
            <v>20</v>
          </cell>
          <cell r="C2183">
            <v>44121</v>
          </cell>
          <cell r="D2183">
            <v>4</v>
          </cell>
          <cell r="E2183" t="str">
            <v>MEDUMG344556</v>
          </cell>
          <cell r="F2183" t="str">
            <v>ICDN</v>
          </cell>
          <cell r="G2183" t="str">
            <v>CFS1</v>
          </cell>
        </row>
        <row r="2184">
          <cell r="A2184" t="str">
            <v>SEGU4616879</v>
          </cell>
          <cell r="B2184">
            <v>40</v>
          </cell>
          <cell r="C2184">
            <v>44121</v>
          </cell>
          <cell r="D2184">
            <v>4</v>
          </cell>
          <cell r="E2184" t="str">
            <v>ANT1353839</v>
          </cell>
          <cell r="F2184" t="str">
            <v>ICDN</v>
          </cell>
          <cell r="G2184" t="str">
            <v>A1D/26/06/3</v>
          </cell>
        </row>
        <row r="2185">
          <cell r="A2185" t="str">
            <v>DRYU2727033</v>
          </cell>
          <cell r="B2185">
            <v>20</v>
          </cell>
          <cell r="C2185">
            <v>44121</v>
          </cell>
          <cell r="D2185">
            <v>4</v>
          </cell>
          <cell r="E2185">
            <v>142001554419</v>
          </cell>
          <cell r="F2185" t="str">
            <v>ICDN</v>
          </cell>
          <cell r="G2185" t="str">
            <v>FIRE</v>
          </cell>
        </row>
        <row r="2186">
          <cell r="A2186" t="str">
            <v>DRYU9795195</v>
          </cell>
          <cell r="B2186">
            <v>40</v>
          </cell>
          <cell r="C2186">
            <v>44121</v>
          </cell>
          <cell r="D2186">
            <v>4</v>
          </cell>
          <cell r="E2186">
            <v>149004883526</v>
          </cell>
          <cell r="F2186" t="str">
            <v>ICDN</v>
          </cell>
          <cell r="G2186" t="str">
            <v>SHED1</v>
          </cell>
        </row>
        <row r="2187">
          <cell r="A2187" t="str">
            <v>TRHU2948827</v>
          </cell>
          <cell r="B2187">
            <v>20</v>
          </cell>
          <cell r="C2187">
            <v>44121</v>
          </cell>
          <cell r="D2187">
            <v>4</v>
          </cell>
          <cell r="E2187" t="str">
            <v>NBYE126882</v>
          </cell>
          <cell r="F2187" t="str">
            <v>ICDN</v>
          </cell>
          <cell r="G2187" t="str">
            <v>A1B/35/05/2</v>
          </cell>
        </row>
        <row r="2188">
          <cell r="A2188" t="str">
            <v>FCIU5980680</v>
          </cell>
          <cell r="B2188">
            <v>20</v>
          </cell>
          <cell r="C2188">
            <v>44121</v>
          </cell>
          <cell r="D2188">
            <v>4</v>
          </cell>
          <cell r="E2188" t="str">
            <v>MEDUMG311605</v>
          </cell>
          <cell r="F2188" t="str">
            <v>ICDN</v>
          </cell>
          <cell r="G2188" t="str">
            <v>A1B/35/05/1</v>
          </cell>
        </row>
        <row r="2189">
          <cell r="A2189" t="str">
            <v>OOCU7890904</v>
          </cell>
          <cell r="B2189">
            <v>40</v>
          </cell>
          <cell r="C2189">
            <v>44121</v>
          </cell>
          <cell r="D2189">
            <v>4</v>
          </cell>
          <cell r="E2189" t="str">
            <v>COSU6276136280</v>
          </cell>
          <cell r="F2189" t="str">
            <v>ICDN</v>
          </cell>
          <cell r="G2189" t="str">
            <v>A1D/15/02/2</v>
          </cell>
        </row>
        <row r="2190">
          <cell r="A2190" t="str">
            <v>FCIU9571593</v>
          </cell>
          <cell r="B2190">
            <v>40</v>
          </cell>
          <cell r="C2190">
            <v>44121</v>
          </cell>
          <cell r="D2190">
            <v>4</v>
          </cell>
          <cell r="E2190" t="str">
            <v>OOLU4108513020</v>
          </cell>
          <cell r="F2190" t="str">
            <v>ICDN</v>
          </cell>
          <cell r="G2190" t="str">
            <v>A1D/26/05/3</v>
          </cell>
        </row>
        <row r="2191">
          <cell r="A2191" t="str">
            <v>BEAU5595450</v>
          </cell>
          <cell r="B2191">
            <v>40</v>
          </cell>
          <cell r="C2191">
            <v>44121</v>
          </cell>
          <cell r="D2191">
            <v>4</v>
          </cell>
          <cell r="E2191" t="str">
            <v>COSU6276145760</v>
          </cell>
          <cell r="F2191" t="str">
            <v>ICDN</v>
          </cell>
          <cell r="G2191" t="str">
            <v>A1C/52/06/2</v>
          </cell>
        </row>
        <row r="2192">
          <cell r="A2192" t="str">
            <v>PCIU1107605</v>
          </cell>
          <cell r="B2192">
            <v>20</v>
          </cell>
          <cell r="C2192">
            <v>44121</v>
          </cell>
          <cell r="D2192">
            <v>4</v>
          </cell>
          <cell r="E2192" t="str">
            <v>DLPD00031400</v>
          </cell>
          <cell r="F2192" t="str">
            <v>ICDN</v>
          </cell>
          <cell r="G2192" t="str">
            <v>A2B/05/05/1</v>
          </cell>
        </row>
        <row r="2193">
          <cell r="A2193" t="str">
            <v>PCIU1143644</v>
          </cell>
          <cell r="B2193">
            <v>20</v>
          </cell>
          <cell r="C2193">
            <v>44121</v>
          </cell>
          <cell r="D2193">
            <v>4</v>
          </cell>
          <cell r="E2193" t="str">
            <v>NKAA00085700</v>
          </cell>
          <cell r="F2193" t="str">
            <v>ICDN</v>
          </cell>
          <cell r="G2193" t="str">
            <v>A1B/05/02/1</v>
          </cell>
        </row>
        <row r="2194">
          <cell r="A2194" t="str">
            <v>PCIU1436848</v>
          </cell>
          <cell r="B2194">
            <v>20</v>
          </cell>
          <cell r="C2194">
            <v>44121</v>
          </cell>
          <cell r="D2194">
            <v>4</v>
          </cell>
          <cell r="E2194" t="str">
            <v>NKAA00085700</v>
          </cell>
          <cell r="F2194" t="str">
            <v>ICDN</v>
          </cell>
          <cell r="G2194" t="str">
            <v>A1B/05/02/2</v>
          </cell>
        </row>
        <row r="2195">
          <cell r="A2195" t="str">
            <v>FSCU8824314</v>
          </cell>
          <cell r="B2195">
            <v>40</v>
          </cell>
          <cell r="C2195">
            <v>44121</v>
          </cell>
          <cell r="D2195">
            <v>4</v>
          </cell>
          <cell r="E2195" t="str">
            <v>COSU6276519260W</v>
          </cell>
          <cell r="F2195" t="str">
            <v>ICDN</v>
          </cell>
          <cell r="G2195" t="str">
            <v>A2C/28/05/1</v>
          </cell>
        </row>
        <row r="2196">
          <cell r="A2196" t="str">
            <v>MSKU7890811</v>
          </cell>
          <cell r="B2196">
            <v>20</v>
          </cell>
          <cell r="C2196">
            <v>44121</v>
          </cell>
          <cell r="D2196">
            <v>4</v>
          </cell>
          <cell r="E2196" t="str">
            <v>205229533</v>
          </cell>
          <cell r="F2196" t="str">
            <v>ICDN</v>
          </cell>
          <cell r="G2196" t="str">
            <v>A2B/05/02/1</v>
          </cell>
        </row>
        <row r="2197">
          <cell r="A2197" t="str">
            <v>HASU5057880</v>
          </cell>
          <cell r="B2197">
            <v>40</v>
          </cell>
          <cell r="C2197">
            <v>44121</v>
          </cell>
          <cell r="D2197">
            <v>4</v>
          </cell>
          <cell r="E2197" t="str">
            <v>204751107</v>
          </cell>
          <cell r="F2197" t="str">
            <v>ICDN</v>
          </cell>
          <cell r="G2197" t="str">
            <v>A2D/16/03/2</v>
          </cell>
        </row>
        <row r="2198">
          <cell r="A2198" t="str">
            <v>TEMU7766210</v>
          </cell>
          <cell r="B2198">
            <v>40</v>
          </cell>
          <cell r="C2198">
            <v>44121</v>
          </cell>
          <cell r="D2198">
            <v>4</v>
          </cell>
          <cell r="E2198" t="str">
            <v>COSU6276092770</v>
          </cell>
          <cell r="F2198" t="str">
            <v>ICDN</v>
          </cell>
          <cell r="G2198" t="str">
            <v>A2A/42/02/2</v>
          </cell>
        </row>
        <row r="2199">
          <cell r="A2199" t="str">
            <v>OOLU7877581</v>
          </cell>
          <cell r="B2199">
            <v>40</v>
          </cell>
          <cell r="C2199">
            <v>44121</v>
          </cell>
          <cell r="D2199">
            <v>4</v>
          </cell>
          <cell r="E2199" t="str">
            <v>OOLU2647897980</v>
          </cell>
          <cell r="F2199" t="str">
            <v>ICDN</v>
          </cell>
          <cell r="G2199" t="str">
            <v>TEMP</v>
          </cell>
        </row>
        <row r="2200">
          <cell r="A2200" t="str">
            <v>MRSU3891894</v>
          </cell>
          <cell r="B2200">
            <v>40</v>
          </cell>
          <cell r="C2200">
            <v>44121</v>
          </cell>
          <cell r="D2200">
            <v>4</v>
          </cell>
          <cell r="E2200" t="str">
            <v>608044920</v>
          </cell>
          <cell r="F2200" t="str">
            <v>ICDN</v>
          </cell>
          <cell r="G2200" t="str">
            <v>A1D/70/05/3</v>
          </cell>
        </row>
        <row r="2201">
          <cell r="A2201" t="str">
            <v>BMOU1040078</v>
          </cell>
          <cell r="B2201">
            <v>20</v>
          </cell>
          <cell r="C2201">
            <v>44121</v>
          </cell>
          <cell r="D2201">
            <v>4</v>
          </cell>
          <cell r="E2201" t="str">
            <v>COSU6275476140</v>
          </cell>
          <cell r="F2201" t="str">
            <v>ICDN</v>
          </cell>
          <cell r="G2201" t="str">
            <v>A1B/59/02/1</v>
          </cell>
        </row>
        <row r="2202">
          <cell r="A2202" t="str">
            <v>MSKU7522996</v>
          </cell>
          <cell r="B2202">
            <v>20</v>
          </cell>
          <cell r="C2202">
            <v>44121</v>
          </cell>
          <cell r="D2202">
            <v>4</v>
          </cell>
          <cell r="E2202" t="str">
            <v>204768365</v>
          </cell>
          <cell r="F2202" t="str">
            <v>ICDN</v>
          </cell>
          <cell r="G2202" t="str">
            <v>A1B/59/04/1</v>
          </cell>
        </row>
        <row r="2203">
          <cell r="A2203" t="str">
            <v>MRKU2993395</v>
          </cell>
          <cell r="B2203">
            <v>40</v>
          </cell>
          <cell r="C2203">
            <v>44121</v>
          </cell>
          <cell r="D2203">
            <v>4</v>
          </cell>
          <cell r="E2203" t="str">
            <v>205036385</v>
          </cell>
          <cell r="F2203" t="str">
            <v>ICDN</v>
          </cell>
          <cell r="G2203" t="str">
            <v>A2A/42/02/2</v>
          </cell>
        </row>
        <row r="2204">
          <cell r="A2204" t="str">
            <v>TCNU7056985</v>
          </cell>
          <cell r="B2204">
            <v>40</v>
          </cell>
          <cell r="C2204">
            <v>44121</v>
          </cell>
          <cell r="D2204">
            <v>4</v>
          </cell>
          <cell r="E2204" t="str">
            <v>COSU6276758780</v>
          </cell>
          <cell r="F2204" t="str">
            <v>ICDN</v>
          </cell>
          <cell r="G2204" t="str">
            <v>A1C/40/03/3</v>
          </cell>
        </row>
        <row r="2205">
          <cell r="A2205" t="str">
            <v>CBHU6412033</v>
          </cell>
          <cell r="B2205">
            <v>40</v>
          </cell>
          <cell r="C2205">
            <v>44121</v>
          </cell>
          <cell r="D2205">
            <v>4</v>
          </cell>
          <cell r="E2205" t="str">
            <v>COSU6276202370</v>
          </cell>
          <cell r="F2205" t="str">
            <v>ICDN</v>
          </cell>
          <cell r="G2205" t="str">
            <v>A2A/42/02/2</v>
          </cell>
        </row>
        <row r="2206">
          <cell r="A2206" t="str">
            <v>MEDU7926676</v>
          </cell>
          <cell r="B2206">
            <v>40</v>
          </cell>
          <cell r="C2206">
            <v>44121</v>
          </cell>
          <cell r="D2206">
            <v>4</v>
          </cell>
          <cell r="E2206" t="str">
            <v>MEDUDM206667</v>
          </cell>
          <cell r="F2206" t="str">
            <v>ICDN</v>
          </cell>
          <cell r="G2206" t="str">
            <v>A1C/40/06/3</v>
          </cell>
        </row>
        <row r="2207">
          <cell r="A2207" t="str">
            <v>DFSU7285721</v>
          </cell>
          <cell r="B2207">
            <v>40</v>
          </cell>
          <cell r="C2207">
            <v>44121</v>
          </cell>
          <cell r="D2207">
            <v>4</v>
          </cell>
          <cell r="E2207" t="str">
            <v>COSU6276707040</v>
          </cell>
          <cell r="F2207" t="str">
            <v>ICDN</v>
          </cell>
          <cell r="G2207" t="str">
            <v>A1C/84/06/3</v>
          </cell>
        </row>
        <row r="2208">
          <cell r="A2208" t="str">
            <v>CCLU7670367</v>
          </cell>
          <cell r="B2208">
            <v>40</v>
          </cell>
          <cell r="C2208">
            <v>44121</v>
          </cell>
          <cell r="D2208">
            <v>4</v>
          </cell>
          <cell r="E2208" t="str">
            <v>COSU6883227670</v>
          </cell>
          <cell r="F2208" t="str">
            <v>ICDN</v>
          </cell>
          <cell r="G2208" t="str">
            <v>A1C/36/03/3</v>
          </cell>
        </row>
        <row r="2209">
          <cell r="A2209" t="str">
            <v>MRKU3417671</v>
          </cell>
          <cell r="B2209">
            <v>40</v>
          </cell>
          <cell r="C2209">
            <v>44121</v>
          </cell>
          <cell r="D2209">
            <v>4</v>
          </cell>
          <cell r="E2209" t="str">
            <v>205213355</v>
          </cell>
          <cell r="F2209" t="str">
            <v>ICDN</v>
          </cell>
          <cell r="G2209" t="str">
            <v>A1C/44/06/2</v>
          </cell>
        </row>
        <row r="2210">
          <cell r="A2210" t="str">
            <v>SEGU4517691</v>
          </cell>
          <cell r="B2210">
            <v>40</v>
          </cell>
          <cell r="C2210">
            <v>44121</v>
          </cell>
          <cell r="D2210">
            <v>4</v>
          </cell>
          <cell r="E2210" t="str">
            <v>COSU6276113562</v>
          </cell>
          <cell r="F2210" t="str">
            <v>ICDN</v>
          </cell>
          <cell r="G2210" t="str">
            <v>A1C/36/02/3</v>
          </cell>
        </row>
        <row r="2211">
          <cell r="A2211" t="str">
            <v>CSLU6060340</v>
          </cell>
          <cell r="B2211">
            <v>40</v>
          </cell>
          <cell r="C2211">
            <v>44121</v>
          </cell>
          <cell r="D2211">
            <v>4</v>
          </cell>
          <cell r="E2211" t="str">
            <v>COSU6276181100</v>
          </cell>
          <cell r="F2211" t="str">
            <v>ICDN</v>
          </cell>
          <cell r="G2211" t="str">
            <v>A1D/35/02/2</v>
          </cell>
        </row>
        <row r="2212">
          <cell r="A2212" t="str">
            <v>CSNU1692855</v>
          </cell>
          <cell r="B2212">
            <v>20</v>
          </cell>
          <cell r="C2212">
            <v>44121</v>
          </cell>
          <cell r="D2212">
            <v>4</v>
          </cell>
          <cell r="E2212" t="str">
            <v>COSU6274693680</v>
          </cell>
          <cell r="F2212" t="str">
            <v>ICDN</v>
          </cell>
          <cell r="G2212" t="str">
            <v>FIRE</v>
          </cell>
        </row>
        <row r="2213">
          <cell r="A2213" t="str">
            <v>TRHU3450660</v>
          </cell>
          <cell r="B2213">
            <v>20</v>
          </cell>
          <cell r="C2213">
            <v>44121</v>
          </cell>
          <cell r="D2213">
            <v>4</v>
          </cell>
          <cell r="E2213" t="str">
            <v>COSU6883239390</v>
          </cell>
          <cell r="F2213" t="str">
            <v>ICDN</v>
          </cell>
          <cell r="G2213" t="str">
            <v>FIRE</v>
          </cell>
        </row>
        <row r="2214">
          <cell r="A2214" t="str">
            <v>PCIU1948741</v>
          </cell>
          <cell r="B2214">
            <v>20</v>
          </cell>
          <cell r="C2214">
            <v>44121</v>
          </cell>
          <cell r="D2214">
            <v>4</v>
          </cell>
          <cell r="E2214" t="str">
            <v>TAPQ00138900</v>
          </cell>
          <cell r="F2214" t="str">
            <v>ICDN</v>
          </cell>
          <cell r="G2214" t="str">
            <v>A1B/85/02/2</v>
          </cell>
        </row>
        <row r="2215">
          <cell r="A2215" t="str">
            <v>MEDU6372224</v>
          </cell>
          <cell r="B2215">
            <v>20</v>
          </cell>
          <cell r="C2215">
            <v>44121</v>
          </cell>
          <cell r="D2215">
            <v>4</v>
          </cell>
          <cell r="E2215" t="e">
            <v>#N/A</v>
          </cell>
          <cell r="F2215" t="str">
            <v>ICDN</v>
          </cell>
          <cell r="G2215" t="str">
            <v>A1B/85/02/1</v>
          </cell>
        </row>
        <row r="2216">
          <cell r="A2216" t="str">
            <v>BMOU1130818</v>
          </cell>
          <cell r="B2216">
            <v>20</v>
          </cell>
          <cell r="C2216">
            <v>44121</v>
          </cell>
          <cell r="D2216">
            <v>4</v>
          </cell>
          <cell r="E2216" t="str">
            <v>COSU6274693680</v>
          </cell>
          <cell r="F2216" t="str">
            <v>ICDN</v>
          </cell>
          <cell r="G2216" t="str">
            <v>A1B/83/02/1</v>
          </cell>
        </row>
        <row r="2217">
          <cell r="A2217" t="str">
            <v>MSKU7246898</v>
          </cell>
          <cell r="B2217">
            <v>20</v>
          </cell>
          <cell r="C2217">
            <v>44121</v>
          </cell>
          <cell r="D2217">
            <v>4</v>
          </cell>
          <cell r="E2217" t="str">
            <v>HSKV19262</v>
          </cell>
          <cell r="F2217" t="str">
            <v>ICDN</v>
          </cell>
          <cell r="G2217" t="str">
            <v>FIRE</v>
          </cell>
        </row>
        <row r="2218">
          <cell r="A2218" t="str">
            <v>CSNU6367781</v>
          </cell>
          <cell r="B2218">
            <v>40</v>
          </cell>
          <cell r="C2218">
            <v>44121</v>
          </cell>
          <cell r="D2218">
            <v>4</v>
          </cell>
          <cell r="E2218" t="str">
            <v>COSU6275876610</v>
          </cell>
          <cell r="F2218" t="str">
            <v>ICDN</v>
          </cell>
          <cell r="G2218" t="str">
            <v>A2D/04/06/3</v>
          </cell>
        </row>
        <row r="2219">
          <cell r="A2219" t="str">
            <v>CSLU6001178</v>
          </cell>
          <cell r="B2219">
            <v>40</v>
          </cell>
          <cell r="C2219">
            <v>44121</v>
          </cell>
          <cell r="D2219">
            <v>4</v>
          </cell>
          <cell r="E2219" t="str">
            <v>COSU6276707027</v>
          </cell>
          <cell r="F2219" t="str">
            <v>ICDN</v>
          </cell>
          <cell r="G2219" t="str">
            <v>A2C/28/05/3</v>
          </cell>
        </row>
        <row r="2220">
          <cell r="A2220" t="str">
            <v>OOLU6829758</v>
          </cell>
          <cell r="B2220">
            <v>40</v>
          </cell>
          <cell r="C2220">
            <v>44121</v>
          </cell>
          <cell r="D2220">
            <v>4</v>
          </cell>
          <cell r="E2220" t="str">
            <v>OOLU2647497930</v>
          </cell>
          <cell r="F2220" t="str">
            <v>ICDN</v>
          </cell>
          <cell r="G2220" t="str">
            <v>A1C/70/04/2</v>
          </cell>
        </row>
        <row r="2221">
          <cell r="A2221" t="str">
            <v>MRKU9600355</v>
          </cell>
          <cell r="B2221">
            <v>20</v>
          </cell>
          <cell r="C2221">
            <v>44121</v>
          </cell>
          <cell r="D2221">
            <v>4</v>
          </cell>
          <cell r="E2221" t="str">
            <v>204768365</v>
          </cell>
          <cell r="F2221" t="str">
            <v>ICDN</v>
          </cell>
          <cell r="G2221" t="str">
            <v>CFS1</v>
          </cell>
        </row>
        <row r="2222">
          <cell r="A2222" t="str">
            <v>IMTU3081825</v>
          </cell>
          <cell r="B2222">
            <v>20</v>
          </cell>
          <cell r="C2222">
            <v>44121</v>
          </cell>
          <cell r="D2222">
            <v>4</v>
          </cell>
          <cell r="E2222" t="str">
            <v>142052671757</v>
          </cell>
          <cell r="F2222" t="str">
            <v>ICDN</v>
          </cell>
          <cell r="G2222" t="str">
            <v>CFS1</v>
          </cell>
        </row>
        <row r="2223">
          <cell r="A2223" t="str">
            <v>CCLU7412594</v>
          </cell>
          <cell r="B2223">
            <v>40</v>
          </cell>
          <cell r="C2223">
            <v>44121</v>
          </cell>
          <cell r="D2223">
            <v>4</v>
          </cell>
          <cell r="E2223" t="str">
            <v>COSU6275507630</v>
          </cell>
          <cell r="F2223" t="str">
            <v>ICDN</v>
          </cell>
          <cell r="G2223" t="str">
            <v>TEMP</v>
          </cell>
        </row>
        <row r="2224">
          <cell r="A2224" t="str">
            <v>MRKU2024730</v>
          </cell>
          <cell r="B2224">
            <v>40</v>
          </cell>
          <cell r="C2224">
            <v>44121</v>
          </cell>
          <cell r="D2224">
            <v>4</v>
          </cell>
          <cell r="E2224" t="str">
            <v>205065900</v>
          </cell>
          <cell r="F2224" t="str">
            <v>ICDN</v>
          </cell>
          <cell r="G2224" t="str">
            <v>A2C/28/05/2</v>
          </cell>
        </row>
        <row r="2225">
          <cell r="A2225" t="str">
            <v>FFAU2438540</v>
          </cell>
          <cell r="B2225">
            <v>40</v>
          </cell>
          <cell r="C2225">
            <v>44121</v>
          </cell>
          <cell r="D2225">
            <v>4</v>
          </cell>
          <cell r="E2225" t="str">
            <v>COSU6276951170</v>
          </cell>
          <cell r="F2225" t="str">
            <v>ICDN</v>
          </cell>
          <cell r="G2225" t="str">
            <v>A2C/40/06/2</v>
          </cell>
        </row>
        <row r="2226">
          <cell r="A2226" t="str">
            <v>CCLU7173714</v>
          </cell>
          <cell r="B2226">
            <v>40</v>
          </cell>
          <cell r="C2226">
            <v>44121</v>
          </cell>
          <cell r="D2226">
            <v>4</v>
          </cell>
          <cell r="E2226" t="str">
            <v>COSU6273572610</v>
          </cell>
          <cell r="F2226" t="str">
            <v>ICDN</v>
          </cell>
          <cell r="G2226" t="str">
            <v>A1D/70/04/1</v>
          </cell>
        </row>
        <row r="2227">
          <cell r="A2227" t="str">
            <v>PARU4273771</v>
          </cell>
          <cell r="B2227">
            <v>40</v>
          </cell>
          <cell r="C2227">
            <v>44121</v>
          </cell>
          <cell r="D2227">
            <v>4</v>
          </cell>
          <cell r="E2227" t="str">
            <v>DLTG00103100</v>
          </cell>
          <cell r="F2227" t="str">
            <v>ICDN</v>
          </cell>
          <cell r="G2227" t="str">
            <v>A2C/40/06/3</v>
          </cell>
        </row>
        <row r="2228">
          <cell r="A2228" t="str">
            <v>MRKU3491730</v>
          </cell>
          <cell r="B2228">
            <v>40</v>
          </cell>
          <cell r="C2228">
            <v>44121</v>
          </cell>
          <cell r="D2228">
            <v>4</v>
          </cell>
          <cell r="E2228" t="str">
            <v>205036448</v>
          </cell>
          <cell r="F2228" t="str">
            <v>ICDN</v>
          </cell>
          <cell r="G2228" t="str">
            <v>A2A/42/02/2</v>
          </cell>
        </row>
        <row r="2229">
          <cell r="A2229" t="str">
            <v>TCLU6131705</v>
          </cell>
          <cell r="B2229">
            <v>20</v>
          </cell>
          <cell r="C2229">
            <v>44121</v>
          </cell>
          <cell r="D2229">
            <v>4</v>
          </cell>
          <cell r="E2229" t="str">
            <v>205368290</v>
          </cell>
          <cell r="F2229" t="str">
            <v>ICDN</v>
          </cell>
          <cell r="G2229" t="str">
            <v>FIRE</v>
          </cell>
        </row>
        <row r="2230">
          <cell r="A2230" t="str">
            <v>MSKU9379565</v>
          </cell>
          <cell r="B2230">
            <v>40</v>
          </cell>
          <cell r="C2230">
            <v>44121</v>
          </cell>
          <cell r="D2230">
            <v>4</v>
          </cell>
          <cell r="E2230" t="str">
            <v>205277695</v>
          </cell>
          <cell r="F2230" t="str">
            <v>ICDN</v>
          </cell>
          <cell r="G2230" t="str">
            <v>A1A/42/02/2</v>
          </cell>
        </row>
        <row r="2231">
          <cell r="A2231" t="str">
            <v>MSKU1796259</v>
          </cell>
          <cell r="B2231">
            <v>40</v>
          </cell>
          <cell r="C2231">
            <v>44121</v>
          </cell>
          <cell r="D2231">
            <v>4</v>
          </cell>
          <cell r="E2231" t="str">
            <v>205277695</v>
          </cell>
          <cell r="F2231" t="str">
            <v>ICDN</v>
          </cell>
          <cell r="G2231" t="str">
            <v>A1C/36/03/2</v>
          </cell>
        </row>
        <row r="2232">
          <cell r="A2232" t="str">
            <v>MSKU1494109</v>
          </cell>
          <cell r="B2232">
            <v>40</v>
          </cell>
          <cell r="C2232">
            <v>44121</v>
          </cell>
          <cell r="D2232">
            <v>4</v>
          </cell>
          <cell r="E2232" t="str">
            <v>205277695</v>
          </cell>
          <cell r="F2232" t="str">
            <v>ICDN</v>
          </cell>
          <cell r="G2232" t="str">
            <v>A2C/18/03/1</v>
          </cell>
        </row>
        <row r="2233">
          <cell r="A2233" t="str">
            <v>MSKU3068566</v>
          </cell>
          <cell r="B2233">
            <v>20</v>
          </cell>
          <cell r="C2233">
            <v>44121</v>
          </cell>
          <cell r="D2233">
            <v>4</v>
          </cell>
          <cell r="E2233" t="str">
            <v>205094912</v>
          </cell>
          <cell r="F2233" t="str">
            <v>ICDN</v>
          </cell>
          <cell r="G2233" t="str">
            <v>FIRE</v>
          </cell>
        </row>
        <row r="2234">
          <cell r="A2234" t="str">
            <v>CBHU4205696</v>
          </cell>
          <cell r="B2234">
            <v>20</v>
          </cell>
          <cell r="C2234">
            <v>44121</v>
          </cell>
          <cell r="D2234">
            <v>4</v>
          </cell>
          <cell r="E2234" t="str">
            <v>COSU6274099520</v>
          </cell>
          <cell r="F2234" t="str">
            <v>ICDN</v>
          </cell>
          <cell r="G2234" t="str">
            <v>FIRE</v>
          </cell>
        </row>
        <row r="2235">
          <cell r="A2235" t="str">
            <v>TGBU5083030</v>
          </cell>
          <cell r="B2235">
            <v>40</v>
          </cell>
          <cell r="C2235">
            <v>44121</v>
          </cell>
          <cell r="D2235">
            <v>4</v>
          </cell>
          <cell r="E2235" t="str">
            <v>COSU6276996621</v>
          </cell>
          <cell r="F2235" t="str">
            <v>ICDN</v>
          </cell>
          <cell r="G2235" t="str">
            <v>A2C/18/02/1</v>
          </cell>
        </row>
        <row r="2236">
          <cell r="A2236" t="str">
            <v>PCIU9434306</v>
          </cell>
          <cell r="B2236">
            <v>40</v>
          </cell>
          <cell r="C2236">
            <v>44121</v>
          </cell>
          <cell r="D2236">
            <v>4</v>
          </cell>
          <cell r="E2236" t="str">
            <v>SWBD00003000</v>
          </cell>
          <cell r="F2236" t="str">
            <v>ICDN</v>
          </cell>
          <cell r="G2236" t="str">
            <v>A1A/46/05/2</v>
          </cell>
        </row>
        <row r="2237">
          <cell r="A2237" t="str">
            <v>WFHU1350168</v>
          </cell>
          <cell r="B2237">
            <v>20</v>
          </cell>
          <cell r="C2237">
            <v>44121</v>
          </cell>
          <cell r="D2237">
            <v>4</v>
          </cell>
          <cell r="E2237" t="str">
            <v>CFA0360145</v>
          </cell>
          <cell r="F2237" t="str">
            <v>ICDN</v>
          </cell>
          <cell r="G2237" t="str">
            <v>A1B/33/06/2</v>
          </cell>
        </row>
        <row r="2238">
          <cell r="A2238" t="str">
            <v>PCIU8792389</v>
          </cell>
          <cell r="B2238">
            <v>40</v>
          </cell>
          <cell r="C2238">
            <v>44121</v>
          </cell>
          <cell r="D2238">
            <v>4</v>
          </cell>
          <cell r="E2238" t="str">
            <v>NGNT01741000</v>
          </cell>
          <cell r="F2238" t="str">
            <v>ICDN</v>
          </cell>
          <cell r="G2238" t="str">
            <v>A2C/14/06/2</v>
          </cell>
        </row>
        <row r="2239">
          <cell r="A2239" t="str">
            <v>TCLU3408890</v>
          </cell>
          <cell r="B2239">
            <v>20</v>
          </cell>
          <cell r="C2239">
            <v>44121</v>
          </cell>
          <cell r="D2239">
            <v>4</v>
          </cell>
          <cell r="E2239" t="str">
            <v>240092234</v>
          </cell>
          <cell r="F2239" t="str">
            <v>ICDN</v>
          </cell>
          <cell r="G2239" t="str">
            <v>A1B/35/03/2</v>
          </cell>
        </row>
        <row r="2240">
          <cell r="A2240" t="str">
            <v>EGHU3310527</v>
          </cell>
          <cell r="B2240">
            <v>20</v>
          </cell>
          <cell r="C2240">
            <v>44121</v>
          </cell>
          <cell r="D2240">
            <v>4</v>
          </cell>
          <cell r="E2240" t="str">
            <v>520000164247</v>
          </cell>
          <cell r="F2240" t="str">
            <v>ICDN</v>
          </cell>
          <cell r="G2240" t="str">
            <v>A1B/37/04/2</v>
          </cell>
        </row>
        <row r="2241">
          <cell r="A2241" t="str">
            <v>TLLU2073152</v>
          </cell>
          <cell r="B2241">
            <v>20</v>
          </cell>
          <cell r="C2241">
            <v>44121</v>
          </cell>
          <cell r="D2241">
            <v>4</v>
          </cell>
          <cell r="E2241" t="str">
            <v>AID0188122</v>
          </cell>
          <cell r="F2241" t="str">
            <v>ICDN</v>
          </cell>
          <cell r="G2241" t="str">
            <v>A1B/37/05/2</v>
          </cell>
        </row>
        <row r="2242">
          <cell r="A2242" t="str">
            <v>OOLU1098898</v>
          </cell>
          <cell r="B2242">
            <v>20</v>
          </cell>
          <cell r="C2242">
            <v>44121</v>
          </cell>
          <cell r="D2242">
            <v>4</v>
          </cell>
          <cell r="E2242" t="str">
            <v>COSU6276136210</v>
          </cell>
          <cell r="F2242" t="str">
            <v>ICDN</v>
          </cell>
          <cell r="G2242" t="str">
            <v>CFS1</v>
          </cell>
        </row>
        <row r="2243">
          <cell r="A2243" t="str">
            <v>CSNU1882602</v>
          </cell>
          <cell r="B2243">
            <v>20</v>
          </cell>
          <cell r="C2243">
            <v>44121</v>
          </cell>
          <cell r="D2243">
            <v>4</v>
          </cell>
          <cell r="E2243" t="str">
            <v>COSU6273637030</v>
          </cell>
          <cell r="F2243" t="str">
            <v>ICDN</v>
          </cell>
          <cell r="G2243" t="str">
            <v>CFS1</v>
          </cell>
        </row>
        <row r="2244">
          <cell r="A2244" t="str">
            <v>DRYU9322490</v>
          </cell>
          <cell r="B2244">
            <v>40</v>
          </cell>
          <cell r="C2244">
            <v>44121</v>
          </cell>
          <cell r="D2244">
            <v>4</v>
          </cell>
          <cell r="E2244" t="str">
            <v>LYTW00025700</v>
          </cell>
          <cell r="F2244" t="str">
            <v>ICDN</v>
          </cell>
          <cell r="G2244" t="str">
            <v>SHED2</v>
          </cell>
        </row>
        <row r="2245">
          <cell r="A2245" t="str">
            <v>EITU0341680</v>
          </cell>
          <cell r="B2245">
            <v>20</v>
          </cell>
          <cell r="C2245">
            <v>44121</v>
          </cell>
          <cell r="D2245">
            <v>4</v>
          </cell>
          <cell r="E2245" t="str">
            <v>237000266002</v>
          </cell>
          <cell r="F2245" t="str">
            <v>ICDN</v>
          </cell>
          <cell r="G2245" t="str">
            <v>A1B/19/03/1</v>
          </cell>
        </row>
        <row r="2246">
          <cell r="A2246" t="str">
            <v>CSLU2263668</v>
          </cell>
          <cell r="B2246">
            <v>20</v>
          </cell>
          <cell r="C2246">
            <v>44121</v>
          </cell>
          <cell r="D2246">
            <v>4</v>
          </cell>
          <cell r="E2246" t="str">
            <v>OOLU2647059120</v>
          </cell>
          <cell r="F2246" t="str">
            <v>ICDN</v>
          </cell>
          <cell r="G2246" t="str">
            <v>A1B/19/03/3</v>
          </cell>
        </row>
        <row r="2247">
          <cell r="A2247" t="str">
            <v>MSKU1243166</v>
          </cell>
          <cell r="B2247">
            <v>40</v>
          </cell>
          <cell r="C2247">
            <v>44121</v>
          </cell>
          <cell r="D2247">
            <v>4</v>
          </cell>
          <cell r="E2247" t="str">
            <v>205257453</v>
          </cell>
          <cell r="F2247" t="str">
            <v>ICDN</v>
          </cell>
          <cell r="G2247" t="str">
            <v>CFS1C</v>
          </cell>
        </row>
        <row r="2248">
          <cell r="A2248" t="str">
            <v>PCIU9330209</v>
          </cell>
          <cell r="B2248">
            <v>40</v>
          </cell>
          <cell r="C2248">
            <v>44121</v>
          </cell>
          <cell r="D2248">
            <v>4</v>
          </cell>
          <cell r="E2248" t="str">
            <v>SWBD00003000</v>
          </cell>
          <cell r="F2248" t="str">
            <v>ICDN</v>
          </cell>
          <cell r="G2248" t="str">
            <v>A1D/30/06/1</v>
          </cell>
        </row>
        <row r="2249">
          <cell r="A2249" t="str">
            <v>ESPU2020263</v>
          </cell>
          <cell r="B2249">
            <v>20</v>
          </cell>
          <cell r="C2249">
            <v>44121</v>
          </cell>
          <cell r="D2249">
            <v>4</v>
          </cell>
          <cell r="E2249" t="str">
            <v>EPIRCHNSHN268696</v>
          </cell>
          <cell r="F2249" t="str">
            <v>ICDN</v>
          </cell>
          <cell r="G2249" t="str">
            <v>A1B/17/04/1</v>
          </cell>
        </row>
        <row r="2250">
          <cell r="A2250" t="str">
            <v>TRLU8876949</v>
          </cell>
          <cell r="B2250">
            <v>20</v>
          </cell>
          <cell r="C2250">
            <v>44121</v>
          </cell>
          <cell r="D2250">
            <v>4</v>
          </cell>
          <cell r="E2250" t="str">
            <v>CNBX003080</v>
          </cell>
          <cell r="F2250" t="str">
            <v>ICDN</v>
          </cell>
          <cell r="G2250" t="str">
            <v>A1B/17/04/2</v>
          </cell>
        </row>
        <row r="2251">
          <cell r="A2251" t="str">
            <v>UETU5360254</v>
          </cell>
          <cell r="B2251">
            <v>40</v>
          </cell>
          <cell r="C2251">
            <v>44121</v>
          </cell>
          <cell r="D2251">
            <v>4</v>
          </cell>
          <cell r="E2251" t="str">
            <v>156000318207</v>
          </cell>
          <cell r="F2251" t="str">
            <v>ICDN</v>
          </cell>
          <cell r="G2251" t="str">
            <v>A1A/80/04/1</v>
          </cell>
        </row>
        <row r="2252">
          <cell r="A2252" t="str">
            <v>TGBU5900741</v>
          </cell>
          <cell r="B2252">
            <v>40</v>
          </cell>
          <cell r="C2252">
            <v>44121</v>
          </cell>
          <cell r="D2252">
            <v>4</v>
          </cell>
          <cell r="E2252" t="str">
            <v>COSU6276551660</v>
          </cell>
          <cell r="F2252" t="str">
            <v>ICDN</v>
          </cell>
          <cell r="G2252" t="str">
            <v>A2A/14/03/2</v>
          </cell>
        </row>
        <row r="2253">
          <cell r="A2253" t="str">
            <v>PCIU8949950</v>
          </cell>
          <cell r="B2253">
            <v>40</v>
          </cell>
          <cell r="C2253">
            <v>44121</v>
          </cell>
          <cell r="D2253">
            <v>4</v>
          </cell>
          <cell r="E2253" t="str">
            <v>XMMX00797200</v>
          </cell>
          <cell r="F2253" t="str">
            <v>ICDN</v>
          </cell>
          <cell r="G2253" t="str">
            <v>CFS1C</v>
          </cell>
        </row>
        <row r="2254">
          <cell r="A2254" t="str">
            <v>MSKU6246403</v>
          </cell>
          <cell r="B2254">
            <v>40</v>
          </cell>
          <cell r="C2254">
            <v>44121</v>
          </cell>
          <cell r="D2254">
            <v>4</v>
          </cell>
          <cell r="E2254" t="str">
            <v>911191488</v>
          </cell>
          <cell r="F2254" t="str">
            <v>ICDN</v>
          </cell>
          <cell r="G2254" t="str">
            <v>CFS1C</v>
          </cell>
        </row>
        <row r="2255">
          <cell r="A2255" t="str">
            <v>PCIU8845107</v>
          </cell>
          <cell r="B2255">
            <v>40</v>
          </cell>
          <cell r="C2255">
            <v>44121</v>
          </cell>
          <cell r="D2255">
            <v>4</v>
          </cell>
          <cell r="E2255" t="str">
            <v>TXPT00452200</v>
          </cell>
          <cell r="F2255" t="str">
            <v>ICDN</v>
          </cell>
          <cell r="G2255" t="str">
            <v>CFS1C</v>
          </cell>
        </row>
        <row r="2256">
          <cell r="A2256" t="str">
            <v>TEMU8879720</v>
          </cell>
          <cell r="B2256">
            <v>40</v>
          </cell>
          <cell r="C2256">
            <v>44121</v>
          </cell>
          <cell r="D2256">
            <v>4</v>
          </cell>
          <cell r="E2256" t="str">
            <v>205137253</v>
          </cell>
          <cell r="F2256" t="str">
            <v>ICDN</v>
          </cell>
          <cell r="G2256" t="str">
            <v>A2A/18/05/1</v>
          </cell>
        </row>
        <row r="2257">
          <cell r="A2257" t="str">
            <v>MEDU7290310</v>
          </cell>
          <cell r="B2257">
            <v>40</v>
          </cell>
          <cell r="C2257">
            <v>44121</v>
          </cell>
          <cell r="D2257">
            <v>4</v>
          </cell>
          <cell r="E2257" t="e">
            <v>#N/A</v>
          </cell>
          <cell r="F2257" t="str">
            <v>ICDN</v>
          </cell>
          <cell r="G2257" t="str">
            <v>A2D/08/05/1</v>
          </cell>
        </row>
        <row r="2258">
          <cell r="A2258" t="str">
            <v>TCLU9787976</v>
          </cell>
          <cell r="B2258">
            <v>40</v>
          </cell>
          <cell r="C2258">
            <v>44121</v>
          </cell>
          <cell r="D2258">
            <v>4</v>
          </cell>
          <cell r="E2258" t="str">
            <v>MEDUUB921127</v>
          </cell>
          <cell r="F2258" t="str">
            <v>ICDN</v>
          </cell>
          <cell r="G2258" t="str">
            <v>A2A/14/06/3</v>
          </cell>
        </row>
        <row r="2259">
          <cell r="A2259" t="str">
            <v>ECMU1578665</v>
          </cell>
          <cell r="B2259">
            <v>20</v>
          </cell>
          <cell r="C2259">
            <v>44121</v>
          </cell>
          <cell r="D2259">
            <v>4</v>
          </cell>
          <cell r="E2259" t="str">
            <v>NAM3977512</v>
          </cell>
          <cell r="F2259" t="str">
            <v>ICDN</v>
          </cell>
          <cell r="G2259" t="str">
            <v>A1B/17/03/2</v>
          </cell>
        </row>
        <row r="2260">
          <cell r="A2260" t="str">
            <v>EGHU3123090</v>
          </cell>
          <cell r="B2260">
            <v>20</v>
          </cell>
          <cell r="C2260">
            <v>44121</v>
          </cell>
          <cell r="D2260">
            <v>4</v>
          </cell>
          <cell r="E2260" t="str">
            <v>144000168643</v>
          </cell>
          <cell r="F2260" t="str">
            <v>ICDN</v>
          </cell>
          <cell r="G2260" t="str">
            <v>A1B/17/02/2</v>
          </cell>
        </row>
        <row r="2261">
          <cell r="A2261" t="str">
            <v>CBHU9015425</v>
          </cell>
          <cell r="B2261">
            <v>40</v>
          </cell>
          <cell r="C2261">
            <v>44121</v>
          </cell>
          <cell r="D2261">
            <v>4</v>
          </cell>
          <cell r="E2261" t="str">
            <v>OOLU2647691950</v>
          </cell>
          <cell r="F2261" t="str">
            <v>ICDN</v>
          </cell>
          <cell r="G2261" t="str">
            <v>A2C/14/03/1</v>
          </cell>
        </row>
        <row r="2262">
          <cell r="A2262" t="str">
            <v>TCNU3583566</v>
          </cell>
          <cell r="B2262">
            <v>40</v>
          </cell>
          <cell r="C2262">
            <v>44121</v>
          </cell>
          <cell r="D2262">
            <v>4</v>
          </cell>
          <cell r="E2262" t="str">
            <v>COSU6274173270</v>
          </cell>
          <cell r="F2262" t="str">
            <v>ICDN</v>
          </cell>
          <cell r="G2262" t="str">
            <v>TEMP</v>
          </cell>
        </row>
        <row r="2263">
          <cell r="A2263" t="str">
            <v>PCIU9445867</v>
          </cell>
          <cell r="B2263">
            <v>40</v>
          </cell>
          <cell r="C2263">
            <v>44121</v>
          </cell>
          <cell r="D2263">
            <v>4</v>
          </cell>
          <cell r="E2263" t="str">
            <v>SZCD00036500</v>
          </cell>
          <cell r="F2263" t="str">
            <v>ICDN</v>
          </cell>
          <cell r="G2263" t="str">
            <v>CFS1C</v>
          </cell>
        </row>
        <row r="2264">
          <cell r="A2264" t="str">
            <v>CSLU6031320</v>
          </cell>
          <cell r="B2264">
            <v>40</v>
          </cell>
          <cell r="C2264">
            <v>44121</v>
          </cell>
          <cell r="D2264">
            <v>4</v>
          </cell>
          <cell r="E2264" t="str">
            <v>COSU6274128730</v>
          </cell>
          <cell r="F2264" t="str">
            <v>ICDN</v>
          </cell>
          <cell r="G2264" t="str">
            <v>A1C/80/05/1</v>
          </cell>
        </row>
        <row r="2265">
          <cell r="A2265" t="str">
            <v>PCIU9040811</v>
          </cell>
          <cell r="B2265">
            <v>40</v>
          </cell>
          <cell r="C2265">
            <v>44121</v>
          </cell>
          <cell r="D2265">
            <v>4</v>
          </cell>
          <cell r="E2265" t="str">
            <v>HUBC00101400</v>
          </cell>
          <cell r="F2265" t="str">
            <v>ICDN</v>
          </cell>
          <cell r="G2265" t="str">
            <v>A1C/79/05/2</v>
          </cell>
        </row>
        <row r="2266">
          <cell r="A2266" t="str">
            <v>MSKU1443652</v>
          </cell>
          <cell r="B2266">
            <v>40</v>
          </cell>
          <cell r="C2266">
            <v>44121</v>
          </cell>
          <cell r="D2266">
            <v>4</v>
          </cell>
          <cell r="E2266" t="str">
            <v>205107568</v>
          </cell>
          <cell r="F2266" t="str">
            <v>ICDN</v>
          </cell>
          <cell r="G2266" t="str">
            <v>A1A/70/03/2</v>
          </cell>
        </row>
        <row r="2267">
          <cell r="A2267" t="str">
            <v>PCIU8533325</v>
          </cell>
          <cell r="B2267">
            <v>40</v>
          </cell>
          <cell r="C2267">
            <v>44121</v>
          </cell>
          <cell r="D2267">
            <v>4</v>
          </cell>
          <cell r="E2267" t="str">
            <v>PGU000130800</v>
          </cell>
          <cell r="F2267" t="str">
            <v>ICDN</v>
          </cell>
          <cell r="G2267" t="str">
            <v>A2D/08/04/3</v>
          </cell>
        </row>
        <row r="2268">
          <cell r="A2268" t="str">
            <v>CAIU9926993</v>
          </cell>
          <cell r="B2268">
            <v>40</v>
          </cell>
          <cell r="C2268">
            <v>44121</v>
          </cell>
          <cell r="D2268">
            <v>4</v>
          </cell>
          <cell r="E2268" t="str">
            <v>CKBC00001100</v>
          </cell>
          <cell r="F2268" t="str">
            <v>ICDN</v>
          </cell>
          <cell r="G2268" t="str">
            <v>A2D/05/02/2</v>
          </cell>
        </row>
        <row r="2269">
          <cell r="A2269" t="str">
            <v>PCIU9106380</v>
          </cell>
          <cell r="B2269">
            <v>40</v>
          </cell>
          <cell r="C2269">
            <v>44121</v>
          </cell>
          <cell r="D2269">
            <v>4</v>
          </cell>
          <cell r="E2269" t="str">
            <v>XMXU00131000</v>
          </cell>
          <cell r="F2269" t="str">
            <v>ICDN</v>
          </cell>
          <cell r="G2269" t="str">
            <v>A2D/12/06/3</v>
          </cell>
        </row>
        <row r="2270">
          <cell r="A2270" t="str">
            <v>MSCU5692401</v>
          </cell>
          <cell r="B2270">
            <v>40</v>
          </cell>
          <cell r="C2270">
            <v>44121</v>
          </cell>
          <cell r="D2270">
            <v>4</v>
          </cell>
          <cell r="E2270" t="str">
            <v>MEDUMG083576</v>
          </cell>
          <cell r="F2270" t="str">
            <v>ICDN</v>
          </cell>
          <cell r="G2270" t="str">
            <v>A2D/08/05/3</v>
          </cell>
        </row>
        <row r="2271">
          <cell r="A2271" t="str">
            <v>IPXU3583220</v>
          </cell>
          <cell r="B2271">
            <v>20</v>
          </cell>
          <cell r="C2271">
            <v>44121</v>
          </cell>
          <cell r="D2271">
            <v>4</v>
          </cell>
          <cell r="E2271" t="str">
            <v>205089790</v>
          </cell>
          <cell r="F2271" t="str">
            <v>ICDN</v>
          </cell>
          <cell r="G2271" t="str">
            <v>DG1</v>
          </cell>
        </row>
        <row r="2272">
          <cell r="A2272" t="str">
            <v>MSKU7584600</v>
          </cell>
          <cell r="B2272">
            <v>20</v>
          </cell>
          <cell r="C2272">
            <v>44121</v>
          </cell>
          <cell r="D2272">
            <v>4</v>
          </cell>
          <cell r="E2272" t="str">
            <v>911177061</v>
          </cell>
          <cell r="F2272" t="str">
            <v>ICDN</v>
          </cell>
          <cell r="G2272" t="str">
            <v>DG1</v>
          </cell>
        </row>
        <row r="2273">
          <cell r="A2273" t="str">
            <v>MEDU5031917</v>
          </cell>
          <cell r="B2273">
            <v>20</v>
          </cell>
          <cell r="C2273">
            <v>44121</v>
          </cell>
          <cell r="D2273">
            <v>4</v>
          </cell>
          <cell r="E2273" t="str">
            <v>MEDUDN311599</v>
          </cell>
          <cell r="F2273" t="str">
            <v>ICDN</v>
          </cell>
          <cell r="G2273" t="str">
            <v>DG1</v>
          </cell>
        </row>
        <row r="2274">
          <cell r="A2274" t="str">
            <v>GLDU3495500</v>
          </cell>
          <cell r="B2274">
            <v>20</v>
          </cell>
          <cell r="C2274">
            <v>44121</v>
          </cell>
          <cell r="D2274">
            <v>4</v>
          </cell>
          <cell r="E2274" t="str">
            <v>MEDUDC422299</v>
          </cell>
          <cell r="F2274" t="str">
            <v>ICDN</v>
          </cell>
          <cell r="G2274" t="str">
            <v>DG1</v>
          </cell>
        </row>
        <row r="2275">
          <cell r="A2275" t="str">
            <v>MEDU2863636</v>
          </cell>
          <cell r="B2275">
            <v>20</v>
          </cell>
          <cell r="C2275">
            <v>44121</v>
          </cell>
          <cell r="D2275">
            <v>4</v>
          </cell>
          <cell r="E2275" t="str">
            <v>MEDUDC422299</v>
          </cell>
          <cell r="F2275" t="str">
            <v>ICDN</v>
          </cell>
          <cell r="G2275" t="str">
            <v>DG1</v>
          </cell>
        </row>
        <row r="2276">
          <cell r="A2276" t="str">
            <v>MEDU9444729</v>
          </cell>
          <cell r="B2276">
            <v>40</v>
          </cell>
          <cell r="C2276">
            <v>44121</v>
          </cell>
          <cell r="D2276">
            <v>4</v>
          </cell>
          <cell r="E2276" t="str">
            <v>MEDUDN311599</v>
          </cell>
          <cell r="F2276" t="str">
            <v>ICDN</v>
          </cell>
          <cell r="G2276" t="str">
            <v>DG1</v>
          </cell>
        </row>
        <row r="2277">
          <cell r="A2277" t="str">
            <v>GESU6892969</v>
          </cell>
          <cell r="B2277">
            <v>40</v>
          </cell>
          <cell r="C2277">
            <v>44121</v>
          </cell>
          <cell r="D2277">
            <v>4</v>
          </cell>
          <cell r="E2277" t="str">
            <v>WECC2004MBA1166</v>
          </cell>
          <cell r="F2277" t="str">
            <v>ICDN</v>
          </cell>
          <cell r="G2277" t="str">
            <v>DG1</v>
          </cell>
        </row>
        <row r="2278">
          <cell r="A2278" t="str">
            <v>BSIU4021077</v>
          </cell>
          <cell r="B2278">
            <v>40</v>
          </cell>
          <cell r="C2278">
            <v>44121</v>
          </cell>
          <cell r="D2278">
            <v>4</v>
          </cell>
          <cell r="E2278" t="str">
            <v>MEDUGH580227</v>
          </cell>
          <cell r="F2278" t="str">
            <v>ICDN</v>
          </cell>
          <cell r="G2278" t="str">
            <v>DG1</v>
          </cell>
        </row>
        <row r="2279">
          <cell r="A2279" t="str">
            <v>TGBU2021501</v>
          </cell>
          <cell r="B2279">
            <v>20</v>
          </cell>
          <cell r="C2279">
            <v>44121</v>
          </cell>
          <cell r="D2279">
            <v>4</v>
          </cell>
          <cell r="E2279" t="str">
            <v>IBC0632140</v>
          </cell>
          <cell r="F2279" t="str">
            <v>ICDN</v>
          </cell>
          <cell r="G2279" t="str">
            <v>DG1</v>
          </cell>
        </row>
        <row r="2280">
          <cell r="A2280" t="str">
            <v>CMAU1986746</v>
          </cell>
          <cell r="B2280">
            <v>20</v>
          </cell>
          <cell r="C2280">
            <v>44121</v>
          </cell>
          <cell r="D2280">
            <v>4</v>
          </cell>
          <cell r="E2280" t="str">
            <v>THD0584906</v>
          </cell>
          <cell r="F2280" t="str">
            <v>ICDN</v>
          </cell>
          <cell r="G2280" t="str">
            <v>A1B/21/04/2</v>
          </cell>
        </row>
        <row r="2281">
          <cell r="A2281" t="str">
            <v>BMOU1040761</v>
          </cell>
          <cell r="B2281">
            <v>20</v>
          </cell>
          <cell r="C2281">
            <v>44121</v>
          </cell>
          <cell r="D2281">
            <v>4</v>
          </cell>
          <cell r="E2281" t="str">
            <v>COSU6275490290</v>
          </cell>
          <cell r="F2281" t="str">
            <v>ICDN</v>
          </cell>
          <cell r="G2281" t="str">
            <v>DG1</v>
          </cell>
        </row>
        <row r="2282">
          <cell r="A2282" t="str">
            <v>CMAU0601460</v>
          </cell>
          <cell r="B2282">
            <v>20</v>
          </cell>
          <cell r="C2282">
            <v>44121</v>
          </cell>
          <cell r="D2282">
            <v>4</v>
          </cell>
          <cell r="E2282" t="str">
            <v>THD0581187</v>
          </cell>
          <cell r="F2282" t="str">
            <v>ICDN</v>
          </cell>
          <cell r="G2282" t="str">
            <v>A1B/21/03/1</v>
          </cell>
        </row>
        <row r="2283">
          <cell r="A2283" t="str">
            <v>IPXU3751108</v>
          </cell>
          <cell r="B2283">
            <v>20</v>
          </cell>
          <cell r="C2283">
            <v>44121</v>
          </cell>
          <cell r="D2283">
            <v>4</v>
          </cell>
          <cell r="E2283" t="str">
            <v>EPIRCHNTAO213237</v>
          </cell>
          <cell r="F2283" t="str">
            <v>ICDN</v>
          </cell>
          <cell r="G2283" t="str">
            <v>A1B/21/04/1</v>
          </cell>
        </row>
        <row r="2284">
          <cell r="A2284" t="str">
            <v>MRKU9554809</v>
          </cell>
          <cell r="B2284">
            <v>20</v>
          </cell>
          <cell r="C2284">
            <v>44121</v>
          </cell>
          <cell r="D2284">
            <v>4</v>
          </cell>
          <cell r="E2284" t="str">
            <v>204273623</v>
          </cell>
          <cell r="F2284" t="str">
            <v>ICDN</v>
          </cell>
          <cell r="G2284" t="str">
            <v>A1B/21/02/2</v>
          </cell>
        </row>
        <row r="2285">
          <cell r="A2285" t="str">
            <v>EITU0169252</v>
          </cell>
          <cell r="B2285">
            <v>20</v>
          </cell>
          <cell r="C2285">
            <v>44121</v>
          </cell>
          <cell r="D2285">
            <v>4</v>
          </cell>
          <cell r="E2285" t="str">
            <v>156000266533</v>
          </cell>
          <cell r="F2285" t="str">
            <v>ICDN</v>
          </cell>
          <cell r="G2285" t="str">
            <v>A1B/21/03/2</v>
          </cell>
        </row>
        <row r="2286">
          <cell r="A2286" t="str">
            <v>MEDU9478354</v>
          </cell>
          <cell r="B2286">
            <v>40</v>
          </cell>
          <cell r="C2286">
            <v>44121</v>
          </cell>
          <cell r="D2286">
            <v>4</v>
          </cell>
          <cell r="E2286" t="e">
            <v>#N/A</v>
          </cell>
          <cell r="F2286" t="str">
            <v>ICDN</v>
          </cell>
          <cell r="G2286" t="str">
            <v>A1C/02/04/1</v>
          </cell>
        </row>
        <row r="2287">
          <cell r="A2287" t="str">
            <v>PCIU8545265</v>
          </cell>
          <cell r="B2287">
            <v>40</v>
          </cell>
          <cell r="C2287">
            <v>44121</v>
          </cell>
          <cell r="D2287">
            <v>4</v>
          </cell>
          <cell r="E2287" t="str">
            <v>HUUG00118900</v>
          </cell>
          <cell r="F2287" t="str">
            <v>ICDN</v>
          </cell>
          <cell r="G2287" t="str">
            <v>A1C/02/04/2</v>
          </cell>
        </row>
        <row r="2288">
          <cell r="A2288" t="str">
            <v>MSKU5802452</v>
          </cell>
          <cell r="B2288">
            <v>20</v>
          </cell>
          <cell r="C2288">
            <v>44121</v>
          </cell>
          <cell r="D2288">
            <v>4</v>
          </cell>
          <cell r="E2288" t="str">
            <v>204959536</v>
          </cell>
          <cell r="F2288" t="str">
            <v>ICDN</v>
          </cell>
          <cell r="G2288" t="str">
            <v>A1B/19/02/3</v>
          </cell>
        </row>
        <row r="2289">
          <cell r="A2289" t="str">
            <v>TLLU2267250</v>
          </cell>
          <cell r="B2289">
            <v>20</v>
          </cell>
          <cell r="C2289">
            <v>44121</v>
          </cell>
          <cell r="D2289">
            <v>4</v>
          </cell>
          <cell r="E2289" t="str">
            <v>204477997</v>
          </cell>
          <cell r="F2289" t="str">
            <v>ICDN</v>
          </cell>
          <cell r="G2289" t="str">
            <v>A1B/13/02/3</v>
          </cell>
        </row>
        <row r="2290">
          <cell r="A2290" t="str">
            <v>MEDU8991547</v>
          </cell>
          <cell r="B2290">
            <v>40</v>
          </cell>
          <cell r="C2290">
            <v>44121</v>
          </cell>
          <cell r="D2290">
            <v>4</v>
          </cell>
          <cell r="E2290" t="str">
            <v>MEDUDM212822</v>
          </cell>
          <cell r="F2290" t="str">
            <v>ICDN</v>
          </cell>
          <cell r="G2290" t="str">
            <v>A1D/30/05/2</v>
          </cell>
        </row>
        <row r="2291">
          <cell r="A2291" t="str">
            <v>TEMU1064200</v>
          </cell>
          <cell r="B2291">
            <v>20</v>
          </cell>
          <cell r="C2291">
            <v>44121</v>
          </cell>
          <cell r="D2291">
            <v>4</v>
          </cell>
          <cell r="E2291" t="str">
            <v>204340117</v>
          </cell>
          <cell r="F2291" t="str">
            <v>ICDN</v>
          </cell>
          <cell r="G2291" t="str">
            <v>A1B/13/03/2</v>
          </cell>
        </row>
        <row r="2292">
          <cell r="A2292" t="str">
            <v>MEDU2138183</v>
          </cell>
          <cell r="B2292">
            <v>20</v>
          </cell>
          <cell r="C2292">
            <v>44121</v>
          </cell>
          <cell r="D2292">
            <v>4</v>
          </cell>
          <cell r="E2292" t="str">
            <v>WECC2096EMB1081</v>
          </cell>
          <cell r="F2292" t="str">
            <v>ICDN</v>
          </cell>
          <cell r="G2292" t="str">
            <v>A1B/15/06/2</v>
          </cell>
        </row>
        <row r="2293">
          <cell r="A2293" t="str">
            <v>CMAU0777850</v>
          </cell>
          <cell r="B2293">
            <v>20</v>
          </cell>
          <cell r="C2293">
            <v>44121</v>
          </cell>
          <cell r="D2293">
            <v>4</v>
          </cell>
          <cell r="E2293" t="str">
            <v>ISB0515655</v>
          </cell>
          <cell r="F2293" t="str">
            <v>ICDN</v>
          </cell>
          <cell r="G2293" t="str">
            <v>A1B/15/06/1</v>
          </cell>
        </row>
        <row r="2294">
          <cell r="A2294" t="str">
            <v>DRYU2928125</v>
          </cell>
          <cell r="B2294">
            <v>20</v>
          </cell>
          <cell r="C2294">
            <v>44121</v>
          </cell>
          <cell r="D2294">
            <v>4</v>
          </cell>
          <cell r="E2294" t="str">
            <v>ANT1353872</v>
          </cell>
          <cell r="F2294" t="str">
            <v>ICDN</v>
          </cell>
          <cell r="G2294" t="str">
            <v>A1B/39/03/2</v>
          </cell>
        </row>
        <row r="2295">
          <cell r="A2295" t="str">
            <v>PCIU8883025</v>
          </cell>
          <cell r="B2295">
            <v>40</v>
          </cell>
          <cell r="C2295">
            <v>44121</v>
          </cell>
          <cell r="D2295">
            <v>4</v>
          </cell>
          <cell r="E2295" t="str">
            <v>SZCD00036500</v>
          </cell>
          <cell r="F2295" t="str">
            <v>ICDN</v>
          </cell>
          <cell r="G2295" t="str">
            <v>A2D/08/04/3</v>
          </cell>
        </row>
        <row r="2296">
          <cell r="A2296" t="str">
            <v>MSKU0348985</v>
          </cell>
          <cell r="B2296">
            <v>40</v>
          </cell>
          <cell r="C2296">
            <v>44121</v>
          </cell>
          <cell r="D2296">
            <v>4</v>
          </cell>
          <cell r="E2296" t="str">
            <v>911111999</v>
          </cell>
          <cell r="F2296" t="str">
            <v>ICDN</v>
          </cell>
          <cell r="G2296" t="str">
            <v>CFS1D</v>
          </cell>
        </row>
        <row r="2297">
          <cell r="A2297" t="str">
            <v>TRHU3120251</v>
          </cell>
          <cell r="B2297">
            <v>20</v>
          </cell>
          <cell r="C2297">
            <v>44121</v>
          </cell>
          <cell r="D2297">
            <v>4</v>
          </cell>
          <cell r="E2297" t="e">
            <v>#N/A</v>
          </cell>
          <cell r="F2297" t="str">
            <v>ICDN</v>
          </cell>
          <cell r="G2297" t="str">
            <v>A1B/39/04/1</v>
          </cell>
        </row>
        <row r="2298">
          <cell r="A2298" t="str">
            <v>WEDU1245016</v>
          </cell>
          <cell r="B2298">
            <v>20</v>
          </cell>
          <cell r="C2298">
            <v>44121</v>
          </cell>
          <cell r="D2298">
            <v>4</v>
          </cell>
          <cell r="E2298" t="str">
            <v>LPL0977094</v>
          </cell>
          <cell r="F2298" t="str">
            <v>ICDN</v>
          </cell>
          <cell r="G2298" t="str">
            <v>FIRE</v>
          </cell>
        </row>
        <row r="2299">
          <cell r="A2299" t="str">
            <v>BMOU4978905</v>
          </cell>
          <cell r="B2299">
            <v>40</v>
          </cell>
          <cell r="C2299">
            <v>44121</v>
          </cell>
          <cell r="D2299">
            <v>4</v>
          </cell>
          <cell r="E2299" t="str">
            <v>COSU6883231970</v>
          </cell>
          <cell r="F2299" t="str">
            <v>ICDN</v>
          </cell>
          <cell r="G2299" t="str">
            <v>A1C/56/02/2</v>
          </cell>
        </row>
        <row r="2300">
          <cell r="A2300" t="str">
            <v>TGHU7883434</v>
          </cell>
          <cell r="B2300">
            <v>40</v>
          </cell>
          <cell r="C2300">
            <v>44121</v>
          </cell>
          <cell r="D2300">
            <v>4</v>
          </cell>
          <cell r="E2300" t="str">
            <v>205292501</v>
          </cell>
          <cell r="F2300" t="str">
            <v>ICDN</v>
          </cell>
          <cell r="G2300" t="str">
            <v>A2A/32/04/2</v>
          </cell>
        </row>
        <row r="2301">
          <cell r="A2301" t="str">
            <v>TRLU7517749</v>
          </cell>
          <cell r="B2301">
            <v>40</v>
          </cell>
          <cell r="C2301">
            <v>44121</v>
          </cell>
          <cell r="D2301">
            <v>4</v>
          </cell>
          <cell r="E2301" t="str">
            <v>LYTW00025700</v>
          </cell>
          <cell r="F2301" t="str">
            <v>ICDN</v>
          </cell>
          <cell r="G2301" t="str">
            <v>A1C/18/02/3</v>
          </cell>
        </row>
        <row r="2302">
          <cell r="A2302" t="str">
            <v>TCNU7575888</v>
          </cell>
          <cell r="B2302">
            <v>40</v>
          </cell>
          <cell r="C2302">
            <v>44121</v>
          </cell>
          <cell r="D2302">
            <v>4</v>
          </cell>
          <cell r="E2302" t="str">
            <v>911111999</v>
          </cell>
          <cell r="F2302" t="str">
            <v>ICDN</v>
          </cell>
          <cell r="G2302" t="str">
            <v>A2A/32/06/3</v>
          </cell>
        </row>
        <row r="2303">
          <cell r="A2303" t="str">
            <v>PCIU8704114</v>
          </cell>
          <cell r="B2303">
            <v>40</v>
          </cell>
          <cell r="C2303">
            <v>44121</v>
          </cell>
          <cell r="D2303">
            <v>4</v>
          </cell>
          <cell r="E2303" t="str">
            <v>HUSG00551800</v>
          </cell>
          <cell r="F2303" t="str">
            <v>ICDN</v>
          </cell>
          <cell r="G2303" t="str">
            <v>A1C/18/06/3</v>
          </cell>
        </row>
        <row r="2304">
          <cell r="A2304" t="str">
            <v>BEAU5021976</v>
          </cell>
          <cell r="B2304">
            <v>40</v>
          </cell>
          <cell r="C2304">
            <v>44121</v>
          </cell>
          <cell r="D2304">
            <v>4</v>
          </cell>
          <cell r="E2304" t="str">
            <v>608044920</v>
          </cell>
          <cell r="F2304" t="str">
            <v>ICDN</v>
          </cell>
          <cell r="G2304" t="str">
            <v>CFS1C</v>
          </cell>
        </row>
        <row r="2305">
          <cell r="A2305" t="str">
            <v>SEGU4341576</v>
          </cell>
          <cell r="B2305">
            <v>40</v>
          </cell>
          <cell r="C2305">
            <v>44121</v>
          </cell>
          <cell r="D2305">
            <v>4</v>
          </cell>
          <cell r="E2305" t="str">
            <v>SEL0991832</v>
          </cell>
          <cell r="F2305" t="str">
            <v>ICDN</v>
          </cell>
          <cell r="G2305" t="str">
            <v>A2A/32/02/2</v>
          </cell>
        </row>
        <row r="2306">
          <cell r="A2306" t="str">
            <v>MSKU6401475</v>
          </cell>
          <cell r="B2306">
            <v>40</v>
          </cell>
          <cell r="C2306">
            <v>44121</v>
          </cell>
          <cell r="D2306">
            <v>4</v>
          </cell>
          <cell r="E2306" t="str">
            <v>205106066</v>
          </cell>
          <cell r="F2306" t="str">
            <v>ICDN</v>
          </cell>
          <cell r="G2306" t="str">
            <v>A2A/18/06/2</v>
          </cell>
        </row>
        <row r="2307">
          <cell r="A2307" t="str">
            <v>MRKU2998817</v>
          </cell>
          <cell r="B2307">
            <v>40</v>
          </cell>
          <cell r="C2307">
            <v>44121</v>
          </cell>
          <cell r="D2307">
            <v>4</v>
          </cell>
          <cell r="E2307" t="str">
            <v>204736900</v>
          </cell>
          <cell r="F2307" t="str">
            <v>ICDN</v>
          </cell>
          <cell r="G2307" t="str">
            <v>A2A/18/06/1</v>
          </cell>
        </row>
        <row r="2308">
          <cell r="A2308" t="str">
            <v>ECMU9912911</v>
          </cell>
          <cell r="B2308">
            <v>40</v>
          </cell>
          <cell r="C2308">
            <v>44121</v>
          </cell>
          <cell r="D2308">
            <v>4</v>
          </cell>
          <cell r="E2308" t="str">
            <v>ESN0110404</v>
          </cell>
          <cell r="F2308" t="str">
            <v>ICDN</v>
          </cell>
          <cell r="G2308" t="str">
            <v>TEMP</v>
          </cell>
        </row>
        <row r="2309">
          <cell r="A2309" t="str">
            <v>TGHU6105900</v>
          </cell>
          <cell r="B2309">
            <v>40</v>
          </cell>
          <cell r="C2309">
            <v>44121</v>
          </cell>
          <cell r="D2309">
            <v>4</v>
          </cell>
          <cell r="E2309" t="str">
            <v>MEDUSI428104</v>
          </cell>
          <cell r="F2309" t="str">
            <v>ICDN</v>
          </cell>
          <cell r="G2309" t="str">
            <v>CFS1E</v>
          </cell>
        </row>
        <row r="2310">
          <cell r="A2310" t="str">
            <v>MRKU5251907</v>
          </cell>
          <cell r="B2310">
            <v>40</v>
          </cell>
          <cell r="C2310">
            <v>44121</v>
          </cell>
          <cell r="D2310">
            <v>4</v>
          </cell>
          <cell r="E2310" t="str">
            <v>205208443</v>
          </cell>
          <cell r="F2310" t="str">
            <v>ICDN</v>
          </cell>
          <cell r="G2310" t="str">
            <v>TEMP</v>
          </cell>
        </row>
        <row r="2311">
          <cell r="A2311" t="str">
            <v>HASU4149811</v>
          </cell>
          <cell r="B2311">
            <v>40</v>
          </cell>
          <cell r="C2311">
            <v>44121</v>
          </cell>
          <cell r="D2311">
            <v>4</v>
          </cell>
          <cell r="E2311" t="str">
            <v>205387245</v>
          </cell>
          <cell r="F2311" t="str">
            <v>ICDN</v>
          </cell>
          <cell r="G2311" t="str">
            <v>CFS1E</v>
          </cell>
        </row>
        <row r="2312">
          <cell r="A2312" t="str">
            <v>TGBU2167522</v>
          </cell>
          <cell r="B2312">
            <v>20</v>
          </cell>
          <cell r="C2312">
            <v>44121</v>
          </cell>
          <cell r="D2312">
            <v>4</v>
          </cell>
          <cell r="E2312" t="str">
            <v>DXB0517474</v>
          </cell>
          <cell r="F2312" t="str">
            <v>ICDN</v>
          </cell>
          <cell r="G2312" t="str">
            <v>CFS1A</v>
          </cell>
        </row>
        <row r="2313">
          <cell r="A2313" t="str">
            <v>PCIU2863042</v>
          </cell>
          <cell r="B2313">
            <v>20</v>
          </cell>
          <cell r="C2313">
            <v>44121</v>
          </cell>
          <cell r="D2313">
            <v>4</v>
          </cell>
          <cell r="E2313" t="e">
            <v>#N/A</v>
          </cell>
          <cell r="F2313" t="str">
            <v>ICDN</v>
          </cell>
          <cell r="G2313" t="str">
            <v>CFS1A</v>
          </cell>
        </row>
        <row r="2314">
          <cell r="A2314" t="str">
            <v>MSCU6367181</v>
          </cell>
          <cell r="B2314">
            <v>20</v>
          </cell>
          <cell r="C2314">
            <v>44121</v>
          </cell>
          <cell r="D2314">
            <v>4</v>
          </cell>
          <cell r="E2314" t="str">
            <v>MEDUMG289306</v>
          </cell>
          <cell r="F2314" t="str">
            <v>ICDN</v>
          </cell>
          <cell r="G2314" t="str">
            <v>A1B/03/04/2</v>
          </cell>
        </row>
        <row r="2315">
          <cell r="A2315" t="str">
            <v>BMOU2206266</v>
          </cell>
          <cell r="B2315">
            <v>20</v>
          </cell>
          <cell r="C2315">
            <v>44121</v>
          </cell>
          <cell r="D2315">
            <v>4</v>
          </cell>
          <cell r="E2315" t="e">
            <v>#N/A</v>
          </cell>
          <cell r="F2315" t="str">
            <v>ICDN</v>
          </cell>
          <cell r="G2315" t="str">
            <v>CFS1A</v>
          </cell>
        </row>
        <row r="2316">
          <cell r="A2316" t="str">
            <v>MSKU3223050</v>
          </cell>
          <cell r="B2316">
            <v>20</v>
          </cell>
          <cell r="C2316">
            <v>44121</v>
          </cell>
          <cell r="D2316">
            <v>4</v>
          </cell>
          <cell r="E2316" t="e">
            <v>#N/A</v>
          </cell>
          <cell r="F2316" t="str">
            <v>ICDN</v>
          </cell>
          <cell r="G2316" t="str">
            <v>CFS1A</v>
          </cell>
        </row>
        <row r="2317">
          <cell r="A2317" t="str">
            <v>PCIU1977565</v>
          </cell>
          <cell r="B2317">
            <v>20</v>
          </cell>
          <cell r="C2317">
            <v>44121</v>
          </cell>
          <cell r="D2317">
            <v>4</v>
          </cell>
          <cell r="E2317" t="e">
            <v>#N/A</v>
          </cell>
          <cell r="F2317" t="str">
            <v>ICDN</v>
          </cell>
          <cell r="G2317" t="str">
            <v>A1B/67/04/1</v>
          </cell>
        </row>
        <row r="2318">
          <cell r="A2318" t="str">
            <v>TGBU5284008</v>
          </cell>
          <cell r="B2318">
            <v>40</v>
          </cell>
          <cell r="C2318">
            <v>44121</v>
          </cell>
          <cell r="D2318">
            <v>4</v>
          </cell>
          <cell r="E2318" t="str">
            <v>205208444</v>
          </cell>
          <cell r="F2318" t="str">
            <v>ICDN</v>
          </cell>
          <cell r="G2318" t="str">
            <v>A1A/40/02/2</v>
          </cell>
        </row>
        <row r="2319">
          <cell r="A2319" t="str">
            <v>MRKU0607791</v>
          </cell>
          <cell r="B2319">
            <v>40</v>
          </cell>
          <cell r="C2319">
            <v>44121</v>
          </cell>
          <cell r="D2319">
            <v>4</v>
          </cell>
          <cell r="E2319" t="str">
            <v>204715773</v>
          </cell>
          <cell r="F2319" t="str">
            <v>ICDN</v>
          </cell>
          <cell r="G2319" t="str">
            <v>A2C/10/06/2</v>
          </cell>
        </row>
        <row r="2320">
          <cell r="A2320" t="str">
            <v>CMAU1356937</v>
          </cell>
          <cell r="B2320">
            <v>20</v>
          </cell>
          <cell r="C2320">
            <v>44121</v>
          </cell>
          <cell r="D2320">
            <v>4</v>
          </cell>
          <cell r="E2320" t="str">
            <v>CEI0185427</v>
          </cell>
          <cell r="F2320" t="str">
            <v>ICDN</v>
          </cell>
          <cell r="G2320" t="str">
            <v>CFS1</v>
          </cell>
        </row>
        <row r="2321">
          <cell r="A2321" t="str">
            <v>CSNU4049694</v>
          </cell>
          <cell r="B2321">
            <v>40</v>
          </cell>
          <cell r="C2321">
            <v>44121</v>
          </cell>
          <cell r="D2321">
            <v>4</v>
          </cell>
          <cell r="E2321" t="str">
            <v>COSU6274074040</v>
          </cell>
          <cell r="F2321" t="str">
            <v>ICDN</v>
          </cell>
          <cell r="G2321" t="str">
            <v>TEMP</v>
          </cell>
        </row>
        <row r="2322">
          <cell r="A2322" t="str">
            <v>PONU1564090</v>
          </cell>
          <cell r="B2322">
            <v>40</v>
          </cell>
          <cell r="C2322">
            <v>44121</v>
          </cell>
          <cell r="D2322">
            <v>4</v>
          </cell>
          <cell r="E2322" t="str">
            <v>204715773</v>
          </cell>
          <cell r="F2322" t="str">
            <v>ICDN</v>
          </cell>
          <cell r="G2322" t="str">
            <v>TEMP</v>
          </cell>
        </row>
        <row r="2323">
          <cell r="A2323" t="str">
            <v>TCNU4198630</v>
          </cell>
          <cell r="B2323">
            <v>40</v>
          </cell>
          <cell r="C2323">
            <v>44121</v>
          </cell>
          <cell r="D2323">
            <v>4</v>
          </cell>
          <cell r="E2323" t="str">
            <v>COSU6276951170</v>
          </cell>
          <cell r="F2323" t="str">
            <v>ICDN</v>
          </cell>
          <cell r="G2323" t="str">
            <v>A1A/05/02/2</v>
          </cell>
        </row>
        <row r="2324">
          <cell r="A2324" t="str">
            <v>HASU5064540</v>
          </cell>
          <cell r="B2324">
            <v>40</v>
          </cell>
          <cell r="C2324">
            <v>44121</v>
          </cell>
          <cell r="D2324">
            <v>4</v>
          </cell>
          <cell r="E2324" t="str">
            <v>204715773</v>
          </cell>
          <cell r="F2324" t="str">
            <v>ICDN</v>
          </cell>
          <cell r="G2324" t="str">
            <v>A2C/18/06/3</v>
          </cell>
        </row>
        <row r="2325">
          <cell r="A2325" t="str">
            <v>GESU6611824</v>
          </cell>
          <cell r="B2325">
            <v>40</v>
          </cell>
          <cell r="C2325">
            <v>44121</v>
          </cell>
          <cell r="D2325">
            <v>4</v>
          </cell>
          <cell r="E2325" t="str">
            <v>ANT1353872</v>
          </cell>
          <cell r="F2325" t="str">
            <v>ICDN</v>
          </cell>
          <cell r="G2325" t="str">
            <v>TEMP</v>
          </cell>
        </row>
        <row r="2326">
          <cell r="A2326" t="str">
            <v>MSKU6490847</v>
          </cell>
          <cell r="B2326">
            <v>40</v>
          </cell>
          <cell r="C2326">
            <v>44121</v>
          </cell>
          <cell r="D2326">
            <v>4</v>
          </cell>
          <cell r="E2326" t="str">
            <v>204715773</v>
          </cell>
          <cell r="F2326" t="str">
            <v>ICDN</v>
          </cell>
          <cell r="G2326" t="str">
            <v>TEMP</v>
          </cell>
        </row>
        <row r="2327">
          <cell r="A2327" t="str">
            <v>MSKU1046070</v>
          </cell>
          <cell r="B2327">
            <v>40</v>
          </cell>
          <cell r="C2327">
            <v>44121</v>
          </cell>
          <cell r="D2327">
            <v>4</v>
          </cell>
          <cell r="E2327" t="str">
            <v>204715959</v>
          </cell>
          <cell r="F2327" t="str">
            <v>ICDN</v>
          </cell>
          <cell r="G2327" t="str">
            <v>TEMP</v>
          </cell>
        </row>
        <row r="2328">
          <cell r="A2328" t="str">
            <v>MRKU3082238</v>
          </cell>
          <cell r="B2328">
            <v>40</v>
          </cell>
          <cell r="C2328">
            <v>44121</v>
          </cell>
          <cell r="D2328">
            <v>4</v>
          </cell>
          <cell r="E2328" t="str">
            <v>204715959</v>
          </cell>
          <cell r="F2328" t="str">
            <v>ICDN</v>
          </cell>
          <cell r="G2328" t="str">
            <v>TEMP</v>
          </cell>
        </row>
        <row r="2329">
          <cell r="A2329" t="str">
            <v>CMAU0552766</v>
          </cell>
          <cell r="B2329">
            <v>20</v>
          </cell>
          <cell r="C2329">
            <v>44121</v>
          </cell>
          <cell r="D2329">
            <v>4</v>
          </cell>
          <cell r="E2329" t="str">
            <v>GGZ1145562</v>
          </cell>
          <cell r="F2329" t="str">
            <v>ICDN</v>
          </cell>
          <cell r="G2329" t="str">
            <v>A1B/51/02/2</v>
          </cell>
        </row>
        <row r="2330">
          <cell r="A2330" t="str">
            <v>SUDU6934713</v>
          </cell>
          <cell r="B2330">
            <v>40</v>
          </cell>
          <cell r="C2330">
            <v>44121</v>
          </cell>
          <cell r="D2330">
            <v>4</v>
          </cell>
          <cell r="E2330" t="str">
            <v>204715773</v>
          </cell>
          <cell r="F2330" t="str">
            <v>ICDN</v>
          </cell>
          <cell r="G2330" t="str">
            <v>A1A/05/02/2</v>
          </cell>
        </row>
        <row r="2331">
          <cell r="A2331" t="str">
            <v>TGBU8787428</v>
          </cell>
          <cell r="B2331">
            <v>40</v>
          </cell>
          <cell r="C2331">
            <v>44121</v>
          </cell>
          <cell r="D2331">
            <v>4</v>
          </cell>
          <cell r="E2331" t="str">
            <v>COSU6883246670</v>
          </cell>
          <cell r="F2331" t="str">
            <v>ICDN</v>
          </cell>
          <cell r="G2331" t="str">
            <v>A2D/24/02/2</v>
          </cell>
        </row>
        <row r="2332">
          <cell r="A2332" t="str">
            <v>CSNU1834564</v>
          </cell>
          <cell r="B2332">
            <v>20</v>
          </cell>
          <cell r="C2332">
            <v>44121</v>
          </cell>
          <cell r="D2332">
            <v>4</v>
          </cell>
          <cell r="E2332" t="str">
            <v>COSU6276947130</v>
          </cell>
          <cell r="F2332" t="str">
            <v>ICDN</v>
          </cell>
          <cell r="G2332" t="str">
            <v>A1B/51/06/1</v>
          </cell>
        </row>
        <row r="2333">
          <cell r="A2333" t="str">
            <v>FCIU5237525</v>
          </cell>
          <cell r="B2333">
            <v>20</v>
          </cell>
          <cell r="C2333">
            <v>44121</v>
          </cell>
          <cell r="D2333">
            <v>4</v>
          </cell>
          <cell r="E2333" t="str">
            <v>COSU6274155910</v>
          </cell>
          <cell r="F2333" t="str">
            <v>ICDN</v>
          </cell>
          <cell r="G2333" t="str">
            <v>A1B/51/06/2</v>
          </cell>
        </row>
        <row r="2334">
          <cell r="A2334" t="str">
            <v>GLDU9896898</v>
          </cell>
          <cell r="B2334">
            <v>20</v>
          </cell>
          <cell r="C2334">
            <v>44121</v>
          </cell>
          <cell r="D2334">
            <v>4</v>
          </cell>
          <cell r="E2334" t="str">
            <v>GGZ1145562</v>
          </cell>
          <cell r="F2334" t="str">
            <v>ICDN</v>
          </cell>
          <cell r="G2334" t="str">
            <v>A1B/25/04/2</v>
          </cell>
        </row>
        <row r="2335">
          <cell r="A2335" t="str">
            <v>MSDU1229250</v>
          </cell>
          <cell r="B2335">
            <v>20</v>
          </cell>
          <cell r="C2335">
            <v>44121</v>
          </cell>
          <cell r="D2335">
            <v>4</v>
          </cell>
          <cell r="E2335" t="str">
            <v>MEDUT2780277</v>
          </cell>
          <cell r="F2335" t="str">
            <v>ICDN</v>
          </cell>
          <cell r="G2335" t="str">
            <v>TEMP</v>
          </cell>
        </row>
        <row r="2336">
          <cell r="A2336" t="str">
            <v>CLHU4723782</v>
          </cell>
          <cell r="B2336">
            <v>40</v>
          </cell>
          <cell r="C2336">
            <v>44121</v>
          </cell>
          <cell r="D2336">
            <v>4</v>
          </cell>
          <cell r="E2336" t="str">
            <v>ANT1351518</v>
          </cell>
          <cell r="F2336" t="str">
            <v>ICDN</v>
          </cell>
          <cell r="G2336" t="str">
            <v>A2C/14/02/3</v>
          </cell>
        </row>
        <row r="2337">
          <cell r="A2337" t="str">
            <v>MRKU1099231</v>
          </cell>
          <cell r="B2337">
            <v>40</v>
          </cell>
          <cell r="C2337">
            <v>44121</v>
          </cell>
          <cell r="D2337">
            <v>4</v>
          </cell>
          <cell r="E2337" t="str">
            <v>239983639</v>
          </cell>
          <cell r="F2337" t="str">
            <v>ICDN</v>
          </cell>
          <cell r="G2337" t="str">
            <v>TEMP</v>
          </cell>
        </row>
        <row r="2338">
          <cell r="A2338" t="str">
            <v>TDRU4208890</v>
          </cell>
          <cell r="B2338">
            <v>40</v>
          </cell>
          <cell r="C2338">
            <v>44121</v>
          </cell>
          <cell r="D2338">
            <v>4</v>
          </cell>
          <cell r="E2338" t="str">
            <v>LPL0976966</v>
          </cell>
          <cell r="F2338" t="str">
            <v>ICDN</v>
          </cell>
          <cell r="G2338" t="str">
            <v>A2D/24/05/3</v>
          </cell>
        </row>
        <row r="2339">
          <cell r="A2339" t="str">
            <v>SEGU6543600</v>
          </cell>
          <cell r="B2339">
            <v>40</v>
          </cell>
          <cell r="C2339">
            <v>44121</v>
          </cell>
          <cell r="D2339">
            <v>4</v>
          </cell>
          <cell r="E2339" t="str">
            <v>COSU6274128730</v>
          </cell>
          <cell r="F2339" t="str">
            <v>ICDN</v>
          </cell>
          <cell r="G2339" t="str">
            <v>A1A/40/02/2</v>
          </cell>
        </row>
        <row r="2340">
          <cell r="A2340" t="str">
            <v>TCNU3834614</v>
          </cell>
          <cell r="B2340">
            <v>40</v>
          </cell>
          <cell r="C2340">
            <v>44121</v>
          </cell>
          <cell r="D2340">
            <v>4</v>
          </cell>
          <cell r="E2340">
            <v>44117</v>
          </cell>
          <cell r="F2340" t="str">
            <v>ICDN</v>
          </cell>
          <cell r="G2340" t="str">
            <v>TEMP</v>
          </cell>
        </row>
        <row r="2341">
          <cell r="A2341" t="str">
            <v>HASU1364744</v>
          </cell>
          <cell r="B2341">
            <v>20</v>
          </cell>
          <cell r="C2341">
            <v>44121</v>
          </cell>
          <cell r="D2341">
            <v>4</v>
          </cell>
          <cell r="E2341" t="str">
            <v>204226643</v>
          </cell>
          <cell r="F2341" t="str">
            <v>ICDN</v>
          </cell>
          <cell r="G2341" t="str">
            <v>CFS1</v>
          </cell>
        </row>
        <row r="2342">
          <cell r="A2342" t="str">
            <v>GLDU3961110</v>
          </cell>
          <cell r="B2342">
            <v>20</v>
          </cell>
          <cell r="C2342">
            <v>44121</v>
          </cell>
          <cell r="D2342">
            <v>4</v>
          </cell>
          <cell r="E2342" t="str">
            <v>MEDUMV804643</v>
          </cell>
          <cell r="F2342" t="str">
            <v>ICDN</v>
          </cell>
          <cell r="G2342" t="str">
            <v>CFS1</v>
          </cell>
        </row>
        <row r="2343">
          <cell r="A2343" t="str">
            <v>HASU1382265</v>
          </cell>
          <cell r="B2343">
            <v>20</v>
          </cell>
          <cell r="C2343">
            <v>44121</v>
          </cell>
          <cell r="D2343">
            <v>4</v>
          </cell>
          <cell r="E2343" t="str">
            <v>608048604</v>
          </cell>
          <cell r="F2343" t="str">
            <v>ICDN</v>
          </cell>
          <cell r="G2343" t="str">
            <v>A1B/05/04/1</v>
          </cell>
        </row>
        <row r="2344">
          <cell r="A2344" t="str">
            <v>MRSU0219309</v>
          </cell>
          <cell r="B2344">
            <v>20</v>
          </cell>
          <cell r="C2344">
            <v>44121</v>
          </cell>
          <cell r="D2344">
            <v>4</v>
          </cell>
          <cell r="E2344" t="str">
            <v>204913483</v>
          </cell>
          <cell r="F2344" t="str">
            <v>ICDN</v>
          </cell>
          <cell r="G2344" t="str">
            <v>A1B/01/04/2</v>
          </cell>
        </row>
        <row r="2345">
          <cell r="A2345" t="str">
            <v>MRSU0309151</v>
          </cell>
          <cell r="B2345">
            <v>20</v>
          </cell>
          <cell r="C2345">
            <v>44121</v>
          </cell>
          <cell r="D2345">
            <v>4</v>
          </cell>
          <cell r="E2345" t="str">
            <v>204960123</v>
          </cell>
          <cell r="F2345" t="str">
            <v>ICDN</v>
          </cell>
          <cell r="G2345" t="str">
            <v>A1B/01/05/2</v>
          </cell>
        </row>
        <row r="2346">
          <cell r="A2346" t="str">
            <v>TCLU0684051</v>
          </cell>
          <cell r="B2346">
            <v>20</v>
          </cell>
          <cell r="C2346">
            <v>44121</v>
          </cell>
          <cell r="D2346">
            <v>4</v>
          </cell>
          <cell r="E2346" t="str">
            <v>204641709</v>
          </cell>
          <cell r="F2346" t="str">
            <v>ICDN</v>
          </cell>
          <cell r="G2346" t="str">
            <v>A1B/03/02/2</v>
          </cell>
        </row>
        <row r="2347">
          <cell r="A2347" t="str">
            <v>TCLU5642280</v>
          </cell>
          <cell r="B2347">
            <v>40</v>
          </cell>
          <cell r="C2347">
            <v>44121</v>
          </cell>
          <cell r="D2347">
            <v>4</v>
          </cell>
          <cell r="E2347" t="str">
            <v>204715773</v>
          </cell>
          <cell r="F2347" t="str">
            <v>ICDN</v>
          </cell>
          <cell r="G2347" t="str">
            <v>TEMP</v>
          </cell>
        </row>
        <row r="2348">
          <cell r="A2348" t="str">
            <v>MSKU1016157</v>
          </cell>
          <cell r="B2348">
            <v>40</v>
          </cell>
          <cell r="C2348">
            <v>44121</v>
          </cell>
          <cell r="D2348">
            <v>4</v>
          </cell>
          <cell r="E2348" t="str">
            <v>204715773</v>
          </cell>
          <cell r="F2348" t="str">
            <v>ICDN</v>
          </cell>
          <cell r="G2348" t="str">
            <v>A2C/14/03/2</v>
          </cell>
        </row>
        <row r="2349">
          <cell r="A2349" t="str">
            <v>PONU2068047</v>
          </cell>
          <cell r="B2349">
            <v>20</v>
          </cell>
          <cell r="C2349">
            <v>44121</v>
          </cell>
          <cell r="D2349">
            <v>4</v>
          </cell>
          <cell r="E2349" t="str">
            <v>205137149</v>
          </cell>
          <cell r="F2349" t="str">
            <v>ICDN</v>
          </cell>
          <cell r="G2349" t="str">
            <v>A1B/67/03/1</v>
          </cell>
        </row>
        <row r="2350">
          <cell r="A2350" t="str">
            <v>MSKU7221101</v>
          </cell>
          <cell r="B2350">
            <v>20</v>
          </cell>
          <cell r="C2350">
            <v>44121</v>
          </cell>
          <cell r="D2350">
            <v>4</v>
          </cell>
          <cell r="E2350" t="str">
            <v>205009645</v>
          </cell>
          <cell r="F2350" t="str">
            <v>ICDN</v>
          </cell>
          <cell r="G2350" t="str">
            <v>A1B/67/03/2</v>
          </cell>
        </row>
        <row r="2351">
          <cell r="A2351" t="str">
            <v>UETU2410583</v>
          </cell>
          <cell r="B2351">
            <v>20</v>
          </cell>
          <cell r="C2351">
            <v>44121</v>
          </cell>
          <cell r="D2351">
            <v>4</v>
          </cell>
          <cell r="E2351" t="str">
            <v>204940450</v>
          </cell>
          <cell r="F2351" t="str">
            <v>ICDN</v>
          </cell>
          <cell r="G2351" t="str">
            <v>CFS1A</v>
          </cell>
        </row>
        <row r="2352">
          <cell r="A2352" t="str">
            <v>SEGU4110638</v>
          </cell>
          <cell r="B2352">
            <v>40</v>
          </cell>
          <cell r="C2352">
            <v>44121</v>
          </cell>
          <cell r="D2352">
            <v>4</v>
          </cell>
          <cell r="E2352" t="str">
            <v>MEDUMG180182</v>
          </cell>
          <cell r="F2352" t="str">
            <v>ICDN</v>
          </cell>
          <cell r="G2352" t="str">
            <v>A2C/10/04/3</v>
          </cell>
        </row>
        <row r="2353">
          <cell r="A2353" t="str">
            <v>TGHU0835352</v>
          </cell>
          <cell r="B2353">
            <v>20</v>
          </cell>
          <cell r="C2353">
            <v>44121</v>
          </cell>
          <cell r="D2353">
            <v>4</v>
          </cell>
          <cell r="E2353" t="str">
            <v>MEDUSI428054</v>
          </cell>
          <cell r="F2353" t="str">
            <v>ICDN</v>
          </cell>
          <cell r="G2353" t="str">
            <v>CFS1A</v>
          </cell>
        </row>
        <row r="2354">
          <cell r="A2354" t="str">
            <v>TEMU0486388</v>
          </cell>
          <cell r="B2354">
            <v>20</v>
          </cell>
          <cell r="C2354">
            <v>44121</v>
          </cell>
          <cell r="D2354">
            <v>4</v>
          </cell>
          <cell r="E2354" t="str">
            <v>010001133869</v>
          </cell>
          <cell r="F2354" t="str">
            <v>ICDN</v>
          </cell>
          <cell r="G2354" t="str">
            <v>A1B/43/06/1</v>
          </cell>
        </row>
        <row r="2355">
          <cell r="A2355" t="str">
            <v>ECMU2197468</v>
          </cell>
          <cell r="B2355">
            <v>20</v>
          </cell>
          <cell r="C2355">
            <v>44121</v>
          </cell>
          <cell r="D2355">
            <v>4</v>
          </cell>
          <cell r="E2355" t="str">
            <v>CNBX002873</v>
          </cell>
          <cell r="F2355" t="str">
            <v>ICDN</v>
          </cell>
          <cell r="G2355" t="str">
            <v>A1B/43/06/2</v>
          </cell>
        </row>
        <row r="2356">
          <cell r="A2356" t="str">
            <v>PCIU8746444</v>
          </cell>
          <cell r="B2356">
            <v>40</v>
          </cell>
          <cell r="C2356">
            <v>44121</v>
          </cell>
          <cell r="D2356">
            <v>4</v>
          </cell>
          <cell r="E2356" t="str">
            <v>HUSG00535100</v>
          </cell>
          <cell r="F2356" t="str">
            <v>ICDN</v>
          </cell>
          <cell r="G2356" t="str">
            <v>A2D/28/04/2</v>
          </cell>
        </row>
        <row r="2357">
          <cell r="A2357" t="str">
            <v>EITU9016505</v>
          </cell>
          <cell r="B2357">
            <v>40</v>
          </cell>
          <cell r="C2357">
            <v>44121</v>
          </cell>
          <cell r="D2357">
            <v>4</v>
          </cell>
          <cell r="E2357" t="str">
            <v>142052983724</v>
          </cell>
          <cell r="F2357" t="str">
            <v>ICDN</v>
          </cell>
          <cell r="G2357" t="str">
            <v>A2D/28/04/2</v>
          </cell>
        </row>
        <row r="2358">
          <cell r="A2358" t="str">
            <v>CAIU6091838</v>
          </cell>
          <cell r="B2358">
            <v>20</v>
          </cell>
          <cell r="C2358">
            <v>44121</v>
          </cell>
          <cell r="D2358">
            <v>4</v>
          </cell>
          <cell r="E2358" t="str">
            <v>104000028125</v>
          </cell>
          <cell r="F2358" t="str">
            <v>ICDN</v>
          </cell>
          <cell r="G2358" t="e">
            <v>#N/A</v>
          </cell>
        </row>
        <row r="2359">
          <cell r="A2359" t="str">
            <v>EGHU3452305</v>
          </cell>
          <cell r="B2359">
            <v>20</v>
          </cell>
          <cell r="C2359">
            <v>44121</v>
          </cell>
          <cell r="D2359">
            <v>4</v>
          </cell>
          <cell r="E2359" t="str">
            <v>149004775847</v>
          </cell>
          <cell r="F2359" t="str">
            <v>ICDN</v>
          </cell>
          <cell r="G2359" t="str">
            <v>CFS1</v>
          </cell>
        </row>
        <row r="2360">
          <cell r="A2360" t="str">
            <v>DRYU9907382</v>
          </cell>
          <cell r="B2360">
            <v>40</v>
          </cell>
          <cell r="C2360">
            <v>44121</v>
          </cell>
          <cell r="D2360">
            <v>4</v>
          </cell>
          <cell r="E2360" t="str">
            <v>001000475678</v>
          </cell>
          <cell r="F2360" t="str">
            <v>ICDN</v>
          </cell>
          <cell r="G2360" t="str">
            <v>A2C/18/03/2</v>
          </cell>
        </row>
        <row r="2361">
          <cell r="A2361" t="str">
            <v>PCIU9221635</v>
          </cell>
          <cell r="B2361">
            <v>40</v>
          </cell>
          <cell r="C2361">
            <v>44121</v>
          </cell>
          <cell r="D2361">
            <v>4</v>
          </cell>
          <cell r="E2361" t="str">
            <v>NGNT01740900</v>
          </cell>
          <cell r="F2361" t="str">
            <v>ICDN</v>
          </cell>
          <cell r="G2361" t="str">
            <v>TEMP</v>
          </cell>
        </row>
        <row r="2362">
          <cell r="A2362" t="str">
            <v>DRYU2284315</v>
          </cell>
          <cell r="B2362">
            <v>20</v>
          </cell>
          <cell r="C2362">
            <v>44121</v>
          </cell>
          <cell r="D2362">
            <v>4</v>
          </cell>
          <cell r="E2362" t="str">
            <v>143075389576</v>
          </cell>
          <cell r="F2362" t="str">
            <v>ICDN</v>
          </cell>
          <cell r="G2362" t="e">
            <v>#N/A</v>
          </cell>
        </row>
        <row r="2363">
          <cell r="A2363" t="str">
            <v>MEDU6373982</v>
          </cell>
          <cell r="B2363">
            <v>20</v>
          </cell>
          <cell r="C2363">
            <v>44121</v>
          </cell>
          <cell r="D2363">
            <v>4</v>
          </cell>
          <cell r="E2363" t="str">
            <v>MEDUQ3125554</v>
          </cell>
          <cell r="F2363" t="str">
            <v>ICDN</v>
          </cell>
          <cell r="G2363" t="str">
            <v>CFS1</v>
          </cell>
        </row>
        <row r="2364">
          <cell r="A2364" t="str">
            <v>HLBU3132577</v>
          </cell>
          <cell r="B2364">
            <v>40</v>
          </cell>
          <cell r="C2364">
            <v>44121</v>
          </cell>
          <cell r="D2364">
            <v>4</v>
          </cell>
          <cell r="E2364" t="str">
            <v>HLCUNG12010ASMA7</v>
          </cell>
          <cell r="F2364" t="str">
            <v>ICDN</v>
          </cell>
          <cell r="G2364" t="str">
            <v>TEMP</v>
          </cell>
        </row>
        <row r="2365">
          <cell r="A2365" t="str">
            <v>SEGU3624817</v>
          </cell>
          <cell r="B2365">
            <v>20</v>
          </cell>
          <cell r="C2365">
            <v>44121</v>
          </cell>
          <cell r="D2365">
            <v>4</v>
          </cell>
          <cell r="E2365" t="str">
            <v>HLCUDX3200947079</v>
          </cell>
          <cell r="F2365" t="str">
            <v>ICDN</v>
          </cell>
          <cell r="G2365" t="str">
            <v>CFS1</v>
          </cell>
        </row>
        <row r="2366">
          <cell r="A2366" t="str">
            <v>APZU3769791</v>
          </cell>
          <cell r="B2366">
            <v>20</v>
          </cell>
          <cell r="C2366">
            <v>44121</v>
          </cell>
          <cell r="D2366">
            <v>4</v>
          </cell>
          <cell r="E2366" t="str">
            <v>QDWL193047</v>
          </cell>
          <cell r="F2366" t="str">
            <v>ICDN</v>
          </cell>
          <cell r="G2366" t="str">
            <v>CFS1</v>
          </cell>
        </row>
        <row r="2367">
          <cell r="A2367" t="str">
            <v>XINU1231828</v>
          </cell>
          <cell r="B2367">
            <v>20</v>
          </cell>
          <cell r="C2367">
            <v>44121</v>
          </cell>
          <cell r="D2367">
            <v>4</v>
          </cell>
          <cell r="E2367" t="str">
            <v>EPIRCHNNGB274913</v>
          </cell>
          <cell r="F2367" t="str">
            <v>ICDN</v>
          </cell>
          <cell r="G2367" t="str">
            <v>A1B/45/05/1</v>
          </cell>
        </row>
        <row r="2368">
          <cell r="A2368" t="str">
            <v>MSKU4250385</v>
          </cell>
          <cell r="B2368">
            <v>20</v>
          </cell>
          <cell r="C2368">
            <v>44121</v>
          </cell>
          <cell r="D2368">
            <v>4</v>
          </cell>
          <cell r="E2368" t="str">
            <v>205045401</v>
          </cell>
          <cell r="F2368" t="str">
            <v>ICDN</v>
          </cell>
          <cell r="G2368" t="str">
            <v>CFS1</v>
          </cell>
        </row>
        <row r="2369">
          <cell r="A2369" t="str">
            <v>CAIU2901123</v>
          </cell>
          <cell r="B2369">
            <v>20</v>
          </cell>
          <cell r="C2369">
            <v>44121</v>
          </cell>
          <cell r="D2369">
            <v>4</v>
          </cell>
          <cell r="E2369" t="str">
            <v>MEDUB7427421</v>
          </cell>
          <cell r="F2369" t="str">
            <v>ICDN</v>
          </cell>
          <cell r="G2369" t="str">
            <v>CFS1</v>
          </cell>
        </row>
        <row r="2370">
          <cell r="A2370" t="str">
            <v>TGBU6881374</v>
          </cell>
          <cell r="B2370">
            <v>40</v>
          </cell>
          <cell r="C2370">
            <v>44121</v>
          </cell>
          <cell r="D2370">
            <v>4</v>
          </cell>
          <cell r="E2370" t="str">
            <v>141089345855</v>
          </cell>
          <cell r="F2370" t="str">
            <v>ICDN</v>
          </cell>
          <cell r="G2370" t="str">
            <v>A2D/20/06/2</v>
          </cell>
        </row>
        <row r="2371">
          <cell r="A2371" t="str">
            <v>PCIU8738109</v>
          </cell>
          <cell r="B2371">
            <v>40</v>
          </cell>
          <cell r="C2371">
            <v>44121</v>
          </cell>
          <cell r="D2371">
            <v>4</v>
          </cell>
          <cell r="E2371" t="str">
            <v>SZCD00036500</v>
          </cell>
          <cell r="F2371" t="str">
            <v>ICDN</v>
          </cell>
          <cell r="G2371" t="str">
            <v>A2D/20/06/3</v>
          </cell>
        </row>
        <row r="2372">
          <cell r="A2372" t="str">
            <v>EITU1043886</v>
          </cell>
          <cell r="B2372">
            <v>40</v>
          </cell>
          <cell r="C2372">
            <v>44121</v>
          </cell>
          <cell r="D2372">
            <v>4</v>
          </cell>
          <cell r="E2372" t="str">
            <v>143073178837</v>
          </cell>
          <cell r="F2372" t="str">
            <v>ICDN</v>
          </cell>
          <cell r="G2372" t="str">
            <v>A2C/22/05/1</v>
          </cell>
        </row>
        <row r="2373">
          <cell r="A2373" t="str">
            <v>PCIU8780520</v>
          </cell>
          <cell r="B2373">
            <v>40</v>
          </cell>
          <cell r="C2373">
            <v>44121</v>
          </cell>
          <cell r="D2373">
            <v>4</v>
          </cell>
          <cell r="E2373" t="str">
            <v>SZCD00036500</v>
          </cell>
          <cell r="F2373" t="str">
            <v>ICDN</v>
          </cell>
          <cell r="G2373" t="str">
            <v>A2D/20/02/1</v>
          </cell>
        </row>
        <row r="2374">
          <cell r="A2374" t="str">
            <v>PCIU9515028</v>
          </cell>
          <cell r="B2374">
            <v>40</v>
          </cell>
          <cell r="C2374">
            <v>44121</v>
          </cell>
          <cell r="D2374">
            <v>4</v>
          </cell>
          <cell r="E2374" t="str">
            <v>HUBC00103800</v>
          </cell>
          <cell r="F2374" t="str">
            <v>ICDN</v>
          </cell>
          <cell r="G2374" t="str">
            <v>TEMP</v>
          </cell>
        </row>
        <row r="2375">
          <cell r="A2375" t="str">
            <v>TGHU1474383</v>
          </cell>
          <cell r="B2375">
            <v>20</v>
          </cell>
          <cell r="C2375">
            <v>44121</v>
          </cell>
          <cell r="D2375">
            <v>4</v>
          </cell>
          <cell r="E2375" t="str">
            <v>QDWL192895</v>
          </cell>
          <cell r="F2375" t="str">
            <v>ICDN</v>
          </cell>
          <cell r="G2375" t="str">
            <v>A1B/53/02/1</v>
          </cell>
        </row>
        <row r="2376">
          <cell r="A2376" t="str">
            <v>HLBU2754046</v>
          </cell>
          <cell r="B2376">
            <v>20</v>
          </cell>
          <cell r="C2376">
            <v>44121</v>
          </cell>
          <cell r="D2376">
            <v>4</v>
          </cell>
          <cell r="E2376" t="str">
            <v>HLCUSHA2007JYPX7</v>
          </cell>
          <cell r="F2376" t="str">
            <v>ICDN</v>
          </cell>
          <cell r="G2376" t="str">
            <v>A1B/53/04/1</v>
          </cell>
        </row>
        <row r="2377">
          <cell r="A2377" t="str">
            <v>EITU0204760</v>
          </cell>
          <cell r="B2377">
            <v>20</v>
          </cell>
          <cell r="C2377">
            <v>44121</v>
          </cell>
          <cell r="D2377">
            <v>4</v>
          </cell>
          <cell r="E2377" t="str">
            <v>040000256250</v>
          </cell>
          <cell r="F2377" t="str">
            <v>ICDN</v>
          </cell>
          <cell r="G2377" t="str">
            <v>M1B/59/02/2</v>
          </cell>
        </row>
        <row r="2378">
          <cell r="A2378" t="str">
            <v>CAIU3449039</v>
          </cell>
          <cell r="B2378">
            <v>20</v>
          </cell>
          <cell r="C2378">
            <v>44121</v>
          </cell>
          <cell r="D2378">
            <v>4</v>
          </cell>
          <cell r="E2378" t="str">
            <v>MEDUOM038339</v>
          </cell>
          <cell r="F2378" t="str">
            <v>ICDN</v>
          </cell>
          <cell r="G2378" t="str">
            <v>M1B/59/03/2</v>
          </cell>
        </row>
        <row r="2379">
          <cell r="A2379" t="str">
            <v>PCIU1160019</v>
          </cell>
          <cell r="B2379">
            <v>20</v>
          </cell>
          <cell r="C2379">
            <v>44121</v>
          </cell>
          <cell r="D2379">
            <v>4</v>
          </cell>
          <cell r="E2379" t="str">
            <v>NKAH00050100</v>
          </cell>
          <cell r="F2379" t="str">
            <v>ICDN</v>
          </cell>
          <cell r="G2379" t="str">
            <v>A1B/53/04/2</v>
          </cell>
        </row>
        <row r="2380">
          <cell r="A2380" t="str">
            <v>EITU0169123</v>
          </cell>
          <cell r="B2380">
            <v>20</v>
          </cell>
          <cell r="C2380">
            <v>44121</v>
          </cell>
          <cell r="D2380">
            <v>4</v>
          </cell>
          <cell r="E2380" t="str">
            <v>158000104122</v>
          </cell>
          <cell r="F2380" t="str">
            <v>ICDN</v>
          </cell>
          <cell r="G2380" t="str">
            <v>A1B/57/04/1</v>
          </cell>
        </row>
        <row r="2381">
          <cell r="A2381" t="str">
            <v>TRHU2839934</v>
          </cell>
          <cell r="B2381">
            <v>20</v>
          </cell>
          <cell r="C2381">
            <v>44121</v>
          </cell>
          <cell r="D2381">
            <v>4</v>
          </cell>
          <cell r="E2381" t="str">
            <v>158000104122</v>
          </cell>
          <cell r="F2381" t="str">
            <v>ICDN</v>
          </cell>
          <cell r="G2381" t="str">
            <v>A1B/57/04/2</v>
          </cell>
        </row>
        <row r="2382">
          <cell r="A2382" t="str">
            <v>BMOU4379152</v>
          </cell>
          <cell r="B2382">
            <v>40</v>
          </cell>
          <cell r="C2382">
            <v>44121</v>
          </cell>
          <cell r="D2382">
            <v>4</v>
          </cell>
          <cell r="E2382" t="str">
            <v>SHCS00282500</v>
          </cell>
          <cell r="F2382" t="str">
            <v>ICDN</v>
          </cell>
          <cell r="G2382" t="str">
            <v>TEMP</v>
          </cell>
        </row>
        <row r="2383">
          <cell r="A2383" t="str">
            <v>CAIU9960241</v>
          </cell>
          <cell r="B2383">
            <v>40</v>
          </cell>
          <cell r="C2383">
            <v>44121</v>
          </cell>
          <cell r="D2383">
            <v>4</v>
          </cell>
          <cell r="E2383" t="e">
            <v>#N/A</v>
          </cell>
          <cell r="F2383" t="str">
            <v>ICDN</v>
          </cell>
          <cell r="G2383" t="str">
            <v>A2C/22/05/2</v>
          </cell>
        </row>
        <row r="2384">
          <cell r="A2384" t="str">
            <v>PCIU8562642</v>
          </cell>
          <cell r="B2384">
            <v>40</v>
          </cell>
          <cell r="C2384">
            <v>44121</v>
          </cell>
          <cell r="D2384">
            <v>4</v>
          </cell>
          <cell r="E2384" t="str">
            <v>NGRI00283200</v>
          </cell>
          <cell r="F2384" t="str">
            <v>ICDN</v>
          </cell>
          <cell r="G2384" t="str">
            <v>A2D/20/02/2</v>
          </cell>
        </row>
        <row r="2385">
          <cell r="A2385" t="str">
            <v>PCIU9270938</v>
          </cell>
          <cell r="B2385">
            <v>40</v>
          </cell>
          <cell r="C2385">
            <v>44121</v>
          </cell>
          <cell r="D2385">
            <v>4</v>
          </cell>
          <cell r="E2385" t="str">
            <v>WNZY00031900</v>
          </cell>
          <cell r="F2385" t="str">
            <v>ICDN</v>
          </cell>
          <cell r="G2385" t="str">
            <v>TEMP</v>
          </cell>
        </row>
        <row r="2386">
          <cell r="A2386" t="str">
            <v>ESPU8050100</v>
          </cell>
          <cell r="B2386">
            <v>40</v>
          </cell>
          <cell r="C2386">
            <v>44121</v>
          </cell>
          <cell r="D2386">
            <v>4</v>
          </cell>
          <cell r="E2386" t="str">
            <v>EPIRCHNSHN268184</v>
          </cell>
          <cell r="F2386" t="str">
            <v>ICDN</v>
          </cell>
          <cell r="G2386" t="str">
            <v>TEMP</v>
          </cell>
        </row>
        <row r="2387">
          <cell r="A2387" t="str">
            <v>PCIU8877151</v>
          </cell>
          <cell r="B2387">
            <v>40</v>
          </cell>
          <cell r="C2387">
            <v>44121</v>
          </cell>
          <cell r="D2387">
            <v>4</v>
          </cell>
          <cell r="E2387" t="str">
            <v>HUZL00084700</v>
          </cell>
          <cell r="F2387" t="str">
            <v>ICDN</v>
          </cell>
          <cell r="G2387" t="str">
            <v>TEMP</v>
          </cell>
        </row>
        <row r="2388">
          <cell r="A2388" t="str">
            <v>TRLU8160640</v>
          </cell>
          <cell r="B2388">
            <v>40</v>
          </cell>
          <cell r="C2388">
            <v>44121</v>
          </cell>
          <cell r="D2388">
            <v>4</v>
          </cell>
          <cell r="E2388" t="str">
            <v>NBRF006153</v>
          </cell>
          <cell r="F2388" t="str">
            <v>ICDN</v>
          </cell>
          <cell r="G2388" t="str">
            <v>TEMP</v>
          </cell>
        </row>
        <row r="2389">
          <cell r="A2389" t="str">
            <v>BMOU4966843</v>
          </cell>
          <cell r="B2389">
            <v>40</v>
          </cell>
          <cell r="C2389">
            <v>44121</v>
          </cell>
          <cell r="D2389">
            <v>4</v>
          </cell>
          <cell r="E2389" t="str">
            <v>SHFF00082800</v>
          </cell>
          <cell r="F2389" t="str">
            <v>ICDN</v>
          </cell>
          <cell r="G2389" t="str">
            <v>A2D/28/02/3</v>
          </cell>
        </row>
        <row r="2390">
          <cell r="A2390" t="str">
            <v>TEMU4590277</v>
          </cell>
          <cell r="B2390">
            <v>20</v>
          </cell>
          <cell r="C2390">
            <v>44121</v>
          </cell>
          <cell r="D2390">
            <v>4</v>
          </cell>
          <cell r="E2390" t="str">
            <v>101000092767</v>
          </cell>
          <cell r="F2390" t="str">
            <v>ICDN</v>
          </cell>
          <cell r="G2390" t="str">
            <v>CFS1</v>
          </cell>
        </row>
        <row r="2391">
          <cell r="A2391" t="str">
            <v>TEMU0685651</v>
          </cell>
          <cell r="B2391">
            <v>20</v>
          </cell>
          <cell r="C2391">
            <v>44121</v>
          </cell>
          <cell r="D2391">
            <v>4</v>
          </cell>
          <cell r="E2391" t="str">
            <v>103000058875</v>
          </cell>
          <cell r="F2391" t="str">
            <v>ICDN</v>
          </cell>
          <cell r="G2391" t="str">
            <v>A1B/43/05/2</v>
          </cell>
        </row>
        <row r="2392">
          <cell r="A2392" t="str">
            <v>UACU5258799</v>
          </cell>
          <cell r="B2392">
            <v>40</v>
          </cell>
          <cell r="C2392">
            <v>44121</v>
          </cell>
          <cell r="D2392">
            <v>4</v>
          </cell>
          <cell r="E2392" t="str">
            <v>HLCUKUL200907601</v>
          </cell>
          <cell r="F2392" t="str">
            <v>ICDN</v>
          </cell>
          <cell r="G2392" t="str">
            <v>A2D/28/03/3</v>
          </cell>
        </row>
        <row r="2393">
          <cell r="A2393" t="str">
            <v>DRYU2662708</v>
          </cell>
          <cell r="B2393">
            <v>20</v>
          </cell>
          <cell r="C2393">
            <v>44121</v>
          </cell>
          <cell r="D2393">
            <v>4</v>
          </cell>
          <cell r="E2393" t="str">
            <v>140001401187</v>
          </cell>
          <cell r="F2393" t="str">
            <v>ICDN</v>
          </cell>
          <cell r="G2393" t="str">
            <v>CFS1</v>
          </cell>
        </row>
        <row r="2394">
          <cell r="A2394" t="str">
            <v>EITU0070470</v>
          </cell>
          <cell r="B2394">
            <v>20</v>
          </cell>
          <cell r="C2394">
            <v>44121</v>
          </cell>
          <cell r="D2394">
            <v>4</v>
          </cell>
          <cell r="E2394" t="str">
            <v>156000314261</v>
          </cell>
          <cell r="F2394" t="str">
            <v>ICDN</v>
          </cell>
          <cell r="G2394" t="str">
            <v>A1B/47/06/2</v>
          </cell>
        </row>
        <row r="2395">
          <cell r="A2395" t="str">
            <v>TGHU1970608</v>
          </cell>
          <cell r="B2395">
            <v>20</v>
          </cell>
          <cell r="C2395">
            <v>44121</v>
          </cell>
          <cell r="D2395">
            <v>4</v>
          </cell>
          <cell r="E2395" t="str">
            <v>AYN0605388</v>
          </cell>
          <cell r="F2395" t="str">
            <v>ICDN</v>
          </cell>
          <cell r="G2395" t="str">
            <v>A1B/49/02/2</v>
          </cell>
        </row>
        <row r="2396">
          <cell r="A2396" t="str">
            <v>CMAU3223023</v>
          </cell>
          <cell r="B2396">
            <v>20</v>
          </cell>
          <cell r="C2396">
            <v>44121</v>
          </cell>
          <cell r="D2396">
            <v>4</v>
          </cell>
          <cell r="E2396" t="str">
            <v>QDWL192895</v>
          </cell>
          <cell r="F2396" t="str">
            <v>ICDN</v>
          </cell>
          <cell r="G2396" t="str">
            <v>A1B/47/03/1</v>
          </cell>
        </row>
        <row r="2397">
          <cell r="A2397" t="str">
            <v>FCIU3685109</v>
          </cell>
          <cell r="B2397">
            <v>20</v>
          </cell>
          <cell r="C2397">
            <v>44121</v>
          </cell>
          <cell r="D2397">
            <v>4</v>
          </cell>
          <cell r="E2397" t="str">
            <v>FSH0205305</v>
          </cell>
          <cell r="F2397" t="str">
            <v>ICDN</v>
          </cell>
          <cell r="G2397" t="str">
            <v>CFS1</v>
          </cell>
        </row>
        <row r="2398">
          <cell r="A2398" t="str">
            <v>TGHU1350633</v>
          </cell>
          <cell r="B2398">
            <v>20</v>
          </cell>
          <cell r="C2398">
            <v>44121</v>
          </cell>
          <cell r="D2398">
            <v>4</v>
          </cell>
          <cell r="E2398" t="str">
            <v>AYN0603191</v>
          </cell>
          <cell r="F2398" t="str">
            <v>ICDN</v>
          </cell>
          <cell r="G2398" t="str">
            <v>A1B/49/02/1</v>
          </cell>
        </row>
        <row r="2399">
          <cell r="A2399" t="str">
            <v>PCIU8961600</v>
          </cell>
          <cell r="B2399">
            <v>40</v>
          </cell>
          <cell r="C2399">
            <v>44121</v>
          </cell>
          <cell r="D2399">
            <v>4</v>
          </cell>
          <cell r="E2399" t="str">
            <v>HUZL00116100</v>
          </cell>
          <cell r="F2399" t="str">
            <v>ICDN</v>
          </cell>
          <cell r="G2399" t="str">
            <v>A2C/18/05/3</v>
          </cell>
        </row>
        <row r="2400">
          <cell r="A2400" t="str">
            <v>MEDU2977599</v>
          </cell>
          <cell r="B2400">
            <v>20</v>
          </cell>
          <cell r="C2400">
            <v>44121</v>
          </cell>
          <cell r="D2400">
            <v>4</v>
          </cell>
          <cell r="E2400" t="str">
            <v>MEDUQ3096425</v>
          </cell>
          <cell r="F2400" t="str">
            <v>ICDN</v>
          </cell>
          <cell r="G2400" t="str">
            <v>TEMP</v>
          </cell>
        </row>
        <row r="2401">
          <cell r="A2401" t="str">
            <v>MEDU2089453</v>
          </cell>
          <cell r="B2401">
            <v>20</v>
          </cell>
          <cell r="C2401">
            <v>44121</v>
          </cell>
          <cell r="D2401">
            <v>4</v>
          </cell>
          <cell r="E2401" t="str">
            <v>MEDUMV804643</v>
          </cell>
          <cell r="F2401" t="str">
            <v>ICDN</v>
          </cell>
          <cell r="G2401" t="str">
            <v>A1B/51/05/2</v>
          </cell>
        </row>
        <row r="2402">
          <cell r="A2402" t="str">
            <v>MRKU9663034</v>
          </cell>
          <cell r="B2402">
            <v>20</v>
          </cell>
          <cell r="C2402">
            <v>44121</v>
          </cell>
          <cell r="D2402">
            <v>4</v>
          </cell>
          <cell r="E2402" t="str">
            <v>911203167</v>
          </cell>
          <cell r="F2402" t="str">
            <v>ICDN</v>
          </cell>
          <cell r="G2402" t="str">
            <v>A1B/75/04/2</v>
          </cell>
        </row>
        <row r="2403">
          <cell r="A2403" t="str">
            <v>TGHU1178817</v>
          </cell>
          <cell r="B2403">
            <v>20</v>
          </cell>
          <cell r="C2403">
            <v>44121</v>
          </cell>
          <cell r="D2403">
            <v>4</v>
          </cell>
          <cell r="E2403" t="str">
            <v>CFA0359425</v>
          </cell>
          <cell r="F2403" t="str">
            <v>ICDN</v>
          </cell>
          <cell r="G2403" t="str">
            <v>A1B/75/02/1</v>
          </cell>
        </row>
        <row r="2404">
          <cell r="A2404" t="str">
            <v>SCMU2000058</v>
          </cell>
          <cell r="B2404">
            <v>20</v>
          </cell>
          <cell r="C2404">
            <v>44121</v>
          </cell>
          <cell r="D2404">
            <v>4</v>
          </cell>
          <cell r="E2404" t="str">
            <v>205036902</v>
          </cell>
          <cell r="F2404" t="str">
            <v>ICDN</v>
          </cell>
          <cell r="G2404" t="str">
            <v>A1B/75/04/1</v>
          </cell>
        </row>
        <row r="2405">
          <cell r="A2405" t="str">
            <v>BMOU2002283</v>
          </cell>
          <cell r="B2405">
            <v>20</v>
          </cell>
          <cell r="C2405">
            <v>44121</v>
          </cell>
          <cell r="D2405">
            <v>4</v>
          </cell>
          <cell r="E2405" t="str">
            <v>HLCUSHA200933587</v>
          </cell>
          <cell r="F2405" t="str">
            <v>ICDN</v>
          </cell>
          <cell r="G2405" t="str">
            <v>A1B/77/05/1</v>
          </cell>
        </row>
        <row r="2406">
          <cell r="A2406" t="str">
            <v>UACU3649562</v>
          </cell>
          <cell r="B2406">
            <v>20</v>
          </cell>
          <cell r="C2406">
            <v>44121</v>
          </cell>
          <cell r="D2406">
            <v>4</v>
          </cell>
          <cell r="E2406" t="str">
            <v>HLCUSHA200933587</v>
          </cell>
          <cell r="F2406" t="str">
            <v>ICDN</v>
          </cell>
          <cell r="G2406" t="str">
            <v>A1B/77/05/2</v>
          </cell>
        </row>
        <row r="2407">
          <cell r="A2407" t="str">
            <v>MRKU9340849</v>
          </cell>
          <cell r="B2407">
            <v>20</v>
          </cell>
          <cell r="C2407">
            <v>44121</v>
          </cell>
          <cell r="D2407">
            <v>4</v>
          </cell>
          <cell r="E2407" t="str">
            <v>911203167</v>
          </cell>
          <cell r="F2407" t="str">
            <v>ICDN</v>
          </cell>
          <cell r="G2407" t="str">
            <v>A1B/75/03/2</v>
          </cell>
        </row>
        <row r="2408">
          <cell r="A2408" t="str">
            <v>APZU3727137</v>
          </cell>
          <cell r="B2408">
            <v>20</v>
          </cell>
          <cell r="C2408">
            <v>44121</v>
          </cell>
          <cell r="D2408">
            <v>4</v>
          </cell>
          <cell r="E2408" t="str">
            <v>CFA0360145</v>
          </cell>
          <cell r="F2408" t="str">
            <v>ICDN</v>
          </cell>
          <cell r="G2408" t="str">
            <v>A1B/07/03/2</v>
          </cell>
        </row>
        <row r="2409">
          <cell r="A2409" t="str">
            <v>CMAU1024980</v>
          </cell>
          <cell r="B2409">
            <v>20</v>
          </cell>
          <cell r="C2409">
            <v>44121</v>
          </cell>
          <cell r="D2409">
            <v>4</v>
          </cell>
          <cell r="E2409" t="str">
            <v>QDGS114757</v>
          </cell>
          <cell r="F2409" t="str">
            <v>ICDN</v>
          </cell>
          <cell r="G2409" t="str">
            <v>A1B/07/03/1</v>
          </cell>
        </row>
        <row r="2410">
          <cell r="A2410" t="str">
            <v>CMAU0423326</v>
          </cell>
          <cell r="B2410">
            <v>20</v>
          </cell>
          <cell r="C2410">
            <v>44121</v>
          </cell>
          <cell r="D2410">
            <v>4</v>
          </cell>
          <cell r="E2410" t="str">
            <v>QDGS114757</v>
          </cell>
          <cell r="F2410" t="str">
            <v>ICDN</v>
          </cell>
          <cell r="G2410" t="str">
            <v>A1B/83/05/2</v>
          </cell>
        </row>
        <row r="2411">
          <cell r="A2411" t="str">
            <v>MRSU0201742</v>
          </cell>
          <cell r="B2411">
            <v>20</v>
          </cell>
          <cell r="C2411">
            <v>44121</v>
          </cell>
          <cell r="D2411">
            <v>4</v>
          </cell>
          <cell r="E2411" t="str">
            <v>911203167</v>
          </cell>
          <cell r="F2411" t="str">
            <v>ICDN</v>
          </cell>
          <cell r="G2411" t="str">
            <v>A1B/09/06/2</v>
          </cell>
        </row>
        <row r="2412">
          <cell r="A2412" t="str">
            <v>MRSU0190294</v>
          </cell>
          <cell r="B2412">
            <v>20</v>
          </cell>
          <cell r="C2412">
            <v>44121</v>
          </cell>
          <cell r="D2412">
            <v>4</v>
          </cell>
          <cell r="E2412" t="str">
            <v>911203167</v>
          </cell>
          <cell r="F2412" t="str">
            <v>ICDN</v>
          </cell>
          <cell r="G2412" t="str">
            <v>CFS1</v>
          </cell>
        </row>
        <row r="2413">
          <cell r="A2413" t="str">
            <v>TRHU2836658</v>
          </cell>
          <cell r="B2413">
            <v>20</v>
          </cell>
          <cell r="C2413">
            <v>44121</v>
          </cell>
          <cell r="D2413">
            <v>4</v>
          </cell>
          <cell r="E2413" t="str">
            <v>911203167</v>
          </cell>
          <cell r="F2413" t="str">
            <v>ICDN</v>
          </cell>
          <cell r="G2413" t="str">
            <v>CFS1</v>
          </cell>
        </row>
        <row r="2414">
          <cell r="A2414" t="str">
            <v>FSCU8959813</v>
          </cell>
          <cell r="B2414">
            <v>40</v>
          </cell>
          <cell r="C2414">
            <v>44121</v>
          </cell>
          <cell r="D2414">
            <v>4</v>
          </cell>
          <cell r="E2414" t="str">
            <v>COSU6276951170</v>
          </cell>
          <cell r="F2414" t="str">
            <v>ICDN</v>
          </cell>
          <cell r="G2414" t="str">
            <v>A1C/22/03/1</v>
          </cell>
        </row>
        <row r="2415">
          <cell r="A2415" t="str">
            <v>MSKU9103453</v>
          </cell>
          <cell r="B2415">
            <v>40</v>
          </cell>
          <cell r="C2415">
            <v>44121</v>
          </cell>
          <cell r="D2415">
            <v>4</v>
          </cell>
          <cell r="E2415" t="str">
            <v>204750544</v>
          </cell>
          <cell r="F2415" t="str">
            <v>ICDN</v>
          </cell>
          <cell r="G2415" t="str">
            <v>A1C/22/02/1</v>
          </cell>
        </row>
        <row r="2416">
          <cell r="A2416" t="str">
            <v>UETU5173593</v>
          </cell>
          <cell r="B2416">
            <v>40</v>
          </cell>
          <cell r="C2416">
            <v>44121</v>
          </cell>
          <cell r="D2416">
            <v>4</v>
          </cell>
          <cell r="E2416" t="str">
            <v>COSU6276571300</v>
          </cell>
          <cell r="F2416" t="str">
            <v>ICDN</v>
          </cell>
          <cell r="G2416" t="str">
            <v>TEMP</v>
          </cell>
        </row>
        <row r="2417">
          <cell r="A2417" t="str">
            <v>MSKU8827290</v>
          </cell>
          <cell r="B2417">
            <v>40</v>
          </cell>
          <cell r="C2417">
            <v>44121</v>
          </cell>
          <cell r="D2417">
            <v>4</v>
          </cell>
          <cell r="E2417" t="e">
            <v>#N/A</v>
          </cell>
          <cell r="F2417" t="str">
            <v>ICDN</v>
          </cell>
          <cell r="G2417" t="str">
            <v>A1C/22/03/2</v>
          </cell>
        </row>
        <row r="2418">
          <cell r="A2418" t="str">
            <v>FSCU8953970</v>
          </cell>
          <cell r="B2418">
            <v>40</v>
          </cell>
          <cell r="C2418">
            <v>44121</v>
          </cell>
          <cell r="D2418">
            <v>4</v>
          </cell>
          <cell r="E2418" t="str">
            <v>COSU6276951170</v>
          </cell>
          <cell r="F2418" t="str">
            <v>ICDN</v>
          </cell>
          <cell r="G2418" t="str">
            <v>A1C/22/02/2</v>
          </cell>
        </row>
        <row r="2419">
          <cell r="A2419" t="str">
            <v>CBHU8259094</v>
          </cell>
          <cell r="B2419">
            <v>40</v>
          </cell>
          <cell r="C2419">
            <v>44121</v>
          </cell>
          <cell r="D2419">
            <v>4</v>
          </cell>
          <cell r="E2419" t="str">
            <v>COSU6276951170</v>
          </cell>
          <cell r="F2419" t="str">
            <v>ICDN</v>
          </cell>
          <cell r="G2419" t="str">
            <v>A1A/77/02/2</v>
          </cell>
        </row>
        <row r="2420">
          <cell r="A2420" t="str">
            <v>MRKU6034594</v>
          </cell>
          <cell r="B2420">
            <v>40</v>
          </cell>
          <cell r="C2420">
            <v>44121</v>
          </cell>
          <cell r="D2420">
            <v>4</v>
          </cell>
          <cell r="E2420" t="str">
            <v>205107568</v>
          </cell>
          <cell r="F2420" t="str">
            <v>ICDN</v>
          </cell>
          <cell r="G2420" t="str">
            <v>A1A/77/02/2</v>
          </cell>
        </row>
        <row r="2421">
          <cell r="A2421" t="str">
            <v>TCNU1693564</v>
          </cell>
          <cell r="B2421">
            <v>40</v>
          </cell>
          <cell r="C2421">
            <v>44121</v>
          </cell>
          <cell r="D2421">
            <v>4</v>
          </cell>
          <cell r="E2421" t="str">
            <v>COSU6276951170</v>
          </cell>
          <cell r="F2421" t="str">
            <v>ICDN</v>
          </cell>
          <cell r="G2421" t="str">
            <v>A1A/77/02/2</v>
          </cell>
        </row>
        <row r="2422">
          <cell r="A2422" t="str">
            <v>TCNU1682493</v>
          </cell>
          <cell r="B2422">
            <v>40</v>
          </cell>
          <cell r="C2422">
            <v>44121</v>
          </cell>
          <cell r="D2422">
            <v>4</v>
          </cell>
          <cell r="E2422" t="str">
            <v>COSU6276113564</v>
          </cell>
          <cell r="F2422" t="str">
            <v>ICDN</v>
          </cell>
          <cell r="G2422" t="str">
            <v>A2C/02/05/1</v>
          </cell>
        </row>
        <row r="2423">
          <cell r="A2423" t="str">
            <v>FCIU9863208</v>
          </cell>
          <cell r="B2423">
            <v>40</v>
          </cell>
          <cell r="C2423">
            <v>44121</v>
          </cell>
          <cell r="D2423">
            <v>4</v>
          </cell>
          <cell r="E2423" t="str">
            <v>COSU6276951170</v>
          </cell>
          <cell r="F2423" t="str">
            <v>ICDN</v>
          </cell>
          <cell r="G2423" t="str">
            <v>A1A/77/02/2</v>
          </cell>
        </row>
        <row r="2424">
          <cell r="A2424" t="str">
            <v>CSNU7723465</v>
          </cell>
          <cell r="B2424">
            <v>40</v>
          </cell>
          <cell r="C2424">
            <v>44121</v>
          </cell>
          <cell r="D2424">
            <v>4</v>
          </cell>
          <cell r="E2424" t="e">
            <v>#N/A</v>
          </cell>
          <cell r="F2424" t="str">
            <v>ICDN</v>
          </cell>
          <cell r="G2424" t="str">
            <v>TEMP</v>
          </cell>
        </row>
        <row r="2425">
          <cell r="A2425" t="str">
            <v>PCIU1840844</v>
          </cell>
          <cell r="B2425">
            <v>20</v>
          </cell>
          <cell r="C2425">
            <v>44121</v>
          </cell>
          <cell r="D2425">
            <v>4</v>
          </cell>
          <cell r="E2425" t="e">
            <v>#N/A</v>
          </cell>
          <cell r="F2425" t="str">
            <v>ICDN</v>
          </cell>
          <cell r="G2425" t="str">
            <v>A1B/09/03/2</v>
          </cell>
        </row>
        <row r="2426">
          <cell r="A2426" t="str">
            <v>CAXU3374749</v>
          </cell>
          <cell r="B2426">
            <v>20</v>
          </cell>
          <cell r="C2426">
            <v>44121</v>
          </cell>
          <cell r="D2426">
            <v>4</v>
          </cell>
          <cell r="E2426" t="str">
            <v>GGZ1145562</v>
          </cell>
          <cell r="F2426" t="str">
            <v>ICDN</v>
          </cell>
          <cell r="G2426" t="str">
            <v>A1B/29/04/2</v>
          </cell>
        </row>
        <row r="2427">
          <cell r="A2427" t="str">
            <v>MRSU3572834</v>
          </cell>
          <cell r="B2427">
            <v>40</v>
          </cell>
          <cell r="C2427">
            <v>44121</v>
          </cell>
          <cell r="D2427">
            <v>4</v>
          </cell>
          <cell r="E2427" t="str">
            <v>204769102</v>
          </cell>
          <cell r="F2427" t="str">
            <v>ICDN</v>
          </cell>
          <cell r="G2427" t="str">
            <v>A2C/36/03/1</v>
          </cell>
        </row>
        <row r="2428">
          <cell r="A2428" t="str">
            <v>CMAU3033065</v>
          </cell>
          <cell r="B2428">
            <v>20</v>
          </cell>
          <cell r="C2428">
            <v>44121</v>
          </cell>
          <cell r="D2428">
            <v>4</v>
          </cell>
          <cell r="E2428" t="str">
            <v>ZSN0355571</v>
          </cell>
          <cell r="F2428" t="str">
            <v>ICDN</v>
          </cell>
          <cell r="G2428" t="str">
            <v>A1B/29/02/2</v>
          </cell>
        </row>
        <row r="2429">
          <cell r="A2429" t="str">
            <v>DRYU2566807</v>
          </cell>
          <cell r="B2429">
            <v>20</v>
          </cell>
          <cell r="C2429">
            <v>44121</v>
          </cell>
          <cell r="D2429">
            <v>4</v>
          </cell>
          <cell r="E2429" t="str">
            <v>236000251422</v>
          </cell>
          <cell r="F2429" t="str">
            <v>ICDN</v>
          </cell>
          <cell r="G2429" t="str">
            <v>TEMP</v>
          </cell>
        </row>
        <row r="2430">
          <cell r="A2430" t="str">
            <v>MSKU3863850</v>
          </cell>
          <cell r="B2430">
            <v>20</v>
          </cell>
          <cell r="C2430">
            <v>44121</v>
          </cell>
          <cell r="D2430">
            <v>4</v>
          </cell>
          <cell r="E2430" t="str">
            <v>205317446</v>
          </cell>
          <cell r="F2430" t="str">
            <v>ICDN</v>
          </cell>
          <cell r="G2430" t="str">
            <v>A2B/05/02/2</v>
          </cell>
        </row>
        <row r="2431">
          <cell r="A2431" t="str">
            <v>TEMU3554022</v>
          </cell>
          <cell r="B2431">
            <v>20</v>
          </cell>
          <cell r="C2431">
            <v>44121</v>
          </cell>
          <cell r="D2431">
            <v>4</v>
          </cell>
          <cell r="E2431" t="str">
            <v>205331166</v>
          </cell>
          <cell r="F2431" t="str">
            <v>ICDN</v>
          </cell>
          <cell r="G2431" t="str">
            <v>A2B/07/05/1</v>
          </cell>
        </row>
        <row r="2432">
          <cell r="A2432" t="str">
            <v>BEAU2798710</v>
          </cell>
          <cell r="B2432">
            <v>20</v>
          </cell>
          <cell r="C2432">
            <v>44121</v>
          </cell>
          <cell r="D2432">
            <v>4</v>
          </cell>
          <cell r="E2432" t="str">
            <v>CFA0360145</v>
          </cell>
          <cell r="F2432" t="str">
            <v>ICDN</v>
          </cell>
          <cell r="G2432" t="str">
            <v>A1B/31/05/2</v>
          </cell>
        </row>
        <row r="2433">
          <cell r="A2433" t="str">
            <v>TLLU2265849</v>
          </cell>
          <cell r="B2433">
            <v>20</v>
          </cell>
          <cell r="C2433">
            <v>44121</v>
          </cell>
          <cell r="D2433">
            <v>4</v>
          </cell>
          <cell r="E2433" t="str">
            <v>205065149</v>
          </cell>
          <cell r="F2433" t="str">
            <v>ICDN</v>
          </cell>
          <cell r="G2433" t="str">
            <v>A1B/23/04/2</v>
          </cell>
        </row>
        <row r="2434">
          <cell r="A2434" t="str">
            <v>SUDU7325590</v>
          </cell>
          <cell r="B2434">
            <v>20</v>
          </cell>
          <cell r="C2434">
            <v>44121</v>
          </cell>
          <cell r="D2434">
            <v>4</v>
          </cell>
          <cell r="E2434" t="str">
            <v>205305077</v>
          </cell>
          <cell r="F2434" t="str">
            <v>ICDN</v>
          </cell>
          <cell r="G2434" t="str">
            <v>A1B/23/05/2</v>
          </cell>
        </row>
        <row r="2435">
          <cell r="A2435" t="str">
            <v>MSCU6280538</v>
          </cell>
          <cell r="B2435">
            <v>20</v>
          </cell>
          <cell r="C2435">
            <v>44121</v>
          </cell>
          <cell r="D2435">
            <v>4</v>
          </cell>
          <cell r="E2435" t="e">
            <v>#N/A</v>
          </cell>
          <cell r="F2435" t="str">
            <v>ICDN</v>
          </cell>
          <cell r="G2435" t="str">
            <v>CFS1D</v>
          </cell>
        </row>
        <row r="2436">
          <cell r="A2436" t="str">
            <v>MEDU6489714</v>
          </cell>
          <cell r="B2436">
            <v>20</v>
          </cell>
          <cell r="C2436">
            <v>44121</v>
          </cell>
          <cell r="D2436">
            <v>4</v>
          </cell>
          <cell r="E2436" t="e">
            <v>#N/A</v>
          </cell>
          <cell r="F2436" t="str">
            <v>ICDN</v>
          </cell>
          <cell r="G2436" t="str">
            <v>CFS1D</v>
          </cell>
        </row>
        <row r="2437">
          <cell r="A2437" t="str">
            <v>OOLU1623445</v>
          </cell>
          <cell r="B2437">
            <v>20</v>
          </cell>
          <cell r="C2437">
            <v>44121</v>
          </cell>
          <cell r="D2437">
            <v>4</v>
          </cell>
          <cell r="E2437" t="str">
            <v>COSU6276701940</v>
          </cell>
          <cell r="F2437" t="str">
            <v>ICDN</v>
          </cell>
          <cell r="G2437" t="str">
            <v>A1B/79/05/1</v>
          </cell>
        </row>
        <row r="2438">
          <cell r="A2438" t="str">
            <v>TEMU3892570</v>
          </cell>
          <cell r="B2438">
            <v>20</v>
          </cell>
          <cell r="C2438">
            <v>44121</v>
          </cell>
          <cell r="D2438">
            <v>4</v>
          </cell>
          <cell r="E2438" t="str">
            <v>205343622</v>
          </cell>
          <cell r="F2438" t="str">
            <v>ICDN</v>
          </cell>
          <cell r="G2438" t="str">
            <v>A1B/77/04/2</v>
          </cell>
        </row>
        <row r="2439">
          <cell r="A2439" t="str">
            <v>MSKU8306477</v>
          </cell>
          <cell r="B2439">
            <v>40</v>
          </cell>
          <cell r="C2439">
            <v>44121</v>
          </cell>
          <cell r="D2439">
            <v>4</v>
          </cell>
          <cell r="E2439" t="str">
            <v>204750544</v>
          </cell>
          <cell r="F2439" t="str">
            <v>ICDN</v>
          </cell>
          <cell r="G2439" t="str">
            <v>A1D/58/06/1</v>
          </cell>
        </row>
        <row r="2440">
          <cell r="A2440" t="str">
            <v>MRKU7320376</v>
          </cell>
          <cell r="B2440">
            <v>20</v>
          </cell>
          <cell r="C2440">
            <v>44121</v>
          </cell>
          <cell r="D2440">
            <v>4</v>
          </cell>
          <cell r="E2440" t="str">
            <v>205387039</v>
          </cell>
          <cell r="F2440" t="str">
            <v>ICDN</v>
          </cell>
          <cell r="G2440" t="str">
            <v>A2B/01/05/2</v>
          </cell>
        </row>
        <row r="2441">
          <cell r="A2441" t="str">
            <v>MSKU3401569</v>
          </cell>
          <cell r="B2441">
            <v>20</v>
          </cell>
          <cell r="C2441">
            <v>44121</v>
          </cell>
          <cell r="D2441">
            <v>4</v>
          </cell>
          <cell r="E2441" t="str">
            <v>205344818</v>
          </cell>
          <cell r="F2441" t="str">
            <v>ICDN</v>
          </cell>
          <cell r="G2441" t="str">
            <v>A2B/01/05/1</v>
          </cell>
        </row>
        <row r="2442">
          <cell r="A2442" t="str">
            <v>MSKU2567914</v>
          </cell>
          <cell r="B2442">
            <v>20</v>
          </cell>
          <cell r="C2442">
            <v>44121</v>
          </cell>
          <cell r="D2442">
            <v>4</v>
          </cell>
          <cell r="E2442" t="e">
            <v>#N/A</v>
          </cell>
          <cell r="F2442" t="str">
            <v>ICDN</v>
          </cell>
          <cell r="G2442" t="str">
            <v>A1B/09/02/1</v>
          </cell>
        </row>
        <row r="2443">
          <cell r="A2443" t="str">
            <v>TGBU2152862</v>
          </cell>
          <cell r="B2443">
            <v>20</v>
          </cell>
          <cell r="C2443">
            <v>44121</v>
          </cell>
          <cell r="D2443">
            <v>4</v>
          </cell>
          <cell r="E2443" t="str">
            <v>HLCUDX3200945007</v>
          </cell>
          <cell r="F2443" t="str">
            <v>ICDN</v>
          </cell>
          <cell r="G2443" t="str">
            <v>A1B/09/02/2</v>
          </cell>
        </row>
        <row r="2444">
          <cell r="A2444" t="str">
            <v>TCLU2205013</v>
          </cell>
          <cell r="B2444">
            <v>20</v>
          </cell>
          <cell r="C2444">
            <v>44121</v>
          </cell>
          <cell r="D2444">
            <v>4</v>
          </cell>
          <cell r="E2444" t="e">
            <v>#N/A</v>
          </cell>
          <cell r="F2444" t="str">
            <v>ICDN</v>
          </cell>
          <cell r="G2444" t="str">
            <v>TEMP</v>
          </cell>
        </row>
        <row r="2445">
          <cell r="A2445" t="str">
            <v>MSKU5562388</v>
          </cell>
          <cell r="B2445">
            <v>20</v>
          </cell>
          <cell r="C2445">
            <v>44121</v>
          </cell>
          <cell r="D2445">
            <v>4</v>
          </cell>
          <cell r="E2445" t="str">
            <v>204824552</v>
          </cell>
          <cell r="F2445" t="str">
            <v>ICDN</v>
          </cell>
          <cell r="G2445" t="str">
            <v>CFS1D</v>
          </cell>
        </row>
        <row r="2446">
          <cell r="A2446" t="str">
            <v>MRKU0224679</v>
          </cell>
          <cell r="B2446">
            <v>40</v>
          </cell>
          <cell r="C2446">
            <v>44121</v>
          </cell>
          <cell r="D2446">
            <v>4</v>
          </cell>
          <cell r="E2446" t="str">
            <v>204715773</v>
          </cell>
          <cell r="F2446" t="str">
            <v>ICDN</v>
          </cell>
          <cell r="G2446" t="str">
            <v>TEMP</v>
          </cell>
        </row>
        <row r="2447">
          <cell r="A2447" t="str">
            <v>MSKU7159746</v>
          </cell>
          <cell r="B2447">
            <v>20</v>
          </cell>
          <cell r="C2447">
            <v>44121</v>
          </cell>
          <cell r="D2447">
            <v>4</v>
          </cell>
          <cell r="E2447" t="str">
            <v>204761450</v>
          </cell>
          <cell r="F2447" t="str">
            <v>ICDN</v>
          </cell>
          <cell r="G2447" t="str">
            <v>A2B/01/03/2</v>
          </cell>
        </row>
        <row r="2448">
          <cell r="A2448" t="str">
            <v>BMOU6586328</v>
          </cell>
          <cell r="B2448">
            <v>40</v>
          </cell>
          <cell r="C2448">
            <v>44121</v>
          </cell>
          <cell r="D2448">
            <v>4</v>
          </cell>
          <cell r="E2448" t="str">
            <v>MEDUMG015172</v>
          </cell>
          <cell r="F2448" t="str">
            <v>ICDN</v>
          </cell>
          <cell r="G2448" t="str">
            <v>A2C/02/06/2</v>
          </cell>
        </row>
        <row r="2449">
          <cell r="A2449" t="str">
            <v>PCIU0055235</v>
          </cell>
          <cell r="B2449">
            <v>20</v>
          </cell>
          <cell r="C2449">
            <v>44121</v>
          </cell>
          <cell r="D2449">
            <v>4</v>
          </cell>
          <cell r="E2449" t="str">
            <v>JKT000481200</v>
          </cell>
          <cell r="F2449" t="str">
            <v>ICDN</v>
          </cell>
          <cell r="G2449" t="str">
            <v>A2B/03/04/1</v>
          </cell>
        </row>
        <row r="2450">
          <cell r="A2450" t="str">
            <v>TEMU1537617</v>
          </cell>
          <cell r="B2450">
            <v>20</v>
          </cell>
          <cell r="C2450">
            <v>44121</v>
          </cell>
          <cell r="D2450">
            <v>4</v>
          </cell>
          <cell r="E2450" t="str">
            <v>607242862</v>
          </cell>
          <cell r="F2450" t="str">
            <v>ICDN</v>
          </cell>
          <cell r="G2450" t="str">
            <v>A2B/01/02/2</v>
          </cell>
        </row>
        <row r="2451">
          <cell r="A2451" t="str">
            <v>FCIU6064229</v>
          </cell>
          <cell r="B2451">
            <v>20</v>
          </cell>
          <cell r="C2451">
            <v>44121</v>
          </cell>
          <cell r="D2451">
            <v>4</v>
          </cell>
          <cell r="E2451" t="e">
            <v>#N/A</v>
          </cell>
          <cell r="F2451" t="str">
            <v>ICDN</v>
          </cell>
          <cell r="G2451" t="str">
            <v>A1B/29/02/1</v>
          </cell>
        </row>
        <row r="2452">
          <cell r="A2452" t="str">
            <v>PCIU0041843</v>
          </cell>
          <cell r="B2452">
            <v>20</v>
          </cell>
          <cell r="C2452">
            <v>44121</v>
          </cell>
          <cell r="D2452">
            <v>4</v>
          </cell>
          <cell r="E2452" t="str">
            <v>SWEJ00089500</v>
          </cell>
          <cell r="F2452" t="str">
            <v>ICDN</v>
          </cell>
          <cell r="G2452" t="str">
            <v>A1B/29/04/1</v>
          </cell>
        </row>
        <row r="2453">
          <cell r="A2453" t="str">
            <v>CAIU6908677</v>
          </cell>
          <cell r="B2453">
            <v>20</v>
          </cell>
          <cell r="C2453">
            <v>44121</v>
          </cell>
          <cell r="D2453">
            <v>4</v>
          </cell>
          <cell r="E2453" t="e">
            <v>#N/A</v>
          </cell>
          <cell r="F2453" t="str">
            <v>ICDN</v>
          </cell>
          <cell r="G2453" t="str">
            <v>A2B/05/06/2</v>
          </cell>
        </row>
        <row r="2454">
          <cell r="A2454" t="str">
            <v>SUDU7341604</v>
          </cell>
          <cell r="B2454">
            <v>20</v>
          </cell>
          <cell r="C2454">
            <v>44121</v>
          </cell>
          <cell r="D2454">
            <v>4</v>
          </cell>
          <cell r="E2454" t="str">
            <v>205199259</v>
          </cell>
          <cell r="F2454" t="str">
            <v>ICDN</v>
          </cell>
          <cell r="G2454" t="str">
            <v>A2B/05/03/1</v>
          </cell>
        </row>
        <row r="2455">
          <cell r="A2455" t="str">
            <v>TGBU6847831</v>
          </cell>
          <cell r="B2455">
            <v>40</v>
          </cell>
          <cell r="C2455">
            <v>44121</v>
          </cell>
          <cell r="D2455">
            <v>4</v>
          </cell>
          <cell r="E2455" t="e">
            <v>#N/A</v>
          </cell>
          <cell r="F2455" t="str">
            <v>ICDN</v>
          </cell>
          <cell r="G2455" t="str">
            <v>A2C/36/04/4</v>
          </cell>
        </row>
        <row r="2456">
          <cell r="A2456" t="str">
            <v>TCKU6781853</v>
          </cell>
          <cell r="B2456">
            <v>40</v>
          </cell>
          <cell r="C2456">
            <v>44121</v>
          </cell>
          <cell r="D2456">
            <v>4</v>
          </cell>
          <cell r="E2456" t="str">
            <v>204715959</v>
          </cell>
          <cell r="F2456" t="str">
            <v>ICDN</v>
          </cell>
          <cell r="G2456" t="str">
            <v>A1D/58/06/3</v>
          </cell>
        </row>
        <row r="2457">
          <cell r="A2457" t="str">
            <v>MSKU8789740</v>
          </cell>
          <cell r="B2457">
            <v>40</v>
          </cell>
          <cell r="C2457">
            <v>44121</v>
          </cell>
          <cell r="D2457">
            <v>4</v>
          </cell>
          <cell r="E2457" t="str">
            <v>204715959</v>
          </cell>
          <cell r="F2457" t="str">
            <v>ICDN</v>
          </cell>
          <cell r="G2457" t="str">
            <v>A2C/36/06/2</v>
          </cell>
        </row>
        <row r="2458">
          <cell r="A2458" t="str">
            <v>TGBU5340077</v>
          </cell>
          <cell r="B2458">
            <v>40</v>
          </cell>
          <cell r="C2458">
            <v>44121</v>
          </cell>
          <cell r="D2458">
            <v>4</v>
          </cell>
          <cell r="E2458" t="str">
            <v>COSU6273572610</v>
          </cell>
          <cell r="F2458" t="str">
            <v>ICDN</v>
          </cell>
          <cell r="G2458" t="str">
            <v>A2C/36/06/2</v>
          </cell>
        </row>
        <row r="2459">
          <cell r="A2459" t="str">
            <v>BEAU2518784</v>
          </cell>
          <cell r="B2459">
            <v>20</v>
          </cell>
          <cell r="C2459">
            <v>44121</v>
          </cell>
          <cell r="D2459">
            <v>4</v>
          </cell>
          <cell r="E2459" t="str">
            <v>140001402591</v>
          </cell>
          <cell r="F2459" t="str">
            <v>ICDN</v>
          </cell>
          <cell r="G2459" t="str">
            <v>A1B/41/06/2</v>
          </cell>
        </row>
        <row r="2460">
          <cell r="A2460" t="str">
            <v>MRKU7886701</v>
          </cell>
          <cell r="B2460">
            <v>20</v>
          </cell>
          <cell r="C2460">
            <v>44121</v>
          </cell>
          <cell r="D2460">
            <v>4</v>
          </cell>
          <cell r="E2460" t="str">
            <v>205357454</v>
          </cell>
          <cell r="F2460" t="str">
            <v>ICDN</v>
          </cell>
          <cell r="G2460" t="str">
            <v>A1B/31/04/2</v>
          </cell>
        </row>
        <row r="2461">
          <cell r="A2461" t="str">
            <v>MSKU5590585</v>
          </cell>
          <cell r="B2461">
            <v>20</v>
          </cell>
          <cell r="C2461">
            <v>44121</v>
          </cell>
          <cell r="D2461">
            <v>4</v>
          </cell>
          <cell r="E2461" t="str">
            <v>205065149</v>
          </cell>
          <cell r="F2461" t="str">
            <v>ICDN</v>
          </cell>
          <cell r="G2461" t="str">
            <v>A1B/69/05/1</v>
          </cell>
        </row>
        <row r="2462">
          <cell r="A2462" t="str">
            <v>TCLU1988070</v>
          </cell>
          <cell r="B2462">
            <v>20</v>
          </cell>
          <cell r="C2462">
            <v>44121</v>
          </cell>
          <cell r="D2462">
            <v>4</v>
          </cell>
          <cell r="E2462" t="str">
            <v>205065149</v>
          </cell>
          <cell r="F2462" t="str">
            <v>ICDN</v>
          </cell>
          <cell r="G2462" t="str">
            <v>TEMP</v>
          </cell>
        </row>
        <row r="2463">
          <cell r="A2463" t="str">
            <v>MRSU0182391</v>
          </cell>
          <cell r="B2463">
            <v>20</v>
          </cell>
          <cell r="C2463">
            <v>44121</v>
          </cell>
          <cell r="D2463">
            <v>4</v>
          </cell>
          <cell r="E2463" t="str">
            <v>205188137</v>
          </cell>
          <cell r="F2463" t="str">
            <v>ICDN</v>
          </cell>
          <cell r="G2463" t="str">
            <v>A2B/07/03/2</v>
          </cell>
        </row>
        <row r="2464">
          <cell r="A2464" t="str">
            <v>TEMU3597472</v>
          </cell>
          <cell r="B2464">
            <v>20</v>
          </cell>
          <cell r="C2464">
            <v>44121</v>
          </cell>
          <cell r="D2464">
            <v>4</v>
          </cell>
          <cell r="E2464" t="str">
            <v>205262647</v>
          </cell>
          <cell r="F2464" t="str">
            <v>ICDN</v>
          </cell>
          <cell r="G2464" t="str">
            <v>A1B/69/03/1</v>
          </cell>
        </row>
        <row r="2465">
          <cell r="A2465" t="str">
            <v>MRKU9189990</v>
          </cell>
          <cell r="B2465">
            <v>20</v>
          </cell>
          <cell r="C2465">
            <v>44121</v>
          </cell>
          <cell r="D2465">
            <v>4</v>
          </cell>
          <cell r="E2465" t="str">
            <v>205008982</v>
          </cell>
          <cell r="F2465" t="str">
            <v>ICDN</v>
          </cell>
          <cell r="G2465" t="str">
            <v>A1B/69/03/2</v>
          </cell>
        </row>
        <row r="2466">
          <cell r="A2466" t="str">
            <v>CBHU9483452</v>
          </cell>
          <cell r="B2466">
            <v>40</v>
          </cell>
          <cell r="C2466">
            <v>44122</v>
          </cell>
          <cell r="D2466">
            <v>3</v>
          </cell>
          <cell r="E2466" t="str">
            <v>COSU6276113560</v>
          </cell>
          <cell r="F2466" t="str">
            <v>ICDN</v>
          </cell>
          <cell r="G2466" t="str">
            <v>M0B/20/03/1</v>
          </cell>
        </row>
        <row r="2467">
          <cell r="A2467" t="str">
            <v>BEAU2157505</v>
          </cell>
          <cell r="B2467">
            <v>20</v>
          </cell>
          <cell r="C2467">
            <v>44122</v>
          </cell>
          <cell r="D2467">
            <v>3</v>
          </cell>
          <cell r="E2467" t="str">
            <v>144000168643</v>
          </cell>
          <cell r="F2467" t="str">
            <v>ICDN</v>
          </cell>
          <cell r="G2467" t="str">
            <v>A2B/09/03/2</v>
          </cell>
        </row>
        <row r="2468">
          <cell r="A2468" t="str">
            <v>PCIU1232398</v>
          </cell>
          <cell r="B2468">
            <v>20</v>
          </cell>
          <cell r="C2468">
            <v>44122</v>
          </cell>
          <cell r="D2468">
            <v>3</v>
          </cell>
          <cell r="E2468" t="str">
            <v>HUUG00109000</v>
          </cell>
          <cell r="F2468" t="str">
            <v>ICDN</v>
          </cell>
          <cell r="G2468" t="str">
            <v>A1B/85/04/2</v>
          </cell>
        </row>
        <row r="2469">
          <cell r="A2469" t="str">
            <v>PCIU8464224</v>
          </cell>
          <cell r="B2469">
            <v>40</v>
          </cell>
          <cell r="C2469">
            <v>44122</v>
          </cell>
          <cell r="D2469">
            <v>3</v>
          </cell>
          <cell r="E2469" t="str">
            <v>SZCD00036500</v>
          </cell>
          <cell r="F2469" t="str">
            <v>ICDN</v>
          </cell>
          <cell r="G2469" t="str">
            <v>A1D/64/04/3</v>
          </cell>
        </row>
        <row r="2470">
          <cell r="A2470" t="str">
            <v>GESU1213643</v>
          </cell>
          <cell r="B2470">
            <v>20</v>
          </cell>
          <cell r="C2470">
            <v>44122</v>
          </cell>
          <cell r="D2470">
            <v>3</v>
          </cell>
          <cell r="E2470" t="str">
            <v>QDWL193047</v>
          </cell>
          <cell r="F2470" t="str">
            <v>ICDN</v>
          </cell>
          <cell r="G2470" t="str">
            <v>A1B/59/03/2</v>
          </cell>
        </row>
        <row r="2471">
          <cell r="A2471" t="str">
            <v>RFCU5032407</v>
          </cell>
          <cell r="B2471">
            <v>40</v>
          </cell>
          <cell r="C2471">
            <v>44122</v>
          </cell>
          <cell r="D2471">
            <v>3</v>
          </cell>
          <cell r="E2471" t="str">
            <v>COSU6276996620</v>
          </cell>
          <cell r="F2471" t="str">
            <v>ICDN</v>
          </cell>
          <cell r="G2471" t="str">
            <v>M0B/48/02/2</v>
          </cell>
        </row>
        <row r="2472">
          <cell r="A2472" t="str">
            <v>MSCU3237461</v>
          </cell>
          <cell r="B2472">
            <v>20</v>
          </cell>
          <cell r="C2472">
            <v>44122</v>
          </cell>
          <cell r="D2472">
            <v>3</v>
          </cell>
          <cell r="E2472" t="str">
            <v>MEDUMV797474</v>
          </cell>
          <cell r="F2472" t="str">
            <v>ICDN</v>
          </cell>
          <cell r="G2472" t="str">
            <v>CFS1D</v>
          </cell>
        </row>
        <row r="2473">
          <cell r="A2473" t="str">
            <v>MEDU6335318</v>
          </cell>
          <cell r="B2473">
            <v>20</v>
          </cell>
          <cell r="C2473">
            <v>44122</v>
          </cell>
          <cell r="D2473">
            <v>3</v>
          </cell>
          <cell r="E2473" t="str">
            <v>MEDUAP673992</v>
          </cell>
          <cell r="F2473" t="str">
            <v>ICDN</v>
          </cell>
          <cell r="G2473" t="str">
            <v>CFS1D</v>
          </cell>
        </row>
        <row r="2474">
          <cell r="A2474" t="str">
            <v>SEGU3077577</v>
          </cell>
          <cell r="B2474">
            <v>20</v>
          </cell>
          <cell r="C2474">
            <v>44122</v>
          </cell>
          <cell r="D2474">
            <v>3</v>
          </cell>
          <cell r="E2474" t="str">
            <v>MEDUAP673992</v>
          </cell>
          <cell r="F2474" t="str">
            <v>ICDN</v>
          </cell>
          <cell r="G2474" t="str">
            <v>CFS1A</v>
          </cell>
        </row>
        <row r="2475">
          <cell r="A2475" t="str">
            <v>TGHU1942972</v>
          </cell>
          <cell r="B2475">
            <v>20</v>
          </cell>
          <cell r="C2475">
            <v>44122</v>
          </cell>
          <cell r="D2475">
            <v>3</v>
          </cell>
          <cell r="E2475" t="str">
            <v>EPIRCHNSHN268639</v>
          </cell>
          <cell r="F2475" t="str">
            <v>ICDN</v>
          </cell>
          <cell r="G2475" t="str">
            <v>CFS1</v>
          </cell>
        </row>
        <row r="2476">
          <cell r="A2476" t="str">
            <v>FCIU5982641</v>
          </cell>
          <cell r="B2476">
            <v>20</v>
          </cell>
          <cell r="C2476">
            <v>44122</v>
          </cell>
          <cell r="D2476">
            <v>3</v>
          </cell>
          <cell r="E2476" t="str">
            <v>MEDUTP098907</v>
          </cell>
          <cell r="F2476" t="str">
            <v>ICDN</v>
          </cell>
          <cell r="G2476" t="str">
            <v>CFS1</v>
          </cell>
        </row>
        <row r="2477">
          <cell r="A2477" t="str">
            <v>PCIU1998763</v>
          </cell>
          <cell r="B2477">
            <v>20</v>
          </cell>
          <cell r="C2477">
            <v>44122</v>
          </cell>
          <cell r="D2477">
            <v>3</v>
          </cell>
          <cell r="E2477" t="str">
            <v>CKBL80042000</v>
          </cell>
          <cell r="F2477" t="str">
            <v>ICDN</v>
          </cell>
          <cell r="G2477" t="str">
            <v>CFS1</v>
          </cell>
        </row>
        <row r="2478">
          <cell r="A2478" t="str">
            <v>HASU5103604</v>
          </cell>
          <cell r="B2478">
            <v>40</v>
          </cell>
          <cell r="C2478">
            <v>44122</v>
          </cell>
          <cell r="D2478">
            <v>3</v>
          </cell>
          <cell r="E2478" t="str">
            <v>608044920</v>
          </cell>
          <cell r="F2478" t="str">
            <v>ICDN</v>
          </cell>
          <cell r="G2478" t="str">
            <v>A1A/42/02/2</v>
          </cell>
        </row>
        <row r="2479">
          <cell r="A2479" t="str">
            <v>DFSU1523057</v>
          </cell>
          <cell r="B2479">
            <v>20</v>
          </cell>
          <cell r="C2479">
            <v>44122</v>
          </cell>
          <cell r="D2479">
            <v>3</v>
          </cell>
          <cell r="E2479" t="str">
            <v>MEDUMV797474</v>
          </cell>
          <cell r="F2479" t="str">
            <v>ICDN</v>
          </cell>
          <cell r="G2479" t="str">
            <v>CFS1A</v>
          </cell>
        </row>
        <row r="2480">
          <cell r="A2480" t="str">
            <v>WECU2143566</v>
          </cell>
          <cell r="B2480">
            <v>20</v>
          </cell>
          <cell r="C2480">
            <v>44122</v>
          </cell>
          <cell r="D2480">
            <v>3</v>
          </cell>
          <cell r="E2480" t="str">
            <v>WECC2001EMB1129</v>
          </cell>
          <cell r="F2480" t="str">
            <v>ICDN</v>
          </cell>
          <cell r="G2480" t="str">
            <v>CFS1A</v>
          </cell>
        </row>
        <row r="2481">
          <cell r="A2481" t="str">
            <v>TEMU7886149</v>
          </cell>
          <cell r="B2481">
            <v>40</v>
          </cell>
          <cell r="C2481">
            <v>44122</v>
          </cell>
          <cell r="D2481">
            <v>3</v>
          </cell>
          <cell r="E2481" t="str">
            <v>205036496</v>
          </cell>
          <cell r="F2481" t="str">
            <v>ICDN</v>
          </cell>
          <cell r="G2481" t="str">
            <v>A1A/40/02/2</v>
          </cell>
        </row>
        <row r="2482">
          <cell r="A2482" t="str">
            <v>CAIU6043300</v>
          </cell>
          <cell r="B2482">
            <v>20</v>
          </cell>
          <cell r="C2482">
            <v>44122</v>
          </cell>
          <cell r="D2482">
            <v>3</v>
          </cell>
          <cell r="E2482" t="str">
            <v>KEL000298300</v>
          </cell>
          <cell r="F2482" t="str">
            <v>ICDN</v>
          </cell>
          <cell r="G2482" t="str">
            <v>A1B/65/02/3</v>
          </cell>
        </row>
        <row r="2483">
          <cell r="A2483" t="str">
            <v>HDMU2510221</v>
          </cell>
          <cell r="B2483">
            <v>20</v>
          </cell>
          <cell r="C2483">
            <v>44122</v>
          </cell>
          <cell r="D2483">
            <v>3</v>
          </cell>
          <cell r="E2483" t="str">
            <v>SZDQ00295100</v>
          </cell>
          <cell r="F2483" t="str">
            <v>ICDN</v>
          </cell>
          <cell r="G2483" t="str">
            <v>CFS1A</v>
          </cell>
        </row>
        <row r="2484">
          <cell r="A2484" t="str">
            <v>EISU2011684</v>
          </cell>
          <cell r="B2484">
            <v>20</v>
          </cell>
          <cell r="C2484">
            <v>44122</v>
          </cell>
          <cell r="D2484">
            <v>3</v>
          </cell>
          <cell r="E2484" t="str">
            <v>149004644947</v>
          </cell>
          <cell r="F2484" t="str">
            <v>ICDN</v>
          </cell>
          <cell r="G2484" t="str">
            <v>A1B/61/05/3</v>
          </cell>
        </row>
        <row r="2485">
          <cell r="A2485" t="str">
            <v>FCIU3884543</v>
          </cell>
          <cell r="B2485">
            <v>20</v>
          </cell>
          <cell r="C2485">
            <v>44122</v>
          </cell>
          <cell r="D2485">
            <v>3</v>
          </cell>
          <cell r="E2485" t="str">
            <v>MEDUMG147371</v>
          </cell>
          <cell r="F2485" t="str">
            <v>ICDN</v>
          </cell>
          <cell r="G2485" t="str">
            <v>A1B/65/02/2</v>
          </cell>
        </row>
        <row r="2486">
          <cell r="A2486" t="str">
            <v>CSLU1314101</v>
          </cell>
          <cell r="B2486">
            <v>20</v>
          </cell>
          <cell r="C2486">
            <v>44122</v>
          </cell>
          <cell r="D2486">
            <v>3</v>
          </cell>
          <cell r="E2486" t="str">
            <v>COSU6274099520</v>
          </cell>
          <cell r="F2486" t="str">
            <v>ICDN</v>
          </cell>
          <cell r="G2486" t="str">
            <v>A1B/61/04/2</v>
          </cell>
        </row>
        <row r="2487">
          <cell r="A2487" t="str">
            <v>MRKU7260364</v>
          </cell>
          <cell r="B2487">
            <v>20</v>
          </cell>
          <cell r="C2487">
            <v>44122</v>
          </cell>
          <cell r="D2487">
            <v>3</v>
          </cell>
          <cell r="E2487" t="str">
            <v>204843834</v>
          </cell>
          <cell r="F2487" t="str">
            <v>ICDN</v>
          </cell>
          <cell r="G2487" t="str">
            <v>A1B/59/05/2</v>
          </cell>
        </row>
        <row r="2488">
          <cell r="A2488" t="str">
            <v>MRKU8817726</v>
          </cell>
          <cell r="B2488">
            <v>20</v>
          </cell>
          <cell r="C2488">
            <v>44122</v>
          </cell>
          <cell r="D2488">
            <v>3</v>
          </cell>
          <cell r="E2488" t="str">
            <v>205258227</v>
          </cell>
          <cell r="F2488" t="str">
            <v>ICDN</v>
          </cell>
          <cell r="G2488" t="str">
            <v>M1B/41/03/1</v>
          </cell>
        </row>
        <row r="2489">
          <cell r="A2489" t="str">
            <v>PCIU1661303</v>
          </cell>
          <cell r="B2489">
            <v>20</v>
          </cell>
          <cell r="C2489">
            <v>44122</v>
          </cell>
          <cell r="D2489">
            <v>3</v>
          </cell>
          <cell r="E2489" t="str">
            <v>NGPN00213800</v>
          </cell>
          <cell r="F2489" t="str">
            <v>ICDN</v>
          </cell>
          <cell r="G2489" t="str">
            <v>A1B/73/06/3</v>
          </cell>
        </row>
        <row r="2490">
          <cell r="A2490" t="str">
            <v>MSKU3879373</v>
          </cell>
          <cell r="B2490">
            <v>20</v>
          </cell>
          <cell r="C2490">
            <v>44122</v>
          </cell>
          <cell r="D2490">
            <v>3</v>
          </cell>
          <cell r="E2490" t="str">
            <v>205406029</v>
          </cell>
          <cell r="F2490" t="str">
            <v>ICDN</v>
          </cell>
          <cell r="G2490" t="str">
            <v>TEMP</v>
          </cell>
        </row>
        <row r="2491">
          <cell r="A2491" t="str">
            <v>APZU4450371</v>
          </cell>
          <cell r="B2491">
            <v>40</v>
          </cell>
          <cell r="C2491">
            <v>44122</v>
          </cell>
          <cell r="D2491">
            <v>3</v>
          </cell>
          <cell r="E2491" t="str">
            <v>CNWW033622</v>
          </cell>
          <cell r="F2491" t="str">
            <v>ICDN</v>
          </cell>
          <cell r="G2491" t="str">
            <v>A2C/06/05/2</v>
          </cell>
        </row>
        <row r="2492">
          <cell r="A2492" t="str">
            <v>MSCU6814459</v>
          </cell>
          <cell r="B2492">
            <v>20</v>
          </cell>
          <cell r="C2492">
            <v>44122</v>
          </cell>
          <cell r="D2492">
            <v>3</v>
          </cell>
          <cell r="E2492" t="str">
            <v>MEDUPE00378783</v>
          </cell>
          <cell r="F2492" t="str">
            <v>ICDN</v>
          </cell>
          <cell r="G2492" t="str">
            <v>A1B/61/04/3</v>
          </cell>
        </row>
        <row r="2493">
          <cell r="A2493" t="str">
            <v>MSDU1186728</v>
          </cell>
          <cell r="B2493">
            <v>20</v>
          </cell>
          <cell r="C2493">
            <v>44122</v>
          </cell>
          <cell r="D2493">
            <v>3</v>
          </cell>
          <cell r="E2493" t="str">
            <v>MEDUPE00378784</v>
          </cell>
          <cell r="F2493" t="str">
            <v>ICDN</v>
          </cell>
          <cell r="G2493" t="str">
            <v>A1B/61/03/3</v>
          </cell>
        </row>
        <row r="2494">
          <cell r="A2494" t="str">
            <v>TCKU7681057</v>
          </cell>
          <cell r="B2494">
            <v>40</v>
          </cell>
          <cell r="C2494">
            <v>44122</v>
          </cell>
          <cell r="D2494">
            <v>3</v>
          </cell>
          <cell r="E2494" t="str">
            <v>LGWY09161</v>
          </cell>
          <cell r="F2494" t="str">
            <v>ICDN</v>
          </cell>
          <cell r="G2494" t="str">
            <v>A2C/02/02/3</v>
          </cell>
        </row>
        <row r="2495">
          <cell r="A2495" t="str">
            <v>CSNU6894951</v>
          </cell>
          <cell r="B2495">
            <v>40</v>
          </cell>
          <cell r="C2495">
            <v>44122</v>
          </cell>
          <cell r="D2495">
            <v>3</v>
          </cell>
          <cell r="E2495" t="str">
            <v>COSU6276407880</v>
          </cell>
          <cell r="F2495" t="str">
            <v>ICDN</v>
          </cell>
          <cell r="G2495" t="str">
            <v>A2C/02/05/2</v>
          </cell>
        </row>
        <row r="2496">
          <cell r="A2496" t="str">
            <v>FFAU2457431</v>
          </cell>
          <cell r="B2496">
            <v>40</v>
          </cell>
          <cell r="C2496">
            <v>44122</v>
          </cell>
          <cell r="D2496">
            <v>3</v>
          </cell>
          <cell r="E2496" t="str">
            <v>COSU6275876610</v>
          </cell>
          <cell r="F2496" t="str">
            <v>ICDN</v>
          </cell>
          <cell r="G2496" t="str">
            <v>A2C/02/06/3</v>
          </cell>
        </row>
        <row r="2497">
          <cell r="A2497" t="str">
            <v>TGHU1690309</v>
          </cell>
          <cell r="B2497">
            <v>20</v>
          </cell>
          <cell r="C2497">
            <v>44122</v>
          </cell>
          <cell r="D2497">
            <v>3</v>
          </cell>
          <cell r="E2497" t="str">
            <v>204501323</v>
          </cell>
          <cell r="F2497" t="str">
            <v>ICDN</v>
          </cell>
          <cell r="G2497" t="str">
            <v>A1B/13/02/2</v>
          </cell>
        </row>
        <row r="2498">
          <cell r="A2498" t="str">
            <v>SUDU7927690</v>
          </cell>
          <cell r="B2498">
            <v>20</v>
          </cell>
          <cell r="C2498">
            <v>44122</v>
          </cell>
          <cell r="D2498">
            <v>3</v>
          </cell>
          <cell r="E2498" t="str">
            <v>204501323</v>
          </cell>
          <cell r="F2498" t="str">
            <v>ICDN</v>
          </cell>
          <cell r="G2498" t="str">
            <v>A1B/13/03/2</v>
          </cell>
        </row>
        <row r="2499">
          <cell r="A2499" t="str">
            <v>MSKU4039285</v>
          </cell>
          <cell r="B2499">
            <v>20</v>
          </cell>
          <cell r="C2499">
            <v>44122</v>
          </cell>
          <cell r="D2499">
            <v>3</v>
          </cell>
          <cell r="E2499" t="str">
            <v>204963793</v>
          </cell>
          <cell r="F2499" t="str">
            <v>ICDN</v>
          </cell>
          <cell r="G2499" t="str">
            <v>A1B/71/05/3</v>
          </cell>
        </row>
        <row r="2500">
          <cell r="A2500" t="str">
            <v>MRKU6608516</v>
          </cell>
          <cell r="B2500">
            <v>20</v>
          </cell>
          <cell r="C2500">
            <v>44122</v>
          </cell>
          <cell r="D2500">
            <v>3</v>
          </cell>
          <cell r="E2500" t="str">
            <v>204824552</v>
          </cell>
          <cell r="F2500" t="str">
            <v>ICDN</v>
          </cell>
          <cell r="G2500" t="str">
            <v>A1B/69/04/2</v>
          </cell>
        </row>
        <row r="2501">
          <cell r="A2501" t="str">
            <v>HASU1011069</v>
          </cell>
          <cell r="B2501">
            <v>20</v>
          </cell>
          <cell r="C2501">
            <v>44122</v>
          </cell>
          <cell r="D2501">
            <v>3</v>
          </cell>
          <cell r="E2501" t="str">
            <v>204641709</v>
          </cell>
          <cell r="F2501" t="str">
            <v>ICDN</v>
          </cell>
          <cell r="G2501" t="str">
            <v>A1B/67/05/2</v>
          </cell>
        </row>
        <row r="2502">
          <cell r="A2502" t="str">
            <v>TCLU3261243</v>
          </cell>
          <cell r="B2502">
            <v>20</v>
          </cell>
          <cell r="C2502">
            <v>44122</v>
          </cell>
          <cell r="D2502">
            <v>3</v>
          </cell>
          <cell r="E2502" t="str">
            <v>205065149</v>
          </cell>
          <cell r="F2502" t="str">
            <v>ICDN</v>
          </cell>
          <cell r="G2502" t="str">
            <v>A1B/65/06/3</v>
          </cell>
        </row>
        <row r="2503">
          <cell r="A2503" t="str">
            <v>MSKU5923217</v>
          </cell>
          <cell r="B2503">
            <v>20</v>
          </cell>
          <cell r="C2503">
            <v>44122</v>
          </cell>
          <cell r="D2503">
            <v>3</v>
          </cell>
          <cell r="E2503" t="str">
            <v>205079984</v>
          </cell>
          <cell r="F2503" t="str">
            <v>ICDN</v>
          </cell>
          <cell r="G2503" t="str">
            <v>A1B/41/03/2</v>
          </cell>
        </row>
        <row r="2504">
          <cell r="A2504" t="str">
            <v>FFAU2457658</v>
          </cell>
          <cell r="B2504">
            <v>40</v>
          </cell>
          <cell r="C2504">
            <v>44122</v>
          </cell>
          <cell r="D2504">
            <v>3</v>
          </cell>
          <cell r="E2504" t="str">
            <v>COSU6275876610</v>
          </cell>
          <cell r="F2504" t="str">
            <v>ICDN</v>
          </cell>
          <cell r="G2504" t="str">
            <v>A1A/40/02/2</v>
          </cell>
        </row>
        <row r="2505">
          <cell r="A2505" t="str">
            <v>TCKU7815726</v>
          </cell>
          <cell r="B2505">
            <v>40</v>
          </cell>
          <cell r="C2505">
            <v>44122</v>
          </cell>
          <cell r="D2505">
            <v>3</v>
          </cell>
          <cell r="E2505" t="str">
            <v>COSU6276136230</v>
          </cell>
          <cell r="F2505" t="str">
            <v>ICDN</v>
          </cell>
          <cell r="G2505" t="str">
            <v>A1A/40/02/2</v>
          </cell>
        </row>
        <row r="2506">
          <cell r="A2506" t="str">
            <v>TCNU5223173</v>
          </cell>
          <cell r="B2506">
            <v>40</v>
          </cell>
          <cell r="C2506">
            <v>44122</v>
          </cell>
          <cell r="D2506">
            <v>3</v>
          </cell>
          <cell r="E2506" t="str">
            <v>OOLU2647691950</v>
          </cell>
          <cell r="F2506" t="str">
            <v>ICDN</v>
          </cell>
          <cell r="G2506" t="str">
            <v>A2C/32/04/3</v>
          </cell>
        </row>
        <row r="2507">
          <cell r="A2507" t="str">
            <v>MSKU9254589</v>
          </cell>
          <cell r="B2507">
            <v>40</v>
          </cell>
          <cell r="C2507">
            <v>44122</v>
          </cell>
          <cell r="D2507">
            <v>3</v>
          </cell>
          <cell r="E2507" t="str">
            <v>204750544</v>
          </cell>
          <cell r="F2507" t="str">
            <v>ICDN</v>
          </cell>
          <cell r="G2507" t="str">
            <v>A2C/32/04/2</v>
          </cell>
        </row>
        <row r="2508">
          <cell r="A2508" t="str">
            <v>SUDU8937054</v>
          </cell>
          <cell r="B2508">
            <v>40</v>
          </cell>
          <cell r="C2508">
            <v>44122</v>
          </cell>
          <cell r="D2508">
            <v>3</v>
          </cell>
          <cell r="E2508" t="str">
            <v>598364157</v>
          </cell>
          <cell r="F2508" t="str">
            <v>ICDN</v>
          </cell>
          <cell r="G2508" t="str">
            <v>A1A/77/02/2</v>
          </cell>
        </row>
        <row r="2509">
          <cell r="A2509" t="str">
            <v>CBHU9042441</v>
          </cell>
          <cell r="B2509">
            <v>40</v>
          </cell>
          <cell r="C2509">
            <v>44122</v>
          </cell>
          <cell r="D2509">
            <v>3</v>
          </cell>
          <cell r="E2509" t="str">
            <v>OOLU2647691950</v>
          </cell>
          <cell r="F2509" t="str">
            <v>ICDN</v>
          </cell>
          <cell r="G2509" t="str">
            <v>A2C/32/02/1</v>
          </cell>
        </row>
        <row r="2510">
          <cell r="A2510" t="str">
            <v>CMAU0814444</v>
          </cell>
          <cell r="B2510">
            <v>20</v>
          </cell>
          <cell r="C2510">
            <v>44122</v>
          </cell>
          <cell r="D2510">
            <v>3</v>
          </cell>
          <cell r="E2510" t="str">
            <v>EID0321469</v>
          </cell>
          <cell r="F2510" t="str">
            <v>ICDN</v>
          </cell>
          <cell r="G2510" t="str">
            <v>A2B/09/02/1</v>
          </cell>
        </row>
        <row r="2511">
          <cell r="A2511" t="str">
            <v>MSKU5812173</v>
          </cell>
          <cell r="B2511">
            <v>20</v>
          </cell>
          <cell r="C2511">
            <v>44122</v>
          </cell>
          <cell r="D2511">
            <v>3</v>
          </cell>
          <cell r="E2511" t="str">
            <v>204768365</v>
          </cell>
          <cell r="F2511" t="str">
            <v>ICDN</v>
          </cell>
          <cell r="G2511" t="str">
            <v>A2B/09/02/2</v>
          </cell>
        </row>
        <row r="2512">
          <cell r="A2512" t="str">
            <v>TRLU8056873</v>
          </cell>
          <cell r="B2512">
            <v>40</v>
          </cell>
          <cell r="C2512">
            <v>44122</v>
          </cell>
          <cell r="D2512">
            <v>3</v>
          </cell>
          <cell r="E2512" t="str">
            <v>205147914</v>
          </cell>
          <cell r="F2512" t="str">
            <v>ICDN</v>
          </cell>
          <cell r="G2512" t="str">
            <v>A2C/36/05/4</v>
          </cell>
        </row>
        <row r="2513">
          <cell r="A2513" t="str">
            <v>CARU3082973</v>
          </cell>
          <cell r="B2513">
            <v>20</v>
          </cell>
          <cell r="C2513">
            <v>44122</v>
          </cell>
          <cell r="D2513">
            <v>3</v>
          </cell>
          <cell r="E2513" t="str">
            <v>MEDUAP673992</v>
          </cell>
          <cell r="F2513" t="str">
            <v>ICDN</v>
          </cell>
          <cell r="G2513" t="str">
            <v>A2B/09/06/2</v>
          </cell>
        </row>
        <row r="2514">
          <cell r="A2514" t="str">
            <v>MSKU9301530</v>
          </cell>
          <cell r="B2514">
            <v>40</v>
          </cell>
          <cell r="C2514">
            <v>44122</v>
          </cell>
          <cell r="D2514">
            <v>3</v>
          </cell>
          <cell r="E2514" t="str">
            <v>205277695</v>
          </cell>
          <cell r="F2514" t="str">
            <v>ICDN</v>
          </cell>
          <cell r="G2514" t="str">
            <v>A2C/36/03/3</v>
          </cell>
        </row>
        <row r="2515">
          <cell r="A2515" t="str">
            <v>MEDU5194750</v>
          </cell>
          <cell r="B2515">
            <v>20</v>
          </cell>
          <cell r="C2515">
            <v>44122</v>
          </cell>
          <cell r="D2515">
            <v>3</v>
          </cell>
          <cell r="E2515" t="str">
            <v>MEDUM3008320</v>
          </cell>
          <cell r="F2515" t="str">
            <v>ICDN</v>
          </cell>
          <cell r="G2515" t="str">
            <v>A1B/75/06/2</v>
          </cell>
        </row>
        <row r="2516">
          <cell r="A2516" t="str">
            <v>PCIU1961743</v>
          </cell>
          <cell r="B2516">
            <v>20</v>
          </cell>
          <cell r="C2516">
            <v>44122</v>
          </cell>
          <cell r="D2516">
            <v>3</v>
          </cell>
          <cell r="E2516" t="str">
            <v>LYBN00089900</v>
          </cell>
          <cell r="F2516" t="str">
            <v>ICDN</v>
          </cell>
          <cell r="G2516" t="str">
            <v>A1B/75/06/3</v>
          </cell>
        </row>
        <row r="2517">
          <cell r="A2517" t="str">
            <v>EITU0509630</v>
          </cell>
          <cell r="B2517">
            <v>20</v>
          </cell>
          <cell r="C2517">
            <v>44122</v>
          </cell>
          <cell r="D2517">
            <v>3</v>
          </cell>
          <cell r="E2517" t="str">
            <v>504000014898</v>
          </cell>
          <cell r="F2517" t="str">
            <v>ICDN</v>
          </cell>
          <cell r="G2517" t="str">
            <v>A1B/75/05/3</v>
          </cell>
        </row>
        <row r="2518">
          <cell r="A2518" t="str">
            <v>PCIU1195308</v>
          </cell>
          <cell r="B2518">
            <v>20</v>
          </cell>
          <cell r="C2518">
            <v>44122</v>
          </cell>
          <cell r="D2518">
            <v>3</v>
          </cell>
          <cell r="E2518" t="str">
            <v>SHSP00153800</v>
          </cell>
          <cell r="F2518" t="str">
            <v>ICDN</v>
          </cell>
          <cell r="G2518" t="str">
            <v>A1B/75/04/3</v>
          </cell>
        </row>
        <row r="2519">
          <cell r="A2519" t="str">
            <v>PCIU9066478</v>
          </cell>
          <cell r="B2519">
            <v>40</v>
          </cell>
          <cell r="C2519">
            <v>44122</v>
          </cell>
          <cell r="D2519">
            <v>3</v>
          </cell>
          <cell r="E2519" t="str">
            <v>SZCD00036500</v>
          </cell>
          <cell r="F2519" t="str">
            <v>ICDN</v>
          </cell>
          <cell r="G2519" t="str">
            <v>A2A/07/02/2</v>
          </cell>
        </row>
        <row r="2520">
          <cell r="A2520" t="str">
            <v>PCIU8859100</v>
          </cell>
          <cell r="B2520">
            <v>40</v>
          </cell>
          <cell r="C2520">
            <v>44122</v>
          </cell>
          <cell r="D2520">
            <v>3</v>
          </cell>
          <cell r="E2520" t="str">
            <v>HUA000336300</v>
          </cell>
          <cell r="F2520" t="str">
            <v>ICDN</v>
          </cell>
          <cell r="G2520" t="str">
            <v>A2A/07/02/2</v>
          </cell>
        </row>
        <row r="2521">
          <cell r="A2521" t="str">
            <v>CAIU9591544</v>
          </cell>
          <cell r="B2521">
            <v>40</v>
          </cell>
          <cell r="C2521">
            <v>44122</v>
          </cell>
          <cell r="D2521">
            <v>3</v>
          </cell>
          <cell r="E2521" t="str">
            <v>MEDUMG180547</v>
          </cell>
          <cell r="F2521" t="str">
            <v>ICDN</v>
          </cell>
          <cell r="G2521" t="str">
            <v>TEMP</v>
          </cell>
        </row>
        <row r="2522">
          <cell r="A2522" t="str">
            <v>CAIU3606251</v>
          </cell>
          <cell r="B2522">
            <v>20</v>
          </cell>
          <cell r="C2522">
            <v>44122</v>
          </cell>
          <cell r="D2522">
            <v>3</v>
          </cell>
          <cell r="E2522" t="str">
            <v>CNIF015947</v>
          </cell>
          <cell r="F2522" t="str">
            <v>ICDN</v>
          </cell>
          <cell r="G2522" t="str">
            <v>A1B/73/04/3</v>
          </cell>
        </row>
        <row r="2523">
          <cell r="A2523" t="str">
            <v>CAIU9704358</v>
          </cell>
          <cell r="B2523">
            <v>40</v>
          </cell>
          <cell r="C2523">
            <v>44122</v>
          </cell>
          <cell r="D2523">
            <v>3</v>
          </cell>
          <cell r="E2523" t="str">
            <v>SHZ3020696B</v>
          </cell>
          <cell r="F2523" t="str">
            <v>ICDN</v>
          </cell>
          <cell r="G2523" t="str">
            <v>TEMP</v>
          </cell>
        </row>
        <row r="2524">
          <cell r="A2524" t="str">
            <v>GLDU9775010</v>
          </cell>
          <cell r="B2524">
            <v>20</v>
          </cell>
          <cell r="C2524">
            <v>44122</v>
          </cell>
          <cell r="D2524">
            <v>3</v>
          </cell>
          <cell r="E2524" t="str">
            <v>TXTS00470200</v>
          </cell>
          <cell r="F2524" t="str">
            <v>ICDN</v>
          </cell>
          <cell r="G2524" t="str">
            <v>CFS1D</v>
          </cell>
        </row>
        <row r="2525">
          <cell r="A2525" t="str">
            <v>MEDU6950889</v>
          </cell>
          <cell r="B2525">
            <v>20</v>
          </cell>
          <cell r="C2525">
            <v>44122</v>
          </cell>
          <cell r="D2525">
            <v>3</v>
          </cell>
          <cell r="E2525" t="str">
            <v>MEDUM3008163</v>
          </cell>
          <cell r="F2525" t="str">
            <v>ICDN</v>
          </cell>
          <cell r="G2525" t="str">
            <v>CFS1D</v>
          </cell>
        </row>
        <row r="2526">
          <cell r="A2526" t="str">
            <v>TRHU3025465</v>
          </cell>
          <cell r="B2526">
            <v>20</v>
          </cell>
          <cell r="C2526">
            <v>44122</v>
          </cell>
          <cell r="D2526">
            <v>3</v>
          </cell>
          <cell r="E2526" t="str">
            <v>WUWW013115</v>
          </cell>
          <cell r="F2526" t="str">
            <v>ICDN</v>
          </cell>
          <cell r="G2526" t="str">
            <v>A1B/75/03/3</v>
          </cell>
        </row>
        <row r="2527">
          <cell r="A2527" t="str">
            <v>FSCU9736840</v>
          </cell>
          <cell r="B2527">
            <v>40</v>
          </cell>
          <cell r="C2527">
            <v>44122</v>
          </cell>
          <cell r="D2527">
            <v>3</v>
          </cell>
          <cell r="E2527" t="str">
            <v>MEDUMG197145</v>
          </cell>
          <cell r="F2527" t="str">
            <v>ICDN</v>
          </cell>
          <cell r="G2527" t="str">
            <v>A1A/77/02/2</v>
          </cell>
        </row>
        <row r="2528">
          <cell r="A2528" t="str">
            <v>PCIU8454123</v>
          </cell>
          <cell r="B2528">
            <v>40</v>
          </cell>
          <cell r="C2528">
            <v>44122</v>
          </cell>
          <cell r="D2528">
            <v>3</v>
          </cell>
          <cell r="E2528" t="str">
            <v>SZCD00036500</v>
          </cell>
          <cell r="F2528" t="str">
            <v>ICDN</v>
          </cell>
          <cell r="G2528" t="str">
            <v>A1A/77/02/2</v>
          </cell>
        </row>
        <row r="2529">
          <cell r="A2529" t="str">
            <v>MSCU9492042</v>
          </cell>
          <cell r="B2529">
            <v>40</v>
          </cell>
          <cell r="C2529">
            <v>44122</v>
          </cell>
          <cell r="D2529">
            <v>3</v>
          </cell>
          <cell r="E2529" t="str">
            <v>MEDUMG151225</v>
          </cell>
          <cell r="F2529" t="str">
            <v>ICDN</v>
          </cell>
          <cell r="G2529" t="str">
            <v>A2C/44/06/3</v>
          </cell>
        </row>
        <row r="2530">
          <cell r="A2530" t="str">
            <v>TRLU7029683</v>
          </cell>
          <cell r="B2530">
            <v>40</v>
          </cell>
          <cell r="C2530">
            <v>44122</v>
          </cell>
          <cell r="D2530">
            <v>3</v>
          </cell>
          <cell r="E2530" t="str">
            <v>MEDUNC322132</v>
          </cell>
          <cell r="F2530" t="str">
            <v>ICDN</v>
          </cell>
          <cell r="G2530" t="str">
            <v>A1A/77/02/2</v>
          </cell>
        </row>
        <row r="2531">
          <cell r="A2531" t="str">
            <v>CAIU7608490</v>
          </cell>
          <cell r="B2531">
            <v>40</v>
          </cell>
          <cell r="C2531">
            <v>44122</v>
          </cell>
          <cell r="D2531">
            <v>3</v>
          </cell>
          <cell r="E2531" t="str">
            <v>WECC2004MBA1161</v>
          </cell>
          <cell r="F2531" t="str">
            <v>ICDN</v>
          </cell>
          <cell r="G2531" t="str">
            <v>A1D/80/04/1</v>
          </cell>
        </row>
        <row r="2532">
          <cell r="A2532" t="str">
            <v>APHU7169489</v>
          </cell>
          <cell r="B2532">
            <v>40</v>
          </cell>
          <cell r="C2532">
            <v>44122</v>
          </cell>
          <cell r="D2532">
            <v>3</v>
          </cell>
          <cell r="E2532" t="str">
            <v>SHZ3040405</v>
          </cell>
          <cell r="F2532" t="str">
            <v>ICDN</v>
          </cell>
          <cell r="G2532" t="str">
            <v>CFS1C</v>
          </cell>
        </row>
        <row r="2533">
          <cell r="A2533" t="str">
            <v>PCIU9429927</v>
          </cell>
          <cell r="B2533">
            <v>40</v>
          </cell>
          <cell r="C2533">
            <v>44122</v>
          </cell>
          <cell r="D2533">
            <v>3</v>
          </cell>
          <cell r="E2533" t="str">
            <v>SZCD00036500</v>
          </cell>
          <cell r="F2533" t="str">
            <v>ICDN</v>
          </cell>
          <cell r="G2533" t="str">
            <v>A1D/80/04/3</v>
          </cell>
        </row>
        <row r="2534">
          <cell r="A2534" t="str">
            <v>PCIU9189019</v>
          </cell>
          <cell r="B2534">
            <v>40</v>
          </cell>
          <cell r="C2534">
            <v>44122</v>
          </cell>
          <cell r="D2534">
            <v>3</v>
          </cell>
          <cell r="E2534" t="str">
            <v>SZCD00036500</v>
          </cell>
          <cell r="F2534" t="str">
            <v>ICDN</v>
          </cell>
          <cell r="G2534" t="str">
            <v>A1D/70/04/3</v>
          </cell>
        </row>
        <row r="2535">
          <cell r="A2535" t="str">
            <v>EISU9448974</v>
          </cell>
          <cell r="B2535">
            <v>40</v>
          </cell>
          <cell r="C2535">
            <v>44122</v>
          </cell>
          <cell r="D2535">
            <v>3</v>
          </cell>
          <cell r="E2535" t="str">
            <v>147000578137</v>
          </cell>
          <cell r="F2535" t="str">
            <v>ICDN</v>
          </cell>
          <cell r="G2535" t="str">
            <v>A1D/76/03/2</v>
          </cell>
        </row>
        <row r="2536">
          <cell r="A2536" t="str">
            <v>MSCU4670368</v>
          </cell>
          <cell r="B2536">
            <v>40</v>
          </cell>
          <cell r="C2536">
            <v>44122</v>
          </cell>
          <cell r="D2536">
            <v>3</v>
          </cell>
          <cell r="E2536" t="str">
            <v>MEDUGH596447</v>
          </cell>
          <cell r="F2536" t="str">
            <v>ICDN</v>
          </cell>
          <cell r="G2536" t="str">
            <v>A1D/64/04/1</v>
          </cell>
        </row>
        <row r="2537">
          <cell r="A2537" t="str">
            <v>GLDU7526404</v>
          </cell>
          <cell r="B2537">
            <v>40</v>
          </cell>
          <cell r="C2537">
            <v>44122</v>
          </cell>
          <cell r="D2537">
            <v>3</v>
          </cell>
          <cell r="E2537" t="str">
            <v>MEDUMG006544</v>
          </cell>
          <cell r="F2537" t="str">
            <v>ICDN</v>
          </cell>
          <cell r="G2537" t="str">
            <v>A1D/54/02/2</v>
          </cell>
        </row>
        <row r="2538">
          <cell r="A2538" t="str">
            <v>ESPU2028731</v>
          </cell>
          <cell r="B2538">
            <v>20</v>
          </cell>
          <cell r="C2538">
            <v>44122</v>
          </cell>
          <cell r="D2538">
            <v>3</v>
          </cell>
          <cell r="E2538" t="str">
            <v>EPIRCHNCWN212249</v>
          </cell>
          <cell r="F2538" t="str">
            <v>ICDN</v>
          </cell>
          <cell r="G2538" t="str">
            <v>A1B/37/03/1</v>
          </cell>
        </row>
        <row r="2539">
          <cell r="A2539" t="str">
            <v>MRKU9785670</v>
          </cell>
          <cell r="B2539">
            <v>20</v>
          </cell>
          <cell r="C2539">
            <v>44122</v>
          </cell>
          <cell r="D2539">
            <v>3</v>
          </cell>
          <cell r="E2539" t="str">
            <v>203174240</v>
          </cell>
          <cell r="F2539" t="str">
            <v>ICDN</v>
          </cell>
          <cell r="G2539" t="str">
            <v>DG1</v>
          </cell>
        </row>
        <row r="2540">
          <cell r="A2540" t="str">
            <v>GESU2746863</v>
          </cell>
          <cell r="B2540">
            <v>20</v>
          </cell>
          <cell r="C2540">
            <v>44122</v>
          </cell>
          <cell r="D2540">
            <v>3</v>
          </cell>
          <cell r="E2540" t="str">
            <v>ECN0182506</v>
          </cell>
          <cell r="F2540" t="str">
            <v>ICDN</v>
          </cell>
          <cell r="G2540" t="str">
            <v>DG1</v>
          </cell>
        </row>
        <row r="2541">
          <cell r="A2541" t="str">
            <v>MRKU9916472</v>
          </cell>
          <cell r="B2541">
            <v>20</v>
          </cell>
          <cell r="C2541">
            <v>44122</v>
          </cell>
          <cell r="D2541">
            <v>3</v>
          </cell>
          <cell r="E2541" t="str">
            <v>608044920</v>
          </cell>
          <cell r="F2541" t="str">
            <v>ICDN</v>
          </cell>
          <cell r="G2541" t="str">
            <v>A1B/17/06/2</v>
          </cell>
        </row>
        <row r="2542">
          <cell r="A2542" t="str">
            <v>CMAU3205950</v>
          </cell>
          <cell r="B2542">
            <v>20</v>
          </cell>
          <cell r="C2542">
            <v>44122</v>
          </cell>
          <cell r="D2542">
            <v>3</v>
          </cell>
          <cell r="E2542" t="str">
            <v>CNCC227799</v>
          </cell>
          <cell r="F2542" t="str">
            <v>ICDN</v>
          </cell>
          <cell r="G2542" t="str">
            <v>DG1</v>
          </cell>
        </row>
        <row r="2543">
          <cell r="A2543" t="str">
            <v>PCIU9354155</v>
          </cell>
          <cell r="B2543">
            <v>40</v>
          </cell>
          <cell r="C2543">
            <v>44122</v>
          </cell>
          <cell r="D2543">
            <v>3</v>
          </cell>
          <cell r="E2543" t="str">
            <v>SZCD00036500</v>
          </cell>
          <cell r="F2543" t="str">
            <v>ICDN</v>
          </cell>
          <cell r="G2543" t="str">
            <v>A1D/76/03/1</v>
          </cell>
        </row>
        <row r="2544">
          <cell r="A2544" t="str">
            <v>PCIU8803267</v>
          </cell>
          <cell r="B2544">
            <v>40</v>
          </cell>
          <cell r="C2544">
            <v>44122</v>
          </cell>
          <cell r="D2544">
            <v>3</v>
          </cell>
          <cell r="E2544" t="str">
            <v>NGCN00058000</v>
          </cell>
          <cell r="F2544" t="str">
            <v>ICDN</v>
          </cell>
          <cell r="G2544" t="str">
            <v>A2C/44/05/3</v>
          </cell>
        </row>
        <row r="2545">
          <cell r="A2545" t="str">
            <v>SUDU7660155</v>
          </cell>
          <cell r="B2545">
            <v>20</v>
          </cell>
          <cell r="C2545">
            <v>44122</v>
          </cell>
          <cell r="D2545">
            <v>3</v>
          </cell>
          <cell r="E2545">
            <v>205127953</v>
          </cell>
          <cell r="F2545" t="str">
            <v>ICDN</v>
          </cell>
          <cell r="G2545" t="str">
            <v>A1B/21/06/2</v>
          </cell>
        </row>
        <row r="2546">
          <cell r="A2546" t="str">
            <v>MSKU3550161</v>
          </cell>
          <cell r="B2546">
            <v>20</v>
          </cell>
          <cell r="C2546">
            <v>44122</v>
          </cell>
          <cell r="D2546">
            <v>3</v>
          </cell>
          <cell r="E2546" t="str">
            <v>205262647</v>
          </cell>
          <cell r="F2546" t="str">
            <v>ICDN</v>
          </cell>
          <cell r="G2546" t="str">
            <v>A1B/35/04/2</v>
          </cell>
        </row>
        <row r="2547">
          <cell r="A2547" t="str">
            <v>SUDU1932765</v>
          </cell>
          <cell r="B2547">
            <v>20</v>
          </cell>
          <cell r="C2547">
            <v>44122</v>
          </cell>
          <cell r="D2547">
            <v>3</v>
          </cell>
          <cell r="E2547" t="str">
            <v>911195950</v>
          </cell>
          <cell r="F2547" t="str">
            <v>ICDN</v>
          </cell>
          <cell r="G2547" t="str">
            <v>DG1</v>
          </cell>
        </row>
        <row r="2548">
          <cell r="A2548" t="str">
            <v>GCXU5182277</v>
          </cell>
          <cell r="B2548">
            <v>40</v>
          </cell>
          <cell r="C2548">
            <v>44122</v>
          </cell>
          <cell r="D2548">
            <v>3</v>
          </cell>
          <cell r="E2548" t="str">
            <v>SHSJ00049900</v>
          </cell>
          <cell r="F2548" t="str">
            <v>ICDN</v>
          </cell>
          <cell r="G2548" t="str">
            <v>CFS1C</v>
          </cell>
        </row>
        <row r="2549">
          <cell r="A2549" t="str">
            <v>TCLU7075592</v>
          </cell>
          <cell r="B2549">
            <v>40</v>
          </cell>
          <cell r="C2549">
            <v>44122</v>
          </cell>
          <cell r="D2549">
            <v>3</v>
          </cell>
          <cell r="E2549" t="str">
            <v>AMC0951773</v>
          </cell>
          <cell r="F2549" t="str">
            <v>ICDN</v>
          </cell>
          <cell r="G2549" t="str">
            <v>A2C/22/03/3</v>
          </cell>
        </row>
        <row r="2550">
          <cell r="A2550" t="str">
            <v>PCIU9089724</v>
          </cell>
          <cell r="B2550">
            <v>40</v>
          </cell>
          <cell r="C2550">
            <v>44122</v>
          </cell>
          <cell r="D2550">
            <v>3</v>
          </cell>
          <cell r="E2550" t="str">
            <v>TXSV01239900</v>
          </cell>
          <cell r="F2550" t="str">
            <v>ICDN</v>
          </cell>
          <cell r="G2550" t="str">
            <v>A2C/22/02/2</v>
          </cell>
        </row>
        <row r="2551">
          <cell r="A2551" t="str">
            <v>PCIU8997861</v>
          </cell>
          <cell r="B2551">
            <v>40</v>
          </cell>
          <cell r="C2551">
            <v>44122</v>
          </cell>
          <cell r="D2551">
            <v>3</v>
          </cell>
          <cell r="E2551" t="str">
            <v>SHHX00092400</v>
          </cell>
          <cell r="F2551" t="str">
            <v>ICDN</v>
          </cell>
          <cell r="G2551" t="str">
            <v>A2C/22/04/2</v>
          </cell>
        </row>
        <row r="2552">
          <cell r="A2552" t="str">
            <v>PCIU9455417</v>
          </cell>
          <cell r="B2552">
            <v>40</v>
          </cell>
          <cell r="C2552">
            <v>44122</v>
          </cell>
          <cell r="D2552">
            <v>3</v>
          </cell>
          <cell r="E2552" t="str">
            <v>SZCD00036500</v>
          </cell>
          <cell r="F2552" t="str">
            <v>ICDN</v>
          </cell>
          <cell r="G2552" t="str">
            <v>A2D/16/04/2</v>
          </cell>
        </row>
        <row r="2553">
          <cell r="A2553" t="str">
            <v>TGHU0757223</v>
          </cell>
          <cell r="B2553">
            <v>20</v>
          </cell>
          <cell r="C2553">
            <v>44122</v>
          </cell>
          <cell r="D2553">
            <v>3</v>
          </cell>
          <cell r="E2553" t="str">
            <v>CFA0361363</v>
          </cell>
          <cell r="F2553" t="str">
            <v>ICDN</v>
          </cell>
          <cell r="G2553" t="str">
            <v>A1B/73/06/2</v>
          </cell>
        </row>
        <row r="2554">
          <cell r="A2554" t="str">
            <v>MRKU9052755</v>
          </cell>
          <cell r="B2554">
            <v>20</v>
          </cell>
          <cell r="C2554">
            <v>44122</v>
          </cell>
          <cell r="D2554">
            <v>3</v>
          </cell>
          <cell r="E2554" t="str">
            <v>203174128</v>
          </cell>
          <cell r="F2554" t="str">
            <v>ICDN</v>
          </cell>
          <cell r="G2554" t="str">
            <v>DG1</v>
          </cell>
        </row>
        <row r="2555">
          <cell r="A2555" t="str">
            <v>UETU2156777</v>
          </cell>
          <cell r="B2555">
            <v>20</v>
          </cell>
          <cell r="C2555">
            <v>44122</v>
          </cell>
          <cell r="D2555">
            <v>3</v>
          </cell>
          <cell r="E2555" t="str">
            <v>COSU6274122720</v>
          </cell>
          <cell r="F2555" t="str">
            <v>ICDN</v>
          </cell>
          <cell r="G2555" t="str">
            <v>DG1</v>
          </cell>
        </row>
        <row r="2556">
          <cell r="A2556" t="str">
            <v>GESU1436436</v>
          </cell>
          <cell r="B2556">
            <v>20</v>
          </cell>
          <cell r="C2556">
            <v>44122</v>
          </cell>
          <cell r="D2556">
            <v>3</v>
          </cell>
          <cell r="E2556" t="str">
            <v>QDWL192895</v>
          </cell>
          <cell r="F2556" t="str">
            <v>ICDN</v>
          </cell>
          <cell r="G2556" t="str">
            <v>CFS1</v>
          </cell>
        </row>
        <row r="2557">
          <cell r="A2557" t="str">
            <v>FCIU4155680</v>
          </cell>
          <cell r="B2557">
            <v>20</v>
          </cell>
          <cell r="C2557">
            <v>44122</v>
          </cell>
          <cell r="D2557">
            <v>3</v>
          </cell>
          <cell r="E2557" t="str">
            <v>MEDUM3008338</v>
          </cell>
          <cell r="F2557" t="str">
            <v>ICDN</v>
          </cell>
          <cell r="G2557" t="str">
            <v>A1B/69/03/3</v>
          </cell>
        </row>
        <row r="2558">
          <cell r="A2558" t="str">
            <v>TCLU2654267</v>
          </cell>
          <cell r="B2558">
            <v>20</v>
          </cell>
          <cell r="C2558">
            <v>44122</v>
          </cell>
          <cell r="D2558">
            <v>3</v>
          </cell>
          <cell r="E2558" t="str">
            <v>MEDUM3004493</v>
          </cell>
          <cell r="F2558" t="str">
            <v>ICDN</v>
          </cell>
          <cell r="G2558" t="str">
            <v>A1B/65/05/3</v>
          </cell>
        </row>
        <row r="2559">
          <cell r="A2559" t="str">
            <v>EISU9458632</v>
          </cell>
          <cell r="B2559">
            <v>40</v>
          </cell>
          <cell r="C2559">
            <v>44122</v>
          </cell>
          <cell r="D2559">
            <v>3</v>
          </cell>
          <cell r="E2559" t="str">
            <v>100050303101</v>
          </cell>
          <cell r="F2559" t="str">
            <v>ICDN</v>
          </cell>
          <cell r="G2559" t="str">
            <v>A2A/07/02/2</v>
          </cell>
        </row>
        <row r="2560">
          <cell r="A2560" t="str">
            <v>TGHU7301512</v>
          </cell>
          <cell r="B2560">
            <v>40</v>
          </cell>
          <cell r="C2560">
            <v>44122</v>
          </cell>
          <cell r="D2560">
            <v>3</v>
          </cell>
          <cell r="E2560" t="str">
            <v>MEDUMG183350</v>
          </cell>
          <cell r="F2560" t="str">
            <v>ICDN</v>
          </cell>
          <cell r="G2560" t="str">
            <v>A2C/22/05/3</v>
          </cell>
        </row>
        <row r="2561">
          <cell r="A2561" t="str">
            <v>XINU8083770</v>
          </cell>
          <cell r="B2561">
            <v>40</v>
          </cell>
          <cell r="C2561">
            <v>44122</v>
          </cell>
          <cell r="D2561">
            <v>3</v>
          </cell>
          <cell r="E2561" t="str">
            <v>MEDUUB910237</v>
          </cell>
          <cell r="F2561" t="str">
            <v>ICDN</v>
          </cell>
          <cell r="G2561" t="str">
            <v>TEMP</v>
          </cell>
        </row>
        <row r="2562">
          <cell r="A2562" t="str">
            <v>PCIU8452882</v>
          </cell>
          <cell r="B2562">
            <v>40</v>
          </cell>
          <cell r="C2562">
            <v>44122</v>
          </cell>
          <cell r="D2562">
            <v>3</v>
          </cell>
          <cell r="E2562" t="str">
            <v>SZCD00036500</v>
          </cell>
          <cell r="F2562" t="str">
            <v>ICDN</v>
          </cell>
          <cell r="G2562" t="str">
            <v>A2C/22/06/3</v>
          </cell>
        </row>
        <row r="2563">
          <cell r="A2563" t="str">
            <v>TCNU5048527</v>
          </cell>
          <cell r="B2563">
            <v>40</v>
          </cell>
          <cell r="C2563">
            <v>44122</v>
          </cell>
          <cell r="D2563">
            <v>3</v>
          </cell>
          <cell r="E2563" t="str">
            <v>GGZ1147162</v>
          </cell>
          <cell r="F2563" t="str">
            <v>ICDN</v>
          </cell>
          <cell r="G2563" t="str">
            <v>A2D/16/05/1</v>
          </cell>
        </row>
        <row r="2564">
          <cell r="A2564" t="str">
            <v>GAOU6401758</v>
          </cell>
          <cell r="B2564">
            <v>40</v>
          </cell>
          <cell r="C2564">
            <v>44122</v>
          </cell>
          <cell r="D2564">
            <v>3</v>
          </cell>
          <cell r="E2564" t="str">
            <v>142050540345</v>
          </cell>
          <cell r="F2564" t="str">
            <v>ICDN</v>
          </cell>
          <cell r="G2564" t="str">
            <v>A2A/07/02/2</v>
          </cell>
        </row>
        <row r="2565">
          <cell r="A2565" t="str">
            <v>CMAU7576610</v>
          </cell>
          <cell r="B2565">
            <v>40</v>
          </cell>
          <cell r="C2565">
            <v>44122</v>
          </cell>
          <cell r="D2565">
            <v>3</v>
          </cell>
          <cell r="E2565" t="str">
            <v>CNWW033755</v>
          </cell>
          <cell r="F2565" t="str">
            <v>ICDN</v>
          </cell>
          <cell r="G2565" t="str">
            <v>A2A/07/02/2</v>
          </cell>
        </row>
        <row r="2566">
          <cell r="A2566" t="str">
            <v>LTIU8002518</v>
          </cell>
          <cell r="B2566">
            <v>40</v>
          </cell>
          <cell r="C2566">
            <v>44122</v>
          </cell>
          <cell r="D2566">
            <v>3</v>
          </cell>
          <cell r="E2566" t="str">
            <v>142052756906</v>
          </cell>
          <cell r="F2566" t="str">
            <v>ICDN</v>
          </cell>
          <cell r="G2566" t="str">
            <v>A2C/06/06/2</v>
          </cell>
        </row>
        <row r="2567">
          <cell r="A2567" t="str">
            <v>TEMU6443552</v>
          </cell>
          <cell r="B2567">
            <v>40</v>
          </cell>
          <cell r="C2567">
            <v>44122</v>
          </cell>
          <cell r="D2567">
            <v>3</v>
          </cell>
          <cell r="E2567" t="str">
            <v>100050291226</v>
          </cell>
          <cell r="F2567" t="str">
            <v>ICDN</v>
          </cell>
          <cell r="G2567" t="str">
            <v>A1D/15/02/2</v>
          </cell>
        </row>
        <row r="2568">
          <cell r="A2568" t="str">
            <v>TLLU4486936</v>
          </cell>
          <cell r="B2568">
            <v>40</v>
          </cell>
          <cell r="C2568">
            <v>44122</v>
          </cell>
          <cell r="D2568">
            <v>3</v>
          </cell>
          <cell r="E2568" t="str">
            <v>COSU6273637030</v>
          </cell>
          <cell r="F2568" t="str">
            <v>ICDN</v>
          </cell>
          <cell r="G2568" t="str">
            <v>M0B/14/02/1</v>
          </cell>
        </row>
        <row r="2569">
          <cell r="A2569" t="str">
            <v>MSKU6614892</v>
          </cell>
          <cell r="B2569">
            <v>40</v>
          </cell>
          <cell r="C2569">
            <v>44122</v>
          </cell>
          <cell r="D2569">
            <v>3</v>
          </cell>
          <cell r="E2569" t="str">
            <v>205080075</v>
          </cell>
          <cell r="F2569" t="str">
            <v>ICDN</v>
          </cell>
          <cell r="G2569" t="str">
            <v>A1C/06/06/1</v>
          </cell>
        </row>
        <row r="2570">
          <cell r="A2570" t="str">
            <v>MRKU0333793</v>
          </cell>
          <cell r="B2570">
            <v>40</v>
          </cell>
          <cell r="C2570">
            <v>44122</v>
          </cell>
          <cell r="D2570">
            <v>3</v>
          </cell>
          <cell r="E2570" t="str">
            <v>204517194</v>
          </cell>
          <cell r="F2570" t="str">
            <v>ICDN</v>
          </cell>
          <cell r="G2570" t="str">
            <v>A1A/42/02/2</v>
          </cell>
        </row>
        <row r="2571">
          <cell r="A2571" t="str">
            <v>MRKU1109617</v>
          </cell>
          <cell r="B2571">
            <v>40</v>
          </cell>
          <cell r="C2571">
            <v>44122</v>
          </cell>
          <cell r="D2571">
            <v>3</v>
          </cell>
          <cell r="E2571" t="str">
            <v>204715773</v>
          </cell>
          <cell r="F2571" t="str">
            <v>ICDN</v>
          </cell>
          <cell r="G2571" t="str">
            <v>M0B/28/02/2</v>
          </cell>
        </row>
        <row r="2572">
          <cell r="A2572" t="str">
            <v>FCIU9840901</v>
          </cell>
          <cell r="B2572">
            <v>40</v>
          </cell>
          <cell r="C2572">
            <v>44122</v>
          </cell>
          <cell r="D2572">
            <v>3</v>
          </cell>
          <cell r="E2572" t="str">
            <v>COSU6276951170</v>
          </cell>
          <cell r="F2572" t="str">
            <v>ICDN</v>
          </cell>
          <cell r="G2572" t="str">
            <v>A1A/42/02/2</v>
          </cell>
        </row>
        <row r="2573">
          <cell r="A2573" t="str">
            <v>GESU5884017</v>
          </cell>
          <cell r="B2573">
            <v>40</v>
          </cell>
          <cell r="C2573">
            <v>44122</v>
          </cell>
          <cell r="D2573">
            <v>3</v>
          </cell>
          <cell r="E2573" t="e">
            <v>#N/A</v>
          </cell>
          <cell r="F2573" t="str">
            <v>ICDN</v>
          </cell>
          <cell r="G2573" t="str">
            <v>A1C/06/05/1</v>
          </cell>
        </row>
        <row r="2574">
          <cell r="A2574" t="str">
            <v>FSCU9828063</v>
          </cell>
          <cell r="B2574">
            <v>40</v>
          </cell>
          <cell r="C2574">
            <v>44122</v>
          </cell>
          <cell r="D2574">
            <v>3</v>
          </cell>
          <cell r="E2574" t="e">
            <v>#N/A</v>
          </cell>
          <cell r="F2574" t="str">
            <v>ICDN</v>
          </cell>
          <cell r="G2574" t="str">
            <v>A1A/42/02/2</v>
          </cell>
        </row>
        <row r="2575">
          <cell r="A2575" t="str">
            <v>MRKU7048524</v>
          </cell>
          <cell r="B2575">
            <v>20</v>
          </cell>
          <cell r="C2575">
            <v>44122</v>
          </cell>
          <cell r="D2575">
            <v>3</v>
          </cell>
          <cell r="E2575" t="str">
            <v>205127857</v>
          </cell>
          <cell r="F2575" t="str">
            <v>ICDN</v>
          </cell>
          <cell r="G2575" t="str">
            <v>M0B/53/02/1</v>
          </cell>
        </row>
        <row r="2576">
          <cell r="A2576" t="str">
            <v>MRKU9018107</v>
          </cell>
          <cell r="B2576">
            <v>20</v>
          </cell>
          <cell r="C2576">
            <v>44122</v>
          </cell>
          <cell r="D2576">
            <v>3</v>
          </cell>
          <cell r="E2576" t="str">
            <v>205045936</v>
          </cell>
          <cell r="F2576" t="str">
            <v>ICDN</v>
          </cell>
          <cell r="G2576" t="str">
            <v>M0B/51/02/2</v>
          </cell>
        </row>
        <row r="2577">
          <cell r="A2577" t="str">
            <v>PCIU9385618</v>
          </cell>
          <cell r="B2577">
            <v>40</v>
          </cell>
          <cell r="C2577">
            <v>44122</v>
          </cell>
          <cell r="D2577">
            <v>3</v>
          </cell>
          <cell r="E2577" t="str">
            <v>SZCD00036500</v>
          </cell>
          <cell r="F2577" t="str">
            <v>ICDN</v>
          </cell>
          <cell r="G2577" t="str">
            <v>A1D/48/02/2</v>
          </cell>
        </row>
        <row r="2578">
          <cell r="A2578" t="str">
            <v>TCNU2368466</v>
          </cell>
          <cell r="B2578">
            <v>40</v>
          </cell>
          <cell r="C2578">
            <v>44122</v>
          </cell>
          <cell r="D2578">
            <v>3</v>
          </cell>
          <cell r="E2578" t="str">
            <v>MEDUNC322132</v>
          </cell>
          <cell r="F2578" t="str">
            <v>ICDN</v>
          </cell>
          <cell r="G2578" t="str">
            <v>A1C/06/05/2</v>
          </cell>
        </row>
        <row r="2579">
          <cell r="A2579" t="str">
            <v>MRKU2414343</v>
          </cell>
          <cell r="B2579">
            <v>40</v>
          </cell>
          <cell r="C2579">
            <v>44122</v>
          </cell>
          <cell r="D2579">
            <v>3</v>
          </cell>
          <cell r="E2579" t="str">
            <v>204715773</v>
          </cell>
          <cell r="F2579" t="str">
            <v>ICDN</v>
          </cell>
          <cell r="G2579" t="str">
            <v>M0B/62/02/1</v>
          </cell>
        </row>
        <row r="2580">
          <cell r="A2580" t="str">
            <v>BSIU2018156</v>
          </cell>
          <cell r="B2580">
            <v>20</v>
          </cell>
          <cell r="C2580">
            <v>44122</v>
          </cell>
          <cell r="D2580">
            <v>3</v>
          </cell>
          <cell r="E2580" t="str">
            <v>204993651</v>
          </cell>
          <cell r="F2580" t="str">
            <v>ICDN</v>
          </cell>
          <cell r="G2580" t="str">
            <v>CFS1</v>
          </cell>
        </row>
        <row r="2581">
          <cell r="A2581" t="str">
            <v>MRKU5525058</v>
          </cell>
          <cell r="B2581">
            <v>40</v>
          </cell>
          <cell r="C2581">
            <v>44122</v>
          </cell>
          <cell r="D2581">
            <v>3</v>
          </cell>
          <cell r="E2581" t="str">
            <v>204715773</v>
          </cell>
          <cell r="F2581" t="str">
            <v>ICDN</v>
          </cell>
          <cell r="G2581" t="str">
            <v>A1C/06/06/3</v>
          </cell>
        </row>
        <row r="2582">
          <cell r="A2582" t="str">
            <v>DFSU1563785</v>
          </cell>
          <cell r="B2582">
            <v>20</v>
          </cell>
          <cell r="C2582">
            <v>44122</v>
          </cell>
          <cell r="D2582">
            <v>3</v>
          </cell>
          <cell r="E2582" t="str">
            <v>EPIRINDDEL209454</v>
          </cell>
          <cell r="F2582" t="str">
            <v>ICDN</v>
          </cell>
          <cell r="G2582" t="str">
            <v>TEMP</v>
          </cell>
        </row>
        <row r="2583">
          <cell r="A2583" t="str">
            <v>HMCU3022940</v>
          </cell>
          <cell r="B2583">
            <v>20</v>
          </cell>
          <cell r="C2583">
            <v>44122</v>
          </cell>
          <cell r="D2583">
            <v>3</v>
          </cell>
          <cell r="E2583" t="e">
            <v>#N/A</v>
          </cell>
          <cell r="F2583" t="str">
            <v>ICDN</v>
          </cell>
          <cell r="G2583" t="str">
            <v>TEMP</v>
          </cell>
        </row>
        <row r="2584">
          <cell r="A2584" t="str">
            <v>PONU1713526</v>
          </cell>
          <cell r="B2584">
            <v>40</v>
          </cell>
          <cell r="C2584">
            <v>44122</v>
          </cell>
          <cell r="D2584">
            <v>3</v>
          </cell>
          <cell r="E2584" t="str">
            <v>204715773</v>
          </cell>
          <cell r="F2584" t="str">
            <v>ICDN</v>
          </cell>
          <cell r="G2584" t="str">
            <v>A1A/42/02/2</v>
          </cell>
        </row>
        <row r="2585">
          <cell r="A2585" t="str">
            <v>DRYU2585200</v>
          </cell>
          <cell r="B2585">
            <v>20</v>
          </cell>
          <cell r="C2585">
            <v>44122</v>
          </cell>
          <cell r="D2585">
            <v>3</v>
          </cell>
          <cell r="E2585" t="str">
            <v>156000266533</v>
          </cell>
          <cell r="F2585" t="str">
            <v>ICDN</v>
          </cell>
          <cell r="G2585" t="str">
            <v>M1B/23/02/2</v>
          </cell>
        </row>
        <row r="2586">
          <cell r="A2586" t="str">
            <v>MEDU4775684</v>
          </cell>
          <cell r="B2586">
            <v>40</v>
          </cell>
          <cell r="C2586">
            <v>44122</v>
          </cell>
          <cell r="D2586">
            <v>3</v>
          </cell>
          <cell r="E2586" t="str">
            <v>MEDUC0409200</v>
          </cell>
          <cell r="F2586" t="str">
            <v>ICDN</v>
          </cell>
          <cell r="G2586" t="str">
            <v>A1A/42/02/2</v>
          </cell>
        </row>
        <row r="2587">
          <cell r="A2587" t="str">
            <v>MRKU5046311</v>
          </cell>
          <cell r="B2587">
            <v>40</v>
          </cell>
          <cell r="C2587">
            <v>44122</v>
          </cell>
          <cell r="D2587">
            <v>3</v>
          </cell>
          <cell r="E2587" t="str">
            <v>204715959</v>
          </cell>
          <cell r="F2587" t="str">
            <v>ICDN</v>
          </cell>
          <cell r="G2587" t="str">
            <v>M1B/31/02/2</v>
          </cell>
        </row>
        <row r="2588">
          <cell r="A2588" t="str">
            <v>BSIU9017491</v>
          </cell>
          <cell r="B2588">
            <v>40</v>
          </cell>
          <cell r="C2588">
            <v>44122</v>
          </cell>
          <cell r="D2588">
            <v>3</v>
          </cell>
          <cell r="E2588" t="e">
            <v>#N/A</v>
          </cell>
          <cell r="F2588" t="str">
            <v>ICDN</v>
          </cell>
          <cell r="G2588" t="str">
            <v>M1B/37/02/2</v>
          </cell>
        </row>
        <row r="2589">
          <cell r="A2589" t="str">
            <v>MRKU0577362</v>
          </cell>
          <cell r="B2589">
            <v>40</v>
          </cell>
          <cell r="C2589">
            <v>44122</v>
          </cell>
          <cell r="D2589">
            <v>3</v>
          </cell>
          <cell r="E2589" t="str">
            <v>204715773</v>
          </cell>
          <cell r="F2589" t="str">
            <v>ICDN</v>
          </cell>
          <cell r="G2589" t="str">
            <v>M1B/47/02/1</v>
          </cell>
        </row>
        <row r="2590">
          <cell r="A2590" t="str">
            <v>TCKU3677423</v>
          </cell>
          <cell r="B2590">
            <v>20</v>
          </cell>
          <cell r="C2590">
            <v>44122</v>
          </cell>
          <cell r="D2590">
            <v>3</v>
          </cell>
          <cell r="E2590" t="str">
            <v>MEDUMV730996</v>
          </cell>
          <cell r="F2590" t="str">
            <v>ICDN</v>
          </cell>
          <cell r="G2590" t="str">
            <v>TEMP</v>
          </cell>
        </row>
        <row r="2591">
          <cell r="A2591" t="str">
            <v>MRKU0595427</v>
          </cell>
          <cell r="B2591">
            <v>40</v>
          </cell>
          <cell r="C2591">
            <v>44122</v>
          </cell>
          <cell r="D2591">
            <v>3</v>
          </cell>
          <cell r="E2591" t="str">
            <v>204715773</v>
          </cell>
          <cell r="F2591" t="str">
            <v>ICDN</v>
          </cell>
          <cell r="G2591" t="str">
            <v>TEMP</v>
          </cell>
        </row>
        <row r="2592">
          <cell r="A2592" t="str">
            <v>MSCU9185961</v>
          </cell>
          <cell r="B2592">
            <v>40</v>
          </cell>
          <cell r="C2592">
            <v>44122</v>
          </cell>
          <cell r="D2592">
            <v>3</v>
          </cell>
          <cell r="E2592" t="str">
            <v>MEDUMG215103</v>
          </cell>
          <cell r="F2592" t="str">
            <v>ICDN</v>
          </cell>
          <cell r="G2592" t="str">
            <v>M1B/69/02/2</v>
          </cell>
        </row>
        <row r="2593">
          <cell r="A2593" t="str">
            <v>BMOU2163164</v>
          </cell>
          <cell r="B2593">
            <v>20</v>
          </cell>
          <cell r="C2593">
            <v>44122</v>
          </cell>
          <cell r="D2593">
            <v>3</v>
          </cell>
          <cell r="E2593" t="str">
            <v>EID0322044</v>
          </cell>
          <cell r="F2593" t="str">
            <v>ICDN</v>
          </cell>
          <cell r="G2593" t="str">
            <v>M1B/73/02/1</v>
          </cell>
        </row>
        <row r="2594">
          <cell r="A2594" t="str">
            <v>FCIU2657041</v>
          </cell>
          <cell r="B2594">
            <v>20</v>
          </cell>
          <cell r="C2594">
            <v>44122</v>
          </cell>
          <cell r="D2594">
            <v>3</v>
          </cell>
          <cell r="E2594" t="str">
            <v>EPIRINDDEL209475</v>
          </cell>
          <cell r="F2594" t="str">
            <v>ICDN</v>
          </cell>
          <cell r="G2594" t="str">
            <v>M1B/71/02/1</v>
          </cell>
        </row>
        <row r="2595">
          <cell r="A2595" t="str">
            <v>BSIU3125966</v>
          </cell>
          <cell r="B2595">
            <v>20</v>
          </cell>
          <cell r="C2595">
            <v>44122</v>
          </cell>
          <cell r="D2595">
            <v>3</v>
          </cell>
          <cell r="E2595" t="str">
            <v>CFA0356377</v>
          </cell>
          <cell r="F2595" t="str">
            <v>ICDN</v>
          </cell>
          <cell r="G2595" t="str">
            <v>M1B/79/02/1</v>
          </cell>
        </row>
        <row r="2596">
          <cell r="A2596" t="str">
            <v>MLDU8424487</v>
          </cell>
          <cell r="B2596">
            <v>40</v>
          </cell>
          <cell r="C2596">
            <v>44122</v>
          </cell>
          <cell r="D2596">
            <v>3</v>
          </cell>
          <cell r="E2596" t="str">
            <v>COSU6273544530</v>
          </cell>
          <cell r="F2596" t="str">
            <v>ICDN</v>
          </cell>
          <cell r="G2596" t="str">
            <v>M1B/81/02/2</v>
          </cell>
        </row>
        <row r="2597">
          <cell r="A2597" t="str">
            <v>CMAU5675784</v>
          </cell>
          <cell r="B2597">
            <v>40</v>
          </cell>
          <cell r="C2597">
            <v>44122</v>
          </cell>
          <cell r="D2597">
            <v>3</v>
          </cell>
          <cell r="E2597" t="str">
            <v>ZSN0356421</v>
          </cell>
          <cell r="F2597" t="str">
            <v>ICDN</v>
          </cell>
          <cell r="G2597" t="str">
            <v>M2B/02/02/2</v>
          </cell>
        </row>
        <row r="2598">
          <cell r="A2598" t="str">
            <v>MSKU1147650</v>
          </cell>
          <cell r="B2598">
            <v>40</v>
          </cell>
          <cell r="C2598">
            <v>44122</v>
          </cell>
          <cell r="D2598">
            <v>3</v>
          </cell>
          <cell r="E2598" t="str">
            <v>205036431</v>
          </cell>
          <cell r="F2598" t="str">
            <v>ICDN</v>
          </cell>
          <cell r="G2598" t="str">
            <v>A1C/06/05/3</v>
          </cell>
        </row>
        <row r="2599">
          <cell r="A2599" t="str">
            <v>MRKU6633210</v>
          </cell>
          <cell r="B2599">
            <v>20</v>
          </cell>
          <cell r="C2599">
            <v>44122</v>
          </cell>
          <cell r="D2599">
            <v>3</v>
          </cell>
          <cell r="E2599" t="str">
            <v>596590935</v>
          </cell>
          <cell r="F2599" t="str">
            <v>ICDN</v>
          </cell>
          <cell r="G2599" t="str">
            <v>CFS1</v>
          </cell>
        </row>
        <row r="2600">
          <cell r="A2600" t="str">
            <v>MRKU1093803</v>
          </cell>
          <cell r="B2600">
            <v>40</v>
          </cell>
          <cell r="C2600">
            <v>44122</v>
          </cell>
          <cell r="D2600">
            <v>3</v>
          </cell>
          <cell r="E2600" t="str">
            <v>204517194</v>
          </cell>
          <cell r="F2600" t="str">
            <v>ICDN</v>
          </cell>
          <cell r="G2600" t="str">
            <v>M2B/02/02/2</v>
          </cell>
        </row>
        <row r="2601">
          <cell r="A2601" t="str">
            <v>TGHU6468491</v>
          </cell>
          <cell r="B2601">
            <v>40</v>
          </cell>
          <cell r="C2601">
            <v>44122</v>
          </cell>
          <cell r="D2601">
            <v>3</v>
          </cell>
          <cell r="E2601" t="e">
            <v>#N/A</v>
          </cell>
          <cell r="F2601" t="str">
            <v>ICDN</v>
          </cell>
          <cell r="G2601" t="str">
            <v>A1A/42/02/2</v>
          </cell>
        </row>
        <row r="2602">
          <cell r="A2602" t="str">
            <v>PONU0108346</v>
          </cell>
          <cell r="B2602">
            <v>20</v>
          </cell>
          <cell r="C2602">
            <v>44122</v>
          </cell>
          <cell r="D2602">
            <v>3</v>
          </cell>
          <cell r="E2602" t="e">
            <v>#N/A</v>
          </cell>
          <cell r="F2602" t="str">
            <v>ICDN</v>
          </cell>
          <cell r="G2602" t="str">
            <v>A1B/19/04/2</v>
          </cell>
        </row>
        <row r="2603">
          <cell r="A2603" t="str">
            <v>CSNU8068310</v>
          </cell>
          <cell r="B2603">
            <v>40</v>
          </cell>
          <cell r="C2603">
            <v>44122</v>
          </cell>
          <cell r="D2603">
            <v>3</v>
          </cell>
          <cell r="E2603" t="str">
            <v>COSU6276577070</v>
          </cell>
          <cell r="F2603" t="str">
            <v>ICDN</v>
          </cell>
          <cell r="G2603" t="str">
            <v>A1A/42/02/2</v>
          </cell>
        </row>
        <row r="2604">
          <cell r="A2604" t="str">
            <v>UETU2197138</v>
          </cell>
          <cell r="B2604">
            <v>20</v>
          </cell>
          <cell r="C2604">
            <v>44122</v>
          </cell>
          <cell r="D2604">
            <v>3</v>
          </cell>
          <cell r="E2604" t="str">
            <v>NBSY034718</v>
          </cell>
          <cell r="F2604" t="str">
            <v>ICDN</v>
          </cell>
          <cell r="G2604" t="str">
            <v>CFS1</v>
          </cell>
        </row>
        <row r="2605">
          <cell r="A2605" t="str">
            <v>EISU3981780</v>
          </cell>
          <cell r="B2605">
            <v>20</v>
          </cell>
          <cell r="C2605">
            <v>44122</v>
          </cell>
          <cell r="D2605">
            <v>3</v>
          </cell>
          <cell r="E2605" t="str">
            <v>156000266533</v>
          </cell>
          <cell r="F2605" t="str">
            <v>ICDN</v>
          </cell>
          <cell r="G2605" t="str">
            <v>CFS1</v>
          </cell>
        </row>
        <row r="2606">
          <cell r="A2606" t="str">
            <v>TGBU2250426</v>
          </cell>
          <cell r="B2606">
            <v>20</v>
          </cell>
          <cell r="C2606">
            <v>44122</v>
          </cell>
          <cell r="D2606">
            <v>3</v>
          </cell>
          <cell r="E2606" t="str">
            <v>HLCUSHA2006DGHV5</v>
          </cell>
          <cell r="F2606" t="str">
            <v>ICDN</v>
          </cell>
          <cell r="G2606" t="str">
            <v>TEMP</v>
          </cell>
        </row>
        <row r="2607">
          <cell r="A2607" t="str">
            <v>MSKU5871387</v>
          </cell>
          <cell r="B2607">
            <v>20</v>
          </cell>
          <cell r="C2607">
            <v>44122</v>
          </cell>
          <cell r="D2607">
            <v>3</v>
          </cell>
          <cell r="E2607" t="str">
            <v>205469797</v>
          </cell>
          <cell r="F2607" t="str">
            <v>ICDN</v>
          </cell>
          <cell r="G2607" t="str">
            <v>M2B/42/02/2</v>
          </cell>
        </row>
        <row r="2608">
          <cell r="A2608" t="str">
            <v>EGHU9794049</v>
          </cell>
          <cell r="B2608">
            <v>40</v>
          </cell>
          <cell r="C2608">
            <v>44122</v>
          </cell>
          <cell r="D2608">
            <v>3</v>
          </cell>
          <cell r="E2608" t="str">
            <v>150050086386</v>
          </cell>
          <cell r="F2608" t="str">
            <v>ICDN</v>
          </cell>
          <cell r="G2608" t="str">
            <v>A1A/42/02/2</v>
          </cell>
        </row>
        <row r="2609">
          <cell r="A2609" t="str">
            <v>MEDU2742700</v>
          </cell>
          <cell r="B2609">
            <v>20</v>
          </cell>
          <cell r="C2609">
            <v>44122</v>
          </cell>
          <cell r="D2609">
            <v>3</v>
          </cell>
          <cell r="E2609" t="str">
            <v>MEDUMV804643</v>
          </cell>
          <cell r="F2609" t="str">
            <v>ICDN</v>
          </cell>
          <cell r="G2609" t="str">
            <v>CFS1</v>
          </cell>
        </row>
        <row r="2610">
          <cell r="A2610" t="str">
            <v>MEDU6470940</v>
          </cell>
          <cell r="B2610">
            <v>20</v>
          </cell>
          <cell r="C2610">
            <v>44122</v>
          </cell>
          <cell r="D2610">
            <v>3</v>
          </cell>
          <cell r="E2610" t="str">
            <v>MEDUMH647239</v>
          </cell>
          <cell r="F2610" t="str">
            <v>ICDN</v>
          </cell>
          <cell r="G2610" t="str">
            <v>CFS1</v>
          </cell>
        </row>
        <row r="2611">
          <cell r="A2611" t="str">
            <v>OOLU8354121</v>
          </cell>
          <cell r="B2611">
            <v>40</v>
          </cell>
          <cell r="C2611">
            <v>44122</v>
          </cell>
          <cell r="D2611">
            <v>3</v>
          </cell>
          <cell r="E2611" t="str">
            <v>COSU6273570790</v>
          </cell>
          <cell r="F2611" t="str">
            <v>ICDN</v>
          </cell>
          <cell r="G2611" t="str">
            <v>A1D/35/02/2</v>
          </cell>
        </row>
        <row r="2612">
          <cell r="A2612" t="str">
            <v>MRSU3343340</v>
          </cell>
          <cell r="B2612">
            <v>40</v>
          </cell>
          <cell r="C2612">
            <v>44122</v>
          </cell>
          <cell r="D2612">
            <v>3</v>
          </cell>
          <cell r="E2612" t="str">
            <v>204397132</v>
          </cell>
          <cell r="F2612" t="str">
            <v>ICDN</v>
          </cell>
          <cell r="G2612" t="str">
            <v>M2B/42/02/2</v>
          </cell>
        </row>
        <row r="2613">
          <cell r="A2613" t="str">
            <v>TGHU0823665</v>
          </cell>
          <cell r="B2613">
            <v>20</v>
          </cell>
          <cell r="C2613">
            <v>44122</v>
          </cell>
          <cell r="D2613">
            <v>3</v>
          </cell>
          <cell r="E2613" t="str">
            <v>204824552</v>
          </cell>
          <cell r="F2613" t="str">
            <v>ICDN</v>
          </cell>
          <cell r="G2613" t="str">
            <v>CFS1</v>
          </cell>
        </row>
        <row r="2614">
          <cell r="A2614" t="str">
            <v>CMAU7776515</v>
          </cell>
          <cell r="B2614">
            <v>40</v>
          </cell>
          <cell r="C2614">
            <v>44122</v>
          </cell>
          <cell r="D2614">
            <v>3</v>
          </cell>
          <cell r="E2614" t="str">
            <v>CNCP300029</v>
          </cell>
          <cell r="F2614" t="str">
            <v>ICDN</v>
          </cell>
          <cell r="G2614" t="str">
            <v>A1A/42/02/2</v>
          </cell>
        </row>
        <row r="2615">
          <cell r="A2615" t="str">
            <v>CAIU7774905</v>
          </cell>
          <cell r="B2615">
            <v>40</v>
          </cell>
          <cell r="C2615">
            <v>44122</v>
          </cell>
          <cell r="D2615">
            <v>3</v>
          </cell>
          <cell r="E2615" t="str">
            <v>MEDUAP698346</v>
          </cell>
          <cell r="F2615" t="str">
            <v>ICDN</v>
          </cell>
          <cell r="G2615" t="str">
            <v>A1C/10/04/3</v>
          </cell>
        </row>
        <row r="2616">
          <cell r="A2616" t="str">
            <v>PCIU8761500</v>
          </cell>
          <cell r="B2616">
            <v>40</v>
          </cell>
          <cell r="C2616">
            <v>44122</v>
          </cell>
          <cell r="D2616">
            <v>3</v>
          </cell>
          <cell r="E2616" t="str">
            <v>SZCD00036500</v>
          </cell>
          <cell r="F2616" t="str">
            <v>ICDN</v>
          </cell>
          <cell r="G2616" t="str">
            <v>TEMP</v>
          </cell>
        </row>
        <row r="2617">
          <cell r="A2617" t="str">
            <v>TGHU3521801</v>
          </cell>
          <cell r="B2617">
            <v>20</v>
          </cell>
          <cell r="C2617">
            <v>44122</v>
          </cell>
          <cell r="D2617">
            <v>3</v>
          </cell>
          <cell r="E2617" t="str">
            <v>COSU6273925670</v>
          </cell>
          <cell r="F2617" t="str">
            <v>ICDN</v>
          </cell>
          <cell r="G2617" t="str">
            <v>CFS1</v>
          </cell>
        </row>
        <row r="2618">
          <cell r="A2618" t="str">
            <v>TEMU3125814</v>
          </cell>
          <cell r="B2618">
            <v>20</v>
          </cell>
          <cell r="C2618">
            <v>44122</v>
          </cell>
          <cell r="D2618">
            <v>3</v>
          </cell>
          <cell r="E2618" t="str">
            <v>COSU6276625340</v>
          </cell>
          <cell r="F2618" t="str">
            <v>ICDN</v>
          </cell>
          <cell r="G2618" t="str">
            <v>CFS1</v>
          </cell>
        </row>
        <row r="2619">
          <cell r="A2619" t="str">
            <v>PCIU0061881</v>
          </cell>
          <cell r="B2619">
            <v>20</v>
          </cell>
          <cell r="C2619">
            <v>44122</v>
          </cell>
          <cell r="D2619">
            <v>3</v>
          </cell>
          <cell r="E2619" t="str">
            <v>NGZN01075500</v>
          </cell>
          <cell r="F2619" t="str">
            <v>ICDN</v>
          </cell>
          <cell r="G2619" t="str">
            <v>CFS1D</v>
          </cell>
        </row>
        <row r="2620">
          <cell r="A2620" t="str">
            <v>CBHU4149165</v>
          </cell>
          <cell r="B2620">
            <v>20</v>
          </cell>
          <cell r="C2620">
            <v>44122</v>
          </cell>
          <cell r="D2620">
            <v>3</v>
          </cell>
          <cell r="E2620" t="str">
            <v>OOLU2030211490</v>
          </cell>
          <cell r="F2620" t="str">
            <v>ICDN</v>
          </cell>
          <cell r="G2620" t="str">
            <v>CFS1D</v>
          </cell>
        </row>
        <row r="2621">
          <cell r="A2621" t="str">
            <v>XINU1178852</v>
          </cell>
          <cell r="B2621">
            <v>20</v>
          </cell>
          <cell r="C2621">
            <v>44122</v>
          </cell>
          <cell r="D2621">
            <v>3</v>
          </cell>
          <cell r="E2621">
            <v>205079984</v>
          </cell>
          <cell r="F2621" t="str">
            <v>ICDN</v>
          </cell>
          <cell r="G2621" t="str">
            <v>CFS1</v>
          </cell>
        </row>
        <row r="2622">
          <cell r="A2622" t="str">
            <v>CAIU2822847</v>
          </cell>
          <cell r="B2622">
            <v>20</v>
          </cell>
          <cell r="C2622">
            <v>44122</v>
          </cell>
          <cell r="D2622">
            <v>3</v>
          </cell>
          <cell r="E2622" t="str">
            <v>MEDUMV797474</v>
          </cell>
          <cell r="F2622" t="str">
            <v>ICDN</v>
          </cell>
          <cell r="G2622" t="str">
            <v>FIRE</v>
          </cell>
        </row>
        <row r="2623">
          <cell r="A2623" t="str">
            <v>FCIU4956083</v>
          </cell>
          <cell r="B2623">
            <v>20</v>
          </cell>
          <cell r="C2623">
            <v>44122</v>
          </cell>
          <cell r="D2623">
            <v>3</v>
          </cell>
          <cell r="E2623" t="str">
            <v>COSU6274993310</v>
          </cell>
          <cell r="F2623" t="str">
            <v>ICDN</v>
          </cell>
          <cell r="G2623" t="str">
            <v>FIRE</v>
          </cell>
        </row>
        <row r="2624">
          <cell r="A2624" t="str">
            <v>AMFU3243749</v>
          </cell>
          <cell r="B2624">
            <v>20</v>
          </cell>
          <cell r="C2624">
            <v>44122</v>
          </cell>
          <cell r="D2624">
            <v>3</v>
          </cell>
          <cell r="E2624">
            <v>205036242</v>
          </cell>
          <cell r="F2624" t="str">
            <v>ICDN</v>
          </cell>
          <cell r="G2624" t="str">
            <v>CFS1</v>
          </cell>
        </row>
        <row r="2625">
          <cell r="A2625" t="str">
            <v>OOLU2975836</v>
          </cell>
          <cell r="B2625">
            <v>20</v>
          </cell>
          <cell r="C2625">
            <v>44122</v>
          </cell>
          <cell r="D2625">
            <v>3</v>
          </cell>
          <cell r="E2625" t="str">
            <v>COSU6272903280</v>
          </cell>
          <cell r="F2625" t="str">
            <v>ICDN</v>
          </cell>
          <cell r="G2625" t="str">
            <v>CFS1</v>
          </cell>
        </row>
        <row r="2626">
          <cell r="A2626" t="str">
            <v>TGHU0519565</v>
          </cell>
          <cell r="B2626">
            <v>20</v>
          </cell>
          <cell r="C2626">
            <v>44122</v>
          </cell>
          <cell r="D2626">
            <v>3</v>
          </cell>
          <cell r="E2626">
            <v>204768365</v>
          </cell>
          <cell r="F2626" t="str">
            <v>ICDN</v>
          </cell>
          <cell r="G2626" t="str">
            <v>A1B/59/06/3</v>
          </cell>
        </row>
        <row r="2627">
          <cell r="A2627" t="str">
            <v>MSKU5261656</v>
          </cell>
          <cell r="B2627">
            <v>20</v>
          </cell>
          <cell r="C2627">
            <v>44122</v>
          </cell>
          <cell r="D2627">
            <v>3</v>
          </cell>
          <cell r="E2627">
            <v>911194936</v>
          </cell>
          <cell r="F2627" t="str">
            <v>ICDN</v>
          </cell>
          <cell r="G2627" t="str">
            <v>FIRE</v>
          </cell>
        </row>
        <row r="2628">
          <cell r="A2628" t="str">
            <v>MEDU1709586</v>
          </cell>
          <cell r="B2628">
            <v>20</v>
          </cell>
          <cell r="C2628">
            <v>44122</v>
          </cell>
          <cell r="D2628">
            <v>3</v>
          </cell>
          <cell r="E2628" t="str">
            <v>MEDUMA056990</v>
          </cell>
          <cell r="F2628" t="str">
            <v>ICDN</v>
          </cell>
          <cell r="G2628" t="str">
            <v>FIRE</v>
          </cell>
        </row>
        <row r="2629">
          <cell r="A2629" t="str">
            <v>CAIU4858350</v>
          </cell>
          <cell r="B2629">
            <v>40</v>
          </cell>
          <cell r="C2629">
            <v>44122</v>
          </cell>
          <cell r="D2629">
            <v>3</v>
          </cell>
          <cell r="E2629" t="str">
            <v>MEDUUB988670</v>
          </cell>
          <cell r="F2629" t="str">
            <v>ICDN</v>
          </cell>
          <cell r="G2629" t="str">
            <v>A1A/64/02/2</v>
          </cell>
        </row>
        <row r="2630">
          <cell r="A2630" t="str">
            <v>MSKU8726567</v>
          </cell>
          <cell r="B2630">
            <v>40</v>
          </cell>
          <cell r="C2630">
            <v>44122</v>
          </cell>
          <cell r="D2630">
            <v>3</v>
          </cell>
          <cell r="E2630">
            <v>911111999</v>
          </cell>
          <cell r="F2630" t="str">
            <v>ICDN</v>
          </cell>
          <cell r="G2630" t="str">
            <v>A1C/22/06/1</v>
          </cell>
        </row>
        <row r="2631">
          <cell r="A2631" t="str">
            <v>MRKU8886959</v>
          </cell>
          <cell r="B2631">
            <v>20</v>
          </cell>
          <cell r="C2631">
            <v>44122</v>
          </cell>
          <cell r="D2631">
            <v>3</v>
          </cell>
          <cell r="E2631">
            <v>204893820</v>
          </cell>
          <cell r="F2631" t="str">
            <v>ICDN</v>
          </cell>
          <cell r="G2631" t="str">
            <v>FIRE</v>
          </cell>
        </row>
        <row r="2632">
          <cell r="A2632" t="str">
            <v>MSKU7090969</v>
          </cell>
          <cell r="B2632">
            <v>20</v>
          </cell>
          <cell r="C2632">
            <v>44122</v>
          </cell>
          <cell r="D2632">
            <v>3</v>
          </cell>
          <cell r="E2632">
            <v>205078604</v>
          </cell>
          <cell r="F2632" t="str">
            <v>ICDN</v>
          </cell>
          <cell r="G2632" t="str">
            <v>FIRE</v>
          </cell>
        </row>
        <row r="2633">
          <cell r="A2633" t="str">
            <v>EGHU9446146</v>
          </cell>
          <cell r="B2633">
            <v>40</v>
          </cell>
          <cell r="C2633">
            <v>44122</v>
          </cell>
          <cell r="D2633">
            <v>3</v>
          </cell>
          <cell r="E2633">
            <v>100050303101</v>
          </cell>
          <cell r="F2633" t="str">
            <v>ICDN</v>
          </cell>
          <cell r="G2633" t="str">
            <v>A1D/15/02/2</v>
          </cell>
        </row>
        <row r="2634">
          <cell r="A2634" t="str">
            <v>MRKU8688146</v>
          </cell>
          <cell r="B2634">
            <v>20</v>
          </cell>
          <cell r="C2634">
            <v>44122</v>
          </cell>
          <cell r="D2634">
            <v>3</v>
          </cell>
          <cell r="E2634" t="str">
            <v>HSKV19262</v>
          </cell>
          <cell r="F2634" t="str">
            <v>ICDN</v>
          </cell>
          <cell r="G2634" t="str">
            <v>FIRE</v>
          </cell>
        </row>
        <row r="2635">
          <cell r="A2635" t="str">
            <v>MSKU5179928</v>
          </cell>
          <cell r="B2635">
            <v>20</v>
          </cell>
          <cell r="C2635">
            <v>44122</v>
          </cell>
          <cell r="D2635">
            <v>3</v>
          </cell>
          <cell r="E2635">
            <v>204698330</v>
          </cell>
          <cell r="F2635" t="str">
            <v>ICDN</v>
          </cell>
          <cell r="G2635" t="str">
            <v>FIRE</v>
          </cell>
        </row>
        <row r="2636">
          <cell r="A2636" t="str">
            <v>UETU5761241</v>
          </cell>
          <cell r="B2636">
            <v>40</v>
          </cell>
          <cell r="C2636">
            <v>44122</v>
          </cell>
          <cell r="D2636">
            <v>3</v>
          </cell>
          <cell r="E2636" t="str">
            <v>OOLU2646951370</v>
          </cell>
          <cell r="F2636" t="str">
            <v>ICDN</v>
          </cell>
          <cell r="G2636" t="str">
            <v>A1A/64/02/2</v>
          </cell>
        </row>
        <row r="2637">
          <cell r="A2637" t="str">
            <v>HASU4356573</v>
          </cell>
          <cell r="B2637">
            <v>40</v>
          </cell>
          <cell r="C2637">
            <v>44122</v>
          </cell>
          <cell r="D2637">
            <v>3</v>
          </cell>
          <cell r="E2637">
            <v>204538331</v>
          </cell>
          <cell r="F2637" t="str">
            <v>ICDN</v>
          </cell>
          <cell r="G2637" t="str">
            <v>A1C/18/04/2</v>
          </cell>
        </row>
        <row r="2638">
          <cell r="A2638" t="str">
            <v>FCIU9470920</v>
          </cell>
          <cell r="B2638">
            <v>40</v>
          </cell>
          <cell r="C2638">
            <v>44122</v>
          </cell>
          <cell r="D2638">
            <v>3</v>
          </cell>
          <cell r="E2638">
            <v>142054713121</v>
          </cell>
          <cell r="F2638" t="str">
            <v>ICDN</v>
          </cell>
          <cell r="G2638" t="str">
            <v>A1C/14/04/3</v>
          </cell>
        </row>
        <row r="2639">
          <cell r="A2639" t="str">
            <v>MAEU4693390</v>
          </cell>
          <cell r="B2639">
            <v>20</v>
          </cell>
          <cell r="C2639">
            <v>44122</v>
          </cell>
          <cell r="D2639">
            <v>3</v>
          </cell>
          <cell r="E2639">
            <v>911151869</v>
          </cell>
          <cell r="F2639" t="str">
            <v>ICDN</v>
          </cell>
          <cell r="G2639" t="str">
            <v>FIRE</v>
          </cell>
        </row>
        <row r="2640">
          <cell r="A2640" t="str">
            <v>CSLU6138221</v>
          </cell>
          <cell r="B2640">
            <v>40</v>
          </cell>
          <cell r="C2640">
            <v>44122</v>
          </cell>
          <cell r="D2640">
            <v>3</v>
          </cell>
          <cell r="E2640" t="str">
            <v>COSU6276951170</v>
          </cell>
          <cell r="F2640" t="str">
            <v>ICDN</v>
          </cell>
          <cell r="G2640" t="str">
            <v>A1C/14/05/3</v>
          </cell>
        </row>
        <row r="2641">
          <cell r="A2641" t="str">
            <v>MSKU6904361</v>
          </cell>
          <cell r="B2641">
            <v>40</v>
          </cell>
          <cell r="C2641">
            <v>44122</v>
          </cell>
          <cell r="D2641">
            <v>3</v>
          </cell>
          <cell r="E2641">
            <v>239983639</v>
          </cell>
          <cell r="F2641" t="str">
            <v>ICDN</v>
          </cell>
          <cell r="G2641" t="str">
            <v>A1A/64/02/2</v>
          </cell>
        </row>
        <row r="2642">
          <cell r="A2642" t="str">
            <v>TCNU3810588</v>
          </cell>
          <cell r="B2642">
            <v>40</v>
          </cell>
          <cell r="C2642">
            <v>44122</v>
          </cell>
          <cell r="D2642">
            <v>3</v>
          </cell>
          <cell r="E2642" t="str">
            <v>COSU6276584560</v>
          </cell>
          <cell r="F2642" t="str">
            <v>ICDN</v>
          </cell>
          <cell r="G2642" t="str">
            <v>TEMP</v>
          </cell>
        </row>
        <row r="2643">
          <cell r="A2643" t="str">
            <v>FFAU2457771</v>
          </cell>
          <cell r="B2643">
            <v>40</v>
          </cell>
          <cell r="C2643">
            <v>44122</v>
          </cell>
          <cell r="D2643">
            <v>3</v>
          </cell>
          <cell r="E2643" t="str">
            <v>COSU6275876610</v>
          </cell>
          <cell r="F2643" t="str">
            <v>ICDN</v>
          </cell>
          <cell r="G2643" t="str">
            <v>A1D/54/06/1</v>
          </cell>
        </row>
        <row r="2644">
          <cell r="A2644" t="str">
            <v>PCIU8444948</v>
          </cell>
          <cell r="B2644">
            <v>40</v>
          </cell>
          <cell r="C2644">
            <v>44122</v>
          </cell>
          <cell r="D2644">
            <v>3</v>
          </cell>
          <cell r="E2644" t="str">
            <v>SZCD00036500</v>
          </cell>
          <cell r="F2644" t="str">
            <v>ICDN</v>
          </cell>
          <cell r="G2644" t="str">
            <v>A1A/52/02/2</v>
          </cell>
        </row>
        <row r="2645">
          <cell r="A2645" t="str">
            <v>MSKU1124887</v>
          </cell>
          <cell r="B2645">
            <v>40</v>
          </cell>
          <cell r="C2645">
            <v>44122</v>
          </cell>
          <cell r="D2645">
            <v>3</v>
          </cell>
          <cell r="E2645">
            <v>204715959</v>
          </cell>
          <cell r="F2645" t="str">
            <v>ICDN</v>
          </cell>
          <cell r="G2645" t="str">
            <v>A1D/58/06/3</v>
          </cell>
        </row>
        <row r="2646">
          <cell r="A2646" t="str">
            <v>MRKU4030780</v>
          </cell>
          <cell r="B2646">
            <v>40</v>
          </cell>
          <cell r="C2646">
            <v>44122</v>
          </cell>
          <cell r="D2646">
            <v>3</v>
          </cell>
          <cell r="E2646">
            <v>204715773</v>
          </cell>
          <cell r="F2646" t="str">
            <v>ICDN</v>
          </cell>
          <cell r="G2646" t="str">
            <v>A1A/52/02/2</v>
          </cell>
        </row>
        <row r="2647">
          <cell r="A2647" t="str">
            <v>DFSU7465507</v>
          </cell>
          <cell r="B2647">
            <v>40</v>
          </cell>
          <cell r="C2647">
            <v>44122</v>
          </cell>
          <cell r="D2647">
            <v>3</v>
          </cell>
          <cell r="E2647" t="str">
            <v>COSU6273637030</v>
          </cell>
          <cell r="F2647" t="str">
            <v>ICDN</v>
          </cell>
          <cell r="G2647" t="str">
            <v>A2D/24/06/3</v>
          </cell>
        </row>
        <row r="2648">
          <cell r="A2648" t="str">
            <v>PCIU9132625</v>
          </cell>
          <cell r="B2648">
            <v>40</v>
          </cell>
          <cell r="C2648">
            <v>44122</v>
          </cell>
          <cell r="D2648">
            <v>3</v>
          </cell>
          <cell r="E2648" t="str">
            <v>NGCN00058000</v>
          </cell>
          <cell r="F2648" t="str">
            <v>ICDN</v>
          </cell>
          <cell r="G2648" t="str">
            <v>A2D/20/03/2</v>
          </cell>
        </row>
        <row r="2649">
          <cell r="A2649" t="str">
            <v>SUDU6746470</v>
          </cell>
          <cell r="B2649">
            <v>40</v>
          </cell>
          <cell r="C2649">
            <v>44122</v>
          </cell>
          <cell r="D2649">
            <v>3</v>
          </cell>
          <cell r="E2649">
            <v>205213355</v>
          </cell>
          <cell r="F2649" t="str">
            <v>ICDN</v>
          </cell>
          <cell r="G2649" t="str">
            <v>A1C/10/05/2</v>
          </cell>
        </row>
        <row r="2650">
          <cell r="A2650" t="str">
            <v>PONU1830733</v>
          </cell>
          <cell r="B2650">
            <v>40</v>
          </cell>
          <cell r="C2650">
            <v>44122</v>
          </cell>
          <cell r="D2650">
            <v>3</v>
          </cell>
          <cell r="E2650">
            <v>204715773</v>
          </cell>
          <cell r="F2650" t="str">
            <v>ICDN</v>
          </cell>
          <cell r="G2650" t="str">
            <v>A1C/10/04/2</v>
          </cell>
        </row>
        <row r="2651">
          <cell r="A2651" t="str">
            <v>TGHU6983315</v>
          </cell>
          <cell r="B2651">
            <v>40</v>
          </cell>
          <cell r="C2651">
            <v>44122</v>
          </cell>
          <cell r="D2651">
            <v>3</v>
          </cell>
          <cell r="E2651" t="str">
            <v>COSU6276531020</v>
          </cell>
          <cell r="F2651" t="str">
            <v>ICDN</v>
          </cell>
          <cell r="G2651" t="str">
            <v>A1A/52/02/2</v>
          </cell>
        </row>
        <row r="2652">
          <cell r="A2652" t="str">
            <v>MRKU0330855</v>
          </cell>
          <cell r="B2652">
            <v>40</v>
          </cell>
          <cell r="C2652">
            <v>44122</v>
          </cell>
          <cell r="D2652">
            <v>3</v>
          </cell>
          <cell r="E2652">
            <v>204517194</v>
          </cell>
          <cell r="F2652" t="str">
            <v>ICDN</v>
          </cell>
          <cell r="G2652" t="str">
            <v>TEMP</v>
          </cell>
        </row>
        <row r="2653">
          <cell r="A2653" t="str">
            <v>OOLU7614163</v>
          </cell>
          <cell r="B2653">
            <v>40</v>
          </cell>
          <cell r="C2653">
            <v>44122</v>
          </cell>
          <cell r="D2653">
            <v>3</v>
          </cell>
          <cell r="E2653" t="str">
            <v>COSU6276709100</v>
          </cell>
          <cell r="F2653" t="str">
            <v>ICDN</v>
          </cell>
          <cell r="G2653" t="str">
            <v>A1D/54/06/2</v>
          </cell>
        </row>
        <row r="2654">
          <cell r="A2654" t="str">
            <v>PCIU8671263</v>
          </cell>
          <cell r="B2654">
            <v>40</v>
          </cell>
          <cell r="C2654">
            <v>44122</v>
          </cell>
          <cell r="D2654">
            <v>3</v>
          </cell>
          <cell r="E2654" t="str">
            <v>SZCD00036500</v>
          </cell>
          <cell r="F2654" t="str">
            <v>ICDN</v>
          </cell>
          <cell r="G2654" t="str">
            <v>TEMP</v>
          </cell>
        </row>
        <row r="2655">
          <cell r="A2655" t="str">
            <v>PCIU8732667</v>
          </cell>
          <cell r="B2655">
            <v>40</v>
          </cell>
          <cell r="C2655">
            <v>44122</v>
          </cell>
          <cell r="D2655">
            <v>3</v>
          </cell>
          <cell r="E2655" t="str">
            <v>SZCD00036500</v>
          </cell>
          <cell r="F2655" t="str">
            <v>ICDN</v>
          </cell>
          <cell r="G2655" t="str">
            <v>TEMP</v>
          </cell>
        </row>
        <row r="2656">
          <cell r="A2656" t="str">
            <v>SEGU1717037</v>
          </cell>
          <cell r="B2656">
            <v>20</v>
          </cell>
          <cell r="C2656">
            <v>44122</v>
          </cell>
          <cell r="D2656">
            <v>3</v>
          </cell>
          <cell r="E2656" t="str">
            <v>CKBL80041000</v>
          </cell>
          <cell r="F2656" t="str">
            <v>ICDN</v>
          </cell>
          <cell r="G2656" t="str">
            <v>TEMP</v>
          </cell>
        </row>
        <row r="2657">
          <cell r="A2657" t="str">
            <v>MSDU1484321</v>
          </cell>
          <cell r="B2657">
            <v>20</v>
          </cell>
          <cell r="C2657">
            <v>44122</v>
          </cell>
          <cell r="D2657">
            <v>3</v>
          </cell>
          <cell r="E2657" t="str">
            <v>MEDUSW086509</v>
          </cell>
          <cell r="F2657" t="str">
            <v>ICDN</v>
          </cell>
          <cell r="G2657" t="str">
            <v>TEMP</v>
          </cell>
        </row>
        <row r="2658">
          <cell r="A2658" t="str">
            <v>DFSU6974032</v>
          </cell>
          <cell r="B2658">
            <v>40</v>
          </cell>
          <cell r="C2658">
            <v>44122</v>
          </cell>
          <cell r="D2658">
            <v>3</v>
          </cell>
          <cell r="E2658" t="str">
            <v>EPIRCHNSHN268817</v>
          </cell>
          <cell r="F2658" t="str">
            <v>ICDN</v>
          </cell>
          <cell r="G2658" t="str">
            <v>TEMP</v>
          </cell>
        </row>
        <row r="2659">
          <cell r="A2659" t="str">
            <v>FCIU2503684</v>
          </cell>
          <cell r="B2659">
            <v>20</v>
          </cell>
          <cell r="C2659">
            <v>44122</v>
          </cell>
          <cell r="D2659">
            <v>3</v>
          </cell>
          <cell r="E2659" t="str">
            <v>MEDUM3004493</v>
          </cell>
          <cell r="F2659" t="str">
            <v>ICDN</v>
          </cell>
          <cell r="G2659" t="str">
            <v>TEMP</v>
          </cell>
        </row>
        <row r="2660">
          <cell r="A2660" t="str">
            <v>PCIU8982305</v>
          </cell>
          <cell r="B2660">
            <v>40</v>
          </cell>
          <cell r="C2660">
            <v>44122</v>
          </cell>
          <cell r="D2660">
            <v>3</v>
          </cell>
          <cell r="E2660" t="str">
            <v>SZCD00036500</v>
          </cell>
          <cell r="F2660" t="str">
            <v>ICDN</v>
          </cell>
          <cell r="G2660" t="str">
            <v>A1C/76/05/2</v>
          </cell>
        </row>
        <row r="2661">
          <cell r="A2661" t="str">
            <v>PCIU9012872</v>
          </cell>
          <cell r="B2661">
            <v>40</v>
          </cell>
          <cell r="C2661">
            <v>44122</v>
          </cell>
          <cell r="D2661">
            <v>3</v>
          </cell>
          <cell r="E2661" t="str">
            <v>SHFM00134800</v>
          </cell>
          <cell r="F2661" t="str">
            <v>ICDN</v>
          </cell>
          <cell r="G2661" t="str">
            <v>TEMP</v>
          </cell>
        </row>
        <row r="2662">
          <cell r="A2662" t="str">
            <v>EGHU3416102</v>
          </cell>
          <cell r="B2662">
            <v>20</v>
          </cell>
          <cell r="C2662">
            <v>44122</v>
          </cell>
          <cell r="D2662">
            <v>3</v>
          </cell>
          <cell r="E2662" t="str">
            <v>149004889460</v>
          </cell>
          <cell r="F2662" t="str">
            <v>ICDN</v>
          </cell>
          <cell r="G2662" t="str">
            <v>TEMP</v>
          </cell>
        </row>
        <row r="2663">
          <cell r="A2663" t="str">
            <v>TGCU2057046</v>
          </cell>
          <cell r="B2663">
            <v>20</v>
          </cell>
          <cell r="C2663">
            <v>44122</v>
          </cell>
          <cell r="D2663">
            <v>3</v>
          </cell>
          <cell r="E2663" t="str">
            <v>CNIF015947</v>
          </cell>
          <cell r="F2663" t="str">
            <v>ICDN</v>
          </cell>
          <cell r="G2663" t="str">
            <v>TEMP</v>
          </cell>
        </row>
        <row r="2664">
          <cell r="A2664" t="str">
            <v>CMAU0380353</v>
          </cell>
          <cell r="B2664">
            <v>20</v>
          </cell>
          <cell r="C2664">
            <v>44122</v>
          </cell>
          <cell r="D2664">
            <v>3</v>
          </cell>
          <cell r="E2664" t="str">
            <v>NBST432223</v>
          </cell>
          <cell r="F2664" t="str">
            <v>ICDN</v>
          </cell>
          <cell r="G2664" t="str">
            <v>TEMP</v>
          </cell>
        </row>
        <row r="2665">
          <cell r="A2665" t="str">
            <v>EGHU3860122</v>
          </cell>
          <cell r="B2665">
            <v>20</v>
          </cell>
          <cell r="C2665">
            <v>44122</v>
          </cell>
          <cell r="D2665">
            <v>3</v>
          </cell>
          <cell r="E2665" t="str">
            <v>141089042917</v>
          </cell>
          <cell r="F2665" t="str">
            <v>ICDN</v>
          </cell>
          <cell r="G2665" t="str">
            <v>A1B/57/05/3</v>
          </cell>
        </row>
        <row r="2666">
          <cell r="A2666" t="str">
            <v>MEDU7158670</v>
          </cell>
          <cell r="B2666">
            <v>40</v>
          </cell>
          <cell r="C2666">
            <v>44122</v>
          </cell>
          <cell r="D2666">
            <v>3</v>
          </cell>
          <cell r="E2666" t="str">
            <v>MEDUMG183475</v>
          </cell>
          <cell r="F2666" t="str">
            <v>ICDN</v>
          </cell>
          <cell r="G2666" t="str">
            <v>A1C/30/04/3</v>
          </cell>
        </row>
        <row r="2667">
          <cell r="A2667" t="str">
            <v>BSIU8023632</v>
          </cell>
          <cell r="B2667">
            <v>40</v>
          </cell>
          <cell r="C2667">
            <v>44122</v>
          </cell>
          <cell r="D2667">
            <v>3</v>
          </cell>
          <cell r="E2667" t="str">
            <v>SHFM00134800</v>
          </cell>
          <cell r="F2667" t="str">
            <v>ICDN</v>
          </cell>
          <cell r="G2667" t="str">
            <v>A1D/25/02/2</v>
          </cell>
        </row>
        <row r="2668">
          <cell r="A2668" t="str">
            <v>PCIU9460959</v>
          </cell>
          <cell r="B2668">
            <v>40</v>
          </cell>
          <cell r="C2668">
            <v>44122</v>
          </cell>
          <cell r="D2668">
            <v>3</v>
          </cell>
          <cell r="E2668" t="str">
            <v>SZCD00036500</v>
          </cell>
          <cell r="F2668" t="str">
            <v>ICDN</v>
          </cell>
          <cell r="G2668" t="str">
            <v>A1D/15/02/2</v>
          </cell>
        </row>
        <row r="2669">
          <cell r="A2669" t="str">
            <v>TGBU5711650</v>
          </cell>
          <cell r="B2669">
            <v>40</v>
          </cell>
          <cell r="C2669">
            <v>44122</v>
          </cell>
          <cell r="D2669">
            <v>3</v>
          </cell>
          <cell r="E2669" t="str">
            <v>WECC2004MBA1161</v>
          </cell>
          <cell r="F2669" t="str">
            <v>ICDN</v>
          </cell>
          <cell r="G2669" t="str">
            <v>A1D/35/02/2</v>
          </cell>
        </row>
        <row r="2670">
          <cell r="A2670" t="str">
            <v>BSIU8024705</v>
          </cell>
          <cell r="B2670">
            <v>40</v>
          </cell>
          <cell r="C2670">
            <v>44122</v>
          </cell>
          <cell r="D2670">
            <v>3</v>
          </cell>
          <cell r="E2670" t="str">
            <v>SZCD00036500</v>
          </cell>
          <cell r="F2670" t="str">
            <v>ICDN</v>
          </cell>
          <cell r="G2670" t="str">
            <v>TEMP</v>
          </cell>
        </row>
        <row r="2671">
          <cell r="A2671" t="str">
            <v>MEDU8879814</v>
          </cell>
          <cell r="B2671">
            <v>40</v>
          </cell>
          <cell r="C2671">
            <v>44122</v>
          </cell>
          <cell r="D2671">
            <v>3</v>
          </cell>
          <cell r="E2671" t="str">
            <v>MEDUUB989397</v>
          </cell>
          <cell r="F2671" t="str">
            <v>ICDN</v>
          </cell>
          <cell r="G2671" t="str">
            <v>A1C/26/06/2</v>
          </cell>
        </row>
        <row r="2672">
          <cell r="A2672" t="str">
            <v>PCIU9387035</v>
          </cell>
          <cell r="B2672">
            <v>40</v>
          </cell>
          <cell r="C2672">
            <v>44122</v>
          </cell>
          <cell r="D2672">
            <v>3</v>
          </cell>
          <cell r="E2672" t="str">
            <v>TAEF00035500</v>
          </cell>
          <cell r="F2672" t="str">
            <v>ICDN</v>
          </cell>
          <cell r="G2672" t="str">
            <v>A1C/30/05/2</v>
          </cell>
        </row>
        <row r="2673">
          <cell r="A2673" t="str">
            <v>MEDU5640702</v>
          </cell>
          <cell r="B2673">
            <v>20</v>
          </cell>
          <cell r="C2673">
            <v>44122</v>
          </cell>
          <cell r="D2673">
            <v>3</v>
          </cell>
          <cell r="E2673" t="str">
            <v>MEDUM3008338</v>
          </cell>
          <cell r="F2673" t="str">
            <v>ICDN</v>
          </cell>
          <cell r="G2673" t="str">
            <v>A2B/11/04/1</v>
          </cell>
        </row>
        <row r="2674">
          <cell r="A2674" t="str">
            <v>PCIU0163688</v>
          </cell>
          <cell r="B2674">
            <v>20</v>
          </cell>
          <cell r="C2674">
            <v>44122</v>
          </cell>
          <cell r="D2674">
            <v>3</v>
          </cell>
          <cell r="E2674" t="str">
            <v>DUR000073600</v>
          </cell>
          <cell r="F2674" t="str">
            <v>ICDN</v>
          </cell>
          <cell r="G2674" t="str">
            <v>A1B/15/05/2</v>
          </cell>
        </row>
        <row r="2675">
          <cell r="A2675" t="str">
            <v>TGCU0154730</v>
          </cell>
          <cell r="B2675">
            <v>40</v>
          </cell>
          <cell r="C2675">
            <v>44122</v>
          </cell>
          <cell r="D2675">
            <v>3</v>
          </cell>
          <cell r="E2675" t="str">
            <v>SHCS00291000</v>
          </cell>
          <cell r="F2675" t="str">
            <v>ICDN</v>
          </cell>
          <cell r="G2675" t="str">
            <v>A1D/36/02/3</v>
          </cell>
        </row>
        <row r="2676">
          <cell r="A2676" t="str">
            <v>TEMU6207500</v>
          </cell>
          <cell r="B2676">
            <v>40</v>
          </cell>
          <cell r="C2676">
            <v>44122</v>
          </cell>
          <cell r="D2676">
            <v>3</v>
          </cell>
          <cell r="E2676" t="str">
            <v>HUA000356300</v>
          </cell>
          <cell r="F2676" t="str">
            <v>ICDN</v>
          </cell>
          <cell r="G2676" t="str">
            <v>A1D/40/03/2</v>
          </cell>
        </row>
        <row r="2677">
          <cell r="A2677" t="str">
            <v>APZU4695081</v>
          </cell>
          <cell r="B2677">
            <v>40</v>
          </cell>
          <cell r="C2677">
            <v>44122</v>
          </cell>
          <cell r="D2677">
            <v>3</v>
          </cell>
          <cell r="E2677" t="str">
            <v>ZSN0355571</v>
          </cell>
          <cell r="F2677" t="str">
            <v>ICDN</v>
          </cell>
          <cell r="G2677" t="str">
            <v>A1C/36/06/2</v>
          </cell>
        </row>
        <row r="2678">
          <cell r="A2678" t="str">
            <v>PCIU8542219</v>
          </cell>
          <cell r="B2678">
            <v>40</v>
          </cell>
          <cell r="C2678">
            <v>44122</v>
          </cell>
          <cell r="D2678">
            <v>3</v>
          </cell>
          <cell r="E2678" t="str">
            <v>SZCD00036500</v>
          </cell>
          <cell r="F2678" t="str">
            <v>ICDN</v>
          </cell>
          <cell r="G2678" t="str">
            <v>A1D/40/03/3</v>
          </cell>
        </row>
        <row r="2679">
          <cell r="A2679" t="str">
            <v>PCIU8705342</v>
          </cell>
          <cell r="B2679">
            <v>40</v>
          </cell>
          <cell r="C2679">
            <v>44122</v>
          </cell>
          <cell r="D2679">
            <v>3</v>
          </cell>
          <cell r="E2679" t="str">
            <v>SZCD00036500</v>
          </cell>
          <cell r="F2679" t="str">
            <v>ICDN</v>
          </cell>
          <cell r="G2679" t="str">
            <v>A1C/80/05/2</v>
          </cell>
        </row>
        <row r="2680">
          <cell r="A2680" t="str">
            <v>GLDU9071325</v>
          </cell>
          <cell r="B2680">
            <v>40</v>
          </cell>
          <cell r="C2680">
            <v>44122</v>
          </cell>
          <cell r="D2680">
            <v>3</v>
          </cell>
          <cell r="E2680" t="str">
            <v>TAED00143900</v>
          </cell>
          <cell r="F2680" t="str">
            <v>ICDN</v>
          </cell>
          <cell r="G2680" t="str">
            <v>A1C/80/05/3</v>
          </cell>
        </row>
        <row r="2681">
          <cell r="A2681" t="str">
            <v>PCIU9186133</v>
          </cell>
          <cell r="B2681">
            <v>40</v>
          </cell>
          <cell r="C2681">
            <v>44122</v>
          </cell>
          <cell r="D2681">
            <v>3</v>
          </cell>
          <cell r="E2681" t="str">
            <v>TXPT00452200</v>
          </cell>
          <cell r="F2681" t="str">
            <v>ICDN</v>
          </cell>
          <cell r="G2681" t="str">
            <v>A1C/80/04/3</v>
          </cell>
        </row>
        <row r="2682">
          <cell r="A2682" t="str">
            <v>PCIU9085420</v>
          </cell>
          <cell r="B2682">
            <v>40</v>
          </cell>
          <cell r="C2682">
            <v>44122</v>
          </cell>
          <cell r="D2682">
            <v>3</v>
          </cell>
          <cell r="E2682" t="str">
            <v>SZCD00036500</v>
          </cell>
          <cell r="F2682" t="str">
            <v>ICDN</v>
          </cell>
          <cell r="G2682" t="str">
            <v>A1C/80/02/2</v>
          </cell>
        </row>
        <row r="2683">
          <cell r="A2683" t="str">
            <v>PCIU9301936</v>
          </cell>
          <cell r="B2683">
            <v>40</v>
          </cell>
          <cell r="C2683">
            <v>44122</v>
          </cell>
          <cell r="D2683">
            <v>3</v>
          </cell>
          <cell r="E2683" t="str">
            <v>SZCD00036500</v>
          </cell>
          <cell r="F2683" t="str">
            <v>ICDN</v>
          </cell>
          <cell r="G2683" t="str">
            <v>A1C/80/02/3</v>
          </cell>
        </row>
        <row r="2684">
          <cell r="A2684" t="str">
            <v>MEDU5445183</v>
          </cell>
          <cell r="B2684">
            <v>20</v>
          </cell>
          <cell r="C2684">
            <v>44122</v>
          </cell>
          <cell r="D2684">
            <v>3</v>
          </cell>
          <cell r="E2684" t="str">
            <v>MEDUM3004493</v>
          </cell>
          <cell r="F2684" t="str">
            <v>ICDN</v>
          </cell>
          <cell r="G2684" t="str">
            <v>A1B/47/06/3</v>
          </cell>
        </row>
        <row r="2685">
          <cell r="A2685" t="str">
            <v>BMOU4371568</v>
          </cell>
          <cell r="B2685">
            <v>40</v>
          </cell>
          <cell r="C2685">
            <v>44122</v>
          </cell>
          <cell r="D2685">
            <v>3</v>
          </cell>
          <cell r="E2685" t="str">
            <v>HUUF00030000</v>
          </cell>
          <cell r="F2685" t="str">
            <v>ICDN</v>
          </cell>
          <cell r="G2685" t="str">
            <v>TEMP</v>
          </cell>
        </row>
        <row r="2686">
          <cell r="A2686" t="str">
            <v>PCIU8960564</v>
          </cell>
          <cell r="B2686">
            <v>40</v>
          </cell>
          <cell r="C2686">
            <v>44122</v>
          </cell>
          <cell r="D2686">
            <v>3</v>
          </cell>
          <cell r="E2686" t="str">
            <v>SZCD00036500</v>
          </cell>
          <cell r="F2686" t="str">
            <v>ICDN</v>
          </cell>
          <cell r="G2686" t="str">
            <v>TEMP</v>
          </cell>
        </row>
        <row r="2687">
          <cell r="A2687" t="str">
            <v>PCIU8993830</v>
          </cell>
          <cell r="B2687">
            <v>40</v>
          </cell>
          <cell r="C2687">
            <v>44122</v>
          </cell>
          <cell r="D2687">
            <v>3</v>
          </cell>
          <cell r="E2687" t="str">
            <v>SZCD00036500</v>
          </cell>
          <cell r="F2687" t="str">
            <v>ICDN</v>
          </cell>
          <cell r="G2687" t="str">
            <v>TEMP</v>
          </cell>
        </row>
        <row r="2688">
          <cell r="A2688" t="str">
            <v>FCIU9241945</v>
          </cell>
          <cell r="B2688">
            <v>40</v>
          </cell>
          <cell r="C2688">
            <v>44122</v>
          </cell>
          <cell r="D2688">
            <v>3</v>
          </cell>
          <cell r="E2688" t="str">
            <v>MEDUUB921127</v>
          </cell>
          <cell r="F2688" t="str">
            <v>ICDN</v>
          </cell>
          <cell r="G2688" t="str">
            <v>TEMP</v>
          </cell>
        </row>
        <row r="2689">
          <cell r="A2689" t="str">
            <v>PCIU9104979</v>
          </cell>
          <cell r="B2689">
            <v>40</v>
          </cell>
          <cell r="C2689">
            <v>44122</v>
          </cell>
          <cell r="D2689">
            <v>3</v>
          </cell>
          <cell r="E2689" t="str">
            <v>SZCD00036500</v>
          </cell>
          <cell r="F2689" t="str">
            <v>ICDN</v>
          </cell>
          <cell r="G2689" t="str">
            <v>TEMP</v>
          </cell>
        </row>
        <row r="2690">
          <cell r="A2690" t="str">
            <v>FSCU9779230</v>
          </cell>
          <cell r="B2690">
            <v>40</v>
          </cell>
          <cell r="C2690">
            <v>44122</v>
          </cell>
          <cell r="D2690">
            <v>3</v>
          </cell>
          <cell r="E2690" t="str">
            <v>MEDUMG215103</v>
          </cell>
          <cell r="F2690" t="str">
            <v>ICDN</v>
          </cell>
          <cell r="G2690" t="str">
            <v>TEMP</v>
          </cell>
        </row>
        <row r="2691">
          <cell r="A2691" t="str">
            <v>PCIU9484591</v>
          </cell>
          <cell r="B2691">
            <v>40</v>
          </cell>
          <cell r="C2691">
            <v>44123</v>
          </cell>
          <cell r="D2691">
            <v>2</v>
          </cell>
          <cell r="E2691" t="str">
            <v>SHSE00784800</v>
          </cell>
          <cell r="F2691" t="str">
            <v>ICDN</v>
          </cell>
          <cell r="G2691" t="str">
            <v>TEMP</v>
          </cell>
        </row>
        <row r="2692">
          <cell r="A2692" t="str">
            <v>PCIU9357283</v>
          </cell>
          <cell r="B2692">
            <v>40</v>
          </cell>
          <cell r="C2692">
            <v>44123</v>
          </cell>
          <cell r="D2692">
            <v>2</v>
          </cell>
          <cell r="E2692" t="str">
            <v>TXSV00492700</v>
          </cell>
          <cell r="F2692" t="str">
            <v>ICDN</v>
          </cell>
          <cell r="G2692" t="str">
            <v>TEMP</v>
          </cell>
        </row>
        <row r="2693">
          <cell r="A2693" t="str">
            <v>OOLU1105934</v>
          </cell>
          <cell r="B2693">
            <v>20</v>
          </cell>
          <cell r="C2693">
            <v>44123</v>
          </cell>
          <cell r="D2693">
            <v>2</v>
          </cell>
          <cell r="E2693" t="str">
            <v>COSU6276710600</v>
          </cell>
          <cell r="F2693" t="str">
            <v>ICDN</v>
          </cell>
          <cell r="G2693" t="str">
            <v>TEMP</v>
          </cell>
        </row>
        <row r="2694">
          <cell r="A2694" t="str">
            <v>BSIU2449446</v>
          </cell>
          <cell r="B2694">
            <v>20</v>
          </cell>
          <cell r="C2694">
            <v>44123</v>
          </cell>
          <cell r="D2694">
            <v>2</v>
          </cell>
          <cell r="E2694" t="str">
            <v>SHSE00621800</v>
          </cell>
          <cell r="F2694" t="str">
            <v>ICDN</v>
          </cell>
          <cell r="G2694" t="str">
            <v>TEMP</v>
          </cell>
        </row>
        <row r="2695">
          <cell r="A2695" t="str">
            <v>MEDU5604840</v>
          </cell>
          <cell r="B2695">
            <v>20</v>
          </cell>
          <cell r="C2695">
            <v>44123</v>
          </cell>
          <cell r="D2695">
            <v>2</v>
          </cell>
          <cell r="E2695" t="str">
            <v>MEDUMG237123</v>
          </cell>
          <cell r="F2695" t="str">
            <v>ICDN</v>
          </cell>
          <cell r="G2695" t="str">
            <v>TEMP</v>
          </cell>
        </row>
        <row r="2696">
          <cell r="A2696" t="str">
            <v>CAIU6733012</v>
          </cell>
          <cell r="B2696">
            <v>20</v>
          </cell>
          <cell r="C2696">
            <v>44123</v>
          </cell>
          <cell r="D2696">
            <v>2</v>
          </cell>
          <cell r="E2696" t="str">
            <v>MEDUMG111708</v>
          </cell>
          <cell r="F2696" t="str">
            <v>ICDN</v>
          </cell>
          <cell r="G2696" t="str">
            <v>TEMP</v>
          </cell>
        </row>
        <row r="2697">
          <cell r="A2697" t="str">
            <v>MRKU5056686</v>
          </cell>
          <cell r="B2697">
            <v>40</v>
          </cell>
          <cell r="C2697">
            <v>44123</v>
          </cell>
          <cell r="D2697">
            <v>2</v>
          </cell>
          <cell r="E2697" t="str">
            <v>205053990</v>
          </cell>
          <cell r="F2697" t="str">
            <v>ICDN</v>
          </cell>
          <cell r="G2697" t="str">
            <v>TEMP</v>
          </cell>
        </row>
        <row r="2698">
          <cell r="A2698" t="str">
            <v>MRKU9072710</v>
          </cell>
          <cell r="B2698">
            <v>20</v>
          </cell>
          <cell r="C2698">
            <v>44123</v>
          </cell>
          <cell r="D2698">
            <v>2</v>
          </cell>
          <cell r="E2698" t="str">
            <v>204265734</v>
          </cell>
          <cell r="F2698" t="str">
            <v>ICDN</v>
          </cell>
          <cell r="G2698" t="str">
            <v>TEMP</v>
          </cell>
        </row>
        <row r="2699">
          <cell r="A2699" t="str">
            <v>FCIU4096021</v>
          </cell>
          <cell r="B2699">
            <v>20</v>
          </cell>
          <cell r="C2699">
            <v>44123</v>
          </cell>
          <cell r="D2699">
            <v>2</v>
          </cell>
          <cell r="E2699" t="str">
            <v>CNCC795244</v>
          </cell>
          <cell r="F2699" t="str">
            <v>ICDN</v>
          </cell>
          <cell r="G2699" t="str">
            <v>TEMP</v>
          </cell>
        </row>
        <row r="2700">
          <cell r="A2700" t="str">
            <v>FBIU0435995</v>
          </cell>
          <cell r="B2700">
            <v>20</v>
          </cell>
          <cell r="C2700">
            <v>44123</v>
          </cell>
          <cell r="D2700">
            <v>2</v>
          </cell>
          <cell r="E2700" t="str">
            <v>HLCUSHA200949495</v>
          </cell>
          <cell r="F2700" t="str">
            <v>ICDN</v>
          </cell>
          <cell r="G2700" t="str">
            <v>TEMP</v>
          </cell>
        </row>
        <row r="2701">
          <cell r="A2701" t="str">
            <v>TGCU0147201</v>
          </cell>
          <cell r="B2701">
            <v>40</v>
          </cell>
          <cell r="C2701">
            <v>44123</v>
          </cell>
          <cell r="D2701">
            <v>2</v>
          </cell>
          <cell r="E2701" t="str">
            <v>SHHX00092400</v>
          </cell>
          <cell r="F2701" t="str">
            <v>ICDN</v>
          </cell>
          <cell r="G2701" t="str">
            <v>TEMP</v>
          </cell>
        </row>
        <row r="2702">
          <cell r="A2702" t="str">
            <v>BSIU2650086</v>
          </cell>
          <cell r="B2702">
            <v>20</v>
          </cell>
          <cell r="C2702">
            <v>44123</v>
          </cell>
          <cell r="D2702">
            <v>2</v>
          </cell>
          <cell r="E2702" t="str">
            <v>HUA000349900</v>
          </cell>
          <cell r="F2702" t="str">
            <v>ICDN</v>
          </cell>
          <cell r="G2702" t="str">
            <v>TEMP</v>
          </cell>
        </row>
        <row r="2703">
          <cell r="A2703" t="str">
            <v>MSKU7266066</v>
          </cell>
          <cell r="B2703">
            <v>20</v>
          </cell>
          <cell r="C2703">
            <v>44123</v>
          </cell>
          <cell r="D2703">
            <v>2</v>
          </cell>
          <cell r="E2703" t="str">
            <v>204700095</v>
          </cell>
          <cell r="F2703" t="str">
            <v>ICDN</v>
          </cell>
          <cell r="G2703" t="str">
            <v>TEMP</v>
          </cell>
        </row>
        <row r="2704">
          <cell r="A2704" t="str">
            <v>PCIU2805175</v>
          </cell>
          <cell r="B2704">
            <v>20</v>
          </cell>
          <cell r="C2704">
            <v>44123</v>
          </cell>
          <cell r="D2704">
            <v>2</v>
          </cell>
          <cell r="E2704" t="str">
            <v>TXTC00040100</v>
          </cell>
          <cell r="F2704" t="str">
            <v>ICDN</v>
          </cell>
          <cell r="G2704" t="str">
            <v>TEMP</v>
          </cell>
        </row>
        <row r="2705">
          <cell r="A2705" t="str">
            <v>WSCU7531659</v>
          </cell>
          <cell r="B2705">
            <v>40</v>
          </cell>
          <cell r="C2705">
            <v>44123</v>
          </cell>
          <cell r="D2705">
            <v>2</v>
          </cell>
          <cell r="E2705">
            <v>911035972</v>
          </cell>
          <cell r="F2705" t="str">
            <v>ICDN</v>
          </cell>
          <cell r="G2705" t="str">
            <v>TEMP</v>
          </cell>
        </row>
        <row r="2706">
          <cell r="A2706" t="str">
            <v>EITU0432224</v>
          </cell>
          <cell r="B2706">
            <v>20</v>
          </cell>
          <cell r="C2706">
            <v>44123</v>
          </cell>
          <cell r="D2706">
            <v>2</v>
          </cell>
          <cell r="E2706" t="str">
            <v>143075389606</v>
          </cell>
          <cell r="F2706" t="str">
            <v>ICDN</v>
          </cell>
          <cell r="G2706" t="str">
            <v>TEMP</v>
          </cell>
        </row>
        <row r="2707">
          <cell r="A2707" t="str">
            <v>TCLU1980042</v>
          </cell>
          <cell r="B2707">
            <v>20</v>
          </cell>
          <cell r="C2707">
            <v>44123</v>
          </cell>
          <cell r="D2707">
            <v>2</v>
          </cell>
          <cell r="E2707" t="str">
            <v>MEDUMG289306</v>
          </cell>
          <cell r="F2707" t="str">
            <v>ICDN</v>
          </cell>
          <cell r="G2707" t="str">
            <v>TEMP</v>
          </cell>
        </row>
        <row r="2708">
          <cell r="A2708" t="str">
            <v>TCLU6484826</v>
          </cell>
          <cell r="B2708">
            <v>40</v>
          </cell>
          <cell r="C2708">
            <v>44123</v>
          </cell>
          <cell r="D2708">
            <v>2</v>
          </cell>
          <cell r="E2708" t="str">
            <v>HLCULIV200771137</v>
          </cell>
          <cell r="F2708" t="str">
            <v>ICDN</v>
          </cell>
          <cell r="G2708" t="str">
            <v>TEMP</v>
          </cell>
        </row>
        <row r="2709">
          <cell r="A2709" t="str">
            <v>BSIU2647117</v>
          </cell>
          <cell r="B2709">
            <v>20</v>
          </cell>
          <cell r="C2709">
            <v>44123</v>
          </cell>
          <cell r="D2709">
            <v>2</v>
          </cell>
          <cell r="E2709" t="str">
            <v>DLTG00101300</v>
          </cell>
          <cell r="F2709" t="str">
            <v>ICDN</v>
          </cell>
          <cell r="G2709" t="str">
            <v>TEMP</v>
          </cell>
        </row>
        <row r="2710">
          <cell r="A2710" t="str">
            <v>MEDU5316057</v>
          </cell>
          <cell r="B2710">
            <v>20</v>
          </cell>
          <cell r="C2710">
            <v>44123</v>
          </cell>
          <cell r="D2710">
            <v>2</v>
          </cell>
          <cell r="E2710" t="str">
            <v>MEDUMG111708</v>
          </cell>
          <cell r="F2710" t="str">
            <v>ICDN</v>
          </cell>
          <cell r="G2710" t="str">
            <v>TEMP</v>
          </cell>
        </row>
        <row r="2711">
          <cell r="A2711" t="str">
            <v>PCIU2818742</v>
          </cell>
          <cell r="B2711">
            <v>20</v>
          </cell>
          <cell r="C2711">
            <v>44123</v>
          </cell>
          <cell r="D2711">
            <v>2</v>
          </cell>
          <cell r="E2711" t="str">
            <v>WNXG00098900</v>
          </cell>
          <cell r="F2711" t="str">
            <v>ICDN</v>
          </cell>
          <cell r="G2711" t="str">
            <v>TEMP</v>
          </cell>
        </row>
        <row r="2712">
          <cell r="A2712" t="str">
            <v>PCIU1501440</v>
          </cell>
          <cell r="B2712">
            <v>20</v>
          </cell>
          <cell r="C2712">
            <v>44123</v>
          </cell>
          <cell r="D2712">
            <v>2</v>
          </cell>
          <cell r="E2712" t="str">
            <v>NGCN00056400</v>
          </cell>
          <cell r="F2712" t="str">
            <v>ICDN</v>
          </cell>
          <cell r="G2712" t="str">
            <v>TEMP</v>
          </cell>
        </row>
        <row r="2713">
          <cell r="A2713" t="str">
            <v>PCIU1043141</v>
          </cell>
          <cell r="B2713">
            <v>20</v>
          </cell>
          <cell r="C2713">
            <v>44123</v>
          </cell>
          <cell r="D2713">
            <v>2</v>
          </cell>
          <cell r="E2713" t="str">
            <v>NGZT00051600</v>
          </cell>
          <cell r="F2713" t="str">
            <v>ICDN</v>
          </cell>
          <cell r="G2713" t="str">
            <v>TEMP</v>
          </cell>
        </row>
        <row r="2714">
          <cell r="A2714" t="str">
            <v>TCKU2222775</v>
          </cell>
          <cell r="B2714">
            <v>20</v>
          </cell>
          <cell r="C2714">
            <v>44123</v>
          </cell>
          <cell r="D2714">
            <v>2</v>
          </cell>
          <cell r="E2714" t="str">
            <v>WECC2095MBA1032</v>
          </cell>
          <cell r="F2714" t="str">
            <v>ICDN</v>
          </cell>
          <cell r="G2714" t="str">
            <v>TEMP</v>
          </cell>
        </row>
        <row r="2715">
          <cell r="A2715" t="str">
            <v>FCIU2934070</v>
          </cell>
          <cell r="B2715">
            <v>20</v>
          </cell>
          <cell r="C2715">
            <v>44123</v>
          </cell>
          <cell r="D2715">
            <v>2</v>
          </cell>
          <cell r="E2715" t="str">
            <v>MEDUMG237123</v>
          </cell>
          <cell r="F2715" t="str">
            <v>ICDN</v>
          </cell>
          <cell r="G2715" t="str">
            <v>TEMP</v>
          </cell>
        </row>
        <row r="2716">
          <cell r="A2716" t="str">
            <v>EITU0070660</v>
          </cell>
          <cell r="B2716">
            <v>20</v>
          </cell>
          <cell r="C2716">
            <v>44123</v>
          </cell>
          <cell r="D2716">
            <v>2</v>
          </cell>
          <cell r="E2716" t="str">
            <v>520000164247</v>
          </cell>
          <cell r="F2716" t="str">
            <v>ICDN</v>
          </cell>
          <cell r="G2716" t="str">
            <v>TEMP</v>
          </cell>
        </row>
        <row r="2717">
          <cell r="A2717" t="str">
            <v>TRHU3340810</v>
          </cell>
          <cell r="B2717">
            <v>20</v>
          </cell>
          <cell r="C2717">
            <v>44123</v>
          </cell>
          <cell r="D2717">
            <v>2</v>
          </cell>
          <cell r="E2717" t="str">
            <v>520000164247</v>
          </cell>
          <cell r="F2717" t="str">
            <v>ICDN</v>
          </cell>
          <cell r="G2717" t="str">
            <v>TEMP</v>
          </cell>
        </row>
        <row r="2718">
          <cell r="A2718" t="str">
            <v>MSKU5931974</v>
          </cell>
          <cell r="B2718">
            <v>20</v>
          </cell>
          <cell r="C2718">
            <v>44123</v>
          </cell>
          <cell r="D2718">
            <v>2</v>
          </cell>
          <cell r="E2718" t="str">
            <v>205226302</v>
          </cell>
          <cell r="F2718" t="str">
            <v>ICDN</v>
          </cell>
          <cell r="G2718" t="str">
            <v>TEMP</v>
          </cell>
        </row>
        <row r="2719">
          <cell r="A2719" t="str">
            <v>TGHU1884773</v>
          </cell>
          <cell r="B2719">
            <v>20</v>
          </cell>
          <cell r="C2719">
            <v>44123</v>
          </cell>
          <cell r="D2719">
            <v>2</v>
          </cell>
          <cell r="E2719" t="str">
            <v>MEDUM3008320</v>
          </cell>
          <cell r="F2719" t="str">
            <v>ICDN</v>
          </cell>
          <cell r="G2719" t="str">
            <v>TEMP</v>
          </cell>
        </row>
        <row r="2720">
          <cell r="A2720" t="str">
            <v>FCIU6611584</v>
          </cell>
          <cell r="B2720">
            <v>20</v>
          </cell>
          <cell r="C2720">
            <v>44123</v>
          </cell>
          <cell r="D2720">
            <v>2</v>
          </cell>
          <cell r="E2720" t="str">
            <v>MEDUM3008338</v>
          </cell>
          <cell r="F2720" t="str">
            <v>ICDN</v>
          </cell>
          <cell r="G2720" t="str">
            <v>TEMP</v>
          </cell>
        </row>
        <row r="2721">
          <cell r="A2721" t="str">
            <v>TCKU2195849</v>
          </cell>
          <cell r="B2721">
            <v>20</v>
          </cell>
          <cell r="C2721">
            <v>44123</v>
          </cell>
          <cell r="D2721">
            <v>2</v>
          </cell>
          <cell r="E2721" t="str">
            <v>MEDUMG154989</v>
          </cell>
          <cell r="F2721" t="str">
            <v>ICDN</v>
          </cell>
          <cell r="G2721" t="str">
            <v>TEMP</v>
          </cell>
        </row>
        <row r="2722">
          <cell r="A2722" t="str">
            <v>TCLU63064373</v>
          </cell>
          <cell r="B2722">
            <v>20</v>
          </cell>
          <cell r="C2722">
            <v>44123</v>
          </cell>
          <cell r="D2722">
            <v>2</v>
          </cell>
          <cell r="E2722" t="str">
            <v>HLCUZS12009APOY4</v>
          </cell>
          <cell r="F2722" t="str">
            <v>ICDN</v>
          </cell>
          <cell r="G2722" t="e">
            <v>#N/A</v>
          </cell>
        </row>
        <row r="2723">
          <cell r="A2723" t="str">
            <v>RFCU2243730</v>
          </cell>
          <cell r="B2723">
            <v>20</v>
          </cell>
          <cell r="C2723">
            <v>44123</v>
          </cell>
          <cell r="D2723">
            <v>2</v>
          </cell>
          <cell r="E2723" t="str">
            <v>TATW00017300</v>
          </cell>
          <cell r="F2723" t="str">
            <v>ICDN</v>
          </cell>
          <cell r="G2723" t="str">
            <v>TEMP</v>
          </cell>
        </row>
        <row r="2724">
          <cell r="A2724" t="str">
            <v>PCIU8687932</v>
          </cell>
          <cell r="B2724">
            <v>40</v>
          </cell>
          <cell r="C2724">
            <v>44123</v>
          </cell>
          <cell r="D2724">
            <v>2</v>
          </cell>
          <cell r="E2724" t="str">
            <v>HUZL00084800</v>
          </cell>
          <cell r="F2724" t="str">
            <v>ICDN</v>
          </cell>
          <cell r="G2724" t="str">
            <v>TEMP</v>
          </cell>
        </row>
        <row r="2725">
          <cell r="A2725" t="str">
            <v>MEDU5823452</v>
          </cell>
          <cell r="B2725">
            <v>20</v>
          </cell>
          <cell r="C2725">
            <v>44123</v>
          </cell>
          <cell r="D2725">
            <v>2</v>
          </cell>
          <cell r="E2725" t="str">
            <v>MEDUMG101931</v>
          </cell>
          <cell r="F2725" t="str">
            <v>ICDN</v>
          </cell>
          <cell r="G2725" t="str">
            <v>TEMP</v>
          </cell>
        </row>
        <row r="2726">
          <cell r="A2726" t="str">
            <v>HASU1306687</v>
          </cell>
          <cell r="B2726">
            <v>20</v>
          </cell>
          <cell r="C2726">
            <v>44123</v>
          </cell>
          <cell r="D2726">
            <v>2</v>
          </cell>
          <cell r="E2726" t="str">
            <v>204984712</v>
          </cell>
          <cell r="F2726" t="str">
            <v>ICDN</v>
          </cell>
          <cell r="G2726" t="str">
            <v>TEMP</v>
          </cell>
        </row>
        <row r="2727">
          <cell r="A2727" t="str">
            <v>CMAU0166260</v>
          </cell>
          <cell r="B2727">
            <v>20</v>
          </cell>
          <cell r="C2727">
            <v>44123</v>
          </cell>
          <cell r="D2727">
            <v>2</v>
          </cell>
          <cell r="E2727" t="str">
            <v>NBAN007721</v>
          </cell>
          <cell r="F2727" t="str">
            <v>ICDN</v>
          </cell>
          <cell r="G2727" t="str">
            <v>TEMP</v>
          </cell>
        </row>
        <row r="2728">
          <cell r="A2728" t="str">
            <v>TCLU8177120</v>
          </cell>
          <cell r="B2728">
            <v>40</v>
          </cell>
          <cell r="C2728">
            <v>44123</v>
          </cell>
          <cell r="D2728">
            <v>2</v>
          </cell>
          <cell r="E2728" t="str">
            <v>MEDUMG112599</v>
          </cell>
          <cell r="F2728" t="str">
            <v>ICDN</v>
          </cell>
          <cell r="G2728" t="str">
            <v>TEMP</v>
          </cell>
        </row>
        <row r="2729">
          <cell r="A2729" t="str">
            <v>CMAU5195300</v>
          </cell>
          <cell r="B2729">
            <v>40</v>
          </cell>
          <cell r="C2729">
            <v>44123</v>
          </cell>
          <cell r="D2729">
            <v>2</v>
          </cell>
          <cell r="E2729" t="str">
            <v>SHZ3042540B</v>
          </cell>
          <cell r="F2729" t="str">
            <v>ICDN</v>
          </cell>
          <cell r="G2729" t="str">
            <v>TEMP</v>
          </cell>
        </row>
        <row r="2730">
          <cell r="A2730" t="str">
            <v>MRKU6238073</v>
          </cell>
          <cell r="B2730">
            <v>40</v>
          </cell>
          <cell r="C2730">
            <v>44123</v>
          </cell>
          <cell r="D2730">
            <v>2</v>
          </cell>
          <cell r="E2730" t="str">
            <v>R02839695</v>
          </cell>
          <cell r="F2730" t="str">
            <v>ICDN</v>
          </cell>
          <cell r="G2730" t="str">
            <v>TEMP</v>
          </cell>
        </row>
        <row r="2731">
          <cell r="A2731" t="str">
            <v>CCLU7143807</v>
          </cell>
          <cell r="B2731">
            <v>40</v>
          </cell>
          <cell r="C2731">
            <v>44123</v>
          </cell>
          <cell r="D2731">
            <v>2</v>
          </cell>
          <cell r="E2731" t="str">
            <v>COSU6276934590</v>
          </cell>
          <cell r="F2731" t="str">
            <v>ICDN</v>
          </cell>
          <cell r="G2731" t="str">
            <v>TEMP</v>
          </cell>
        </row>
        <row r="2732">
          <cell r="A2732" t="str">
            <v>MSKU6208960</v>
          </cell>
          <cell r="B2732">
            <v>40</v>
          </cell>
          <cell r="C2732">
            <v>44123</v>
          </cell>
          <cell r="D2732">
            <v>2</v>
          </cell>
          <cell r="E2732" t="str">
            <v>204517194</v>
          </cell>
          <cell r="F2732" t="str">
            <v>ICDN</v>
          </cell>
          <cell r="G2732" t="str">
            <v>TEMP</v>
          </cell>
        </row>
        <row r="2733">
          <cell r="A2733" t="str">
            <v>MSKU7773501</v>
          </cell>
          <cell r="B2733">
            <v>20</v>
          </cell>
          <cell r="C2733">
            <v>44123</v>
          </cell>
          <cell r="D2733">
            <v>2</v>
          </cell>
          <cell r="E2733" t="str">
            <v>205154280</v>
          </cell>
          <cell r="F2733" t="str">
            <v>ICDN</v>
          </cell>
          <cell r="G2733" t="str">
            <v>TEMP</v>
          </cell>
        </row>
        <row r="2734">
          <cell r="A2734" t="str">
            <v>MRKU8427137</v>
          </cell>
          <cell r="B2734">
            <v>20</v>
          </cell>
          <cell r="C2734">
            <v>44123</v>
          </cell>
          <cell r="D2734">
            <v>2</v>
          </cell>
          <cell r="E2734" t="str">
            <v>205309135</v>
          </cell>
          <cell r="F2734" t="str">
            <v>ICDN</v>
          </cell>
          <cell r="G2734" t="str">
            <v>TEMP</v>
          </cell>
        </row>
        <row r="2735">
          <cell r="A2735" t="str">
            <v>TGBU8942057</v>
          </cell>
          <cell r="B2735">
            <v>40</v>
          </cell>
          <cell r="C2735">
            <v>44123</v>
          </cell>
          <cell r="D2735">
            <v>2</v>
          </cell>
          <cell r="E2735" t="str">
            <v>COSU6275489770W</v>
          </cell>
          <cell r="F2735" t="str">
            <v>ICDN</v>
          </cell>
          <cell r="G2735" t="str">
            <v>TEMP</v>
          </cell>
        </row>
        <row r="2736">
          <cell r="A2736" t="str">
            <v>ESPU2049987</v>
          </cell>
          <cell r="B2736">
            <v>20</v>
          </cell>
          <cell r="C2736">
            <v>44123</v>
          </cell>
          <cell r="D2736">
            <v>2</v>
          </cell>
          <cell r="E2736" t="str">
            <v>EPIRCHNTAO212952</v>
          </cell>
          <cell r="F2736" t="str">
            <v>ICDN</v>
          </cell>
          <cell r="G2736" t="str">
            <v>TEMP</v>
          </cell>
        </row>
        <row r="2737">
          <cell r="A2737" t="str">
            <v>FCIU3655763</v>
          </cell>
          <cell r="B2737">
            <v>20</v>
          </cell>
          <cell r="C2737">
            <v>44123</v>
          </cell>
          <cell r="D2737">
            <v>2</v>
          </cell>
          <cell r="E2737" t="str">
            <v>MEDUMG202887</v>
          </cell>
          <cell r="F2737" t="str">
            <v>ICDN</v>
          </cell>
          <cell r="G2737" t="str">
            <v>TEMP</v>
          </cell>
        </row>
        <row r="2738">
          <cell r="A2738" t="str">
            <v>PONU8143981</v>
          </cell>
          <cell r="B2738">
            <v>40</v>
          </cell>
          <cell r="C2738">
            <v>44123</v>
          </cell>
          <cell r="D2738">
            <v>2</v>
          </cell>
          <cell r="E2738" t="str">
            <v>205372363</v>
          </cell>
          <cell r="F2738" t="str">
            <v>ICDN</v>
          </cell>
          <cell r="G2738" t="str">
            <v>TEMP</v>
          </cell>
        </row>
        <row r="2739">
          <cell r="A2739" t="str">
            <v>UETU2074724</v>
          </cell>
          <cell r="B2739">
            <v>20</v>
          </cell>
          <cell r="C2739">
            <v>44123</v>
          </cell>
          <cell r="D2739">
            <v>2</v>
          </cell>
          <cell r="E2739" t="str">
            <v>204736967</v>
          </cell>
          <cell r="F2739" t="str">
            <v>ICDN</v>
          </cell>
          <cell r="G2739" t="str">
            <v>TEMP</v>
          </cell>
        </row>
        <row r="2740">
          <cell r="A2740" t="str">
            <v>BMOU2303775</v>
          </cell>
          <cell r="B2740">
            <v>20</v>
          </cell>
          <cell r="C2740">
            <v>44123</v>
          </cell>
          <cell r="D2740">
            <v>2</v>
          </cell>
          <cell r="E2740" t="str">
            <v>205242452</v>
          </cell>
          <cell r="F2740" t="str">
            <v>ICDN</v>
          </cell>
          <cell r="G2740" t="str">
            <v>TEMP</v>
          </cell>
        </row>
        <row r="2741">
          <cell r="A2741" t="str">
            <v>MRKU7121965</v>
          </cell>
          <cell r="B2741">
            <v>20</v>
          </cell>
          <cell r="C2741">
            <v>44123</v>
          </cell>
          <cell r="D2741">
            <v>2</v>
          </cell>
          <cell r="E2741" t="str">
            <v>204736967</v>
          </cell>
          <cell r="F2741" t="str">
            <v>ICDN</v>
          </cell>
          <cell r="G2741" t="str">
            <v>TEMP</v>
          </cell>
        </row>
        <row r="2742">
          <cell r="A2742" t="str">
            <v>MSKU5559620</v>
          </cell>
          <cell r="B2742">
            <v>20</v>
          </cell>
          <cell r="C2742">
            <v>44123</v>
          </cell>
          <cell r="D2742">
            <v>2</v>
          </cell>
          <cell r="E2742" t="str">
            <v>205242452</v>
          </cell>
          <cell r="F2742" t="str">
            <v>ICDN</v>
          </cell>
          <cell r="G2742" t="str">
            <v>TEMP</v>
          </cell>
        </row>
        <row r="2743">
          <cell r="A2743" t="str">
            <v>HASU1053974</v>
          </cell>
          <cell r="B2743">
            <v>20</v>
          </cell>
          <cell r="C2743">
            <v>44123</v>
          </cell>
          <cell r="D2743">
            <v>2</v>
          </cell>
          <cell r="E2743" t="str">
            <v>205259743</v>
          </cell>
          <cell r="F2743" t="str">
            <v>ICDN</v>
          </cell>
          <cell r="G2743" t="str">
            <v>TEMP</v>
          </cell>
        </row>
        <row r="2744">
          <cell r="A2744" t="str">
            <v>MSKU5469850</v>
          </cell>
          <cell r="B2744">
            <v>20</v>
          </cell>
          <cell r="C2744">
            <v>44123</v>
          </cell>
          <cell r="D2744">
            <v>2</v>
          </cell>
          <cell r="E2744" t="str">
            <v>205397005</v>
          </cell>
          <cell r="F2744" t="str">
            <v>ICDN</v>
          </cell>
          <cell r="G2744" t="str">
            <v>TEMP</v>
          </cell>
        </row>
        <row r="2745">
          <cell r="A2745" t="str">
            <v>TCLU3660710</v>
          </cell>
          <cell r="B2745">
            <v>20</v>
          </cell>
          <cell r="C2745">
            <v>44123</v>
          </cell>
          <cell r="D2745">
            <v>2</v>
          </cell>
          <cell r="E2745" t="str">
            <v>142052666991</v>
          </cell>
          <cell r="F2745" t="str">
            <v>ICDN</v>
          </cell>
          <cell r="G2745" t="str">
            <v>TEMP</v>
          </cell>
        </row>
        <row r="2746">
          <cell r="A2746" t="str">
            <v>MRKU9324257</v>
          </cell>
          <cell r="B2746">
            <v>20</v>
          </cell>
          <cell r="C2746">
            <v>44123</v>
          </cell>
          <cell r="D2746">
            <v>2</v>
          </cell>
          <cell r="E2746" t="str">
            <v>204843834</v>
          </cell>
          <cell r="F2746" t="str">
            <v>ICDN</v>
          </cell>
          <cell r="G2746" t="str">
            <v>TEMP</v>
          </cell>
        </row>
        <row r="2747">
          <cell r="A2747" t="str">
            <v>TCKU2391163</v>
          </cell>
          <cell r="B2747">
            <v>20</v>
          </cell>
          <cell r="C2747">
            <v>44123</v>
          </cell>
          <cell r="D2747">
            <v>2</v>
          </cell>
          <cell r="E2747" t="str">
            <v>205293621</v>
          </cell>
          <cell r="F2747" t="str">
            <v>ICDN</v>
          </cell>
          <cell r="G2747" t="str">
            <v>TEMP</v>
          </cell>
        </row>
        <row r="2748">
          <cell r="A2748" t="str">
            <v>TCLU1447774</v>
          </cell>
          <cell r="B2748">
            <v>20</v>
          </cell>
          <cell r="C2748">
            <v>44123</v>
          </cell>
          <cell r="D2748">
            <v>2</v>
          </cell>
          <cell r="E2748" t="str">
            <v>204843834</v>
          </cell>
          <cell r="F2748" t="str">
            <v>ICDN</v>
          </cell>
          <cell r="G2748" t="str">
            <v>TEMP</v>
          </cell>
        </row>
        <row r="2749">
          <cell r="A2749" t="str">
            <v>MSKU4404032</v>
          </cell>
          <cell r="B2749">
            <v>20</v>
          </cell>
          <cell r="C2749">
            <v>44123</v>
          </cell>
          <cell r="D2749">
            <v>2</v>
          </cell>
          <cell r="E2749" t="str">
            <v>HSKV19256</v>
          </cell>
          <cell r="F2749" t="str">
            <v>ICDN</v>
          </cell>
          <cell r="G2749" t="str">
            <v>TEMP</v>
          </cell>
        </row>
        <row r="2750">
          <cell r="A2750" t="str">
            <v>MRKU9580460</v>
          </cell>
          <cell r="B2750">
            <v>20</v>
          </cell>
          <cell r="C2750">
            <v>44123</v>
          </cell>
          <cell r="D2750">
            <v>2</v>
          </cell>
          <cell r="E2750" t="str">
            <v>596590935</v>
          </cell>
          <cell r="F2750" t="str">
            <v>ICDN</v>
          </cell>
          <cell r="G2750" t="str">
            <v>TEMP</v>
          </cell>
        </row>
        <row r="2751">
          <cell r="A2751" t="str">
            <v>MRKU9442028</v>
          </cell>
          <cell r="B2751">
            <v>20</v>
          </cell>
          <cell r="C2751">
            <v>44123</v>
          </cell>
          <cell r="D2751">
            <v>2</v>
          </cell>
          <cell r="E2751" t="str">
            <v>205065511</v>
          </cell>
          <cell r="F2751" t="str">
            <v>ICDN</v>
          </cell>
          <cell r="G2751" t="str">
            <v>TEMP</v>
          </cell>
        </row>
        <row r="2752">
          <cell r="A2752" t="str">
            <v>EITU0311650</v>
          </cell>
          <cell r="B2752">
            <v>20</v>
          </cell>
          <cell r="C2752">
            <v>44123</v>
          </cell>
          <cell r="D2752">
            <v>2</v>
          </cell>
          <cell r="E2752" t="str">
            <v>140001404321</v>
          </cell>
          <cell r="F2752" t="str">
            <v>ICDN</v>
          </cell>
          <cell r="G2752" t="str">
            <v>TEMP</v>
          </cell>
        </row>
        <row r="2753">
          <cell r="A2753" t="str">
            <v>MSKU3576037</v>
          </cell>
          <cell r="B2753">
            <v>20</v>
          </cell>
          <cell r="C2753">
            <v>44123</v>
          </cell>
          <cell r="D2753">
            <v>2</v>
          </cell>
          <cell r="E2753" t="str">
            <v>204736967</v>
          </cell>
          <cell r="F2753" t="str">
            <v>ICDN</v>
          </cell>
          <cell r="G2753" t="str">
            <v>TEMP</v>
          </cell>
        </row>
        <row r="2754">
          <cell r="A2754" t="str">
            <v>MRKU7730299</v>
          </cell>
          <cell r="B2754">
            <v>20</v>
          </cell>
          <cell r="C2754">
            <v>44123</v>
          </cell>
          <cell r="D2754">
            <v>2</v>
          </cell>
          <cell r="E2754" t="str">
            <v>205242452</v>
          </cell>
          <cell r="F2754" t="str">
            <v>ICDN</v>
          </cell>
          <cell r="G2754" t="str">
            <v>TEMP</v>
          </cell>
        </row>
        <row r="2755">
          <cell r="A2755" t="str">
            <v>MRKU8085923</v>
          </cell>
          <cell r="B2755">
            <v>20</v>
          </cell>
          <cell r="C2755">
            <v>44123</v>
          </cell>
          <cell r="D2755">
            <v>2</v>
          </cell>
          <cell r="E2755" t="str">
            <v>HSKV19256</v>
          </cell>
          <cell r="F2755" t="str">
            <v>ICDN</v>
          </cell>
          <cell r="G2755" t="str">
            <v>TEMP</v>
          </cell>
        </row>
        <row r="2756">
          <cell r="A2756" t="str">
            <v>HASU1093431</v>
          </cell>
          <cell r="B2756">
            <v>20</v>
          </cell>
          <cell r="C2756">
            <v>44123</v>
          </cell>
          <cell r="D2756">
            <v>2</v>
          </cell>
          <cell r="E2756" t="str">
            <v>205137860</v>
          </cell>
          <cell r="F2756" t="str">
            <v>ICDN</v>
          </cell>
          <cell r="G2756" t="str">
            <v>TEMP</v>
          </cell>
        </row>
        <row r="2757">
          <cell r="A2757" t="str">
            <v>MRKU6630016</v>
          </cell>
          <cell r="B2757">
            <v>20</v>
          </cell>
          <cell r="C2757">
            <v>44123</v>
          </cell>
          <cell r="D2757">
            <v>2</v>
          </cell>
          <cell r="E2757" t="str">
            <v>205242452</v>
          </cell>
          <cell r="F2757" t="str">
            <v>ICDN</v>
          </cell>
          <cell r="G2757" t="str">
            <v>TEMP</v>
          </cell>
        </row>
        <row r="2758">
          <cell r="A2758" t="str">
            <v>MSCU6623853</v>
          </cell>
          <cell r="B2758">
            <v>20</v>
          </cell>
          <cell r="C2758">
            <v>44123</v>
          </cell>
          <cell r="D2758">
            <v>2</v>
          </cell>
          <cell r="E2758" t="str">
            <v>MEDUMG191429</v>
          </cell>
          <cell r="F2758" t="str">
            <v>ICDN</v>
          </cell>
          <cell r="G2758" t="str">
            <v>TEMP</v>
          </cell>
        </row>
        <row r="2759">
          <cell r="A2759" t="str">
            <v>INBU3686974</v>
          </cell>
          <cell r="B2759">
            <v>20</v>
          </cell>
          <cell r="C2759">
            <v>44123</v>
          </cell>
          <cell r="D2759">
            <v>2</v>
          </cell>
          <cell r="E2759" t="str">
            <v>MEDUMV804643</v>
          </cell>
          <cell r="F2759" t="str">
            <v>ICDN</v>
          </cell>
          <cell r="G2759" t="str">
            <v>TEMP</v>
          </cell>
        </row>
        <row r="2760">
          <cell r="A2760" t="str">
            <v>TCKU3765205</v>
          </cell>
          <cell r="B2760">
            <v>20</v>
          </cell>
          <cell r="C2760">
            <v>44123</v>
          </cell>
          <cell r="D2760">
            <v>2</v>
          </cell>
          <cell r="E2760" t="str">
            <v>HLCUSHA200933587</v>
          </cell>
          <cell r="F2760" t="str">
            <v>ICDN</v>
          </cell>
          <cell r="G2760" t="str">
            <v>TEMP</v>
          </cell>
        </row>
        <row r="2761">
          <cell r="A2761" t="str">
            <v>GESU3467122</v>
          </cell>
          <cell r="B2761">
            <v>20</v>
          </cell>
          <cell r="C2761">
            <v>44123</v>
          </cell>
          <cell r="D2761">
            <v>2</v>
          </cell>
          <cell r="E2761" t="str">
            <v>ISB0508651</v>
          </cell>
          <cell r="F2761" t="str">
            <v>ICDN</v>
          </cell>
          <cell r="G2761" t="str">
            <v>TEMP</v>
          </cell>
        </row>
        <row r="2762">
          <cell r="A2762" t="str">
            <v>MSKU8441590</v>
          </cell>
          <cell r="B2762">
            <v>40</v>
          </cell>
          <cell r="C2762">
            <v>44123</v>
          </cell>
          <cell r="D2762">
            <v>2</v>
          </cell>
          <cell r="E2762">
            <v>204778209</v>
          </cell>
          <cell r="F2762" t="str">
            <v>ICDN</v>
          </cell>
          <cell r="G2762" t="str">
            <v>TEMP</v>
          </cell>
        </row>
        <row r="2763">
          <cell r="A2763" t="str">
            <v>PONU0890316</v>
          </cell>
          <cell r="B2763">
            <v>20</v>
          </cell>
          <cell r="C2763">
            <v>44123</v>
          </cell>
          <cell r="D2763">
            <v>2</v>
          </cell>
          <cell r="E2763" t="str">
            <v>205096103</v>
          </cell>
          <cell r="F2763" t="str">
            <v>ICDN</v>
          </cell>
          <cell r="G2763" t="str">
            <v>TEMP</v>
          </cell>
        </row>
        <row r="2764">
          <cell r="A2764" t="str">
            <v>MRKU7186009</v>
          </cell>
          <cell r="B2764">
            <v>20</v>
          </cell>
          <cell r="C2764">
            <v>44123</v>
          </cell>
          <cell r="D2764">
            <v>2</v>
          </cell>
          <cell r="E2764" t="str">
            <v>205350958</v>
          </cell>
          <cell r="F2764" t="str">
            <v>ICDN</v>
          </cell>
          <cell r="G2764" t="str">
            <v>TEMP</v>
          </cell>
        </row>
        <row r="2765">
          <cell r="A2765" t="str">
            <v>CXDU1163908</v>
          </cell>
          <cell r="B2765">
            <v>20</v>
          </cell>
          <cell r="C2765">
            <v>44123</v>
          </cell>
          <cell r="D2765">
            <v>2</v>
          </cell>
          <cell r="E2765" t="str">
            <v>CNSG020444</v>
          </cell>
          <cell r="F2765" t="str">
            <v>ICDN</v>
          </cell>
          <cell r="G2765" t="str">
            <v>TEMP</v>
          </cell>
        </row>
        <row r="2766">
          <cell r="A2766" t="str">
            <v>MRKU7852717</v>
          </cell>
          <cell r="B2766">
            <v>20</v>
          </cell>
          <cell r="C2766">
            <v>44123</v>
          </cell>
          <cell r="D2766">
            <v>2</v>
          </cell>
          <cell r="E2766" t="str">
            <v>205242452</v>
          </cell>
          <cell r="F2766" t="str">
            <v>ICDN</v>
          </cell>
          <cell r="G2766" t="str">
            <v>TEMP</v>
          </cell>
        </row>
        <row r="2767">
          <cell r="A2767" t="str">
            <v>MRKU8466004</v>
          </cell>
          <cell r="B2767">
            <v>20</v>
          </cell>
          <cell r="C2767">
            <v>44123</v>
          </cell>
          <cell r="D2767">
            <v>2</v>
          </cell>
          <cell r="E2767" t="str">
            <v>205288028</v>
          </cell>
          <cell r="F2767" t="str">
            <v>ICDN</v>
          </cell>
          <cell r="G2767" t="str">
            <v>TEMP</v>
          </cell>
        </row>
        <row r="2768">
          <cell r="A2768" t="str">
            <v>MRKU9520943</v>
          </cell>
          <cell r="B2768">
            <v>20</v>
          </cell>
          <cell r="C2768">
            <v>44123</v>
          </cell>
          <cell r="D2768">
            <v>2</v>
          </cell>
          <cell r="E2768" t="str">
            <v>205288028</v>
          </cell>
          <cell r="F2768" t="str">
            <v>ICDN</v>
          </cell>
          <cell r="G2768" t="str">
            <v>TEMP</v>
          </cell>
        </row>
        <row r="2769">
          <cell r="A2769" t="str">
            <v>TRHU1651515</v>
          </cell>
          <cell r="B2769">
            <v>20</v>
          </cell>
          <cell r="C2769">
            <v>44123</v>
          </cell>
          <cell r="D2769">
            <v>2</v>
          </cell>
          <cell r="E2769" t="str">
            <v>HLCUSHA200933587</v>
          </cell>
          <cell r="F2769" t="str">
            <v>ICDN</v>
          </cell>
          <cell r="G2769" t="str">
            <v>TEMP</v>
          </cell>
        </row>
        <row r="2770">
          <cell r="A2770" t="str">
            <v>MRKU6872806</v>
          </cell>
          <cell r="B2770">
            <v>20</v>
          </cell>
          <cell r="C2770">
            <v>44123</v>
          </cell>
          <cell r="D2770">
            <v>2</v>
          </cell>
          <cell r="E2770" t="str">
            <v>240092234</v>
          </cell>
          <cell r="F2770" t="str">
            <v>ICDN</v>
          </cell>
          <cell r="G2770" t="str">
            <v>TEMP</v>
          </cell>
        </row>
        <row r="2771">
          <cell r="A2771" t="str">
            <v>TEMU8954567</v>
          </cell>
          <cell r="B2771">
            <v>40</v>
          </cell>
          <cell r="C2771">
            <v>44123</v>
          </cell>
          <cell r="D2771">
            <v>2</v>
          </cell>
          <cell r="E2771" t="str">
            <v>100050311863</v>
          </cell>
          <cell r="F2771" t="str">
            <v>ICDN</v>
          </cell>
          <cell r="G2771" t="str">
            <v>TEMP</v>
          </cell>
        </row>
        <row r="2772">
          <cell r="A2772" t="str">
            <v>TCLU3965860</v>
          </cell>
          <cell r="B2772">
            <v>20</v>
          </cell>
          <cell r="C2772">
            <v>44123</v>
          </cell>
          <cell r="D2772">
            <v>2</v>
          </cell>
          <cell r="E2772" t="str">
            <v>EID0322056</v>
          </cell>
          <cell r="F2772" t="str">
            <v>ICDN</v>
          </cell>
          <cell r="G2772" t="str">
            <v>TEMP</v>
          </cell>
        </row>
        <row r="2773">
          <cell r="A2773" t="str">
            <v>TGHU1201115</v>
          </cell>
          <cell r="B2773">
            <v>20</v>
          </cell>
          <cell r="C2773">
            <v>44123</v>
          </cell>
          <cell r="D2773">
            <v>2</v>
          </cell>
          <cell r="E2773" t="str">
            <v>COSU6276454330</v>
          </cell>
          <cell r="F2773" t="str">
            <v>ICDN</v>
          </cell>
          <cell r="G2773" t="str">
            <v>TEMP</v>
          </cell>
        </row>
        <row r="2774">
          <cell r="A2774" t="str">
            <v>BSIU8018575</v>
          </cell>
          <cell r="B2774">
            <v>40</v>
          </cell>
          <cell r="C2774">
            <v>44123</v>
          </cell>
          <cell r="D2774">
            <v>2</v>
          </cell>
          <cell r="E2774" t="str">
            <v>XMMX00742900</v>
          </cell>
          <cell r="F2774" t="str">
            <v>ICDN</v>
          </cell>
          <cell r="G2774" t="str">
            <v>TEMP</v>
          </cell>
        </row>
        <row r="2775">
          <cell r="A2775" t="str">
            <v>ESPU2055594</v>
          </cell>
          <cell r="B2775">
            <v>20</v>
          </cell>
          <cell r="C2775">
            <v>44123</v>
          </cell>
          <cell r="D2775">
            <v>2</v>
          </cell>
          <cell r="E2775" t="str">
            <v>EPIRINDMUN207789</v>
          </cell>
          <cell r="F2775" t="str">
            <v>ICDN</v>
          </cell>
          <cell r="G2775" t="str">
            <v>TEMP</v>
          </cell>
        </row>
        <row r="2776">
          <cell r="A2776" t="str">
            <v>ESPU2026560</v>
          </cell>
          <cell r="B2776">
            <v>20</v>
          </cell>
          <cell r="C2776">
            <v>44123</v>
          </cell>
          <cell r="D2776">
            <v>2</v>
          </cell>
          <cell r="E2776" t="str">
            <v>EPIRINDDEL209421</v>
          </cell>
          <cell r="F2776" t="str">
            <v>ICDN</v>
          </cell>
          <cell r="G2776" t="str">
            <v>TEMP</v>
          </cell>
        </row>
        <row r="2777">
          <cell r="A2777" t="str">
            <v>FFAU2255338</v>
          </cell>
          <cell r="B2777">
            <v>40</v>
          </cell>
          <cell r="C2777">
            <v>44123</v>
          </cell>
          <cell r="D2777">
            <v>2</v>
          </cell>
          <cell r="E2777" t="str">
            <v>COSU6275918680</v>
          </cell>
          <cell r="F2777" t="str">
            <v>ICDN</v>
          </cell>
          <cell r="G2777" t="str">
            <v>TEMP</v>
          </cell>
        </row>
        <row r="2778">
          <cell r="A2778" t="str">
            <v>BSIU2202456</v>
          </cell>
          <cell r="B2778">
            <v>20</v>
          </cell>
          <cell r="C2778">
            <v>44123</v>
          </cell>
          <cell r="D2778">
            <v>2</v>
          </cell>
          <cell r="E2778" t="str">
            <v>EPIRAEESAD221439</v>
          </cell>
          <cell r="F2778" t="str">
            <v>ICDN</v>
          </cell>
          <cell r="G2778" t="str">
            <v>TEMP</v>
          </cell>
        </row>
        <row r="2779">
          <cell r="A2779" t="str">
            <v>MSKU4048543</v>
          </cell>
          <cell r="B2779">
            <v>20</v>
          </cell>
          <cell r="C2779">
            <v>44123</v>
          </cell>
          <cell r="D2779">
            <v>2</v>
          </cell>
          <cell r="E2779">
            <v>20510684</v>
          </cell>
          <cell r="F2779" t="str">
            <v>ICDN</v>
          </cell>
          <cell r="G2779" t="str">
            <v>TEMP</v>
          </cell>
        </row>
        <row r="2780">
          <cell r="A2780" t="str">
            <v>CMAU3087082</v>
          </cell>
          <cell r="B2780">
            <v>20</v>
          </cell>
          <cell r="C2780">
            <v>44123</v>
          </cell>
          <cell r="D2780">
            <v>2</v>
          </cell>
          <cell r="E2780" t="str">
            <v>AMC0968618</v>
          </cell>
          <cell r="F2780" t="str">
            <v>ICDN</v>
          </cell>
          <cell r="G2780" t="str">
            <v>TEMP</v>
          </cell>
        </row>
        <row r="2781">
          <cell r="A2781" t="str">
            <v>APZU3742527</v>
          </cell>
          <cell r="B2781">
            <v>20</v>
          </cell>
          <cell r="C2781">
            <v>44123</v>
          </cell>
          <cell r="D2781">
            <v>2</v>
          </cell>
          <cell r="E2781" t="str">
            <v>DXB0517474</v>
          </cell>
          <cell r="F2781" t="str">
            <v>ICDN</v>
          </cell>
          <cell r="G2781" t="str">
            <v>TEMP</v>
          </cell>
        </row>
        <row r="2782">
          <cell r="A2782" t="str">
            <v>UETU2569894</v>
          </cell>
          <cell r="B2782">
            <v>20</v>
          </cell>
          <cell r="C2782">
            <v>44123</v>
          </cell>
          <cell r="D2782">
            <v>2</v>
          </cell>
          <cell r="E2782" t="str">
            <v>DXB0517474</v>
          </cell>
          <cell r="F2782" t="str">
            <v>ICDN</v>
          </cell>
          <cell r="G2782" t="str">
            <v>TEMP</v>
          </cell>
        </row>
        <row r="2783">
          <cell r="A2783" t="str">
            <v>MSKU3309447</v>
          </cell>
          <cell r="B2783">
            <v>20</v>
          </cell>
          <cell r="C2783">
            <v>44123</v>
          </cell>
          <cell r="D2783">
            <v>2</v>
          </cell>
          <cell r="E2783" t="str">
            <v>204700095</v>
          </cell>
          <cell r="F2783" t="str">
            <v>ICDN</v>
          </cell>
          <cell r="G2783" t="str">
            <v>TEMP</v>
          </cell>
        </row>
        <row r="2784">
          <cell r="A2784" t="str">
            <v>FCIU2924488</v>
          </cell>
          <cell r="B2784">
            <v>20</v>
          </cell>
          <cell r="C2784">
            <v>44123</v>
          </cell>
          <cell r="D2784">
            <v>2</v>
          </cell>
          <cell r="E2784" t="str">
            <v>DXB0518546</v>
          </cell>
          <cell r="F2784" t="str">
            <v>ICDN</v>
          </cell>
          <cell r="G2784" t="str">
            <v>TEMP</v>
          </cell>
        </row>
        <row r="2785">
          <cell r="A2785" t="str">
            <v>GESU1213324</v>
          </cell>
          <cell r="B2785">
            <v>20</v>
          </cell>
          <cell r="C2785">
            <v>44123</v>
          </cell>
          <cell r="D2785">
            <v>2</v>
          </cell>
          <cell r="E2785" t="str">
            <v>HLCUDX3200951755</v>
          </cell>
          <cell r="F2785" t="str">
            <v>ICDN</v>
          </cell>
          <cell r="G2785" t="str">
            <v>TEMP</v>
          </cell>
        </row>
        <row r="2786">
          <cell r="A2786" t="str">
            <v>HASU1153649</v>
          </cell>
          <cell r="B2786">
            <v>20</v>
          </cell>
          <cell r="C2786">
            <v>44123</v>
          </cell>
          <cell r="D2786">
            <v>2</v>
          </cell>
          <cell r="E2786" t="str">
            <v>205065149</v>
          </cell>
          <cell r="F2786" t="str">
            <v>ICDN</v>
          </cell>
          <cell r="G2786" t="str">
            <v>TEMP</v>
          </cell>
        </row>
        <row r="2787">
          <cell r="A2787" t="str">
            <v>EITU0179287</v>
          </cell>
          <cell r="B2787">
            <v>20</v>
          </cell>
          <cell r="C2787">
            <v>44123</v>
          </cell>
          <cell r="D2787">
            <v>2</v>
          </cell>
          <cell r="E2787" t="str">
            <v>157000144827</v>
          </cell>
          <cell r="F2787" t="str">
            <v>ICDN</v>
          </cell>
          <cell r="G2787" t="str">
            <v>TEMP</v>
          </cell>
        </row>
        <row r="2788">
          <cell r="A2788" t="str">
            <v>CXDU1930050</v>
          </cell>
          <cell r="B2788">
            <v>20</v>
          </cell>
          <cell r="C2788">
            <v>44123</v>
          </cell>
          <cell r="D2788">
            <v>2</v>
          </cell>
          <cell r="E2788" t="str">
            <v>DXB0517474</v>
          </cell>
          <cell r="F2788" t="str">
            <v>ICDN</v>
          </cell>
          <cell r="G2788" t="str">
            <v>TEMP</v>
          </cell>
        </row>
        <row r="2789">
          <cell r="A2789" t="str">
            <v>MRKU4506156</v>
          </cell>
          <cell r="B2789">
            <v>40</v>
          </cell>
          <cell r="C2789">
            <v>44123</v>
          </cell>
          <cell r="D2789">
            <v>2</v>
          </cell>
          <cell r="E2789">
            <v>204051600</v>
          </cell>
          <cell r="F2789" t="str">
            <v>ICDN</v>
          </cell>
          <cell r="G2789" t="str">
            <v>TEMP</v>
          </cell>
        </row>
        <row r="2790">
          <cell r="A2790" t="str">
            <v>MSKU3998990</v>
          </cell>
          <cell r="B2790">
            <v>20</v>
          </cell>
          <cell r="C2790">
            <v>44123</v>
          </cell>
          <cell r="D2790">
            <v>2</v>
          </cell>
          <cell r="E2790" t="str">
            <v>204655307</v>
          </cell>
          <cell r="F2790" t="str">
            <v>ICDN</v>
          </cell>
          <cell r="G2790" t="str">
            <v>TEMP</v>
          </cell>
        </row>
        <row r="2791">
          <cell r="A2791" t="str">
            <v>MRKU7326564</v>
          </cell>
          <cell r="B2791">
            <v>20</v>
          </cell>
          <cell r="C2791">
            <v>44123</v>
          </cell>
          <cell r="D2791">
            <v>2</v>
          </cell>
          <cell r="E2791" t="str">
            <v>204655307</v>
          </cell>
          <cell r="F2791" t="str">
            <v>ICDN</v>
          </cell>
          <cell r="G2791" t="str">
            <v>TEMP</v>
          </cell>
        </row>
        <row r="2792">
          <cell r="A2792" t="str">
            <v>FCIU4403956</v>
          </cell>
          <cell r="B2792">
            <v>20</v>
          </cell>
          <cell r="C2792">
            <v>44123</v>
          </cell>
          <cell r="D2792">
            <v>2</v>
          </cell>
          <cell r="E2792" t="str">
            <v>DXB0517474</v>
          </cell>
          <cell r="F2792" t="str">
            <v>ICDN</v>
          </cell>
          <cell r="G2792" t="str">
            <v>TEMP</v>
          </cell>
        </row>
        <row r="2793">
          <cell r="A2793" t="str">
            <v>TEMU5061339</v>
          </cell>
          <cell r="B2793">
            <v>20</v>
          </cell>
          <cell r="C2793">
            <v>44123</v>
          </cell>
          <cell r="D2793">
            <v>2</v>
          </cell>
          <cell r="E2793" t="str">
            <v>AMC0971138</v>
          </cell>
          <cell r="F2793" t="str">
            <v>ICDN</v>
          </cell>
          <cell r="G2793" t="str">
            <v>TEMP</v>
          </cell>
        </row>
        <row r="2794">
          <cell r="A2794" t="str">
            <v>MSKU8346314</v>
          </cell>
          <cell r="B2794">
            <v>40</v>
          </cell>
          <cell r="C2794">
            <v>44123</v>
          </cell>
          <cell r="D2794">
            <v>2</v>
          </cell>
          <cell r="E2794">
            <v>204959487</v>
          </cell>
          <cell r="F2794" t="str">
            <v>ICDN</v>
          </cell>
          <cell r="G2794" t="str">
            <v>TEMP</v>
          </cell>
        </row>
        <row r="2795">
          <cell r="A2795" t="str">
            <v>BMOU4314676</v>
          </cell>
          <cell r="B2795">
            <v>40</v>
          </cell>
          <cell r="C2795">
            <v>44123</v>
          </cell>
          <cell r="D2795">
            <v>2</v>
          </cell>
          <cell r="E2795" t="str">
            <v>MEDUNC322132</v>
          </cell>
          <cell r="F2795" t="str">
            <v>ICDN</v>
          </cell>
          <cell r="G2795" t="str">
            <v>TEMP</v>
          </cell>
        </row>
        <row r="2796">
          <cell r="A2796" t="str">
            <v>UETU5620897</v>
          </cell>
          <cell r="B2796">
            <v>40</v>
          </cell>
          <cell r="C2796">
            <v>44123</v>
          </cell>
          <cell r="D2796">
            <v>2</v>
          </cell>
          <cell r="E2796" t="str">
            <v>SZCD00036500</v>
          </cell>
          <cell r="F2796" t="str">
            <v>ICDN</v>
          </cell>
          <cell r="G2796" t="str">
            <v>TEMP</v>
          </cell>
        </row>
        <row r="2797">
          <cell r="A2797" t="str">
            <v>PCIU9440649</v>
          </cell>
          <cell r="B2797">
            <v>40</v>
          </cell>
          <cell r="C2797">
            <v>44123</v>
          </cell>
          <cell r="D2797">
            <v>2</v>
          </cell>
          <cell r="E2797" t="str">
            <v>HUA000356300</v>
          </cell>
          <cell r="F2797" t="str">
            <v>ICDN</v>
          </cell>
          <cell r="G2797" t="str">
            <v>TEMP</v>
          </cell>
        </row>
        <row r="2798">
          <cell r="A2798" t="str">
            <v>EMCU9695565</v>
          </cell>
          <cell r="B2798">
            <v>40</v>
          </cell>
          <cell r="C2798">
            <v>44123</v>
          </cell>
          <cell r="D2798">
            <v>2</v>
          </cell>
          <cell r="E2798" t="str">
            <v>147000577297</v>
          </cell>
          <cell r="F2798" t="str">
            <v>ICDN</v>
          </cell>
          <cell r="G2798" t="str">
            <v>TEMP</v>
          </cell>
        </row>
        <row r="2799">
          <cell r="A2799" t="str">
            <v>PCIU9069590</v>
          </cell>
          <cell r="B2799">
            <v>40</v>
          </cell>
          <cell r="C2799">
            <v>44123</v>
          </cell>
          <cell r="D2799">
            <v>2</v>
          </cell>
          <cell r="E2799" t="str">
            <v>HUSG00534800</v>
          </cell>
          <cell r="F2799" t="str">
            <v>ICDN</v>
          </cell>
          <cell r="G2799" t="str">
            <v>TEMP</v>
          </cell>
        </row>
        <row r="2800">
          <cell r="A2800" t="str">
            <v>BMOU4970020</v>
          </cell>
          <cell r="B2800">
            <v>40</v>
          </cell>
          <cell r="C2800">
            <v>44123</v>
          </cell>
          <cell r="D2800">
            <v>2</v>
          </cell>
          <cell r="E2800" t="str">
            <v>SZCD00036500</v>
          </cell>
          <cell r="F2800" t="str">
            <v>ICDN</v>
          </cell>
          <cell r="G2800" t="str">
            <v>TEMP</v>
          </cell>
        </row>
        <row r="2801">
          <cell r="A2801" t="str">
            <v>CLHU3692882</v>
          </cell>
          <cell r="B2801">
            <v>20</v>
          </cell>
          <cell r="C2801">
            <v>44123</v>
          </cell>
          <cell r="D2801">
            <v>2</v>
          </cell>
          <cell r="E2801" t="str">
            <v>HLCUDX3200934410</v>
          </cell>
          <cell r="F2801" t="str">
            <v>ICDN</v>
          </cell>
          <cell r="G2801" t="str">
            <v>TEMP</v>
          </cell>
        </row>
        <row r="2802">
          <cell r="A2802" t="str">
            <v>TEMU5446290</v>
          </cell>
          <cell r="B2802">
            <v>20</v>
          </cell>
          <cell r="C2802">
            <v>44123</v>
          </cell>
          <cell r="D2802">
            <v>2</v>
          </cell>
          <cell r="E2802" t="str">
            <v>FSH0205248</v>
          </cell>
          <cell r="F2802" t="str">
            <v>ICDN</v>
          </cell>
          <cell r="G2802" t="str">
            <v>TEMP</v>
          </cell>
        </row>
        <row r="2803">
          <cell r="A2803" t="str">
            <v>MEDU3548829</v>
          </cell>
          <cell r="B2803">
            <v>20</v>
          </cell>
          <cell r="C2803">
            <v>44123</v>
          </cell>
          <cell r="D2803">
            <v>2</v>
          </cell>
          <cell r="E2803" t="str">
            <v>MEDUPE050356</v>
          </cell>
          <cell r="F2803" t="str">
            <v>ICDN</v>
          </cell>
          <cell r="G2803" t="str">
            <v>TEMP</v>
          </cell>
        </row>
        <row r="2804">
          <cell r="A2804" t="str">
            <v>MEDU4519640</v>
          </cell>
          <cell r="B2804">
            <v>40</v>
          </cell>
          <cell r="C2804">
            <v>44123</v>
          </cell>
          <cell r="D2804">
            <v>2</v>
          </cell>
          <cell r="E2804" t="str">
            <v>MEDUMG183228</v>
          </cell>
          <cell r="F2804" t="str">
            <v>ICDN</v>
          </cell>
          <cell r="G2804" t="str">
            <v>TEMP</v>
          </cell>
        </row>
        <row r="2805">
          <cell r="A2805" t="str">
            <v>PCIU1609964</v>
          </cell>
          <cell r="B2805">
            <v>20</v>
          </cell>
          <cell r="C2805">
            <v>44123</v>
          </cell>
          <cell r="D2805">
            <v>2</v>
          </cell>
          <cell r="E2805" t="str">
            <v>SHAP00016500</v>
          </cell>
          <cell r="F2805" t="str">
            <v>ICDN</v>
          </cell>
          <cell r="G2805" t="str">
            <v>TEMP</v>
          </cell>
        </row>
        <row r="2806">
          <cell r="A2806" t="str">
            <v>DRYU2705965</v>
          </cell>
          <cell r="B2806">
            <v>20</v>
          </cell>
          <cell r="C2806">
            <v>44123</v>
          </cell>
          <cell r="D2806">
            <v>2</v>
          </cell>
          <cell r="E2806" t="str">
            <v>100080078261</v>
          </cell>
          <cell r="F2806" t="str">
            <v>ICDN</v>
          </cell>
          <cell r="G2806" t="str">
            <v>TEMP</v>
          </cell>
        </row>
        <row r="2807">
          <cell r="A2807" t="str">
            <v>PCIU0029940</v>
          </cell>
          <cell r="B2807">
            <v>20</v>
          </cell>
          <cell r="C2807">
            <v>44123</v>
          </cell>
          <cell r="D2807">
            <v>2</v>
          </cell>
          <cell r="E2807" t="str">
            <v>DLDU00023200</v>
          </cell>
          <cell r="F2807" t="str">
            <v>ICDN</v>
          </cell>
          <cell r="G2807" t="str">
            <v>TEMP</v>
          </cell>
        </row>
        <row r="2808">
          <cell r="A2808" t="str">
            <v>CAIU2080250</v>
          </cell>
          <cell r="B2808">
            <v>20</v>
          </cell>
          <cell r="C2808">
            <v>44123</v>
          </cell>
          <cell r="D2808">
            <v>2</v>
          </cell>
          <cell r="E2808" t="str">
            <v>EPIRCHNSHN268116</v>
          </cell>
          <cell r="F2808" t="str">
            <v>ICDN</v>
          </cell>
          <cell r="G2808" t="str">
            <v>TEMP</v>
          </cell>
        </row>
        <row r="2809">
          <cell r="A2809" t="str">
            <v>EITU0332312</v>
          </cell>
          <cell r="B2809">
            <v>20</v>
          </cell>
          <cell r="C2809">
            <v>44123</v>
          </cell>
          <cell r="D2809">
            <v>2</v>
          </cell>
          <cell r="E2809" t="str">
            <v>040000250502</v>
          </cell>
          <cell r="F2809" t="str">
            <v>ICDN</v>
          </cell>
          <cell r="G2809" t="str">
            <v>TEMP</v>
          </cell>
        </row>
        <row r="2810">
          <cell r="A2810" t="str">
            <v>FCIU4617691</v>
          </cell>
          <cell r="B2810">
            <v>20</v>
          </cell>
          <cell r="C2810">
            <v>44123</v>
          </cell>
          <cell r="D2810">
            <v>2</v>
          </cell>
          <cell r="E2810" t="str">
            <v>CNWW033621</v>
          </cell>
          <cell r="F2810" t="str">
            <v>ICDN</v>
          </cell>
          <cell r="G2810" t="str">
            <v>TEMP</v>
          </cell>
        </row>
        <row r="2811">
          <cell r="A2811" t="str">
            <v>HLXU3288525</v>
          </cell>
          <cell r="B2811">
            <v>20</v>
          </cell>
          <cell r="C2811">
            <v>44123</v>
          </cell>
          <cell r="D2811">
            <v>2</v>
          </cell>
          <cell r="E2811" t="str">
            <v>HLCUDUB200705585</v>
          </cell>
          <cell r="F2811" t="str">
            <v>ICDN</v>
          </cell>
          <cell r="G2811" t="str">
            <v>TEMP</v>
          </cell>
        </row>
        <row r="2812">
          <cell r="A2812" t="str">
            <v>DFSU1481603</v>
          </cell>
          <cell r="B2812">
            <v>20</v>
          </cell>
          <cell r="C2812">
            <v>44123</v>
          </cell>
          <cell r="D2812">
            <v>2</v>
          </cell>
          <cell r="E2812" t="str">
            <v>MEDUMG203372</v>
          </cell>
          <cell r="F2812" t="str">
            <v>ICDN</v>
          </cell>
          <cell r="G2812" t="str">
            <v>TEMP</v>
          </cell>
        </row>
        <row r="2813">
          <cell r="A2813" t="str">
            <v>CAIU6943301</v>
          </cell>
          <cell r="B2813">
            <v>20</v>
          </cell>
          <cell r="C2813">
            <v>44123</v>
          </cell>
          <cell r="D2813">
            <v>2</v>
          </cell>
          <cell r="E2813" t="str">
            <v>MEDUMG203372</v>
          </cell>
          <cell r="F2813" t="str">
            <v>ICDN</v>
          </cell>
          <cell r="G2813" t="str">
            <v>TEMP</v>
          </cell>
        </row>
        <row r="2814">
          <cell r="A2814" t="str">
            <v>DFSU2750564</v>
          </cell>
          <cell r="B2814">
            <v>20</v>
          </cell>
          <cell r="C2814">
            <v>44123</v>
          </cell>
          <cell r="D2814">
            <v>2</v>
          </cell>
          <cell r="E2814" t="str">
            <v>MEDUV2318214</v>
          </cell>
          <cell r="F2814" t="str">
            <v>ICDN</v>
          </cell>
          <cell r="G2814" t="str">
            <v>TEMP</v>
          </cell>
        </row>
        <row r="2815">
          <cell r="A2815" t="str">
            <v>PCIU2855010</v>
          </cell>
          <cell r="B2815">
            <v>20</v>
          </cell>
          <cell r="C2815">
            <v>44123</v>
          </cell>
          <cell r="D2815">
            <v>2</v>
          </cell>
          <cell r="E2815" t="str">
            <v>NGHH00057800</v>
          </cell>
          <cell r="F2815" t="str">
            <v>ICDN</v>
          </cell>
          <cell r="G2815" t="str">
            <v>TEMP</v>
          </cell>
        </row>
        <row r="2816">
          <cell r="A2816" t="str">
            <v>PCIU4647700</v>
          </cell>
          <cell r="B2816">
            <v>40</v>
          </cell>
          <cell r="C2816">
            <v>44123</v>
          </cell>
          <cell r="D2816">
            <v>2</v>
          </cell>
          <cell r="E2816" t="str">
            <v>SZPS00372600</v>
          </cell>
          <cell r="F2816" t="str">
            <v>ICDN</v>
          </cell>
          <cell r="G2816" t="str">
            <v>TEMP</v>
          </cell>
        </row>
        <row r="2817">
          <cell r="A2817" t="str">
            <v>EISU3966317</v>
          </cell>
          <cell r="B2817">
            <v>20</v>
          </cell>
          <cell r="C2817">
            <v>44123</v>
          </cell>
          <cell r="D2817">
            <v>2</v>
          </cell>
          <cell r="E2817" t="str">
            <v>101000088115</v>
          </cell>
          <cell r="F2817" t="str">
            <v>ICDN</v>
          </cell>
          <cell r="G2817" t="str">
            <v>TEMP</v>
          </cell>
        </row>
        <row r="2818">
          <cell r="A2818" t="str">
            <v>GLDU3428992</v>
          </cell>
          <cell r="B2818">
            <v>20</v>
          </cell>
          <cell r="C2818">
            <v>44123</v>
          </cell>
          <cell r="D2818">
            <v>2</v>
          </cell>
          <cell r="E2818" t="str">
            <v>MEDUT2776788</v>
          </cell>
          <cell r="F2818" t="str">
            <v>ICDN</v>
          </cell>
          <cell r="G2818" t="str">
            <v>TEMP</v>
          </cell>
        </row>
        <row r="2819">
          <cell r="A2819" t="str">
            <v>TGBU2398732</v>
          </cell>
          <cell r="B2819">
            <v>20</v>
          </cell>
          <cell r="C2819">
            <v>44123</v>
          </cell>
          <cell r="D2819">
            <v>2</v>
          </cell>
          <cell r="E2819" t="str">
            <v>MEDUMG203372</v>
          </cell>
          <cell r="F2819" t="str">
            <v>ICDN</v>
          </cell>
          <cell r="G2819" t="str">
            <v>TEMP</v>
          </cell>
        </row>
        <row r="2820">
          <cell r="A2820" t="str">
            <v>EGHU3374537</v>
          </cell>
          <cell r="B2820">
            <v>20</v>
          </cell>
          <cell r="C2820">
            <v>44123</v>
          </cell>
          <cell r="D2820">
            <v>2</v>
          </cell>
          <cell r="E2820" t="str">
            <v>149005181452</v>
          </cell>
          <cell r="F2820" t="str">
            <v>ICDN</v>
          </cell>
          <cell r="G2820" t="str">
            <v>TEMP</v>
          </cell>
        </row>
        <row r="2821">
          <cell r="A2821" t="str">
            <v>TCLU3557019</v>
          </cell>
          <cell r="B2821">
            <v>20</v>
          </cell>
          <cell r="C2821">
            <v>44123</v>
          </cell>
          <cell r="D2821">
            <v>2</v>
          </cell>
          <cell r="E2821" t="str">
            <v>100080078261</v>
          </cell>
          <cell r="F2821" t="str">
            <v>ICDN</v>
          </cell>
          <cell r="G2821" t="str">
            <v>TEMP</v>
          </cell>
        </row>
        <row r="2822">
          <cell r="A2822" t="str">
            <v>TRHU2371761</v>
          </cell>
          <cell r="B2822">
            <v>20</v>
          </cell>
          <cell r="C2822">
            <v>44123</v>
          </cell>
          <cell r="D2822">
            <v>2</v>
          </cell>
          <cell r="E2822" t="str">
            <v>MEDUMG111708</v>
          </cell>
          <cell r="F2822" t="str">
            <v>ICDN</v>
          </cell>
          <cell r="G2822" t="str">
            <v>TEMP</v>
          </cell>
        </row>
        <row r="2823">
          <cell r="A2823" t="str">
            <v>UACU3702081</v>
          </cell>
          <cell r="B2823">
            <v>20</v>
          </cell>
          <cell r="C2823">
            <v>44123</v>
          </cell>
          <cell r="D2823">
            <v>2</v>
          </cell>
          <cell r="E2823" t="str">
            <v>HLCUZS12008ATPT7</v>
          </cell>
          <cell r="F2823" t="str">
            <v>ICDN</v>
          </cell>
          <cell r="G2823" t="str">
            <v>TEMP</v>
          </cell>
        </row>
        <row r="2824">
          <cell r="A2824" t="str">
            <v>BEAU2953204</v>
          </cell>
          <cell r="B2824">
            <v>20</v>
          </cell>
          <cell r="C2824">
            <v>44123</v>
          </cell>
          <cell r="D2824">
            <v>2</v>
          </cell>
          <cell r="E2824" t="str">
            <v>MEDUM3008130</v>
          </cell>
          <cell r="F2824" t="str">
            <v>ICDN</v>
          </cell>
          <cell r="G2824" t="str">
            <v>TEMP</v>
          </cell>
        </row>
        <row r="2825">
          <cell r="A2825" t="str">
            <v>TEMU4540229</v>
          </cell>
          <cell r="B2825">
            <v>20</v>
          </cell>
          <cell r="C2825">
            <v>44123</v>
          </cell>
          <cell r="D2825">
            <v>2</v>
          </cell>
          <cell r="E2825" t="str">
            <v>147000453415</v>
          </cell>
          <cell r="F2825" t="str">
            <v>ICDN</v>
          </cell>
          <cell r="G2825" t="str">
            <v>TEMP</v>
          </cell>
        </row>
        <row r="2826">
          <cell r="A2826" t="str">
            <v>SEGU3178470</v>
          </cell>
          <cell r="B2826">
            <v>20</v>
          </cell>
          <cell r="C2826">
            <v>44123</v>
          </cell>
          <cell r="D2826">
            <v>2</v>
          </cell>
          <cell r="E2826" t="str">
            <v>CFA0352612</v>
          </cell>
          <cell r="F2826" t="str">
            <v>ICDN</v>
          </cell>
          <cell r="G2826" t="str">
            <v>TEMP</v>
          </cell>
        </row>
        <row r="2827">
          <cell r="A2827" t="str">
            <v>TGHU1377444</v>
          </cell>
          <cell r="B2827">
            <v>20</v>
          </cell>
          <cell r="C2827">
            <v>44123</v>
          </cell>
          <cell r="D2827">
            <v>2</v>
          </cell>
          <cell r="E2827" t="str">
            <v>SEL0992236</v>
          </cell>
          <cell r="F2827" t="str">
            <v>ICDN</v>
          </cell>
          <cell r="G2827" t="str">
            <v>TEMP</v>
          </cell>
        </row>
        <row r="2828">
          <cell r="A2828" t="str">
            <v>GLDU9524062</v>
          </cell>
          <cell r="B2828">
            <v>20</v>
          </cell>
          <cell r="C2828">
            <v>44123</v>
          </cell>
          <cell r="D2828">
            <v>2</v>
          </cell>
          <cell r="E2828" t="str">
            <v>147000453415</v>
          </cell>
          <cell r="F2828" t="str">
            <v>ICDN</v>
          </cell>
          <cell r="G2828" t="str">
            <v>TEMP</v>
          </cell>
        </row>
        <row r="2829">
          <cell r="A2829" t="str">
            <v>EGHU3343182</v>
          </cell>
          <cell r="B2829">
            <v>20</v>
          </cell>
          <cell r="C2829">
            <v>44123</v>
          </cell>
          <cell r="D2829">
            <v>2</v>
          </cell>
          <cell r="E2829" t="str">
            <v>003091730672</v>
          </cell>
          <cell r="F2829" t="str">
            <v>ICDN</v>
          </cell>
          <cell r="G2829" t="str">
            <v>TEMP</v>
          </cell>
        </row>
        <row r="2830">
          <cell r="A2830" t="str">
            <v>EITU3044855</v>
          </cell>
          <cell r="B2830">
            <v>20</v>
          </cell>
          <cell r="C2830">
            <v>44123</v>
          </cell>
          <cell r="D2830">
            <v>2</v>
          </cell>
          <cell r="E2830" t="str">
            <v>093000329754</v>
          </cell>
          <cell r="F2830" t="str">
            <v>ICDN</v>
          </cell>
          <cell r="G2830" t="str">
            <v>TEMP</v>
          </cell>
        </row>
        <row r="2831">
          <cell r="A2831" t="str">
            <v>TGHU0061723</v>
          </cell>
          <cell r="B2831">
            <v>20</v>
          </cell>
          <cell r="C2831">
            <v>44123</v>
          </cell>
          <cell r="D2831">
            <v>2</v>
          </cell>
          <cell r="E2831" t="str">
            <v>MEDUT2226404</v>
          </cell>
          <cell r="F2831" t="str">
            <v>ICDN</v>
          </cell>
          <cell r="G2831" t="str">
            <v>TEMP</v>
          </cell>
        </row>
        <row r="2832">
          <cell r="A2832" t="str">
            <v>HLXU3450214</v>
          </cell>
          <cell r="B2832">
            <v>20</v>
          </cell>
          <cell r="C2832">
            <v>44123</v>
          </cell>
          <cell r="D2832">
            <v>2</v>
          </cell>
          <cell r="E2832" t="str">
            <v>HLCUSHA200933587</v>
          </cell>
          <cell r="F2832" t="str">
            <v>ICDN</v>
          </cell>
          <cell r="G2832" t="str">
            <v>TEMP</v>
          </cell>
        </row>
        <row r="2833">
          <cell r="A2833" t="str">
            <v>BMOU3102266</v>
          </cell>
          <cell r="B2833">
            <v>40</v>
          </cell>
          <cell r="C2833">
            <v>44123</v>
          </cell>
          <cell r="D2833">
            <v>2</v>
          </cell>
          <cell r="E2833" t="str">
            <v>SZPS00372600</v>
          </cell>
          <cell r="F2833" t="str">
            <v>ICDN</v>
          </cell>
          <cell r="G2833" t="str">
            <v>TEMP</v>
          </cell>
        </row>
        <row r="2834">
          <cell r="A2834" t="str">
            <v>GLDU9450020</v>
          </cell>
          <cell r="B2834">
            <v>20</v>
          </cell>
          <cell r="C2834">
            <v>44123</v>
          </cell>
          <cell r="D2834">
            <v>2</v>
          </cell>
          <cell r="E2834" t="str">
            <v>MEDUM3008130</v>
          </cell>
          <cell r="F2834" t="str">
            <v>ICDN</v>
          </cell>
          <cell r="G2834" t="str">
            <v>TEMP</v>
          </cell>
        </row>
        <row r="2835">
          <cell r="A2835" t="str">
            <v>TRHU1239154</v>
          </cell>
          <cell r="B2835">
            <v>20</v>
          </cell>
          <cell r="C2835">
            <v>44123</v>
          </cell>
          <cell r="D2835">
            <v>2</v>
          </cell>
          <cell r="E2835" t="str">
            <v>147000453415</v>
          </cell>
          <cell r="F2835" t="str">
            <v>ICDN</v>
          </cell>
          <cell r="G2835" t="str">
            <v>TEMP</v>
          </cell>
        </row>
        <row r="2836">
          <cell r="A2836" t="str">
            <v>MEDU5852173</v>
          </cell>
          <cell r="B2836">
            <v>20</v>
          </cell>
          <cell r="C2836">
            <v>44123</v>
          </cell>
          <cell r="D2836">
            <v>2</v>
          </cell>
          <cell r="E2836" t="str">
            <v>MEDUM3008320</v>
          </cell>
          <cell r="F2836" t="str">
            <v>ICDN</v>
          </cell>
          <cell r="G2836" t="str">
            <v>TEMP</v>
          </cell>
        </row>
        <row r="2837">
          <cell r="A2837" t="str">
            <v>BSIU2932475</v>
          </cell>
          <cell r="B2837">
            <v>20</v>
          </cell>
          <cell r="C2837">
            <v>44123</v>
          </cell>
          <cell r="D2837">
            <v>2</v>
          </cell>
          <cell r="E2837" t="str">
            <v>LYBN00089900</v>
          </cell>
          <cell r="F2837" t="str">
            <v>ICDN</v>
          </cell>
          <cell r="G2837" t="str">
            <v>TEMP</v>
          </cell>
        </row>
        <row r="2838">
          <cell r="A2838" t="str">
            <v>MSDU1518205</v>
          </cell>
          <cell r="B2838">
            <v>20</v>
          </cell>
          <cell r="C2838">
            <v>44123</v>
          </cell>
          <cell r="D2838">
            <v>2</v>
          </cell>
          <cell r="E2838" t="str">
            <v>MEDUSW080403</v>
          </cell>
          <cell r="F2838" t="str">
            <v>ICDN</v>
          </cell>
          <cell r="G2838" t="str">
            <v>TEMP</v>
          </cell>
        </row>
        <row r="2839">
          <cell r="A2839" t="str">
            <v>TGBU3044142</v>
          </cell>
          <cell r="B2839">
            <v>20</v>
          </cell>
          <cell r="C2839">
            <v>44123</v>
          </cell>
          <cell r="D2839">
            <v>2</v>
          </cell>
          <cell r="E2839" t="str">
            <v>MEDUT2861994</v>
          </cell>
          <cell r="F2839" t="str">
            <v>ICDN</v>
          </cell>
          <cell r="G2839" t="str">
            <v>TEMP</v>
          </cell>
        </row>
        <row r="2840">
          <cell r="A2840" t="str">
            <v>PCIU1095340</v>
          </cell>
          <cell r="B2840">
            <v>20</v>
          </cell>
          <cell r="C2840">
            <v>44123</v>
          </cell>
          <cell r="D2840">
            <v>2</v>
          </cell>
          <cell r="E2840" t="str">
            <v>HUUG00109000</v>
          </cell>
          <cell r="F2840" t="str">
            <v>ICDN</v>
          </cell>
          <cell r="G2840" t="str">
            <v>TEMP</v>
          </cell>
        </row>
        <row r="2841">
          <cell r="A2841" t="str">
            <v>TCKU2173351</v>
          </cell>
          <cell r="B2841">
            <v>20</v>
          </cell>
          <cell r="C2841">
            <v>44123</v>
          </cell>
          <cell r="D2841">
            <v>2</v>
          </cell>
          <cell r="E2841" t="str">
            <v>MEDUQ3134135</v>
          </cell>
          <cell r="F2841" t="str">
            <v>ICDN</v>
          </cell>
          <cell r="G2841" t="str">
            <v>TEMP</v>
          </cell>
        </row>
        <row r="2842">
          <cell r="A2842" t="str">
            <v>APHU6826320</v>
          </cell>
          <cell r="B2842">
            <v>40</v>
          </cell>
          <cell r="C2842">
            <v>44123</v>
          </cell>
          <cell r="D2842">
            <v>2</v>
          </cell>
          <cell r="E2842" t="str">
            <v>AMC0958901</v>
          </cell>
          <cell r="F2842" t="str">
            <v>ICDN</v>
          </cell>
          <cell r="G2842" t="str">
            <v>TEMP</v>
          </cell>
        </row>
        <row r="2843">
          <cell r="A2843" t="str">
            <v>TRHU1424980</v>
          </cell>
          <cell r="B2843">
            <v>20</v>
          </cell>
          <cell r="C2843">
            <v>44123</v>
          </cell>
          <cell r="D2843">
            <v>2</v>
          </cell>
          <cell r="E2843" t="str">
            <v>AIS0288705</v>
          </cell>
          <cell r="F2843" t="str">
            <v>ICDN</v>
          </cell>
          <cell r="G2843" t="str">
            <v>TEMP</v>
          </cell>
        </row>
        <row r="2844">
          <cell r="A2844" t="str">
            <v>SEGU1712863</v>
          </cell>
          <cell r="B2844">
            <v>20</v>
          </cell>
          <cell r="C2844">
            <v>44123</v>
          </cell>
          <cell r="D2844">
            <v>2</v>
          </cell>
          <cell r="E2844" t="str">
            <v>JPN000071400</v>
          </cell>
          <cell r="F2844" t="str">
            <v>ICDN</v>
          </cell>
          <cell r="G2844" t="str">
            <v>TEMP</v>
          </cell>
        </row>
        <row r="2845">
          <cell r="A2845" t="str">
            <v>PCIU1853292</v>
          </cell>
          <cell r="B2845">
            <v>20</v>
          </cell>
          <cell r="C2845">
            <v>44123</v>
          </cell>
          <cell r="D2845">
            <v>2</v>
          </cell>
          <cell r="E2845" t="str">
            <v>BKK001287500</v>
          </cell>
          <cell r="F2845" t="str">
            <v>ICDN</v>
          </cell>
          <cell r="G2845" t="str">
            <v>TEMP</v>
          </cell>
        </row>
        <row r="2846">
          <cell r="A2846" t="str">
            <v>MEDU2216814</v>
          </cell>
          <cell r="B2846">
            <v>20</v>
          </cell>
          <cell r="C2846">
            <v>44123</v>
          </cell>
          <cell r="D2846">
            <v>2</v>
          </cell>
          <cell r="E2846" t="str">
            <v>MEDUMG241042</v>
          </cell>
          <cell r="F2846" t="str">
            <v>ICDN</v>
          </cell>
          <cell r="G2846" t="str">
            <v>TEMP</v>
          </cell>
        </row>
        <row r="2847">
          <cell r="A2847" t="str">
            <v>PCIU0048468</v>
          </cell>
          <cell r="B2847">
            <v>20</v>
          </cell>
          <cell r="C2847">
            <v>44123</v>
          </cell>
          <cell r="D2847">
            <v>2</v>
          </cell>
          <cell r="E2847" t="str">
            <v>DLDU00023200</v>
          </cell>
          <cell r="F2847" t="str">
            <v>ICDN</v>
          </cell>
          <cell r="G2847" t="str">
            <v>TEMP</v>
          </cell>
        </row>
        <row r="2848">
          <cell r="A2848" t="str">
            <v>BMOU1455140</v>
          </cell>
          <cell r="B2848">
            <v>20</v>
          </cell>
          <cell r="C2848">
            <v>44123</v>
          </cell>
          <cell r="D2848">
            <v>2</v>
          </cell>
          <cell r="E2848" t="str">
            <v>SH0AR3624700</v>
          </cell>
          <cell r="F2848" t="str">
            <v>ICDN</v>
          </cell>
          <cell r="G2848" t="str">
            <v>TEMP</v>
          </cell>
        </row>
        <row r="2849">
          <cell r="A2849" t="str">
            <v>APZU3489390</v>
          </cell>
          <cell r="B2849">
            <v>20</v>
          </cell>
          <cell r="C2849">
            <v>44123</v>
          </cell>
          <cell r="D2849">
            <v>2</v>
          </cell>
          <cell r="E2849" t="str">
            <v>TWN0417848</v>
          </cell>
          <cell r="F2849" t="str">
            <v>ICDN</v>
          </cell>
          <cell r="G2849" t="str">
            <v>TEMP</v>
          </cell>
        </row>
        <row r="2850">
          <cell r="A2850" t="str">
            <v>APZU3428100</v>
          </cell>
          <cell r="B2850">
            <v>20</v>
          </cell>
          <cell r="C2850">
            <v>44123</v>
          </cell>
          <cell r="D2850">
            <v>2</v>
          </cell>
          <cell r="E2850" t="str">
            <v>FSH0205816</v>
          </cell>
          <cell r="F2850" t="str">
            <v>ICDN</v>
          </cell>
          <cell r="G2850" t="str">
            <v>TEMP</v>
          </cell>
        </row>
        <row r="2851">
          <cell r="A2851" t="str">
            <v>MEDU5320817</v>
          </cell>
          <cell r="B2851">
            <v>20</v>
          </cell>
          <cell r="C2851">
            <v>44123</v>
          </cell>
          <cell r="D2851">
            <v>2</v>
          </cell>
          <cell r="E2851" t="str">
            <v>MEDUMV797474</v>
          </cell>
          <cell r="F2851" t="str">
            <v>ICDN</v>
          </cell>
          <cell r="G2851" t="str">
            <v>TEMP</v>
          </cell>
        </row>
        <row r="2852">
          <cell r="A2852" t="str">
            <v>TGCU2008904</v>
          </cell>
          <cell r="B2852">
            <v>20</v>
          </cell>
          <cell r="C2852">
            <v>44123</v>
          </cell>
          <cell r="D2852">
            <v>2</v>
          </cell>
          <cell r="E2852" t="str">
            <v>147000453415</v>
          </cell>
          <cell r="F2852" t="str">
            <v>ICDN</v>
          </cell>
          <cell r="G2852" t="str">
            <v>TEMP</v>
          </cell>
        </row>
        <row r="2853">
          <cell r="A2853" t="str">
            <v>DRYU2285899</v>
          </cell>
          <cell r="B2853">
            <v>20</v>
          </cell>
          <cell r="C2853">
            <v>44123</v>
          </cell>
          <cell r="D2853">
            <v>2</v>
          </cell>
          <cell r="E2853" t="str">
            <v>100080078261</v>
          </cell>
          <cell r="F2853" t="str">
            <v>ICDN</v>
          </cell>
          <cell r="G2853" t="str">
            <v>TEMP</v>
          </cell>
        </row>
        <row r="2854">
          <cell r="A2854" t="str">
            <v>TCKU2537279</v>
          </cell>
          <cell r="B2854">
            <v>20</v>
          </cell>
          <cell r="C2854">
            <v>44123</v>
          </cell>
          <cell r="D2854">
            <v>2</v>
          </cell>
          <cell r="E2854" t="str">
            <v>AID0188357</v>
          </cell>
          <cell r="F2854" t="str">
            <v>ICDN</v>
          </cell>
          <cell r="G2854" t="str">
            <v>TEMP</v>
          </cell>
        </row>
        <row r="2855">
          <cell r="A2855" t="str">
            <v>EITU0548770</v>
          </cell>
          <cell r="B2855">
            <v>20</v>
          </cell>
          <cell r="C2855">
            <v>44123</v>
          </cell>
          <cell r="D2855">
            <v>2</v>
          </cell>
          <cell r="E2855" t="str">
            <v>147000453415</v>
          </cell>
          <cell r="F2855" t="str">
            <v>ICDN</v>
          </cell>
          <cell r="G2855" t="str">
            <v>TEMP</v>
          </cell>
        </row>
        <row r="2856">
          <cell r="A2856" t="str">
            <v>CAIU3054888</v>
          </cell>
          <cell r="B2856">
            <v>20</v>
          </cell>
          <cell r="C2856">
            <v>44123</v>
          </cell>
          <cell r="D2856">
            <v>2</v>
          </cell>
          <cell r="E2856" t="str">
            <v>MEDUMG311605</v>
          </cell>
          <cell r="F2856" t="str">
            <v>ICDN</v>
          </cell>
          <cell r="G2856" t="str">
            <v>TEMP</v>
          </cell>
        </row>
        <row r="2857">
          <cell r="A2857" t="str">
            <v>MSCU6257841</v>
          </cell>
          <cell r="B2857">
            <v>20</v>
          </cell>
          <cell r="C2857">
            <v>44123</v>
          </cell>
          <cell r="D2857">
            <v>2</v>
          </cell>
          <cell r="E2857" t="str">
            <v>MEDUDA890430</v>
          </cell>
          <cell r="F2857" t="str">
            <v>ICDN</v>
          </cell>
          <cell r="G2857" t="str">
            <v>TEMP</v>
          </cell>
        </row>
        <row r="2858">
          <cell r="A2858" t="str">
            <v>EMCU3900894</v>
          </cell>
          <cell r="B2858">
            <v>20</v>
          </cell>
          <cell r="C2858">
            <v>44123</v>
          </cell>
          <cell r="D2858">
            <v>2</v>
          </cell>
          <cell r="E2858" t="str">
            <v>040000256250</v>
          </cell>
          <cell r="F2858" t="str">
            <v>ICDN</v>
          </cell>
          <cell r="G2858" t="str">
            <v>TEMP</v>
          </cell>
        </row>
        <row r="2859">
          <cell r="A2859" t="str">
            <v>MSCU3354663</v>
          </cell>
          <cell r="B2859">
            <v>20</v>
          </cell>
          <cell r="C2859">
            <v>44123</v>
          </cell>
          <cell r="D2859">
            <v>2</v>
          </cell>
          <cell r="E2859" t="str">
            <v>MEDUJP933859</v>
          </cell>
          <cell r="F2859" t="str">
            <v>ICDN</v>
          </cell>
          <cell r="G2859" t="str">
            <v>TEMP</v>
          </cell>
        </row>
        <row r="2860">
          <cell r="A2860" t="str">
            <v>DRYU2693057</v>
          </cell>
          <cell r="B2860">
            <v>20</v>
          </cell>
          <cell r="C2860">
            <v>44123</v>
          </cell>
          <cell r="D2860">
            <v>2</v>
          </cell>
          <cell r="E2860" t="str">
            <v>147000498613</v>
          </cell>
          <cell r="F2860" t="str">
            <v>ICDN</v>
          </cell>
          <cell r="G2860" t="str">
            <v>TEMP</v>
          </cell>
        </row>
        <row r="2861">
          <cell r="A2861" t="str">
            <v>TCKU3847941</v>
          </cell>
          <cell r="B2861">
            <v>20</v>
          </cell>
          <cell r="C2861">
            <v>44123</v>
          </cell>
          <cell r="D2861">
            <v>2</v>
          </cell>
          <cell r="E2861" t="str">
            <v>MEDUXM486957</v>
          </cell>
          <cell r="F2861" t="str">
            <v>ICDN</v>
          </cell>
          <cell r="G2861" t="str">
            <v>TEMP</v>
          </cell>
        </row>
        <row r="2862">
          <cell r="A2862" t="str">
            <v>BSIU2520400</v>
          </cell>
          <cell r="B2862">
            <v>20</v>
          </cell>
          <cell r="C2862">
            <v>44123</v>
          </cell>
          <cell r="D2862">
            <v>2</v>
          </cell>
          <cell r="E2862" t="str">
            <v>147000450335</v>
          </cell>
          <cell r="F2862" t="str">
            <v>ICDN</v>
          </cell>
          <cell r="G2862" t="str">
            <v>TEMP</v>
          </cell>
        </row>
        <row r="2863">
          <cell r="A2863" t="str">
            <v>MEDU5934610</v>
          </cell>
          <cell r="B2863">
            <v>20</v>
          </cell>
          <cell r="C2863">
            <v>44123</v>
          </cell>
          <cell r="D2863">
            <v>2</v>
          </cell>
          <cell r="E2863" t="str">
            <v>MEDUDC423255</v>
          </cell>
          <cell r="F2863" t="str">
            <v>ICDN</v>
          </cell>
          <cell r="G2863" t="str">
            <v>TEMP</v>
          </cell>
        </row>
        <row r="2864">
          <cell r="A2864" t="str">
            <v>MEDU3180547</v>
          </cell>
          <cell r="B2864">
            <v>20</v>
          </cell>
          <cell r="C2864">
            <v>44123</v>
          </cell>
          <cell r="D2864">
            <v>2</v>
          </cell>
          <cell r="E2864" t="str">
            <v>MEDUMG014480</v>
          </cell>
          <cell r="F2864" t="str">
            <v>ICDN</v>
          </cell>
          <cell r="G2864" t="str">
            <v>TEMP</v>
          </cell>
        </row>
        <row r="2865">
          <cell r="A2865" t="str">
            <v>GLDU9590608</v>
          </cell>
          <cell r="B2865">
            <v>20</v>
          </cell>
          <cell r="C2865">
            <v>44123</v>
          </cell>
          <cell r="D2865">
            <v>2</v>
          </cell>
          <cell r="E2865" t="str">
            <v>MEDUM3008163</v>
          </cell>
          <cell r="F2865" t="str">
            <v>ICDN</v>
          </cell>
          <cell r="G2865" t="str">
            <v>TEMP</v>
          </cell>
        </row>
        <row r="2866">
          <cell r="A2866" t="str">
            <v>TCLU3716933</v>
          </cell>
          <cell r="B2866">
            <v>20</v>
          </cell>
          <cell r="C2866">
            <v>44123</v>
          </cell>
          <cell r="D2866">
            <v>2</v>
          </cell>
          <cell r="E2866" t="str">
            <v>SEL0996775</v>
          </cell>
          <cell r="F2866" t="str">
            <v>ICDN</v>
          </cell>
          <cell r="G2866" t="str">
            <v>TEMP</v>
          </cell>
        </row>
        <row r="2867">
          <cell r="A2867" t="str">
            <v>MEDU5805530</v>
          </cell>
          <cell r="B2867">
            <v>20</v>
          </cell>
          <cell r="C2867">
            <v>44123</v>
          </cell>
          <cell r="D2867">
            <v>2</v>
          </cell>
          <cell r="E2867" t="str">
            <v>MEDUT2776788</v>
          </cell>
          <cell r="F2867" t="str">
            <v>ICDN</v>
          </cell>
          <cell r="G2867" t="str">
            <v>TEMP</v>
          </cell>
        </row>
        <row r="2868">
          <cell r="A2868" t="str">
            <v>MEDU1562582</v>
          </cell>
          <cell r="B2868">
            <v>20</v>
          </cell>
          <cell r="C2868">
            <v>44123</v>
          </cell>
          <cell r="D2868">
            <v>2</v>
          </cell>
          <cell r="E2868" t="str">
            <v>MEDUT2776788</v>
          </cell>
          <cell r="F2868" t="str">
            <v>ICDN</v>
          </cell>
          <cell r="G2868" t="str">
            <v>TEMP</v>
          </cell>
        </row>
        <row r="2869">
          <cell r="A2869" t="str">
            <v>CMAU1085183</v>
          </cell>
          <cell r="B2869">
            <v>20</v>
          </cell>
          <cell r="C2869">
            <v>44123</v>
          </cell>
          <cell r="D2869">
            <v>2</v>
          </cell>
          <cell r="E2869" t="str">
            <v>GGZ1145562</v>
          </cell>
          <cell r="F2869" t="str">
            <v>ICDN</v>
          </cell>
          <cell r="G2869" t="str">
            <v>TEMP</v>
          </cell>
        </row>
        <row r="2870">
          <cell r="A2870" t="str">
            <v>TRHU2346326</v>
          </cell>
          <cell r="B2870">
            <v>20</v>
          </cell>
          <cell r="C2870">
            <v>44123</v>
          </cell>
          <cell r="D2870">
            <v>2</v>
          </cell>
          <cell r="E2870" t="str">
            <v>GGZ1145562</v>
          </cell>
          <cell r="F2870" t="str">
            <v>ICDN</v>
          </cell>
          <cell r="G2870" t="str">
            <v>TEMP</v>
          </cell>
        </row>
        <row r="2871">
          <cell r="A2871" t="str">
            <v>MEDU2455608</v>
          </cell>
          <cell r="B2871">
            <v>20</v>
          </cell>
          <cell r="C2871">
            <v>44123</v>
          </cell>
          <cell r="D2871">
            <v>2</v>
          </cell>
          <cell r="E2871" t="str">
            <v>MEDUAL602912</v>
          </cell>
          <cell r="F2871" t="str">
            <v>ICDN</v>
          </cell>
          <cell r="G2871" t="str">
            <v>TEMP</v>
          </cell>
        </row>
        <row r="2872">
          <cell r="A2872" t="str">
            <v>CAAU5002812</v>
          </cell>
          <cell r="B2872">
            <v>40</v>
          </cell>
          <cell r="C2872">
            <v>44123</v>
          </cell>
          <cell r="D2872">
            <v>2</v>
          </cell>
          <cell r="E2872" t="str">
            <v>MEDUUB912829</v>
          </cell>
          <cell r="F2872" t="str">
            <v>ICDN</v>
          </cell>
          <cell r="G2872" t="str">
            <v>TEMP</v>
          </cell>
        </row>
        <row r="2873">
          <cell r="A2873" t="str">
            <v>SUDU7368251</v>
          </cell>
          <cell r="B2873">
            <v>20</v>
          </cell>
          <cell r="C2873">
            <v>44123</v>
          </cell>
          <cell r="D2873">
            <v>2</v>
          </cell>
          <cell r="E2873" t="str">
            <v>911138800</v>
          </cell>
          <cell r="F2873" t="str">
            <v>ICDN</v>
          </cell>
          <cell r="G2873" t="str">
            <v>TEMP</v>
          </cell>
        </row>
        <row r="2874">
          <cell r="A2874" t="str">
            <v>FBIU0460051</v>
          </cell>
          <cell r="B2874">
            <v>20</v>
          </cell>
          <cell r="C2874">
            <v>44123</v>
          </cell>
          <cell r="D2874">
            <v>2</v>
          </cell>
          <cell r="E2874" t="str">
            <v>HLCUDX3200951291</v>
          </cell>
          <cell r="F2874" t="str">
            <v>ICDN</v>
          </cell>
          <cell r="G2874" t="str">
            <v>TEMP</v>
          </cell>
        </row>
        <row r="2875">
          <cell r="A2875" t="str">
            <v>MRKU4940542</v>
          </cell>
          <cell r="B2875">
            <v>40</v>
          </cell>
          <cell r="C2875">
            <v>44123</v>
          </cell>
          <cell r="D2875">
            <v>2</v>
          </cell>
          <cell r="E2875" t="e">
            <v>#N/A</v>
          </cell>
          <cell r="F2875" t="str">
            <v>ICDN</v>
          </cell>
          <cell r="G2875" t="str">
            <v>TEMP</v>
          </cell>
        </row>
        <row r="2876">
          <cell r="A2876" t="str">
            <v>HMCU3094071</v>
          </cell>
          <cell r="B2876">
            <v>20</v>
          </cell>
          <cell r="C2876">
            <v>44123</v>
          </cell>
          <cell r="D2876">
            <v>2</v>
          </cell>
          <cell r="E2876" t="str">
            <v>143075388413</v>
          </cell>
          <cell r="F2876" t="str">
            <v>ICDN</v>
          </cell>
          <cell r="G2876" t="str">
            <v>TEMP</v>
          </cell>
        </row>
        <row r="2877">
          <cell r="A2877" t="str">
            <v>SEGU1094641</v>
          </cell>
          <cell r="B2877">
            <v>20</v>
          </cell>
          <cell r="C2877">
            <v>44123</v>
          </cell>
          <cell r="D2877">
            <v>2</v>
          </cell>
          <cell r="E2877" t="str">
            <v>HLCUDX3200947079</v>
          </cell>
          <cell r="F2877" t="str">
            <v>ICDN</v>
          </cell>
          <cell r="G2877" t="str">
            <v>TEMP</v>
          </cell>
        </row>
        <row r="2878">
          <cell r="A2878" t="str">
            <v>HLXU1095065</v>
          </cell>
          <cell r="B2878">
            <v>20</v>
          </cell>
          <cell r="C2878">
            <v>44123</v>
          </cell>
          <cell r="D2878">
            <v>2</v>
          </cell>
          <cell r="E2878" t="str">
            <v>HLCUZS12009APOY4</v>
          </cell>
          <cell r="F2878" t="str">
            <v>ICDN</v>
          </cell>
          <cell r="G2878" t="str">
            <v>TEMP</v>
          </cell>
        </row>
        <row r="2879">
          <cell r="A2879" t="str">
            <v>TCKU3936988</v>
          </cell>
          <cell r="B2879">
            <v>20</v>
          </cell>
          <cell r="C2879">
            <v>44123</v>
          </cell>
          <cell r="D2879">
            <v>2</v>
          </cell>
          <cell r="E2879" t="str">
            <v>FSH0205773</v>
          </cell>
          <cell r="F2879" t="str">
            <v>ICDN</v>
          </cell>
          <cell r="G2879" t="str">
            <v>TEMP</v>
          </cell>
        </row>
        <row r="2880">
          <cell r="A2880" t="str">
            <v>CSNU1024877</v>
          </cell>
          <cell r="B2880">
            <v>20</v>
          </cell>
          <cell r="C2880">
            <v>44123</v>
          </cell>
          <cell r="D2880">
            <v>2</v>
          </cell>
          <cell r="E2880" t="str">
            <v>COSU6273852230</v>
          </cell>
          <cell r="F2880" t="str">
            <v>ICDN</v>
          </cell>
          <cell r="G2880" t="str">
            <v>TEMP</v>
          </cell>
        </row>
        <row r="2881">
          <cell r="A2881" t="str">
            <v>TCLU6998661</v>
          </cell>
          <cell r="B2881">
            <v>20</v>
          </cell>
          <cell r="C2881">
            <v>44123</v>
          </cell>
          <cell r="D2881">
            <v>2</v>
          </cell>
          <cell r="E2881" t="str">
            <v>607253968</v>
          </cell>
          <cell r="F2881" t="str">
            <v>ICDN</v>
          </cell>
          <cell r="G2881" t="str">
            <v>TEMP</v>
          </cell>
        </row>
        <row r="2882">
          <cell r="A2882" t="str">
            <v>TGHU0820239</v>
          </cell>
          <cell r="B2882">
            <v>20</v>
          </cell>
          <cell r="C2882">
            <v>44123</v>
          </cell>
          <cell r="D2882">
            <v>2</v>
          </cell>
          <cell r="E2882" t="str">
            <v>204505927</v>
          </cell>
          <cell r="F2882" t="str">
            <v>ICDN</v>
          </cell>
          <cell r="G2882" t="str">
            <v>TEMP</v>
          </cell>
        </row>
        <row r="2883">
          <cell r="A2883" t="str">
            <v>APHU6418822</v>
          </cell>
          <cell r="B2883">
            <v>40</v>
          </cell>
          <cell r="C2883">
            <v>44123</v>
          </cell>
          <cell r="D2883">
            <v>2</v>
          </cell>
          <cell r="E2883" t="e">
            <v>#N/A</v>
          </cell>
          <cell r="F2883" t="str">
            <v>ICDN</v>
          </cell>
          <cell r="G2883" t="str">
            <v>TEMP</v>
          </cell>
        </row>
        <row r="2884">
          <cell r="A2884" t="str">
            <v>PCIU9416880</v>
          </cell>
          <cell r="B2884">
            <v>40</v>
          </cell>
          <cell r="C2884">
            <v>44123</v>
          </cell>
          <cell r="D2884">
            <v>2</v>
          </cell>
          <cell r="E2884" t="str">
            <v>TXTC00043900</v>
          </cell>
          <cell r="F2884" t="str">
            <v>ICDN</v>
          </cell>
          <cell r="G2884" t="str">
            <v>TEMP</v>
          </cell>
        </row>
        <row r="2885">
          <cell r="A2885" t="str">
            <v>PCIU1843592</v>
          </cell>
          <cell r="B2885">
            <v>20</v>
          </cell>
          <cell r="C2885">
            <v>44123</v>
          </cell>
          <cell r="D2885">
            <v>2</v>
          </cell>
          <cell r="E2885" t="str">
            <v>HLCUDX3200948590</v>
          </cell>
          <cell r="F2885" t="str">
            <v>ICDN</v>
          </cell>
          <cell r="G2885" t="str">
            <v>TEMP</v>
          </cell>
        </row>
        <row r="2886">
          <cell r="A2886" t="str">
            <v>TEMU3081228</v>
          </cell>
          <cell r="B2886">
            <v>20</v>
          </cell>
          <cell r="C2886">
            <v>44123</v>
          </cell>
          <cell r="D2886">
            <v>2</v>
          </cell>
          <cell r="E2886" t="str">
            <v>COSU6275876610</v>
          </cell>
          <cell r="F2886" t="str">
            <v>ICDN</v>
          </cell>
          <cell r="G2886" t="str">
            <v>TEMP</v>
          </cell>
        </row>
        <row r="2887">
          <cell r="A2887" t="str">
            <v>PONU0060263</v>
          </cell>
          <cell r="B2887">
            <v>20</v>
          </cell>
          <cell r="C2887">
            <v>44123</v>
          </cell>
          <cell r="D2887">
            <v>2</v>
          </cell>
          <cell r="E2887" t="str">
            <v>205242452</v>
          </cell>
          <cell r="F2887" t="str">
            <v>ICDN</v>
          </cell>
          <cell r="G2887" t="str">
            <v>TEMP</v>
          </cell>
        </row>
        <row r="2888">
          <cell r="A2888" t="str">
            <v>MSKU7749953</v>
          </cell>
          <cell r="B2888">
            <v>20</v>
          </cell>
          <cell r="C2888">
            <v>44123</v>
          </cell>
          <cell r="D2888">
            <v>2</v>
          </cell>
          <cell r="E2888" t="str">
            <v>205242452</v>
          </cell>
          <cell r="F2888" t="str">
            <v>ICDN</v>
          </cell>
          <cell r="G2888" t="str">
            <v>TEMP</v>
          </cell>
        </row>
        <row r="2889">
          <cell r="A2889" t="str">
            <v>BSIU2317460</v>
          </cell>
          <cell r="B2889">
            <v>20</v>
          </cell>
          <cell r="C2889">
            <v>44123</v>
          </cell>
          <cell r="D2889">
            <v>2</v>
          </cell>
          <cell r="E2889" t="str">
            <v>204977781</v>
          </cell>
          <cell r="F2889" t="str">
            <v>ICDN</v>
          </cell>
          <cell r="G2889" t="str">
            <v>TEMP</v>
          </cell>
        </row>
        <row r="2890">
          <cell r="A2890" t="str">
            <v>TGHU0772589</v>
          </cell>
          <cell r="B2890">
            <v>20</v>
          </cell>
          <cell r="C2890">
            <v>44123</v>
          </cell>
          <cell r="D2890">
            <v>2</v>
          </cell>
          <cell r="E2890" t="str">
            <v>204736967</v>
          </cell>
          <cell r="F2890" t="str">
            <v>ICDN</v>
          </cell>
          <cell r="G2890" t="str">
            <v>TEMP</v>
          </cell>
        </row>
        <row r="2891">
          <cell r="A2891" t="str">
            <v>TRLU3917789</v>
          </cell>
          <cell r="B2891">
            <v>20</v>
          </cell>
          <cell r="C2891">
            <v>44123</v>
          </cell>
          <cell r="D2891">
            <v>2</v>
          </cell>
          <cell r="E2891" t="str">
            <v>204736967</v>
          </cell>
          <cell r="F2891" t="str">
            <v>ICDN</v>
          </cell>
          <cell r="G2891" t="str">
            <v>TEMP</v>
          </cell>
        </row>
        <row r="2892">
          <cell r="A2892" t="str">
            <v>MRKU0244633</v>
          </cell>
          <cell r="B2892">
            <v>40</v>
          </cell>
          <cell r="C2892">
            <v>44123</v>
          </cell>
          <cell r="D2892">
            <v>2</v>
          </cell>
          <cell r="E2892" t="str">
            <v>204517194</v>
          </cell>
          <cell r="F2892" t="str">
            <v>ICDN</v>
          </cell>
          <cell r="G2892" t="str">
            <v>TEMP</v>
          </cell>
        </row>
        <row r="2893">
          <cell r="A2893" t="str">
            <v>SEGU6256853</v>
          </cell>
          <cell r="B2893">
            <v>40</v>
          </cell>
          <cell r="C2893">
            <v>44123</v>
          </cell>
          <cell r="D2893">
            <v>2</v>
          </cell>
          <cell r="E2893" t="str">
            <v>NAM3971563</v>
          </cell>
          <cell r="F2893" t="str">
            <v>ICDN</v>
          </cell>
          <cell r="G2893" t="str">
            <v>TEMP</v>
          </cell>
        </row>
        <row r="2894">
          <cell r="A2894" t="str">
            <v>HASU1543950</v>
          </cell>
          <cell r="B2894">
            <v>20</v>
          </cell>
          <cell r="C2894">
            <v>44123</v>
          </cell>
          <cell r="D2894">
            <v>2</v>
          </cell>
          <cell r="E2894" t="str">
            <v>205061654</v>
          </cell>
          <cell r="F2894" t="str">
            <v>ICDN</v>
          </cell>
          <cell r="G2894" t="str">
            <v>TEMP</v>
          </cell>
        </row>
        <row r="2895">
          <cell r="A2895" t="str">
            <v>EGSU3105892</v>
          </cell>
          <cell r="B2895">
            <v>20</v>
          </cell>
          <cell r="C2895">
            <v>44123</v>
          </cell>
          <cell r="D2895">
            <v>2</v>
          </cell>
          <cell r="E2895" t="str">
            <v>142051698341</v>
          </cell>
          <cell r="F2895" t="str">
            <v>ICDN</v>
          </cell>
          <cell r="G2895" t="str">
            <v>TEMP</v>
          </cell>
        </row>
        <row r="2896">
          <cell r="A2896" t="str">
            <v>TCLU1397626</v>
          </cell>
          <cell r="B2896">
            <v>20</v>
          </cell>
          <cell r="C2896">
            <v>44123</v>
          </cell>
          <cell r="D2896">
            <v>2</v>
          </cell>
          <cell r="E2896" t="str">
            <v>205037080</v>
          </cell>
          <cell r="F2896" t="str">
            <v>ICDN</v>
          </cell>
          <cell r="G2896" t="str">
            <v>TEMP</v>
          </cell>
        </row>
        <row r="2897">
          <cell r="A2897" t="str">
            <v>TTNU1248005</v>
          </cell>
          <cell r="B2897">
            <v>20</v>
          </cell>
          <cell r="C2897">
            <v>44123</v>
          </cell>
          <cell r="D2897">
            <v>2</v>
          </cell>
          <cell r="E2897" t="str">
            <v>204641898</v>
          </cell>
          <cell r="F2897" t="str">
            <v>ICDN</v>
          </cell>
          <cell r="G2897" t="str">
            <v>TEMP</v>
          </cell>
        </row>
        <row r="2898">
          <cell r="A2898" t="str">
            <v>ECMU2230967</v>
          </cell>
          <cell r="B2898">
            <v>20</v>
          </cell>
          <cell r="C2898">
            <v>44123</v>
          </cell>
          <cell r="D2898">
            <v>2</v>
          </cell>
          <cell r="E2898" t="str">
            <v>AMC0968634</v>
          </cell>
          <cell r="F2898" t="str">
            <v>ICDN</v>
          </cell>
          <cell r="G2898" t="str">
            <v>TEMP</v>
          </cell>
        </row>
        <row r="2899">
          <cell r="A2899" t="str">
            <v>TCLU7353965</v>
          </cell>
          <cell r="B2899">
            <v>20</v>
          </cell>
          <cell r="C2899">
            <v>44123</v>
          </cell>
          <cell r="D2899">
            <v>2</v>
          </cell>
          <cell r="E2899" t="str">
            <v>CNIF015947</v>
          </cell>
          <cell r="F2899" t="str">
            <v>ICDN</v>
          </cell>
          <cell r="G2899" t="str">
            <v>TEMP</v>
          </cell>
        </row>
        <row r="2900">
          <cell r="A2900" t="str">
            <v>TCLU3163484</v>
          </cell>
          <cell r="B2900">
            <v>20</v>
          </cell>
          <cell r="C2900">
            <v>44123</v>
          </cell>
          <cell r="D2900">
            <v>2</v>
          </cell>
          <cell r="E2900" t="str">
            <v>SH0AMC361700</v>
          </cell>
          <cell r="F2900" t="str">
            <v>ICDN</v>
          </cell>
          <cell r="G2900" t="str">
            <v>TEMP</v>
          </cell>
        </row>
        <row r="2901">
          <cell r="A2901" t="str">
            <v>MRKU9674825</v>
          </cell>
          <cell r="B2901">
            <v>20</v>
          </cell>
          <cell r="C2901">
            <v>44123</v>
          </cell>
          <cell r="D2901">
            <v>2</v>
          </cell>
          <cell r="E2901" t="str">
            <v>911138722</v>
          </cell>
          <cell r="F2901" t="str">
            <v>ICDN</v>
          </cell>
          <cell r="G2901" t="str">
            <v>TEMP</v>
          </cell>
        </row>
        <row r="2902">
          <cell r="A2902" t="str">
            <v>MRKU7104891</v>
          </cell>
          <cell r="B2902">
            <v>20</v>
          </cell>
          <cell r="C2902">
            <v>44123</v>
          </cell>
          <cell r="D2902">
            <v>2</v>
          </cell>
          <cell r="E2902" t="str">
            <v>205242452</v>
          </cell>
          <cell r="F2902" t="str">
            <v>ICDN</v>
          </cell>
          <cell r="G2902" t="str">
            <v>TEMP</v>
          </cell>
        </row>
        <row r="2903">
          <cell r="A2903" t="str">
            <v>MSKU4243154</v>
          </cell>
          <cell r="B2903">
            <v>20</v>
          </cell>
          <cell r="C2903">
            <v>44123</v>
          </cell>
          <cell r="D2903">
            <v>2</v>
          </cell>
          <cell r="E2903" t="str">
            <v>205080098</v>
          </cell>
          <cell r="F2903" t="str">
            <v>ICDN</v>
          </cell>
          <cell r="G2903" t="str">
            <v>TEMP</v>
          </cell>
        </row>
        <row r="2904">
          <cell r="A2904" t="str">
            <v>MRSU0239033</v>
          </cell>
          <cell r="B2904">
            <v>20</v>
          </cell>
          <cell r="C2904">
            <v>44123</v>
          </cell>
          <cell r="D2904">
            <v>2</v>
          </cell>
          <cell r="E2904" t="str">
            <v>607253970</v>
          </cell>
          <cell r="F2904" t="str">
            <v>ICDN</v>
          </cell>
          <cell r="G2904" t="str">
            <v>TEMP</v>
          </cell>
        </row>
        <row r="2905">
          <cell r="A2905" t="str">
            <v>HASU1035841</v>
          </cell>
          <cell r="B2905">
            <v>20</v>
          </cell>
          <cell r="C2905">
            <v>44123</v>
          </cell>
          <cell r="D2905">
            <v>2</v>
          </cell>
          <cell r="E2905" t="str">
            <v>205137860</v>
          </cell>
          <cell r="F2905" t="str">
            <v>ICDN</v>
          </cell>
          <cell r="G2905" t="str">
            <v>TEMP</v>
          </cell>
        </row>
        <row r="2906">
          <cell r="A2906" t="str">
            <v>TCKU3325398</v>
          </cell>
          <cell r="B2906">
            <v>20</v>
          </cell>
          <cell r="C2906">
            <v>44123</v>
          </cell>
          <cell r="D2906">
            <v>2</v>
          </cell>
          <cell r="E2906" t="str">
            <v>205137860</v>
          </cell>
          <cell r="F2906" t="str">
            <v>ICDN</v>
          </cell>
          <cell r="G2906" t="str">
            <v>TEMP</v>
          </cell>
        </row>
        <row r="2907">
          <cell r="A2907" t="str">
            <v>MRKU5966270</v>
          </cell>
          <cell r="B2907">
            <v>40</v>
          </cell>
          <cell r="C2907">
            <v>44123</v>
          </cell>
          <cell r="D2907">
            <v>2</v>
          </cell>
          <cell r="E2907" t="str">
            <v>205045375</v>
          </cell>
          <cell r="F2907" t="str">
            <v>ICDN</v>
          </cell>
          <cell r="G2907" t="str">
            <v>TEMP</v>
          </cell>
        </row>
        <row r="2908">
          <cell r="A2908" t="str">
            <v>MSKU1442851</v>
          </cell>
          <cell r="B2908">
            <v>40</v>
          </cell>
          <cell r="C2908">
            <v>44123</v>
          </cell>
          <cell r="D2908">
            <v>2</v>
          </cell>
          <cell r="E2908" t="str">
            <v>204612885</v>
          </cell>
          <cell r="F2908" t="str">
            <v>ICDN</v>
          </cell>
          <cell r="G2908" t="str">
            <v>TEMP</v>
          </cell>
        </row>
        <row r="2909">
          <cell r="A2909" t="str">
            <v>HAMU1221891</v>
          </cell>
          <cell r="B2909">
            <v>40</v>
          </cell>
          <cell r="C2909">
            <v>44123</v>
          </cell>
          <cell r="D2909">
            <v>2</v>
          </cell>
          <cell r="E2909" t="e">
            <v>#N/A</v>
          </cell>
          <cell r="F2909" t="str">
            <v>ICDN</v>
          </cell>
          <cell r="G2909" t="str">
            <v>TEMP</v>
          </cell>
        </row>
        <row r="2910">
          <cell r="A2910" t="str">
            <v>MSKU3839278</v>
          </cell>
          <cell r="B2910">
            <v>20</v>
          </cell>
          <cell r="C2910">
            <v>44123</v>
          </cell>
          <cell r="D2910">
            <v>2</v>
          </cell>
          <cell r="E2910" t="str">
            <v>HSKV19256</v>
          </cell>
          <cell r="F2910" t="str">
            <v>ICDN</v>
          </cell>
          <cell r="G2910" t="str">
            <v>TEMP</v>
          </cell>
        </row>
        <row r="2911">
          <cell r="A2911" t="str">
            <v>MRSU0193950</v>
          </cell>
          <cell r="B2911">
            <v>20</v>
          </cell>
          <cell r="C2911">
            <v>44123</v>
          </cell>
          <cell r="D2911">
            <v>2</v>
          </cell>
          <cell r="E2911" t="str">
            <v>204641898</v>
          </cell>
          <cell r="F2911" t="str">
            <v>ICDN</v>
          </cell>
          <cell r="G2911" t="str">
            <v>TEMP</v>
          </cell>
        </row>
        <row r="2912">
          <cell r="A2912" t="str">
            <v>TCLU8339880</v>
          </cell>
          <cell r="B2912">
            <v>40</v>
          </cell>
          <cell r="C2912">
            <v>44123</v>
          </cell>
          <cell r="D2912">
            <v>2</v>
          </cell>
          <cell r="E2912" t="e">
            <v>#N/A</v>
          </cell>
          <cell r="F2912" t="str">
            <v>ICDN</v>
          </cell>
          <cell r="G2912" t="str">
            <v>TEMP</v>
          </cell>
        </row>
        <row r="2913">
          <cell r="A2913" t="str">
            <v>SUDU8735325</v>
          </cell>
          <cell r="B2913">
            <v>40</v>
          </cell>
          <cell r="C2913">
            <v>44123</v>
          </cell>
          <cell r="D2913">
            <v>2</v>
          </cell>
          <cell r="E2913" t="e">
            <v>#N/A</v>
          </cell>
          <cell r="F2913" t="str">
            <v>ICDN</v>
          </cell>
          <cell r="G2913" t="str">
            <v>TEMP</v>
          </cell>
        </row>
        <row r="2914">
          <cell r="A2914" t="str">
            <v>TCNU5560852</v>
          </cell>
          <cell r="B2914">
            <v>40</v>
          </cell>
          <cell r="C2914">
            <v>44123</v>
          </cell>
          <cell r="D2914">
            <v>2</v>
          </cell>
          <cell r="E2914" t="e">
            <v>#N/A</v>
          </cell>
          <cell r="F2914" t="str">
            <v>ICDN</v>
          </cell>
          <cell r="G2914" t="str">
            <v>TEMP</v>
          </cell>
        </row>
        <row r="2915">
          <cell r="A2915" t="str">
            <v>MSKU9679963</v>
          </cell>
          <cell r="B2915">
            <v>40</v>
          </cell>
          <cell r="C2915">
            <v>44123</v>
          </cell>
          <cell r="D2915">
            <v>2</v>
          </cell>
          <cell r="E2915" t="e">
            <v>#N/A</v>
          </cell>
          <cell r="F2915" t="str">
            <v>ICDN</v>
          </cell>
          <cell r="G2915" t="str">
            <v>TEMP</v>
          </cell>
        </row>
        <row r="2916">
          <cell r="A2916" t="str">
            <v>MRSU3962318</v>
          </cell>
          <cell r="B2916">
            <v>40</v>
          </cell>
          <cell r="C2916">
            <v>44123</v>
          </cell>
          <cell r="D2916">
            <v>2</v>
          </cell>
          <cell r="E2916" t="e">
            <v>#N/A</v>
          </cell>
          <cell r="F2916" t="str">
            <v>ICDN</v>
          </cell>
          <cell r="G2916" t="str">
            <v>TEMP</v>
          </cell>
        </row>
        <row r="2917">
          <cell r="A2917" t="str">
            <v>MSKU2922264</v>
          </cell>
          <cell r="B2917">
            <v>20</v>
          </cell>
          <cell r="C2917">
            <v>44123</v>
          </cell>
          <cell r="D2917">
            <v>2</v>
          </cell>
          <cell r="E2917" t="str">
            <v>205292663</v>
          </cell>
          <cell r="F2917" t="str">
            <v>ICDN</v>
          </cell>
          <cell r="G2917" t="str">
            <v>TEMP</v>
          </cell>
        </row>
        <row r="2918">
          <cell r="A2918" t="str">
            <v>SUDU7914250</v>
          </cell>
          <cell r="B2918">
            <v>20</v>
          </cell>
          <cell r="C2918">
            <v>44123</v>
          </cell>
          <cell r="D2918">
            <v>2</v>
          </cell>
          <cell r="E2918" t="str">
            <v>205310409</v>
          </cell>
          <cell r="F2918" t="str">
            <v>ICDN</v>
          </cell>
          <cell r="G2918" t="str">
            <v>TEMP</v>
          </cell>
        </row>
        <row r="2919">
          <cell r="A2919" t="str">
            <v>MRKU0765457</v>
          </cell>
          <cell r="B2919">
            <v>40</v>
          </cell>
          <cell r="C2919">
            <v>44123</v>
          </cell>
          <cell r="D2919">
            <v>2</v>
          </cell>
          <cell r="E2919" t="str">
            <v>204517194</v>
          </cell>
          <cell r="F2919" t="str">
            <v>ICDN</v>
          </cell>
          <cell r="G2919" t="str">
            <v>TEMP</v>
          </cell>
        </row>
        <row r="2920">
          <cell r="A2920" t="str">
            <v>TEMU7522070</v>
          </cell>
          <cell r="B2920">
            <v>40</v>
          </cell>
          <cell r="C2920">
            <v>44123</v>
          </cell>
          <cell r="D2920">
            <v>2</v>
          </cell>
          <cell r="E2920" t="str">
            <v>CFA0355993</v>
          </cell>
          <cell r="F2920" t="str">
            <v>ICDN</v>
          </cell>
          <cell r="G2920" t="str">
            <v>TEMP</v>
          </cell>
        </row>
        <row r="2921">
          <cell r="A2921" t="str">
            <v>MEDU2750590</v>
          </cell>
          <cell r="B2921">
            <v>20</v>
          </cell>
          <cell r="C2921">
            <v>44123</v>
          </cell>
          <cell r="D2921">
            <v>2</v>
          </cell>
          <cell r="E2921" t="str">
            <v>MEDUM3008338</v>
          </cell>
          <cell r="F2921" t="str">
            <v>ICDN</v>
          </cell>
          <cell r="G2921" t="str">
            <v>TEMP</v>
          </cell>
        </row>
        <row r="2922">
          <cell r="A2922" t="str">
            <v>TCKU3698750</v>
          </cell>
          <cell r="B2922">
            <v>20</v>
          </cell>
          <cell r="C2922">
            <v>44123</v>
          </cell>
          <cell r="D2922">
            <v>2</v>
          </cell>
          <cell r="E2922" t="str">
            <v>MEDUM3008338</v>
          </cell>
          <cell r="F2922" t="str">
            <v>ICDN</v>
          </cell>
          <cell r="G2922" t="str">
            <v>TEMP</v>
          </cell>
        </row>
        <row r="2923">
          <cell r="A2923" t="str">
            <v>CMAU7292249</v>
          </cell>
          <cell r="B2923">
            <v>40</v>
          </cell>
          <cell r="C2923">
            <v>44123</v>
          </cell>
          <cell r="D2923">
            <v>2</v>
          </cell>
          <cell r="E2923" t="str">
            <v>CFA0359151</v>
          </cell>
          <cell r="F2923" t="str">
            <v>ICDN</v>
          </cell>
          <cell r="G2923" t="str">
            <v>TEMP</v>
          </cell>
        </row>
        <row r="2924">
          <cell r="A2924" t="str">
            <v>CBHU4049572</v>
          </cell>
          <cell r="B2924">
            <v>20</v>
          </cell>
          <cell r="C2924">
            <v>44123</v>
          </cell>
          <cell r="D2924">
            <v>2</v>
          </cell>
          <cell r="E2924" t="str">
            <v>COSU6054456260</v>
          </cell>
          <cell r="F2924" t="str">
            <v>ICDN</v>
          </cell>
          <cell r="G2924" t="str">
            <v>TEMP</v>
          </cell>
        </row>
        <row r="2925">
          <cell r="A2925" t="str">
            <v>FCIU5327280</v>
          </cell>
          <cell r="B2925">
            <v>20</v>
          </cell>
          <cell r="C2925">
            <v>44123</v>
          </cell>
          <cell r="D2925">
            <v>2</v>
          </cell>
          <cell r="E2925" t="str">
            <v>COSU6276454330</v>
          </cell>
          <cell r="F2925" t="str">
            <v>ICDN</v>
          </cell>
          <cell r="G2925" t="str">
            <v>TEMP</v>
          </cell>
        </row>
        <row r="2926">
          <cell r="A2926" t="str">
            <v>TRHU3801574</v>
          </cell>
          <cell r="B2926">
            <v>20</v>
          </cell>
          <cell r="C2926">
            <v>44123</v>
          </cell>
          <cell r="D2926">
            <v>2</v>
          </cell>
          <cell r="E2926" t="str">
            <v>205288028</v>
          </cell>
          <cell r="F2926" t="str">
            <v>ICDN</v>
          </cell>
          <cell r="G2926" t="str">
            <v>TEMP</v>
          </cell>
        </row>
        <row r="2927">
          <cell r="A2927" t="str">
            <v>EGHU3608888</v>
          </cell>
          <cell r="B2927">
            <v>20</v>
          </cell>
          <cell r="C2927">
            <v>44123</v>
          </cell>
          <cell r="D2927">
            <v>2</v>
          </cell>
          <cell r="E2927" t="str">
            <v>143077879473</v>
          </cell>
          <cell r="F2927" t="str">
            <v>ICDN</v>
          </cell>
          <cell r="G2927" t="str">
            <v>TEMP</v>
          </cell>
        </row>
        <row r="2928">
          <cell r="A2928" t="str">
            <v>MRKU7946591</v>
          </cell>
          <cell r="B2928">
            <v>20</v>
          </cell>
          <cell r="C2928">
            <v>44123</v>
          </cell>
          <cell r="D2928">
            <v>2</v>
          </cell>
          <cell r="E2928" t="str">
            <v>204641709</v>
          </cell>
          <cell r="F2928" t="str">
            <v>ICDN</v>
          </cell>
          <cell r="G2928" t="str">
            <v>TEMP</v>
          </cell>
        </row>
        <row r="2929">
          <cell r="A2929" t="str">
            <v>PCIU9076373</v>
          </cell>
          <cell r="B2929">
            <v>40</v>
          </cell>
          <cell r="C2929">
            <v>44123</v>
          </cell>
          <cell r="D2929">
            <v>2</v>
          </cell>
          <cell r="E2929" t="str">
            <v>TXTC00043800</v>
          </cell>
          <cell r="F2929" t="str">
            <v>ICDN</v>
          </cell>
          <cell r="G2929" t="str">
            <v>TEMP</v>
          </cell>
        </row>
        <row r="2930">
          <cell r="A2930" t="str">
            <v>TCNU7350325</v>
          </cell>
          <cell r="B2930">
            <v>40</v>
          </cell>
          <cell r="C2930">
            <v>44123</v>
          </cell>
          <cell r="D2930">
            <v>2</v>
          </cell>
          <cell r="E2930" t="str">
            <v>205291428</v>
          </cell>
          <cell r="F2930" t="str">
            <v>ICDN</v>
          </cell>
          <cell r="G2930" t="str">
            <v>TEMP</v>
          </cell>
        </row>
        <row r="2931">
          <cell r="A2931" t="str">
            <v>PCIU9303862</v>
          </cell>
          <cell r="B2931">
            <v>40</v>
          </cell>
          <cell r="C2931">
            <v>44123</v>
          </cell>
          <cell r="D2931">
            <v>2</v>
          </cell>
          <cell r="E2931" t="e">
            <v>#N/A</v>
          </cell>
          <cell r="F2931" t="str">
            <v>ICDN</v>
          </cell>
          <cell r="G2931" t="str">
            <v>TEMP</v>
          </cell>
        </row>
        <row r="2932">
          <cell r="A2932" t="str">
            <v>UETU5484173</v>
          </cell>
          <cell r="B2932">
            <v>40</v>
          </cell>
          <cell r="C2932">
            <v>44123</v>
          </cell>
          <cell r="D2932">
            <v>2</v>
          </cell>
          <cell r="E2932" t="str">
            <v>204820570</v>
          </cell>
          <cell r="F2932" t="str">
            <v>ICDN</v>
          </cell>
          <cell r="G2932" t="str">
            <v>TEMP</v>
          </cell>
        </row>
        <row r="2933">
          <cell r="A2933" t="str">
            <v>GLDU5320543</v>
          </cell>
          <cell r="B2933">
            <v>20</v>
          </cell>
          <cell r="C2933">
            <v>44123</v>
          </cell>
          <cell r="D2933">
            <v>2</v>
          </cell>
          <cell r="E2933" t="str">
            <v>MEDUM3008338</v>
          </cell>
          <cell r="F2933" t="str">
            <v>ICDN</v>
          </cell>
          <cell r="G2933" t="str">
            <v>TEMP</v>
          </cell>
        </row>
        <row r="2934">
          <cell r="A2934" t="str">
            <v>TGHU0061718</v>
          </cell>
          <cell r="B2934">
            <v>20</v>
          </cell>
          <cell r="C2934">
            <v>44123</v>
          </cell>
          <cell r="D2934">
            <v>2</v>
          </cell>
          <cell r="E2934" t="str">
            <v>EPIRCHNTAO213653</v>
          </cell>
          <cell r="F2934" t="str">
            <v>ICDN</v>
          </cell>
          <cell r="G2934" t="str">
            <v>TEMP</v>
          </cell>
        </row>
        <row r="2935">
          <cell r="A2935" t="str">
            <v>MAGU2484779</v>
          </cell>
          <cell r="B2935">
            <v>20</v>
          </cell>
          <cell r="C2935">
            <v>44123</v>
          </cell>
          <cell r="D2935">
            <v>2</v>
          </cell>
          <cell r="E2935" t="str">
            <v>COSU6274046650</v>
          </cell>
          <cell r="F2935" t="str">
            <v>ICDN</v>
          </cell>
          <cell r="G2935" t="str">
            <v>TEMP</v>
          </cell>
        </row>
        <row r="2936">
          <cell r="A2936" t="str">
            <v>CAIU2995966</v>
          </cell>
          <cell r="B2936">
            <v>20</v>
          </cell>
          <cell r="C2936">
            <v>44123</v>
          </cell>
          <cell r="D2936">
            <v>2</v>
          </cell>
          <cell r="E2936" t="str">
            <v>COSU6274601140</v>
          </cell>
          <cell r="F2936" t="str">
            <v>ICDN</v>
          </cell>
          <cell r="G2936" t="str">
            <v>TEMP</v>
          </cell>
        </row>
        <row r="2937">
          <cell r="A2937" t="str">
            <v>CSLU1236478</v>
          </cell>
          <cell r="B2937">
            <v>20</v>
          </cell>
          <cell r="C2937">
            <v>44123</v>
          </cell>
          <cell r="D2937">
            <v>2</v>
          </cell>
          <cell r="E2937" t="str">
            <v>COSU6273843760</v>
          </cell>
          <cell r="F2937" t="str">
            <v>ICDN</v>
          </cell>
          <cell r="G2937" t="str">
            <v>TEMP</v>
          </cell>
        </row>
        <row r="2938">
          <cell r="A2938" t="str">
            <v>OOLU1346510</v>
          </cell>
          <cell r="B2938">
            <v>20</v>
          </cell>
          <cell r="C2938">
            <v>44123</v>
          </cell>
          <cell r="D2938">
            <v>2</v>
          </cell>
          <cell r="E2938" t="str">
            <v>COSU6276710600</v>
          </cell>
          <cell r="F2938" t="str">
            <v>ICDN</v>
          </cell>
          <cell r="G2938" t="str">
            <v>TEMP</v>
          </cell>
        </row>
        <row r="2939">
          <cell r="A2939" t="str">
            <v>PCIU1426583</v>
          </cell>
          <cell r="B2939">
            <v>20</v>
          </cell>
          <cell r="C2939">
            <v>44123</v>
          </cell>
          <cell r="D2939">
            <v>2</v>
          </cell>
          <cell r="E2939" t="str">
            <v>HUUG00107500</v>
          </cell>
          <cell r="F2939" t="str">
            <v>ICDN</v>
          </cell>
          <cell r="G2939" t="str">
            <v>TEMP</v>
          </cell>
        </row>
        <row r="2940">
          <cell r="A2940" t="str">
            <v>CSNU1677085</v>
          </cell>
          <cell r="B2940">
            <v>20</v>
          </cell>
          <cell r="C2940">
            <v>44123</v>
          </cell>
          <cell r="D2940">
            <v>2</v>
          </cell>
          <cell r="E2940" t="str">
            <v>COSU6273394210</v>
          </cell>
          <cell r="F2940" t="str">
            <v>ICDN</v>
          </cell>
          <cell r="G2940" t="str">
            <v>TEMP</v>
          </cell>
        </row>
        <row r="2941">
          <cell r="A2941" t="str">
            <v>TRLU9322448</v>
          </cell>
          <cell r="B2941">
            <v>20</v>
          </cell>
          <cell r="C2941">
            <v>44123</v>
          </cell>
          <cell r="D2941">
            <v>2</v>
          </cell>
          <cell r="E2941" t="str">
            <v>CNWW032788</v>
          </cell>
          <cell r="F2941" t="str">
            <v>ICDN</v>
          </cell>
          <cell r="G2941" t="str">
            <v>TEMP</v>
          </cell>
        </row>
        <row r="2942">
          <cell r="A2942" t="str">
            <v>MEDU2569160</v>
          </cell>
          <cell r="B2942">
            <v>20</v>
          </cell>
          <cell r="C2942">
            <v>44123</v>
          </cell>
          <cell r="D2942">
            <v>2</v>
          </cell>
          <cell r="E2942" t="str">
            <v>MEDUMV804643</v>
          </cell>
          <cell r="F2942" t="str">
            <v>ICDN</v>
          </cell>
          <cell r="G2942" t="str">
            <v>TEMP</v>
          </cell>
        </row>
        <row r="2943">
          <cell r="A2943" t="str">
            <v>FCIU5417511</v>
          </cell>
          <cell r="B2943">
            <v>20</v>
          </cell>
          <cell r="C2943">
            <v>44123</v>
          </cell>
          <cell r="D2943">
            <v>2</v>
          </cell>
          <cell r="E2943" t="str">
            <v>OOLU2645999630</v>
          </cell>
          <cell r="F2943" t="str">
            <v>ICDN</v>
          </cell>
          <cell r="G2943" t="str">
            <v>TEMP</v>
          </cell>
        </row>
        <row r="2944">
          <cell r="A2944" t="str">
            <v>CXDU1165412</v>
          </cell>
          <cell r="B2944">
            <v>20</v>
          </cell>
          <cell r="C2944">
            <v>44123</v>
          </cell>
          <cell r="D2944">
            <v>2</v>
          </cell>
          <cell r="E2944" t="e">
            <v>#N/A</v>
          </cell>
          <cell r="F2944" t="str">
            <v>ICDN</v>
          </cell>
          <cell r="G2944" t="str">
            <v>TEMP</v>
          </cell>
        </row>
        <row r="2945">
          <cell r="A2945" t="str">
            <v>EITU0093434</v>
          </cell>
          <cell r="B2945">
            <v>20</v>
          </cell>
          <cell r="C2945">
            <v>44123</v>
          </cell>
          <cell r="D2945">
            <v>2</v>
          </cell>
          <cell r="E2945">
            <v>144000168643</v>
          </cell>
          <cell r="F2945" t="str">
            <v>ICDN</v>
          </cell>
          <cell r="G2945" t="e">
            <v>#N/A</v>
          </cell>
        </row>
        <row r="2946">
          <cell r="A2946" t="str">
            <v>DRYU2358070</v>
          </cell>
          <cell r="B2946">
            <v>20</v>
          </cell>
          <cell r="C2946">
            <v>44123</v>
          </cell>
          <cell r="D2946">
            <v>2</v>
          </cell>
          <cell r="E2946">
            <v>144000168643</v>
          </cell>
          <cell r="F2946" t="str">
            <v>ICDN</v>
          </cell>
          <cell r="G2946" t="e">
            <v>#N/A</v>
          </cell>
        </row>
        <row r="2947">
          <cell r="A2947" t="str">
            <v>GVCU5061243</v>
          </cell>
          <cell r="B2947">
            <v>40</v>
          </cell>
          <cell r="C2947">
            <v>44123</v>
          </cell>
          <cell r="D2947">
            <v>2</v>
          </cell>
          <cell r="E2947" t="str">
            <v>NAM3992714</v>
          </cell>
          <cell r="F2947" t="str">
            <v>ICDN</v>
          </cell>
          <cell r="G2947" t="e">
            <v>#N/A</v>
          </cell>
        </row>
        <row r="2948">
          <cell r="A2948" t="str">
            <v>CMAU5520231</v>
          </cell>
          <cell r="B2948">
            <v>40</v>
          </cell>
          <cell r="C2948">
            <v>44123</v>
          </cell>
          <cell r="D2948">
            <v>2</v>
          </cell>
          <cell r="E2948" t="str">
            <v>NAM3982958</v>
          </cell>
          <cell r="F2948" t="str">
            <v>ICDN</v>
          </cell>
          <cell r="G2948" t="e">
            <v>#N/A</v>
          </cell>
        </row>
        <row r="2949">
          <cell r="A2949" t="str">
            <v>EITU3044270</v>
          </cell>
          <cell r="B2949">
            <v>20</v>
          </cell>
          <cell r="C2949">
            <v>44123</v>
          </cell>
          <cell r="D2949">
            <v>2</v>
          </cell>
          <cell r="E2949">
            <v>144000171555</v>
          </cell>
          <cell r="F2949" t="str">
            <v>ICDN</v>
          </cell>
          <cell r="G2949" t="e">
            <v>#N/A</v>
          </cell>
        </row>
        <row r="2950">
          <cell r="A2950" t="str">
            <v>TEMU4354230</v>
          </cell>
          <cell r="B2950">
            <v>20</v>
          </cell>
          <cell r="C2950">
            <v>44123</v>
          </cell>
          <cell r="D2950">
            <v>2</v>
          </cell>
          <cell r="E2950">
            <v>144000171555</v>
          </cell>
          <cell r="F2950" t="str">
            <v>ICDN</v>
          </cell>
          <cell r="G2950" t="e">
            <v>#N/A</v>
          </cell>
        </row>
        <row r="2951">
          <cell r="A2951" t="str">
            <v>ECMU1559789</v>
          </cell>
          <cell r="B2951">
            <v>20</v>
          </cell>
          <cell r="C2951">
            <v>44123</v>
          </cell>
          <cell r="D2951">
            <v>2</v>
          </cell>
          <cell r="E2951" t="str">
            <v>LPL0969080</v>
          </cell>
          <cell r="F2951" t="str">
            <v>ICDN</v>
          </cell>
          <cell r="G2951" t="e">
            <v>#N/A</v>
          </cell>
        </row>
        <row r="2952">
          <cell r="A2952" t="str">
            <v>CMAU1886367</v>
          </cell>
          <cell r="B2952">
            <v>20</v>
          </cell>
          <cell r="C2952">
            <v>44123</v>
          </cell>
          <cell r="D2952">
            <v>2</v>
          </cell>
          <cell r="E2952" t="str">
            <v>RTM1021630</v>
          </cell>
          <cell r="F2952" t="str">
            <v>ICDN</v>
          </cell>
          <cell r="G2952" t="e">
            <v>#N/A</v>
          </cell>
        </row>
        <row r="2953">
          <cell r="A2953" t="str">
            <v>APZU3571553</v>
          </cell>
          <cell r="B2953">
            <v>20</v>
          </cell>
          <cell r="C2953">
            <v>44123</v>
          </cell>
          <cell r="D2953">
            <v>2</v>
          </cell>
          <cell r="E2953" t="str">
            <v>LHV2343786</v>
          </cell>
          <cell r="F2953" t="str">
            <v>ICDN</v>
          </cell>
          <cell r="G2953" t="e">
            <v>#N/A</v>
          </cell>
        </row>
        <row r="2954">
          <cell r="A2954" t="str">
            <v>FTAU1415613</v>
          </cell>
          <cell r="B2954">
            <v>20</v>
          </cell>
          <cell r="C2954">
            <v>44123</v>
          </cell>
          <cell r="D2954">
            <v>2</v>
          </cell>
          <cell r="E2954" t="str">
            <v>COSU6276355940</v>
          </cell>
          <cell r="F2954" t="str">
            <v>ICDN</v>
          </cell>
          <cell r="G2954" t="e">
            <v>#N/A</v>
          </cell>
        </row>
        <row r="2955">
          <cell r="A2955" t="str">
            <v>TCKU6370370</v>
          </cell>
          <cell r="B2955">
            <v>40</v>
          </cell>
          <cell r="C2955">
            <v>44123</v>
          </cell>
          <cell r="D2955">
            <v>2</v>
          </cell>
          <cell r="E2955" t="str">
            <v>CFA0361051</v>
          </cell>
          <cell r="F2955" t="str">
            <v>ICDN</v>
          </cell>
          <cell r="G2955" t="e">
            <v>#N/A</v>
          </cell>
        </row>
        <row r="2956">
          <cell r="A2956" t="str">
            <v>MRSU4152630</v>
          </cell>
          <cell r="B2956">
            <v>40</v>
          </cell>
          <cell r="C2956">
            <v>44123</v>
          </cell>
          <cell r="D2956">
            <v>2</v>
          </cell>
          <cell r="E2956">
            <v>204051600</v>
          </cell>
          <cell r="F2956" t="str">
            <v>ICDN</v>
          </cell>
          <cell r="G2956" t="e">
            <v>#N/A</v>
          </cell>
        </row>
        <row r="2957">
          <cell r="A2957" t="str">
            <v>MRSU3341521</v>
          </cell>
          <cell r="B2957">
            <v>40</v>
          </cell>
          <cell r="C2957">
            <v>44123</v>
          </cell>
          <cell r="D2957">
            <v>2</v>
          </cell>
          <cell r="E2957">
            <v>205195560</v>
          </cell>
          <cell r="F2957" t="str">
            <v>ICDN</v>
          </cell>
          <cell r="G2957" t="e">
            <v>#N/A</v>
          </cell>
        </row>
        <row r="2958">
          <cell r="A2958" t="str">
            <v>TCLU3718915</v>
          </cell>
          <cell r="B2958">
            <v>20</v>
          </cell>
          <cell r="C2958">
            <v>44123</v>
          </cell>
          <cell r="D2958">
            <v>2</v>
          </cell>
          <cell r="E2958" t="str">
            <v>CNWW033726</v>
          </cell>
          <cell r="F2958" t="str">
            <v>ICDN</v>
          </cell>
          <cell r="G2958" t="e">
            <v>#N/A</v>
          </cell>
        </row>
        <row r="2959">
          <cell r="A2959" t="str">
            <v>CMAU1834548</v>
          </cell>
          <cell r="B2959">
            <v>20</v>
          </cell>
          <cell r="C2959">
            <v>44123</v>
          </cell>
          <cell r="D2959">
            <v>2</v>
          </cell>
          <cell r="E2959" t="str">
            <v>LPL0971930</v>
          </cell>
          <cell r="F2959" t="str">
            <v>ICDN</v>
          </cell>
          <cell r="G2959" t="e">
            <v>#N/A</v>
          </cell>
        </row>
        <row r="2960">
          <cell r="A2960" t="str">
            <v>APZU3080246</v>
          </cell>
          <cell r="B2960">
            <v>20</v>
          </cell>
          <cell r="C2960">
            <v>44123</v>
          </cell>
          <cell r="D2960">
            <v>2</v>
          </cell>
          <cell r="E2960" t="str">
            <v>CFA0359575</v>
          </cell>
          <cell r="F2960" t="str">
            <v>ICDN</v>
          </cell>
          <cell r="G2960" t="e">
            <v>#N/A</v>
          </cell>
        </row>
        <row r="2961">
          <cell r="A2961" t="str">
            <v>CAIU3473251</v>
          </cell>
          <cell r="B2961">
            <v>20</v>
          </cell>
          <cell r="C2961">
            <v>44123</v>
          </cell>
          <cell r="D2961">
            <v>2</v>
          </cell>
          <cell r="E2961" t="str">
            <v>EID0320458</v>
          </cell>
          <cell r="F2961" t="str">
            <v>ICDN</v>
          </cell>
          <cell r="G2961" t="e">
            <v>#N/A</v>
          </cell>
        </row>
        <row r="2962">
          <cell r="A2962" t="str">
            <v>GLDU3476856</v>
          </cell>
          <cell r="B2962">
            <v>20</v>
          </cell>
          <cell r="C2962">
            <v>44123</v>
          </cell>
          <cell r="D2962">
            <v>2</v>
          </cell>
          <cell r="E2962" t="str">
            <v>LPL0969078</v>
          </cell>
          <cell r="F2962" t="str">
            <v>ICDN</v>
          </cell>
          <cell r="G2962" t="str">
            <v>TEMP</v>
          </cell>
        </row>
        <row r="2963">
          <cell r="A2963" t="str">
            <v>IPXU3878556</v>
          </cell>
          <cell r="B2963">
            <v>20</v>
          </cell>
          <cell r="C2963">
            <v>44123</v>
          </cell>
          <cell r="D2963">
            <v>2</v>
          </cell>
          <cell r="E2963" t="str">
            <v>CFA0357454</v>
          </cell>
          <cell r="F2963" t="str">
            <v>ICDN</v>
          </cell>
          <cell r="G2963" t="str">
            <v>TEMP</v>
          </cell>
        </row>
        <row r="2964">
          <cell r="A2964" t="str">
            <v>TRLU5945558</v>
          </cell>
          <cell r="B2964">
            <v>40</v>
          </cell>
          <cell r="C2964">
            <v>44123</v>
          </cell>
          <cell r="D2964">
            <v>2</v>
          </cell>
          <cell r="E2964" t="str">
            <v>NAM3982958</v>
          </cell>
          <cell r="F2964" t="str">
            <v>ICDN</v>
          </cell>
          <cell r="G2964" t="str">
            <v>TEMP</v>
          </cell>
        </row>
        <row r="2965">
          <cell r="A2965" t="str">
            <v>FCIU5883818</v>
          </cell>
          <cell r="B2965">
            <v>20</v>
          </cell>
          <cell r="C2965">
            <v>44123</v>
          </cell>
          <cell r="D2965">
            <v>2</v>
          </cell>
          <cell r="E2965" t="str">
            <v>MEDUM3004493</v>
          </cell>
          <cell r="F2965" t="str">
            <v>ICDN</v>
          </cell>
          <cell r="G2965" t="str">
            <v>TEMP</v>
          </cell>
        </row>
        <row r="2966">
          <cell r="A2966" t="str">
            <v>TRLU8784586</v>
          </cell>
          <cell r="B2966">
            <v>20</v>
          </cell>
          <cell r="C2966">
            <v>44123</v>
          </cell>
          <cell r="D2966">
            <v>2</v>
          </cell>
          <cell r="E2966" t="str">
            <v>MEDUM3004493</v>
          </cell>
          <cell r="F2966" t="str">
            <v>ICDN</v>
          </cell>
          <cell r="G2966" t="str">
            <v>TEMP</v>
          </cell>
        </row>
        <row r="2967">
          <cell r="A2967" t="str">
            <v>TRHU3542339</v>
          </cell>
          <cell r="B2967">
            <v>20</v>
          </cell>
          <cell r="C2967">
            <v>44123</v>
          </cell>
          <cell r="D2967">
            <v>2</v>
          </cell>
          <cell r="E2967" t="str">
            <v>MEDUM3008338</v>
          </cell>
          <cell r="F2967" t="str">
            <v>ICDN</v>
          </cell>
          <cell r="G2967" t="str">
            <v>TEMP</v>
          </cell>
        </row>
        <row r="2968">
          <cell r="A2968" t="str">
            <v>PCIU1203430</v>
          </cell>
          <cell r="B2968">
            <v>20</v>
          </cell>
          <cell r="C2968">
            <v>44123</v>
          </cell>
          <cell r="D2968">
            <v>2</v>
          </cell>
          <cell r="E2968" t="str">
            <v>HUUF00028900</v>
          </cell>
          <cell r="F2968" t="str">
            <v>ICDN</v>
          </cell>
          <cell r="G2968" t="str">
            <v>TEMP</v>
          </cell>
        </row>
        <row r="2969">
          <cell r="A2969" t="str">
            <v>TCLU7301853</v>
          </cell>
          <cell r="B2969">
            <v>20</v>
          </cell>
          <cell r="C2969">
            <v>44123</v>
          </cell>
          <cell r="D2969">
            <v>2</v>
          </cell>
          <cell r="E2969" t="str">
            <v>MEDUM3008130</v>
          </cell>
          <cell r="F2969" t="str">
            <v>ICDN</v>
          </cell>
          <cell r="G2969" t="str">
            <v>TEMP</v>
          </cell>
        </row>
        <row r="2970">
          <cell r="A2970" t="str">
            <v>MEDU6507309</v>
          </cell>
          <cell r="B2970">
            <v>20</v>
          </cell>
          <cell r="C2970">
            <v>44123</v>
          </cell>
          <cell r="D2970">
            <v>2</v>
          </cell>
          <cell r="E2970" t="str">
            <v>MEDUM3008163</v>
          </cell>
          <cell r="F2970" t="str">
            <v>ICDN</v>
          </cell>
          <cell r="G2970" t="str">
            <v>TEMP</v>
          </cell>
        </row>
        <row r="2971">
          <cell r="A2971" t="str">
            <v>GESU3658134</v>
          </cell>
          <cell r="B2971">
            <v>20</v>
          </cell>
          <cell r="C2971">
            <v>44123</v>
          </cell>
          <cell r="D2971">
            <v>2</v>
          </cell>
          <cell r="E2971" t="str">
            <v>CFA0362052</v>
          </cell>
          <cell r="F2971" t="str">
            <v>ICDN</v>
          </cell>
          <cell r="G2971" t="str">
            <v>TEMP</v>
          </cell>
        </row>
        <row r="2972">
          <cell r="A2972" t="str">
            <v>TGHU1369095</v>
          </cell>
          <cell r="B2972">
            <v>20</v>
          </cell>
          <cell r="C2972">
            <v>44123</v>
          </cell>
          <cell r="D2972">
            <v>2</v>
          </cell>
          <cell r="E2972" t="str">
            <v>CFA0362052</v>
          </cell>
          <cell r="F2972" t="str">
            <v>ICDN</v>
          </cell>
          <cell r="G2972" t="str">
            <v>TEMP</v>
          </cell>
        </row>
        <row r="2973">
          <cell r="A2973" t="str">
            <v>PCIU1979927</v>
          </cell>
          <cell r="B2973">
            <v>20</v>
          </cell>
          <cell r="C2973">
            <v>44123</v>
          </cell>
          <cell r="D2973">
            <v>2</v>
          </cell>
          <cell r="E2973" t="str">
            <v>TAUO00302300</v>
          </cell>
          <cell r="F2973" t="str">
            <v>ICDN</v>
          </cell>
          <cell r="G2973" t="str">
            <v>TEMP</v>
          </cell>
        </row>
        <row r="2974">
          <cell r="A2974" t="str">
            <v>PCIU1417180</v>
          </cell>
          <cell r="B2974">
            <v>20</v>
          </cell>
          <cell r="C2974">
            <v>44123</v>
          </cell>
          <cell r="D2974">
            <v>2</v>
          </cell>
          <cell r="E2974" t="str">
            <v>TAPQ00149900</v>
          </cell>
          <cell r="F2974" t="str">
            <v>ICDN</v>
          </cell>
          <cell r="G2974" t="str">
            <v>TEMP</v>
          </cell>
        </row>
        <row r="2975">
          <cell r="A2975" t="str">
            <v>ECMU1591121</v>
          </cell>
          <cell r="B2975">
            <v>20</v>
          </cell>
          <cell r="C2975">
            <v>44123</v>
          </cell>
          <cell r="D2975">
            <v>2</v>
          </cell>
          <cell r="E2975" t="str">
            <v>CFA0360933</v>
          </cell>
          <cell r="F2975" t="str">
            <v>ICDN</v>
          </cell>
          <cell r="G2975" t="str">
            <v>TEMP</v>
          </cell>
        </row>
        <row r="2976">
          <cell r="A2976" t="str">
            <v>TCLU3975132</v>
          </cell>
          <cell r="B2976">
            <v>20</v>
          </cell>
          <cell r="C2976">
            <v>44123</v>
          </cell>
          <cell r="D2976">
            <v>2</v>
          </cell>
          <cell r="E2976" t="str">
            <v>ANT1356594</v>
          </cell>
          <cell r="F2976" t="str">
            <v>ICDN</v>
          </cell>
          <cell r="G2976" t="str">
            <v>TEMP</v>
          </cell>
        </row>
        <row r="2977">
          <cell r="A2977" t="str">
            <v>PCIU1607513</v>
          </cell>
          <cell r="B2977">
            <v>20</v>
          </cell>
          <cell r="C2977">
            <v>44123</v>
          </cell>
          <cell r="D2977">
            <v>2</v>
          </cell>
          <cell r="E2977" t="str">
            <v>TXSV01243400</v>
          </cell>
          <cell r="F2977" t="str">
            <v>ICDN</v>
          </cell>
          <cell r="G2977" t="e">
            <v>#N/A</v>
          </cell>
        </row>
        <row r="2978">
          <cell r="A2978" t="str">
            <v>PCIU0096635</v>
          </cell>
          <cell r="B2978">
            <v>20</v>
          </cell>
          <cell r="C2978">
            <v>44123</v>
          </cell>
          <cell r="D2978">
            <v>2</v>
          </cell>
          <cell r="E2978" t="str">
            <v>TXTS00469500</v>
          </cell>
          <cell r="F2978" t="str">
            <v>ICDN</v>
          </cell>
          <cell r="G2978" t="str">
            <v>TEMP</v>
          </cell>
        </row>
        <row r="2979">
          <cell r="A2979" t="str">
            <v>TRHU1206947</v>
          </cell>
          <cell r="B2979">
            <v>20</v>
          </cell>
          <cell r="C2979">
            <v>44123</v>
          </cell>
          <cell r="D2979">
            <v>2</v>
          </cell>
          <cell r="E2979">
            <v>144000171555</v>
          </cell>
          <cell r="F2979" t="str">
            <v>ICDN</v>
          </cell>
          <cell r="G2979" t="str">
            <v>TEMP</v>
          </cell>
        </row>
        <row r="2980">
          <cell r="A2980" t="str">
            <v>DRYU2296321</v>
          </cell>
          <cell r="B2980">
            <v>20</v>
          </cell>
          <cell r="C2980">
            <v>44123</v>
          </cell>
          <cell r="D2980">
            <v>2</v>
          </cell>
          <cell r="E2980">
            <v>143075389606</v>
          </cell>
          <cell r="F2980" t="str">
            <v>ICDN</v>
          </cell>
          <cell r="G2980" t="str">
            <v>TEMP</v>
          </cell>
        </row>
        <row r="2981">
          <cell r="A2981" t="str">
            <v>TCLU1703921</v>
          </cell>
          <cell r="B2981">
            <v>40</v>
          </cell>
          <cell r="C2981">
            <v>44123</v>
          </cell>
          <cell r="D2981">
            <v>2</v>
          </cell>
          <cell r="E2981" t="str">
            <v>CHP0124360</v>
          </cell>
          <cell r="F2981" t="str">
            <v>ICDN</v>
          </cell>
          <cell r="G2981" t="str">
            <v>TEMP</v>
          </cell>
        </row>
        <row r="2982">
          <cell r="A2982" t="str">
            <v>MRKU8485977</v>
          </cell>
          <cell r="B2982">
            <v>20</v>
          </cell>
          <cell r="C2982">
            <v>44123</v>
          </cell>
          <cell r="D2982">
            <v>2</v>
          </cell>
          <cell r="E2982">
            <v>204963793</v>
          </cell>
          <cell r="F2982" t="str">
            <v>ICDN</v>
          </cell>
          <cell r="G2982" t="str">
            <v>TEMP</v>
          </cell>
        </row>
        <row r="2983">
          <cell r="A2983" t="str">
            <v>MRSU0066088</v>
          </cell>
          <cell r="B2983">
            <v>20</v>
          </cell>
          <cell r="C2983">
            <v>44123</v>
          </cell>
          <cell r="D2983">
            <v>2</v>
          </cell>
          <cell r="E2983">
            <v>204960123</v>
          </cell>
          <cell r="F2983" t="str">
            <v>ICDN</v>
          </cell>
          <cell r="G2983" t="str">
            <v>TEMP</v>
          </cell>
        </row>
        <row r="2984">
          <cell r="A2984" t="str">
            <v>MRKU7283879</v>
          </cell>
          <cell r="B2984">
            <v>20</v>
          </cell>
          <cell r="C2984">
            <v>44123</v>
          </cell>
          <cell r="D2984">
            <v>2</v>
          </cell>
          <cell r="E2984">
            <v>205199259</v>
          </cell>
          <cell r="F2984" t="str">
            <v>ICDN</v>
          </cell>
          <cell r="G2984" t="str">
            <v>TEMP</v>
          </cell>
        </row>
        <row r="2985">
          <cell r="A2985" t="str">
            <v>PONU0156560</v>
          </cell>
          <cell r="B2985">
            <v>20</v>
          </cell>
          <cell r="C2985">
            <v>44123</v>
          </cell>
          <cell r="D2985">
            <v>2</v>
          </cell>
          <cell r="E2985">
            <v>204853527</v>
          </cell>
          <cell r="F2985" t="str">
            <v>ICDN</v>
          </cell>
          <cell r="G2985" t="str">
            <v>TEMP</v>
          </cell>
        </row>
        <row r="2986">
          <cell r="A2986" t="str">
            <v>CMAU7581302</v>
          </cell>
          <cell r="B2986">
            <v>40</v>
          </cell>
          <cell r="C2986">
            <v>44123</v>
          </cell>
          <cell r="D2986">
            <v>2</v>
          </cell>
          <cell r="E2986" t="str">
            <v>CFA0359151</v>
          </cell>
          <cell r="F2986" t="str">
            <v>ICDN</v>
          </cell>
          <cell r="G2986" t="str">
            <v>TEMP</v>
          </cell>
        </row>
        <row r="2987">
          <cell r="A2987" t="str">
            <v>CSLU1350602</v>
          </cell>
          <cell r="B2987">
            <v>20</v>
          </cell>
          <cell r="C2987">
            <v>44123</v>
          </cell>
          <cell r="D2987">
            <v>2</v>
          </cell>
          <cell r="E2987" t="str">
            <v>COSU6276454330</v>
          </cell>
          <cell r="F2987" t="str">
            <v>ICDN</v>
          </cell>
          <cell r="G2987" t="str">
            <v>TEMP</v>
          </cell>
        </row>
        <row r="2988">
          <cell r="A2988" t="str">
            <v>CSLU1002762</v>
          </cell>
          <cell r="B2988">
            <v>20</v>
          </cell>
          <cell r="C2988">
            <v>44123</v>
          </cell>
          <cell r="D2988">
            <v>2</v>
          </cell>
          <cell r="E2988" t="str">
            <v>COSU6274973870</v>
          </cell>
          <cell r="F2988" t="str">
            <v>ICDN</v>
          </cell>
          <cell r="G2988" t="str">
            <v>TEMP</v>
          </cell>
        </row>
        <row r="2989">
          <cell r="A2989" t="str">
            <v>MRKU2835635</v>
          </cell>
          <cell r="B2989">
            <v>40</v>
          </cell>
          <cell r="C2989">
            <v>44123</v>
          </cell>
          <cell r="D2989">
            <v>2</v>
          </cell>
          <cell r="E2989">
            <v>204051348</v>
          </cell>
          <cell r="F2989" t="str">
            <v>ICDN</v>
          </cell>
          <cell r="G2989" t="str">
            <v>TEMP</v>
          </cell>
        </row>
        <row r="2990">
          <cell r="A2990" t="str">
            <v>SUDU7722811</v>
          </cell>
          <cell r="B2990">
            <v>20</v>
          </cell>
          <cell r="C2990">
            <v>44123</v>
          </cell>
          <cell r="D2990">
            <v>2</v>
          </cell>
          <cell r="E2990">
            <v>205177555</v>
          </cell>
          <cell r="F2990" t="str">
            <v>ICDN</v>
          </cell>
          <cell r="G2990" t="str">
            <v>TEMP</v>
          </cell>
        </row>
        <row r="2991">
          <cell r="A2991" t="str">
            <v>MAEU4715545</v>
          </cell>
          <cell r="B2991">
            <v>20</v>
          </cell>
          <cell r="C2991">
            <v>44123</v>
          </cell>
          <cell r="D2991">
            <v>2</v>
          </cell>
          <cell r="E2991">
            <v>911223007</v>
          </cell>
          <cell r="F2991" t="str">
            <v>ICDN</v>
          </cell>
          <cell r="G2991" t="str">
            <v>TEMP</v>
          </cell>
        </row>
        <row r="2992">
          <cell r="A2992" t="str">
            <v>PONU0323415</v>
          </cell>
          <cell r="B2992">
            <v>20</v>
          </cell>
          <cell r="C2992">
            <v>44123</v>
          </cell>
          <cell r="D2992">
            <v>2</v>
          </cell>
          <cell r="E2992">
            <v>205342508</v>
          </cell>
          <cell r="F2992" t="str">
            <v>ICDN</v>
          </cell>
          <cell r="G2992" t="str">
            <v>TEMP</v>
          </cell>
        </row>
        <row r="2993">
          <cell r="A2993" t="str">
            <v>MRKU9743850</v>
          </cell>
          <cell r="B2993">
            <v>20</v>
          </cell>
          <cell r="C2993">
            <v>44123</v>
          </cell>
          <cell r="D2993">
            <v>2</v>
          </cell>
          <cell r="E2993">
            <v>204932723</v>
          </cell>
          <cell r="F2993" t="str">
            <v>ICDN</v>
          </cell>
          <cell r="G2993" t="str">
            <v>TEMP</v>
          </cell>
        </row>
        <row r="2994">
          <cell r="A2994" t="str">
            <v>TCNU2564643</v>
          </cell>
          <cell r="B2994">
            <v>40</v>
          </cell>
          <cell r="C2994">
            <v>44123</v>
          </cell>
          <cell r="D2994">
            <v>2</v>
          </cell>
          <cell r="E2994">
            <v>204725241</v>
          </cell>
          <cell r="F2994" t="str">
            <v>ICDN</v>
          </cell>
          <cell r="G2994" t="str">
            <v>TEMP</v>
          </cell>
        </row>
        <row r="2995">
          <cell r="A2995" t="str">
            <v>TTNU1252978</v>
          </cell>
          <cell r="B2995">
            <v>20</v>
          </cell>
          <cell r="C2995">
            <v>44123</v>
          </cell>
          <cell r="D2995">
            <v>2</v>
          </cell>
          <cell r="E2995">
            <v>205027285</v>
          </cell>
          <cell r="F2995" t="str">
            <v>ICDN</v>
          </cell>
          <cell r="G2995" t="str">
            <v>TEMP</v>
          </cell>
        </row>
        <row r="2996">
          <cell r="A2996" t="str">
            <v>TRHU1134976</v>
          </cell>
          <cell r="B2996">
            <v>20</v>
          </cell>
          <cell r="C2996">
            <v>44123</v>
          </cell>
          <cell r="D2996">
            <v>2</v>
          </cell>
          <cell r="E2996">
            <v>205027285</v>
          </cell>
          <cell r="F2996" t="str">
            <v>ICDN</v>
          </cell>
          <cell r="G2996" t="str">
            <v>TEMP</v>
          </cell>
        </row>
        <row r="2997">
          <cell r="A2997" t="str">
            <v>MRKU9883656</v>
          </cell>
          <cell r="B2997">
            <v>20</v>
          </cell>
          <cell r="C2997">
            <v>44123</v>
          </cell>
          <cell r="D2997">
            <v>2</v>
          </cell>
          <cell r="E2997">
            <v>205137860</v>
          </cell>
          <cell r="F2997" t="str">
            <v>ICDN</v>
          </cell>
          <cell r="G2997" t="str">
            <v>TEMP</v>
          </cell>
        </row>
        <row r="2998">
          <cell r="A2998" t="str">
            <v>CCLU3685482</v>
          </cell>
          <cell r="B2998">
            <v>20</v>
          </cell>
          <cell r="C2998">
            <v>44123</v>
          </cell>
          <cell r="D2998">
            <v>2</v>
          </cell>
          <cell r="E2998" t="str">
            <v>COSU6883239390</v>
          </cell>
          <cell r="F2998" t="str">
            <v>ICDN</v>
          </cell>
          <cell r="G2998" t="str">
            <v>TEMP</v>
          </cell>
        </row>
        <row r="2999">
          <cell r="A2999" t="str">
            <v>PONU2067457</v>
          </cell>
          <cell r="B2999">
            <v>20</v>
          </cell>
          <cell r="C2999">
            <v>44123</v>
          </cell>
          <cell r="D2999">
            <v>2</v>
          </cell>
          <cell r="E2999">
            <v>204932723</v>
          </cell>
          <cell r="F2999" t="str">
            <v>ICDN</v>
          </cell>
          <cell r="G2999" t="str">
            <v>TEMP</v>
          </cell>
        </row>
        <row r="3000">
          <cell r="A3000" t="str">
            <v>GESU3428996</v>
          </cell>
          <cell r="B3000">
            <v>20</v>
          </cell>
          <cell r="C3000">
            <v>44123</v>
          </cell>
          <cell r="D3000">
            <v>2</v>
          </cell>
          <cell r="E3000" t="str">
            <v>HLCUEUR2009CCMG0</v>
          </cell>
          <cell r="F3000" t="str">
            <v>ICDN</v>
          </cell>
          <cell r="G3000" t="str">
            <v>TEMP</v>
          </cell>
        </row>
        <row r="3001">
          <cell r="A3001" t="str">
            <v>MRSU0186545</v>
          </cell>
          <cell r="B3001">
            <v>20</v>
          </cell>
          <cell r="C3001">
            <v>44123</v>
          </cell>
          <cell r="D3001">
            <v>2</v>
          </cell>
          <cell r="E3001">
            <v>911203555</v>
          </cell>
          <cell r="F3001" t="str">
            <v>ICDN</v>
          </cell>
          <cell r="G3001" t="str">
            <v>TEMP</v>
          </cell>
        </row>
        <row r="3002">
          <cell r="A3002" t="str">
            <v>MRKU8588131</v>
          </cell>
          <cell r="B3002">
            <v>20</v>
          </cell>
          <cell r="C3002">
            <v>44123</v>
          </cell>
          <cell r="D3002">
            <v>2</v>
          </cell>
          <cell r="E3002">
            <v>205099578</v>
          </cell>
          <cell r="F3002" t="str">
            <v>ICDN</v>
          </cell>
          <cell r="G3002" t="str">
            <v>TEMP</v>
          </cell>
        </row>
        <row r="3003">
          <cell r="A3003" t="str">
            <v>MRKU5341132</v>
          </cell>
          <cell r="B3003">
            <v>40</v>
          </cell>
          <cell r="C3003">
            <v>44123</v>
          </cell>
          <cell r="D3003">
            <v>2</v>
          </cell>
          <cell r="E3003">
            <v>205312721</v>
          </cell>
          <cell r="F3003" t="str">
            <v>ICDN</v>
          </cell>
          <cell r="G3003" t="str">
            <v>TEMP</v>
          </cell>
        </row>
        <row r="3004">
          <cell r="A3004" t="str">
            <v>MSKU7118351</v>
          </cell>
          <cell r="B3004">
            <v>20</v>
          </cell>
          <cell r="C3004">
            <v>44123</v>
          </cell>
          <cell r="D3004">
            <v>2</v>
          </cell>
          <cell r="E3004">
            <v>205137860</v>
          </cell>
          <cell r="F3004" t="str">
            <v>ICDN</v>
          </cell>
          <cell r="G3004" t="str">
            <v>TEMP</v>
          </cell>
        </row>
        <row r="3005">
          <cell r="A3005" t="str">
            <v>MRKU8059879</v>
          </cell>
          <cell r="B3005">
            <v>20</v>
          </cell>
          <cell r="C3005">
            <v>44123</v>
          </cell>
          <cell r="D3005">
            <v>2</v>
          </cell>
          <cell r="E3005">
            <v>205137860</v>
          </cell>
          <cell r="F3005" t="str">
            <v>ICDN</v>
          </cell>
          <cell r="G3005" t="str">
            <v>TEMP</v>
          </cell>
        </row>
        <row r="3006">
          <cell r="A3006" t="str">
            <v>TGBU7702154</v>
          </cell>
          <cell r="B3006">
            <v>40</v>
          </cell>
          <cell r="C3006">
            <v>44123</v>
          </cell>
          <cell r="D3006">
            <v>2</v>
          </cell>
          <cell r="E3006" t="str">
            <v>COSU6276083990</v>
          </cell>
          <cell r="F3006" t="str">
            <v>ICDN</v>
          </cell>
          <cell r="G3006" t="str">
            <v>TEMP</v>
          </cell>
        </row>
        <row r="3007">
          <cell r="A3007" t="str">
            <v>MEDU7636635</v>
          </cell>
          <cell r="B3007">
            <v>40</v>
          </cell>
          <cell r="C3007">
            <v>44123</v>
          </cell>
          <cell r="D3007">
            <v>2</v>
          </cell>
          <cell r="E3007" t="str">
            <v>MEDUUB912829</v>
          </cell>
          <cell r="F3007" t="str">
            <v>ICDN</v>
          </cell>
          <cell r="G3007" t="str">
            <v>TEMP</v>
          </cell>
        </row>
        <row r="3008">
          <cell r="A3008" t="str">
            <v>MRKU2348581</v>
          </cell>
          <cell r="B3008">
            <v>40</v>
          </cell>
          <cell r="C3008">
            <v>44123</v>
          </cell>
          <cell r="D3008">
            <v>2</v>
          </cell>
          <cell r="E3008">
            <v>911175246</v>
          </cell>
          <cell r="F3008" t="str">
            <v>ICDN</v>
          </cell>
          <cell r="G3008" t="str">
            <v>TEMP</v>
          </cell>
        </row>
        <row r="3009">
          <cell r="A3009" t="str">
            <v>CMAU0275168</v>
          </cell>
          <cell r="B3009">
            <v>20</v>
          </cell>
          <cell r="C3009">
            <v>44123</v>
          </cell>
          <cell r="D3009">
            <v>2</v>
          </cell>
          <cell r="E3009" t="str">
            <v>SEL0983201</v>
          </cell>
          <cell r="F3009" t="str">
            <v>ICDN</v>
          </cell>
          <cell r="G3009" t="str">
            <v>TEMP</v>
          </cell>
        </row>
        <row r="3010">
          <cell r="A3010" t="str">
            <v>TLLU2006848</v>
          </cell>
          <cell r="B3010">
            <v>20</v>
          </cell>
          <cell r="C3010">
            <v>44123</v>
          </cell>
          <cell r="D3010">
            <v>2</v>
          </cell>
          <cell r="E3010" t="str">
            <v>SEL0998142</v>
          </cell>
          <cell r="F3010" t="str">
            <v>ICDN</v>
          </cell>
          <cell r="G3010" t="str">
            <v>TEMP</v>
          </cell>
        </row>
        <row r="3011">
          <cell r="A3011" t="str">
            <v>CMAU9089143</v>
          </cell>
          <cell r="B3011">
            <v>40</v>
          </cell>
          <cell r="C3011">
            <v>44123</v>
          </cell>
          <cell r="D3011">
            <v>2</v>
          </cell>
          <cell r="E3011" t="str">
            <v>NBFZ017625</v>
          </cell>
          <cell r="F3011" t="str">
            <v>ICDN</v>
          </cell>
          <cell r="G3011" t="str">
            <v>TEMP</v>
          </cell>
        </row>
        <row r="3012">
          <cell r="A3012" t="str">
            <v>CLHU9017937</v>
          </cell>
          <cell r="B3012">
            <v>40</v>
          </cell>
          <cell r="C3012">
            <v>44123</v>
          </cell>
          <cell r="D3012">
            <v>2</v>
          </cell>
          <cell r="E3012" t="str">
            <v>EPIRCHNTAO213439</v>
          </cell>
          <cell r="F3012" t="str">
            <v>ICDN</v>
          </cell>
          <cell r="G3012" t="str">
            <v>TEMP</v>
          </cell>
        </row>
        <row r="3013">
          <cell r="A3013" t="str">
            <v>EGSU9161511</v>
          </cell>
          <cell r="B3013">
            <v>40</v>
          </cell>
          <cell r="C3013">
            <v>44123</v>
          </cell>
          <cell r="D3013">
            <v>2</v>
          </cell>
          <cell r="E3013">
            <v>141088861922</v>
          </cell>
          <cell r="F3013" t="str">
            <v>ICDN</v>
          </cell>
          <cell r="G3013" t="str">
            <v>TEMP</v>
          </cell>
        </row>
        <row r="3014">
          <cell r="A3014" t="str">
            <v>TRLU7238507</v>
          </cell>
          <cell r="B3014">
            <v>40</v>
          </cell>
          <cell r="C3014">
            <v>44123</v>
          </cell>
          <cell r="D3014">
            <v>2</v>
          </cell>
          <cell r="E3014" t="str">
            <v>EPIRSAESCD201064</v>
          </cell>
          <cell r="F3014" t="str">
            <v>ICDN</v>
          </cell>
          <cell r="G3014" t="str">
            <v>TEMP</v>
          </cell>
        </row>
        <row r="3015">
          <cell r="A3015" t="str">
            <v>DRYU2368289</v>
          </cell>
          <cell r="B3015">
            <v>20</v>
          </cell>
          <cell r="C3015">
            <v>44123</v>
          </cell>
          <cell r="D3015">
            <v>2</v>
          </cell>
          <cell r="E3015">
            <v>141089348595</v>
          </cell>
          <cell r="F3015" t="str">
            <v>ICDN</v>
          </cell>
          <cell r="G3015" t="str">
            <v>TEMP</v>
          </cell>
        </row>
        <row r="3016">
          <cell r="A3016" t="str">
            <v>CNCU1523301</v>
          </cell>
          <cell r="B3016">
            <v>20</v>
          </cell>
          <cell r="C3016">
            <v>44123</v>
          </cell>
          <cell r="D3016">
            <v>2</v>
          </cell>
          <cell r="E3016" t="str">
            <v>SEL0996775</v>
          </cell>
          <cell r="F3016" t="str">
            <v>ICDN</v>
          </cell>
          <cell r="G3016" t="str">
            <v>TEMP</v>
          </cell>
        </row>
        <row r="3017">
          <cell r="A3017" t="str">
            <v>CMAU5443053</v>
          </cell>
          <cell r="B3017">
            <v>40</v>
          </cell>
          <cell r="C3017">
            <v>44123</v>
          </cell>
          <cell r="D3017">
            <v>2</v>
          </cell>
          <cell r="E3017" t="str">
            <v>AMC0958848</v>
          </cell>
          <cell r="F3017" t="str">
            <v>ICDN</v>
          </cell>
          <cell r="G3017" t="str">
            <v>TEMP</v>
          </cell>
        </row>
        <row r="3018">
          <cell r="A3018" t="str">
            <v>FCIU8303615</v>
          </cell>
          <cell r="B3018">
            <v>40</v>
          </cell>
          <cell r="C3018">
            <v>44123</v>
          </cell>
          <cell r="D3018">
            <v>2</v>
          </cell>
          <cell r="E3018" t="str">
            <v>MEDUUB912829</v>
          </cell>
          <cell r="F3018" t="str">
            <v>ICDN</v>
          </cell>
          <cell r="G3018" t="str">
            <v>TEMP</v>
          </cell>
        </row>
        <row r="3019">
          <cell r="A3019" t="str">
            <v>TGHU6831919</v>
          </cell>
          <cell r="B3019">
            <v>40</v>
          </cell>
          <cell r="C3019">
            <v>44123</v>
          </cell>
          <cell r="D3019">
            <v>2</v>
          </cell>
          <cell r="E3019" t="str">
            <v>MEDUEB025876</v>
          </cell>
          <cell r="F3019" t="str">
            <v>ICDN</v>
          </cell>
          <cell r="G3019" t="str">
            <v>TEMP</v>
          </cell>
        </row>
        <row r="3020">
          <cell r="A3020" t="str">
            <v>FCIU3066402</v>
          </cell>
          <cell r="B3020">
            <v>20</v>
          </cell>
          <cell r="C3020">
            <v>44123</v>
          </cell>
          <cell r="D3020">
            <v>2</v>
          </cell>
          <cell r="E3020" t="str">
            <v>EPIRCHNFJX206295</v>
          </cell>
          <cell r="F3020" t="str">
            <v>ICDN</v>
          </cell>
          <cell r="G3020" t="str">
            <v>TEMP</v>
          </cell>
        </row>
        <row r="3021">
          <cell r="A3021" t="str">
            <v>MRKU6994912</v>
          </cell>
          <cell r="B3021">
            <v>20</v>
          </cell>
          <cell r="C3021">
            <v>44123</v>
          </cell>
          <cell r="D3021">
            <v>2</v>
          </cell>
          <cell r="E3021">
            <v>911257066</v>
          </cell>
          <cell r="F3021" t="str">
            <v>ICDN</v>
          </cell>
          <cell r="G3021" t="str">
            <v>TEMP</v>
          </cell>
        </row>
        <row r="3022">
          <cell r="A3022" t="str">
            <v>TRHU2089892</v>
          </cell>
          <cell r="B3022">
            <v>20</v>
          </cell>
          <cell r="C3022">
            <v>44123</v>
          </cell>
          <cell r="D3022">
            <v>2</v>
          </cell>
          <cell r="E3022" t="str">
            <v>MEDUM3008338</v>
          </cell>
          <cell r="F3022" t="str">
            <v>ICDN</v>
          </cell>
          <cell r="G3022" t="str">
            <v>TEMP</v>
          </cell>
        </row>
        <row r="3023">
          <cell r="A3023" t="str">
            <v>SUDU1385729</v>
          </cell>
          <cell r="B3023">
            <v>20</v>
          </cell>
          <cell r="C3023">
            <v>44123</v>
          </cell>
          <cell r="D3023">
            <v>2</v>
          </cell>
          <cell r="E3023">
            <v>911240823</v>
          </cell>
          <cell r="F3023" t="str">
            <v>ICDN</v>
          </cell>
          <cell r="G3023" t="str">
            <v>TEMP</v>
          </cell>
        </row>
        <row r="3024">
          <cell r="A3024" t="str">
            <v>EITU0214599</v>
          </cell>
          <cell r="B3024">
            <v>20</v>
          </cell>
          <cell r="C3024">
            <v>44123</v>
          </cell>
          <cell r="D3024">
            <v>2</v>
          </cell>
          <cell r="E3024">
            <v>3091937919</v>
          </cell>
          <cell r="F3024" t="str">
            <v>ICDN</v>
          </cell>
          <cell r="G3024" t="str">
            <v>TEMP</v>
          </cell>
        </row>
        <row r="3025">
          <cell r="A3025" t="str">
            <v>MRKU9397314</v>
          </cell>
          <cell r="B3025">
            <v>20</v>
          </cell>
          <cell r="C3025">
            <v>44123</v>
          </cell>
          <cell r="D3025">
            <v>2</v>
          </cell>
          <cell r="E3025">
            <v>205040858</v>
          </cell>
          <cell r="F3025" t="str">
            <v>ICDN</v>
          </cell>
          <cell r="G3025" t="str">
            <v>TEMP</v>
          </cell>
        </row>
        <row r="3026">
          <cell r="A3026" t="str">
            <v>TEMU1471314</v>
          </cell>
          <cell r="B3026">
            <v>20</v>
          </cell>
          <cell r="C3026">
            <v>44123</v>
          </cell>
          <cell r="D3026">
            <v>2</v>
          </cell>
          <cell r="E3026" t="str">
            <v>HLCUZS12008ATPT7</v>
          </cell>
          <cell r="F3026" t="str">
            <v>ICDN</v>
          </cell>
          <cell r="G3026" t="str">
            <v>TEMP</v>
          </cell>
        </row>
        <row r="3027">
          <cell r="A3027" t="str">
            <v>PCIU1187149</v>
          </cell>
          <cell r="B3027">
            <v>20</v>
          </cell>
          <cell r="C3027">
            <v>44123</v>
          </cell>
          <cell r="D3027">
            <v>2</v>
          </cell>
          <cell r="E3027" t="str">
            <v>DLTG00101300</v>
          </cell>
          <cell r="F3027" t="str">
            <v>ICDN</v>
          </cell>
          <cell r="G3027" t="str">
            <v>TEMP</v>
          </cell>
        </row>
        <row r="3028">
          <cell r="A3028" t="str">
            <v>PCIU0193614</v>
          </cell>
          <cell r="B3028">
            <v>20</v>
          </cell>
          <cell r="C3028">
            <v>44123</v>
          </cell>
          <cell r="D3028">
            <v>2</v>
          </cell>
          <cell r="E3028" t="str">
            <v>DLDU00024100</v>
          </cell>
          <cell r="F3028" t="str">
            <v>ICDN</v>
          </cell>
          <cell r="G3028" t="str">
            <v>TEMP</v>
          </cell>
        </row>
        <row r="3029">
          <cell r="A3029" t="str">
            <v>CMAU1151198</v>
          </cell>
          <cell r="B3029">
            <v>20</v>
          </cell>
          <cell r="C3029">
            <v>44123</v>
          </cell>
          <cell r="D3029">
            <v>2</v>
          </cell>
          <cell r="E3029" t="str">
            <v>CNCP973730</v>
          </cell>
          <cell r="F3029" t="str">
            <v>ICDN</v>
          </cell>
          <cell r="G3029" t="str">
            <v>TEMP</v>
          </cell>
        </row>
        <row r="3030">
          <cell r="A3030" t="str">
            <v>ESPU2031442</v>
          </cell>
          <cell r="B3030">
            <v>20</v>
          </cell>
          <cell r="C3030">
            <v>44123</v>
          </cell>
          <cell r="D3030">
            <v>2</v>
          </cell>
          <cell r="E3030" t="str">
            <v>EPIRCHNSHN268413</v>
          </cell>
          <cell r="F3030" t="str">
            <v>ICDN</v>
          </cell>
          <cell r="G3030" t="e">
            <v>#N/A</v>
          </cell>
        </row>
        <row r="3031">
          <cell r="A3031" t="str">
            <v>PCIU9259610</v>
          </cell>
          <cell r="B3031">
            <v>40</v>
          </cell>
          <cell r="C3031">
            <v>44123</v>
          </cell>
          <cell r="D3031">
            <v>2</v>
          </cell>
          <cell r="E3031" t="str">
            <v>SHHP00257700</v>
          </cell>
          <cell r="F3031" t="str">
            <v>ICDN</v>
          </cell>
          <cell r="G3031" t="e">
            <v>#N/A</v>
          </cell>
        </row>
        <row r="3032">
          <cell r="A3032" t="str">
            <v>GESU6891896</v>
          </cell>
          <cell r="B3032">
            <v>40</v>
          </cell>
          <cell r="C3032">
            <v>44123</v>
          </cell>
          <cell r="D3032">
            <v>2</v>
          </cell>
          <cell r="E3032" t="str">
            <v>SZDQ00295100</v>
          </cell>
          <cell r="F3032" t="str">
            <v>ICDN</v>
          </cell>
          <cell r="G3032" t="e">
            <v>#N/A</v>
          </cell>
        </row>
        <row r="3033">
          <cell r="A3033" t="str">
            <v>SEGU6372719</v>
          </cell>
          <cell r="B3033">
            <v>40</v>
          </cell>
          <cell r="C3033">
            <v>44123</v>
          </cell>
          <cell r="D3033">
            <v>2</v>
          </cell>
          <cell r="E3033" t="str">
            <v>MCB0115746</v>
          </cell>
          <cell r="F3033" t="str">
            <v>ICDN</v>
          </cell>
          <cell r="G3033" t="e">
            <v>#N/A</v>
          </cell>
        </row>
        <row r="3034">
          <cell r="A3034" t="str">
            <v>PCIU9259780</v>
          </cell>
          <cell r="B3034">
            <v>40</v>
          </cell>
          <cell r="C3034">
            <v>44123</v>
          </cell>
          <cell r="D3034">
            <v>2</v>
          </cell>
          <cell r="E3034" t="str">
            <v>SHFM00132000</v>
          </cell>
          <cell r="F3034" t="str">
            <v>ICDN</v>
          </cell>
          <cell r="G3034" t="e">
            <v>#N/A</v>
          </cell>
        </row>
        <row r="3035">
          <cell r="A3035" t="str">
            <v>SEGU6205917</v>
          </cell>
          <cell r="B3035">
            <v>40</v>
          </cell>
          <cell r="C3035">
            <v>44123</v>
          </cell>
          <cell r="D3035">
            <v>2</v>
          </cell>
          <cell r="E3035" t="str">
            <v>NAM3992714</v>
          </cell>
          <cell r="F3035" t="str">
            <v>ICDN</v>
          </cell>
          <cell r="G3035" t="e">
            <v>#N/A</v>
          </cell>
        </row>
        <row r="3036">
          <cell r="A3036" t="str">
            <v>FFAU1901182</v>
          </cell>
          <cell r="B3036">
            <v>40</v>
          </cell>
          <cell r="C3036">
            <v>44123</v>
          </cell>
          <cell r="D3036">
            <v>2</v>
          </cell>
          <cell r="E3036" t="str">
            <v>MCB0116174</v>
          </cell>
          <cell r="F3036" t="str">
            <v>ICDN</v>
          </cell>
          <cell r="G3036" t="e">
            <v>#N/A</v>
          </cell>
        </row>
        <row r="3037">
          <cell r="A3037" t="str">
            <v>TGBU2215256</v>
          </cell>
          <cell r="B3037">
            <v>20</v>
          </cell>
          <cell r="C3037">
            <v>44123</v>
          </cell>
          <cell r="D3037">
            <v>2</v>
          </cell>
          <cell r="E3037" t="str">
            <v>HLCUEUR200988908</v>
          </cell>
          <cell r="F3037" t="str">
            <v>ICDN</v>
          </cell>
          <cell r="G3037" t="e">
            <v>#N/A</v>
          </cell>
        </row>
        <row r="3038">
          <cell r="A3038" t="str">
            <v>TRLU8973677</v>
          </cell>
          <cell r="B3038">
            <v>20</v>
          </cell>
          <cell r="C3038">
            <v>44123</v>
          </cell>
          <cell r="D3038">
            <v>2</v>
          </cell>
          <cell r="E3038" t="str">
            <v>CAD0435530</v>
          </cell>
          <cell r="F3038" t="str">
            <v>ICDN</v>
          </cell>
          <cell r="G3038" t="e">
            <v>#N/A</v>
          </cell>
        </row>
        <row r="3039">
          <cell r="A3039" t="str">
            <v>EMCU1299233</v>
          </cell>
          <cell r="B3039">
            <v>40</v>
          </cell>
          <cell r="C3039">
            <v>44123</v>
          </cell>
          <cell r="D3039">
            <v>2</v>
          </cell>
          <cell r="E3039">
            <v>100080084911</v>
          </cell>
          <cell r="F3039" t="str">
            <v>ICDN</v>
          </cell>
          <cell r="G3039" t="e">
            <v>#N/A</v>
          </cell>
        </row>
        <row r="3040">
          <cell r="A3040" t="str">
            <v>FTAU1518761</v>
          </cell>
          <cell r="B3040">
            <v>20</v>
          </cell>
          <cell r="C3040">
            <v>44123</v>
          </cell>
          <cell r="D3040">
            <v>2</v>
          </cell>
          <cell r="E3040" t="str">
            <v>MEDUMG167544</v>
          </cell>
          <cell r="F3040" t="str">
            <v>ICDN</v>
          </cell>
          <cell r="G3040" t="e">
            <v>#N/A</v>
          </cell>
        </row>
        <row r="3041">
          <cell r="A3041" t="str">
            <v>CAIU3774276</v>
          </cell>
          <cell r="B3041">
            <v>20</v>
          </cell>
          <cell r="C3041">
            <v>44123</v>
          </cell>
          <cell r="D3041">
            <v>2</v>
          </cell>
          <cell r="E3041" t="str">
            <v>MEDUMG203372</v>
          </cell>
          <cell r="F3041" t="str">
            <v>ICDN</v>
          </cell>
          <cell r="G3041" t="e">
            <v>#N/A</v>
          </cell>
        </row>
        <row r="3042">
          <cell r="A3042" t="str">
            <v>TGBU7071790</v>
          </cell>
          <cell r="B3042">
            <v>40</v>
          </cell>
          <cell r="C3042">
            <v>44123</v>
          </cell>
          <cell r="D3042">
            <v>2</v>
          </cell>
          <cell r="E3042">
            <v>142054719374</v>
          </cell>
          <cell r="F3042" t="str">
            <v>ICDN</v>
          </cell>
          <cell r="G3042" t="e">
            <v>#N/A</v>
          </cell>
        </row>
        <row r="3043">
          <cell r="A3043" t="str">
            <v>TCKU6383973</v>
          </cell>
          <cell r="B3043">
            <v>40</v>
          </cell>
          <cell r="C3043">
            <v>44123</v>
          </cell>
          <cell r="D3043">
            <v>2</v>
          </cell>
          <cell r="E3043" t="str">
            <v>LPL0975784</v>
          </cell>
          <cell r="F3043" t="str">
            <v>ICDN</v>
          </cell>
          <cell r="G3043" t="str">
            <v>TEMP</v>
          </cell>
        </row>
        <row r="3044">
          <cell r="A3044" t="str">
            <v>TCLU3280449</v>
          </cell>
          <cell r="B3044">
            <v>20</v>
          </cell>
          <cell r="C3044">
            <v>44123</v>
          </cell>
          <cell r="D3044">
            <v>2</v>
          </cell>
          <cell r="E3044" t="str">
            <v>HLCUSHA2007JYPX7</v>
          </cell>
          <cell r="F3044" t="str">
            <v>ICDN</v>
          </cell>
          <cell r="G3044" t="str">
            <v>TEMP</v>
          </cell>
        </row>
        <row r="3045">
          <cell r="A3045" t="str">
            <v>MEDU2781060</v>
          </cell>
          <cell r="B3045">
            <v>20</v>
          </cell>
          <cell r="C3045">
            <v>44123</v>
          </cell>
          <cell r="D3045">
            <v>2</v>
          </cell>
          <cell r="E3045" t="str">
            <v>MEDUMV797474</v>
          </cell>
          <cell r="F3045" t="str">
            <v>ICDN</v>
          </cell>
          <cell r="G3045" t="str">
            <v>TEMP</v>
          </cell>
        </row>
        <row r="3046">
          <cell r="A3046" t="str">
            <v>CMAU7732034</v>
          </cell>
          <cell r="B3046">
            <v>40</v>
          </cell>
          <cell r="C3046">
            <v>44123</v>
          </cell>
          <cell r="D3046">
            <v>2</v>
          </cell>
          <cell r="E3046" t="str">
            <v>CFA0361244</v>
          </cell>
          <cell r="F3046" t="str">
            <v>ICDN</v>
          </cell>
          <cell r="G3046" t="str">
            <v>TEMP</v>
          </cell>
        </row>
        <row r="3047">
          <cell r="A3047" t="str">
            <v>TRHU3310565</v>
          </cell>
          <cell r="B3047">
            <v>20</v>
          </cell>
          <cell r="C3047">
            <v>44123</v>
          </cell>
          <cell r="D3047">
            <v>2</v>
          </cell>
          <cell r="E3047" t="str">
            <v>CFA0362052</v>
          </cell>
          <cell r="F3047" t="str">
            <v>ICDN</v>
          </cell>
          <cell r="G3047" t="str">
            <v>TEMP</v>
          </cell>
        </row>
        <row r="3048">
          <cell r="A3048" t="str">
            <v>APZU3905310</v>
          </cell>
          <cell r="B3048">
            <v>20</v>
          </cell>
          <cell r="C3048">
            <v>44123</v>
          </cell>
          <cell r="D3048">
            <v>2</v>
          </cell>
          <cell r="E3048" t="str">
            <v>CFA0360933</v>
          </cell>
          <cell r="F3048" t="str">
            <v>ICDN</v>
          </cell>
          <cell r="G3048" t="str">
            <v>TEMP</v>
          </cell>
        </row>
        <row r="3049">
          <cell r="A3049" t="str">
            <v>TCLU1503081</v>
          </cell>
          <cell r="B3049">
            <v>40</v>
          </cell>
          <cell r="C3049">
            <v>44123</v>
          </cell>
          <cell r="D3049">
            <v>2</v>
          </cell>
          <cell r="E3049" t="str">
            <v>MCB0115909</v>
          </cell>
          <cell r="F3049" t="str">
            <v>ICDN</v>
          </cell>
          <cell r="G3049" t="str">
            <v>TEMP</v>
          </cell>
        </row>
        <row r="3050">
          <cell r="A3050" t="str">
            <v>TCLU3554241</v>
          </cell>
          <cell r="B3050">
            <v>20</v>
          </cell>
          <cell r="C3050">
            <v>44123</v>
          </cell>
          <cell r="D3050">
            <v>2</v>
          </cell>
          <cell r="E3050">
            <v>1000475678</v>
          </cell>
          <cell r="F3050" t="str">
            <v>ICDN</v>
          </cell>
          <cell r="G3050" t="str">
            <v>TEMP</v>
          </cell>
        </row>
        <row r="3051">
          <cell r="A3051" t="str">
            <v>PCIU2877750</v>
          </cell>
          <cell r="B3051">
            <v>20</v>
          </cell>
          <cell r="C3051">
            <v>44123</v>
          </cell>
          <cell r="D3051">
            <v>2</v>
          </cell>
          <cell r="E3051" t="str">
            <v>NKAH00052300</v>
          </cell>
          <cell r="F3051" t="str">
            <v>ICDN</v>
          </cell>
          <cell r="G3051" t="str">
            <v>TEMP</v>
          </cell>
        </row>
        <row r="3052">
          <cell r="A3052" t="str">
            <v>PCIU0194138</v>
          </cell>
          <cell r="B3052">
            <v>20</v>
          </cell>
          <cell r="C3052">
            <v>44123</v>
          </cell>
          <cell r="D3052">
            <v>2</v>
          </cell>
          <cell r="E3052" t="str">
            <v>NKAA00085700</v>
          </cell>
          <cell r="F3052" t="str">
            <v>ICDN</v>
          </cell>
          <cell r="G3052" t="str">
            <v>TEMP</v>
          </cell>
        </row>
        <row r="3053">
          <cell r="A3053" t="str">
            <v>HLXU3462703</v>
          </cell>
          <cell r="B3053">
            <v>20</v>
          </cell>
          <cell r="C3053">
            <v>44123</v>
          </cell>
          <cell r="D3053">
            <v>2</v>
          </cell>
          <cell r="E3053" t="str">
            <v>HLCUZS12009APOY4</v>
          </cell>
          <cell r="F3053" t="str">
            <v>ICDN</v>
          </cell>
          <cell r="G3053" t="str">
            <v>TEMP</v>
          </cell>
        </row>
        <row r="3054">
          <cell r="A3054" t="str">
            <v>MEDU6696218</v>
          </cell>
          <cell r="B3054">
            <v>20</v>
          </cell>
          <cell r="C3054">
            <v>44123</v>
          </cell>
          <cell r="D3054">
            <v>2</v>
          </cell>
          <cell r="E3054" t="str">
            <v>MEDUM3004493</v>
          </cell>
          <cell r="F3054" t="str">
            <v>ICDN</v>
          </cell>
          <cell r="G3054" t="str">
            <v>TEMP</v>
          </cell>
        </row>
        <row r="3055">
          <cell r="A3055" t="str">
            <v>GLDU3545216</v>
          </cell>
          <cell r="B3055">
            <v>20</v>
          </cell>
          <cell r="C3055">
            <v>44123</v>
          </cell>
          <cell r="D3055">
            <v>2</v>
          </cell>
          <cell r="E3055" t="str">
            <v>MEDUQ3096425</v>
          </cell>
          <cell r="F3055" t="str">
            <v>ICDN</v>
          </cell>
          <cell r="G3055" t="str">
            <v>TEMP</v>
          </cell>
        </row>
        <row r="3056">
          <cell r="A3056" t="str">
            <v>CMAU0659986</v>
          </cell>
          <cell r="B3056">
            <v>20</v>
          </cell>
          <cell r="C3056">
            <v>44123</v>
          </cell>
          <cell r="D3056">
            <v>2</v>
          </cell>
          <cell r="E3056" t="str">
            <v>LPL0969079</v>
          </cell>
          <cell r="F3056" t="str">
            <v>ICDN</v>
          </cell>
          <cell r="G3056" t="str">
            <v>TEMP</v>
          </cell>
        </row>
        <row r="3057">
          <cell r="A3057" t="str">
            <v>PCIU1158747</v>
          </cell>
          <cell r="B3057">
            <v>20</v>
          </cell>
          <cell r="C3057">
            <v>44123</v>
          </cell>
          <cell r="D3057">
            <v>2</v>
          </cell>
          <cell r="E3057" t="str">
            <v>FOMF00052600</v>
          </cell>
          <cell r="F3057" t="str">
            <v>ICDN</v>
          </cell>
          <cell r="G3057" t="str">
            <v>TEMP</v>
          </cell>
        </row>
        <row r="3058">
          <cell r="A3058" t="str">
            <v>CMAU7881383</v>
          </cell>
          <cell r="B3058">
            <v>40</v>
          </cell>
          <cell r="C3058">
            <v>44123</v>
          </cell>
          <cell r="D3058">
            <v>2</v>
          </cell>
          <cell r="E3058" t="str">
            <v>NAM9306598</v>
          </cell>
          <cell r="F3058" t="str">
            <v>ICDN</v>
          </cell>
          <cell r="G3058" t="str">
            <v>TEMP</v>
          </cell>
        </row>
        <row r="3059">
          <cell r="A3059" t="str">
            <v>TCNU5780409</v>
          </cell>
          <cell r="B3059">
            <v>40</v>
          </cell>
          <cell r="C3059">
            <v>44123</v>
          </cell>
          <cell r="D3059">
            <v>2</v>
          </cell>
          <cell r="E3059" t="str">
            <v>CFA0361092</v>
          </cell>
          <cell r="F3059" t="str">
            <v>ICDN</v>
          </cell>
          <cell r="G3059" t="str">
            <v>TEMP</v>
          </cell>
        </row>
        <row r="3060">
          <cell r="A3060" t="str">
            <v>EISU2170686</v>
          </cell>
          <cell r="B3060">
            <v>20</v>
          </cell>
          <cell r="C3060">
            <v>44123</v>
          </cell>
          <cell r="D3060">
            <v>2</v>
          </cell>
          <cell r="E3060">
            <v>147000453415</v>
          </cell>
          <cell r="F3060" t="str">
            <v>ICDN</v>
          </cell>
          <cell r="G3060" t="str">
            <v>TEMP</v>
          </cell>
        </row>
        <row r="3061">
          <cell r="A3061" t="str">
            <v>SEGU3691306</v>
          </cell>
          <cell r="B3061">
            <v>20</v>
          </cell>
          <cell r="C3061">
            <v>44123</v>
          </cell>
          <cell r="D3061">
            <v>2</v>
          </cell>
          <cell r="E3061" t="str">
            <v>MEDUSY541048</v>
          </cell>
          <cell r="F3061" t="str">
            <v>ICDN</v>
          </cell>
          <cell r="G3061" t="str">
            <v>TEMP</v>
          </cell>
        </row>
        <row r="3062">
          <cell r="A3062" t="str">
            <v>EISU2027422</v>
          </cell>
          <cell r="B3062">
            <v>20</v>
          </cell>
          <cell r="C3062">
            <v>44123</v>
          </cell>
          <cell r="D3062">
            <v>2</v>
          </cell>
          <cell r="E3062">
            <v>147000453415</v>
          </cell>
          <cell r="F3062" t="str">
            <v>ICDN</v>
          </cell>
          <cell r="G3062" t="str">
            <v>TEMP</v>
          </cell>
        </row>
        <row r="3063">
          <cell r="A3063" t="str">
            <v>PCIU1343051</v>
          </cell>
          <cell r="B3063">
            <v>20</v>
          </cell>
          <cell r="C3063">
            <v>44123</v>
          </cell>
          <cell r="D3063">
            <v>2</v>
          </cell>
          <cell r="E3063" t="str">
            <v>NKAE00010100</v>
          </cell>
          <cell r="F3063" t="str">
            <v>ICDN</v>
          </cell>
          <cell r="G3063" t="str">
            <v>TEMP</v>
          </cell>
        </row>
        <row r="3064">
          <cell r="A3064" t="str">
            <v>FTAU1252840</v>
          </cell>
          <cell r="B3064">
            <v>20</v>
          </cell>
          <cell r="C3064">
            <v>44123</v>
          </cell>
          <cell r="D3064">
            <v>2</v>
          </cell>
          <cell r="E3064" t="str">
            <v>MEDUSI428054</v>
          </cell>
          <cell r="F3064" t="str">
            <v>ICDN</v>
          </cell>
          <cell r="G3064" t="str">
            <v>TEMP</v>
          </cell>
        </row>
        <row r="3065">
          <cell r="A3065" t="str">
            <v>TLLU2194046</v>
          </cell>
          <cell r="B3065">
            <v>20</v>
          </cell>
          <cell r="C3065">
            <v>44123</v>
          </cell>
          <cell r="D3065">
            <v>2</v>
          </cell>
          <cell r="E3065" t="str">
            <v>MEDUSI439960</v>
          </cell>
          <cell r="F3065" t="str">
            <v>ICDN</v>
          </cell>
          <cell r="G3065" t="str">
            <v>TEMP</v>
          </cell>
        </row>
        <row r="3066">
          <cell r="A3066" t="str">
            <v>TRHU3641856</v>
          </cell>
          <cell r="B3066">
            <v>20</v>
          </cell>
          <cell r="C3066">
            <v>44123</v>
          </cell>
          <cell r="D3066">
            <v>2</v>
          </cell>
          <cell r="E3066">
            <v>520000196122</v>
          </cell>
          <cell r="F3066" t="str">
            <v>ICDN</v>
          </cell>
          <cell r="G3066" t="str">
            <v>TEMP</v>
          </cell>
        </row>
        <row r="3067">
          <cell r="A3067" t="str">
            <v>PCIU1111879</v>
          </cell>
          <cell r="B3067">
            <v>20</v>
          </cell>
          <cell r="C3067">
            <v>44123</v>
          </cell>
          <cell r="D3067">
            <v>2</v>
          </cell>
          <cell r="E3067" t="str">
            <v>KEL000310200</v>
          </cell>
          <cell r="F3067" t="str">
            <v>ICDN</v>
          </cell>
          <cell r="G3067" t="str">
            <v>TEMP</v>
          </cell>
        </row>
        <row r="3068">
          <cell r="A3068" t="str">
            <v>RFSU2002355</v>
          </cell>
          <cell r="B3068">
            <v>20</v>
          </cell>
          <cell r="C3068">
            <v>44123</v>
          </cell>
          <cell r="D3068">
            <v>2</v>
          </cell>
          <cell r="E3068" t="str">
            <v>EPIRCHNSHN267837</v>
          </cell>
          <cell r="F3068" t="str">
            <v>ICDN</v>
          </cell>
          <cell r="G3068" t="str">
            <v>TEMP</v>
          </cell>
        </row>
        <row r="3069">
          <cell r="A3069" t="str">
            <v>PCIU2812723</v>
          </cell>
          <cell r="B3069">
            <v>20</v>
          </cell>
          <cell r="C3069">
            <v>44123</v>
          </cell>
          <cell r="D3069">
            <v>2</v>
          </cell>
          <cell r="E3069" t="str">
            <v>SHHP00252500</v>
          </cell>
          <cell r="F3069" t="str">
            <v>ICDN</v>
          </cell>
          <cell r="G3069" t="str">
            <v>TEMP</v>
          </cell>
        </row>
        <row r="3070">
          <cell r="A3070" t="str">
            <v>BMOU6082902</v>
          </cell>
          <cell r="B3070">
            <v>40</v>
          </cell>
          <cell r="C3070">
            <v>44123</v>
          </cell>
          <cell r="D3070">
            <v>2</v>
          </cell>
          <cell r="E3070" t="str">
            <v>MCB0115746</v>
          </cell>
          <cell r="F3070" t="str">
            <v>ICDN</v>
          </cell>
          <cell r="G3070" t="str">
            <v>TEMP</v>
          </cell>
        </row>
        <row r="3071">
          <cell r="A3071" t="str">
            <v>TGHU0934170</v>
          </cell>
          <cell r="B3071">
            <v>20</v>
          </cell>
          <cell r="C3071">
            <v>44123</v>
          </cell>
          <cell r="D3071">
            <v>2</v>
          </cell>
          <cell r="E3071" t="str">
            <v>EPIRMYPKGE205710</v>
          </cell>
          <cell r="F3071" t="str">
            <v>ICDN</v>
          </cell>
          <cell r="G3071" t="str">
            <v>TEMP</v>
          </cell>
        </row>
        <row r="3072">
          <cell r="A3072" t="str">
            <v>BMOU1093252</v>
          </cell>
          <cell r="B3072">
            <v>20</v>
          </cell>
          <cell r="C3072">
            <v>44123</v>
          </cell>
          <cell r="D3072">
            <v>2</v>
          </cell>
          <cell r="E3072">
            <v>149004429574</v>
          </cell>
          <cell r="F3072" t="str">
            <v>ICDN</v>
          </cell>
          <cell r="G3072" t="str">
            <v>TEMP</v>
          </cell>
        </row>
        <row r="3073">
          <cell r="A3073" t="str">
            <v>CMAU1910519</v>
          </cell>
          <cell r="B3073">
            <v>20</v>
          </cell>
          <cell r="C3073">
            <v>44123</v>
          </cell>
          <cell r="D3073">
            <v>2</v>
          </cell>
          <cell r="E3073" t="str">
            <v>CNCC230346</v>
          </cell>
          <cell r="F3073" t="str">
            <v>ICDN</v>
          </cell>
          <cell r="G3073" t="str">
            <v>TEMP</v>
          </cell>
        </row>
        <row r="3074">
          <cell r="A3074" t="str">
            <v>CMAU0810412</v>
          </cell>
          <cell r="B3074">
            <v>20</v>
          </cell>
          <cell r="C3074">
            <v>44123</v>
          </cell>
          <cell r="D3074">
            <v>2</v>
          </cell>
          <cell r="E3074" t="str">
            <v>CFA0362052</v>
          </cell>
          <cell r="F3074" t="str">
            <v>ICDN</v>
          </cell>
          <cell r="G3074" t="str">
            <v>TEMP</v>
          </cell>
        </row>
        <row r="3075">
          <cell r="A3075" t="str">
            <v>CAIU2288731</v>
          </cell>
          <cell r="B3075">
            <v>20</v>
          </cell>
          <cell r="C3075">
            <v>44123</v>
          </cell>
          <cell r="D3075">
            <v>2</v>
          </cell>
          <cell r="E3075" t="str">
            <v>CFA0362052</v>
          </cell>
          <cell r="F3075" t="str">
            <v>ICDN</v>
          </cell>
          <cell r="G3075" t="str">
            <v>TEMP</v>
          </cell>
        </row>
        <row r="3076">
          <cell r="A3076" t="str">
            <v>TRLU8838614</v>
          </cell>
          <cell r="B3076">
            <v>20</v>
          </cell>
          <cell r="C3076">
            <v>44123</v>
          </cell>
          <cell r="D3076">
            <v>2</v>
          </cell>
          <cell r="E3076" t="str">
            <v>MEDUDA892022</v>
          </cell>
          <cell r="F3076" t="str">
            <v>ICDN</v>
          </cell>
          <cell r="G3076" t="str">
            <v>TEMP</v>
          </cell>
        </row>
        <row r="3077">
          <cell r="A3077" t="str">
            <v>TRHU2823795</v>
          </cell>
          <cell r="B3077">
            <v>20</v>
          </cell>
          <cell r="C3077">
            <v>44123</v>
          </cell>
          <cell r="D3077">
            <v>2</v>
          </cell>
          <cell r="E3077" t="str">
            <v>AMC0963286</v>
          </cell>
          <cell r="F3077" t="str">
            <v>ICDN</v>
          </cell>
          <cell r="G3077" t="str">
            <v>TEMP</v>
          </cell>
        </row>
        <row r="3078">
          <cell r="A3078" t="str">
            <v>DFSU2304238</v>
          </cell>
          <cell r="B3078">
            <v>20</v>
          </cell>
          <cell r="C3078">
            <v>44123</v>
          </cell>
          <cell r="D3078">
            <v>2</v>
          </cell>
          <cell r="E3078" t="str">
            <v>HLCUNG12010BGFO5</v>
          </cell>
          <cell r="F3078" t="str">
            <v>ICDN</v>
          </cell>
          <cell r="G3078" t="str">
            <v>TEMP</v>
          </cell>
        </row>
        <row r="3079">
          <cell r="A3079" t="str">
            <v>BMOU2246232</v>
          </cell>
          <cell r="B3079">
            <v>20</v>
          </cell>
          <cell r="C3079">
            <v>44123</v>
          </cell>
          <cell r="D3079">
            <v>2</v>
          </cell>
          <cell r="E3079" t="str">
            <v>MEDUM3008320</v>
          </cell>
          <cell r="F3079" t="str">
            <v>ICDN</v>
          </cell>
          <cell r="G3079" t="str">
            <v>TEMP</v>
          </cell>
        </row>
        <row r="3080">
          <cell r="A3080" t="str">
            <v>TGHU1271088</v>
          </cell>
          <cell r="B3080">
            <v>20</v>
          </cell>
          <cell r="C3080">
            <v>44123</v>
          </cell>
          <cell r="D3080">
            <v>2</v>
          </cell>
          <cell r="E3080" t="str">
            <v>ANT1356594</v>
          </cell>
          <cell r="F3080" t="str">
            <v>ICDN</v>
          </cell>
          <cell r="G3080" t="str">
            <v>TEMP</v>
          </cell>
        </row>
        <row r="3081">
          <cell r="A3081" t="str">
            <v>SEGU4428300</v>
          </cell>
          <cell r="B3081">
            <v>40</v>
          </cell>
          <cell r="C3081">
            <v>44123</v>
          </cell>
          <cell r="D3081">
            <v>2</v>
          </cell>
          <cell r="E3081" t="str">
            <v>CFA0361479</v>
          </cell>
          <cell r="F3081" t="str">
            <v>ICDN</v>
          </cell>
          <cell r="G3081" t="str">
            <v>TEMP</v>
          </cell>
        </row>
        <row r="3082">
          <cell r="A3082" t="str">
            <v>BMOU5861889</v>
          </cell>
          <cell r="B3082">
            <v>40</v>
          </cell>
          <cell r="C3082">
            <v>44123</v>
          </cell>
          <cell r="D3082">
            <v>2</v>
          </cell>
          <cell r="E3082" t="str">
            <v>NAM9306598</v>
          </cell>
          <cell r="F3082" t="str">
            <v>ICDN</v>
          </cell>
          <cell r="G3082" t="str">
            <v>TEMP</v>
          </cell>
        </row>
        <row r="3083">
          <cell r="A3083" t="str">
            <v>TLLU4320117</v>
          </cell>
          <cell r="B3083">
            <v>40</v>
          </cell>
          <cell r="C3083">
            <v>44123</v>
          </cell>
          <cell r="D3083">
            <v>2</v>
          </cell>
          <cell r="E3083" t="str">
            <v>ANT1355544</v>
          </cell>
          <cell r="F3083" t="str">
            <v>ICDN</v>
          </cell>
          <cell r="G3083" t="str">
            <v>TEMP</v>
          </cell>
        </row>
        <row r="3084">
          <cell r="A3084" t="str">
            <v>TGBU6750374</v>
          </cell>
          <cell r="B3084">
            <v>40</v>
          </cell>
          <cell r="C3084">
            <v>44123</v>
          </cell>
          <cell r="D3084">
            <v>2</v>
          </cell>
          <cell r="E3084" t="str">
            <v>CFA0361656</v>
          </cell>
          <cell r="F3084" t="str">
            <v>ICDN</v>
          </cell>
          <cell r="G3084" t="str">
            <v>M1A/39/01/1</v>
          </cell>
        </row>
        <row r="3085">
          <cell r="A3085" t="str">
            <v>TCNU5373804</v>
          </cell>
          <cell r="B3085">
            <v>40</v>
          </cell>
          <cell r="C3085">
            <v>44123</v>
          </cell>
          <cell r="D3085">
            <v>2</v>
          </cell>
          <cell r="E3085" t="str">
            <v>MCB0116030</v>
          </cell>
          <cell r="F3085" t="str">
            <v>ICDN</v>
          </cell>
          <cell r="G3085" t="str">
            <v>M1A/39/02/2</v>
          </cell>
        </row>
        <row r="3086">
          <cell r="A3086" t="str">
            <v>APHU6321093</v>
          </cell>
          <cell r="B3086">
            <v>40</v>
          </cell>
          <cell r="C3086">
            <v>44123</v>
          </cell>
          <cell r="D3086">
            <v>2</v>
          </cell>
          <cell r="E3086" t="str">
            <v>NAM3982958</v>
          </cell>
          <cell r="F3086" t="str">
            <v>ICDN</v>
          </cell>
          <cell r="G3086" t="str">
            <v>M1A/32/02/1</v>
          </cell>
        </row>
        <row r="3087">
          <cell r="A3087" t="str">
            <v>XINU1247974</v>
          </cell>
          <cell r="B3087">
            <v>20</v>
          </cell>
          <cell r="C3087">
            <v>44124</v>
          </cell>
          <cell r="D3087">
            <v>1</v>
          </cell>
          <cell r="E3087" t="str">
            <v>MEDUM3004493</v>
          </cell>
          <cell r="F3087" t="str">
            <v>ICDN</v>
          </cell>
          <cell r="G3087" t="str">
            <v>TEMP</v>
          </cell>
        </row>
        <row r="3088">
          <cell r="A3088" t="str">
            <v>MSCU6892723</v>
          </cell>
          <cell r="B3088">
            <v>20</v>
          </cell>
          <cell r="C3088">
            <v>44124</v>
          </cell>
          <cell r="D3088">
            <v>1</v>
          </cell>
          <cell r="E3088" t="str">
            <v>MEDUM3004493</v>
          </cell>
          <cell r="F3088" t="str">
            <v>ICDN</v>
          </cell>
          <cell r="G3088" t="str">
            <v>TEMP</v>
          </cell>
        </row>
        <row r="3089">
          <cell r="A3089" t="str">
            <v>CXDU1911044</v>
          </cell>
          <cell r="B3089">
            <v>20</v>
          </cell>
          <cell r="C3089">
            <v>44124</v>
          </cell>
          <cell r="D3089">
            <v>1</v>
          </cell>
          <cell r="E3089" t="str">
            <v>MEDUM3008320</v>
          </cell>
          <cell r="F3089" t="str">
            <v>ICDN</v>
          </cell>
          <cell r="G3089" t="str">
            <v>TEMP</v>
          </cell>
        </row>
        <row r="3090">
          <cell r="A3090" t="str">
            <v>TRHU1386134</v>
          </cell>
          <cell r="B3090">
            <v>20</v>
          </cell>
          <cell r="C3090">
            <v>44124</v>
          </cell>
          <cell r="D3090">
            <v>1</v>
          </cell>
          <cell r="E3090" t="str">
            <v>GGZ1148135</v>
          </cell>
          <cell r="F3090" t="str">
            <v>ICDN</v>
          </cell>
          <cell r="G3090" t="str">
            <v>TEMP</v>
          </cell>
        </row>
        <row r="3091">
          <cell r="A3091" t="str">
            <v>TCLU6712504</v>
          </cell>
          <cell r="B3091">
            <v>40</v>
          </cell>
          <cell r="C3091">
            <v>44124</v>
          </cell>
          <cell r="D3091">
            <v>1</v>
          </cell>
          <cell r="E3091" t="str">
            <v>NAM3982958</v>
          </cell>
          <cell r="F3091" t="str">
            <v>ICDN</v>
          </cell>
          <cell r="G3091" t="str">
            <v>TEMP</v>
          </cell>
        </row>
        <row r="3092">
          <cell r="A3092" t="str">
            <v>APHU7399943</v>
          </cell>
          <cell r="B3092">
            <v>40</v>
          </cell>
          <cell r="C3092">
            <v>44124</v>
          </cell>
          <cell r="D3092">
            <v>1</v>
          </cell>
          <cell r="E3092" t="str">
            <v>BRE0504181</v>
          </cell>
          <cell r="F3092" t="str">
            <v>ICDN</v>
          </cell>
          <cell r="G3092" t="str">
            <v>TEMP</v>
          </cell>
        </row>
        <row r="3093">
          <cell r="A3093" t="str">
            <v>MEDU3724872</v>
          </cell>
          <cell r="B3093">
            <v>20</v>
          </cell>
          <cell r="C3093">
            <v>44124</v>
          </cell>
          <cell r="D3093">
            <v>1</v>
          </cell>
          <cell r="E3093" t="str">
            <v>MEDUM3008130</v>
          </cell>
          <cell r="F3093" t="str">
            <v>ICDN</v>
          </cell>
          <cell r="G3093" t="str">
            <v>TEMP</v>
          </cell>
        </row>
        <row r="3094">
          <cell r="A3094" t="str">
            <v>APZU3374111</v>
          </cell>
          <cell r="B3094">
            <v>20</v>
          </cell>
          <cell r="C3094">
            <v>44124</v>
          </cell>
          <cell r="D3094">
            <v>1</v>
          </cell>
          <cell r="E3094" t="str">
            <v>CFA0362052</v>
          </cell>
          <cell r="F3094" t="str">
            <v>ICDN</v>
          </cell>
          <cell r="G3094" t="str">
            <v>TEMP</v>
          </cell>
        </row>
        <row r="3095">
          <cell r="A3095" t="str">
            <v>DFSU7064741</v>
          </cell>
          <cell r="B3095">
            <v>40</v>
          </cell>
          <cell r="C3095">
            <v>44124</v>
          </cell>
          <cell r="D3095">
            <v>1</v>
          </cell>
          <cell r="E3095" t="str">
            <v>CFA0361479</v>
          </cell>
          <cell r="F3095" t="str">
            <v>ICDN</v>
          </cell>
          <cell r="G3095" t="str">
            <v>TEMP</v>
          </cell>
        </row>
        <row r="3096">
          <cell r="A3096" t="str">
            <v>DFSU2333642</v>
          </cell>
          <cell r="B3096">
            <v>20</v>
          </cell>
          <cell r="C3096">
            <v>44124</v>
          </cell>
          <cell r="D3096">
            <v>1</v>
          </cell>
          <cell r="E3096" t="str">
            <v>HLCUEUR200910386</v>
          </cell>
          <cell r="F3096" t="str">
            <v>ICDN</v>
          </cell>
          <cell r="G3096" t="str">
            <v>TEMP</v>
          </cell>
        </row>
        <row r="3097">
          <cell r="A3097" t="str">
            <v>ESPU2022775</v>
          </cell>
          <cell r="B3097">
            <v>20</v>
          </cell>
          <cell r="C3097">
            <v>44124</v>
          </cell>
          <cell r="D3097">
            <v>1</v>
          </cell>
          <cell r="E3097" t="str">
            <v>EPIRINDMUM213220</v>
          </cell>
          <cell r="F3097" t="str">
            <v>ICDN</v>
          </cell>
          <cell r="G3097" t="str">
            <v>TEMP</v>
          </cell>
        </row>
        <row r="3098">
          <cell r="A3098" t="str">
            <v>CMAU7721641</v>
          </cell>
          <cell r="B3098">
            <v>40</v>
          </cell>
          <cell r="C3098">
            <v>44124</v>
          </cell>
          <cell r="D3098">
            <v>1</v>
          </cell>
          <cell r="E3098" t="str">
            <v>CFA0361247</v>
          </cell>
          <cell r="F3098" t="str">
            <v>ICDN</v>
          </cell>
          <cell r="G3098" t="str">
            <v>TEMP</v>
          </cell>
        </row>
        <row r="3099">
          <cell r="A3099" t="str">
            <v>TCLU5046635</v>
          </cell>
          <cell r="B3099">
            <v>40</v>
          </cell>
          <cell r="C3099">
            <v>44124</v>
          </cell>
          <cell r="D3099">
            <v>1</v>
          </cell>
          <cell r="E3099" t="str">
            <v>CFA0361479</v>
          </cell>
          <cell r="F3099" t="str">
            <v>ICDN</v>
          </cell>
          <cell r="G3099" t="str">
            <v>TEMP</v>
          </cell>
        </row>
        <row r="3100">
          <cell r="A3100" t="str">
            <v>CAIU6469980</v>
          </cell>
          <cell r="B3100">
            <v>20</v>
          </cell>
          <cell r="C3100">
            <v>44124</v>
          </cell>
          <cell r="D3100">
            <v>1</v>
          </cell>
          <cell r="E3100" t="str">
            <v>HUA000349900</v>
          </cell>
          <cell r="F3100" t="str">
            <v>ICDN</v>
          </cell>
          <cell r="G3100" t="str">
            <v>TEMP</v>
          </cell>
        </row>
        <row r="3101">
          <cell r="A3101" t="str">
            <v>MEDU3308999</v>
          </cell>
          <cell r="B3101">
            <v>20</v>
          </cell>
          <cell r="C3101">
            <v>44124</v>
          </cell>
          <cell r="D3101">
            <v>1</v>
          </cell>
          <cell r="E3101" t="str">
            <v>MEDUM3008163</v>
          </cell>
          <cell r="F3101" t="str">
            <v>ICDN</v>
          </cell>
          <cell r="G3101" t="str">
            <v>TEMP</v>
          </cell>
        </row>
        <row r="3102">
          <cell r="A3102" t="str">
            <v>CAIU6813695</v>
          </cell>
          <cell r="B3102">
            <v>20</v>
          </cell>
          <cell r="C3102">
            <v>44124</v>
          </cell>
          <cell r="D3102">
            <v>1</v>
          </cell>
          <cell r="E3102" t="str">
            <v>HLCUZS12008ATPS6</v>
          </cell>
          <cell r="F3102" t="str">
            <v>ICDN</v>
          </cell>
          <cell r="G3102" t="str">
            <v>TEMP</v>
          </cell>
        </row>
        <row r="3103">
          <cell r="A3103" t="str">
            <v>GESU1429062</v>
          </cell>
          <cell r="B3103">
            <v>20</v>
          </cell>
          <cell r="C3103">
            <v>44124</v>
          </cell>
          <cell r="D3103">
            <v>1</v>
          </cell>
          <cell r="E3103" t="str">
            <v>SEL0992236</v>
          </cell>
          <cell r="F3103" t="str">
            <v>ICDN</v>
          </cell>
          <cell r="G3103" t="str">
            <v>TEMP</v>
          </cell>
        </row>
        <row r="3104">
          <cell r="A3104" t="str">
            <v>MEDU6899540</v>
          </cell>
          <cell r="B3104">
            <v>20</v>
          </cell>
          <cell r="C3104">
            <v>44124</v>
          </cell>
          <cell r="D3104">
            <v>1</v>
          </cell>
          <cell r="E3104" t="str">
            <v>MEDUM3008130</v>
          </cell>
          <cell r="F3104" t="str">
            <v>ICDN</v>
          </cell>
          <cell r="G3104" t="str">
            <v>TEMP</v>
          </cell>
        </row>
        <row r="3105">
          <cell r="A3105" t="str">
            <v>CAXU6696707</v>
          </cell>
          <cell r="B3105">
            <v>20</v>
          </cell>
          <cell r="C3105">
            <v>44124</v>
          </cell>
          <cell r="D3105">
            <v>1</v>
          </cell>
          <cell r="E3105" t="str">
            <v>MEDUM3004493</v>
          </cell>
          <cell r="F3105" t="str">
            <v>ICDN</v>
          </cell>
          <cell r="G3105" t="str">
            <v>TEMP</v>
          </cell>
        </row>
        <row r="3106">
          <cell r="A3106" t="str">
            <v>SEGU2910673</v>
          </cell>
          <cell r="B3106">
            <v>20</v>
          </cell>
          <cell r="C3106">
            <v>44124</v>
          </cell>
          <cell r="D3106">
            <v>1</v>
          </cell>
          <cell r="E3106" t="str">
            <v>MEDUM3008130</v>
          </cell>
          <cell r="F3106" t="str">
            <v>ICDN</v>
          </cell>
          <cell r="G3106" t="str">
            <v>TEMP</v>
          </cell>
        </row>
        <row r="3107">
          <cell r="A3107" t="str">
            <v>MEDU1895182</v>
          </cell>
          <cell r="B3107">
            <v>20</v>
          </cell>
          <cell r="C3107">
            <v>44124</v>
          </cell>
          <cell r="D3107">
            <v>1</v>
          </cell>
          <cell r="E3107" t="str">
            <v>MEDUM3008338</v>
          </cell>
          <cell r="F3107" t="str">
            <v>ICDN</v>
          </cell>
          <cell r="G3107" t="str">
            <v>TEMP</v>
          </cell>
        </row>
        <row r="3108">
          <cell r="A3108" t="str">
            <v>CAIU8868450</v>
          </cell>
          <cell r="B3108">
            <v>40</v>
          </cell>
          <cell r="C3108">
            <v>44124</v>
          </cell>
          <cell r="D3108">
            <v>1</v>
          </cell>
          <cell r="E3108" t="str">
            <v>CFA0361479</v>
          </cell>
          <cell r="F3108" t="str">
            <v>ICDN</v>
          </cell>
          <cell r="G3108" t="str">
            <v>TEMP</v>
          </cell>
        </row>
        <row r="3109">
          <cell r="A3109" t="str">
            <v>MEDU5395781</v>
          </cell>
          <cell r="B3109">
            <v>20</v>
          </cell>
          <cell r="C3109">
            <v>44124</v>
          </cell>
          <cell r="D3109">
            <v>1</v>
          </cell>
          <cell r="E3109" t="str">
            <v>MEDUMG203372</v>
          </cell>
          <cell r="F3109" t="str">
            <v>ICDN</v>
          </cell>
          <cell r="G3109" t="str">
            <v>TEMP</v>
          </cell>
        </row>
        <row r="3110">
          <cell r="A3110" t="str">
            <v>CAXU3233648</v>
          </cell>
          <cell r="B3110">
            <v>20</v>
          </cell>
          <cell r="C3110">
            <v>44124</v>
          </cell>
          <cell r="D3110">
            <v>1</v>
          </cell>
          <cell r="E3110" t="str">
            <v>EPIRCHNTAO213668</v>
          </cell>
          <cell r="F3110" t="str">
            <v>ICDN</v>
          </cell>
          <cell r="G3110" t="str">
            <v>TEMP</v>
          </cell>
        </row>
        <row r="3111">
          <cell r="A3111" t="str">
            <v>UETU2721482</v>
          </cell>
          <cell r="B3111">
            <v>20</v>
          </cell>
          <cell r="C3111">
            <v>44124</v>
          </cell>
          <cell r="D3111">
            <v>1</v>
          </cell>
          <cell r="E3111" t="str">
            <v>HLCUDX3200934410</v>
          </cell>
          <cell r="F3111" t="str">
            <v>ICDN</v>
          </cell>
          <cell r="G3111" t="str">
            <v>TEMP</v>
          </cell>
        </row>
        <row r="3112">
          <cell r="A3112" t="str">
            <v>CMAU7577093</v>
          </cell>
          <cell r="B3112">
            <v>40</v>
          </cell>
          <cell r="C3112">
            <v>44124</v>
          </cell>
          <cell r="D3112">
            <v>1</v>
          </cell>
          <cell r="E3112" t="str">
            <v>ANT1356070</v>
          </cell>
          <cell r="F3112" t="str">
            <v>ICDN</v>
          </cell>
          <cell r="G3112" t="str">
            <v>TEMP</v>
          </cell>
        </row>
        <row r="3113">
          <cell r="A3113" t="str">
            <v>TCNU4458379</v>
          </cell>
          <cell r="B3113">
            <v>40</v>
          </cell>
          <cell r="C3113">
            <v>44124</v>
          </cell>
          <cell r="D3113">
            <v>1</v>
          </cell>
          <cell r="E3113" t="str">
            <v>CFA0361092</v>
          </cell>
          <cell r="F3113" t="str">
            <v>ICDN</v>
          </cell>
          <cell r="G3113" t="str">
            <v>TEMP</v>
          </cell>
        </row>
        <row r="3114">
          <cell r="A3114" t="str">
            <v>CMAU5479122</v>
          </cell>
          <cell r="B3114">
            <v>40</v>
          </cell>
          <cell r="C3114">
            <v>44124</v>
          </cell>
          <cell r="D3114">
            <v>1</v>
          </cell>
          <cell r="E3114" t="str">
            <v>BRE0504181</v>
          </cell>
          <cell r="F3114" t="str">
            <v>ICDN</v>
          </cell>
          <cell r="G3114" t="str">
            <v>TEMP</v>
          </cell>
        </row>
        <row r="3115">
          <cell r="A3115" t="str">
            <v>TEMU6860854</v>
          </cell>
          <cell r="B3115">
            <v>40</v>
          </cell>
          <cell r="C3115">
            <v>44124</v>
          </cell>
          <cell r="D3115">
            <v>1</v>
          </cell>
          <cell r="E3115" t="str">
            <v>BRE0504181</v>
          </cell>
          <cell r="F3115" t="str">
            <v>ICDN</v>
          </cell>
          <cell r="G3115" t="str">
            <v>TEMP</v>
          </cell>
        </row>
        <row r="3116">
          <cell r="A3116" t="str">
            <v>TGCU0067488</v>
          </cell>
          <cell r="B3116">
            <v>40</v>
          </cell>
          <cell r="C3116">
            <v>44124</v>
          </cell>
          <cell r="D3116">
            <v>1</v>
          </cell>
          <cell r="E3116" t="str">
            <v>NAM3982958</v>
          </cell>
          <cell r="F3116" t="str">
            <v>ICDN</v>
          </cell>
          <cell r="G3116" t="str">
            <v>TEMP</v>
          </cell>
        </row>
        <row r="3117">
          <cell r="A3117" t="str">
            <v>BEAU4157253</v>
          </cell>
          <cell r="B3117">
            <v>40</v>
          </cell>
          <cell r="C3117">
            <v>44124</v>
          </cell>
          <cell r="D3117">
            <v>1</v>
          </cell>
          <cell r="E3117" t="str">
            <v>CFA0361259</v>
          </cell>
          <cell r="F3117" t="str">
            <v>ICDN</v>
          </cell>
          <cell r="G3117" t="str">
            <v>TEMP</v>
          </cell>
        </row>
        <row r="3118">
          <cell r="A3118" t="str">
            <v>APHU7141326</v>
          </cell>
          <cell r="B3118">
            <v>40</v>
          </cell>
          <cell r="C3118">
            <v>44124</v>
          </cell>
          <cell r="D3118">
            <v>1</v>
          </cell>
          <cell r="E3118" t="str">
            <v>USG0149286</v>
          </cell>
          <cell r="F3118" t="str">
            <v>ICDN</v>
          </cell>
          <cell r="G3118" t="str">
            <v>TEMP</v>
          </cell>
        </row>
        <row r="3119">
          <cell r="A3119" t="str">
            <v>APHU6327321</v>
          </cell>
          <cell r="B3119">
            <v>40</v>
          </cell>
          <cell r="C3119">
            <v>44124</v>
          </cell>
          <cell r="D3119">
            <v>1</v>
          </cell>
          <cell r="E3119" t="str">
            <v>BRE0504181</v>
          </cell>
          <cell r="F3119" t="str">
            <v>ICDN</v>
          </cell>
          <cell r="G3119" t="str">
            <v>TEMP</v>
          </cell>
        </row>
        <row r="3120">
          <cell r="A3120" t="str">
            <v>TRDU7761259</v>
          </cell>
          <cell r="B3120">
            <v>40</v>
          </cell>
          <cell r="C3120">
            <v>44124</v>
          </cell>
          <cell r="D3120">
            <v>1</v>
          </cell>
          <cell r="E3120" t="str">
            <v>LPL0980180</v>
          </cell>
          <cell r="F3120" t="str">
            <v>ICDN</v>
          </cell>
          <cell r="G3120" t="str">
            <v>TEMP</v>
          </cell>
        </row>
        <row r="3121">
          <cell r="A3121" t="str">
            <v>CSNU1879759</v>
          </cell>
          <cell r="B3121">
            <v>20</v>
          </cell>
          <cell r="C3121">
            <v>44124</v>
          </cell>
          <cell r="D3121">
            <v>1</v>
          </cell>
          <cell r="E3121" t="str">
            <v>COSU6276355940</v>
          </cell>
          <cell r="F3121" t="str">
            <v>ICDN</v>
          </cell>
          <cell r="G3121" t="str">
            <v>TEMP</v>
          </cell>
        </row>
        <row r="3122">
          <cell r="A3122" t="str">
            <v>SEGU2907155</v>
          </cell>
          <cell r="B3122">
            <v>20</v>
          </cell>
          <cell r="C3122">
            <v>44124</v>
          </cell>
          <cell r="D3122">
            <v>1</v>
          </cell>
          <cell r="E3122" t="str">
            <v>COSU6276355940</v>
          </cell>
          <cell r="F3122" t="str">
            <v>ICDN</v>
          </cell>
          <cell r="G3122" t="str">
            <v>TEMP</v>
          </cell>
        </row>
        <row r="3123">
          <cell r="A3123" t="str">
            <v>MSKU5842558</v>
          </cell>
          <cell r="B3123">
            <v>20</v>
          </cell>
          <cell r="C3123">
            <v>44124</v>
          </cell>
          <cell r="D3123">
            <v>1</v>
          </cell>
          <cell r="E3123" t="str">
            <v>607253970</v>
          </cell>
          <cell r="F3123" t="str">
            <v>ICDN</v>
          </cell>
          <cell r="G3123" t="str">
            <v>TEMP</v>
          </cell>
        </row>
        <row r="3124">
          <cell r="A3124" t="str">
            <v>MRKU9687490</v>
          </cell>
          <cell r="B3124">
            <v>20</v>
          </cell>
          <cell r="C3124">
            <v>44124</v>
          </cell>
          <cell r="D3124">
            <v>1</v>
          </cell>
          <cell r="E3124" t="str">
            <v>204932723</v>
          </cell>
          <cell r="F3124" t="str">
            <v>ICDN</v>
          </cell>
          <cell r="G3124" t="str">
            <v>TEMP</v>
          </cell>
        </row>
        <row r="3125">
          <cell r="A3125" t="str">
            <v>TTNU1210463</v>
          </cell>
          <cell r="B3125">
            <v>20</v>
          </cell>
          <cell r="C3125">
            <v>44124</v>
          </cell>
          <cell r="D3125">
            <v>1</v>
          </cell>
          <cell r="E3125" t="str">
            <v>MEDUMG203372</v>
          </cell>
          <cell r="F3125" t="str">
            <v>ICDN</v>
          </cell>
          <cell r="G3125" t="str">
            <v>TEMP</v>
          </cell>
        </row>
        <row r="3126">
          <cell r="A3126" t="str">
            <v>MSDU1484091</v>
          </cell>
          <cell r="B3126">
            <v>20</v>
          </cell>
          <cell r="C3126">
            <v>44124</v>
          </cell>
          <cell r="D3126">
            <v>1</v>
          </cell>
          <cell r="E3126" t="str">
            <v>MEDUSW080403</v>
          </cell>
          <cell r="F3126" t="str">
            <v>ICDN</v>
          </cell>
          <cell r="G3126" t="str">
            <v>TEMP</v>
          </cell>
        </row>
        <row r="3127">
          <cell r="A3127" t="str">
            <v>FTAU1431701</v>
          </cell>
          <cell r="B3127">
            <v>20</v>
          </cell>
          <cell r="C3127">
            <v>44124</v>
          </cell>
          <cell r="D3127">
            <v>1</v>
          </cell>
          <cell r="E3127" t="str">
            <v>MEDUMG344556</v>
          </cell>
          <cell r="F3127" t="str">
            <v>ICDN</v>
          </cell>
          <cell r="G3127" t="str">
            <v>TEMP</v>
          </cell>
        </row>
        <row r="3128">
          <cell r="A3128" t="str">
            <v>CAIU6728320</v>
          </cell>
          <cell r="B3128">
            <v>20</v>
          </cell>
          <cell r="C3128">
            <v>44124</v>
          </cell>
          <cell r="D3128">
            <v>1</v>
          </cell>
          <cell r="E3128" t="str">
            <v>MEDUMG101931</v>
          </cell>
          <cell r="F3128" t="str">
            <v>ICDN</v>
          </cell>
          <cell r="G3128" t="str">
            <v>TEMP</v>
          </cell>
        </row>
        <row r="3129">
          <cell r="A3129" t="str">
            <v>MSKU2749550</v>
          </cell>
          <cell r="B3129">
            <v>20</v>
          </cell>
          <cell r="C3129">
            <v>44124</v>
          </cell>
          <cell r="D3129">
            <v>1</v>
          </cell>
          <cell r="E3129" t="str">
            <v>205075172</v>
          </cell>
          <cell r="F3129" t="str">
            <v>ICDN</v>
          </cell>
          <cell r="G3129" t="str">
            <v>TEMP</v>
          </cell>
        </row>
        <row r="3130">
          <cell r="A3130" t="str">
            <v>MRKU8585220</v>
          </cell>
          <cell r="B3130">
            <v>20</v>
          </cell>
          <cell r="C3130">
            <v>44124</v>
          </cell>
          <cell r="D3130">
            <v>1</v>
          </cell>
          <cell r="E3130" t="str">
            <v>205278564</v>
          </cell>
          <cell r="F3130" t="str">
            <v>ICDN</v>
          </cell>
          <cell r="G3130" t="str">
            <v>TEMP</v>
          </cell>
        </row>
        <row r="3131">
          <cell r="A3131" t="str">
            <v>TCNU7179850</v>
          </cell>
          <cell r="B3131">
            <v>40</v>
          </cell>
          <cell r="C3131">
            <v>44124</v>
          </cell>
          <cell r="D3131">
            <v>1</v>
          </cell>
          <cell r="E3131" t="str">
            <v>MEDUM4400419</v>
          </cell>
          <cell r="F3131" t="str">
            <v>ICDN</v>
          </cell>
          <cell r="G3131" t="str">
            <v>TEMP</v>
          </cell>
        </row>
        <row r="3132">
          <cell r="A3132" t="str">
            <v>IMTU9079229</v>
          </cell>
          <cell r="B3132">
            <v>40</v>
          </cell>
          <cell r="C3132">
            <v>44124</v>
          </cell>
          <cell r="D3132">
            <v>1</v>
          </cell>
          <cell r="E3132" t="str">
            <v>140026037241</v>
          </cell>
          <cell r="F3132" t="str">
            <v>ICDN</v>
          </cell>
          <cell r="G3132" t="str">
            <v>TEMP</v>
          </cell>
        </row>
        <row r="3133">
          <cell r="A3133" t="str">
            <v>SUDU3940918</v>
          </cell>
          <cell r="B3133">
            <v>20</v>
          </cell>
          <cell r="C3133">
            <v>44124</v>
          </cell>
          <cell r="D3133">
            <v>1</v>
          </cell>
          <cell r="E3133" t="str">
            <v>204824552</v>
          </cell>
          <cell r="F3133" t="str">
            <v>ICDN</v>
          </cell>
          <cell r="G3133" t="str">
            <v>TEMP</v>
          </cell>
        </row>
        <row r="3134">
          <cell r="A3134" t="str">
            <v>MSKU2944751</v>
          </cell>
          <cell r="B3134">
            <v>20</v>
          </cell>
          <cell r="C3134">
            <v>44124</v>
          </cell>
          <cell r="D3134">
            <v>1</v>
          </cell>
          <cell r="E3134" t="str">
            <v>204689675</v>
          </cell>
          <cell r="F3134" t="str">
            <v>ICDN</v>
          </cell>
          <cell r="G3134" t="str">
            <v>TEMP</v>
          </cell>
        </row>
        <row r="3135">
          <cell r="A3135" t="str">
            <v>MEDU1152150</v>
          </cell>
          <cell r="B3135">
            <v>20</v>
          </cell>
          <cell r="C3135">
            <v>44124</v>
          </cell>
          <cell r="D3135">
            <v>1</v>
          </cell>
          <cell r="E3135" t="str">
            <v>MEDUT2817137</v>
          </cell>
          <cell r="F3135" t="str">
            <v>ICDN</v>
          </cell>
          <cell r="G3135" t="str">
            <v>TEMP</v>
          </cell>
        </row>
        <row r="3136">
          <cell r="A3136" t="str">
            <v>CSNU1587968</v>
          </cell>
          <cell r="B3136">
            <v>20</v>
          </cell>
          <cell r="C3136">
            <v>44124</v>
          </cell>
          <cell r="D3136">
            <v>1</v>
          </cell>
          <cell r="E3136" t="str">
            <v>COSU6276355940</v>
          </cell>
          <cell r="F3136" t="str">
            <v>ICDN</v>
          </cell>
          <cell r="G3136" t="str">
            <v>TEMP</v>
          </cell>
        </row>
        <row r="3137">
          <cell r="A3137" t="str">
            <v>EGHU3429516</v>
          </cell>
          <cell r="B3137">
            <v>20</v>
          </cell>
          <cell r="C3137">
            <v>44124</v>
          </cell>
          <cell r="D3137">
            <v>1</v>
          </cell>
          <cell r="E3137" t="str">
            <v>143075388421</v>
          </cell>
          <cell r="F3137" t="str">
            <v>ICDN</v>
          </cell>
          <cell r="G3137" t="str">
            <v>TEMP</v>
          </cell>
        </row>
        <row r="3138">
          <cell r="A3138" t="str">
            <v>HLXU3546086</v>
          </cell>
          <cell r="B3138">
            <v>20</v>
          </cell>
          <cell r="C3138">
            <v>44124</v>
          </cell>
          <cell r="D3138">
            <v>1</v>
          </cell>
          <cell r="E3138" t="str">
            <v>HLCUNG12010CIQX1</v>
          </cell>
          <cell r="F3138" t="str">
            <v>ICDN</v>
          </cell>
          <cell r="G3138" t="str">
            <v>TEMP</v>
          </cell>
        </row>
        <row r="3139">
          <cell r="A3139" t="str">
            <v>GESU3743339</v>
          </cell>
          <cell r="B3139">
            <v>20</v>
          </cell>
          <cell r="C3139">
            <v>44124</v>
          </cell>
          <cell r="D3139">
            <v>1</v>
          </cell>
          <cell r="E3139" t="str">
            <v>204824552</v>
          </cell>
          <cell r="F3139" t="str">
            <v>ICDN</v>
          </cell>
          <cell r="G3139" t="str">
            <v>TEMP</v>
          </cell>
        </row>
        <row r="3140">
          <cell r="A3140" t="str">
            <v>TGBU3117104</v>
          </cell>
          <cell r="B3140">
            <v>20</v>
          </cell>
          <cell r="C3140">
            <v>44124</v>
          </cell>
          <cell r="D3140">
            <v>1</v>
          </cell>
          <cell r="E3140" t="str">
            <v>COSU6276355940</v>
          </cell>
          <cell r="F3140" t="str">
            <v>ICDN</v>
          </cell>
          <cell r="G3140" t="str">
            <v>TEMP</v>
          </cell>
        </row>
        <row r="3141">
          <cell r="A3141" t="str">
            <v>MEDU1986554</v>
          </cell>
          <cell r="B3141">
            <v>20</v>
          </cell>
          <cell r="C3141">
            <v>44124</v>
          </cell>
          <cell r="D3141">
            <v>1</v>
          </cell>
          <cell r="E3141" t="str">
            <v>MEDUM3008338</v>
          </cell>
          <cell r="F3141" t="str">
            <v>ICDN</v>
          </cell>
          <cell r="G3141" t="str">
            <v>TEMP</v>
          </cell>
        </row>
        <row r="3142">
          <cell r="A3142" t="str">
            <v>BMOU2848435</v>
          </cell>
          <cell r="B3142">
            <v>20</v>
          </cell>
          <cell r="C3142">
            <v>44124</v>
          </cell>
          <cell r="D3142">
            <v>1</v>
          </cell>
          <cell r="E3142" t="str">
            <v>WECC2050MBA0429</v>
          </cell>
          <cell r="F3142" t="str">
            <v>ICDN</v>
          </cell>
          <cell r="G3142" t="str">
            <v>TEMP</v>
          </cell>
        </row>
        <row r="3143">
          <cell r="A3143" t="str">
            <v>MRKU7282975</v>
          </cell>
          <cell r="B3143">
            <v>20</v>
          </cell>
          <cell r="C3143">
            <v>44124</v>
          </cell>
          <cell r="D3143">
            <v>1</v>
          </cell>
          <cell r="E3143" t="str">
            <v>204689675</v>
          </cell>
          <cell r="F3143" t="str">
            <v>ICDN</v>
          </cell>
          <cell r="G3143" t="str">
            <v>TEMP</v>
          </cell>
        </row>
        <row r="3144">
          <cell r="A3144" t="str">
            <v>MSKU3473928</v>
          </cell>
          <cell r="B3144">
            <v>20</v>
          </cell>
          <cell r="C3144">
            <v>44124</v>
          </cell>
          <cell r="D3144">
            <v>1</v>
          </cell>
          <cell r="E3144" t="str">
            <v>204824552</v>
          </cell>
          <cell r="F3144" t="str">
            <v>ICDN</v>
          </cell>
          <cell r="G3144" t="str">
            <v>TEMP</v>
          </cell>
        </row>
        <row r="3145">
          <cell r="A3145" t="str">
            <v>TCLU3731394</v>
          </cell>
          <cell r="B3145">
            <v>20</v>
          </cell>
          <cell r="C3145">
            <v>44124</v>
          </cell>
          <cell r="D3145">
            <v>1</v>
          </cell>
          <cell r="E3145" t="str">
            <v>CFA0360836</v>
          </cell>
          <cell r="F3145" t="str">
            <v>ICDN</v>
          </cell>
          <cell r="G3145" t="str">
            <v>TEMP</v>
          </cell>
        </row>
        <row r="3146">
          <cell r="A3146" t="str">
            <v>MRKU9172581</v>
          </cell>
          <cell r="B3146">
            <v>20</v>
          </cell>
          <cell r="C3146">
            <v>44124</v>
          </cell>
          <cell r="D3146">
            <v>1</v>
          </cell>
          <cell r="E3146" t="str">
            <v>205164232</v>
          </cell>
          <cell r="F3146" t="str">
            <v>ICDN</v>
          </cell>
          <cell r="G3146" t="str">
            <v>TEMP</v>
          </cell>
        </row>
        <row r="3147">
          <cell r="A3147" t="str">
            <v>DRYU2673071</v>
          </cell>
          <cell r="B3147">
            <v>20</v>
          </cell>
          <cell r="C3147">
            <v>44124</v>
          </cell>
          <cell r="D3147">
            <v>1</v>
          </cell>
          <cell r="E3147" t="str">
            <v>520000164247</v>
          </cell>
          <cell r="F3147" t="str">
            <v>ICDN</v>
          </cell>
          <cell r="G3147" t="str">
            <v>TEMP</v>
          </cell>
        </row>
        <row r="3148">
          <cell r="A3148" t="str">
            <v>PCIU1799653</v>
          </cell>
          <cell r="B3148">
            <v>20</v>
          </cell>
          <cell r="C3148">
            <v>44124</v>
          </cell>
          <cell r="D3148">
            <v>1</v>
          </cell>
          <cell r="E3148" t="str">
            <v>HUZL00115500</v>
          </cell>
          <cell r="F3148" t="str">
            <v>ICDN</v>
          </cell>
          <cell r="G3148" t="str">
            <v>TEMP</v>
          </cell>
        </row>
        <row r="3149">
          <cell r="A3149" t="str">
            <v>MSKU3130298</v>
          </cell>
          <cell r="B3149">
            <v>20</v>
          </cell>
          <cell r="C3149">
            <v>44124</v>
          </cell>
          <cell r="D3149">
            <v>1</v>
          </cell>
          <cell r="E3149" t="str">
            <v>205036653</v>
          </cell>
          <cell r="F3149" t="str">
            <v>ICDN</v>
          </cell>
          <cell r="G3149" t="str">
            <v>TEMP</v>
          </cell>
        </row>
        <row r="3150">
          <cell r="A3150" t="str">
            <v>MSKU7594234</v>
          </cell>
          <cell r="B3150">
            <v>20</v>
          </cell>
          <cell r="C3150">
            <v>44124</v>
          </cell>
          <cell r="D3150">
            <v>1</v>
          </cell>
          <cell r="E3150" t="str">
            <v>911235351</v>
          </cell>
          <cell r="F3150" t="str">
            <v>ICDN</v>
          </cell>
          <cell r="G3150" t="str">
            <v>TEMP</v>
          </cell>
        </row>
        <row r="3151">
          <cell r="A3151" t="str">
            <v>CSLU2237798</v>
          </cell>
          <cell r="B3151">
            <v>20</v>
          </cell>
          <cell r="C3151">
            <v>44124</v>
          </cell>
          <cell r="D3151">
            <v>1</v>
          </cell>
          <cell r="E3151" t="str">
            <v>COSU6276355940</v>
          </cell>
          <cell r="F3151" t="str">
            <v>ICDN</v>
          </cell>
          <cell r="G3151" t="str">
            <v>TEMP</v>
          </cell>
        </row>
        <row r="3152">
          <cell r="A3152" t="str">
            <v>FCIU4845449</v>
          </cell>
          <cell r="B3152">
            <v>20</v>
          </cell>
          <cell r="C3152">
            <v>44124</v>
          </cell>
          <cell r="D3152">
            <v>1</v>
          </cell>
          <cell r="E3152" t="str">
            <v>COSU6276355940</v>
          </cell>
          <cell r="F3152" t="str">
            <v>ICDN</v>
          </cell>
          <cell r="G3152" t="str">
            <v>TEMP</v>
          </cell>
        </row>
        <row r="3153">
          <cell r="A3153" t="str">
            <v>OOLU9459390</v>
          </cell>
          <cell r="B3153">
            <v>40</v>
          </cell>
          <cell r="C3153">
            <v>44124</v>
          </cell>
          <cell r="D3153">
            <v>1</v>
          </cell>
          <cell r="E3153" t="str">
            <v>OOLU2646951370</v>
          </cell>
          <cell r="F3153" t="str">
            <v>ICDN</v>
          </cell>
          <cell r="G3153" t="str">
            <v>TEMP</v>
          </cell>
        </row>
        <row r="3154">
          <cell r="A3154" t="str">
            <v>TEMU7966455</v>
          </cell>
          <cell r="B3154">
            <v>40</v>
          </cell>
          <cell r="C3154">
            <v>44124</v>
          </cell>
          <cell r="D3154">
            <v>1</v>
          </cell>
          <cell r="E3154" t="str">
            <v>MEDUUB987508</v>
          </cell>
          <cell r="F3154" t="str">
            <v>ICDN</v>
          </cell>
          <cell r="G3154" t="str">
            <v>TEMP</v>
          </cell>
        </row>
        <row r="3155">
          <cell r="A3155" t="str">
            <v>CMAU3179635</v>
          </cell>
          <cell r="B3155">
            <v>20</v>
          </cell>
          <cell r="C3155">
            <v>44124</v>
          </cell>
          <cell r="D3155">
            <v>1</v>
          </cell>
          <cell r="E3155" t="str">
            <v>IBC0632308</v>
          </cell>
          <cell r="F3155" t="str">
            <v>ICDN</v>
          </cell>
          <cell r="G3155" t="str">
            <v>TEMP</v>
          </cell>
        </row>
        <row r="3156">
          <cell r="A3156" t="str">
            <v>TRHU2343878</v>
          </cell>
          <cell r="B3156">
            <v>20</v>
          </cell>
          <cell r="C3156">
            <v>44124</v>
          </cell>
          <cell r="D3156">
            <v>1</v>
          </cell>
          <cell r="E3156" t="str">
            <v>CFA0359734</v>
          </cell>
          <cell r="F3156" t="str">
            <v>ICDN</v>
          </cell>
          <cell r="G3156" t="str">
            <v>TEMP</v>
          </cell>
        </row>
        <row r="3157">
          <cell r="A3157" t="str">
            <v>TCNU4684165</v>
          </cell>
          <cell r="B3157">
            <v>40</v>
          </cell>
          <cell r="C3157">
            <v>44124</v>
          </cell>
          <cell r="D3157">
            <v>1</v>
          </cell>
          <cell r="E3157" t="str">
            <v>NAM3982958</v>
          </cell>
          <cell r="F3157" t="str">
            <v>ICDN</v>
          </cell>
          <cell r="G3157" t="str">
            <v>TEMP</v>
          </cell>
        </row>
        <row r="3158">
          <cell r="A3158" t="str">
            <v>MSKU8504678</v>
          </cell>
          <cell r="B3158">
            <v>40</v>
          </cell>
          <cell r="C3158">
            <v>44124</v>
          </cell>
          <cell r="D3158">
            <v>1</v>
          </cell>
          <cell r="E3158" t="str">
            <v>R02856920</v>
          </cell>
          <cell r="F3158" t="str">
            <v>ICDN</v>
          </cell>
          <cell r="G3158" t="str">
            <v>TEMP</v>
          </cell>
        </row>
        <row r="3159">
          <cell r="A3159" t="str">
            <v>MSCU7659660</v>
          </cell>
          <cell r="B3159">
            <v>40</v>
          </cell>
          <cell r="C3159">
            <v>44124</v>
          </cell>
          <cell r="D3159">
            <v>1</v>
          </cell>
          <cell r="E3159" t="str">
            <v>MEDUUB910815</v>
          </cell>
          <cell r="F3159" t="str">
            <v>ICDN</v>
          </cell>
          <cell r="G3159" t="str">
            <v>TEMP</v>
          </cell>
        </row>
        <row r="3160">
          <cell r="A3160" t="str">
            <v>MRKU8201108</v>
          </cell>
          <cell r="B3160">
            <v>20</v>
          </cell>
          <cell r="C3160">
            <v>44124</v>
          </cell>
          <cell r="D3160">
            <v>1</v>
          </cell>
          <cell r="E3160" t="str">
            <v>204997498</v>
          </cell>
          <cell r="F3160" t="str">
            <v>ICDN</v>
          </cell>
          <cell r="G3160" t="str">
            <v>TEMP</v>
          </cell>
        </row>
        <row r="3161">
          <cell r="A3161" t="str">
            <v>CMAU1710439</v>
          </cell>
          <cell r="B3161">
            <v>20</v>
          </cell>
          <cell r="C3161">
            <v>44124</v>
          </cell>
          <cell r="D3161">
            <v>1</v>
          </cell>
          <cell r="E3161" t="str">
            <v>LPL0975129</v>
          </cell>
          <cell r="F3161" t="str">
            <v>ICDN</v>
          </cell>
          <cell r="G3161" t="str">
            <v>TEMP</v>
          </cell>
        </row>
        <row r="3162">
          <cell r="A3162" t="str">
            <v>EISU2213920</v>
          </cell>
          <cell r="B3162">
            <v>20</v>
          </cell>
          <cell r="C3162">
            <v>44124</v>
          </cell>
          <cell r="D3162">
            <v>1</v>
          </cell>
          <cell r="E3162" t="str">
            <v>143078913063</v>
          </cell>
          <cell r="F3162" t="str">
            <v>ICDN</v>
          </cell>
          <cell r="G3162" t="str">
            <v>TEMP</v>
          </cell>
        </row>
        <row r="3163">
          <cell r="A3163" t="str">
            <v>PCIU0032991</v>
          </cell>
          <cell r="B3163">
            <v>20</v>
          </cell>
          <cell r="C3163">
            <v>44124</v>
          </cell>
          <cell r="D3163">
            <v>1</v>
          </cell>
          <cell r="E3163" t="str">
            <v>KHH000093900</v>
          </cell>
          <cell r="F3163" t="str">
            <v>ICDN</v>
          </cell>
          <cell r="G3163" t="str">
            <v>TEMP</v>
          </cell>
        </row>
        <row r="3164">
          <cell r="A3164" t="str">
            <v>DRYU2577890</v>
          </cell>
          <cell r="B3164">
            <v>20</v>
          </cell>
          <cell r="C3164">
            <v>44124</v>
          </cell>
          <cell r="D3164">
            <v>1</v>
          </cell>
          <cell r="E3164" t="str">
            <v>141000333011</v>
          </cell>
          <cell r="F3164" t="str">
            <v>ICDN</v>
          </cell>
          <cell r="G3164" t="str">
            <v>TEMP</v>
          </cell>
        </row>
        <row r="3165">
          <cell r="A3165" t="str">
            <v>APZU3577490</v>
          </cell>
          <cell r="B3165">
            <v>20</v>
          </cell>
          <cell r="C3165">
            <v>44124</v>
          </cell>
          <cell r="D3165">
            <v>1</v>
          </cell>
          <cell r="E3165" t="str">
            <v>BKZD001899</v>
          </cell>
          <cell r="F3165" t="str">
            <v>ICDN</v>
          </cell>
          <cell r="G3165" t="str">
            <v>TEMP</v>
          </cell>
        </row>
        <row r="3166">
          <cell r="A3166" t="str">
            <v>APZU2107785</v>
          </cell>
          <cell r="B3166">
            <v>20</v>
          </cell>
          <cell r="C3166">
            <v>44124</v>
          </cell>
          <cell r="D3166">
            <v>1</v>
          </cell>
          <cell r="E3166" t="str">
            <v>CNBX003194</v>
          </cell>
          <cell r="F3166" t="str">
            <v>ICDN</v>
          </cell>
          <cell r="G3166" t="str">
            <v>TEMP</v>
          </cell>
        </row>
        <row r="3167">
          <cell r="A3167" t="str">
            <v>UETU2371466</v>
          </cell>
          <cell r="B3167">
            <v>20</v>
          </cell>
          <cell r="C3167">
            <v>44124</v>
          </cell>
          <cell r="D3167">
            <v>1</v>
          </cell>
          <cell r="E3167" t="str">
            <v>NBXG221987</v>
          </cell>
          <cell r="F3167" t="str">
            <v>ICDN</v>
          </cell>
          <cell r="G3167" t="str">
            <v>TEMP</v>
          </cell>
        </row>
        <row r="3168">
          <cell r="A3168" t="str">
            <v>GLDU5214330</v>
          </cell>
          <cell r="B3168">
            <v>20</v>
          </cell>
          <cell r="C3168">
            <v>44124</v>
          </cell>
          <cell r="D3168">
            <v>1</v>
          </cell>
          <cell r="E3168" t="str">
            <v>LPL0969080</v>
          </cell>
          <cell r="F3168" t="str">
            <v>ICDN</v>
          </cell>
          <cell r="G3168" t="str">
            <v>TEMP</v>
          </cell>
        </row>
        <row r="3169">
          <cell r="A3169" t="str">
            <v>MSKU5577140</v>
          </cell>
          <cell r="B3169">
            <v>20</v>
          </cell>
          <cell r="C3169">
            <v>44124</v>
          </cell>
          <cell r="D3169">
            <v>1</v>
          </cell>
          <cell r="E3169" t="str">
            <v>205271976</v>
          </cell>
          <cell r="F3169" t="str">
            <v>ICDN</v>
          </cell>
          <cell r="G3169" t="str">
            <v>TEMP</v>
          </cell>
        </row>
        <row r="3170">
          <cell r="A3170" t="str">
            <v>TCNU5786428</v>
          </cell>
          <cell r="B3170">
            <v>40</v>
          </cell>
          <cell r="C3170">
            <v>44124</v>
          </cell>
          <cell r="D3170">
            <v>1</v>
          </cell>
          <cell r="E3170" t="str">
            <v>NAM3982958</v>
          </cell>
          <cell r="F3170" t="str">
            <v>ICDN</v>
          </cell>
          <cell r="G3170" t="str">
            <v>TEMP</v>
          </cell>
        </row>
        <row r="3171">
          <cell r="A3171" t="str">
            <v>PCIU8541526</v>
          </cell>
          <cell r="B3171">
            <v>40</v>
          </cell>
          <cell r="C3171">
            <v>44124</v>
          </cell>
          <cell r="D3171">
            <v>1</v>
          </cell>
          <cell r="E3171" t="str">
            <v>NGNT01740700</v>
          </cell>
          <cell r="F3171" t="str">
            <v>ICDN</v>
          </cell>
          <cell r="G3171" t="str">
            <v>TEMP</v>
          </cell>
        </row>
        <row r="3172">
          <cell r="A3172" t="str">
            <v>TGBU6623127</v>
          </cell>
          <cell r="B3172">
            <v>40</v>
          </cell>
          <cell r="C3172">
            <v>44124</v>
          </cell>
          <cell r="D3172">
            <v>1</v>
          </cell>
          <cell r="E3172" t="str">
            <v>147000577297</v>
          </cell>
          <cell r="F3172" t="str">
            <v>ICDN</v>
          </cell>
          <cell r="G3172" t="str">
            <v>TEMP</v>
          </cell>
        </row>
        <row r="3173">
          <cell r="A3173" t="str">
            <v>MEDU4171494</v>
          </cell>
          <cell r="B3173">
            <v>40</v>
          </cell>
          <cell r="C3173">
            <v>44124</v>
          </cell>
          <cell r="D3173">
            <v>1</v>
          </cell>
          <cell r="E3173" t="str">
            <v>MEDUUB799507</v>
          </cell>
          <cell r="F3173" t="str">
            <v>ICDN</v>
          </cell>
          <cell r="G3173" t="str">
            <v>TEMP</v>
          </cell>
        </row>
        <row r="3174">
          <cell r="A3174" t="str">
            <v>CCLU7855859</v>
          </cell>
          <cell r="B3174">
            <v>40</v>
          </cell>
          <cell r="C3174">
            <v>44124</v>
          </cell>
          <cell r="D3174">
            <v>1</v>
          </cell>
          <cell r="E3174" t="str">
            <v>OOLU2646793660</v>
          </cell>
          <cell r="F3174" t="str">
            <v>ICDN</v>
          </cell>
          <cell r="G3174" t="str">
            <v>TEMP</v>
          </cell>
        </row>
        <row r="3175">
          <cell r="A3175" t="str">
            <v>BMOU4467145</v>
          </cell>
          <cell r="B3175">
            <v>40</v>
          </cell>
          <cell r="C3175">
            <v>44124</v>
          </cell>
          <cell r="D3175">
            <v>1</v>
          </cell>
          <cell r="E3175" t="str">
            <v>143000351580</v>
          </cell>
          <cell r="F3175" t="str">
            <v>ICDN</v>
          </cell>
          <cell r="G3175" t="str">
            <v>TEMP</v>
          </cell>
        </row>
        <row r="3176">
          <cell r="A3176" t="str">
            <v>TCNU3101556</v>
          </cell>
          <cell r="B3176">
            <v>40</v>
          </cell>
          <cell r="C3176">
            <v>44124</v>
          </cell>
          <cell r="D3176">
            <v>1</v>
          </cell>
          <cell r="E3176" t="str">
            <v>NAM3982958</v>
          </cell>
          <cell r="F3176" t="str">
            <v>ICDN</v>
          </cell>
          <cell r="G3176" t="str">
            <v>TEMP</v>
          </cell>
        </row>
        <row r="3177">
          <cell r="A3177" t="str">
            <v>MEDU8098684</v>
          </cell>
          <cell r="B3177">
            <v>40</v>
          </cell>
          <cell r="C3177">
            <v>44124</v>
          </cell>
          <cell r="D3177">
            <v>1</v>
          </cell>
          <cell r="E3177" t="e">
            <v>#N/A</v>
          </cell>
          <cell r="F3177" t="str">
            <v>ICDN</v>
          </cell>
          <cell r="G3177" t="str">
            <v>TEMP</v>
          </cell>
        </row>
        <row r="3178">
          <cell r="A3178" t="str">
            <v>BSIU9078291</v>
          </cell>
          <cell r="B3178">
            <v>40</v>
          </cell>
          <cell r="C3178">
            <v>44124</v>
          </cell>
          <cell r="D3178">
            <v>1</v>
          </cell>
          <cell r="E3178" t="str">
            <v>WECC2001EMB1130</v>
          </cell>
          <cell r="F3178" t="str">
            <v>ICDN</v>
          </cell>
          <cell r="G3178" t="str">
            <v>TEMP</v>
          </cell>
        </row>
        <row r="3179">
          <cell r="A3179" t="str">
            <v>MSKU8130500</v>
          </cell>
          <cell r="B3179">
            <v>40</v>
          </cell>
          <cell r="C3179">
            <v>44124</v>
          </cell>
          <cell r="D3179">
            <v>1</v>
          </cell>
          <cell r="E3179" t="str">
            <v>911175246</v>
          </cell>
          <cell r="F3179" t="str">
            <v>ICDN</v>
          </cell>
          <cell r="G3179" t="str">
            <v>TEMP</v>
          </cell>
        </row>
        <row r="3180">
          <cell r="A3180" t="str">
            <v>PCIU9151780</v>
          </cell>
          <cell r="B3180">
            <v>40</v>
          </cell>
          <cell r="C3180">
            <v>44124</v>
          </cell>
          <cell r="D3180">
            <v>1</v>
          </cell>
          <cell r="E3180" t="str">
            <v>WUAT00009800</v>
          </cell>
          <cell r="F3180" t="str">
            <v>ICDN</v>
          </cell>
          <cell r="G3180" t="str">
            <v>TEMP</v>
          </cell>
        </row>
        <row r="3181">
          <cell r="A3181" t="str">
            <v>FSCU8186020</v>
          </cell>
          <cell r="B3181">
            <v>40</v>
          </cell>
          <cell r="C3181">
            <v>44124</v>
          </cell>
          <cell r="D3181">
            <v>1</v>
          </cell>
          <cell r="E3181" t="str">
            <v>MEDUUB927090</v>
          </cell>
          <cell r="F3181" t="str">
            <v>ICDN</v>
          </cell>
          <cell r="G3181" t="str">
            <v>TEMP</v>
          </cell>
        </row>
        <row r="3182">
          <cell r="A3182" t="str">
            <v>TGBU8618808</v>
          </cell>
          <cell r="B3182">
            <v>40</v>
          </cell>
          <cell r="C3182">
            <v>44124</v>
          </cell>
          <cell r="D3182">
            <v>1</v>
          </cell>
          <cell r="E3182" t="str">
            <v>142001484437</v>
          </cell>
          <cell r="F3182" t="str">
            <v>ICDN</v>
          </cell>
          <cell r="G3182" t="str">
            <v>TEMP</v>
          </cell>
        </row>
        <row r="3183">
          <cell r="A3183" t="str">
            <v>CMAU3149733</v>
          </cell>
          <cell r="B3183">
            <v>20</v>
          </cell>
          <cell r="C3183">
            <v>44124</v>
          </cell>
          <cell r="D3183">
            <v>1</v>
          </cell>
          <cell r="E3183" t="str">
            <v>ISB0511171</v>
          </cell>
          <cell r="F3183" t="str">
            <v>ICDN</v>
          </cell>
          <cell r="G3183" t="str">
            <v>TEMP</v>
          </cell>
        </row>
        <row r="3184">
          <cell r="A3184" t="str">
            <v>CMAU1969179</v>
          </cell>
          <cell r="B3184">
            <v>20</v>
          </cell>
          <cell r="C3184">
            <v>44124</v>
          </cell>
          <cell r="D3184">
            <v>1</v>
          </cell>
          <cell r="E3184" t="str">
            <v>QDWL193101</v>
          </cell>
          <cell r="F3184" t="str">
            <v>ICDN</v>
          </cell>
          <cell r="G3184" t="str">
            <v>TEMP</v>
          </cell>
        </row>
        <row r="3185">
          <cell r="A3185" t="str">
            <v>MSDU7113781</v>
          </cell>
          <cell r="B3185">
            <v>40</v>
          </cell>
          <cell r="C3185">
            <v>44124</v>
          </cell>
          <cell r="D3185">
            <v>1</v>
          </cell>
          <cell r="E3185" t="str">
            <v>MEDUMG267773</v>
          </cell>
          <cell r="F3185" t="str">
            <v>ICDN</v>
          </cell>
          <cell r="G3185" t="str">
            <v>TEMP</v>
          </cell>
        </row>
        <row r="3186">
          <cell r="A3186" t="str">
            <v>GCXU5096857</v>
          </cell>
          <cell r="B3186">
            <v>40</v>
          </cell>
          <cell r="C3186">
            <v>44124</v>
          </cell>
          <cell r="D3186">
            <v>1</v>
          </cell>
          <cell r="E3186" t="str">
            <v>HUSG00535000</v>
          </cell>
          <cell r="F3186" t="str">
            <v>ICDN</v>
          </cell>
          <cell r="G3186" t="str">
            <v>TEMP</v>
          </cell>
        </row>
        <row r="3187">
          <cell r="A3187" t="str">
            <v>TRHU2638020</v>
          </cell>
          <cell r="B3187">
            <v>20</v>
          </cell>
          <cell r="C3187">
            <v>44124</v>
          </cell>
          <cell r="D3187">
            <v>1</v>
          </cell>
          <cell r="E3187" t="str">
            <v>CNCP987203</v>
          </cell>
          <cell r="F3187" t="str">
            <v>ICDN</v>
          </cell>
          <cell r="G3187" t="str">
            <v>TEMP</v>
          </cell>
        </row>
        <row r="3188">
          <cell r="A3188" t="str">
            <v>GLDU5287553</v>
          </cell>
          <cell r="B3188">
            <v>20</v>
          </cell>
          <cell r="C3188">
            <v>44124</v>
          </cell>
          <cell r="D3188">
            <v>1</v>
          </cell>
          <cell r="E3188" t="str">
            <v>SEL0993575</v>
          </cell>
          <cell r="F3188" t="str">
            <v>ICDN</v>
          </cell>
          <cell r="G3188" t="str">
            <v>TEMP</v>
          </cell>
        </row>
        <row r="3189">
          <cell r="A3189" t="str">
            <v>MSKU2470668</v>
          </cell>
          <cell r="B3189">
            <v>20</v>
          </cell>
          <cell r="C3189">
            <v>44124</v>
          </cell>
          <cell r="D3189">
            <v>1</v>
          </cell>
          <cell r="E3189" t="str">
            <v>911195950</v>
          </cell>
          <cell r="F3189" t="str">
            <v>ICDN</v>
          </cell>
          <cell r="G3189" t="str">
            <v>TEMP</v>
          </cell>
        </row>
        <row r="3190">
          <cell r="A3190" t="str">
            <v>MSKU3342949</v>
          </cell>
          <cell r="B3190">
            <v>20</v>
          </cell>
          <cell r="C3190">
            <v>44124</v>
          </cell>
          <cell r="D3190">
            <v>1</v>
          </cell>
          <cell r="E3190" t="str">
            <v>204963793</v>
          </cell>
          <cell r="F3190" t="str">
            <v>ICDN</v>
          </cell>
          <cell r="G3190" t="str">
            <v>TEMP</v>
          </cell>
        </row>
        <row r="3191">
          <cell r="A3191" t="str">
            <v>BEAU2204525</v>
          </cell>
          <cell r="B3191">
            <v>20</v>
          </cell>
          <cell r="C3191">
            <v>44124</v>
          </cell>
          <cell r="D3191">
            <v>1</v>
          </cell>
          <cell r="E3191" t="str">
            <v>HLCUBEL200703119</v>
          </cell>
          <cell r="F3191" t="str">
            <v>ICDN</v>
          </cell>
          <cell r="G3191" t="str">
            <v>TEMP</v>
          </cell>
        </row>
        <row r="3192">
          <cell r="A3192" t="str">
            <v>CCLU3556910</v>
          </cell>
          <cell r="B3192">
            <v>20</v>
          </cell>
          <cell r="C3192">
            <v>44124</v>
          </cell>
          <cell r="D3192">
            <v>1</v>
          </cell>
          <cell r="E3192" t="str">
            <v>COSU6273561980</v>
          </cell>
          <cell r="F3192" t="str">
            <v>ICDN</v>
          </cell>
          <cell r="G3192" t="str">
            <v>TEMP</v>
          </cell>
        </row>
        <row r="3193">
          <cell r="A3193" t="str">
            <v>CRSU1322137</v>
          </cell>
          <cell r="B3193">
            <v>20</v>
          </cell>
          <cell r="C3193">
            <v>44124</v>
          </cell>
          <cell r="D3193">
            <v>1</v>
          </cell>
          <cell r="E3193" t="str">
            <v>MEDUM3004493</v>
          </cell>
          <cell r="F3193" t="str">
            <v>ICDN</v>
          </cell>
          <cell r="G3193" t="str">
            <v>TEMP</v>
          </cell>
        </row>
        <row r="3194">
          <cell r="A3194" t="str">
            <v>EITU0488985</v>
          </cell>
          <cell r="B3194">
            <v>20</v>
          </cell>
          <cell r="C3194">
            <v>44124</v>
          </cell>
          <cell r="D3194">
            <v>1</v>
          </cell>
          <cell r="E3194" t="str">
            <v>100050288624</v>
          </cell>
          <cell r="F3194" t="str">
            <v>ICDN</v>
          </cell>
          <cell r="G3194" t="str">
            <v>TEMP</v>
          </cell>
        </row>
        <row r="3195">
          <cell r="A3195" t="str">
            <v>TCLU3963445</v>
          </cell>
          <cell r="B3195">
            <v>20</v>
          </cell>
          <cell r="C3195">
            <v>44124</v>
          </cell>
          <cell r="D3195">
            <v>1</v>
          </cell>
          <cell r="E3195" t="str">
            <v>XIA0506050</v>
          </cell>
          <cell r="F3195" t="str">
            <v>ICDN</v>
          </cell>
          <cell r="G3195" t="str">
            <v>TEMP</v>
          </cell>
        </row>
        <row r="3196">
          <cell r="A3196" t="str">
            <v>TGHU1567418</v>
          </cell>
          <cell r="B3196">
            <v>20</v>
          </cell>
          <cell r="C3196">
            <v>44124</v>
          </cell>
          <cell r="D3196">
            <v>1</v>
          </cell>
          <cell r="E3196" t="str">
            <v>BKZD001899</v>
          </cell>
          <cell r="F3196" t="str">
            <v>ICDN</v>
          </cell>
          <cell r="G3196" t="str">
            <v>TEMP</v>
          </cell>
        </row>
        <row r="3197">
          <cell r="A3197" t="str">
            <v>HASU1249756</v>
          </cell>
          <cell r="B3197">
            <v>20</v>
          </cell>
          <cell r="C3197">
            <v>44124</v>
          </cell>
          <cell r="D3197">
            <v>1</v>
          </cell>
          <cell r="E3197" t="str">
            <v>911202903</v>
          </cell>
          <cell r="F3197" t="str">
            <v>ICDN</v>
          </cell>
          <cell r="G3197" t="str">
            <v>TEMP</v>
          </cell>
        </row>
        <row r="3198">
          <cell r="A3198" t="str">
            <v>APZU3715970</v>
          </cell>
          <cell r="B3198">
            <v>20</v>
          </cell>
          <cell r="C3198">
            <v>44124</v>
          </cell>
          <cell r="D3198">
            <v>1</v>
          </cell>
          <cell r="E3198" t="str">
            <v>CDC0117486</v>
          </cell>
          <cell r="F3198" t="str">
            <v>ICDN</v>
          </cell>
          <cell r="G3198" t="str">
            <v>TEMP</v>
          </cell>
        </row>
        <row r="3199">
          <cell r="A3199" t="str">
            <v>MRKU9971145</v>
          </cell>
          <cell r="B3199">
            <v>20</v>
          </cell>
          <cell r="C3199">
            <v>44124</v>
          </cell>
          <cell r="D3199">
            <v>1</v>
          </cell>
          <cell r="E3199" t="str">
            <v>911254235</v>
          </cell>
          <cell r="F3199" t="str">
            <v>ICDN</v>
          </cell>
          <cell r="G3199" t="str">
            <v>TEMP</v>
          </cell>
        </row>
        <row r="3200">
          <cell r="A3200" t="str">
            <v>HLXU1106004</v>
          </cell>
          <cell r="B3200">
            <v>20</v>
          </cell>
          <cell r="C3200">
            <v>44124</v>
          </cell>
          <cell r="D3200">
            <v>1</v>
          </cell>
          <cell r="E3200" t="str">
            <v>HLCUDX3200911358</v>
          </cell>
          <cell r="F3200" t="str">
            <v>ICDN</v>
          </cell>
          <cell r="G3200" t="str">
            <v>TEMP</v>
          </cell>
        </row>
        <row r="3201">
          <cell r="A3201" t="str">
            <v>MAGU5351846</v>
          </cell>
          <cell r="B3201">
            <v>40</v>
          </cell>
          <cell r="C3201">
            <v>44124</v>
          </cell>
          <cell r="D3201">
            <v>1</v>
          </cell>
          <cell r="E3201" t="str">
            <v>MCB0115909</v>
          </cell>
          <cell r="F3201" t="str">
            <v>ICDN</v>
          </cell>
          <cell r="G3201" t="str">
            <v>TEMP</v>
          </cell>
        </row>
        <row r="3202">
          <cell r="A3202" t="str">
            <v>CMAU7993758</v>
          </cell>
          <cell r="B3202">
            <v>40</v>
          </cell>
          <cell r="C3202">
            <v>44124</v>
          </cell>
          <cell r="D3202">
            <v>1</v>
          </cell>
          <cell r="E3202" t="str">
            <v>NAM3982958</v>
          </cell>
          <cell r="F3202" t="str">
            <v>ICDN</v>
          </cell>
          <cell r="G3202" t="str">
            <v>TEMP</v>
          </cell>
        </row>
        <row r="3203">
          <cell r="A3203" t="str">
            <v>PCIU1269669</v>
          </cell>
          <cell r="B3203">
            <v>20</v>
          </cell>
          <cell r="C3203">
            <v>44124</v>
          </cell>
          <cell r="D3203">
            <v>1</v>
          </cell>
          <cell r="E3203" t="str">
            <v>HUA000349800</v>
          </cell>
          <cell r="F3203" t="str">
            <v>ICDN</v>
          </cell>
          <cell r="G3203" t="str">
            <v>TEMP</v>
          </cell>
        </row>
        <row r="3204">
          <cell r="A3204" t="str">
            <v>PCIU1126631</v>
          </cell>
          <cell r="B3204">
            <v>20</v>
          </cell>
          <cell r="C3204">
            <v>44124</v>
          </cell>
          <cell r="D3204">
            <v>1</v>
          </cell>
          <cell r="E3204" t="str">
            <v>NGZT00051600</v>
          </cell>
          <cell r="F3204" t="str">
            <v>ICDN</v>
          </cell>
          <cell r="G3204" t="str">
            <v>TEMP</v>
          </cell>
        </row>
        <row r="3205">
          <cell r="A3205" t="str">
            <v>CMAU1667836</v>
          </cell>
          <cell r="B3205">
            <v>20</v>
          </cell>
          <cell r="C3205">
            <v>44124</v>
          </cell>
          <cell r="D3205">
            <v>1</v>
          </cell>
          <cell r="E3205" t="e">
            <v>#N/A</v>
          </cell>
          <cell r="F3205" t="str">
            <v>ICDN</v>
          </cell>
          <cell r="G3205" t="str">
            <v>TEMP</v>
          </cell>
        </row>
        <row r="3206">
          <cell r="A3206" t="str">
            <v>PCIU1286141</v>
          </cell>
          <cell r="B3206">
            <v>20</v>
          </cell>
          <cell r="C3206">
            <v>44124</v>
          </cell>
          <cell r="D3206">
            <v>1</v>
          </cell>
          <cell r="E3206" t="str">
            <v>BKK001274600</v>
          </cell>
          <cell r="F3206" t="str">
            <v>ICDN</v>
          </cell>
          <cell r="G3206" t="str">
            <v>TEMP</v>
          </cell>
        </row>
        <row r="3207">
          <cell r="A3207" t="str">
            <v>MSKU7649830</v>
          </cell>
          <cell r="B3207">
            <v>20</v>
          </cell>
          <cell r="C3207">
            <v>44124</v>
          </cell>
          <cell r="D3207">
            <v>1</v>
          </cell>
          <cell r="E3207" t="str">
            <v>911214999</v>
          </cell>
          <cell r="F3207" t="str">
            <v>ICDN</v>
          </cell>
          <cell r="G3207" t="str">
            <v>TEMP</v>
          </cell>
        </row>
        <row r="3208">
          <cell r="A3208" t="str">
            <v>CMAU0078976</v>
          </cell>
          <cell r="B3208">
            <v>20</v>
          </cell>
          <cell r="C3208">
            <v>44124</v>
          </cell>
          <cell r="D3208">
            <v>1</v>
          </cell>
          <cell r="E3208" t="str">
            <v>CDC0117486</v>
          </cell>
          <cell r="F3208" t="str">
            <v>ICDN</v>
          </cell>
          <cell r="G3208" t="str">
            <v>TEMP</v>
          </cell>
        </row>
        <row r="3209">
          <cell r="A3209" t="str">
            <v>MSKU3047060</v>
          </cell>
          <cell r="B3209">
            <v>20</v>
          </cell>
          <cell r="C3209">
            <v>44124</v>
          </cell>
          <cell r="D3209">
            <v>1</v>
          </cell>
          <cell r="E3209" t="str">
            <v>911225359</v>
          </cell>
          <cell r="F3209" t="str">
            <v>ICDN</v>
          </cell>
          <cell r="G3209" t="str">
            <v>TEMP</v>
          </cell>
        </row>
        <row r="3210">
          <cell r="A3210" t="str">
            <v>SUDU7844342</v>
          </cell>
          <cell r="B3210">
            <v>20</v>
          </cell>
          <cell r="C3210">
            <v>44124</v>
          </cell>
          <cell r="D3210">
            <v>1</v>
          </cell>
          <cell r="E3210" t="str">
            <v>911180109</v>
          </cell>
          <cell r="F3210" t="str">
            <v>ICDN</v>
          </cell>
          <cell r="G3210" t="str">
            <v>TEMP</v>
          </cell>
        </row>
        <row r="3211">
          <cell r="A3211" t="str">
            <v>CMAU3203238</v>
          </cell>
          <cell r="B3211">
            <v>20</v>
          </cell>
          <cell r="C3211">
            <v>44124</v>
          </cell>
          <cell r="D3211">
            <v>1</v>
          </cell>
          <cell r="E3211" t="str">
            <v>CDC0117486</v>
          </cell>
          <cell r="F3211" t="str">
            <v>ICDN</v>
          </cell>
          <cell r="G3211" t="str">
            <v>TEMP</v>
          </cell>
        </row>
        <row r="3212">
          <cell r="A3212" t="str">
            <v>CMAU3091734</v>
          </cell>
          <cell r="B3212">
            <v>20</v>
          </cell>
          <cell r="C3212">
            <v>44124</v>
          </cell>
          <cell r="D3212">
            <v>1</v>
          </cell>
          <cell r="E3212" t="str">
            <v>CDC0117486</v>
          </cell>
          <cell r="F3212" t="str">
            <v>ICDN</v>
          </cell>
          <cell r="G3212" t="str">
            <v>TEMP</v>
          </cell>
        </row>
        <row r="3213">
          <cell r="A3213" t="str">
            <v>SEGU3695019</v>
          </cell>
          <cell r="B3213">
            <v>20</v>
          </cell>
          <cell r="C3213">
            <v>44124</v>
          </cell>
          <cell r="D3213">
            <v>1</v>
          </cell>
          <cell r="E3213" t="str">
            <v>MEDUSY541048</v>
          </cell>
          <cell r="F3213" t="str">
            <v>ICDN</v>
          </cell>
          <cell r="G3213" t="str">
            <v>TEMP</v>
          </cell>
        </row>
        <row r="3214">
          <cell r="A3214" t="str">
            <v>UACU3426548</v>
          </cell>
          <cell r="B3214">
            <v>20</v>
          </cell>
          <cell r="C3214">
            <v>44124</v>
          </cell>
          <cell r="D3214">
            <v>1</v>
          </cell>
          <cell r="E3214" t="str">
            <v>HLCUANR200705887</v>
          </cell>
          <cell r="F3214" t="str">
            <v>ICDN</v>
          </cell>
          <cell r="G3214" t="str">
            <v>TEMP</v>
          </cell>
        </row>
        <row r="3215">
          <cell r="A3215" t="str">
            <v>TCLU2165121</v>
          </cell>
          <cell r="B3215">
            <v>20</v>
          </cell>
          <cell r="C3215">
            <v>44124</v>
          </cell>
          <cell r="D3215">
            <v>1</v>
          </cell>
          <cell r="E3215" t="str">
            <v>HLCUDX3200952250</v>
          </cell>
          <cell r="F3215" t="str">
            <v>ICDN</v>
          </cell>
          <cell r="G3215" t="str">
            <v>TEMP</v>
          </cell>
        </row>
        <row r="3216">
          <cell r="A3216" t="str">
            <v>GLDU9918430</v>
          </cell>
          <cell r="B3216">
            <v>20</v>
          </cell>
          <cell r="C3216">
            <v>44124</v>
          </cell>
          <cell r="D3216">
            <v>1</v>
          </cell>
          <cell r="E3216" t="str">
            <v>ANT1353312</v>
          </cell>
          <cell r="F3216" t="str">
            <v>ICDN</v>
          </cell>
          <cell r="G3216" t="str">
            <v>TEMP</v>
          </cell>
        </row>
        <row r="3217">
          <cell r="A3217" t="str">
            <v>TCKU2527455</v>
          </cell>
          <cell r="B3217">
            <v>20</v>
          </cell>
          <cell r="C3217">
            <v>44124</v>
          </cell>
          <cell r="D3217">
            <v>1</v>
          </cell>
          <cell r="E3217" t="str">
            <v>CDC0117486</v>
          </cell>
          <cell r="F3217" t="str">
            <v>ICDN</v>
          </cell>
          <cell r="G3217" t="str">
            <v>TEMP</v>
          </cell>
        </row>
        <row r="3218">
          <cell r="A3218" t="str">
            <v>XINU1279210</v>
          </cell>
          <cell r="B3218">
            <v>20</v>
          </cell>
          <cell r="C3218">
            <v>44124</v>
          </cell>
          <cell r="D3218">
            <v>1</v>
          </cell>
          <cell r="E3218" t="str">
            <v>CDC0117486</v>
          </cell>
          <cell r="F3218" t="str">
            <v>ICDN</v>
          </cell>
          <cell r="G3218" t="str">
            <v>TEMP</v>
          </cell>
        </row>
        <row r="3219">
          <cell r="A3219" t="str">
            <v>TCLU2286041</v>
          </cell>
          <cell r="B3219">
            <v>20</v>
          </cell>
          <cell r="C3219">
            <v>44124</v>
          </cell>
          <cell r="D3219">
            <v>1</v>
          </cell>
          <cell r="E3219" t="str">
            <v>911215765</v>
          </cell>
          <cell r="F3219" t="str">
            <v>ICDN</v>
          </cell>
          <cell r="G3219" t="str">
            <v>TEMP</v>
          </cell>
        </row>
        <row r="3220">
          <cell r="A3220" t="str">
            <v>FCIU4160136</v>
          </cell>
          <cell r="B3220">
            <v>20</v>
          </cell>
          <cell r="C3220">
            <v>44124</v>
          </cell>
          <cell r="D3220">
            <v>1</v>
          </cell>
          <cell r="E3220" t="str">
            <v>MEDUMG194480</v>
          </cell>
          <cell r="F3220" t="str">
            <v>ICDN</v>
          </cell>
          <cell r="G3220" t="str">
            <v>TEMP</v>
          </cell>
        </row>
        <row r="3221">
          <cell r="A3221" t="str">
            <v>OOLU1662842</v>
          </cell>
          <cell r="B3221">
            <v>20</v>
          </cell>
          <cell r="C3221">
            <v>44124</v>
          </cell>
          <cell r="D3221">
            <v>1</v>
          </cell>
          <cell r="E3221" t="str">
            <v>OOLU2646891320</v>
          </cell>
          <cell r="F3221" t="str">
            <v>ICDN</v>
          </cell>
          <cell r="G3221" t="str">
            <v>TEMP</v>
          </cell>
        </row>
        <row r="3222">
          <cell r="A3222" t="str">
            <v>GLDU5240237</v>
          </cell>
          <cell r="B3222">
            <v>20</v>
          </cell>
          <cell r="C3222">
            <v>44124</v>
          </cell>
          <cell r="D3222">
            <v>1</v>
          </cell>
          <cell r="E3222" t="str">
            <v>CNCC227744</v>
          </cell>
          <cell r="F3222" t="str">
            <v>ICDN</v>
          </cell>
          <cell r="G3222" t="str">
            <v>TEMP</v>
          </cell>
        </row>
        <row r="3223">
          <cell r="A3223" t="str">
            <v>MSKU3700404</v>
          </cell>
          <cell r="B3223">
            <v>20</v>
          </cell>
          <cell r="C3223">
            <v>44124</v>
          </cell>
          <cell r="D3223">
            <v>1</v>
          </cell>
          <cell r="E3223" t="str">
            <v>911194265</v>
          </cell>
          <cell r="F3223" t="str">
            <v>ICDN</v>
          </cell>
          <cell r="G3223" t="str">
            <v>TEMP</v>
          </cell>
        </row>
        <row r="3224">
          <cell r="A3224" t="str">
            <v>TGHU1129160</v>
          </cell>
          <cell r="B3224">
            <v>20</v>
          </cell>
          <cell r="C3224">
            <v>44124</v>
          </cell>
          <cell r="D3224">
            <v>1</v>
          </cell>
          <cell r="E3224" t="str">
            <v>CNCC229744</v>
          </cell>
          <cell r="F3224" t="str">
            <v>ICDN</v>
          </cell>
          <cell r="G3224" t="str">
            <v>TEMP</v>
          </cell>
        </row>
        <row r="3225">
          <cell r="A3225" t="str">
            <v>ECMU1657656</v>
          </cell>
          <cell r="B3225">
            <v>20</v>
          </cell>
          <cell r="C3225">
            <v>44124</v>
          </cell>
          <cell r="D3225">
            <v>1</v>
          </cell>
          <cell r="E3225" t="str">
            <v>CNCP952994</v>
          </cell>
          <cell r="F3225" t="str">
            <v>ICDN</v>
          </cell>
          <cell r="G3225" t="str">
            <v>TEMP</v>
          </cell>
        </row>
        <row r="3226">
          <cell r="A3226" t="str">
            <v>BEAU2011146</v>
          </cell>
          <cell r="B3226">
            <v>20</v>
          </cell>
          <cell r="C3226">
            <v>44124</v>
          </cell>
          <cell r="D3226">
            <v>1</v>
          </cell>
          <cell r="E3226" t="str">
            <v>SEL0993575</v>
          </cell>
          <cell r="F3226" t="str">
            <v>ICDN</v>
          </cell>
          <cell r="G3226" t="str">
            <v>TEMP</v>
          </cell>
        </row>
        <row r="3227">
          <cell r="A3227" t="str">
            <v>ECMU1673153</v>
          </cell>
          <cell r="B3227">
            <v>20</v>
          </cell>
          <cell r="C3227">
            <v>44124</v>
          </cell>
          <cell r="D3227">
            <v>1</v>
          </cell>
          <cell r="E3227" t="str">
            <v>BKZD001899</v>
          </cell>
          <cell r="F3227" t="str">
            <v>ICDN</v>
          </cell>
          <cell r="G3227" t="str">
            <v>TEMP</v>
          </cell>
        </row>
        <row r="3228">
          <cell r="A3228" t="str">
            <v>CMAU3027988</v>
          </cell>
          <cell r="B3228">
            <v>20</v>
          </cell>
          <cell r="C3228">
            <v>44124</v>
          </cell>
          <cell r="D3228">
            <v>1</v>
          </cell>
          <cell r="E3228" t="str">
            <v>DJA0543756</v>
          </cell>
          <cell r="F3228" t="str">
            <v>ICDN</v>
          </cell>
          <cell r="G3228" t="str">
            <v>TEMP</v>
          </cell>
        </row>
        <row r="3229">
          <cell r="A3229" t="str">
            <v>WECU2060625</v>
          </cell>
          <cell r="B3229">
            <v>20</v>
          </cell>
          <cell r="C3229">
            <v>44124</v>
          </cell>
          <cell r="D3229">
            <v>1</v>
          </cell>
          <cell r="E3229" t="str">
            <v>WECC2028EMB1003</v>
          </cell>
          <cell r="F3229" t="str">
            <v>ICDN</v>
          </cell>
          <cell r="G3229" t="str">
            <v>TEMP</v>
          </cell>
        </row>
        <row r="3230">
          <cell r="A3230" t="str">
            <v>MEDU1914195</v>
          </cell>
          <cell r="B3230">
            <v>20</v>
          </cell>
          <cell r="C3230">
            <v>44124</v>
          </cell>
          <cell r="D3230">
            <v>1</v>
          </cell>
          <cell r="E3230" t="str">
            <v>WECC2042EMB1028</v>
          </cell>
          <cell r="F3230" t="str">
            <v>ICDN</v>
          </cell>
          <cell r="G3230" t="str">
            <v>TEMP</v>
          </cell>
        </row>
        <row r="3231">
          <cell r="A3231" t="str">
            <v>SUDU1363376</v>
          </cell>
          <cell r="B3231">
            <v>20</v>
          </cell>
          <cell r="C3231">
            <v>44124</v>
          </cell>
          <cell r="D3231">
            <v>1</v>
          </cell>
          <cell r="E3231" t="str">
            <v>911195950</v>
          </cell>
          <cell r="F3231" t="str">
            <v>ICDN</v>
          </cell>
          <cell r="G3231" t="str">
            <v>TEMP</v>
          </cell>
        </row>
        <row r="3232">
          <cell r="A3232" t="str">
            <v>MRKU6739500</v>
          </cell>
          <cell r="B3232">
            <v>20</v>
          </cell>
          <cell r="C3232">
            <v>44124</v>
          </cell>
          <cell r="D3232">
            <v>1</v>
          </cell>
          <cell r="E3232" t="str">
            <v>911202903</v>
          </cell>
          <cell r="F3232" t="str">
            <v>ICDN</v>
          </cell>
          <cell r="G3232" t="str">
            <v>TEMP</v>
          </cell>
        </row>
        <row r="3233">
          <cell r="A3233" t="str">
            <v>TCLU9434243</v>
          </cell>
          <cell r="B3233">
            <v>40</v>
          </cell>
          <cell r="C3233">
            <v>44124</v>
          </cell>
          <cell r="D3233">
            <v>1</v>
          </cell>
          <cell r="E3233" t="str">
            <v>MCB0115909</v>
          </cell>
          <cell r="F3233" t="str">
            <v>ICDN</v>
          </cell>
          <cell r="G3233" t="str">
            <v>TEMP</v>
          </cell>
        </row>
        <row r="3234">
          <cell r="A3234" t="str">
            <v>CMAU7458330</v>
          </cell>
          <cell r="B3234">
            <v>40</v>
          </cell>
          <cell r="C3234">
            <v>44124</v>
          </cell>
          <cell r="D3234">
            <v>1</v>
          </cell>
          <cell r="E3234" t="str">
            <v>ISB0514940</v>
          </cell>
          <cell r="F3234" t="str">
            <v>ICDN</v>
          </cell>
          <cell r="G3234" t="str">
            <v>TEMP</v>
          </cell>
        </row>
        <row r="3235">
          <cell r="A3235" t="str">
            <v>TCKU6366282</v>
          </cell>
          <cell r="B3235">
            <v>40</v>
          </cell>
          <cell r="C3235">
            <v>44124</v>
          </cell>
          <cell r="D3235">
            <v>1</v>
          </cell>
          <cell r="E3235" t="str">
            <v>CFA0361249</v>
          </cell>
          <cell r="F3235" t="str">
            <v>ICDN</v>
          </cell>
          <cell r="G3235" t="str">
            <v>TEMP</v>
          </cell>
        </row>
        <row r="3236">
          <cell r="A3236" t="str">
            <v>HASU1045330</v>
          </cell>
          <cell r="B3236">
            <v>20</v>
          </cell>
          <cell r="C3236">
            <v>44124</v>
          </cell>
          <cell r="D3236">
            <v>1</v>
          </cell>
          <cell r="E3236" t="str">
            <v>607240238</v>
          </cell>
          <cell r="F3236" t="str">
            <v>ICDN</v>
          </cell>
          <cell r="G3236" t="str">
            <v>TEMP</v>
          </cell>
        </row>
        <row r="3237">
          <cell r="A3237" t="str">
            <v>MRKU6518578</v>
          </cell>
          <cell r="B3237">
            <v>20</v>
          </cell>
          <cell r="C3237">
            <v>44124</v>
          </cell>
          <cell r="D3237">
            <v>1</v>
          </cell>
          <cell r="E3237" t="str">
            <v>911261239</v>
          </cell>
          <cell r="F3237" t="str">
            <v>ICDN</v>
          </cell>
          <cell r="G3237" t="str">
            <v>TEMP</v>
          </cell>
        </row>
        <row r="3238">
          <cell r="A3238" t="str">
            <v>BMOU6123874</v>
          </cell>
          <cell r="B3238">
            <v>40</v>
          </cell>
          <cell r="C3238">
            <v>44124</v>
          </cell>
          <cell r="D3238">
            <v>1</v>
          </cell>
          <cell r="E3238" t="e">
            <v>#N/A</v>
          </cell>
          <cell r="F3238" t="str">
            <v>ICDN</v>
          </cell>
          <cell r="G3238" t="str">
            <v>TEMP</v>
          </cell>
        </row>
        <row r="3239">
          <cell r="A3239" t="str">
            <v>GAOU6455250</v>
          </cell>
          <cell r="B3239">
            <v>40</v>
          </cell>
          <cell r="C3239">
            <v>44124</v>
          </cell>
          <cell r="D3239">
            <v>1</v>
          </cell>
          <cell r="E3239" t="e">
            <v>#N/A</v>
          </cell>
          <cell r="F3239" t="str">
            <v>ICDN</v>
          </cell>
          <cell r="G3239" t="str">
            <v>TEMP</v>
          </cell>
        </row>
        <row r="3240">
          <cell r="A3240" t="str">
            <v>MEDU1480592</v>
          </cell>
          <cell r="B3240">
            <v>20</v>
          </cell>
          <cell r="C3240">
            <v>44124</v>
          </cell>
          <cell r="D3240">
            <v>1</v>
          </cell>
          <cell r="E3240" t="str">
            <v>MEDUT2774585</v>
          </cell>
          <cell r="F3240" t="str">
            <v>ICDN</v>
          </cell>
          <cell r="G3240" t="str">
            <v>TEMP</v>
          </cell>
        </row>
        <row r="3241">
          <cell r="A3241" t="str">
            <v>GCXU2270944</v>
          </cell>
          <cell r="B3241">
            <v>20</v>
          </cell>
          <cell r="C3241">
            <v>44124</v>
          </cell>
          <cell r="D3241">
            <v>1</v>
          </cell>
          <cell r="E3241" t="str">
            <v>NB0IAH853700</v>
          </cell>
          <cell r="F3241" t="str">
            <v>ICDN</v>
          </cell>
          <cell r="G3241" t="str">
            <v>TEMP</v>
          </cell>
        </row>
        <row r="3242">
          <cell r="A3242" t="str">
            <v>TCNU3637913</v>
          </cell>
          <cell r="B3242">
            <v>40</v>
          </cell>
          <cell r="C3242">
            <v>44124</v>
          </cell>
          <cell r="D3242">
            <v>1</v>
          </cell>
          <cell r="E3242" t="str">
            <v>NAM3971563</v>
          </cell>
          <cell r="F3242" t="str">
            <v>ICDN</v>
          </cell>
          <cell r="G3242" t="str">
            <v>TEMP</v>
          </cell>
        </row>
        <row r="3243">
          <cell r="A3243" t="str">
            <v>CMAU1951755</v>
          </cell>
          <cell r="B3243">
            <v>20</v>
          </cell>
          <cell r="C3243">
            <v>44124</v>
          </cell>
          <cell r="D3243">
            <v>1</v>
          </cell>
          <cell r="E3243" t="str">
            <v>GGZ1145562</v>
          </cell>
          <cell r="F3243" t="str">
            <v>ICDN</v>
          </cell>
          <cell r="G3243" t="str">
            <v>TEMP</v>
          </cell>
        </row>
        <row r="3244">
          <cell r="A3244" t="str">
            <v>FCIU4334325</v>
          </cell>
          <cell r="B3244">
            <v>20</v>
          </cell>
          <cell r="C3244">
            <v>44124</v>
          </cell>
          <cell r="D3244">
            <v>1</v>
          </cell>
          <cell r="E3244" t="str">
            <v>MEDUDA890430</v>
          </cell>
          <cell r="F3244" t="str">
            <v>ICDN</v>
          </cell>
          <cell r="G3244" t="str">
            <v>TEMP</v>
          </cell>
        </row>
        <row r="3245">
          <cell r="A3245" t="str">
            <v>BEAU4664617</v>
          </cell>
          <cell r="B3245">
            <v>40</v>
          </cell>
          <cell r="C3245">
            <v>44124</v>
          </cell>
          <cell r="D3245">
            <v>1</v>
          </cell>
          <cell r="E3245" t="str">
            <v>ANT1353872</v>
          </cell>
          <cell r="F3245" t="str">
            <v>ICDN</v>
          </cell>
          <cell r="G3245" t="str">
            <v>TEMP</v>
          </cell>
        </row>
        <row r="3246">
          <cell r="A3246" t="str">
            <v>TEMU7431793</v>
          </cell>
          <cell r="B3246">
            <v>40</v>
          </cell>
          <cell r="C3246">
            <v>44124</v>
          </cell>
          <cell r="D3246">
            <v>1</v>
          </cell>
          <cell r="E3246" t="str">
            <v>NAM3971563</v>
          </cell>
          <cell r="F3246" t="str">
            <v>ICDN</v>
          </cell>
          <cell r="G3246" t="str">
            <v>TEMP</v>
          </cell>
        </row>
        <row r="3247">
          <cell r="A3247" t="str">
            <v>MSKU9681298</v>
          </cell>
          <cell r="B3247">
            <v>40</v>
          </cell>
          <cell r="C3247">
            <v>44124</v>
          </cell>
          <cell r="D3247">
            <v>1</v>
          </cell>
          <cell r="E3247" t="str">
            <v>204506988</v>
          </cell>
          <cell r="F3247" t="str">
            <v>ICDN</v>
          </cell>
          <cell r="G3247" t="str">
            <v>TEMP</v>
          </cell>
        </row>
        <row r="3248">
          <cell r="A3248" t="str">
            <v>TEMU2590468</v>
          </cell>
          <cell r="B3248">
            <v>20</v>
          </cell>
          <cell r="C3248">
            <v>44124</v>
          </cell>
          <cell r="D3248">
            <v>1</v>
          </cell>
          <cell r="E3248" t="str">
            <v>BKZD001899</v>
          </cell>
          <cell r="F3248" t="str">
            <v>ICDN</v>
          </cell>
          <cell r="G3248" t="str">
            <v>TEMP</v>
          </cell>
        </row>
        <row r="3249">
          <cell r="A3249" t="str">
            <v>MSDU1486108</v>
          </cell>
          <cell r="B3249">
            <v>20</v>
          </cell>
          <cell r="C3249">
            <v>44124</v>
          </cell>
          <cell r="D3249">
            <v>1</v>
          </cell>
          <cell r="E3249" t="str">
            <v>MEDUSW080403</v>
          </cell>
          <cell r="F3249" t="str">
            <v>ICDN</v>
          </cell>
          <cell r="G3249" t="str">
            <v>TEMP</v>
          </cell>
        </row>
        <row r="3250">
          <cell r="A3250" t="str">
            <v>CMAU7917444</v>
          </cell>
          <cell r="B3250">
            <v>40</v>
          </cell>
          <cell r="C3250">
            <v>44124</v>
          </cell>
          <cell r="D3250">
            <v>1</v>
          </cell>
          <cell r="E3250" t="str">
            <v>NAM3971563</v>
          </cell>
          <cell r="F3250" t="str">
            <v>ICDN</v>
          </cell>
          <cell r="G3250" t="str">
            <v>TEMP</v>
          </cell>
        </row>
        <row r="3251">
          <cell r="A3251" t="str">
            <v>OOLU9794450</v>
          </cell>
          <cell r="B3251">
            <v>40</v>
          </cell>
          <cell r="C3251">
            <v>44124</v>
          </cell>
          <cell r="D3251">
            <v>1</v>
          </cell>
          <cell r="E3251" t="e">
            <v>#N/A</v>
          </cell>
          <cell r="F3251" t="str">
            <v>ICDN</v>
          </cell>
          <cell r="G3251" t="str">
            <v>TEMP</v>
          </cell>
        </row>
        <row r="3252">
          <cell r="A3252" t="str">
            <v>WEDU1616837</v>
          </cell>
          <cell r="B3252">
            <v>20</v>
          </cell>
          <cell r="C3252">
            <v>44124</v>
          </cell>
          <cell r="D3252">
            <v>1</v>
          </cell>
          <cell r="E3252" t="str">
            <v>LPL0977094</v>
          </cell>
          <cell r="F3252" t="str">
            <v>ICDN</v>
          </cell>
          <cell r="G3252" t="str">
            <v>TEMP</v>
          </cell>
        </row>
        <row r="3253">
          <cell r="A3253" t="str">
            <v>MRKU7296114</v>
          </cell>
          <cell r="B3253">
            <v>20</v>
          </cell>
          <cell r="C3253">
            <v>44124</v>
          </cell>
          <cell r="D3253">
            <v>1</v>
          </cell>
          <cell r="E3253" t="str">
            <v>204961465</v>
          </cell>
          <cell r="F3253" t="str">
            <v>ICDN</v>
          </cell>
          <cell r="G3253" t="str">
            <v>TEMP</v>
          </cell>
        </row>
        <row r="3254">
          <cell r="A3254" t="str">
            <v>TEMU8382862</v>
          </cell>
          <cell r="B3254">
            <v>40</v>
          </cell>
          <cell r="C3254">
            <v>44124</v>
          </cell>
          <cell r="D3254">
            <v>1</v>
          </cell>
          <cell r="E3254" t="str">
            <v>DXB0517591</v>
          </cell>
          <cell r="F3254" t="str">
            <v>ICDN</v>
          </cell>
          <cell r="G3254" t="str">
            <v>TEMP</v>
          </cell>
        </row>
        <row r="3255">
          <cell r="A3255" t="str">
            <v>CMAU7480539</v>
          </cell>
          <cell r="B3255">
            <v>40</v>
          </cell>
          <cell r="C3255">
            <v>44124</v>
          </cell>
          <cell r="D3255">
            <v>1</v>
          </cell>
          <cell r="E3255" t="str">
            <v>CAD0434943</v>
          </cell>
          <cell r="F3255" t="str">
            <v>ICDN</v>
          </cell>
          <cell r="G3255" t="str">
            <v>TEMP</v>
          </cell>
        </row>
        <row r="3256">
          <cell r="A3256" t="str">
            <v>HASU1546184</v>
          </cell>
          <cell r="B3256">
            <v>20</v>
          </cell>
          <cell r="C3256">
            <v>44124</v>
          </cell>
          <cell r="D3256">
            <v>1</v>
          </cell>
          <cell r="E3256" t="str">
            <v>204700095</v>
          </cell>
          <cell r="F3256" t="str">
            <v>ICDN</v>
          </cell>
          <cell r="G3256" t="str">
            <v>TEMP</v>
          </cell>
        </row>
        <row r="3257">
          <cell r="A3257" t="str">
            <v>GLDU3581168</v>
          </cell>
          <cell r="B3257">
            <v>20</v>
          </cell>
          <cell r="C3257">
            <v>44124</v>
          </cell>
          <cell r="D3257">
            <v>1</v>
          </cell>
          <cell r="E3257" t="str">
            <v>CNBX003105</v>
          </cell>
          <cell r="F3257" t="str">
            <v>ICDN</v>
          </cell>
          <cell r="G3257" t="str">
            <v>TEMP</v>
          </cell>
        </row>
        <row r="3258">
          <cell r="A3258" t="str">
            <v>TCKU1957024</v>
          </cell>
          <cell r="B3258">
            <v>20</v>
          </cell>
          <cell r="C3258">
            <v>44124</v>
          </cell>
          <cell r="D3258">
            <v>1</v>
          </cell>
          <cell r="E3258" t="str">
            <v>205079984</v>
          </cell>
          <cell r="F3258" t="str">
            <v>ICDN</v>
          </cell>
          <cell r="G3258" t="str">
            <v>TEMP</v>
          </cell>
        </row>
        <row r="3259">
          <cell r="A3259" t="str">
            <v>TRHU1642658</v>
          </cell>
          <cell r="B3259">
            <v>20</v>
          </cell>
          <cell r="C3259">
            <v>44124</v>
          </cell>
          <cell r="D3259">
            <v>1</v>
          </cell>
          <cell r="E3259" t="str">
            <v>COSU6276021491</v>
          </cell>
          <cell r="F3259" t="str">
            <v>ICDN</v>
          </cell>
          <cell r="G3259" t="str">
            <v>TEMP</v>
          </cell>
        </row>
        <row r="3260">
          <cell r="A3260" t="str">
            <v>TEMU5331645</v>
          </cell>
          <cell r="B3260">
            <v>20</v>
          </cell>
          <cell r="C3260">
            <v>44124</v>
          </cell>
          <cell r="D3260">
            <v>1</v>
          </cell>
          <cell r="E3260" t="str">
            <v>ISB0514523</v>
          </cell>
          <cell r="F3260" t="str">
            <v>ICDN</v>
          </cell>
          <cell r="G3260" t="str">
            <v>TEMP</v>
          </cell>
        </row>
        <row r="3261">
          <cell r="A3261" t="str">
            <v>SEGU1069802</v>
          </cell>
          <cell r="B3261">
            <v>20</v>
          </cell>
          <cell r="C3261">
            <v>44124</v>
          </cell>
          <cell r="D3261">
            <v>1</v>
          </cell>
          <cell r="E3261" t="str">
            <v>CFA0359871</v>
          </cell>
          <cell r="F3261" t="str">
            <v>ICDN</v>
          </cell>
          <cell r="G3261" t="str">
            <v>TEMP</v>
          </cell>
        </row>
        <row r="3262">
          <cell r="A3262" t="str">
            <v>SEGU5347028</v>
          </cell>
          <cell r="B3262">
            <v>40</v>
          </cell>
          <cell r="C3262">
            <v>44124</v>
          </cell>
          <cell r="D3262">
            <v>1</v>
          </cell>
          <cell r="E3262" t="str">
            <v>NAM3982958</v>
          </cell>
          <cell r="F3262" t="str">
            <v>ICDN</v>
          </cell>
          <cell r="G3262" t="str">
            <v>TEMP</v>
          </cell>
        </row>
        <row r="3263">
          <cell r="A3263" t="str">
            <v>TGBU8777559</v>
          </cell>
          <cell r="B3263">
            <v>40</v>
          </cell>
          <cell r="C3263">
            <v>44124</v>
          </cell>
          <cell r="D3263">
            <v>1</v>
          </cell>
          <cell r="E3263" t="str">
            <v>COSU6273736960W</v>
          </cell>
          <cell r="F3263" t="str">
            <v>ICDN</v>
          </cell>
          <cell r="G3263" t="str">
            <v>TEMP</v>
          </cell>
        </row>
        <row r="3264">
          <cell r="A3264" t="str">
            <v>EITU0110830</v>
          </cell>
          <cell r="B3264">
            <v>20</v>
          </cell>
          <cell r="C3264">
            <v>44124</v>
          </cell>
          <cell r="D3264">
            <v>1</v>
          </cell>
          <cell r="E3264" t="str">
            <v>141000342282</v>
          </cell>
          <cell r="F3264" t="str">
            <v>ICDN</v>
          </cell>
          <cell r="G3264" t="str">
            <v>TEMP</v>
          </cell>
        </row>
        <row r="3265">
          <cell r="A3265" t="str">
            <v>EITU0408568</v>
          </cell>
          <cell r="B3265">
            <v>20</v>
          </cell>
          <cell r="C3265">
            <v>44124</v>
          </cell>
          <cell r="D3265">
            <v>1</v>
          </cell>
          <cell r="E3265" t="str">
            <v>144000168643</v>
          </cell>
          <cell r="F3265" t="str">
            <v>ICDN</v>
          </cell>
          <cell r="G3265" t="str">
            <v>TEMP</v>
          </cell>
        </row>
        <row r="3266">
          <cell r="A3266" t="str">
            <v>MSKU2946693</v>
          </cell>
          <cell r="B3266">
            <v>20</v>
          </cell>
          <cell r="C3266">
            <v>44124</v>
          </cell>
          <cell r="D3266">
            <v>1</v>
          </cell>
          <cell r="E3266" t="str">
            <v>204695108</v>
          </cell>
          <cell r="F3266" t="str">
            <v>ICDN</v>
          </cell>
          <cell r="G3266" t="str">
            <v>TEMP</v>
          </cell>
        </row>
        <row r="3267">
          <cell r="A3267" t="str">
            <v>TLLU2791231</v>
          </cell>
          <cell r="B3267">
            <v>20</v>
          </cell>
          <cell r="C3267">
            <v>44124</v>
          </cell>
          <cell r="D3267">
            <v>1</v>
          </cell>
          <cell r="E3267" t="str">
            <v>CFA0356377</v>
          </cell>
          <cell r="F3267" t="str">
            <v>ICDN</v>
          </cell>
          <cell r="G3267" t="str">
            <v>TEMP</v>
          </cell>
        </row>
        <row r="3268">
          <cell r="A3268" t="str">
            <v>MSKU4277909</v>
          </cell>
          <cell r="B3268">
            <v>20</v>
          </cell>
          <cell r="C3268">
            <v>44124</v>
          </cell>
          <cell r="D3268">
            <v>1</v>
          </cell>
          <cell r="E3268" t="str">
            <v>205330064</v>
          </cell>
          <cell r="F3268" t="str">
            <v>ICDN</v>
          </cell>
          <cell r="G3268" t="str">
            <v>TEMP</v>
          </cell>
        </row>
        <row r="3269">
          <cell r="A3269" t="str">
            <v>SEGU1803270</v>
          </cell>
          <cell r="B3269">
            <v>20</v>
          </cell>
          <cell r="C3269">
            <v>44124</v>
          </cell>
          <cell r="D3269">
            <v>1</v>
          </cell>
          <cell r="E3269" t="str">
            <v>CNWW033738</v>
          </cell>
          <cell r="F3269" t="str">
            <v>ICDN</v>
          </cell>
          <cell r="G3269" t="str">
            <v>TEMP</v>
          </cell>
        </row>
        <row r="3270">
          <cell r="A3270" t="str">
            <v>TRHU3175613</v>
          </cell>
          <cell r="B3270">
            <v>20</v>
          </cell>
          <cell r="C3270">
            <v>44124</v>
          </cell>
          <cell r="D3270">
            <v>1</v>
          </cell>
          <cell r="E3270" t="str">
            <v>HBG1431438</v>
          </cell>
          <cell r="F3270" t="str">
            <v>ICDN</v>
          </cell>
          <cell r="G3270" t="str">
            <v>TEMP</v>
          </cell>
        </row>
        <row r="3271">
          <cell r="A3271" t="str">
            <v>TLLU2758608</v>
          </cell>
          <cell r="B3271">
            <v>20</v>
          </cell>
          <cell r="C3271">
            <v>44124</v>
          </cell>
          <cell r="D3271">
            <v>1</v>
          </cell>
          <cell r="E3271" t="str">
            <v>CFA0360145</v>
          </cell>
          <cell r="F3271" t="str">
            <v>ICDN</v>
          </cell>
          <cell r="G3271" t="str">
            <v>TEMP</v>
          </cell>
        </row>
        <row r="3272">
          <cell r="A3272" t="str">
            <v>MSKU6039875</v>
          </cell>
          <cell r="B3272">
            <v>40</v>
          </cell>
          <cell r="C3272">
            <v>44124</v>
          </cell>
          <cell r="D3272">
            <v>1</v>
          </cell>
          <cell r="E3272" t="e">
            <v>#N/A</v>
          </cell>
          <cell r="F3272" t="str">
            <v>ICDN</v>
          </cell>
          <cell r="G3272" t="str">
            <v>TEMP</v>
          </cell>
        </row>
        <row r="3273">
          <cell r="A3273" t="str">
            <v>MEDU1608533</v>
          </cell>
          <cell r="B3273">
            <v>20</v>
          </cell>
          <cell r="C3273">
            <v>44124</v>
          </cell>
          <cell r="D3273">
            <v>1</v>
          </cell>
          <cell r="E3273" t="str">
            <v>MEDUXM528352</v>
          </cell>
          <cell r="F3273" t="str">
            <v>ICDN</v>
          </cell>
          <cell r="G3273" t="str">
            <v>TEMP</v>
          </cell>
        </row>
        <row r="3274">
          <cell r="A3274" t="str">
            <v>APZU3648378</v>
          </cell>
          <cell r="B3274">
            <v>20</v>
          </cell>
          <cell r="C3274">
            <v>44124</v>
          </cell>
          <cell r="D3274">
            <v>1</v>
          </cell>
          <cell r="E3274" t="str">
            <v>GGZ1145562</v>
          </cell>
          <cell r="F3274" t="str">
            <v>ICDN</v>
          </cell>
          <cell r="G3274" t="str">
            <v>TEMP</v>
          </cell>
        </row>
        <row r="3275">
          <cell r="A3275" t="str">
            <v>BEAU5630571</v>
          </cell>
          <cell r="B3275">
            <v>40</v>
          </cell>
          <cell r="C3275">
            <v>44124</v>
          </cell>
          <cell r="D3275">
            <v>1</v>
          </cell>
          <cell r="E3275" t="str">
            <v>CFA0360239</v>
          </cell>
          <cell r="F3275" t="str">
            <v>ICDN</v>
          </cell>
          <cell r="G3275" t="str">
            <v>TEMP</v>
          </cell>
        </row>
        <row r="3276">
          <cell r="A3276" t="str">
            <v>MEDU3347803</v>
          </cell>
          <cell r="B3276">
            <v>20</v>
          </cell>
          <cell r="C3276">
            <v>44124</v>
          </cell>
          <cell r="D3276">
            <v>1</v>
          </cell>
          <cell r="E3276" t="str">
            <v>MEDUT2788007</v>
          </cell>
          <cell r="F3276" t="str">
            <v>ICDN</v>
          </cell>
          <cell r="G3276" t="str">
            <v>TEMP</v>
          </cell>
        </row>
        <row r="3277">
          <cell r="A3277" t="str">
            <v>GESU3378318</v>
          </cell>
          <cell r="B3277">
            <v>20</v>
          </cell>
          <cell r="C3277">
            <v>44124</v>
          </cell>
          <cell r="D3277">
            <v>1</v>
          </cell>
          <cell r="E3277" t="str">
            <v>MEDUT2776788</v>
          </cell>
          <cell r="F3277" t="str">
            <v>ICDN</v>
          </cell>
          <cell r="G3277" t="str">
            <v>TEMP</v>
          </cell>
        </row>
        <row r="3278">
          <cell r="A3278" t="str">
            <v>MRKU5168177</v>
          </cell>
          <cell r="B3278">
            <v>40</v>
          </cell>
          <cell r="C3278">
            <v>44124</v>
          </cell>
          <cell r="D3278">
            <v>1</v>
          </cell>
          <cell r="E3278" t="str">
            <v>204663435</v>
          </cell>
          <cell r="F3278" t="str">
            <v>ICDN</v>
          </cell>
          <cell r="G3278" t="str">
            <v>TEMP</v>
          </cell>
        </row>
        <row r="3279">
          <cell r="A3279" t="str">
            <v>MRKU8051501</v>
          </cell>
          <cell r="B3279">
            <v>20</v>
          </cell>
          <cell r="C3279">
            <v>44124</v>
          </cell>
          <cell r="D3279">
            <v>1</v>
          </cell>
          <cell r="E3279" t="str">
            <v>204689675</v>
          </cell>
          <cell r="F3279" t="str">
            <v>ICDN</v>
          </cell>
          <cell r="G3279" t="str">
            <v>TEMP</v>
          </cell>
        </row>
        <row r="3280">
          <cell r="A3280" t="str">
            <v>DFSU2209673</v>
          </cell>
          <cell r="B3280">
            <v>20</v>
          </cell>
          <cell r="C3280">
            <v>44124</v>
          </cell>
          <cell r="D3280">
            <v>1</v>
          </cell>
          <cell r="E3280" t="str">
            <v>FSH0205297</v>
          </cell>
          <cell r="F3280" t="str">
            <v>ICDN</v>
          </cell>
          <cell r="G3280" t="str">
            <v>TEMP</v>
          </cell>
        </row>
        <row r="3281">
          <cell r="A3281" t="str">
            <v>MSKU5123301</v>
          </cell>
          <cell r="B3281">
            <v>20</v>
          </cell>
          <cell r="C3281">
            <v>44124</v>
          </cell>
          <cell r="D3281">
            <v>1</v>
          </cell>
          <cell r="E3281" t="str">
            <v>205065149</v>
          </cell>
          <cell r="F3281" t="str">
            <v>ICDN</v>
          </cell>
          <cell r="G3281" t="str">
            <v>TEMP</v>
          </cell>
        </row>
        <row r="3282">
          <cell r="A3282" t="str">
            <v>MEDU5580692</v>
          </cell>
          <cell r="B3282">
            <v>20</v>
          </cell>
          <cell r="C3282">
            <v>44124</v>
          </cell>
          <cell r="D3282">
            <v>1</v>
          </cell>
          <cell r="E3282" t="str">
            <v>MEDUT2776788</v>
          </cell>
          <cell r="F3282" t="str">
            <v>ICDN</v>
          </cell>
          <cell r="G3282" t="str">
            <v>TEMP</v>
          </cell>
        </row>
        <row r="3283">
          <cell r="A3283" t="str">
            <v>TCLU5968512</v>
          </cell>
          <cell r="B3283">
            <v>40</v>
          </cell>
          <cell r="C3283">
            <v>44124</v>
          </cell>
          <cell r="D3283">
            <v>1</v>
          </cell>
          <cell r="E3283" t="str">
            <v>NAM3971563</v>
          </cell>
          <cell r="F3283" t="str">
            <v>ICDN</v>
          </cell>
          <cell r="G3283" t="str">
            <v>TEMP</v>
          </cell>
        </row>
        <row r="3284">
          <cell r="A3284" t="str">
            <v>MSKU7699488</v>
          </cell>
          <cell r="B3284">
            <v>20</v>
          </cell>
          <cell r="C3284">
            <v>44124</v>
          </cell>
          <cell r="D3284">
            <v>1</v>
          </cell>
          <cell r="E3284" t="str">
            <v>204689675</v>
          </cell>
          <cell r="F3284" t="str">
            <v>ICDN</v>
          </cell>
          <cell r="G3284" t="str">
            <v>TEMP</v>
          </cell>
        </row>
        <row r="3285">
          <cell r="A3285" t="str">
            <v>MRKU9540549</v>
          </cell>
          <cell r="B3285">
            <v>20</v>
          </cell>
          <cell r="C3285">
            <v>44124</v>
          </cell>
          <cell r="D3285">
            <v>1</v>
          </cell>
          <cell r="E3285" t="str">
            <v>607253970</v>
          </cell>
          <cell r="F3285" t="str">
            <v>ICDN</v>
          </cell>
          <cell r="G3285" t="str">
            <v>TEMP</v>
          </cell>
        </row>
        <row r="3286">
          <cell r="A3286" t="str">
            <v>MSKU2199793</v>
          </cell>
          <cell r="B3286">
            <v>20</v>
          </cell>
          <cell r="C3286">
            <v>44124</v>
          </cell>
          <cell r="D3286">
            <v>1</v>
          </cell>
          <cell r="E3286" t="str">
            <v>205065149</v>
          </cell>
          <cell r="F3286" t="str">
            <v>ICDN</v>
          </cell>
          <cell r="G3286" t="str">
            <v>TEMP</v>
          </cell>
        </row>
        <row r="3287">
          <cell r="A3287" t="str">
            <v>EITU0614614</v>
          </cell>
          <cell r="B3287">
            <v>20</v>
          </cell>
          <cell r="C3287">
            <v>44124</v>
          </cell>
          <cell r="D3287">
            <v>1</v>
          </cell>
          <cell r="E3287" t="str">
            <v>141088369629</v>
          </cell>
          <cell r="F3287" t="str">
            <v>ICDN</v>
          </cell>
          <cell r="G3287" t="str">
            <v>TEMP</v>
          </cell>
        </row>
        <row r="3288">
          <cell r="A3288" t="str">
            <v>EMCU3899387</v>
          </cell>
          <cell r="B3288">
            <v>20</v>
          </cell>
          <cell r="C3288">
            <v>44124</v>
          </cell>
          <cell r="D3288">
            <v>1</v>
          </cell>
          <cell r="E3288" t="str">
            <v>141000346911</v>
          </cell>
          <cell r="F3288" t="str">
            <v>ICDN</v>
          </cell>
          <cell r="G3288" t="str">
            <v>TEMP</v>
          </cell>
        </row>
        <row r="3289">
          <cell r="A3289" t="str">
            <v>MSKU3135480</v>
          </cell>
          <cell r="B3289">
            <v>20</v>
          </cell>
          <cell r="C3289">
            <v>44124</v>
          </cell>
          <cell r="D3289">
            <v>1</v>
          </cell>
          <cell r="E3289" t="str">
            <v>204815693</v>
          </cell>
          <cell r="F3289" t="str">
            <v>ICDN</v>
          </cell>
          <cell r="G3289" t="str">
            <v>TEMP</v>
          </cell>
        </row>
        <row r="3290">
          <cell r="A3290" t="str">
            <v>SEGU7349082</v>
          </cell>
          <cell r="B3290">
            <v>20</v>
          </cell>
          <cell r="C3290">
            <v>44124</v>
          </cell>
          <cell r="D3290">
            <v>1</v>
          </cell>
          <cell r="E3290" t="str">
            <v>COSU6275782410</v>
          </cell>
          <cell r="F3290" t="str">
            <v>ICDN</v>
          </cell>
          <cell r="G3290" t="str">
            <v>TEMP</v>
          </cell>
        </row>
        <row r="3291">
          <cell r="A3291" t="str">
            <v>MSKU7087040</v>
          </cell>
          <cell r="B3291">
            <v>20</v>
          </cell>
          <cell r="C3291">
            <v>44124</v>
          </cell>
          <cell r="D3291">
            <v>1</v>
          </cell>
          <cell r="E3291" t="str">
            <v>205232383</v>
          </cell>
          <cell r="F3291" t="str">
            <v>ICDN</v>
          </cell>
          <cell r="G3291" t="str">
            <v>TEMP</v>
          </cell>
        </row>
        <row r="3292">
          <cell r="A3292" t="str">
            <v>CSLU2051571</v>
          </cell>
          <cell r="B3292">
            <v>20</v>
          </cell>
          <cell r="C3292">
            <v>44124</v>
          </cell>
          <cell r="D3292">
            <v>1</v>
          </cell>
          <cell r="E3292" t="str">
            <v>COSU6272873310</v>
          </cell>
          <cell r="F3292" t="str">
            <v>ICDN</v>
          </cell>
          <cell r="G3292" t="str">
            <v>TEMP</v>
          </cell>
        </row>
        <row r="3293">
          <cell r="A3293" t="str">
            <v>MRKU9447694</v>
          </cell>
          <cell r="B3293">
            <v>20</v>
          </cell>
          <cell r="C3293">
            <v>44124</v>
          </cell>
          <cell r="D3293">
            <v>1</v>
          </cell>
          <cell r="E3293" t="str">
            <v>205379948</v>
          </cell>
          <cell r="F3293" t="str">
            <v>ICDN</v>
          </cell>
          <cell r="G3293" t="str">
            <v>TEMP</v>
          </cell>
        </row>
        <row r="3294">
          <cell r="A3294" t="str">
            <v>MSKU7990111</v>
          </cell>
          <cell r="B3294">
            <v>20</v>
          </cell>
          <cell r="C3294">
            <v>44124</v>
          </cell>
          <cell r="D3294">
            <v>1</v>
          </cell>
          <cell r="E3294" t="str">
            <v>911153728</v>
          </cell>
          <cell r="F3294" t="str">
            <v>ICDN</v>
          </cell>
          <cell r="G3294" t="str">
            <v>TEMP</v>
          </cell>
        </row>
        <row r="3295">
          <cell r="A3295" t="str">
            <v>TEMU0657644</v>
          </cell>
          <cell r="B3295">
            <v>20</v>
          </cell>
          <cell r="C3295">
            <v>44124</v>
          </cell>
          <cell r="D3295">
            <v>1</v>
          </cell>
          <cell r="E3295" t="str">
            <v>141089042801</v>
          </cell>
          <cell r="F3295" t="str">
            <v>ICDN</v>
          </cell>
          <cell r="G3295" t="str">
            <v>TEMP</v>
          </cell>
        </row>
        <row r="3296">
          <cell r="A3296" t="str">
            <v>BEAU5632682</v>
          </cell>
          <cell r="B3296">
            <v>40</v>
          </cell>
          <cell r="C3296">
            <v>44124</v>
          </cell>
          <cell r="D3296">
            <v>1</v>
          </cell>
          <cell r="E3296" t="str">
            <v>CFA0360239</v>
          </cell>
          <cell r="F3296" t="str">
            <v>ICDN</v>
          </cell>
          <cell r="G3296" t="str">
            <v>TEMP</v>
          </cell>
        </row>
        <row r="3297">
          <cell r="A3297" t="str">
            <v>PONU8250594</v>
          </cell>
          <cell r="B3297">
            <v>40</v>
          </cell>
          <cell r="C3297">
            <v>44124</v>
          </cell>
          <cell r="D3297">
            <v>1</v>
          </cell>
          <cell r="E3297" t="str">
            <v>607254106</v>
          </cell>
          <cell r="F3297" t="str">
            <v>ICDN</v>
          </cell>
          <cell r="G3297" t="str">
            <v>TEMP</v>
          </cell>
        </row>
        <row r="3298">
          <cell r="A3298" t="str">
            <v>MIEU3052531</v>
          </cell>
          <cell r="B3298">
            <v>40</v>
          </cell>
          <cell r="C3298">
            <v>44124</v>
          </cell>
          <cell r="D3298">
            <v>1</v>
          </cell>
          <cell r="E3298" t="e">
            <v>#N/A</v>
          </cell>
          <cell r="F3298" t="str">
            <v>ICDN</v>
          </cell>
          <cell r="G3298" t="str">
            <v>TEMP</v>
          </cell>
        </row>
        <row r="3299">
          <cell r="A3299" t="str">
            <v>TCNU8190854</v>
          </cell>
          <cell r="B3299">
            <v>40</v>
          </cell>
          <cell r="C3299">
            <v>44124</v>
          </cell>
          <cell r="D3299">
            <v>1</v>
          </cell>
          <cell r="E3299" t="str">
            <v>CFA0355831</v>
          </cell>
          <cell r="F3299" t="str">
            <v>ICDN</v>
          </cell>
          <cell r="G3299" t="str">
            <v>TEMP</v>
          </cell>
        </row>
        <row r="3300">
          <cell r="A3300" t="str">
            <v>MRKU7756708</v>
          </cell>
          <cell r="B3300">
            <v>20</v>
          </cell>
          <cell r="C3300">
            <v>44124</v>
          </cell>
          <cell r="D3300">
            <v>1</v>
          </cell>
          <cell r="E3300" t="str">
            <v>205135541</v>
          </cell>
          <cell r="F3300" t="str">
            <v>ICDN</v>
          </cell>
          <cell r="G3300" t="str">
            <v>TEMP</v>
          </cell>
        </row>
        <row r="3301">
          <cell r="A3301" t="str">
            <v>MSKU2852172</v>
          </cell>
          <cell r="B3301">
            <v>20</v>
          </cell>
          <cell r="C3301">
            <v>44124</v>
          </cell>
          <cell r="D3301">
            <v>1</v>
          </cell>
          <cell r="E3301" t="str">
            <v>HSKV19262</v>
          </cell>
          <cell r="F3301" t="str">
            <v>ICDN</v>
          </cell>
          <cell r="G3301" t="str">
            <v>TEMP</v>
          </cell>
        </row>
        <row r="3302">
          <cell r="A3302" t="str">
            <v>DRYU9122701</v>
          </cell>
          <cell r="B3302">
            <v>40</v>
          </cell>
          <cell r="C3302">
            <v>44124</v>
          </cell>
          <cell r="D3302">
            <v>1</v>
          </cell>
          <cell r="E3302" t="str">
            <v>CFA0360239</v>
          </cell>
          <cell r="F3302" t="str">
            <v>ICDN</v>
          </cell>
          <cell r="G3302" t="str">
            <v>TEMP</v>
          </cell>
        </row>
        <row r="3303">
          <cell r="A3303" t="str">
            <v>APZU3949704</v>
          </cell>
          <cell r="B3303">
            <v>20</v>
          </cell>
          <cell r="C3303">
            <v>44124</v>
          </cell>
          <cell r="D3303">
            <v>1</v>
          </cell>
          <cell r="E3303" t="str">
            <v>CFA0361361</v>
          </cell>
          <cell r="F3303" t="str">
            <v>ICDN</v>
          </cell>
          <cell r="G3303" t="str">
            <v>TEMP</v>
          </cell>
        </row>
        <row r="3304">
          <cell r="A3304" t="str">
            <v>CBHU4026725</v>
          </cell>
          <cell r="B3304">
            <v>20</v>
          </cell>
          <cell r="C3304">
            <v>44124</v>
          </cell>
          <cell r="D3304">
            <v>1</v>
          </cell>
          <cell r="E3304" t="str">
            <v>COSU6274249800</v>
          </cell>
          <cell r="F3304" t="str">
            <v>ICDN</v>
          </cell>
          <cell r="G3304" t="str">
            <v>TEMP</v>
          </cell>
        </row>
        <row r="3305">
          <cell r="A3305" t="str">
            <v>CMAU3288868</v>
          </cell>
          <cell r="B3305">
            <v>20</v>
          </cell>
          <cell r="C3305">
            <v>44124</v>
          </cell>
          <cell r="D3305">
            <v>1</v>
          </cell>
          <cell r="E3305" t="str">
            <v>CFA0361361</v>
          </cell>
          <cell r="F3305" t="str">
            <v>ICDN</v>
          </cell>
          <cell r="G3305" t="str">
            <v>TEMP</v>
          </cell>
        </row>
        <row r="3306">
          <cell r="A3306" t="str">
            <v>SEGU2956355</v>
          </cell>
          <cell r="B3306">
            <v>20</v>
          </cell>
          <cell r="C3306">
            <v>44124</v>
          </cell>
          <cell r="D3306">
            <v>1</v>
          </cell>
          <cell r="E3306" t="str">
            <v>MEDUMV804643</v>
          </cell>
          <cell r="F3306" t="str">
            <v>ICDN</v>
          </cell>
          <cell r="G3306" t="str">
            <v>TEMP</v>
          </cell>
        </row>
        <row r="3307">
          <cell r="A3307" t="str">
            <v>MSKU1303352</v>
          </cell>
          <cell r="B3307">
            <v>40</v>
          </cell>
          <cell r="C3307">
            <v>44124</v>
          </cell>
          <cell r="D3307">
            <v>1</v>
          </cell>
          <cell r="E3307" t="str">
            <v>IBC0632308</v>
          </cell>
          <cell r="F3307" t="str">
            <v>ICDN</v>
          </cell>
          <cell r="G3307" t="str">
            <v>TEMP</v>
          </cell>
        </row>
        <row r="3308">
          <cell r="A3308" t="str">
            <v>CAIU8928522</v>
          </cell>
          <cell r="B3308">
            <v>40</v>
          </cell>
          <cell r="C3308">
            <v>44124</v>
          </cell>
          <cell r="D3308">
            <v>1</v>
          </cell>
          <cell r="E3308" t="str">
            <v>CFA0360239</v>
          </cell>
          <cell r="F3308" t="str">
            <v>ICDN</v>
          </cell>
          <cell r="G3308" t="str">
            <v>TEMP</v>
          </cell>
        </row>
        <row r="3309">
          <cell r="A3309" t="str">
            <v>CAIU6470430</v>
          </cell>
          <cell r="B3309">
            <v>20</v>
          </cell>
          <cell r="C3309">
            <v>44124</v>
          </cell>
          <cell r="D3309">
            <v>1</v>
          </cell>
          <cell r="E3309" t="str">
            <v>HUZL00078500</v>
          </cell>
          <cell r="F3309" t="str">
            <v>ICDN</v>
          </cell>
          <cell r="G3309" t="str">
            <v>TEMP</v>
          </cell>
        </row>
        <row r="3310">
          <cell r="A3310" t="str">
            <v>TLLU2389480</v>
          </cell>
          <cell r="B3310">
            <v>20</v>
          </cell>
          <cell r="C3310">
            <v>44124</v>
          </cell>
          <cell r="D3310">
            <v>1</v>
          </cell>
          <cell r="E3310" t="str">
            <v>204960123</v>
          </cell>
          <cell r="F3310" t="str">
            <v>ICDN</v>
          </cell>
          <cell r="G3310" t="str">
            <v>TEMP</v>
          </cell>
        </row>
        <row r="3311">
          <cell r="A3311" t="str">
            <v>MRKU9046984</v>
          </cell>
          <cell r="B3311">
            <v>20</v>
          </cell>
          <cell r="C3311">
            <v>44124</v>
          </cell>
          <cell r="D3311">
            <v>1</v>
          </cell>
          <cell r="E3311" t="str">
            <v>204824552</v>
          </cell>
          <cell r="F3311" t="str">
            <v>ICDN</v>
          </cell>
          <cell r="G3311" t="str">
            <v>TEMP</v>
          </cell>
        </row>
        <row r="3312">
          <cell r="A3312" t="str">
            <v>MAEU6955268</v>
          </cell>
          <cell r="B3312">
            <v>20</v>
          </cell>
          <cell r="C3312">
            <v>44124</v>
          </cell>
          <cell r="D3312">
            <v>1</v>
          </cell>
          <cell r="E3312" t="str">
            <v>204960726</v>
          </cell>
          <cell r="F3312" t="str">
            <v>ICDN</v>
          </cell>
          <cell r="G3312" t="str">
            <v>TEMP</v>
          </cell>
        </row>
        <row r="3313">
          <cell r="A3313" t="str">
            <v>HASU1471784</v>
          </cell>
          <cell r="B3313">
            <v>20</v>
          </cell>
          <cell r="C3313">
            <v>44124</v>
          </cell>
          <cell r="D3313">
            <v>1</v>
          </cell>
          <cell r="E3313" t="str">
            <v>596237191</v>
          </cell>
          <cell r="F3313" t="str">
            <v>ICDN</v>
          </cell>
          <cell r="G3313" t="str">
            <v>TEMP</v>
          </cell>
        </row>
        <row r="3314">
          <cell r="A3314" t="str">
            <v>MSKU2847920</v>
          </cell>
          <cell r="B3314">
            <v>20</v>
          </cell>
          <cell r="C3314">
            <v>44124</v>
          </cell>
          <cell r="D3314">
            <v>1</v>
          </cell>
          <cell r="E3314" t="str">
            <v>607225207</v>
          </cell>
          <cell r="F3314" t="str">
            <v>ICDN</v>
          </cell>
          <cell r="G3314" t="str">
            <v>TEMP</v>
          </cell>
        </row>
        <row r="3315">
          <cell r="A3315" t="str">
            <v>CAXU6675520</v>
          </cell>
          <cell r="B3315">
            <v>20</v>
          </cell>
          <cell r="C3315">
            <v>44124</v>
          </cell>
          <cell r="D3315">
            <v>1</v>
          </cell>
          <cell r="E3315" t="str">
            <v>CFA0359871</v>
          </cell>
          <cell r="F3315" t="str">
            <v>ICDN</v>
          </cell>
          <cell r="G3315" t="str">
            <v>TEMP</v>
          </cell>
        </row>
        <row r="3316">
          <cell r="A3316" t="str">
            <v>CMAU0326244</v>
          </cell>
          <cell r="B3316">
            <v>20</v>
          </cell>
          <cell r="C3316">
            <v>44124</v>
          </cell>
          <cell r="D3316">
            <v>1</v>
          </cell>
          <cell r="E3316" t="str">
            <v>CFA0359871</v>
          </cell>
          <cell r="F3316" t="str">
            <v>ICDN</v>
          </cell>
          <cell r="G3316" t="str">
            <v>TEMP</v>
          </cell>
        </row>
        <row r="3317">
          <cell r="A3317" t="str">
            <v>GESU3741300</v>
          </cell>
          <cell r="B3317">
            <v>20</v>
          </cell>
          <cell r="C3317">
            <v>44124</v>
          </cell>
          <cell r="D3317">
            <v>1</v>
          </cell>
          <cell r="E3317" t="str">
            <v>CFA0359871</v>
          </cell>
          <cell r="F3317" t="str">
            <v>ICDN</v>
          </cell>
          <cell r="G3317" t="str">
            <v>TEMP</v>
          </cell>
        </row>
        <row r="3318">
          <cell r="A3318" t="str">
            <v>CMAU0163321</v>
          </cell>
          <cell r="B3318">
            <v>20</v>
          </cell>
          <cell r="C3318">
            <v>44124</v>
          </cell>
          <cell r="D3318">
            <v>1</v>
          </cell>
          <cell r="E3318" t="str">
            <v>CFA0359871</v>
          </cell>
          <cell r="F3318" t="str">
            <v>ICDN</v>
          </cell>
          <cell r="G3318" t="str">
            <v>TEMP</v>
          </cell>
        </row>
        <row r="3319">
          <cell r="A3319" t="str">
            <v>PCIU1987183</v>
          </cell>
          <cell r="B3319">
            <v>20</v>
          </cell>
          <cell r="C3319">
            <v>44124</v>
          </cell>
          <cell r="D3319">
            <v>1</v>
          </cell>
          <cell r="E3319" t="str">
            <v>BKK001287600</v>
          </cell>
          <cell r="F3319" t="str">
            <v>ICDN</v>
          </cell>
          <cell r="G3319" t="str">
            <v>TEMP</v>
          </cell>
        </row>
        <row r="3320">
          <cell r="A3320" t="str">
            <v>BMOU2576419</v>
          </cell>
          <cell r="B3320">
            <v>20</v>
          </cell>
          <cell r="C3320">
            <v>44124</v>
          </cell>
          <cell r="D3320">
            <v>1</v>
          </cell>
          <cell r="E3320" t="str">
            <v>SZCP00013900</v>
          </cell>
          <cell r="F3320" t="str">
            <v>ICDN</v>
          </cell>
          <cell r="G3320" t="str">
            <v>TEMP</v>
          </cell>
        </row>
        <row r="3321">
          <cell r="A3321" t="str">
            <v>EITU0600380</v>
          </cell>
          <cell r="B3321">
            <v>20</v>
          </cell>
          <cell r="C3321">
            <v>44124</v>
          </cell>
          <cell r="D3321">
            <v>1</v>
          </cell>
          <cell r="E3321" t="str">
            <v>142001566603</v>
          </cell>
          <cell r="F3321" t="str">
            <v>ICDN</v>
          </cell>
          <cell r="G3321" t="str">
            <v>TEMP</v>
          </cell>
        </row>
        <row r="3322">
          <cell r="A3322" t="str">
            <v>CAIU3852698</v>
          </cell>
          <cell r="B3322">
            <v>20</v>
          </cell>
          <cell r="C3322">
            <v>44124</v>
          </cell>
          <cell r="D3322">
            <v>1</v>
          </cell>
          <cell r="E3322" t="str">
            <v>CNSE517948</v>
          </cell>
          <cell r="F3322" t="str">
            <v>ICDN</v>
          </cell>
          <cell r="G3322" t="str">
            <v>TEMP</v>
          </cell>
        </row>
        <row r="3323">
          <cell r="A3323" t="str">
            <v>PCIU8967580</v>
          </cell>
          <cell r="B3323">
            <v>40</v>
          </cell>
          <cell r="C3323">
            <v>44124</v>
          </cell>
          <cell r="D3323">
            <v>1</v>
          </cell>
          <cell r="E3323" t="str">
            <v>TXPT00278400</v>
          </cell>
          <cell r="F3323" t="str">
            <v>ICDN</v>
          </cell>
          <cell r="G3323" t="str">
            <v>TEMP</v>
          </cell>
        </row>
        <row r="3324">
          <cell r="A3324" t="str">
            <v>NYKU3222280</v>
          </cell>
          <cell r="B3324">
            <v>20</v>
          </cell>
          <cell r="C3324">
            <v>44124</v>
          </cell>
          <cell r="D3324">
            <v>1</v>
          </cell>
          <cell r="E3324" t="str">
            <v>HAMA89190300</v>
          </cell>
          <cell r="F3324" t="str">
            <v>ICDN</v>
          </cell>
          <cell r="G3324" t="str">
            <v>TEMP</v>
          </cell>
        </row>
        <row r="3325">
          <cell r="A3325" t="str">
            <v>EGSU3049361</v>
          </cell>
          <cell r="B3325">
            <v>20</v>
          </cell>
          <cell r="C3325">
            <v>44124</v>
          </cell>
          <cell r="D3325">
            <v>1</v>
          </cell>
          <cell r="E3325" t="str">
            <v>149005224526</v>
          </cell>
          <cell r="F3325" t="str">
            <v>ICDN</v>
          </cell>
          <cell r="G3325" t="str">
            <v>TEMP</v>
          </cell>
        </row>
        <row r="3326">
          <cell r="A3326" t="str">
            <v>MEDU1487154</v>
          </cell>
          <cell r="B3326">
            <v>20</v>
          </cell>
          <cell r="C3326">
            <v>44124</v>
          </cell>
          <cell r="D3326">
            <v>1</v>
          </cell>
          <cell r="E3326" t="str">
            <v>MEDUN9291661</v>
          </cell>
          <cell r="F3326" t="str">
            <v>ICDN</v>
          </cell>
          <cell r="G3326" t="str">
            <v>TEMP</v>
          </cell>
        </row>
        <row r="3327">
          <cell r="A3327" t="str">
            <v>CMAU1732778</v>
          </cell>
          <cell r="B3327">
            <v>20</v>
          </cell>
          <cell r="C3327">
            <v>44124</v>
          </cell>
          <cell r="D3327">
            <v>1</v>
          </cell>
          <cell r="E3327" t="str">
            <v>TSYT024321</v>
          </cell>
          <cell r="F3327" t="str">
            <v>ICDN</v>
          </cell>
          <cell r="G3327" t="str">
            <v>TEMP</v>
          </cell>
        </row>
        <row r="3328">
          <cell r="A3328" t="str">
            <v>TEMU2553361</v>
          </cell>
          <cell r="B3328">
            <v>20</v>
          </cell>
          <cell r="C3328">
            <v>44124</v>
          </cell>
          <cell r="D3328">
            <v>1</v>
          </cell>
          <cell r="E3328" t="str">
            <v>CFA0362315</v>
          </cell>
          <cell r="F3328" t="str">
            <v>ICDN</v>
          </cell>
          <cell r="G3328" t="str">
            <v>TEMP</v>
          </cell>
        </row>
        <row r="3329">
          <cell r="A3329" t="str">
            <v>PCIU0238848</v>
          </cell>
          <cell r="B3329">
            <v>20</v>
          </cell>
          <cell r="C3329">
            <v>44124</v>
          </cell>
          <cell r="D3329">
            <v>1</v>
          </cell>
          <cell r="E3329" t="str">
            <v>DLDU00024800</v>
          </cell>
          <cell r="F3329" t="str">
            <v>ICDN</v>
          </cell>
          <cell r="G3329" t="str">
            <v>TEMP</v>
          </cell>
        </row>
        <row r="3330">
          <cell r="A3330" t="str">
            <v>TTNU4018238</v>
          </cell>
          <cell r="B3330">
            <v>40</v>
          </cell>
          <cell r="C3330">
            <v>44124</v>
          </cell>
          <cell r="D3330">
            <v>1</v>
          </cell>
          <cell r="E3330" t="str">
            <v>MEDUUB996970</v>
          </cell>
          <cell r="F3330" t="str">
            <v>ICDN</v>
          </cell>
          <cell r="G3330" t="str">
            <v>TEMP</v>
          </cell>
        </row>
        <row r="3331">
          <cell r="A3331" t="str">
            <v>PCIU1221650</v>
          </cell>
          <cell r="B3331">
            <v>20</v>
          </cell>
          <cell r="C3331">
            <v>44124</v>
          </cell>
          <cell r="D3331">
            <v>1</v>
          </cell>
          <cell r="E3331" t="str">
            <v>HKG000126300</v>
          </cell>
          <cell r="F3331" t="str">
            <v>ICDN</v>
          </cell>
          <cell r="G3331" t="str">
            <v>TEMP</v>
          </cell>
        </row>
        <row r="3332">
          <cell r="A3332" t="str">
            <v>PCIU1515103</v>
          </cell>
          <cell r="B3332">
            <v>20</v>
          </cell>
          <cell r="C3332">
            <v>44124</v>
          </cell>
          <cell r="D3332">
            <v>1</v>
          </cell>
          <cell r="E3332" t="str">
            <v>NKAC00052500</v>
          </cell>
          <cell r="F3332" t="str">
            <v>ICDN</v>
          </cell>
          <cell r="G3332" t="str">
            <v>TEMP</v>
          </cell>
        </row>
        <row r="3333">
          <cell r="A3333" t="str">
            <v>PCIU7982213</v>
          </cell>
          <cell r="B3333">
            <v>20</v>
          </cell>
          <cell r="C3333">
            <v>44124</v>
          </cell>
          <cell r="D3333">
            <v>1</v>
          </cell>
          <cell r="E3333" t="str">
            <v>TXSV01133400</v>
          </cell>
          <cell r="F3333" t="str">
            <v>ICDN</v>
          </cell>
          <cell r="G3333" t="str">
            <v>TEMP</v>
          </cell>
        </row>
        <row r="3334">
          <cell r="A3334" t="str">
            <v>PCIU1666162</v>
          </cell>
          <cell r="B3334">
            <v>20</v>
          </cell>
          <cell r="C3334">
            <v>44124</v>
          </cell>
          <cell r="D3334">
            <v>1</v>
          </cell>
          <cell r="E3334" t="str">
            <v>TAUO00325000</v>
          </cell>
          <cell r="F3334" t="str">
            <v>ICDN</v>
          </cell>
          <cell r="G3334" t="str">
            <v>TEMP</v>
          </cell>
        </row>
        <row r="3335">
          <cell r="A3335" t="str">
            <v>ALLU9472617</v>
          </cell>
          <cell r="B3335">
            <v>40</v>
          </cell>
          <cell r="C3335">
            <v>44124</v>
          </cell>
          <cell r="D3335">
            <v>1</v>
          </cell>
          <cell r="E3335" t="str">
            <v>520000184442</v>
          </cell>
          <cell r="F3335" t="str">
            <v>ICDN</v>
          </cell>
          <cell r="G3335" t="str">
            <v>TEMP</v>
          </cell>
        </row>
        <row r="3336">
          <cell r="A3336" t="str">
            <v>EITU0229243</v>
          </cell>
          <cell r="B3336">
            <v>20</v>
          </cell>
          <cell r="C3336">
            <v>44124</v>
          </cell>
          <cell r="D3336">
            <v>1</v>
          </cell>
          <cell r="E3336" t="str">
            <v>105000074052</v>
          </cell>
          <cell r="F3336" t="str">
            <v>ICDN</v>
          </cell>
          <cell r="G3336" t="str">
            <v>TEMP</v>
          </cell>
        </row>
        <row r="3337">
          <cell r="A3337" t="str">
            <v>PCIU1624640</v>
          </cell>
          <cell r="B3337">
            <v>20</v>
          </cell>
          <cell r="C3337">
            <v>44124</v>
          </cell>
          <cell r="D3337">
            <v>1</v>
          </cell>
          <cell r="E3337" t="str">
            <v>NKAA00085800</v>
          </cell>
          <cell r="F3337" t="str">
            <v>ICDN</v>
          </cell>
          <cell r="G3337" t="str">
            <v>TEMP</v>
          </cell>
        </row>
        <row r="3338">
          <cell r="A3338" t="str">
            <v>EITU0171331</v>
          </cell>
          <cell r="B3338">
            <v>20</v>
          </cell>
          <cell r="C3338">
            <v>44124</v>
          </cell>
          <cell r="D3338">
            <v>1</v>
          </cell>
          <cell r="E3338" t="str">
            <v>156000318576</v>
          </cell>
          <cell r="F3338" t="str">
            <v>ICDN</v>
          </cell>
          <cell r="G3338" t="str">
            <v>TEMP</v>
          </cell>
        </row>
        <row r="3339">
          <cell r="A3339" t="str">
            <v>CXDU1488328</v>
          </cell>
          <cell r="B3339">
            <v>20</v>
          </cell>
          <cell r="C3339">
            <v>44124</v>
          </cell>
          <cell r="D3339">
            <v>1</v>
          </cell>
          <cell r="E3339" t="str">
            <v>MEDUQ3096425</v>
          </cell>
          <cell r="F3339" t="str">
            <v>ICDN</v>
          </cell>
          <cell r="G3339" t="str">
            <v>TEMP</v>
          </cell>
        </row>
        <row r="3340">
          <cell r="A3340" t="str">
            <v>EITU0345330</v>
          </cell>
          <cell r="B3340">
            <v>20</v>
          </cell>
          <cell r="C3340">
            <v>44124</v>
          </cell>
          <cell r="D3340">
            <v>1</v>
          </cell>
          <cell r="E3340" t="str">
            <v>141000333011</v>
          </cell>
          <cell r="F3340" t="str">
            <v>ICDN</v>
          </cell>
          <cell r="G3340" t="str">
            <v>TEMP</v>
          </cell>
        </row>
        <row r="3341">
          <cell r="A3341" t="str">
            <v>PCIU1264179</v>
          </cell>
          <cell r="B3341">
            <v>20</v>
          </cell>
          <cell r="C3341">
            <v>44124</v>
          </cell>
          <cell r="D3341">
            <v>1</v>
          </cell>
          <cell r="E3341" t="str">
            <v>KEL000311300</v>
          </cell>
          <cell r="F3341" t="str">
            <v>ICDN</v>
          </cell>
          <cell r="G3341" t="str">
            <v>TEMP</v>
          </cell>
        </row>
        <row r="3342">
          <cell r="A3342" t="str">
            <v>PCIU1822199</v>
          </cell>
          <cell r="B3342">
            <v>20</v>
          </cell>
          <cell r="C3342">
            <v>44124</v>
          </cell>
          <cell r="D3342">
            <v>1</v>
          </cell>
          <cell r="E3342" t="str">
            <v>TXTS00470200</v>
          </cell>
          <cell r="F3342" t="str">
            <v>ICDN</v>
          </cell>
          <cell r="G3342" t="str">
            <v>TEMP</v>
          </cell>
        </row>
        <row r="3343">
          <cell r="A3343" t="str">
            <v>MEDU2395480</v>
          </cell>
          <cell r="B3343">
            <v>20</v>
          </cell>
          <cell r="C3343">
            <v>44124</v>
          </cell>
          <cell r="D3343">
            <v>1</v>
          </cell>
          <cell r="E3343" t="str">
            <v>MEDUMV797474</v>
          </cell>
          <cell r="F3343" t="str">
            <v>ICDN</v>
          </cell>
          <cell r="G3343" t="str">
            <v>TEMP</v>
          </cell>
        </row>
        <row r="3344">
          <cell r="A3344" t="str">
            <v>PCIU1019166</v>
          </cell>
          <cell r="B3344">
            <v>20</v>
          </cell>
          <cell r="C3344">
            <v>44124</v>
          </cell>
          <cell r="D3344">
            <v>1</v>
          </cell>
          <cell r="E3344" t="str">
            <v>DLTG00102800</v>
          </cell>
          <cell r="F3344" t="str">
            <v>ICDN</v>
          </cell>
          <cell r="G3344" t="str">
            <v>TEMP</v>
          </cell>
        </row>
        <row r="3345">
          <cell r="A3345" t="str">
            <v>PCIU0000504</v>
          </cell>
          <cell r="B3345">
            <v>20</v>
          </cell>
          <cell r="C3345">
            <v>44124</v>
          </cell>
          <cell r="D3345">
            <v>1</v>
          </cell>
          <cell r="E3345" t="str">
            <v>KHH000093100</v>
          </cell>
          <cell r="F3345" t="str">
            <v>ICDN</v>
          </cell>
          <cell r="G3345" t="str">
            <v>TEMP</v>
          </cell>
        </row>
        <row r="3346">
          <cell r="A3346" t="str">
            <v>MSDU1093158</v>
          </cell>
          <cell r="B3346">
            <v>20</v>
          </cell>
          <cell r="C3346">
            <v>44124</v>
          </cell>
          <cell r="D3346">
            <v>1</v>
          </cell>
          <cell r="E3346" t="str">
            <v>MEDUM3008163</v>
          </cell>
          <cell r="F3346" t="str">
            <v>ICDN</v>
          </cell>
          <cell r="G3346" t="str">
            <v>TEMP</v>
          </cell>
        </row>
        <row r="3347">
          <cell r="A3347" t="str">
            <v>GESU1377647</v>
          </cell>
          <cell r="B3347">
            <v>20</v>
          </cell>
          <cell r="C3347">
            <v>44124</v>
          </cell>
          <cell r="D3347">
            <v>1</v>
          </cell>
          <cell r="E3347" t="str">
            <v>BKZD001899</v>
          </cell>
          <cell r="F3347" t="str">
            <v>ICDN</v>
          </cell>
          <cell r="G3347" t="str">
            <v>TEMP</v>
          </cell>
        </row>
        <row r="3348">
          <cell r="A3348" t="str">
            <v>PCIU7989120</v>
          </cell>
          <cell r="B3348">
            <v>20</v>
          </cell>
          <cell r="C3348">
            <v>44124</v>
          </cell>
          <cell r="D3348">
            <v>1</v>
          </cell>
          <cell r="E3348" t="str">
            <v>TXSV01133400</v>
          </cell>
          <cell r="F3348" t="str">
            <v>ICDN</v>
          </cell>
          <cell r="G3348" t="str">
            <v>TEMP</v>
          </cell>
        </row>
        <row r="3349">
          <cell r="A3349" t="str">
            <v>BMOU2030726</v>
          </cell>
          <cell r="B3349">
            <v>20</v>
          </cell>
          <cell r="C3349">
            <v>44124</v>
          </cell>
          <cell r="D3349">
            <v>1</v>
          </cell>
          <cell r="E3349" t="str">
            <v>BKZD001899</v>
          </cell>
          <cell r="F3349" t="str">
            <v>ICDN</v>
          </cell>
          <cell r="G3349" t="str">
            <v>TEMP</v>
          </cell>
        </row>
        <row r="3350">
          <cell r="A3350" t="str">
            <v>EITU0255617</v>
          </cell>
          <cell r="B3350">
            <v>20</v>
          </cell>
          <cell r="C3350">
            <v>44124</v>
          </cell>
          <cell r="D3350">
            <v>1</v>
          </cell>
          <cell r="E3350" t="str">
            <v>141000355392</v>
          </cell>
          <cell r="F3350" t="str">
            <v>ICDN</v>
          </cell>
          <cell r="G3350" t="str">
            <v>TEMP</v>
          </cell>
        </row>
        <row r="3351">
          <cell r="A3351" t="str">
            <v>MSCU6199468</v>
          </cell>
          <cell r="B3351">
            <v>20</v>
          </cell>
          <cell r="C3351">
            <v>44124</v>
          </cell>
          <cell r="D3351">
            <v>1</v>
          </cell>
          <cell r="E3351" t="str">
            <v>MEDUAP673992</v>
          </cell>
          <cell r="F3351" t="str">
            <v>ICDN</v>
          </cell>
          <cell r="G3351" t="str">
            <v>TEMP</v>
          </cell>
        </row>
        <row r="3352">
          <cell r="A3352" t="str">
            <v>TEMU2039310</v>
          </cell>
          <cell r="B3352">
            <v>20</v>
          </cell>
          <cell r="C3352">
            <v>44124</v>
          </cell>
          <cell r="D3352">
            <v>1</v>
          </cell>
          <cell r="E3352" t="str">
            <v>MEDUQ3077243</v>
          </cell>
          <cell r="F3352" t="str">
            <v>ICDN</v>
          </cell>
          <cell r="G3352" t="str">
            <v>TEMP</v>
          </cell>
        </row>
        <row r="3353">
          <cell r="A3353" t="str">
            <v>UACU4124202</v>
          </cell>
          <cell r="B3353">
            <v>20</v>
          </cell>
          <cell r="C3353">
            <v>44124</v>
          </cell>
          <cell r="D3353">
            <v>1</v>
          </cell>
          <cell r="E3353" t="str">
            <v>HLCUZS12009APOY4</v>
          </cell>
          <cell r="F3353" t="str">
            <v>ICDN</v>
          </cell>
          <cell r="G3353" t="str">
            <v>TEMP</v>
          </cell>
        </row>
        <row r="3354">
          <cell r="A3354" t="str">
            <v>MSDU1484337</v>
          </cell>
          <cell r="B3354">
            <v>20</v>
          </cell>
          <cell r="C3354">
            <v>44124</v>
          </cell>
          <cell r="D3354">
            <v>1</v>
          </cell>
          <cell r="E3354" t="str">
            <v>MEDUSW086509</v>
          </cell>
          <cell r="F3354" t="str">
            <v>ICDN</v>
          </cell>
          <cell r="G3354" t="str">
            <v>TEMP</v>
          </cell>
        </row>
        <row r="3355">
          <cell r="A3355" t="str">
            <v>MSCU3892355</v>
          </cell>
          <cell r="B3355">
            <v>20</v>
          </cell>
          <cell r="C3355">
            <v>44124</v>
          </cell>
          <cell r="D3355">
            <v>1</v>
          </cell>
          <cell r="E3355" t="str">
            <v>MEDUM3004493</v>
          </cell>
          <cell r="F3355" t="str">
            <v>ICDN</v>
          </cell>
          <cell r="G3355" t="str">
            <v>TEMP</v>
          </cell>
        </row>
        <row r="3356">
          <cell r="A3356" t="str">
            <v>BSIU2497085</v>
          </cell>
          <cell r="B3356">
            <v>20</v>
          </cell>
          <cell r="C3356">
            <v>44124</v>
          </cell>
          <cell r="D3356">
            <v>1</v>
          </cell>
          <cell r="E3356" t="str">
            <v>149005217503</v>
          </cell>
          <cell r="F3356" t="str">
            <v>ICDN</v>
          </cell>
          <cell r="G3356" t="str">
            <v>TEMP</v>
          </cell>
        </row>
        <row r="3357">
          <cell r="A3357" t="str">
            <v>DFSU1432954</v>
          </cell>
          <cell r="B3357">
            <v>20</v>
          </cell>
          <cell r="C3357">
            <v>44124</v>
          </cell>
          <cell r="D3357">
            <v>1</v>
          </cell>
          <cell r="E3357" t="str">
            <v>140001395551</v>
          </cell>
          <cell r="F3357" t="str">
            <v>ICDN</v>
          </cell>
          <cell r="G3357" t="str">
            <v>TEMP</v>
          </cell>
        </row>
        <row r="3358">
          <cell r="A3358" t="str">
            <v>BEAU4036842</v>
          </cell>
          <cell r="B3358">
            <v>40</v>
          </cell>
          <cell r="C3358">
            <v>44124</v>
          </cell>
          <cell r="D3358">
            <v>1</v>
          </cell>
          <cell r="E3358" t="str">
            <v>MCB0116030</v>
          </cell>
          <cell r="F3358" t="str">
            <v>ICDN</v>
          </cell>
          <cell r="G3358" t="str">
            <v>TEMP</v>
          </cell>
        </row>
        <row r="3359">
          <cell r="A3359" t="str">
            <v>TRHU1514467</v>
          </cell>
          <cell r="B3359">
            <v>20</v>
          </cell>
          <cell r="C3359">
            <v>44124</v>
          </cell>
          <cell r="D3359">
            <v>1</v>
          </cell>
          <cell r="E3359" t="str">
            <v>NNPL00055000</v>
          </cell>
          <cell r="F3359" t="str">
            <v>ICDN</v>
          </cell>
          <cell r="G3359" t="str">
            <v>TEMP</v>
          </cell>
        </row>
        <row r="3360">
          <cell r="A3360" t="str">
            <v>HLBU1038978</v>
          </cell>
          <cell r="B3360">
            <v>20</v>
          </cell>
          <cell r="C3360">
            <v>44124</v>
          </cell>
          <cell r="D3360">
            <v>1</v>
          </cell>
          <cell r="E3360" t="str">
            <v>HLCUZS12009APOY4</v>
          </cell>
          <cell r="F3360" t="str">
            <v>ICDN</v>
          </cell>
          <cell r="G3360" t="str">
            <v>TEMP</v>
          </cell>
        </row>
        <row r="3361">
          <cell r="A3361" t="str">
            <v>MEDU1044670</v>
          </cell>
          <cell r="B3361">
            <v>20</v>
          </cell>
          <cell r="C3361">
            <v>44124</v>
          </cell>
          <cell r="D3361">
            <v>1</v>
          </cell>
          <cell r="E3361" t="str">
            <v>MEDUB7427421</v>
          </cell>
          <cell r="F3361" t="str">
            <v>ICDN</v>
          </cell>
          <cell r="G3361" t="str">
            <v>TEMP</v>
          </cell>
        </row>
        <row r="3362">
          <cell r="A3362" t="str">
            <v>TGBU3050470</v>
          </cell>
          <cell r="B3362">
            <v>20</v>
          </cell>
          <cell r="C3362">
            <v>44124</v>
          </cell>
          <cell r="D3362">
            <v>1</v>
          </cell>
          <cell r="E3362" t="str">
            <v>MEDUT2861994</v>
          </cell>
          <cell r="F3362" t="str">
            <v>ICDN</v>
          </cell>
          <cell r="G3362" t="str">
            <v>TEMP</v>
          </cell>
        </row>
        <row r="3363">
          <cell r="A3363" t="str">
            <v>PCIU9121554</v>
          </cell>
          <cell r="B3363">
            <v>40</v>
          </cell>
          <cell r="C3363">
            <v>44124</v>
          </cell>
          <cell r="D3363">
            <v>1</v>
          </cell>
          <cell r="E3363" t="str">
            <v>HUZL00116100</v>
          </cell>
          <cell r="F3363" t="str">
            <v>ICDN</v>
          </cell>
          <cell r="G3363" t="str">
            <v>TEMP</v>
          </cell>
        </row>
        <row r="3364">
          <cell r="A3364" t="str">
            <v>MSCU2710538</v>
          </cell>
          <cell r="B3364">
            <v>20</v>
          </cell>
          <cell r="C3364">
            <v>44124</v>
          </cell>
          <cell r="D3364">
            <v>1</v>
          </cell>
          <cell r="E3364" t="str">
            <v>MEDUT2776788</v>
          </cell>
          <cell r="F3364" t="str">
            <v>ICDN</v>
          </cell>
          <cell r="G3364" t="str">
            <v>TEMP</v>
          </cell>
        </row>
        <row r="3365">
          <cell r="A3365" t="str">
            <v>ECMU1726886</v>
          </cell>
          <cell r="B3365">
            <v>20</v>
          </cell>
          <cell r="C3365">
            <v>44124</v>
          </cell>
          <cell r="D3365">
            <v>1</v>
          </cell>
          <cell r="E3365" t="str">
            <v>GGZ1145562</v>
          </cell>
          <cell r="F3365" t="str">
            <v>ICDN</v>
          </cell>
          <cell r="G3365" t="str">
            <v>TEMP</v>
          </cell>
        </row>
        <row r="3366">
          <cell r="A3366" t="str">
            <v>DRYU2768351</v>
          </cell>
          <cell r="B3366">
            <v>20</v>
          </cell>
          <cell r="C3366">
            <v>44124</v>
          </cell>
          <cell r="D3366">
            <v>1</v>
          </cell>
          <cell r="E3366" t="str">
            <v>156000313965</v>
          </cell>
          <cell r="F3366" t="str">
            <v>ICDN</v>
          </cell>
          <cell r="G3366" t="str">
            <v>TEMP</v>
          </cell>
        </row>
        <row r="3367">
          <cell r="A3367" t="str">
            <v>MEDU3721045</v>
          </cell>
          <cell r="B3367">
            <v>20</v>
          </cell>
          <cell r="C3367">
            <v>44124</v>
          </cell>
          <cell r="D3367">
            <v>1</v>
          </cell>
          <cell r="E3367" t="str">
            <v>MEDUAL602912</v>
          </cell>
          <cell r="F3367" t="str">
            <v>ICDN</v>
          </cell>
          <cell r="G3367" t="str">
            <v>TEMP</v>
          </cell>
        </row>
        <row r="3368">
          <cell r="A3368" t="str">
            <v>CMAU1604020</v>
          </cell>
          <cell r="B3368">
            <v>20</v>
          </cell>
          <cell r="C3368">
            <v>44124</v>
          </cell>
          <cell r="D3368">
            <v>1</v>
          </cell>
          <cell r="E3368" t="str">
            <v>FSH0205297</v>
          </cell>
          <cell r="F3368" t="str">
            <v>ICDN</v>
          </cell>
          <cell r="G3368" t="str">
            <v>TEMP</v>
          </cell>
        </row>
        <row r="3369">
          <cell r="A3369" t="str">
            <v>MEDU5078719</v>
          </cell>
          <cell r="B3369">
            <v>20</v>
          </cell>
          <cell r="C3369">
            <v>44124</v>
          </cell>
          <cell r="D3369">
            <v>1</v>
          </cell>
          <cell r="E3369" t="str">
            <v>MEDUT2788007</v>
          </cell>
          <cell r="F3369" t="str">
            <v>ICDN</v>
          </cell>
          <cell r="G3369" t="str">
            <v>TEMP</v>
          </cell>
        </row>
        <row r="3370">
          <cell r="A3370" t="str">
            <v>TRHU1210778</v>
          </cell>
          <cell r="B3370">
            <v>20</v>
          </cell>
          <cell r="C3370">
            <v>44124</v>
          </cell>
          <cell r="D3370">
            <v>1</v>
          </cell>
          <cell r="E3370" t="str">
            <v>147000453415</v>
          </cell>
          <cell r="F3370" t="str">
            <v>ICDN</v>
          </cell>
          <cell r="G3370" t="str">
            <v>TEMP</v>
          </cell>
        </row>
        <row r="3371">
          <cell r="A3371" t="str">
            <v>TRHU1911124</v>
          </cell>
          <cell r="B3371">
            <v>20</v>
          </cell>
          <cell r="C3371">
            <v>44124</v>
          </cell>
          <cell r="D3371">
            <v>1</v>
          </cell>
          <cell r="E3371" t="str">
            <v>HLCUSGN2008AWYY4</v>
          </cell>
          <cell r="F3371" t="str">
            <v>ICDN</v>
          </cell>
          <cell r="G3371" t="str">
            <v>TEMP</v>
          </cell>
        </row>
        <row r="3372">
          <cell r="A3372" t="str">
            <v>MEDU2496572</v>
          </cell>
          <cell r="B3372">
            <v>20</v>
          </cell>
          <cell r="C3372">
            <v>44124</v>
          </cell>
          <cell r="D3372">
            <v>1</v>
          </cell>
          <cell r="E3372" t="str">
            <v>MEDUAL602912</v>
          </cell>
          <cell r="F3372" t="str">
            <v>ICDN</v>
          </cell>
          <cell r="G3372" t="str">
            <v>TEMP</v>
          </cell>
        </row>
        <row r="3373">
          <cell r="A3373" t="str">
            <v>CZZU3714847</v>
          </cell>
          <cell r="B3373">
            <v>20</v>
          </cell>
          <cell r="C3373">
            <v>44124</v>
          </cell>
          <cell r="D3373">
            <v>1</v>
          </cell>
          <cell r="E3373" t="str">
            <v>MEDUMV730954</v>
          </cell>
          <cell r="F3373" t="str">
            <v>ICDN</v>
          </cell>
          <cell r="G3373" t="str">
            <v>TEMP</v>
          </cell>
        </row>
        <row r="3374">
          <cell r="A3374" t="str">
            <v>TCNU9541716</v>
          </cell>
          <cell r="B3374">
            <v>40</v>
          </cell>
          <cell r="C3374">
            <v>44124</v>
          </cell>
          <cell r="D3374">
            <v>1</v>
          </cell>
          <cell r="E3374" t="str">
            <v>HBG1429581</v>
          </cell>
          <cell r="F3374" t="str">
            <v>ICDN</v>
          </cell>
          <cell r="G3374" t="str">
            <v>TEMP</v>
          </cell>
        </row>
        <row r="3375">
          <cell r="A3375" t="str">
            <v>PCIU9355212</v>
          </cell>
          <cell r="B3375">
            <v>40</v>
          </cell>
          <cell r="C3375">
            <v>44124</v>
          </cell>
          <cell r="D3375">
            <v>1</v>
          </cell>
          <cell r="E3375" t="str">
            <v>HUPE00055300</v>
          </cell>
          <cell r="F3375" t="str">
            <v>ICDN</v>
          </cell>
          <cell r="G3375" t="str">
            <v>TEMP</v>
          </cell>
        </row>
        <row r="3376">
          <cell r="A3376" t="str">
            <v>EGHU3051827</v>
          </cell>
          <cell r="B3376">
            <v>20</v>
          </cell>
          <cell r="C3376">
            <v>44124</v>
          </cell>
          <cell r="D3376">
            <v>1</v>
          </cell>
          <cell r="E3376" t="str">
            <v>156000321526</v>
          </cell>
          <cell r="F3376" t="str">
            <v>ICDN</v>
          </cell>
          <cell r="G3376" t="str">
            <v>TEMP</v>
          </cell>
        </row>
        <row r="3377">
          <cell r="A3377" t="str">
            <v>TCLU3804865</v>
          </cell>
          <cell r="B3377">
            <v>20</v>
          </cell>
          <cell r="C3377">
            <v>44124</v>
          </cell>
          <cell r="D3377">
            <v>1</v>
          </cell>
          <cell r="E3377" t="str">
            <v>142051697469</v>
          </cell>
          <cell r="F3377" t="str">
            <v>ICDN</v>
          </cell>
          <cell r="G3377" t="str">
            <v>TEMP</v>
          </cell>
        </row>
        <row r="3378">
          <cell r="A3378" t="str">
            <v>PCIU9465647</v>
          </cell>
          <cell r="B3378">
            <v>40</v>
          </cell>
          <cell r="C3378">
            <v>44124</v>
          </cell>
          <cell r="D3378">
            <v>1</v>
          </cell>
          <cell r="E3378" t="str">
            <v>TXPT00278400</v>
          </cell>
          <cell r="F3378" t="str">
            <v>ICDN</v>
          </cell>
          <cell r="G3378" t="str">
            <v>TEMP</v>
          </cell>
        </row>
        <row r="3379">
          <cell r="A3379" t="str">
            <v>BEAU4111714</v>
          </cell>
          <cell r="B3379">
            <v>40</v>
          </cell>
          <cell r="C3379">
            <v>44124</v>
          </cell>
          <cell r="D3379">
            <v>1</v>
          </cell>
          <cell r="E3379" t="str">
            <v>AMC0958997B</v>
          </cell>
          <cell r="F3379" t="str">
            <v>ICDN</v>
          </cell>
          <cell r="G3379" t="str">
            <v>TEMP</v>
          </cell>
        </row>
        <row r="3380">
          <cell r="A3380" t="str">
            <v>APZU3700835</v>
          </cell>
          <cell r="B3380">
            <v>20</v>
          </cell>
          <cell r="C3380">
            <v>44124</v>
          </cell>
          <cell r="D3380">
            <v>1</v>
          </cell>
          <cell r="E3380" t="str">
            <v>GGZ1145562</v>
          </cell>
          <cell r="F3380" t="str">
            <v>ICDN</v>
          </cell>
          <cell r="G3380" t="str">
            <v>TEMP</v>
          </cell>
        </row>
        <row r="3381">
          <cell r="A3381" t="str">
            <v>FCIU2513682</v>
          </cell>
          <cell r="B3381">
            <v>20</v>
          </cell>
          <cell r="C3381">
            <v>44124</v>
          </cell>
          <cell r="D3381">
            <v>1</v>
          </cell>
          <cell r="E3381" t="str">
            <v>QDWL193101</v>
          </cell>
          <cell r="F3381" t="str">
            <v>ICDN</v>
          </cell>
          <cell r="G3381" t="str">
            <v>TEMP</v>
          </cell>
        </row>
        <row r="3382">
          <cell r="A3382" t="str">
            <v>TGHU0578280</v>
          </cell>
          <cell r="B3382">
            <v>20</v>
          </cell>
          <cell r="C3382">
            <v>44124</v>
          </cell>
          <cell r="D3382">
            <v>1</v>
          </cell>
          <cell r="E3382" t="str">
            <v>MEDUT2776788</v>
          </cell>
          <cell r="F3382" t="str">
            <v>ICDN</v>
          </cell>
          <cell r="G3382" t="str">
            <v>TEMP</v>
          </cell>
        </row>
        <row r="3383">
          <cell r="A3383" t="str">
            <v>TGBU3047270</v>
          </cell>
          <cell r="B3383">
            <v>20</v>
          </cell>
          <cell r="C3383">
            <v>44124</v>
          </cell>
          <cell r="D3383">
            <v>1</v>
          </cell>
          <cell r="E3383" t="str">
            <v>MEDUT2927514</v>
          </cell>
          <cell r="F3383" t="str">
            <v>ICDN</v>
          </cell>
          <cell r="G3383" t="str">
            <v>TEMP</v>
          </cell>
        </row>
        <row r="3384">
          <cell r="A3384" t="str">
            <v>ECMU1700520</v>
          </cell>
          <cell r="B3384">
            <v>20</v>
          </cell>
          <cell r="C3384">
            <v>44124</v>
          </cell>
          <cell r="D3384">
            <v>1</v>
          </cell>
          <cell r="E3384" t="str">
            <v>FSH0205297</v>
          </cell>
          <cell r="F3384" t="str">
            <v>ICDN</v>
          </cell>
          <cell r="G3384" t="str">
            <v>TEMP</v>
          </cell>
        </row>
        <row r="3385">
          <cell r="A3385" t="str">
            <v>GLDU9407699</v>
          </cell>
          <cell r="B3385">
            <v>20</v>
          </cell>
          <cell r="C3385">
            <v>44124</v>
          </cell>
          <cell r="D3385">
            <v>1</v>
          </cell>
          <cell r="E3385" t="str">
            <v>156000321585</v>
          </cell>
          <cell r="F3385" t="str">
            <v>ICDN</v>
          </cell>
          <cell r="G3385" t="str">
            <v>TEMP</v>
          </cell>
        </row>
        <row r="3386">
          <cell r="A3386" t="str">
            <v>PCIU0138237</v>
          </cell>
          <cell r="B3386">
            <v>20</v>
          </cell>
          <cell r="C3386">
            <v>44124</v>
          </cell>
          <cell r="D3386">
            <v>1</v>
          </cell>
          <cell r="E3386" t="str">
            <v>TXSV00411400</v>
          </cell>
          <cell r="F3386" t="str">
            <v>ICDN</v>
          </cell>
          <cell r="G3386" t="str">
            <v>TEMP</v>
          </cell>
        </row>
        <row r="3387">
          <cell r="A3387" t="str">
            <v>PCIU1121476</v>
          </cell>
          <cell r="B3387">
            <v>20</v>
          </cell>
          <cell r="C3387">
            <v>44124</v>
          </cell>
          <cell r="D3387">
            <v>1</v>
          </cell>
          <cell r="E3387" t="str">
            <v>PGU000148200</v>
          </cell>
          <cell r="F3387" t="str">
            <v>ICDN</v>
          </cell>
          <cell r="G3387" t="str">
            <v>TEMP</v>
          </cell>
        </row>
        <row r="3388">
          <cell r="A3388" t="str">
            <v>FBIU0401779</v>
          </cell>
          <cell r="B3388">
            <v>20</v>
          </cell>
          <cell r="C3388">
            <v>44124</v>
          </cell>
          <cell r="D3388">
            <v>1</v>
          </cell>
          <cell r="E3388" t="str">
            <v>MEDUSI439960</v>
          </cell>
          <cell r="F3388" t="str">
            <v>ICDN</v>
          </cell>
          <cell r="G3388" t="str">
            <v>TEMP</v>
          </cell>
        </row>
        <row r="3389">
          <cell r="A3389" t="str">
            <v>PCIU1016697</v>
          </cell>
          <cell r="B3389">
            <v>20</v>
          </cell>
          <cell r="C3389">
            <v>44124</v>
          </cell>
          <cell r="D3389">
            <v>1</v>
          </cell>
          <cell r="E3389" t="str">
            <v>TXPT00426000</v>
          </cell>
          <cell r="F3389" t="str">
            <v>ICDN</v>
          </cell>
          <cell r="G3389" t="str">
            <v>TEMP</v>
          </cell>
        </row>
        <row r="3390">
          <cell r="A3390" t="str">
            <v>PCIU1611956</v>
          </cell>
          <cell r="B3390">
            <v>20</v>
          </cell>
          <cell r="C3390">
            <v>44124</v>
          </cell>
          <cell r="D3390">
            <v>1</v>
          </cell>
          <cell r="E3390" t="str">
            <v>BKK001287600</v>
          </cell>
          <cell r="F3390" t="str">
            <v>ICDN</v>
          </cell>
          <cell r="G3390" t="str">
            <v>TEMP</v>
          </cell>
        </row>
        <row r="3391">
          <cell r="A3391" t="str">
            <v>PCIU1343600</v>
          </cell>
          <cell r="B3391">
            <v>20</v>
          </cell>
          <cell r="C3391">
            <v>44124</v>
          </cell>
          <cell r="D3391">
            <v>1</v>
          </cell>
          <cell r="E3391" t="str">
            <v>HUA000349800</v>
          </cell>
          <cell r="F3391" t="str">
            <v>ICDN</v>
          </cell>
          <cell r="G3391" t="str">
            <v>TEMP</v>
          </cell>
        </row>
        <row r="3392">
          <cell r="A3392" t="str">
            <v>CRSU1134612</v>
          </cell>
          <cell r="B3392">
            <v>20</v>
          </cell>
          <cell r="C3392">
            <v>44124</v>
          </cell>
          <cell r="D3392">
            <v>1</v>
          </cell>
          <cell r="E3392" t="str">
            <v>520000188901</v>
          </cell>
          <cell r="F3392" t="str">
            <v>ICDN</v>
          </cell>
          <cell r="G3392" t="str">
            <v>TEMP</v>
          </cell>
        </row>
        <row r="3393">
          <cell r="A3393" t="str">
            <v>CMAU1126488</v>
          </cell>
          <cell r="B3393">
            <v>20</v>
          </cell>
          <cell r="C3393">
            <v>44124</v>
          </cell>
          <cell r="D3393">
            <v>1</v>
          </cell>
          <cell r="E3393" t="str">
            <v>CEI0185427</v>
          </cell>
          <cell r="F3393" t="str">
            <v>ICDN</v>
          </cell>
          <cell r="G3393" t="str">
            <v>TEMP</v>
          </cell>
        </row>
        <row r="3394">
          <cell r="A3394" t="str">
            <v>FCIU4625090</v>
          </cell>
          <cell r="B3394">
            <v>20</v>
          </cell>
          <cell r="C3394">
            <v>44124</v>
          </cell>
          <cell r="D3394">
            <v>1</v>
          </cell>
          <cell r="E3394" t="str">
            <v>MEDUM3008320</v>
          </cell>
          <cell r="F3394" t="str">
            <v>ICDN</v>
          </cell>
          <cell r="G3394" t="str">
            <v>TEMP</v>
          </cell>
        </row>
        <row r="3395">
          <cell r="A3395" t="str">
            <v>CAIU3242289</v>
          </cell>
          <cell r="B3395">
            <v>20</v>
          </cell>
          <cell r="C3395">
            <v>44124</v>
          </cell>
          <cell r="D3395">
            <v>1</v>
          </cell>
          <cell r="E3395" t="str">
            <v>HLCUSGN2008AWYY4</v>
          </cell>
          <cell r="F3395" t="str">
            <v>ICDN</v>
          </cell>
          <cell r="G3395" t="str">
            <v>TEMP</v>
          </cell>
        </row>
        <row r="3396">
          <cell r="A3396" t="str">
            <v>GLDU5689260</v>
          </cell>
          <cell r="B3396">
            <v>20</v>
          </cell>
          <cell r="C3396">
            <v>44124</v>
          </cell>
          <cell r="D3396">
            <v>1</v>
          </cell>
          <cell r="E3396" t="str">
            <v>BKK001287600</v>
          </cell>
          <cell r="F3396" t="str">
            <v>ICDN</v>
          </cell>
          <cell r="G3396" t="str">
            <v>TEMP</v>
          </cell>
        </row>
        <row r="3397">
          <cell r="A3397" t="str">
            <v>PCIU0001630</v>
          </cell>
          <cell r="B3397">
            <v>20</v>
          </cell>
          <cell r="C3397">
            <v>44124</v>
          </cell>
          <cell r="D3397">
            <v>1</v>
          </cell>
          <cell r="E3397" t="str">
            <v>DLDU00023200</v>
          </cell>
          <cell r="F3397" t="str">
            <v>ICDN</v>
          </cell>
          <cell r="G3397" t="str">
            <v>TEMP</v>
          </cell>
        </row>
        <row r="3398">
          <cell r="A3398" t="str">
            <v>PCIU1456593</v>
          </cell>
          <cell r="B3398">
            <v>20</v>
          </cell>
          <cell r="C3398">
            <v>44124</v>
          </cell>
          <cell r="D3398">
            <v>1</v>
          </cell>
          <cell r="E3398" t="str">
            <v>SZPS00372500</v>
          </cell>
          <cell r="F3398" t="str">
            <v>ICDN</v>
          </cell>
          <cell r="G3398" t="str">
            <v>TEMP</v>
          </cell>
        </row>
        <row r="3399">
          <cell r="A3399" t="str">
            <v>CAIU3319610</v>
          </cell>
          <cell r="B3399">
            <v>20</v>
          </cell>
          <cell r="C3399">
            <v>44124</v>
          </cell>
          <cell r="D3399">
            <v>1</v>
          </cell>
          <cell r="E3399" t="str">
            <v>XMXU00130400</v>
          </cell>
          <cell r="F3399" t="str">
            <v>ICDN</v>
          </cell>
          <cell r="G3399" t="str">
            <v>TEMP</v>
          </cell>
        </row>
        <row r="3400">
          <cell r="A3400" t="str">
            <v>MSDU1486495</v>
          </cell>
          <cell r="B3400">
            <v>20</v>
          </cell>
          <cell r="C3400">
            <v>44124</v>
          </cell>
          <cell r="D3400">
            <v>1</v>
          </cell>
          <cell r="E3400" t="str">
            <v>MEDUSW086509</v>
          </cell>
          <cell r="F3400" t="str">
            <v>ICDN</v>
          </cell>
          <cell r="G3400" t="str">
            <v>TEMP</v>
          </cell>
        </row>
        <row r="3401">
          <cell r="A3401" t="str">
            <v>PCIU1064144</v>
          </cell>
          <cell r="B3401">
            <v>20</v>
          </cell>
          <cell r="C3401">
            <v>44124</v>
          </cell>
          <cell r="D3401">
            <v>1</v>
          </cell>
          <cell r="E3401" t="str">
            <v>XMXU00130400</v>
          </cell>
          <cell r="F3401" t="str">
            <v>ICDN</v>
          </cell>
          <cell r="G3401" t="str">
            <v>TEMP</v>
          </cell>
        </row>
        <row r="3402">
          <cell r="A3402" t="str">
            <v>MEDU3858629</v>
          </cell>
          <cell r="B3402">
            <v>20</v>
          </cell>
          <cell r="C3402">
            <v>44124</v>
          </cell>
          <cell r="D3402">
            <v>1</v>
          </cell>
          <cell r="E3402" t="str">
            <v>MEDUM3008338</v>
          </cell>
          <cell r="F3402" t="str">
            <v>ICDN</v>
          </cell>
          <cell r="G3402" t="str">
            <v>TEMP</v>
          </cell>
        </row>
        <row r="3403">
          <cell r="A3403" t="str">
            <v>EGHU3395421</v>
          </cell>
          <cell r="B3403">
            <v>20</v>
          </cell>
          <cell r="C3403">
            <v>44124</v>
          </cell>
          <cell r="D3403">
            <v>1</v>
          </cell>
          <cell r="E3403" t="str">
            <v>106000067739</v>
          </cell>
          <cell r="F3403" t="str">
            <v>ICDN</v>
          </cell>
          <cell r="G3403" t="str">
            <v>TEMP</v>
          </cell>
        </row>
        <row r="3404">
          <cell r="A3404" t="str">
            <v>EITU0537740</v>
          </cell>
          <cell r="B3404">
            <v>20</v>
          </cell>
          <cell r="C3404">
            <v>44124</v>
          </cell>
          <cell r="D3404">
            <v>1</v>
          </cell>
          <cell r="E3404" t="str">
            <v>142001529449</v>
          </cell>
          <cell r="F3404" t="str">
            <v>ICDN</v>
          </cell>
          <cell r="G3404" t="str">
            <v>TEMP</v>
          </cell>
        </row>
        <row r="3405">
          <cell r="A3405" t="str">
            <v>TRHU2576972</v>
          </cell>
          <cell r="B3405">
            <v>20</v>
          </cell>
          <cell r="C3405">
            <v>44124</v>
          </cell>
          <cell r="D3405">
            <v>1</v>
          </cell>
          <cell r="E3405" t="str">
            <v>COP0205382</v>
          </cell>
          <cell r="F3405" t="str">
            <v>ICDN</v>
          </cell>
          <cell r="G3405" t="str">
            <v>TEMP</v>
          </cell>
        </row>
        <row r="3406">
          <cell r="A3406" t="str">
            <v>HLBU2634924</v>
          </cell>
          <cell r="B3406">
            <v>20</v>
          </cell>
          <cell r="C3406">
            <v>44124</v>
          </cell>
          <cell r="D3406">
            <v>1</v>
          </cell>
          <cell r="E3406" t="str">
            <v>HLCUSGN2008AWYY4</v>
          </cell>
          <cell r="F3406" t="str">
            <v>ICDN</v>
          </cell>
          <cell r="G3406" t="str">
            <v>TEMP</v>
          </cell>
        </row>
        <row r="3407">
          <cell r="A3407" t="str">
            <v>EGHU3581690</v>
          </cell>
          <cell r="B3407">
            <v>20</v>
          </cell>
          <cell r="C3407">
            <v>44124</v>
          </cell>
          <cell r="D3407">
            <v>1</v>
          </cell>
          <cell r="E3407" t="str">
            <v>141000355392</v>
          </cell>
          <cell r="F3407" t="str">
            <v>ICDN</v>
          </cell>
          <cell r="G3407" t="str">
            <v>TEMP</v>
          </cell>
        </row>
        <row r="3408">
          <cell r="A3408" t="str">
            <v>DFSU1029595</v>
          </cell>
          <cell r="B3408">
            <v>20</v>
          </cell>
          <cell r="C3408">
            <v>44124</v>
          </cell>
          <cell r="D3408">
            <v>1</v>
          </cell>
          <cell r="E3408" t="str">
            <v>143000337684</v>
          </cell>
          <cell r="F3408" t="str">
            <v>ICDN</v>
          </cell>
          <cell r="G3408" t="str">
            <v>TEMP</v>
          </cell>
        </row>
        <row r="3409">
          <cell r="A3409" t="str">
            <v>EITU0158350</v>
          </cell>
          <cell r="B3409">
            <v>20</v>
          </cell>
          <cell r="C3409">
            <v>44124</v>
          </cell>
          <cell r="D3409">
            <v>1</v>
          </cell>
          <cell r="E3409" t="str">
            <v>141000333011</v>
          </cell>
          <cell r="F3409" t="str">
            <v>ICDN</v>
          </cell>
          <cell r="G3409" t="str">
            <v>TEMP</v>
          </cell>
        </row>
        <row r="3410">
          <cell r="A3410" t="str">
            <v>MRSU4168806</v>
          </cell>
          <cell r="B3410">
            <v>40</v>
          </cell>
          <cell r="C3410">
            <v>44124</v>
          </cell>
          <cell r="D3410">
            <v>1</v>
          </cell>
          <cell r="E3410" t="str">
            <v>911119414</v>
          </cell>
          <cell r="F3410" t="str">
            <v>ICDN</v>
          </cell>
          <cell r="G3410" t="str">
            <v>TEMP</v>
          </cell>
        </row>
        <row r="3411">
          <cell r="A3411" t="str">
            <v>CAAU5271787</v>
          </cell>
          <cell r="B3411">
            <v>40</v>
          </cell>
          <cell r="C3411">
            <v>44124</v>
          </cell>
          <cell r="D3411">
            <v>1</v>
          </cell>
          <cell r="E3411" t="str">
            <v>205223396</v>
          </cell>
          <cell r="F3411" t="str">
            <v>ICDN</v>
          </cell>
          <cell r="G3411" t="str">
            <v>TEMP</v>
          </cell>
        </row>
        <row r="3412">
          <cell r="A3412" t="str">
            <v>TGHU9724452</v>
          </cell>
          <cell r="B3412">
            <v>40</v>
          </cell>
          <cell r="C3412">
            <v>44124</v>
          </cell>
          <cell r="D3412">
            <v>1</v>
          </cell>
          <cell r="E3412" t="str">
            <v>911119414</v>
          </cell>
          <cell r="F3412" t="str">
            <v>ICDN</v>
          </cell>
          <cell r="G3412" t="str">
            <v>TEMP</v>
          </cell>
        </row>
        <row r="3413">
          <cell r="A3413" t="str">
            <v>SUDU8658379</v>
          </cell>
          <cell r="B3413">
            <v>40</v>
          </cell>
          <cell r="C3413">
            <v>44124</v>
          </cell>
          <cell r="D3413">
            <v>1</v>
          </cell>
          <cell r="E3413" t="str">
            <v>204940024</v>
          </cell>
          <cell r="F3413" t="str">
            <v>ICDN</v>
          </cell>
          <cell r="G3413" t="str">
            <v>TEMP</v>
          </cell>
        </row>
        <row r="3414">
          <cell r="A3414" t="str">
            <v>UETU5046238</v>
          </cell>
          <cell r="B3414">
            <v>40</v>
          </cell>
          <cell r="C3414">
            <v>44124</v>
          </cell>
          <cell r="D3414">
            <v>1</v>
          </cell>
          <cell r="E3414" t="str">
            <v>205205855</v>
          </cell>
          <cell r="F3414" t="str">
            <v>ICDN</v>
          </cell>
          <cell r="G3414" t="str">
            <v>TEMP</v>
          </cell>
        </row>
        <row r="3415">
          <cell r="A3415" t="str">
            <v>SUDU6947135</v>
          </cell>
          <cell r="B3415">
            <v>40</v>
          </cell>
          <cell r="C3415">
            <v>44124</v>
          </cell>
          <cell r="D3415">
            <v>1</v>
          </cell>
          <cell r="E3415" t="str">
            <v>911119414</v>
          </cell>
          <cell r="F3415" t="str">
            <v>ICDN</v>
          </cell>
          <cell r="G3415" t="str">
            <v>TEMP</v>
          </cell>
        </row>
        <row r="3416">
          <cell r="A3416" t="str">
            <v>ECMU9538102</v>
          </cell>
          <cell r="B3416">
            <v>40</v>
          </cell>
          <cell r="C3416">
            <v>44124</v>
          </cell>
          <cell r="D3416">
            <v>1</v>
          </cell>
          <cell r="E3416" t="str">
            <v>MEDUUA002861</v>
          </cell>
          <cell r="F3416" t="str">
            <v>ICDN</v>
          </cell>
          <cell r="G3416" t="str">
            <v>TEMP</v>
          </cell>
        </row>
        <row r="3417">
          <cell r="A3417" t="str">
            <v>BEAU5109223</v>
          </cell>
          <cell r="B3417">
            <v>40</v>
          </cell>
          <cell r="C3417">
            <v>44124</v>
          </cell>
          <cell r="D3417">
            <v>1</v>
          </cell>
          <cell r="E3417" t="str">
            <v>205053856</v>
          </cell>
          <cell r="F3417" t="str">
            <v>ICDN</v>
          </cell>
          <cell r="G3417" t="str">
            <v>TEMP</v>
          </cell>
        </row>
        <row r="3418">
          <cell r="A3418" t="str">
            <v>MIEU0011800</v>
          </cell>
          <cell r="B3418">
            <v>40</v>
          </cell>
          <cell r="C3418">
            <v>44124</v>
          </cell>
          <cell r="D3418">
            <v>1</v>
          </cell>
          <cell r="E3418" t="str">
            <v>205329630</v>
          </cell>
          <cell r="F3418" t="str">
            <v>ICDN</v>
          </cell>
          <cell r="G3418" t="str">
            <v>TEMP</v>
          </cell>
        </row>
        <row r="3419">
          <cell r="A3419" t="str">
            <v>MEDU5605893</v>
          </cell>
          <cell r="B3419">
            <v>20</v>
          </cell>
          <cell r="C3419">
            <v>44124</v>
          </cell>
          <cell r="D3419">
            <v>1</v>
          </cell>
          <cell r="E3419" t="str">
            <v>MEDUSI439960</v>
          </cell>
          <cell r="F3419" t="str">
            <v>ICDN</v>
          </cell>
          <cell r="G3419" t="str">
            <v>TEMP</v>
          </cell>
        </row>
        <row r="3420">
          <cell r="A3420" t="str">
            <v>MSDU1546547</v>
          </cell>
          <cell r="B3420">
            <v>20</v>
          </cell>
          <cell r="C3420">
            <v>44124</v>
          </cell>
          <cell r="D3420">
            <v>1</v>
          </cell>
          <cell r="E3420" t="str">
            <v>MEDUSW086509</v>
          </cell>
          <cell r="F3420" t="str">
            <v>ICDN</v>
          </cell>
          <cell r="G3420" t="str">
            <v>TEMP</v>
          </cell>
        </row>
        <row r="3421">
          <cell r="A3421" t="str">
            <v>TGBU5646540</v>
          </cell>
          <cell r="B3421">
            <v>40</v>
          </cell>
          <cell r="C3421">
            <v>44124</v>
          </cell>
          <cell r="D3421">
            <v>1</v>
          </cell>
          <cell r="E3421" t="str">
            <v>MEDUMG401661</v>
          </cell>
          <cell r="F3421" t="str">
            <v>ICDN</v>
          </cell>
          <cell r="G3421" t="str">
            <v>TEMP</v>
          </cell>
        </row>
        <row r="3422">
          <cell r="A3422" t="str">
            <v>MRKU8163986</v>
          </cell>
          <cell r="B3422">
            <v>20</v>
          </cell>
          <cell r="C3422">
            <v>44124</v>
          </cell>
          <cell r="D3422">
            <v>1</v>
          </cell>
          <cell r="E3422" t="str">
            <v>204273623</v>
          </cell>
          <cell r="F3422" t="str">
            <v>ICDN</v>
          </cell>
          <cell r="G3422" t="str">
            <v>TEMP</v>
          </cell>
        </row>
        <row r="3423">
          <cell r="A3423" t="str">
            <v>MSKU4253152</v>
          </cell>
          <cell r="B3423">
            <v>20</v>
          </cell>
          <cell r="C3423">
            <v>44124</v>
          </cell>
          <cell r="D3423">
            <v>1</v>
          </cell>
          <cell r="E3423" t="str">
            <v>HSKV19256</v>
          </cell>
          <cell r="F3423" t="str">
            <v>ICDN</v>
          </cell>
          <cell r="G3423" t="str">
            <v>TEMP</v>
          </cell>
        </row>
        <row r="3424">
          <cell r="A3424" t="str">
            <v>SUDU8834950</v>
          </cell>
          <cell r="B3424">
            <v>40</v>
          </cell>
          <cell r="C3424">
            <v>44124</v>
          </cell>
          <cell r="D3424">
            <v>1</v>
          </cell>
          <cell r="E3424" t="e">
            <v>#N/A</v>
          </cell>
          <cell r="F3424" t="str">
            <v>ICDN</v>
          </cell>
          <cell r="G3424" t="str">
            <v>TEMP</v>
          </cell>
        </row>
        <row r="3425">
          <cell r="A3425" t="str">
            <v>CAAU5051782</v>
          </cell>
          <cell r="B3425">
            <v>40</v>
          </cell>
          <cell r="C3425">
            <v>44124</v>
          </cell>
          <cell r="D3425">
            <v>1</v>
          </cell>
          <cell r="E3425" t="str">
            <v>205053833</v>
          </cell>
          <cell r="F3425" t="str">
            <v>ICDN</v>
          </cell>
          <cell r="G3425" t="str">
            <v>TEMP</v>
          </cell>
        </row>
        <row r="3426">
          <cell r="A3426" t="str">
            <v>TCKU7436487</v>
          </cell>
          <cell r="B3426">
            <v>40</v>
          </cell>
          <cell r="C3426">
            <v>44124</v>
          </cell>
          <cell r="D3426">
            <v>1</v>
          </cell>
          <cell r="E3426" t="str">
            <v>205167288</v>
          </cell>
          <cell r="F3426" t="str">
            <v>ICDN</v>
          </cell>
          <cell r="G3426" t="str">
            <v>TEMP</v>
          </cell>
        </row>
        <row r="3427">
          <cell r="A3427" t="str">
            <v>TGHU9706000</v>
          </cell>
          <cell r="B3427">
            <v>40</v>
          </cell>
          <cell r="C3427">
            <v>44124</v>
          </cell>
          <cell r="D3427">
            <v>1</v>
          </cell>
          <cell r="E3427" t="str">
            <v>205084151</v>
          </cell>
          <cell r="F3427" t="str">
            <v>ICDN</v>
          </cell>
          <cell r="G3427" t="str">
            <v>TEMP</v>
          </cell>
        </row>
        <row r="3428">
          <cell r="A3428" t="str">
            <v>MSKU0626617</v>
          </cell>
          <cell r="B3428">
            <v>40</v>
          </cell>
          <cell r="C3428">
            <v>44124</v>
          </cell>
          <cell r="D3428">
            <v>1</v>
          </cell>
          <cell r="E3428" t="str">
            <v>205036112</v>
          </cell>
          <cell r="F3428" t="str">
            <v>ICDN</v>
          </cell>
          <cell r="G3428" t="str">
            <v>TEMP</v>
          </cell>
        </row>
        <row r="3429">
          <cell r="A3429" t="str">
            <v>MSKU1183323</v>
          </cell>
          <cell r="B3429">
            <v>40</v>
          </cell>
          <cell r="C3429">
            <v>44124</v>
          </cell>
          <cell r="D3429">
            <v>1</v>
          </cell>
          <cell r="E3429" t="str">
            <v>205036112</v>
          </cell>
          <cell r="F3429" t="str">
            <v>ICDN</v>
          </cell>
          <cell r="G3429" t="str">
            <v>TEMP</v>
          </cell>
        </row>
        <row r="3430">
          <cell r="A3430" t="str">
            <v>HASU4916451</v>
          </cell>
          <cell r="B3430">
            <v>40</v>
          </cell>
          <cell r="C3430">
            <v>44124</v>
          </cell>
          <cell r="D3430">
            <v>1</v>
          </cell>
          <cell r="E3430" t="str">
            <v>204765117</v>
          </cell>
          <cell r="F3430" t="str">
            <v>ICDN</v>
          </cell>
          <cell r="G3430" t="str">
            <v>TEMP</v>
          </cell>
        </row>
        <row r="3431">
          <cell r="A3431" t="str">
            <v>MSKU0214667</v>
          </cell>
          <cell r="B3431">
            <v>40</v>
          </cell>
          <cell r="C3431">
            <v>44124</v>
          </cell>
          <cell r="D3431">
            <v>1</v>
          </cell>
          <cell r="E3431" t="str">
            <v>205252515</v>
          </cell>
          <cell r="F3431" t="str">
            <v>ICDN</v>
          </cell>
          <cell r="G3431" t="str">
            <v>TEMP</v>
          </cell>
        </row>
        <row r="3432">
          <cell r="A3432" t="str">
            <v>INKU2693924</v>
          </cell>
          <cell r="B3432">
            <v>40</v>
          </cell>
          <cell r="C3432">
            <v>44124</v>
          </cell>
          <cell r="D3432">
            <v>1</v>
          </cell>
          <cell r="E3432" t="str">
            <v>204990079</v>
          </cell>
          <cell r="F3432" t="str">
            <v>ICDN</v>
          </cell>
          <cell r="G3432" t="str">
            <v>TEMP</v>
          </cell>
        </row>
        <row r="3433">
          <cell r="A3433" t="str">
            <v>MSKU1174384</v>
          </cell>
          <cell r="B3433">
            <v>40</v>
          </cell>
          <cell r="C3433">
            <v>44124</v>
          </cell>
          <cell r="D3433">
            <v>1</v>
          </cell>
          <cell r="E3433" t="e">
            <v>#N/A</v>
          </cell>
          <cell r="F3433" t="str">
            <v>ICDN</v>
          </cell>
          <cell r="G3433" t="str">
            <v>TEMP</v>
          </cell>
        </row>
        <row r="3434">
          <cell r="A3434" t="str">
            <v>MSKU0234323</v>
          </cell>
          <cell r="B3434">
            <v>40</v>
          </cell>
          <cell r="C3434">
            <v>44124</v>
          </cell>
          <cell r="D3434">
            <v>1</v>
          </cell>
          <cell r="E3434" t="str">
            <v>204990079</v>
          </cell>
          <cell r="F3434" t="str">
            <v>ICDN</v>
          </cell>
          <cell r="G3434" t="str">
            <v>TEMP</v>
          </cell>
        </row>
        <row r="3435">
          <cell r="A3435" t="str">
            <v>MSKU0974525</v>
          </cell>
          <cell r="B3435">
            <v>40</v>
          </cell>
          <cell r="C3435">
            <v>44124</v>
          </cell>
          <cell r="D3435">
            <v>1</v>
          </cell>
          <cell r="E3435" t="str">
            <v>204990079</v>
          </cell>
          <cell r="F3435" t="str">
            <v>ICDN</v>
          </cell>
          <cell r="G3435" t="str">
            <v>TEMP</v>
          </cell>
        </row>
        <row r="3436">
          <cell r="A3436" t="str">
            <v>UETU5938907</v>
          </cell>
          <cell r="B3436">
            <v>40</v>
          </cell>
          <cell r="C3436">
            <v>44124</v>
          </cell>
          <cell r="D3436">
            <v>1</v>
          </cell>
          <cell r="E3436" t="str">
            <v>205167281</v>
          </cell>
          <cell r="F3436" t="str">
            <v>ICDN</v>
          </cell>
          <cell r="G3436" t="str">
            <v>TEMP</v>
          </cell>
        </row>
        <row r="3437">
          <cell r="A3437" t="str">
            <v>TCLU5564315</v>
          </cell>
          <cell r="B3437">
            <v>40</v>
          </cell>
          <cell r="C3437">
            <v>44124</v>
          </cell>
          <cell r="D3437">
            <v>1</v>
          </cell>
          <cell r="E3437" t="str">
            <v>205371857</v>
          </cell>
          <cell r="F3437" t="str">
            <v>ICDN</v>
          </cell>
          <cell r="G3437" t="str">
            <v>TEMP</v>
          </cell>
        </row>
        <row r="3438">
          <cell r="A3438" t="str">
            <v>MRKU5104491</v>
          </cell>
          <cell r="B3438">
            <v>40</v>
          </cell>
          <cell r="C3438">
            <v>44124</v>
          </cell>
          <cell r="D3438">
            <v>1</v>
          </cell>
          <cell r="E3438" t="str">
            <v>204765120</v>
          </cell>
          <cell r="F3438" t="str">
            <v>ICDN</v>
          </cell>
          <cell r="G3438" t="str">
            <v>TEMP</v>
          </cell>
        </row>
        <row r="3439">
          <cell r="A3439" t="str">
            <v>SUDU8793830</v>
          </cell>
          <cell r="B3439">
            <v>40</v>
          </cell>
          <cell r="C3439">
            <v>44124</v>
          </cell>
          <cell r="D3439">
            <v>1</v>
          </cell>
          <cell r="E3439" t="str">
            <v>204940024</v>
          </cell>
          <cell r="F3439" t="str">
            <v>ICDN</v>
          </cell>
          <cell r="G3439" t="str">
            <v>TEMP</v>
          </cell>
        </row>
        <row r="3440">
          <cell r="A3440" t="str">
            <v>TCKU6764650</v>
          </cell>
          <cell r="B3440">
            <v>40</v>
          </cell>
          <cell r="C3440">
            <v>44124</v>
          </cell>
          <cell r="D3440">
            <v>1</v>
          </cell>
          <cell r="E3440" t="str">
            <v>204508526</v>
          </cell>
          <cell r="F3440" t="str">
            <v>ICDN</v>
          </cell>
          <cell r="G3440" t="str">
            <v>TEMP</v>
          </cell>
        </row>
        <row r="3441">
          <cell r="A3441" t="str">
            <v>SUDU8601178</v>
          </cell>
          <cell r="B3441">
            <v>40</v>
          </cell>
          <cell r="C3441">
            <v>44124</v>
          </cell>
          <cell r="D3441">
            <v>1</v>
          </cell>
          <cell r="E3441" t="str">
            <v>205167281</v>
          </cell>
          <cell r="F3441" t="str">
            <v>ICDN</v>
          </cell>
          <cell r="G3441" t="str">
            <v>TEMP</v>
          </cell>
        </row>
        <row r="3442">
          <cell r="A3442" t="str">
            <v>MRKU2942253</v>
          </cell>
          <cell r="B3442">
            <v>40</v>
          </cell>
          <cell r="C3442">
            <v>44124</v>
          </cell>
          <cell r="D3442">
            <v>1</v>
          </cell>
          <cell r="E3442" t="str">
            <v>205042320</v>
          </cell>
          <cell r="F3442" t="str">
            <v>ICDN</v>
          </cell>
          <cell r="G3442" t="str">
            <v>TEMP</v>
          </cell>
        </row>
        <row r="3443">
          <cell r="A3443" t="str">
            <v>MEDU8869380</v>
          </cell>
          <cell r="B3443">
            <v>40</v>
          </cell>
          <cell r="C3443">
            <v>44124</v>
          </cell>
          <cell r="D3443">
            <v>1</v>
          </cell>
          <cell r="E3443" t="str">
            <v>MEDUI1910468</v>
          </cell>
          <cell r="F3443" t="str">
            <v>ICDN</v>
          </cell>
          <cell r="G3443" t="str">
            <v>TEMP</v>
          </cell>
        </row>
        <row r="3444">
          <cell r="A3444" t="str">
            <v>APHU6246410</v>
          </cell>
          <cell r="B3444">
            <v>40</v>
          </cell>
          <cell r="C3444">
            <v>44124</v>
          </cell>
          <cell r="D3444">
            <v>1</v>
          </cell>
          <cell r="E3444" t="str">
            <v>EPIRCHNNGB274897</v>
          </cell>
          <cell r="F3444" t="str">
            <v>ICDN</v>
          </cell>
          <cell r="G3444" t="str">
            <v>TEMP</v>
          </cell>
        </row>
        <row r="3445">
          <cell r="A3445" t="str">
            <v>CRSU9322581</v>
          </cell>
          <cell r="B3445">
            <v>40</v>
          </cell>
          <cell r="C3445">
            <v>44124</v>
          </cell>
          <cell r="D3445">
            <v>1</v>
          </cell>
          <cell r="E3445" t="str">
            <v>MEDUDC433023</v>
          </cell>
          <cell r="F3445" t="str">
            <v>ICDN</v>
          </cell>
          <cell r="G3445" t="str">
            <v>TEMP</v>
          </cell>
        </row>
        <row r="3446">
          <cell r="A3446" t="str">
            <v>EITU1958194</v>
          </cell>
          <cell r="B3446">
            <v>40</v>
          </cell>
          <cell r="C3446">
            <v>44124</v>
          </cell>
          <cell r="D3446">
            <v>1</v>
          </cell>
          <cell r="E3446" t="str">
            <v>146000867165</v>
          </cell>
          <cell r="F3446" t="str">
            <v>ICDN</v>
          </cell>
          <cell r="G3446" t="str">
            <v>TEMP</v>
          </cell>
        </row>
        <row r="3447">
          <cell r="A3447" t="str">
            <v>ESPU8042439</v>
          </cell>
          <cell r="B3447">
            <v>40</v>
          </cell>
          <cell r="C3447">
            <v>44124</v>
          </cell>
          <cell r="D3447">
            <v>1</v>
          </cell>
          <cell r="E3447" t="str">
            <v>EPIRCHNNGB274656</v>
          </cell>
          <cell r="F3447" t="str">
            <v>ICDN</v>
          </cell>
          <cell r="G3447" t="str">
            <v>TEMP</v>
          </cell>
        </row>
        <row r="3448">
          <cell r="A3448" t="str">
            <v>MSCU4591253</v>
          </cell>
          <cell r="B3448">
            <v>40</v>
          </cell>
          <cell r="C3448">
            <v>44124</v>
          </cell>
          <cell r="D3448">
            <v>1</v>
          </cell>
          <cell r="E3448" t="str">
            <v>WECC2096MBA1486</v>
          </cell>
          <cell r="F3448" t="str">
            <v>ICDN</v>
          </cell>
          <cell r="G3448" t="str">
            <v>TEMP</v>
          </cell>
        </row>
        <row r="3449">
          <cell r="A3449" t="str">
            <v>CMAU7191644</v>
          </cell>
          <cell r="B3449">
            <v>40</v>
          </cell>
          <cell r="C3449">
            <v>44124</v>
          </cell>
          <cell r="D3449">
            <v>1</v>
          </cell>
          <cell r="E3449" t="str">
            <v>THD0583974</v>
          </cell>
          <cell r="F3449" t="str">
            <v>ICDN</v>
          </cell>
          <cell r="G3449" t="str">
            <v>TEMP</v>
          </cell>
        </row>
        <row r="3450">
          <cell r="A3450" t="str">
            <v>CRXU9276908</v>
          </cell>
          <cell r="B3450">
            <v>40</v>
          </cell>
          <cell r="C3450">
            <v>44124</v>
          </cell>
          <cell r="D3450">
            <v>1</v>
          </cell>
          <cell r="E3450" t="str">
            <v>MEDUUA046710</v>
          </cell>
          <cell r="F3450" t="str">
            <v>ICDN</v>
          </cell>
          <cell r="G3450" t="str">
            <v>TEMP</v>
          </cell>
        </row>
        <row r="3451">
          <cell r="A3451" t="str">
            <v>TCNU3558964</v>
          </cell>
          <cell r="B3451">
            <v>40</v>
          </cell>
          <cell r="C3451">
            <v>44124</v>
          </cell>
          <cell r="D3451">
            <v>1</v>
          </cell>
          <cell r="E3451" t="str">
            <v>MEDUUA058996</v>
          </cell>
          <cell r="F3451" t="str">
            <v>ICDN</v>
          </cell>
          <cell r="G3451" t="str">
            <v>TEMP</v>
          </cell>
        </row>
        <row r="3452">
          <cell r="A3452" t="str">
            <v>BMOU6645800</v>
          </cell>
          <cell r="B3452">
            <v>40</v>
          </cell>
          <cell r="C3452">
            <v>44124</v>
          </cell>
          <cell r="D3452">
            <v>1</v>
          </cell>
          <cell r="E3452" t="str">
            <v>HLCUCA42009ARDQ8</v>
          </cell>
          <cell r="F3452" t="str">
            <v>ICDN</v>
          </cell>
          <cell r="G3452" t="str">
            <v>TEMP</v>
          </cell>
        </row>
        <row r="3453">
          <cell r="A3453" t="str">
            <v>EISU9352759</v>
          </cell>
          <cell r="B3453">
            <v>40</v>
          </cell>
          <cell r="C3453">
            <v>44124</v>
          </cell>
          <cell r="D3453">
            <v>1</v>
          </cell>
          <cell r="E3453" t="str">
            <v>147000603107</v>
          </cell>
          <cell r="F3453" t="str">
            <v>ICDN</v>
          </cell>
          <cell r="G3453" t="str">
            <v>TEMP</v>
          </cell>
        </row>
        <row r="3454">
          <cell r="A3454" t="str">
            <v>DRYU9236068</v>
          </cell>
          <cell r="B3454">
            <v>40</v>
          </cell>
          <cell r="C3454">
            <v>44124</v>
          </cell>
          <cell r="D3454">
            <v>1</v>
          </cell>
          <cell r="E3454" t="str">
            <v>146000842677</v>
          </cell>
          <cell r="F3454" t="str">
            <v>ICDN</v>
          </cell>
          <cell r="G3454" t="str">
            <v>TEMP</v>
          </cell>
        </row>
        <row r="3455">
          <cell r="A3455" t="str">
            <v>EITU1730500</v>
          </cell>
          <cell r="B3455">
            <v>40</v>
          </cell>
          <cell r="C3455">
            <v>44124</v>
          </cell>
          <cell r="D3455">
            <v>1</v>
          </cell>
          <cell r="E3455" t="str">
            <v>149005223660</v>
          </cell>
          <cell r="F3455" t="str">
            <v>ICDN</v>
          </cell>
          <cell r="G3455" t="str">
            <v>TEMP</v>
          </cell>
        </row>
        <row r="3456">
          <cell r="A3456" t="str">
            <v>DRYU9495198</v>
          </cell>
          <cell r="B3456">
            <v>40</v>
          </cell>
          <cell r="C3456">
            <v>44124</v>
          </cell>
          <cell r="D3456">
            <v>1</v>
          </cell>
          <cell r="E3456" t="str">
            <v>149005080907</v>
          </cell>
          <cell r="F3456" t="str">
            <v>ICDN</v>
          </cell>
          <cell r="G3456" t="str">
            <v>TEMP</v>
          </cell>
        </row>
        <row r="3457">
          <cell r="A3457" t="str">
            <v>TGHU9619858</v>
          </cell>
          <cell r="B3457">
            <v>40</v>
          </cell>
          <cell r="C3457">
            <v>44124</v>
          </cell>
          <cell r="D3457">
            <v>1</v>
          </cell>
          <cell r="E3457" t="str">
            <v>MEDUUA056875</v>
          </cell>
          <cell r="F3457" t="str">
            <v>ICDN</v>
          </cell>
          <cell r="G3457" t="str">
            <v>TEMP</v>
          </cell>
        </row>
        <row r="3458">
          <cell r="A3458" t="str">
            <v>IMTU9077000</v>
          </cell>
          <cell r="B3458">
            <v>40</v>
          </cell>
          <cell r="C3458">
            <v>44124</v>
          </cell>
          <cell r="D3458">
            <v>1</v>
          </cell>
          <cell r="E3458" t="str">
            <v>149004795929</v>
          </cell>
          <cell r="F3458" t="str">
            <v>ICDN</v>
          </cell>
          <cell r="G3458" t="str">
            <v>TEMP</v>
          </cell>
        </row>
        <row r="3459">
          <cell r="A3459" t="str">
            <v>EITU9010702</v>
          </cell>
          <cell r="B3459">
            <v>40</v>
          </cell>
          <cell r="C3459">
            <v>44124</v>
          </cell>
          <cell r="D3459">
            <v>1</v>
          </cell>
          <cell r="E3459" t="str">
            <v>148000262120</v>
          </cell>
          <cell r="F3459" t="str">
            <v>ICDN</v>
          </cell>
          <cell r="G3459" t="str">
            <v>TEMP</v>
          </cell>
        </row>
        <row r="3460">
          <cell r="A3460" t="str">
            <v>GAOU6481727</v>
          </cell>
          <cell r="B3460">
            <v>40</v>
          </cell>
          <cell r="C3460">
            <v>44124</v>
          </cell>
          <cell r="D3460">
            <v>1</v>
          </cell>
          <cell r="E3460" t="str">
            <v>142001523424</v>
          </cell>
          <cell r="F3460" t="str">
            <v>ICDN</v>
          </cell>
          <cell r="G3460" t="str">
            <v>TEMP</v>
          </cell>
        </row>
        <row r="3461">
          <cell r="A3461" t="str">
            <v>HMCU9158996</v>
          </cell>
          <cell r="B3461">
            <v>40</v>
          </cell>
          <cell r="C3461">
            <v>44124</v>
          </cell>
          <cell r="D3461">
            <v>1</v>
          </cell>
          <cell r="E3461" t="str">
            <v>142054720011</v>
          </cell>
          <cell r="F3461" t="str">
            <v>ICDN</v>
          </cell>
          <cell r="G3461" t="str">
            <v>TEMP</v>
          </cell>
        </row>
        <row r="3462">
          <cell r="A3462" t="str">
            <v>FSCU8352120</v>
          </cell>
          <cell r="B3462">
            <v>40</v>
          </cell>
          <cell r="C3462">
            <v>44124</v>
          </cell>
          <cell r="D3462">
            <v>1</v>
          </cell>
          <cell r="E3462" t="str">
            <v>MEDUUA137386</v>
          </cell>
          <cell r="F3462" t="str">
            <v>ICDN</v>
          </cell>
          <cell r="G3462" t="str">
            <v>TEMP</v>
          </cell>
        </row>
        <row r="3463">
          <cell r="A3463" t="str">
            <v>SEGU5143847</v>
          </cell>
          <cell r="B3463">
            <v>40</v>
          </cell>
          <cell r="C3463">
            <v>44124</v>
          </cell>
          <cell r="D3463">
            <v>1</v>
          </cell>
          <cell r="E3463" t="str">
            <v>HLCUHKG2009AYPJ5</v>
          </cell>
          <cell r="F3463" t="str">
            <v>ICDN</v>
          </cell>
          <cell r="G3463" t="str">
            <v>TEMP</v>
          </cell>
        </row>
        <row r="3464">
          <cell r="A3464" t="str">
            <v>TCLU9783203</v>
          </cell>
          <cell r="B3464">
            <v>40</v>
          </cell>
          <cell r="C3464">
            <v>44124</v>
          </cell>
          <cell r="D3464">
            <v>1</v>
          </cell>
          <cell r="E3464" t="str">
            <v>MEDUUA068201</v>
          </cell>
          <cell r="F3464" t="str">
            <v>ICDN</v>
          </cell>
          <cell r="G3464" t="str">
            <v>TEMP</v>
          </cell>
        </row>
        <row r="3465">
          <cell r="A3465" t="str">
            <v>SUDU5841318</v>
          </cell>
          <cell r="B3465">
            <v>40</v>
          </cell>
          <cell r="C3465">
            <v>44124</v>
          </cell>
          <cell r="D3465">
            <v>1</v>
          </cell>
          <cell r="E3465" t="str">
            <v>205035749</v>
          </cell>
          <cell r="F3465" t="str">
            <v>ICDN</v>
          </cell>
          <cell r="G3465" t="str">
            <v>TEMP</v>
          </cell>
        </row>
        <row r="3466">
          <cell r="A3466" t="str">
            <v>TCLU5679490</v>
          </cell>
          <cell r="B3466">
            <v>40</v>
          </cell>
          <cell r="C3466">
            <v>44124</v>
          </cell>
          <cell r="D3466">
            <v>1</v>
          </cell>
          <cell r="E3466" t="str">
            <v>204508526</v>
          </cell>
          <cell r="F3466" t="str">
            <v>ICDN</v>
          </cell>
          <cell r="G3466" t="str">
            <v>TEMP</v>
          </cell>
        </row>
        <row r="3467">
          <cell r="A3467" t="str">
            <v>TCKU6924532</v>
          </cell>
          <cell r="B3467">
            <v>40</v>
          </cell>
          <cell r="C3467">
            <v>44124</v>
          </cell>
          <cell r="D3467">
            <v>1</v>
          </cell>
          <cell r="E3467" t="str">
            <v>204725781</v>
          </cell>
          <cell r="F3467" t="str">
            <v>ICDN</v>
          </cell>
          <cell r="G3467" t="str">
            <v>TEMP</v>
          </cell>
        </row>
        <row r="3468">
          <cell r="A3468" t="str">
            <v>MRSU3469132</v>
          </cell>
          <cell r="B3468">
            <v>40</v>
          </cell>
          <cell r="C3468">
            <v>44124</v>
          </cell>
          <cell r="D3468">
            <v>1</v>
          </cell>
          <cell r="E3468" t="str">
            <v>205053803</v>
          </cell>
          <cell r="F3468" t="str">
            <v>ICDN</v>
          </cell>
          <cell r="G3468" t="str">
            <v>TEMP</v>
          </cell>
        </row>
        <row r="3469">
          <cell r="A3469" t="str">
            <v>HLBU3199040</v>
          </cell>
          <cell r="B3469">
            <v>40</v>
          </cell>
          <cell r="C3469">
            <v>44124</v>
          </cell>
          <cell r="D3469">
            <v>1</v>
          </cell>
          <cell r="E3469" t="str">
            <v>HLCUSHA200960555</v>
          </cell>
          <cell r="F3469" t="str">
            <v>ICDN</v>
          </cell>
          <cell r="G3469" t="str">
            <v>TEMP</v>
          </cell>
        </row>
        <row r="3470">
          <cell r="A3470" t="str">
            <v>HASU4539960</v>
          </cell>
          <cell r="B3470">
            <v>40</v>
          </cell>
          <cell r="C3470">
            <v>44124</v>
          </cell>
          <cell r="D3470">
            <v>1</v>
          </cell>
          <cell r="E3470" t="str">
            <v>204990079</v>
          </cell>
          <cell r="F3470" t="str">
            <v>ICDN</v>
          </cell>
          <cell r="G3470" t="str">
            <v>TEMP</v>
          </cell>
        </row>
        <row r="3471">
          <cell r="A3471" t="str">
            <v>TCKU6717622</v>
          </cell>
          <cell r="B3471">
            <v>40</v>
          </cell>
          <cell r="C3471">
            <v>44124</v>
          </cell>
          <cell r="D3471">
            <v>1</v>
          </cell>
          <cell r="E3471" t="str">
            <v>204899468</v>
          </cell>
          <cell r="F3471" t="str">
            <v>ICDN</v>
          </cell>
          <cell r="G3471" t="str">
            <v>TEMP</v>
          </cell>
        </row>
        <row r="3472">
          <cell r="A3472" t="str">
            <v>TRHU2153332</v>
          </cell>
          <cell r="B3472">
            <v>20</v>
          </cell>
          <cell r="C3472">
            <v>44124</v>
          </cell>
          <cell r="D3472">
            <v>1</v>
          </cell>
          <cell r="E3472" t="str">
            <v>CFA0359575</v>
          </cell>
          <cell r="F3472" t="str">
            <v>ICDN</v>
          </cell>
          <cell r="G3472" t="str">
            <v>TEMP</v>
          </cell>
        </row>
        <row r="3473">
          <cell r="A3473" t="str">
            <v>GLDU3319158</v>
          </cell>
          <cell r="B3473">
            <v>20</v>
          </cell>
          <cell r="C3473">
            <v>44124</v>
          </cell>
          <cell r="D3473">
            <v>1</v>
          </cell>
          <cell r="E3473" t="str">
            <v>CFA0359575</v>
          </cell>
          <cell r="F3473" t="str">
            <v>ICDN</v>
          </cell>
          <cell r="G3473" t="str">
            <v>TEMP</v>
          </cell>
        </row>
        <row r="3474">
          <cell r="A3474" t="str">
            <v>MRKU2554920</v>
          </cell>
          <cell r="B3474">
            <v>40</v>
          </cell>
          <cell r="C3474">
            <v>44124</v>
          </cell>
          <cell r="D3474">
            <v>1</v>
          </cell>
          <cell r="E3474" t="str">
            <v>205371857</v>
          </cell>
          <cell r="F3474" t="str">
            <v>ICDN</v>
          </cell>
          <cell r="G3474" t="str">
            <v>TEMP</v>
          </cell>
        </row>
        <row r="3475">
          <cell r="A3475" t="str">
            <v>CAAU5319535</v>
          </cell>
          <cell r="B3475">
            <v>40</v>
          </cell>
          <cell r="C3475">
            <v>44124</v>
          </cell>
          <cell r="D3475">
            <v>1</v>
          </cell>
          <cell r="E3475" t="str">
            <v>205371386</v>
          </cell>
          <cell r="F3475" t="str">
            <v>ICDN</v>
          </cell>
          <cell r="G3475" t="str">
            <v>TEMP</v>
          </cell>
        </row>
        <row r="3476">
          <cell r="A3476" t="str">
            <v>TCNU5771602</v>
          </cell>
          <cell r="B3476">
            <v>40</v>
          </cell>
          <cell r="C3476">
            <v>44124</v>
          </cell>
          <cell r="D3476">
            <v>1</v>
          </cell>
          <cell r="E3476" t="str">
            <v>MEDUMG025452</v>
          </cell>
          <cell r="F3476" t="str">
            <v>ICDN</v>
          </cell>
          <cell r="G3476" t="str">
            <v>TEMP</v>
          </cell>
        </row>
        <row r="3477">
          <cell r="A3477" t="str">
            <v>TEMU6673581</v>
          </cell>
          <cell r="B3477">
            <v>40</v>
          </cell>
          <cell r="C3477">
            <v>44124</v>
          </cell>
          <cell r="D3477">
            <v>1</v>
          </cell>
          <cell r="E3477" t="str">
            <v>205481283</v>
          </cell>
          <cell r="F3477" t="str">
            <v>ICDN</v>
          </cell>
          <cell r="G3477" t="str">
            <v>TEMP</v>
          </cell>
        </row>
        <row r="3478">
          <cell r="A3478" t="str">
            <v>MRKU6105574</v>
          </cell>
          <cell r="B3478">
            <v>40</v>
          </cell>
          <cell r="C3478">
            <v>44124</v>
          </cell>
          <cell r="D3478">
            <v>1</v>
          </cell>
          <cell r="E3478" t="str">
            <v>205205855</v>
          </cell>
          <cell r="F3478" t="str">
            <v>ICDN</v>
          </cell>
          <cell r="G3478" t="str">
            <v>TEMP</v>
          </cell>
        </row>
        <row r="3479">
          <cell r="A3479" t="str">
            <v>CMAU6537434</v>
          </cell>
          <cell r="B3479">
            <v>40</v>
          </cell>
          <cell r="C3479">
            <v>44124</v>
          </cell>
          <cell r="D3479">
            <v>1</v>
          </cell>
          <cell r="E3479" t="str">
            <v>MCB0114123</v>
          </cell>
          <cell r="F3479" t="str">
            <v>ICDN</v>
          </cell>
          <cell r="G3479" t="str">
            <v>TEMP</v>
          </cell>
        </row>
        <row r="3480">
          <cell r="A3480" t="str">
            <v>MSKU8010994</v>
          </cell>
          <cell r="B3480">
            <v>40</v>
          </cell>
          <cell r="C3480">
            <v>44124</v>
          </cell>
          <cell r="D3480">
            <v>1</v>
          </cell>
          <cell r="E3480" t="str">
            <v>205400202</v>
          </cell>
          <cell r="F3480" t="str">
            <v>ICDN</v>
          </cell>
          <cell r="G3480" t="str">
            <v>TEMP</v>
          </cell>
        </row>
        <row r="3481">
          <cell r="A3481" t="str">
            <v>DFSU6475291</v>
          </cell>
          <cell r="B3481">
            <v>40</v>
          </cell>
          <cell r="C3481">
            <v>44124</v>
          </cell>
          <cell r="D3481">
            <v>1</v>
          </cell>
          <cell r="E3481" t="str">
            <v>205371386</v>
          </cell>
          <cell r="F3481" t="str">
            <v>ICDN</v>
          </cell>
          <cell r="G3481" t="str">
            <v>TEMP</v>
          </cell>
        </row>
        <row r="3482">
          <cell r="A3482" t="str">
            <v>MIEU2032994</v>
          </cell>
          <cell r="B3482">
            <v>40</v>
          </cell>
          <cell r="C3482">
            <v>44124</v>
          </cell>
          <cell r="D3482">
            <v>1</v>
          </cell>
          <cell r="E3482" t="str">
            <v>205494037</v>
          </cell>
          <cell r="F3482" t="str">
            <v>ICDN</v>
          </cell>
          <cell r="G3482" t="str">
            <v>TEMP</v>
          </cell>
        </row>
        <row r="3483">
          <cell r="A3483" t="str">
            <v>CMAU1834614</v>
          </cell>
          <cell r="B3483">
            <v>20</v>
          </cell>
          <cell r="C3483">
            <v>44124</v>
          </cell>
          <cell r="D3483">
            <v>1</v>
          </cell>
          <cell r="E3483" t="str">
            <v>ANT1353862</v>
          </cell>
          <cell r="F3483" t="str">
            <v>ICDN</v>
          </cell>
          <cell r="G3483" t="str">
            <v>TEMP</v>
          </cell>
        </row>
        <row r="3484">
          <cell r="A3484" t="str">
            <v>CMAU3044373</v>
          </cell>
          <cell r="B3484">
            <v>20</v>
          </cell>
          <cell r="C3484">
            <v>44124</v>
          </cell>
          <cell r="D3484">
            <v>1</v>
          </cell>
          <cell r="E3484" t="str">
            <v>ISB0512363</v>
          </cell>
          <cell r="F3484" t="str">
            <v>ICDN</v>
          </cell>
          <cell r="G3484" t="str">
            <v>TEMP</v>
          </cell>
        </row>
        <row r="3485">
          <cell r="A3485" t="str">
            <v>MSCU4970051</v>
          </cell>
          <cell r="B3485">
            <v>40</v>
          </cell>
          <cell r="C3485">
            <v>44124</v>
          </cell>
          <cell r="D3485">
            <v>1</v>
          </cell>
          <cell r="E3485" t="str">
            <v>MEDUQ3097142</v>
          </cell>
          <cell r="F3485" t="str">
            <v>ICDN</v>
          </cell>
          <cell r="G3485" t="str">
            <v>TEMP</v>
          </cell>
        </row>
        <row r="3486">
          <cell r="A3486" t="str">
            <v>EITU1829685</v>
          </cell>
          <cell r="B3486">
            <v>40</v>
          </cell>
          <cell r="C3486">
            <v>44124</v>
          </cell>
          <cell r="D3486">
            <v>1</v>
          </cell>
          <cell r="E3486" t="str">
            <v>143080232680</v>
          </cell>
          <cell r="F3486" t="str">
            <v>ICDN</v>
          </cell>
          <cell r="G3486" t="str">
            <v>TEMP</v>
          </cell>
        </row>
        <row r="3487">
          <cell r="A3487" t="str">
            <v>MAGU5324305</v>
          </cell>
          <cell r="B3487">
            <v>40</v>
          </cell>
          <cell r="C3487">
            <v>44124</v>
          </cell>
          <cell r="D3487">
            <v>1</v>
          </cell>
          <cell r="E3487" t="str">
            <v>205481283</v>
          </cell>
          <cell r="F3487" t="str">
            <v>ICDN</v>
          </cell>
          <cell r="G3487" t="str">
            <v>TEMP</v>
          </cell>
        </row>
        <row r="3488">
          <cell r="A3488" t="str">
            <v>CAAU5433358</v>
          </cell>
          <cell r="B3488">
            <v>40</v>
          </cell>
          <cell r="C3488">
            <v>44124</v>
          </cell>
          <cell r="D3488">
            <v>1</v>
          </cell>
          <cell r="E3488" t="str">
            <v>205371284</v>
          </cell>
          <cell r="F3488" t="str">
            <v>ICDN</v>
          </cell>
          <cell r="G3488" t="str">
            <v>TEMP</v>
          </cell>
        </row>
        <row r="3489">
          <cell r="A3489" t="str">
            <v>MSKU0243731</v>
          </cell>
          <cell r="B3489">
            <v>40</v>
          </cell>
          <cell r="C3489">
            <v>44124</v>
          </cell>
          <cell r="D3489">
            <v>1</v>
          </cell>
          <cell r="E3489" t="str">
            <v>205267809</v>
          </cell>
          <cell r="F3489" t="str">
            <v>ICDN</v>
          </cell>
          <cell r="G3489" t="str">
            <v>TEMP</v>
          </cell>
        </row>
        <row r="3490">
          <cell r="A3490" t="str">
            <v>TCKU6624664</v>
          </cell>
          <cell r="B3490">
            <v>40</v>
          </cell>
          <cell r="C3490">
            <v>44124</v>
          </cell>
          <cell r="D3490">
            <v>1</v>
          </cell>
          <cell r="E3490" t="str">
            <v>205053833</v>
          </cell>
          <cell r="F3490" t="str">
            <v>ICDN</v>
          </cell>
          <cell r="G3490" t="str">
            <v>TEMP</v>
          </cell>
        </row>
        <row r="3491">
          <cell r="A3491" t="str">
            <v>TGBU6329339</v>
          </cell>
          <cell r="B3491">
            <v>40</v>
          </cell>
          <cell r="C3491">
            <v>44124</v>
          </cell>
          <cell r="D3491">
            <v>1</v>
          </cell>
          <cell r="E3491" t="str">
            <v>CFA0355994</v>
          </cell>
          <cell r="F3491" t="str">
            <v>ICDN</v>
          </cell>
          <cell r="G3491" t="str">
            <v>TEMP</v>
          </cell>
        </row>
        <row r="3492">
          <cell r="A3492" t="str">
            <v>MRKU5424936</v>
          </cell>
          <cell r="B3492">
            <v>40</v>
          </cell>
          <cell r="C3492">
            <v>44124</v>
          </cell>
          <cell r="D3492">
            <v>1</v>
          </cell>
          <cell r="E3492" t="str">
            <v>204990079</v>
          </cell>
          <cell r="F3492" t="str">
            <v>ICDN</v>
          </cell>
          <cell r="G3492" t="str">
            <v>TEMP</v>
          </cell>
        </row>
        <row r="3493">
          <cell r="A3493" t="str">
            <v>MSKU8368458</v>
          </cell>
          <cell r="B3493">
            <v>40</v>
          </cell>
          <cell r="C3493">
            <v>44124</v>
          </cell>
          <cell r="D3493">
            <v>1</v>
          </cell>
          <cell r="E3493" t="str">
            <v>204967359</v>
          </cell>
          <cell r="F3493" t="str">
            <v>ICDN</v>
          </cell>
          <cell r="G3493" t="str">
            <v>TEMP</v>
          </cell>
        </row>
        <row r="3494">
          <cell r="A3494" t="str">
            <v>DFSU7367877</v>
          </cell>
          <cell r="B3494">
            <v>40</v>
          </cell>
          <cell r="C3494">
            <v>44124</v>
          </cell>
          <cell r="D3494">
            <v>1</v>
          </cell>
          <cell r="E3494" t="str">
            <v>EPIRCHNSHN269043</v>
          </cell>
          <cell r="F3494" t="str">
            <v>ICDN</v>
          </cell>
          <cell r="G3494" t="str">
            <v>TEMP</v>
          </cell>
        </row>
        <row r="3495">
          <cell r="A3495" t="str">
            <v>HASU4277598</v>
          </cell>
          <cell r="B3495">
            <v>40</v>
          </cell>
          <cell r="C3495">
            <v>44124</v>
          </cell>
          <cell r="D3495">
            <v>1</v>
          </cell>
          <cell r="E3495" t="str">
            <v>911119414</v>
          </cell>
          <cell r="F3495" t="str">
            <v>ICDN</v>
          </cell>
          <cell r="G3495" t="str">
            <v>TEMP</v>
          </cell>
        </row>
        <row r="3496">
          <cell r="A3496" t="str">
            <v>MRKU2042652</v>
          </cell>
          <cell r="B3496">
            <v>40</v>
          </cell>
          <cell r="C3496">
            <v>44124</v>
          </cell>
          <cell r="D3496">
            <v>1</v>
          </cell>
          <cell r="E3496" t="str">
            <v>205205855</v>
          </cell>
          <cell r="F3496" t="str">
            <v>ICDN</v>
          </cell>
          <cell r="G3496" t="str">
            <v>TEMP</v>
          </cell>
        </row>
        <row r="3497">
          <cell r="A3497" t="str">
            <v>EITU1069129</v>
          </cell>
          <cell r="B3497">
            <v>40</v>
          </cell>
          <cell r="C3497">
            <v>44124</v>
          </cell>
          <cell r="D3497">
            <v>1</v>
          </cell>
          <cell r="E3497" t="str">
            <v>594000085936</v>
          </cell>
          <cell r="F3497" t="str">
            <v>ICDN</v>
          </cell>
          <cell r="G3497" t="str">
            <v>TEMP</v>
          </cell>
        </row>
        <row r="3498">
          <cell r="A3498" t="str">
            <v>MRSU3534840</v>
          </cell>
          <cell r="B3498">
            <v>40</v>
          </cell>
          <cell r="C3498">
            <v>44124</v>
          </cell>
          <cell r="D3498">
            <v>1</v>
          </cell>
          <cell r="E3498" t="str">
            <v>205371386</v>
          </cell>
          <cell r="F3498" t="str">
            <v>ICDN</v>
          </cell>
          <cell r="G3498" t="str">
            <v>TEMP</v>
          </cell>
        </row>
        <row r="3499">
          <cell r="A3499" t="str">
            <v>MVIU0011720</v>
          </cell>
          <cell r="B3499">
            <v>40</v>
          </cell>
          <cell r="C3499">
            <v>44124</v>
          </cell>
          <cell r="D3499">
            <v>1</v>
          </cell>
          <cell r="E3499" t="str">
            <v>205371506</v>
          </cell>
          <cell r="F3499" t="str">
            <v>ICDN</v>
          </cell>
          <cell r="G3499" t="str">
            <v>TEMP</v>
          </cell>
        </row>
        <row r="3500">
          <cell r="A3500" t="str">
            <v>TCKU6939954</v>
          </cell>
          <cell r="B3500">
            <v>40</v>
          </cell>
          <cell r="C3500">
            <v>44124</v>
          </cell>
          <cell r="D3500">
            <v>1</v>
          </cell>
          <cell r="E3500" t="str">
            <v>205371284</v>
          </cell>
          <cell r="F3500" t="str">
            <v>ICDN</v>
          </cell>
          <cell r="G3500" t="str">
            <v>TEMP</v>
          </cell>
        </row>
        <row r="3501">
          <cell r="A3501" t="str">
            <v>MSKU0043570</v>
          </cell>
          <cell r="B3501">
            <v>40</v>
          </cell>
          <cell r="C3501">
            <v>44124</v>
          </cell>
          <cell r="D3501">
            <v>1</v>
          </cell>
          <cell r="E3501" t="str">
            <v>205371759</v>
          </cell>
          <cell r="F3501" t="str">
            <v>ICDN</v>
          </cell>
          <cell r="G3501" t="str">
            <v>TEMP</v>
          </cell>
        </row>
        <row r="3502">
          <cell r="A3502" t="str">
            <v>CMAU7900185</v>
          </cell>
          <cell r="B3502">
            <v>40</v>
          </cell>
          <cell r="C3502">
            <v>44124</v>
          </cell>
          <cell r="D3502">
            <v>1</v>
          </cell>
          <cell r="E3502" t="str">
            <v>CFA0360276</v>
          </cell>
          <cell r="F3502" t="str">
            <v>ICDN</v>
          </cell>
          <cell r="G3502" t="str">
            <v>TEMP</v>
          </cell>
        </row>
        <row r="3503">
          <cell r="A3503" t="str">
            <v>TLLU4700945</v>
          </cell>
          <cell r="B3503">
            <v>40</v>
          </cell>
          <cell r="C3503">
            <v>44124</v>
          </cell>
          <cell r="D3503">
            <v>1</v>
          </cell>
          <cell r="E3503" t="str">
            <v>205205855</v>
          </cell>
          <cell r="F3503" t="str">
            <v>ICDN</v>
          </cell>
          <cell r="G3503" t="str">
            <v>TEMP</v>
          </cell>
        </row>
        <row r="3504">
          <cell r="A3504" t="str">
            <v>HLXU1213466</v>
          </cell>
          <cell r="B3504">
            <v>20</v>
          </cell>
          <cell r="C3504">
            <v>44124</v>
          </cell>
          <cell r="D3504">
            <v>1</v>
          </cell>
          <cell r="E3504" t="str">
            <v>HLCUDX3200934410</v>
          </cell>
          <cell r="F3504" t="str">
            <v>ICDN</v>
          </cell>
          <cell r="G3504" t="str">
            <v>TEMP</v>
          </cell>
        </row>
        <row r="3505">
          <cell r="A3505" t="str">
            <v>MSDU1547097</v>
          </cell>
          <cell r="B3505">
            <v>20</v>
          </cell>
          <cell r="C3505">
            <v>44124</v>
          </cell>
          <cell r="D3505">
            <v>1</v>
          </cell>
          <cell r="E3505" t="str">
            <v>MEDUSW086509</v>
          </cell>
          <cell r="F3505" t="str">
            <v>ICDN</v>
          </cell>
          <cell r="G3505" t="str">
            <v>TEMP</v>
          </cell>
        </row>
        <row r="3506">
          <cell r="A3506" t="str">
            <v>MRKU6440295</v>
          </cell>
          <cell r="B3506">
            <v>40</v>
          </cell>
          <cell r="C3506">
            <v>44124</v>
          </cell>
          <cell r="D3506">
            <v>1</v>
          </cell>
          <cell r="E3506" t="str">
            <v>205371506</v>
          </cell>
          <cell r="F3506" t="str">
            <v>ICDN</v>
          </cell>
          <cell r="G3506" t="str">
            <v>TEMP</v>
          </cell>
        </row>
        <row r="3507">
          <cell r="A3507" t="str">
            <v>TCLU5059458</v>
          </cell>
          <cell r="B3507">
            <v>40</v>
          </cell>
          <cell r="C3507">
            <v>44124</v>
          </cell>
          <cell r="D3507">
            <v>1</v>
          </cell>
          <cell r="E3507" t="str">
            <v>205371857</v>
          </cell>
          <cell r="F3507" t="str">
            <v>ICDN</v>
          </cell>
          <cell r="G3507" t="str">
            <v>TEMP</v>
          </cell>
        </row>
        <row r="3508">
          <cell r="A3508" t="str">
            <v>TCKU6135431</v>
          </cell>
          <cell r="B3508">
            <v>40</v>
          </cell>
          <cell r="C3508">
            <v>44124</v>
          </cell>
          <cell r="D3508">
            <v>1</v>
          </cell>
          <cell r="E3508" t="str">
            <v>143078912415</v>
          </cell>
          <cell r="F3508" t="str">
            <v>ICDN</v>
          </cell>
          <cell r="G3508" t="str">
            <v>TEMP</v>
          </cell>
        </row>
        <row r="3509">
          <cell r="A3509" t="str">
            <v>MRKU2284830</v>
          </cell>
          <cell r="B3509">
            <v>40</v>
          </cell>
          <cell r="C3509">
            <v>44124</v>
          </cell>
          <cell r="D3509">
            <v>1</v>
          </cell>
          <cell r="E3509" t="str">
            <v>204725917</v>
          </cell>
          <cell r="F3509" t="str">
            <v>ICDN</v>
          </cell>
          <cell r="G3509" t="str">
            <v>TEMP</v>
          </cell>
        </row>
        <row r="3510">
          <cell r="A3510" t="str">
            <v>MRSU3008059</v>
          </cell>
          <cell r="B3510">
            <v>40</v>
          </cell>
          <cell r="C3510">
            <v>44124</v>
          </cell>
          <cell r="D3510">
            <v>1</v>
          </cell>
          <cell r="E3510" t="str">
            <v>R02936128</v>
          </cell>
          <cell r="F3510" t="str">
            <v>ICDN</v>
          </cell>
          <cell r="G3510" t="str">
            <v>TEMP</v>
          </cell>
        </row>
        <row r="3511">
          <cell r="A3511" t="str">
            <v>MRSU3970864</v>
          </cell>
          <cell r="B3511">
            <v>40</v>
          </cell>
          <cell r="C3511">
            <v>44124</v>
          </cell>
          <cell r="D3511">
            <v>1</v>
          </cell>
          <cell r="E3511" t="str">
            <v>205205855</v>
          </cell>
          <cell r="F3511" t="str">
            <v>ICDN</v>
          </cell>
          <cell r="G3511" t="str">
            <v>TEMP</v>
          </cell>
        </row>
        <row r="3512">
          <cell r="A3512" t="str">
            <v>HASU4450131</v>
          </cell>
          <cell r="B3512">
            <v>40</v>
          </cell>
          <cell r="C3512">
            <v>44124</v>
          </cell>
          <cell r="D3512">
            <v>1</v>
          </cell>
          <cell r="E3512" t="str">
            <v>204940021</v>
          </cell>
          <cell r="F3512" t="str">
            <v>ICDN</v>
          </cell>
          <cell r="G3512" t="str">
            <v>TEMP</v>
          </cell>
        </row>
        <row r="3513">
          <cell r="A3513" t="str">
            <v>TGBU5607456</v>
          </cell>
          <cell r="B3513">
            <v>40</v>
          </cell>
          <cell r="C3513">
            <v>44124</v>
          </cell>
          <cell r="D3513">
            <v>1</v>
          </cell>
          <cell r="E3513" t="str">
            <v>MEDULN951065</v>
          </cell>
          <cell r="F3513" t="str">
            <v>ICDN</v>
          </cell>
          <cell r="G3513" t="str">
            <v>TEMP</v>
          </cell>
        </row>
        <row r="3514">
          <cell r="A3514" t="str">
            <v>MSKU1107848</v>
          </cell>
          <cell r="B3514">
            <v>40</v>
          </cell>
          <cell r="C3514">
            <v>44124</v>
          </cell>
          <cell r="D3514">
            <v>1</v>
          </cell>
          <cell r="E3514" t="str">
            <v>205036112</v>
          </cell>
          <cell r="F3514" t="str">
            <v>ICDN</v>
          </cell>
          <cell r="G3514" t="str">
            <v>TEMP</v>
          </cell>
        </row>
        <row r="3515">
          <cell r="A3515" t="str">
            <v>TEMU0147701</v>
          </cell>
          <cell r="B3515">
            <v>20</v>
          </cell>
          <cell r="C3515">
            <v>44124</v>
          </cell>
          <cell r="D3515">
            <v>1</v>
          </cell>
          <cell r="E3515" t="str">
            <v>204273623</v>
          </cell>
          <cell r="F3515" t="str">
            <v>ICDN</v>
          </cell>
          <cell r="G3515" t="str">
            <v>TEMP</v>
          </cell>
        </row>
        <row r="3516">
          <cell r="A3516" t="str">
            <v>CMAU0218105</v>
          </cell>
          <cell r="B3516">
            <v>20</v>
          </cell>
          <cell r="C3516">
            <v>44124</v>
          </cell>
          <cell r="D3516">
            <v>1</v>
          </cell>
          <cell r="E3516" t="str">
            <v>CFA0361361</v>
          </cell>
          <cell r="F3516" t="str">
            <v>ICDN</v>
          </cell>
          <cell r="G3516" t="str">
            <v>TEMP</v>
          </cell>
        </row>
        <row r="3517">
          <cell r="A3517" t="str">
            <v>MSKU8576106</v>
          </cell>
          <cell r="B3517">
            <v>40</v>
          </cell>
          <cell r="C3517">
            <v>44124</v>
          </cell>
          <cell r="D3517">
            <v>1</v>
          </cell>
          <cell r="E3517" t="str">
            <v>205432639</v>
          </cell>
          <cell r="F3517" t="str">
            <v>ICDN</v>
          </cell>
          <cell r="G3517" t="str">
            <v>TEMP</v>
          </cell>
        </row>
        <row r="3518">
          <cell r="A3518" t="str">
            <v>PONU8197864</v>
          </cell>
          <cell r="B3518">
            <v>40</v>
          </cell>
          <cell r="C3518">
            <v>44124</v>
          </cell>
          <cell r="D3518">
            <v>1</v>
          </cell>
          <cell r="E3518" t="str">
            <v>205615572</v>
          </cell>
          <cell r="F3518" t="str">
            <v>ICDN</v>
          </cell>
          <cell r="G3518" t="str">
            <v>TEMP</v>
          </cell>
        </row>
        <row r="3519">
          <cell r="A3519" t="str">
            <v>MRKU3476083</v>
          </cell>
          <cell r="B3519">
            <v>40</v>
          </cell>
          <cell r="C3519">
            <v>44124</v>
          </cell>
          <cell r="D3519">
            <v>1</v>
          </cell>
          <cell r="E3519" t="str">
            <v>205371052</v>
          </cell>
          <cell r="F3519" t="str">
            <v>ICDN</v>
          </cell>
          <cell r="G3519" t="str">
            <v>TEMP</v>
          </cell>
        </row>
        <row r="3520">
          <cell r="A3520" t="str">
            <v>MRKU5400488</v>
          </cell>
          <cell r="B3520">
            <v>40</v>
          </cell>
          <cell r="C3520">
            <v>44124</v>
          </cell>
          <cell r="D3520">
            <v>1</v>
          </cell>
          <cell r="E3520" t="str">
            <v>205036112</v>
          </cell>
          <cell r="F3520" t="str">
            <v>ICDN</v>
          </cell>
          <cell r="G3520" t="str">
            <v>TEMP</v>
          </cell>
        </row>
        <row r="3521">
          <cell r="A3521" t="str">
            <v>TCKU2143552</v>
          </cell>
          <cell r="B3521">
            <v>20</v>
          </cell>
          <cell r="C3521">
            <v>44124</v>
          </cell>
          <cell r="D3521">
            <v>1</v>
          </cell>
          <cell r="E3521" t="str">
            <v>204273623</v>
          </cell>
          <cell r="F3521" t="str">
            <v>ICDN</v>
          </cell>
          <cell r="G3521" t="str">
            <v>TEMP</v>
          </cell>
        </row>
        <row r="3522">
          <cell r="A3522" t="str">
            <v>CAIU2478140</v>
          </cell>
          <cell r="B3522">
            <v>20</v>
          </cell>
          <cell r="C3522">
            <v>44124</v>
          </cell>
          <cell r="D3522">
            <v>1</v>
          </cell>
          <cell r="E3522" t="str">
            <v>204273623</v>
          </cell>
          <cell r="F3522" t="str">
            <v>ICDN</v>
          </cell>
          <cell r="G3522" t="str">
            <v>TEMP</v>
          </cell>
        </row>
        <row r="3523">
          <cell r="A3523" t="str">
            <v>MRKU4424989</v>
          </cell>
          <cell r="B3523">
            <v>40</v>
          </cell>
          <cell r="C3523">
            <v>44124</v>
          </cell>
          <cell r="D3523">
            <v>1</v>
          </cell>
          <cell r="E3523" t="str">
            <v>204984680</v>
          </cell>
          <cell r="F3523" t="str">
            <v>ICDN</v>
          </cell>
          <cell r="G3523" t="str">
            <v>TEMP</v>
          </cell>
        </row>
        <row r="3524">
          <cell r="A3524">
            <v>0</v>
          </cell>
          <cell r="B3524">
            <v>0</v>
          </cell>
          <cell r="C3524">
            <v>0</v>
          </cell>
          <cell r="D3524">
            <v>0</v>
          </cell>
          <cell r="E3524">
            <v>0</v>
          </cell>
          <cell r="F3524">
            <v>0</v>
          </cell>
          <cell r="G3524">
            <v>0</v>
          </cell>
        </row>
        <row r="3525">
          <cell r="A3525">
            <v>0</v>
          </cell>
          <cell r="B3525">
            <v>0</v>
          </cell>
          <cell r="C3525">
            <v>0</v>
          </cell>
          <cell r="D3525">
            <v>0</v>
          </cell>
          <cell r="E3525">
            <v>0</v>
          </cell>
          <cell r="F3525">
            <v>0</v>
          </cell>
          <cell r="G3525">
            <v>0</v>
          </cell>
        </row>
        <row r="3526">
          <cell r="A3526">
            <v>0</v>
          </cell>
          <cell r="B3526">
            <v>0</v>
          </cell>
          <cell r="C3526">
            <v>0</v>
          </cell>
          <cell r="D3526">
            <v>0</v>
          </cell>
          <cell r="E3526">
            <v>0</v>
          </cell>
          <cell r="F3526">
            <v>0</v>
          </cell>
          <cell r="G3526">
            <v>0</v>
          </cell>
        </row>
        <row r="3527">
          <cell r="A3527">
            <v>0</v>
          </cell>
          <cell r="B3527">
            <v>0</v>
          </cell>
          <cell r="C3527">
            <v>0</v>
          </cell>
          <cell r="D3527">
            <v>0</v>
          </cell>
          <cell r="E3527">
            <v>0</v>
          </cell>
          <cell r="F3527">
            <v>0</v>
          </cell>
          <cell r="G3527">
            <v>0</v>
          </cell>
        </row>
        <row r="3528">
          <cell r="A3528">
            <v>0</v>
          </cell>
          <cell r="B3528">
            <v>0</v>
          </cell>
          <cell r="C3528">
            <v>0</v>
          </cell>
          <cell r="D3528">
            <v>0</v>
          </cell>
          <cell r="E3528">
            <v>0</v>
          </cell>
          <cell r="F3528">
            <v>0</v>
          </cell>
          <cell r="G3528">
            <v>0</v>
          </cell>
        </row>
        <row r="3529">
          <cell r="A3529">
            <v>0</v>
          </cell>
          <cell r="B3529">
            <v>0</v>
          </cell>
          <cell r="C3529">
            <v>0</v>
          </cell>
          <cell r="D3529">
            <v>0</v>
          </cell>
          <cell r="E3529">
            <v>0</v>
          </cell>
          <cell r="F3529">
            <v>0</v>
          </cell>
          <cell r="G3529">
            <v>0</v>
          </cell>
        </row>
        <row r="3530">
          <cell r="A3530">
            <v>0</v>
          </cell>
          <cell r="B3530">
            <v>0</v>
          </cell>
          <cell r="C3530">
            <v>0</v>
          </cell>
          <cell r="D3530">
            <v>0</v>
          </cell>
          <cell r="E3530">
            <v>0</v>
          </cell>
          <cell r="F3530">
            <v>0</v>
          </cell>
          <cell r="G3530">
            <v>0</v>
          </cell>
        </row>
        <row r="3531">
          <cell r="A3531">
            <v>0</v>
          </cell>
          <cell r="B3531">
            <v>0</v>
          </cell>
          <cell r="C3531">
            <v>0</v>
          </cell>
          <cell r="D3531">
            <v>0</v>
          </cell>
          <cell r="E3531">
            <v>0</v>
          </cell>
          <cell r="F3531">
            <v>0</v>
          </cell>
          <cell r="G3531">
            <v>0</v>
          </cell>
        </row>
        <row r="3532">
          <cell r="A3532">
            <v>0</v>
          </cell>
          <cell r="B3532">
            <v>0</v>
          </cell>
          <cell r="C3532">
            <v>0</v>
          </cell>
          <cell r="D3532">
            <v>0</v>
          </cell>
          <cell r="E3532">
            <v>0</v>
          </cell>
          <cell r="F3532">
            <v>0</v>
          </cell>
          <cell r="G3532">
            <v>0</v>
          </cell>
        </row>
        <row r="3533">
          <cell r="A3533">
            <v>0</v>
          </cell>
          <cell r="B3533">
            <v>0</v>
          </cell>
          <cell r="C3533">
            <v>0</v>
          </cell>
          <cell r="D3533">
            <v>0</v>
          </cell>
          <cell r="E3533">
            <v>0</v>
          </cell>
          <cell r="F3533">
            <v>0</v>
          </cell>
          <cell r="G3533">
            <v>0</v>
          </cell>
        </row>
        <row r="3534">
          <cell r="A3534">
            <v>0</v>
          </cell>
          <cell r="B3534">
            <v>0</v>
          </cell>
          <cell r="C3534">
            <v>0</v>
          </cell>
          <cell r="D3534">
            <v>0</v>
          </cell>
          <cell r="E3534">
            <v>0</v>
          </cell>
          <cell r="F3534">
            <v>0</v>
          </cell>
          <cell r="G3534">
            <v>0</v>
          </cell>
        </row>
        <row r="3535">
          <cell r="A3535">
            <v>0</v>
          </cell>
          <cell r="B3535">
            <v>0</v>
          </cell>
          <cell r="C3535">
            <v>0</v>
          </cell>
          <cell r="D3535">
            <v>0</v>
          </cell>
          <cell r="E3535">
            <v>0</v>
          </cell>
          <cell r="F3535">
            <v>0</v>
          </cell>
          <cell r="G3535">
            <v>0</v>
          </cell>
        </row>
        <row r="3536">
          <cell r="A3536">
            <v>0</v>
          </cell>
          <cell r="B3536">
            <v>0</v>
          </cell>
          <cell r="C3536">
            <v>0</v>
          </cell>
          <cell r="D3536">
            <v>0</v>
          </cell>
          <cell r="E3536">
            <v>0</v>
          </cell>
          <cell r="F3536">
            <v>0</v>
          </cell>
          <cell r="G3536">
            <v>0</v>
          </cell>
        </row>
        <row r="3537">
          <cell r="A3537">
            <v>0</v>
          </cell>
          <cell r="B3537">
            <v>0</v>
          </cell>
          <cell r="C3537">
            <v>0</v>
          </cell>
          <cell r="D3537">
            <v>0</v>
          </cell>
          <cell r="E3537">
            <v>0</v>
          </cell>
          <cell r="F3537">
            <v>0</v>
          </cell>
          <cell r="G3537">
            <v>0</v>
          </cell>
        </row>
        <row r="3538">
          <cell r="A3538">
            <v>0</v>
          </cell>
          <cell r="B3538">
            <v>0</v>
          </cell>
          <cell r="C3538">
            <v>0</v>
          </cell>
          <cell r="D3538">
            <v>0</v>
          </cell>
          <cell r="E3538">
            <v>0</v>
          </cell>
          <cell r="F3538">
            <v>0</v>
          </cell>
          <cell r="G3538">
            <v>0</v>
          </cell>
        </row>
        <row r="3539">
          <cell r="A3539">
            <v>0</v>
          </cell>
          <cell r="B3539">
            <v>0</v>
          </cell>
          <cell r="C3539">
            <v>0</v>
          </cell>
          <cell r="D3539">
            <v>0</v>
          </cell>
          <cell r="E3539">
            <v>0</v>
          </cell>
          <cell r="F3539">
            <v>0</v>
          </cell>
          <cell r="G3539">
            <v>0</v>
          </cell>
        </row>
        <row r="3540">
          <cell r="A3540">
            <v>0</v>
          </cell>
          <cell r="B3540">
            <v>0</v>
          </cell>
          <cell r="C3540">
            <v>0</v>
          </cell>
          <cell r="D3540">
            <v>0</v>
          </cell>
          <cell r="E3540">
            <v>0</v>
          </cell>
          <cell r="F3540">
            <v>0</v>
          </cell>
          <cell r="G3540">
            <v>0</v>
          </cell>
        </row>
        <row r="3541">
          <cell r="A3541">
            <v>0</v>
          </cell>
          <cell r="B3541">
            <v>0</v>
          </cell>
          <cell r="C3541">
            <v>0</v>
          </cell>
          <cell r="D3541">
            <v>0</v>
          </cell>
          <cell r="E3541">
            <v>0</v>
          </cell>
          <cell r="F3541">
            <v>0</v>
          </cell>
          <cell r="G3541">
            <v>0</v>
          </cell>
        </row>
        <row r="3542">
          <cell r="A3542">
            <v>0</v>
          </cell>
          <cell r="B3542">
            <v>0</v>
          </cell>
          <cell r="C3542">
            <v>0</v>
          </cell>
          <cell r="D3542">
            <v>0</v>
          </cell>
          <cell r="E3542">
            <v>0</v>
          </cell>
          <cell r="F3542">
            <v>0</v>
          </cell>
          <cell r="G3542">
            <v>0</v>
          </cell>
        </row>
        <row r="3543">
          <cell r="A3543">
            <v>0</v>
          </cell>
          <cell r="B3543">
            <v>0</v>
          </cell>
          <cell r="C3543">
            <v>0</v>
          </cell>
          <cell r="D3543">
            <v>0</v>
          </cell>
          <cell r="E3543">
            <v>0</v>
          </cell>
          <cell r="F3543">
            <v>0</v>
          </cell>
          <cell r="G3543">
            <v>0</v>
          </cell>
        </row>
        <row r="3544">
          <cell r="A3544">
            <v>0</v>
          </cell>
          <cell r="B3544">
            <v>0</v>
          </cell>
          <cell r="C3544">
            <v>0</v>
          </cell>
          <cell r="D3544">
            <v>0</v>
          </cell>
          <cell r="E3544">
            <v>0</v>
          </cell>
          <cell r="F3544">
            <v>0</v>
          </cell>
          <cell r="G3544">
            <v>0</v>
          </cell>
        </row>
        <row r="3545">
          <cell r="A3545">
            <v>0</v>
          </cell>
          <cell r="B3545">
            <v>0</v>
          </cell>
          <cell r="C3545">
            <v>0</v>
          </cell>
          <cell r="D3545">
            <v>0</v>
          </cell>
          <cell r="E3545">
            <v>0</v>
          </cell>
          <cell r="F3545">
            <v>0</v>
          </cell>
          <cell r="G3545">
            <v>0</v>
          </cell>
        </row>
        <row r="3546">
          <cell r="A3546">
            <v>0</v>
          </cell>
          <cell r="B3546">
            <v>0</v>
          </cell>
          <cell r="C3546">
            <v>0</v>
          </cell>
          <cell r="D3546">
            <v>0</v>
          </cell>
          <cell r="E3546">
            <v>0</v>
          </cell>
          <cell r="F3546">
            <v>0</v>
          </cell>
          <cell r="G3546">
            <v>0</v>
          </cell>
        </row>
        <row r="3547">
          <cell r="A3547">
            <v>0</v>
          </cell>
          <cell r="B3547">
            <v>0</v>
          </cell>
          <cell r="C3547">
            <v>0</v>
          </cell>
          <cell r="D3547">
            <v>0</v>
          </cell>
          <cell r="E3547">
            <v>0</v>
          </cell>
          <cell r="F3547">
            <v>0</v>
          </cell>
          <cell r="G3547">
            <v>0</v>
          </cell>
        </row>
        <row r="3548">
          <cell r="A3548">
            <v>0</v>
          </cell>
          <cell r="B3548">
            <v>0</v>
          </cell>
          <cell r="C3548">
            <v>0</v>
          </cell>
          <cell r="D3548">
            <v>0</v>
          </cell>
          <cell r="E3548">
            <v>0</v>
          </cell>
          <cell r="F3548">
            <v>0</v>
          </cell>
          <cell r="G3548">
            <v>0</v>
          </cell>
        </row>
        <row r="3549">
          <cell r="A3549">
            <v>0</v>
          </cell>
          <cell r="B3549">
            <v>0</v>
          </cell>
          <cell r="C3549">
            <v>0</v>
          </cell>
          <cell r="D3549">
            <v>0</v>
          </cell>
          <cell r="E3549">
            <v>0</v>
          </cell>
          <cell r="F3549">
            <v>0</v>
          </cell>
          <cell r="G3549">
            <v>0</v>
          </cell>
        </row>
        <row r="3550">
          <cell r="A3550">
            <v>0</v>
          </cell>
          <cell r="B3550">
            <v>0</v>
          </cell>
          <cell r="C3550">
            <v>0</v>
          </cell>
          <cell r="D3550">
            <v>0</v>
          </cell>
          <cell r="E3550">
            <v>0</v>
          </cell>
          <cell r="F3550">
            <v>0</v>
          </cell>
          <cell r="G3550">
            <v>0</v>
          </cell>
        </row>
        <row r="3551">
          <cell r="A3551">
            <v>0</v>
          </cell>
          <cell r="B3551">
            <v>0</v>
          </cell>
          <cell r="C3551">
            <v>0</v>
          </cell>
          <cell r="D3551">
            <v>0</v>
          </cell>
          <cell r="E3551">
            <v>0</v>
          </cell>
          <cell r="F3551">
            <v>0</v>
          </cell>
          <cell r="G3551">
            <v>0</v>
          </cell>
        </row>
        <row r="3552">
          <cell r="A3552">
            <v>0</v>
          </cell>
          <cell r="B3552">
            <v>0</v>
          </cell>
          <cell r="C3552">
            <v>0</v>
          </cell>
          <cell r="D3552">
            <v>0</v>
          </cell>
          <cell r="E3552">
            <v>0</v>
          </cell>
          <cell r="F3552">
            <v>0</v>
          </cell>
          <cell r="G3552">
            <v>0</v>
          </cell>
        </row>
        <row r="3553">
          <cell r="A3553">
            <v>0</v>
          </cell>
          <cell r="B3553">
            <v>0</v>
          </cell>
          <cell r="C3553">
            <v>0</v>
          </cell>
          <cell r="D3553">
            <v>0</v>
          </cell>
          <cell r="E3553">
            <v>0</v>
          </cell>
          <cell r="F3553">
            <v>0</v>
          </cell>
          <cell r="G3553">
            <v>0</v>
          </cell>
        </row>
        <row r="3554">
          <cell r="A3554">
            <v>0</v>
          </cell>
          <cell r="B3554">
            <v>0</v>
          </cell>
          <cell r="C3554">
            <v>0</v>
          </cell>
          <cell r="D3554">
            <v>0</v>
          </cell>
          <cell r="E3554">
            <v>0</v>
          </cell>
          <cell r="F3554">
            <v>0</v>
          </cell>
          <cell r="G3554">
            <v>0</v>
          </cell>
        </row>
        <row r="3555">
          <cell r="A3555">
            <v>0</v>
          </cell>
          <cell r="B3555">
            <v>0</v>
          </cell>
          <cell r="C3555">
            <v>0</v>
          </cell>
          <cell r="D3555">
            <v>0</v>
          </cell>
          <cell r="E3555">
            <v>0</v>
          </cell>
          <cell r="F3555">
            <v>0</v>
          </cell>
          <cell r="G3555">
            <v>0</v>
          </cell>
        </row>
        <row r="3556">
          <cell r="A3556">
            <v>0</v>
          </cell>
          <cell r="B3556">
            <v>0</v>
          </cell>
          <cell r="C3556">
            <v>0</v>
          </cell>
          <cell r="D3556">
            <v>0</v>
          </cell>
          <cell r="E3556">
            <v>0</v>
          </cell>
          <cell r="F3556">
            <v>0</v>
          </cell>
          <cell r="G3556">
            <v>0</v>
          </cell>
        </row>
        <row r="3557">
          <cell r="A3557">
            <v>0</v>
          </cell>
          <cell r="B3557">
            <v>0</v>
          </cell>
          <cell r="C3557">
            <v>0</v>
          </cell>
          <cell r="D3557">
            <v>0</v>
          </cell>
          <cell r="E3557">
            <v>0</v>
          </cell>
          <cell r="F3557">
            <v>0</v>
          </cell>
          <cell r="G3557">
            <v>0</v>
          </cell>
        </row>
        <row r="3558">
          <cell r="A3558">
            <v>0</v>
          </cell>
          <cell r="B3558">
            <v>0</v>
          </cell>
          <cell r="C3558">
            <v>0</v>
          </cell>
          <cell r="D3558">
            <v>0</v>
          </cell>
          <cell r="E3558">
            <v>0</v>
          </cell>
          <cell r="F3558">
            <v>0</v>
          </cell>
          <cell r="G3558">
            <v>0</v>
          </cell>
        </row>
        <row r="3559">
          <cell r="A3559">
            <v>0</v>
          </cell>
          <cell r="B3559">
            <v>0</v>
          </cell>
          <cell r="C3559">
            <v>0</v>
          </cell>
          <cell r="D3559">
            <v>0</v>
          </cell>
          <cell r="E3559">
            <v>0</v>
          </cell>
          <cell r="F3559">
            <v>0</v>
          </cell>
          <cell r="G3559">
            <v>0</v>
          </cell>
        </row>
        <row r="3560">
          <cell r="A3560">
            <v>0</v>
          </cell>
          <cell r="B3560">
            <v>0</v>
          </cell>
          <cell r="C3560">
            <v>0</v>
          </cell>
          <cell r="D3560">
            <v>0</v>
          </cell>
          <cell r="E3560">
            <v>0</v>
          </cell>
          <cell r="F3560">
            <v>0</v>
          </cell>
          <cell r="G3560">
            <v>0</v>
          </cell>
        </row>
        <row r="3561">
          <cell r="A3561">
            <v>0</v>
          </cell>
          <cell r="B3561">
            <v>0</v>
          </cell>
          <cell r="C3561">
            <v>0</v>
          </cell>
          <cell r="D3561">
            <v>0</v>
          </cell>
          <cell r="E3561">
            <v>0</v>
          </cell>
          <cell r="F3561">
            <v>0</v>
          </cell>
          <cell r="G3561">
            <v>0</v>
          </cell>
        </row>
        <row r="3562">
          <cell r="A3562">
            <v>0</v>
          </cell>
          <cell r="B3562">
            <v>0</v>
          </cell>
          <cell r="C3562">
            <v>0</v>
          </cell>
          <cell r="D3562">
            <v>0</v>
          </cell>
          <cell r="E3562">
            <v>0</v>
          </cell>
          <cell r="F3562">
            <v>0</v>
          </cell>
          <cell r="G3562">
            <v>0</v>
          </cell>
        </row>
        <row r="3563">
          <cell r="A3563">
            <v>0</v>
          </cell>
          <cell r="B3563">
            <v>0</v>
          </cell>
          <cell r="C3563">
            <v>0</v>
          </cell>
          <cell r="D3563">
            <v>0</v>
          </cell>
          <cell r="E3563">
            <v>0</v>
          </cell>
          <cell r="F3563">
            <v>0</v>
          </cell>
          <cell r="G3563">
            <v>0</v>
          </cell>
        </row>
        <row r="3564">
          <cell r="A3564">
            <v>0</v>
          </cell>
          <cell r="B3564">
            <v>0</v>
          </cell>
          <cell r="C3564">
            <v>0</v>
          </cell>
          <cell r="D3564">
            <v>0</v>
          </cell>
          <cell r="E3564">
            <v>0</v>
          </cell>
          <cell r="F3564">
            <v>0</v>
          </cell>
          <cell r="G3564">
            <v>0</v>
          </cell>
        </row>
        <row r="3565">
          <cell r="A3565">
            <v>0</v>
          </cell>
          <cell r="B3565">
            <v>0</v>
          </cell>
          <cell r="C3565">
            <v>0</v>
          </cell>
          <cell r="D3565">
            <v>0</v>
          </cell>
          <cell r="E3565">
            <v>0</v>
          </cell>
          <cell r="F3565">
            <v>0</v>
          </cell>
          <cell r="G3565">
            <v>0</v>
          </cell>
        </row>
        <row r="3566">
          <cell r="A3566">
            <v>0</v>
          </cell>
          <cell r="B3566">
            <v>0</v>
          </cell>
          <cell r="C3566">
            <v>0</v>
          </cell>
          <cell r="D3566">
            <v>0</v>
          </cell>
          <cell r="E3566">
            <v>0</v>
          </cell>
          <cell r="F3566">
            <v>0</v>
          </cell>
          <cell r="G3566">
            <v>0</v>
          </cell>
        </row>
        <row r="3567">
          <cell r="A3567">
            <v>0</v>
          </cell>
          <cell r="B3567">
            <v>0</v>
          </cell>
          <cell r="C3567">
            <v>0</v>
          </cell>
          <cell r="D3567">
            <v>0</v>
          </cell>
          <cell r="E3567">
            <v>0</v>
          </cell>
          <cell r="F3567">
            <v>0</v>
          </cell>
          <cell r="G3567">
            <v>0</v>
          </cell>
        </row>
        <row r="3568">
          <cell r="A3568">
            <v>0</v>
          </cell>
          <cell r="B3568">
            <v>0</v>
          </cell>
          <cell r="C3568">
            <v>0</v>
          </cell>
          <cell r="D3568">
            <v>0</v>
          </cell>
          <cell r="E3568">
            <v>0</v>
          </cell>
          <cell r="F3568">
            <v>0</v>
          </cell>
          <cell r="G3568">
            <v>0</v>
          </cell>
        </row>
        <row r="3569">
          <cell r="A3569">
            <v>0</v>
          </cell>
          <cell r="B3569">
            <v>0</v>
          </cell>
          <cell r="C3569">
            <v>0</v>
          </cell>
          <cell r="D3569">
            <v>0</v>
          </cell>
          <cell r="E3569">
            <v>0</v>
          </cell>
          <cell r="F3569">
            <v>0</v>
          </cell>
          <cell r="G3569">
            <v>0</v>
          </cell>
        </row>
        <row r="3570">
          <cell r="A3570">
            <v>0</v>
          </cell>
          <cell r="B3570">
            <v>0</v>
          </cell>
          <cell r="C3570">
            <v>0</v>
          </cell>
          <cell r="D3570">
            <v>0</v>
          </cell>
          <cell r="E3570">
            <v>0</v>
          </cell>
          <cell r="F3570">
            <v>0</v>
          </cell>
          <cell r="G3570">
            <v>0</v>
          </cell>
        </row>
        <row r="3571">
          <cell r="A3571">
            <v>0</v>
          </cell>
          <cell r="B3571">
            <v>0</v>
          </cell>
          <cell r="C3571">
            <v>0</v>
          </cell>
          <cell r="D3571">
            <v>0</v>
          </cell>
          <cell r="E3571">
            <v>0</v>
          </cell>
          <cell r="F3571">
            <v>0</v>
          </cell>
          <cell r="G3571">
            <v>0</v>
          </cell>
        </row>
        <row r="3572">
          <cell r="A3572">
            <v>0</v>
          </cell>
          <cell r="B3572">
            <v>0</v>
          </cell>
          <cell r="C3572">
            <v>0</v>
          </cell>
          <cell r="D3572">
            <v>0</v>
          </cell>
          <cell r="E3572">
            <v>0</v>
          </cell>
          <cell r="F3572">
            <v>0</v>
          </cell>
          <cell r="G3572">
            <v>0</v>
          </cell>
        </row>
        <row r="3573">
          <cell r="A3573">
            <v>0</v>
          </cell>
          <cell r="B3573">
            <v>0</v>
          </cell>
          <cell r="C3573">
            <v>0</v>
          </cell>
          <cell r="D3573">
            <v>0</v>
          </cell>
          <cell r="E3573">
            <v>0</v>
          </cell>
          <cell r="F3573">
            <v>0</v>
          </cell>
          <cell r="G3573">
            <v>0</v>
          </cell>
        </row>
        <row r="3574">
          <cell r="A3574">
            <v>0</v>
          </cell>
          <cell r="B3574">
            <v>0</v>
          </cell>
          <cell r="C3574">
            <v>0</v>
          </cell>
          <cell r="D3574">
            <v>0</v>
          </cell>
          <cell r="E3574">
            <v>0</v>
          </cell>
          <cell r="F3574">
            <v>0</v>
          </cell>
          <cell r="G3574">
            <v>0</v>
          </cell>
        </row>
        <row r="3575">
          <cell r="A3575">
            <v>0</v>
          </cell>
          <cell r="B3575">
            <v>0</v>
          </cell>
          <cell r="C3575">
            <v>0</v>
          </cell>
          <cell r="D3575">
            <v>0</v>
          </cell>
          <cell r="E3575">
            <v>0</v>
          </cell>
          <cell r="F3575">
            <v>0</v>
          </cell>
          <cell r="G3575">
            <v>0</v>
          </cell>
        </row>
        <row r="3576">
          <cell r="A3576">
            <v>0</v>
          </cell>
          <cell r="B3576">
            <v>0</v>
          </cell>
          <cell r="C3576">
            <v>0</v>
          </cell>
          <cell r="D3576">
            <v>0</v>
          </cell>
          <cell r="E3576">
            <v>0</v>
          </cell>
          <cell r="F3576">
            <v>0</v>
          </cell>
          <cell r="G3576">
            <v>0</v>
          </cell>
        </row>
        <row r="3577">
          <cell r="A3577">
            <v>0</v>
          </cell>
          <cell r="B3577">
            <v>0</v>
          </cell>
          <cell r="C3577">
            <v>0</v>
          </cell>
          <cell r="D3577">
            <v>0</v>
          </cell>
          <cell r="E3577">
            <v>0</v>
          </cell>
          <cell r="F3577">
            <v>0</v>
          </cell>
          <cell r="G3577">
            <v>0</v>
          </cell>
        </row>
        <row r="3578">
          <cell r="A3578">
            <v>0</v>
          </cell>
          <cell r="B3578">
            <v>0</v>
          </cell>
          <cell r="C3578">
            <v>0</v>
          </cell>
          <cell r="D3578">
            <v>0</v>
          </cell>
          <cell r="E3578">
            <v>0</v>
          </cell>
          <cell r="F3578">
            <v>0</v>
          </cell>
          <cell r="G3578">
            <v>0</v>
          </cell>
        </row>
        <row r="3579">
          <cell r="A3579">
            <v>0</v>
          </cell>
          <cell r="B3579">
            <v>0</v>
          </cell>
          <cell r="C3579">
            <v>0</v>
          </cell>
          <cell r="D3579">
            <v>0</v>
          </cell>
          <cell r="E3579">
            <v>0</v>
          </cell>
          <cell r="F3579">
            <v>0</v>
          </cell>
          <cell r="G3579">
            <v>0</v>
          </cell>
        </row>
        <row r="3580">
          <cell r="A3580">
            <v>0</v>
          </cell>
          <cell r="B3580">
            <v>0</v>
          </cell>
          <cell r="C3580">
            <v>0</v>
          </cell>
          <cell r="D3580">
            <v>0</v>
          </cell>
          <cell r="E3580">
            <v>0</v>
          </cell>
          <cell r="F3580">
            <v>0</v>
          </cell>
          <cell r="G3580">
            <v>0</v>
          </cell>
        </row>
        <row r="3581">
          <cell r="A3581">
            <v>0</v>
          </cell>
          <cell r="B3581">
            <v>0</v>
          </cell>
          <cell r="C3581">
            <v>0</v>
          </cell>
          <cell r="D3581">
            <v>0</v>
          </cell>
          <cell r="E3581">
            <v>0</v>
          </cell>
          <cell r="F3581">
            <v>0</v>
          </cell>
          <cell r="G3581">
            <v>0</v>
          </cell>
        </row>
        <row r="3582">
          <cell r="A3582">
            <v>0</v>
          </cell>
          <cell r="B3582">
            <v>0</v>
          </cell>
          <cell r="C3582">
            <v>0</v>
          </cell>
          <cell r="D3582">
            <v>0</v>
          </cell>
          <cell r="E3582">
            <v>0</v>
          </cell>
          <cell r="F3582">
            <v>0</v>
          </cell>
          <cell r="G3582">
            <v>0</v>
          </cell>
        </row>
        <row r="3583">
          <cell r="A3583">
            <v>0</v>
          </cell>
          <cell r="B3583">
            <v>0</v>
          </cell>
          <cell r="C3583">
            <v>0</v>
          </cell>
          <cell r="D3583">
            <v>0</v>
          </cell>
          <cell r="E3583">
            <v>0</v>
          </cell>
          <cell r="F3583">
            <v>0</v>
          </cell>
          <cell r="G3583">
            <v>0</v>
          </cell>
        </row>
        <row r="3584">
          <cell r="A3584">
            <v>0</v>
          </cell>
          <cell r="B3584">
            <v>0</v>
          </cell>
          <cell r="C3584">
            <v>0</v>
          </cell>
          <cell r="D3584">
            <v>0</v>
          </cell>
          <cell r="E3584">
            <v>0</v>
          </cell>
          <cell r="F3584">
            <v>0</v>
          </cell>
          <cell r="G3584">
            <v>0</v>
          </cell>
        </row>
        <row r="3585">
          <cell r="A3585">
            <v>0</v>
          </cell>
          <cell r="B3585">
            <v>0</v>
          </cell>
          <cell r="C3585">
            <v>0</v>
          </cell>
          <cell r="D3585">
            <v>0</v>
          </cell>
          <cell r="E3585">
            <v>0</v>
          </cell>
          <cell r="F3585">
            <v>0</v>
          </cell>
          <cell r="G3585">
            <v>0</v>
          </cell>
        </row>
        <row r="3586">
          <cell r="A3586">
            <v>0</v>
          </cell>
          <cell r="B3586">
            <v>0</v>
          </cell>
          <cell r="C3586">
            <v>0</v>
          </cell>
          <cell r="D3586">
            <v>0</v>
          </cell>
          <cell r="E3586">
            <v>0</v>
          </cell>
          <cell r="F3586">
            <v>0</v>
          </cell>
          <cell r="G3586">
            <v>0</v>
          </cell>
        </row>
        <row r="3587">
          <cell r="A3587">
            <v>0</v>
          </cell>
          <cell r="B3587">
            <v>0</v>
          </cell>
          <cell r="C3587">
            <v>0</v>
          </cell>
          <cell r="D3587">
            <v>0</v>
          </cell>
          <cell r="E3587">
            <v>0</v>
          </cell>
          <cell r="F3587">
            <v>0</v>
          </cell>
          <cell r="G3587">
            <v>0</v>
          </cell>
        </row>
        <row r="3588">
          <cell r="A3588">
            <v>0</v>
          </cell>
          <cell r="B3588">
            <v>0</v>
          </cell>
          <cell r="C3588">
            <v>0</v>
          </cell>
          <cell r="D3588">
            <v>0</v>
          </cell>
          <cell r="E3588">
            <v>0</v>
          </cell>
          <cell r="F3588">
            <v>0</v>
          </cell>
          <cell r="G3588">
            <v>0</v>
          </cell>
        </row>
        <row r="3589">
          <cell r="A3589">
            <v>0</v>
          </cell>
          <cell r="B3589">
            <v>0</v>
          </cell>
          <cell r="C3589">
            <v>0</v>
          </cell>
          <cell r="D3589">
            <v>0</v>
          </cell>
          <cell r="E3589">
            <v>0</v>
          </cell>
          <cell r="F3589">
            <v>0</v>
          </cell>
          <cell r="G3589">
            <v>0</v>
          </cell>
        </row>
        <row r="3590">
          <cell r="A3590">
            <v>0</v>
          </cell>
          <cell r="B3590">
            <v>0</v>
          </cell>
          <cell r="C3590">
            <v>0</v>
          </cell>
          <cell r="D3590">
            <v>0</v>
          </cell>
          <cell r="E3590">
            <v>0</v>
          </cell>
          <cell r="F3590">
            <v>0</v>
          </cell>
          <cell r="G3590">
            <v>0</v>
          </cell>
        </row>
        <row r="3591">
          <cell r="A3591">
            <v>0</v>
          </cell>
          <cell r="B3591">
            <v>0</v>
          </cell>
          <cell r="C3591">
            <v>0</v>
          </cell>
          <cell r="D3591">
            <v>0</v>
          </cell>
          <cell r="E3591">
            <v>0</v>
          </cell>
          <cell r="F3591">
            <v>0</v>
          </cell>
          <cell r="G3591">
            <v>0</v>
          </cell>
        </row>
        <row r="3592">
          <cell r="A3592">
            <v>0</v>
          </cell>
          <cell r="B3592">
            <v>0</v>
          </cell>
          <cell r="C3592">
            <v>0</v>
          </cell>
          <cell r="D3592">
            <v>0</v>
          </cell>
          <cell r="E3592">
            <v>0</v>
          </cell>
          <cell r="F3592">
            <v>0</v>
          </cell>
          <cell r="G3592">
            <v>0</v>
          </cell>
        </row>
        <row r="3593">
          <cell r="A3593">
            <v>0</v>
          </cell>
          <cell r="B3593">
            <v>0</v>
          </cell>
          <cell r="C3593">
            <v>0</v>
          </cell>
          <cell r="D3593">
            <v>0</v>
          </cell>
          <cell r="E3593">
            <v>0</v>
          </cell>
          <cell r="F3593">
            <v>0</v>
          </cell>
          <cell r="G3593">
            <v>0</v>
          </cell>
        </row>
        <row r="3594">
          <cell r="A3594">
            <v>0</v>
          </cell>
          <cell r="B3594">
            <v>0</v>
          </cell>
          <cell r="C3594">
            <v>0</v>
          </cell>
          <cell r="D3594">
            <v>0</v>
          </cell>
          <cell r="E3594">
            <v>0</v>
          </cell>
          <cell r="F3594">
            <v>0</v>
          </cell>
          <cell r="G3594">
            <v>0</v>
          </cell>
        </row>
        <row r="3595">
          <cell r="A3595">
            <v>0</v>
          </cell>
          <cell r="B3595">
            <v>0</v>
          </cell>
          <cell r="C3595">
            <v>0</v>
          </cell>
          <cell r="D3595">
            <v>0</v>
          </cell>
          <cell r="E3595">
            <v>0</v>
          </cell>
          <cell r="F3595">
            <v>0</v>
          </cell>
          <cell r="G3595">
            <v>0</v>
          </cell>
        </row>
        <row r="3596">
          <cell r="A3596">
            <v>0</v>
          </cell>
          <cell r="B3596">
            <v>0</v>
          </cell>
          <cell r="C3596">
            <v>0</v>
          </cell>
          <cell r="D3596">
            <v>0</v>
          </cell>
          <cell r="E3596">
            <v>0</v>
          </cell>
          <cell r="F3596">
            <v>0</v>
          </cell>
          <cell r="G3596">
            <v>0</v>
          </cell>
        </row>
        <row r="3597">
          <cell r="A3597">
            <v>0</v>
          </cell>
          <cell r="B3597">
            <v>0</v>
          </cell>
          <cell r="C3597">
            <v>0</v>
          </cell>
          <cell r="D3597">
            <v>0</v>
          </cell>
          <cell r="E3597">
            <v>0</v>
          </cell>
          <cell r="F3597">
            <v>0</v>
          </cell>
          <cell r="G3597">
            <v>0</v>
          </cell>
        </row>
        <row r="3598">
          <cell r="A3598">
            <v>0</v>
          </cell>
          <cell r="B3598">
            <v>0</v>
          </cell>
          <cell r="C3598">
            <v>0</v>
          </cell>
          <cell r="D3598">
            <v>0</v>
          </cell>
          <cell r="E3598">
            <v>0</v>
          </cell>
          <cell r="F3598">
            <v>0</v>
          </cell>
          <cell r="G3598">
            <v>0</v>
          </cell>
        </row>
        <row r="3599">
          <cell r="A3599">
            <v>0</v>
          </cell>
          <cell r="B3599">
            <v>0</v>
          </cell>
          <cell r="C3599">
            <v>0</v>
          </cell>
          <cell r="D3599">
            <v>0</v>
          </cell>
          <cell r="E3599">
            <v>0</v>
          </cell>
          <cell r="F3599">
            <v>0</v>
          </cell>
          <cell r="G3599">
            <v>0</v>
          </cell>
        </row>
        <row r="3600">
          <cell r="A3600">
            <v>0</v>
          </cell>
          <cell r="B3600">
            <v>0</v>
          </cell>
          <cell r="C3600">
            <v>0</v>
          </cell>
          <cell r="D3600">
            <v>0</v>
          </cell>
          <cell r="E3600">
            <v>0</v>
          </cell>
          <cell r="F3600">
            <v>0</v>
          </cell>
          <cell r="G3600">
            <v>0</v>
          </cell>
        </row>
        <row r="3601">
          <cell r="A3601">
            <v>0</v>
          </cell>
          <cell r="B3601">
            <v>0</v>
          </cell>
          <cell r="C3601">
            <v>0</v>
          </cell>
          <cell r="D3601">
            <v>0</v>
          </cell>
          <cell r="E3601">
            <v>0</v>
          </cell>
          <cell r="F3601">
            <v>0</v>
          </cell>
          <cell r="G3601">
            <v>0</v>
          </cell>
        </row>
        <row r="3602">
          <cell r="A3602">
            <v>0</v>
          </cell>
          <cell r="B3602">
            <v>0</v>
          </cell>
          <cell r="C3602">
            <v>0</v>
          </cell>
          <cell r="D3602">
            <v>0</v>
          </cell>
          <cell r="E3602">
            <v>0</v>
          </cell>
          <cell r="F3602">
            <v>0</v>
          </cell>
          <cell r="G3602">
            <v>0</v>
          </cell>
        </row>
        <row r="3603">
          <cell r="A3603">
            <v>0</v>
          </cell>
          <cell r="B3603">
            <v>0</v>
          </cell>
          <cell r="C3603">
            <v>0</v>
          </cell>
          <cell r="D3603">
            <v>0</v>
          </cell>
          <cell r="E3603">
            <v>0</v>
          </cell>
          <cell r="F3603">
            <v>0</v>
          </cell>
          <cell r="G3603">
            <v>0</v>
          </cell>
        </row>
        <row r="3604">
          <cell r="A3604">
            <v>0</v>
          </cell>
          <cell r="B3604">
            <v>0</v>
          </cell>
          <cell r="C3604">
            <v>0</v>
          </cell>
          <cell r="D3604">
            <v>0</v>
          </cell>
          <cell r="E3604">
            <v>0</v>
          </cell>
          <cell r="F3604">
            <v>0</v>
          </cell>
          <cell r="G3604">
            <v>0</v>
          </cell>
        </row>
        <row r="3605">
          <cell r="A3605">
            <v>0</v>
          </cell>
          <cell r="B3605">
            <v>0</v>
          </cell>
          <cell r="C3605">
            <v>0</v>
          </cell>
          <cell r="D3605">
            <v>0</v>
          </cell>
          <cell r="E3605">
            <v>0</v>
          </cell>
          <cell r="F3605">
            <v>0</v>
          </cell>
          <cell r="G3605">
            <v>0</v>
          </cell>
        </row>
        <row r="3606">
          <cell r="A3606">
            <v>0</v>
          </cell>
          <cell r="B3606">
            <v>0</v>
          </cell>
          <cell r="C3606">
            <v>0</v>
          </cell>
          <cell r="D3606">
            <v>0</v>
          </cell>
          <cell r="E3606">
            <v>0</v>
          </cell>
          <cell r="F3606">
            <v>0</v>
          </cell>
          <cell r="G3606">
            <v>0</v>
          </cell>
        </row>
        <row r="3607">
          <cell r="A3607">
            <v>0</v>
          </cell>
          <cell r="B3607">
            <v>0</v>
          </cell>
          <cell r="C3607">
            <v>0</v>
          </cell>
          <cell r="D3607">
            <v>0</v>
          </cell>
          <cell r="E3607">
            <v>0</v>
          </cell>
          <cell r="F3607">
            <v>0</v>
          </cell>
          <cell r="G3607">
            <v>0</v>
          </cell>
        </row>
        <row r="3608">
          <cell r="A3608">
            <v>0</v>
          </cell>
          <cell r="B3608">
            <v>0</v>
          </cell>
          <cell r="C3608">
            <v>0</v>
          </cell>
          <cell r="D3608">
            <v>0</v>
          </cell>
          <cell r="E3608">
            <v>0</v>
          </cell>
          <cell r="F3608">
            <v>0</v>
          </cell>
          <cell r="G3608">
            <v>0</v>
          </cell>
        </row>
        <row r="3609">
          <cell r="A3609">
            <v>0</v>
          </cell>
          <cell r="B3609">
            <v>0</v>
          </cell>
          <cell r="C3609">
            <v>0</v>
          </cell>
          <cell r="D3609">
            <v>0</v>
          </cell>
          <cell r="E3609">
            <v>0</v>
          </cell>
          <cell r="F3609">
            <v>0</v>
          </cell>
          <cell r="G3609">
            <v>0</v>
          </cell>
        </row>
        <row r="3610">
          <cell r="A3610">
            <v>0</v>
          </cell>
          <cell r="B3610">
            <v>0</v>
          </cell>
          <cell r="C3610">
            <v>0</v>
          </cell>
          <cell r="D3610">
            <v>0</v>
          </cell>
          <cell r="E3610">
            <v>0</v>
          </cell>
          <cell r="F3610">
            <v>0</v>
          </cell>
          <cell r="G3610">
            <v>0</v>
          </cell>
        </row>
        <row r="3611">
          <cell r="A3611">
            <v>0</v>
          </cell>
          <cell r="B3611">
            <v>0</v>
          </cell>
          <cell r="C3611">
            <v>0</v>
          </cell>
          <cell r="D3611">
            <v>0</v>
          </cell>
          <cell r="E3611">
            <v>0</v>
          </cell>
          <cell r="F3611">
            <v>0</v>
          </cell>
          <cell r="G3611">
            <v>0</v>
          </cell>
        </row>
        <row r="3612">
          <cell r="A3612">
            <v>0</v>
          </cell>
          <cell r="B3612">
            <v>0</v>
          </cell>
          <cell r="C3612">
            <v>0</v>
          </cell>
          <cell r="D3612">
            <v>0</v>
          </cell>
          <cell r="E3612">
            <v>0</v>
          </cell>
          <cell r="F3612">
            <v>0</v>
          </cell>
          <cell r="G3612">
            <v>0</v>
          </cell>
        </row>
        <row r="3613">
          <cell r="A3613">
            <v>0</v>
          </cell>
          <cell r="B3613">
            <v>0</v>
          </cell>
          <cell r="C3613">
            <v>0</v>
          </cell>
          <cell r="D3613">
            <v>0</v>
          </cell>
          <cell r="E3613">
            <v>0</v>
          </cell>
          <cell r="F3613">
            <v>0</v>
          </cell>
          <cell r="G3613">
            <v>0</v>
          </cell>
        </row>
        <row r="3614">
          <cell r="A3614">
            <v>0</v>
          </cell>
          <cell r="B3614">
            <v>0</v>
          </cell>
          <cell r="C3614">
            <v>0</v>
          </cell>
          <cell r="D3614">
            <v>0</v>
          </cell>
          <cell r="E3614">
            <v>0</v>
          </cell>
          <cell r="F3614">
            <v>0</v>
          </cell>
          <cell r="G3614">
            <v>0</v>
          </cell>
        </row>
        <row r="3615">
          <cell r="A3615">
            <v>0</v>
          </cell>
          <cell r="B3615">
            <v>0</v>
          </cell>
          <cell r="C3615">
            <v>0</v>
          </cell>
          <cell r="D3615">
            <v>0</v>
          </cell>
          <cell r="E3615">
            <v>0</v>
          </cell>
          <cell r="F3615">
            <v>0</v>
          </cell>
          <cell r="G3615">
            <v>0</v>
          </cell>
        </row>
        <row r="3616">
          <cell r="A3616">
            <v>0</v>
          </cell>
          <cell r="B3616">
            <v>0</v>
          </cell>
          <cell r="C3616">
            <v>0</v>
          </cell>
          <cell r="D3616">
            <v>0</v>
          </cell>
          <cell r="E3616">
            <v>0</v>
          </cell>
          <cell r="F3616">
            <v>0</v>
          </cell>
          <cell r="G3616">
            <v>0</v>
          </cell>
        </row>
        <row r="3617">
          <cell r="A3617">
            <v>0</v>
          </cell>
          <cell r="B3617">
            <v>0</v>
          </cell>
          <cell r="C3617">
            <v>0</v>
          </cell>
          <cell r="D3617">
            <v>0</v>
          </cell>
          <cell r="E3617">
            <v>0</v>
          </cell>
          <cell r="F3617">
            <v>0</v>
          </cell>
          <cell r="G3617">
            <v>0</v>
          </cell>
        </row>
        <row r="3618">
          <cell r="A3618">
            <v>0</v>
          </cell>
          <cell r="B3618">
            <v>0</v>
          </cell>
          <cell r="C3618">
            <v>0</v>
          </cell>
          <cell r="D3618">
            <v>0</v>
          </cell>
          <cell r="E3618">
            <v>0</v>
          </cell>
          <cell r="F3618">
            <v>0</v>
          </cell>
          <cell r="G3618">
            <v>0</v>
          </cell>
        </row>
        <row r="3619">
          <cell r="A3619">
            <v>0</v>
          </cell>
          <cell r="B3619">
            <v>0</v>
          </cell>
          <cell r="C3619">
            <v>0</v>
          </cell>
          <cell r="D3619">
            <v>0</v>
          </cell>
          <cell r="E3619">
            <v>0</v>
          </cell>
          <cell r="F3619">
            <v>0</v>
          </cell>
          <cell r="G3619">
            <v>0</v>
          </cell>
        </row>
        <row r="3620">
          <cell r="A3620">
            <v>0</v>
          </cell>
          <cell r="B3620">
            <v>0</v>
          </cell>
          <cell r="C3620">
            <v>0</v>
          </cell>
          <cell r="D3620">
            <v>0</v>
          </cell>
          <cell r="E3620">
            <v>0</v>
          </cell>
          <cell r="F3620">
            <v>0</v>
          </cell>
          <cell r="G3620">
            <v>0</v>
          </cell>
        </row>
        <row r="3621">
          <cell r="A3621">
            <v>0</v>
          </cell>
          <cell r="B3621">
            <v>0</v>
          </cell>
          <cell r="C3621">
            <v>0</v>
          </cell>
          <cell r="D3621">
            <v>0</v>
          </cell>
          <cell r="E3621">
            <v>0</v>
          </cell>
          <cell r="F3621">
            <v>0</v>
          </cell>
          <cell r="G3621">
            <v>0</v>
          </cell>
        </row>
        <row r="3622">
          <cell r="A3622">
            <v>0</v>
          </cell>
          <cell r="B3622">
            <v>0</v>
          </cell>
          <cell r="C3622">
            <v>0</v>
          </cell>
          <cell r="D3622">
            <v>0</v>
          </cell>
          <cell r="E3622">
            <v>0</v>
          </cell>
          <cell r="F3622">
            <v>0</v>
          </cell>
          <cell r="G3622">
            <v>0</v>
          </cell>
        </row>
        <row r="3623">
          <cell r="A3623">
            <v>0</v>
          </cell>
          <cell r="B3623">
            <v>0</v>
          </cell>
          <cell r="C3623">
            <v>0</v>
          </cell>
          <cell r="D3623">
            <v>0</v>
          </cell>
          <cell r="E3623">
            <v>0</v>
          </cell>
          <cell r="F3623">
            <v>0</v>
          </cell>
          <cell r="G3623">
            <v>0</v>
          </cell>
        </row>
        <row r="3624">
          <cell r="A3624">
            <v>0</v>
          </cell>
          <cell r="B3624">
            <v>0</v>
          </cell>
          <cell r="C3624">
            <v>0</v>
          </cell>
          <cell r="D3624">
            <v>0</v>
          </cell>
          <cell r="E3624">
            <v>0</v>
          </cell>
          <cell r="F3624">
            <v>0</v>
          </cell>
          <cell r="G3624">
            <v>0</v>
          </cell>
        </row>
        <row r="3625">
          <cell r="A3625">
            <v>0</v>
          </cell>
          <cell r="B3625">
            <v>0</v>
          </cell>
          <cell r="C3625">
            <v>0</v>
          </cell>
          <cell r="D3625">
            <v>0</v>
          </cell>
          <cell r="E3625">
            <v>0</v>
          </cell>
          <cell r="F3625">
            <v>0</v>
          </cell>
          <cell r="G3625">
            <v>0</v>
          </cell>
        </row>
        <row r="3626">
          <cell r="A3626">
            <v>0</v>
          </cell>
          <cell r="B3626">
            <v>0</v>
          </cell>
          <cell r="C3626">
            <v>0</v>
          </cell>
          <cell r="D3626">
            <v>0</v>
          </cell>
          <cell r="E3626">
            <v>0</v>
          </cell>
          <cell r="F3626">
            <v>0</v>
          </cell>
          <cell r="G3626">
            <v>0</v>
          </cell>
        </row>
        <row r="3627">
          <cell r="A3627">
            <v>0</v>
          </cell>
          <cell r="B3627">
            <v>0</v>
          </cell>
          <cell r="C3627">
            <v>0</v>
          </cell>
          <cell r="D3627">
            <v>0</v>
          </cell>
          <cell r="E3627">
            <v>0</v>
          </cell>
          <cell r="F3627">
            <v>0</v>
          </cell>
          <cell r="G3627">
            <v>0</v>
          </cell>
        </row>
        <row r="3628">
          <cell r="A3628">
            <v>0</v>
          </cell>
          <cell r="B3628">
            <v>0</v>
          </cell>
          <cell r="C3628">
            <v>0</v>
          </cell>
          <cell r="D3628">
            <v>0</v>
          </cell>
          <cell r="E3628">
            <v>0</v>
          </cell>
          <cell r="F3628">
            <v>0</v>
          </cell>
          <cell r="G3628">
            <v>0</v>
          </cell>
        </row>
        <row r="3629">
          <cell r="A3629">
            <v>0</v>
          </cell>
          <cell r="B3629">
            <v>0</v>
          </cell>
          <cell r="C3629">
            <v>0</v>
          </cell>
          <cell r="D3629">
            <v>0</v>
          </cell>
          <cell r="E3629">
            <v>0</v>
          </cell>
          <cell r="F3629">
            <v>0</v>
          </cell>
          <cell r="G3629">
            <v>0</v>
          </cell>
        </row>
        <row r="3630">
          <cell r="A3630">
            <v>0</v>
          </cell>
          <cell r="B3630">
            <v>0</v>
          </cell>
          <cell r="C3630">
            <v>0</v>
          </cell>
          <cell r="D3630">
            <v>0</v>
          </cell>
          <cell r="E3630">
            <v>0</v>
          </cell>
          <cell r="F3630">
            <v>0</v>
          </cell>
          <cell r="G3630">
            <v>0</v>
          </cell>
        </row>
        <row r="3631">
          <cell r="A3631">
            <v>0</v>
          </cell>
          <cell r="B3631">
            <v>0</v>
          </cell>
          <cell r="C3631">
            <v>0</v>
          </cell>
          <cell r="D3631">
            <v>0</v>
          </cell>
          <cell r="E3631">
            <v>0</v>
          </cell>
          <cell r="F3631">
            <v>0</v>
          </cell>
          <cell r="G3631">
            <v>0</v>
          </cell>
        </row>
        <row r="3632">
          <cell r="A3632">
            <v>0</v>
          </cell>
          <cell r="B3632">
            <v>0</v>
          </cell>
          <cell r="C3632">
            <v>0</v>
          </cell>
          <cell r="D3632">
            <v>0</v>
          </cell>
          <cell r="E3632">
            <v>0</v>
          </cell>
          <cell r="F3632">
            <v>0</v>
          </cell>
          <cell r="G3632">
            <v>0</v>
          </cell>
        </row>
        <row r="3633">
          <cell r="A3633">
            <v>0</v>
          </cell>
          <cell r="B3633">
            <v>0</v>
          </cell>
          <cell r="C3633">
            <v>0</v>
          </cell>
          <cell r="D3633">
            <v>0</v>
          </cell>
          <cell r="E3633">
            <v>0</v>
          </cell>
          <cell r="F3633">
            <v>0</v>
          </cell>
          <cell r="G3633">
            <v>0</v>
          </cell>
        </row>
        <row r="3634">
          <cell r="A3634">
            <v>0</v>
          </cell>
          <cell r="B3634">
            <v>0</v>
          </cell>
          <cell r="C3634">
            <v>0</v>
          </cell>
          <cell r="D3634">
            <v>0</v>
          </cell>
          <cell r="E3634">
            <v>0</v>
          </cell>
          <cell r="F3634">
            <v>0</v>
          </cell>
          <cell r="G3634">
            <v>0</v>
          </cell>
        </row>
        <row r="3635">
          <cell r="A3635">
            <v>0</v>
          </cell>
          <cell r="B3635">
            <v>0</v>
          </cell>
          <cell r="C3635">
            <v>0</v>
          </cell>
          <cell r="D3635">
            <v>0</v>
          </cell>
          <cell r="E3635">
            <v>0</v>
          </cell>
          <cell r="F3635">
            <v>0</v>
          </cell>
          <cell r="G3635">
            <v>0</v>
          </cell>
        </row>
        <row r="3636">
          <cell r="A3636">
            <v>0</v>
          </cell>
          <cell r="B3636">
            <v>0</v>
          </cell>
          <cell r="C3636">
            <v>0</v>
          </cell>
          <cell r="D3636">
            <v>0</v>
          </cell>
          <cell r="E3636">
            <v>0</v>
          </cell>
          <cell r="F3636">
            <v>0</v>
          </cell>
          <cell r="G3636">
            <v>0</v>
          </cell>
        </row>
        <row r="3637">
          <cell r="A3637">
            <v>0</v>
          </cell>
          <cell r="B3637">
            <v>0</v>
          </cell>
          <cell r="C3637">
            <v>0</v>
          </cell>
          <cell r="D3637">
            <v>0</v>
          </cell>
          <cell r="E3637">
            <v>0</v>
          </cell>
          <cell r="F3637">
            <v>0</v>
          </cell>
          <cell r="G3637">
            <v>0</v>
          </cell>
        </row>
        <row r="3638">
          <cell r="A3638">
            <v>0</v>
          </cell>
          <cell r="B3638">
            <v>0</v>
          </cell>
          <cell r="C3638">
            <v>0</v>
          </cell>
          <cell r="D3638">
            <v>0</v>
          </cell>
          <cell r="E3638">
            <v>0</v>
          </cell>
          <cell r="F3638">
            <v>0</v>
          </cell>
          <cell r="G3638">
            <v>0</v>
          </cell>
        </row>
        <row r="3639">
          <cell r="A3639">
            <v>0</v>
          </cell>
          <cell r="B3639">
            <v>0</v>
          </cell>
          <cell r="C3639">
            <v>0</v>
          </cell>
          <cell r="D3639">
            <v>0</v>
          </cell>
          <cell r="E3639">
            <v>0</v>
          </cell>
          <cell r="F3639">
            <v>0</v>
          </cell>
          <cell r="G3639">
            <v>0</v>
          </cell>
        </row>
        <row r="3640">
          <cell r="A3640">
            <v>0</v>
          </cell>
          <cell r="B3640">
            <v>0</v>
          </cell>
          <cell r="C3640">
            <v>0</v>
          </cell>
          <cell r="D3640">
            <v>0</v>
          </cell>
          <cell r="E3640">
            <v>0</v>
          </cell>
          <cell r="F3640">
            <v>0</v>
          </cell>
          <cell r="G3640">
            <v>0</v>
          </cell>
        </row>
        <row r="3641">
          <cell r="A3641">
            <v>0</v>
          </cell>
          <cell r="B3641">
            <v>0</v>
          </cell>
          <cell r="C3641">
            <v>0</v>
          </cell>
          <cell r="D3641">
            <v>0</v>
          </cell>
          <cell r="E3641">
            <v>0</v>
          </cell>
          <cell r="F3641">
            <v>0</v>
          </cell>
          <cell r="G3641">
            <v>0</v>
          </cell>
        </row>
        <row r="3642">
          <cell r="A3642">
            <v>0</v>
          </cell>
          <cell r="B3642">
            <v>0</v>
          </cell>
          <cell r="C3642">
            <v>0</v>
          </cell>
          <cell r="D3642">
            <v>0</v>
          </cell>
          <cell r="E3642">
            <v>0</v>
          </cell>
          <cell r="F3642">
            <v>0</v>
          </cell>
          <cell r="G3642">
            <v>0</v>
          </cell>
        </row>
        <row r="3643">
          <cell r="A3643">
            <v>0</v>
          </cell>
          <cell r="B3643">
            <v>0</v>
          </cell>
          <cell r="C3643">
            <v>0</v>
          </cell>
          <cell r="D3643">
            <v>0</v>
          </cell>
          <cell r="E3643">
            <v>0</v>
          </cell>
          <cell r="F3643">
            <v>0</v>
          </cell>
          <cell r="G3643">
            <v>0</v>
          </cell>
        </row>
        <row r="3644">
          <cell r="A3644">
            <v>0</v>
          </cell>
          <cell r="B3644">
            <v>0</v>
          </cell>
          <cell r="C3644">
            <v>0</v>
          </cell>
          <cell r="D3644">
            <v>0</v>
          </cell>
          <cell r="E3644">
            <v>0</v>
          </cell>
          <cell r="F3644">
            <v>0</v>
          </cell>
          <cell r="G3644">
            <v>0</v>
          </cell>
        </row>
        <row r="3645">
          <cell r="A3645">
            <v>0</v>
          </cell>
          <cell r="B3645">
            <v>0</v>
          </cell>
          <cell r="C3645">
            <v>0</v>
          </cell>
          <cell r="D3645">
            <v>0</v>
          </cell>
          <cell r="E3645">
            <v>0</v>
          </cell>
          <cell r="F3645">
            <v>0</v>
          </cell>
          <cell r="G3645">
            <v>0</v>
          </cell>
        </row>
        <row r="3646">
          <cell r="A3646">
            <v>0</v>
          </cell>
          <cell r="B3646">
            <v>0</v>
          </cell>
          <cell r="C3646">
            <v>0</v>
          </cell>
          <cell r="D3646">
            <v>0</v>
          </cell>
          <cell r="E3646">
            <v>0</v>
          </cell>
          <cell r="F3646">
            <v>0</v>
          </cell>
          <cell r="G3646">
            <v>0</v>
          </cell>
        </row>
        <row r="3647">
          <cell r="A3647">
            <v>0</v>
          </cell>
          <cell r="B3647">
            <v>0</v>
          </cell>
          <cell r="C3647">
            <v>0</v>
          </cell>
          <cell r="D3647">
            <v>0</v>
          </cell>
          <cell r="E3647">
            <v>0</v>
          </cell>
          <cell r="F3647">
            <v>0</v>
          </cell>
          <cell r="G3647">
            <v>0</v>
          </cell>
        </row>
        <row r="3648">
          <cell r="A3648">
            <v>0</v>
          </cell>
          <cell r="B3648">
            <v>0</v>
          </cell>
          <cell r="C3648">
            <v>0</v>
          </cell>
          <cell r="D3648">
            <v>0</v>
          </cell>
          <cell r="E3648">
            <v>0</v>
          </cell>
          <cell r="F3648">
            <v>0</v>
          </cell>
          <cell r="G3648">
            <v>0</v>
          </cell>
        </row>
        <row r="3649">
          <cell r="A3649">
            <v>0</v>
          </cell>
          <cell r="B3649">
            <v>0</v>
          </cell>
          <cell r="C3649">
            <v>0</v>
          </cell>
          <cell r="D3649">
            <v>0</v>
          </cell>
          <cell r="E3649">
            <v>0</v>
          </cell>
          <cell r="F3649">
            <v>0</v>
          </cell>
          <cell r="G3649">
            <v>0</v>
          </cell>
        </row>
        <row r="3650">
          <cell r="A3650">
            <v>0</v>
          </cell>
          <cell r="B3650">
            <v>0</v>
          </cell>
          <cell r="C3650">
            <v>0</v>
          </cell>
          <cell r="D3650">
            <v>0</v>
          </cell>
          <cell r="E3650">
            <v>0</v>
          </cell>
          <cell r="F3650">
            <v>0</v>
          </cell>
          <cell r="G3650">
            <v>0</v>
          </cell>
        </row>
        <row r="3651">
          <cell r="A3651">
            <v>0</v>
          </cell>
          <cell r="B3651">
            <v>0</v>
          </cell>
          <cell r="C3651">
            <v>0</v>
          </cell>
          <cell r="D3651">
            <v>0</v>
          </cell>
          <cell r="E3651">
            <v>0</v>
          </cell>
          <cell r="F3651">
            <v>0</v>
          </cell>
          <cell r="G3651">
            <v>0</v>
          </cell>
        </row>
        <row r="3652">
          <cell r="A3652">
            <v>0</v>
          </cell>
          <cell r="B3652">
            <v>0</v>
          </cell>
          <cell r="C3652">
            <v>0</v>
          </cell>
          <cell r="D3652">
            <v>0</v>
          </cell>
          <cell r="E3652">
            <v>0</v>
          </cell>
          <cell r="F3652">
            <v>0</v>
          </cell>
          <cell r="G3652">
            <v>0</v>
          </cell>
        </row>
        <row r="3653">
          <cell r="A3653">
            <v>0</v>
          </cell>
          <cell r="B3653">
            <v>0</v>
          </cell>
          <cell r="C3653">
            <v>0</v>
          </cell>
          <cell r="D3653">
            <v>0</v>
          </cell>
          <cell r="E3653">
            <v>0</v>
          </cell>
          <cell r="F3653">
            <v>0</v>
          </cell>
          <cell r="G3653">
            <v>0</v>
          </cell>
        </row>
        <row r="3654">
          <cell r="A3654">
            <v>0</v>
          </cell>
          <cell r="B3654">
            <v>0</v>
          </cell>
          <cell r="C3654">
            <v>0</v>
          </cell>
          <cell r="D3654">
            <v>0</v>
          </cell>
          <cell r="E3654">
            <v>0</v>
          </cell>
          <cell r="F3654">
            <v>0</v>
          </cell>
          <cell r="G3654">
            <v>0</v>
          </cell>
        </row>
        <row r="3655">
          <cell r="A3655">
            <v>0</v>
          </cell>
          <cell r="B3655">
            <v>0</v>
          </cell>
          <cell r="C3655">
            <v>0</v>
          </cell>
          <cell r="D3655">
            <v>0</v>
          </cell>
          <cell r="E3655">
            <v>0</v>
          </cell>
          <cell r="F3655">
            <v>0</v>
          </cell>
          <cell r="G3655">
            <v>0</v>
          </cell>
        </row>
        <row r="3656">
          <cell r="A3656">
            <v>0</v>
          </cell>
          <cell r="B3656">
            <v>0</v>
          </cell>
          <cell r="C3656">
            <v>0</v>
          </cell>
          <cell r="D3656">
            <v>0</v>
          </cell>
          <cell r="E3656">
            <v>0</v>
          </cell>
          <cell r="F3656">
            <v>0</v>
          </cell>
          <cell r="G3656">
            <v>0</v>
          </cell>
        </row>
        <row r="3657">
          <cell r="A3657">
            <v>0</v>
          </cell>
          <cell r="B3657">
            <v>0</v>
          </cell>
          <cell r="C3657">
            <v>0</v>
          </cell>
          <cell r="D3657">
            <v>0</v>
          </cell>
          <cell r="E3657">
            <v>0</v>
          </cell>
          <cell r="F3657">
            <v>0</v>
          </cell>
          <cell r="G3657">
            <v>0</v>
          </cell>
        </row>
        <row r="3658">
          <cell r="A3658">
            <v>0</v>
          </cell>
          <cell r="B3658">
            <v>0</v>
          </cell>
          <cell r="C3658">
            <v>0</v>
          </cell>
          <cell r="D3658">
            <v>0</v>
          </cell>
          <cell r="E3658">
            <v>0</v>
          </cell>
          <cell r="F3658">
            <v>0</v>
          </cell>
          <cell r="G3658">
            <v>0</v>
          </cell>
        </row>
        <row r="3659">
          <cell r="A3659">
            <v>0</v>
          </cell>
          <cell r="B3659">
            <v>0</v>
          </cell>
          <cell r="C3659">
            <v>0</v>
          </cell>
          <cell r="D3659">
            <v>0</v>
          </cell>
          <cell r="E3659">
            <v>0</v>
          </cell>
          <cell r="F3659">
            <v>0</v>
          </cell>
          <cell r="G3659">
            <v>0</v>
          </cell>
        </row>
        <row r="3660">
          <cell r="A3660">
            <v>0</v>
          </cell>
          <cell r="B3660">
            <v>0</v>
          </cell>
          <cell r="C3660">
            <v>0</v>
          </cell>
          <cell r="D3660">
            <v>0</v>
          </cell>
          <cell r="E3660">
            <v>0</v>
          </cell>
          <cell r="F3660">
            <v>0</v>
          </cell>
          <cell r="G3660">
            <v>0</v>
          </cell>
        </row>
        <row r="3661">
          <cell r="A3661">
            <v>0</v>
          </cell>
          <cell r="B3661">
            <v>0</v>
          </cell>
          <cell r="C3661">
            <v>0</v>
          </cell>
          <cell r="D3661">
            <v>0</v>
          </cell>
          <cell r="E3661">
            <v>0</v>
          </cell>
          <cell r="F3661">
            <v>0</v>
          </cell>
          <cell r="G3661">
            <v>0</v>
          </cell>
        </row>
        <row r="3662">
          <cell r="A3662">
            <v>0</v>
          </cell>
          <cell r="B3662">
            <v>0</v>
          </cell>
          <cell r="C3662">
            <v>0</v>
          </cell>
          <cell r="D3662">
            <v>0</v>
          </cell>
          <cell r="E3662">
            <v>0</v>
          </cell>
          <cell r="F3662">
            <v>0</v>
          </cell>
          <cell r="G3662">
            <v>0</v>
          </cell>
        </row>
        <row r="3663">
          <cell r="A3663">
            <v>0</v>
          </cell>
          <cell r="B3663">
            <v>0</v>
          </cell>
          <cell r="C3663">
            <v>0</v>
          </cell>
          <cell r="D3663">
            <v>0</v>
          </cell>
          <cell r="E3663">
            <v>0</v>
          </cell>
          <cell r="F3663">
            <v>0</v>
          </cell>
          <cell r="G3663">
            <v>0</v>
          </cell>
        </row>
        <row r="3664">
          <cell r="A3664">
            <v>0</v>
          </cell>
          <cell r="B3664">
            <v>0</v>
          </cell>
          <cell r="C3664">
            <v>0</v>
          </cell>
          <cell r="D3664">
            <v>0</v>
          </cell>
          <cell r="E3664">
            <v>0</v>
          </cell>
          <cell r="F3664">
            <v>0</v>
          </cell>
          <cell r="G3664">
            <v>0</v>
          </cell>
        </row>
        <row r="3665">
          <cell r="A3665">
            <v>0</v>
          </cell>
          <cell r="B3665">
            <v>0</v>
          </cell>
          <cell r="C3665">
            <v>0</v>
          </cell>
          <cell r="D3665">
            <v>0</v>
          </cell>
          <cell r="E3665">
            <v>0</v>
          </cell>
          <cell r="F3665">
            <v>0</v>
          </cell>
          <cell r="G3665">
            <v>0</v>
          </cell>
        </row>
        <row r="3666">
          <cell r="A3666">
            <v>0</v>
          </cell>
          <cell r="B3666">
            <v>0</v>
          </cell>
          <cell r="C3666">
            <v>0</v>
          </cell>
          <cell r="D3666">
            <v>0</v>
          </cell>
          <cell r="E3666">
            <v>0</v>
          </cell>
          <cell r="F3666">
            <v>0</v>
          </cell>
          <cell r="G3666">
            <v>0</v>
          </cell>
        </row>
        <row r="3667">
          <cell r="A3667">
            <v>0</v>
          </cell>
          <cell r="B3667">
            <v>0</v>
          </cell>
          <cell r="C3667">
            <v>0</v>
          </cell>
          <cell r="D3667">
            <v>0</v>
          </cell>
          <cell r="E3667">
            <v>0</v>
          </cell>
          <cell r="F3667">
            <v>0</v>
          </cell>
          <cell r="G3667">
            <v>0</v>
          </cell>
        </row>
        <row r="3668">
          <cell r="A3668">
            <v>0</v>
          </cell>
          <cell r="B3668">
            <v>0</v>
          </cell>
          <cell r="C3668">
            <v>0</v>
          </cell>
          <cell r="D3668">
            <v>0</v>
          </cell>
          <cell r="E3668">
            <v>0</v>
          </cell>
          <cell r="F3668">
            <v>0</v>
          </cell>
          <cell r="G3668">
            <v>0</v>
          </cell>
        </row>
        <row r="3669">
          <cell r="A3669">
            <v>0</v>
          </cell>
          <cell r="B3669">
            <v>0</v>
          </cell>
          <cell r="C3669">
            <v>0</v>
          </cell>
          <cell r="D3669">
            <v>0</v>
          </cell>
          <cell r="E3669">
            <v>0</v>
          </cell>
          <cell r="F3669">
            <v>0</v>
          </cell>
          <cell r="G3669">
            <v>0</v>
          </cell>
        </row>
        <row r="3670">
          <cell r="A3670">
            <v>0</v>
          </cell>
          <cell r="B3670">
            <v>0</v>
          </cell>
          <cell r="C3670">
            <v>0</v>
          </cell>
          <cell r="D3670">
            <v>0</v>
          </cell>
          <cell r="E3670">
            <v>0</v>
          </cell>
          <cell r="F3670">
            <v>0</v>
          </cell>
          <cell r="G3670">
            <v>0</v>
          </cell>
        </row>
        <row r="3671">
          <cell r="A3671">
            <v>0</v>
          </cell>
          <cell r="B3671">
            <v>0</v>
          </cell>
          <cell r="C3671">
            <v>0</v>
          </cell>
          <cell r="D3671">
            <v>0</v>
          </cell>
          <cell r="E3671">
            <v>0</v>
          </cell>
          <cell r="F3671">
            <v>0</v>
          </cell>
          <cell r="G3671">
            <v>0</v>
          </cell>
        </row>
        <row r="3672">
          <cell r="A3672">
            <v>0</v>
          </cell>
          <cell r="B3672">
            <v>0</v>
          </cell>
          <cell r="C3672">
            <v>0</v>
          </cell>
          <cell r="D3672">
            <v>0</v>
          </cell>
          <cell r="E3672">
            <v>0</v>
          </cell>
          <cell r="F3672">
            <v>0</v>
          </cell>
          <cell r="G3672">
            <v>0</v>
          </cell>
        </row>
        <row r="3673">
          <cell r="A3673">
            <v>0</v>
          </cell>
          <cell r="B3673">
            <v>0</v>
          </cell>
          <cell r="C3673">
            <v>0</v>
          </cell>
          <cell r="D3673">
            <v>0</v>
          </cell>
          <cell r="E3673">
            <v>0</v>
          </cell>
          <cell r="F3673">
            <v>0</v>
          </cell>
          <cell r="G3673">
            <v>0</v>
          </cell>
        </row>
        <row r="3674">
          <cell r="A3674">
            <v>0</v>
          </cell>
          <cell r="B3674">
            <v>0</v>
          </cell>
          <cell r="C3674">
            <v>0</v>
          </cell>
          <cell r="D3674">
            <v>0</v>
          </cell>
          <cell r="E3674">
            <v>0</v>
          </cell>
          <cell r="F3674">
            <v>0</v>
          </cell>
          <cell r="G3674">
            <v>0</v>
          </cell>
        </row>
        <row r="3675">
          <cell r="A3675">
            <v>0</v>
          </cell>
          <cell r="B3675">
            <v>0</v>
          </cell>
          <cell r="C3675">
            <v>0</v>
          </cell>
          <cell r="D3675">
            <v>0</v>
          </cell>
          <cell r="E3675">
            <v>0</v>
          </cell>
          <cell r="F3675">
            <v>0</v>
          </cell>
          <cell r="G3675">
            <v>0</v>
          </cell>
        </row>
        <row r="3676">
          <cell r="A3676">
            <v>0</v>
          </cell>
          <cell r="B3676">
            <v>0</v>
          </cell>
          <cell r="C3676">
            <v>0</v>
          </cell>
          <cell r="D3676">
            <v>0</v>
          </cell>
          <cell r="E3676">
            <v>0</v>
          </cell>
          <cell r="F3676">
            <v>0</v>
          </cell>
          <cell r="G3676">
            <v>0</v>
          </cell>
        </row>
        <row r="3677">
          <cell r="A3677">
            <v>0</v>
          </cell>
          <cell r="B3677">
            <v>0</v>
          </cell>
          <cell r="C3677">
            <v>0</v>
          </cell>
          <cell r="D3677">
            <v>0</v>
          </cell>
          <cell r="E3677">
            <v>0</v>
          </cell>
          <cell r="F3677">
            <v>0</v>
          </cell>
          <cell r="G3677">
            <v>0</v>
          </cell>
        </row>
        <row r="3678">
          <cell r="A3678">
            <v>0</v>
          </cell>
          <cell r="B3678">
            <v>0</v>
          </cell>
          <cell r="C3678">
            <v>0</v>
          </cell>
          <cell r="D3678">
            <v>0</v>
          </cell>
          <cell r="E3678">
            <v>0</v>
          </cell>
          <cell r="F3678">
            <v>0</v>
          </cell>
          <cell r="G3678">
            <v>0</v>
          </cell>
        </row>
        <row r="3679">
          <cell r="A3679">
            <v>0</v>
          </cell>
          <cell r="B3679">
            <v>0</v>
          </cell>
          <cell r="C3679">
            <v>0</v>
          </cell>
          <cell r="D3679">
            <v>0</v>
          </cell>
          <cell r="E3679">
            <v>0</v>
          </cell>
          <cell r="F3679">
            <v>0</v>
          </cell>
          <cell r="G3679">
            <v>0</v>
          </cell>
        </row>
        <row r="3680">
          <cell r="A3680">
            <v>0</v>
          </cell>
          <cell r="B3680">
            <v>0</v>
          </cell>
          <cell r="C3680">
            <v>0</v>
          </cell>
          <cell r="D3680">
            <v>0</v>
          </cell>
          <cell r="E3680">
            <v>0</v>
          </cell>
          <cell r="F3680">
            <v>0</v>
          </cell>
          <cell r="G3680">
            <v>0</v>
          </cell>
        </row>
        <row r="3681">
          <cell r="A3681">
            <v>0</v>
          </cell>
          <cell r="B3681">
            <v>0</v>
          </cell>
          <cell r="C3681">
            <v>0</v>
          </cell>
          <cell r="D3681">
            <v>0</v>
          </cell>
          <cell r="E3681">
            <v>0</v>
          </cell>
          <cell r="F3681">
            <v>0</v>
          </cell>
          <cell r="G3681">
            <v>0</v>
          </cell>
        </row>
        <row r="3682">
          <cell r="A3682">
            <v>0</v>
          </cell>
          <cell r="B3682">
            <v>0</v>
          </cell>
          <cell r="C3682">
            <v>0</v>
          </cell>
          <cell r="D3682">
            <v>0</v>
          </cell>
          <cell r="E3682">
            <v>0</v>
          </cell>
          <cell r="F3682">
            <v>0</v>
          </cell>
          <cell r="G3682">
            <v>0</v>
          </cell>
        </row>
        <row r="3683">
          <cell r="A3683">
            <v>0</v>
          </cell>
          <cell r="B3683">
            <v>0</v>
          </cell>
          <cell r="C3683">
            <v>0</v>
          </cell>
          <cell r="D3683">
            <v>0</v>
          </cell>
          <cell r="E3683">
            <v>0</v>
          </cell>
          <cell r="F3683">
            <v>0</v>
          </cell>
          <cell r="G3683">
            <v>0</v>
          </cell>
        </row>
        <row r="3684">
          <cell r="A3684">
            <v>0</v>
          </cell>
          <cell r="B3684">
            <v>0</v>
          </cell>
          <cell r="C3684">
            <v>0</v>
          </cell>
          <cell r="D3684">
            <v>0</v>
          </cell>
          <cell r="E3684">
            <v>0</v>
          </cell>
          <cell r="F3684">
            <v>0</v>
          </cell>
          <cell r="G3684">
            <v>0</v>
          </cell>
        </row>
        <row r="3685">
          <cell r="A3685">
            <v>0</v>
          </cell>
          <cell r="B3685">
            <v>0</v>
          </cell>
          <cell r="C3685">
            <v>0</v>
          </cell>
          <cell r="D3685">
            <v>0</v>
          </cell>
          <cell r="E3685">
            <v>0</v>
          </cell>
          <cell r="F3685">
            <v>0</v>
          </cell>
          <cell r="G3685">
            <v>0</v>
          </cell>
        </row>
        <row r="3686">
          <cell r="A3686">
            <v>0</v>
          </cell>
          <cell r="B3686">
            <v>0</v>
          </cell>
          <cell r="C3686">
            <v>0</v>
          </cell>
          <cell r="D3686">
            <v>0</v>
          </cell>
          <cell r="E3686">
            <v>0</v>
          </cell>
          <cell r="F3686">
            <v>0</v>
          </cell>
          <cell r="G3686">
            <v>0</v>
          </cell>
        </row>
        <row r="3687">
          <cell r="A3687">
            <v>0</v>
          </cell>
          <cell r="B3687">
            <v>0</v>
          </cell>
          <cell r="C3687">
            <v>0</v>
          </cell>
          <cell r="D3687">
            <v>0</v>
          </cell>
          <cell r="E3687">
            <v>0</v>
          </cell>
          <cell r="F3687">
            <v>0</v>
          </cell>
          <cell r="G3687">
            <v>0</v>
          </cell>
        </row>
        <row r="3688">
          <cell r="A3688">
            <v>0</v>
          </cell>
          <cell r="B3688">
            <v>0</v>
          </cell>
          <cell r="C3688">
            <v>0</v>
          </cell>
          <cell r="D3688">
            <v>0</v>
          </cell>
          <cell r="E3688">
            <v>0</v>
          </cell>
          <cell r="F3688">
            <v>0</v>
          </cell>
          <cell r="G3688">
            <v>0</v>
          </cell>
        </row>
        <row r="3689">
          <cell r="A3689">
            <v>0</v>
          </cell>
          <cell r="B3689">
            <v>0</v>
          </cell>
          <cell r="C3689">
            <v>0</v>
          </cell>
          <cell r="D3689">
            <v>0</v>
          </cell>
          <cell r="E3689">
            <v>0</v>
          </cell>
          <cell r="F3689">
            <v>0</v>
          </cell>
          <cell r="G3689">
            <v>0</v>
          </cell>
        </row>
        <row r="3690">
          <cell r="A3690">
            <v>0</v>
          </cell>
          <cell r="B3690">
            <v>0</v>
          </cell>
          <cell r="C3690">
            <v>0</v>
          </cell>
          <cell r="D3690">
            <v>0</v>
          </cell>
          <cell r="E3690">
            <v>0</v>
          </cell>
          <cell r="F3690">
            <v>0</v>
          </cell>
          <cell r="G3690">
            <v>0</v>
          </cell>
        </row>
        <row r="3691">
          <cell r="A3691">
            <v>0</v>
          </cell>
          <cell r="B3691">
            <v>0</v>
          </cell>
          <cell r="C3691">
            <v>0</v>
          </cell>
          <cell r="D3691">
            <v>0</v>
          </cell>
          <cell r="E3691">
            <v>0</v>
          </cell>
          <cell r="F3691">
            <v>0</v>
          </cell>
          <cell r="G3691">
            <v>0</v>
          </cell>
        </row>
        <row r="3692">
          <cell r="A3692">
            <v>0</v>
          </cell>
          <cell r="B3692">
            <v>0</v>
          </cell>
          <cell r="C3692">
            <v>0</v>
          </cell>
          <cell r="D3692">
            <v>0</v>
          </cell>
          <cell r="E3692">
            <v>0</v>
          </cell>
          <cell r="F3692">
            <v>0</v>
          </cell>
          <cell r="G3692">
            <v>0</v>
          </cell>
        </row>
        <row r="3693">
          <cell r="A3693">
            <v>0</v>
          </cell>
          <cell r="B3693">
            <v>0</v>
          </cell>
          <cell r="C3693">
            <v>0</v>
          </cell>
          <cell r="D3693">
            <v>0</v>
          </cell>
          <cell r="E3693">
            <v>0</v>
          </cell>
          <cell r="F3693">
            <v>0</v>
          </cell>
          <cell r="G3693">
            <v>0</v>
          </cell>
        </row>
        <row r="3694">
          <cell r="A3694">
            <v>0</v>
          </cell>
          <cell r="B3694">
            <v>0</v>
          </cell>
          <cell r="C3694">
            <v>0</v>
          </cell>
          <cell r="D3694">
            <v>0</v>
          </cell>
          <cell r="E3694">
            <v>0</v>
          </cell>
          <cell r="F3694">
            <v>0</v>
          </cell>
          <cell r="G3694">
            <v>0</v>
          </cell>
        </row>
        <row r="3695">
          <cell r="A3695">
            <v>0</v>
          </cell>
          <cell r="B3695">
            <v>0</v>
          </cell>
          <cell r="C3695">
            <v>0</v>
          </cell>
          <cell r="D3695">
            <v>0</v>
          </cell>
          <cell r="E3695">
            <v>0</v>
          </cell>
          <cell r="F3695">
            <v>0</v>
          </cell>
          <cell r="G3695">
            <v>0</v>
          </cell>
        </row>
        <row r="3696">
          <cell r="A3696">
            <v>0</v>
          </cell>
          <cell r="B3696">
            <v>0</v>
          </cell>
          <cell r="C3696">
            <v>0</v>
          </cell>
          <cell r="D3696">
            <v>0</v>
          </cell>
          <cell r="E3696">
            <v>0</v>
          </cell>
          <cell r="F3696">
            <v>0</v>
          </cell>
          <cell r="G3696">
            <v>0</v>
          </cell>
        </row>
        <row r="3697">
          <cell r="A3697">
            <v>0</v>
          </cell>
          <cell r="B3697">
            <v>0</v>
          </cell>
          <cell r="C3697">
            <v>0</v>
          </cell>
          <cell r="D3697">
            <v>0</v>
          </cell>
          <cell r="E3697">
            <v>0</v>
          </cell>
          <cell r="F3697">
            <v>0</v>
          </cell>
          <cell r="G3697">
            <v>0</v>
          </cell>
        </row>
        <row r="3698">
          <cell r="A3698">
            <v>0</v>
          </cell>
          <cell r="B3698">
            <v>0</v>
          </cell>
          <cell r="C3698">
            <v>0</v>
          </cell>
          <cell r="D3698">
            <v>0</v>
          </cell>
          <cell r="E3698">
            <v>0</v>
          </cell>
          <cell r="F3698">
            <v>0</v>
          </cell>
          <cell r="G3698">
            <v>0</v>
          </cell>
        </row>
        <row r="3699">
          <cell r="A3699">
            <v>0</v>
          </cell>
          <cell r="B3699">
            <v>0</v>
          </cell>
          <cell r="C3699">
            <v>0</v>
          </cell>
          <cell r="D3699">
            <v>0</v>
          </cell>
          <cell r="E3699">
            <v>0</v>
          </cell>
          <cell r="F3699">
            <v>0</v>
          </cell>
          <cell r="G3699">
            <v>0</v>
          </cell>
        </row>
        <row r="3700">
          <cell r="A3700">
            <v>0</v>
          </cell>
          <cell r="B3700">
            <v>0</v>
          </cell>
          <cell r="C3700">
            <v>0</v>
          </cell>
          <cell r="D3700">
            <v>0</v>
          </cell>
          <cell r="E3700">
            <v>0</v>
          </cell>
          <cell r="F3700">
            <v>0</v>
          </cell>
          <cell r="G3700">
            <v>0</v>
          </cell>
        </row>
        <row r="3701">
          <cell r="A3701">
            <v>0</v>
          </cell>
          <cell r="B3701">
            <v>0</v>
          </cell>
          <cell r="C3701">
            <v>0</v>
          </cell>
          <cell r="D3701">
            <v>0</v>
          </cell>
          <cell r="E3701">
            <v>0</v>
          </cell>
          <cell r="F3701">
            <v>0</v>
          </cell>
          <cell r="G3701">
            <v>0</v>
          </cell>
        </row>
        <row r="3702">
          <cell r="A3702">
            <v>0</v>
          </cell>
          <cell r="B3702">
            <v>0</v>
          </cell>
          <cell r="C3702">
            <v>0</v>
          </cell>
          <cell r="D3702">
            <v>0</v>
          </cell>
          <cell r="E3702">
            <v>0</v>
          </cell>
          <cell r="F3702">
            <v>0</v>
          </cell>
          <cell r="G3702">
            <v>0</v>
          </cell>
        </row>
        <row r="3703">
          <cell r="A3703">
            <v>0</v>
          </cell>
          <cell r="B3703">
            <v>0</v>
          </cell>
          <cell r="C3703">
            <v>0</v>
          </cell>
          <cell r="D3703">
            <v>0</v>
          </cell>
          <cell r="E3703">
            <v>0</v>
          </cell>
          <cell r="F3703">
            <v>0</v>
          </cell>
          <cell r="G3703">
            <v>0</v>
          </cell>
        </row>
        <row r="3704">
          <cell r="A3704">
            <v>0</v>
          </cell>
          <cell r="B3704">
            <v>0</v>
          </cell>
          <cell r="C3704">
            <v>0</v>
          </cell>
          <cell r="D3704">
            <v>0</v>
          </cell>
          <cell r="E3704">
            <v>0</v>
          </cell>
          <cell r="F3704">
            <v>0</v>
          </cell>
          <cell r="G3704">
            <v>0</v>
          </cell>
        </row>
        <row r="3705">
          <cell r="A3705">
            <v>0</v>
          </cell>
          <cell r="B3705">
            <v>0</v>
          </cell>
          <cell r="C3705">
            <v>0</v>
          </cell>
          <cell r="D3705">
            <v>0</v>
          </cell>
          <cell r="E3705">
            <v>0</v>
          </cell>
          <cell r="F3705">
            <v>0</v>
          </cell>
          <cell r="G3705">
            <v>0</v>
          </cell>
        </row>
        <row r="3706">
          <cell r="A3706">
            <v>0</v>
          </cell>
          <cell r="B3706">
            <v>0</v>
          </cell>
          <cell r="C3706">
            <v>0</v>
          </cell>
          <cell r="D3706">
            <v>0</v>
          </cell>
          <cell r="E3706">
            <v>0</v>
          </cell>
          <cell r="F3706">
            <v>0</v>
          </cell>
          <cell r="G3706">
            <v>0</v>
          </cell>
        </row>
        <row r="3707">
          <cell r="A3707">
            <v>0</v>
          </cell>
          <cell r="B3707">
            <v>0</v>
          </cell>
          <cell r="C3707">
            <v>0</v>
          </cell>
          <cell r="D3707">
            <v>0</v>
          </cell>
          <cell r="E3707">
            <v>0</v>
          </cell>
          <cell r="F3707">
            <v>0</v>
          </cell>
          <cell r="G3707">
            <v>0</v>
          </cell>
        </row>
        <row r="3708">
          <cell r="A3708">
            <v>0</v>
          </cell>
          <cell r="B3708">
            <v>0</v>
          </cell>
          <cell r="C3708">
            <v>0</v>
          </cell>
          <cell r="D3708">
            <v>0</v>
          </cell>
          <cell r="E3708">
            <v>0</v>
          </cell>
          <cell r="F3708">
            <v>0</v>
          </cell>
          <cell r="G3708">
            <v>0</v>
          </cell>
        </row>
        <row r="3709">
          <cell r="A3709">
            <v>0</v>
          </cell>
          <cell r="B3709">
            <v>0</v>
          </cell>
          <cell r="C3709">
            <v>0</v>
          </cell>
          <cell r="D3709">
            <v>0</v>
          </cell>
          <cell r="E3709">
            <v>0</v>
          </cell>
          <cell r="F3709">
            <v>0</v>
          </cell>
          <cell r="G3709">
            <v>0</v>
          </cell>
        </row>
        <row r="3710">
          <cell r="A3710">
            <v>0</v>
          </cell>
          <cell r="B3710">
            <v>0</v>
          </cell>
          <cell r="C3710">
            <v>0</v>
          </cell>
          <cell r="D3710">
            <v>0</v>
          </cell>
          <cell r="E3710">
            <v>0</v>
          </cell>
          <cell r="F3710">
            <v>0</v>
          </cell>
          <cell r="G3710">
            <v>0</v>
          </cell>
        </row>
        <row r="3711">
          <cell r="A3711">
            <v>0</v>
          </cell>
          <cell r="B3711">
            <v>0</v>
          </cell>
          <cell r="C3711">
            <v>0</v>
          </cell>
          <cell r="D3711">
            <v>0</v>
          </cell>
          <cell r="E3711">
            <v>0</v>
          </cell>
          <cell r="F3711">
            <v>0</v>
          </cell>
          <cell r="G3711">
            <v>0</v>
          </cell>
        </row>
        <row r="3712">
          <cell r="A3712">
            <v>0</v>
          </cell>
          <cell r="B3712">
            <v>0</v>
          </cell>
          <cell r="C3712">
            <v>0</v>
          </cell>
          <cell r="D3712">
            <v>0</v>
          </cell>
          <cell r="E3712">
            <v>0</v>
          </cell>
          <cell r="F3712">
            <v>0</v>
          </cell>
          <cell r="G3712">
            <v>0</v>
          </cell>
        </row>
        <row r="3713">
          <cell r="A3713">
            <v>0</v>
          </cell>
          <cell r="B3713">
            <v>0</v>
          </cell>
          <cell r="C3713">
            <v>0</v>
          </cell>
          <cell r="D3713">
            <v>0</v>
          </cell>
          <cell r="E3713">
            <v>0</v>
          </cell>
          <cell r="F3713">
            <v>0</v>
          </cell>
          <cell r="G3713">
            <v>0</v>
          </cell>
        </row>
        <row r="3714">
          <cell r="A3714">
            <v>0</v>
          </cell>
          <cell r="B3714">
            <v>0</v>
          </cell>
          <cell r="C3714">
            <v>0</v>
          </cell>
          <cell r="D3714">
            <v>0</v>
          </cell>
          <cell r="E3714">
            <v>0</v>
          </cell>
          <cell r="F3714">
            <v>0</v>
          </cell>
          <cell r="G3714">
            <v>0</v>
          </cell>
        </row>
        <row r="3715">
          <cell r="A3715">
            <v>0</v>
          </cell>
          <cell r="B3715">
            <v>0</v>
          </cell>
          <cell r="C3715">
            <v>0</v>
          </cell>
          <cell r="D3715">
            <v>0</v>
          </cell>
          <cell r="E3715">
            <v>0</v>
          </cell>
          <cell r="F3715">
            <v>0</v>
          </cell>
          <cell r="G3715">
            <v>0</v>
          </cell>
        </row>
        <row r="3716">
          <cell r="A3716">
            <v>0</v>
          </cell>
          <cell r="B3716">
            <v>0</v>
          </cell>
          <cell r="C3716">
            <v>0</v>
          </cell>
          <cell r="D3716">
            <v>0</v>
          </cell>
          <cell r="E3716">
            <v>0</v>
          </cell>
          <cell r="F3716">
            <v>0</v>
          </cell>
          <cell r="G3716">
            <v>0</v>
          </cell>
        </row>
        <row r="3717">
          <cell r="A3717">
            <v>0</v>
          </cell>
          <cell r="B3717">
            <v>0</v>
          </cell>
          <cell r="C3717">
            <v>0</v>
          </cell>
          <cell r="D3717">
            <v>0</v>
          </cell>
          <cell r="E3717">
            <v>0</v>
          </cell>
          <cell r="F3717">
            <v>0</v>
          </cell>
          <cell r="G3717">
            <v>0</v>
          </cell>
        </row>
        <row r="3718">
          <cell r="A3718">
            <v>0</v>
          </cell>
          <cell r="B3718">
            <v>0</v>
          </cell>
          <cell r="C3718">
            <v>0</v>
          </cell>
          <cell r="D3718">
            <v>0</v>
          </cell>
          <cell r="E3718">
            <v>0</v>
          </cell>
          <cell r="F3718">
            <v>0</v>
          </cell>
          <cell r="G3718">
            <v>0</v>
          </cell>
        </row>
        <row r="3719">
          <cell r="A3719">
            <v>0</v>
          </cell>
          <cell r="B3719">
            <v>0</v>
          </cell>
          <cell r="C3719">
            <v>0</v>
          </cell>
          <cell r="D3719">
            <v>0</v>
          </cell>
          <cell r="E3719">
            <v>0</v>
          </cell>
          <cell r="F3719">
            <v>0</v>
          </cell>
          <cell r="G3719">
            <v>0</v>
          </cell>
        </row>
        <row r="3720">
          <cell r="A3720">
            <v>0</v>
          </cell>
          <cell r="B3720">
            <v>0</v>
          </cell>
          <cell r="C3720">
            <v>0</v>
          </cell>
          <cell r="D3720">
            <v>0</v>
          </cell>
          <cell r="E3720">
            <v>0</v>
          </cell>
          <cell r="F3720">
            <v>0</v>
          </cell>
          <cell r="G3720">
            <v>0</v>
          </cell>
        </row>
        <row r="3721">
          <cell r="A3721">
            <v>0</v>
          </cell>
          <cell r="B3721">
            <v>0</v>
          </cell>
          <cell r="C3721">
            <v>0</v>
          </cell>
          <cell r="D3721">
            <v>0</v>
          </cell>
          <cell r="E3721">
            <v>0</v>
          </cell>
          <cell r="F3721">
            <v>0</v>
          </cell>
          <cell r="G3721">
            <v>0</v>
          </cell>
        </row>
        <row r="3722">
          <cell r="A3722">
            <v>0</v>
          </cell>
          <cell r="B3722">
            <v>0</v>
          </cell>
          <cell r="C3722">
            <v>0</v>
          </cell>
          <cell r="D3722">
            <v>0</v>
          </cell>
          <cell r="E3722">
            <v>0</v>
          </cell>
          <cell r="F3722">
            <v>0</v>
          </cell>
          <cell r="G3722">
            <v>0</v>
          </cell>
        </row>
        <row r="3723">
          <cell r="A3723">
            <v>0</v>
          </cell>
          <cell r="B3723">
            <v>0</v>
          </cell>
          <cell r="C3723">
            <v>0</v>
          </cell>
          <cell r="D3723">
            <v>0</v>
          </cell>
          <cell r="E3723">
            <v>0</v>
          </cell>
          <cell r="F3723">
            <v>0</v>
          </cell>
          <cell r="G3723">
            <v>0</v>
          </cell>
        </row>
        <row r="3724">
          <cell r="A3724">
            <v>0</v>
          </cell>
          <cell r="B3724">
            <v>0</v>
          </cell>
          <cell r="C3724">
            <v>0</v>
          </cell>
          <cell r="D3724">
            <v>0</v>
          </cell>
          <cell r="E3724">
            <v>0</v>
          </cell>
          <cell r="F3724">
            <v>0</v>
          </cell>
          <cell r="G3724">
            <v>0</v>
          </cell>
        </row>
        <row r="3725">
          <cell r="A3725">
            <v>0</v>
          </cell>
          <cell r="B3725">
            <v>0</v>
          </cell>
          <cell r="C3725">
            <v>0</v>
          </cell>
          <cell r="D3725">
            <v>0</v>
          </cell>
          <cell r="E3725">
            <v>0</v>
          </cell>
          <cell r="F3725">
            <v>0</v>
          </cell>
          <cell r="G3725">
            <v>0</v>
          </cell>
        </row>
        <row r="3726">
          <cell r="A3726">
            <v>0</v>
          </cell>
          <cell r="B3726">
            <v>0</v>
          </cell>
          <cell r="C3726">
            <v>0</v>
          </cell>
          <cell r="D3726">
            <v>0</v>
          </cell>
          <cell r="E3726">
            <v>0</v>
          </cell>
          <cell r="F3726">
            <v>0</v>
          </cell>
          <cell r="G3726">
            <v>0</v>
          </cell>
        </row>
        <row r="3727">
          <cell r="A3727">
            <v>0</v>
          </cell>
          <cell r="B3727">
            <v>0</v>
          </cell>
          <cell r="C3727">
            <v>0</v>
          </cell>
          <cell r="D3727">
            <v>0</v>
          </cell>
          <cell r="E3727">
            <v>0</v>
          </cell>
          <cell r="F3727">
            <v>0</v>
          </cell>
          <cell r="G3727">
            <v>0</v>
          </cell>
        </row>
        <row r="3728">
          <cell r="A3728">
            <v>0</v>
          </cell>
          <cell r="B3728">
            <v>0</v>
          </cell>
          <cell r="C3728">
            <v>0</v>
          </cell>
          <cell r="D3728">
            <v>0</v>
          </cell>
          <cell r="E3728">
            <v>0</v>
          </cell>
          <cell r="F3728">
            <v>0</v>
          </cell>
          <cell r="G3728">
            <v>0</v>
          </cell>
        </row>
        <row r="3729">
          <cell r="A3729">
            <v>0</v>
          </cell>
          <cell r="B3729">
            <v>0</v>
          </cell>
          <cell r="C3729">
            <v>0</v>
          </cell>
          <cell r="D3729">
            <v>0</v>
          </cell>
          <cell r="E3729">
            <v>0</v>
          </cell>
          <cell r="F3729">
            <v>0</v>
          </cell>
          <cell r="G3729">
            <v>0</v>
          </cell>
        </row>
        <row r="3730">
          <cell r="A3730">
            <v>0</v>
          </cell>
          <cell r="B3730">
            <v>0</v>
          </cell>
          <cell r="C3730">
            <v>0</v>
          </cell>
          <cell r="D3730">
            <v>0</v>
          </cell>
          <cell r="E3730">
            <v>0</v>
          </cell>
          <cell r="F3730">
            <v>0</v>
          </cell>
          <cell r="G3730">
            <v>0</v>
          </cell>
        </row>
        <row r="3731">
          <cell r="A3731">
            <v>0</v>
          </cell>
          <cell r="B3731">
            <v>0</v>
          </cell>
          <cell r="C3731">
            <v>0</v>
          </cell>
          <cell r="D3731">
            <v>0</v>
          </cell>
          <cell r="E3731">
            <v>0</v>
          </cell>
          <cell r="F3731">
            <v>0</v>
          </cell>
          <cell r="G3731">
            <v>0</v>
          </cell>
        </row>
        <row r="3732">
          <cell r="A3732">
            <v>0</v>
          </cell>
          <cell r="B3732">
            <v>0</v>
          </cell>
          <cell r="C3732">
            <v>0</v>
          </cell>
          <cell r="D3732">
            <v>0</v>
          </cell>
          <cell r="E3732">
            <v>0</v>
          </cell>
          <cell r="F3732">
            <v>0</v>
          </cell>
          <cell r="G3732">
            <v>0</v>
          </cell>
        </row>
        <row r="3733">
          <cell r="A3733">
            <v>0</v>
          </cell>
          <cell r="B3733">
            <v>0</v>
          </cell>
          <cell r="C3733">
            <v>0</v>
          </cell>
          <cell r="D3733">
            <v>0</v>
          </cell>
          <cell r="E3733">
            <v>0</v>
          </cell>
          <cell r="F3733">
            <v>0</v>
          </cell>
          <cell r="G3733">
            <v>0</v>
          </cell>
        </row>
        <row r="3734">
          <cell r="A3734">
            <v>0</v>
          </cell>
          <cell r="B3734">
            <v>0</v>
          </cell>
          <cell r="C3734">
            <v>0</v>
          </cell>
          <cell r="D3734">
            <v>0</v>
          </cell>
          <cell r="E3734">
            <v>0</v>
          </cell>
          <cell r="F3734">
            <v>0</v>
          </cell>
          <cell r="G3734">
            <v>0</v>
          </cell>
        </row>
        <row r="3735">
          <cell r="A3735">
            <v>0</v>
          </cell>
          <cell r="B3735">
            <v>0</v>
          </cell>
          <cell r="C3735">
            <v>0</v>
          </cell>
          <cell r="D3735">
            <v>0</v>
          </cell>
          <cell r="E3735">
            <v>0</v>
          </cell>
          <cell r="F3735">
            <v>0</v>
          </cell>
          <cell r="G3735">
            <v>0</v>
          </cell>
        </row>
        <row r="3736">
          <cell r="A3736">
            <v>0</v>
          </cell>
          <cell r="B3736">
            <v>0</v>
          </cell>
          <cell r="C3736">
            <v>0</v>
          </cell>
          <cell r="D3736">
            <v>0</v>
          </cell>
          <cell r="E3736">
            <v>0</v>
          </cell>
          <cell r="F3736">
            <v>0</v>
          </cell>
          <cell r="G3736">
            <v>0</v>
          </cell>
        </row>
        <row r="3737">
          <cell r="A3737">
            <v>0</v>
          </cell>
          <cell r="B3737">
            <v>0</v>
          </cell>
          <cell r="C3737">
            <v>0</v>
          </cell>
          <cell r="D3737">
            <v>0</v>
          </cell>
          <cell r="E3737">
            <v>0</v>
          </cell>
          <cell r="F3737">
            <v>0</v>
          </cell>
          <cell r="G3737">
            <v>0</v>
          </cell>
        </row>
        <row r="3738">
          <cell r="A3738">
            <v>0</v>
          </cell>
          <cell r="B3738">
            <v>0</v>
          </cell>
          <cell r="C3738">
            <v>0</v>
          </cell>
          <cell r="D3738">
            <v>0</v>
          </cell>
          <cell r="E3738">
            <v>0</v>
          </cell>
          <cell r="F3738">
            <v>0</v>
          </cell>
          <cell r="G3738">
            <v>0</v>
          </cell>
        </row>
        <row r="3739">
          <cell r="A3739">
            <v>0</v>
          </cell>
          <cell r="B3739">
            <v>0</v>
          </cell>
          <cell r="C3739">
            <v>0</v>
          </cell>
          <cell r="D3739">
            <v>0</v>
          </cell>
          <cell r="E3739">
            <v>0</v>
          </cell>
          <cell r="F3739">
            <v>0</v>
          </cell>
          <cell r="G3739">
            <v>0</v>
          </cell>
        </row>
        <row r="3740">
          <cell r="A3740">
            <v>0</v>
          </cell>
          <cell r="B3740">
            <v>0</v>
          </cell>
          <cell r="C3740">
            <v>0</v>
          </cell>
          <cell r="D3740">
            <v>0</v>
          </cell>
          <cell r="E3740">
            <v>0</v>
          </cell>
          <cell r="F3740">
            <v>0</v>
          </cell>
          <cell r="G3740">
            <v>0</v>
          </cell>
        </row>
        <row r="3741">
          <cell r="A3741">
            <v>0</v>
          </cell>
          <cell r="B3741">
            <v>0</v>
          </cell>
          <cell r="C3741">
            <v>0</v>
          </cell>
          <cell r="D3741">
            <v>0</v>
          </cell>
          <cell r="E3741">
            <v>0</v>
          </cell>
          <cell r="F3741">
            <v>0</v>
          </cell>
          <cell r="G3741">
            <v>0</v>
          </cell>
        </row>
        <row r="3742">
          <cell r="A3742">
            <v>0</v>
          </cell>
          <cell r="B3742">
            <v>0</v>
          </cell>
          <cell r="C3742">
            <v>0</v>
          </cell>
          <cell r="D3742">
            <v>0</v>
          </cell>
          <cell r="E3742">
            <v>0</v>
          </cell>
          <cell r="F3742">
            <v>0</v>
          </cell>
          <cell r="G3742">
            <v>0</v>
          </cell>
        </row>
        <row r="3743">
          <cell r="A3743">
            <v>0</v>
          </cell>
          <cell r="B3743">
            <v>0</v>
          </cell>
          <cell r="C3743">
            <v>0</v>
          </cell>
          <cell r="D3743">
            <v>0</v>
          </cell>
          <cell r="E3743">
            <v>0</v>
          </cell>
          <cell r="F3743">
            <v>0</v>
          </cell>
          <cell r="G3743">
            <v>0</v>
          </cell>
        </row>
        <row r="3744">
          <cell r="A3744">
            <v>0</v>
          </cell>
          <cell r="B3744">
            <v>0</v>
          </cell>
          <cell r="C3744">
            <v>0</v>
          </cell>
          <cell r="D3744">
            <v>0</v>
          </cell>
          <cell r="E3744">
            <v>0</v>
          </cell>
          <cell r="F3744">
            <v>0</v>
          </cell>
          <cell r="G3744">
            <v>0</v>
          </cell>
        </row>
        <row r="3745">
          <cell r="A3745">
            <v>0</v>
          </cell>
          <cell r="B3745">
            <v>0</v>
          </cell>
          <cell r="C3745">
            <v>0</v>
          </cell>
          <cell r="D3745">
            <v>0</v>
          </cell>
          <cell r="E3745">
            <v>0</v>
          </cell>
          <cell r="F3745">
            <v>0</v>
          </cell>
          <cell r="G3745">
            <v>0</v>
          </cell>
        </row>
        <row r="3746">
          <cell r="A3746">
            <v>0</v>
          </cell>
          <cell r="B3746">
            <v>0</v>
          </cell>
          <cell r="C3746">
            <v>0</v>
          </cell>
          <cell r="D3746">
            <v>0</v>
          </cell>
          <cell r="E3746">
            <v>0</v>
          </cell>
          <cell r="F3746">
            <v>0</v>
          </cell>
          <cell r="G3746">
            <v>0</v>
          </cell>
        </row>
        <row r="3747">
          <cell r="A3747">
            <v>0</v>
          </cell>
          <cell r="B3747">
            <v>0</v>
          </cell>
          <cell r="C3747">
            <v>0</v>
          </cell>
          <cell r="D3747">
            <v>0</v>
          </cell>
          <cell r="E3747">
            <v>0</v>
          </cell>
          <cell r="F3747">
            <v>0</v>
          </cell>
          <cell r="G3747">
            <v>0</v>
          </cell>
        </row>
        <row r="3748">
          <cell r="A3748">
            <v>0</v>
          </cell>
          <cell r="B3748">
            <v>0</v>
          </cell>
          <cell r="C3748">
            <v>0</v>
          </cell>
          <cell r="D3748">
            <v>0</v>
          </cell>
          <cell r="E3748">
            <v>0</v>
          </cell>
          <cell r="F3748">
            <v>0</v>
          </cell>
          <cell r="G3748">
            <v>0</v>
          </cell>
        </row>
        <row r="3749">
          <cell r="A3749">
            <v>0</v>
          </cell>
          <cell r="B3749">
            <v>0</v>
          </cell>
          <cell r="C3749">
            <v>0</v>
          </cell>
          <cell r="D3749">
            <v>0</v>
          </cell>
          <cell r="E3749">
            <v>0</v>
          </cell>
          <cell r="F3749">
            <v>0</v>
          </cell>
          <cell r="G3749">
            <v>0</v>
          </cell>
        </row>
        <row r="3750">
          <cell r="A3750">
            <v>0</v>
          </cell>
          <cell r="B3750">
            <v>0</v>
          </cell>
          <cell r="C3750">
            <v>0</v>
          </cell>
          <cell r="D3750">
            <v>0</v>
          </cell>
          <cell r="E3750">
            <v>0</v>
          </cell>
          <cell r="F3750">
            <v>0</v>
          </cell>
          <cell r="G3750">
            <v>0</v>
          </cell>
        </row>
        <row r="3751">
          <cell r="A3751">
            <v>0</v>
          </cell>
          <cell r="B3751">
            <v>0</v>
          </cell>
          <cell r="C3751">
            <v>0</v>
          </cell>
          <cell r="D3751">
            <v>0</v>
          </cell>
          <cell r="E3751">
            <v>0</v>
          </cell>
          <cell r="F3751">
            <v>0</v>
          </cell>
          <cell r="G3751">
            <v>0</v>
          </cell>
        </row>
        <row r="3752">
          <cell r="A3752">
            <v>0</v>
          </cell>
          <cell r="B3752">
            <v>0</v>
          </cell>
          <cell r="C3752">
            <v>0</v>
          </cell>
          <cell r="D3752">
            <v>0</v>
          </cell>
          <cell r="E3752">
            <v>0</v>
          </cell>
          <cell r="F3752">
            <v>0</v>
          </cell>
          <cell r="G3752">
            <v>0</v>
          </cell>
        </row>
        <row r="3753">
          <cell r="A3753">
            <v>0</v>
          </cell>
          <cell r="B3753">
            <v>0</v>
          </cell>
          <cell r="C3753">
            <v>0</v>
          </cell>
          <cell r="D3753">
            <v>0</v>
          </cell>
          <cell r="E3753">
            <v>0</v>
          </cell>
          <cell r="F3753">
            <v>0</v>
          </cell>
          <cell r="G3753">
            <v>0</v>
          </cell>
        </row>
        <row r="3754">
          <cell r="A3754">
            <v>0</v>
          </cell>
          <cell r="B3754">
            <v>0</v>
          </cell>
          <cell r="C3754">
            <v>0</v>
          </cell>
          <cell r="D3754">
            <v>0</v>
          </cell>
          <cell r="E3754">
            <v>0</v>
          </cell>
          <cell r="F3754">
            <v>0</v>
          </cell>
          <cell r="G3754">
            <v>0</v>
          </cell>
        </row>
        <row r="3755">
          <cell r="A3755">
            <v>0</v>
          </cell>
          <cell r="B3755">
            <v>0</v>
          </cell>
          <cell r="C3755">
            <v>0</v>
          </cell>
          <cell r="D3755">
            <v>0</v>
          </cell>
          <cell r="E3755">
            <v>0</v>
          </cell>
          <cell r="F3755">
            <v>0</v>
          </cell>
          <cell r="G3755">
            <v>0</v>
          </cell>
        </row>
        <row r="3756">
          <cell r="A3756">
            <v>0</v>
          </cell>
          <cell r="B3756">
            <v>0</v>
          </cell>
          <cell r="C3756">
            <v>0</v>
          </cell>
          <cell r="D3756">
            <v>0</v>
          </cell>
          <cell r="E3756">
            <v>0</v>
          </cell>
          <cell r="F3756">
            <v>0</v>
          </cell>
          <cell r="G3756">
            <v>0</v>
          </cell>
        </row>
        <row r="3757">
          <cell r="A3757">
            <v>0</v>
          </cell>
          <cell r="B3757">
            <v>0</v>
          </cell>
          <cell r="C3757">
            <v>0</v>
          </cell>
          <cell r="D3757">
            <v>0</v>
          </cell>
          <cell r="E3757">
            <v>0</v>
          </cell>
          <cell r="F3757">
            <v>0</v>
          </cell>
          <cell r="G3757">
            <v>0</v>
          </cell>
        </row>
        <row r="3758">
          <cell r="A3758">
            <v>0</v>
          </cell>
          <cell r="B3758">
            <v>0</v>
          </cell>
          <cell r="C3758">
            <v>0</v>
          </cell>
          <cell r="D3758">
            <v>0</v>
          </cell>
          <cell r="E3758">
            <v>0</v>
          </cell>
          <cell r="F3758">
            <v>0</v>
          </cell>
          <cell r="G3758">
            <v>0</v>
          </cell>
        </row>
        <row r="3759">
          <cell r="A3759">
            <v>0</v>
          </cell>
          <cell r="B3759">
            <v>0</v>
          </cell>
          <cell r="C3759">
            <v>0</v>
          </cell>
          <cell r="D3759">
            <v>0</v>
          </cell>
          <cell r="E3759">
            <v>0</v>
          </cell>
          <cell r="F3759">
            <v>0</v>
          </cell>
          <cell r="G3759">
            <v>0</v>
          </cell>
        </row>
        <row r="3760">
          <cell r="A3760">
            <v>0</v>
          </cell>
          <cell r="B3760">
            <v>0</v>
          </cell>
          <cell r="C3760">
            <v>0</v>
          </cell>
          <cell r="D3760">
            <v>0</v>
          </cell>
          <cell r="E3760">
            <v>0</v>
          </cell>
          <cell r="F3760">
            <v>0</v>
          </cell>
          <cell r="G3760">
            <v>0</v>
          </cell>
        </row>
        <row r="3761">
          <cell r="A3761">
            <v>0</v>
          </cell>
          <cell r="B3761">
            <v>0</v>
          </cell>
          <cell r="C3761">
            <v>0</v>
          </cell>
          <cell r="D3761">
            <v>0</v>
          </cell>
          <cell r="E3761">
            <v>0</v>
          </cell>
          <cell r="F3761">
            <v>0</v>
          </cell>
          <cell r="G3761">
            <v>0</v>
          </cell>
        </row>
        <row r="3762">
          <cell r="A3762">
            <v>0</v>
          </cell>
          <cell r="B3762">
            <v>0</v>
          </cell>
          <cell r="C3762">
            <v>0</v>
          </cell>
          <cell r="D3762">
            <v>0</v>
          </cell>
          <cell r="E3762">
            <v>0</v>
          </cell>
          <cell r="F3762">
            <v>0</v>
          </cell>
          <cell r="G3762">
            <v>0</v>
          </cell>
        </row>
        <row r="3763">
          <cell r="A3763">
            <v>0</v>
          </cell>
          <cell r="B3763">
            <v>0</v>
          </cell>
          <cell r="C3763">
            <v>0</v>
          </cell>
          <cell r="D3763">
            <v>0</v>
          </cell>
          <cell r="E3763">
            <v>0</v>
          </cell>
          <cell r="F3763">
            <v>0</v>
          </cell>
          <cell r="G3763">
            <v>0</v>
          </cell>
        </row>
        <row r="3764">
          <cell r="A3764">
            <v>0</v>
          </cell>
          <cell r="B3764">
            <v>0</v>
          </cell>
          <cell r="C3764">
            <v>0</v>
          </cell>
          <cell r="D3764">
            <v>0</v>
          </cell>
          <cell r="E3764">
            <v>0</v>
          </cell>
          <cell r="F3764">
            <v>0</v>
          </cell>
          <cell r="G3764">
            <v>0</v>
          </cell>
        </row>
        <row r="3765">
          <cell r="A3765">
            <v>0</v>
          </cell>
          <cell r="B3765">
            <v>0</v>
          </cell>
          <cell r="C3765">
            <v>0</v>
          </cell>
          <cell r="D3765">
            <v>0</v>
          </cell>
          <cell r="E3765">
            <v>0</v>
          </cell>
          <cell r="F3765">
            <v>0</v>
          </cell>
          <cell r="G3765">
            <v>0</v>
          </cell>
        </row>
        <row r="3766">
          <cell r="A3766">
            <v>0</v>
          </cell>
          <cell r="B3766">
            <v>0</v>
          </cell>
          <cell r="C3766">
            <v>0</v>
          </cell>
          <cell r="D3766">
            <v>0</v>
          </cell>
          <cell r="E3766">
            <v>0</v>
          </cell>
          <cell r="F3766">
            <v>0</v>
          </cell>
          <cell r="G3766">
            <v>0</v>
          </cell>
        </row>
        <row r="3767">
          <cell r="A3767">
            <v>0</v>
          </cell>
          <cell r="B3767">
            <v>0</v>
          </cell>
          <cell r="C3767">
            <v>0</v>
          </cell>
          <cell r="D3767">
            <v>0</v>
          </cell>
          <cell r="E3767">
            <v>0</v>
          </cell>
          <cell r="F3767">
            <v>0</v>
          </cell>
          <cell r="G3767">
            <v>0</v>
          </cell>
        </row>
        <row r="3768">
          <cell r="A3768">
            <v>0</v>
          </cell>
          <cell r="B3768">
            <v>0</v>
          </cell>
          <cell r="C3768">
            <v>0</v>
          </cell>
          <cell r="D3768">
            <v>0</v>
          </cell>
          <cell r="E3768">
            <v>0</v>
          </cell>
          <cell r="F3768">
            <v>0</v>
          </cell>
          <cell r="G3768">
            <v>0</v>
          </cell>
        </row>
        <row r="3769">
          <cell r="A3769">
            <v>0</v>
          </cell>
          <cell r="B3769">
            <v>0</v>
          </cell>
          <cell r="C3769">
            <v>0</v>
          </cell>
          <cell r="D3769">
            <v>0</v>
          </cell>
          <cell r="E3769">
            <v>0</v>
          </cell>
          <cell r="F3769">
            <v>0</v>
          </cell>
          <cell r="G3769">
            <v>0</v>
          </cell>
        </row>
        <row r="3770">
          <cell r="A3770">
            <v>0</v>
          </cell>
          <cell r="B3770">
            <v>0</v>
          </cell>
          <cell r="C3770">
            <v>0</v>
          </cell>
          <cell r="D3770">
            <v>0</v>
          </cell>
          <cell r="E3770">
            <v>0</v>
          </cell>
          <cell r="F3770">
            <v>0</v>
          </cell>
          <cell r="G3770">
            <v>0</v>
          </cell>
        </row>
        <row r="3771">
          <cell r="A3771">
            <v>0</v>
          </cell>
          <cell r="B3771">
            <v>0</v>
          </cell>
          <cell r="C3771">
            <v>0</v>
          </cell>
          <cell r="D3771">
            <v>0</v>
          </cell>
          <cell r="E3771">
            <v>0</v>
          </cell>
          <cell r="F3771">
            <v>0</v>
          </cell>
          <cell r="G3771">
            <v>0</v>
          </cell>
        </row>
        <row r="3772">
          <cell r="A3772">
            <v>0</v>
          </cell>
          <cell r="B3772">
            <v>0</v>
          </cell>
          <cell r="C3772">
            <v>0</v>
          </cell>
          <cell r="D3772">
            <v>0</v>
          </cell>
          <cell r="E3772">
            <v>0</v>
          </cell>
          <cell r="F3772">
            <v>0</v>
          </cell>
          <cell r="G3772">
            <v>0</v>
          </cell>
        </row>
        <row r="3773">
          <cell r="A3773">
            <v>0</v>
          </cell>
          <cell r="B3773">
            <v>0</v>
          </cell>
          <cell r="C3773">
            <v>0</v>
          </cell>
          <cell r="D3773">
            <v>0</v>
          </cell>
          <cell r="E3773">
            <v>0</v>
          </cell>
          <cell r="F3773">
            <v>0</v>
          </cell>
          <cell r="G3773">
            <v>0</v>
          </cell>
        </row>
        <row r="3774">
          <cell r="A3774">
            <v>0</v>
          </cell>
          <cell r="B3774">
            <v>0</v>
          </cell>
          <cell r="C3774">
            <v>0</v>
          </cell>
          <cell r="D3774">
            <v>0</v>
          </cell>
          <cell r="E3774">
            <v>0</v>
          </cell>
          <cell r="F3774">
            <v>0</v>
          </cell>
          <cell r="G3774">
            <v>0</v>
          </cell>
        </row>
        <row r="3775">
          <cell r="A3775">
            <v>0</v>
          </cell>
          <cell r="B3775">
            <v>0</v>
          </cell>
          <cell r="C3775">
            <v>0</v>
          </cell>
          <cell r="D3775">
            <v>0</v>
          </cell>
          <cell r="E3775">
            <v>0</v>
          </cell>
          <cell r="F3775">
            <v>0</v>
          </cell>
          <cell r="G3775">
            <v>0</v>
          </cell>
        </row>
        <row r="3776">
          <cell r="A3776">
            <v>0</v>
          </cell>
          <cell r="B3776">
            <v>0</v>
          </cell>
          <cell r="C3776">
            <v>0</v>
          </cell>
          <cell r="D3776">
            <v>0</v>
          </cell>
          <cell r="E3776">
            <v>0</v>
          </cell>
          <cell r="F3776">
            <v>0</v>
          </cell>
          <cell r="G3776">
            <v>0</v>
          </cell>
        </row>
        <row r="3777">
          <cell r="A3777">
            <v>0</v>
          </cell>
          <cell r="B3777">
            <v>0</v>
          </cell>
          <cell r="C3777">
            <v>0</v>
          </cell>
          <cell r="D3777">
            <v>0</v>
          </cell>
          <cell r="E3777">
            <v>0</v>
          </cell>
          <cell r="F3777">
            <v>0</v>
          </cell>
          <cell r="G3777">
            <v>0</v>
          </cell>
        </row>
        <row r="3778">
          <cell r="A3778">
            <v>0</v>
          </cell>
          <cell r="B3778">
            <v>0</v>
          </cell>
          <cell r="C3778">
            <v>0</v>
          </cell>
          <cell r="D3778">
            <v>0</v>
          </cell>
          <cell r="E3778">
            <v>0</v>
          </cell>
          <cell r="F3778">
            <v>0</v>
          </cell>
          <cell r="G3778">
            <v>0</v>
          </cell>
        </row>
        <row r="3779">
          <cell r="A3779">
            <v>0</v>
          </cell>
          <cell r="B3779">
            <v>0</v>
          </cell>
          <cell r="C3779">
            <v>0</v>
          </cell>
          <cell r="D3779">
            <v>0</v>
          </cell>
          <cell r="E3779">
            <v>0</v>
          </cell>
          <cell r="F3779">
            <v>0</v>
          </cell>
          <cell r="G3779">
            <v>0</v>
          </cell>
        </row>
        <row r="3780">
          <cell r="A3780">
            <v>0</v>
          </cell>
          <cell r="B3780">
            <v>0</v>
          </cell>
          <cell r="C3780">
            <v>0</v>
          </cell>
          <cell r="D3780">
            <v>0</v>
          </cell>
          <cell r="E3780">
            <v>0</v>
          </cell>
          <cell r="F3780">
            <v>0</v>
          </cell>
          <cell r="G3780">
            <v>0</v>
          </cell>
        </row>
        <row r="3781">
          <cell r="A3781">
            <v>0</v>
          </cell>
          <cell r="B3781">
            <v>0</v>
          </cell>
          <cell r="C3781">
            <v>0</v>
          </cell>
          <cell r="D3781">
            <v>0</v>
          </cell>
          <cell r="E3781">
            <v>0</v>
          </cell>
          <cell r="F3781">
            <v>0</v>
          </cell>
          <cell r="G3781">
            <v>0</v>
          </cell>
        </row>
        <row r="3782">
          <cell r="A3782">
            <v>0</v>
          </cell>
          <cell r="B3782">
            <v>0</v>
          </cell>
          <cell r="C3782">
            <v>0</v>
          </cell>
          <cell r="D3782">
            <v>0</v>
          </cell>
          <cell r="E3782">
            <v>0</v>
          </cell>
          <cell r="F3782">
            <v>0</v>
          </cell>
          <cell r="G3782">
            <v>0</v>
          </cell>
        </row>
        <row r="3783">
          <cell r="A3783">
            <v>0</v>
          </cell>
          <cell r="B3783">
            <v>0</v>
          </cell>
          <cell r="C3783">
            <v>0</v>
          </cell>
          <cell r="D3783">
            <v>0</v>
          </cell>
          <cell r="E3783">
            <v>0</v>
          </cell>
          <cell r="F3783">
            <v>0</v>
          </cell>
          <cell r="G3783">
            <v>0</v>
          </cell>
        </row>
        <row r="3784">
          <cell r="A3784">
            <v>0</v>
          </cell>
          <cell r="B3784">
            <v>0</v>
          </cell>
          <cell r="C3784">
            <v>0</v>
          </cell>
          <cell r="D3784">
            <v>0</v>
          </cell>
          <cell r="E3784">
            <v>0</v>
          </cell>
          <cell r="F3784">
            <v>0</v>
          </cell>
          <cell r="G3784">
            <v>0</v>
          </cell>
        </row>
        <row r="3785">
          <cell r="A3785">
            <v>0</v>
          </cell>
          <cell r="B3785">
            <v>0</v>
          </cell>
          <cell r="C3785">
            <v>0</v>
          </cell>
          <cell r="D3785">
            <v>0</v>
          </cell>
          <cell r="E3785">
            <v>0</v>
          </cell>
          <cell r="F3785">
            <v>0</v>
          </cell>
          <cell r="G3785">
            <v>0</v>
          </cell>
        </row>
        <row r="3786">
          <cell r="A3786">
            <v>0</v>
          </cell>
          <cell r="B3786">
            <v>0</v>
          </cell>
          <cell r="C3786">
            <v>0</v>
          </cell>
          <cell r="D3786">
            <v>0</v>
          </cell>
          <cell r="E3786">
            <v>0</v>
          </cell>
          <cell r="F3786">
            <v>0</v>
          </cell>
          <cell r="G3786">
            <v>0</v>
          </cell>
        </row>
        <row r="3787">
          <cell r="A3787">
            <v>0</v>
          </cell>
          <cell r="B3787">
            <v>0</v>
          </cell>
          <cell r="C3787">
            <v>0</v>
          </cell>
          <cell r="D3787">
            <v>0</v>
          </cell>
          <cell r="E3787">
            <v>0</v>
          </cell>
          <cell r="F3787">
            <v>0</v>
          </cell>
          <cell r="G3787">
            <v>0</v>
          </cell>
        </row>
        <row r="3788">
          <cell r="A3788">
            <v>0</v>
          </cell>
          <cell r="B3788">
            <v>0</v>
          </cell>
          <cell r="C3788">
            <v>0</v>
          </cell>
          <cell r="D3788">
            <v>0</v>
          </cell>
          <cell r="E3788">
            <v>0</v>
          </cell>
          <cell r="F3788">
            <v>0</v>
          </cell>
          <cell r="G3788">
            <v>0</v>
          </cell>
        </row>
        <row r="3789">
          <cell r="A3789">
            <v>0</v>
          </cell>
          <cell r="B3789">
            <v>0</v>
          </cell>
          <cell r="C3789">
            <v>0</v>
          </cell>
          <cell r="D3789">
            <v>0</v>
          </cell>
          <cell r="E3789">
            <v>0</v>
          </cell>
          <cell r="F3789">
            <v>0</v>
          </cell>
          <cell r="G3789">
            <v>0</v>
          </cell>
        </row>
        <row r="3790">
          <cell r="A3790">
            <v>0</v>
          </cell>
          <cell r="B3790">
            <v>0</v>
          </cell>
          <cell r="C3790">
            <v>0</v>
          </cell>
          <cell r="D3790">
            <v>0</v>
          </cell>
          <cell r="E3790">
            <v>0</v>
          </cell>
          <cell r="F3790">
            <v>0</v>
          </cell>
          <cell r="G3790">
            <v>0</v>
          </cell>
        </row>
        <row r="3791">
          <cell r="A3791">
            <v>0</v>
          </cell>
          <cell r="B3791">
            <v>0</v>
          </cell>
          <cell r="C3791">
            <v>0</v>
          </cell>
          <cell r="D3791">
            <v>0</v>
          </cell>
          <cell r="E3791">
            <v>0</v>
          </cell>
          <cell r="F3791">
            <v>0</v>
          </cell>
          <cell r="G3791">
            <v>0</v>
          </cell>
        </row>
        <row r="3792">
          <cell r="A3792">
            <v>0</v>
          </cell>
          <cell r="B3792">
            <v>0</v>
          </cell>
          <cell r="C3792">
            <v>0</v>
          </cell>
          <cell r="D3792">
            <v>0</v>
          </cell>
          <cell r="E3792">
            <v>0</v>
          </cell>
          <cell r="F3792">
            <v>0</v>
          </cell>
          <cell r="G3792">
            <v>0</v>
          </cell>
        </row>
        <row r="3793">
          <cell r="A3793">
            <v>0</v>
          </cell>
          <cell r="B3793">
            <v>0</v>
          </cell>
          <cell r="C3793">
            <v>0</v>
          </cell>
          <cell r="D3793">
            <v>0</v>
          </cell>
          <cell r="E3793">
            <v>0</v>
          </cell>
          <cell r="F3793">
            <v>0</v>
          </cell>
          <cell r="G3793">
            <v>0</v>
          </cell>
        </row>
        <row r="3794">
          <cell r="A3794">
            <v>0</v>
          </cell>
          <cell r="B3794">
            <v>0</v>
          </cell>
          <cell r="C3794">
            <v>0</v>
          </cell>
          <cell r="D3794">
            <v>0</v>
          </cell>
          <cell r="E3794">
            <v>0</v>
          </cell>
          <cell r="F3794">
            <v>0</v>
          </cell>
          <cell r="G3794">
            <v>0</v>
          </cell>
        </row>
        <row r="3795">
          <cell r="A3795">
            <v>0</v>
          </cell>
          <cell r="B3795">
            <v>0</v>
          </cell>
          <cell r="C3795">
            <v>0</v>
          </cell>
          <cell r="D3795">
            <v>0</v>
          </cell>
          <cell r="E3795">
            <v>0</v>
          </cell>
          <cell r="F3795">
            <v>0</v>
          </cell>
          <cell r="G3795">
            <v>0</v>
          </cell>
        </row>
        <row r="3796">
          <cell r="A3796">
            <v>0</v>
          </cell>
          <cell r="B3796">
            <v>0</v>
          </cell>
          <cell r="C3796">
            <v>0</v>
          </cell>
          <cell r="D3796">
            <v>0</v>
          </cell>
          <cell r="E3796">
            <v>0</v>
          </cell>
          <cell r="F3796">
            <v>0</v>
          </cell>
          <cell r="G3796">
            <v>0</v>
          </cell>
        </row>
        <row r="3797">
          <cell r="A3797">
            <v>0</v>
          </cell>
          <cell r="B3797">
            <v>0</v>
          </cell>
          <cell r="C3797">
            <v>0</v>
          </cell>
          <cell r="D3797">
            <v>0</v>
          </cell>
          <cell r="E3797">
            <v>0</v>
          </cell>
          <cell r="F3797">
            <v>0</v>
          </cell>
          <cell r="G3797">
            <v>0</v>
          </cell>
        </row>
        <row r="3798">
          <cell r="A3798">
            <v>0</v>
          </cell>
          <cell r="B3798">
            <v>0</v>
          </cell>
          <cell r="C3798">
            <v>0</v>
          </cell>
          <cell r="D3798">
            <v>0</v>
          </cell>
          <cell r="E3798">
            <v>0</v>
          </cell>
          <cell r="F3798">
            <v>0</v>
          </cell>
          <cell r="G3798">
            <v>0</v>
          </cell>
        </row>
        <row r="3799">
          <cell r="A3799">
            <v>0</v>
          </cell>
          <cell r="B3799">
            <v>0</v>
          </cell>
          <cell r="C3799">
            <v>0</v>
          </cell>
          <cell r="D3799">
            <v>0</v>
          </cell>
          <cell r="E3799">
            <v>0</v>
          </cell>
          <cell r="F3799">
            <v>0</v>
          </cell>
          <cell r="G3799">
            <v>0</v>
          </cell>
        </row>
        <row r="3800">
          <cell r="A3800">
            <v>0</v>
          </cell>
          <cell r="B3800">
            <v>0</v>
          </cell>
          <cell r="C3800">
            <v>0</v>
          </cell>
          <cell r="D3800">
            <v>0</v>
          </cell>
          <cell r="E3800">
            <v>0</v>
          </cell>
          <cell r="F3800">
            <v>0</v>
          </cell>
          <cell r="G3800">
            <v>0</v>
          </cell>
        </row>
        <row r="3801">
          <cell r="A3801">
            <v>0</v>
          </cell>
          <cell r="B3801">
            <v>0</v>
          </cell>
          <cell r="C3801">
            <v>0</v>
          </cell>
          <cell r="D3801">
            <v>0</v>
          </cell>
          <cell r="E3801">
            <v>0</v>
          </cell>
          <cell r="F3801">
            <v>0</v>
          </cell>
          <cell r="G3801">
            <v>0</v>
          </cell>
        </row>
        <row r="3802">
          <cell r="A3802">
            <v>0</v>
          </cell>
          <cell r="B3802">
            <v>0</v>
          </cell>
          <cell r="C3802">
            <v>0</v>
          </cell>
          <cell r="D3802">
            <v>0</v>
          </cell>
          <cell r="E3802">
            <v>0</v>
          </cell>
          <cell r="F3802">
            <v>0</v>
          </cell>
          <cell r="G3802">
            <v>0</v>
          </cell>
        </row>
        <row r="3803">
          <cell r="A3803">
            <v>0</v>
          </cell>
          <cell r="B3803">
            <v>0</v>
          </cell>
          <cell r="C3803">
            <v>0</v>
          </cell>
          <cell r="D3803">
            <v>0</v>
          </cell>
          <cell r="E3803">
            <v>0</v>
          </cell>
          <cell r="F3803">
            <v>0</v>
          </cell>
          <cell r="G3803">
            <v>0</v>
          </cell>
        </row>
        <row r="3804">
          <cell r="A3804">
            <v>0</v>
          </cell>
          <cell r="B3804">
            <v>0</v>
          </cell>
          <cell r="C3804">
            <v>0</v>
          </cell>
          <cell r="D3804">
            <v>0</v>
          </cell>
          <cell r="E3804">
            <v>0</v>
          </cell>
          <cell r="F3804">
            <v>0</v>
          </cell>
          <cell r="G3804">
            <v>0</v>
          </cell>
        </row>
        <row r="3805">
          <cell r="A3805">
            <v>0</v>
          </cell>
          <cell r="B3805">
            <v>0</v>
          </cell>
          <cell r="C3805">
            <v>0</v>
          </cell>
          <cell r="D3805">
            <v>0</v>
          </cell>
          <cell r="E3805">
            <v>0</v>
          </cell>
          <cell r="F3805">
            <v>0</v>
          </cell>
          <cell r="G3805">
            <v>0</v>
          </cell>
        </row>
        <row r="3806">
          <cell r="A3806">
            <v>0</v>
          </cell>
          <cell r="B3806">
            <v>0</v>
          </cell>
          <cell r="C3806">
            <v>0</v>
          </cell>
          <cell r="D3806">
            <v>0</v>
          </cell>
          <cell r="E3806">
            <v>0</v>
          </cell>
          <cell r="F3806">
            <v>0</v>
          </cell>
          <cell r="G3806">
            <v>0</v>
          </cell>
        </row>
        <row r="3807">
          <cell r="A3807">
            <v>0</v>
          </cell>
          <cell r="B3807">
            <v>0</v>
          </cell>
          <cell r="C3807">
            <v>0</v>
          </cell>
          <cell r="D3807">
            <v>0</v>
          </cell>
          <cell r="E3807">
            <v>0</v>
          </cell>
          <cell r="F3807">
            <v>0</v>
          </cell>
          <cell r="G3807">
            <v>0</v>
          </cell>
        </row>
        <row r="3808">
          <cell r="A3808">
            <v>0</v>
          </cell>
          <cell r="B3808">
            <v>0</v>
          </cell>
          <cell r="C3808">
            <v>0</v>
          </cell>
          <cell r="D3808">
            <v>0</v>
          </cell>
          <cell r="E3808">
            <v>0</v>
          </cell>
          <cell r="F3808">
            <v>0</v>
          </cell>
          <cell r="G3808">
            <v>0</v>
          </cell>
        </row>
        <row r="3809">
          <cell r="A3809">
            <v>0</v>
          </cell>
          <cell r="B3809">
            <v>0</v>
          </cell>
          <cell r="C3809">
            <v>0</v>
          </cell>
          <cell r="D3809">
            <v>0</v>
          </cell>
          <cell r="E3809">
            <v>0</v>
          </cell>
          <cell r="F3809">
            <v>0</v>
          </cell>
          <cell r="G3809">
            <v>0</v>
          </cell>
        </row>
        <row r="3810">
          <cell r="A3810">
            <v>0</v>
          </cell>
          <cell r="B3810">
            <v>0</v>
          </cell>
          <cell r="C3810">
            <v>0</v>
          </cell>
          <cell r="D3810">
            <v>0</v>
          </cell>
          <cell r="E3810">
            <v>0</v>
          </cell>
          <cell r="F3810">
            <v>0</v>
          </cell>
          <cell r="G3810">
            <v>0</v>
          </cell>
        </row>
        <row r="3811">
          <cell r="A3811">
            <v>0</v>
          </cell>
          <cell r="B3811">
            <v>0</v>
          </cell>
          <cell r="C3811">
            <v>0</v>
          </cell>
          <cell r="D3811">
            <v>0</v>
          </cell>
          <cell r="E3811">
            <v>0</v>
          </cell>
          <cell r="F3811">
            <v>0</v>
          </cell>
          <cell r="G3811">
            <v>0</v>
          </cell>
        </row>
        <row r="3812">
          <cell r="A3812">
            <v>0</v>
          </cell>
          <cell r="B3812">
            <v>0</v>
          </cell>
          <cell r="C3812">
            <v>0</v>
          </cell>
          <cell r="D3812">
            <v>0</v>
          </cell>
          <cell r="E3812">
            <v>0</v>
          </cell>
          <cell r="F3812">
            <v>0</v>
          </cell>
          <cell r="G3812">
            <v>0</v>
          </cell>
        </row>
        <row r="3813">
          <cell r="A3813">
            <v>0</v>
          </cell>
          <cell r="B3813">
            <v>0</v>
          </cell>
          <cell r="C3813">
            <v>0</v>
          </cell>
          <cell r="D3813">
            <v>0</v>
          </cell>
          <cell r="E3813">
            <v>0</v>
          </cell>
          <cell r="F3813">
            <v>0</v>
          </cell>
          <cell r="G3813">
            <v>0</v>
          </cell>
        </row>
        <row r="3814">
          <cell r="A3814">
            <v>0</v>
          </cell>
          <cell r="B3814">
            <v>0</v>
          </cell>
          <cell r="C3814">
            <v>0</v>
          </cell>
          <cell r="D3814">
            <v>0</v>
          </cell>
          <cell r="E3814">
            <v>0</v>
          </cell>
          <cell r="F3814">
            <v>0</v>
          </cell>
          <cell r="G3814">
            <v>0</v>
          </cell>
        </row>
        <row r="3815">
          <cell r="A3815">
            <v>0</v>
          </cell>
          <cell r="B3815">
            <v>0</v>
          </cell>
          <cell r="C3815">
            <v>0</v>
          </cell>
          <cell r="D3815">
            <v>0</v>
          </cell>
          <cell r="E3815">
            <v>0</v>
          </cell>
          <cell r="F3815">
            <v>0</v>
          </cell>
          <cell r="G3815">
            <v>0</v>
          </cell>
        </row>
        <row r="3816">
          <cell r="A3816">
            <v>0</v>
          </cell>
          <cell r="B3816">
            <v>0</v>
          </cell>
          <cell r="C3816">
            <v>0</v>
          </cell>
          <cell r="D3816">
            <v>0</v>
          </cell>
          <cell r="E3816">
            <v>0</v>
          </cell>
          <cell r="F3816">
            <v>0</v>
          </cell>
          <cell r="G3816">
            <v>0</v>
          </cell>
        </row>
        <row r="3817">
          <cell r="A3817">
            <v>0</v>
          </cell>
          <cell r="B3817">
            <v>0</v>
          </cell>
          <cell r="C3817">
            <v>0</v>
          </cell>
          <cell r="D3817">
            <v>0</v>
          </cell>
          <cell r="E3817">
            <v>0</v>
          </cell>
          <cell r="F3817">
            <v>0</v>
          </cell>
          <cell r="G3817">
            <v>0</v>
          </cell>
        </row>
        <row r="3818">
          <cell r="A3818">
            <v>0</v>
          </cell>
          <cell r="B3818">
            <v>0</v>
          </cell>
          <cell r="C3818">
            <v>0</v>
          </cell>
          <cell r="D3818">
            <v>0</v>
          </cell>
          <cell r="E3818">
            <v>0</v>
          </cell>
          <cell r="F3818">
            <v>0</v>
          </cell>
          <cell r="G3818">
            <v>0</v>
          </cell>
        </row>
        <row r="3819">
          <cell r="A3819">
            <v>0</v>
          </cell>
          <cell r="B3819">
            <v>0</v>
          </cell>
          <cell r="C3819">
            <v>0</v>
          </cell>
          <cell r="D3819">
            <v>0</v>
          </cell>
          <cell r="E3819">
            <v>0</v>
          </cell>
          <cell r="F3819">
            <v>0</v>
          </cell>
          <cell r="G3819">
            <v>0</v>
          </cell>
        </row>
        <row r="3820">
          <cell r="A3820">
            <v>0</v>
          </cell>
          <cell r="B3820">
            <v>0</v>
          </cell>
          <cell r="C3820">
            <v>0</v>
          </cell>
          <cell r="D3820">
            <v>0</v>
          </cell>
          <cell r="E3820">
            <v>0</v>
          </cell>
          <cell r="F3820">
            <v>0</v>
          </cell>
          <cell r="G3820">
            <v>0</v>
          </cell>
        </row>
        <row r="3821">
          <cell r="A3821">
            <v>0</v>
          </cell>
          <cell r="B3821">
            <v>0</v>
          </cell>
          <cell r="C3821">
            <v>0</v>
          </cell>
          <cell r="D3821">
            <v>0</v>
          </cell>
          <cell r="E3821">
            <v>0</v>
          </cell>
          <cell r="F3821">
            <v>0</v>
          </cell>
          <cell r="G3821">
            <v>0</v>
          </cell>
        </row>
        <row r="3822">
          <cell r="A3822">
            <v>0</v>
          </cell>
          <cell r="B3822">
            <v>0</v>
          </cell>
          <cell r="C3822">
            <v>0</v>
          </cell>
          <cell r="D3822">
            <v>0</v>
          </cell>
          <cell r="E3822">
            <v>0</v>
          </cell>
          <cell r="F3822">
            <v>0</v>
          </cell>
          <cell r="G3822">
            <v>0</v>
          </cell>
        </row>
        <row r="3823">
          <cell r="A3823">
            <v>0</v>
          </cell>
          <cell r="B3823">
            <v>0</v>
          </cell>
          <cell r="C3823">
            <v>0</v>
          </cell>
          <cell r="D3823">
            <v>0</v>
          </cell>
          <cell r="E3823">
            <v>0</v>
          </cell>
          <cell r="F3823">
            <v>0</v>
          </cell>
          <cell r="G3823">
            <v>0</v>
          </cell>
        </row>
        <row r="3824">
          <cell r="A3824">
            <v>0</v>
          </cell>
          <cell r="B3824">
            <v>0</v>
          </cell>
          <cell r="C3824">
            <v>0</v>
          </cell>
          <cell r="D3824">
            <v>0</v>
          </cell>
          <cell r="E3824">
            <v>0</v>
          </cell>
          <cell r="F3824">
            <v>0</v>
          </cell>
          <cell r="G3824">
            <v>0</v>
          </cell>
        </row>
        <row r="3825">
          <cell r="A3825">
            <v>0</v>
          </cell>
          <cell r="B3825">
            <v>0</v>
          </cell>
          <cell r="C3825">
            <v>0</v>
          </cell>
          <cell r="D3825">
            <v>0</v>
          </cell>
          <cell r="E3825">
            <v>0</v>
          </cell>
          <cell r="F3825">
            <v>0</v>
          </cell>
          <cell r="G3825">
            <v>0</v>
          </cell>
        </row>
        <row r="3826">
          <cell r="A3826">
            <v>0</v>
          </cell>
          <cell r="B3826">
            <v>0</v>
          </cell>
          <cell r="C3826">
            <v>0</v>
          </cell>
          <cell r="D3826">
            <v>0</v>
          </cell>
          <cell r="E3826">
            <v>0</v>
          </cell>
          <cell r="F3826">
            <v>0</v>
          </cell>
          <cell r="G3826">
            <v>0</v>
          </cell>
        </row>
        <row r="3827">
          <cell r="A3827">
            <v>0</v>
          </cell>
          <cell r="B3827">
            <v>0</v>
          </cell>
          <cell r="C3827">
            <v>0</v>
          </cell>
          <cell r="D3827">
            <v>0</v>
          </cell>
          <cell r="E3827">
            <v>0</v>
          </cell>
          <cell r="F3827">
            <v>0</v>
          </cell>
          <cell r="G3827">
            <v>0</v>
          </cell>
        </row>
        <row r="3828">
          <cell r="A3828">
            <v>0</v>
          </cell>
          <cell r="B3828">
            <v>0</v>
          </cell>
          <cell r="C3828">
            <v>0</v>
          </cell>
          <cell r="D3828">
            <v>0</v>
          </cell>
          <cell r="E3828">
            <v>0</v>
          </cell>
          <cell r="F3828">
            <v>0</v>
          </cell>
          <cell r="G3828">
            <v>0</v>
          </cell>
        </row>
        <row r="3829">
          <cell r="A3829">
            <v>0</v>
          </cell>
          <cell r="B3829">
            <v>0</v>
          </cell>
          <cell r="C3829">
            <v>0</v>
          </cell>
          <cell r="D3829">
            <v>0</v>
          </cell>
          <cell r="E3829">
            <v>0</v>
          </cell>
          <cell r="F3829">
            <v>0</v>
          </cell>
          <cell r="G3829">
            <v>0</v>
          </cell>
        </row>
        <row r="3830">
          <cell r="A3830">
            <v>0</v>
          </cell>
          <cell r="B3830">
            <v>0</v>
          </cell>
          <cell r="C3830">
            <v>0</v>
          </cell>
          <cell r="D3830">
            <v>0</v>
          </cell>
          <cell r="E3830">
            <v>0</v>
          </cell>
          <cell r="F3830">
            <v>0</v>
          </cell>
          <cell r="G3830">
            <v>0</v>
          </cell>
        </row>
        <row r="3831">
          <cell r="A3831">
            <v>0</v>
          </cell>
          <cell r="B3831">
            <v>0</v>
          </cell>
          <cell r="C3831">
            <v>0</v>
          </cell>
          <cell r="D3831">
            <v>0</v>
          </cell>
          <cell r="E3831">
            <v>0</v>
          </cell>
          <cell r="F3831">
            <v>0</v>
          </cell>
          <cell r="G3831">
            <v>0</v>
          </cell>
        </row>
        <row r="3832">
          <cell r="A3832">
            <v>0</v>
          </cell>
          <cell r="B3832">
            <v>0</v>
          </cell>
          <cell r="C3832">
            <v>0</v>
          </cell>
          <cell r="D3832">
            <v>0</v>
          </cell>
          <cell r="E3832">
            <v>0</v>
          </cell>
          <cell r="F3832">
            <v>0</v>
          </cell>
          <cell r="G3832">
            <v>0</v>
          </cell>
        </row>
        <row r="3833">
          <cell r="A3833">
            <v>0</v>
          </cell>
          <cell r="B3833">
            <v>0</v>
          </cell>
          <cell r="C3833">
            <v>0</v>
          </cell>
          <cell r="D3833">
            <v>0</v>
          </cell>
          <cell r="E3833">
            <v>0</v>
          </cell>
          <cell r="F3833">
            <v>0</v>
          </cell>
          <cell r="G3833">
            <v>0</v>
          </cell>
        </row>
        <row r="3834">
          <cell r="A3834">
            <v>0</v>
          </cell>
          <cell r="B3834">
            <v>0</v>
          </cell>
          <cell r="C3834">
            <v>0</v>
          </cell>
          <cell r="D3834">
            <v>0</v>
          </cell>
          <cell r="E3834">
            <v>0</v>
          </cell>
          <cell r="F3834">
            <v>0</v>
          </cell>
          <cell r="G3834">
            <v>0</v>
          </cell>
        </row>
        <row r="3835">
          <cell r="A3835">
            <v>0</v>
          </cell>
          <cell r="B3835">
            <v>0</v>
          </cell>
          <cell r="C3835">
            <v>0</v>
          </cell>
          <cell r="D3835">
            <v>0</v>
          </cell>
          <cell r="E3835">
            <v>0</v>
          </cell>
          <cell r="F3835">
            <v>0</v>
          </cell>
          <cell r="G3835">
            <v>0</v>
          </cell>
        </row>
        <row r="3836">
          <cell r="A3836">
            <v>0</v>
          </cell>
          <cell r="B3836">
            <v>0</v>
          </cell>
          <cell r="C3836">
            <v>0</v>
          </cell>
          <cell r="D3836">
            <v>0</v>
          </cell>
          <cell r="E3836">
            <v>0</v>
          </cell>
          <cell r="F3836">
            <v>0</v>
          </cell>
          <cell r="G3836">
            <v>0</v>
          </cell>
        </row>
        <row r="3837">
          <cell r="A3837">
            <v>0</v>
          </cell>
          <cell r="B3837">
            <v>0</v>
          </cell>
          <cell r="C3837">
            <v>0</v>
          </cell>
          <cell r="D3837">
            <v>0</v>
          </cell>
          <cell r="E3837">
            <v>0</v>
          </cell>
          <cell r="F3837">
            <v>0</v>
          </cell>
          <cell r="G3837">
            <v>0</v>
          </cell>
        </row>
        <row r="3838">
          <cell r="A3838">
            <v>0</v>
          </cell>
          <cell r="B3838">
            <v>0</v>
          </cell>
          <cell r="C3838">
            <v>0</v>
          </cell>
          <cell r="D3838">
            <v>0</v>
          </cell>
          <cell r="E3838">
            <v>0</v>
          </cell>
          <cell r="F3838">
            <v>0</v>
          </cell>
          <cell r="G3838">
            <v>0</v>
          </cell>
        </row>
        <row r="3839">
          <cell r="A3839">
            <v>0</v>
          </cell>
          <cell r="B3839">
            <v>0</v>
          </cell>
          <cell r="C3839">
            <v>0</v>
          </cell>
          <cell r="D3839">
            <v>0</v>
          </cell>
          <cell r="E3839">
            <v>0</v>
          </cell>
          <cell r="F3839">
            <v>0</v>
          </cell>
          <cell r="G3839">
            <v>0</v>
          </cell>
        </row>
        <row r="3840">
          <cell r="A3840">
            <v>0</v>
          </cell>
          <cell r="B3840">
            <v>0</v>
          </cell>
          <cell r="C3840">
            <v>0</v>
          </cell>
          <cell r="D3840">
            <v>0</v>
          </cell>
          <cell r="E3840">
            <v>0</v>
          </cell>
          <cell r="F3840">
            <v>0</v>
          </cell>
          <cell r="G3840">
            <v>0</v>
          </cell>
        </row>
        <row r="3841">
          <cell r="A3841">
            <v>0</v>
          </cell>
          <cell r="B3841">
            <v>0</v>
          </cell>
          <cell r="C3841">
            <v>0</v>
          </cell>
          <cell r="D3841">
            <v>0</v>
          </cell>
          <cell r="E3841">
            <v>0</v>
          </cell>
          <cell r="F3841">
            <v>0</v>
          </cell>
          <cell r="G3841">
            <v>0</v>
          </cell>
        </row>
        <row r="3842">
          <cell r="A3842">
            <v>0</v>
          </cell>
          <cell r="B3842">
            <v>0</v>
          </cell>
          <cell r="C3842">
            <v>0</v>
          </cell>
          <cell r="D3842">
            <v>0</v>
          </cell>
          <cell r="E3842">
            <v>0</v>
          </cell>
          <cell r="F3842">
            <v>0</v>
          </cell>
          <cell r="G3842">
            <v>0</v>
          </cell>
        </row>
        <row r="3843">
          <cell r="A3843">
            <v>0</v>
          </cell>
          <cell r="B3843">
            <v>0</v>
          </cell>
          <cell r="C3843">
            <v>0</v>
          </cell>
          <cell r="D3843">
            <v>0</v>
          </cell>
          <cell r="E3843">
            <v>0</v>
          </cell>
          <cell r="F3843">
            <v>0</v>
          </cell>
          <cell r="G3843">
            <v>0</v>
          </cell>
        </row>
        <row r="3844">
          <cell r="A3844">
            <v>0</v>
          </cell>
          <cell r="B3844">
            <v>0</v>
          </cell>
          <cell r="C3844">
            <v>0</v>
          </cell>
          <cell r="D3844">
            <v>0</v>
          </cell>
          <cell r="E3844">
            <v>0</v>
          </cell>
          <cell r="F3844">
            <v>0</v>
          </cell>
          <cell r="G3844">
            <v>0</v>
          </cell>
        </row>
        <row r="3845">
          <cell r="A3845">
            <v>0</v>
          </cell>
          <cell r="B3845">
            <v>0</v>
          </cell>
          <cell r="C3845">
            <v>0</v>
          </cell>
          <cell r="D3845">
            <v>0</v>
          </cell>
          <cell r="E3845">
            <v>0</v>
          </cell>
          <cell r="F3845">
            <v>0</v>
          </cell>
          <cell r="G3845">
            <v>0</v>
          </cell>
        </row>
        <row r="3846">
          <cell r="A3846">
            <v>0</v>
          </cell>
          <cell r="B3846">
            <v>0</v>
          </cell>
          <cell r="C3846">
            <v>0</v>
          </cell>
          <cell r="D3846">
            <v>0</v>
          </cell>
          <cell r="E3846">
            <v>0</v>
          </cell>
          <cell r="F3846">
            <v>0</v>
          </cell>
          <cell r="G3846">
            <v>0</v>
          </cell>
        </row>
        <row r="3847">
          <cell r="A3847">
            <v>0</v>
          </cell>
          <cell r="B3847">
            <v>0</v>
          </cell>
          <cell r="C3847">
            <v>0</v>
          </cell>
          <cell r="D3847">
            <v>0</v>
          </cell>
          <cell r="E3847">
            <v>0</v>
          </cell>
          <cell r="F3847">
            <v>0</v>
          </cell>
          <cell r="G3847">
            <v>0</v>
          </cell>
        </row>
        <row r="3848">
          <cell r="A3848">
            <v>0</v>
          </cell>
          <cell r="B3848">
            <v>0</v>
          </cell>
          <cell r="C3848">
            <v>0</v>
          </cell>
          <cell r="D3848">
            <v>0</v>
          </cell>
          <cell r="E3848">
            <v>0</v>
          </cell>
          <cell r="F3848">
            <v>0</v>
          </cell>
          <cell r="G3848">
            <v>0</v>
          </cell>
        </row>
        <row r="3849">
          <cell r="A3849">
            <v>0</v>
          </cell>
          <cell r="B3849">
            <v>0</v>
          </cell>
          <cell r="C3849">
            <v>0</v>
          </cell>
          <cell r="D3849">
            <v>0</v>
          </cell>
          <cell r="E3849">
            <v>0</v>
          </cell>
          <cell r="F3849">
            <v>0</v>
          </cell>
          <cell r="G3849">
            <v>0</v>
          </cell>
        </row>
        <row r="3850">
          <cell r="A3850">
            <v>0</v>
          </cell>
          <cell r="B3850">
            <v>0</v>
          </cell>
          <cell r="C3850">
            <v>0</v>
          </cell>
          <cell r="D3850">
            <v>0</v>
          </cell>
          <cell r="E3850">
            <v>0</v>
          </cell>
          <cell r="F3850">
            <v>0</v>
          </cell>
          <cell r="G3850">
            <v>0</v>
          </cell>
        </row>
        <row r="3851">
          <cell r="A3851">
            <v>0</v>
          </cell>
          <cell r="B3851">
            <v>0</v>
          </cell>
          <cell r="C3851">
            <v>0</v>
          </cell>
          <cell r="D3851">
            <v>0</v>
          </cell>
          <cell r="E3851">
            <v>0</v>
          </cell>
          <cell r="F3851">
            <v>0</v>
          </cell>
          <cell r="G3851">
            <v>0</v>
          </cell>
        </row>
        <row r="3852">
          <cell r="A3852">
            <v>0</v>
          </cell>
          <cell r="B3852">
            <v>0</v>
          </cell>
          <cell r="C3852">
            <v>0</v>
          </cell>
          <cell r="D3852">
            <v>0</v>
          </cell>
          <cell r="E3852">
            <v>0</v>
          </cell>
          <cell r="F3852">
            <v>0</v>
          </cell>
          <cell r="G3852">
            <v>0</v>
          </cell>
        </row>
        <row r="3853">
          <cell r="A3853">
            <v>0</v>
          </cell>
          <cell r="B3853">
            <v>0</v>
          </cell>
          <cell r="C3853">
            <v>0</v>
          </cell>
          <cell r="D3853">
            <v>0</v>
          </cell>
          <cell r="E3853">
            <v>0</v>
          </cell>
          <cell r="F3853">
            <v>0</v>
          </cell>
          <cell r="G3853">
            <v>0</v>
          </cell>
        </row>
        <row r="3854">
          <cell r="A3854">
            <v>0</v>
          </cell>
          <cell r="B3854">
            <v>0</v>
          </cell>
          <cell r="C3854">
            <v>0</v>
          </cell>
          <cell r="D3854">
            <v>0</v>
          </cell>
          <cell r="E3854">
            <v>0</v>
          </cell>
          <cell r="F3854">
            <v>0</v>
          </cell>
          <cell r="G3854">
            <v>0</v>
          </cell>
        </row>
        <row r="3855">
          <cell r="A3855">
            <v>0</v>
          </cell>
          <cell r="B3855">
            <v>0</v>
          </cell>
          <cell r="C3855">
            <v>0</v>
          </cell>
          <cell r="D3855">
            <v>0</v>
          </cell>
          <cell r="E3855">
            <v>0</v>
          </cell>
          <cell r="F3855">
            <v>0</v>
          </cell>
          <cell r="G3855">
            <v>0</v>
          </cell>
        </row>
        <row r="3856">
          <cell r="A3856">
            <v>0</v>
          </cell>
          <cell r="B3856">
            <v>0</v>
          </cell>
          <cell r="C3856">
            <v>0</v>
          </cell>
          <cell r="D3856">
            <v>0</v>
          </cell>
          <cell r="E3856">
            <v>0</v>
          </cell>
          <cell r="F3856">
            <v>0</v>
          </cell>
          <cell r="G3856">
            <v>0</v>
          </cell>
        </row>
        <row r="3857">
          <cell r="A3857">
            <v>0</v>
          </cell>
          <cell r="B3857">
            <v>0</v>
          </cell>
          <cell r="C3857">
            <v>0</v>
          </cell>
          <cell r="D3857">
            <v>0</v>
          </cell>
          <cell r="E3857">
            <v>0</v>
          </cell>
          <cell r="F3857">
            <v>0</v>
          </cell>
          <cell r="G3857">
            <v>0</v>
          </cell>
        </row>
        <row r="3858">
          <cell r="A3858">
            <v>0</v>
          </cell>
          <cell r="B3858">
            <v>0</v>
          </cell>
          <cell r="C3858">
            <v>0</v>
          </cell>
          <cell r="D3858">
            <v>0</v>
          </cell>
          <cell r="E3858">
            <v>0</v>
          </cell>
          <cell r="F3858">
            <v>0</v>
          </cell>
          <cell r="G3858">
            <v>0</v>
          </cell>
        </row>
        <row r="3859">
          <cell r="A3859">
            <v>0</v>
          </cell>
          <cell r="B3859">
            <v>0</v>
          </cell>
          <cell r="C3859">
            <v>0</v>
          </cell>
          <cell r="D3859">
            <v>0</v>
          </cell>
          <cell r="E3859">
            <v>0</v>
          </cell>
          <cell r="F3859">
            <v>0</v>
          </cell>
          <cell r="G3859">
            <v>0</v>
          </cell>
        </row>
        <row r="3860">
          <cell r="A3860">
            <v>0</v>
          </cell>
          <cell r="B3860">
            <v>0</v>
          </cell>
          <cell r="C3860">
            <v>0</v>
          </cell>
          <cell r="D3860">
            <v>0</v>
          </cell>
          <cell r="E3860">
            <v>0</v>
          </cell>
          <cell r="F3860">
            <v>0</v>
          </cell>
          <cell r="G3860">
            <v>0</v>
          </cell>
        </row>
        <row r="3861">
          <cell r="A3861">
            <v>0</v>
          </cell>
          <cell r="B3861">
            <v>0</v>
          </cell>
          <cell r="C3861">
            <v>0</v>
          </cell>
          <cell r="D3861">
            <v>0</v>
          </cell>
          <cell r="E3861">
            <v>0</v>
          </cell>
          <cell r="F3861">
            <v>0</v>
          </cell>
          <cell r="G3861">
            <v>0</v>
          </cell>
        </row>
        <row r="3862">
          <cell r="A3862">
            <v>0</v>
          </cell>
          <cell r="B3862">
            <v>0</v>
          </cell>
          <cell r="C3862">
            <v>0</v>
          </cell>
          <cell r="D3862">
            <v>0</v>
          </cell>
          <cell r="E3862">
            <v>0</v>
          </cell>
          <cell r="F3862">
            <v>0</v>
          </cell>
          <cell r="G3862">
            <v>0</v>
          </cell>
        </row>
        <row r="3863">
          <cell r="A3863">
            <v>0</v>
          </cell>
          <cell r="B3863">
            <v>0</v>
          </cell>
          <cell r="C3863">
            <v>0</v>
          </cell>
          <cell r="D3863">
            <v>0</v>
          </cell>
          <cell r="E3863">
            <v>0</v>
          </cell>
          <cell r="F3863">
            <v>0</v>
          </cell>
          <cell r="G3863">
            <v>0</v>
          </cell>
        </row>
        <row r="3864">
          <cell r="A3864">
            <v>0</v>
          </cell>
          <cell r="B3864">
            <v>0</v>
          </cell>
          <cell r="C3864">
            <v>0</v>
          </cell>
          <cell r="D3864">
            <v>0</v>
          </cell>
          <cell r="E3864">
            <v>0</v>
          </cell>
          <cell r="F3864">
            <v>0</v>
          </cell>
          <cell r="G3864">
            <v>0</v>
          </cell>
        </row>
        <row r="3865">
          <cell r="A3865">
            <v>0</v>
          </cell>
          <cell r="B3865">
            <v>0</v>
          </cell>
          <cell r="C3865">
            <v>0</v>
          </cell>
          <cell r="D3865">
            <v>0</v>
          </cell>
          <cell r="E3865">
            <v>0</v>
          </cell>
          <cell r="F3865">
            <v>0</v>
          </cell>
          <cell r="G3865">
            <v>0</v>
          </cell>
        </row>
        <row r="3866">
          <cell r="A3866">
            <v>0</v>
          </cell>
          <cell r="B3866">
            <v>0</v>
          </cell>
          <cell r="C3866">
            <v>0</v>
          </cell>
          <cell r="D3866">
            <v>0</v>
          </cell>
          <cell r="E3866">
            <v>0</v>
          </cell>
          <cell r="F3866">
            <v>0</v>
          </cell>
          <cell r="G3866">
            <v>0</v>
          </cell>
        </row>
        <row r="3867">
          <cell r="A3867">
            <v>0</v>
          </cell>
          <cell r="B3867">
            <v>0</v>
          </cell>
          <cell r="C3867">
            <v>0</v>
          </cell>
          <cell r="D3867">
            <v>0</v>
          </cell>
          <cell r="E3867">
            <v>0</v>
          </cell>
          <cell r="F3867">
            <v>0</v>
          </cell>
          <cell r="G3867">
            <v>0</v>
          </cell>
        </row>
        <row r="3868">
          <cell r="A3868">
            <v>0</v>
          </cell>
          <cell r="B3868">
            <v>0</v>
          </cell>
          <cell r="C3868">
            <v>0</v>
          </cell>
          <cell r="D3868">
            <v>0</v>
          </cell>
          <cell r="E3868">
            <v>0</v>
          </cell>
          <cell r="F3868">
            <v>0</v>
          </cell>
          <cell r="G3868">
            <v>0</v>
          </cell>
        </row>
        <row r="3869">
          <cell r="A3869">
            <v>0</v>
          </cell>
          <cell r="B3869">
            <v>0</v>
          </cell>
          <cell r="C3869">
            <v>0</v>
          </cell>
          <cell r="D3869">
            <v>0</v>
          </cell>
          <cell r="E3869">
            <v>0</v>
          </cell>
          <cell r="F3869">
            <v>0</v>
          </cell>
          <cell r="G3869">
            <v>0</v>
          </cell>
        </row>
        <row r="3870">
          <cell r="A3870">
            <v>0</v>
          </cell>
          <cell r="B3870">
            <v>0</v>
          </cell>
          <cell r="C3870">
            <v>0</v>
          </cell>
          <cell r="D3870">
            <v>0</v>
          </cell>
          <cell r="E3870">
            <v>0</v>
          </cell>
          <cell r="F3870">
            <v>0</v>
          </cell>
          <cell r="G3870">
            <v>0</v>
          </cell>
        </row>
        <row r="3871">
          <cell r="A3871">
            <v>0</v>
          </cell>
          <cell r="B3871">
            <v>0</v>
          </cell>
          <cell r="C3871">
            <v>0</v>
          </cell>
          <cell r="D3871">
            <v>0</v>
          </cell>
          <cell r="E3871">
            <v>0</v>
          </cell>
          <cell r="F3871">
            <v>0</v>
          </cell>
          <cell r="G3871">
            <v>0</v>
          </cell>
        </row>
        <row r="3872">
          <cell r="A3872">
            <v>0</v>
          </cell>
          <cell r="B3872">
            <v>0</v>
          </cell>
          <cell r="C3872">
            <v>0</v>
          </cell>
          <cell r="D3872">
            <v>0</v>
          </cell>
          <cell r="E3872">
            <v>0</v>
          </cell>
          <cell r="F3872">
            <v>0</v>
          </cell>
          <cell r="G3872">
            <v>0</v>
          </cell>
        </row>
        <row r="3873">
          <cell r="A3873">
            <v>0</v>
          </cell>
          <cell r="B3873">
            <v>0</v>
          </cell>
          <cell r="C3873">
            <v>0</v>
          </cell>
          <cell r="D3873">
            <v>0</v>
          </cell>
          <cell r="E3873">
            <v>0</v>
          </cell>
          <cell r="F3873">
            <v>0</v>
          </cell>
          <cell r="G3873">
            <v>0</v>
          </cell>
        </row>
        <row r="3874">
          <cell r="A3874">
            <v>0</v>
          </cell>
          <cell r="B3874">
            <v>0</v>
          </cell>
          <cell r="C3874">
            <v>0</v>
          </cell>
          <cell r="D3874">
            <v>0</v>
          </cell>
          <cell r="E3874">
            <v>0</v>
          </cell>
          <cell r="F3874">
            <v>0</v>
          </cell>
          <cell r="G3874">
            <v>0</v>
          </cell>
        </row>
        <row r="3875">
          <cell r="A3875">
            <v>0</v>
          </cell>
          <cell r="B3875">
            <v>0</v>
          </cell>
          <cell r="C3875">
            <v>0</v>
          </cell>
          <cell r="D3875">
            <v>0</v>
          </cell>
          <cell r="E3875">
            <v>0</v>
          </cell>
          <cell r="F3875">
            <v>0</v>
          </cell>
          <cell r="G3875">
            <v>0</v>
          </cell>
        </row>
        <row r="3876">
          <cell r="A3876">
            <v>0</v>
          </cell>
          <cell r="B3876">
            <v>0</v>
          </cell>
          <cell r="C3876">
            <v>0</v>
          </cell>
          <cell r="D3876">
            <v>0</v>
          </cell>
          <cell r="E3876">
            <v>0</v>
          </cell>
          <cell r="F3876">
            <v>0</v>
          </cell>
          <cell r="G3876">
            <v>0</v>
          </cell>
        </row>
        <row r="3877">
          <cell r="A3877">
            <v>0</v>
          </cell>
          <cell r="B3877">
            <v>0</v>
          </cell>
          <cell r="C3877">
            <v>0</v>
          </cell>
          <cell r="D3877">
            <v>0</v>
          </cell>
          <cell r="E3877">
            <v>0</v>
          </cell>
          <cell r="F3877">
            <v>0</v>
          </cell>
          <cell r="G3877">
            <v>0</v>
          </cell>
        </row>
        <row r="3878">
          <cell r="A3878">
            <v>0</v>
          </cell>
          <cell r="B3878">
            <v>0</v>
          </cell>
          <cell r="C3878">
            <v>0</v>
          </cell>
          <cell r="D3878">
            <v>0</v>
          </cell>
          <cell r="E3878">
            <v>0</v>
          </cell>
          <cell r="F3878">
            <v>0</v>
          </cell>
          <cell r="G3878">
            <v>0</v>
          </cell>
        </row>
        <row r="3879">
          <cell r="A3879">
            <v>0</v>
          </cell>
          <cell r="B3879">
            <v>0</v>
          </cell>
          <cell r="C3879">
            <v>0</v>
          </cell>
          <cell r="D3879">
            <v>0</v>
          </cell>
          <cell r="E3879">
            <v>0</v>
          </cell>
          <cell r="F3879">
            <v>0</v>
          </cell>
          <cell r="G3879">
            <v>0</v>
          </cell>
        </row>
        <row r="3880">
          <cell r="A3880">
            <v>0</v>
          </cell>
          <cell r="B3880">
            <v>0</v>
          </cell>
          <cell r="C3880">
            <v>0</v>
          </cell>
          <cell r="D3880">
            <v>0</v>
          </cell>
          <cell r="E3880">
            <v>0</v>
          </cell>
          <cell r="F3880">
            <v>0</v>
          </cell>
          <cell r="G3880">
            <v>0</v>
          </cell>
        </row>
        <row r="3881">
          <cell r="A3881">
            <v>0</v>
          </cell>
          <cell r="B3881">
            <v>0</v>
          </cell>
          <cell r="C3881">
            <v>0</v>
          </cell>
          <cell r="D3881">
            <v>0</v>
          </cell>
          <cell r="E3881">
            <v>0</v>
          </cell>
          <cell r="F3881">
            <v>0</v>
          </cell>
          <cell r="G3881">
            <v>0</v>
          </cell>
        </row>
        <row r="3882">
          <cell r="A3882">
            <v>0</v>
          </cell>
          <cell r="B3882">
            <v>0</v>
          </cell>
          <cell r="C3882">
            <v>0</v>
          </cell>
          <cell r="D3882">
            <v>0</v>
          </cell>
          <cell r="E3882">
            <v>0</v>
          </cell>
          <cell r="F3882">
            <v>0</v>
          </cell>
          <cell r="G3882">
            <v>0</v>
          </cell>
        </row>
        <row r="3883">
          <cell r="A3883">
            <v>0</v>
          </cell>
          <cell r="B3883">
            <v>0</v>
          </cell>
          <cell r="C3883">
            <v>0</v>
          </cell>
          <cell r="D3883">
            <v>0</v>
          </cell>
          <cell r="E3883">
            <v>0</v>
          </cell>
          <cell r="F3883">
            <v>0</v>
          </cell>
          <cell r="G3883">
            <v>0</v>
          </cell>
        </row>
        <row r="3884">
          <cell r="A3884">
            <v>0</v>
          </cell>
          <cell r="B3884">
            <v>0</v>
          </cell>
          <cell r="C3884">
            <v>0</v>
          </cell>
          <cell r="D3884">
            <v>0</v>
          </cell>
          <cell r="E3884">
            <v>0</v>
          </cell>
          <cell r="F3884">
            <v>0</v>
          </cell>
          <cell r="G3884">
            <v>0</v>
          </cell>
        </row>
        <row r="3885">
          <cell r="A3885">
            <v>0</v>
          </cell>
          <cell r="B3885">
            <v>0</v>
          </cell>
          <cell r="C3885">
            <v>0</v>
          </cell>
          <cell r="D3885">
            <v>0</v>
          </cell>
          <cell r="E3885">
            <v>0</v>
          </cell>
          <cell r="F3885">
            <v>0</v>
          </cell>
          <cell r="G3885">
            <v>0</v>
          </cell>
        </row>
        <row r="3886">
          <cell r="A3886">
            <v>0</v>
          </cell>
          <cell r="B3886">
            <v>0</v>
          </cell>
          <cell r="C3886">
            <v>0</v>
          </cell>
          <cell r="D3886">
            <v>0</v>
          </cell>
          <cell r="E3886">
            <v>0</v>
          </cell>
          <cell r="F3886">
            <v>0</v>
          </cell>
          <cell r="G3886">
            <v>0</v>
          </cell>
        </row>
      </sheetData>
      <sheetData sheetId="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ernal Financing TAble"/>
      <sheetName val="KA (new)"/>
      <sheetName val="Leases"/>
      <sheetName val="Info"/>
      <sheetName val="Table fy"/>
      <sheetName val="Table"/>
      <sheetName val="Inn"/>
      <sheetName val="PC 2004Rescheduling"/>
      <sheetName val="BOP"/>
      <sheetName val="Ext.Fin (FY)"/>
      <sheetName val="Output"/>
      <sheetName val="weo"/>
      <sheetName val="Macro"/>
      <sheetName val="Exp"/>
      <sheetName val="Imp"/>
      <sheetName val="serv"/>
      <sheetName val="KA"/>
      <sheetName val="Ind"/>
      <sheetName val="Arrears"/>
      <sheetName val="DSA output"/>
      <sheetName val="Input"/>
      <sheetName val="WETA"/>
      <sheetName val="CBSTable"/>
      <sheetName val="CBSBOP"/>
      <sheetName val="NFAbanks"/>
      <sheetName val="mon. mov't"/>
      <sheetName val="CUS-exp"/>
      <sheetName val="CUS-imp"/>
      <sheetName val="FXMS2000-01"/>
      <sheetName val="FXMS2002-04"/>
      <sheetName val="adjuster"/>
      <sheetName val="Indicies"/>
      <sheetName val="monthly"/>
      <sheetName val="quarterly"/>
      <sheetName val="ExpFY"/>
      <sheetName val="ImpFY"/>
      <sheetName val=" FY Table"/>
      <sheetName val="New CY Table"/>
      <sheetName val="BOP TAble (old CY)"/>
      <sheetName val="gas"/>
      <sheetName val="Input-Q"/>
      <sheetName val="Input-A"/>
      <sheetName val="External_Financing_TAble"/>
      <sheetName val="KA_(new)"/>
      <sheetName val="Table_fy"/>
      <sheetName val="PC_2004Rescheduling"/>
      <sheetName val="Ext_Fin_(FY)"/>
      <sheetName val="DSA_output"/>
      <sheetName val="mon__mov't"/>
      <sheetName val="_FY_Table"/>
      <sheetName val="New_CY_Table"/>
      <sheetName val="BOP_TAble_(old_CY)"/>
      <sheetName val="IDA-tab7"/>
      <sheetName val="External_Financing_TAble1"/>
      <sheetName val="KA_(new)1"/>
      <sheetName val="Table_fy1"/>
      <sheetName val="PC_2004Rescheduling1"/>
      <sheetName val="Ext_Fin_(FY)1"/>
      <sheetName val="DSA_output1"/>
      <sheetName val="mon__mov't1"/>
      <sheetName val="_FY_Table1"/>
      <sheetName val="New_CY_Table1"/>
      <sheetName val="BOP_TAble_(old_CY)1"/>
      <sheetName val="External_Financing_TAble2"/>
      <sheetName val="KA_(new)2"/>
      <sheetName val="Table_fy2"/>
      <sheetName val="PC_2004Rescheduling2"/>
      <sheetName val="Ext_Fin_(FY)2"/>
      <sheetName val="DSA_output2"/>
      <sheetName val="mon__mov't2"/>
      <sheetName val="_FY_Table2"/>
      <sheetName val="New_CY_Table2"/>
      <sheetName val="BOP_TAble_(old_CY)2"/>
      <sheetName val="External_Financing_TAble3"/>
      <sheetName val="KA_(new)3"/>
      <sheetName val="Table_fy3"/>
      <sheetName val="PC_2004Rescheduling3"/>
      <sheetName val="Ext_Fin_(FY)3"/>
      <sheetName val="DSA_output3"/>
      <sheetName val="mon__mov't3"/>
      <sheetName val="_FY_Table3"/>
      <sheetName val="New_CY_Table3"/>
      <sheetName val="BOP_TAble_(old_CY)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Overview"/>
      <sheetName val="Documentation"/>
      <sheetName val="Reserves"/>
      <sheetName val="INPUT-A"/>
      <sheetName val="INPUT-Q"/>
      <sheetName val="In_Current ex.rate"/>
      <sheetName val="IN_Survey"/>
      <sheetName val="IN_NFA&amp;PSC"/>
      <sheetName val="IN_CBK"/>
      <sheetName val="IN_Banks"/>
      <sheetName val="IN_NBFI"/>
      <sheetName val="IN_EDSS_A"/>
      <sheetName val="IN_EDSS_M"/>
      <sheetName val="Monthly"/>
      <sheetName val="Ch. Multiplier"/>
      <sheetName val="Ch. Key monetary aggregates"/>
      <sheetName val="Ch. Key monetary aggregates _sh"/>
      <sheetName val="Ch. Key CBK aggregates"/>
      <sheetName val="Ch. Key CBK aggregates_short"/>
      <sheetName val="Ch. Key Bank aggregates"/>
      <sheetName val="Ch. Key Bank aggregates_short"/>
      <sheetName val="CBK other items net outturn"/>
      <sheetName val="NDA"/>
      <sheetName val="Reserve money"/>
      <sheetName val="Reserve money 2"/>
      <sheetName val="MonQuart"/>
      <sheetName val="Q_const"/>
      <sheetName val="Q_proj_curr"/>
      <sheetName val="Q_proj_const"/>
      <sheetName val="Assumptions"/>
      <sheetName val="Ch. Priv credit q"/>
      <sheetName val="reserves to D ratio"/>
      <sheetName val="Ch. cob-D"/>
      <sheetName val="Ch. R-D"/>
      <sheetName val="Ch.multiplier"/>
      <sheetName val="Ch.M3-D"/>
      <sheetName val="TabQ_const"/>
      <sheetName val="TabQ_curr"/>
      <sheetName val="NDA (3)"/>
      <sheetName val="Government CBK borrowing"/>
      <sheetName val="Banks balances abroad"/>
      <sheetName val="Ch. credit outturn"/>
      <sheetName val="ControlSheet"/>
      <sheetName val="Ch.M3-RM"/>
      <sheetName val="Ch. Mon.survey"/>
      <sheetName val="CBK other items net"/>
      <sheetName val="reserve coverage"/>
      <sheetName val="FCD "/>
      <sheetName val="banks other items net"/>
      <sheetName val="CH. NFA of commercial banks"/>
      <sheetName val="CH. International reserves"/>
      <sheetName val="Ch. proj. CBK"/>
      <sheetName val="Ch. Banks"/>
      <sheetName val="CH velocity"/>
      <sheetName val="Ch. currencies outside banks"/>
      <sheetName val="WETA-output"/>
      <sheetName val="output FY"/>
      <sheetName val="output Cy"/>
      <sheetName val="output q"/>
      <sheetName val="Chart2"/>
      <sheetName val="Chart3"/>
      <sheetName val="Chart1"/>
      <sheetName val="Chart4"/>
      <sheetName val="Chart5"/>
      <sheetName val="Chart6"/>
      <sheetName val="Chart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 Fin., Quarterly (old)"/>
      <sheetName val="Ext. Fin., Quarterly (revised)"/>
      <sheetName val="Sheet1"/>
      <sheetName val="info from donors-annual"/>
    </sheetNames>
    <sheetDataSet>
      <sheetData sheetId="0"/>
      <sheetData sheetId="1" refreshError="1"/>
      <sheetData sheetId="2" refreshError="1"/>
      <sheetData sheetId="3"/>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4"/>
      <sheetName val="NCS"/>
      <sheetName val="Sheet1"/>
      <sheetName val="sTRATEGIES"/>
    </sheetNames>
    <sheetDataSet>
      <sheetData sheetId="0">
        <row r="1">
          <cell r="B1" t="str">
            <v>Regions</v>
          </cell>
        </row>
        <row r="2">
          <cell r="B2" t="str">
            <v>NAIROBI</v>
          </cell>
        </row>
        <row r="3">
          <cell r="B3" t="str">
            <v>NAIROBI</v>
          </cell>
        </row>
        <row r="4">
          <cell r="B4" t="str">
            <v>NAIROBI</v>
          </cell>
        </row>
        <row r="5">
          <cell r="B5" t="str">
            <v>NAIROBI</v>
          </cell>
        </row>
        <row r="6">
          <cell r="B6" t="str">
            <v>NAIROBI</v>
          </cell>
        </row>
        <row r="7">
          <cell r="B7" t="str">
            <v>NAIROBI</v>
          </cell>
        </row>
        <row r="8">
          <cell r="B8" t="str">
            <v>NAIROBI</v>
          </cell>
        </row>
        <row r="9">
          <cell r="B9" t="str">
            <v>NAIROBI</v>
          </cell>
        </row>
        <row r="10">
          <cell r="B10" t="str">
            <v>NORTHERN REGION</v>
          </cell>
        </row>
        <row r="11">
          <cell r="B11" t="str">
            <v>RIFT VALLEY</v>
          </cell>
        </row>
        <row r="12">
          <cell r="B12" t="str">
            <v>RIFT VALLEY</v>
          </cell>
        </row>
        <row r="13">
          <cell r="B13" t="str">
            <v>RIFT VALLEY</v>
          </cell>
        </row>
        <row r="14">
          <cell r="B14" t="str">
            <v>RIFT VALLEY</v>
          </cell>
        </row>
        <row r="15">
          <cell r="B15" t="str">
            <v>RIFT VALLEY</v>
          </cell>
        </row>
        <row r="16">
          <cell r="B16" t="str">
            <v>SOUTHERN REGION</v>
          </cell>
        </row>
        <row r="17">
          <cell r="B17" t="str">
            <v>SOUTHERN REGION</v>
          </cell>
        </row>
        <row r="18">
          <cell r="B18" t="str">
            <v>SOUTHERN REGION</v>
          </cell>
        </row>
        <row r="19">
          <cell r="B19" t="str">
            <v>SOUTHERN REGION</v>
          </cell>
        </row>
        <row r="20">
          <cell r="B20" t="str">
            <v>SOUTHERN REGION</v>
          </cell>
        </row>
        <row r="21">
          <cell r="B21" t="str">
            <v>SOUTHERN REGION</v>
          </cell>
        </row>
        <row r="22">
          <cell r="B22" t="str">
            <v>SOUTHERN REGION</v>
          </cell>
        </row>
        <row r="23">
          <cell r="B23" t="str">
            <v>WESTERN REGION</v>
          </cell>
        </row>
        <row r="24">
          <cell r="B24" t="str">
            <v>WESTERN REGION</v>
          </cell>
        </row>
        <row r="25">
          <cell r="B25" t="str">
            <v>WESTERN REGION</v>
          </cell>
        </row>
        <row r="26">
          <cell r="B26" t="str">
            <v>WESTERN REGION</v>
          </cell>
        </row>
        <row r="27">
          <cell r="B27" t="str">
            <v>WESTERN REGION</v>
          </cell>
        </row>
        <row r="28">
          <cell r="B28" t="str">
            <v>WESTERN REGION</v>
          </cell>
        </row>
        <row r="29">
          <cell r="B29" t="str">
            <v>WESTERN REGION</v>
          </cell>
        </row>
        <row r="30">
          <cell r="B30" t="str">
            <v>WESTERN REGION</v>
          </cell>
        </row>
        <row r="31">
          <cell r="B31" t="str">
            <v>WESTERN REGION</v>
          </cell>
        </row>
        <row r="32">
          <cell r="B32" t="str">
            <v>WESTERN REGION</v>
          </cell>
        </row>
      </sheetData>
      <sheetData sheetId="1"/>
      <sheetData sheetId="2"/>
      <sheetData sheetId="3"/>
      <sheetData sheetId="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10.HIPC Ratios"/>
      <sheetName val="IDA-tab7"/>
      <sheetName val="T9.Assistance"/>
      <sheetName val="T3 Key Ratios"/>
      <sheetName val="T1 Sel Ind"/>
      <sheetName val="T5.Stock-pct"/>
      <sheetName val="T5b.Stock"/>
      <sheetName val="T6-New.Assistance"/>
      <sheetName val="T7.IDA Delivery"/>
      <sheetName val="T8 IMF Assistance"/>
      <sheetName val="T9 New Key Ratios"/>
      <sheetName val="T10. NPV&amp;DS"/>
      <sheetName val="T11 BoP OUT Long"/>
      <sheetName val="T12 Rates"/>
      <sheetName val="T13 HIPC Status "/>
      <sheetName val="Figure 6 NPV"/>
      <sheetName val="Figure 7&amp;8 Burden"/>
      <sheetName val="Figure 9 Social"/>
      <sheetName val="Debt Serv 2"/>
      <sheetName val="Figure 10"/>
      <sheetName val="T8 IMF Assistance(old)"/>
      <sheetName val="DebtService Long"/>
      <sheetName val="OldStress Chart 4"/>
      <sheetName val="T10_HIPC_Ratios"/>
      <sheetName val="T9_Assistance"/>
      <sheetName val="T3_Key_Ratios"/>
      <sheetName val="T1_Sel_Ind"/>
      <sheetName val="T5_Stock-pct"/>
      <sheetName val="T5b_Stock"/>
      <sheetName val="T6-New_Assistance"/>
      <sheetName val="T7_IDA_Delivery"/>
      <sheetName val="T8_IMF_Assistance"/>
      <sheetName val="T9_New_Key_Ratios"/>
      <sheetName val="T10__NPV&amp;DS"/>
      <sheetName val="T11_BoP_OUT_Long"/>
      <sheetName val="T12_Rates"/>
      <sheetName val="T13_HIPC_Status_"/>
      <sheetName val="Figure_6_NPV"/>
      <sheetName val="Figure_7&amp;8_Burden"/>
      <sheetName val="Figure_9_Social"/>
      <sheetName val="Debt_Serv_2"/>
      <sheetName val="Figure_10"/>
      <sheetName val="T8_IMF_Assistance(old)"/>
      <sheetName val="DebtService_Long"/>
      <sheetName val="OldStress_Chart_4"/>
    </sheetNames>
    <sheetDataSet>
      <sheetData sheetId="0" refreshError="1"/>
      <sheetData sheetId="1" refreshError="1">
        <row r="7">
          <cell r="K7">
            <v>2006</v>
          </cell>
          <cell r="L7">
            <v>2007</v>
          </cell>
          <cell r="M7">
            <v>2008</v>
          </cell>
          <cell r="N7">
            <v>2009</v>
          </cell>
          <cell r="O7">
            <v>2010</v>
          </cell>
          <cell r="P7">
            <v>2011</v>
          </cell>
          <cell r="Q7">
            <v>2012</v>
          </cell>
          <cell r="R7">
            <v>2013</v>
          </cell>
          <cell r="S7">
            <v>2014</v>
          </cell>
          <cell r="T7">
            <v>2015</v>
          </cell>
          <cell r="V7">
            <v>2016</v>
          </cell>
          <cell r="W7">
            <v>2017</v>
          </cell>
          <cell r="X7">
            <v>2018</v>
          </cell>
          <cell r="Y7">
            <v>2019</v>
          </cell>
          <cell r="Z7">
            <v>2020</v>
          </cell>
          <cell r="AA7">
            <v>2021</v>
          </cell>
          <cell r="AB7">
            <v>2022</v>
          </cell>
          <cell r="AC7">
            <v>2023</v>
          </cell>
          <cell r="AD7">
            <v>2024</v>
          </cell>
          <cell r="AE7">
            <v>2025</v>
          </cell>
          <cell r="AG7">
            <v>2026</v>
          </cell>
          <cell r="AH7">
            <v>2027</v>
          </cell>
          <cell r="AI7">
            <v>2028</v>
          </cell>
          <cell r="AJ7">
            <v>2029</v>
          </cell>
          <cell r="AK7">
            <v>2030</v>
          </cell>
          <cell r="AL7">
            <v>2031</v>
          </cell>
          <cell r="AM7">
            <v>2032</v>
          </cell>
          <cell r="AN7">
            <v>2033</v>
          </cell>
          <cell r="AO7">
            <v>2034</v>
          </cell>
          <cell r="AP7">
            <v>2035</v>
          </cell>
        </row>
        <row r="9">
          <cell r="K9">
            <v>30.930637973268755</v>
          </cell>
          <cell r="L9">
            <v>32.903048732688859</v>
          </cell>
          <cell r="M9">
            <v>36.12669280541639</v>
          </cell>
          <cell r="N9">
            <v>37.707819330624304</v>
          </cell>
          <cell r="O9">
            <v>40.577921623302139</v>
          </cell>
          <cell r="P9">
            <v>41.066077165354962</v>
          </cell>
          <cell r="Q9">
            <v>43.137792329705853</v>
          </cell>
          <cell r="R9">
            <v>45.710894436789545</v>
          </cell>
          <cell r="S9">
            <v>48.238526828678943</v>
          </cell>
          <cell r="T9">
            <v>50.61375221412915</v>
          </cell>
          <cell r="V9">
            <v>50.54146115122893</v>
          </cell>
          <cell r="W9">
            <v>51.185053236416685</v>
          </cell>
          <cell r="X9">
            <v>51.841771428948796</v>
          </cell>
          <cell r="Y9">
            <v>51.519914592962429</v>
          </cell>
          <cell r="Z9">
            <v>51.177481072244483</v>
          </cell>
          <cell r="AA9">
            <v>50.835047551526515</v>
          </cell>
          <cell r="AB9">
            <v>50.492614030808546</v>
          </cell>
          <cell r="AC9">
            <v>50.150180510090614</v>
          </cell>
          <cell r="AD9">
            <v>49.80774698937266</v>
          </cell>
          <cell r="AE9">
            <v>49.465313468654692</v>
          </cell>
          <cell r="AG9">
            <v>49.122879947936745</v>
          </cell>
          <cell r="AH9">
            <v>47.253349714340047</v>
          </cell>
          <cell r="AI9">
            <v>42.900695551088518</v>
          </cell>
          <cell r="AJ9">
            <v>39.039524236637568</v>
          </cell>
          <cell r="AK9">
            <v>32.316316888063696</v>
          </cell>
          <cell r="AL9">
            <v>30.502634991774411</v>
          </cell>
          <cell r="AM9">
            <v>25.651077456621984</v>
          </cell>
          <cell r="AN9">
            <v>19.368423516473822</v>
          </cell>
          <cell r="AO9">
            <v>13.540369690053312</v>
          </cell>
          <cell r="AP9">
            <v>6.7321142914467229</v>
          </cell>
        </row>
        <row r="10">
          <cell r="A10" t="str">
            <v>Of which</v>
          </cell>
        </row>
        <row r="11">
          <cell r="A11" t="str">
            <v>IDA</v>
          </cell>
          <cell r="B11">
            <v>15.608934481471259</v>
          </cell>
          <cell r="C11">
            <v>18.654135526984085</v>
          </cell>
          <cell r="D11">
            <v>19.317389821871917</v>
          </cell>
          <cell r="E11">
            <v>21.564202333667854</v>
          </cell>
          <cell r="F11">
            <v>24.312401798756834</v>
          </cell>
          <cell r="G11">
            <v>27.015132964601673</v>
          </cell>
          <cell r="H11">
            <v>30.199024032151677</v>
          </cell>
          <cell r="J11">
            <v>407.01316343995893</v>
          </cell>
          <cell r="K11">
            <v>30.930637973268755</v>
          </cell>
          <cell r="L11">
            <v>32.903048732688859</v>
          </cell>
          <cell r="M11">
            <v>36.12669280541639</v>
          </cell>
          <cell r="N11">
            <v>37.707819330624304</v>
          </cell>
          <cell r="O11">
            <v>40.577921623302139</v>
          </cell>
          <cell r="P11">
            <v>41.066077165354962</v>
          </cell>
          <cell r="Q11">
            <v>43.137792329705853</v>
          </cell>
          <cell r="R11">
            <v>45.710894436789545</v>
          </cell>
          <cell r="S11">
            <v>48.238526828678943</v>
          </cell>
          <cell r="T11">
            <v>50.61375221412915</v>
          </cell>
          <cell r="U11">
            <v>507.0165840322544</v>
          </cell>
          <cell r="V11">
            <v>50.54146115122893</v>
          </cell>
          <cell r="W11">
            <v>51.185053236416685</v>
          </cell>
          <cell r="X11">
            <v>51.841771428948796</v>
          </cell>
          <cell r="Y11">
            <v>51.519914592962429</v>
          </cell>
          <cell r="Z11">
            <v>51.177481072244483</v>
          </cell>
          <cell r="AA11">
            <v>50.835047551526515</v>
          </cell>
          <cell r="AB11">
            <v>50.492614030808546</v>
          </cell>
          <cell r="AC11">
            <v>50.150180510090614</v>
          </cell>
          <cell r="AD11">
            <v>49.80774698937266</v>
          </cell>
          <cell r="AE11">
            <v>49.465313468654692</v>
          </cell>
          <cell r="AF11">
            <v>306.42738628443681</v>
          </cell>
          <cell r="AG11">
            <v>49.122879947936745</v>
          </cell>
          <cell r="AH11">
            <v>47.253349714340047</v>
          </cell>
          <cell r="AI11">
            <v>42.900695551088518</v>
          </cell>
          <cell r="AJ11">
            <v>39.039524236637568</v>
          </cell>
          <cell r="AK11">
            <v>32.316316888063696</v>
          </cell>
          <cell r="AL11">
            <v>30.502634991774411</v>
          </cell>
          <cell r="AM11">
            <v>25.651077456621984</v>
          </cell>
          <cell r="AN11">
            <v>19.368423516473822</v>
          </cell>
          <cell r="AO11">
            <v>13.540369690053312</v>
          </cell>
          <cell r="AP11">
            <v>6.7321142914467229</v>
          </cell>
          <cell r="AQ11">
            <v>1377.1283547161554</v>
          </cell>
        </row>
        <row r="13">
          <cell r="K13">
            <v>15.545529445526629</v>
          </cell>
          <cell r="L13">
            <v>16.84194682761488</v>
          </cell>
          <cell r="M13">
            <v>18.311919785616151</v>
          </cell>
          <cell r="N13">
            <v>18.533580070370459</v>
          </cell>
          <cell r="O13">
            <v>19.590642754595301</v>
          </cell>
          <cell r="P13">
            <v>20.211500772084634</v>
          </cell>
          <cell r="Q13">
            <v>20.56109881801023</v>
          </cell>
          <cell r="R13">
            <v>21.409325053489649</v>
          </cell>
          <cell r="S13">
            <v>24.080963902462297</v>
          </cell>
          <cell r="T13">
            <v>26.617017233000489</v>
          </cell>
          <cell r="V13">
            <v>26.705554115188317</v>
          </cell>
          <cell r="W13">
            <v>27.509974145464067</v>
          </cell>
          <cell r="X13">
            <v>28.32752028308418</v>
          </cell>
          <cell r="Y13">
            <v>28.166491392185822</v>
          </cell>
          <cell r="Z13">
            <v>27.984885816555895</v>
          </cell>
          <cell r="AA13">
            <v>27.803280240925925</v>
          </cell>
          <cell r="AB13">
            <v>27.621674665295998</v>
          </cell>
          <cell r="AC13">
            <v>27.440069089666068</v>
          </cell>
          <cell r="AD13">
            <v>27.258463514036137</v>
          </cell>
          <cell r="AE13">
            <v>27.076857938406189</v>
          </cell>
          <cell r="AG13">
            <v>26.895252362776215</v>
          </cell>
          <cell r="AH13">
            <v>26.713646787146299</v>
          </cell>
          <cell r="AI13">
            <v>26.205175618398968</v>
          </cell>
          <cell r="AJ13">
            <v>25.430587665936145</v>
          </cell>
          <cell r="AK13">
            <v>22.692217709119497</v>
          </cell>
          <cell r="AL13">
            <v>20.949068765260222</v>
          </cell>
          <cell r="AM13">
            <v>19.877651538179158</v>
          </cell>
          <cell r="AN13">
            <v>17.380716505034126</v>
          </cell>
          <cell r="AO13">
            <v>11.617495603235161</v>
          </cell>
          <cell r="AP13">
            <v>5.7738726010925676</v>
          </cell>
        </row>
        <row r="15">
          <cell r="K15">
            <v>11.519095423327286</v>
          </cell>
          <cell r="L15">
            <v>12.837695614050535</v>
          </cell>
          <cell r="M15">
            <v>14.329851380686804</v>
          </cell>
          <cell r="N15">
            <v>15.094222801442239</v>
          </cell>
          <cell r="O15">
            <v>16.701117636591139</v>
          </cell>
          <cell r="P15">
            <v>17.275048240627914</v>
          </cell>
          <cell r="Q15">
            <v>17.639383502950007</v>
          </cell>
          <cell r="R15">
            <v>18.519042987357679</v>
          </cell>
          <cell r="S15">
            <v>19.23377042246301</v>
          </cell>
          <cell r="T15">
            <v>19.811030507038897</v>
          </cell>
          <cell r="V15">
            <v>19.943933006496721</v>
          </cell>
          <cell r="W15">
            <v>20.792718654042471</v>
          </cell>
          <cell r="X15">
            <v>21.654630408932587</v>
          </cell>
          <cell r="Y15">
            <v>21.537967135304228</v>
          </cell>
          <cell r="Z15">
            <v>21.400727176944308</v>
          </cell>
          <cell r="AA15">
            <v>21.263487218584331</v>
          </cell>
          <cell r="AB15">
            <v>21.1262472602244</v>
          </cell>
          <cell r="AC15">
            <v>20.989007301864472</v>
          </cell>
          <cell r="AD15">
            <v>20.851767343504537</v>
          </cell>
          <cell r="AE15">
            <v>20.714527385144596</v>
          </cell>
          <cell r="AG15">
            <v>20.577287426784622</v>
          </cell>
          <cell r="AH15">
            <v>20.440047468424702</v>
          </cell>
          <cell r="AI15">
            <v>19.975941916947374</v>
          </cell>
          <cell r="AJ15">
            <v>18.178564570494014</v>
          </cell>
          <cell r="AK15">
            <v>14.429326398294997</v>
          </cell>
          <cell r="AL15">
            <v>12.869565060930061</v>
          </cell>
          <cell r="AM15">
            <v>11.857404635595996</v>
          </cell>
          <cell r="AN15">
            <v>9.3863343391344625</v>
          </cell>
          <cell r="AO15">
            <v>7.6087595852455401</v>
          </cell>
          <cell r="AP15">
            <v>5.7738726010925676</v>
          </cell>
        </row>
        <row r="17">
          <cell r="K17">
            <v>15.385108527742126</v>
          </cell>
          <cell r="L17">
            <v>16.061101905073979</v>
          </cell>
          <cell r="M17">
            <v>17.814773019800239</v>
          </cell>
          <cell r="N17">
            <v>19.174239260253845</v>
          </cell>
          <cell r="O17">
            <v>20.987278868706838</v>
          </cell>
          <cell r="P17">
            <v>20.854576393270328</v>
          </cell>
          <cell r="Q17">
            <v>22.576693511695623</v>
          </cell>
          <cell r="R17">
            <v>24.301569383299896</v>
          </cell>
          <cell r="S17">
            <v>24.157562926216645</v>
          </cell>
          <cell r="T17">
            <v>23.996734981128661</v>
          </cell>
          <cell r="V17">
            <v>23.835907036040613</v>
          </cell>
          <cell r="W17">
            <v>23.675079090952618</v>
          </cell>
          <cell r="X17">
            <v>23.514251145864616</v>
          </cell>
          <cell r="Y17">
            <v>23.353423200776607</v>
          </cell>
          <cell r="Z17">
            <v>23.192595255688587</v>
          </cell>
          <cell r="AA17">
            <v>23.031767310600589</v>
          </cell>
          <cell r="AB17">
            <v>22.870939365512548</v>
          </cell>
          <cell r="AC17">
            <v>22.710111420424546</v>
          </cell>
          <cell r="AD17">
            <v>22.549283475336523</v>
          </cell>
          <cell r="AE17">
            <v>22.388455530248503</v>
          </cell>
          <cell r="AG17">
            <v>22.22762758516053</v>
          </cell>
          <cell r="AH17">
            <v>20.539702927193748</v>
          </cell>
          <cell r="AI17">
            <v>16.69551993268955</v>
          </cell>
          <cell r="AJ17">
            <v>13.608936570701424</v>
          </cell>
          <cell r="AK17">
            <v>9.6240991789441992</v>
          </cell>
          <cell r="AL17">
            <v>9.5535662265141887</v>
          </cell>
          <cell r="AM17">
            <v>5.7734259184428254</v>
          </cell>
          <cell r="AN17">
            <v>1.9877070114396957</v>
          </cell>
          <cell r="AO17">
            <v>1.9228740868181511</v>
          </cell>
          <cell r="AP17">
            <v>0.9582416903541553</v>
          </cell>
        </row>
        <row r="18">
          <cell r="A18" t="str">
            <v>Of which</v>
          </cell>
        </row>
        <row r="19">
          <cell r="K19">
            <v>19.411542549941469</v>
          </cell>
          <cell r="L19">
            <v>20.065353118638324</v>
          </cell>
          <cell r="M19">
            <v>21.796841424729585</v>
          </cell>
          <cell r="N19">
            <v>22.613596529182065</v>
          </cell>
          <cell r="O19">
            <v>23.876803986711</v>
          </cell>
          <cell r="P19">
            <v>23.791028924727048</v>
          </cell>
          <cell r="Q19">
            <v>25.498408826755846</v>
          </cell>
          <cell r="R19">
            <v>27.191851449431866</v>
          </cell>
          <cell r="S19">
            <v>29.004756406215932</v>
          </cell>
          <cell r="T19">
            <v>30.802721707090253</v>
          </cell>
          <cell r="V19">
            <v>30.597528144732209</v>
          </cell>
          <cell r="W19">
            <v>30.392334582374215</v>
          </cell>
          <cell r="X19">
            <v>30.18714102001621</v>
          </cell>
          <cell r="Y19">
            <v>29.981947457658201</v>
          </cell>
          <cell r="Z19">
            <v>29.776753895300175</v>
          </cell>
          <cell r="AA19">
            <v>29.571560332942184</v>
          </cell>
          <cell r="AB19">
            <v>29.366366770584147</v>
          </cell>
          <cell r="AC19">
            <v>29.161173208226142</v>
          </cell>
          <cell r="AD19">
            <v>28.955979645868123</v>
          </cell>
          <cell r="AE19">
            <v>28.750786083510096</v>
          </cell>
          <cell r="AG19">
            <v>28.545592521152123</v>
          </cell>
          <cell r="AH19">
            <v>26.813302245915345</v>
          </cell>
          <cell r="AI19">
            <v>22.924753634141144</v>
          </cell>
          <cell r="AJ19">
            <v>20.860959666143554</v>
          </cell>
          <cell r="AK19">
            <v>17.886990489768699</v>
          </cell>
          <cell r="AL19">
            <v>17.63306993084435</v>
          </cell>
          <cell r="AM19">
            <v>13.793672821025988</v>
          </cell>
          <cell r="AN19">
            <v>9.9820891773393594</v>
          </cell>
          <cell r="AO19">
            <v>5.9316101048077723</v>
          </cell>
          <cell r="AP19">
            <v>0.9582416903541553</v>
          </cell>
        </row>
        <row r="24">
          <cell r="K24">
            <v>49.740676351514082</v>
          </cell>
          <cell r="L24">
            <v>48.813415545646478</v>
          </cell>
          <cell r="M24">
            <v>49.311939832835492</v>
          </cell>
          <cell r="N24">
            <v>50.849504428068428</v>
          </cell>
          <cell r="O24">
            <v>51.720931060832733</v>
          </cell>
          <cell r="P24">
            <v>50.782976687298756</v>
          </cell>
          <cell r="Q24">
            <v>52.33622837983922</v>
          </cell>
          <cell r="R24">
            <v>53.163626926847527</v>
          </cell>
          <cell r="S24">
            <v>50.079396105965671</v>
          </cell>
          <cell r="T24">
            <v>47.411491800897984</v>
          </cell>
          <cell r="V24">
            <v>47.161096044927135</v>
          </cell>
          <cell r="W24">
            <v>46.253891700767994</v>
          </cell>
          <cell r="X24">
            <v>45.357730836979272</v>
          </cell>
          <cell r="Y24">
            <v>45.328924524200708</v>
          </cell>
          <cell r="Z24">
            <v>45.317969485346211</v>
          </cell>
          <cell r="AA24">
            <v>45.306866856484277</v>
          </cell>
          <cell r="AB24">
            <v>45.295613634813257</v>
          </cell>
          <cell r="AC24">
            <v>45.284206735517316</v>
          </cell>
          <cell r="AD24">
            <v>45.272642988946679</v>
          </cell>
          <cell r="AE24">
            <v>45.260919137681555</v>
          </cell>
          <cell r="AG24">
            <v>45.249031833472806</v>
          </cell>
          <cell r="AH24">
            <v>43.467189207457466</v>
          </cell>
          <cell r="AI24">
            <v>38.916664912361625</v>
          </cell>
          <cell r="AJ24">
            <v>34.859381195864557</v>
          </cell>
          <cell r="AK24">
            <v>29.78092835356167</v>
          </cell>
          <cell r="AL24">
            <v>31.320462081687307</v>
          </cell>
          <cell r="AM24">
            <v>22.507537658822123</v>
          </cell>
          <cell r="AN24">
            <v>10.262616416607425</v>
          </cell>
          <cell r="AO24">
            <v>14.201045693978982</v>
          </cell>
          <cell r="AP24">
            <v>14.233889219195511</v>
          </cell>
        </row>
        <row r="26">
          <cell r="K26">
            <v>62.758299931341675</v>
          </cell>
          <cell r="L26">
            <v>60.983264139604152</v>
          </cell>
          <cell r="M26">
            <v>60.334450048141782</v>
          </cell>
          <cell r="N26">
            <v>59.970576211010155</v>
          </cell>
          <cell r="O26">
            <v>58.841860380053546</v>
          </cell>
          <cell r="P26">
            <v>57.933531924491056</v>
          </cell>
          <cell r="Q26">
            <v>59.109211319553204</v>
          </cell>
          <cell r="R26">
            <v>59.486588010290653</v>
          </cell>
          <cell r="S26">
            <v>60.127782320607515</v>
          </cell>
          <cell r="T26">
            <v>60.858403812415787</v>
          </cell>
          <cell r="V26">
            <v>60.53946096488788</v>
          </cell>
          <cell r="W26">
            <v>59.377362453832419</v>
          </cell>
          <cell r="X26">
            <v>58.229377947450899</v>
          </cell>
          <cell r="Y26">
            <v>58.194870264310772</v>
          </cell>
          <cell r="Z26">
            <v>58.183312799756479</v>
          </cell>
          <cell r="AA26">
            <v>58.171599629110972</v>
          </cell>
          <cell r="AB26">
            <v>58.159727584446273</v>
          </cell>
          <cell r="AC26">
            <v>58.147693411310222</v>
          </cell>
          <cell r="AD26">
            <v>58.135493765751697</v>
          </cell>
          <cell r="AE26">
            <v>58.123125211222948</v>
          </cell>
          <cell r="AG26">
            <v>58.110584215352169</v>
          </cell>
          <cell r="AH26">
            <v>56.743706865247425</v>
          </cell>
          <cell r="AI26">
            <v>53.436787771520123</v>
          </cell>
          <cell r="AJ26">
            <v>53.435486405252064</v>
          </cell>
          <cell r="AK26">
            <v>55.349718693888072</v>
          </cell>
          <cell r="AL26">
            <v>57.808349788795056</v>
          </cell>
          <cell r="AM26">
            <v>53.774243379648233</v>
          </cell>
          <cell r="AN26">
            <v>51.537953870376121</v>
          </cell>
          <cell r="AO26">
            <v>43.806854913016913</v>
          </cell>
          <cell r="AP26">
            <v>14.233889219195511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aith kongo" refreshedDate="45667.384320254627" createdVersion="6" refreshedVersion="6" minRefreshableVersion="3" recordCount="72">
  <cacheSource type="worksheet">
    <worksheetSource ref="A26:D98" sheet="year to date"/>
  </cacheSource>
  <cacheFields count="5">
    <cacheField name="REGION" numFmtId="0">
      <sharedItems count="3">
        <s v="CFS"/>
        <s v="PORT"/>
        <s v="RHQ"/>
      </sharedItems>
    </cacheField>
    <cacheField name="MONTH" numFmtId="15">
      <sharedItems containsSemiMixedTypes="0" containsNonDate="0" containsDate="1" containsString="0" minDate="2023-07-01T00:00:00" maxDate="2024-06-02T00:00:00" count="12">
        <d v="2023-07-01T00:00:00"/>
        <d v="2023-08-01T00:00:00"/>
        <d v="2023-09-01T00:00:00"/>
        <d v="2023-10-01T00:00:00"/>
        <d v="2023-11-01T00:00:00"/>
        <d v="2023-12-01T00:00:00"/>
        <d v="2024-01-01T00:00:00"/>
        <d v="2024-02-01T00:00:00"/>
        <d v="2024-03-01T00:00:00"/>
        <d v="2024-04-01T00:00:00"/>
        <d v="2024-05-01T00:00:00"/>
        <d v="2024-06-01T00:00:00"/>
      </sharedItems>
      <fieldGroup par="4" base="1">
        <rangePr groupBy="months" startDate="2023-07-01T00:00:00" endDate="2024-06-02T00:00:00"/>
        <groupItems count="14">
          <s v="&lt;01/07/2023"/>
          <s v="Jan"/>
          <s v="Feb"/>
          <s v="Mar"/>
          <s v="Apr"/>
          <s v="May"/>
          <s v="Jun"/>
          <s v="Jul"/>
          <s v="Aug"/>
          <s v="Sep"/>
          <s v="Oct"/>
          <s v="Nov"/>
          <s v="Dec"/>
          <s v="&gt;02/06/2024"/>
        </groupItems>
      </fieldGroup>
    </cacheField>
    <cacheField name="Cluster" numFmtId="0">
      <sharedItems count="2">
        <s v="CORPORATE TARGET"/>
        <s v="ACTUAL COLLECTION"/>
      </sharedItems>
    </cacheField>
    <cacheField name="AMOUNT" numFmtId="165">
      <sharedItems containsSemiMixedTypes="0" containsString="0" containsNumber="1" minValue="693927147" maxValue="13988152383.885509"/>
    </cacheField>
    <cacheField name="Years" numFmtId="0" databaseField="0">
      <fieldGroup base="1">
        <rangePr groupBy="years" startDate="2023-07-01T00:00:00" endDate="2024-06-02T00:00:00"/>
        <groupItems count="4">
          <s v="&lt;01/07/2023"/>
          <s v="2023"/>
          <s v="2024"/>
          <s v="&gt;02/06/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2">
  <r>
    <x v="0"/>
    <x v="0"/>
    <x v="0"/>
    <n v="11629661163.886745"/>
  </r>
  <r>
    <x v="0"/>
    <x v="0"/>
    <x v="1"/>
    <n v="10707835869"/>
  </r>
  <r>
    <x v="0"/>
    <x v="1"/>
    <x v="0"/>
    <n v="13162151408.748577"/>
  </r>
  <r>
    <x v="0"/>
    <x v="1"/>
    <x v="1"/>
    <n v="12525638493"/>
  </r>
  <r>
    <x v="0"/>
    <x v="2"/>
    <x v="0"/>
    <n v="12077915386.622145"/>
  </r>
  <r>
    <x v="0"/>
    <x v="2"/>
    <x v="1"/>
    <n v="12485164881"/>
  </r>
  <r>
    <x v="0"/>
    <x v="3"/>
    <x v="0"/>
    <n v="11817064980.403915"/>
  </r>
  <r>
    <x v="0"/>
    <x v="3"/>
    <x v="1"/>
    <n v="11581335887"/>
  </r>
  <r>
    <x v="0"/>
    <x v="4"/>
    <x v="0"/>
    <n v="12750676263.520515"/>
  </r>
  <r>
    <x v="0"/>
    <x v="4"/>
    <x v="1"/>
    <n v="12641653056"/>
  </r>
  <r>
    <x v="0"/>
    <x v="5"/>
    <x v="0"/>
    <n v="11845187739.134855"/>
  </r>
  <r>
    <x v="0"/>
    <x v="5"/>
    <x v="1"/>
    <n v="13205810322"/>
  </r>
  <r>
    <x v="0"/>
    <x v="6"/>
    <x v="0"/>
    <n v="11749921632.747877"/>
  </r>
  <r>
    <x v="0"/>
    <x v="6"/>
    <x v="1"/>
    <n v="12893342130"/>
  </r>
  <r>
    <x v="0"/>
    <x v="7"/>
    <x v="0"/>
    <n v="11215174935.293236"/>
  </r>
  <r>
    <x v="0"/>
    <x v="7"/>
    <x v="1"/>
    <n v="9618023835"/>
  </r>
  <r>
    <x v="0"/>
    <x v="8"/>
    <x v="0"/>
    <n v="11944921531.088856"/>
  </r>
  <r>
    <x v="0"/>
    <x v="8"/>
    <x v="1"/>
    <n v="9947217044"/>
  </r>
  <r>
    <x v="0"/>
    <x v="9"/>
    <x v="0"/>
    <n v="11363270800.836903"/>
  </r>
  <r>
    <x v="0"/>
    <x v="9"/>
    <x v="1"/>
    <n v="10244547004"/>
  </r>
  <r>
    <x v="0"/>
    <x v="10"/>
    <x v="0"/>
    <n v="13881836544.278524"/>
  </r>
  <r>
    <x v="0"/>
    <x v="10"/>
    <x v="1"/>
    <n v="10666059182"/>
  </r>
  <r>
    <x v="0"/>
    <x v="11"/>
    <x v="0"/>
    <n v="13988152383.885509"/>
  </r>
  <r>
    <x v="0"/>
    <x v="11"/>
    <x v="1"/>
    <n v="10017979095"/>
  </r>
  <r>
    <x v="1"/>
    <x v="0"/>
    <x v="0"/>
    <n v="8969000676.2078571"/>
  </r>
  <r>
    <x v="1"/>
    <x v="0"/>
    <x v="1"/>
    <n v="8197047325"/>
  </r>
  <r>
    <x v="1"/>
    <x v="1"/>
    <x v="0"/>
    <n v="10150884296.783957"/>
  </r>
  <r>
    <x v="1"/>
    <x v="1"/>
    <x v="1"/>
    <n v="9375020072"/>
  </r>
  <r>
    <x v="1"/>
    <x v="2"/>
    <x v="0"/>
    <n v="9314702272.3395863"/>
  </r>
  <r>
    <x v="1"/>
    <x v="2"/>
    <x v="1"/>
    <n v="8772293260"/>
  </r>
  <r>
    <x v="1"/>
    <x v="3"/>
    <x v="0"/>
    <n v="9113529818.8354893"/>
  </r>
  <r>
    <x v="1"/>
    <x v="3"/>
    <x v="1"/>
    <n v="10198370952"/>
  </r>
  <r>
    <x v="1"/>
    <x v="4"/>
    <x v="0"/>
    <n v="9833547376.6634216"/>
  </r>
  <r>
    <x v="1"/>
    <x v="4"/>
    <x v="1"/>
    <n v="11119281656"/>
  </r>
  <r>
    <x v="1"/>
    <x v="5"/>
    <x v="0"/>
    <n v="9135218588.4840755"/>
  </r>
  <r>
    <x v="1"/>
    <x v="5"/>
    <x v="1"/>
    <n v="9530099889"/>
  </r>
  <r>
    <x v="1"/>
    <x v="6"/>
    <x v="0"/>
    <n v="9061747679.8682842"/>
  </r>
  <r>
    <x v="1"/>
    <x v="6"/>
    <x v="1"/>
    <n v="9902808004"/>
  </r>
  <r>
    <x v="1"/>
    <x v="7"/>
    <x v="0"/>
    <n v="8649341555.2630444"/>
  </r>
  <r>
    <x v="1"/>
    <x v="7"/>
    <x v="1"/>
    <n v="10153467189"/>
  </r>
  <r>
    <x v="1"/>
    <x v="8"/>
    <x v="0"/>
    <n v="9212135055.3415852"/>
  </r>
  <r>
    <x v="1"/>
    <x v="8"/>
    <x v="1"/>
    <n v="8218248778"/>
  </r>
  <r>
    <x v="1"/>
    <x v="9"/>
    <x v="0"/>
    <n v="8763555709.8705254"/>
  </r>
  <r>
    <x v="1"/>
    <x v="9"/>
    <x v="1"/>
    <n v="10361990576"/>
  </r>
  <r>
    <x v="1"/>
    <x v="10"/>
    <x v="0"/>
    <n v="10705918220.495243"/>
  </r>
  <r>
    <x v="1"/>
    <x v="10"/>
    <x v="1"/>
    <n v="10262755183"/>
  </r>
  <r>
    <x v="1"/>
    <x v="11"/>
    <x v="0"/>
    <n v="10787910879.085131"/>
  </r>
  <r>
    <x v="1"/>
    <x v="11"/>
    <x v="1"/>
    <n v="9790199095"/>
  </r>
  <r>
    <x v="2"/>
    <x v="0"/>
    <x v="0"/>
    <n v="858277576.6706084"/>
  </r>
  <r>
    <x v="2"/>
    <x v="0"/>
    <x v="1"/>
    <n v="813117447"/>
  </r>
  <r>
    <x v="2"/>
    <x v="1"/>
    <x v="0"/>
    <n v="971376487.73052227"/>
  </r>
  <r>
    <x v="2"/>
    <x v="1"/>
    <x v="1"/>
    <n v="1040881812"/>
  </r>
  <r>
    <x v="2"/>
    <x v="2"/>
    <x v="0"/>
    <n v="891359069.12340546"/>
  </r>
  <r>
    <x v="2"/>
    <x v="2"/>
    <x v="1"/>
    <n v="952388863.28999996"/>
  </r>
  <r>
    <x v="2"/>
    <x v="3"/>
    <x v="0"/>
    <n v="872108116.63497543"/>
  </r>
  <r>
    <x v="2"/>
    <x v="3"/>
    <x v="1"/>
    <n v="789090946"/>
  </r>
  <r>
    <x v="2"/>
    <x v="4"/>
    <x v="0"/>
    <n v="941009318.34099722"/>
  </r>
  <r>
    <x v="2"/>
    <x v="4"/>
    <x v="1"/>
    <n v="879183704"/>
  </r>
  <r>
    <x v="2"/>
    <x v="5"/>
    <x v="0"/>
    <n v="874183596.98412216"/>
  </r>
  <r>
    <x v="2"/>
    <x v="5"/>
    <x v="1"/>
    <n v="693927147"/>
  </r>
  <r>
    <x v="2"/>
    <x v="6"/>
    <x v="0"/>
    <n v="867152888.02567339"/>
  </r>
  <r>
    <x v="2"/>
    <x v="6"/>
    <x v="1"/>
    <n v="1091889291"/>
  </r>
  <r>
    <x v="2"/>
    <x v="7"/>
    <x v="0"/>
    <n v="827688187.10651147"/>
  </r>
  <r>
    <x v="2"/>
    <x v="7"/>
    <x v="1"/>
    <n v="981177121.15999997"/>
  </r>
  <r>
    <x v="2"/>
    <x v="8"/>
    <x v="0"/>
    <n v="881544024.43460178"/>
  </r>
  <r>
    <x v="2"/>
    <x v="8"/>
    <x v="1"/>
    <n v="952506411.38"/>
  </r>
  <r>
    <x v="2"/>
    <x v="9"/>
    <x v="0"/>
    <n v="838617771.27947617"/>
  </r>
  <r>
    <x v="2"/>
    <x v="9"/>
    <x v="1"/>
    <n v="851969896.72000003"/>
  </r>
  <r>
    <x v="2"/>
    <x v="10"/>
    <x v="0"/>
    <n v="1024489781.8655739"/>
  </r>
  <r>
    <x v="2"/>
    <x v="10"/>
    <x v="1"/>
    <n v="925904652.31999993"/>
  </r>
  <r>
    <x v="2"/>
    <x v="11"/>
    <x v="0"/>
    <n v="1032335969.2904437"/>
  </r>
  <r>
    <x v="2"/>
    <x v="11"/>
    <x v="1"/>
    <n v="865073017.21000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E26:R32" firstHeaderRow="1" firstDataRow="3" firstDataCol="1" rowPageCount="1" colPageCount="1"/>
  <pivotFields count="5">
    <pivotField axis="axisRow" compact="0" outline="0" showAll="0" defaultSubtotal="0">
      <items count="3">
        <item x="0"/>
        <item x="1"/>
        <item x="2"/>
      </items>
    </pivotField>
    <pivotField axis="axisCol" compact="0" numFmtId="15" outline="0" showAll="0" defaultSubtotal="0">
      <items count="14">
        <item h="1" x="0"/>
        <item h="1" x="1"/>
        <item h="1" x="2"/>
        <item h="1" x="3"/>
        <item h="1" x="4"/>
        <item h="1" x="5"/>
        <item h="1" x="6"/>
        <item x="7"/>
        <item x="8"/>
        <item x="9"/>
        <item x="10"/>
        <item x="11"/>
        <item x="12"/>
        <item h="1" x="13"/>
      </items>
    </pivotField>
    <pivotField axis="axisCol" compact="0" outline="0" showAll="0">
      <items count="3">
        <item x="1"/>
        <item x="0"/>
        <item t="default"/>
      </items>
    </pivotField>
    <pivotField dataField="1" compact="0" numFmtId="165" outline="0" showAll="0"/>
    <pivotField axis="axisPage" compact="0" outline="0" showAll="0" defaultSubtotal="0">
      <items count="4">
        <item x="0"/>
        <item x="1"/>
        <item x="2"/>
        <item x="3"/>
      </items>
    </pivotField>
  </pivotFields>
  <rowFields count="1">
    <field x="0"/>
  </rowFields>
  <rowItems count="4">
    <i>
      <x/>
    </i>
    <i>
      <x v="1"/>
    </i>
    <i>
      <x v="2"/>
    </i>
    <i t="grand">
      <x/>
    </i>
  </rowItems>
  <colFields count="2">
    <field x="1"/>
    <field x="2"/>
  </colFields>
  <colItems count="13">
    <i>
      <x v="7"/>
      <x/>
    </i>
    <i r="1">
      <x v="1"/>
    </i>
    <i>
      <x v="8"/>
      <x/>
    </i>
    <i r="1">
      <x v="1"/>
    </i>
    <i>
      <x v="9"/>
      <x/>
    </i>
    <i r="1">
      <x v="1"/>
    </i>
    <i>
      <x v="10"/>
      <x/>
    </i>
    <i r="1">
      <x v="1"/>
    </i>
    <i>
      <x v="11"/>
      <x/>
    </i>
    <i r="1">
      <x v="1"/>
    </i>
    <i>
      <x v="12"/>
      <x/>
    </i>
    <i r="1">
      <x v="1"/>
    </i>
    <i t="grand">
      <x/>
    </i>
  </colItems>
  <pageFields count="1">
    <pageField fld="4" hier="-1"/>
  </pageFields>
  <dataFields count="1">
    <dataField name="Sum of AMOUNT" fld="3" baseField="0" baseItem="0" numFmtId="165"/>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74"/>
  <sheetViews>
    <sheetView showGridLines="0" tabSelected="1" zoomScale="76" zoomScaleNormal="140" workbookViewId="0">
      <selection activeCell="B2" activeCellId="1" sqref="B2:V2"/>
    </sheetView>
  </sheetViews>
  <sheetFormatPr defaultColWidth="9.33203125" defaultRowHeight="15.5" x14ac:dyDescent="0.3"/>
  <cols>
    <col min="1" max="1" width="3.33203125" style="14" customWidth="1"/>
    <col min="2" max="2" width="15.6640625" style="14" customWidth="1"/>
    <col min="3" max="3" width="18.44140625" style="14" customWidth="1"/>
    <col min="4" max="4" width="9.77734375" style="14" customWidth="1"/>
    <col min="5" max="5" width="12.21875" style="14" customWidth="1"/>
    <col min="6" max="6" width="10.77734375" style="14" customWidth="1"/>
    <col min="7" max="7" width="11" style="14" customWidth="1"/>
    <col min="8" max="8" width="8.109375" style="14" customWidth="1"/>
    <col min="9" max="9" width="10.109375" style="14" hidden="1" customWidth="1"/>
    <col min="10" max="10" width="9.33203125" style="14" hidden="1" customWidth="1"/>
    <col min="11" max="11" width="14.109375" style="14" hidden="1" customWidth="1"/>
    <col min="12" max="12" width="12.44140625" style="14" hidden="1" customWidth="1"/>
    <col min="13" max="13" width="9.6640625" style="14" customWidth="1"/>
    <col min="14" max="14" width="10.109375" style="14" customWidth="1"/>
    <col min="15" max="15" width="12" style="15" hidden="1" customWidth="1"/>
    <col min="16" max="16" width="11" style="14" hidden="1" customWidth="1"/>
    <col min="17" max="17" width="14" style="14" hidden="1" customWidth="1"/>
    <col min="18" max="18" width="12.109375" style="1382" hidden="1" customWidth="1"/>
    <col min="19" max="19" width="13" style="14" customWidth="1"/>
    <col min="20" max="20" width="10.6640625" style="14" customWidth="1"/>
    <col min="21" max="21" width="11.6640625" style="14" customWidth="1"/>
    <col min="22" max="22" width="12.88671875" style="14" customWidth="1"/>
    <col min="23" max="23" width="9.33203125" style="674" customWidth="1"/>
    <col min="24" max="16384" width="9.33203125" style="14"/>
  </cols>
  <sheetData>
    <row r="1" spans="2:23" s="1" customFormat="1" ht="16" thickBot="1" x14ac:dyDescent="0.35">
      <c r="B1" s="2"/>
      <c r="C1" s="2"/>
      <c r="D1" s="2"/>
      <c r="E1" s="2"/>
      <c r="F1" s="3"/>
      <c r="G1" s="2"/>
      <c r="H1" s="2"/>
      <c r="I1" s="2"/>
      <c r="J1" s="2"/>
      <c r="K1" s="2"/>
      <c r="L1" s="2"/>
      <c r="M1" s="2"/>
      <c r="N1" s="2"/>
      <c r="O1" s="4"/>
      <c r="P1" s="2"/>
      <c r="Q1" s="2"/>
      <c r="R1" s="1369"/>
      <c r="S1" s="2"/>
      <c r="T1" s="2"/>
      <c r="U1" s="2"/>
      <c r="V1" s="2"/>
      <c r="W1" s="674"/>
    </row>
    <row r="2" spans="2:23" s="1" customFormat="1" ht="16" thickBot="1" x14ac:dyDescent="0.35">
      <c r="B2" s="1444" t="s">
        <v>479</v>
      </c>
      <c r="C2" s="1445"/>
      <c r="D2" s="1445"/>
      <c r="E2" s="1445"/>
      <c r="F2" s="1445"/>
      <c r="G2" s="1445"/>
      <c r="H2" s="1445"/>
      <c r="I2" s="1445"/>
      <c r="J2" s="1445"/>
      <c r="K2" s="1445"/>
      <c r="L2" s="1445"/>
      <c r="M2" s="1445"/>
      <c r="N2" s="1445"/>
      <c r="O2" s="1445"/>
      <c r="P2" s="1445"/>
      <c r="Q2" s="1445"/>
      <c r="R2" s="1445"/>
      <c r="S2" s="1445"/>
      <c r="T2" s="1445"/>
      <c r="U2" s="1445"/>
      <c r="V2" s="1446"/>
      <c r="W2" s="674"/>
    </row>
    <row r="3" spans="2:23" s="1" customFormat="1" ht="16" hidden="1" thickBot="1" x14ac:dyDescent="0.35">
      <c r="B3" s="1240"/>
      <c r="C3" s="1241"/>
      <c r="D3" s="1444" t="s">
        <v>493</v>
      </c>
      <c r="E3" s="1445"/>
      <c r="F3" s="1445"/>
      <c r="G3" s="1445"/>
      <c r="H3" s="1445"/>
      <c r="I3" s="1445"/>
      <c r="J3" s="1445"/>
      <c r="K3" s="1445"/>
      <c r="L3" s="1445"/>
      <c r="M3" s="1445"/>
      <c r="N3" s="1446"/>
      <c r="O3" s="1447"/>
      <c r="P3" s="1448"/>
      <c r="Q3" s="1448"/>
      <c r="R3" s="1448"/>
      <c r="S3" s="1449"/>
      <c r="T3" s="1306"/>
      <c r="U3" s="1242"/>
      <c r="V3" s="1243"/>
      <c r="W3" s="674"/>
    </row>
    <row r="4" spans="2:23" s="1141" customFormat="1" ht="66" customHeight="1" thickBot="1" x14ac:dyDescent="0.35">
      <c r="B4" s="1142" t="s">
        <v>0</v>
      </c>
      <c r="C4" s="1218" t="s">
        <v>480</v>
      </c>
      <c r="D4" s="1218" t="s">
        <v>687</v>
      </c>
      <c r="E4" s="1143" t="s">
        <v>547</v>
      </c>
      <c r="F4" s="1144" t="s">
        <v>482</v>
      </c>
      <c r="G4" s="1145" t="s">
        <v>2</v>
      </c>
      <c r="H4" s="1137" t="s">
        <v>1</v>
      </c>
      <c r="I4" s="1139" t="s">
        <v>407</v>
      </c>
      <c r="J4" s="1146" t="s">
        <v>3</v>
      </c>
      <c r="K4" s="1130" t="s">
        <v>4</v>
      </c>
      <c r="L4" s="1147" t="s">
        <v>492</v>
      </c>
      <c r="M4" s="1139" t="s">
        <v>546</v>
      </c>
      <c r="N4" s="1145" t="s">
        <v>5</v>
      </c>
      <c r="O4" s="1288" t="s">
        <v>483</v>
      </c>
      <c r="P4" s="1133" t="s">
        <v>484</v>
      </c>
      <c r="Q4" s="1134" t="s">
        <v>485</v>
      </c>
      <c r="R4" s="1370" t="s">
        <v>689</v>
      </c>
      <c r="S4" s="1289" t="s">
        <v>688</v>
      </c>
      <c r="T4" s="1315" t="s">
        <v>568</v>
      </c>
      <c r="U4" s="1138" t="s">
        <v>569</v>
      </c>
      <c r="V4" s="1145" t="s">
        <v>570</v>
      </c>
      <c r="W4" s="1150"/>
    </row>
    <row r="5" spans="2:23" s="1" customFormat="1" ht="16" thickBot="1" x14ac:dyDescent="0.35">
      <c r="B5" s="501" t="s">
        <v>10</v>
      </c>
      <c r="C5" s="1221" t="s">
        <v>11</v>
      </c>
      <c r="D5" s="1231">
        <f>FINANCE!J36/1000000</f>
        <v>216.093018</v>
      </c>
      <c r="E5" s="687">
        <f>FINANCE!J80/1000000</f>
        <v>7507.9660720000002</v>
      </c>
      <c r="F5" s="943">
        <f t="shared" ref="F5:F16" si="0">K5*$E$18</f>
        <v>12860.627037058095</v>
      </c>
      <c r="G5" s="947">
        <f t="shared" ref="G5:G16" si="1">E5-F5</f>
        <v>-5352.6609650580949</v>
      </c>
      <c r="H5" s="1017">
        <f>E5/F5</f>
        <v>0.58379471314778664</v>
      </c>
      <c r="I5" s="723">
        <f>(E5-F5)/F5</f>
        <v>-0.41620528685221331</v>
      </c>
      <c r="J5" s="907">
        <f>E5/E18</f>
        <v>834.21845244444444</v>
      </c>
      <c r="K5" s="901">
        <f t="shared" ref="K5:K16" si="2">L5/$E$21</f>
        <v>1428.9585596731217</v>
      </c>
      <c r="L5" s="991">
        <f>FINANCE!J128/1000000</f>
        <v>28579.171193462433</v>
      </c>
      <c r="M5" s="976">
        <f>FINANCE!B181</f>
        <v>9298.9490810000007</v>
      </c>
      <c r="N5" s="918">
        <f t="shared" ref="N5:N16" si="3">E5/M5-1</f>
        <v>-0.19260058243134281</v>
      </c>
      <c r="O5" s="1290">
        <v>16600</v>
      </c>
      <c r="P5" s="706">
        <f>O5-L5</f>
        <v>-11979.171193462433</v>
      </c>
      <c r="Q5" s="1307">
        <f>O5/L5</f>
        <v>0.58084259643601199</v>
      </c>
      <c r="R5" s="1371">
        <v>200</v>
      </c>
      <c r="S5" s="1356">
        <f>D5/R5</f>
        <v>1.0804650899999999</v>
      </c>
      <c r="T5" s="1317"/>
      <c r="U5" s="1317"/>
      <c r="V5" s="1346"/>
      <c r="W5" s="674">
        <v>28129.346946000001</v>
      </c>
    </row>
    <row r="6" spans="2:23" s="1" customFormat="1" x14ac:dyDescent="0.3">
      <c r="B6" s="502" t="s">
        <v>13</v>
      </c>
      <c r="C6" s="1222" t="s">
        <v>14</v>
      </c>
      <c r="D6" s="1232">
        <v>346.73481999999967</v>
      </c>
      <c r="E6" s="928">
        <v>4829.1441839999998</v>
      </c>
      <c r="F6" s="944">
        <f t="shared" si="0"/>
        <v>5701.05</v>
      </c>
      <c r="G6" s="948">
        <f t="shared" si="1"/>
        <v>-871.90581600000041</v>
      </c>
      <c r="H6" s="1014">
        <f>E6/F6</f>
        <v>0.84706224011366316</v>
      </c>
      <c r="I6" s="724">
        <f t="shared" ref="I6:I16" si="4">(E6-F6)/F6</f>
        <v>-0.15293775988633679</v>
      </c>
      <c r="J6" s="1202">
        <f>E6/E18</f>
        <v>536.57157599999994</v>
      </c>
      <c r="K6" s="902">
        <f t="shared" si="2"/>
        <v>633.45000000000005</v>
      </c>
      <c r="L6" s="992">
        <v>12669</v>
      </c>
      <c r="M6" s="984">
        <f>FINANCE!G190</f>
        <v>4266.9788410000001</v>
      </c>
      <c r="N6" s="919">
        <f>E6/M6-1</f>
        <v>0.13174786282002082</v>
      </c>
      <c r="O6" s="1291">
        <v>10938</v>
      </c>
      <c r="P6" s="1065">
        <f t="shared" ref="P6:P16" si="5">O6-L6</f>
        <v>-1731</v>
      </c>
      <c r="Q6" s="1308">
        <f t="shared" ref="Q6:Q16" si="6">O6/L6</f>
        <v>0.8633672744494435</v>
      </c>
      <c r="R6" s="1372">
        <v>445.12527899999998</v>
      </c>
      <c r="S6" s="1357">
        <f t="shared" ref="S6:S16" si="7">D6/R6</f>
        <v>0.7789600733954265</v>
      </c>
      <c r="T6" s="1318">
        <v>0.872</v>
      </c>
      <c r="U6" s="1318">
        <v>0.77741393362378264</v>
      </c>
      <c r="V6" s="1347">
        <f>U6/T6</f>
        <v>0.89152974039424615</v>
      </c>
      <c r="W6" s="674"/>
    </row>
    <row r="7" spans="2:23" s="1" customFormat="1" ht="21" customHeight="1" x14ac:dyDescent="0.3">
      <c r="B7" s="503" t="s">
        <v>15</v>
      </c>
      <c r="C7" s="1223" t="s">
        <v>16</v>
      </c>
      <c r="D7" s="1233">
        <v>512.56023800000003</v>
      </c>
      <c r="E7" s="929">
        <v>5188.3973169999999</v>
      </c>
      <c r="F7" s="945">
        <f t="shared" si="0"/>
        <v>4396.7517115653418</v>
      </c>
      <c r="G7" s="949">
        <f t="shared" si="1"/>
        <v>791.64560543465814</v>
      </c>
      <c r="H7" s="1015">
        <f>E7/F7</f>
        <v>1.1800523789761179</v>
      </c>
      <c r="I7" s="725">
        <f t="shared" si="4"/>
        <v>0.18005237897611795</v>
      </c>
      <c r="J7" s="903">
        <f>E7/E18</f>
        <v>576.48859077777774</v>
      </c>
      <c r="K7" s="904">
        <f t="shared" si="2"/>
        <v>488.52796795170462</v>
      </c>
      <c r="L7" s="993">
        <v>9770.5593590340923</v>
      </c>
      <c r="M7" s="985">
        <f>FINANCE!G191</f>
        <v>4239.374307</v>
      </c>
      <c r="N7" s="920">
        <f t="shared" si="3"/>
        <v>0.22385921630769556</v>
      </c>
      <c r="O7" s="1292">
        <v>9800</v>
      </c>
      <c r="P7" s="1066">
        <f t="shared" si="5"/>
        <v>29.440640965907733</v>
      </c>
      <c r="Q7" s="1309">
        <f t="shared" si="6"/>
        <v>1.0030131991305786</v>
      </c>
      <c r="R7" s="1373">
        <v>722.957536</v>
      </c>
      <c r="S7" s="1358">
        <f t="shared" si="7"/>
        <v>0.70897696265247867</v>
      </c>
      <c r="T7" s="1319">
        <v>0.90500000000000003</v>
      </c>
      <c r="U7" s="1319">
        <v>0.88010692730496454</v>
      </c>
      <c r="V7" s="1348">
        <f>U7/T7</f>
        <v>0.97249384232592762</v>
      </c>
      <c r="W7" s="674"/>
    </row>
    <row r="8" spans="2:23" s="1" customFormat="1" ht="16" thickBot="1" x14ac:dyDescent="0.35">
      <c r="B8" s="504" t="s">
        <v>17</v>
      </c>
      <c r="C8" s="1224" t="s">
        <v>18</v>
      </c>
      <c r="D8" s="1234">
        <v>133.55221522000005</v>
      </c>
      <c r="E8" s="930">
        <v>578.78427944000009</v>
      </c>
      <c r="F8" s="946">
        <f t="shared" si="0"/>
        <v>420.74179058040176</v>
      </c>
      <c r="G8" s="950">
        <f t="shared" si="1"/>
        <v>158.04248885959834</v>
      </c>
      <c r="H8" s="1016">
        <f>E8/F8</f>
        <v>1.3756282175858572</v>
      </c>
      <c r="I8" s="726">
        <f t="shared" si="4"/>
        <v>0.37562821758585724</v>
      </c>
      <c r="J8" s="905">
        <f>E8/E18</f>
        <v>64.309364382222228</v>
      </c>
      <c r="K8" s="906">
        <f t="shared" si="2"/>
        <v>46.74908784226686</v>
      </c>
      <c r="L8" s="994">
        <v>934.98175684533715</v>
      </c>
      <c r="M8" s="986">
        <f>FINANCE!G192</f>
        <v>466.50482535000003</v>
      </c>
      <c r="N8" s="921">
        <f t="shared" si="3"/>
        <v>0.24068229949338948</v>
      </c>
      <c r="O8" s="1293">
        <v>950</v>
      </c>
      <c r="P8" s="1070">
        <f t="shared" si="5"/>
        <v>15.018243154662855</v>
      </c>
      <c r="Q8" s="1310">
        <f t="shared" si="6"/>
        <v>1.0160626055478719</v>
      </c>
      <c r="R8" s="1374">
        <v>72.378406999999996</v>
      </c>
      <c r="S8" s="1359">
        <f t="shared" si="7"/>
        <v>1.8451941781476353</v>
      </c>
      <c r="T8" s="1320"/>
      <c r="U8" s="1320"/>
      <c r="V8" s="1349"/>
      <c r="W8" s="674"/>
    </row>
    <row r="9" spans="2:23" s="1" customFormat="1" ht="28.75" customHeight="1" thickBot="1" x14ac:dyDescent="0.35">
      <c r="B9" s="501" t="s">
        <v>19</v>
      </c>
      <c r="C9" s="1221"/>
      <c r="D9" s="1231">
        <f>FINANCE!E36/1000000</f>
        <v>974.85685322000006</v>
      </c>
      <c r="E9" s="1004">
        <f>FINANCE!E81/1000000</f>
        <v>10348.795401439998</v>
      </c>
      <c r="F9" s="1119">
        <f t="shared" si="0"/>
        <v>10414.400756940642</v>
      </c>
      <c r="G9" s="947">
        <f t="shared" si="1"/>
        <v>-65.605355500643782</v>
      </c>
      <c r="H9" s="1017">
        <f t="shared" ref="H9:H15" si="8">E9/F9</f>
        <v>0.99370051556188466</v>
      </c>
      <c r="I9" s="723">
        <f t="shared" si="4"/>
        <v>-6.2994844381153003E-3</v>
      </c>
      <c r="J9" s="907">
        <f>E9/E18</f>
        <v>1149.8661557155554</v>
      </c>
      <c r="K9" s="908">
        <f t="shared" si="2"/>
        <v>1157.1556396600713</v>
      </c>
      <c r="L9" s="991">
        <f>FINANCE!E129/1000000</f>
        <v>23143.112793201424</v>
      </c>
      <c r="M9" s="976">
        <f>FINANCE!F181</f>
        <v>8954.6010662549998</v>
      </c>
      <c r="N9" s="918">
        <f t="shared" si="3"/>
        <v>0.15569586236945332</v>
      </c>
      <c r="O9" s="1294">
        <f>SUM(O6:O8)</f>
        <v>21688</v>
      </c>
      <c r="P9" s="706">
        <f t="shared" si="5"/>
        <v>-1455.1127932014242</v>
      </c>
      <c r="Q9" s="1307">
        <f t="shared" si="6"/>
        <v>0.93712545040056661</v>
      </c>
      <c r="R9" s="1371">
        <f>SUM(R6:R8)</f>
        <v>1240.4612219999999</v>
      </c>
      <c r="S9" s="1356">
        <f t="shared" si="7"/>
        <v>0.78588257007198903</v>
      </c>
      <c r="T9" s="1317"/>
      <c r="U9" s="1317"/>
      <c r="V9" s="1350"/>
      <c r="W9" s="674"/>
    </row>
    <row r="10" spans="2:23" s="1" customFormat="1" ht="21.65" customHeight="1" x14ac:dyDescent="0.3">
      <c r="B10" s="574" t="s">
        <v>20</v>
      </c>
      <c r="C10" s="1225" t="s">
        <v>21</v>
      </c>
      <c r="D10" s="1235">
        <f>FINANCE!B34/1000000</f>
        <v>507.29063100000002</v>
      </c>
      <c r="E10" s="1005">
        <f>FINANCE!B78/1000000</f>
        <v>4554.3681319999996</v>
      </c>
      <c r="F10" s="1118">
        <f t="shared" si="0"/>
        <v>5173.1643076891842</v>
      </c>
      <c r="G10" s="951">
        <f t="shared" si="1"/>
        <v>-618.79617568918457</v>
      </c>
      <c r="H10" s="1011">
        <f t="shared" si="8"/>
        <v>0.8803834290031286</v>
      </c>
      <c r="I10" s="727">
        <f t="shared" si="4"/>
        <v>-0.11961657099687144</v>
      </c>
      <c r="J10" s="909">
        <f>E10/E18</f>
        <v>506.04090355555553</v>
      </c>
      <c r="K10" s="910">
        <f t="shared" si="2"/>
        <v>574.79603418768716</v>
      </c>
      <c r="L10" s="995">
        <f>FINANCE!B127/1000000</f>
        <v>11495.920683753742</v>
      </c>
      <c r="M10" s="987">
        <f>FINANCE!B136</f>
        <v>4272.1438870000002</v>
      </c>
      <c r="N10" s="922">
        <f t="shared" si="3"/>
        <v>6.6061502717359E-2</v>
      </c>
      <c r="O10" s="1295">
        <v>13452</v>
      </c>
      <c r="P10" s="938">
        <f t="shared" si="5"/>
        <v>1956.0793162462578</v>
      </c>
      <c r="Q10" s="1311">
        <f t="shared" si="6"/>
        <v>1.170154211224737</v>
      </c>
      <c r="R10" s="1375">
        <v>561.73375699999997</v>
      </c>
      <c r="S10" s="1360">
        <f t="shared" si="7"/>
        <v>0.90308019533887485</v>
      </c>
      <c r="T10" s="1316">
        <v>0.86699999999999999</v>
      </c>
      <c r="U10" s="1316">
        <v>0.80818242129436313</v>
      </c>
      <c r="V10" s="1351">
        <f>U10/T10</f>
        <v>0.93215965547216051</v>
      </c>
      <c r="W10" s="674"/>
    </row>
    <row r="11" spans="2:23" s="1" customFormat="1" x14ac:dyDescent="0.3">
      <c r="B11" s="575" t="s">
        <v>22</v>
      </c>
      <c r="C11" s="1352" t="s">
        <v>405</v>
      </c>
      <c r="D11" s="1236">
        <f>(FINANCE!C34+FINANCE!D34)/1000000</f>
        <v>195.53132692000003</v>
      </c>
      <c r="E11" s="1006">
        <f>(FINANCE!C78+FINANCE!D78)/1000000</f>
        <v>2448.5873272415201</v>
      </c>
      <c r="F11" s="1212">
        <f t="shared" si="0"/>
        <v>3314.1330844768072</v>
      </c>
      <c r="G11" s="952">
        <f t="shared" si="1"/>
        <v>-865.54575723528706</v>
      </c>
      <c r="H11" s="1012">
        <f t="shared" si="8"/>
        <v>0.73883192522067098</v>
      </c>
      <c r="I11" s="728">
        <f t="shared" si="4"/>
        <v>-0.26116807477932902</v>
      </c>
      <c r="J11" s="911">
        <f>E11/E18</f>
        <v>272.06525858239115</v>
      </c>
      <c r="K11" s="912">
        <f t="shared" si="2"/>
        <v>368.23700938631191</v>
      </c>
      <c r="L11" s="996">
        <f>(FINANCE!C127+FINANCE!D127)/1000000</f>
        <v>7364.7401877262382</v>
      </c>
      <c r="M11" s="988">
        <f>FINANCE!B137</f>
        <v>2525.6556924550005</v>
      </c>
      <c r="N11" s="923">
        <f t="shared" si="3"/>
        <v>-3.0514200903832611E-2</v>
      </c>
      <c r="O11" s="1296">
        <v>6865</v>
      </c>
      <c r="P11" s="939">
        <f t="shared" si="5"/>
        <v>-499.74018772623822</v>
      </c>
      <c r="Q11" s="1312">
        <f t="shared" si="6"/>
        <v>0.93214422029997968</v>
      </c>
      <c r="R11" s="1376">
        <v>240.076266</v>
      </c>
      <c r="S11" s="1361">
        <f t="shared" si="7"/>
        <v>0.81445504871356178</v>
      </c>
      <c r="T11" s="1321"/>
      <c r="U11" s="1321"/>
      <c r="V11" s="1353"/>
      <c r="W11" s="674"/>
    </row>
    <row r="12" spans="2:23" s="1" customFormat="1" ht="23" customHeight="1" x14ac:dyDescent="0.3">
      <c r="B12" s="575" t="s">
        <v>24</v>
      </c>
      <c r="C12" s="1226" t="s">
        <v>71</v>
      </c>
      <c r="D12" s="1245">
        <f>FINANCE!I34/1000000</f>
        <v>1.331016</v>
      </c>
      <c r="E12" s="1246">
        <f>FINANCE!I78/1000000</f>
        <v>50.650959999999998</v>
      </c>
      <c r="F12" s="1212">
        <f t="shared" si="0"/>
        <v>111.94426531714045</v>
      </c>
      <c r="G12" s="952">
        <f t="shared" si="1"/>
        <v>-61.293305317140451</v>
      </c>
      <c r="H12" s="1012">
        <f t="shared" si="8"/>
        <v>0.4524658753756145</v>
      </c>
      <c r="I12" s="728">
        <f t="shared" si="4"/>
        <v>-0.54753412462438544</v>
      </c>
      <c r="J12" s="911">
        <f>E12/E18</f>
        <v>5.6278844444444438</v>
      </c>
      <c r="K12" s="912">
        <f t="shared" si="2"/>
        <v>12.438251701904495</v>
      </c>
      <c r="L12" s="996">
        <f>FINANCE!I127/1000000</f>
        <v>248.76503403808991</v>
      </c>
      <c r="M12" s="988">
        <f>FINANCE!B138</f>
        <v>15.442301</v>
      </c>
      <c r="N12" s="923">
        <f t="shared" si="3"/>
        <v>2.2800137751491825</v>
      </c>
      <c r="O12" s="1296">
        <v>255</v>
      </c>
      <c r="P12" s="939">
        <f t="shared" si="5"/>
        <v>6.2349659619100919</v>
      </c>
      <c r="Q12" s="1312">
        <f t="shared" si="6"/>
        <v>1.0250636749896105</v>
      </c>
      <c r="R12" s="1376">
        <v>1.8913740000000001</v>
      </c>
      <c r="S12" s="1361">
        <f t="shared" si="7"/>
        <v>0.70372966954182514</v>
      </c>
      <c r="T12" s="1321"/>
      <c r="U12" s="1321"/>
      <c r="V12" s="1353"/>
      <c r="W12" s="674">
        <v>90.90258</v>
      </c>
    </row>
    <row r="13" spans="2:23" s="1" customFormat="1" ht="18.75" customHeight="1" x14ac:dyDescent="0.3">
      <c r="B13" s="575" t="s">
        <v>26</v>
      </c>
      <c r="C13" s="1226" t="s">
        <v>25</v>
      </c>
      <c r="D13" s="1237">
        <f>FINANCE!F34/1000000</f>
        <v>21.849381999999999</v>
      </c>
      <c r="E13" s="1006">
        <f>FINANCE!F78/1000000</f>
        <v>685.74228414000004</v>
      </c>
      <c r="F13" s="1212">
        <f t="shared" si="0"/>
        <v>434.29932213082657</v>
      </c>
      <c r="G13" s="952">
        <f t="shared" si="1"/>
        <v>251.44296200917347</v>
      </c>
      <c r="H13" s="1012">
        <f t="shared" si="8"/>
        <v>1.578962363504288</v>
      </c>
      <c r="I13" s="728">
        <f t="shared" si="4"/>
        <v>0.57896236350428798</v>
      </c>
      <c r="J13" s="911">
        <f>E13/E18</f>
        <v>76.193587126666671</v>
      </c>
      <c r="K13" s="912">
        <f t="shared" si="2"/>
        <v>48.255480236758508</v>
      </c>
      <c r="L13" s="996">
        <f>FINANCE!F127/1000000</f>
        <v>965.10960473517014</v>
      </c>
      <c r="M13" s="988">
        <f>FINANCE!B139</f>
        <v>451.60710499999999</v>
      </c>
      <c r="N13" s="923">
        <f t="shared" si="3"/>
        <v>0.51844883870903691</v>
      </c>
      <c r="O13" s="1296">
        <v>988</v>
      </c>
      <c r="P13" s="939">
        <f t="shared" si="5"/>
        <v>22.890395264829863</v>
      </c>
      <c r="Q13" s="1312">
        <f t="shared" si="6"/>
        <v>1.0237179229721904</v>
      </c>
      <c r="R13" s="1376">
        <v>9.4961020000000005</v>
      </c>
      <c r="S13" s="1361">
        <f t="shared" si="7"/>
        <v>2.3008790343658903</v>
      </c>
      <c r="T13" s="1321"/>
      <c r="U13" s="1321"/>
      <c r="V13" s="1353"/>
      <c r="W13" s="674">
        <v>795.05990147</v>
      </c>
    </row>
    <row r="14" spans="2:23" s="1" customFormat="1" ht="16" thickBot="1" x14ac:dyDescent="0.35">
      <c r="B14" s="692" t="s">
        <v>27</v>
      </c>
      <c r="C14" s="1227" t="s">
        <v>396</v>
      </c>
      <c r="D14" s="1244">
        <f>(FINANCE!G34+FINANCE!H34)/1000000</f>
        <v>6.9849540000000001</v>
      </c>
      <c r="E14" s="1247">
        <f>(FINANCE!G78+FINANCE!H78)/1000000</f>
        <v>100.69016916</v>
      </c>
      <c r="F14" s="1211">
        <f t="shared" si="0"/>
        <v>105.45608775460536</v>
      </c>
      <c r="G14" s="953">
        <f t="shared" si="1"/>
        <v>-4.7659185946053668</v>
      </c>
      <c r="H14" s="1013">
        <f t="shared" si="8"/>
        <v>0.95480660532661155</v>
      </c>
      <c r="I14" s="729">
        <f t="shared" si="4"/>
        <v>-4.5193394673388447E-2</v>
      </c>
      <c r="J14" s="913">
        <f>E14/E18</f>
        <v>11.187796573333333</v>
      </c>
      <c r="K14" s="914">
        <f t="shared" si="2"/>
        <v>11.717343083845041</v>
      </c>
      <c r="L14" s="997">
        <f>(FINANCE!G127+FINANCE!H127)/1000000</f>
        <v>234.3468616769008</v>
      </c>
      <c r="M14" s="989">
        <f>FINANCE!B140</f>
        <v>25.207133235000001</v>
      </c>
      <c r="N14" s="924">
        <f t="shared" si="3"/>
        <v>2.9945109275731565</v>
      </c>
      <c r="O14" s="1297">
        <v>240</v>
      </c>
      <c r="P14" s="940">
        <f t="shared" si="5"/>
        <v>5.6531383230991992</v>
      </c>
      <c r="Q14" s="1313">
        <f t="shared" si="6"/>
        <v>1.0241229529708544</v>
      </c>
      <c r="R14" s="1377">
        <v>14.211627</v>
      </c>
      <c r="S14" s="1362">
        <f t="shared" si="7"/>
        <v>0.49149573092510801</v>
      </c>
      <c r="T14" s="1322"/>
      <c r="U14" s="1322"/>
      <c r="V14" s="1354"/>
      <c r="W14" s="674">
        <v>105.809408</v>
      </c>
    </row>
    <row r="15" spans="2:23" s="1" customFormat="1" ht="31.5" thickBot="1" x14ac:dyDescent="0.35">
      <c r="B15" s="678" t="s">
        <v>406</v>
      </c>
      <c r="C15" s="1219"/>
      <c r="D15" s="1238">
        <f>FINANCE!J37/1000000</f>
        <v>1702.1069231399999</v>
      </c>
      <c r="E15" s="698">
        <f>(FINANCE!J78-FINANCE!J80)/1000000</f>
        <v>17743.702500981522</v>
      </c>
      <c r="F15" s="941">
        <f t="shared" si="0"/>
        <v>19286.04649561847</v>
      </c>
      <c r="G15" s="954">
        <f t="shared" si="1"/>
        <v>-1542.3439946369472</v>
      </c>
      <c r="H15" s="1017">
        <f t="shared" si="8"/>
        <v>0.92002798525932483</v>
      </c>
      <c r="I15" s="723">
        <f t="shared" si="4"/>
        <v>-7.9972014740675182E-2</v>
      </c>
      <c r="J15" s="915">
        <f>E15/E18</f>
        <v>1971.522500109058</v>
      </c>
      <c r="K15" s="916">
        <f t="shared" si="2"/>
        <v>2142.8940550687189</v>
      </c>
      <c r="L15" s="991">
        <f>FINANCE!J129/1000000</f>
        <v>42857.881101374376</v>
      </c>
      <c r="M15" s="980">
        <f>FINANCE!C181</f>
        <v>16099.332379944999</v>
      </c>
      <c r="N15" s="925">
        <f t="shared" si="3"/>
        <v>0.10213902553406018</v>
      </c>
      <c r="O15" s="1298">
        <f>SUM(O9:O14)</f>
        <v>43488</v>
      </c>
      <c r="P15" s="711">
        <f t="shared" si="5"/>
        <v>630.11889862562384</v>
      </c>
      <c r="Q15" s="1314">
        <f t="shared" si="6"/>
        <v>1.0147025210400664</v>
      </c>
      <c r="R15" s="1371">
        <f>SUM(R9:R14)</f>
        <v>2067.8703479999999</v>
      </c>
      <c r="S15" s="1363">
        <f t="shared" si="7"/>
        <v>0.82312071682165244</v>
      </c>
      <c r="T15" s="1323"/>
      <c r="U15" s="1323"/>
      <c r="V15" s="1355"/>
      <c r="W15" s="674">
        <v>0</v>
      </c>
    </row>
    <row r="16" spans="2:23" s="1" customFormat="1" ht="16" thickBot="1" x14ac:dyDescent="0.35">
      <c r="B16" s="569" t="s">
        <v>28</v>
      </c>
      <c r="C16" s="1220"/>
      <c r="D16" s="1239">
        <f>FINANCE!J34/1000000</f>
        <v>1918.19994114</v>
      </c>
      <c r="E16" s="698">
        <f>FINANCE!J78/1000000</f>
        <v>25251.668572981522</v>
      </c>
      <c r="F16" s="942">
        <f t="shared" si="0"/>
        <v>32146.673532676563</v>
      </c>
      <c r="G16" s="954">
        <f t="shared" si="1"/>
        <v>-6895.0049596950412</v>
      </c>
      <c r="H16" s="1017">
        <f>E16/F16</f>
        <v>0.7855142009425522</v>
      </c>
      <c r="I16" s="723">
        <f t="shared" si="4"/>
        <v>-0.2144857990574478</v>
      </c>
      <c r="J16" s="1203">
        <f>E16/E18</f>
        <v>2805.7409525535022</v>
      </c>
      <c r="K16" s="917">
        <f t="shared" si="2"/>
        <v>3571.8526147418402</v>
      </c>
      <c r="L16" s="991">
        <f>FINANCE!J127/1000000</f>
        <v>71437.052294836802</v>
      </c>
      <c r="M16" s="990">
        <f>M15+M5</f>
        <v>25398.281460945</v>
      </c>
      <c r="N16" s="1440">
        <f t="shared" si="3"/>
        <v>-5.7725515086098911E-3</v>
      </c>
      <c r="O16" s="1298">
        <f>O15+O5</f>
        <v>60088</v>
      </c>
      <c r="P16" s="711">
        <f t="shared" si="5"/>
        <v>-11349.052294836802</v>
      </c>
      <c r="Q16" s="1314">
        <f t="shared" si="6"/>
        <v>0.84113213059244507</v>
      </c>
      <c r="R16" s="1371">
        <f>R15+R5</f>
        <v>2267.8703479999999</v>
      </c>
      <c r="S16" s="1363">
        <f t="shared" si="7"/>
        <v>0.84581552152292616</v>
      </c>
      <c r="T16" s="1323"/>
      <c r="U16" s="1323"/>
      <c r="V16" s="1355"/>
      <c r="W16" s="674">
        <v>73602.442413191005</v>
      </c>
    </row>
    <row r="17" spans="1:23" s="712" customFormat="1" x14ac:dyDescent="0.3">
      <c r="A17" s="565"/>
      <c r="B17" s="1441"/>
      <c r="C17" s="1441"/>
      <c r="D17" s="1441"/>
      <c r="E17" s="1442"/>
      <c r="F17" s="1443"/>
      <c r="G17" s="1434"/>
      <c r="H17" s="1365"/>
      <c r="I17" s="565"/>
      <c r="J17" s="961"/>
      <c r="K17" s="962"/>
      <c r="L17" s="963"/>
      <c r="M17" s="962"/>
      <c r="N17" s="962"/>
      <c r="O17" s="964"/>
      <c r="P17" s="961"/>
      <c r="Q17" s="570"/>
      <c r="R17" s="1378"/>
      <c r="S17" s="570"/>
      <c r="T17" s="570"/>
      <c r="U17" s="570"/>
      <c r="V17" s="570"/>
      <c r="W17" s="869"/>
    </row>
    <row r="18" spans="1:23" s="674" customFormat="1" x14ac:dyDescent="0.3">
      <c r="B18" s="1364" t="s">
        <v>29</v>
      </c>
      <c r="C18" s="1364"/>
      <c r="D18" s="1364"/>
      <c r="E18" s="1188">
        <v>9</v>
      </c>
      <c r="G18" s="1127"/>
      <c r="H18" s="1367"/>
      <c r="I18" s="1189"/>
      <c r="J18"/>
      <c r="K18"/>
      <c r="L18"/>
      <c r="M18"/>
      <c r="N18" s="1190"/>
      <c r="O18" s="1192"/>
      <c r="P18" s="1192"/>
      <c r="Q18" s="1190"/>
      <c r="R18" s="1379"/>
      <c r="S18" s="1324"/>
      <c r="T18" s="1324"/>
      <c r="U18" s="1324"/>
      <c r="V18" s="1190"/>
    </row>
    <row r="19" spans="1:23" s="674" customFormat="1" ht="31" x14ac:dyDescent="0.3">
      <c r="A19" s="1190"/>
      <c r="B19" s="1364" t="s">
        <v>30</v>
      </c>
      <c r="C19" s="1364"/>
      <c r="D19" s="1364"/>
      <c r="E19" s="1188">
        <f>E21-E18</f>
        <v>11</v>
      </c>
      <c r="F19" s="1188"/>
      <c r="G19" s="1127"/>
      <c r="H19" s="1367"/>
      <c r="I19" s="1189"/>
      <c r="J19"/>
      <c r="K19"/>
      <c r="L19"/>
      <c r="M19"/>
      <c r="N19" s="1190"/>
      <c r="O19" s="1192"/>
      <c r="P19" s="1190"/>
      <c r="Q19" s="1192"/>
      <c r="R19" s="1380"/>
      <c r="S19" s="1192"/>
      <c r="T19" s="1194"/>
      <c r="U19" s="1190"/>
      <c r="V19" s="1190"/>
    </row>
    <row r="20" spans="1:23" s="674" customFormat="1" x14ac:dyDescent="0.3">
      <c r="B20" s="1364"/>
      <c r="C20" s="1364"/>
      <c r="D20" s="1364"/>
      <c r="E20" s="1195">
        <f>E18/E21</f>
        <v>0.45</v>
      </c>
      <c r="F20" s="1195"/>
      <c r="G20" s="1127"/>
      <c r="H20" s="1367"/>
      <c r="I20" s="1189"/>
      <c r="J20"/>
      <c r="K20"/>
      <c r="L20"/>
      <c r="M20"/>
      <c r="N20" s="1190"/>
      <c r="O20" s="1190"/>
      <c r="P20" s="1190"/>
      <c r="Q20" s="1192"/>
      <c r="R20" s="1380"/>
      <c r="S20" s="1192"/>
      <c r="T20" s="1194"/>
      <c r="U20" s="1190"/>
      <c r="V20" s="1190"/>
    </row>
    <row r="21" spans="1:23" s="674" customFormat="1" x14ac:dyDescent="0.3">
      <c r="E21" s="1188">
        <v>20</v>
      </c>
      <c r="F21" s="1188"/>
      <c r="G21" s="1127"/>
      <c r="H21" s="1367"/>
      <c r="I21" s="1189"/>
      <c r="J21"/>
      <c r="K21"/>
      <c r="L21"/>
      <c r="M21"/>
      <c r="N21" s="1190"/>
      <c r="O21" s="1190"/>
      <c r="P21" s="1190"/>
      <c r="Q21" s="1190"/>
      <c r="R21" s="1379"/>
      <c r="S21" s="1190"/>
      <c r="T21" s="1190"/>
      <c r="U21" s="1190"/>
      <c r="V21" s="1190"/>
    </row>
    <row r="22" spans="1:23" s="2" customFormat="1" x14ac:dyDescent="0.35">
      <c r="A22" s="4"/>
      <c r="B22" s="4"/>
      <c r="C22" s="4"/>
      <c r="D22" s="4"/>
      <c r="E22" s="4"/>
      <c r="F22" s="5"/>
      <c r="G22" s="1127"/>
      <c r="H22" s="1368"/>
      <c r="I22" s="1126"/>
      <c r="J22"/>
      <c r="K22"/>
      <c r="L22"/>
      <c r="M22"/>
      <c r="N22" s="1127"/>
      <c r="O22" s="1127"/>
      <c r="P22" s="1127"/>
      <c r="Q22" s="1127"/>
      <c r="R22" s="1379"/>
      <c r="S22" s="1127"/>
      <c r="T22" s="1127"/>
      <c r="U22" s="1127"/>
      <c r="V22" s="1127"/>
      <c r="W22" s="674"/>
    </row>
    <row r="23" spans="1:23" s="2" customFormat="1" x14ac:dyDescent="0.35">
      <c r="A23" s="4"/>
      <c r="B23" s="1210"/>
      <c r="C23" s="1210"/>
      <c r="D23" s="1210"/>
      <c r="E23" s="1209"/>
      <c r="F23" s="1209"/>
      <c r="G23" s="1435"/>
      <c r="H23" s="1365"/>
      <c r="I23" s="4"/>
      <c r="J23"/>
      <c r="K23"/>
      <c r="L23"/>
      <c r="M23"/>
      <c r="R23" s="1369"/>
      <c r="U23" s="1127"/>
      <c r="V23" s="1127"/>
      <c r="W23" s="674"/>
    </row>
    <row r="24" spans="1:23" s="712" customFormat="1" x14ac:dyDescent="0.3">
      <c r="B24" s="1439"/>
      <c r="C24" s="1439"/>
      <c r="D24" s="1439"/>
      <c r="E24" s="1439"/>
      <c r="F24" s="1439"/>
      <c r="G24" s="1435"/>
      <c r="H24" s="1"/>
      <c r="J24"/>
      <c r="K24"/>
      <c r="L24"/>
      <c r="M24"/>
      <c r="R24" s="1381"/>
      <c r="W24" s="869"/>
    </row>
    <row r="25" spans="1:23" s="712" customFormat="1" x14ac:dyDescent="0.3">
      <c r="B25" s="1439"/>
      <c r="C25" s="1439"/>
      <c r="D25" s="1439"/>
      <c r="E25" s="1439"/>
      <c r="F25" s="1439"/>
      <c r="G25" s="1435"/>
      <c r="H25" s="1"/>
      <c r="J25"/>
      <c r="K25"/>
      <c r="L25"/>
      <c r="M25"/>
      <c r="R25" s="1381"/>
      <c r="W25" s="869"/>
    </row>
    <row r="26" spans="1:23" s="712" customFormat="1" x14ac:dyDescent="0.3">
      <c r="B26" s="1"/>
      <c r="C26" s="1"/>
      <c r="D26" s="1"/>
      <c r="E26" s="1"/>
      <c r="F26" s="1"/>
      <c r="G26" s="1366"/>
      <c r="H26" s="1"/>
      <c r="J26"/>
      <c r="K26"/>
      <c r="L26"/>
      <c r="M26"/>
      <c r="R26" s="1381"/>
      <c r="W26" s="869"/>
    </row>
    <row r="27" spans="1:23" s="712" customFormat="1" x14ac:dyDescent="0.3">
      <c r="B27" s="570"/>
      <c r="C27" s="570"/>
      <c r="D27" s="570"/>
      <c r="E27" s="570"/>
      <c r="F27" s="570"/>
      <c r="G27"/>
      <c r="J27"/>
      <c r="K27"/>
      <c r="L27"/>
      <c r="M27"/>
      <c r="P27" s="570"/>
      <c r="Q27" s="570"/>
      <c r="R27" s="1378"/>
      <c r="S27" s="570"/>
      <c r="T27" s="570"/>
      <c r="W27" s="869"/>
    </row>
    <row r="28" spans="1:23" s="712" customFormat="1" x14ac:dyDescent="0.3">
      <c r="B28" s="570"/>
      <c r="C28" s="570"/>
      <c r="D28" s="570"/>
      <c r="E28" s="570"/>
      <c r="F28" s="570"/>
      <c r="G28"/>
      <c r="J28"/>
      <c r="K28"/>
      <c r="L28"/>
      <c r="M28"/>
      <c r="P28" s="570"/>
      <c r="Q28" s="570"/>
      <c r="R28" s="1378"/>
      <c r="S28" s="570"/>
      <c r="T28" s="570"/>
      <c r="W28" s="869"/>
    </row>
    <row r="29" spans="1:23" s="712" customFormat="1" x14ac:dyDescent="0.3">
      <c r="B29" s="570"/>
      <c r="C29" s="570"/>
      <c r="D29" s="570"/>
      <c r="E29" s="570"/>
      <c r="F29" s="570"/>
      <c r="G29"/>
      <c r="J29"/>
      <c r="K29"/>
      <c r="L29"/>
      <c r="M29"/>
      <c r="P29" s="570"/>
      <c r="Q29" s="570"/>
      <c r="R29" s="1378"/>
      <c r="S29" s="570"/>
      <c r="T29" s="570"/>
      <c r="W29" s="869"/>
    </row>
    <row r="30" spans="1:23" s="712" customFormat="1" x14ac:dyDescent="0.3">
      <c r="B30" s="570"/>
      <c r="C30" s="570"/>
      <c r="D30" s="570"/>
      <c r="E30" s="570"/>
      <c r="F30" s="570"/>
      <c r="G30"/>
      <c r="J30"/>
      <c r="K30"/>
      <c r="L30"/>
      <c r="M30"/>
      <c r="P30" s="570"/>
      <c r="Q30" s="570"/>
      <c r="R30" s="1378"/>
      <c r="S30" s="570"/>
      <c r="T30" s="570"/>
      <c r="W30" s="869"/>
    </row>
    <row r="31" spans="1:23" s="712" customFormat="1" x14ac:dyDescent="0.3">
      <c r="B31" s="570"/>
      <c r="C31" s="570"/>
      <c r="D31" s="570"/>
      <c r="E31" s="570"/>
      <c r="F31" s="570"/>
      <c r="G31"/>
      <c r="J31"/>
      <c r="K31"/>
      <c r="L31"/>
      <c r="M31"/>
      <c r="P31" s="570"/>
      <c r="Q31" s="570"/>
      <c r="R31" s="1378"/>
      <c r="S31" s="570"/>
      <c r="T31" s="570"/>
      <c r="W31" s="869"/>
    </row>
    <row r="32" spans="1:23" s="712" customFormat="1" x14ac:dyDescent="0.3">
      <c r="B32" s="570"/>
      <c r="C32" s="570"/>
      <c r="D32" s="570"/>
      <c r="E32" s="570"/>
      <c r="F32" s="570"/>
      <c r="K32" s="565"/>
      <c r="P32" s="570"/>
      <c r="Q32" s="570"/>
      <c r="R32" s="1378"/>
      <c r="S32" s="570"/>
      <c r="T32" s="570"/>
      <c r="W32" s="869"/>
    </row>
    <row r="33" spans="2:23" s="712" customFormat="1" x14ac:dyDescent="0.3">
      <c r="B33" s="570"/>
      <c r="C33" s="570"/>
      <c r="D33" s="570"/>
      <c r="E33" s="570"/>
      <c r="F33" s="570"/>
      <c r="K33" s="565"/>
      <c r="P33" s="570"/>
      <c r="Q33" s="570"/>
      <c r="R33" s="1378"/>
      <c r="S33" s="570"/>
      <c r="T33" s="570"/>
      <c r="W33" s="869"/>
    </row>
    <row r="34" spans="2:23" s="712" customFormat="1" x14ac:dyDescent="0.3">
      <c r="B34" s="570"/>
      <c r="C34" s="570"/>
      <c r="D34" s="570"/>
      <c r="E34" s="570"/>
      <c r="F34" s="570"/>
      <c r="G34" s="570"/>
      <c r="H34" s="965"/>
      <c r="I34" s="965"/>
      <c r="J34" s="570"/>
      <c r="L34" s="570"/>
      <c r="O34" s="565"/>
      <c r="R34" s="1381"/>
      <c r="W34" s="869"/>
    </row>
    <row r="35" spans="2:23" s="712" customFormat="1" x14ac:dyDescent="0.3">
      <c r="B35" s="570"/>
      <c r="C35" s="570"/>
      <c r="D35" s="570"/>
      <c r="E35" s="570"/>
      <c r="F35" s="570"/>
      <c r="G35" s="570"/>
      <c r="H35" s="965"/>
      <c r="I35" s="965"/>
      <c r="J35" s="570"/>
      <c r="L35" s="570"/>
      <c r="O35" s="565"/>
      <c r="R35" s="1381"/>
      <c r="W35" s="869"/>
    </row>
    <row r="36" spans="2:23" s="712" customFormat="1" x14ac:dyDescent="0.3">
      <c r="B36" s="570"/>
      <c r="C36" s="570"/>
      <c r="D36" s="570"/>
      <c r="E36" s="570"/>
      <c r="F36" s="570"/>
      <c r="G36" s="570"/>
      <c r="H36" s="965"/>
      <c r="I36" s="965"/>
      <c r="J36" s="570"/>
      <c r="L36" s="570"/>
      <c r="O36" s="565"/>
      <c r="R36" s="1381"/>
      <c r="W36" s="869"/>
    </row>
    <row r="37" spans="2:23" s="712" customFormat="1" x14ac:dyDescent="0.3">
      <c r="B37" s="570"/>
      <c r="C37" s="570"/>
      <c r="D37" s="570"/>
      <c r="E37" s="570"/>
      <c r="F37" s="570"/>
      <c r="G37" s="570"/>
      <c r="H37" s="965"/>
      <c r="I37" s="965"/>
      <c r="J37" s="570"/>
      <c r="L37" s="570"/>
      <c r="O37" s="565"/>
      <c r="R37" s="1381"/>
      <c r="W37" s="869"/>
    </row>
    <row r="38" spans="2:23" s="712" customFormat="1" x14ac:dyDescent="0.3">
      <c r="B38" s="570"/>
      <c r="C38" s="570"/>
      <c r="D38" s="570"/>
      <c r="E38" s="570"/>
      <c r="F38" s="570"/>
      <c r="G38" s="570"/>
      <c r="H38" s="965"/>
      <c r="I38" s="965"/>
      <c r="L38" s="570"/>
      <c r="O38" s="565"/>
      <c r="R38" s="1381"/>
      <c r="W38" s="869"/>
    </row>
    <row r="39" spans="2:23" s="712" customFormat="1" x14ac:dyDescent="0.3">
      <c r="B39" s="570"/>
      <c r="C39" s="570"/>
      <c r="D39" s="570"/>
      <c r="E39" s="570"/>
      <c r="F39" s="570"/>
      <c r="G39" s="570"/>
      <c r="H39" s="965"/>
      <c r="I39" s="965"/>
      <c r="L39" s="570"/>
      <c r="O39" s="565"/>
      <c r="R39" s="1381"/>
      <c r="W39" s="869"/>
    </row>
    <row r="40" spans="2:23" x14ac:dyDescent="0.3">
      <c r="B40"/>
      <c r="C40"/>
      <c r="D40"/>
      <c r="E40"/>
      <c r="F40"/>
      <c r="G40"/>
      <c r="H40" s="11"/>
      <c r="I40" s="11"/>
      <c r="L40"/>
    </row>
    <row r="41" spans="2:23" x14ac:dyDescent="0.3">
      <c r="B41"/>
      <c r="C41"/>
      <c r="D41"/>
      <c r="E41"/>
      <c r="F41"/>
      <c r="G41"/>
      <c r="H41" s="11"/>
      <c r="I41" s="11"/>
      <c r="L41"/>
    </row>
    <row r="42" spans="2:23" x14ac:dyDescent="0.3">
      <c r="B42"/>
      <c r="C42"/>
      <c r="D42"/>
      <c r="E42"/>
      <c r="F42"/>
      <c r="G42"/>
      <c r="H42" s="11"/>
      <c r="I42" s="11"/>
      <c r="L42"/>
    </row>
    <row r="43" spans="2:23" x14ac:dyDescent="0.3">
      <c r="B43"/>
      <c r="C43"/>
      <c r="D43"/>
      <c r="E43"/>
      <c r="F43"/>
      <c r="G43"/>
      <c r="H43" s="11"/>
      <c r="I43" s="11"/>
      <c r="L43"/>
    </row>
    <row r="44" spans="2:23" x14ac:dyDescent="0.3">
      <c r="B44"/>
      <c r="C44"/>
      <c r="D44"/>
      <c r="E44"/>
      <c r="F44"/>
      <c r="G44"/>
      <c r="H44" s="11"/>
      <c r="I44" s="11"/>
      <c r="L44"/>
    </row>
    <row r="45" spans="2:23" x14ac:dyDescent="0.3">
      <c r="B45"/>
      <c r="C45"/>
      <c r="D45"/>
      <c r="E45"/>
      <c r="F45"/>
      <c r="G45"/>
      <c r="H45" s="11"/>
      <c r="I45" s="11"/>
      <c r="L45"/>
    </row>
    <row r="46" spans="2:23" x14ac:dyDescent="0.3">
      <c r="B46"/>
      <c r="C46"/>
      <c r="D46"/>
      <c r="E46"/>
      <c r="F46"/>
      <c r="G46"/>
      <c r="H46" s="11"/>
      <c r="I46" s="11"/>
      <c r="L46"/>
    </row>
    <row r="47" spans="2:23" x14ac:dyDescent="0.3">
      <c r="B47"/>
      <c r="C47"/>
      <c r="D47"/>
      <c r="E47"/>
      <c r="F47"/>
      <c r="G47"/>
      <c r="H47" s="11"/>
      <c r="I47" s="11"/>
      <c r="L47"/>
    </row>
    <row r="48" spans="2:23" x14ac:dyDescent="0.3">
      <c r="B48"/>
      <c r="C48"/>
      <c r="D48"/>
      <c r="E48"/>
      <c r="F48"/>
      <c r="G48"/>
      <c r="H48" s="11"/>
      <c r="I48" s="11"/>
      <c r="L48"/>
    </row>
    <row r="49" spans="2:12" x14ac:dyDescent="0.3">
      <c r="B49"/>
      <c r="C49"/>
      <c r="D49"/>
      <c r="E49"/>
      <c r="F49"/>
      <c r="G49"/>
      <c r="H49" s="11"/>
      <c r="I49" s="11"/>
      <c r="L49"/>
    </row>
    <row r="50" spans="2:12" x14ac:dyDescent="0.3">
      <c r="B50"/>
      <c r="C50"/>
      <c r="D50"/>
      <c r="E50"/>
      <c r="F50"/>
      <c r="G50"/>
      <c r="H50" s="11"/>
      <c r="I50" s="11"/>
      <c r="L50"/>
    </row>
    <row r="51" spans="2:12" x14ac:dyDescent="0.3">
      <c r="B51"/>
      <c r="C51"/>
      <c r="D51"/>
      <c r="E51"/>
      <c r="F51"/>
      <c r="G51"/>
      <c r="H51" s="11"/>
      <c r="I51" s="11"/>
      <c r="L51"/>
    </row>
    <row r="52" spans="2:12" x14ac:dyDescent="0.3">
      <c r="B52"/>
      <c r="C52"/>
      <c r="D52"/>
      <c r="E52"/>
      <c r="F52"/>
      <c r="G52"/>
      <c r="H52" s="11"/>
      <c r="I52" s="11"/>
      <c r="L52"/>
    </row>
    <row r="53" spans="2:12" x14ac:dyDescent="0.3">
      <c r="B53"/>
      <c r="C53"/>
      <c r="D53"/>
      <c r="E53"/>
      <c r="F53"/>
      <c r="G53"/>
      <c r="H53" s="11"/>
      <c r="I53" s="11"/>
      <c r="L53"/>
    </row>
    <row r="54" spans="2:12" x14ac:dyDescent="0.3">
      <c r="B54"/>
      <c r="C54"/>
      <c r="D54"/>
      <c r="E54"/>
      <c r="F54"/>
      <c r="G54"/>
      <c r="H54" s="11"/>
      <c r="I54" s="11"/>
      <c r="L54"/>
    </row>
    <row r="55" spans="2:12" x14ac:dyDescent="0.3">
      <c r="B55"/>
      <c r="C55"/>
      <c r="D55"/>
      <c r="E55"/>
      <c r="F55"/>
      <c r="G55"/>
      <c r="H55" s="11"/>
      <c r="I55" s="11"/>
      <c r="L55"/>
    </row>
    <row r="56" spans="2:12" x14ac:dyDescent="0.3">
      <c r="B56"/>
      <c r="C56"/>
      <c r="D56"/>
      <c r="E56"/>
      <c r="F56"/>
      <c r="G56"/>
      <c r="H56" s="11"/>
      <c r="I56" s="11"/>
      <c r="L56"/>
    </row>
    <row r="57" spans="2:12" x14ac:dyDescent="0.3">
      <c r="B57"/>
      <c r="C57"/>
      <c r="D57"/>
      <c r="E57"/>
      <c r="F57"/>
      <c r="G57"/>
      <c r="H57" s="11"/>
      <c r="I57" s="11"/>
      <c r="L57"/>
    </row>
    <row r="58" spans="2:12" x14ac:dyDescent="0.3">
      <c r="B58"/>
      <c r="C58"/>
      <c r="D58"/>
      <c r="E58"/>
      <c r="F58"/>
      <c r="G58"/>
      <c r="H58" s="11"/>
      <c r="I58" s="11"/>
      <c r="L58"/>
    </row>
    <row r="59" spans="2:12" x14ac:dyDescent="0.3">
      <c r="B59"/>
      <c r="C59"/>
      <c r="D59"/>
      <c r="E59"/>
      <c r="F59"/>
      <c r="G59"/>
      <c r="H59" s="11"/>
      <c r="I59" s="11"/>
      <c r="L59"/>
    </row>
    <row r="60" spans="2:12" x14ac:dyDescent="0.3">
      <c r="B60"/>
      <c r="C60"/>
      <c r="D60"/>
      <c r="E60"/>
      <c r="F60"/>
      <c r="G60"/>
      <c r="H60" s="11"/>
      <c r="I60" s="11"/>
      <c r="L60"/>
    </row>
    <row r="61" spans="2:12" x14ac:dyDescent="0.3">
      <c r="B61"/>
      <c r="C61"/>
      <c r="D61"/>
      <c r="E61"/>
      <c r="F61"/>
      <c r="G61"/>
      <c r="H61" s="11"/>
      <c r="I61" s="11"/>
      <c r="L61"/>
    </row>
    <row r="62" spans="2:12" x14ac:dyDescent="0.3">
      <c r="B62"/>
      <c r="C62"/>
      <c r="D62"/>
      <c r="E62"/>
      <c r="F62"/>
      <c r="G62"/>
      <c r="H62" s="11"/>
      <c r="I62" s="11"/>
      <c r="L62"/>
    </row>
    <row r="63" spans="2:12" x14ac:dyDescent="0.3">
      <c r="B63"/>
      <c r="C63"/>
      <c r="D63"/>
      <c r="E63"/>
      <c r="F63"/>
      <c r="G63"/>
      <c r="H63" s="11"/>
      <c r="I63" s="11"/>
      <c r="L63"/>
    </row>
    <row r="64" spans="2:12" x14ac:dyDescent="0.3">
      <c r="B64"/>
      <c r="C64"/>
      <c r="D64"/>
      <c r="E64"/>
      <c r="F64"/>
      <c r="G64"/>
      <c r="H64" s="11"/>
      <c r="I64" s="11"/>
      <c r="L64"/>
    </row>
    <row r="65" spans="2:22" x14ac:dyDescent="0.3">
      <c r="B65"/>
      <c r="C65"/>
      <c r="D65"/>
      <c r="E65"/>
      <c r="F65"/>
      <c r="G65"/>
      <c r="H65" s="11"/>
      <c r="I65" s="11"/>
      <c r="L65"/>
    </row>
    <row r="66" spans="2:22" x14ac:dyDescent="0.3">
      <c r="B66"/>
      <c r="C66"/>
      <c r="D66"/>
      <c r="E66"/>
      <c r="F66"/>
      <c r="G66"/>
      <c r="H66" s="11"/>
      <c r="I66" s="11"/>
      <c r="L66"/>
    </row>
    <row r="67" spans="2:22" x14ac:dyDescent="0.3">
      <c r="B67"/>
      <c r="C67"/>
      <c r="D67"/>
      <c r="E67"/>
      <c r="F67"/>
      <c r="G67"/>
      <c r="H67" s="11"/>
      <c r="I67" s="11"/>
      <c r="L67"/>
    </row>
    <row r="68" spans="2:22" x14ac:dyDescent="0.3">
      <c r="B68"/>
      <c r="C68"/>
      <c r="D68"/>
      <c r="E68"/>
      <c r="F68"/>
      <c r="G68"/>
      <c r="H68" s="11"/>
      <c r="I68" s="11"/>
      <c r="L68"/>
    </row>
    <row r="69" spans="2:22" x14ac:dyDescent="0.3">
      <c r="B69"/>
      <c r="C69"/>
      <c r="D69"/>
      <c r="E69"/>
      <c r="F69"/>
      <c r="G69"/>
      <c r="H69" s="11"/>
      <c r="I69" s="11"/>
      <c r="L69"/>
    </row>
    <row r="70" spans="2:22" x14ac:dyDescent="0.3">
      <c r="B70"/>
      <c r="C70"/>
      <c r="D70"/>
      <c r="E70"/>
      <c r="F70"/>
      <c r="G70"/>
      <c r="H70" s="11"/>
      <c r="I70" s="11"/>
      <c r="L70"/>
      <c r="U70" s="16"/>
      <c r="V70" s="16"/>
    </row>
    <row r="71" spans="2:22" x14ac:dyDescent="0.3">
      <c r="B71"/>
      <c r="C71"/>
      <c r="D71"/>
      <c r="E71"/>
      <c r="F71"/>
      <c r="G71"/>
      <c r="H71" s="11"/>
      <c r="I71" s="11"/>
      <c r="L71"/>
    </row>
    <row r="72" spans="2:22" x14ac:dyDescent="0.3">
      <c r="B72"/>
      <c r="C72"/>
      <c r="D72"/>
      <c r="E72"/>
      <c r="F72"/>
      <c r="G72"/>
      <c r="H72" s="11"/>
      <c r="I72" s="11"/>
      <c r="L72"/>
    </row>
    <row r="73" spans="2:22" x14ac:dyDescent="0.3">
      <c r="G73"/>
      <c r="L73"/>
    </row>
    <row r="74" spans="2:22" x14ac:dyDescent="0.3">
      <c r="G74"/>
      <c r="L74"/>
    </row>
  </sheetData>
  <mergeCells count="3">
    <mergeCell ref="B2:V2"/>
    <mergeCell ref="D3:N3"/>
    <mergeCell ref="O3:S3"/>
  </mergeCells>
  <conditionalFormatting sqref="J5:J16">
    <cfRule type="cellIs" dxfId="71" priority="76" operator="lessThan">
      <formula>0</formula>
    </cfRule>
  </conditionalFormatting>
  <conditionalFormatting sqref="N4">
    <cfRule type="cellIs" dxfId="70" priority="54" operator="greaterThan">
      <formula>1</formula>
    </cfRule>
  </conditionalFormatting>
  <conditionalFormatting sqref="N6:N16">
    <cfRule type="cellIs" dxfId="69" priority="50" operator="greaterThan">
      <formula>1</formula>
    </cfRule>
  </conditionalFormatting>
  <conditionalFormatting sqref="N5">
    <cfRule type="cellIs" dxfId="68" priority="53" operator="greaterThan">
      <formula>1</formula>
    </cfRule>
  </conditionalFormatting>
  <conditionalFormatting sqref="N5">
    <cfRule type="cellIs" dxfId="67" priority="51" operator="lessThan">
      <formula>1</formula>
    </cfRule>
    <cfRule type="cellIs" dxfId="66" priority="52" operator="greaterThan">
      <formula>1</formula>
    </cfRule>
  </conditionalFormatting>
  <conditionalFormatting sqref="N6:N16">
    <cfRule type="cellIs" dxfId="65" priority="48" operator="lessThan">
      <formula>1</formula>
    </cfRule>
    <cfRule type="cellIs" dxfId="64" priority="49" operator="greaterThan">
      <formula>1</formula>
    </cfRule>
  </conditionalFormatting>
  <conditionalFormatting sqref="T4">
    <cfRule type="cellIs" dxfId="63" priority="47" operator="greaterThan">
      <formula>1</formula>
    </cfRule>
  </conditionalFormatting>
  <conditionalFormatting sqref="H5:I16 H4">
    <cfRule type="cellIs" dxfId="62" priority="40" operator="greaterThan">
      <formula>1</formula>
    </cfRule>
  </conditionalFormatting>
  <conditionalFormatting sqref="H5:I16">
    <cfRule type="cellIs" dxfId="61" priority="38" operator="lessThan">
      <formula>1</formula>
    </cfRule>
    <cfRule type="cellIs" dxfId="60" priority="39" operator="greaterThan">
      <formula>1</formula>
    </cfRule>
  </conditionalFormatting>
  <conditionalFormatting sqref="V4">
    <cfRule type="cellIs" dxfId="59" priority="11" operator="greaterThan">
      <formula>1</formula>
    </cfRule>
  </conditionalFormatting>
  <conditionalFormatting sqref="N5:N16">
    <cfRule type="cellIs" dxfId="58" priority="9" operator="lessThan">
      <formula>0</formula>
    </cfRule>
    <cfRule type="cellIs" dxfId="57" priority="10" operator="greaterThan">
      <formula>0</formula>
    </cfRule>
  </conditionalFormatting>
  <pageMargins left="0.7" right="0.7" top="0.75" bottom="0.75" header="0.3" footer="0.3"/>
  <pageSetup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workbookViewId="0">
      <selection activeCell="E48" sqref="C1:E48"/>
    </sheetView>
  </sheetViews>
  <sheetFormatPr defaultRowHeight="13" x14ac:dyDescent="0.3"/>
  <cols>
    <col min="1" max="1" width="26.77734375" bestFit="1" customWidth="1"/>
  </cols>
  <sheetData>
    <row r="1" spans="1:5" x14ac:dyDescent="0.3">
      <c r="A1" s="1415" t="s">
        <v>581</v>
      </c>
      <c r="C1">
        <v>9524066</v>
      </c>
      <c r="D1">
        <v>293941306</v>
      </c>
      <c r="E1">
        <v>229394720.70135808</v>
      </c>
    </row>
    <row r="2" spans="1:5" x14ac:dyDescent="0.3">
      <c r="A2" s="1416" t="s">
        <v>583</v>
      </c>
      <c r="C2">
        <v>12166187</v>
      </c>
      <c r="D2">
        <v>200525095</v>
      </c>
      <c r="E2">
        <v>311489145.76643789</v>
      </c>
    </row>
    <row r="3" spans="1:5" x14ac:dyDescent="0.3">
      <c r="A3" s="1417" t="s">
        <v>585</v>
      </c>
      <c r="C3">
        <v>58511878</v>
      </c>
      <c r="D3">
        <v>397637837</v>
      </c>
      <c r="E3">
        <v>418630832.79129195</v>
      </c>
    </row>
    <row r="4" spans="1:5" x14ac:dyDescent="0.3">
      <c r="A4" s="1418" t="s">
        <v>587</v>
      </c>
      <c r="C4">
        <v>50556099</v>
      </c>
      <c r="D4">
        <v>405865177</v>
      </c>
      <c r="E4">
        <v>339828596.24666804</v>
      </c>
    </row>
    <row r="5" spans="1:5" x14ac:dyDescent="0.3">
      <c r="A5" s="1419" t="s">
        <v>589</v>
      </c>
      <c r="C5">
        <v>20556967</v>
      </c>
      <c r="D5">
        <v>310239010</v>
      </c>
      <c r="E5">
        <v>170901921.22297102</v>
      </c>
    </row>
    <row r="6" spans="1:5" x14ac:dyDescent="0.3">
      <c r="A6" s="1420" t="s">
        <v>591</v>
      </c>
      <c r="C6">
        <v>33759356</v>
      </c>
      <c r="D6">
        <v>150939166</v>
      </c>
      <c r="E6">
        <v>169031613.96160856</v>
      </c>
    </row>
    <row r="7" spans="1:5" x14ac:dyDescent="0.3">
      <c r="A7" s="1417" t="s">
        <v>593</v>
      </c>
      <c r="C7">
        <v>12140065</v>
      </c>
      <c r="D7">
        <v>117088031</v>
      </c>
      <c r="E7">
        <v>173335834.33920839</v>
      </c>
    </row>
    <row r="8" spans="1:5" x14ac:dyDescent="0.3">
      <c r="A8" s="1417" t="s">
        <v>595</v>
      </c>
      <c r="C8">
        <v>69839444</v>
      </c>
      <c r="D8">
        <v>456904827</v>
      </c>
      <c r="E8">
        <v>474648915.35507232</v>
      </c>
    </row>
    <row r="9" spans="1:5" x14ac:dyDescent="0.3">
      <c r="A9" s="1421" t="s">
        <v>597</v>
      </c>
      <c r="C9">
        <v>8352549</v>
      </c>
      <c r="D9">
        <v>35861327</v>
      </c>
      <c r="E9">
        <v>86056385.449690878</v>
      </c>
    </row>
    <row r="10" spans="1:5" x14ac:dyDescent="0.3">
      <c r="A10" s="1422" t="s">
        <v>599</v>
      </c>
      <c r="C10">
        <v>12900</v>
      </c>
      <c r="D10">
        <v>919297</v>
      </c>
      <c r="E10">
        <v>2450151.650905198</v>
      </c>
    </row>
    <row r="11" spans="1:5" x14ac:dyDescent="0.3">
      <c r="A11" s="1423" t="s">
        <v>601</v>
      </c>
      <c r="C11">
        <v>34922063</v>
      </c>
      <c r="D11">
        <v>339701879</v>
      </c>
      <c r="E11">
        <v>502409523.85616112</v>
      </c>
    </row>
    <row r="12" spans="1:5" x14ac:dyDescent="0.3">
      <c r="A12" s="1424" t="s">
        <v>603</v>
      </c>
      <c r="C12">
        <v>13629066</v>
      </c>
      <c r="D12">
        <v>249883679</v>
      </c>
      <c r="E12">
        <v>303504712.97964907</v>
      </c>
    </row>
    <row r="13" spans="1:5" x14ac:dyDescent="0.3">
      <c r="A13" s="1424" t="s">
        <v>605</v>
      </c>
      <c r="C13">
        <v>40039929</v>
      </c>
      <c r="D13">
        <v>180107242</v>
      </c>
      <c r="E13">
        <v>171793473.85496321</v>
      </c>
    </row>
    <row r="14" spans="1:5" x14ac:dyDescent="0.3">
      <c r="A14" s="1425" t="s">
        <v>607</v>
      </c>
      <c r="C14">
        <v>73840</v>
      </c>
      <c r="D14">
        <v>26684297</v>
      </c>
      <c r="E14">
        <v>73386959.493424997</v>
      </c>
    </row>
    <row r="15" spans="1:5" x14ac:dyDescent="0.3">
      <c r="A15" s="1426" t="s">
        <v>609</v>
      </c>
      <c r="C15">
        <v>9564778</v>
      </c>
      <c r="D15">
        <v>52937293</v>
      </c>
      <c r="E15">
        <v>88797474.194863409</v>
      </c>
    </row>
    <row r="16" spans="1:5" x14ac:dyDescent="0.3">
      <c r="A16" s="1425" t="s">
        <v>611</v>
      </c>
      <c r="C16">
        <v>21760628</v>
      </c>
      <c r="D16">
        <v>173033360</v>
      </c>
      <c r="E16">
        <v>190299998.80985546</v>
      </c>
    </row>
    <row r="17" spans="1:5" x14ac:dyDescent="0.3">
      <c r="A17" s="1423" t="s">
        <v>613</v>
      </c>
      <c r="C17">
        <v>26305957</v>
      </c>
      <c r="D17">
        <v>387175733</v>
      </c>
      <c r="E17">
        <v>409692312.4071126</v>
      </c>
    </row>
    <row r="18" spans="1:5" x14ac:dyDescent="0.3">
      <c r="A18" s="1425" t="s">
        <v>615</v>
      </c>
      <c r="C18">
        <v>24367303</v>
      </c>
      <c r="D18">
        <v>262692751</v>
      </c>
      <c r="E18">
        <v>396303153.07062852</v>
      </c>
    </row>
    <row r="19" spans="1:5" x14ac:dyDescent="0.3">
      <c r="A19" s="1423" t="s">
        <v>617</v>
      </c>
      <c r="C19">
        <v>6656270</v>
      </c>
      <c r="D19">
        <v>240126357</v>
      </c>
      <c r="E19">
        <v>296821449.71554703</v>
      </c>
    </row>
    <row r="20" spans="1:5" x14ac:dyDescent="0.3">
      <c r="A20" s="1425" t="s">
        <v>619</v>
      </c>
      <c r="C20">
        <v>8427398</v>
      </c>
      <c r="D20">
        <v>196277933</v>
      </c>
      <c r="E20">
        <v>224042138.47596604</v>
      </c>
    </row>
    <row r="21" spans="1:5" ht="13.5" thickBot="1" x14ac:dyDescent="0.35">
      <c r="A21" s="1424" t="s">
        <v>621</v>
      </c>
      <c r="C21">
        <v>0</v>
      </c>
      <c r="D21">
        <v>3867767</v>
      </c>
      <c r="E21">
        <v>34780685.656616166</v>
      </c>
    </row>
    <row r="22" spans="1:5" ht="13.5" thickBot="1" x14ac:dyDescent="0.35">
      <c r="A22" s="1427" t="s">
        <v>336</v>
      </c>
      <c r="C22">
        <v>461166743</v>
      </c>
      <c r="D22">
        <v>4482409364</v>
      </c>
      <c r="E22">
        <v>5067600000</v>
      </c>
    </row>
    <row r="23" spans="1:5" x14ac:dyDescent="0.3">
      <c r="A23" s="1428" t="s">
        <v>623</v>
      </c>
      <c r="C23">
        <v>152767480</v>
      </c>
      <c r="D23">
        <v>1794339067</v>
      </c>
      <c r="E23">
        <v>1963605628.452292</v>
      </c>
    </row>
    <row r="24" spans="1:5" x14ac:dyDescent="0.3">
      <c r="A24" s="1429" t="s">
        <v>624</v>
      </c>
      <c r="C24">
        <v>3524021</v>
      </c>
      <c r="D24">
        <v>23801717</v>
      </c>
      <c r="E24">
        <v>21750104.352875002</v>
      </c>
    </row>
    <row r="25" spans="1:5" x14ac:dyDescent="0.3">
      <c r="A25" s="1429" t="s">
        <v>626</v>
      </c>
      <c r="C25">
        <v>207420194</v>
      </c>
      <c r="D25">
        <v>219035506</v>
      </c>
      <c r="E25">
        <v>12840308.172630001</v>
      </c>
    </row>
    <row r="26" spans="1:5" x14ac:dyDescent="0.3">
      <c r="A26" s="1429" t="s">
        <v>628</v>
      </c>
      <c r="C26">
        <v>272228</v>
      </c>
      <c r="D26">
        <v>1787356</v>
      </c>
      <c r="E26">
        <v>15073215.199999999</v>
      </c>
    </row>
    <row r="27" spans="1:5" x14ac:dyDescent="0.3">
      <c r="A27" s="1429" t="s">
        <v>630</v>
      </c>
      <c r="C27">
        <v>27637729</v>
      </c>
      <c r="D27">
        <v>201945938</v>
      </c>
      <c r="E27">
        <v>80000000</v>
      </c>
    </row>
    <row r="28" spans="1:5" x14ac:dyDescent="0.3">
      <c r="A28" s="1429" t="s">
        <v>623</v>
      </c>
      <c r="C28">
        <v>8017424</v>
      </c>
      <c r="D28">
        <v>890407038</v>
      </c>
      <c r="E28">
        <v>380262358.80000001</v>
      </c>
    </row>
    <row r="29" spans="1:5" x14ac:dyDescent="0.3">
      <c r="A29" s="1429" t="s">
        <v>633</v>
      </c>
      <c r="C29">
        <v>6309114</v>
      </c>
      <c r="D29">
        <v>232128435</v>
      </c>
      <c r="E29">
        <v>160000000</v>
      </c>
    </row>
    <row r="30" spans="1:5" x14ac:dyDescent="0.3">
      <c r="A30" s="1429" t="s">
        <v>635</v>
      </c>
      <c r="C30">
        <v>174540482</v>
      </c>
      <c r="D30">
        <v>1298044339</v>
      </c>
      <c r="E30">
        <v>1264022661.3280239</v>
      </c>
    </row>
    <row r="31" spans="1:5" x14ac:dyDescent="0.3">
      <c r="A31" s="1429" t="s">
        <v>637</v>
      </c>
      <c r="C31">
        <v>0</v>
      </c>
      <c r="D31">
        <v>0</v>
      </c>
      <c r="E31">
        <v>400000</v>
      </c>
    </row>
    <row r="32" spans="1:5" x14ac:dyDescent="0.3">
      <c r="A32" s="1429" t="s">
        <v>639</v>
      </c>
      <c r="C32">
        <v>2289913</v>
      </c>
      <c r="D32">
        <v>11329713</v>
      </c>
      <c r="E32">
        <v>6000000</v>
      </c>
    </row>
    <row r="33" spans="1:5" ht="13.5" thickBot="1" x14ac:dyDescent="0.35">
      <c r="A33" s="1430" t="s">
        <v>641</v>
      </c>
      <c r="C33">
        <v>319769</v>
      </c>
      <c r="D33">
        <v>3017970</v>
      </c>
      <c r="E33">
        <v>4269467.3078152798</v>
      </c>
    </row>
    <row r="34" spans="1:5" ht="13.5" thickBot="1" x14ac:dyDescent="0.35">
      <c r="A34" s="1431" t="s">
        <v>337</v>
      </c>
      <c r="C34">
        <v>583098354</v>
      </c>
      <c r="D34">
        <v>4675837079</v>
      </c>
      <c r="E34">
        <v>3908223743.613636</v>
      </c>
    </row>
    <row r="35" spans="1:5" x14ac:dyDescent="0.3">
      <c r="A35" s="1428" t="s">
        <v>643</v>
      </c>
      <c r="C35">
        <v>6893544</v>
      </c>
      <c r="D35">
        <v>286550124</v>
      </c>
      <c r="E35">
        <v>235463124.30394357</v>
      </c>
    </row>
    <row r="36" spans="1:5" x14ac:dyDescent="0.3">
      <c r="A36" s="1429" t="s">
        <v>645</v>
      </c>
      <c r="C36">
        <v>25421623.5</v>
      </c>
      <c r="D36">
        <v>79264102.219999999</v>
      </c>
      <c r="E36">
        <v>86432430.953520507</v>
      </c>
    </row>
    <row r="37" spans="1:5" x14ac:dyDescent="0.3">
      <c r="A37" s="1429" t="s">
        <v>647</v>
      </c>
      <c r="C37">
        <v>6932754</v>
      </c>
      <c r="D37">
        <v>65841082</v>
      </c>
      <c r="E37">
        <v>35456487.000071324</v>
      </c>
    </row>
    <row r="38" spans="1:5" x14ac:dyDescent="0.3">
      <c r="A38" s="1429" t="s">
        <v>649</v>
      </c>
      <c r="C38">
        <v>1903493</v>
      </c>
      <c r="D38">
        <v>11368762</v>
      </c>
      <c r="E38">
        <v>10903004.500870455</v>
      </c>
    </row>
    <row r="39" spans="1:5" x14ac:dyDescent="0.3">
      <c r="A39" s="1429" t="s">
        <v>651</v>
      </c>
      <c r="C39">
        <v>569400</v>
      </c>
      <c r="D39">
        <v>1035910</v>
      </c>
      <c r="E39">
        <v>2234793.9629471311</v>
      </c>
    </row>
    <row r="40" spans="1:5" x14ac:dyDescent="0.3">
      <c r="A40" s="1429" t="s">
        <v>653</v>
      </c>
      <c r="C40">
        <v>620789</v>
      </c>
      <c r="D40">
        <v>740648</v>
      </c>
      <c r="E40">
        <v>923509.20775779244</v>
      </c>
    </row>
    <row r="41" spans="1:5" x14ac:dyDescent="0.3">
      <c r="A41" s="1429" t="s">
        <v>655</v>
      </c>
      <c r="C41">
        <v>37818</v>
      </c>
      <c r="D41">
        <v>113999</v>
      </c>
      <c r="E41">
        <v>275797.74447374081</v>
      </c>
    </row>
    <row r="42" spans="1:5" x14ac:dyDescent="0.3">
      <c r="A42" s="1429" t="s">
        <v>657</v>
      </c>
      <c r="C42">
        <v>14000</v>
      </c>
      <c r="D42">
        <v>132637</v>
      </c>
      <c r="E42">
        <v>108937.1071850657</v>
      </c>
    </row>
    <row r="43" spans="1:5" x14ac:dyDescent="0.3">
      <c r="A43" s="1429" t="s">
        <v>659</v>
      </c>
      <c r="C43">
        <v>42600</v>
      </c>
      <c r="D43">
        <v>184800</v>
      </c>
      <c r="E43">
        <v>2170477.5427270713</v>
      </c>
    </row>
    <row r="44" spans="1:5" x14ac:dyDescent="0.3">
      <c r="A44" s="1429" t="s">
        <v>661</v>
      </c>
      <c r="C44">
        <v>0</v>
      </c>
      <c r="D44">
        <v>0</v>
      </c>
      <c r="E44">
        <v>24140.414638092523</v>
      </c>
    </row>
    <row r="45" spans="1:5" x14ac:dyDescent="0.3">
      <c r="A45" s="1429" t="s">
        <v>342</v>
      </c>
      <c r="C45">
        <v>0</v>
      </c>
      <c r="D45">
        <v>0</v>
      </c>
      <c r="E45">
        <v>25588240.201645743</v>
      </c>
    </row>
    <row r="46" spans="1:5" ht="13.5" thickBot="1" x14ac:dyDescent="0.35">
      <c r="A46" s="1432" t="s">
        <v>664</v>
      </c>
      <c r="C46">
        <v>0</v>
      </c>
      <c r="D46">
        <v>0</v>
      </c>
      <c r="E46">
        <v>54435187.134181783</v>
      </c>
    </row>
    <row r="47" spans="1:5" ht="13.5" thickBot="1" x14ac:dyDescent="0.35">
      <c r="A47" s="1431" t="s">
        <v>338</v>
      </c>
      <c r="C47">
        <v>42436021.5</v>
      </c>
      <c r="D47">
        <v>445232064.22000003</v>
      </c>
      <c r="E47">
        <v>373992702.73813474</v>
      </c>
    </row>
    <row r="48" spans="1:5" ht="13.5" thickBot="1" x14ac:dyDescent="0.35">
      <c r="A48" s="1433" t="s">
        <v>306</v>
      </c>
      <c r="C48">
        <v>1086701118.499999</v>
      </c>
      <c r="D48">
        <v>9603478507.2199993</v>
      </c>
      <c r="E48">
        <v>9349816446.3517704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0"/>
  <sheetViews>
    <sheetView topLeftCell="A31" zoomScaleNormal="100" workbookViewId="0">
      <selection activeCell="D1" sqref="D1"/>
    </sheetView>
  </sheetViews>
  <sheetFormatPr defaultRowHeight="13" x14ac:dyDescent="0.3"/>
  <cols>
    <col min="3" max="3" width="43.33203125" bestFit="1" customWidth="1"/>
    <col min="4" max="4" width="27.6640625" bestFit="1" customWidth="1"/>
    <col min="5" max="5" width="15.6640625" bestFit="1" customWidth="1"/>
    <col min="6" max="7" width="16.88671875" bestFit="1" customWidth="1"/>
    <col min="8" max="8" width="19.109375" bestFit="1" customWidth="1"/>
  </cols>
  <sheetData>
    <row r="1" spans="2:8" ht="55.25" customHeight="1" x14ac:dyDescent="0.3">
      <c r="B1" s="1410" t="s">
        <v>678</v>
      </c>
      <c r="C1" s="1411" t="s">
        <v>335</v>
      </c>
      <c r="D1" s="1412" t="s">
        <v>579</v>
      </c>
      <c r="E1" s="1412" t="s">
        <v>687</v>
      </c>
      <c r="F1" s="1411" t="s">
        <v>547</v>
      </c>
      <c r="G1" s="1411" t="s">
        <v>666</v>
      </c>
      <c r="H1" s="1413" t="s">
        <v>580</v>
      </c>
    </row>
    <row r="2" spans="2:8" ht="13.75" customHeight="1" x14ac:dyDescent="0.3">
      <c r="B2" s="1451" t="s">
        <v>668</v>
      </c>
      <c r="C2" s="1383" t="s">
        <v>581</v>
      </c>
      <c r="D2" s="1384" t="s">
        <v>582</v>
      </c>
      <c r="E2" s="1385">
        <v>26182123</v>
      </c>
      <c r="F2" s="1386">
        <v>320123429</v>
      </c>
      <c r="G2" s="1387">
        <v>258069060.78902784</v>
      </c>
      <c r="H2" s="1388">
        <f t="shared" ref="H2:H31" si="0">IFERROR(F2/G2,0)</f>
        <v>1.2404564422455189</v>
      </c>
    </row>
    <row r="3" spans="2:8" x14ac:dyDescent="0.3">
      <c r="B3" s="1452"/>
      <c r="C3" s="1389" t="s">
        <v>583</v>
      </c>
      <c r="D3" s="1384" t="s">
        <v>584</v>
      </c>
      <c r="E3" s="1385">
        <v>11503387</v>
      </c>
      <c r="F3" s="1386">
        <v>212028482</v>
      </c>
      <c r="G3" s="1387">
        <v>350425288.98724264</v>
      </c>
      <c r="H3" s="1388">
        <f t="shared" si="0"/>
        <v>0.60506044701505257</v>
      </c>
    </row>
    <row r="4" spans="2:8" x14ac:dyDescent="0.3">
      <c r="B4" s="1452"/>
      <c r="C4" s="1383" t="s">
        <v>585</v>
      </c>
      <c r="D4" s="1384" t="s">
        <v>586</v>
      </c>
      <c r="E4" s="1385">
        <v>23549179</v>
      </c>
      <c r="F4" s="1386">
        <v>421187016</v>
      </c>
      <c r="G4" s="1387">
        <v>470959686.89020348</v>
      </c>
      <c r="H4" s="1388">
        <f t="shared" si="0"/>
        <v>0.8943164940106495</v>
      </c>
    </row>
    <row r="5" spans="2:8" x14ac:dyDescent="0.3">
      <c r="B5" s="1452"/>
      <c r="C5" s="1383" t="s">
        <v>587</v>
      </c>
      <c r="D5" s="1384" t="s">
        <v>588</v>
      </c>
      <c r="E5" s="1385">
        <v>29240091</v>
      </c>
      <c r="F5" s="1386">
        <v>435105268</v>
      </c>
      <c r="G5" s="1387">
        <v>382307170.77750152</v>
      </c>
      <c r="H5" s="1388">
        <f t="shared" si="0"/>
        <v>1.138103863223707</v>
      </c>
    </row>
    <row r="6" spans="2:8" x14ac:dyDescent="0.3">
      <c r="B6" s="1452"/>
      <c r="C6" s="1389" t="s">
        <v>589</v>
      </c>
      <c r="D6" s="1384" t="s">
        <v>590</v>
      </c>
      <c r="E6" s="1385">
        <v>23147138</v>
      </c>
      <c r="F6" s="1386">
        <v>333386148</v>
      </c>
      <c r="G6" s="1387">
        <v>192264661.37584239</v>
      </c>
      <c r="H6" s="1388">
        <f t="shared" si="0"/>
        <v>1.7339959700045491</v>
      </c>
    </row>
    <row r="7" spans="2:8" x14ac:dyDescent="0.3">
      <c r="B7" s="1452"/>
      <c r="C7" s="1383" t="s">
        <v>591</v>
      </c>
      <c r="D7" s="1384" t="s">
        <v>592</v>
      </c>
      <c r="E7" s="1385">
        <v>6795501</v>
      </c>
      <c r="F7" s="1386">
        <v>157734667</v>
      </c>
      <c r="G7" s="1387">
        <v>190160565.70680964</v>
      </c>
      <c r="H7" s="1388">
        <f t="shared" si="0"/>
        <v>0.82948147747517731</v>
      </c>
    </row>
    <row r="8" spans="2:8" x14ac:dyDescent="0.3">
      <c r="B8" s="1452"/>
      <c r="C8" s="1383" t="s">
        <v>593</v>
      </c>
      <c r="D8" s="1384" t="s">
        <v>594</v>
      </c>
      <c r="E8" s="1385">
        <v>2553531</v>
      </c>
      <c r="F8" s="1386">
        <v>119641562</v>
      </c>
      <c r="G8" s="1387">
        <v>195002813.63160944</v>
      </c>
      <c r="H8" s="1388">
        <f t="shared" si="0"/>
        <v>0.61353761913416016</v>
      </c>
    </row>
    <row r="9" spans="2:8" x14ac:dyDescent="0.3">
      <c r="B9" s="1452"/>
      <c r="C9" s="1383" t="s">
        <v>595</v>
      </c>
      <c r="D9" s="1384" t="s">
        <v>596</v>
      </c>
      <c r="E9" s="1385">
        <v>25505882</v>
      </c>
      <c r="F9" s="1386">
        <v>482410709</v>
      </c>
      <c r="G9" s="1387">
        <v>533980029.77445638</v>
      </c>
      <c r="H9" s="1388">
        <f t="shared" si="0"/>
        <v>0.90342462657969003</v>
      </c>
    </row>
    <row r="10" spans="2:8" x14ac:dyDescent="0.3">
      <c r="B10" s="1452"/>
      <c r="C10" s="1383" t="s">
        <v>597</v>
      </c>
      <c r="D10" s="1384" t="s">
        <v>598</v>
      </c>
      <c r="E10" s="1385">
        <v>9826147</v>
      </c>
      <c r="F10" s="1386">
        <v>45687474</v>
      </c>
      <c r="G10" s="1387">
        <v>96813433.630902231</v>
      </c>
      <c r="H10" s="1388">
        <f t="shared" si="0"/>
        <v>0.47191254649826664</v>
      </c>
    </row>
    <row r="11" spans="2:8" x14ac:dyDescent="0.3">
      <c r="B11" s="1452"/>
      <c r="C11" s="1383" t="s">
        <v>599</v>
      </c>
      <c r="D11" s="1384" t="s">
        <v>600</v>
      </c>
      <c r="E11" s="1385">
        <v>151899</v>
      </c>
      <c r="F11" s="1386">
        <v>1071196</v>
      </c>
      <c r="G11" s="1387">
        <v>2756420.6072683479</v>
      </c>
      <c r="H11" s="1388">
        <f t="shared" si="0"/>
        <v>0.38861848484784423</v>
      </c>
    </row>
    <row r="12" spans="2:8" ht="13.75" customHeight="1" x14ac:dyDescent="0.3">
      <c r="B12" s="1452"/>
      <c r="C12" s="1383" t="s">
        <v>601</v>
      </c>
      <c r="D12" s="1384" t="s">
        <v>602</v>
      </c>
      <c r="E12" s="1385">
        <v>21798663</v>
      </c>
      <c r="F12" s="1386">
        <v>361500542</v>
      </c>
      <c r="G12" s="1390">
        <v>565210714.33818126</v>
      </c>
      <c r="H12" s="1388">
        <f t="shared" si="0"/>
        <v>0.63958543748288565</v>
      </c>
    </row>
    <row r="13" spans="2:8" x14ac:dyDescent="0.3">
      <c r="B13" s="1452"/>
      <c r="C13" s="1389" t="s">
        <v>603</v>
      </c>
      <c r="D13" s="1384" t="s">
        <v>604</v>
      </c>
      <c r="E13" s="1385">
        <v>9401060</v>
      </c>
      <c r="F13" s="1386">
        <v>259284739</v>
      </c>
      <c r="G13" s="1390">
        <v>341442802.1021052</v>
      </c>
      <c r="H13" s="1388">
        <f t="shared" si="0"/>
        <v>0.7593797186635769</v>
      </c>
    </row>
    <row r="14" spans="2:8" x14ac:dyDescent="0.3">
      <c r="B14" s="1452"/>
      <c r="C14" s="1389" t="s">
        <v>605</v>
      </c>
      <c r="D14" s="1384" t="s">
        <v>606</v>
      </c>
      <c r="E14" s="1385">
        <v>9554172</v>
      </c>
      <c r="F14" s="1386">
        <v>189661414</v>
      </c>
      <c r="G14" s="1390">
        <v>193267658.08683363</v>
      </c>
      <c r="H14" s="1388">
        <f t="shared" si="0"/>
        <v>0.98134067477956721</v>
      </c>
    </row>
    <row r="15" spans="2:8" x14ac:dyDescent="0.3">
      <c r="B15" s="1452"/>
      <c r="C15" s="1383" t="s">
        <v>607</v>
      </c>
      <c r="D15" s="1384" t="s">
        <v>608</v>
      </c>
      <c r="E15" s="1385">
        <v>8223856</v>
      </c>
      <c r="F15" s="1386">
        <v>34908153</v>
      </c>
      <c r="G15" s="1390">
        <v>82560329.430103123</v>
      </c>
      <c r="H15" s="1388">
        <f t="shared" si="0"/>
        <v>0.42281993350757874</v>
      </c>
    </row>
    <row r="16" spans="2:8" x14ac:dyDescent="0.3">
      <c r="B16" s="1452"/>
      <c r="C16" s="1389" t="s">
        <v>609</v>
      </c>
      <c r="D16" s="1391" t="s">
        <v>610</v>
      </c>
      <c r="E16" s="1392">
        <v>2590162</v>
      </c>
      <c r="F16" s="1386">
        <v>55527455</v>
      </c>
      <c r="G16" s="1390">
        <v>99897158.469221339</v>
      </c>
      <c r="H16" s="1388">
        <f t="shared" si="0"/>
        <v>0.55584619073132302</v>
      </c>
    </row>
    <row r="17" spans="2:8" x14ac:dyDescent="0.3">
      <c r="B17" s="1452"/>
      <c r="C17" s="1383" t="s">
        <v>611</v>
      </c>
      <c r="D17" s="1384" t="s">
        <v>612</v>
      </c>
      <c r="E17" s="1385">
        <v>16745115</v>
      </c>
      <c r="F17" s="1386">
        <v>189778475</v>
      </c>
      <c r="G17" s="1390">
        <v>214087498.66108739</v>
      </c>
      <c r="H17" s="1388">
        <f t="shared" si="0"/>
        <v>0.88645285776555338</v>
      </c>
    </row>
    <row r="18" spans="2:8" x14ac:dyDescent="0.3">
      <c r="B18" s="1452"/>
      <c r="C18" s="1383" t="s">
        <v>613</v>
      </c>
      <c r="D18" s="1391" t="s">
        <v>614</v>
      </c>
      <c r="E18" s="1392">
        <v>20400102</v>
      </c>
      <c r="F18" s="1386">
        <v>407575835</v>
      </c>
      <c r="G18" s="1390">
        <v>460903851.45800167</v>
      </c>
      <c r="H18" s="1388">
        <f t="shared" si="0"/>
        <v>0.88429687387227007</v>
      </c>
    </row>
    <row r="19" spans="2:8" x14ac:dyDescent="0.3">
      <c r="B19" s="1452"/>
      <c r="C19" s="1383" t="s">
        <v>615</v>
      </c>
      <c r="D19" s="1384" t="s">
        <v>616</v>
      </c>
      <c r="E19" s="1385">
        <v>34137690</v>
      </c>
      <c r="F19" s="1386">
        <v>296830441</v>
      </c>
      <c r="G19" s="1390">
        <v>445841047.2044571</v>
      </c>
      <c r="H19" s="1388">
        <f t="shared" si="0"/>
        <v>0.66577638568993691</v>
      </c>
    </row>
    <row r="20" spans="2:8" x14ac:dyDescent="0.3">
      <c r="B20" s="1452"/>
      <c r="C20" s="1383" t="s">
        <v>617</v>
      </c>
      <c r="D20" s="1391" t="s">
        <v>618</v>
      </c>
      <c r="E20" s="1392">
        <v>30569996</v>
      </c>
      <c r="F20" s="1386">
        <v>270696353</v>
      </c>
      <c r="G20" s="1390">
        <v>333924130.92999041</v>
      </c>
      <c r="H20" s="1388">
        <f t="shared" si="0"/>
        <v>0.81065226477074648</v>
      </c>
    </row>
    <row r="21" spans="2:8" x14ac:dyDescent="0.3">
      <c r="B21" s="1452"/>
      <c r="C21" s="1383" t="s">
        <v>619</v>
      </c>
      <c r="D21" s="1384" t="s">
        <v>620</v>
      </c>
      <c r="E21" s="1385">
        <v>31152311</v>
      </c>
      <c r="F21" s="1386">
        <v>227430244</v>
      </c>
      <c r="G21" s="1390">
        <v>252047405.78546178</v>
      </c>
      <c r="H21" s="1388">
        <f t="shared" si="0"/>
        <v>0.90233122333179072</v>
      </c>
    </row>
    <row r="22" spans="2:8" x14ac:dyDescent="0.3">
      <c r="B22" s="1452"/>
      <c r="C22" s="1389" t="s">
        <v>621</v>
      </c>
      <c r="D22" s="1391" t="s">
        <v>622</v>
      </c>
      <c r="E22" s="1392">
        <v>3706815</v>
      </c>
      <c r="F22" s="1386">
        <v>7574582</v>
      </c>
      <c r="G22" s="1390">
        <v>39128271.363693185</v>
      </c>
      <c r="H22" s="1388">
        <f t="shared" si="0"/>
        <v>0.19358335382606232</v>
      </c>
    </row>
    <row r="23" spans="2:8" x14ac:dyDescent="0.3">
      <c r="B23" s="1399"/>
      <c r="C23" s="1400" t="s">
        <v>336</v>
      </c>
      <c r="D23" s="1400"/>
      <c r="E23" s="1401">
        <v>346734820</v>
      </c>
      <c r="F23" s="1402">
        <v>4829144184</v>
      </c>
      <c r="G23" s="1402">
        <v>5701050000</v>
      </c>
      <c r="H23" s="1403">
        <f t="shared" si="0"/>
        <v>0.84706224011366327</v>
      </c>
    </row>
    <row r="24" spans="2:8" x14ac:dyDescent="0.3">
      <c r="B24" s="1450" t="s">
        <v>15</v>
      </c>
      <c r="C24" s="1393" t="s">
        <v>623</v>
      </c>
      <c r="D24" s="1394" t="s">
        <v>400</v>
      </c>
      <c r="E24" s="1395">
        <v>163459154</v>
      </c>
      <c r="F24" s="1386">
        <v>1957798221</v>
      </c>
      <c r="G24" s="1396">
        <v>2209056332.0088286</v>
      </c>
      <c r="H24" s="1388">
        <f t="shared" si="0"/>
        <v>0.88625998016974772</v>
      </c>
    </row>
    <row r="25" spans="2:8" x14ac:dyDescent="0.3">
      <c r="B25" s="1450"/>
      <c r="C25" s="1393" t="s">
        <v>624</v>
      </c>
      <c r="D25" s="1397" t="s">
        <v>625</v>
      </c>
      <c r="E25" s="1398">
        <v>0</v>
      </c>
      <c r="F25" s="1386">
        <v>23801717</v>
      </c>
      <c r="G25" s="1396">
        <v>24468867.396984376</v>
      </c>
      <c r="H25" s="1388">
        <f t="shared" si="0"/>
        <v>0.97273472506264846</v>
      </c>
    </row>
    <row r="26" spans="2:8" x14ac:dyDescent="0.3">
      <c r="B26" s="1450"/>
      <c r="C26" s="1393" t="s">
        <v>626</v>
      </c>
      <c r="D26" s="1397" t="s">
        <v>627</v>
      </c>
      <c r="E26" s="1398">
        <v>5588850</v>
      </c>
      <c r="F26" s="1386">
        <v>224624356</v>
      </c>
      <c r="G26" s="1396">
        <v>14445346.694208751</v>
      </c>
      <c r="H26" s="1388">
        <f t="shared" si="0"/>
        <v>15.54994565066781</v>
      </c>
    </row>
    <row r="27" spans="2:8" x14ac:dyDescent="0.3">
      <c r="B27" s="1450"/>
      <c r="C27" s="1393" t="s">
        <v>628</v>
      </c>
      <c r="D27" s="1397" t="s">
        <v>629</v>
      </c>
      <c r="E27" s="1398">
        <v>2537540</v>
      </c>
      <c r="F27" s="1386">
        <v>4324896</v>
      </c>
      <c r="G27" s="1396">
        <v>16957367.099999998</v>
      </c>
      <c r="H27" s="1388">
        <f t="shared" si="0"/>
        <v>0.25504525404772305</v>
      </c>
    </row>
    <row r="28" spans="2:8" x14ac:dyDescent="0.3">
      <c r="B28" s="1450"/>
      <c r="C28" s="1393" t="s">
        <v>630</v>
      </c>
      <c r="D28" s="1397" t="s">
        <v>631</v>
      </c>
      <c r="E28" s="1398">
        <v>7680865</v>
      </c>
      <c r="F28" s="1386">
        <v>209626803</v>
      </c>
      <c r="G28" s="1396">
        <v>90000000</v>
      </c>
      <c r="H28" s="1388">
        <f t="shared" si="0"/>
        <v>2.3291867000000002</v>
      </c>
    </row>
    <row r="29" spans="2:8" x14ac:dyDescent="0.3">
      <c r="B29" s="1450"/>
      <c r="C29" s="1393" t="s">
        <v>623</v>
      </c>
      <c r="D29" s="1397" t="s">
        <v>632</v>
      </c>
      <c r="E29" s="1398">
        <v>30340487</v>
      </c>
      <c r="F29" s="1386">
        <v>920747525</v>
      </c>
      <c r="G29" s="1396">
        <v>427795153.65000004</v>
      </c>
      <c r="H29" s="1388">
        <f t="shared" si="0"/>
        <v>2.1523093872010253</v>
      </c>
    </row>
    <row r="30" spans="2:8" x14ac:dyDescent="0.3">
      <c r="B30" s="1450"/>
      <c r="C30" s="1393" t="s">
        <v>633</v>
      </c>
      <c r="D30" s="1397" t="s">
        <v>634</v>
      </c>
      <c r="E30" s="1398">
        <v>3231</v>
      </c>
      <c r="F30" s="1386">
        <v>232131666</v>
      </c>
      <c r="G30" s="1396">
        <v>180000000</v>
      </c>
      <c r="H30" s="1388">
        <f t="shared" si="0"/>
        <v>1.2896203666666666</v>
      </c>
    </row>
    <row r="31" spans="2:8" x14ac:dyDescent="0.3">
      <c r="B31" s="1450"/>
      <c r="C31" s="1393" t="s">
        <v>635</v>
      </c>
      <c r="D31" s="1397" t="s">
        <v>636</v>
      </c>
      <c r="E31" s="1398">
        <v>300596093</v>
      </c>
      <c r="F31" s="1386">
        <v>1598640432</v>
      </c>
      <c r="G31" s="1396">
        <v>1422025493.9940269</v>
      </c>
      <c r="H31" s="1388">
        <f t="shared" si="0"/>
        <v>1.1241995581316315</v>
      </c>
    </row>
    <row r="32" spans="2:8" x14ac:dyDescent="0.3">
      <c r="B32" s="1450"/>
      <c r="C32" s="1393" t="s">
        <v>637</v>
      </c>
      <c r="D32" s="1397" t="s">
        <v>638</v>
      </c>
      <c r="E32" s="1398">
        <v>0</v>
      </c>
      <c r="F32" s="1386">
        <v>0</v>
      </c>
      <c r="G32" s="1396">
        <v>450000</v>
      </c>
      <c r="H32" s="1388">
        <f t="shared" ref="H32:H48" si="1">IFERROR(F32/G32,0)</f>
        <v>0</v>
      </c>
    </row>
    <row r="33" spans="2:8" x14ac:dyDescent="0.3">
      <c r="B33" s="1450"/>
      <c r="C33" s="1393" t="s">
        <v>639</v>
      </c>
      <c r="D33" s="1397" t="s">
        <v>640</v>
      </c>
      <c r="E33" s="1398">
        <v>2116788</v>
      </c>
      <c r="F33" s="1386">
        <v>13446501</v>
      </c>
      <c r="G33" s="1396">
        <v>6750000</v>
      </c>
      <c r="H33" s="1388">
        <f t="shared" si="1"/>
        <v>1.9920742222222223</v>
      </c>
    </row>
    <row r="34" spans="2:8" x14ac:dyDescent="0.3">
      <c r="B34" s="1450"/>
      <c r="C34" s="1393" t="s">
        <v>641</v>
      </c>
      <c r="D34" s="1397" t="s">
        <v>642</v>
      </c>
      <c r="E34" s="1398">
        <v>237230</v>
      </c>
      <c r="F34" s="1386">
        <v>3255200</v>
      </c>
      <c r="G34" s="1396">
        <v>4803150.7212921903</v>
      </c>
      <c r="H34" s="1388">
        <f t="shared" si="1"/>
        <v>0.67772180988820907</v>
      </c>
    </row>
    <row r="35" spans="2:8" x14ac:dyDescent="0.3">
      <c r="B35" s="1399"/>
      <c r="C35" s="1400" t="s">
        <v>337</v>
      </c>
      <c r="D35" s="1400"/>
      <c r="E35" s="1401">
        <v>512560238</v>
      </c>
      <c r="F35" s="1402">
        <v>5188397317</v>
      </c>
      <c r="G35" s="1402">
        <v>4396751711.565341</v>
      </c>
      <c r="H35" s="1403">
        <f t="shared" si="1"/>
        <v>1.1800523789761181</v>
      </c>
    </row>
    <row r="36" spans="2:8" x14ac:dyDescent="0.3">
      <c r="B36" s="1450" t="s">
        <v>17</v>
      </c>
      <c r="C36" s="1393" t="s">
        <v>643</v>
      </c>
      <c r="D36" s="1397" t="s">
        <v>644</v>
      </c>
      <c r="E36" s="1398">
        <v>66160187</v>
      </c>
      <c r="F36" s="1386">
        <v>352710311</v>
      </c>
      <c r="G36" s="1396">
        <v>264896014.84193653</v>
      </c>
      <c r="H36" s="1388">
        <f t="shared" si="1"/>
        <v>1.3315047839072334</v>
      </c>
    </row>
    <row r="37" spans="2:8" x14ac:dyDescent="0.3">
      <c r="B37" s="1450"/>
      <c r="C37" s="1393" t="s">
        <v>645</v>
      </c>
      <c r="D37" s="1397" t="s">
        <v>646</v>
      </c>
      <c r="E37" s="1398">
        <v>62141419.219999999</v>
      </c>
      <c r="F37" s="1386">
        <v>141405521.44</v>
      </c>
      <c r="G37" s="1396">
        <v>97236484.822710574</v>
      </c>
      <c r="H37" s="1388">
        <f t="shared" si="1"/>
        <v>1.4542434529366419</v>
      </c>
    </row>
    <row r="38" spans="2:8" x14ac:dyDescent="0.3">
      <c r="B38" s="1450"/>
      <c r="C38" s="1393" t="s">
        <v>647</v>
      </c>
      <c r="D38" s="1397" t="s">
        <v>648</v>
      </c>
      <c r="E38" s="1398">
        <v>3557730</v>
      </c>
      <c r="F38" s="1386">
        <v>69398812</v>
      </c>
      <c r="G38" s="1396">
        <v>39888547.875080243</v>
      </c>
      <c r="H38" s="1388">
        <f t="shared" si="1"/>
        <v>1.7398179602159907</v>
      </c>
    </row>
    <row r="39" spans="2:8" x14ac:dyDescent="0.3">
      <c r="B39" s="1450"/>
      <c r="C39" s="1393" t="s">
        <v>649</v>
      </c>
      <c r="D39" s="1397" t="s">
        <v>650</v>
      </c>
      <c r="E39" s="1398">
        <v>1576914</v>
      </c>
      <c r="F39" s="1386">
        <v>12945676</v>
      </c>
      <c r="G39" s="1396">
        <v>12265880.063479261</v>
      </c>
      <c r="H39" s="1388">
        <f t="shared" si="1"/>
        <v>1.0554217009299462</v>
      </c>
    </row>
    <row r="40" spans="2:8" x14ac:dyDescent="0.3">
      <c r="B40" s="1450"/>
      <c r="C40" s="1393" t="s">
        <v>651</v>
      </c>
      <c r="D40" s="1397" t="s">
        <v>652</v>
      </c>
      <c r="E40" s="1398">
        <v>0</v>
      </c>
      <c r="F40" s="1386">
        <v>1035910</v>
      </c>
      <c r="G40" s="1396">
        <v>2514143.2083155224</v>
      </c>
      <c r="H40" s="1388">
        <f t="shared" si="1"/>
        <v>0.41203301250848806</v>
      </c>
    </row>
    <row r="41" spans="2:8" x14ac:dyDescent="0.3">
      <c r="B41" s="1450"/>
      <c r="C41" s="1393" t="s">
        <v>653</v>
      </c>
      <c r="D41" s="1397" t="s">
        <v>654</v>
      </c>
      <c r="E41" s="1398">
        <v>778</v>
      </c>
      <c r="F41" s="1386">
        <v>741426</v>
      </c>
      <c r="G41" s="1396">
        <v>1038947.8587275165</v>
      </c>
      <c r="H41" s="1388">
        <f t="shared" si="1"/>
        <v>0.71363157811219169</v>
      </c>
    </row>
    <row r="42" spans="2:8" x14ac:dyDescent="0.3">
      <c r="B42" s="1450"/>
      <c r="C42" s="1393" t="s">
        <v>655</v>
      </c>
      <c r="D42" s="1397" t="s">
        <v>656</v>
      </c>
      <c r="E42" s="1398">
        <v>26684</v>
      </c>
      <c r="F42" s="1386">
        <v>140683</v>
      </c>
      <c r="G42" s="1396">
        <v>310272.46253295842</v>
      </c>
      <c r="H42" s="1388">
        <f t="shared" si="1"/>
        <v>0.45341761512288919</v>
      </c>
    </row>
    <row r="43" spans="2:8" x14ac:dyDescent="0.3">
      <c r="B43" s="1450"/>
      <c r="C43" s="1393" t="s">
        <v>657</v>
      </c>
      <c r="D43" s="1397" t="s">
        <v>658</v>
      </c>
      <c r="E43" s="1398">
        <v>10503</v>
      </c>
      <c r="F43" s="1386">
        <v>143140</v>
      </c>
      <c r="G43" s="1396">
        <v>122554.24558319892</v>
      </c>
      <c r="H43" s="1388">
        <f t="shared" si="1"/>
        <v>1.1679725930247431</v>
      </c>
    </row>
    <row r="44" spans="2:8" x14ac:dyDescent="0.3">
      <c r="B44" s="1450"/>
      <c r="C44" s="1393" t="s">
        <v>659</v>
      </c>
      <c r="D44" s="1394" t="s">
        <v>660</v>
      </c>
      <c r="E44" s="1395">
        <v>78000</v>
      </c>
      <c r="F44" s="1386">
        <v>262800</v>
      </c>
      <c r="G44" s="1396">
        <v>2441787.2355679553</v>
      </c>
      <c r="H44" s="1388">
        <f t="shared" si="1"/>
        <v>0.10762608476773088</v>
      </c>
    </row>
    <row r="45" spans="2:8" x14ac:dyDescent="0.3">
      <c r="B45" s="1450"/>
      <c r="C45" s="1393" t="s">
        <v>661</v>
      </c>
      <c r="D45" s="1394" t="s">
        <v>662</v>
      </c>
      <c r="E45" s="1395">
        <v>0</v>
      </c>
      <c r="F45" s="1386">
        <v>0</v>
      </c>
      <c r="G45" s="1396">
        <v>27157.966467854087</v>
      </c>
      <c r="H45" s="1388">
        <f t="shared" si="1"/>
        <v>0</v>
      </c>
    </row>
    <row r="46" spans="2:8" x14ac:dyDescent="0.3">
      <c r="B46" s="1450"/>
      <c r="C46" s="1393" t="s">
        <v>342</v>
      </c>
      <c r="D46" s="1397" t="s">
        <v>663</v>
      </c>
      <c r="E46" s="1398">
        <v>0</v>
      </c>
      <c r="F46" s="1386">
        <v>0</v>
      </c>
      <c r="G46" s="1396">
        <v>28786770.22685146</v>
      </c>
      <c r="H46" s="1388">
        <f t="shared" si="1"/>
        <v>0</v>
      </c>
    </row>
    <row r="47" spans="2:8" x14ac:dyDescent="0.3">
      <c r="B47" s="1450"/>
      <c r="C47" s="1393" t="s">
        <v>664</v>
      </c>
      <c r="D47" s="1397" t="s">
        <v>665</v>
      </c>
      <c r="E47" s="1398">
        <v>0</v>
      </c>
      <c r="F47" s="1386">
        <v>0</v>
      </c>
      <c r="G47" s="1396">
        <v>61239585.525954507</v>
      </c>
      <c r="H47" s="1388">
        <f t="shared" si="1"/>
        <v>0</v>
      </c>
    </row>
    <row r="48" spans="2:8" x14ac:dyDescent="0.3">
      <c r="B48" s="1399"/>
      <c r="C48" s="1400" t="s">
        <v>338</v>
      </c>
      <c r="D48" s="1400"/>
      <c r="E48" s="1401">
        <v>133552215.22000003</v>
      </c>
      <c r="F48" s="1402">
        <v>578784279.44000006</v>
      </c>
      <c r="G48" s="1402">
        <v>420741790.58040154</v>
      </c>
      <c r="H48" s="1403">
        <f t="shared" si="1"/>
        <v>1.3756282175858578</v>
      </c>
    </row>
    <row r="49" spans="2:8" ht="16" thickBot="1" x14ac:dyDescent="0.4">
      <c r="B49" s="1404"/>
      <c r="C49" s="1405" t="s">
        <v>677</v>
      </c>
      <c r="D49" s="1406"/>
      <c r="E49" s="1407">
        <v>992847273.22000122</v>
      </c>
      <c r="F49" s="1408">
        <v>10596325780.440001</v>
      </c>
      <c r="G49" s="1408">
        <v>10518543502.145744</v>
      </c>
      <c r="H49" s="1409">
        <f>IFERROR(F49/G49,0)</f>
        <v>1.0073947764990836</v>
      </c>
    </row>
    <row r="50" spans="2:8" ht="13.5" thickBot="1" x14ac:dyDescent="0.35"/>
    <row r="51" spans="2:8" ht="39" x14ac:dyDescent="0.3">
      <c r="B51" s="1410" t="s">
        <v>678</v>
      </c>
      <c r="C51" s="1411" t="s">
        <v>335</v>
      </c>
      <c r="D51" s="1412" t="s">
        <v>579</v>
      </c>
      <c r="E51" s="1412" t="s">
        <v>687</v>
      </c>
      <c r="F51" s="1411" t="s">
        <v>547</v>
      </c>
      <c r="G51" s="1411" t="s">
        <v>666</v>
      </c>
      <c r="H51" s="1413" t="s">
        <v>580</v>
      </c>
    </row>
    <row r="52" spans="2:8" x14ac:dyDescent="0.3">
      <c r="B52" s="1450" t="s">
        <v>20</v>
      </c>
      <c r="C52" s="1393" t="s">
        <v>669</v>
      </c>
      <c r="D52" s="1397" t="s">
        <v>571</v>
      </c>
      <c r="E52" s="1398">
        <v>7106779</v>
      </c>
      <c r="F52" s="1386">
        <v>126985712</v>
      </c>
      <c r="G52" s="1396">
        <v>147342066</v>
      </c>
      <c r="H52" s="1388">
        <f>IFERROR(F52/G52,"-")</f>
        <v>0.86184289013566562</v>
      </c>
    </row>
    <row r="53" spans="2:8" x14ac:dyDescent="0.3">
      <c r="B53" s="1450"/>
      <c r="C53" s="1393" t="s">
        <v>670</v>
      </c>
      <c r="D53" s="1397" t="s">
        <v>572</v>
      </c>
      <c r="E53" s="1398">
        <v>27996482</v>
      </c>
      <c r="F53" s="1386">
        <v>242663162</v>
      </c>
      <c r="G53" s="1396">
        <v>277487800</v>
      </c>
      <c r="H53" s="1388">
        <f t="shared" ref="H53:H59" si="2">IFERROR(F53/G53,"-")</f>
        <v>0.87450029154434894</v>
      </c>
    </row>
    <row r="54" spans="2:8" x14ac:dyDescent="0.3">
      <c r="B54" s="1450"/>
      <c r="C54" s="1393" t="s">
        <v>671</v>
      </c>
      <c r="D54" s="1397" t="s">
        <v>573</v>
      </c>
      <c r="E54" s="1398">
        <v>4193219</v>
      </c>
      <c r="F54" s="1386">
        <v>68048292</v>
      </c>
      <c r="G54" s="1396">
        <v>103341833</v>
      </c>
      <c r="H54" s="1388">
        <f t="shared" si="2"/>
        <v>0.65847769508791276</v>
      </c>
    </row>
    <row r="55" spans="2:8" x14ac:dyDescent="0.3">
      <c r="B55" s="1450"/>
      <c r="C55" s="1393" t="s">
        <v>676</v>
      </c>
      <c r="D55" s="1397" t="s">
        <v>574</v>
      </c>
      <c r="E55" s="1398">
        <v>77819751</v>
      </c>
      <c r="F55" s="1386">
        <v>394777857</v>
      </c>
      <c r="G55" s="1396">
        <v>156746879</v>
      </c>
      <c r="H55" s="1388">
        <f t="shared" si="2"/>
        <v>2.5185691703628752</v>
      </c>
    </row>
    <row r="56" spans="2:8" x14ac:dyDescent="0.3">
      <c r="B56" s="1450"/>
      <c r="C56" s="1393" t="s">
        <v>672</v>
      </c>
      <c r="D56" s="1397" t="s">
        <v>575</v>
      </c>
      <c r="E56" s="1398">
        <v>339021292</v>
      </c>
      <c r="F56" s="1386">
        <v>3271384980</v>
      </c>
      <c r="G56" s="1396">
        <v>4004118468</v>
      </c>
      <c r="H56" s="1388">
        <f t="shared" si="2"/>
        <v>0.81700504271893082</v>
      </c>
    </row>
    <row r="57" spans="2:8" x14ac:dyDescent="0.3">
      <c r="B57" s="1450"/>
      <c r="C57" s="1393" t="s">
        <v>673</v>
      </c>
      <c r="D57" s="1394" t="s">
        <v>576</v>
      </c>
      <c r="E57" s="1395">
        <v>9726214</v>
      </c>
      <c r="F57" s="1386">
        <v>133935933</v>
      </c>
      <c r="G57" s="1396">
        <v>124066525</v>
      </c>
      <c r="H57" s="1388">
        <f t="shared" si="2"/>
        <v>1.079549322430043</v>
      </c>
    </row>
    <row r="58" spans="2:8" x14ac:dyDescent="0.3">
      <c r="B58" s="1450"/>
      <c r="C58" s="1393" t="s">
        <v>674</v>
      </c>
      <c r="D58" s="1394" t="s">
        <v>577</v>
      </c>
      <c r="E58" s="1395">
        <v>2503410</v>
      </c>
      <c r="F58" s="1386">
        <v>56584509</v>
      </c>
      <c r="G58" s="1396">
        <v>73219122</v>
      </c>
      <c r="H58" s="1388">
        <f t="shared" si="2"/>
        <v>0.77281053711624681</v>
      </c>
    </row>
    <row r="59" spans="2:8" x14ac:dyDescent="0.3">
      <c r="B59" s="1450"/>
      <c r="C59" s="1393" t="s">
        <v>675</v>
      </c>
      <c r="D59" s="1397" t="s">
        <v>578</v>
      </c>
      <c r="E59" s="1398">
        <v>53758202</v>
      </c>
      <c r="F59" s="1386">
        <v>304062433</v>
      </c>
      <c r="G59" s="1396">
        <v>338573258</v>
      </c>
      <c r="H59" s="1388">
        <f t="shared" si="2"/>
        <v>0.89806984401585555</v>
      </c>
    </row>
    <row r="60" spans="2:8" x14ac:dyDescent="0.3">
      <c r="B60" s="1450"/>
      <c r="C60" s="1399" t="s">
        <v>667</v>
      </c>
      <c r="D60" s="1399"/>
      <c r="E60" s="1401">
        <v>522125349</v>
      </c>
      <c r="F60" s="1401">
        <v>4598442878</v>
      </c>
      <c r="G60" s="1401">
        <v>5224895951</v>
      </c>
      <c r="H60" s="1403">
        <f>IFERROR(F60/G60,"-")</f>
        <v>0.88010228741873753</v>
      </c>
    </row>
  </sheetData>
  <mergeCells count="4">
    <mergeCell ref="B52:B60"/>
    <mergeCell ref="B24:B34"/>
    <mergeCell ref="B36:B47"/>
    <mergeCell ref="B2:B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election activeCell="K15" sqref="K15"/>
    </sheetView>
  </sheetViews>
  <sheetFormatPr defaultRowHeight="13" x14ac:dyDescent="0.3"/>
  <cols>
    <col min="2" max="2" width="19.6640625" bestFit="1" customWidth="1"/>
    <col min="3" max="3" width="17.44140625" bestFit="1" customWidth="1"/>
    <col min="6" max="6" width="13.77734375" customWidth="1"/>
  </cols>
  <sheetData>
    <row r="1" spans="1:7" x14ac:dyDescent="0.3">
      <c r="B1" t="s">
        <v>679</v>
      </c>
    </row>
    <row r="2" spans="1:7" x14ac:dyDescent="0.3">
      <c r="A2">
        <v>45702.335459722221</v>
      </c>
    </row>
    <row r="3" spans="1:7" x14ac:dyDescent="0.3">
      <c r="A3" t="s">
        <v>10</v>
      </c>
      <c r="B3">
        <v>371</v>
      </c>
      <c r="C3">
        <v>335.52877000000001</v>
      </c>
    </row>
    <row r="4" spans="1:7" ht="13.5" thickBot="1" x14ac:dyDescent="0.35">
      <c r="A4" t="s">
        <v>680</v>
      </c>
      <c r="B4">
        <v>2370.2624430000001</v>
      </c>
      <c r="C4" s="1438">
        <v>3253.0493940000001</v>
      </c>
    </row>
    <row r="5" spans="1:7" ht="16" thickBot="1" x14ac:dyDescent="0.35">
      <c r="A5" t="s">
        <v>681</v>
      </c>
      <c r="B5">
        <v>2741.2624430000001</v>
      </c>
      <c r="C5" s="1438">
        <v>3588.578164</v>
      </c>
      <c r="F5" s="501" t="s">
        <v>10</v>
      </c>
      <c r="G5">
        <f>B3</f>
        <v>371</v>
      </c>
    </row>
    <row r="6" spans="1:7" ht="15.5" x14ac:dyDescent="0.3">
      <c r="B6" t="s">
        <v>682</v>
      </c>
      <c r="F6" s="502" t="s">
        <v>13</v>
      </c>
      <c r="G6">
        <f>B9</f>
        <v>526.37903300000005</v>
      </c>
    </row>
    <row r="7" spans="1:7" ht="15.5" x14ac:dyDescent="0.3">
      <c r="A7">
        <v>45702.335459722221</v>
      </c>
      <c r="B7" t="s">
        <v>683</v>
      </c>
      <c r="C7" t="s">
        <v>684</v>
      </c>
      <c r="F7" s="503" t="s">
        <v>15</v>
      </c>
      <c r="G7">
        <f>B11</f>
        <v>725.19618400000002</v>
      </c>
    </row>
    <row r="8" spans="1:7" ht="16" thickBot="1" x14ac:dyDescent="0.35">
      <c r="A8" t="s">
        <v>632</v>
      </c>
      <c r="B8">
        <v>1277.113589</v>
      </c>
      <c r="C8" s="1438">
        <v>1739.9246130000001</v>
      </c>
      <c r="F8" s="504" t="s">
        <v>17</v>
      </c>
      <c r="G8">
        <f>B10</f>
        <v>25.538371999999999</v>
      </c>
    </row>
    <row r="9" spans="1:7" ht="31.5" thickBot="1" x14ac:dyDescent="0.35">
      <c r="A9" t="s">
        <v>13</v>
      </c>
      <c r="B9">
        <v>526.37903300000005</v>
      </c>
      <c r="C9" s="1438">
        <v>773.28055700000004</v>
      </c>
      <c r="F9" s="501" t="s">
        <v>19</v>
      </c>
    </row>
    <row r="10" spans="1:7" ht="15.5" x14ac:dyDescent="0.3">
      <c r="A10" t="s">
        <v>17</v>
      </c>
      <c r="B10">
        <v>25.538371999999999</v>
      </c>
      <c r="C10" s="1438">
        <v>86.644110999999995</v>
      </c>
      <c r="F10" s="574" t="s">
        <v>20</v>
      </c>
      <c r="G10">
        <f>B12</f>
        <v>633.89395300000001</v>
      </c>
    </row>
    <row r="11" spans="1:7" ht="15.5" x14ac:dyDescent="0.3">
      <c r="A11" t="s">
        <v>15</v>
      </c>
      <c r="B11">
        <v>725.19618400000002</v>
      </c>
      <c r="C11" s="1438">
        <v>879.99994500000003</v>
      </c>
      <c r="F11" s="575" t="s">
        <v>22</v>
      </c>
      <c r="G11">
        <f>B13</f>
        <v>315.04892999999998</v>
      </c>
    </row>
    <row r="12" spans="1:7" ht="15.5" x14ac:dyDescent="0.3">
      <c r="A12" t="s">
        <v>20</v>
      </c>
      <c r="B12">
        <v>633.89395300000001</v>
      </c>
      <c r="C12" s="1438">
        <v>744.68561499999998</v>
      </c>
      <c r="F12" s="575" t="s">
        <v>24</v>
      </c>
      <c r="G12">
        <f>B14</f>
        <v>8.0414139999999996</v>
      </c>
    </row>
    <row r="13" spans="1:7" ht="15.5" x14ac:dyDescent="0.3">
      <c r="A13" t="s">
        <v>22</v>
      </c>
      <c r="B13">
        <v>315.04892999999998</v>
      </c>
      <c r="C13" s="1438">
        <v>564.59509500000001</v>
      </c>
      <c r="F13" s="575" t="s">
        <v>26</v>
      </c>
      <c r="G13">
        <f>B15</f>
        <v>118.23641000000001</v>
      </c>
    </row>
    <row r="14" spans="1:7" ht="31.5" thickBot="1" x14ac:dyDescent="0.35">
      <c r="A14" t="s">
        <v>318</v>
      </c>
      <c r="B14">
        <v>8.0414139999999996</v>
      </c>
      <c r="C14" s="1438">
        <v>33.364206000000003</v>
      </c>
      <c r="F14" s="692" t="s">
        <v>27</v>
      </c>
      <c r="G14">
        <f>B16</f>
        <v>17.928146999999999</v>
      </c>
    </row>
    <row r="15" spans="1:7" ht="31.5" thickBot="1" x14ac:dyDescent="0.35">
      <c r="A15" t="s">
        <v>26</v>
      </c>
      <c r="B15">
        <v>118.23641000000001</v>
      </c>
      <c r="C15" s="1438">
        <v>124.223201</v>
      </c>
      <c r="F15" s="678" t="s">
        <v>406</v>
      </c>
    </row>
    <row r="16" spans="1:7" ht="16" thickBot="1" x14ac:dyDescent="0.35">
      <c r="A16" t="s">
        <v>27</v>
      </c>
      <c r="B16">
        <v>17.928146999999999</v>
      </c>
      <c r="C16" s="1438">
        <v>46.256664000000001</v>
      </c>
      <c r="F16" s="569" t="s">
        <v>28</v>
      </c>
    </row>
    <row r="17" spans="2:3" x14ac:dyDescent="0.3">
      <c r="B17">
        <v>2370.2624430000001</v>
      </c>
      <c r="C17" s="1438">
        <v>3253.0493940000001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D49" sqref="B2:D49"/>
    </sheetView>
  </sheetViews>
  <sheetFormatPr defaultRowHeight="13" x14ac:dyDescent="0.3"/>
  <cols>
    <col min="1" max="1" width="26.77734375" bestFit="1" customWidth="1"/>
    <col min="2" max="4" width="11.88671875" bestFit="1" customWidth="1"/>
  </cols>
  <sheetData>
    <row r="1" spans="1:6" ht="13.5" thickBot="1" x14ac:dyDescent="0.35">
      <c r="A1" s="1414" t="s">
        <v>335</v>
      </c>
    </row>
    <row r="2" spans="1:6" x14ac:dyDescent="0.3">
      <c r="A2" s="1415" t="s">
        <v>581</v>
      </c>
      <c r="B2">
        <v>23545579</v>
      </c>
      <c r="C2">
        <v>284417240</v>
      </c>
      <c r="D2">
        <v>200720380.61368832</v>
      </c>
      <c r="E2" t="s">
        <v>581</v>
      </c>
      <c r="F2" t="b">
        <f>E2=A2</f>
        <v>1</v>
      </c>
    </row>
    <row r="3" spans="1:6" x14ac:dyDescent="0.3">
      <c r="A3" s="1416" t="s">
        <v>583</v>
      </c>
      <c r="B3">
        <v>9470109</v>
      </c>
      <c r="C3">
        <v>188358908</v>
      </c>
      <c r="D3">
        <v>272553002.54563314</v>
      </c>
      <c r="E3" t="s">
        <v>583</v>
      </c>
      <c r="F3" t="b">
        <f t="shared" ref="F3:F49" si="0">E3=A3</f>
        <v>1</v>
      </c>
    </row>
    <row r="4" spans="1:6" x14ac:dyDescent="0.3">
      <c r="A4" s="1417" t="s">
        <v>585</v>
      </c>
      <c r="B4">
        <v>26876564</v>
      </c>
      <c r="C4">
        <v>339125959</v>
      </c>
      <c r="D4">
        <v>366301978.69238043</v>
      </c>
      <c r="E4" t="s">
        <v>585</v>
      </c>
      <c r="F4" t="b">
        <f t="shared" si="0"/>
        <v>1</v>
      </c>
    </row>
    <row r="5" spans="1:6" x14ac:dyDescent="0.3">
      <c r="A5" s="1418" t="s">
        <v>587</v>
      </c>
      <c r="B5">
        <v>40091474</v>
      </c>
      <c r="C5">
        <v>355309078</v>
      </c>
      <c r="D5">
        <v>297350021.71583456</v>
      </c>
      <c r="E5" t="s">
        <v>587</v>
      </c>
      <c r="F5" t="b">
        <f t="shared" si="0"/>
        <v>1</v>
      </c>
    </row>
    <row r="6" spans="1:6" x14ac:dyDescent="0.3">
      <c r="A6" s="1419" t="s">
        <v>589</v>
      </c>
      <c r="B6">
        <v>11130667</v>
      </c>
      <c r="C6">
        <v>289682043</v>
      </c>
      <c r="D6">
        <v>149539181.07009965</v>
      </c>
      <c r="E6" t="s">
        <v>589</v>
      </c>
      <c r="F6" t="b">
        <f t="shared" si="0"/>
        <v>1</v>
      </c>
    </row>
    <row r="7" spans="1:6" x14ac:dyDescent="0.3">
      <c r="A7" s="1420" t="s">
        <v>591</v>
      </c>
      <c r="B7">
        <v>17223132</v>
      </c>
      <c r="C7">
        <v>117179810</v>
      </c>
      <c r="D7">
        <v>147902662.21640748</v>
      </c>
      <c r="E7" t="s">
        <v>591</v>
      </c>
      <c r="F7" t="b">
        <f t="shared" si="0"/>
        <v>1</v>
      </c>
    </row>
    <row r="8" spans="1:6" x14ac:dyDescent="0.3">
      <c r="A8" s="1417" t="s">
        <v>593</v>
      </c>
      <c r="B8">
        <v>9264904</v>
      </c>
      <c r="C8">
        <v>104947966</v>
      </c>
      <c r="D8">
        <v>151668855.04680735</v>
      </c>
      <c r="E8" t="s">
        <v>593</v>
      </c>
      <c r="F8" t="b">
        <f t="shared" si="0"/>
        <v>1</v>
      </c>
    </row>
    <row r="9" spans="1:6" x14ac:dyDescent="0.3">
      <c r="A9" s="1417" t="s">
        <v>595</v>
      </c>
      <c r="B9">
        <v>80915038</v>
      </c>
      <c r="C9">
        <v>387065383</v>
      </c>
      <c r="D9">
        <v>415317800.93568826</v>
      </c>
      <c r="E9" t="s">
        <v>595</v>
      </c>
      <c r="F9" t="b">
        <f t="shared" si="0"/>
        <v>1</v>
      </c>
    </row>
    <row r="10" spans="1:6" x14ac:dyDescent="0.3">
      <c r="A10" s="1421" t="s">
        <v>597</v>
      </c>
      <c r="B10">
        <v>1413709</v>
      </c>
      <c r="C10">
        <v>27508778</v>
      </c>
      <c r="D10">
        <v>75299337.268479526</v>
      </c>
      <c r="E10" t="s">
        <v>597</v>
      </c>
      <c r="F10" t="b">
        <f t="shared" si="0"/>
        <v>1</v>
      </c>
    </row>
    <row r="11" spans="1:6" x14ac:dyDescent="0.3">
      <c r="A11" s="1422" t="s">
        <v>599</v>
      </c>
      <c r="B11">
        <v>0</v>
      </c>
      <c r="C11">
        <v>906397</v>
      </c>
      <c r="D11">
        <v>2143882.694542048</v>
      </c>
      <c r="E11" t="s">
        <v>599</v>
      </c>
      <c r="F11" t="b">
        <f t="shared" si="0"/>
        <v>1</v>
      </c>
    </row>
    <row r="12" spans="1:6" x14ac:dyDescent="0.3">
      <c r="A12" s="1423" t="s">
        <v>601</v>
      </c>
      <c r="B12">
        <v>30558626</v>
      </c>
      <c r="C12">
        <v>304779816</v>
      </c>
      <c r="D12">
        <v>439608333.37414098</v>
      </c>
      <c r="E12" t="s">
        <v>601</v>
      </c>
      <c r="F12" t="b">
        <f t="shared" si="0"/>
        <v>1</v>
      </c>
    </row>
    <row r="13" spans="1:6" x14ac:dyDescent="0.3">
      <c r="A13" s="1424" t="s">
        <v>603</v>
      </c>
      <c r="B13">
        <v>35028081</v>
      </c>
      <c r="C13">
        <v>236254613</v>
      </c>
      <c r="D13">
        <v>265566623.85719293</v>
      </c>
      <c r="E13" t="s">
        <v>603</v>
      </c>
      <c r="F13" t="b">
        <f t="shared" si="0"/>
        <v>1</v>
      </c>
    </row>
    <row r="14" spans="1:6" x14ac:dyDescent="0.3">
      <c r="A14" s="1424" t="s">
        <v>605</v>
      </c>
      <c r="B14">
        <v>21369679</v>
      </c>
      <c r="C14">
        <v>140067313</v>
      </c>
      <c r="D14">
        <v>150319289.6230928</v>
      </c>
      <c r="E14" t="s">
        <v>605</v>
      </c>
      <c r="F14" t="b">
        <f t="shared" si="0"/>
        <v>1</v>
      </c>
    </row>
    <row r="15" spans="1:6" x14ac:dyDescent="0.3">
      <c r="A15" s="1425" t="s">
        <v>607</v>
      </c>
      <c r="B15">
        <v>11609733</v>
      </c>
      <c r="C15">
        <v>26610457</v>
      </c>
      <c r="D15">
        <v>64213589.55674687</v>
      </c>
      <c r="E15" t="s">
        <v>607</v>
      </c>
      <c r="F15" t="b">
        <f t="shared" si="0"/>
        <v>1</v>
      </c>
    </row>
    <row r="16" spans="1:6" x14ac:dyDescent="0.3">
      <c r="A16" s="1426" t="s">
        <v>609</v>
      </c>
      <c r="B16">
        <v>3818191</v>
      </c>
      <c r="C16">
        <v>43372515</v>
      </c>
      <c r="D16">
        <v>77697789.920505479</v>
      </c>
      <c r="E16" t="s">
        <v>609</v>
      </c>
      <c r="F16" t="b">
        <f t="shared" si="0"/>
        <v>1</v>
      </c>
    </row>
    <row r="17" spans="1:6" x14ac:dyDescent="0.3">
      <c r="A17" s="1425" t="s">
        <v>611</v>
      </c>
      <c r="B17">
        <v>30158299</v>
      </c>
      <c r="C17">
        <v>151272732</v>
      </c>
      <c r="D17">
        <v>166512498.95862353</v>
      </c>
      <c r="E17" t="s">
        <v>611</v>
      </c>
      <c r="F17" t="b">
        <f t="shared" si="0"/>
        <v>1</v>
      </c>
    </row>
    <row r="18" spans="1:6" x14ac:dyDescent="0.3">
      <c r="A18" s="1423" t="s">
        <v>613</v>
      </c>
      <c r="B18">
        <v>79936286</v>
      </c>
      <c r="C18">
        <v>360869776</v>
      </c>
      <c r="D18">
        <v>358480773.35622352</v>
      </c>
      <c r="E18" t="s">
        <v>613</v>
      </c>
      <c r="F18" t="b">
        <f t="shared" si="0"/>
        <v>1</v>
      </c>
    </row>
    <row r="19" spans="1:6" x14ac:dyDescent="0.3">
      <c r="A19" s="1425" t="s">
        <v>615</v>
      </c>
      <c r="B19">
        <v>18356111</v>
      </c>
      <c r="C19">
        <v>238325448</v>
      </c>
      <c r="D19">
        <v>346765258.93679994</v>
      </c>
      <c r="E19" t="s">
        <v>615</v>
      </c>
      <c r="F19" t="b">
        <f t="shared" si="0"/>
        <v>1</v>
      </c>
    </row>
    <row r="20" spans="1:6" x14ac:dyDescent="0.3">
      <c r="A20" s="1423" t="s">
        <v>617</v>
      </c>
      <c r="B20">
        <v>14306254</v>
      </c>
      <c r="C20">
        <v>233470087</v>
      </c>
      <c r="D20">
        <v>259718768.50110364</v>
      </c>
      <c r="E20" t="s">
        <v>617</v>
      </c>
      <c r="F20" t="b">
        <f t="shared" si="0"/>
        <v>1</v>
      </c>
    </row>
    <row r="21" spans="1:6" x14ac:dyDescent="0.3">
      <c r="A21" s="1425" t="s">
        <v>619</v>
      </c>
      <c r="B21">
        <v>9979056</v>
      </c>
      <c r="C21">
        <v>187850535</v>
      </c>
      <c r="D21">
        <v>196036871.16647029</v>
      </c>
      <c r="E21" t="s">
        <v>619</v>
      </c>
      <c r="F21" t="b">
        <f t="shared" si="0"/>
        <v>1</v>
      </c>
    </row>
    <row r="22" spans="1:6" ht="13.5" thickBot="1" x14ac:dyDescent="0.35">
      <c r="A22" s="1424" t="s">
        <v>621</v>
      </c>
      <c r="B22">
        <v>0</v>
      </c>
      <c r="C22">
        <v>3867767</v>
      </c>
      <c r="D22">
        <v>30433099.949539147</v>
      </c>
      <c r="E22" t="s">
        <v>621</v>
      </c>
      <c r="F22" t="b">
        <f t="shared" si="0"/>
        <v>1</v>
      </c>
    </row>
    <row r="23" spans="1:6" ht="13.5" thickBot="1" x14ac:dyDescent="0.35">
      <c r="A23" s="1427" t="s">
        <v>336</v>
      </c>
      <c r="B23">
        <v>475051492</v>
      </c>
      <c r="C23">
        <v>4021242621</v>
      </c>
      <c r="D23">
        <v>4434150000</v>
      </c>
      <c r="E23" t="s">
        <v>336</v>
      </c>
      <c r="F23" t="b">
        <f t="shared" si="0"/>
        <v>1</v>
      </c>
    </row>
    <row r="24" spans="1:6" x14ac:dyDescent="0.3">
      <c r="A24" s="1428" t="s">
        <v>623</v>
      </c>
      <c r="B24">
        <v>216138287</v>
      </c>
      <c r="C24">
        <v>1641571587</v>
      </c>
      <c r="D24">
        <v>1718154924.8957555</v>
      </c>
      <c r="E24" t="s">
        <v>623</v>
      </c>
      <c r="F24" t="b">
        <f t="shared" si="0"/>
        <v>1</v>
      </c>
    </row>
    <row r="25" spans="1:6" x14ac:dyDescent="0.3">
      <c r="A25" s="1429" t="s">
        <v>624</v>
      </c>
      <c r="B25">
        <v>9000</v>
      </c>
      <c r="C25">
        <v>20277696</v>
      </c>
      <c r="D25">
        <v>19031341.308765627</v>
      </c>
      <c r="E25" t="s">
        <v>624</v>
      </c>
      <c r="F25" t="b">
        <f t="shared" si="0"/>
        <v>1</v>
      </c>
    </row>
    <row r="26" spans="1:6" x14ac:dyDescent="0.3">
      <c r="A26" s="1429" t="s">
        <v>626</v>
      </c>
      <c r="B26">
        <v>0</v>
      </c>
      <c r="C26">
        <v>11615312</v>
      </c>
      <c r="D26">
        <v>11235269.651051251</v>
      </c>
      <c r="E26" t="s">
        <v>626</v>
      </c>
      <c r="F26" t="b">
        <f t="shared" si="0"/>
        <v>1</v>
      </c>
    </row>
    <row r="27" spans="1:6" x14ac:dyDescent="0.3">
      <c r="A27" s="1429" t="s">
        <v>628</v>
      </c>
      <c r="B27">
        <v>0</v>
      </c>
      <c r="C27">
        <v>1515128</v>
      </c>
      <c r="D27">
        <v>13189063.299999999</v>
      </c>
      <c r="E27" t="s">
        <v>628</v>
      </c>
      <c r="F27" t="b">
        <f t="shared" si="0"/>
        <v>1</v>
      </c>
    </row>
    <row r="28" spans="1:6" x14ac:dyDescent="0.3">
      <c r="A28" s="1429" t="s">
        <v>630</v>
      </c>
      <c r="B28">
        <v>4204030</v>
      </c>
      <c r="C28">
        <v>174308209</v>
      </c>
      <c r="D28">
        <v>70000000</v>
      </c>
      <c r="E28" t="s">
        <v>630</v>
      </c>
      <c r="F28" t="b">
        <f t="shared" si="0"/>
        <v>1</v>
      </c>
    </row>
    <row r="29" spans="1:6" x14ac:dyDescent="0.3">
      <c r="A29" s="1429" t="s">
        <v>623</v>
      </c>
      <c r="B29">
        <v>36356418</v>
      </c>
      <c r="C29">
        <v>882389614</v>
      </c>
      <c r="D29">
        <v>332729563.94999999</v>
      </c>
      <c r="E29" t="s">
        <v>623</v>
      </c>
      <c r="F29" t="b">
        <f t="shared" si="0"/>
        <v>1</v>
      </c>
    </row>
    <row r="30" spans="1:6" x14ac:dyDescent="0.3">
      <c r="A30" s="1429" t="s">
        <v>633</v>
      </c>
      <c r="B30">
        <v>34632252</v>
      </c>
      <c r="C30">
        <v>225819321</v>
      </c>
      <c r="D30">
        <v>140000000</v>
      </c>
      <c r="E30" t="s">
        <v>633</v>
      </c>
      <c r="F30" t="b">
        <f t="shared" si="0"/>
        <v>1</v>
      </c>
    </row>
    <row r="31" spans="1:6" x14ac:dyDescent="0.3">
      <c r="A31" s="1429" t="s">
        <v>635</v>
      </c>
      <c r="B31">
        <v>210559565</v>
      </c>
      <c r="C31">
        <v>1123503857</v>
      </c>
      <c r="D31">
        <v>1106019828.6620209</v>
      </c>
      <c r="E31" t="s">
        <v>635</v>
      </c>
      <c r="F31" t="b">
        <f t="shared" si="0"/>
        <v>1</v>
      </c>
    </row>
    <row r="32" spans="1:6" x14ac:dyDescent="0.3">
      <c r="A32" s="1429" t="s">
        <v>637</v>
      </c>
      <c r="B32">
        <v>0</v>
      </c>
      <c r="C32">
        <v>0</v>
      </c>
      <c r="D32">
        <v>350000</v>
      </c>
      <c r="E32" t="s">
        <v>637</v>
      </c>
      <c r="F32" t="b">
        <f t="shared" si="0"/>
        <v>1</v>
      </c>
    </row>
    <row r="33" spans="1:6" x14ac:dyDescent="0.3">
      <c r="A33" s="1429" t="s">
        <v>639</v>
      </c>
      <c r="B33">
        <v>1383687</v>
      </c>
      <c r="C33">
        <v>9039800</v>
      </c>
      <c r="D33">
        <v>5250000</v>
      </c>
      <c r="E33" t="s">
        <v>639</v>
      </c>
      <c r="F33" t="b">
        <f t="shared" si="0"/>
        <v>1</v>
      </c>
    </row>
    <row r="34" spans="1:6" ht="13.5" thickBot="1" x14ac:dyDescent="0.35">
      <c r="A34" s="1430" t="s">
        <v>641</v>
      </c>
      <c r="B34">
        <v>219606</v>
      </c>
      <c r="C34">
        <v>2698201</v>
      </c>
      <c r="D34">
        <v>3735783.8943383698</v>
      </c>
      <c r="E34" t="s">
        <v>641</v>
      </c>
      <c r="F34" t="b">
        <f t="shared" si="0"/>
        <v>1</v>
      </c>
    </row>
    <row r="35" spans="1:6" ht="13.5" thickBot="1" x14ac:dyDescent="0.35">
      <c r="A35" s="1431" t="s">
        <v>337</v>
      </c>
      <c r="B35">
        <v>503502845</v>
      </c>
      <c r="C35">
        <v>4092738725</v>
      </c>
      <c r="D35">
        <v>3419695775.661932</v>
      </c>
      <c r="E35" t="s">
        <v>337</v>
      </c>
      <c r="F35" t="b">
        <f t="shared" si="0"/>
        <v>1</v>
      </c>
    </row>
    <row r="36" spans="1:6" x14ac:dyDescent="0.3">
      <c r="A36" s="1428" t="s">
        <v>643</v>
      </c>
      <c r="B36">
        <v>25167281</v>
      </c>
      <c r="C36">
        <v>279656580</v>
      </c>
      <c r="D36">
        <v>206030233.76595062</v>
      </c>
      <c r="E36" t="s">
        <v>643</v>
      </c>
      <c r="F36" t="b">
        <f t="shared" si="0"/>
        <v>1</v>
      </c>
    </row>
    <row r="37" spans="1:6" x14ac:dyDescent="0.3">
      <c r="A37" s="1429" t="s">
        <v>645</v>
      </c>
      <c r="B37">
        <v>15597780.560000002</v>
      </c>
      <c r="C37">
        <v>53842478.719999999</v>
      </c>
      <c r="D37">
        <v>75628377.08433044</v>
      </c>
      <c r="E37" t="s">
        <v>645</v>
      </c>
      <c r="F37" t="b">
        <f t="shared" si="0"/>
        <v>1</v>
      </c>
    </row>
    <row r="38" spans="1:6" x14ac:dyDescent="0.3">
      <c r="A38" s="1429" t="s">
        <v>647</v>
      </c>
      <c r="B38">
        <v>2145981</v>
      </c>
      <c r="C38">
        <v>58908328</v>
      </c>
      <c r="D38">
        <v>31024426.12506241</v>
      </c>
      <c r="E38" t="s">
        <v>647</v>
      </c>
      <c r="F38" t="b">
        <f t="shared" si="0"/>
        <v>1</v>
      </c>
    </row>
    <row r="39" spans="1:6" x14ac:dyDescent="0.3">
      <c r="A39" s="1429" t="s">
        <v>649</v>
      </c>
      <c r="B39">
        <v>796923</v>
      </c>
      <c r="C39">
        <v>9465269</v>
      </c>
      <c r="D39">
        <v>9540128.9382616486</v>
      </c>
      <c r="E39" t="s">
        <v>649</v>
      </c>
      <c r="F39" t="b">
        <f t="shared" si="0"/>
        <v>1</v>
      </c>
    </row>
    <row r="40" spans="1:6" x14ac:dyDescent="0.3">
      <c r="A40" s="1429" t="s">
        <v>651</v>
      </c>
      <c r="B40">
        <v>0</v>
      </c>
      <c r="C40">
        <v>466510</v>
      </c>
      <c r="D40">
        <v>1955444.7175787399</v>
      </c>
      <c r="E40" t="s">
        <v>651</v>
      </c>
      <c r="F40" t="b">
        <f t="shared" si="0"/>
        <v>1</v>
      </c>
    </row>
    <row r="41" spans="1:6" x14ac:dyDescent="0.3">
      <c r="A41" s="1429" t="s">
        <v>653</v>
      </c>
      <c r="B41">
        <v>19471</v>
      </c>
      <c r="C41">
        <v>119859</v>
      </c>
      <c r="D41">
        <v>808070.55678806838</v>
      </c>
      <c r="E41" t="s">
        <v>653</v>
      </c>
      <c r="F41" t="b">
        <f t="shared" si="0"/>
        <v>1</v>
      </c>
    </row>
    <row r="42" spans="1:6" x14ac:dyDescent="0.3">
      <c r="A42" s="1429" t="s">
        <v>655</v>
      </c>
      <c r="B42">
        <v>7345</v>
      </c>
      <c r="C42">
        <v>76181</v>
      </c>
      <c r="D42">
        <v>241323.02641452319</v>
      </c>
      <c r="E42" t="s">
        <v>655</v>
      </c>
      <c r="F42" t="b">
        <f t="shared" si="0"/>
        <v>1</v>
      </c>
    </row>
    <row r="43" spans="1:6" x14ac:dyDescent="0.3">
      <c r="A43" s="1429" t="s">
        <v>657</v>
      </c>
      <c r="B43">
        <v>39600</v>
      </c>
      <c r="C43">
        <v>118637</v>
      </c>
      <c r="D43">
        <v>95319.968786932484</v>
      </c>
      <c r="E43" t="s">
        <v>657</v>
      </c>
      <c r="F43" t="b">
        <f t="shared" si="0"/>
        <v>1</v>
      </c>
    </row>
    <row r="44" spans="1:6" x14ac:dyDescent="0.3">
      <c r="A44" s="1429" t="s">
        <v>659</v>
      </c>
      <c r="B44">
        <v>28200</v>
      </c>
      <c r="C44">
        <v>142200</v>
      </c>
      <c r="D44">
        <v>1899167.8498861874</v>
      </c>
      <c r="E44" t="s">
        <v>659</v>
      </c>
      <c r="F44" t="b">
        <f t="shared" si="0"/>
        <v>1</v>
      </c>
    </row>
    <row r="45" spans="1:6" x14ac:dyDescent="0.3">
      <c r="A45" s="1429" t="s">
        <v>661</v>
      </c>
      <c r="B45">
        <v>0</v>
      </c>
      <c r="C45">
        <v>0</v>
      </c>
      <c r="D45">
        <v>21122.86280833096</v>
      </c>
      <c r="E45" t="s">
        <v>661</v>
      </c>
      <c r="F45" t="b">
        <f t="shared" si="0"/>
        <v>1</v>
      </c>
    </row>
    <row r="46" spans="1:6" x14ac:dyDescent="0.3">
      <c r="A46" s="1429" t="s">
        <v>342</v>
      </c>
      <c r="B46">
        <v>0</v>
      </c>
      <c r="C46">
        <v>0</v>
      </c>
      <c r="D46">
        <v>22389710.176440027</v>
      </c>
      <c r="E46" t="s">
        <v>342</v>
      </c>
      <c r="F46" t="b">
        <f t="shared" si="0"/>
        <v>1</v>
      </c>
    </row>
    <row r="47" spans="1:6" ht="13.5" thickBot="1" x14ac:dyDescent="0.35">
      <c r="A47" s="1432" t="s">
        <v>664</v>
      </c>
      <c r="B47">
        <v>0</v>
      </c>
      <c r="C47">
        <v>0</v>
      </c>
      <c r="D47">
        <v>47630788.742409058</v>
      </c>
      <c r="E47" t="s">
        <v>664</v>
      </c>
      <c r="F47" t="b">
        <f t="shared" si="0"/>
        <v>1</v>
      </c>
    </row>
    <row r="48" spans="1:6" ht="13.5" thickBot="1" x14ac:dyDescent="0.35">
      <c r="A48" s="1431" t="s">
        <v>338</v>
      </c>
      <c r="B48">
        <v>43802581.560000062</v>
      </c>
      <c r="C48">
        <v>402796042.72000003</v>
      </c>
      <c r="D48">
        <v>327243614.89586794</v>
      </c>
      <c r="E48" t="s">
        <v>338</v>
      </c>
      <c r="F48" t="b">
        <f t="shared" si="0"/>
        <v>1</v>
      </c>
    </row>
    <row r="49" spans="1:6" ht="13.5" thickBot="1" x14ac:dyDescent="0.35">
      <c r="A49" s="1433" t="s">
        <v>306</v>
      </c>
      <c r="B49">
        <v>1022356918.5600004</v>
      </c>
      <c r="C49">
        <v>8516777388.7200003</v>
      </c>
      <c r="D49">
        <v>8181089390.5578003</v>
      </c>
      <c r="E49" t="s">
        <v>677</v>
      </c>
      <c r="F49" t="b">
        <f t="shared" si="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workbookViewId="0">
      <selection activeCell="I24" sqref="I24"/>
    </sheetView>
  </sheetViews>
  <sheetFormatPr defaultRowHeight="13" x14ac:dyDescent="0.3"/>
  <cols>
    <col min="1" max="1" width="13.33203125" bestFit="1" customWidth="1"/>
    <col min="2" max="2" width="16.109375" customWidth="1"/>
    <col min="3" max="5" width="12.88671875" bestFit="1" customWidth="1"/>
    <col min="6" max="7" width="14.109375" bestFit="1" customWidth="1"/>
    <col min="8" max="9" width="16.44140625" bestFit="1" customWidth="1"/>
    <col min="10" max="10" width="9.109375" customWidth="1"/>
  </cols>
  <sheetData>
    <row r="1" spans="1:3" x14ac:dyDescent="0.3">
      <c r="B1" t="s">
        <v>412</v>
      </c>
      <c r="C1" t="s">
        <v>413</v>
      </c>
    </row>
    <row r="2" spans="1:3" x14ac:dyDescent="0.3">
      <c r="A2" t="s">
        <v>10</v>
      </c>
      <c r="B2">
        <v>15051.087755</v>
      </c>
      <c r="C2">
        <v>18921.571397909371</v>
      </c>
    </row>
    <row r="3" spans="1:3" x14ac:dyDescent="0.3">
      <c r="A3" t="s">
        <v>406</v>
      </c>
      <c r="B3">
        <v>31173.373074064271</v>
      </c>
      <c r="C3">
        <v>34167.092239219586</v>
      </c>
    </row>
    <row r="4" spans="1:3" x14ac:dyDescent="0.3">
      <c r="A4" t="s">
        <v>175</v>
      </c>
      <c r="B4">
        <f>SUM(B2:B3)</f>
        <v>46224.460829064272</v>
      </c>
      <c r="C4">
        <f>SUM(C2:C3)</f>
        <v>53088.663637128957</v>
      </c>
    </row>
    <row r="22" spans="1:8" ht="14.5" x14ac:dyDescent="0.35">
      <c r="A22" s="566" t="s">
        <v>414</v>
      </c>
      <c r="B22" s="566" t="s">
        <v>415</v>
      </c>
      <c r="C22" s="566" t="s">
        <v>416</v>
      </c>
      <c r="D22" s="566" t="s">
        <v>417</v>
      </c>
      <c r="E22" s="566" t="s">
        <v>418</v>
      </c>
      <c r="F22" s="566" t="s">
        <v>419</v>
      </c>
      <c r="G22" s="566" t="s">
        <v>420</v>
      </c>
      <c r="H22" s="566" t="s">
        <v>421</v>
      </c>
    </row>
    <row r="23" spans="1:8" x14ac:dyDescent="0.3">
      <c r="A23" t="s">
        <v>10</v>
      </c>
      <c r="B23" s="12">
        <v>60185652</v>
      </c>
      <c r="C23" s="12"/>
      <c r="D23" s="12">
        <v>27503719</v>
      </c>
      <c r="E23" s="12"/>
      <c r="F23" s="12">
        <v>22483814</v>
      </c>
      <c r="G23" s="12">
        <v>133393732</v>
      </c>
      <c r="H23" s="12">
        <v>336532959</v>
      </c>
    </row>
    <row r="24" spans="1:8" x14ac:dyDescent="0.3">
      <c r="A24" t="s">
        <v>13</v>
      </c>
      <c r="B24" s="12">
        <v>171032721</v>
      </c>
      <c r="C24" s="12">
        <v>8065734</v>
      </c>
      <c r="D24" s="12">
        <v>30194175</v>
      </c>
      <c r="E24" s="12">
        <v>21634669</v>
      </c>
      <c r="F24" s="12">
        <v>66562718</v>
      </c>
      <c r="G24" s="12">
        <v>65764114</v>
      </c>
      <c r="H24" s="12">
        <v>545714149</v>
      </c>
    </row>
    <row r="25" spans="1:8" x14ac:dyDescent="0.3">
      <c r="A25" t="s">
        <v>15</v>
      </c>
      <c r="B25" s="12">
        <v>44238368</v>
      </c>
      <c r="C25" s="12">
        <v>803172</v>
      </c>
      <c r="D25" s="12">
        <v>976746</v>
      </c>
      <c r="E25" s="12">
        <v>9460476</v>
      </c>
      <c r="F25" s="12">
        <v>59698286</v>
      </c>
      <c r="G25" s="12">
        <v>42056011</v>
      </c>
      <c r="H25" s="12">
        <v>721963960</v>
      </c>
    </row>
    <row r="26" spans="1:8" x14ac:dyDescent="0.3">
      <c r="A26" t="s">
        <v>17</v>
      </c>
      <c r="B26" s="12">
        <v>28013302</v>
      </c>
      <c r="C26" s="12">
        <v>108</v>
      </c>
      <c r="D26" s="12">
        <v>2373957</v>
      </c>
      <c r="E26" s="12">
        <v>213119</v>
      </c>
      <c r="F26" s="12">
        <v>2267621</v>
      </c>
      <c r="G26" s="12">
        <v>4952907</v>
      </c>
      <c r="H26" s="12">
        <v>28801780</v>
      </c>
    </row>
    <row r="27" spans="1:8" x14ac:dyDescent="0.3">
      <c r="A27" t="s">
        <v>20</v>
      </c>
      <c r="B27" s="12">
        <v>57502084</v>
      </c>
      <c r="C27" s="12"/>
      <c r="D27" s="12">
        <v>3852222</v>
      </c>
      <c r="E27" s="12">
        <v>14227068</v>
      </c>
      <c r="F27" s="12">
        <v>13410054</v>
      </c>
      <c r="G27" s="12">
        <v>92069781</v>
      </c>
      <c r="H27" s="12">
        <v>680143234</v>
      </c>
    </row>
    <row r="28" spans="1:8" x14ac:dyDescent="0.3">
      <c r="A28" t="s">
        <v>22</v>
      </c>
      <c r="B28" s="12">
        <v>442218393</v>
      </c>
      <c r="C28" s="12">
        <v>1551192</v>
      </c>
      <c r="D28" s="12">
        <v>14333354</v>
      </c>
      <c r="E28" s="12">
        <v>13076133</v>
      </c>
      <c r="F28" s="12">
        <v>9602307</v>
      </c>
      <c r="G28" s="12">
        <v>27825860</v>
      </c>
      <c r="H28" s="12">
        <v>409835307</v>
      </c>
    </row>
    <row r="29" spans="1:8" x14ac:dyDescent="0.3">
      <c r="A29" t="s">
        <v>318</v>
      </c>
      <c r="B29" s="12">
        <v>18835606</v>
      </c>
      <c r="C29" s="12"/>
      <c r="D29" s="12"/>
      <c r="E29" s="12">
        <v>227705</v>
      </c>
      <c r="F29" s="12"/>
      <c r="G29" s="12">
        <v>1636056</v>
      </c>
      <c r="H29" s="12">
        <v>7570984</v>
      </c>
    </row>
    <row r="30" spans="1:8" x14ac:dyDescent="0.3">
      <c r="A30" t="s">
        <v>26</v>
      </c>
      <c r="B30" s="12">
        <v>8085205</v>
      </c>
      <c r="C30" s="12">
        <v>255070</v>
      </c>
      <c r="D30" s="12">
        <v>692577</v>
      </c>
      <c r="E30" s="12">
        <v>3354690</v>
      </c>
      <c r="F30" s="12">
        <v>49887</v>
      </c>
      <c r="G30" s="12">
        <v>385776</v>
      </c>
      <c r="H30" s="12">
        <v>53856333</v>
      </c>
    </row>
    <row r="31" spans="1:8" x14ac:dyDescent="0.3">
      <c r="A31" t="s">
        <v>27</v>
      </c>
      <c r="B31" s="12">
        <v>9626153</v>
      </c>
      <c r="C31" s="12"/>
      <c r="D31" s="12"/>
      <c r="E31" s="12"/>
      <c r="F31" s="12"/>
      <c r="G31" s="12">
        <v>1148176</v>
      </c>
      <c r="H31" s="12">
        <v>2969423</v>
      </c>
    </row>
    <row r="32" spans="1:8" ht="14.5" x14ac:dyDescent="0.35">
      <c r="A32" s="1023" t="s">
        <v>422</v>
      </c>
      <c r="B32" s="1024">
        <v>839737484</v>
      </c>
      <c r="C32" s="1024">
        <v>10675276</v>
      </c>
      <c r="D32" s="1024">
        <v>79926750</v>
      </c>
      <c r="E32" s="1024">
        <v>62193860</v>
      </c>
      <c r="F32" s="1024">
        <v>174074687</v>
      </c>
      <c r="G32" s="1024">
        <v>369232413</v>
      </c>
      <c r="H32" s="1024">
        <v>2787388129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5"/>
  <sheetViews>
    <sheetView topLeftCell="A172" zoomScale="80" zoomScaleNormal="80" workbookViewId="0">
      <selection activeCell="H193" sqref="H193"/>
    </sheetView>
  </sheetViews>
  <sheetFormatPr defaultColWidth="25.88671875" defaultRowHeight="20" x14ac:dyDescent="0.4"/>
  <cols>
    <col min="1" max="4" width="25.88671875" style="17"/>
    <col min="5" max="5" width="39.6640625" style="17" customWidth="1"/>
    <col min="6" max="9" width="25.88671875" style="17"/>
    <col min="10" max="10" width="29.88671875" style="17" customWidth="1"/>
    <col min="11" max="12" width="25.88671875" style="1051"/>
    <col min="13" max="13" width="25.88671875" style="713"/>
    <col min="14" max="16384" width="25.88671875" style="17"/>
  </cols>
  <sheetData>
    <row r="1" spans="1:13" ht="33" thickBot="1" x14ac:dyDescent="0.7">
      <c r="B1" s="1228" t="s">
        <v>481</v>
      </c>
    </row>
    <row r="2" spans="1:13" ht="20.5" thickBot="1" x14ac:dyDescent="0.45">
      <c r="A2" s="379" t="s">
        <v>260</v>
      </c>
      <c r="B2" s="380" t="s">
        <v>261</v>
      </c>
      <c r="C2" s="381" t="s">
        <v>262</v>
      </c>
      <c r="D2" s="382" t="s">
        <v>263</v>
      </c>
      <c r="E2" s="383" t="s">
        <v>264</v>
      </c>
      <c r="F2" s="382" t="s">
        <v>265</v>
      </c>
      <c r="G2" s="380" t="s">
        <v>266</v>
      </c>
      <c r="H2" s="380" t="s">
        <v>267</v>
      </c>
      <c r="I2" s="382" t="s">
        <v>268</v>
      </c>
      <c r="J2" s="384" t="s">
        <v>269</v>
      </c>
    </row>
    <row r="3" spans="1:13" x14ac:dyDescent="0.4">
      <c r="A3" s="385"/>
      <c r="B3" s="386"/>
      <c r="C3" s="387"/>
      <c r="D3" s="387"/>
      <c r="E3" s="388"/>
      <c r="F3" s="387"/>
      <c r="G3" s="387"/>
      <c r="H3" s="387"/>
      <c r="I3" s="387"/>
      <c r="J3" s="389"/>
    </row>
    <row r="4" spans="1:13" x14ac:dyDescent="0.4">
      <c r="A4" s="1325" t="s">
        <v>548</v>
      </c>
      <c r="B4" s="1326"/>
      <c r="C4" s="1326"/>
      <c r="D4" s="1327"/>
      <c r="E4" s="1327"/>
      <c r="F4" s="1327"/>
      <c r="G4" s="1327"/>
      <c r="H4" s="1327"/>
      <c r="I4" s="1327"/>
      <c r="J4" s="1328"/>
    </row>
    <row r="5" spans="1:13" x14ac:dyDescent="0.4">
      <c r="A5" s="1329" t="s">
        <v>549</v>
      </c>
      <c r="B5" s="1330">
        <v>135011198</v>
      </c>
      <c r="C5" s="1330">
        <v>30076506</v>
      </c>
      <c r="D5" s="1330">
        <v>13907929</v>
      </c>
      <c r="E5" s="1330">
        <v>267169859</v>
      </c>
      <c r="F5" s="1330">
        <v>1629580</v>
      </c>
      <c r="G5" s="1330">
        <v>2905735</v>
      </c>
      <c r="H5" s="1330">
        <v>529521</v>
      </c>
      <c r="I5" s="1330">
        <v>874529</v>
      </c>
      <c r="J5" s="1331">
        <v>452104857</v>
      </c>
    </row>
    <row r="6" spans="1:13" s="402" customFormat="1" x14ac:dyDescent="0.4">
      <c r="A6" s="1329" t="s">
        <v>550</v>
      </c>
      <c r="B6" s="1330">
        <v>407344</v>
      </c>
      <c r="C6" s="1330"/>
      <c r="D6" s="1330">
        <v>540904</v>
      </c>
      <c r="E6" s="1330">
        <v>7422165</v>
      </c>
      <c r="F6" s="1330"/>
      <c r="G6" s="1330"/>
      <c r="H6" s="1330"/>
      <c r="I6" s="1330"/>
      <c r="J6" s="1331">
        <v>8370413</v>
      </c>
      <c r="K6" s="1052"/>
      <c r="L6" s="1052"/>
      <c r="M6" s="754"/>
    </row>
    <row r="7" spans="1:13" x14ac:dyDescent="0.4">
      <c r="A7" s="1329" t="s">
        <v>551</v>
      </c>
      <c r="B7" s="1332">
        <v>29320095</v>
      </c>
      <c r="C7" s="1332">
        <v>28081868</v>
      </c>
      <c r="D7" s="1332">
        <v>1093009</v>
      </c>
      <c r="E7" s="1332">
        <v>58679787</v>
      </c>
      <c r="F7" s="1332">
        <v>1872954</v>
      </c>
      <c r="G7" s="1332">
        <v>77634</v>
      </c>
      <c r="H7" s="1332">
        <v>361671</v>
      </c>
      <c r="I7" s="1332"/>
      <c r="J7" s="1331">
        <v>119487018</v>
      </c>
    </row>
    <row r="8" spans="1:13" x14ac:dyDescent="0.4">
      <c r="A8" s="1329" t="s">
        <v>552</v>
      </c>
      <c r="B8" s="1333"/>
      <c r="C8" s="1333"/>
      <c r="D8" s="1333"/>
      <c r="E8" s="1333"/>
      <c r="F8" s="1333"/>
      <c r="G8" s="1333"/>
      <c r="H8" s="1333"/>
      <c r="I8" s="1333"/>
      <c r="J8" s="1331">
        <v>0</v>
      </c>
    </row>
    <row r="9" spans="1:13" x14ac:dyDescent="0.4">
      <c r="A9" s="1329" t="s">
        <v>553</v>
      </c>
      <c r="B9" s="1330">
        <v>234107</v>
      </c>
      <c r="C9" s="1330">
        <v>367660</v>
      </c>
      <c r="D9" s="1330"/>
      <c r="E9" s="1330">
        <v>47535786</v>
      </c>
      <c r="F9" s="1330">
        <v>51147</v>
      </c>
      <c r="G9" s="1330"/>
      <c r="H9" s="1330"/>
      <c r="I9" s="1330"/>
      <c r="J9" s="1331">
        <v>48188700</v>
      </c>
    </row>
    <row r="10" spans="1:13" x14ac:dyDescent="0.4">
      <c r="A10" s="1329" t="s">
        <v>554</v>
      </c>
      <c r="B10" s="1330">
        <v>253125583</v>
      </c>
      <c r="C10" s="1330">
        <v>44631616</v>
      </c>
      <c r="D10" s="1330">
        <v>44399484</v>
      </c>
      <c r="E10" s="1330">
        <v>455249405</v>
      </c>
      <c r="F10" s="1330">
        <v>12324167</v>
      </c>
      <c r="G10" s="1330">
        <v>2268475</v>
      </c>
      <c r="H10" s="1330">
        <v>230719</v>
      </c>
      <c r="I10" s="1330">
        <v>139197</v>
      </c>
      <c r="J10" s="1331">
        <v>812368646</v>
      </c>
    </row>
    <row r="11" spans="1:13" x14ac:dyDescent="0.4">
      <c r="A11" s="1329" t="s">
        <v>555</v>
      </c>
      <c r="B11" s="1330">
        <v>1171427</v>
      </c>
      <c r="C11" s="1330">
        <v>2144760</v>
      </c>
      <c r="D11" s="1330">
        <v>330624</v>
      </c>
      <c r="E11" s="1330">
        <v>54217391</v>
      </c>
      <c r="F11" s="1330">
        <v>65463</v>
      </c>
      <c r="G11" s="1330"/>
      <c r="H11" s="1330"/>
      <c r="I11" s="1330"/>
      <c r="J11" s="1331">
        <v>57929665</v>
      </c>
    </row>
    <row r="12" spans="1:13" x14ac:dyDescent="0.4">
      <c r="A12" s="1334" t="s">
        <v>290</v>
      </c>
      <c r="B12" s="1331">
        <v>844936</v>
      </c>
      <c r="C12" s="1331">
        <v>49006</v>
      </c>
      <c r="D12" s="1331"/>
      <c r="E12" s="1331"/>
      <c r="F12" s="1331"/>
      <c r="G12" s="1331"/>
      <c r="H12" s="1331"/>
      <c r="I12" s="1331"/>
      <c r="J12" s="1331">
        <v>893942</v>
      </c>
    </row>
    <row r="13" spans="1:13" s="402" customFormat="1" x14ac:dyDescent="0.4">
      <c r="A13" s="1334" t="s">
        <v>291</v>
      </c>
      <c r="B13" s="1331"/>
      <c r="C13" s="1331"/>
      <c r="D13" s="1331"/>
      <c r="E13" s="1331"/>
      <c r="F13" s="1331"/>
      <c r="G13" s="1331"/>
      <c r="H13" s="1331"/>
      <c r="I13" s="1331"/>
      <c r="J13" s="1331">
        <v>0</v>
      </c>
      <c r="K13" s="1052"/>
      <c r="L13" s="1052"/>
      <c r="M13" s="754"/>
    </row>
    <row r="14" spans="1:13" x14ac:dyDescent="0.4">
      <c r="A14" s="1329" t="s">
        <v>556</v>
      </c>
      <c r="B14" s="1330"/>
      <c r="C14" s="1330"/>
      <c r="D14" s="1330">
        <v>4452972.92</v>
      </c>
      <c r="E14" s="1330">
        <v>61835284.219999999</v>
      </c>
      <c r="F14" s="1330">
        <v>1669800</v>
      </c>
      <c r="G14" s="1330"/>
      <c r="H14" s="1330"/>
      <c r="I14" s="1330">
        <v>182400</v>
      </c>
      <c r="J14" s="1331">
        <v>68140457.140000001</v>
      </c>
    </row>
    <row r="15" spans="1:13" x14ac:dyDescent="0.4">
      <c r="A15" s="1329" t="s">
        <v>287</v>
      </c>
      <c r="B15" s="1330"/>
      <c r="C15" s="1330">
        <v>2790145</v>
      </c>
      <c r="D15" s="1330"/>
      <c r="E15" s="1330">
        <v>2691737</v>
      </c>
      <c r="F15" s="1330"/>
      <c r="G15" s="1330"/>
      <c r="H15" s="1330"/>
      <c r="I15" s="1330"/>
      <c r="J15" s="1331">
        <v>5481882</v>
      </c>
    </row>
    <row r="16" spans="1:13" ht="20.5" thickBot="1" x14ac:dyDescent="0.45">
      <c r="A16" s="1329" t="s">
        <v>258</v>
      </c>
      <c r="B16" s="1335"/>
      <c r="C16" s="1335"/>
      <c r="D16" s="1335"/>
      <c r="E16" s="1335"/>
      <c r="F16" s="1335"/>
      <c r="G16" s="1335"/>
      <c r="H16" s="1335"/>
      <c r="I16" s="1335"/>
      <c r="J16" s="1331">
        <v>0</v>
      </c>
    </row>
    <row r="17" spans="1:13" ht="20.5" thickBot="1" x14ac:dyDescent="0.45">
      <c r="A17" s="1336" t="s">
        <v>557</v>
      </c>
      <c r="B17" s="1337">
        <v>420114690</v>
      </c>
      <c r="C17" s="1337">
        <v>108141561</v>
      </c>
      <c r="D17" s="1337">
        <v>64724922.920000002</v>
      </c>
      <c r="E17" s="1337">
        <v>954801414.22000003</v>
      </c>
      <c r="F17" s="1337">
        <v>17613111</v>
      </c>
      <c r="G17" s="1337">
        <v>5251844</v>
      </c>
      <c r="H17" s="1337">
        <v>1121911</v>
      </c>
      <c r="I17" s="1337">
        <v>1196126</v>
      </c>
      <c r="J17" s="1331">
        <v>1572965580.1399999</v>
      </c>
    </row>
    <row r="18" spans="1:13" s="402" customFormat="1" x14ac:dyDescent="0.4">
      <c r="A18" s="1338" t="s">
        <v>293</v>
      </c>
      <c r="B18" s="1339"/>
      <c r="C18" s="1339"/>
      <c r="D18" s="1339"/>
      <c r="E18" s="1339"/>
      <c r="F18" s="1339"/>
      <c r="G18" s="1339"/>
      <c r="H18" s="1339"/>
      <c r="I18" s="1339"/>
      <c r="J18" s="1331">
        <v>0</v>
      </c>
      <c r="K18" s="1052"/>
      <c r="L18" s="1052"/>
      <c r="M18" s="754"/>
    </row>
    <row r="19" spans="1:13" x14ac:dyDescent="0.4">
      <c r="A19" s="1340" t="s">
        <v>558</v>
      </c>
      <c r="B19" s="1341">
        <v>37912249</v>
      </c>
      <c r="C19" s="1341">
        <v>3047938</v>
      </c>
      <c r="D19" s="1341">
        <v>6243089</v>
      </c>
      <c r="E19" s="1341">
        <v>55654046</v>
      </c>
      <c r="F19" s="1341">
        <v>260806</v>
      </c>
      <c r="G19" s="1341">
        <v>228736</v>
      </c>
      <c r="H19" s="1341">
        <v>16013</v>
      </c>
      <c r="I19" s="1341">
        <v>53494</v>
      </c>
      <c r="J19" s="1331">
        <v>103416371</v>
      </c>
    </row>
    <row r="20" spans="1:13" x14ac:dyDescent="0.4">
      <c r="A20" s="1340" t="s">
        <v>559</v>
      </c>
      <c r="B20" s="1341">
        <v>65188</v>
      </c>
      <c r="C20" s="1341">
        <v>17026</v>
      </c>
      <c r="D20" s="1341">
        <v>30511</v>
      </c>
      <c r="E20" s="1341">
        <v>5068189</v>
      </c>
      <c r="F20" s="1341">
        <v>7160</v>
      </c>
      <c r="G20" s="1341"/>
      <c r="H20" s="1341"/>
      <c r="I20" s="1341"/>
      <c r="J20" s="1331">
        <v>5188074</v>
      </c>
    </row>
    <row r="21" spans="1:13" s="402" customFormat="1" x14ac:dyDescent="0.4">
      <c r="A21" s="1340" t="s">
        <v>560</v>
      </c>
      <c r="B21" s="1341">
        <v>1978389</v>
      </c>
      <c r="C21" s="1341">
        <v>184422</v>
      </c>
      <c r="D21" s="1341">
        <v>10111</v>
      </c>
      <c r="E21" s="1341">
        <v>2969118</v>
      </c>
      <c r="F21" s="1341">
        <v>174</v>
      </c>
      <c r="G21" s="1341">
        <v>1593</v>
      </c>
      <c r="H21" s="1341"/>
      <c r="I21" s="1341"/>
      <c r="J21" s="1331">
        <v>5143807</v>
      </c>
      <c r="K21" s="1052"/>
      <c r="L21" s="1052"/>
      <c r="M21" s="754"/>
    </row>
    <row r="22" spans="1:13" x14ac:dyDescent="0.4">
      <c r="A22" s="1329" t="s">
        <v>561</v>
      </c>
      <c r="B22" s="1330">
        <v>47098732</v>
      </c>
      <c r="C22" s="1330">
        <v>4096528</v>
      </c>
      <c r="D22" s="1330">
        <v>7803701</v>
      </c>
      <c r="E22" s="1330">
        <v>69292624</v>
      </c>
      <c r="F22" s="1330">
        <v>326007</v>
      </c>
      <c r="G22" s="1330">
        <v>285919</v>
      </c>
      <c r="H22" s="1330">
        <v>20017</v>
      </c>
      <c r="I22" s="1330">
        <v>70996</v>
      </c>
      <c r="J22" s="1331">
        <v>128994524</v>
      </c>
    </row>
    <row r="23" spans="1:13" x14ac:dyDescent="0.4">
      <c r="A23" s="1329" t="s">
        <v>562</v>
      </c>
      <c r="B23" s="1330">
        <v>81484</v>
      </c>
      <c r="C23" s="1330">
        <v>21282</v>
      </c>
      <c r="D23" s="1330">
        <v>38138</v>
      </c>
      <c r="E23" s="1330">
        <v>6335355</v>
      </c>
      <c r="F23" s="1330">
        <v>8950</v>
      </c>
      <c r="G23" s="1330"/>
      <c r="H23" s="1330"/>
      <c r="I23" s="1330"/>
      <c r="J23" s="1331">
        <v>6485209</v>
      </c>
    </row>
    <row r="24" spans="1:13" s="402" customFormat="1" x14ac:dyDescent="0.4">
      <c r="A24" s="1342" t="s">
        <v>563</v>
      </c>
      <c r="B24" s="1343"/>
      <c r="C24" s="1343"/>
      <c r="D24" s="1343"/>
      <c r="E24" s="1343">
        <v>2160933</v>
      </c>
      <c r="F24" s="1343">
        <v>3374</v>
      </c>
      <c r="G24" s="1343"/>
      <c r="H24" s="1343"/>
      <c r="I24" s="1343"/>
      <c r="J24" s="1331">
        <v>2164307</v>
      </c>
      <c r="K24" s="1052"/>
      <c r="L24" s="1052"/>
      <c r="M24" s="754"/>
    </row>
    <row r="25" spans="1:13" x14ac:dyDescent="0.4">
      <c r="A25" s="1344" t="s">
        <v>297</v>
      </c>
      <c r="B25" s="1345"/>
      <c r="C25" s="1345">
        <v>2241</v>
      </c>
      <c r="D25" s="1345"/>
      <c r="E25" s="1345"/>
      <c r="F25" s="1345"/>
      <c r="G25" s="1345"/>
      <c r="H25" s="1345"/>
      <c r="I25" s="1345"/>
      <c r="J25" s="1331">
        <v>2241</v>
      </c>
    </row>
    <row r="26" spans="1:13" s="402" customFormat="1" x14ac:dyDescent="0.4">
      <c r="A26" s="1329" t="s">
        <v>564</v>
      </c>
      <c r="B26" s="1330">
        <v>9984</v>
      </c>
      <c r="C26" s="1330">
        <v>3968</v>
      </c>
      <c r="D26" s="1330"/>
      <c r="E26" s="1330">
        <v>15585134</v>
      </c>
      <c r="F26" s="1330">
        <v>24289</v>
      </c>
      <c r="G26" s="1330"/>
      <c r="H26" s="1330"/>
      <c r="I26" s="1330"/>
      <c r="J26" s="1331">
        <v>15623375</v>
      </c>
      <c r="K26" s="1052"/>
      <c r="L26" s="1052"/>
      <c r="M26" s="754"/>
    </row>
    <row r="27" spans="1:13" x14ac:dyDescent="0.4">
      <c r="A27" s="1329" t="s">
        <v>565</v>
      </c>
      <c r="B27" s="1330">
        <v>29785</v>
      </c>
      <c r="C27" s="1330">
        <v>650877</v>
      </c>
      <c r="D27" s="1330"/>
      <c r="E27" s="1330">
        <v>1306993</v>
      </c>
      <c r="F27" s="1330">
        <v>3490465</v>
      </c>
      <c r="G27" s="1330">
        <v>17669</v>
      </c>
      <c r="H27" s="1330">
        <v>20812</v>
      </c>
      <c r="I27" s="1330">
        <v>10400</v>
      </c>
      <c r="J27" s="1331">
        <v>5527001</v>
      </c>
    </row>
    <row r="28" spans="1:13" x14ac:dyDescent="0.4">
      <c r="A28" s="1329" t="s">
        <v>300</v>
      </c>
      <c r="B28" s="1330"/>
      <c r="C28" s="1330"/>
      <c r="D28" s="1330"/>
      <c r="E28" s="1330"/>
      <c r="F28" s="1330"/>
      <c r="G28" s="1330"/>
      <c r="H28" s="1330"/>
      <c r="I28" s="1330"/>
      <c r="J28" s="1331">
        <v>0</v>
      </c>
    </row>
    <row r="29" spans="1:13" x14ac:dyDescent="0.4">
      <c r="A29" s="1329" t="s">
        <v>566</v>
      </c>
      <c r="B29" s="1330"/>
      <c r="C29" s="1330">
        <v>42011</v>
      </c>
      <c r="D29" s="1330">
        <v>473000</v>
      </c>
      <c r="E29" s="1330">
        <v>8000</v>
      </c>
      <c r="F29" s="1330"/>
      <c r="G29" s="1330">
        <v>1500</v>
      </c>
      <c r="H29" s="1330">
        <v>7500</v>
      </c>
      <c r="I29" s="1330"/>
      <c r="J29" s="1331">
        <v>532011</v>
      </c>
    </row>
    <row r="30" spans="1:13" x14ac:dyDescent="0.4">
      <c r="A30" s="1329" t="s">
        <v>302</v>
      </c>
      <c r="B30" s="1330"/>
      <c r="C30" s="1330"/>
      <c r="D30" s="1330"/>
      <c r="E30" s="1330"/>
      <c r="F30" s="1330"/>
      <c r="G30" s="1330"/>
      <c r="H30" s="1330"/>
      <c r="I30" s="1330"/>
      <c r="J30" s="1331">
        <v>0</v>
      </c>
    </row>
    <row r="31" spans="1:13" x14ac:dyDescent="0.4">
      <c r="A31" s="1329" t="s">
        <v>303</v>
      </c>
      <c r="B31" s="1330">
        <v>130</v>
      </c>
      <c r="C31" s="1330"/>
      <c r="D31" s="1330"/>
      <c r="E31" s="1330"/>
      <c r="F31" s="1330">
        <v>2596</v>
      </c>
      <c r="G31" s="1330">
        <v>8320</v>
      </c>
      <c r="H31" s="1330">
        <v>3120</v>
      </c>
      <c r="I31" s="1330"/>
      <c r="J31" s="1331">
        <v>14166</v>
      </c>
    </row>
    <row r="32" spans="1:13" s="402" customFormat="1" ht="20.5" thickBot="1" x14ac:dyDescent="0.45">
      <c r="A32" s="1329" t="s">
        <v>567</v>
      </c>
      <c r="B32" s="1335"/>
      <c r="C32" s="1335"/>
      <c r="D32" s="1335"/>
      <c r="E32" s="1335">
        <v>72030825</v>
      </c>
      <c r="F32" s="1335">
        <v>112450</v>
      </c>
      <c r="G32" s="1335"/>
      <c r="H32" s="1335"/>
      <c r="I32" s="1335"/>
      <c r="J32" s="1331">
        <v>72143275</v>
      </c>
      <c r="K32" s="1052"/>
      <c r="L32" s="1052"/>
      <c r="M32" s="754"/>
    </row>
    <row r="33" spans="1:13" ht="20.5" thickBot="1" x14ac:dyDescent="0.45">
      <c r="A33" s="1336" t="s">
        <v>557</v>
      </c>
      <c r="B33" s="1337">
        <v>87175941</v>
      </c>
      <c r="C33" s="1337">
        <v>8066293</v>
      </c>
      <c r="D33" s="1337">
        <v>14598550</v>
      </c>
      <c r="E33" s="1337">
        <v>230411217</v>
      </c>
      <c r="F33" s="1337">
        <v>4236271</v>
      </c>
      <c r="G33" s="1337">
        <v>543737</v>
      </c>
      <c r="H33" s="1337">
        <v>67462</v>
      </c>
      <c r="I33" s="1337">
        <v>134890</v>
      </c>
      <c r="J33" s="1331">
        <v>345234361</v>
      </c>
    </row>
    <row r="34" spans="1:13" ht="20.5" thickBot="1" x14ac:dyDescent="0.45">
      <c r="A34" s="427" t="s">
        <v>306</v>
      </c>
      <c r="B34" s="428">
        <v>507290631</v>
      </c>
      <c r="C34" s="428">
        <v>116207854</v>
      </c>
      <c r="D34" s="428">
        <v>79323472.920000002</v>
      </c>
      <c r="E34" s="428">
        <v>1185212631.22</v>
      </c>
      <c r="F34" s="428">
        <v>21849382</v>
      </c>
      <c r="G34" s="428">
        <v>5795581</v>
      </c>
      <c r="H34" s="428">
        <v>1189373</v>
      </c>
      <c r="I34" s="428">
        <v>1331016</v>
      </c>
      <c r="J34" s="428">
        <v>1918199941.1399999</v>
      </c>
    </row>
    <row r="35" spans="1:13" x14ac:dyDescent="0.4">
      <c r="A35" s="373" t="s">
        <v>425</v>
      </c>
      <c r="B35" s="373"/>
      <c r="C35" s="374"/>
      <c r="D35" s="375"/>
      <c r="E35" s="376">
        <f>E6+E9+E11+E13+E20+E23+E24+E26+E32</f>
        <v>210355778</v>
      </c>
      <c r="F35" s="377"/>
      <c r="G35" s="377"/>
      <c r="H35" s="375"/>
      <c r="I35" s="375"/>
      <c r="J35" s="375"/>
    </row>
    <row r="36" spans="1:13" x14ac:dyDescent="0.4">
      <c r="A36" s="373"/>
      <c r="B36" s="373"/>
      <c r="C36" s="374"/>
      <c r="D36" s="375"/>
      <c r="E36" s="376">
        <f>E34-E35</f>
        <v>974856853.22000003</v>
      </c>
      <c r="F36" s="377"/>
      <c r="G36" s="377"/>
      <c r="H36" s="375"/>
      <c r="I36" s="375"/>
      <c r="J36" s="1230">
        <f>J6+J9+J11+J13+J20+J23+J24+J26+J32</f>
        <v>216093018</v>
      </c>
      <c r="K36" s="1051" t="s">
        <v>486</v>
      </c>
    </row>
    <row r="37" spans="1:13" ht="35.5" thickBot="1" x14ac:dyDescent="0.75">
      <c r="A37" s="375"/>
      <c r="B37" s="1229" t="s">
        <v>428</v>
      </c>
      <c r="C37" s="375"/>
      <c r="D37" s="375"/>
      <c r="E37" s="378"/>
      <c r="F37" s="375"/>
      <c r="G37" s="375"/>
      <c r="H37" s="377"/>
      <c r="I37" s="375"/>
      <c r="J37" s="1230">
        <f>J34-J36</f>
        <v>1702106923.1399999</v>
      </c>
      <c r="K37" s="1051" t="s">
        <v>378</v>
      </c>
    </row>
    <row r="38" spans="1:13" ht="20.5" thickBot="1" x14ac:dyDescent="0.45">
      <c r="A38" s="379" t="s">
        <v>260</v>
      </c>
      <c r="B38" s="380" t="s">
        <v>261</v>
      </c>
      <c r="C38" s="381" t="s">
        <v>262</v>
      </c>
      <c r="D38" s="382" t="s">
        <v>263</v>
      </c>
      <c r="E38" s="383" t="s">
        <v>264</v>
      </c>
      <c r="F38" s="382" t="s">
        <v>265</v>
      </c>
      <c r="G38" s="380" t="s">
        <v>266</v>
      </c>
      <c r="H38" s="380" t="s">
        <v>267</v>
      </c>
      <c r="I38" s="382" t="s">
        <v>268</v>
      </c>
      <c r="J38" s="384" t="s">
        <v>269</v>
      </c>
    </row>
    <row r="39" spans="1:13" x14ac:dyDescent="0.4">
      <c r="A39" s="385"/>
      <c r="B39" s="386"/>
      <c r="C39" s="387"/>
      <c r="D39" s="387"/>
      <c r="E39" s="388"/>
      <c r="F39" s="387"/>
      <c r="G39" s="387"/>
      <c r="H39" s="387"/>
      <c r="I39" s="387"/>
      <c r="J39" s="389"/>
    </row>
    <row r="40" spans="1:13" x14ac:dyDescent="0.4">
      <c r="A40" s="390" t="s">
        <v>270</v>
      </c>
      <c r="B40" s="391"/>
      <c r="C40" s="392"/>
      <c r="D40" s="393"/>
      <c r="E40" s="394"/>
      <c r="F40" s="393"/>
      <c r="G40" s="393"/>
      <c r="H40" s="395"/>
      <c r="I40" s="392"/>
      <c r="J40" s="396"/>
    </row>
    <row r="41" spans="1:13" x14ac:dyDescent="0.4">
      <c r="A41" s="397" t="s">
        <v>271</v>
      </c>
      <c r="B41" s="394">
        <v>1334074565</v>
      </c>
      <c r="C41" s="394">
        <v>180689869</v>
      </c>
      <c r="D41" s="394">
        <v>208305408</v>
      </c>
      <c r="E41" s="394">
        <v>3116262210</v>
      </c>
      <c r="F41" s="394">
        <v>20495978</v>
      </c>
      <c r="G41" s="394">
        <v>29523858</v>
      </c>
      <c r="H41" s="394">
        <v>12225451</v>
      </c>
      <c r="I41" s="394">
        <v>14413061</v>
      </c>
      <c r="J41" s="398">
        <v>4915990400</v>
      </c>
    </row>
    <row r="42" spans="1:13" s="402" customFormat="1" x14ac:dyDescent="0.4">
      <c r="A42" s="399" t="s">
        <v>272</v>
      </c>
      <c r="B42" s="400">
        <v>13222861</v>
      </c>
      <c r="C42" s="400">
        <v>1</v>
      </c>
      <c r="D42" s="400">
        <v>1567853</v>
      </c>
      <c r="E42" s="400">
        <v>26007939</v>
      </c>
      <c r="F42" s="400">
        <v>0</v>
      </c>
      <c r="G42" s="400">
        <v>16160</v>
      </c>
      <c r="H42" s="400">
        <v>0</v>
      </c>
      <c r="I42" s="400">
        <v>0</v>
      </c>
      <c r="J42" s="401">
        <v>40814814</v>
      </c>
      <c r="K42" s="1052"/>
      <c r="L42" s="1052"/>
      <c r="M42" s="754"/>
    </row>
    <row r="43" spans="1:13" x14ac:dyDescent="0.4">
      <c r="A43" s="397" t="s">
        <v>273</v>
      </c>
      <c r="B43" s="394">
        <v>0</v>
      </c>
      <c r="C43" s="394">
        <v>0</v>
      </c>
      <c r="D43" s="394">
        <v>0</v>
      </c>
      <c r="E43" s="394">
        <v>0</v>
      </c>
      <c r="F43" s="394">
        <v>0</v>
      </c>
      <c r="G43" s="394">
        <v>0</v>
      </c>
      <c r="H43" s="394">
        <v>0</v>
      </c>
      <c r="I43" s="394">
        <v>0</v>
      </c>
      <c r="J43" s="398">
        <v>0</v>
      </c>
    </row>
    <row r="44" spans="1:13" x14ac:dyDescent="0.4">
      <c r="A44" s="403" t="s">
        <v>274</v>
      </c>
      <c r="B44" s="398">
        <v>1347297426</v>
      </c>
      <c r="C44" s="398">
        <v>180689870</v>
      </c>
      <c r="D44" s="398">
        <v>209873261</v>
      </c>
      <c r="E44" s="398">
        <v>3142270149</v>
      </c>
      <c r="F44" s="398">
        <v>20495978</v>
      </c>
      <c r="G44" s="398">
        <v>29540018</v>
      </c>
      <c r="H44" s="398">
        <v>12225451</v>
      </c>
      <c r="I44" s="398">
        <v>14413061</v>
      </c>
      <c r="J44" s="398">
        <v>4956805214</v>
      </c>
    </row>
    <row r="45" spans="1:13" x14ac:dyDescent="0.4">
      <c r="A45" s="397" t="s">
        <v>275</v>
      </c>
      <c r="B45" s="394">
        <v>0</v>
      </c>
      <c r="C45" s="394">
        <v>0</v>
      </c>
      <c r="D45" s="394">
        <v>0</v>
      </c>
      <c r="E45" s="394">
        <v>0</v>
      </c>
      <c r="F45" s="394">
        <v>0</v>
      </c>
      <c r="G45" s="394">
        <v>0</v>
      </c>
      <c r="H45" s="394">
        <v>0</v>
      </c>
      <c r="I45" s="394">
        <v>0</v>
      </c>
      <c r="J45" s="398">
        <v>0</v>
      </c>
    </row>
    <row r="46" spans="1:13" x14ac:dyDescent="0.4">
      <c r="A46" s="403" t="s">
        <v>276</v>
      </c>
      <c r="B46" s="398">
        <v>1347297426</v>
      </c>
      <c r="C46" s="398">
        <v>180689870</v>
      </c>
      <c r="D46" s="398">
        <v>209873261</v>
      </c>
      <c r="E46" s="398">
        <v>3142270149</v>
      </c>
      <c r="F46" s="398">
        <v>20495978</v>
      </c>
      <c r="G46" s="398">
        <v>29540018</v>
      </c>
      <c r="H46" s="398">
        <v>12225451</v>
      </c>
      <c r="I46" s="398">
        <v>14413061</v>
      </c>
      <c r="J46" s="398">
        <v>4956805214</v>
      </c>
    </row>
    <row r="47" spans="1:13" x14ac:dyDescent="0.4">
      <c r="A47" s="397" t="s">
        <v>277</v>
      </c>
      <c r="B47" s="394">
        <v>239454098</v>
      </c>
      <c r="C47" s="394">
        <v>184917900</v>
      </c>
      <c r="D47" s="394">
        <v>36196838</v>
      </c>
      <c r="E47" s="394">
        <v>966557371</v>
      </c>
      <c r="F47" s="394">
        <v>371368111</v>
      </c>
      <c r="G47" s="394">
        <v>3139568</v>
      </c>
      <c r="H47" s="394">
        <v>4399601</v>
      </c>
      <c r="I47" s="394">
        <v>18906003</v>
      </c>
      <c r="J47" s="398">
        <v>1824939490</v>
      </c>
    </row>
    <row r="48" spans="1:13" x14ac:dyDescent="0.4">
      <c r="A48" s="397"/>
      <c r="B48" s="392"/>
      <c r="C48" s="394"/>
      <c r="D48" s="394"/>
      <c r="E48" s="394"/>
      <c r="F48" s="394"/>
      <c r="G48" s="394">
        <v>0</v>
      </c>
      <c r="H48" s="394"/>
      <c r="I48" s="394"/>
      <c r="J48" s="398">
        <v>0</v>
      </c>
    </row>
    <row r="49" spans="1:13" s="402" customFormat="1" x14ac:dyDescent="0.4">
      <c r="A49" s="399" t="s">
        <v>278</v>
      </c>
      <c r="B49" s="400">
        <v>1109832</v>
      </c>
      <c r="C49" s="400">
        <v>339561050</v>
      </c>
      <c r="D49" s="400">
        <v>448</v>
      </c>
      <c r="E49" s="400">
        <v>1326903508</v>
      </c>
      <c r="F49" s="400">
        <v>1023824</v>
      </c>
      <c r="G49" s="400">
        <v>0</v>
      </c>
      <c r="H49" s="400">
        <v>0</v>
      </c>
      <c r="I49" s="400">
        <v>0</v>
      </c>
      <c r="J49" s="401">
        <v>1668598662</v>
      </c>
      <c r="K49" s="1052"/>
      <c r="L49" s="1052"/>
      <c r="M49" s="754"/>
    </row>
    <row r="50" spans="1:13" x14ac:dyDescent="0.4">
      <c r="A50" s="403" t="s">
        <v>279</v>
      </c>
      <c r="B50" s="398">
        <v>240563930</v>
      </c>
      <c r="C50" s="398">
        <v>524478950</v>
      </c>
      <c r="D50" s="398">
        <v>36197286</v>
      </c>
      <c r="E50" s="398">
        <v>2293460879</v>
      </c>
      <c r="F50" s="398">
        <v>372391935</v>
      </c>
      <c r="G50" s="398">
        <v>3139568</v>
      </c>
      <c r="H50" s="398">
        <v>4399601</v>
      </c>
      <c r="I50" s="398">
        <v>18906003</v>
      </c>
      <c r="J50" s="398">
        <v>3493538152</v>
      </c>
    </row>
    <row r="51" spans="1:13" x14ac:dyDescent="0.4">
      <c r="A51" s="404" t="s">
        <v>280</v>
      </c>
      <c r="B51" s="405">
        <v>0</v>
      </c>
      <c r="C51" s="405">
        <v>0</v>
      </c>
      <c r="D51" s="405">
        <v>0</v>
      </c>
      <c r="E51" s="405">
        <v>0</v>
      </c>
      <c r="F51" s="405">
        <v>0</v>
      </c>
      <c r="G51" s="405">
        <v>0</v>
      </c>
      <c r="H51" s="405">
        <v>0</v>
      </c>
      <c r="I51" s="405">
        <v>0</v>
      </c>
      <c r="J51" s="398">
        <v>0</v>
      </c>
    </row>
    <row r="52" spans="1:13" x14ac:dyDescent="0.4">
      <c r="A52" s="403" t="s">
        <v>281</v>
      </c>
      <c r="B52" s="398">
        <v>240563930</v>
      </c>
      <c r="C52" s="398">
        <v>524478950</v>
      </c>
      <c r="D52" s="398">
        <v>36197286</v>
      </c>
      <c r="E52" s="398">
        <v>2293460879</v>
      </c>
      <c r="F52" s="398">
        <v>372391935</v>
      </c>
      <c r="G52" s="398">
        <v>3139568</v>
      </c>
      <c r="H52" s="398">
        <v>4399601</v>
      </c>
      <c r="I52" s="398">
        <v>18906003</v>
      </c>
      <c r="J52" s="398">
        <v>3493538152</v>
      </c>
    </row>
    <row r="53" spans="1:13" x14ac:dyDescent="0.4">
      <c r="A53" s="397" t="s">
        <v>282</v>
      </c>
      <c r="B53" s="406">
        <v>2155815897</v>
      </c>
      <c r="C53" s="406">
        <v>382405123</v>
      </c>
      <c r="D53" s="406">
        <v>507921320</v>
      </c>
      <c r="E53" s="406">
        <v>4523186717</v>
      </c>
      <c r="F53" s="406">
        <v>228422849</v>
      </c>
      <c r="G53" s="406">
        <v>26935548</v>
      </c>
      <c r="H53" s="406">
        <v>13219444</v>
      </c>
      <c r="I53" s="406">
        <v>13355223</v>
      </c>
      <c r="J53" s="398">
        <v>7851262121</v>
      </c>
    </row>
    <row r="54" spans="1:13" s="402" customFormat="1" x14ac:dyDescent="0.4">
      <c r="A54" s="399" t="s">
        <v>283</v>
      </c>
      <c r="B54" s="400">
        <v>28994819</v>
      </c>
      <c r="C54" s="400">
        <v>44164766</v>
      </c>
      <c r="D54" s="400">
        <v>1045073</v>
      </c>
      <c r="E54" s="400">
        <v>2090800148</v>
      </c>
      <c r="F54" s="400">
        <v>1593830</v>
      </c>
      <c r="G54" s="400">
        <v>9973</v>
      </c>
      <c r="H54" s="400">
        <v>0</v>
      </c>
      <c r="I54" s="400">
        <v>0</v>
      </c>
      <c r="J54" s="401">
        <v>2166608609</v>
      </c>
      <c r="K54" s="1052"/>
      <c r="L54" s="1052"/>
      <c r="M54" s="754"/>
    </row>
    <row r="55" spans="1:13" x14ac:dyDescent="0.4">
      <c r="A55" s="403" t="s">
        <v>284</v>
      </c>
      <c r="B55" s="398">
        <v>2184810716</v>
      </c>
      <c r="C55" s="398">
        <v>426569889</v>
      </c>
      <c r="D55" s="398">
        <v>508966393</v>
      </c>
      <c r="E55" s="398">
        <v>6613986865</v>
      </c>
      <c r="F55" s="398">
        <v>230016679</v>
      </c>
      <c r="G55" s="398">
        <v>26945521</v>
      </c>
      <c r="H55" s="398">
        <v>13219444</v>
      </c>
      <c r="I55" s="398">
        <v>13355223</v>
      </c>
      <c r="J55" s="398">
        <v>10017870730</v>
      </c>
    </row>
    <row r="56" spans="1:13" x14ac:dyDescent="0.4">
      <c r="A56" s="397" t="s">
        <v>285</v>
      </c>
      <c r="B56" s="394">
        <v>416574609</v>
      </c>
      <c r="C56" s="394">
        <v>44221383</v>
      </c>
      <c r="D56" s="394">
        <v>93633756</v>
      </c>
      <c r="E56" s="394">
        <v>813379616</v>
      </c>
      <c r="F56" s="394">
        <v>4605834</v>
      </c>
      <c r="G56" s="394">
        <v>3506906</v>
      </c>
      <c r="H56" s="394">
        <v>1733832</v>
      </c>
      <c r="I56" s="394">
        <v>1586567</v>
      </c>
      <c r="J56" s="398">
        <v>1379242503</v>
      </c>
    </row>
    <row r="57" spans="1:13" s="402" customFormat="1" x14ac:dyDescent="0.4">
      <c r="A57" s="399" t="s">
        <v>286</v>
      </c>
      <c r="B57" s="400">
        <v>1021021</v>
      </c>
      <c r="C57" s="400">
        <v>4052279</v>
      </c>
      <c r="D57" s="400">
        <v>111541</v>
      </c>
      <c r="E57" s="400">
        <v>219204197</v>
      </c>
      <c r="F57" s="400">
        <v>143621</v>
      </c>
      <c r="G57" s="400">
        <v>1155</v>
      </c>
      <c r="H57" s="400">
        <v>0</v>
      </c>
      <c r="I57" s="400">
        <v>0</v>
      </c>
      <c r="J57" s="401">
        <v>224533814</v>
      </c>
      <c r="K57" s="1052"/>
      <c r="L57" s="1052"/>
      <c r="M57" s="754"/>
    </row>
    <row r="58" spans="1:13" x14ac:dyDescent="0.4">
      <c r="A58" s="407" t="s">
        <v>287</v>
      </c>
      <c r="B58" s="394">
        <v>0</v>
      </c>
      <c r="C58" s="394">
        <v>16695465</v>
      </c>
      <c r="D58" s="394">
        <v>0</v>
      </c>
      <c r="E58" s="394">
        <v>7583651</v>
      </c>
      <c r="F58" s="394">
        <v>178460</v>
      </c>
      <c r="G58" s="394">
        <v>0</v>
      </c>
      <c r="H58" s="394">
        <v>0</v>
      </c>
      <c r="I58" s="394">
        <v>0</v>
      </c>
      <c r="J58" s="398">
        <v>24457576</v>
      </c>
    </row>
    <row r="59" spans="1:13" x14ac:dyDescent="0.4">
      <c r="A59" s="408" t="s">
        <v>288</v>
      </c>
      <c r="B59" s="409">
        <v>333566105</v>
      </c>
      <c r="C59" s="409">
        <v>35072750</v>
      </c>
      <c r="D59" s="409">
        <v>74036858</v>
      </c>
      <c r="E59" s="409">
        <v>652203771</v>
      </c>
      <c r="F59" s="409">
        <v>3739436</v>
      </c>
      <c r="G59" s="409">
        <v>2805562</v>
      </c>
      <c r="H59" s="409">
        <v>1411011</v>
      </c>
      <c r="I59" s="409">
        <v>1265949</v>
      </c>
      <c r="J59" s="398">
        <v>1104101442</v>
      </c>
    </row>
    <row r="60" spans="1:13" s="402" customFormat="1" x14ac:dyDescent="0.4">
      <c r="A60" s="410" t="s">
        <v>289</v>
      </c>
      <c r="B60" s="411">
        <v>816822</v>
      </c>
      <c r="C60" s="411">
        <v>3241824</v>
      </c>
      <c r="D60" s="411">
        <v>89236</v>
      </c>
      <c r="E60" s="411">
        <v>175315577</v>
      </c>
      <c r="F60" s="411">
        <v>50746</v>
      </c>
      <c r="G60" s="411">
        <v>924</v>
      </c>
      <c r="H60" s="411">
        <v>0</v>
      </c>
      <c r="I60" s="411">
        <v>0</v>
      </c>
      <c r="J60" s="401">
        <v>179515129</v>
      </c>
      <c r="K60" s="1052"/>
      <c r="L60" s="1052"/>
      <c r="M60" s="754"/>
    </row>
    <row r="61" spans="1:13" x14ac:dyDescent="0.4">
      <c r="A61" s="412" t="s">
        <v>290</v>
      </c>
      <c r="B61" s="413">
        <v>11299601</v>
      </c>
      <c r="C61" s="413">
        <v>2260945</v>
      </c>
      <c r="D61" s="413">
        <v>61272</v>
      </c>
      <c r="E61" s="413">
        <v>78888476</v>
      </c>
      <c r="F61" s="413">
        <v>0</v>
      </c>
      <c r="G61" s="413">
        <v>0</v>
      </c>
      <c r="H61" s="413">
        <v>0</v>
      </c>
      <c r="I61" s="413">
        <v>0</v>
      </c>
      <c r="J61" s="398">
        <v>92510294</v>
      </c>
    </row>
    <row r="62" spans="1:13" s="402" customFormat="1" ht="20.5" thickBot="1" x14ac:dyDescent="0.45">
      <c r="A62" s="414" t="s">
        <v>291</v>
      </c>
      <c r="B62" s="415">
        <v>0</v>
      </c>
      <c r="C62" s="415">
        <v>0</v>
      </c>
      <c r="D62" s="415">
        <v>0</v>
      </c>
      <c r="E62" s="415">
        <v>7352892</v>
      </c>
      <c r="F62" s="415">
        <v>0</v>
      </c>
      <c r="G62" s="415">
        <v>0</v>
      </c>
      <c r="H62" s="415">
        <v>0</v>
      </c>
      <c r="I62" s="415">
        <v>0</v>
      </c>
      <c r="J62" s="401">
        <v>7352892</v>
      </c>
      <c r="K62" s="1052"/>
      <c r="L62" s="1052"/>
      <c r="M62" s="754"/>
    </row>
    <row r="63" spans="1:13" ht="20.5" thickBot="1" x14ac:dyDescent="0.45">
      <c r="A63" s="416" t="s">
        <v>292</v>
      </c>
      <c r="B63" s="417">
        <v>4535950230</v>
      </c>
      <c r="C63" s="417">
        <v>1237283355</v>
      </c>
      <c r="D63" s="417">
        <v>922969603</v>
      </c>
      <c r="E63" s="417">
        <v>14003646073</v>
      </c>
      <c r="F63" s="417">
        <v>631622689</v>
      </c>
      <c r="G63" s="417">
        <v>65939654</v>
      </c>
      <c r="H63" s="417">
        <v>32989339</v>
      </c>
      <c r="I63" s="417">
        <v>49526803</v>
      </c>
      <c r="J63" s="417">
        <v>21479927746</v>
      </c>
    </row>
    <row r="64" spans="1:13" x14ac:dyDescent="0.4">
      <c r="A64" s="418" t="s">
        <v>293</v>
      </c>
      <c r="B64" s="419"/>
      <c r="C64" s="420"/>
      <c r="D64" s="420"/>
      <c r="E64" s="420"/>
      <c r="F64" s="420"/>
      <c r="G64" s="420"/>
      <c r="H64" s="420"/>
      <c r="I64" s="420"/>
      <c r="J64" s="398">
        <v>0</v>
      </c>
    </row>
    <row r="65" spans="1:13" x14ac:dyDescent="0.4">
      <c r="A65" s="421"/>
      <c r="B65" s="421"/>
      <c r="C65" s="421"/>
      <c r="D65" s="421"/>
      <c r="E65" s="422"/>
      <c r="F65" s="421"/>
      <c r="G65" s="421"/>
      <c r="H65" s="421"/>
      <c r="I65" s="421"/>
      <c r="J65" s="398">
        <v>0</v>
      </c>
    </row>
    <row r="66" spans="1:13" x14ac:dyDescent="0.4">
      <c r="A66" s="421" t="s">
        <v>294</v>
      </c>
      <c r="B66" s="422">
        <v>18253531</v>
      </c>
      <c r="C66" s="422">
        <v>1853139</v>
      </c>
      <c r="D66" s="422">
        <v>11504</v>
      </c>
      <c r="E66" s="422">
        <v>43847201</v>
      </c>
      <c r="F66" s="422">
        <v>22558</v>
      </c>
      <c r="G66" s="422">
        <v>5855</v>
      </c>
      <c r="H66" s="422">
        <v>2233</v>
      </c>
      <c r="I66" s="422">
        <v>0</v>
      </c>
      <c r="J66" s="398">
        <v>63996021</v>
      </c>
    </row>
    <row r="67" spans="1:13" x14ac:dyDescent="0.4">
      <c r="A67" s="423" t="s">
        <v>295</v>
      </c>
      <c r="B67" s="424">
        <v>0</v>
      </c>
      <c r="C67" s="424">
        <v>0</v>
      </c>
      <c r="D67" s="424">
        <v>271457058.41887999</v>
      </c>
      <c r="E67" s="424">
        <v>133187252.44</v>
      </c>
      <c r="F67" s="424">
        <v>2027953.1400000001</v>
      </c>
      <c r="G67" s="424">
        <v>579921.16</v>
      </c>
      <c r="H67" s="424">
        <v>0</v>
      </c>
      <c r="I67" s="424">
        <v>886200</v>
      </c>
      <c r="J67" s="398">
        <v>408138385.15888</v>
      </c>
    </row>
    <row r="68" spans="1:13" s="402" customFormat="1" x14ac:dyDescent="0.4">
      <c r="A68" s="399" t="s">
        <v>296</v>
      </c>
      <c r="B68" s="400">
        <v>0</v>
      </c>
      <c r="C68" s="400">
        <v>0</v>
      </c>
      <c r="D68" s="400">
        <v>0</v>
      </c>
      <c r="E68" s="400">
        <v>77611793</v>
      </c>
      <c r="F68" s="400">
        <v>53206</v>
      </c>
      <c r="G68" s="400">
        <v>0</v>
      </c>
      <c r="H68" s="400">
        <v>0</v>
      </c>
      <c r="I68" s="400">
        <v>0</v>
      </c>
      <c r="J68" s="401">
        <v>77664999</v>
      </c>
      <c r="K68" s="1052"/>
      <c r="L68" s="1052"/>
      <c r="M68" s="754"/>
    </row>
    <row r="69" spans="1:13" x14ac:dyDescent="0.4">
      <c r="A69" s="425" t="s">
        <v>297</v>
      </c>
      <c r="B69" s="394">
        <v>0</v>
      </c>
      <c r="C69" s="394">
        <v>6397</v>
      </c>
      <c r="D69" s="394">
        <v>24148</v>
      </c>
      <c r="E69" s="394">
        <v>4440</v>
      </c>
      <c r="F69" s="406">
        <v>3908</v>
      </c>
      <c r="G69" s="406">
        <v>0</v>
      </c>
      <c r="H69" s="406">
        <v>0</v>
      </c>
      <c r="I69" s="406">
        <v>0</v>
      </c>
      <c r="J69" s="398">
        <v>38893</v>
      </c>
    </row>
    <row r="70" spans="1:13" s="402" customFormat="1" x14ac:dyDescent="0.4">
      <c r="A70" s="399" t="s">
        <v>298</v>
      </c>
      <c r="B70" s="400">
        <v>59644</v>
      </c>
      <c r="C70" s="400">
        <v>1003481</v>
      </c>
      <c r="D70" s="400">
        <v>11</v>
      </c>
      <c r="E70" s="400">
        <v>563114351</v>
      </c>
      <c r="F70" s="400">
        <v>383073</v>
      </c>
      <c r="G70" s="400">
        <v>0</v>
      </c>
      <c r="H70" s="400">
        <v>0</v>
      </c>
      <c r="I70" s="400">
        <v>0</v>
      </c>
      <c r="J70" s="401">
        <v>564560560</v>
      </c>
      <c r="K70" s="1052"/>
    </row>
    <row r="71" spans="1:13" x14ac:dyDescent="0.4">
      <c r="A71" s="397" t="s">
        <v>299</v>
      </c>
      <c r="B71" s="394">
        <v>69118</v>
      </c>
      <c r="C71" s="394">
        <v>7568693</v>
      </c>
      <c r="D71" s="394">
        <v>0</v>
      </c>
      <c r="E71" s="394">
        <v>13514398</v>
      </c>
      <c r="F71" s="394">
        <v>49821313</v>
      </c>
      <c r="G71" s="394">
        <v>431790</v>
      </c>
      <c r="H71" s="394">
        <v>442233</v>
      </c>
      <c r="I71" s="394">
        <v>237957</v>
      </c>
      <c r="J71" s="398">
        <v>72085502</v>
      </c>
    </row>
    <row r="72" spans="1:13" x14ac:dyDescent="0.4">
      <c r="A72" s="397" t="s">
        <v>300</v>
      </c>
      <c r="B72" s="394">
        <v>0</v>
      </c>
      <c r="C72" s="394">
        <v>0</v>
      </c>
      <c r="D72" s="394">
        <v>0</v>
      </c>
      <c r="E72" s="394">
        <v>0</v>
      </c>
      <c r="F72" s="394">
        <v>0</v>
      </c>
      <c r="G72" s="394">
        <v>0</v>
      </c>
      <c r="H72" s="394">
        <v>0</v>
      </c>
      <c r="I72" s="394">
        <v>0</v>
      </c>
      <c r="J72" s="398">
        <v>0</v>
      </c>
    </row>
    <row r="73" spans="1:13" x14ac:dyDescent="0.4">
      <c r="A73" s="397" t="s">
        <v>301</v>
      </c>
      <c r="B73" s="394">
        <v>0</v>
      </c>
      <c r="C73" s="394">
        <v>704011</v>
      </c>
      <c r="D73" s="394">
        <v>5593500</v>
      </c>
      <c r="E73" s="394">
        <v>68750</v>
      </c>
      <c r="F73" s="394">
        <v>5250</v>
      </c>
      <c r="G73" s="394">
        <v>15250</v>
      </c>
      <c r="H73" s="394">
        <v>85750</v>
      </c>
      <c r="I73" s="394">
        <v>0</v>
      </c>
      <c r="J73" s="398">
        <v>6472511</v>
      </c>
    </row>
    <row r="74" spans="1:13" x14ac:dyDescent="0.4">
      <c r="A74" s="407" t="s">
        <v>302</v>
      </c>
      <c r="B74" s="394">
        <v>0</v>
      </c>
      <c r="C74" s="394">
        <v>0</v>
      </c>
      <c r="D74" s="394">
        <v>71618.822639999999</v>
      </c>
      <c r="E74" s="394">
        <v>0</v>
      </c>
      <c r="F74" s="394">
        <v>0</v>
      </c>
      <c r="G74" s="394">
        <v>0</v>
      </c>
      <c r="H74" s="394">
        <v>0</v>
      </c>
      <c r="I74" s="394">
        <v>0</v>
      </c>
      <c r="J74" s="398">
        <v>71618.822639999999</v>
      </c>
    </row>
    <row r="75" spans="1:13" x14ac:dyDescent="0.4">
      <c r="A75" s="397" t="s">
        <v>303</v>
      </c>
      <c r="B75" s="394">
        <v>16385</v>
      </c>
      <c r="C75" s="394">
        <v>40808</v>
      </c>
      <c r="D75" s="394">
        <v>0</v>
      </c>
      <c r="E75" s="394">
        <v>111548</v>
      </c>
      <c r="F75" s="394">
        <v>28859</v>
      </c>
      <c r="G75" s="394">
        <v>79204</v>
      </c>
      <c r="H75" s="394">
        <v>118940</v>
      </c>
      <c r="I75" s="394">
        <v>0</v>
      </c>
      <c r="J75" s="398">
        <v>395744</v>
      </c>
    </row>
    <row r="76" spans="1:13" s="402" customFormat="1" ht="20.5" thickBot="1" x14ac:dyDescent="0.45">
      <c r="A76" s="426" t="s">
        <v>304</v>
      </c>
      <c r="B76" s="400">
        <v>19224</v>
      </c>
      <c r="C76" s="400">
        <v>0</v>
      </c>
      <c r="D76" s="400">
        <v>0</v>
      </c>
      <c r="E76" s="400">
        <v>2576523894</v>
      </c>
      <c r="F76" s="400">
        <v>1773475</v>
      </c>
      <c r="G76" s="400">
        <v>0</v>
      </c>
      <c r="H76" s="400">
        <v>0</v>
      </c>
      <c r="I76" s="400">
        <v>0</v>
      </c>
      <c r="J76" s="401">
        <v>2578316593</v>
      </c>
      <c r="K76" s="1052"/>
    </row>
    <row r="77" spans="1:13" ht="20.5" thickBot="1" x14ac:dyDescent="0.45">
      <c r="A77" s="416" t="s">
        <v>305</v>
      </c>
      <c r="B77" s="417">
        <v>18417902</v>
      </c>
      <c r="C77" s="417">
        <v>11176529</v>
      </c>
      <c r="D77" s="417">
        <v>277157840.24151999</v>
      </c>
      <c r="E77" s="417">
        <v>3407983627.4400001</v>
      </c>
      <c r="F77" s="417">
        <v>54119595.140000001</v>
      </c>
      <c r="G77" s="417">
        <v>1112020.1600000001</v>
      </c>
      <c r="H77" s="417">
        <v>649156</v>
      </c>
      <c r="I77" s="417">
        <v>1124157</v>
      </c>
      <c r="J77" s="417">
        <v>3771740826.9815197</v>
      </c>
    </row>
    <row r="78" spans="1:13" ht="20.5" thickBot="1" x14ac:dyDescent="0.45">
      <c r="A78" s="427" t="s">
        <v>306</v>
      </c>
      <c r="B78" s="428">
        <v>4554368132</v>
      </c>
      <c r="C78" s="428">
        <v>1248459884</v>
      </c>
      <c r="D78" s="428">
        <v>1200127443.2415199</v>
      </c>
      <c r="E78" s="428">
        <v>17411629700.439999</v>
      </c>
      <c r="F78" s="428">
        <v>685742284.13999999</v>
      </c>
      <c r="G78" s="428">
        <v>67051674.159999996</v>
      </c>
      <c r="H78" s="428">
        <v>33638495</v>
      </c>
      <c r="I78" s="428">
        <v>50650960</v>
      </c>
      <c r="J78" s="428">
        <v>25251668572.981522</v>
      </c>
    </row>
    <row r="79" spans="1:13" x14ac:dyDescent="0.4">
      <c r="B79" s="35"/>
    </row>
    <row r="80" spans="1:13" x14ac:dyDescent="0.4">
      <c r="A80" s="17" t="s">
        <v>307</v>
      </c>
      <c r="B80" s="35">
        <f>B42+B49+B54+B57+B60+B62+B68+B70+B76</f>
        <v>45244223</v>
      </c>
      <c r="C80" s="35">
        <f t="shared" ref="C80:H80" si="0">C42+C49+C54+C57+C60+C62+C68+C70+C76</f>
        <v>392023401</v>
      </c>
      <c r="D80" s="35">
        <f t="shared" si="0"/>
        <v>2814162</v>
      </c>
      <c r="E80" s="35">
        <f>E42+E49+E54+E57+E60+E62+E68+E70+E76</f>
        <v>7062834299</v>
      </c>
      <c r="F80" s="35">
        <f t="shared" si="0"/>
        <v>5021775</v>
      </c>
      <c r="G80" s="35">
        <f>G42+G49+G54+G57+G60+G62+G68+G70+G76</f>
        <v>28212</v>
      </c>
      <c r="H80" s="35">
        <f t="shared" si="0"/>
        <v>0</v>
      </c>
      <c r="I80" s="35">
        <f>I42+I49+I54+I57+I60+I62+I68+I70+I76</f>
        <v>0</v>
      </c>
      <c r="J80" s="35">
        <f>J42+J49+J54+J57+J60+J62+J68+J70+J76</f>
        <v>7507966072</v>
      </c>
      <c r="K80" s="1051" t="s">
        <v>486</v>
      </c>
    </row>
    <row r="81" spans="1:15" x14ac:dyDescent="0.4">
      <c r="A81" s="17" t="s">
        <v>308</v>
      </c>
      <c r="E81" s="35">
        <f>E78-E80</f>
        <v>10348795401.439999</v>
      </c>
      <c r="J81" s="35">
        <f>J78-J80</f>
        <v>17743702500.981522</v>
      </c>
      <c r="K81" s="1051" t="s">
        <v>378</v>
      </c>
      <c r="L81" s="17"/>
      <c r="M81" s="17"/>
    </row>
    <row r="82" spans="1:15" x14ac:dyDescent="0.4">
      <c r="A82" s="1278"/>
      <c r="B82" s="1278"/>
      <c r="C82" s="1278"/>
      <c r="D82" s="1278"/>
      <c r="E82" s="1279"/>
      <c r="F82" s="1278"/>
      <c r="G82" s="1278"/>
      <c r="H82" s="1278"/>
      <c r="I82" s="1278"/>
      <c r="J82" s="1279"/>
      <c r="L82" s="1275"/>
      <c r="M82" s="1276"/>
      <c r="N82" s="1276"/>
      <c r="O82" s="1277"/>
    </row>
    <row r="83" spans="1:15" ht="20.5" thickBot="1" x14ac:dyDescent="0.45">
      <c r="A83" s="1278"/>
      <c r="B83" s="1278"/>
      <c r="C83" s="1278"/>
      <c r="D83" s="1278"/>
      <c r="E83" s="1279"/>
      <c r="F83" s="1278"/>
      <c r="G83" s="1278"/>
      <c r="H83" s="1278"/>
      <c r="I83" s="1278"/>
      <c r="J83" s="1279"/>
      <c r="L83" s="1275"/>
      <c r="M83" s="1276"/>
      <c r="N83" s="1276"/>
      <c r="O83" s="1277"/>
    </row>
    <row r="84" spans="1:15" ht="20.5" thickBot="1" x14ac:dyDescent="0.45">
      <c r="A84" s="1248" t="s">
        <v>487</v>
      </c>
      <c r="B84" s="1249"/>
      <c r="C84" s="1249"/>
      <c r="D84" s="1250"/>
      <c r="E84" s="1279"/>
      <c r="F84" s="1278"/>
      <c r="G84" s="1278"/>
      <c r="H84" s="1278"/>
      <c r="I84" s="1278"/>
      <c r="J84" s="1279"/>
      <c r="L84" s="1275"/>
      <c r="M84" s="1276"/>
      <c r="N84" s="1276"/>
      <c r="O84" s="1277"/>
    </row>
    <row r="85" spans="1:15" ht="26.5" thickBot="1" x14ac:dyDescent="0.45">
      <c r="A85" s="1251" t="s">
        <v>309</v>
      </c>
      <c r="B85" s="1252" t="s">
        <v>488</v>
      </c>
      <c r="C85" s="1253" t="s">
        <v>489</v>
      </c>
      <c r="D85" s="1254" t="s">
        <v>490</v>
      </c>
      <c r="E85" s="1279"/>
      <c r="F85" s="1278"/>
      <c r="G85" s="1278"/>
      <c r="H85" s="1278"/>
      <c r="I85" s="1278"/>
      <c r="J85" s="1279"/>
      <c r="L85" s="1275"/>
      <c r="M85" s="1276"/>
      <c r="N85" s="1276"/>
      <c r="O85" s="1277"/>
    </row>
    <row r="86" spans="1:15" x14ac:dyDescent="0.4">
      <c r="A86" s="1255" t="s">
        <v>13</v>
      </c>
      <c r="B86" s="1256">
        <v>633450000</v>
      </c>
      <c r="C86" s="1283">
        <v>897034887</v>
      </c>
      <c r="D86" s="1257">
        <v>1.4161100118399241</v>
      </c>
      <c r="E86" s="1279"/>
      <c r="F86" s="1278"/>
      <c r="G86" s="1278"/>
      <c r="H86" s="1278"/>
      <c r="I86" s="1278"/>
      <c r="J86" s="1279"/>
      <c r="L86" s="1275"/>
      <c r="M86" s="1276"/>
      <c r="N86" s="1276"/>
      <c r="O86" s="1277"/>
    </row>
    <row r="87" spans="1:15" x14ac:dyDescent="0.4">
      <c r="A87" s="1258" t="s">
        <v>15</v>
      </c>
      <c r="B87" s="1259">
        <v>488527967.9517045</v>
      </c>
      <c r="C87" s="1284">
        <v>914451257</v>
      </c>
      <c r="D87" s="1257">
        <v>1.871850368841937</v>
      </c>
      <c r="E87" s="1279"/>
      <c r="F87" s="1278"/>
      <c r="G87" s="1278"/>
      <c r="H87" s="1278"/>
      <c r="I87" s="1278"/>
      <c r="J87" s="1279"/>
      <c r="L87" s="1275"/>
      <c r="M87" s="1276"/>
      <c r="N87" s="1276"/>
      <c r="O87" s="1277"/>
    </row>
    <row r="88" spans="1:15" ht="20.5" thickBot="1" x14ac:dyDescent="0.45">
      <c r="A88" s="1260" t="s">
        <v>17</v>
      </c>
      <c r="B88" s="1261">
        <v>46749087.842266843</v>
      </c>
      <c r="C88" s="1285">
        <v>65430220.259999998</v>
      </c>
      <c r="D88" s="1257">
        <v>1.399604212188353</v>
      </c>
      <c r="E88" s="1279"/>
      <c r="F88" s="1278"/>
      <c r="G88" s="1278"/>
      <c r="H88" s="1278"/>
      <c r="I88" s="1278"/>
      <c r="J88" s="1279"/>
      <c r="L88" s="1275"/>
      <c r="M88" s="1276"/>
      <c r="N88" s="1276"/>
      <c r="O88" s="1277"/>
    </row>
    <row r="89" spans="1:15" ht="20.5" thickBot="1" x14ac:dyDescent="0.45">
      <c r="A89" s="1262" t="s">
        <v>310</v>
      </c>
      <c r="B89" s="1263">
        <v>1168727055.7939713</v>
      </c>
      <c r="C89" s="1286">
        <v>1876916364.26</v>
      </c>
      <c r="D89" s="1264">
        <v>1.6059492718639274</v>
      </c>
      <c r="E89" s="1279"/>
      <c r="F89" s="1278"/>
      <c r="G89" s="1278"/>
      <c r="H89" s="1278"/>
      <c r="I89" s="1278"/>
      <c r="J89" s="1279"/>
      <c r="L89" s="1275"/>
      <c r="M89" s="1276"/>
      <c r="N89" s="1276"/>
      <c r="O89" s="1277"/>
    </row>
    <row r="90" spans="1:15" ht="20.5" thickBot="1" x14ac:dyDescent="0.45">
      <c r="A90" s="1265"/>
      <c r="B90" s="1266"/>
      <c r="C90" s="1266"/>
      <c r="D90" s="1267"/>
      <c r="E90" s="1279"/>
      <c r="F90" s="1278"/>
      <c r="G90" s="1278"/>
      <c r="H90" s="1278"/>
      <c r="I90" s="1278"/>
      <c r="J90" s="1279"/>
      <c r="L90" s="1275"/>
      <c r="M90" s="1276"/>
      <c r="N90" s="1276"/>
      <c r="O90" s="1277"/>
    </row>
    <row r="91" spans="1:15" ht="20.5" thickBot="1" x14ac:dyDescent="0.45">
      <c r="A91" s="1248" t="s">
        <v>311</v>
      </c>
      <c r="B91" s="1249"/>
      <c r="C91" s="1249"/>
      <c r="D91" s="1250"/>
      <c r="E91" s="1278"/>
      <c r="F91" s="1278"/>
      <c r="G91" s="1278"/>
      <c r="H91" s="1278"/>
      <c r="I91" s="1278"/>
      <c r="J91" s="1278"/>
    </row>
    <row r="92" spans="1:15" ht="39.5" thickBot="1" x14ac:dyDescent="0.45">
      <c r="A92" s="1268" t="s">
        <v>309</v>
      </c>
      <c r="B92" s="1269" t="s">
        <v>329</v>
      </c>
      <c r="C92" s="1270" t="s">
        <v>491</v>
      </c>
      <c r="D92" s="1271" t="s">
        <v>312</v>
      </c>
      <c r="E92" s="1278"/>
      <c r="F92" s="1278"/>
      <c r="G92" s="1278"/>
      <c r="H92" s="1278"/>
      <c r="I92" s="1278"/>
      <c r="J92" s="1278"/>
    </row>
    <row r="93" spans="1:15" ht="42" customHeight="1" x14ac:dyDescent="0.4">
      <c r="A93" s="1255" t="s">
        <v>13</v>
      </c>
      <c r="B93" s="1256">
        <v>633450000</v>
      </c>
      <c r="C93" s="1283">
        <v>897034887</v>
      </c>
      <c r="D93" s="1257">
        <v>1.4161100118399241</v>
      </c>
      <c r="E93" s="1278"/>
      <c r="F93" s="1278"/>
      <c r="G93" s="1278"/>
      <c r="H93" s="1278"/>
      <c r="I93" s="1278"/>
      <c r="J93" s="1278"/>
    </row>
    <row r="94" spans="1:15" x14ac:dyDescent="0.4">
      <c r="A94" s="1258" t="s">
        <v>15</v>
      </c>
      <c r="B94" s="1259">
        <v>488527967.9517045</v>
      </c>
      <c r="C94" s="1284">
        <v>914451257</v>
      </c>
      <c r="D94" s="1257">
        <v>1.871850368841937</v>
      </c>
      <c r="E94" s="1278"/>
      <c r="F94" s="1278"/>
      <c r="G94" s="1278"/>
      <c r="H94" s="1278"/>
      <c r="I94" s="1278"/>
      <c r="J94" s="1278"/>
    </row>
    <row r="95" spans="1:15" ht="20.5" thickBot="1" x14ac:dyDescent="0.45">
      <c r="A95" s="1260" t="s">
        <v>17</v>
      </c>
      <c r="B95" s="1261">
        <v>46749087.842266843</v>
      </c>
      <c r="C95" s="1285">
        <v>65430220.259999998</v>
      </c>
      <c r="D95" s="1257">
        <v>1.399604212188353</v>
      </c>
      <c r="E95" s="1278"/>
      <c r="F95" s="1278"/>
      <c r="G95" s="1278"/>
      <c r="H95" s="1278"/>
      <c r="I95" s="1278"/>
      <c r="J95" s="1278"/>
    </row>
    <row r="96" spans="1:15" ht="20.5" thickBot="1" x14ac:dyDescent="0.45">
      <c r="A96" s="1272" t="s">
        <v>310</v>
      </c>
      <c r="B96" s="1273">
        <v>1168727055.7939713</v>
      </c>
      <c r="C96" s="1287">
        <v>1876916364.26</v>
      </c>
      <c r="D96" s="1274">
        <v>1.6059492718639274</v>
      </c>
      <c r="E96" s="1278"/>
      <c r="F96" s="1278"/>
      <c r="G96" s="1278"/>
      <c r="H96" s="1278"/>
      <c r="I96" s="1278"/>
      <c r="J96" s="1278"/>
    </row>
    <row r="97" spans="1:13" x14ac:dyDescent="0.4">
      <c r="A97" s="1280"/>
      <c r="B97" s="1282"/>
      <c r="C97" s="1282"/>
      <c r="D97" s="1281"/>
      <c r="E97" s="1278"/>
      <c r="F97" s="1278"/>
      <c r="G97" s="1278"/>
      <c r="H97" s="1278"/>
      <c r="I97" s="1278"/>
      <c r="J97" s="1278"/>
    </row>
    <row r="98" spans="1:13" x14ac:dyDescent="0.4">
      <c r="A98" s="1278"/>
      <c r="B98" s="1278"/>
      <c r="C98" s="1278"/>
      <c r="D98" s="1278"/>
      <c r="E98" s="1278"/>
      <c r="F98" s="1278"/>
      <c r="G98" s="1278"/>
      <c r="H98" s="1278"/>
      <c r="I98" s="1278"/>
      <c r="J98" s="1278"/>
    </row>
    <row r="99" spans="1:13" ht="20.5" thickBot="1" x14ac:dyDescent="0.45"/>
    <row r="100" spans="1:13" ht="20.5" thickBot="1" x14ac:dyDescent="0.45">
      <c r="A100" s="429" t="s">
        <v>424</v>
      </c>
      <c r="B100" s="430"/>
      <c r="C100" s="430"/>
      <c r="D100" s="430"/>
      <c r="E100" s="430"/>
      <c r="F100" s="430"/>
      <c r="G100" s="430"/>
      <c r="H100" s="430"/>
      <c r="I100" s="430"/>
      <c r="J100" s="431"/>
    </row>
    <row r="101" spans="1:13" ht="20.5" thickBot="1" x14ac:dyDescent="0.45">
      <c r="A101" s="432" t="s">
        <v>393</v>
      </c>
      <c r="B101" s="433" t="s">
        <v>20</v>
      </c>
      <c r="C101" s="433" t="s">
        <v>313</v>
      </c>
      <c r="D101" s="433" t="s">
        <v>314</v>
      </c>
      <c r="E101" s="433" t="s">
        <v>315</v>
      </c>
      <c r="F101" s="433" t="s">
        <v>26</v>
      </c>
      <c r="G101" s="433" t="s">
        <v>316</v>
      </c>
      <c r="H101" s="433" t="s">
        <v>317</v>
      </c>
      <c r="I101" s="433" t="s">
        <v>318</v>
      </c>
      <c r="J101" s="434" t="s">
        <v>79</v>
      </c>
    </row>
    <row r="102" spans="1:13" ht="20.5" thickBot="1" x14ac:dyDescent="0.45">
      <c r="A102" s="435" t="s">
        <v>319</v>
      </c>
      <c r="B102" s="436"/>
      <c r="C102" s="436"/>
      <c r="D102" s="436"/>
      <c r="E102" s="436"/>
      <c r="F102" s="436"/>
      <c r="G102" s="436"/>
      <c r="H102" s="436"/>
      <c r="I102" s="436"/>
      <c r="J102" s="437"/>
    </row>
    <row r="103" spans="1:13" x14ac:dyDescent="0.4">
      <c r="A103" s="438" t="s">
        <v>271</v>
      </c>
      <c r="B103" s="439">
        <v>2682242735.7465363</v>
      </c>
      <c r="C103" s="440">
        <v>779179091.88920212</v>
      </c>
      <c r="D103" s="441">
        <v>842469917.11557508</v>
      </c>
      <c r="E103" s="441">
        <v>6921594758.009078</v>
      </c>
      <c r="F103" s="441">
        <v>37936702.718485303</v>
      </c>
      <c r="G103" s="441">
        <v>77867650.830746517</v>
      </c>
      <c r="H103" s="442">
        <v>43145410.623482235</v>
      </c>
      <c r="I103" s="443">
        <v>30515268.340668354</v>
      </c>
      <c r="J103" s="444">
        <v>11414951535.273775</v>
      </c>
    </row>
    <row r="104" spans="1:13" s="1035" customFormat="1" x14ac:dyDescent="0.4">
      <c r="A104" s="1029" t="s">
        <v>272</v>
      </c>
      <c r="B104" s="1030">
        <v>28688896.753876396</v>
      </c>
      <c r="C104" s="1030">
        <v>0</v>
      </c>
      <c r="D104" s="1031">
        <v>0</v>
      </c>
      <c r="E104" s="1031">
        <v>204272454.73527765</v>
      </c>
      <c r="F104" s="1031">
        <v>0</v>
      </c>
      <c r="G104" s="1031">
        <v>0</v>
      </c>
      <c r="H104" s="1032">
        <v>0</v>
      </c>
      <c r="I104" s="1033">
        <v>0</v>
      </c>
      <c r="J104" s="1034">
        <v>232961351.48915404</v>
      </c>
      <c r="K104" s="1053"/>
      <c r="L104" s="1053"/>
      <c r="M104" s="1036"/>
    </row>
    <row r="105" spans="1:13" x14ac:dyDescent="0.4">
      <c r="A105" s="446" t="s">
        <v>277</v>
      </c>
      <c r="B105" s="447">
        <v>333668574.12469965</v>
      </c>
      <c r="C105" s="447">
        <v>367303318.88481659</v>
      </c>
      <c r="D105" s="448">
        <v>50208987.389886588</v>
      </c>
      <c r="E105" s="448">
        <v>2006949898.3066742</v>
      </c>
      <c r="F105" s="448">
        <v>204013677.60614389</v>
      </c>
      <c r="G105" s="448">
        <v>9347351.1352778468</v>
      </c>
      <c r="H105" s="449">
        <v>5034277.5185999032</v>
      </c>
      <c r="I105" s="450">
        <v>0</v>
      </c>
      <c r="J105" s="451">
        <v>2976526084.9660993</v>
      </c>
    </row>
    <row r="106" spans="1:13" s="1035" customFormat="1" x14ac:dyDescent="0.4">
      <c r="A106" s="1029" t="s">
        <v>278</v>
      </c>
      <c r="B106" s="1030">
        <v>10748578.614454892</v>
      </c>
      <c r="C106" s="1030">
        <v>26145682.376947373</v>
      </c>
      <c r="D106" s="1031">
        <v>0</v>
      </c>
      <c r="E106" s="1031">
        <v>6977476401.6784401</v>
      </c>
      <c r="F106" s="1031">
        <v>0</v>
      </c>
      <c r="G106" s="1031">
        <v>0</v>
      </c>
      <c r="H106" s="1032">
        <v>0</v>
      </c>
      <c r="I106" s="1033">
        <v>0</v>
      </c>
      <c r="J106" s="1034">
        <v>7014370662.6698418</v>
      </c>
      <c r="K106" s="1053"/>
      <c r="L106" s="1053"/>
      <c r="M106" s="1036"/>
    </row>
    <row r="107" spans="1:13" x14ac:dyDescent="0.4">
      <c r="A107" s="446" t="s">
        <v>282</v>
      </c>
      <c r="B107" s="452">
        <v>6422996580.4069614</v>
      </c>
      <c r="C107" s="452">
        <v>1401328425.0389605</v>
      </c>
      <c r="D107" s="453">
        <v>1453776080.9398854</v>
      </c>
      <c r="E107" s="453">
        <v>11282528833.621935</v>
      </c>
      <c r="F107" s="453">
        <v>527902394.38840753</v>
      </c>
      <c r="G107" s="453">
        <v>53142199.680268481</v>
      </c>
      <c r="H107" s="454">
        <v>21583143.921899315</v>
      </c>
      <c r="I107" s="455">
        <v>16569761.782555277</v>
      </c>
      <c r="J107" s="451">
        <v>21179827419.780872</v>
      </c>
    </row>
    <row r="108" spans="1:13" s="1035" customFormat="1" x14ac:dyDescent="0.4">
      <c r="A108" s="1029" t="s">
        <v>283</v>
      </c>
      <c r="B108" s="1030">
        <v>182428178.47200513</v>
      </c>
      <c r="C108" s="1030">
        <v>32331464.624984801</v>
      </c>
      <c r="D108" s="1031">
        <v>2827993.0859674076</v>
      </c>
      <c r="E108" s="1031">
        <v>9522443081.3559666</v>
      </c>
      <c r="F108" s="1031">
        <v>115027914.6304668</v>
      </c>
      <c r="G108" s="1031">
        <v>0</v>
      </c>
      <c r="H108" s="1032">
        <v>0</v>
      </c>
      <c r="I108" s="1033">
        <v>195915355.19849253</v>
      </c>
      <c r="J108" s="1034">
        <v>10050973987.367884</v>
      </c>
      <c r="K108" s="1053"/>
      <c r="L108" s="1053"/>
      <c r="M108" s="1036"/>
    </row>
    <row r="109" spans="1:13" s="1035" customFormat="1" x14ac:dyDescent="0.4">
      <c r="A109" s="1029" t="s">
        <v>320</v>
      </c>
      <c r="B109" s="1030">
        <v>0</v>
      </c>
      <c r="C109" s="1030">
        <v>0</v>
      </c>
      <c r="D109" s="1031">
        <v>0</v>
      </c>
      <c r="E109" s="1031">
        <v>0</v>
      </c>
      <c r="F109" s="1031">
        <v>0</v>
      </c>
      <c r="G109" s="1031">
        <v>0</v>
      </c>
      <c r="H109" s="1032">
        <v>0</v>
      </c>
      <c r="I109" s="1033">
        <v>0</v>
      </c>
      <c r="J109" s="1034">
        <v>0</v>
      </c>
      <c r="K109" s="1053"/>
      <c r="L109" s="1053"/>
      <c r="M109" s="1036"/>
    </row>
    <row r="110" spans="1:13" x14ac:dyDescent="0.4">
      <c r="A110" s="446" t="s">
        <v>321</v>
      </c>
      <c r="B110" s="452">
        <v>1317384669.3715668</v>
      </c>
      <c r="C110" s="452">
        <v>126025542.77456437</v>
      </c>
      <c r="D110" s="453">
        <v>378813619.80190426</v>
      </c>
      <c r="E110" s="453">
        <v>1987387059.5483482</v>
      </c>
      <c r="F110" s="453">
        <v>5710888.1920058168</v>
      </c>
      <c r="G110" s="453">
        <v>6579178.2789120702</v>
      </c>
      <c r="H110" s="454">
        <v>2555848.4300000002</v>
      </c>
      <c r="I110" s="455">
        <v>3684957.3910691324</v>
      </c>
      <c r="J110" s="451">
        <v>3828141763.7883706</v>
      </c>
    </row>
    <row r="111" spans="1:13" s="1035" customFormat="1" x14ac:dyDescent="0.4">
      <c r="A111" s="1037" t="s">
        <v>322</v>
      </c>
      <c r="B111" s="1038">
        <v>0</v>
      </c>
      <c r="C111" s="1038">
        <v>0</v>
      </c>
      <c r="D111" s="1039">
        <v>0</v>
      </c>
      <c r="E111" s="1039">
        <v>1176717838.6403363</v>
      </c>
      <c r="F111" s="1039">
        <v>0</v>
      </c>
      <c r="G111" s="1039">
        <v>0</v>
      </c>
      <c r="H111" s="1040">
        <v>0</v>
      </c>
      <c r="I111" s="1041">
        <v>0</v>
      </c>
      <c r="J111" s="1042">
        <v>1176717838.6403363</v>
      </c>
      <c r="K111" s="1053"/>
      <c r="L111" s="1053"/>
      <c r="M111" s="1036"/>
    </row>
    <row r="112" spans="1:13" x14ac:dyDescent="0.4">
      <c r="A112" s="456" t="s">
        <v>323</v>
      </c>
      <c r="B112" s="457">
        <v>475377736.612948</v>
      </c>
      <c r="C112" s="457">
        <v>118622714.88588911</v>
      </c>
      <c r="D112" s="458">
        <v>190376073.12766886</v>
      </c>
      <c r="E112" s="458">
        <v>729023529.44806659</v>
      </c>
      <c r="F112" s="458">
        <v>1904485.1946360767</v>
      </c>
      <c r="G112" s="458">
        <v>4981768.82234246</v>
      </c>
      <c r="H112" s="459">
        <v>2072185.5670255243</v>
      </c>
      <c r="I112" s="460">
        <v>692540.07077675511</v>
      </c>
      <c r="J112" s="461">
        <v>1523051033.7293537</v>
      </c>
    </row>
    <row r="113" spans="1:13" s="1035" customFormat="1" ht="20.5" thickBot="1" x14ac:dyDescent="0.45">
      <c r="A113" s="1043" t="s">
        <v>324</v>
      </c>
      <c r="B113" s="1044">
        <v>0</v>
      </c>
      <c r="C113" s="1044">
        <v>0</v>
      </c>
      <c r="D113" s="1045">
        <v>0</v>
      </c>
      <c r="E113" s="1045">
        <v>466635690.02036399</v>
      </c>
      <c r="F113" s="1045">
        <v>0</v>
      </c>
      <c r="G113" s="1045">
        <v>0</v>
      </c>
      <c r="H113" s="1046">
        <v>0</v>
      </c>
      <c r="I113" s="1046">
        <v>0</v>
      </c>
      <c r="J113" s="1047">
        <v>466635690.02036399</v>
      </c>
      <c r="K113" s="1053"/>
      <c r="L113" s="1053"/>
      <c r="M113" s="1036"/>
    </row>
    <row r="114" spans="1:13" ht="20.5" thickBot="1" x14ac:dyDescent="0.45">
      <c r="A114" s="462" t="s">
        <v>325</v>
      </c>
      <c r="B114" s="463">
        <v>11453535950.103048</v>
      </c>
      <c r="C114" s="463">
        <v>2850936240.4753647</v>
      </c>
      <c r="D114" s="463">
        <v>2918472671.4608874</v>
      </c>
      <c r="E114" s="463">
        <v>41275029545.364494</v>
      </c>
      <c r="F114" s="463">
        <v>892496062.73014545</v>
      </c>
      <c r="G114" s="463">
        <v>151918148.74754739</v>
      </c>
      <c r="H114" s="463">
        <v>74390866.061006963</v>
      </c>
      <c r="I114" s="463">
        <v>247377882.78356203</v>
      </c>
      <c r="J114" s="463">
        <v>59864157367.726051</v>
      </c>
    </row>
    <row r="115" spans="1:13" ht="20.5" thickBot="1" x14ac:dyDescent="0.45">
      <c r="A115" s="464" t="s">
        <v>326</v>
      </c>
      <c r="B115" s="465"/>
      <c r="C115" s="465"/>
      <c r="D115" s="465"/>
      <c r="E115" s="465"/>
      <c r="F115" s="465"/>
      <c r="G115" s="465"/>
      <c r="H115" s="465"/>
      <c r="I115" s="465"/>
      <c r="J115" s="466"/>
    </row>
    <row r="116" spans="1:13" x14ac:dyDescent="0.4">
      <c r="A116" s="438" t="s">
        <v>295</v>
      </c>
      <c r="B116" s="467">
        <v>0</v>
      </c>
      <c r="C116" s="468">
        <v>236495.57759706283</v>
      </c>
      <c r="D116" s="467">
        <v>1557088971.0005665</v>
      </c>
      <c r="E116" s="468">
        <v>67637735.192759961</v>
      </c>
      <c r="F116" s="468">
        <v>3074442.5087618171</v>
      </c>
      <c r="G116" s="468">
        <v>6148885.0175236342</v>
      </c>
      <c r="H116" s="469">
        <v>0</v>
      </c>
      <c r="I116" s="470">
        <v>1182477.8879853142</v>
      </c>
      <c r="J116" s="471">
        <v>1635369007.185194</v>
      </c>
    </row>
    <row r="117" spans="1:13" s="1035" customFormat="1" x14ac:dyDescent="0.4">
      <c r="A117" s="1029" t="s">
        <v>298</v>
      </c>
      <c r="B117" s="1030">
        <v>0</v>
      </c>
      <c r="C117" s="1031">
        <v>0</v>
      </c>
      <c r="D117" s="1030">
        <v>0</v>
      </c>
      <c r="E117" s="1031">
        <v>2441461776.3674507</v>
      </c>
      <c r="F117" s="1031">
        <v>0</v>
      </c>
      <c r="G117" s="1031">
        <v>0</v>
      </c>
      <c r="H117" s="1032">
        <v>0</v>
      </c>
      <c r="I117" s="1033">
        <v>0</v>
      </c>
      <c r="J117" s="1034">
        <v>2441461776.3674507</v>
      </c>
      <c r="K117" s="1053"/>
      <c r="L117" s="1053"/>
      <c r="M117" s="1036"/>
    </row>
    <row r="118" spans="1:13" x14ac:dyDescent="0.4">
      <c r="A118" s="446" t="s">
        <v>299</v>
      </c>
      <c r="B118" s="452">
        <v>0</v>
      </c>
      <c r="C118" s="453">
        <v>18193116.557601839</v>
      </c>
      <c r="D118" s="452">
        <v>0</v>
      </c>
      <c r="E118" s="453">
        <v>5580318.6863173358</v>
      </c>
      <c r="F118" s="453">
        <v>69539099.496262744</v>
      </c>
      <c r="G118" s="453">
        <v>658046.26682286116</v>
      </c>
      <c r="H118" s="454">
        <v>1230915.5839999891</v>
      </c>
      <c r="I118" s="455">
        <v>204673.36654253554</v>
      </c>
      <c r="J118" s="445">
        <v>95406169.957547292</v>
      </c>
    </row>
    <row r="119" spans="1:13" x14ac:dyDescent="0.4">
      <c r="A119" s="446" t="s">
        <v>300</v>
      </c>
      <c r="B119" s="452">
        <v>0</v>
      </c>
      <c r="C119" s="453">
        <v>0</v>
      </c>
      <c r="D119" s="452">
        <v>0</v>
      </c>
      <c r="E119" s="453">
        <v>0</v>
      </c>
      <c r="F119" s="453">
        <v>0</v>
      </c>
      <c r="G119" s="453">
        <v>0</v>
      </c>
      <c r="H119" s="454">
        <v>0</v>
      </c>
      <c r="I119" s="455">
        <v>0</v>
      </c>
      <c r="J119" s="451">
        <v>0</v>
      </c>
    </row>
    <row r="120" spans="1:13" x14ac:dyDescent="0.4">
      <c r="A120" s="446" t="s">
        <v>301</v>
      </c>
      <c r="B120" s="452">
        <v>0</v>
      </c>
      <c r="C120" s="453">
        <v>1879001.1411086372</v>
      </c>
      <c r="D120" s="452">
        <v>13739368.912262034</v>
      </c>
      <c r="E120" s="453">
        <v>0</v>
      </c>
      <c r="F120" s="453">
        <v>0</v>
      </c>
      <c r="G120" s="453">
        <v>0</v>
      </c>
      <c r="H120" s="454">
        <v>0</v>
      </c>
      <c r="I120" s="455">
        <v>0</v>
      </c>
      <c r="J120" s="451">
        <v>15618370.053370671</v>
      </c>
    </row>
    <row r="121" spans="1:13" x14ac:dyDescent="0.4">
      <c r="A121" s="446" t="s">
        <v>302</v>
      </c>
      <c r="B121" s="452">
        <v>0</v>
      </c>
      <c r="C121" s="452">
        <v>0</v>
      </c>
      <c r="D121" s="453">
        <v>0</v>
      </c>
      <c r="E121" s="453">
        <v>0</v>
      </c>
      <c r="F121" s="453">
        <v>0</v>
      </c>
      <c r="G121" s="453">
        <v>0</v>
      </c>
      <c r="H121" s="454">
        <v>0</v>
      </c>
      <c r="I121" s="455">
        <v>0</v>
      </c>
      <c r="J121" s="451">
        <v>0</v>
      </c>
    </row>
    <row r="122" spans="1:13" s="1035" customFormat="1" x14ac:dyDescent="0.4">
      <c r="A122" s="1029" t="s">
        <v>296</v>
      </c>
      <c r="B122" s="1030">
        <v>0</v>
      </c>
      <c r="C122" s="1030">
        <v>0</v>
      </c>
      <c r="D122" s="1031">
        <v>0</v>
      </c>
      <c r="E122" s="1031">
        <v>165128293.66418961</v>
      </c>
      <c r="F122" s="1031">
        <v>0</v>
      </c>
      <c r="G122" s="1031">
        <v>0</v>
      </c>
      <c r="H122" s="1032">
        <v>0</v>
      </c>
      <c r="I122" s="1033">
        <v>0</v>
      </c>
      <c r="J122" s="1034">
        <v>165128293.66418961</v>
      </c>
      <c r="K122" s="1053"/>
      <c r="L122" s="1053"/>
      <c r="M122" s="1036"/>
    </row>
    <row r="123" spans="1:13" s="1035" customFormat="1" x14ac:dyDescent="0.4">
      <c r="A123" s="1029" t="s">
        <v>304</v>
      </c>
      <c r="B123" s="1030">
        <v>0</v>
      </c>
      <c r="C123" s="1030">
        <v>0</v>
      </c>
      <c r="D123" s="1031">
        <v>0</v>
      </c>
      <c r="E123" s="1031">
        <v>6690092352.4666252</v>
      </c>
      <c r="F123" s="1031">
        <v>0</v>
      </c>
      <c r="G123" s="1031">
        <v>0</v>
      </c>
      <c r="H123" s="1032">
        <v>0</v>
      </c>
      <c r="I123" s="1033">
        <v>0</v>
      </c>
      <c r="J123" s="1034">
        <v>6690092352.4666252</v>
      </c>
      <c r="K123" s="1053"/>
      <c r="L123" s="1053"/>
      <c r="M123" s="1036"/>
    </row>
    <row r="124" spans="1:13" s="1035" customFormat="1" x14ac:dyDescent="0.4">
      <c r="A124" s="1037" t="s">
        <v>327</v>
      </c>
      <c r="B124" s="1038">
        <v>0</v>
      </c>
      <c r="C124" s="1038">
        <v>0</v>
      </c>
      <c r="D124" s="1039">
        <v>0</v>
      </c>
      <c r="E124" s="1039">
        <v>340829240.77659112</v>
      </c>
      <c r="F124" s="1039">
        <v>0</v>
      </c>
      <c r="G124" s="1039">
        <v>0</v>
      </c>
      <c r="H124" s="1040">
        <v>0</v>
      </c>
      <c r="I124" s="1041">
        <v>0</v>
      </c>
      <c r="J124" s="1042">
        <v>340829240.77659112</v>
      </c>
      <c r="K124" s="1053"/>
      <c r="L124" s="1053"/>
      <c r="M124" s="1036"/>
    </row>
    <row r="125" spans="1:13" ht="20.5" thickBot="1" x14ac:dyDescent="0.45">
      <c r="A125" s="472" t="s">
        <v>294</v>
      </c>
      <c r="B125" s="473">
        <v>42384733.650694162</v>
      </c>
      <c r="C125" s="473">
        <v>662261.46329209628</v>
      </c>
      <c r="D125" s="474">
        <v>3532061.1375578474</v>
      </c>
      <c r="E125" s="474">
        <v>142410660.38824114</v>
      </c>
      <c r="F125" s="474">
        <v>0</v>
      </c>
      <c r="G125" s="474">
        <v>0</v>
      </c>
      <c r="H125" s="475">
        <v>0</v>
      </c>
      <c r="I125" s="476">
        <v>0</v>
      </c>
      <c r="J125" s="477">
        <v>188989716.63978523</v>
      </c>
    </row>
    <row r="126" spans="1:13" ht="20.5" thickBot="1" x14ac:dyDescent="0.45">
      <c r="A126" s="462" t="s">
        <v>328</v>
      </c>
      <c r="B126" s="478">
        <v>42384733.650694162</v>
      </c>
      <c r="C126" s="478">
        <v>20970874.739599634</v>
      </c>
      <c r="D126" s="478">
        <v>1574360401.0503864</v>
      </c>
      <c r="E126" s="478">
        <v>9853140377.5421753</v>
      </c>
      <c r="F126" s="478">
        <v>72613542.005024552</v>
      </c>
      <c r="G126" s="478">
        <v>6806931.2843464948</v>
      </c>
      <c r="H126" s="478">
        <v>1230915.5839999891</v>
      </c>
      <c r="I126" s="478">
        <v>1387151.2545278498</v>
      </c>
      <c r="J126" s="479">
        <v>11572894927.110756</v>
      </c>
    </row>
    <row r="127" spans="1:13" ht="20.5" thickBot="1" x14ac:dyDescent="0.45">
      <c r="A127" s="480" t="s">
        <v>77</v>
      </c>
      <c r="B127" s="478">
        <v>11495920683.753742</v>
      </c>
      <c r="C127" s="478">
        <v>2871907115.2149644</v>
      </c>
      <c r="D127" s="478">
        <v>4492833072.5112734</v>
      </c>
      <c r="E127" s="478">
        <v>51128169922.906662</v>
      </c>
      <c r="F127" s="478">
        <v>965109604.73517013</v>
      </c>
      <c r="G127" s="478">
        <v>158725080.03189385</v>
      </c>
      <c r="H127" s="478">
        <v>75621781.645006955</v>
      </c>
      <c r="I127" s="478">
        <v>248765034.0380899</v>
      </c>
      <c r="J127" s="479">
        <v>71437052294.836807</v>
      </c>
    </row>
    <row r="128" spans="1:13" ht="36" customHeight="1" thickBot="1" x14ac:dyDescent="0.55000000000000004">
      <c r="A128" s="17" t="s">
        <v>307</v>
      </c>
      <c r="E128" s="1028">
        <v>27985057129.705238</v>
      </c>
      <c r="F128" s="736"/>
      <c r="G128" s="736"/>
      <c r="H128" s="736"/>
      <c r="I128" s="736"/>
      <c r="J128" s="1027">
        <v>28579171193.462433</v>
      </c>
      <c r="K128" s="1054">
        <f>J128/101%</f>
        <v>28296209102.438053</v>
      </c>
      <c r="L128" s="1054">
        <f>K128/101%</f>
        <v>28016048616.275299</v>
      </c>
    </row>
    <row r="129" spans="1:13" ht="20.5" thickBot="1" x14ac:dyDescent="0.45">
      <c r="A129" s="17" t="s">
        <v>308</v>
      </c>
      <c r="E129" s="735">
        <v>23143112793.201424</v>
      </c>
      <c r="F129" s="736"/>
      <c r="G129" s="736"/>
      <c r="H129" s="736"/>
      <c r="I129" s="736"/>
      <c r="J129" s="735">
        <v>42857881101.374374</v>
      </c>
    </row>
    <row r="133" spans="1:13" s="1299" customFormat="1" ht="18.5" x14ac:dyDescent="0.45">
      <c r="A133" s="868">
        <v>2024</v>
      </c>
      <c r="B133" s="868" t="s">
        <v>524</v>
      </c>
      <c r="C133" s="1300" t="s">
        <v>331</v>
      </c>
      <c r="D133" s="1301" t="s">
        <v>494</v>
      </c>
      <c r="E133" s="1301" t="s">
        <v>495</v>
      </c>
      <c r="F133" s="1301" t="s">
        <v>496</v>
      </c>
      <c r="G133" s="1301" t="s">
        <v>497</v>
      </c>
      <c r="H133" s="1301" t="s">
        <v>498</v>
      </c>
      <c r="I133" s="1301" t="s">
        <v>499</v>
      </c>
      <c r="J133" s="1301" t="s">
        <v>500</v>
      </c>
      <c r="K133" s="1301" t="s">
        <v>501</v>
      </c>
      <c r="L133" s="1301" t="s">
        <v>502</v>
      </c>
      <c r="M133" s="1302">
        <v>1</v>
      </c>
    </row>
    <row r="134" spans="1:13" ht="18" x14ac:dyDescent="0.4">
      <c r="A134" s="567"/>
      <c r="B134" s="567"/>
      <c r="C134" s="1120" t="s">
        <v>503</v>
      </c>
      <c r="D134" s="1121">
        <v>2064978211.1399999</v>
      </c>
      <c r="E134" s="1121">
        <v>3073111</v>
      </c>
      <c r="F134" s="1121">
        <v>379525827</v>
      </c>
      <c r="G134" s="1121">
        <v>159945277</v>
      </c>
      <c r="H134" s="1121">
        <v>524913</v>
      </c>
      <c r="I134" s="1121">
        <v>476688</v>
      </c>
      <c r="J134" s="1121">
        <v>21372401.77</v>
      </c>
      <c r="K134" s="1121">
        <v>131950618.17</v>
      </c>
      <c r="L134" s="1121">
        <v>1368109375.2</v>
      </c>
      <c r="M134" s="1122">
        <v>2</v>
      </c>
    </row>
    <row r="135" spans="1:13" ht="18" x14ac:dyDescent="0.4">
      <c r="A135" s="567"/>
      <c r="B135" s="567"/>
      <c r="C135" s="1120" t="s">
        <v>504</v>
      </c>
      <c r="D135" s="1121">
        <v>4208736961.9499998</v>
      </c>
      <c r="E135" s="1121">
        <v>2101260</v>
      </c>
      <c r="F135" s="1121">
        <v>485248631</v>
      </c>
      <c r="G135" s="1121">
        <v>121822614</v>
      </c>
      <c r="H135" s="1121">
        <v>1390615</v>
      </c>
      <c r="I135" s="1121">
        <v>2077851.79</v>
      </c>
      <c r="J135" s="1121">
        <v>49422724</v>
      </c>
      <c r="K135" s="1121">
        <v>196303211.16</v>
      </c>
      <c r="L135" s="1121">
        <v>3350370055</v>
      </c>
      <c r="M135" s="1122">
        <v>3</v>
      </c>
    </row>
    <row r="136" spans="1:13" ht="18" x14ac:dyDescent="0.4">
      <c r="A136" s="8" t="s">
        <v>20</v>
      </c>
      <c r="B136" s="487">
        <f>SUM(F134:F142)/1000000</f>
        <v>4272.1438870000002</v>
      </c>
      <c r="C136" s="1120" t="s">
        <v>505</v>
      </c>
      <c r="D136" s="1121">
        <v>2023237338.8</v>
      </c>
      <c r="E136" s="1121">
        <v>436534</v>
      </c>
      <c r="F136" s="1121">
        <v>440863413</v>
      </c>
      <c r="G136" s="1121">
        <v>192094886</v>
      </c>
      <c r="H136" s="1121">
        <v>669417</v>
      </c>
      <c r="I136" s="1121">
        <v>565744</v>
      </c>
      <c r="J136" s="1121">
        <v>45378736.530000001</v>
      </c>
      <c r="K136" s="1121">
        <v>153700140.66</v>
      </c>
      <c r="L136" s="1121">
        <v>1189528467.6100001</v>
      </c>
      <c r="M136" s="1122">
        <v>4</v>
      </c>
    </row>
    <row r="137" spans="1:13" ht="18" x14ac:dyDescent="0.4">
      <c r="A137" s="8" t="s">
        <v>22</v>
      </c>
      <c r="B137" s="487">
        <f>SUM(G134:G142,K134:K142)/1000000</f>
        <v>2525.6556924550005</v>
      </c>
      <c r="C137" s="1120" t="s">
        <v>506</v>
      </c>
      <c r="D137" s="1121">
        <v>5422714332.3699999</v>
      </c>
      <c r="E137" s="1121">
        <v>922924</v>
      </c>
      <c r="F137" s="1121">
        <v>490518324</v>
      </c>
      <c r="G137" s="1121">
        <v>58792357</v>
      </c>
      <c r="H137" s="1121">
        <v>1614186</v>
      </c>
      <c r="I137" s="1121">
        <v>2020834</v>
      </c>
      <c r="J137" s="1121">
        <v>22858638</v>
      </c>
      <c r="K137" s="1121">
        <v>225640118.53</v>
      </c>
      <c r="L137" s="1121">
        <v>4620346950.8400002</v>
      </c>
      <c r="M137" s="1122">
        <v>5</v>
      </c>
    </row>
    <row r="138" spans="1:13" ht="18" x14ac:dyDescent="0.4">
      <c r="A138" s="8" t="s">
        <v>24</v>
      </c>
      <c r="B138" s="487">
        <f>SUM(E134:E142)/1000000</f>
        <v>15.442301</v>
      </c>
      <c r="C138" s="1120" t="s">
        <v>507</v>
      </c>
      <c r="D138" s="1121">
        <v>2219146856.9499998</v>
      </c>
      <c r="E138" s="1121">
        <v>2790844</v>
      </c>
      <c r="F138" s="1121">
        <v>385037182</v>
      </c>
      <c r="G138" s="1121">
        <v>127008446</v>
      </c>
      <c r="H138" s="1121">
        <v>600815</v>
      </c>
      <c r="I138" s="1121">
        <v>675774</v>
      </c>
      <c r="J138" s="1121">
        <v>103882667.25999999</v>
      </c>
      <c r="K138" s="1121">
        <v>116412477.34999999</v>
      </c>
      <c r="L138" s="1121">
        <v>1482738651.3399999</v>
      </c>
      <c r="M138" s="1122">
        <v>6</v>
      </c>
    </row>
    <row r="139" spans="1:13" ht="18" x14ac:dyDescent="0.4">
      <c r="A139" s="8" t="s">
        <v>26</v>
      </c>
      <c r="B139" s="487">
        <f>SUM(J134:J142)/1000000</f>
        <v>451.60710499999999</v>
      </c>
      <c r="C139" s="1120" t="s">
        <v>508</v>
      </c>
      <c r="D139" s="1121">
        <v>1948836684.6100001</v>
      </c>
      <c r="E139" s="1121">
        <v>2007036</v>
      </c>
      <c r="F139" s="1121">
        <v>408933876</v>
      </c>
      <c r="G139" s="1121">
        <v>113525146</v>
      </c>
      <c r="H139" s="1121">
        <v>786987</v>
      </c>
      <c r="I139" s="1121">
        <v>337561</v>
      </c>
      <c r="J139" s="1121">
        <v>18650412</v>
      </c>
      <c r="K139" s="1121">
        <v>168369490.62</v>
      </c>
      <c r="L139" s="1121">
        <v>1236226175.99</v>
      </c>
      <c r="M139" s="1122">
        <v>7</v>
      </c>
    </row>
    <row r="140" spans="1:13" ht="18" x14ac:dyDescent="0.4">
      <c r="A140" s="10" t="s">
        <v>27</v>
      </c>
      <c r="B140" s="487">
        <f>SUM(H134:I142)/1000000</f>
        <v>25.207133235000001</v>
      </c>
      <c r="C140" s="998" t="s">
        <v>509</v>
      </c>
      <c r="D140" s="1048">
        <v>2909450513.8600001</v>
      </c>
      <c r="E140" s="1048">
        <v>2691829</v>
      </c>
      <c r="F140" s="1048">
        <v>742533571</v>
      </c>
      <c r="G140" s="1048">
        <v>193635937</v>
      </c>
      <c r="H140" s="1048">
        <v>756465</v>
      </c>
      <c r="I140" s="1048">
        <v>6451945</v>
      </c>
      <c r="J140" s="1048">
        <v>148407627.51999998</v>
      </c>
      <c r="K140" s="1048">
        <v>188877551.91</v>
      </c>
      <c r="L140" s="1048">
        <v>1626095587.4300001</v>
      </c>
      <c r="M140" s="1000">
        <v>8</v>
      </c>
    </row>
    <row r="141" spans="1:13" ht="18" x14ac:dyDescent="0.4">
      <c r="A141" s="567"/>
      <c r="B141" s="567"/>
      <c r="C141" s="998" t="s">
        <v>510</v>
      </c>
      <c r="D141" s="1048">
        <v>2463982893.0250001</v>
      </c>
      <c r="E141" s="1048">
        <v>1035378</v>
      </c>
      <c r="F141" s="1048">
        <v>460000645</v>
      </c>
      <c r="G141" s="1048">
        <v>47603269</v>
      </c>
      <c r="H141" s="1048">
        <v>4780308</v>
      </c>
      <c r="I141" s="1048">
        <v>528305.44500000007</v>
      </c>
      <c r="J141" s="1048">
        <v>27209812.920000002</v>
      </c>
      <c r="K141" s="1048">
        <v>135989628.11500001</v>
      </c>
      <c r="L141" s="1048">
        <v>1786835546.5450001</v>
      </c>
      <c r="M141" s="1000">
        <v>9</v>
      </c>
    </row>
    <row r="142" spans="1:13" ht="18" x14ac:dyDescent="0.4">
      <c r="A142" s="567"/>
      <c r="B142" s="567"/>
      <c r="C142" s="998" t="s">
        <v>511</v>
      </c>
      <c r="D142" s="1048">
        <v>2137197668.24</v>
      </c>
      <c r="E142" s="1048">
        <v>383385</v>
      </c>
      <c r="F142" s="1048">
        <v>479482418</v>
      </c>
      <c r="G142" s="1048">
        <v>66454386</v>
      </c>
      <c r="H142" s="1048">
        <v>334408</v>
      </c>
      <c r="I142" s="1048">
        <v>614316</v>
      </c>
      <c r="J142" s="1048">
        <v>14424085</v>
      </c>
      <c r="K142" s="1048">
        <v>127530137.94</v>
      </c>
      <c r="L142" s="1048">
        <v>1447974532.3</v>
      </c>
      <c r="M142" s="1000">
        <v>10</v>
      </c>
    </row>
    <row r="143" spans="1:13" ht="18" x14ac:dyDescent="0.4">
      <c r="A143" s="567"/>
      <c r="B143" s="567"/>
      <c r="C143" s="998" t="s">
        <v>512</v>
      </c>
      <c r="D143" s="1048">
        <v>3623095872.835</v>
      </c>
      <c r="E143" s="1048">
        <v>822068</v>
      </c>
      <c r="F143" s="1048">
        <v>343546216</v>
      </c>
      <c r="G143" s="1048">
        <v>103596232</v>
      </c>
      <c r="H143" s="1048">
        <v>300757</v>
      </c>
      <c r="I143" s="1048">
        <v>490956</v>
      </c>
      <c r="J143" s="1048">
        <v>15794485</v>
      </c>
      <c r="K143" s="1048">
        <v>266391264.42500001</v>
      </c>
      <c r="L143" s="1048">
        <v>2892153894.4099998</v>
      </c>
      <c r="M143" s="1000">
        <v>11</v>
      </c>
    </row>
    <row r="144" spans="1:13" ht="18" x14ac:dyDescent="0.4">
      <c r="A144" s="567"/>
      <c r="B144" s="567"/>
      <c r="C144" s="998" t="s">
        <v>513</v>
      </c>
      <c r="D144" s="1048">
        <v>2120083162.8400002</v>
      </c>
      <c r="E144" s="1048">
        <v>1215769</v>
      </c>
      <c r="F144" s="1048">
        <v>307729336</v>
      </c>
      <c r="G144" s="1048">
        <v>100565154</v>
      </c>
      <c r="H144" s="1048">
        <v>716922</v>
      </c>
      <c r="I144" s="1048">
        <v>443621</v>
      </c>
      <c r="J144" s="1048">
        <v>26130556</v>
      </c>
      <c r="K144" s="1048">
        <v>202923911.535</v>
      </c>
      <c r="L144" s="1048">
        <v>1480357893.3050001</v>
      </c>
      <c r="M144" s="1000">
        <v>12</v>
      </c>
    </row>
    <row r="145" spans="1:15" ht="18" x14ac:dyDescent="0.4">
      <c r="A145" s="567"/>
      <c r="B145" s="567"/>
      <c r="C145" s="998" t="s">
        <v>514</v>
      </c>
      <c r="D145" s="1048">
        <v>2072577729.615</v>
      </c>
      <c r="E145" s="1048">
        <v>2411705</v>
      </c>
      <c r="F145" s="1048">
        <v>597330752</v>
      </c>
      <c r="G145" s="1048">
        <v>102698342</v>
      </c>
      <c r="H145" s="1048">
        <v>866673</v>
      </c>
      <c r="I145" s="1048">
        <v>5205642.4950000001</v>
      </c>
      <c r="J145" s="1048">
        <v>45668157.950000003</v>
      </c>
      <c r="K145" s="1048">
        <v>146705864.17000002</v>
      </c>
      <c r="L145" s="1048">
        <v>1171690593</v>
      </c>
      <c r="M145" s="1000">
        <v>13</v>
      </c>
    </row>
    <row r="146" spans="1:15" ht="18" x14ac:dyDescent="0.4">
      <c r="A146" s="567"/>
      <c r="B146" s="567"/>
      <c r="C146" s="1151" t="s">
        <v>515</v>
      </c>
      <c r="D146" s="1152">
        <v>1553235042.5250001</v>
      </c>
      <c r="E146" s="1152">
        <v>787711</v>
      </c>
      <c r="F146" s="1152">
        <v>481886097</v>
      </c>
      <c r="G146" s="1152">
        <v>92198331</v>
      </c>
      <c r="H146" s="1152">
        <v>5684614</v>
      </c>
      <c r="I146" s="1152">
        <v>320161</v>
      </c>
      <c r="J146" s="1152">
        <v>18217229</v>
      </c>
      <c r="K146" s="1152">
        <v>150488544.53</v>
      </c>
      <c r="L146" s="1152">
        <v>803652354.995</v>
      </c>
      <c r="M146" s="1153">
        <v>14</v>
      </c>
    </row>
    <row r="147" spans="1:15" ht="18" x14ac:dyDescent="0.4">
      <c r="A147" s="567"/>
      <c r="B147" s="567"/>
      <c r="C147" s="1151" t="s">
        <v>516</v>
      </c>
      <c r="D147" s="1152">
        <v>5962463230.8299999</v>
      </c>
      <c r="E147" s="1152">
        <v>568040</v>
      </c>
      <c r="F147" s="1152">
        <v>621924596</v>
      </c>
      <c r="G147" s="1152">
        <v>90139002</v>
      </c>
      <c r="H147" s="1152">
        <v>516375</v>
      </c>
      <c r="I147" s="1152">
        <v>1614327</v>
      </c>
      <c r="J147" s="1152">
        <v>12153409.1</v>
      </c>
      <c r="K147" s="1152">
        <v>143393856.32499999</v>
      </c>
      <c r="L147" s="1152">
        <v>5092153625.4049997</v>
      </c>
      <c r="M147" s="1153">
        <v>15</v>
      </c>
    </row>
    <row r="148" spans="1:15" ht="18" x14ac:dyDescent="0.4">
      <c r="A148" s="567"/>
      <c r="B148" s="567"/>
      <c r="C148" s="1151" t="s">
        <v>517</v>
      </c>
      <c r="D148" s="1152">
        <v>1971527073</v>
      </c>
      <c r="E148" s="1152">
        <v>464913</v>
      </c>
      <c r="F148" s="1152">
        <v>395215128</v>
      </c>
      <c r="G148" s="1152">
        <v>109624846</v>
      </c>
      <c r="H148" s="1152">
        <v>5740606</v>
      </c>
      <c r="I148" s="1152">
        <v>219713</v>
      </c>
      <c r="J148" s="1152">
        <v>24970223</v>
      </c>
      <c r="K148" s="1152">
        <v>155352271</v>
      </c>
      <c r="L148" s="1152">
        <v>1279939373</v>
      </c>
      <c r="M148" s="1153">
        <v>16</v>
      </c>
    </row>
    <row r="149" spans="1:15" ht="18" x14ac:dyDescent="0.4">
      <c r="A149" s="567"/>
      <c r="B149" s="567"/>
      <c r="C149" s="1151" t="s">
        <v>518</v>
      </c>
      <c r="D149" s="1152">
        <v>5543008054.5050001</v>
      </c>
      <c r="E149" s="1152">
        <v>1987448</v>
      </c>
      <c r="F149" s="1152">
        <v>287079727</v>
      </c>
      <c r="G149" s="1152">
        <v>118987734</v>
      </c>
      <c r="H149" s="1152">
        <v>285441</v>
      </c>
      <c r="I149" s="1152">
        <v>7146456</v>
      </c>
      <c r="J149" s="1152">
        <v>36715406.670000002</v>
      </c>
      <c r="K149" s="1152">
        <v>286670959.57499999</v>
      </c>
      <c r="L149" s="1152">
        <v>4804134882.2600002</v>
      </c>
      <c r="M149" s="1153">
        <v>17</v>
      </c>
    </row>
    <row r="150" spans="1:15" ht="18" x14ac:dyDescent="0.4">
      <c r="A150" s="567"/>
      <c r="B150" s="567"/>
      <c r="C150" s="762" t="s">
        <v>519</v>
      </c>
      <c r="D150" s="1049">
        <v>2796902018.4885998</v>
      </c>
      <c r="E150" s="1049">
        <v>1886592</v>
      </c>
      <c r="F150" s="1049">
        <v>378882002</v>
      </c>
      <c r="G150" s="1049">
        <v>146185839</v>
      </c>
      <c r="H150" s="1049">
        <v>6136610</v>
      </c>
      <c r="I150" s="1049">
        <v>814902</v>
      </c>
      <c r="J150" s="1049">
        <v>76188853</v>
      </c>
      <c r="K150" s="1049">
        <v>335264238.09360003</v>
      </c>
      <c r="L150" s="1049">
        <v>1851542982.395</v>
      </c>
      <c r="M150" s="1000">
        <v>18</v>
      </c>
    </row>
    <row r="151" spans="1:15" ht="18" x14ac:dyDescent="0.4">
      <c r="A151" s="567"/>
      <c r="B151" s="567"/>
      <c r="C151" s="762" t="s">
        <v>520</v>
      </c>
      <c r="D151" s="1049">
        <v>2171954612.7950001</v>
      </c>
      <c r="E151" s="1049">
        <v>294626</v>
      </c>
      <c r="F151" s="1049">
        <v>355999660</v>
      </c>
      <c r="G151" s="1049">
        <v>163812696</v>
      </c>
      <c r="H151" s="1049">
        <v>143889</v>
      </c>
      <c r="I151" s="1049">
        <v>368751</v>
      </c>
      <c r="J151" s="1049">
        <v>16276696.879999999</v>
      </c>
      <c r="K151" s="1049">
        <v>220913715.54500002</v>
      </c>
      <c r="L151" s="1049">
        <v>1414144578.3699999</v>
      </c>
      <c r="M151" s="1000">
        <v>19</v>
      </c>
    </row>
    <row r="152" spans="1:15" ht="18" x14ac:dyDescent="0.4">
      <c r="A152" s="636"/>
      <c r="B152" s="567"/>
      <c r="C152" s="762" t="s">
        <v>521</v>
      </c>
      <c r="D152" s="1049">
        <v>1854358325.6405602</v>
      </c>
      <c r="E152" s="1049">
        <v>221172</v>
      </c>
      <c r="F152" s="1049">
        <v>551684941</v>
      </c>
      <c r="G152" s="1049">
        <v>151525442.40000001</v>
      </c>
      <c r="H152" s="1049">
        <v>152035</v>
      </c>
      <c r="I152" s="1049">
        <v>5330073</v>
      </c>
      <c r="J152" s="1049">
        <v>28336661.759999998</v>
      </c>
      <c r="K152" s="1049">
        <v>170911978.52555999</v>
      </c>
      <c r="L152" s="1049">
        <v>946196021.95500004</v>
      </c>
      <c r="M152" s="1000">
        <v>20</v>
      </c>
    </row>
    <row r="153" spans="1:15" customFormat="1" ht="18" x14ac:dyDescent="0.4">
      <c r="C153" t="s">
        <v>522</v>
      </c>
      <c r="D153" s="1050">
        <v>2830817342.4428997</v>
      </c>
      <c r="E153" s="1050">
        <v>258670986</v>
      </c>
      <c r="F153" s="1050">
        <v>445528442</v>
      </c>
      <c r="G153" s="1050">
        <v>143828245</v>
      </c>
      <c r="H153" s="1050">
        <v>254319</v>
      </c>
      <c r="I153" s="1050">
        <v>2480731</v>
      </c>
      <c r="J153" s="1050">
        <v>81707189</v>
      </c>
      <c r="K153" s="1050">
        <v>452891289.71789998</v>
      </c>
      <c r="L153" s="1050">
        <v>1445456140.7249999</v>
      </c>
      <c r="M153" s="1000">
        <v>21</v>
      </c>
    </row>
    <row r="154" spans="1:15" s="638" customFormat="1" ht="18" x14ac:dyDescent="0.4">
      <c r="A154" s="639"/>
      <c r="B154" s="637"/>
      <c r="C154" s="638" t="s">
        <v>523</v>
      </c>
      <c r="D154" s="1049">
        <v>4710324085.8885717</v>
      </c>
      <c r="E154" s="1049">
        <v>1956116</v>
      </c>
      <c r="F154" s="1049">
        <v>363945389.89999998</v>
      </c>
      <c r="G154" s="1049">
        <v>216976051</v>
      </c>
      <c r="H154" s="1049">
        <v>322095</v>
      </c>
      <c r="I154" s="1049">
        <v>397406</v>
      </c>
      <c r="J154" s="1049">
        <v>24734670</v>
      </c>
      <c r="K154" s="1049">
        <v>297930168.09857202</v>
      </c>
      <c r="L154" s="1049">
        <v>3804062189.8900003</v>
      </c>
      <c r="M154" s="1000">
        <v>22</v>
      </c>
    </row>
    <row r="155" spans="1:15" ht="18" x14ac:dyDescent="0.4">
      <c r="A155" s="484"/>
      <c r="B155" s="484"/>
      <c r="C155" s="484"/>
      <c r="D155" s="1068">
        <v>62608628012.350639</v>
      </c>
      <c r="E155" s="1068">
        <v>286729447</v>
      </c>
      <c r="F155" s="1068">
        <v>9402896173.8999996</v>
      </c>
      <c r="G155" s="1068">
        <v>2621020232.4000001</v>
      </c>
      <c r="H155" s="1068">
        <v>32578450</v>
      </c>
      <c r="I155" s="1068">
        <v>38581758.730000004</v>
      </c>
      <c r="J155" s="1068">
        <v>858500642.36000001</v>
      </c>
      <c r="K155" s="1068">
        <v>4274611435.9956312</v>
      </c>
      <c r="L155" s="1068">
        <v>45093709871.964996</v>
      </c>
      <c r="M155" s="1000"/>
    </row>
    <row r="157" spans="1:15" x14ac:dyDescent="0.4">
      <c r="A157" s="1069">
        <v>45323</v>
      </c>
      <c r="B157" s="485" t="s">
        <v>334</v>
      </c>
      <c r="C157" s="485" t="s">
        <v>308</v>
      </c>
      <c r="D157" s="481" t="s">
        <v>333</v>
      </c>
      <c r="F157" s="535" t="s">
        <v>19</v>
      </c>
      <c r="H157" s="566"/>
      <c r="I157" s="566"/>
      <c r="J157" s="481"/>
      <c r="K157" s="1057"/>
      <c r="L157" s="1057"/>
    </row>
    <row r="158" spans="1:15" x14ac:dyDescent="0.4">
      <c r="A158" s="883" t="s">
        <v>503</v>
      </c>
      <c r="B158" s="1123">
        <f>D158-C158</f>
        <v>755873775</v>
      </c>
      <c r="C158" s="1124">
        <v>1309104436.1399999</v>
      </c>
      <c r="D158" s="1124">
        <v>2064978211.1399999</v>
      </c>
      <c r="E158" s="1125">
        <v>1</v>
      </c>
      <c r="F158" s="1124">
        <v>618569103.20000005</v>
      </c>
      <c r="G158" s="402"/>
      <c r="H158" s="1087"/>
      <c r="I158" s="1088"/>
      <c r="J158" s="1089"/>
      <c r="K158" s="1090"/>
      <c r="L158" s="1091"/>
      <c r="M158" s="1092"/>
      <c r="N158" s="1093"/>
      <c r="O158" s="638"/>
    </row>
    <row r="159" spans="1:15" x14ac:dyDescent="0.4">
      <c r="A159" s="883" t="s">
        <v>504</v>
      </c>
      <c r="B159" s="1123">
        <f t="shared" ref="B159:B178" si="1">D159-C159</f>
        <v>2147175887.9999998</v>
      </c>
      <c r="C159" s="1124">
        <v>2061561073.95</v>
      </c>
      <c r="D159" s="1124">
        <v>4208736961.9499998</v>
      </c>
      <c r="E159" s="1125">
        <v>2</v>
      </c>
      <c r="F159" s="1124">
        <v>1234063885</v>
      </c>
      <c r="G159" s="402"/>
      <c r="H159" s="1087"/>
      <c r="I159" s="1088"/>
      <c r="J159" s="1089"/>
      <c r="K159" s="1090"/>
      <c r="L159" s="1091"/>
      <c r="M159" s="1092"/>
      <c r="N159" s="1093"/>
      <c r="O159" s="638"/>
    </row>
    <row r="160" spans="1:15" x14ac:dyDescent="0.4">
      <c r="A160" s="883" t="s">
        <v>505</v>
      </c>
      <c r="B160" s="1123">
        <f t="shared" si="1"/>
        <v>510059789</v>
      </c>
      <c r="C160" s="1124">
        <v>1513177549.8</v>
      </c>
      <c r="D160" s="1124">
        <v>2023237338.8</v>
      </c>
      <c r="E160" s="1125">
        <v>3</v>
      </c>
      <c r="F160" s="1124">
        <v>716444020.61000001</v>
      </c>
      <c r="G160" s="402"/>
      <c r="H160" s="1087"/>
      <c r="I160" s="1088"/>
      <c r="J160" s="1089"/>
      <c r="K160" s="1090"/>
      <c r="L160" s="1091"/>
      <c r="M160" s="1092"/>
      <c r="N160" s="1093"/>
      <c r="O160" s="638"/>
    </row>
    <row r="161" spans="1:15" x14ac:dyDescent="0.4">
      <c r="A161" s="883" t="s">
        <v>506</v>
      </c>
      <c r="B161" s="1123">
        <f t="shared" si="1"/>
        <v>3793277701</v>
      </c>
      <c r="C161" s="1124">
        <v>1629436631.3699999</v>
      </c>
      <c r="D161" s="1124">
        <v>5422714332.3699999</v>
      </c>
      <c r="E161" s="1125">
        <v>4</v>
      </c>
      <c r="F161" s="1124">
        <v>845105427.84000003</v>
      </c>
      <c r="G161" s="402"/>
      <c r="H161" s="1087"/>
      <c r="I161" s="1088"/>
      <c r="J161" s="1089"/>
      <c r="K161" s="1090"/>
      <c r="L161" s="1091"/>
      <c r="M161" s="1092"/>
      <c r="N161" s="1093"/>
      <c r="O161" s="638"/>
    </row>
    <row r="162" spans="1:15" x14ac:dyDescent="0.4">
      <c r="A162" s="883" t="s">
        <v>507</v>
      </c>
      <c r="B162" s="1123">
        <f t="shared" si="1"/>
        <v>494867984.99999976</v>
      </c>
      <c r="C162" s="1124">
        <v>1724278871.95</v>
      </c>
      <c r="D162" s="1124">
        <v>2219146856.9499998</v>
      </c>
      <c r="E162" s="1125">
        <v>5</v>
      </c>
      <c r="F162" s="1124">
        <v>991992283.34000003</v>
      </c>
      <c r="G162" s="402"/>
      <c r="H162" s="1087"/>
      <c r="I162" s="1088"/>
      <c r="J162" s="1089"/>
      <c r="K162" s="1090"/>
      <c r="L162" s="1091"/>
      <c r="M162" s="1092"/>
      <c r="N162" s="1093"/>
      <c r="O162" s="638"/>
    </row>
    <row r="163" spans="1:15" x14ac:dyDescent="0.4">
      <c r="A163" s="883" t="s">
        <v>508</v>
      </c>
      <c r="B163" s="1123">
        <f t="shared" si="1"/>
        <v>239997831</v>
      </c>
      <c r="C163" s="1124">
        <v>1708838853.6100001</v>
      </c>
      <c r="D163" s="1124">
        <v>1948836684.6100001</v>
      </c>
      <c r="E163" s="1125">
        <v>6</v>
      </c>
      <c r="F163" s="1124">
        <v>1004379877.99</v>
      </c>
      <c r="G163" s="638"/>
      <c r="H163" s="1087"/>
      <c r="I163" s="1088"/>
      <c r="J163" s="1089"/>
      <c r="K163" s="1090"/>
      <c r="L163" s="1091"/>
      <c r="M163" s="1092"/>
      <c r="N163" s="1093"/>
      <c r="O163" s="638"/>
    </row>
    <row r="164" spans="1:15" x14ac:dyDescent="0.4">
      <c r="A164" s="883" t="s">
        <v>509</v>
      </c>
      <c r="B164" s="1123">
        <f t="shared" si="1"/>
        <v>403673188</v>
      </c>
      <c r="C164" s="1124">
        <v>2505777325.8600001</v>
      </c>
      <c r="D164" s="1124">
        <v>2909450513.8600001</v>
      </c>
      <c r="E164" s="1125">
        <v>7</v>
      </c>
      <c r="F164" s="1124">
        <v>1246148497.4300001</v>
      </c>
      <c r="G164" s="638"/>
      <c r="H164" s="1087"/>
      <c r="I164" s="1088"/>
      <c r="J164" s="1089"/>
      <c r="K164" s="1090"/>
      <c r="L164" s="1091"/>
      <c r="M164" s="1092"/>
      <c r="N164" s="1093"/>
      <c r="O164" s="638"/>
    </row>
    <row r="165" spans="1:15" x14ac:dyDescent="0.4">
      <c r="A165" s="883" t="s">
        <v>510</v>
      </c>
      <c r="B165" s="1123">
        <f t="shared" si="1"/>
        <v>171337653</v>
      </c>
      <c r="C165" s="999">
        <v>2292645240.0250001</v>
      </c>
      <c r="D165" s="999">
        <v>2463982893.0250001</v>
      </c>
      <c r="E165" s="1001">
        <v>8</v>
      </c>
      <c r="F165" s="999">
        <v>1620998449.5450001</v>
      </c>
      <c r="G165" s="638"/>
      <c r="H165" s="1002"/>
      <c r="I165" s="998"/>
      <c r="J165" s="1003"/>
      <c r="K165" s="1058"/>
      <c r="L165" s="1055"/>
      <c r="M165" s="1000"/>
      <c r="N165" s="999"/>
      <c r="O165" s="638"/>
    </row>
    <row r="166" spans="1:15" x14ac:dyDescent="0.4">
      <c r="A166" s="883" t="s">
        <v>511</v>
      </c>
      <c r="B166" s="1123">
        <f t="shared" si="1"/>
        <v>782685271</v>
      </c>
      <c r="C166" s="999">
        <v>1354512397.24</v>
      </c>
      <c r="D166" s="999">
        <v>2137197668.24</v>
      </c>
      <c r="E166" s="1001">
        <v>9</v>
      </c>
      <c r="F166" s="999">
        <v>676899521.29999995</v>
      </c>
      <c r="G166" s="638"/>
      <c r="H166" s="1002"/>
      <c r="I166" s="998"/>
      <c r="J166" s="1003"/>
      <c r="K166" s="1058"/>
      <c r="L166" s="1055"/>
      <c r="M166" s="1000"/>
      <c r="N166" s="999"/>
      <c r="O166" s="638"/>
    </row>
    <row r="167" spans="1:15" x14ac:dyDescent="0.4">
      <c r="A167" s="883" t="s">
        <v>512</v>
      </c>
      <c r="B167" s="1123">
        <f t="shared" si="1"/>
        <v>2275162949</v>
      </c>
      <c r="C167" s="999">
        <v>1347932923.835</v>
      </c>
      <c r="D167" s="999">
        <v>3623095872.835</v>
      </c>
      <c r="E167" s="1001">
        <v>10</v>
      </c>
      <c r="F167" s="999">
        <v>640221600.40999997</v>
      </c>
      <c r="G167" s="638"/>
      <c r="H167" s="1002"/>
      <c r="I167" s="998"/>
      <c r="J167" s="1003"/>
      <c r="K167" s="1058"/>
      <c r="L167" s="1055"/>
      <c r="M167" s="1000"/>
      <c r="N167" s="999"/>
      <c r="O167" s="638"/>
    </row>
    <row r="168" spans="1:15" x14ac:dyDescent="0.4">
      <c r="A168" s="883" t="s">
        <v>513</v>
      </c>
      <c r="B168" s="1123">
        <f t="shared" si="1"/>
        <v>833281321</v>
      </c>
      <c r="C168" s="999">
        <v>1286801841.8400002</v>
      </c>
      <c r="D168" s="999">
        <v>2120083162.8400002</v>
      </c>
      <c r="E168" s="1001">
        <v>11</v>
      </c>
      <c r="F168" s="999">
        <v>653574060.30500007</v>
      </c>
      <c r="G168" s="755"/>
      <c r="H168" s="1002"/>
      <c r="I168" s="998"/>
      <c r="J168" s="1003"/>
      <c r="K168" s="1058"/>
      <c r="L168" s="1055"/>
      <c r="M168" s="1000"/>
      <c r="N168" s="999"/>
      <c r="O168" s="638"/>
    </row>
    <row r="169" spans="1:15" x14ac:dyDescent="0.4">
      <c r="A169" s="883" t="s">
        <v>514</v>
      </c>
      <c r="B169" s="1123">
        <f t="shared" si="1"/>
        <v>141975361</v>
      </c>
      <c r="C169" s="999">
        <v>1930602368.615</v>
      </c>
      <c r="D169" s="999">
        <v>2072577729.615</v>
      </c>
      <c r="E169" s="1001">
        <v>12</v>
      </c>
      <c r="F169" s="999">
        <v>1046043936</v>
      </c>
      <c r="G169" s="755"/>
      <c r="H169" s="1002"/>
      <c r="I169" s="998"/>
      <c r="J169" s="1003"/>
      <c r="K169" s="1058"/>
      <c r="L169" s="1055"/>
      <c r="M169" s="1000"/>
      <c r="N169" s="999"/>
      <c r="O169" s="638"/>
    </row>
    <row r="170" spans="1:15" x14ac:dyDescent="0.4">
      <c r="A170" s="883" t="s">
        <v>515</v>
      </c>
      <c r="B170" s="1123">
        <f t="shared" si="1"/>
        <v>195536974</v>
      </c>
      <c r="C170" s="999">
        <v>1357698068.5250001</v>
      </c>
      <c r="D170" s="999">
        <v>1553235042.5250001</v>
      </c>
      <c r="E170" s="1001">
        <v>13</v>
      </c>
      <c r="F170" s="999">
        <v>635995464.995</v>
      </c>
      <c r="G170" s="755"/>
      <c r="H170" s="1002"/>
      <c r="I170" s="998"/>
      <c r="J170" s="1003"/>
      <c r="K170" s="1058"/>
      <c r="L170" s="1055"/>
      <c r="M170" s="1000"/>
      <c r="N170" s="999"/>
      <c r="O170" s="638"/>
    </row>
    <row r="171" spans="1:15" x14ac:dyDescent="0.4">
      <c r="A171" s="883" t="s">
        <v>516</v>
      </c>
      <c r="B171" s="1123">
        <f t="shared" si="1"/>
        <v>3703264723</v>
      </c>
      <c r="C171" s="1158">
        <v>2259198507.8299999</v>
      </c>
      <c r="D171" s="1158">
        <v>5962463230.8299999</v>
      </c>
      <c r="E171" s="1159">
        <v>14</v>
      </c>
      <c r="F171" s="1158">
        <v>1403057989.405</v>
      </c>
      <c r="G171" s="755"/>
      <c r="H171" s="1154"/>
      <c r="I171" s="1151"/>
      <c r="J171" s="1155"/>
      <c r="K171" s="1156"/>
      <c r="L171" s="1157"/>
      <c r="M171" s="1153"/>
      <c r="N171" s="1158"/>
      <c r="O171" s="638"/>
    </row>
    <row r="172" spans="1:15" x14ac:dyDescent="0.4">
      <c r="A172" s="883" t="s">
        <v>517</v>
      </c>
      <c r="B172" s="1123">
        <f t="shared" si="1"/>
        <v>411351644</v>
      </c>
      <c r="C172" s="1158">
        <v>1560175429</v>
      </c>
      <c r="D172" s="1158">
        <v>1971527073</v>
      </c>
      <c r="E172" s="1159">
        <v>15</v>
      </c>
      <c r="F172" s="1158">
        <v>876426027</v>
      </c>
      <c r="G172" s="755"/>
      <c r="H172" s="1154"/>
      <c r="I172" s="1151"/>
      <c r="J172" s="1155"/>
      <c r="K172" s="1156"/>
      <c r="L172" s="1157"/>
      <c r="M172" s="1153"/>
      <c r="N172" s="1158"/>
      <c r="O172" s="638"/>
    </row>
    <row r="173" spans="1:15" x14ac:dyDescent="0.4">
      <c r="A173" s="883" t="s">
        <v>518</v>
      </c>
      <c r="B173" s="1123">
        <f t="shared" si="1"/>
        <v>3738160830</v>
      </c>
      <c r="C173" s="1158">
        <v>1804847224.5050001</v>
      </c>
      <c r="D173" s="1158">
        <v>5543008054.5050001</v>
      </c>
      <c r="E173" s="1159">
        <v>16</v>
      </c>
      <c r="F173" s="1158">
        <v>1072592791.26</v>
      </c>
      <c r="G173" s="755"/>
      <c r="H173" s="1154"/>
      <c r="I173" s="1151"/>
      <c r="J173" s="1155"/>
      <c r="K173" s="1156"/>
      <c r="L173" s="1157"/>
      <c r="M173" s="1153"/>
      <c r="N173" s="1158"/>
      <c r="O173" s="638"/>
    </row>
    <row r="174" spans="1:15" x14ac:dyDescent="0.4">
      <c r="A174" s="883" t="s">
        <v>519</v>
      </c>
      <c r="B174" s="1123">
        <f t="shared" si="1"/>
        <v>656487993.99999976</v>
      </c>
      <c r="C174" s="1158">
        <v>2140414024.4886</v>
      </c>
      <c r="D174" s="1158">
        <v>2796902018.4885998</v>
      </c>
      <c r="E174" s="1159">
        <v>17</v>
      </c>
      <c r="F174" s="1158">
        <v>1210086374.395</v>
      </c>
      <c r="G174" s="755"/>
      <c r="H174" s="1154"/>
      <c r="I174" s="1151"/>
      <c r="J174" s="1155"/>
      <c r="K174" s="1156"/>
      <c r="L174" s="1157"/>
      <c r="M174" s="1153"/>
      <c r="N174" s="1158"/>
      <c r="O174" s="638"/>
    </row>
    <row r="175" spans="1:15" x14ac:dyDescent="0.4">
      <c r="A175" s="883" t="s">
        <v>520</v>
      </c>
      <c r="B175" s="1123">
        <f t="shared" si="1"/>
        <v>320538488</v>
      </c>
      <c r="C175" s="999">
        <v>1851416124.7950001</v>
      </c>
      <c r="D175" s="737">
        <v>2171954612.7950001</v>
      </c>
      <c r="E175" s="638">
        <v>18</v>
      </c>
      <c r="F175" s="737">
        <v>1115364581.3699999</v>
      </c>
      <c r="G175" s="755"/>
      <c r="H175" s="763"/>
      <c r="I175" s="762"/>
      <c r="J175" s="966"/>
      <c r="K175" s="1059"/>
      <c r="L175" s="1056"/>
      <c r="M175" s="755"/>
      <c r="N175" s="737"/>
      <c r="O175" s="638"/>
    </row>
    <row r="176" spans="1:15" x14ac:dyDescent="0.4">
      <c r="A176" s="883" t="s">
        <v>521</v>
      </c>
      <c r="B176" s="1123">
        <f t="shared" si="1"/>
        <v>195152820.4000001</v>
      </c>
      <c r="C176" s="999">
        <v>1659205505.2405601</v>
      </c>
      <c r="D176" s="737">
        <v>1854358325.6405602</v>
      </c>
      <c r="E176" s="638">
        <v>19</v>
      </c>
      <c r="F176" s="737">
        <v>776080666.95499992</v>
      </c>
      <c r="G176" s="755"/>
      <c r="H176" s="763"/>
      <c r="I176" s="762"/>
      <c r="J176" s="966"/>
      <c r="K176" s="1059"/>
      <c r="L176" s="1056"/>
      <c r="M176" s="755"/>
      <c r="N176" s="737"/>
      <c r="O176" s="638"/>
    </row>
    <row r="177" spans="1:22" x14ac:dyDescent="0.4">
      <c r="A177" s="883" t="s">
        <v>522</v>
      </c>
      <c r="B177" s="1123">
        <f t="shared" si="1"/>
        <v>835052699.99999976</v>
      </c>
      <c r="C177" s="999">
        <v>1995764642.4428999</v>
      </c>
      <c r="D177" s="737">
        <v>2830817342.4428997</v>
      </c>
      <c r="E177" s="638">
        <v>20</v>
      </c>
      <c r="F177" s="737">
        <v>884225148.72500002</v>
      </c>
      <c r="G177" s="713"/>
      <c r="H177" s="763"/>
      <c r="I177" s="762"/>
      <c r="J177" s="883"/>
      <c r="K177" s="1059"/>
      <c r="L177" s="1056"/>
      <c r="M177" s="755"/>
      <c r="N177" s="737"/>
    </row>
    <row r="178" spans="1:22" x14ac:dyDescent="0.4">
      <c r="A178" s="883" t="s">
        <v>523</v>
      </c>
      <c r="B178" s="1123">
        <f t="shared" si="1"/>
        <v>2809795724.9999995</v>
      </c>
      <c r="C178" s="999">
        <v>1900528360.8885722</v>
      </c>
      <c r="D178" s="737">
        <v>4710324085.8885717</v>
      </c>
      <c r="E178" s="638">
        <v>21</v>
      </c>
      <c r="F178" s="737">
        <v>1051986484.89</v>
      </c>
      <c r="H178" s="638"/>
      <c r="I178" s="638"/>
      <c r="J178" s="883"/>
      <c r="K178" s="1059"/>
      <c r="L178" s="1056"/>
      <c r="M178" s="755"/>
      <c r="N178" s="737"/>
    </row>
    <row r="179" spans="1:22" x14ac:dyDescent="0.4">
      <c r="A179" s="638"/>
      <c r="B179" s="1123"/>
      <c r="C179" s="999"/>
      <c r="D179" s="372"/>
      <c r="E179" s="638"/>
      <c r="F179" s="12"/>
      <c r="J179" s="483"/>
      <c r="K179" s="1060"/>
      <c r="L179" s="1061"/>
      <c r="M179" s="755"/>
      <c r="N179" s="737"/>
    </row>
    <row r="180" spans="1:22" x14ac:dyDescent="0.4">
      <c r="A180" s="484"/>
      <c r="K180" s="647"/>
      <c r="L180" s="647"/>
      <c r="M180" s="647"/>
      <c r="N180" s="647"/>
    </row>
    <row r="181" spans="1:22" s="646" customFormat="1" x14ac:dyDescent="0.4">
      <c r="B181" s="647">
        <f>SUM(B158:B166)/1000000</f>
        <v>9298.9490810000007</v>
      </c>
      <c r="C181" s="647">
        <f t="shared" ref="C181:D181" si="2">SUM(C158:C166)/1000000</f>
        <v>16099.332379944999</v>
      </c>
      <c r="D181" s="647">
        <f t="shared" si="2"/>
        <v>25398.281460945003</v>
      </c>
      <c r="E181" s="647">
        <f t="shared" ref="E181" si="3">SUM(E158)/1000000</f>
        <v>9.9999999999999995E-7</v>
      </c>
      <c r="F181" s="647">
        <f>SUM(F158:F166)/1000000</f>
        <v>8954.6010662549998</v>
      </c>
      <c r="M181" s="756"/>
    </row>
    <row r="182" spans="1:22" ht="16" thickBot="1" x14ac:dyDescent="0.4">
      <c r="B182" s="638">
        <v>1</v>
      </c>
      <c r="C182" s="638">
        <v>2</v>
      </c>
      <c r="D182" s="638">
        <v>3</v>
      </c>
      <c r="E182" s="638">
        <v>4</v>
      </c>
      <c r="F182" s="638">
        <v>5</v>
      </c>
      <c r="G182" s="638">
        <v>6</v>
      </c>
      <c r="H182" s="638">
        <v>7</v>
      </c>
      <c r="I182" s="638">
        <v>8</v>
      </c>
      <c r="J182" s="638">
        <v>9</v>
      </c>
      <c r="K182" s="638">
        <v>10</v>
      </c>
      <c r="L182" s="638">
        <v>11</v>
      </c>
      <c r="M182" s="638">
        <v>12</v>
      </c>
      <c r="N182" s="638">
        <v>13</v>
      </c>
      <c r="O182" s="638">
        <v>14</v>
      </c>
      <c r="P182" s="638">
        <v>15</v>
      </c>
      <c r="Q182" s="638">
        <v>16</v>
      </c>
      <c r="R182" s="638">
        <v>17</v>
      </c>
      <c r="S182" s="638">
        <v>18</v>
      </c>
    </row>
    <row r="183" spans="1:22" ht="27.75" customHeight="1" thickBot="1" x14ac:dyDescent="0.4">
      <c r="A183" s="486" t="s">
        <v>335</v>
      </c>
      <c r="B183" s="1303" t="s">
        <v>525</v>
      </c>
      <c r="C183" s="1304" t="s">
        <v>526</v>
      </c>
      <c r="D183" s="1303" t="s">
        <v>527</v>
      </c>
      <c r="E183" s="1303" t="s">
        <v>528</v>
      </c>
      <c r="F183" s="1303" t="s">
        <v>529</v>
      </c>
      <c r="G183" s="1305" t="s">
        <v>530</v>
      </c>
      <c r="H183" s="1305" t="s">
        <v>531</v>
      </c>
      <c r="I183" s="1305" t="s">
        <v>532</v>
      </c>
      <c r="J183" s="1305" t="s">
        <v>533</v>
      </c>
      <c r="K183" s="1305" t="s">
        <v>534</v>
      </c>
      <c r="L183" s="1305" t="s">
        <v>535</v>
      </c>
      <c r="M183" s="1305" t="s">
        <v>536</v>
      </c>
      <c r="N183" s="1305" t="s">
        <v>537</v>
      </c>
      <c r="O183" s="1305" t="s">
        <v>538</v>
      </c>
      <c r="P183" s="1305" t="s">
        <v>539</v>
      </c>
      <c r="Q183" s="1305" t="s">
        <v>540</v>
      </c>
      <c r="R183" s="1305" t="s">
        <v>541</v>
      </c>
      <c r="S183" s="1305" t="s">
        <v>542</v>
      </c>
      <c r="T183" s="1305" t="s">
        <v>543</v>
      </c>
      <c r="U183" s="1303" t="s">
        <v>544</v>
      </c>
      <c r="V183" s="1303" t="s">
        <v>545</v>
      </c>
    </row>
    <row r="184" spans="1:22" ht="22" thickTop="1" thickBot="1" x14ac:dyDescent="0.55000000000000004">
      <c r="A184" s="640" t="s">
        <v>336</v>
      </c>
      <c r="B184" s="640">
        <v>353179072</v>
      </c>
      <c r="C184" s="640">
        <v>1091310028</v>
      </c>
      <c r="D184" s="640">
        <v>1467026448</v>
      </c>
      <c r="E184" s="640">
        <v>1811833233</v>
      </c>
      <c r="F184" s="640">
        <v>2234199551</v>
      </c>
      <c r="G184" s="640">
        <v>2773929843</v>
      </c>
      <c r="H184" s="640">
        <v>3516541883</v>
      </c>
      <c r="I184" s="640">
        <v>3919910769</v>
      </c>
      <c r="J184" s="640">
        <v>4266978841</v>
      </c>
      <c r="K184" s="1062">
        <v>4653101728</v>
      </c>
      <c r="L184" s="1062">
        <v>4970363216</v>
      </c>
      <c r="M184" s="757">
        <v>5572818162</v>
      </c>
      <c r="N184" s="640">
        <v>5843562051</v>
      </c>
      <c r="O184" s="640">
        <v>6145432586</v>
      </c>
      <c r="P184" s="640">
        <v>6707119553</v>
      </c>
      <c r="Q184" s="640">
        <v>7160813097</v>
      </c>
      <c r="R184" s="640">
        <v>8041812321</v>
      </c>
      <c r="S184" s="640">
        <v>8421585619</v>
      </c>
      <c r="T184" s="17">
        <v>8884745109</v>
      </c>
      <c r="U184" s="17">
        <v>9287591229</v>
      </c>
      <c r="V184" s="17">
        <v>9618023835</v>
      </c>
    </row>
    <row r="185" spans="1:22" ht="22" thickTop="1" thickBot="1" x14ac:dyDescent="0.55000000000000004">
      <c r="A185" s="641" t="s">
        <v>337</v>
      </c>
      <c r="B185" s="642">
        <v>169689043</v>
      </c>
      <c r="C185" s="642">
        <v>639427571</v>
      </c>
      <c r="D185" s="642">
        <v>963360083</v>
      </c>
      <c r="E185" s="642">
        <v>1455257578</v>
      </c>
      <c r="F185" s="642">
        <v>2003447297</v>
      </c>
      <c r="G185" s="642">
        <v>2359511085</v>
      </c>
      <c r="H185" s="642">
        <v>2787861252</v>
      </c>
      <c r="I185" s="642">
        <v>3922071376</v>
      </c>
      <c r="J185" s="642">
        <v>4239374307</v>
      </c>
      <c r="K185" s="1063">
        <v>4450445403</v>
      </c>
      <c r="L185" s="1063">
        <v>4768565917</v>
      </c>
      <c r="M185" s="758">
        <v>5183475789</v>
      </c>
      <c r="N185" s="642">
        <v>5514625588</v>
      </c>
      <c r="O185" s="642">
        <v>6608934650</v>
      </c>
      <c r="P185" s="642">
        <v>6963216628</v>
      </c>
      <c r="Q185" s="642">
        <v>7507681632</v>
      </c>
      <c r="R185" s="642">
        <v>7781511380</v>
      </c>
      <c r="S185" s="642">
        <v>8625534682</v>
      </c>
      <c r="T185" s="17">
        <v>8902773486</v>
      </c>
      <c r="U185" s="17">
        <v>9331358000</v>
      </c>
      <c r="V185" s="17">
        <v>10153467189</v>
      </c>
    </row>
    <row r="186" spans="1:22" ht="21.5" thickBot="1" x14ac:dyDescent="0.55000000000000004">
      <c r="A186" s="643" t="s">
        <v>338</v>
      </c>
      <c r="B186" s="644">
        <v>66378445</v>
      </c>
      <c r="C186" s="645">
        <v>111593856</v>
      </c>
      <c r="D186" s="644">
        <v>128851694.5</v>
      </c>
      <c r="E186" s="645">
        <v>143406643.5</v>
      </c>
      <c r="F186" s="644">
        <v>180576083.5</v>
      </c>
      <c r="G186" s="645">
        <v>264148755.5</v>
      </c>
      <c r="H186" s="645">
        <v>344302674.5</v>
      </c>
      <c r="I186" s="645">
        <v>441443017.5</v>
      </c>
      <c r="J186" s="645">
        <v>466504825.35000002</v>
      </c>
      <c r="K186" s="1064">
        <v>504796495.75999999</v>
      </c>
      <c r="L186" s="1064">
        <v>535705735.06</v>
      </c>
      <c r="M186" s="759">
        <v>600820300.05999994</v>
      </c>
      <c r="N186" s="645">
        <v>637358774</v>
      </c>
      <c r="O186" s="645">
        <v>644971007.02999997</v>
      </c>
      <c r="P186" s="645">
        <v>658709752.02999997</v>
      </c>
      <c r="Q186" s="645">
        <v>723328738.72000003</v>
      </c>
      <c r="R186" s="645">
        <v>820140286.12</v>
      </c>
      <c r="S186" s="645">
        <v>852817437.49000001</v>
      </c>
      <c r="T186" s="17">
        <v>876575945.49000001</v>
      </c>
      <c r="U186" s="17">
        <v>933895572.26999998</v>
      </c>
      <c r="V186" s="17">
        <v>981177121.15999997</v>
      </c>
    </row>
    <row r="187" spans="1:22" s="648" customFormat="1" ht="33" customHeight="1" thickBot="1" x14ac:dyDescent="0.6">
      <c r="A187" s="675" t="s">
        <v>306</v>
      </c>
      <c r="B187" s="676">
        <v>589246560</v>
      </c>
      <c r="C187" s="676">
        <v>1842331455</v>
      </c>
      <c r="D187" s="676">
        <v>2559238225.5</v>
      </c>
      <c r="E187" s="676">
        <v>3410497454.5</v>
      </c>
      <c r="F187" s="676">
        <v>4418222931.5</v>
      </c>
      <c r="G187" s="676">
        <v>5397589683.5</v>
      </c>
      <c r="H187" s="676">
        <v>6648705809.5</v>
      </c>
      <c r="I187" s="676">
        <v>8283425162.5</v>
      </c>
      <c r="J187" s="676">
        <v>8972857973.3500004</v>
      </c>
      <c r="K187" s="676">
        <v>9608343626.7600002</v>
      </c>
      <c r="L187" s="676">
        <v>10274634868.059999</v>
      </c>
      <c r="M187" s="676">
        <v>11357114251.059999</v>
      </c>
      <c r="N187" s="676">
        <v>11995546413</v>
      </c>
      <c r="O187" s="676">
        <v>13399338243.030001</v>
      </c>
      <c r="P187" s="676">
        <v>14329045933.030001</v>
      </c>
      <c r="Q187" s="676">
        <v>15391823467.719999</v>
      </c>
      <c r="R187" s="676">
        <v>16643463987.120001</v>
      </c>
      <c r="S187" s="676">
        <v>17899937738.490002</v>
      </c>
      <c r="T187" s="648">
        <v>18664094540.490002</v>
      </c>
      <c r="U187" s="648">
        <v>19552844801.27</v>
      </c>
      <c r="V187" s="648">
        <v>20752668145.16</v>
      </c>
    </row>
    <row r="188" spans="1:22" ht="20.5" thickBot="1" x14ac:dyDescent="0.45"/>
    <row r="189" spans="1:22" ht="20.5" thickBot="1" x14ac:dyDescent="0.45">
      <c r="A189" s="545"/>
      <c r="B189" s="545"/>
      <c r="C189" s="734">
        <v>45108</v>
      </c>
      <c r="D189" s="738"/>
    </row>
    <row r="190" spans="1:22" ht="21" thickTop="1" thickBot="1" x14ac:dyDescent="0.45">
      <c r="A190" s="545"/>
      <c r="B190" s="545"/>
      <c r="C190" s="556" t="s">
        <v>349</v>
      </c>
      <c r="D190" s="557" t="s">
        <v>350</v>
      </c>
      <c r="E190" s="482"/>
      <c r="F190" s="640" t="s">
        <v>336</v>
      </c>
      <c r="G190" s="487">
        <f>J184/1000000</f>
        <v>4266.9788410000001</v>
      </c>
    </row>
    <row r="191" spans="1:22" ht="20.5" thickBot="1" x14ac:dyDescent="0.45">
      <c r="A191" s="1453" t="s">
        <v>339</v>
      </c>
      <c r="B191" s="739" t="s">
        <v>40</v>
      </c>
      <c r="C191" s="558">
        <v>402.52822400000002</v>
      </c>
      <c r="D191" s="764">
        <v>509.33333299999998</v>
      </c>
      <c r="E191" s="35">
        <f>C191/'Perfomance Projections Report'!$E$21*'Perfomance Projections Report'!$E$18</f>
        <v>181.1377008</v>
      </c>
      <c r="F191" s="641" t="s">
        <v>337</v>
      </c>
      <c r="G191" s="487">
        <f t="shared" ref="G191:G192" si="4">J185/1000000</f>
        <v>4239.374307</v>
      </c>
    </row>
    <row r="192" spans="1:22" ht="20.5" thickBot="1" x14ac:dyDescent="0.45">
      <c r="A192" s="1454"/>
      <c r="B192" s="740" t="s">
        <v>43</v>
      </c>
      <c r="C192" s="558">
        <v>730.74581899999998</v>
      </c>
      <c r="D192" s="764">
        <v>732</v>
      </c>
      <c r="E192" s="35">
        <f>C192/'Perfomance Projections Report'!$E$21*'Perfomance Projections Report'!$E$18</f>
        <v>328.83561854999999</v>
      </c>
      <c r="F192" s="643" t="s">
        <v>338</v>
      </c>
      <c r="G192" s="487">
        <f t="shared" si="4"/>
        <v>466.50482535000003</v>
      </c>
    </row>
    <row r="193" spans="1:8" x14ac:dyDescent="0.4">
      <c r="A193" s="546"/>
      <c r="B193" s="740" t="s">
        <v>45</v>
      </c>
      <c r="C193" s="765">
        <v>326.338302</v>
      </c>
      <c r="D193" s="764">
        <v>265.16666666999998</v>
      </c>
      <c r="E193" s="35">
        <f>C193/'Perfomance Projections Report'!$E$21*'Perfomance Projections Report'!$E$18</f>
        <v>146.85223589999998</v>
      </c>
    </row>
    <row r="194" spans="1:8" x14ac:dyDescent="0.4">
      <c r="A194" s="546"/>
      <c r="B194" s="740" t="s">
        <v>47</v>
      </c>
      <c r="C194" s="558">
        <v>552.26685199999997</v>
      </c>
      <c r="D194" s="764">
        <v>463</v>
      </c>
      <c r="E194" s="35">
        <f>C194/'Perfomance Projections Report'!$E$21*'Perfomance Projections Report'!$E$18</f>
        <v>248.5200834</v>
      </c>
    </row>
    <row r="195" spans="1:8" ht="20.5" thickBot="1" x14ac:dyDescent="0.45">
      <c r="A195" s="547"/>
      <c r="B195" s="548" t="s">
        <v>340</v>
      </c>
      <c r="C195" s="559">
        <v>2011.879197</v>
      </c>
      <c r="D195" s="741">
        <v>1969.4999996700001</v>
      </c>
      <c r="E195" s="35">
        <f>C195/'Perfomance Projections Report'!$E$21*'Perfomance Projections Report'!$E$18</f>
        <v>905.34563865000007</v>
      </c>
      <c r="G195" s="1437"/>
      <c r="H195" s="1437"/>
    </row>
    <row r="196" spans="1:8" x14ac:dyDescent="0.4">
      <c r="A196" s="549" t="s">
        <v>341</v>
      </c>
      <c r="B196" s="739" t="s">
        <v>342</v>
      </c>
      <c r="C196" s="560">
        <v>279.37570499999998</v>
      </c>
      <c r="D196" s="766">
        <v>278.3333333333</v>
      </c>
      <c r="E196" s="35">
        <f>C196/'Perfomance Projections Report'!$E$21*'Perfomance Projections Report'!$E$18</f>
        <v>125.71906724999999</v>
      </c>
      <c r="G196" s="1436"/>
      <c r="H196" s="1436"/>
    </row>
    <row r="197" spans="1:8" x14ac:dyDescent="0.4">
      <c r="A197" s="546"/>
      <c r="B197" s="740" t="s">
        <v>343</v>
      </c>
      <c r="C197" s="558">
        <v>264.08</v>
      </c>
      <c r="D197" s="764">
        <v>261</v>
      </c>
      <c r="E197" s="35">
        <f>C197/'Perfomance Projections Report'!$E$21*'Perfomance Projections Report'!$E$18</f>
        <v>118.83599999999998</v>
      </c>
      <c r="G197" s="1436"/>
      <c r="H197" s="1436"/>
    </row>
    <row r="198" spans="1:8" ht="20.5" thickBot="1" x14ac:dyDescent="0.45">
      <c r="A198" s="547"/>
      <c r="B198" s="548" t="s">
        <v>340</v>
      </c>
      <c r="C198" s="559">
        <v>543.45570499999997</v>
      </c>
      <c r="D198" s="741">
        <v>539.33333333330006</v>
      </c>
      <c r="E198" s="35">
        <f>C198/'Perfomance Projections Report'!$E$21*'Perfomance Projections Report'!$E$18</f>
        <v>244.55506724999998</v>
      </c>
      <c r="G198" s="1436"/>
      <c r="H198" s="1436"/>
    </row>
    <row r="199" spans="1:8" x14ac:dyDescent="0.4">
      <c r="A199" s="549" t="s">
        <v>55</v>
      </c>
      <c r="B199" s="739" t="s">
        <v>344</v>
      </c>
      <c r="C199" s="560">
        <v>1054.7</v>
      </c>
      <c r="D199" s="766">
        <v>985.8</v>
      </c>
      <c r="E199" s="35">
        <f>C199/'Perfomance Projections Report'!$E$21*'Perfomance Projections Report'!$E$18</f>
        <v>474.61500000000001</v>
      </c>
    </row>
    <row r="200" spans="1:8" x14ac:dyDescent="0.4">
      <c r="A200" s="546"/>
      <c r="B200" s="740" t="s">
        <v>59</v>
      </c>
      <c r="C200" s="558">
        <v>45.2</v>
      </c>
      <c r="D200" s="764">
        <v>27.7</v>
      </c>
      <c r="E200" s="35">
        <f>C200/'Perfomance Projections Report'!$E$21*'Perfomance Projections Report'!$E$18</f>
        <v>20.340000000000003</v>
      </c>
    </row>
    <row r="201" spans="1:8" ht="20.5" thickBot="1" x14ac:dyDescent="0.45">
      <c r="A201" s="546"/>
      <c r="B201" s="548" t="s">
        <v>340</v>
      </c>
      <c r="C201" s="559">
        <v>1099.9000000000001</v>
      </c>
      <c r="D201" s="741">
        <v>1013.5</v>
      </c>
      <c r="E201" s="35">
        <f>C201/'Perfomance Projections Report'!$E$21*'Perfomance Projections Report'!$E$18</f>
        <v>494.95500000000004</v>
      </c>
    </row>
    <row r="202" spans="1:8" x14ac:dyDescent="0.4">
      <c r="A202" s="550" t="s">
        <v>345</v>
      </c>
      <c r="B202" s="742" t="s">
        <v>346</v>
      </c>
      <c r="C202" s="561">
        <v>22.172125000000001</v>
      </c>
      <c r="D202" s="743">
        <v>41</v>
      </c>
      <c r="E202" s="35">
        <f>C202/'Perfomance Projections Report'!$E$21*'Perfomance Projections Report'!$E$18</f>
        <v>9.9774562499999995</v>
      </c>
    </row>
    <row r="203" spans="1:8" x14ac:dyDescent="0.4">
      <c r="A203" s="551" t="s">
        <v>88</v>
      </c>
      <c r="B203" s="742" t="s">
        <v>347</v>
      </c>
      <c r="C203" s="561">
        <v>945.85797300000002</v>
      </c>
      <c r="D203" s="743">
        <v>807.41666666666674</v>
      </c>
      <c r="E203" s="35">
        <f>C203/'Perfomance Projections Report'!$E$21*'Perfomance Projections Report'!$E$18</f>
        <v>425.63608784999997</v>
      </c>
    </row>
    <row r="204" spans="1:8" x14ac:dyDescent="0.4">
      <c r="A204" s="551"/>
      <c r="B204" s="742" t="s">
        <v>390</v>
      </c>
      <c r="C204" s="744">
        <v>33.758741000000001</v>
      </c>
      <c r="D204" s="745">
        <v>8.7132000000000005</v>
      </c>
      <c r="E204" s="35">
        <f>C204/'Perfomance Projections Report'!$E$21*'Perfomance Projections Report'!$E$18</f>
        <v>15.19143345</v>
      </c>
    </row>
    <row r="205" spans="1:8" x14ac:dyDescent="0.4">
      <c r="A205" s="551" t="s">
        <v>67</v>
      </c>
      <c r="B205" s="742" t="s">
        <v>348</v>
      </c>
      <c r="C205" s="744">
        <v>5.3256389999999998</v>
      </c>
      <c r="D205" s="745">
        <v>2</v>
      </c>
      <c r="E205" s="35">
        <f>C205/'Perfomance Projections Report'!$E$21*'Perfomance Projections Report'!$E$18</f>
        <v>2.3965375499999997</v>
      </c>
    </row>
    <row r="206" spans="1:8" ht="20.5" thickBot="1" x14ac:dyDescent="0.45">
      <c r="A206" s="552"/>
      <c r="B206" s="553" t="s">
        <v>340</v>
      </c>
      <c r="C206" s="559">
        <v>1007.1144780000001</v>
      </c>
      <c r="D206" s="741">
        <v>859.12986666666677</v>
      </c>
      <c r="E206" s="35">
        <f>C206/'Perfomance Projections Report'!$E$21*'Perfomance Projections Report'!$E$18</f>
        <v>453.20151509999999</v>
      </c>
    </row>
    <row r="207" spans="1:8" ht="20.5" thickBot="1" x14ac:dyDescent="0.45">
      <c r="A207" s="554"/>
      <c r="B207" s="555" t="s">
        <v>306</v>
      </c>
      <c r="C207" s="562">
        <v>4601.0928750000003</v>
      </c>
      <c r="D207" s="746">
        <v>4329.7499996699671</v>
      </c>
      <c r="E207" s="35">
        <f>C207/'Perfomance Projections Report'!$E$21*'Perfomance Projections Report'!$E$18</f>
        <v>2070.4917937500004</v>
      </c>
    </row>
    <row r="208" spans="1:8" ht="20.5" thickBot="1" x14ac:dyDescent="0.45"/>
    <row r="209" spans="1:13" s="648" customFormat="1" ht="29.25" customHeight="1" thickBot="1" x14ac:dyDescent="0.5">
      <c r="A209" s="655"/>
      <c r="B209" s="658">
        <v>45658</v>
      </c>
      <c r="C209" s="659">
        <v>45292</v>
      </c>
      <c r="D209" s="660" t="s">
        <v>353</v>
      </c>
      <c r="E209" s="658">
        <v>45627</v>
      </c>
      <c r="F209" s="660" t="s">
        <v>353</v>
      </c>
      <c r="K209" s="1051"/>
      <c r="L209" s="1051"/>
      <c r="M209" s="760"/>
    </row>
    <row r="210" spans="1:13" s="648" customFormat="1" ht="29.25" customHeight="1" x14ac:dyDescent="0.45">
      <c r="A210" s="656" t="s">
        <v>77</v>
      </c>
      <c r="B210" s="649">
        <f>'Perfomance Projections Report'!E16</f>
        <v>25251.668572981522</v>
      </c>
      <c r="C210" s="650">
        <f>'Perfomance Projections Report'!M16</f>
        <v>25398.281460945</v>
      </c>
      <c r="D210" s="651">
        <f>B210/C210-1</f>
        <v>-5.7725515086098911E-3</v>
      </c>
      <c r="E210" s="649">
        <f>N180</f>
        <v>0</v>
      </c>
      <c r="F210" s="651" t="e">
        <f>B210/E210-1</f>
        <v>#DIV/0!</v>
      </c>
      <c r="K210" s="1051"/>
      <c r="L210" s="1051"/>
      <c r="M210" s="760"/>
    </row>
    <row r="211" spans="1:13" s="648" customFormat="1" ht="29.25" customHeight="1" x14ac:dyDescent="0.45">
      <c r="A211" s="656" t="s">
        <v>308</v>
      </c>
      <c r="B211" s="649">
        <f>'Perfomance Projections Report'!E15</f>
        <v>17743.702500981522</v>
      </c>
      <c r="C211" s="650">
        <f>'Perfomance Projections Report'!M15</f>
        <v>16099.332379944999</v>
      </c>
      <c r="D211" s="651">
        <f t="shared" ref="D211:D212" si="5">B211/C211-1</f>
        <v>0.10213902553406018</v>
      </c>
      <c r="E211" s="649">
        <f>K180</f>
        <v>0</v>
      </c>
      <c r="F211" s="651" t="e">
        <f>B211/E211-1</f>
        <v>#DIV/0!</v>
      </c>
      <c r="K211" s="1051"/>
      <c r="L211" s="1051"/>
      <c r="M211" s="760"/>
    </row>
    <row r="212" spans="1:13" s="648" customFormat="1" ht="29.25" customHeight="1" thickBot="1" x14ac:dyDescent="0.5">
      <c r="A212" s="657" t="s">
        <v>352</v>
      </c>
      <c r="B212" s="652">
        <f>'Perfomance Projections Report'!E5</f>
        <v>7507.9660720000002</v>
      </c>
      <c r="C212" s="653">
        <f>'Perfomance Projections Report'!M5</f>
        <v>9298.9490810000007</v>
      </c>
      <c r="D212" s="654">
        <f t="shared" si="5"/>
        <v>-0.19260058243134281</v>
      </c>
      <c r="E212" s="652">
        <f>L180</f>
        <v>0</v>
      </c>
      <c r="F212" s="654" t="e">
        <f>B212/E212-1</f>
        <v>#DIV/0!</v>
      </c>
      <c r="K212" s="1051"/>
      <c r="L212" s="1051"/>
      <c r="M212" s="760"/>
    </row>
    <row r="213" spans="1:13" s="661" customFormat="1" ht="35.25" customHeight="1" thickBot="1" x14ac:dyDescent="0.55000000000000004">
      <c r="B213" s="664">
        <v>45536</v>
      </c>
      <c r="C213" s="663"/>
      <c r="K213" s="1051"/>
      <c r="L213" s="1051"/>
      <c r="M213" s="761"/>
    </row>
    <row r="214" spans="1:13" ht="27" x14ac:dyDescent="0.5">
      <c r="A214" s="661"/>
      <c r="B214" s="661" t="s">
        <v>377</v>
      </c>
      <c r="C214" s="661" t="s">
        <v>376</v>
      </c>
      <c r="D214" s="661"/>
      <c r="E214" s="661"/>
      <c r="F214" s="661"/>
    </row>
    <row r="215" spans="1:13" ht="27" x14ac:dyDescent="0.5">
      <c r="A215" s="661" t="s">
        <v>374</v>
      </c>
      <c r="B215" s="662">
        <f>'Perfomance Projections Report'!E16</f>
        <v>25251.668572981522</v>
      </c>
      <c r="C215" s="662">
        <f>'Perfomance Projections Report'!F16</f>
        <v>32146.673532676563</v>
      </c>
      <c r="D215" s="665">
        <f>B215-C215</f>
        <v>-6895.0049596950412</v>
      </c>
      <c r="E215" s="666">
        <f>B215/C215</f>
        <v>0.7855142009425522</v>
      </c>
      <c r="F215" s="661"/>
    </row>
    <row r="216" spans="1:13" ht="27" x14ac:dyDescent="0.5">
      <c r="A216" s="661" t="s">
        <v>378</v>
      </c>
      <c r="B216" s="662">
        <f>'Perfomance Projections Report'!E15</f>
        <v>17743.702500981522</v>
      </c>
      <c r="C216" s="662">
        <f>'Perfomance Projections Report'!F15</f>
        <v>19286.04649561847</v>
      </c>
      <c r="D216" s="665">
        <f t="shared" ref="D216:D217" si="6">B216-C216</f>
        <v>-1542.3439946369472</v>
      </c>
      <c r="E216" s="666">
        <f t="shared" ref="E216:E217" si="7">B216/C216</f>
        <v>0.92002798525932483</v>
      </c>
    </row>
    <row r="217" spans="1:13" ht="27" x14ac:dyDescent="0.5">
      <c r="A217" s="661" t="s">
        <v>379</v>
      </c>
      <c r="B217" s="662">
        <f>'Perfomance Projections Report'!E5</f>
        <v>7507.9660720000002</v>
      </c>
      <c r="C217" s="662">
        <f>'Perfomance Projections Report'!F5</f>
        <v>12860.627037058095</v>
      </c>
      <c r="D217" s="665">
        <f t="shared" si="6"/>
        <v>-5352.6609650580949</v>
      </c>
      <c r="E217" s="767">
        <f t="shared" si="7"/>
        <v>0.58379471314778664</v>
      </c>
    </row>
    <row r="218" spans="1:13" ht="27" x14ac:dyDescent="0.5">
      <c r="A218" s="661"/>
      <c r="B218" s="662"/>
      <c r="C218" s="662"/>
      <c r="D218" s="665"/>
      <c r="E218" s="666"/>
    </row>
    <row r="220" spans="1:13" ht="20.5" thickBot="1" x14ac:dyDescent="0.45"/>
    <row r="221" spans="1:13" ht="27.5" thickBot="1" x14ac:dyDescent="0.55000000000000004">
      <c r="A221" s="661" t="s">
        <v>375</v>
      </c>
      <c r="B221" s="664">
        <v>45536</v>
      </c>
      <c r="C221" s="663"/>
    </row>
    <row r="222" spans="1:13" ht="27" x14ac:dyDescent="0.5">
      <c r="A222" s="661"/>
      <c r="B222" s="661" t="s">
        <v>377</v>
      </c>
      <c r="C222" s="661" t="s">
        <v>376</v>
      </c>
    </row>
    <row r="223" spans="1:13" ht="27" x14ac:dyDescent="0.5">
      <c r="A223" s="661" t="s">
        <v>374</v>
      </c>
      <c r="B223" s="662">
        <f>'Perfomance Projections Report'!J16</f>
        <v>2805.7409525535022</v>
      </c>
      <c r="C223" s="662">
        <f>'Perfomance Projections Report'!K16</f>
        <v>3571.8526147418402</v>
      </c>
      <c r="D223" s="667">
        <f>B223/C223</f>
        <v>0.7855142009425522</v>
      </c>
    </row>
    <row r="224" spans="1:13" ht="27" x14ac:dyDescent="0.5">
      <c r="A224" s="661" t="s">
        <v>378</v>
      </c>
      <c r="B224" s="662">
        <f>'Perfomance Projections Report'!J15</f>
        <v>1971.522500109058</v>
      </c>
      <c r="C224" s="662">
        <f>'Perfomance Projections Report'!K15</f>
        <v>2142.8940550687189</v>
      </c>
      <c r="D224" s="667">
        <f t="shared" ref="D224:D225" si="8">B224/C224</f>
        <v>0.92002798525932472</v>
      </c>
    </row>
    <row r="225" spans="1:4" ht="27" x14ac:dyDescent="0.5">
      <c r="A225" s="661" t="s">
        <v>379</v>
      </c>
      <c r="B225" s="662">
        <f>'Perfomance Projections Report'!J5</f>
        <v>834.21845244444444</v>
      </c>
      <c r="C225" s="662">
        <f>'Perfomance Projections Report'!K5</f>
        <v>1428.9585596731217</v>
      </c>
      <c r="D225" s="667">
        <f t="shared" si="8"/>
        <v>0.58379471314778664</v>
      </c>
    </row>
  </sheetData>
  <mergeCells count="1">
    <mergeCell ref="A191:A19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election activeCell="D49" sqref="B2:D49"/>
    </sheetView>
  </sheetViews>
  <sheetFormatPr defaultRowHeight="13" x14ac:dyDescent="0.3"/>
  <cols>
    <col min="1" max="1" width="26.77734375" bestFit="1" customWidth="1"/>
  </cols>
  <sheetData>
    <row r="1" spans="1:6" ht="13.5" thickBot="1" x14ac:dyDescent="0.35">
      <c r="A1" s="1414" t="s">
        <v>335</v>
      </c>
      <c r="B1" t="s">
        <v>685</v>
      </c>
      <c r="C1" t="s">
        <v>686</v>
      </c>
      <c r="D1" t="s">
        <v>376</v>
      </c>
    </row>
    <row r="2" spans="1:6" x14ac:dyDescent="0.3">
      <c r="A2" s="1415" t="s">
        <v>581</v>
      </c>
      <c r="B2">
        <v>23751197</v>
      </c>
      <c r="C2">
        <v>260871661</v>
      </c>
      <c r="D2">
        <v>172046040.52601856</v>
      </c>
      <c r="E2" t="s">
        <v>581</v>
      </c>
      <c r="F2" t="b">
        <f>E2=A2</f>
        <v>1</v>
      </c>
    </row>
    <row r="3" spans="1:6" x14ac:dyDescent="0.3">
      <c r="A3" s="1416" t="s">
        <v>583</v>
      </c>
      <c r="B3">
        <v>17747829</v>
      </c>
      <c r="C3">
        <v>178888799</v>
      </c>
      <c r="D3">
        <v>233616859.32482842</v>
      </c>
      <c r="E3" t="s">
        <v>583</v>
      </c>
      <c r="F3" t="b">
        <f t="shared" ref="F3:F49" si="0">E3=A3</f>
        <v>1</v>
      </c>
    </row>
    <row r="4" spans="1:6" x14ac:dyDescent="0.3">
      <c r="A4" s="1417" t="s">
        <v>585</v>
      </c>
      <c r="B4">
        <v>42404045</v>
      </c>
      <c r="C4">
        <v>312249395</v>
      </c>
      <c r="D4">
        <v>313973124.59346896</v>
      </c>
      <c r="E4" t="s">
        <v>585</v>
      </c>
      <c r="F4" t="b">
        <f t="shared" si="0"/>
        <v>1</v>
      </c>
    </row>
    <row r="5" spans="1:6" x14ac:dyDescent="0.3">
      <c r="A5" s="1418" t="s">
        <v>587</v>
      </c>
      <c r="B5">
        <v>28477155</v>
      </c>
      <c r="C5">
        <v>315217604</v>
      </c>
      <c r="D5">
        <v>254871447.18500102</v>
      </c>
      <c r="E5" t="s">
        <v>587</v>
      </c>
      <c r="F5" t="b">
        <f t="shared" si="0"/>
        <v>1</v>
      </c>
    </row>
    <row r="6" spans="1:6" x14ac:dyDescent="0.3">
      <c r="A6" s="1419" t="s">
        <v>589</v>
      </c>
      <c r="B6">
        <v>12700827</v>
      </c>
      <c r="C6">
        <v>278551376</v>
      </c>
      <c r="D6">
        <v>128176440.91722827</v>
      </c>
      <c r="E6" t="s">
        <v>589</v>
      </c>
      <c r="F6" t="b">
        <f t="shared" si="0"/>
        <v>1</v>
      </c>
    </row>
    <row r="7" spans="1:6" x14ac:dyDescent="0.3">
      <c r="A7" s="1420" t="s">
        <v>591</v>
      </c>
      <c r="B7">
        <v>28000372</v>
      </c>
      <c r="C7">
        <v>99956678</v>
      </c>
      <c r="D7">
        <v>126773710.47120643</v>
      </c>
      <c r="E7" t="s">
        <v>591</v>
      </c>
      <c r="F7" t="b">
        <f t="shared" si="0"/>
        <v>1</v>
      </c>
    </row>
    <row r="8" spans="1:6" x14ac:dyDescent="0.3">
      <c r="A8" s="1417" t="s">
        <v>593</v>
      </c>
      <c r="B8">
        <v>13562652</v>
      </c>
      <c r="C8">
        <v>95683062</v>
      </c>
      <c r="D8">
        <v>130001875.7544063</v>
      </c>
      <c r="E8" t="s">
        <v>593</v>
      </c>
      <c r="F8" t="b">
        <f t="shared" si="0"/>
        <v>1</v>
      </c>
    </row>
    <row r="9" spans="1:6" x14ac:dyDescent="0.3">
      <c r="A9" s="1417" t="s">
        <v>595</v>
      </c>
      <c r="B9">
        <v>23591329</v>
      </c>
      <c r="C9">
        <v>306150345</v>
      </c>
      <c r="D9">
        <v>355986686.51630425</v>
      </c>
      <c r="E9" t="s">
        <v>595</v>
      </c>
      <c r="F9" t="b">
        <f t="shared" si="0"/>
        <v>1</v>
      </c>
    </row>
    <row r="10" spans="1:6" x14ac:dyDescent="0.3">
      <c r="A10" s="1421" t="s">
        <v>597</v>
      </c>
      <c r="B10">
        <v>2551267</v>
      </c>
      <c r="C10">
        <v>26095069</v>
      </c>
      <c r="D10">
        <v>64542289.087268159</v>
      </c>
      <c r="E10" t="s">
        <v>597</v>
      </c>
      <c r="F10" t="b">
        <f t="shared" si="0"/>
        <v>1</v>
      </c>
    </row>
    <row r="11" spans="1:6" x14ac:dyDescent="0.3">
      <c r="A11" s="1422" t="s">
        <v>599</v>
      </c>
      <c r="B11">
        <v>0</v>
      </c>
      <c r="C11">
        <v>906397</v>
      </c>
      <c r="D11">
        <v>1837613.7381788986</v>
      </c>
      <c r="E11" t="s">
        <v>599</v>
      </c>
      <c r="F11" t="b">
        <f t="shared" si="0"/>
        <v>1</v>
      </c>
    </row>
    <row r="12" spans="1:6" x14ac:dyDescent="0.3">
      <c r="A12" s="1423" t="s">
        <v>601</v>
      </c>
      <c r="B12">
        <v>32783953</v>
      </c>
      <c r="C12">
        <v>274221190</v>
      </c>
      <c r="D12">
        <v>376807142.89212084</v>
      </c>
      <c r="E12" t="s">
        <v>601</v>
      </c>
      <c r="F12" t="b">
        <f t="shared" si="0"/>
        <v>1</v>
      </c>
    </row>
    <row r="13" spans="1:6" x14ac:dyDescent="0.3">
      <c r="A13" s="1424" t="s">
        <v>603</v>
      </c>
      <c r="B13">
        <v>24551526</v>
      </c>
      <c r="C13">
        <v>201226532</v>
      </c>
      <c r="D13">
        <v>227628534.7347368</v>
      </c>
      <c r="E13" t="s">
        <v>603</v>
      </c>
      <c r="F13" t="b">
        <f t="shared" si="0"/>
        <v>1</v>
      </c>
    </row>
    <row r="14" spans="1:6" x14ac:dyDescent="0.3">
      <c r="A14" s="1424" t="s">
        <v>605</v>
      </c>
      <c r="B14">
        <v>8838660</v>
      </c>
      <c r="C14">
        <v>118697634</v>
      </c>
      <c r="D14">
        <v>128845105.39122242</v>
      </c>
      <c r="E14" t="s">
        <v>605</v>
      </c>
      <c r="F14" t="b">
        <f t="shared" si="0"/>
        <v>1</v>
      </c>
    </row>
    <row r="15" spans="1:6" x14ac:dyDescent="0.3">
      <c r="A15" s="1425" t="s">
        <v>607</v>
      </c>
      <c r="B15">
        <v>1931507</v>
      </c>
      <c r="C15">
        <v>15000724</v>
      </c>
      <c r="D15">
        <v>55040219.620068744</v>
      </c>
      <c r="E15" t="s">
        <v>607</v>
      </c>
      <c r="F15" t="b">
        <f t="shared" si="0"/>
        <v>1</v>
      </c>
    </row>
    <row r="16" spans="1:6" x14ac:dyDescent="0.3">
      <c r="A16" s="1426" t="s">
        <v>609</v>
      </c>
      <c r="B16">
        <v>6387641</v>
      </c>
      <c r="C16">
        <v>39554324</v>
      </c>
      <c r="D16">
        <v>66598105.646147557</v>
      </c>
      <c r="E16" t="s">
        <v>609</v>
      </c>
      <c r="F16" t="b">
        <f t="shared" si="0"/>
        <v>1</v>
      </c>
    </row>
    <row r="17" spans="1:6" x14ac:dyDescent="0.3">
      <c r="A17" s="1425" t="s">
        <v>611</v>
      </c>
      <c r="B17">
        <v>21213191</v>
      </c>
      <c r="C17">
        <v>121114433</v>
      </c>
      <c r="D17">
        <v>142724999.1073916</v>
      </c>
      <c r="E17" t="s">
        <v>611</v>
      </c>
      <c r="F17" t="b">
        <f t="shared" si="0"/>
        <v>1</v>
      </c>
    </row>
    <row r="18" spans="1:6" x14ac:dyDescent="0.3">
      <c r="A18" s="1423" t="s">
        <v>613</v>
      </c>
      <c r="B18">
        <v>12964270</v>
      </c>
      <c r="C18">
        <v>280933490</v>
      </c>
      <c r="D18">
        <v>307269234.30533445</v>
      </c>
      <c r="E18" t="s">
        <v>613</v>
      </c>
      <c r="F18" t="b">
        <f t="shared" si="0"/>
        <v>1</v>
      </c>
    </row>
    <row r="19" spans="1:6" x14ac:dyDescent="0.3">
      <c r="A19" s="1425" t="s">
        <v>615</v>
      </c>
      <c r="B19">
        <v>25214606</v>
      </c>
      <c r="C19">
        <v>219969337</v>
      </c>
      <c r="D19">
        <v>297227364.80297136</v>
      </c>
      <c r="E19" t="s">
        <v>615</v>
      </c>
      <c r="F19" t="b">
        <f t="shared" si="0"/>
        <v>1</v>
      </c>
    </row>
    <row r="20" spans="1:6" x14ac:dyDescent="0.3">
      <c r="A20" s="1423" t="s">
        <v>617</v>
      </c>
      <c r="B20">
        <v>46318763</v>
      </c>
      <c r="C20">
        <v>219163833</v>
      </c>
      <c r="D20">
        <v>222616087.28666025</v>
      </c>
      <c r="E20" t="s">
        <v>617</v>
      </c>
      <c r="F20" t="b">
        <f t="shared" si="0"/>
        <v>1</v>
      </c>
    </row>
    <row r="21" spans="1:6" x14ac:dyDescent="0.3">
      <c r="A21" s="1425" t="s">
        <v>619</v>
      </c>
      <c r="B21">
        <v>15692214</v>
      </c>
      <c r="C21">
        <v>177871479</v>
      </c>
      <c r="D21">
        <v>168031603.85697454</v>
      </c>
      <c r="E21" t="s">
        <v>619</v>
      </c>
      <c r="F21" t="b">
        <f t="shared" si="0"/>
        <v>1</v>
      </c>
    </row>
    <row r="22" spans="1:6" ht="13.5" thickBot="1" x14ac:dyDescent="0.35">
      <c r="A22" s="1424" t="s">
        <v>621</v>
      </c>
      <c r="B22">
        <v>652284</v>
      </c>
      <c r="C22">
        <v>3867767</v>
      </c>
      <c r="D22">
        <v>26085514.242462125</v>
      </c>
      <c r="E22" t="s">
        <v>621</v>
      </c>
      <c r="F22" t="b">
        <f t="shared" si="0"/>
        <v>1</v>
      </c>
    </row>
    <row r="23" spans="1:6" ht="13.5" thickBot="1" x14ac:dyDescent="0.35">
      <c r="A23" s="1427" t="s">
        <v>336</v>
      </c>
      <c r="B23">
        <v>389335288</v>
      </c>
      <c r="C23">
        <v>3546191129</v>
      </c>
      <c r="D23">
        <v>3800700000</v>
      </c>
      <c r="E23" t="s">
        <v>336</v>
      </c>
      <c r="F23" t="b">
        <f t="shared" si="0"/>
        <v>1</v>
      </c>
    </row>
    <row r="24" spans="1:6" x14ac:dyDescent="0.3">
      <c r="A24" s="1428" t="s">
        <v>623</v>
      </c>
      <c r="B24">
        <v>267324448</v>
      </c>
      <c r="C24">
        <v>1425433300</v>
      </c>
      <c r="D24">
        <v>1472704221.3392191</v>
      </c>
      <c r="E24" t="s">
        <v>623</v>
      </c>
      <c r="F24" t="b">
        <f t="shared" si="0"/>
        <v>1</v>
      </c>
    </row>
    <row r="25" spans="1:6" x14ac:dyDescent="0.3">
      <c r="A25" s="1429" t="s">
        <v>624</v>
      </c>
      <c r="B25">
        <v>565433</v>
      </c>
      <c r="C25">
        <v>20268696</v>
      </c>
      <c r="D25">
        <v>16312578.264656251</v>
      </c>
      <c r="E25" t="s">
        <v>624</v>
      </c>
      <c r="F25" t="b">
        <f t="shared" si="0"/>
        <v>1</v>
      </c>
    </row>
    <row r="26" spans="1:6" x14ac:dyDescent="0.3">
      <c r="A26" s="1429" t="s">
        <v>626</v>
      </c>
      <c r="B26">
        <v>11615312</v>
      </c>
      <c r="C26">
        <v>11615312</v>
      </c>
      <c r="D26">
        <v>9630231.1294725016</v>
      </c>
      <c r="E26" t="s">
        <v>626</v>
      </c>
      <c r="F26" t="b">
        <f t="shared" si="0"/>
        <v>1</v>
      </c>
    </row>
    <row r="27" spans="1:6" x14ac:dyDescent="0.3">
      <c r="A27" s="1429" t="s">
        <v>628</v>
      </c>
      <c r="B27">
        <v>0</v>
      </c>
      <c r="C27">
        <v>1515128</v>
      </c>
      <c r="D27">
        <v>11304911.399999999</v>
      </c>
      <c r="E27" t="s">
        <v>628</v>
      </c>
      <c r="F27" t="b">
        <f t="shared" si="0"/>
        <v>1</v>
      </c>
    </row>
    <row r="28" spans="1:6" x14ac:dyDescent="0.3">
      <c r="A28" s="1429" t="s">
        <v>630</v>
      </c>
      <c r="B28">
        <v>17043814</v>
      </c>
      <c r="C28">
        <v>170104179</v>
      </c>
      <c r="D28">
        <v>60000000</v>
      </c>
      <c r="E28" t="s">
        <v>630</v>
      </c>
      <c r="F28" t="b">
        <f t="shared" si="0"/>
        <v>1</v>
      </c>
    </row>
    <row r="29" spans="1:6" x14ac:dyDescent="0.3">
      <c r="A29" s="1429" t="s">
        <v>623</v>
      </c>
      <c r="B29">
        <v>41027945</v>
      </c>
      <c r="C29">
        <v>846033196</v>
      </c>
      <c r="D29">
        <v>285196769.10000002</v>
      </c>
      <c r="E29" t="s">
        <v>623</v>
      </c>
      <c r="F29" t="b">
        <f t="shared" si="0"/>
        <v>1</v>
      </c>
    </row>
    <row r="30" spans="1:6" x14ac:dyDescent="0.3">
      <c r="A30" s="1429" t="s">
        <v>633</v>
      </c>
      <c r="B30">
        <v>10411814</v>
      </c>
      <c r="C30">
        <v>191187069</v>
      </c>
      <c r="D30">
        <v>120000000</v>
      </c>
      <c r="E30" t="s">
        <v>633</v>
      </c>
      <c r="F30" t="b">
        <f t="shared" si="0"/>
        <v>1</v>
      </c>
    </row>
    <row r="31" spans="1:6" x14ac:dyDescent="0.3">
      <c r="A31" s="1429" t="s">
        <v>635</v>
      </c>
      <c r="B31">
        <v>83406071</v>
      </c>
      <c r="C31">
        <v>912944292</v>
      </c>
      <c r="D31">
        <v>948016995.99601793</v>
      </c>
      <c r="E31" t="s">
        <v>635</v>
      </c>
      <c r="F31" t="b">
        <f t="shared" si="0"/>
        <v>1</v>
      </c>
    </row>
    <row r="32" spans="1:6" x14ac:dyDescent="0.3">
      <c r="A32" s="1429" t="s">
        <v>637</v>
      </c>
      <c r="B32">
        <v>0</v>
      </c>
      <c r="C32">
        <v>0</v>
      </c>
      <c r="D32">
        <v>300000</v>
      </c>
      <c r="E32" t="s">
        <v>637</v>
      </c>
      <c r="F32" t="b">
        <f t="shared" si="0"/>
        <v>1</v>
      </c>
    </row>
    <row r="33" spans="1:6" x14ac:dyDescent="0.3">
      <c r="A33" s="1429" t="s">
        <v>639</v>
      </c>
      <c r="B33">
        <v>691943</v>
      </c>
      <c r="C33">
        <v>7656113</v>
      </c>
      <c r="D33">
        <v>4500000</v>
      </c>
      <c r="E33" t="s">
        <v>639</v>
      </c>
      <c r="F33" t="b">
        <f t="shared" si="0"/>
        <v>1</v>
      </c>
    </row>
    <row r="34" spans="1:6" ht="13.5" thickBot="1" x14ac:dyDescent="0.35">
      <c r="A34" s="1430" t="s">
        <v>641</v>
      </c>
      <c r="B34">
        <v>264345</v>
      </c>
      <c r="C34">
        <v>2478595</v>
      </c>
      <c r="D34">
        <v>3202100.4808614599</v>
      </c>
      <c r="E34" t="s">
        <v>641</v>
      </c>
      <c r="F34" t="b">
        <f t="shared" si="0"/>
        <v>1</v>
      </c>
    </row>
    <row r="35" spans="1:6" ht="13.5" thickBot="1" x14ac:dyDescent="0.35">
      <c r="A35" s="1431" t="s">
        <v>337</v>
      </c>
      <c r="B35">
        <v>432351125</v>
      </c>
      <c r="C35">
        <v>3589235880</v>
      </c>
      <c r="D35">
        <v>2931167807.7102275</v>
      </c>
      <c r="E35" t="s">
        <v>337</v>
      </c>
      <c r="F35" t="b">
        <f t="shared" si="0"/>
        <v>1</v>
      </c>
    </row>
    <row r="36" spans="1:6" x14ac:dyDescent="0.3">
      <c r="A36" s="1428" t="s">
        <v>643</v>
      </c>
      <c r="B36">
        <v>18557703</v>
      </c>
      <c r="C36">
        <v>254489299</v>
      </c>
      <c r="D36">
        <v>176597343.22795767</v>
      </c>
      <c r="E36" t="s">
        <v>643</v>
      </c>
      <c r="F36" t="b">
        <f t="shared" si="0"/>
        <v>1</v>
      </c>
    </row>
    <row r="37" spans="1:6" x14ac:dyDescent="0.3">
      <c r="A37" s="1429" t="s">
        <v>645</v>
      </c>
      <c r="B37">
        <v>4904450.7800000012</v>
      </c>
      <c r="C37">
        <v>38244698.159999996</v>
      </c>
      <c r="D37">
        <v>64824323.21514038</v>
      </c>
      <c r="E37" t="s">
        <v>645</v>
      </c>
      <c r="F37" t="b">
        <f t="shared" si="0"/>
        <v>1</v>
      </c>
    </row>
    <row r="38" spans="1:6" x14ac:dyDescent="0.3">
      <c r="A38" s="1429" t="s">
        <v>647</v>
      </c>
      <c r="B38">
        <v>6103587</v>
      </c>
      <c r="C38">
        <v>56762347</v>
      </c>
      <c r="D38">
        <v>26592365.250053495</v>
      </c>
      <c r="E38" t="s">
        <v>647</v>
      </c>
      <c r="F38" t="b">
        <f t="shared" si="0"/>
        <v>1</v>
      </c>
    </row>
    <row r="39" spans="1:6" x14ac:dyDescent="0.3">
      <c r="A39" s="1429" t="s">
        <v>649</v>
      </c>
      <c r="B39">
        <v>1196860</v>
      </c>
      <c r="C39">
        <v>8668346</v>
      </c>
      <c r="D39">
        <v>8177253.3756528413</v>
      </c>
      <c r="E39" t="s">
        <v>649</v>
      </c>
      <c r="F39" t="b">
        <f t="shared" si="0"/>
        <v>1</v>
      </c>
    </row>
    <row r="40" spans="1:6" x14ac:dyDescent="0.3">
      <c r="A40" s="1429" t="s">
        <v>651</v>
      </c>
      <c r="B40">
        <v>20400</v>
      </c>
      <c r="C40">
        <v>466510</v>
      </c>
      <c r="D40">
        <v>1676095.4722103484</v>
      </c>
      <c r="E40" t="s">
        <v>651</v>
      </c>
      <c r="F40" t="b">
        <f t="shared" si="0"/>
        <v>1</v>
      </c>
    </row>
    <row r="41" spans="1:6" x14ac:dyDescent="0.3">
      <c r="A41" s="1429" t="s">
        <v>653</v>
      </c>
      <c r="B41">
        <v>778</v>
      </c>
      <c r="C41">
        <v>100388</v>
      </c>
      <c r="D41">
        <v>692631.90581834433</v>
      </c>
      <c r="E41" t="s">
        <v>653</v>
      </c>
      <c r="F41" t="b">
        <f t="shared" si="0"/>
        <v>1</v>
      </c>
    </row>
    <row r="42" spans="1:6" x14ac:dyDescent="0.3">
      <c r="A42" s="1429" t="s">
        <v>655</v>
      </c>
      <c r="B42">
        <v>4142</v>
      </c>
      <c r="C42">
        <v>68836</v>
      </c>
      <c r="D42">
        <v>206848.30835530561</v>
      </c>
      <c r="E42" t="s">
        <v>655</v>
      </c>
      <c r="F42" t="b">
        <f t="shared" si="0"/>
        <v>1</v>
      </c>
    </row>
    <row r="43" spans="1:6" x14ac:dyDescent="0.3">
      <c r="A43" s="1429" t="s">
        <v>657</v>
      </c>
      <c r="B43">
        <v>7200</v>
      </c>
      <c r="C43">
        <v>79037</v>
      </c>
      <c r="D43">
        <v>81702.830388799281</v>
      </c>
      <c r="E43" t="s">
        <v>657</v>
      </c>
      <c r="F43" t="b">
        <f t="shared" si="0"/>
        <v>1</v>
      </c>
    </row>
    <row r="44" spans="1:6" x14ac:dyDescent="0.3">
      <c r="A44" s="1429" t="s">
        <v>659</v>
      </c>
      <c r="B44">
        <v>0</v>
      </c>
      <c r="C44">
        <v>114000</v>
      </c>
      <c r="D44">
        <v>1627858.1570453034</v>
      </c>
      <c r="E44" t="s">
        <v>659</v>
      </c>
      <c r="F44" t="b">
        <f t="shared" si="0"/>
        <v>1</v>
      </c>
    </row>
    <row r="45" spans="1:6" x14ac:dyDescent="0.3">
      <c r="A45" s="1429" t="s">
        <v>661</v>
      </c>
      <c r="B45">
        <v>0</v>
      </c>
      <c r="C45">
        <v>0</v>
      </c>
      <c r="D45">
        <v>18105.310978569392</v>
      </c>
      <c r="E45" t="s">
        <v>661</v>
      </c>
      <c r="F45" t="b">
        <f t="shared" si="0"/>
        <v>1</v>
      </c>
    </row>
    <row r="46" spans="1:6" x14ac:dyDescent="0.3">
      <c r="A46" s="1429" t="s">
        <v>342</v>
      </c>
      <c r="B46">
        <v>0</v>
      </c>
      <c r="C46">
        <v>0</v>
      </c>
      <c r="D46">
        <v>19191180.151234306</v>
      </c>
      <c r="E46" t="s">
        <v>342</v>
      </c>
      <c r="F46" t="b">
        <f t="shared" si="0"/>
        <v>1</v>
      </c>
    </row>
    <row r="47" spans="1:6" ht="13.5" thickBot="1" x14ac:dyDescent="0.35">
      <c r="A47" s="1432" t="s">
        <v>664</v>
      </c>
      <c r="B47">
        <v>0</v>
      </c>
      <c r="C47">
        <v>0</v>
      </c>
      <c r="D47">
        <v>40826390.350636333</v>
      </c>
      <c r="E47" t="s">
        <v>664</v>
      </c>
      <c r="F47" t="b">
        <f t="shared" si="0"/>
        <v>1</v>
      </c>
    </row>
    <row r="48" spans="1:6" ht="13.5" thickBot="1" x14ac:dyDescent="0.35">
      <c r="A48" s="1431" t="s">
        <v>338</v>
      </c>
      <c r="B48">
        <v>30795120.779999971</v>
      </c>
      <c r="C48">
        <v>358993461.15999997</v>
      </c>
      <c r="D48">
        <v>280494527.05360109</v>
      </c>
      <c r="E48" t="s">
        <v>338</v>
      </c>
      <c r="F48" t="b">
        <f t="shared" si="0"/>
        <v>1</v>
      </c>
    </row>
    <row r="49" spans="1:6" ht="13.5" thickBot="1" x14ac:dyDescent="0.35">
      <c r="A49" s="1433" t="s">
        <v>306</v>
      </c>
      <c r="B49">
        <v>852481533.77999973</v>
      </c>
      <c r="C49">
        <v>7494420470.1599998</v>
      </c>
      <c r="D49">
        <v>7012362334.7638292</v>
      </c>
      <c r="E49" t="s">
        <v>677</v>
      </c>
      <c r="F49" t="b">
        <f t="shared" si="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P130"/>
  <sheetViews>
    <sheetView showGridLines="0" showRowColHeaders="0" topLeftCell="A4" zoomScale="145" zoomScaleNormal="145" workbookViewId="0">
      <selection activeCell="E26" sqref="E26"/>
    </sheetView>
  </sheetViews>
  <sheetFormatPr defaultColWidth="9.33203125" defaultRowHeight="15.5" x14ac:dyDescent="0.35"/>
  <cols>
    <col min="1" max="1" width="9.33203125" style="17"/>
    <col min="2" max="2" width="17.44140625" style="17" customWidth="1"/>
    <col min="3" max="3" width="19.33203125" style="17" customWidth="1"/>
    <col min="4" max="4" width="19" style="17" bestFit="1" customWidth="1"/>
    <col min="5" max="5" width="17.6640625" style="17" bestFit="1" customWidth="1"/>
    <col min="6" max="6" width="11.109375" style="17" customWidth="1"/>
    <col min="7" max="7" width="12.109375" style="17" customWidth="1"/>
    <col min="8" max="8" width="16.33203125" style="17" hidden="1" customWidth="1"/>
    <col min="9" max="9" width="18.88671875" style="17" hidden="1" customWidth="1"/>
    <col min="10" max="10" width="14.33203125" hidden="1" customWidth="1"/>
    <col min="11" max="11" width="14.109375" hidden="1" customWidth="1"/>
    <col min="12" max="12" width="10.88671875" hidden="1" customWidth="1"/>
    <col min="13" max="14" width="23.44140625" style="1" customWidth="1"/>
    <col min="15" max="15" width="9.33203125" style="5" customWidth="1"/>
    <col min="16" max="16384" width="9.33203125" style="17"/>
  </cols>
  <sheetData>
    <row r="1" spans="2:16" ht="16" thickBot="1" x14ac:dyDescent="0.4"/>
    <row r="2" spans="2:16" ht="16" thickBot="1" x14ac:dyDescent="0.4">
      <c r="B2" s="1444" t="s">
        <v>443</v>
      </c>
      <c r="C2" s="1445"/>
      <c r="D2" s="1445"/>
      <c r="E2" s="1445"/>
      <c r="F2" s="1445"/>
      <c r="G2" s="1445"/>
      <c r="H2" s="1445"/>
      <c r="I2" s="1445"/>
      <c r="J2" s="1445"/>
      <c r="K2" s="1445"/>
      <c r="L2" s="1445"/>
      <c r="M2" s="1445"/>
      <c r="N2" s="1446"/>
      <c r="O2"/>
    </row>
    <row r="3" spans="2:16" ht="51.75" customHeight="1" thickBot="1" x14ac:dyDescent="0.4">
      <c r="B3" s="771" t="s">
        <v>31</v>
      </c>
      <c r="C3" s="532" t="s">
        <v>32</v>
      </c>
      <c r="D3" s="1097">
        <v>45658</v>
      </c>
      <c r="E3" s="1098" t="s">
        <v>33</v>
      </c>
      <c r="F3" s="1099" t="s">
        <v>1</v>
      </c>
      <c r="G3" s="534" t="s">
        <v>2</v>
      </c>
      <c r="H3" s="563">
        <v>45170</v>
      </c>
      <c r="I3" s="564" t="s">
        <v>394</v>
      </c>
      <c r="J3" s="533" t="s">
        <v>34</v>
      </c>
      <c r="K3" s="533" t="s">
        <v>35</v>
      </c>
      <c r="L3" s="533" t="s">
        <v>36</v>
      </c>
      <c r="M3" s="771" t="s">
        <v>37</v>
      </c>
      <c r="N3" s="770" t="s">
        <v>38</v>
      </c>
      <c r="O3"/>
    </row>
    <row r="4" spans="2:16" ht="21" customHeight="1" x14ac:dyDescent="0.35">
      <c r="B4" s="1461" t="s">
        <v>39</v>
      </c>
      <c r="C4" s="777" t="s">
        <v>40</v>
      </c>
      <c r="D4" s="1010">
        <v>275.14572199999998</v>
      </c>
      <c r="E4" s="1100">
        <v>649</v>
      </c>
      <c r="F4" s="1101">
        <f t="shared" ref="F4:F24" si="0">D4/E4</f>
        <v>0.42395334668721107</v>
      </c>
      <c r="G4" s="779">
        <f>D4-E4</f>
        <v>-373.85427800000002</v>
      </c>
      <c r="H4" s="780">
        <f>FINANCE!E192</f>
        <v>328.83561854999999</v>
      </c>
      <c r="I4" s="781">
        <f>D4/H4-1</f>
        <v>-0.16327275246746542</v>
      </c>
      <c r="J4" s="782">
        <v>3110</v>
      </c>
      <c r="K4" s="782">
        <v>3056</v>
      </c>
      <c r="L4" s="783">
        <f>J4/K4</f>
        <v>1.0176701570680629</v>
      </c>
      <c r="M4" s="784" t="s">
        <v>41</v>
      </c>
      <c r="N4" s="1463" t="s">
        <v>23</v>
      </c>
      <c r="O4" s="19">
        <f t="shared" ref="O4:O11" si="1">I4/E4-1</f>
        <v>-1.0002515758897803</v>
      </c>
    </row>
    <row r="5" spans="2:16" ht="21" customHeight="1" x14ac:dyDescent="0.35">
      <c r="B5" s="1462"/>
      <c r="C5" s="785" t="s">
        <v>43</v>
      </c>
      <c r="D5" s="786">
        <v>671.68099900000004</v>
      </c>
      <c r="E5" s="1102">
        <v>853.5</v>
      </c>
      <c r="F5" s="1103">
        <f t="shared" si="0"/>
        <v>0.7869724651435267</v>
      </c>
      <c r="G5" s="787">
        <f>D5-E5</f>
        <v>-181.81900099999996</v>
      </c>
      <c r="H5" s="788">
        <f>FINANCE!E193</f>
        <v>146.85223589999998</v>
      </c>
      <c r="I5" s="789">
        <f t="shared" ref="I5:I17" si="2">D5/H5-1</f>
        <v>3.5738561274435465</v>
      </c>
      <c r="J5" s="790">
        <v>4447</v>
      </c>
      <c r="K5" s="790">
        <v>4392</v>
      </c>
      <c r="L5" s="791">
        <f t="shared" ref="L5:L24" si="3">J5/K5</f>
        <v>1.0125227686703095</v>
      </c>
      <c r="M5" s="792" t="s">
        <v>44</v>
      </c>
      <c r="N5" s="1464"/>
      <c r="O5" s="19">
        <f t="shared" si="1"/>
        <v>-0.99581270518167131</v>
      </c>
    </row>
    <row r="6" spans="2:16" ht="21" customHeight="1" x14ac:dyDescent="0.35">
      <c r="B6" s="1462"/>
      <c r="C6" s="785" t="s">
        <v>45</v>
      </c>
      <c r="D6" s="786">
        <v>553.58221400000002</v>
      </c>
      <c r="E6" s="1102">
        <v>405.18333351000001</v>
      </c>
      <c r="F6" s="1103">
        <f t="shared" si="0"/>
        <v>1.3662511959819728</v>
      </c>
      <c r="G6" s="787">
        <f>D6-E6</f>
        <v>148.39888049000001</v>
      </c>
      <c r="H6" s="788">
        <f>FINANCE!E194</f>
        <v>248.5200834</v>
      </c>
      <c r="I6" s="789">
        <f t="shared" si="2"/>
        <v>1.2275150017111254</v>
      </c>
      <c r="J6" s="790">
        <v>1907</v>
      </c>
      <c r="K6" s="790">
        <v>1591</v>
      </c>
      <c r="L6" s="791">
        <f t="shared" si="3"/>
        <v>1.1986172218730358</v>
      </c>
      <c r="M6" s="792" t="s">
        <v>46</v>
      </c>
      <c r="N6" s="1464"/>
      <c r="O6" s="19">
        <f t="shared" si="1"/>
        <v>-0.99697047015463969</v>
      </c>
    </row>
    <row r="7" spans="2:16" ht="21" customHeight="1" x14ac:dyDescent="0.35">
      <c r="B7" s="1462"/>
      <c r="C7" s="793" t="s">
        <v>47</v>
      </c>
      <c r="D7" s="794">
        <v>553.20803999999998</v>
      </c>
      <c r="E7" s="1104">
        <v>575.36</v>
      </c>
      <c r="F7" s="1105">
        <f t="shared" si="0"/>
        <v>0.9614989571746384</v>
      </c>
      <c r="G7" s="787">
        <f>D7-E7</f>
        <v>-22.151960000000031</v>
      </c>
      <c r="H7" s="788">
        <f>FINANCE!E195</f>
        <v>905.34563865000007</v>
      </c>
      <c r="I7" s="789">
        <f t="shared" si="2"/>
        <v>-0.38895376927544234</v>
      </c>
      <c r="J7" s="790">
        <v>2915</v>
      </c>
      <c r="K7" s="790">
        <v>2778</v>
      </c>
      <c r="L7" s="791">
        <f t="shared" si="3"/>
        <v>1.0493160547156228</v>
      </c>
      <c r="M7" s="795" t="s">
        <v>42</v>
      </c>
      <c r="N7" s="1464"/>
      <c r="O7" s="19">
        <f t="shared" si="1"/>
        <v>-1.0006760180917607</v>
      </c>
    </row>
    <row r="8" spans="2:16" ht="21" customHeight="1" thickBot="1" x14ac:dyDescent="0.4">
      <c r="B8" s="796"/>
      <c r="C8" s="797" t="s">
        <v>48</v>
      </c>
      <c r="D8" s="798">
        <f>SUM(D4:D7)</f>
        <v>2053.6169749999999</v>
      </c>
      <c r="E8" s="1106">
        <f>SUM(E4:E7)</f>
        <v>2483.0433335100001</v>
      </c>
      <c r="F8" s="1107">
        <f t="shared" si="0"/>
        <v>0.82705643807554163</v>
      </c>
      <c r="G8" s="799"/>
      <c r="H8" s="800">
        <f>SUM(H4:H7)</f>
        <v>1629.5535765</v>
      </c>
      <c r="I8" s="801">
        <f t="shared" si="2"/>
        <v>0.26023286660559819</v>
      </c>
      <c r="J8" s="802">
        <f>SUM(J4:J7)</f>
        <v>12379</v>
      </c>
      <c r="K8" s="802">
        <f>SUM(K4:K7)</f>
        <v>11817</v>
      </c>
      <c r="L8" s="803">
        <f t="shared" si="3"/>
        <v>1.0475586020140475</v>
      </c>
      <c r="M8" s="797"/>
      <c r="N8" s="804"/>
      <c r="O8" s="19">
        <f t="shared" si="1"/>
        <v>-0.99989519600278676</v>
      </c>
    </row>
    <row r="9" spans="2:16" ht="21" customHeight="1" x14ac:dyDescent="0.35">
      <c r="B9" s="1461" t="s">
        <v>49</v>
      </c>
      <c r="C9" s="777" t="s">
        <v>50</v>
      </c>
      <c r="D9" s="778">
        <v>342.79599999999999</v>
      </c>
      <c r="E9" s="1100">
        <v>342.66666666666697</v>
      </c>
      <c r="F9" s="1108">
        <f t="shared" si="0"/>
        <v>1.0003774319066139</v>
      </c>
      <c r="G9" s="779">
        <f>D9-E9</f>
        <v>0.12933333333302244</v>
      </c>
      <c r="H9" s="780">
        <f>FINANCE!E197</f>
        <v>118.83599999999998</v>
      </c>
      <c r="I9" s="781">
        <f t="shared" si="2"/>
        <v>1.8846140900063957</v>
      </c>
      <c r="J9" s="782">
        <v>1680</v>
      </c>
      <c r="K9" s="782">
        <v>1668</v>
      </c>
      <c r="L9" s="783">
        <f t="shared" si="3"/>
        <v>1.0071942446043165</v>
      </c>
      <c r="M9" s="784" t="s">
        <v>51</v>
      </c>
      <c r="N9" s="805" t="s">
        <v>52</v>
      </c>
      <c r="O9" s="19">
        <f t="shared" si="1"/>
        <v>-0.99450015343383347</v>
      </c>
    </row>
    <row r="10" spans="2:16" ht="21" customHeight="1" x14ac:dyDescent="0.35">
      <c r="B10" s="1462"/>
      <c r="C10" s="793" t="s">
        <v>53</v>
      </c>
      <c r="D10" s="794">
        <v>324.60000000000002</v>
      </c>
      <c r="E10" s="1104">
        <v>317.08300000000003</v>
      </c>
      <c r="F10" s="1105">
        <f t="shared" si="0"/>
        <v>1.023706726629936</v>
      </c>
      <c r="G10" s="787">
        <f>D10-E10</f>
        <v>7.5169999999999959</v>
      </c>
      <c r="H10" s="788">
        <f>FINANCE!E198</f>
        <v>244.55506724999998</v>
      </c>
      <c r="I10" s="789">
        <f t="shared" si="2"/>
        <v>0.32730842034924157</v>
      </c>
      <c r="J10" s="790">
        <v>1591</v>
      </c>
      <c r="K10" s="790">
        <v>1566</v>
      </c>
      <c r="L10" s="791">
        <f t="shared" si="3"/>
        <v>1.0159642401021711</v>
      </c>
      <c r="M10" s="795" t="s">
        <v>54</v>
      </c>
      <c r="N10" s="806"/>
      <c r="O10" s="19">
        <f t="shared" si="1"/>
        <v>-0.99896775159706053</v>
      </c>
      <c r="P10" s="638"/>
    </row>
    <row r="11" spans="2:16" ht="21" customHeight="1" thickBot="1" x14ac:dyDescent="0.4">
      <c r="B11" s="796"/>
      <c r="C11" s="797" t="s">
        <v>48</v>
      </c>
      <c r="D11" s="798">
        <f>SUM(D9:D10)</f>
        <v>667.39599999999996</v>
      </c>
      <c r="E11" s="1106">
        <f>SUM(E9:E10)</f>
        <v>659.74966666666705</v>
      </c>
      <c r="F11" s="1107">
        <f t="shared" si="0"/>
        <v>1.0115897494453698</v>
      </c>
      <c r="G11" s="807"/>
      <c r="H11" s="808">
        <f>SUM(H9:H10)</f>
        <v>363.39106724999999</v>
      </c>
      <c r="I11" s="801">
        <f t="shared" si="2"/>
        <v>0.83657789128001725</v>
      </c>
      <c r="J11" s="802">
        <f>SUM(J9:J10)</f>
        <v>3271</v>
      </c>
      <c r="K11" s="802">
        <f>SUM(K9:K10)</f>
        <v>3234</v>
      </c>
      <c r="L11" s="803">
        <f t="shared" si="3"/>
        <v>1.0114409400123685</v>
      </c>
      <c r="M11" s="797"/>
      <c r="N11" s="804"/>
      <c r="O11" s="19">
        <f t="shared" si="1"/>
        <v>-0.99873197678824643</v>
      </c>
    </row>
    <row r="12" spans="2:16" ht="21" customHeight="1" x14ac:dyDescent="0.35">
      <c r="B12" s="1461" t="s">
        <v>55</v>
      </c>
      <c r="C12" s="777" t="s">
        <v>56</v>
      </c>
      <c r="D12" s="809">
        <v>83.345056999999997</v>
      </c>
      <c r="E12" s="1100">
        <v>71.84</v>
      </c>
      <c r="F12" s="1108">
        <f t="shared" si="0"/>
        <v>1.1601483435412026</v>
      </c>
      <c r="G12" s="779">
        <f>D12-E12</f>
        <v>11.505056999999994</v>
      </c>
      <c r="H12" s="780">
        <f>FINANCE!E200</f>
        <v>20.340000000000003</v>
      </c>
      <c r="I12" s="781">
        <f t="shared" si="2"/>
        <v>3.0975937561455256</v>
      </c>
      <c r="J12" s="782">
        <v>6164</v>
      </c>
      <c r="K12" s="782">
        <v>5915</v>
      </c>
      <c r="L12" s="783">
        <f t="shared" si="3"/>
        <v>1.0420963651732882</v>
      </c>
      <c r="M12" s="784" t="s">
        <v>57</v>
      </c>
      <c r="N12" s="805" t="s">
        <v>58</v>
      </c>
      <c r="O12" s="19"/>
    </row>
    <row r="13" spans="2:16" ht="21" customHeight="1" x14ac:dyDescent="0.35">
      <c r="B13" s="1462"/>
      <c r="C13" s="793" t="s">
        <v>59</v>
      </c>
      <c r="D13" s="810">
        <v>161.81899999999999</v>
      </c>
      <c r="E13" s="1104">
        <v>186.72383097999992</v>
      </c>
      <c r="F13" s="1105">
        <f t="shared" si="0"/>
        <v>0.86662210790508309</v>
      </c>
      <c r="G13" s="787">
        <f>D13-E13</f>
        <v>-24.904830979999929</v>
      </c>
      <c r="H13" s="811">
        <f>FINANCE!E201</f>
        <v>494.95500000000004</v>
      </c>
      <c r="I13" s="789">
        <f t="shared" si="2"/>
        <v>-0.67306320776636264</v>
      </c>
      <c r="J13" s="790">
        <v>427</v>
      </c>
      <c r="K13" s="790">
        <v>370</v>
      </c>
      <c r="L13" s="791">
        <f t="shared" si="3"/>
        <v>1.154054054054054</v>
      </c>
      <c r="M13" s="792" t="s">
        <v>60</v>
      </c>
      <c r="N13" s="806"/>
      <c r="O13" s="19"/>
    </row>
    <row r="14" spans="2:16" ht="21" customHeight="1" thickBot="1" x14ac:dyDescent="0.4">
      <c r="B14" s="796"/>
      <c r="C14" s="797" t="s">
        <v>48</v>
      </c>
      <c r="D14" s="798">
        <f>SUM(D12:D13)</f>
        <v>245.16405699999999</v>
      </c>
      <c r="E14" s="1106">
        <f>SUM(E12:E13)</f>
        <v>258.56383097999992</v>
      </c>
      <c r="F14" s="1107">
        <f t="shared" si="0"/>
        <v>0.94817614695291075</v>
      </c>
      <c r="G14" s="812"/>
      <c r="H14" s="813">
        <f>SUM(H12:H13)</f>
        <v>515.29500000000007</v>
      </c>
      <c r="I14" s="801">
        <f t="shared" si="2"/>
        <v>-0.52422581822063097</v>
      </c>
      <c r="J14" s="802">
        <f>SUM(J12:J13)</f>
        <v>6591</v>
      </c>
      <c r="K14" s="802">
        <f>SUM(K12:K13)</f>
        <v>6285</v>
      </c>
      <c r="L14" s="803">
        <f t="shared" si="3"/>
        <v>1.0486873508353223</v>
      </c>
      <c r="M14" s="797"/>
      <c r="N14" s="804"/>
      <c r="O14" s="19">
        <f t="shared" ref="O14:O16" si="4">I14/E14-1</f>
        <v>-1.0020274522396799</v>
      </c>
    </row>
    <row r="15" spans="2:16" ht="21" customHeight="1" x14ac:dyDescent="0.35">
      <c r="B15" s="814" t="s">
        <v>351</v>
      </c>
      <c r="C15" s="777" t="s">
        <v>62</v>
      </c>
      <c r="D15" s="809">
        <v>6.3109630000000001</v>
      </c>
      <c r="E15" s="1109">
        <v>45.5</v>
      </c>
      <c r="F15" s="1108">
        <f t="shared" si="0"/>
        <v>0.13870248351648351</v>
      </c>
      <c r="G15" s="815">
        <f>D15-E15</f>
        <v>-39.189036999999999</v>
      </c>
      <c r="H15" s="816">
        <f>IFERROR(FINANCE!E202,"-")</f>
        <v>9.9774562499999995</v>
      </c>
      <c r="I15" s="781">
        <f>IFERROR(D15/H15-1,"-")</f>
        <v>-0.36747775766994717</v>
      </c>
      <c r="J15" s="782">
        <v>103</v>
      </c>
      <c r="K15" s="782">
        <v>246</v>
      </c>
      <c r="L15" s="783">
        <f t="shared" si="3"/>
        <v>0.41869918699186992</v>
      </c>
      <c r="M15" s="795" t="s">
        <v>404</v>
      </c>
      <c r="N15" s="805" t="s">
        <v>12</v>
      </c>
      <c r="O15" s="19">
        <f t="shared" si="4"/>
        <v>-1.0080764342345043</v>
      </c>
    </row>
    <row r="16" spans="2:16" x14ac:dyDescent="0.35">
      <c r="B16" s="817" t="s">
        <v>63</v>
      </c>
      <c r="C16" s="785" t="s">
        <v>64</v>
      </c>
      <c r="D16" s="786">
        <v>1740.7360000000001</v>
      </c>
      <c r="E16" s="1102">
        <v>1234.3999160000001</v>
      </c>
      <c r="F16" s="1103">
        <f t="shared" si="0"/>
        <v>1.4101880415228414</v>
      </c>
      <c r="G16" s="787">
        <f t="shared" ref="G16:G23" si="5">D16-E16</f>
        <v>506.33608400000003</v>
      </c>
      <c r="H16" s="788">
        <f>FINANCE!E203</f>
        <v>425.63608784999997</v>
      </c>
      <c r="I16" s="789">
        <f t="shared" si="2"/>
        <v>3.0897284081171694</v>
      </c>
      <c r="J16" s="790">
        <v>6636</v>
      </c>
      <c r="K16" s="790">
        <v>4844</v>
      </c>
      <c r="L16" s="791">
        <f t="shared" si="3"/>
        <v>1.3699421965317919</v>
      </c>
      <c r="M16" s="795" t="s">
        <v>65</v>
      </c>
      <c r="N16" s="806" t="s">
        <v>66</v>
      </c>
      <c r="O16" s="19">
        <f t="shared" si="4"/>
        <v>-0.99749697940831905</v>
      </c>
    </row>
    <row r="17" spans="2:15" ht="16" thickBot="1" x14ac:dyDescent="0.4">
      <c r="B17" s="818" t="s">
        <v>67</v>
      </c>
      <c r="C17" s="819" t="s">
        <v>68</v>
      </c>
      <c r="D17" s="820">
        <v>207</v>
      </c>
      <c r="E17" s="1110">
        <v>238.59880000000001</v>
      </c>
      <c r="F17" s="1111">
        <f t="shared" si="0"/>
        <v>0.86756513444325789</v>
      </c>
      <c r="G17" s="821">
        <f t="shared" si="5"/>
        <v>-31.598800000000011</v>
      </c>
      <c r="H17" s="822">
        <f>FINANCE!E204</f>
        <v>15.19143345</v>
      </c>
      <c r="I17" s="801">
        <f t="shared" si="2"/>
        <v>12.626100570515945</v>
      </c>
      <c r="J17" s="823"/>
      <c r="K17" s="823"/>
      <c r="L17" s="803" t="e">
        <f t="shared" si="3"/>
        <v>#DIV/0!</v>
      </c>
      <c r="M17" s="824" t="s">
        <v>392</v>
      </c>
      <c r="N17" s="825" t="s">
        <v>69</v>
      </c>
    </row>
    <row r="18" spans="2:15" ht="16" hidden="1" thickBot="1" x14ac:dyDescent="0.4">
      <c r="B18" s="826"/>
      <c r="C18" s="827" t="s">
        <v>70</v>
      </c>
      <c r="D18" s="828"/>
      <c r="E18" s="1112"/>
      <c r="F18" s="1113" t="e">
        <f t="shared" si="0"/>
        <v>#DIV/0!</v>
      </c>
      <c r="G18" s="829">
        <f t="shared" si="5"/>
        <v>0</v>
      </c>
      <c r="H18" s="830"/>
      <c r="I18" s="831"/>
      <c r="J18" s="832"/>
      <c r="K18" s="832"/>
      <c r="L18" s="833"/>
      <c r="M18" s="834" t="s">
        <v>71</v>
      </c>
      <c r="N18" s="834"/>
    </row>
    <row r="19" spans="2:15" ht="31.5" hidden="1" thickBot="1" x14ac:dyDescent="0.4">
      <c r="B19" s="835"/>
      <c r="C19" s="785" t="s">
        <v>72</v>
      </c>
      <c r="D19" s="836"/>
      <c r="E19" s="1102"/>
      <c r="F19" s="1103" t="e">
        <f t="shared" si="0"/>
        <v>#DIV/0!</v>
      </c>
      <c r="G19" s="787">
        <f t="shared" si="5"/>
        <v>0</v>
      </c>
      <c r="H19" s="788"/>
      <c r="I19" s="789"/>
      <c r="J19" s="790"/>
      <c r="K19" s="790"/>
      <c r="L19" s="791"/>
      <c r="M19" s="792" t="s">
        <v>73</v>
      </c>
      <c r="N19" s="792"/>
    </row>
    <row r="20" spans="2:15" ht="16" hidden="1" thickBot="1" x14ac:dyDescent="0.4">
      <c r="B20" s="835"/>
      <c r="C20" s="785" t="s">
        <v>22</v>
      </c>
      <c r="D20" s="836"/>
      <c r="E20" s="1102"/>
      <c r="F20" s="1103" t="e">
        <f t="shared" si="0"/>
        <v>#DIV/0!</v>
      </c>
      <c r="G20" s="787">
        <f t="shared" si="5"/>
        <v>0</v>
      </c>
      <c r="H20" s="788"/>
      <c r="I20" s="789"/>
      <c r="J20" s="790"/>
      <c r="K20" s="790"/>
      <c r="L20" s="791"/>
      <c r="M20" s="792" t="s">
        <v>74</v>
      </c>
      <c r="N20" s="792"/>
    </row>
    <row r="21" spans="2:15" ht="16" hidden="1" thickBot="1" x14ac:dyDescent="0.4">
      <c r="B21" s="835"/>
      <c r="C21" s="785" t="s">
        <v>75</v>
      </c>
      <c r="D21" s="836"/>
      <c r="E21" s="1102"/>
      <c r="F21" s="1103" t="e">
        <f t="shared" si="0"/>
        <v>#DIV/0!</v>
      </c>
      <c r="G21" s="787">
        <f t="shared" si="5"/>
        <v>0</v>
      </c>
      <c r="H21" s="788"/>
      <c r="I21" s="789"/>
      <c r="J21" s="790"/>
      <c r="K21" s="790"/>
      <c r="L21" s="791"/>
      <c r="M21" s="792" t="s">
        <v>25</v>
      </c>
      <c r="N21" s="792"/>
    </row>
    <row r="22" spans="2:15" ht="16" hidden="1" thickBot="1" x14ac:dyDescent="0.4">
      <c r="B22" s="835"/>
      <c r="C22" s="785" t="s">
        <v>76</v>
      </c>
      <c r="D22" s="836"/>
      <c r="E22" s="1102"/>
      <c r="F22" s="1103" t="e">
        <f t="shared" si="0"/>
        <v>#DIV/0!</v>
      </c>
      <c r="G22" s="787">
        <f t="shared" si="5"/>
        <v>0</v>
      </c>
      <c r="H22" s="788"/>
      <c r="I22" s="789"/>
      <c r="J22" s="790"/>
      <c r="K22" s="790"/>
      <c r="L22" s="791"/>
      <c r="M22" s="792" t="s">
        <v>65</v>
      </c>
      <c r="N22" s="792"/>
    </row>
    <row r="23" spans="2:15" ht="16" hidden="1" thickBot="1" x14ac:dyDescent="0.4">
      <c r="B23" s="837"/>
      <c r="C23" s="838" t="s">
        <v>77</v>
      </c>
      <c r="D23" s="839"/>
      <c r="E23" s="1114"/>
      <c r="F23" s="1115" t="e">
        <f t="shared" si="0"/>
        <v>#DIV/0!</v>
      </c>
      <c r="G23" s="840">
        <f t="shared" si="5"/>
        <v>0</v>
      </c>
      <c r="H23" s="841"/>
      <c r="I23" s="842"/>
      <c r="J23" s="843"/>
      <c r="K23" s="843"/>
      <c r="L23" s="844"/>
      <c r="M23" s="845"/>
      <c r="N23" s="845"/>
      <c r="O23" s="5" t="s">
        <v>78</v>
      </c>
    </row>
    <row r="24" spans="2:15" ht="16" thickBot="1" x14ac:dyDescent="0.4">
      <c r="B24" s="1465" t="s">
        <v>79</v>
      </c>
      <c r="C24" s="1466"/>
      <c r="D24" s="846">
        <f>D17+D16+D15+D14+D11+D8</f>
        <v>4920.2239950000003</v>
      </c>
      <c r="E24" s="1116">
        <f>E17+E16+E15+E14+E11+E8</f>
        <v>4919.8555471566669</v>
      </c>
      <c r="F24" s="1117">
        <f t="shared" si="0"/>
        <v>1.0000748899718299</v>
      </c>
      <c r="G24" s="847">
        <f>D24-E24</f>
        <v>0.36844784333334246</v>
      </c>
      <c r="H24" s="848">
        <f>H16+H14+H11+H8</f>
        <v>2933.8757316000001</v>
      </c>
      <c r="I24" s="849">
        <f>D24/H24-1</f>
        <v>0.67703899044038174</v>
      </c>
      <c r="J24" s="850" t="e">
        <f>J23+J16+#REF!+J14+J11+J8</f>
        <v>#REF!</v>
      </c>
      <c r="K24" s="850" t="e">
        <f>K23+K16+#REF!+K14+K11+K8</f>
        <v>#REF!</v>
      </c>
      <c r="L24" s="851" t="e">
        <f t="shared" si="3"/>
        <v>#REF!</v>
      </c>
      <c r="M24" s="852"/>
      <c r="N24" s="853"/>
    </row>
    <row r="25" spans="2:15" x14ac:dyDescent="0.35">
      <c r="D25" s="1026"/>
      <c r="E25" s="1096"/>
    </row>
    <row r="26" spans="2:15" x14ac:dyDescent="0.35">
      <c r="D26" s="570"/>
      <c r="E26" s="570"/>
      <c r="F26" s="487"/>
    </row>
    <row r="27" spans="2:15" x14ac:dyDescent="0.35">
      <c r="D27" s="1026"/>
      <c r="E27" s="1026"/>
      <c r="F27" s="34"/>
      <c r="I27" s="35"/>
    </row>
    <row r="28" spans="2:15" x14ac:dyDescent="0.35">
      <c r="D28" s="33"/>
      <c r="E28" s="1096"/>
    </row>
    <row r="29" spans="2:15" x14ac:dyDescent="0.35">
      <c r="D29" s="33"/>
    </row>
    <row r="30" spans="2:15" x14ac:dyDescent="0.35">
      <c r="D30" s="33"/>
    </row>
    <row r="31" spans="2:15" x14ac:dyDescent="0.35">
      <c r="D31" s="33"/>
    </row>
    <row r="32" spans="2:15" x14ac:dyDescent="0.35">
      <c r="D32" s="33"/>
    </row>
    <row r="33" spans="2:15" x14ac:dyDescent="0.35">
      <c r="D33" s="33"/>
    </row>
    <row r="34" spans="2:15" x14ac:dyDescent="0.35">
      <c r="D34" s="33"/>
    </row>
    <row r="35" spans="2:15" x14ac:dyDescent="0.35">
      <c r="D35" s="33"/>
    </row>
    <row r="36" spans="2:15" x14ac:dyDescent="0.35">
      <c r="D36" s="33"/>
    </row>
    <row r="37" spans="2:15" x14ac:dyDescent="0.35">
      <c r="D37" s="33"/>
    </row>
    <row r="38" spans="2:15" x14ac:dyDescent="0.35">
      <c r="D38" s="33"/>
    </row>
    <row r="39" spans="2:15" x14ac:dyDescent="0.35">
      <c r="G39" s="36"/>
      <c r="H39" s="36"/>
      <c r="I39" s="36">
        <f>2566+4338</f>
        <v>6904</v>
      </c>
      <c r="M39" s="2"/>
      <c r="N39" s="2"/>
    </row>
    <row r="40" spans="2:15" ht="16" thickBot="1" x14ac:dyDescent="0.4">
      <c r="D40" s="1467" t="s">
        <v>80</v>
      </c>
      <c r="E40" s="1468"/>
      <c r="F40" s="1469"/>
      <c r="G40" s="36"/>
      <c r="H40" s="36"/>
      <c r="I40" s="36"/>
      <c r="M40" s="2"/>
      <c r="N40" s="2"/>
    </row>
    <row r="41" spans="2:15" customFormat="1" ht="78" thickBot="1" x14ac:dyDescent="0.4">
      <c r="B41" s="37"/>
      <c r="C41" s="38"/>
      <c r="D41" s="39" t="s">
        <v>81</v>
      </c>
      <c r="E41" s="39" t="s">
        <v>82</v>
      </c>
      <c r="F41" s="40" t="s">
        <v>83</v>
      </c>
      <c r="G41" s="41"/>
      <c r="H41" s="42" t="s">
        <v>84</v>
      </c>
      <c r="I41" s="39">
        <v>44378</v>
      </c>
      <c r="M41" s="505">
        <v>44501</v>
      </c>
      <c r="N41" s="505">
        <v>44531</v>
      </c>
      <c r="O41" s="39">
        <v>44562</v>
      </c>
    </row>
    <row r="42" spans="2:15" customFormat="1" ht="16" thickBot="1" x14ac:dyDescent="0.4">
      <c r="B42" s="1455" t="s">
        <v>39</v>
      </c>
      <c r="C42" s="43" t="s">
        <v>40</v>
      </c>
      <c r="D42" s="44">
        <v>1855.2306659999999</v>
      </c>
      <c r="E42" s="45">
        <v>2687</v>
      </c>
      <c r="F42" s="46">
        <f t="shared" ref="F42:F56" si="6">E42/D42-1</f>
        <v>0.44833742199472693</v>
      </c>
      <c r="G42" s="47"/>
      <c r="H42" s="48" t="e">
        <f>#REF!/E42</f>
        <v>#REF!</v>
      </c>
      <c r="I42" s="49">
        <v>183.124056</v>
      </c>
      <c r="M42" s="506">
        <v>260.06370199999998</v>
      </c>
      <c r="N42" s="506">
        <v>229.62698399999999</v>
      </c>
      <c r="O42" s="44">
        <v>272.20074799999998</v>
      </c>
    </row>
    <row r="43" spans="2:15" customFormat="1" ht="16" thickBot="1" x14ac:dyDescent="0.4">
      <c r="B43" s="1456"/>
      <c r="C43" s="43" t="s">
        <v>43</v>
      </c>
      <c r="D43" s="50">
        <v>4764</v>
      </c>
      <c r="E43" s="51">
        <v>6907.8</v>
      </c>
      <c r="F43" s="52">
        <f t="shared" si="6"/>
        <v>0.44999999999999996</v>
      </c>
      <c r="G43" s="53"/>
      <c r="H43" s="54" t="e">
        <f>#REF!/E43</f>
        <v>#REF!</v>
      </c>
      <c r="I43" s="55">
        <v>581.70479</v>
      </c>
      <c r="M43" s="507">
        <v>593.12948200000005</v>
      </c>
      <c r="N43" s="507">
        <v>582.28302399999995</v>
      </c>
      <c r="O43" s="50">
        <v>679.54373799999996</v>
      </c>
    </row>
    <row r="44" spans="2:15" customFormat="1" ht="16" thickBot="1" x14ac:dyDescent="0.4">
      <c r="B44" s="1456"/>
      <c r="C44" s="43" t="s">
        <v>85</v>
      </c>
      <c r="D44" s="50">
        <v>4397</v>
      </c>
      <c r="E44" s="51">
        <v>6375.65</v>
      </c>
      <c r="F44" s="52">
        <f t="shared" si="6"/>
        <v>0.44999999999999996</v>
      </c>
      <c r="G44" s="53"/>
      <c r="H44" s="54" t="e">
        <f>#REF!/E44</f>
        <v>#REF!</v>
      </c>
      <c r="I44" s="55">
        <v>781.99474728999996</v>
      </c>
      <c r="M44" s="507">
        <v>641.87347700999999</v>
      </c>
      <c r="N44" s="507">
        <v>582.28302399999995</v>
      </c>
      <c r="O44" s="50">
        <v>679.54373799999996</v>
      </c>
    </row>
    <row r="45" spans="2:15" customFormat="1" ht="16" thickBot="1" x14ac:dyDescent="0.4">
      <c r="B45" s="1457"/>
      <c r="C45" s="56" t="s">
        <v>47</v>
      </c>
      <c r="D45" s="57">
        <v>4722</v>
      </c>
      <c r="E45" s="58">
        <v>6733.8</v>
      </c>
      <c r="F45" s="59">
        <f t="shared" si="6"/>
        <v>0.42604828462515898</v>
      </c>
      <c r="G45" s="60"/>
      <c r="H45" s="61" t="e">
        <f>#REF!/E45</f>
        <v>#REF!</v>
      </c>
      <c r="I45" s="62">
        <v>375</v>
      </c>
      <c r="M45" s="508">
        <v>725</v>
      </c>
      <c r="N45" s="508">
        <v>844</v>
      </c>
      <c r="O45" s="57">
        <v>578</v>
      </c>
    </row>
    <row r="46" spans="2:15" customFormat="1" ht="16.5" customHeight="1" thickBot="1" x14ac:dyDescent="0.4">
      <c r="B46" s="1470" t="s">
        <v>49</v>
      </c>
      <c r="C46" s="63" t="s">
        <v>50</v>
      </c>
      <c r="D46" s="64">
        <v>1380</v>
      </c>
      <c r="E46" s="65">
        <v>2444</v>
      </c>
      <c r="F46" s="66">
        <f t="shared" si="6"/>
        <v>0.7710144927536231</v>
      </c>
      <c r="G46" s="47"/>
      <c r="H46" s="48" t="e">
        <f>#REF!/E46</f>
        <v>#REF!</v>
      </c>
      <c r="I46" s="67">
        <v>215.80188200000001</v>
      </c>
      <c r="M46" s="509">
        <v>232.59891400000001</v>
      </c>
      <c r="N46" s="509">
        <v>237.453307</v>
      </c>
      <c r="O46" s="64">
        <v>213.98047399999999</v>
      </c>
    </row>
    <row r="47" spans="2:15" customFormat="1" ht="16" thickBot="1" x14ac:dyDescent="0.4">
      <c r="B47" s="1471"/>
      <c r="C47" s="68" t="s">
        <v>53</v>
      </c>
      <c r="D47" s="69">
        <v>1991</v>
      </c>
      <c r="E47" s="70">
        <v>2444</v>
      </c>
      <c r="F47" s="71">
        <f t="shared" si="6"/>
        <v>0.22752385735811154</v>
      </c>
      <c r="G47" s="60"/>
      <c r="H47" s="61" t="e">
        <f>#REF!/E47</f>
        <v>#REF!</v>
      </c>
      <c r="I47" s="72">
        <v>194.798</v>
      </c>
      <c r="M47" s="510">
        <v>245.708</v>
      </c>
      <c r="N47" s="510">
        <v>209.03700000000001</v>
      </c>
      <c r="O47" s="69">
        <v>206.93600000000001</v>
      </c>
    </row>
    <row r="48" spans="2:15" customFormat="1" ht="16" thickBot="1" x14ac:dyDescent="0.4">
      <c r="B48" s="1455" t="s">
        <v>55</v>
      </c>
      <c r="C48" s="73" t="s">
        <v>56</v>
      </c>
      <c r="D48" s="74">
        <v>7422</v>
      </c>
      <c r="E48" s="75">
        <v>8000</v>
      </c>
      <c r="F48" s="76">
        <f t="shared" si="6"/>
        <v>7.787658313123158E-2</v>
      </c>
      <c r="G48" s="77"/>
      <c r="H48" s="54" t="e">
        <f>#REF!/E48</f>
        <v>#REF!</v>
      </c>
      <c r="I48" s="78">
        <v>666.6</v>
      </c>
      <c r="M48" s="511">
        <v>729.8</v>
      </c>
      <c r="N48" s="511">
        <v>723.3</v>
      </c>
      <c r="O48" s="74">
        <v>807.9</v>
      </c>
    </row>
    <row r="49" spans="2:15" customFormat="1" ht="16.5" customHeight="1" thickBot="1" x14ac:dyDescent="0.4">
      <c r="B49" s="1457"/>
      <c r="C49" s="79" t="s">
        <v>86</v>
      </c>
      <c r="D49" s="80">
        <v>635</v>
      </c>
      <c r="E49" s="81">
        <v>686</v>
      </c>
      <c r="F49" s="82">
        <f t="shared" si="6"/>
        <v>8.0314960629921162E-2</v>
      </c>
      <c r="G49" s="77"/>
      <c r="H49" s="54" t="e">
        <f>#REF!/E49</f>
        <v>#REF!</v>
      </c>
      <c r="I49" s="83">
        <v>25.6</v>
      </c>
      <c r="M49" s="512">
        <v>63.2</v>
      </c>
      <c r="N49" s="512">
        <v>75.2</v>
      </c>
      <c r="O49" s="80">
        <v>96.7</v>
      </c>
    </row>
    <row r="50" spans="2:15" customFormat="1" ht="16" thickBot="1" x14ac:dyDescent="0.4">
      <c r="B50" s="1455" t="s">
        <v>61</v>
      </c>
      <c r="C50" s="43" t="s">
        <v>87</v>
      </c>
      <c r="D50" s="44">
        <v>20000</v>
      </c>
      <c r="E50" s="45">
        <v>8000</v>
      </c>
      <c r="F50" s="46">
        <f t="shared" si="6"/>
        <v>-0.6</v>
      </c>
      <c r="G50" s="47"/>
      <c r="H50" s="48" t="e">
        <f>#REF!/E50</f>
        <v>#REF!</v>
      </c>
      <c r="I50" s="49">
        <v>1666.2310492899999</v>
      </c>
      <c r="M50" s="506">
        <v>700.42629735000003</v>
      </c>
      <c r="N50" s="506">
        <v>795.57764479999992</v>
      </c>
      <c r="O50" s="44">
        <v>623.60621020000008</v>
      </c>
    </row>
    <row r="51" spans="2:15" customFormat="1" ht="16" thickBot="1" x14ac:dyDescent="0.4">
      <c r="B51" s="1456"/>
      <c r="C51" s="43" t="s">
        <v>62</v>
      </c>
      <c r="D51" s="84">
        <v>802</v>
      </c>
      <c r="E51" s="51">
        <v>652.5</v>
      </c>
      <c r="F51" s="52">
        <f t="shared" si="6"/>
        <v>-0.18640897755610975</v>
      </c>
      <c r="G51" s="53"/>
      <c r="H51" s="54" t="e">
        <f>#REF!/E51</f>
        <v>#REF!</v>
      </c>
      <c r="I51" s="85">
        <v>55.506999999999998</v>
      </c>
      <c r="M51" s="513">
        <v>67.516249999999999</v>
      </c>
      <c r="N51" s="513">
        <v>53.290500000000002</v>
      </c>
      <c r="O51" s="84">
        <v>66.416499999999999</v>
      </c>
    </row>
    <row r="52" spans="2:15" customFormat="1" ht="16.5" customHeight="1" thickBot="1" x14ac:dyDescent="0.4">
      <c r="B52" s="1457"/>
      <c r="C52" s="43" t="s">
        <v>10</v>
      </c>
      <c r="D52" s="86">
        <v>19908</v>
      </c>
      <c r="E52" s="81">
        <v>2800</v>
      </c>
      <c r="F52" s="82">
        <f t="shared" si="6"/>
        <v>-0.85935302390998591</v>
      </c>
      <c r="G52" s="53"/>
      <c r="H52" s="54" t="e">
        <f>#REF!/E52</f>
        <v>#REF!</v>
      </c>
      <c r="I52" s="87">
        <v>1560.020516</v>
      </c>
      <c r="M52" s="514">
        <v>507.58704195999997</v>
      </c>
      <c r="N52" s="514">
        <v>572.1736987999999</v>
      </c>
      <c r="O52" s="86">
        <v>507</v>
      </c>
    </row>
    <row r="53" spans="2:15" customFormat="1" ht="16" thickBot="1" x14ac:dyDescent="0.4">
      <c r="B53" s="88" t="s">
        <v>88</v>
      </c>
      <c r="C53" s="43" t="s">
        <v>64</v>
      </c>
      <c r="D53" s="89">
        <v>5917</v>
      </c>
      <c r="E53" s="90">
        <v>4644</v>
      </c>
      <c r="F53" s="91">
        <f t="shared" si="6"/>
        <v>-0.21514280885583914</v>
      </c>
      <c r="G53" s="92"/>
      <c r="H53" s="93" t="e">
        <f>#REF!/E53</f>
        <v>#REF!</v>
      </c>
      <c r="I53" s="94">
        <v>456.27977099999998</v>
      </c>
      <c r="M53" s="515">
        <v>481.47593999999998</v>
      </c>
      <c r="N53" s="515">
        <v>524.33680100000004</v>
      </c>
      <c r="O53" s="89">
        <v>599.28814</v>
      </c>
    </row>
    <row r="54" spans="2:15" customFormat="1" ht="16" thickBot="1" x14ac:dyDescent="0.4">
      <c r="B54" s="88" t="s">
        <v>67</v>
      </c>
      <c r="C54" s="43" t="s">
        <v>68</v>
      </c>
      <c r="D54" s="89">
        <v>412</v>
      </c>
      <c r="E54" s="90">
        <v>360</v>
      </c>
      <c r="F54" s="91">
        <f t="shared" si="6"/>
        <v>-0.12621359223300976</v>
      </c>
      <c r="G54" s="92"/>
      <c r="H54" s="93" t="e">
        <f>#REF!/E54</f>
        <v>#REF!</v>
      </c>
      <c r="I54" s="94">
        <v>10</v>
      </c>
      <c r="M54" s="515">
        <v>89.558117999999993</v>
      </c>
      <c r="N54" s="515">
        <v>155.768539</v>
      </c>
      <c r="O54" s="89">
        <v>147.42782500000001</v>
      </c>
    </row>
    <row r="55" spans="2:15" ht="16" thickBot="1" x14ac:dyDescent="0.4">
      <c r="B55" s="95"/>
      <c r="C55" s="96"/>
      <c r="D55" s="97">
        <f>SUM(D42:D54)</f>
        <v>74205.230666000003</v>
      </c>
      <c r="E55" s="98">
        <f>SUM(E42:E54)</f>
        <v>52734.75</v>
      </c>
      <c r="F55" s="99">
        <f t="shared" si="6"/>
        <v>-0.28933918098899647</v>
      </c>
      <c r="G55" s="92"/>
      <c r="H55" s="93" t="e">
        <f>#REF!/E55</f>
        <v>#REF!</v>
      </c>
      <c r="I55" s="100">
        <f t="shared" ref="I55:O55" si="7">SUM(I42:I54)</f>
        <v>6772.6618115799993</v>
      </c>
      <c r="M55" s="516">
        <f t="shared" si="7"/>
        <v>5337.9372223199989</v>
      </c>
      <c r="N55" s="516">
        <f t="shared" si="7"/>
        <v>5584.3305225999993</v>
      </c>
      <c r="O55" s="97">
        <f t="shared" si="7"/>
        <v>5478.5433731999992</v>
      </c>
    </row>
    <row r="56" spans="2:15" ht="16" thickBot="1" x14ac:dyDescent="0.4">
      <c r="D56" s="101">
        <f>D55*1000000</f>
        <v>74205230666</v>
      </c>
      <c r="E56" s="102">
        <f>E55*1000000</f>
        <v>52734750000</v>
      </c>
      <c r="F56" s="103">
        <f t="shared" si="6"/>
        <v>-0.28933918098899636</v>
      </c>
      <c r="G56" s="36"/>
      <c r="H56" s="36"/>
      <c r="I56" s="36"/>
      <c r="M56" s="2"/>
      <c r="N56" s="2"/>
      <c r="O56" s="36" t="s">
        <v>89</v>
      </c>
    </row>
    <row r="57" spans="2:15" x14ac:dyDescent="0.35">
      <c r="G57" s="104"/>
      <c r="H57" s="36"/>
      <c r="I57" s="36"/>
      <c r="M57" s="2"/>
      <c r="N57" s="2"/>
    </row>
    <row r="58" spans="2:15" x14ac:dyDescent="0.35">
      <c r="G58" s="36"/>
      <c r="H58" s="36"/>
      <c r="I58" s="36"/>
      <c r="M58" s="2"/>
      <c r="N58" s="2"/>
    </row>
    <row r="59" spans="2:15" x14ac:dyDescent="0.35">
      <c r="G59" s="36"/>
      <c r="H59" s="36"/>
      <c r="I59" s="36"/>
      <c r="M59" s="2"/>
      <c r="N59" s="2"/>
    </row>
    <row r="60" spans="2:15" x14ac:dyDescent="0.35">
      <c r="G60" s="36"/>
      <c r="H60" s="36"/>
      <c r="I60" s="36"/>
      <c r="M60" s="2"/>
      <c r="N60" s="2"/>
    </row>
    <row r="61" spans="2:15" x14ac:dyDescent="0.35">
      <c r="G61" s="36"/>
      <c r="H61" s="36"/>
      <c r="I61" s="36"/>
      <c r="M61" s="2"/>
      <c r="N61" s="2"/>
    </row>
    <row r="62" spans="2:15" s="5" customFormat="1" x14ac:dyDescent="0.35">
      <c r="B62" s="17"/>
      <c r="C62" s="17"/>
      <c r="D62" s="17"/>
      <c r="E62" s="17"/>
      <c r="F62" s="17"/>
      <c r="G62" s="36"/>
      <c r="H62" s="36"/>
      <c r="I62" s="36"/>
      <c r="J62"/>
      <c r="K62"/>
      <c r="L62"/>
      <c r="M62" s="2"/>
      <c r="N62" s="2"/>
    </row>
    <row r="63" spans="2:15" s="5" customFormat="1" x14ac:dyDescent="0.35">
      <c r="B63" s="17"/>
      <c r="C63" s="17"/>
      <c r="D63" s="17"/>
      <c r="E63" s="17"/>
      <c r="F63" s="17"/>
      <c r="G63" s="36"/>
      <c r="H63" s="36"/>
      <c r="I63" s="36"/>
      <c r="J63"/>
      <c r="K63"/>
      <c r="L63"/>
      <c r="M63" s="2"/>
      <c r="N63" s="2"/>
    </row>
    <row r="64" spans="2:15" s="5" customFormat="1" hidden="1" x14ac:dyDescent="0.35">
      <c r="B64" s="17"/>
      <c r="C64" s="17"/>
      <c r="D64" s="17"/>
      <c r="E64" s="17"/>
      <c r="F64" s="17"/>
      <c r="G64" s="36"/>
      <c r="H64" s="36"/>
      <c r="I64" s="36"/>
      <c r="J64"/>
      <c r="K64"/>
      <c r="L64"/>
      <c r="M64" s="2"/>
      <c r="N64" s="2"/>
    </row>
    <row r="65" spans="2:14" s="5" customFormat="1" hidden="1" x14ac:dyDescent="0.35">
      <c r="B65" s="17"/>
      <c r="C65" s="17"/>
      <c r="D65" s="17"/>
      <c r="E65" s="17"/>
      <c r="F65" s="17"/>
      <c r="G65" s="36"/>
      <c r="H65" s="36"/>
      <c r="I65" s="36"/>
      <c r="J65"/>
      <c r="K65"/>
      <c r="L65"/>
      <c r="M65" s="2"/>
      <c r="N65" s="2"/>
    </row>
    <row r="66" spans="2:14" s="5" customFormat="1" hidden="1" x14ac:dyDescent="0.35">
      <c r="B66" s="17"/>
      <c r="C66" s="17"/>
      <c r="D66" s="17"/>
      <c r="E66" s="17">
        <f>670-587</f>
        <v>83</v>
      </c>
      <c r="F66" s="17"/>
      <c r="G66" s="36"/>
      <c r="H66" s="36"/>
      <c r="I66" s="36"/>
      <c r="J66"/>
      <c r="K66"/>
      <c r="L66"/>
      <c r="M66" s="2"/>
      <c r="N66" s="2"/>
    </row>
    <row r="67" spans="2:14" s="5" customFormat="1" hidden="1" x14ac:dyDescent="0.35">
      <c r="B67" s="17"/>
      <c r="C67" s="17"/>
      <c r="D67" s="17"/>
      <c r="E67" s="17">
        <f>670-624</f>
        <v>46</v>
      </c>
      <c r="F67" s="17"/>
      <c r="G67" s="36"/>
      <c r="H67" s="36"/>
      <c r="I67" s="36"/>
      <c r="J67"/>
      <c r="K67"/>
      <c r="L67"/>
      <c r="M67" s="2"/>
      <c r="N67" s="2"/>
    </row>
    <row r="68" spans="2:14" s="5" customFormat="1" hidden="1" x14ac:dyDescent="0.35">
      <c r="B68" s="17"/>
      <c r="C68" s="17"/>
      <c r="D68" s="17"/>
      <c r="E68" s="17">
        <f>E67/12</f>
        <v>3.8333333333333335</v>
      </c>
      <c r="F68" s="17"/>
      <c r="G68" s="36"/>
      <c r="H68" s="36"/>
      <c r="I68" s="36"/>
      <c r="J68"/>
      <c r="K68"/>
      <c r="L68"/>
      <c r="M68" s="2"/>
      <c r="N68" s="2"/>
    </row>
    <row r="69" spans="2:14" s="5" customFormat="1" hidden="1" x14ac:dyDescent="0.35">
      <c r="B69" s="17"/>
      <c r="C69" s="17"/>
      <c r="D69" s="17"/>
      <c r="E69" s="17"/>
      <c r="F69" s="17"/>
      <c r="G69" s="36"/>
      <c r="H69" s="36"/>
      <c r="I69" s="36"/>
      <c r="J69"/>
      <c r="K69"/>
      <c r="L69"/>
      <c r="M69" s="2"/>
      <c r="N69" s="2"/>
    </row>
    <row r="70" spans="2:14" s="5" customFormat="1" hidden="1" x14ac:dyDescent="0.35">
      <c r="B70" s="17"/>
      <c r="C70" s="17"/>
      <c r="D70" s="17"/>
      <c r="E70" s="17">
        <f>E16*12</f>
        <v>14812.798992</v>
      </c>
      <c r="F70" s="17"/>
      <c r="G70" s="36"/>
      <c r="H70" s="36"/>
      <c r="I70" s="36"/>
      <c r="J70"/>
      <c r="K70"/>
      <c r="L70"/>
      <c r="M70" s="2"/>
      <c r="N70" s="2"/>
    </row>
    <row r="71" spans="2:14" s="5" customFormat="1" hidden="1" x14ac:dyDescent="0.35">
      <c r="B71" s="17"/>
      <c r="C71" s="17"/>
      <c r="D71" s="17"/>
      <c r="E71" s="17"/>
      <c r="F71" s="17"/>
      <c r="G71" s="36"/>
      <c r="H71" s="36"/>
      <c r="I71" s="36"/>
      <c r="J71"/>
      <c r="K71"/>
      <c r="L71"/>
      <c r="M71" s="2"/>
      <c r="N71" s="2"/>
    </row>
    <row r="72" spans="2:14" s="5" customFormat="1" hidden="1" x14ac:dyDescent="0.35">
      <c r="B72" s="17"/>
      <c r="C72" s="17"/>
      <c r="D72" s="17"/>
      <c r="E72" s="17"/>
      <c r="F72" s="17"/>
      <c r="G72" s="36"/>
      <c r="H72" s="36"/>
      <c r="I72" s="36"/>
      <c r="J72"/>
      <c r="K72"/>
      <c r="L72"/>
      <c r="M72" s="2"/>
      <c r="N72" s="2"/>
    </row>
    <row r="73" spans="2:14" s="5" customFormat="1" ht="32.25" hidden="1" customHeight="1" thickBot="1" x14ac:dyDescent="0.4">
      <c r="B73" s="17"/>
      <c r="C73" s="17"/>
      <c r="D73" s="1458" t="s">
        <v>80</v>
      </c>
      <c r="E73" s="1459"/>
      <c r="F73" s="1460"/>
      <c r="G73" s="1478"/>
      <c r="H73" s="1478"/>
      <c r="I73" s="1478"/>
      <c r="J73"/>
      <c r="K73"/>
      <c r="L73"/>
      <c r="M73" s="2"/>
      <c r="N73" s="2"/>
    </row>
    <row r="74" spans="2:14" s="5" customFormat="1" ht="78" hidden="1" thickBot="1" x14ac:dyDescent="0.4">
      <c r="B74" s="37"/>
      <c r="C74" s="38"/>
      <c r="D74" s="39" t="s">
        <v>81</v>
      </c>
      <c r="E74" s="39" t="s">
        <v>82</v>
      </c>
      <c r="F74" s="40" t="s">
        <v>83</v>
      </c>
      <c r="G74" s="105"/>
      <c r="H74" s="105"/>
      <c r="I74" s="105" t="s">
        <v>82</v>
      </c>
      <c r="J74"/>
      <c r="K74"/>
      <c r="L74"/>
      <c r="M74" s="2"/>
      <c r="N74" s="2"/>
    </row>
    <row r="75" spans="2:14" s="5" customFormat="1" ht="16" hidden="1" thickBot="1" x14ac:dyDescent="0.4">
      <c r="B75" s="1455" t="s">
        <v>39</v>
      </c>
      <c r="C75" s="43" t="s">
        <v>40</v>
      </c>
      <c r="D75" s="44">
        <v>1885</v>
      </c>
      <c r="E75" s="45">
        <f t="shared" ref="E75:E87" si="8">D75*145%</f>
        <v>2733.25</v>
      </c>
      <c r="F75" s="46">
        <f t="shared" ref="F75:F82" si="9">E75/D75-1</f>
        <v>0.44999999999999996</v>
      </c>
      <c r="G75" s="106"/>
      <c r="H75" s="106"/>
      <c r="I75" s="107" t="s">
        <v>90</v>
      </c>
      <c r="J75"/>
      <c r="K75"/>
      <c r="L75"/>
      <c r="M75" s="2"/>
      <c r="N75" s="2"/>
    </row>
    <row r="76" spans="2:14" s="5" customFormat="1" ht="16" hidden="1" thickBot="1" x14ac:dyDescent="0.4">
      <c r="B76" s="1456"/>
      <c r="C76" s="43" t="s">
        <v>43</v>
      </c>
      <c r="D76" s="50">
        <v>4506</v>
      </c>
      <c r="E76" s="51">
        <f t="shared" si="8"/>
        <v>6533.7</v>
      </c>
      <c r="F76" s="52">
        <f t="shared" si="9"/>
        <v>0.44999999999999996</v>
      </c>
      <c r="G76" s="108"/>
      <c r="H76" s="108"/>
      <c r="I76" s="109" t="e">
        <f>#REF!*145%</f>
        <v>#REF!</v>
      </c>
      <c r="J76"/>
      <c r="K76"/>
      <c r="L76"/>
      <c r="M76" s="2"/>
      <c r="N76" s="2"/>
    </row>
    <row r="77" spans="2:14" s="5" customFormat="1" ht="16" hidden="1" thickBot="1" x14ac:dyDescent="0.4">
      <c r="B77" s="1456"/>
      <c r="C77" s="43" t="s">
        <v>85</v>
      </c>
      <c r="D77" s="50">
        <v>4259</v>
      </c>
      <c r="E77" s="51">
        <f t="shared" si="8"/>
        <v>6175.55</v>
      </c>
      <c r="F77" s="52">
        <f t="shared" si="9"/>
        <v>0.44999999999999996</v>
      </c>
      <c r="G77" s="108"/>
      <c r="H77" s="108"/>
      <c r="I77" s="109" t="e">
        <f>#REF!*145%</f>
        <v>#REF!</v>
      </c>
      <c r="J77"/>
      <c r="K77"/>
      <c r="L77"/>
      <c r="M77" s="2"/>
      <c r="N77" s="2"/>
    </row>
    <row r="78" spans="2:14" s="5" customFormat="1" ht="16" hidden="1" thickBot="1" x14ac:dyDescent="0.4">
      <c r="B78" s="1457"/>
      <c r="C78" s="56" t="s">
        <v>47</v>
      </c>
      <c r="D78" s="57">
        <v>4505</v>
      </c>
      <c r="E78" s="58">
        <f t="shared" si="8"/>
        <v>6532.25</v>
      </c>
      <c r="F78" s="59">
        <f t="shared" si="9"/>
        <v>0.44999999999999996</v>
      </c>
      <c r="G78" s="110"/>
      <c r="H78" s="110"/>
      <c r="I78" s="111" t="e">
        <f>#REF!*145%</f>
        <v>#REF!</v>
      </c>
      <c r="J78"/>
      <c r="K78"/>
      <c r="L78"/>
      <c r="M78" s="2"/>
      <c r="N78" s="2"/>
    </row>
    <row r="79" spans="2:14" s="5" customFormat="1" ht="17.25" hidden="1" customHeight="1" thickBot="1" x14ac:dyDescent="0.4">
      <c r="B79" s="1470" t="s">
        <v>49</v>
      </c>
      <c r="C79" s="63" t="s">
        <v>50</v>
      </c>
      <c r="D79" s="64">
        <v>4498</v>
      </c>
      <c r="E79" s="65">
        <f t="shared" si="8"/>
        <v>6522.0999999999995</v>
      </c>
      <c r="F79" s="66">
        <f t="shared" si="9"/>
        <v>0.44999999999999996</v>
      </c>
      <c r="G79" s="112"/>
      <c r="H79" s="112"/>
      <c r="I79" s="113" t="s">
        <v>91</v>
      </c>
      <c r="J79"/>
      <c r="K79"/>
      <c r="L79"/>
      <c r="M79" s="2"/>
      <c r="N79" s="2"/>
    </row>
    <row r="80" spans="2:14" s="5" customFormat="1" ht="16" hidden="1" thickBot="1" x14ac:dyDescent="0.4">
      <c r="B80" s="1471"/>
      <c r="C80" s="68" t="s">
        <v>53</v>
      </c>
      <c r="D80" s="69">
        <v>1834</v>
      </c>
      <c r="E80" s="70">
        <f t="shared" si="8"/>
        <v>2659.2999999999997</v>
      </c>
      <c r="F80" s="71">
        <f t="shared" si="9"/>
        <v>0.44999999999999996</v>
      </c>
      <c r="G80" s="114"/>
      <c r="H80" s="114"/>
      <c r="I80" s="115" t="s">
        <v>92</v>
      </c>
      <c r="J80"/>
      <c r="K80"/>
      <c r="L80"/>
      <c r="M80" s="2"/>
      <c r="N80" s="2"/>
    </row>
    <row r="81" spans="2:14" s="5" customFormat="1" ht="16" hidden="1" thickBot="1" x14ac:dyDescent="0.4">
      <c r="B81" s="1455" t="s">
        <v>55</v>
      </c>
      <c r="C81" s="73" t="s">
        <v>56</v>
      </c>
      <c r="D81" s="74">
        <v>6930</v>
      </c>
      <c r="E81" s="75">
        <f t="shared" si="8"/>
        <v>10048.5</v>
      </c>
      <c r="F81" s="76">
        <f t="shared" si="9"/>
        <v>0.44999999999999996</v>
      </c>
      <c r="G81" s="106"/>
      <c r="H81" s="106"/>
      <c r="I81" s="116" t="e">
        <f>#REF!*145%</f>
        <v>#REF!</v>
      </c>
      <c r="J81"/>
      <c r="K81"/>
      <c r="L81"/>
      <c r="M81" s="2"/>
      <c r="N81" s="2"/>
    </row>
    <row r="82" spans="2:14" s="5" customFormat="1" ht="17.25" hidden="1" customHeight="1" thickBot="1" x14ac:dyDescent="0.4">
      <c r="B82" s="1457"/>
      <c r="C82" s="79" t="s">
        <v>86</v>
      </c>
      <c r="D82" s="80">
        <f>590+45</f>
        <v>635</v>
      </c>
      <c r="E82" s="81">
        <f t="shared" si="8"/>
        <v>920.75</v>
      </c>
      <c r="F82" s="82">
        <f t="shared" si="9"/>
        <v>0.44999999999999996</v>
      </c>
      <c r="G82" s="117"/>
      <c r="H82" s="117"/>
      <c r="I82" s="118" t="e">
        <f>#REF!*145%</f>
        <v>#REF!</v>
      </c>
      <c r="J82"/>
      <c r="K82"/>
      <c r="L82"/>
      <c r="M82" s="2"/>
      <c r="N82" s="2"/>
    </row>
    <row r="83" spans="2:14" s="5" customFormat="1" ht="16" hidden="1" thickBot="1" x14ac:dyDescent="0.4">
      <c r="B83" s="1455" t="s">
        <v>61</v>
      </c>
      <c r="C83" s="43" t="s">
        <v>87</v>
      </c>
      <c r="D83" s="44">
        <v>16947</v>
      </c>
      <c r="E83" s="45">
        <f t="shared" si="8"/>
        <v>24573.149999999998</v>
      </c>
      <c r="F83" s="46"/>
      <c r="G83" s="119"/>
      <c r="H83" s="119"/>
      <c r="I83" s="120">
        <v>8000</v>
      </c>
      <c r="J83"/>
      <c r="K83"/>
      <c r="L83"/>
      <c r="M83" s="2"/>
      <c r="N83" s="2"/>
    </row>
    <row r="84" spans="2:14" s="5" customFormat="1" ht="16" hidden="1" thickBot="1" x14ac:dyDescent="0.4">
      <c r="B84" s="1456"/>
      <c r="C84" s="43" t="s">
        <v>62</v>
      </c>
      <c r="D84" s="84">
        <v>802</v>
      </c>
      <c r="E84" s="51">
        <f t="shared" si="8"/>
        <v>1162.8999999999999</v>
      </c>
      <c r="F84" s="52"/>
      <c r="G84" s="121"/>
      <c r="H84" s="121"/>
      <c r="I84" s="122">
        <v>652.5</v>
      </c>
      <c r="J84"/>
      <c r="K84"/>
      <c r="L84"/>
      <c r="M84" s="2"/>
      <c r="N84" s="2"/>
    </row>
    <row r="85" spans="2:14" s="5" customFormat="1" ht="17.25" hidden="1" customHeight="1" thickBot="1" x14ac:dyDescent="0.4">
      <c r="B85" s="1457"/>
      <c r="C85" s="43" t="s">
        <v>10</v>
      </c>
      <c r="D85" s="86">
        <v>19908</v>
      </c>
      <c r="E85" s="81">
        <f t="shared" si="8"/>
        <v>28866.6</v>
      </c>
      <c r="F85" s="82"/>
      <c r="G85" s="123"/>
      <c r="H85" s="123"/>
      <c r="I85" s="124">
        <v>2800</v>
      </c>
      <c r="J85"/>
      <c r="K85"/>
      <c r="L85"/>
      <c r="M85" s="2"/>
      <c r="N85" s="2"/>
    </row>
    <row r="86" spans="2:14" s="5" customFormat="1" ht="16" hidden="1" thickBot="1" x14ac:dyDescent="0.4">
      <c r="B86" s="88" t="s">
        <v>88</v>
      </c>
      <c r="C86" s="43" t="s">
        <v>64</v>
      </c>
      <c r="D86" s="89">
        <v>4881</v>
      </c>
      <c r="E86" s="90">
        <f t="shared" si="8"/>
        <v>7077.45</v>
      </c>
      <c r="F86" s="91">
        <f>E86/D86-1</f>
        <v>0.44999999999999996</v>
      </c>
      <c r="G86" s="125"/>
      <c r="H86" s="125"/>
      <c r="I86" s="126" t="e">
        <f>#REF!*145%</f>
        <v>#REF!</v>
      </c>
      <c r="J86"/>
      <c r="K86"/>
      <c r="L86"/>
      <c r="M86" s="2"/>
      <c r="N86" s="2"/>
    </row>
    <row r="87" spans="2:14" s="5" customFormat="1" ht="16" hidden="1" thickBot="1" x14ac:dyDescent="0.4">
      <c r="B87" s="88" t="s">
        <v>67</v>
      </c>
      <c r="C87" s="43" t="s">
        <v>68</v>
      </c>
      <c r="D87" s="89">
        <v>412</v>
      </c>
      <c r="E87" s="90">
        <f t="shared" si="8"/>
        <v>597.4</v>
      </c>
      <c r="F87" s="91"/>
      <c r="G87" s="125"/>
      <c r="H87" s="125"/>
      <c r="I87" s="126">
        <v>360</v>
      </c>
      <c r="J87"/>
      <c r="K87"/>
      <c r="L87"/>
      <c r="M87" s="2"/>
      <c r="N87" s="2"/>
    </row>
    <row r="88" spans="2:14" s="5" customFormat="1" ht="16" hidden="1" thickBot="1" x14ac:dyDescent="0.4">
      <c r="B88" s="95"/>
      <c r="C88" s="96"/>
      <c r="D88" s="97">
        <v>72002</v>
      </c>
      <c r="E88" s="98">
        <v>104402.9</v>
      </c>
      <c r="F88" s="99">
        <v>0.44999999999999996</v>
      </c>
      <c r="G88" s="127"/>
      <c r="H88" s="127"/>
      <c r="I88" s="128">
        <v>59751.95</v>
      </c>
      <c r="J88"/>
      <c r="K88"/>
      <c r="L88"/>
      <c r="M88" s="2"/>
      <c r="N88" s="2"/>
    </row>
    <row r="89" spans="2:14" s="5" customFormat="1" hidden="1" x14ac:dyDescent="0.35">
      <c r="B89" s="17"/>
      <c r="C89" s="17"/>
      <c r="D89" s="17">
        <f>D88*1000000</f>
        <v>72002000000</v>
      </c>
      <c r="E89" s="17"/>
      <c r="F89" s="17"/>
      <c r="G89" s="36"/>
      <c r="H89" s="36"/>
      <c r="I89" s="129"/>
      <c r="J89"/>
      <c r="K89"/>
      <c r="L89"/>
      <c r="M89" s="2"/>
      <c r="N89" s="2"/>
    </row>
    <row r="90" spans="2:14" s="5" customFormat="1" hidden="1" x14ac:dyDescent="0.35">
      <c r="B90" s="17"/>
      <c r="C90" s="17"/>
      <c r="D90" s="17"/>
      <c r="E90" s="17"/>
      <c r="F90" s="17"/>
      <c r="G90" s="36"/>
      <c r="H90" s="36"/>
      <c r="I90" s="36"/>
      <c r="J90"/>
      <c r="K90"/>
      <c r="L90"/>
      <c r="M90" s="2"/>
      <c r="N90" s="2"/>
    </row>
    <row r="91" spans="2:14" s="5" customFormat="1" x14ac:dyDescent="0.35">
      <c r="B91" s="17"/>
      <c r="C91" s="17"/>
      <c r="D91" s="17"/>
      <c r="E91" s="17"/>
      <c r="F91" s="17"/>
      <c r="G91" s="36"/>
      <c r="H91" s="36"/>
      <c r="I91" s="36"/>
      <c r="J91"/>
      <c r="K91"/>
      <c r="L91"/>
      <c r="M91" s="2"/>
      <c r="N91" s="2"/>
    </row>
    <row r="92" spans="2:14" s="5" customFormat="1" x14ac:dyDescent="0.35">
      <c r="B92" s="17"/>
      <c r="C92" s="17"/>
      <c r="D92" s="17"/>
      <c r="E92" s="17"/>
      <c r="F92" s="17"/>
      <c r="G92" s="36"/>
      <c r="H92" s="36"/>
      <c r="I92" s="36"/>
      <c r="J92"/>
      <c r="K92"/>
      <c r="L92"/>
      <c r="M92" s="2"/>
      <c r="N92" s="2"/>
    </row>
    <row r="93" spans="2:14" s="5" customFormat="1" x14ac:dyDescent="0.35">
      <c r="B93" s="17"/>
      <c r="C93" s="17"/>
      <c r="D93" s="36"/>
      <c r="E93" s="36"/>
      <c r="F93" s="36"/>
      <c r="G93" s="36"/>
      <c r="H93" s="36"/>
      <c r="I93" s="36"/>
      <c r="J93"/>
      <c r="K93"/>
      <c r="L93"/>
      <c r="M93" s="2"/>
      <c r="N93" s="2"/>
    </row>
    <row r="94" spans="2:14" s="5" customFormat="1" x14ac:dyDescent="0.35">
      <c r="B94" s="17"/>
      <c r="C94" s="17"/>
      <c r="D94" s="36">
        <f>E15*12</f>
        <v>546</v>
      </c>
      <c r="E94" s="36" t="e">
        <f>#REF!*12</f>
        <v>#REF!</v>
      </c>
      <c r="F94" s="36"/>
      <c r="G94" s="36"/>
      <c r="H94" s="36">
        <f>618+5380</f>
        <v>5998</v>
      </c>
      <c r="I94" s="36"/>
      <c r="J94"/>
      <c r="K94"/>
      <c r="L94"/>
      <c r="M94" s="2"/>
      <c r="N94" s="2"/>
    </row>
    <row r="95" spans="2:14" s="5" customFormat="1" x14ac:dyDescent="0.35">
      <c r="B95" s="17"/>
      <c r="C95" s="17"/>
      <c r="D95" s="36"/>
      <c r="E95" s="36">
        <v>667.98</v>
      </c>
      <c r="F95" s="36"/>
      <c r="G95" s="36"/>
      <c r="H95" s="36"/>
      <c r="I95" s="36"/>
      <c r="J95"/>
      <c r="K95"/>
      <c r="L95"/>
      <c r="M95" s="2"/>
      <c r="N95" s="2"/>
    </row>
    <row r="96" spans="2:14" s="5" customFormat="1" ht="16.5" hidden="1" customHeight="1" thickBot="1" x14ac:dyDescent="0.4">
      <c r="B96" s="130"/>
      <c r="C96" s="131"/>
      <c r="D96" s="132">
        <v>44440</v>
      </c>
      <c r="E96" s="133" t="s">
        <v>33</v>
      </c>
      <c r="F96" s="133" t="s">
        <v>1</v>
      </c>
      <c r="G96" s="134"/>
      <c r="H96" s="135" t="s">
        <v>93</v>
      </c>
      <c r="I96" s="136" t="s">
        <v>33</v>
      </c>
      <c r="J96"/>
      <c r="K96"/>
      <c r="L96"/>
      <c r="M96" s="517" t="s">
        <v>37</v>
      </c>
      <c r="N96" s="518" t="s">
        <v>38</v>
      </c>
    </row>
    <row r="97" spans="2:14" s="5" customFormat="1" ht="15.75" hidden="1" customHeight="1" x14ac:dyDescent="0.35">
      <c r="B97" s="1474" t="s">
        <v>39</v>
      </c>
      <c r="C97" s="18" t="s">
        <v>40</v>
      </c>
      <c r="D97" s="137">
        <v>381.24163399999998</v>
      </c>
      <c r="E97" s="138">
        <f>2687/12</f>
        <v>223.91666666666666</v>
      </c>
      <c r="F97" s="139">
        <f t="shared" ref="F97:F113" si="10">D97/E97</f>
        <v>1.7026049899516189</v>
      </c>
      <c r="G97" s="140"/>
      <c r="H97" s="141">
        <v>697.62715800000001</v>
      </c>
      <c r="I97" s="142">
        <v>672</v>
      </c>
      <c r="J97"/>
      <c r="K97"/>
      <c r="L97"/>
      <c r="M97" s="519" t="s">
        <v>94</v>
      </c>
      <c r="N97" s="520" t="s">
        <v>95</v>
      </c>
    </row>
    <row r="98" spans="2:14" s="5" customFormat="1" ht="15.75" hidden="1" customHeight="1" x14ac:dyDescent="0.35">
      <c r="B98" s="1479"/>
      <c r="C98" s="20" t="s">
        <v>43</v>
      </c>
      <c r="D98" s="143">
        <v>639</v>
      </c>
      <c r="E98" s="144">
        <f>6908/12</f>
        <v>575.66666666666663</v>
      </c>
      <c r="F98" s="145">
        <f t="shared" si="10"/>
        <v>1.1100173711638681</v>
      </c>
      <c r="G98" s="21"/>
      <c r="H98" s="146">
        <v>1807</v>
      </c>
      <c r="I98" s="147">
        <v>1728</v>
      </c>
      <c r="J98"/>
      <c r="K98"/>
      <c r="L98"/>
      <c r="M98" s="521" t="s">
        <v>96</v>
      </c>
      <c r="N98" s="522"/>
    </row>
    <row r="99" spans="2:14" s="5" customFormat="1" ht="15.75" hidden="1" customHeight="1" x14ac:dyDescent="0.35">
      <c r="B99" s="1479"/>
      <c r="C99" s="20" t="s">
        <v>85</v>
      </c>
      <c r="D99" s="143">
        <v>652.24</v>
      </c>
      <c r="E99" s="144">
        <f>6376/12</f>
        <v>531.33333333333337</v>
      </c>
      <c r="F99" s="145">
        <f t="shared" si="10"/>
        <v>1.2275533249686323</v>
      </c>
      <c r="G99" s="21"/>
      <c r="H99" s="146">
        <v>2454</v>
      </c>
      <c r="I99" s="147">
        <v>1593</v>
      </c>
      <c r="J99"/>
      <c r="K99"/>
      <c r="L99"/>
      <c r="M99" s="521" t="s">
        <v>97</v>
      </c>
      <c r="N99" s="522"/>
    </row>
    <row r="100" spans="2:14" s="5" customFormat="1" ht="16.5" hidden="1" customHeight="1" thickBot="1" x14ac:dyDescent="0.4">
      <c r="B100" s="1475"/>
      <c r="C100" s="148" t="s">
        <v>47</v>
      </c>
      <c r="D100" s="149">
        <v>596</v>
      </c>
      <c r="E100" s="150">
        <f>6734/12</f>
        <v>561.16666666666663</v>
      </c>
      <c r="F100" s="151">
        <f t="shared" si="10"/>
        <v>1.0620730620730621</v>
      </c>
      <c r="G100" s="152"/>
      <c r="H100" s="153">
        <v>1374</v>
      </c>
      <c r="I100" s="154">
        <v>1683</v>
      </c>
      <c r="J100"/>
      <c r="K100"/>
      <c r="L100"/>
      <c r="M100" s="523" t="s">
        <v>98</v>
      </c>
      <c r="N100" s="524"/>
    </row>
    <row r="101" spans="2:14" s="5" customFormat="1" ht="16.5" hidden="1" customHeight="1" thickBot="1" x14ac:dyDescent="0.4">
      <c r="B101" s="22"/>
      <c r="C101" s="23" t="s">
        <v>48</v>
      </c>
      <c r="D101" s="155">
        <f>SUM(D97:D100)</f>
        <v>2268.4816339999998</v>
      </c>
      <c r="E101" s="156">
        <f>SUM(E97:E100)</f>
        <v>1892.083333333333</v>
      </c>
      <c r="F101" s="157">
        <f t="shared" si="10"/>
        <v>1.1989332573441973</v>
      </c>
      <c r="G101" s="158"/>
      <c r="H101" s="159">
        <f>SUM(H97:H100)</f>
        <v>6332.6271580000002</v>
      </c>
      <c r="I101" s="160">
        <f>SUM(I97:I100)</f>
        <v>5676</v>
      </c>
      <c r="J101"/>
      <c r="K101"/>
      <c r="L101"/>
      <c r="M101" s="525"/>
      <c r="N101" s="526"/>
    </row>
    <row r="102" spans="2:14" s="5" customFormat="1" ht="15.75" hidden="1" customHeight="1" x14ac:dyDescent="0.35">
      <c r="B102" s="1472" t="s">
        <v>49</v>
      </c>
      <c r="C102" s="25" t="s">
        <v>50</v>
      </c>
      <c r="D102" s="137">
        <v>222.36199999999999</v>
      </c>
      <c r="E102" s="138">
        <f>2444/12</f>
        <v>203.66666666666666</v>
      </c>
      <c r="F102" s="161">
        <f t="shared" si="10"/>
        <v>1.0917937806873976</v>
      </c>
      <c r="G102" s="140"/>
      <c r="H102" s="162">
        <v>708.89782100000002</v>
      </c>
      <c r="I102" s="163">
        <v>612</v>
      </c>
      <c r="J102"/>
      <c r="K102"/>
      <c r="L102"/>
      <c r="M102" s="519" t="s">
        <v>99</v>
      </c>
      <c r="N102" s="520" t="s">
        <v>100</v>
      </c>
    </row>
    <row r="103" spans="2:14" s="5" customFormat="1" ht="16.5" hidden="1" customHeight="1" thickBot="1" x14ac:dyDescent="0.4">
      <c r="B103" s="1473"/>
      <c r="C103" s="26" t="s">
        <v>53</v>
      </c>
      <c r="D103" s="164">
        <v>233.56</v>
      </c>
      <c r="E103" s="150">
        <f>2444/12</f>
        <v>203.66666666666666</v>
      </c>
      <c r="F103" s="151">
        <f t="shared" si="10"/>
        <v>1.1467757774140754</v>
      </c>
      <c r="G103" s="165"/>
      <c r="H103" s="166">
        <v>593.25</v>
      </c>
      <c r="I103" s="167">
        <f>204*3</f>
        <v>612</v>
      </c>
      <c r="J103"/>
      <c r="K103"/>
      <c r="L103"/>
      <c r="M103" s="523" t="s">
        <v>101</v>
      </c>
      <c r="N103" s="524"/>
    </row>
    <row r="104" spans="2:14" s="5" customFormat="1" hidden="1" x14ac:dyDescent="0.35">
      <c r="B104" s="22"/>
      <c r="C104" s="23" t="s">
        <v>48</v>
      </c>
      <c r="D104" s="155">
        <f>SUM(D102:D103)</f>
        <v>455.92200000000003</v>
      </c>
      <c r="E104" s="156">
        <f>SUM(E102:E103)</f>
        <v>407.33333333333331</v>
      </c>
      <c r="F104" s="157">
        <f t="shared" si="10"/>
        <v>1.1192847790507365</v>
      </c>
      <c r="G104" s="168"/>
      <c r="H104" s="169">
        <f>I104-D104</f>
        <v>768.07799999999997</v>
      </c>
      <c r="I104" s="160">
        <f>SUM(I102:I103)</f>
        <v>1224</v>
      </c>
      <c r="J104"/>
      <c r="K104"/>
      <c r="L104"/>
      <c r="M104" s="525"/>
      <c r="N104" s="526"/>
    </row>
    <row r="105" spans="2:14" s="5" customFormat="1" hidden="1" x14ac:dyDescent="0.35">
      <c r="B105" s="1474" t="s">
        <v>55</v>
      </c>
      <c r="C105" s="18" t="s">
        <v>56</v>
      </c>
      <c r="D105" s="137">
        <v>689.8</v>
      </c>
      <c r="E105" s="138">
        <v>667.98</v>
      </c>
      <c r="F105" s="161">
        <f t="shared" si="10"/>
        <v>1.0326656486721157</v>
      </c>
      <c r="G105" s="140"/>
      <c r="H105" s="141">
        <v>1924.54</v>
      </c>
      <c r="I105" s="142">
        <f>691.15+699.26+703.35</f>
        <v>2093.7599999999998</v>
      </c>
      <c r="J105"/>
      <c r="K105"/>
      <c r="L105"/>
      <c r="M105" s="519" t="s">
        <v>102</v>
      </c>
      <c r="N105" s="520" t="s">
        <v>103</v>
      </c>
    </row>
    <row r="106" spans="2:14" s="5" customFormat="1" ht="16" hidden="1" thickBot="1" x14ac:dyDescent="0.4">
      <c r="B106" s="1475"/>
      <c r="C106" s="27" t="s">
        <v>59</v>
      </c>
      <c r="D106" s="149">
        <v>79.680000000000007</v>
      </c>
      <c r="E106" s="150">
        <v>40</v>
      </c>
      <c r="F106" s="151">
        <f t="shared" si="10"/>
        <v>1.9920000000000002</v>
      </c>
      <c r="G106" s="170"/>
      <c r="H106" s="171">
        <f>21+80+12</f>
        <v>113</v>
      </c>
      <c r="I106" s="172">
        <v>89.756934999999999</v>
      </c>
      <c r="J106"/>
      <c r="K106"/>
      <c r="L106"/>
      <c r="M106" s="523" t="s">
        <v>104</v>
      </c>
      <c r="N106" s="524"/>
    </row>
    <row r="107" spans="2:14" s="5" customFormat="1" hidden="1" x14ac:dyDescent="0.35">
      <c r="B107" s="28"/>
      <c r="C107" s="23" t="s">
        <v>48</v>
      </c>
      <c r="D107" s="155">
        <f>SUM(D105:D106)</f>
        <v>769.48</v>
      </c>
      <c r="E107" s="156">
        <f>SUM(E105:E106)</f>
        <v>707.98</v>
      </c>
      <c r="F107" s="157">
        <f t="shared" si="10"/>
        <v>1.086866860645781</v>
      </c>
      <c r="G107" s="173"/>
      <c r="H107" s="174">
        <f>I107-D107</f>
        <v>1414.0369349999996</v>
      </c>
      <c r="I107" s="175">
        <f>SUM(I105:I106)</f>
        <v>2183.5169349999996</v>
      </c>
      <c r="J107"/>
      <c r="K107"/>
      <c r="L107"/>
      <c r="M107" s="525"/>
      <c r="N107" s="526"/>
    </row>
    <row r="108" spans="2:14" s="5" customFormat="1" hidden="1" x14ac:dyDescent="0.35">
      <c r="B108" s="1474" t="s">
        <v>61</v>
      </c>
      <c r="C108" s="18" t="s">
        <v>87</v>
      </c>
      <c r="D108" s="137">
        <v>930.22</v>
      </c>
      <c r="E108" s="138">
        <f>8000/12</f>
        <v>666.66666666666663</v>
      </c>
      <c r="F108" s="161">
        <f t="shared" si="10"/>
        <v>1.3953300000000002</v>
      </c>
      <c r="G108" s="140"/>
      <c r="H108" s="141">
        <v>4352.0828970000002</v>
      </c>
      <c r="I108" s="142">
        <f>667*3</f>
        <v>2001</v>
      </c>
      <c r="J108"/>
      <c r="K108"/>
      <c r="L108"/>
      <c r="M108" s="519" t="s">
        <v>105</v>
      </c>
      <c r="N108" s="520" t="s">
        <v>106</v>
      </c>
    </row>
    <row r="109" spans="2:14" s="5" customFormat="1" ht="16" hidden="1" thickBot="1" x14ac:dyDescent="0.4">
      <c r="B109" s="1456"/>
      <c r="C109" s="148" t="s">
        <v>62</v>
      </c>
      <c r="D109" s="176">
        <f>4.768+4.87+58.17077</f>
        <v>67.808769999999996</v>
      </c>
      <c r="E109" s="177">
        <f>652/12</f>
        <v>54.333333333333336</v>
      </c>
      <c r="F109" s="151">
        <f t="shared" si="10"/>
        <v>1.2480141717791409</v>
      </c>
      <c r="G109" s="170"/>
      <c r="H109" s="178">
        <v>223</v>
      </c>
      <c r="I109" s="167">
        <f>54*3</f>
        <v>162</v>
      </c>
      <c r="J109"/>
      <c r="K109"/>
      <c r="L109"/>
      <c r="M109" s="523" t="s">
        <v>105</v>
      </c>
      <c r="N109" s="527"/>
    </row>
    <row r="110" spans="2:14" s="5" customFormat="1" ht="31.5" hidden="1" thickBot="1" x14ac:dyDescent="0.4">
      <c r="B110" s="1475"/>
      <c r="C110" s="148" t="s">
        <v>107</v>
      </c>
      <c r="D110" s="176">
        <v>970.38592500000004</v>
      </c>
      <c r="E110" s="177">
        <v>238</v>
      </c>
      <c r="F110" s="151">
        <f t="shared" si="10"/>
        <v>4.077251785714286</v>
      </c>
      <c r="G110" s="170"/>
      <c r="H110" s="178">
        <v>3526</v>
      </c>
      <c r="I110" s="167">
        <f>238*3</f>
        <v>714</v>
      </c>
      <c r="J110"/>
      <c r="K110"/>
      <c r="L110"/>
      <c r="M110" s="523" t="s">
        <v>108</v>
      </c>
      <c r="N110" s="524"/>
    </row>
    <row r="111" spans="2:14" s="5" customFormat="1" ht="16" hidden="1" thickBot="1" x14ac:dyDescent="0.4">
      <c r="B111" s="29"/>
      <c r="C111" s="30" t="s">
        <v>48</v>
      </c>
      <c r="D111" s="179">
        <f>SUM(D108:D110)</f>
        <v>1968.4146949999999</v>
      </c>
      <c r="E111" s="180">
        <f>SUM(E108:E110)</f>
        <v>959</v>
      </c>
      <c r="F111" s="181">
        <f t="shared" si="10"/>
        <v>2.0525700677789365</v>
      </c>
      <c r="G111" s="24"/>
      <c r="H111" s="182">
        <f>I111-D111</f>
        <v>908.58530500000006</v>
      </c>
      <c r="I111" s="183">
        <f>SUM(I108:I110)</f>
        <v>2877</v>
      </c>
      <c r="J111"/>
      <c r="K111"/>
      <c r="L111"/>
      <c r="M111" s="528"/>
      <c r="N111" s="529"/>
    </row>
    <row r="112" spans="2:14" s="5" customFormat="1" ht="16" hidden="1" thickBot="1" x14ac:dyDescent="0.4">
      <c r="B112" s="184" t="s">
        <v>88</v>
      </c>
      <c r="C112" s="31" t="s">
        <v>64</v>
      </c>
      <c r="D112" s="185">
        <v>519.072</v>
      </c>
      <c r="E112" s="186">
        <f>4644/12</f>
        <v>387</v>
      </c>
      <c r="F112" s="187">
        <f t="shared" si="10"/>
        <v>1.3412713178294573</v>
      </c>
      <c r="G112" s="32"/>
      <c r="H112" s="188">
        <f>436+356+519</f>
        <v>1311</v>
      </c>
      <c r="I112" s="189">
        <f>387*3</f>
        <v>1161</v>
      </c>
      <c r="J112"/>
      <c r="K112"/>
      <c r="L112"/>
      <c r="M112" s="530" t="s">
        <v>109</v>
      </c>
      <c r="N112" s="531" t="s">
        <v>110</v>
      </c>
    </row>
    <row r="113" spans="2:15" s="5" customFormat="1" ht="16" hidden="1" thickBot="1" x14ac:dyDescent="0.4">
      <c r="B113" s="1476" t="s">
        <v>79</v>
      </c>
      <c r="C113" s="1477"/>
      <c r="D113" s="190">
        <f>D101+D104+D107+D111+D112</f>
        <v>5981.3703289999994</v>
      </c>
      <c r="E113" s="191">
        <f>E101+E104+E107+E111+E112</f>
        <v>4353.3966666666665</v>
      </c>
      <c r="F113" s="192">
        <f t="shared" si="10"/>
        <v>1.3739548189574577</v>
      </c>
      <c r="G113" s="32"/>
      <c r="H113" s="193">
        <f>I113-D113</f>
        <v>7140.1466060000002</v>
      </c>
      <c r="I113" s="194">
        <f>I112+I111+I107+I104+I101</f>
        <v>13121.516935</v>
      </c>
      <c r="J113"/>
      <c r="K113"/>
      <c r="L113"/>
      <c r="M113" s="1"/>
      <c r="N113" s="1"/>
    </row>
    <row r="114" spans="2:15" s="5" customFormat="1" hidden="1" x14ac:dyDescent="0.35">
      <c r="B114" s="17"/>
      <c r="C114" s="17"/>
      <c r="D114" s="36"/>
      <c r="E114" s="36"/>
      <c r="F114" s="36"/>
      <c r="G114" s="17"/>
      <c r="H114" s="17"/>
      <c r="I114" s="17"/>
      <c r="J114"/>
      <c r="K114"/>
      <c r="L114"/>
      <c r="M114" s="1"/>
      <c r="N114" s="1"/>
    </row>
    <row r="115" spans="2:15" s="5" customFormat="1" hidden="1" x14ac:dyDescent="0.35">
      <c r="B115" s="17"/>
      <c r="C115" s="17"/>
      <c r="D115" s="36"/>
      <c r="E115" s="36"/>
      <c r="F115" s="36"/>
      <c r="G115" s="17"/>
      <c r="H115" s="17"/>
      <c r="I115" s="17"/>
      <c r="J115"/>
      <c r="K115"/>
      <c r="L115"/>
      <c r="M115" s="1"/>
      <c r="N115" s="1"/>
    </row>
    <row r="116" spans="2:15" s="5" customFormat="1" hidden="1" x14ac:dyDescent="0.35">
      <c r="B116" s="17"/>
      <c r="C116" s="17"/>
      <c r="D116" s="36"/>
      <c r="E116" s="36"/>
      <c r="F116" s="36"/>
      <c r="G116" s="17"/>
      <c r="H116" s="17"/>
      <c r="I116" s="17"/>
      <c r="J116"/>
      <c r="K116"/>
      <c r="L116"/>
      <c r="M116" s="1"/>
      <c r="N116" s="1"/>
    </row>
    <row r="117" spans="2:15" s="5" customFormat="1" hidden="1" x14ac:dyDescent="0.35">
      <c r="B117" s="17"/>
      <c r="C117" s="17"/>
      <c r="D117" s="36"/>
      <c r="E117" s="36"/>
      <c r="F117" s="36"/>
      <c r="G117" s="17"/>
      <c r="H117" s="17"/>
      <c r="I117" s="17"/>
      <c r="J117"/>
      <c r="K117"/>
      <c r="L117"/>
      <c r="M117" s="1"/>
      <c r="N117" s="1"/>
    </row>
    <row r="118" spans="2:15" s="5" customFormat="1" hidden="1" x14ac:dyDescent="0.35">
      <c r="B118" s="17"/>
      <c r="C118" s="17"/>
      <c r="D118" s="36"/>
      <c r="E118" s="36"/>
      <c r="F118" s="36"/>
      <c r="G118" s="17"/>
      <c r="H118" s="17"/>
      <c r="I118" s="17"/>
      <c r="J118"/>
      <c r="K118"/>
      <c r="L118"/>
      <c r="M118" s="1"/>
      <c r="N118" s="1"/>
    </row>
    <row r="119" spans="2:15" s="5" customFormat="1" hidden="1" x14ac:dyDescent="0.35">
      <c r="B119" s="17"/>
      <c r="C119" s="17"/>
      <c r="D119" s="36"/>
      <c r="E119" s="36"/>
      <c r="F119" s="36"/>
      <c r="G119" s="17"/>
      <c r="H119" s="17"/>
      <c r="I119" s="17"/>
      <c r="J119"/>
      <c r="K119"/>
      <c r="L119"/>
      <c r="M119" s="1"/>
      <c r="N119" s="1"/>
    </row>
    <row r="120" spans="2:15" s="5" customFormat="1" x14ac:dyDescent="0.35">
      <c r="B120" s="17"/>
      <c r="C120" s="17"/>
      <c r="D120" s="36"/>
      <c r="E120" s="36"/>
      <c r="F120" s="36"/>
      <c r="G120" s="17"/>
      <c r="H120" s="17"/>
      <c r="I120" s="17"/>
      <c r="J120"/>
      <c r="K120"/>
      <c r="L120"/>
      <c r="M120" s="1"/>
      <c r="N120" s="1"/>
    </row>
    <row r="121" spans="2:15" s="5" customFormat="1" x14ac:dyDescent="0.35">
      <c r="B121" s="17"/>
      <c r="C121" s="17"/>
      <c r="D121" s="17"/>
      <c r="E121" s="17"/>
      <c r="F121" s="17"/>
      <c r="G121" s="17"/>
      <c r="H121" s="195">
        <v>581704790</v>
      </c>
      <c r="I121" s="17">
        <f>H121/1000000</f>
        <v>581.70479</v>
      </c>
      <c r="J121"/>
      <c r="K121"/>
      <c r="L121"/>
      <c r="M121" s="1"/>
      <c r="N121" s="1"/>
    </row>
    <row r="122" spans="2:15" s="5" customFormat="1" x14ac:dyDescent="0.35">
      <c r="B122" s="17"/>
      <c r="C122" s="17"/>
      <c r="D122" s="17"/>
      <c r="E122" s="17"/>
      <c r="F122" s="17"/>
      <c r="G122" s="17"/>
      <c r="H122" s="195">
        <v>586941053</v>
      </c>
      <c r="I122" s="17">
        <v>1055.892212</v>
      </c>
      <c r="J122"/>
      <c r="K122"/>
      <c r="L122"/>
      <c r="M122" s="1"/>
      <c r="N122" s="1"/>
    </row>
    <row r="123" spans="2:15" s="5" customFormat="1" x14ac:dyDescent="0.35">
      <c r="B123" s="17"/>
      <c r="C123" s="17"/>
      <c r="D123" s="17"/>
      <c r="E123" s="17"/>
      <c r="F123" s="17"/>
      <c r="G123" s="17"/>
      <c r="H123" s="196">
        <v>638738065</v>
      </c>
      <c r="I123" s="17">
        <f t="shared" ref="I123:I129" si="11">H123/1000000</f>
        <v>638.73806500000001</v>
      </c>
      <c r="J123"/>
      <c r="K123"/>
      <c r="L123"/>
      <c r="M123" s="1"/>
      <c r="N123" s="1"/>
    </row>
    <row r="124" spans="2:15" s="5" customFormat="1" x14ac:dyDescent="0.35">
      <c r="B124" s="17"/>
      <c r="C124" s="17"/>
      <c r="D124" s="17"/>
      <c r="E124" s="17"/>
      <c r="F124" s="17"/>
      <c r="G124" s="17"/>
      <c r="H124" s="195">
        <v>591756868</v>
      </c>
      <c r="I124" s="17">
        <v>633.455603</v>
      </c>
      <c r="J124"/>
      <c r="K124"/>
      <c r="L124"/>
      <c r="M124" s="1"/>
      <c r="N124" s="1"/>
    </row>
    <row r="125" spans="2:15" s="5" customFormat="1" x14ac:dyDescent="0.35">
      <c r="B125" s="17"/>
      <c r="C125" s="17"/>
      <c r="D125" s="17"/>
      <c r="E125" s="17"/>
      <c r="F125" s="17"/>
      <c r="G125" s="17"/>
      <c r="H125" s="195">
        <v>593129482</v>
      </c>
      <c r="I125" s="17">
        <f t="shared" si="11"/>
        <v>593.12948200000005</v>
      </c>
      <c r="J125"/>
      <c r="K125"/>
      <c r="L125"/>
      <c r="M125" s="1"/>
      <c r="N125" s="1"/>
    </row>
    <row r="126" spans="2:15" customFormat="1" x14ac:dyDescent="0.35">
      <c r="B126" s="17"/>
      <c r="C126" s="17"/>
      <c r="D126" s="17"/>
      <c r="E126" s="17"/>
      <c r="F126" s="17"/>
      <c r="G126" s="17"/>
      <c r="H126" s="195">
        <v>583168232</v>
      </c>
      <c r="I126" s="17">
        <v>582.28302399999995</v>
      </c>
      <c r="M126" s="1"/>
      <c r="N126" s="1"/>
      <c r="O126" s="5"/>
    </row>
    <row r="127" spans="2:15" customFormat="1" x14ac:dyDescent="0.35">
      <c r="B127" s="17"/>
      <c r="C127" s="17"/>
      <c r="D127" s="17"/>
      <c r="E127" s="17"/>
      <c r="F127" s="17"/>
      <c r="G127" s="17"/>
      <c r="H127" s="195">
        <v>583075730</v>
      </c>
      <c r="I127" s="17">
        <v>679.54373799999996</v>
      </c>
      <c r="M127" s="1"/>
      <c r="N127" s="1"/>
      <c r="O127" s="5"/>
    </row>
    <row r="128" spans="2:15" customFormat="1" x14ac:dyDescent="0.35">
      <c r="B128" s="17"/>
      <c r="C128" s="17"/>
      <c r="D128" s="17"/>
      <c r="E128" s="17"/>
      <c r="F128" s="17"/>
      <c r="G128" s="17"/>
      <c r="H128" s="195">
        <v>577372611</v>
      </c>
      <c r="I128" s="17">
        <f t="shared" si="11"/>
        <v>577.37261100000001</v>
      </c>
      <c r="M128" s="1"/>
      <c r="N128" s="1"/>
      <c r="O128" s="5"/>
    </row>
    <row r="129" spans="2:15" customFormat="1" x14ac:dyDescent="0.35">
      <c r="B129" s="17"/>
      <c r="C129" s="17"/>
      <c r="D129" s="17"/>
      <c r="E129" s="17"/>
      <c r="F129" s="17"/>
      <c r="G129" s="17"/>
      <c r="H129" s="195">
        <v>584021226</v>
      </c>
      <c r="I129" s="17">
        <f t="shared" si="11"/>
        <v>584.02122599999996</v>
      </c>
      <c r="M129" s="1"/>
      <c r="N129" s="1"/>
      <c r="O129" s="5"/>
    </row>
    <row r="130" spans="2:15" customFormat="1" x14ac:dyDescent="0.35">
      <c r="B130" s="17"/>
      <c r="C130" s="17"/>
      <c r="D130" s="17"/>
      <c r="E130" s="17"/>
      <c r="F130" s="17"/>
      <c r="G130" s="17"/>
      <c r="H130" s="17">
        <v>124950184</v>
      </c>
      <c r="I130" s="17"/>
      <c r="M130" s="1"/>
      <c r="N130" s="1"/>
      <c r="O130" s="5"/>
    </row>
  </sheetData>
  <mergeCells count="22">
    <mergeCell ref="B102:B103"/>
    <mergeCell ref="B105:B106"/>
    <mergeCell ref="B108:B110"/>
    <mergeCell ref="B113:C113"/>
    <mergeCell ref="G73:I73"/>
    <mergeCell ref="B75:B78"/>
    <mergeCell ref="B79:B80"/>
    <mergeCell ref="B81:B82"/>
    <mergeCell ref="B97:B100"/>
    <mergeCell ref="B83:B85"/>
    <mergeCell ref="B50:B52"/>
    <mergeCell ref="D73:F73"/>
    <mergeCell ref="B2:N2"/>
    <mergeCell ref="B4:B7"/>
    <mergeCell ref="N4:N7"/>
    <mergeCell ref="B9:B10"/>
    <mergeCell ref="B12:B13"/>
    <mergeCell ref="B24:C24"/>
    <mergeCell ref="D40:F40"/>
    <mergeCell ref="B42:B45"/>
    <mergeCell ref="B46:B47"/>
    <mergeCell ref="B48:B49"/>
  </mergeCells>
  <conditionalFormatting sqref="F4:F8 F11 F14 F16:F24">
    <cfRule type="cellIs" dxfId="56" priority="16" operator="greaterThan">
      <formula>1</formula>
    </cfRule>
  </conditionalFormatting>
  <conditionalFormatting sqref="F15">
    <cfRule type="cellIs" dxfId="55" priority="15" operator="greaterThan">
      <formula>1</formula>
    </cfRule>
  </conditionalFormatting>
  <conditionalFormatting sqref="F97:F108 F111:F113">
    <cfRule type="cellIs" dxfId="54" priority="14" operator="greaterThan">
      <formula>1</formula>
    </cfRule>
  </conditionalFormatting>
  <conditionalFormatting sqref="F109:F110">
    <cfRule type="cellIs" dxfId="53" priority="13" operator="greaterThan">
      <formula>1</formula>
    </cfRule>
  </conditionalFormatting>
  <conditionalFormatting sqref="H42:H55 F4:F8 L4:L8 F11 L11:L24 F14:F24">
    <cfRule type="cellIs" dxfId="52" priority="11" operator="lessThan">
      <formula>1</formula>
    </cfRule>
    <cfRule type="cellIs" dxfId="51" priority="12" operator="greaterThan">
      <formula>1</formula>
    </cfRule>
  </conditionalFormatting>
  <conditionalFormatting sqref="F9:F10">
    <cfRule type="cellIs" dxfId="50" priority="6" operator="greaterThan">
      <formula>1</formula>
    </cfRule>
  </conditionalFormatting>
  <conditionalFormatting sqref="F9:F10 L9:L10">
    <cfRule type="cellIs" dxfId="49" priority="4" operator="lessThan">
      <formula>1</formula>
    </cfRule>
    <cfRule type="cellIs" dxfId="48" priority="5" operator="greaterThan">
      <formula>1</formula>
    </cfRule>
  </conditionalFormatting>
  <conditionalFormatting sqref="F12:F13">
    <cfRule type="cellIs" dxfId="47" priority="3" operator="greaterThan">
      <formula>1</formula>
    </cfRule>
  </conditionalFormatting>
  <conditionalFormatting sqref="F12:F13">
    <cfRule type="cellIs" dxfId="46" priority="1" operator="lessThan">
      <formula>1</formula>
    </cfRule>
    <cfRule type="cellIs" dxfId="45" priority="2" operator="greaterThan">
      <formula>1</formula>
    </cfRule>
  </conditionalFormatting>
  <pageMargins left="0.70866141732283472" right="0.70866141732283472" top="0.74803149606299213" bottom="0.74803149606299213" header="0.31496062992125984" footer="0.31496062992125984"/>
  <pageSetup fitToHeight="0"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U165"/>
  <sheetViews>
    <sheetView showGridLines="0" showRowColHeaders="0" zoomScale="110" zoomScaleNormal="110" workbookViewId="0">
      <selection activeCell="J14" sqref="J14"/>
    </sheetView>
  </sheetViews>
  <sheetFormatPr defaultColWidth="10.6640625" defaultRowHeight="14.5" x14ac:dyDescent="0.35"/>
  <cols>
    <col min="1" max="1" width="6.109375" style="197" customWidth="1"/>
    <col min="2" max="2" width="30" style="197" customWidth="1"/>
    <col min="3" max="3" width="18.109375" style="197" customWidth="1"/>
    <col min="4" max="4" width="18.44140625" style="197" customWidth="1"/>
    <col min="5" max="5" width="20.44140625" style="197" customWidth="1"/>
    <col min="6" max="6" width="23.88671875" style="197" customWidth="1"/>
    <col min="7" max="7" width="21.33203125" style="197" customWidth="1"/>
    <col min="8" max="8" width="15" style="197" customWidth="1"/>
    <col min="9" max="9" width="26" style="197" customWidth="1"/>
    <col min="10" max="10" width="32.109375" style="197" customWidth="1"/>
    <col min="11" max="11" width="15.6640625" style="222" bestFit="1" customWidth="1"/>
    <col min="12" max="12" width="11.109375" style="222" customWidth="1"/>
    <col min="13" max="13" width="17" style="222" bestFit="1" customWidth="1"/>
    <col min="14" max="14" width="21" style="222" customWidth="1"/>
    <col min="15" max="16384" width="10.6640625" style="197"/>
  </cols>
  <sheetData>
    <row r="2" spans="2:21" x14ac:dyDescent="0.35">
      <c r="B2" s="1483" t="s">
        <v>111</v>
      </c>
      <c r="C2" s="1483"/>
      <c r="D2" s="1483"/>
      <c r="E2" s="1483"/>
      <c r="F2" s="1483"/>
      <c r="G2" s="1483"/>
      <c r="H2" s="1483"/>
      <c r="I2" s="1483"/>
      <c r="J2" s="1483"/>
    </row>
    <row r="3" spans="2:21" x14ac:dyDescent="0.35">
      <c r="B3" s="1483" t="s">
        <v>112</v>
      </c>
      <c r="C3" s="1483"/>
      <c r="D3" s="1483"/>
      <c r="E3" s="1483"/>
      <c r="F3" s="1483"/>
      <c r="G3" s="1483"/>
      <c r="H3" s="1483"/>
      <c r="I3" s="1483"/>
      <c r="J3" s="1483"/>
    </row>
    <row r="4" spans="2:21" ht="1.5" customHeight="1" x14ac:dyDescent="0.35"/>
    <row r="5" spans="2:21" ht="15" thickBot="1" x14ac:dyDescent="0.4">
      <c r="B5" s="198" t="s">
        <v>113</v>
      </c>
      <c r="C5" s="198"/>
      <c r="D5" s="199">
        <f ca="1">TODAY()</f>
        <v>45702</v>
      </c>
      <c r="E5" s="198"/>
      <c r="F5" s="198"/>
      <c r="G5" s="198"/>
      <c r="H5" s="198"/>
      <c r="I5" s="198"/>
      <c r="J5" s="198"/>
      <c r="M5" s="570"/>
      <c r="N5" s="570"/>
      <c r="O5"/>
      <c r="P5"/>
      <c r="Q5"/>
      <c r="R5"/>
      <c r="S5"/>
      <c r="T5"/>
      <c r="U5"/>
    </row>
    <row r="6" spans="2:21" ht="2.25" customHeight="1" x14ac:dyDescent="0.35">
      <c r="B6" s="200"/>
      <c r="C6" s="200"/>
      <c r="D6" s="200"/>
      <c r="E6" s="200"/>
      <c r="F6" s="200"/>
      <c r="G6" s="200"/>
      <c r="H6" s="200"/>
      <c r="I6" s="200"/>
      <c r="J6" s="201"/>
      <c r="M6" s="570"/>
      <c r="N6" s="570"/>
      <c r="O6"/>
      <c r="P6"/>
      <c r="Q6"/>
      <c r="R6"/>
      <c r="S6"/>
      <c r="T6"/>
      <c r="U6"/>
    </row>
    <row r="7" spans="2:21" ht="15" customHeight="1" thickBot="1" x14ac:dyDescent="0.4">
      <c r="B7" s="202" t="s">
        <v>114</v>
      </c>
      <c r="J7" s="203"/>
      <c r="M7" s="570"/>
      <c r="N7" s="570"/>
      <c r="O7"/>
      <c r="P7"/>
      <c r="Q7"/>
      <c r="R7"/>
      <c r="S7"/>
      <c r="T7"/>
      <c r="U7"/>
    </row>
    <row r="8" spans="2:21" ht="30" customHeight="1" thickBot="1" x14ac:dyDescent="0.4">
      <c r="B8" s="204" t="s">
        <v>20</v>
      </c>
      <c r="C8" s="205"/>
      <c r="D8" s="206" t="s">
        <v>115</v>
      </c>
      <c r="E8" s="206" t="s">
        <v>116</v>
      </c>
      <c r="F8" s="206" t="s">
        <v>117</v>
      </c>
      <c r="G8" s="206" t="s">
        <v>118</v>
      </c>
      <c r="H8" s="207" t="s">
        <v>119</v>
      </c>
      <c r="I8" s="207" t="s">
        <v>120</v>
      </c>
      <c r="J8" s="208" t="s">
        <v>121</v>
      </c>
      <c r="M8" s="570"/>
      <c r="N8" s="570"/>
      <c r="O8"/>
      <c r="P8"/>
      <c r="Q8"/>
      <c r="R8"/>
      <c r="S8"/>
      <c r="T8"/>
      <c r="U8"/>
    </row>
    <row r="9" spans="2:21" x14ac:dyDescent="0.35">
      <c r="B9" s="209" t="s">
        <v>122</v>
      </c>
      <c r="C9" s="210"/>
      <c r="D9" s="748">
        <v>1312</v>
      </c>
      <c r="E9" s="748">
        <v>587</v>
      </c>
      <c r="F9" s="748">
        <v>494</v>
      </c>
      <c r="G9" s="748">
        <v>155</v>
      </c>
      <c r="H9" s="751">
        <f>SUM(D9:G9)</f>
        <v>2548</v>
      </c>
      <c r="I9" s="211"/>
      <c r="J9" s="212">
        <f>(($D$9+(2*$D$10))*0.9+($E$9+(2*$E$10))*0.3*$C$54)*0.7</f>
        <v>2998.5956699999997</v>
      </c>
      <c r="M9" s="570"/>
      <c r="N9" s="570"/>
      <c r="O9"/>
      <c r="P9"/>
      <c r="Q9"/>
      <c r="R9"/>
      <c r="S9"/>
      <c r="T9"/>
      <c r="U9"/>
    </row>
    <row r="10" spans="2:21" ht="15" thickBot="1" x14ac:dyDescent="0.4">
      <c r="B10" s="213" t="s">
        <v>123</v>
      </c>
      <c r="C10" s="214"/>
      <c r="D10" s="749">
        <v>1388</v>
      </c>
      <c r="E10" s="749">
        <v>916</v>
      </c>
      <c r="F10" s="749">
        <v>416</v>
      </c>
      <c r="G10" s="749">
        <v>171</v>
      </c>
      <c r="H10" s="751">
        <f>SUM(D10:G10)</f>
        <v>2891</v>
      </c>
      <c r="I10" s="539">
        <f>((D9+(0.8*E9)+(0.1*F9))+(2*(D10+(0.8*E10)+(0.1*F10))))</f>
        <v>6155.8</v>
      </c>
      <c r="J10" s="540"/>
      <c r="M10" s="570"/>
      <c r="N10" s="570"/>
      <c r="O10"/>
      <c r="P10"/>
      <c r="Q10"/>
      <c r="R10"/>
      <c r="S10"/>
      <c r="T10"/>
      <c r="U10"/>
    </row>
    <row r="11" spans="2:21" ht="17.25" customHeight="1" thickBot="1" x14ac:dyDescent="0.4">
      <c r="B11" s="204" t="s">
        <v>13</v>
      </c>
      <c r="C11" s="206"/>
      <c r="D11" s="206" t="s">
        <v>115</v>
      </c>
      <c r="E11" s="206" t="s">
        <v>116</v>
      </c>
      <c r="F11" s="206" t="s">
        <v>117</v>
      </c>
      <c r="G11" s="249" t="s">
        <v>118</v>
      </c>
      <c r="H11" s="542"/>
      <c r="I11" s="543"/>
      <c r="J11" s="544"/>
      <c r="M11" s="570"/>
      <c r="N11" s="570"/>
      <c r="O11"/>
      <c r="P11"/>
      <c r="Q11"/>
      <c r="R11"/>
      <c r="S11"/>
      <c r="T11"/>
      <c r="U11"/>
    </row>
    <row r="12" spans="2:21" x14ac:dyDescent="0.35">
      <c r="B12" s="216" t="s">
        <v>122</v>
      </c>
      <c r="C12" s="217"/>
      <c r="D12" s="747">
        <v>532</v>
      </c>
      <c r="E12" s="747">
        <v>301</v>
      </c>
      <c r="F12" s="747">
        <v>82</v>
      </c>
      <c r="G12" s="747">
        <v>274</v>
      </c>
      <c r="H12" s="751">
        <f>SUM(D12:G12)</f>
        <v>1189</v>
      </c>
      <c r="I12" s="541"/>
      <c r="J12" s="1484">
        <f>((D12+(2*D13))*0.9+(E12+(2*E13)*0.6*$C$54*0.35))*0.7</f>
        <v>1224.4854999999998</v>
      </c>
      <c r="M12" s="570"/>
      <c r="N12" s="570"/>
      <c r="O12"/>
      <c r="P12"/>
      <c r="Q12"/>
      <c r="R12"/>
      <c r="S12"/>
      <c r="T12"/>
      <c r="U12"/>
    </row>
    <row r="13" spans="2:21" ht="15" thickBot="1" x14ac:dyDescent="0.4">
      <c r="B13" s="209" t="s">
        <v>123</v>
      </c>
      <c r="C13" s="214"/>
      <c r="D13" s="748">
        <v>490</v>
      </c>
      <c r="E13" s="749">
        <v>250</v>
      </c>
      <c r="F13" s="749">
        <v>77</v>
      </c>
      <c r="G13" s="749">
        <v>195</v>
      </c>
      <c r="H13" s="752">
        <f>SUM(D13:G13)</f>
        <v>1012</v>
      </c>
      <c r="I13" s="215">
        <f>((D12+(0.8*E12)+(0.1*F12))+(2*(D13+(0.8*E13)+(0.1*F13))))</f>
        <v>2176.4</v>
      </c>
      <c r="J13" s="1485">
        <f>(($D$9+(2*$D$10))*0.9+($E$9+(2*$E$10))*0.2)*0.7*$C$54</f>
        <v>2427.4452999999999</v>
      </c>
      <c r="M13" s="570"/>
      <c r="N13" s="570"/>
      <c r="O13"/>
      <c r="P13"/>
      <c r="Q13"/>
      <c r="R13"/>
      <c r="S13"/>
      <c r="T13"/>
      <c r="U13"/>
    </row>
    <row r="14" spans="2:21" ht="15" thickBot="1" x14ac:dyDescent="0.4">
      <c r="B14" s="213" t="s">
        <v>124</v>
      </c>
      <c r="C14" s="218"/>
      <c r="D14" s="750">
        <v>1427</v>
      </c>
      <c r="E14" s="750">
        <v>1333</v>
      </c>
      <c r="F14" s="750">
        <v>273</v>
      </c>
      <c r="G14" s="750">
        <v>496</v>
      </c>
      <c r="H14" s="753">
        <f>SUM(D14:G14)</f>
        <v>3529</v>
      </c>
      <c r="I14" s="219">
        <f>D14+(0.8*E14)+(0.1*F14)</f>
        <v>2520.7000000000003</v>
      </c>
      <c r="J14" s="220">
        <f>((D14*0.5)+(E14*0.65))*C55*0.7</f>
        <v>767.53971000000001</v>
      </c>
      <c r="M14" s="570"/>
      <c r="N14" s="570"/>
      <c r="O14"/>
      <c r="P14"/>
      <c r="Q14"/>
      <c r="R14"/>
      <c r="S14"/>
      <c r="T14"/>
      <c r="U14"/>
    </row>
    <row r="15" spans="2:21" ht="15" hidden="1" customHeight="1" x14ac:dyDescent="0.35">
      <c r="B15" s="221"/>
      <c r="D15" s="222"/>
      <c r="E15" s="222"/>
      <c r="F15" s="222"/>
      <c r="G15" s="222"/>
      <c r="H15" s="222"/>
      <c r="I15" s="223"/>
      <c r="J15" s="224"/>
      <c r="M15" s="570"/>
      <c r="N15" s="570"/>
      <c r="O15"/>
      <c r="P15"/>
      <c r="Q15"/>
      <c r="R15"/>
      <c r="S15"/>
      <c r="T15"/>
      <c r="U15"/>
    </row>
    <row r="16" spans="2:21" ht="30.75" hidden="1" customHeight="1" thickBot="1" x14ac:dyDescent="0.4">
      <c r="B16" s="225" t="s">
        <v>125</v>
      </c>
      <c r="C16" s="226" t="s">
        <v>122</v>
      </c>
      <c r="D16" s="227"/>
      <c r="E16" s="227"/>
      <c r="F16" s="227"/>
      <c r="G16" s="227"/>
      <c r="H16" s="228"/>
      <c r="I16" s="1486">
        <f>H16+(2*H17)</f>
        <v>0</v>
      </c>
      <c r="J16" s="1488">
        <f>(H16+(2*H17))*0.7*C54*0.7</f>
        <v>0</v>
      </c>
      <c r="M16" s="570"/>
      <c r="N16" s="570"/>
      <c r="O16"/>
      <c r="P16"/>
      <c r="Q16"/>
      <c r="R16"/>
      <c r="S16"/>
      <c r="T16"/>
      <c r="U16"/>
    </row>
    <row r="17" spans="2:21" ht="45.75" hidden="1" customHeight="1" thickBot="1" x14ac:dyDescent="0.4">
      <c r="B17" s="229"/>
      <c r="C17" s="230" t="s">
        <v>123</v>
      </c>
      <c r="D17" s="231"/>
      <c r="E17" s="231"/>
      <c r="F17" s="231"/>
      <c r="G17" s="231"/>
      <c r="H17" s="232"/>
      <c r="I17" s="1487"/>
      <c r="J17" s="1485"/>
      <c r="M17" s="570"/>
      <c r="N17" s="570"/>
      <c r="O17"/>
      <c r="P17"/>
      <c r="Q17"/>
      <c r="R17"/>
      <c r="S17"/>
      <c r="T17"/>
      <c r="U17"/>
    </row>
    <row r="18" spans="2:21" ht="15" hidden="1" customHeight="1" x14ac:dyDescent="0.35">
      <c r="B18" s="221"/>
      <c r="I18" s="233"/>
      <c r="J18" s="224"/>
      <c r="M18" s="570"/>
      <c r="N18" s="570"/>
      <c r="O18"/>
      <c r="P18"/>
      <c r="Q18"/>
      <c r="R18"/>
      <c r="S18"/>
      <c r="T18"/>
      <c r="U18"/>
    </row>
    <row r="19" spans="2:21" ht="15" thickBot="1" x14ac:dyDescent="0.4">
      <c r="B19" s="1480" t="s">
        <v>126</v>
      </c>
      <c r="C19" s="1481"/>
      <c r="D19" s="1481"/>
      <c r="E19" s="1481"/>
      <c r="F19" s="1481"/>
      <c r="G19" s="1481"/>
      <c r="H19" s="1481"/>
      <c r="I19" s="1482"/>
      <c r="J19" s="224"/>
      <c r="M19" s="570"/>
      <c r="N19" s="570"/>
      <c r="O19"/>
      <c r="P19"/>
      <c r="Q19"/>
      <c r="R19"/>
      <c r="S19"/>
      <c r="T19"/>
      <c r="U19"/>
    </row>
    <row r="20" spans="2:21" ht="18.75" customHeight="1" thickBot="1" x14ac:dyDescent="0.4">
      <c r="B20" s="204" t="s">
        <v>127</v>
      </c>
      <c r="C20" s="234"/>
      <c r="D20" s="235"/>
      <c r="E20" s="235"/>
      <c r="F20" s="235"/>
      <c r="G20" s="236"/>
      <c r="H20" s="237" t="s">
        <v>128</v>
      </c>
      <c r="I20" s="237" t="s">
        <v>129</v>
      </c>
      <c r="J20" s="538"/>
      <c r="M20" s="570"/>
      <c r="N20" s="570"/>
      <c r="O20"/>
      <c r="P20"/>
      <c r="Q20"/>
      <c r="R20"/>
      <c r="S20"/>
      <c r="T20"/>
      <c r="U20"/>
    </row>
    <row r="21" spans="2:21" x14ac:dyDescent="0.35">
      <c r="B21" s="216" t="s">
        <v>120</v>
      </c>
      <c r="C21" s="238"/>
      <c r="D21" s="239"/>
      <c r="E21" s="239"/>
      <c r="F21" s="239"/>
      <c r="G21" s="239"/>
      <c r="H21" s="239">
        <v>11</v>
      </c>
      <c r="I21" s="240">
        <v>6225</v>
      </c>
      <c r="J21" s="241">
        <f>(I21)*C54*0.7</f>
        <v>3629.7974999999997</v>
      </c>
      <c r="M21" s="570"/>
      <c r="N21" s="570"/>
      <c r="O21"/>
      <c r="P21"/>
      <c r="Q21"/>
      <c r="R21"/>
      <c r="S21"/>
      <c r="T21"/>
      <c r="U21"/>
    </row>
    <row r="22" spans="2:21" ht="15" thickBot="1" x14ac:dyDescent="0.4">
      <c r="B22" s="213" t="s">
        <v>130</v>
      </c>
      <c r="C22" s="229"/>
      <c r="D22" s="242"/>
      <c r="E22" s="242"/>
      <c r="F22" s="242"/>
      <c r="G22" s="242"/>
      <c r="H22" s="242">
        <v>3</v>
      </c>
      <c r="I22" s="243">
        <v>3138</v>
      </c>
      <c r="J22" s="244">
        <f>(I22)*C55*0.7</f>
        <v>1524.4404</v>
      </c>
      <c r="M22" s="570"/>
      <c r="N22" s="570"/>
      <c r="O22"/>
      <c r="P22"/>
      <c r="Q22"/>
      <c r="R22"/>
      <c r="S22"/>
      <c r="T22"/>
      <c r="U22"/>
    </row>
    <row r="23" spans="2:21" ht="15" thickBot="1" x14ac:dyDescent="0.4">
      <c r="B23" s="245" t="s">
        <v>131</v>
      </c>
      <c r="C23" s="246"/>
      <c r="D23" s="246"/>
      <c r="E23" s="246"/>
      <c r="F23" s="246"/>
      <c r="G23" s="246"/>
      <c r="H23" s="246"/>
      <c r="I23" s="247"/>
      <c r="J23" s="248">
        <f>SUM(J21:J22)</f>
        <v>5154.2379000000001</v>
      </c>
      <c r="M23" s="570"/>
      <c r="N23" s="570"/>
      <c r="O23"/>
      <c r="P23"/>
      <c r="Q23"/>
      <c r="R23"/>
      <c r="S23"/>
      <c r="T23"/>
      <c r="U23"/>
    </row>
    <row r="24" spans="2:21" ht="15" thickBot="1" x14ac:dyDescent="0.4">
      <c r="B24" s="204" t="s">
        <v>132</v>
      </c>
      <c r="C24" s="249"/>
      <c r="D24" s="250"/>
      <c r="E24" s="250"/>
      <c r="F24" s="250"/>
      <c r="G24" s="250"/>
      <c r="H24" s="536" t="s">
        <v>128</v>
      </c>
      <c r="I24" s="537" t="s">
        <v>133</v>
      </c>
      <c r="J24" s="538"/>
      <c r="M24" s="570"/>
      <c r="N24" s="570"/>
      <c r="O24"/>
      <c r="P24"/>
      <c r="Q24"/>
      <c r="R24"/>
      <c r="S24"/>
      <c r="T24"/>
      <c r="U24"/>
    </row>
    <row r="25" spans="2:21" hidden="1" x14ac:dyDescent="0.35">
      <c r="B25" s="221"/>
      <c r="C25" s="238" t="s">
        <v>134</v>
      </c>
      <c r="D25" s="239"/>
      <c r="E25" s="239"/>
      <c r="F25" s="239"/>
      <c r="G25" s="239"/>
      <c r="H25" s="216"/>
      <c r="I25" s="251"/>
      <c r="J25" s="252">
        <f>I25*C56</f>
        <v>0</v>
      </c>
      <c r="M25" s="570"/>
      <c r="N25" s="570"/>
      <c r="O25"/>
      <c r="P25"/>
      <c r="Q25"/>
      <c r="R25"/>
      <c r="S25"/>
      <c r="T25"/>
      <c r="U25"/>
    </row>
    <row r="26" spans="2:21" x14ac:dyDescent="0.35">
      <c r="B26" s="221"/>
      <c r="C26" s="714" t="s">
        <v>135</v>
      </c>
      <c r="H26" s="209">
        <v>2</v>
      </c>
      <c r="I26" s="253">
        <f>26000+28000</f>
        <v>54000</v>
      </c>
      <c r="J26" s="254">
        <f>I26*C57</f>
        <v>908.18629502076033</v>
      </c>
      <c r="M26" s="570"/>
      <c r="N26" s="570"/>
      <c r="O26"/>
      <c r="P26"/>
      <c r="Q26"/>
      <c r="R26"/>
      <c r="S26"/>
      <c r="T26"/>
      <c r="U26"/>
    </row>
    <row r="27" spans="2:21" x14ac:dyDescent="0.35">
      <c r="B27" s="221"/>
      <c r="C27" s="714" t="s">
        <v>136</v>
      </c>
      <c r="H27" s="209"/>
      <c r="I27" s="253"/>
      <c r="J27" s="254">
        <f>I27*C59</f>
        <v>0</v>
      </c>
      <c r="M27" s="570"/>
      <c r="N27" s="570"/>
      <c r="O27"/>
      <c r="P27"/>
      <c r="Q27"/>
      <c r="R27"/>
      <c r="S27"/>
      <c r="T27"/>
      <c r="U27"/>
    </row>
    <row r="28" spans="2:21" x14ac:dyDescent="0.35">
      <c r="B28" s="221"/>
      <c r="C28" s="714" t="s">
        <v>134</v>
      </c>
      <c r="H28" s="209"/>
      <c r="I28" s="253"/>
      <c r="J28" s="254">
        <f>I28*C67</f>
        <v>0</v>
      </c>
      <c r="M28" s="570"/>
      <c r="N28" s="570"/>
      <c r="O28"/>
      <c r="P28"/>
      <c r="Q28"/>
      <c r="R28"/>
      <c r="S28"/>
      <c r="T28"/>
      <c r="U28"/>
    </row>
    <row r="29" spans="2:21" x14ac:dyDescent="0.35">
      <c r="B29" s="221"/>
      <c r="C29" s="714" t="s">
        <v>137</v>
      </c>
      <c r="H29" s="209"/>
      <c r="I29" s="253"/>
      <c r="J29" s="254">
        <f t="shared" ref="J29:J35" si="0">I29*C60</f>
        <v>0</v>
      </c>
      <c r="M29" s="570"/>
      <c r="N29" s="570"/>
      <c r="O29"/>
      <c r="P29"/>
      <c r="Q29"/>
      <c r="R29"/>
      <c r="S29"/>
      <c r="T29"/>
      <c r="U29"/>
    </row>
    <row r="30" spans="2:21" x14ac:dyDescent="0.35">
      <c r="B30" s="221"/>
      <c r="C30" s="714" t="s">
        <v>138</v>
      </c>
      <c r="H30" s="209">
        <v>1</v>
      </c>
      <c r="I30" s="253">
        <v>15554</v>
      </c>
      <c r="J30" s="254">
        <f t="shared" si="0"/>
        <v>78.520732077813889</v>
      </c>
      <c r="M30" s="570"/>
      <c r="N30" s="570"/>
      <c r="O30"/>
      <c r="P30"/>
      <c r="Q30"/>
      <c r="R30"/>
      <c r="S30"/>
      <c r="T30"/>
      <c r="U30"/>
    </row>
    <row r="31" spans="2:21" x14ac:dyDescent="0.35">
      <c r="B31" s="221"/>
      <c r="C31" s="714" t="s">
        <v>139</v>
      </c>
      <c r="H31" s="209"/>
      <c r="I31" s="253"/>
      <c r="J31" s="254">
        <f t="shared" si="0"/>
        <v>0</v>
      </c>
      <c r="M31" s="570"/>
      <c r="N31" s="570"/>
      <c r="O31"/>
      <c r="P31"/>
      <c r="Q31"/>
      <c r="R31"/>
      <c r="S31"/>
      <c r="T31"/>
      <c r="U31"/>
    </row>
    <row r="32" spans="2:21" x14ac:dyDescent="0.35">
      <c r="B32" s="221"/>
      <c r="C32" s="714" t="s">
        <v>140</v>
      </c>
      <c r="H32" s="209">
        <v>2</v>
      </c>
      <c r="I32" s="253">
        <f>58745+39180</f>
        <v>97925</v>
      </c>
      <c r="J32" s="254">
        <f t="shared" si="0"/>
        <v>587.55000000000007</v>
      </c>
      <c r="N32" s="570"/>
      <c r="O32"/>
      <c r="P32"/>
      <c r="Q32"/>
      <c r="R32"/>
      <c r="S32"/>
      <c r="T32"/>
      <c r="U32"/>
    </row>
    <row r="33" spans="2:21" x14ac:dyDescent="0.35">
      <c r="B33" s="221"/>
      <c r="C33" s="221" t="s">
        <v>141</v>
      </c>
      <c r="H33" s="209"/>
      <c r="I33" s="253"/>
      <c r="J33" s="254">
        <f t="shared" si="0"/>
        <v>0</v>
      </c>
      <c r="M33" s="570"/>
      <c r="N33" s="570"/>
      <c r="O33"/>
      <c r="P33"/>
      <c r="Q33"/>
      <c r="R33"/>
      <c r="S33"/>
      <c r="T33"/>
      <c r="U33"/>
    </row>
    <row r="34" spans="2:21" ht="15" thickBot="1" x14ac:dyDescent="0.4">
      <c r="B34" s="221"/>
      <c r="C34" s="768" t="s">
        <v>395</v>
      </c>
      <c r="H34" s="209"/>
      <c r="I34" s="253"/>
      <c r="J34" s="254">
        <f t="shared" si="0"/>
        <v>0</v>
      </c>
      <c r="M34" s="570"/>
      <c r="N34" s="570"/>
      <c r="O34"/>
      <c r="P34"/>
      <c r="Q34"/>
      <c r="R34"/>
      <c r="S34"/>
      <c r="T34"/>
      <c r="U34"/>
    </row>
    <row r="35" spans="2:21" ht="15" hidden="1" thickBot="1" x14ac:dyDescent="0.4">
      <c r="B35" s="229"/>
      <c r="C35" s="229" t="s">
        <v>142</v>
      </c>
      <c r="D35" s="242"/>
      <c r="E35" s="242"/>
      <c r="F35" s="242"/>
      <c r="G35" s="242"/>
      <c r="H35" s="213"/>
      <c r="I35" s="242"/>
      <c r="J35" s="244">
        <f t="shared" si="0"/>
        <v>0</v>
      </c>
      <c r="M35" s="570"/>
      <c r="N35" s="570"/>
      <c r="O35"/>
      <c r="P35"/>
      <c r="Q35"/>
      <c r="R35"/>
      <c r="S35"/>
      <c r="T35"/>
      <c r="U35"/>
    </row>
    <row r="36" spans="2:21" ht="15" thickBot="1" x14ac:dyDescent="0.4">
      <c r="B36" s="255"/>
      <c r="C36" s="256" t="s">
        <v>143</v>
      </c>
      <c r="H36" s="213"/>
      <c r="I36" s="257">
        <f>SUM(I25:I33)</f>
        <v>167479</v>
      </c>
      <c r="J36" s="258">
        <f>SUM(J25:J35)</f>
        <v>1574.2570270985743</v>
      </c>
      <c r="M36" s="570"/>
      <c r="N36" s="570"/>
      <c r="O36"/>
      <c r="P36"/>
      <c r="Q36"/>
      <c r="R36"/>
      <c r="S36"/>
      <c r="T36"/>
      <c r="U36"/>
    </row>
    <row r="37" spans="2:21" ht="18" customHeight="1" thickBot="1" x14ac:dyDescent="0.4">
      <c r="B37" s="1490" t="s">
        <v>144</v>
      </c>
      <c r="C37" s="1491"/>
      <c r="D37" s="259"/>
      <c r="E37" s="259"/>
      <c r="F37" s="259"/>
      <c r="G37" s="259"/>
      <c r="H37" s="259"/>
      <c r="I37" s="259"/>
      <c r="J37" s="260">
        <f>J36+J23+J12+J14+J9</f>
        <v>11719.115807098573</v>
      </c>
      <c r="N37" s="570"/>
      <c r="O37"/>
      <c r="P37"/>
      <c r="Q37"/>
      <c r="R37"/>
      <c r="S37"/>
      <c r="T37"/>
      <c r="U37"/>
    </row>
    <row r="38" spans="2:21" ht="15" thickBot="1" x14ac:dyDescent="0.4">
      <c r="B38" s="261" t="s">
        <v>145</v>
      </c>
      <c r="C38" s="262"/>
      <c r="D38" s="262"/>
      <c r="E38" s="262"/>
      <c r="F38" s="263" t="s">
        <v>146</v>
      </c>
      <c r="G38" s="262"/>
      <c r="H38" s="262"/>
      <c r="I38" s="1492" t="s">
        <v>147</v>
      </c>
      <c r="J38" s="1493"/>
      <c r="L38" s="571"/>
      <c r="M38" s="572"/>
      <c r="N38" s="571"/>
      <c r="O38" s="568"/>
    </row>
    <row r="39" spans="2:21" ht="13.5" customHeight="1" x14ac:dyDescent="0.35">
      <c r="B39" s="264" t="s">
        <v>148</v>
      </c>
      <c r="C39" s="239"/>
      <c r="D39" s="239"/>
      <c r="E39" s="239"/>
      <c r="F39" s="265">
        <f>'Perfomance Projections Report'!J11</f>
        <v>272.06525858239115</v>
      </c>
      <c r="G39" s="239"/>
      <c r="H39" s="239"/>
      <c r="I39" s="239"/>
      <c r="J39" s="254">
        <f>F39*'Perfomance Projections Report'!$E$19</f>
        <v>2992.7178444063029</v>
      </c>
      <c r="L39" s="571"/>
      <c r="M39" s="572"/>
      <c r="N39" s="573"/>
      <c r="O39" s="568"/>
    </row>
    <row r="40" spans="2:21" ht="13.5" customHeight="1" x14ac:dyDescent="0.35">
      <c r="B40" s="266" t="s">
        <v>27</v>
      </c>
      <c r="F40" s="267">
        <f>'Perfomance Projections Report'!J14</f>
        <v>11.187796573333333</v>
      </c>
      <c r="J40" s="254">
        <f>F40*'Perfomance Projections Report'!$E$19</f>
        <v>123.06576230666667</v>
      </c>
      <c r="L40" s="571"/>
      <c r="M40" s="572"/>
      <c r="N40" s="573"/>
      <c r="O40" s="568"/>
    </row>
    <row r="41" spans="2:21" ht="13.5" customHeight="1" x14ac:dyDescent="0.35">
      <c r="B41" s="266" t="s">
        <v>17</v>
      </c>
      <c r="F41" s="267">
        <f>'Perfomance Projections Report'!J8</f>
        <v>64.309364382222228</v>
      </c>
      <c r="J41" s="254">
        <f>F41*'Perfomance Projections Report'!$E$19</f>
        <v>707.40300820444452</v>
      </c>
      <c r="L41" s="571"/>
      <c r="M41" s="572"/>
      <c r="N41" s="573"/>
      <c r="O41" s="568"/>
    </row>
    <row r="42" spans="2:21" ht="13.5" customHeight="1" x14ac:dyDescent="0.35">
      <c r="B42" s="266" t="s">
        <v>149</v>
      </c>
      <c r="F42" s="267">
        <f>'Perfomance Projections Report'!J13</f>
        <v>76.193587126666671</v>
      </c>
      <c r="J42" s="254">
        <f>F42*'Perfomance Projections Report'!$E$19</f>
        <v>838.12945839333338</v>
      </c>
      <c r="N42" s="573"/>
      <c r="O42" s="568"/>
    </row>
    <row r="43" spans="2:21" ht="13.5" customHeight="1" thickBot="1" x14ac:dyDescent="0.4">
      <c r="B43" s="268" t="s">
        <v>150</v>
      </c>
      <c r="C43" s="242"/>
      <c r="D43" s="242"/>
      <c r="E43" s="242"/>
      <c r="F43" s="269">
        <f>'Perfomance Projections Report'!J12</f>
        <v>5.6278844444444438</v>
      </c>
      <c r="G43" s="242"/>
      <c r="H43" s="242"/>
      <c r="I43" s="242"/>
      <c r="J43" s="254">
        <f>F43*'Perfomance Projections Report'!$E$19</f>
        <v>61.906728888888878</v>
      </c>
      <c r="N43" s="573"/>
      <c r="O43" s="568"/>
    </row>
    <row r="44" spans="2:21" ht="13.5" customHeight="1" thickBot="1" x14ac:dyDescent="0.4">
      <c r="B44" s="270" t="s">
        <v>151</v>
      </c>
      <c r="C44" s="242"/>
      <c r="D44" s="242"/>
      <c r="E44" s="242"/>
      <c r="F44" s="269">
        <f>SUM(F38:F43)</f>
        <v>429.3838911090578</v>
      </c>
      <c r="G44" s="242"/>
      <c r="H44" s="242"/>
      <c r="J44" s="220">
        <f>SUM(I39:J43)</f>
        <v>4723.222802199637</v>
      </c>
    </row>
    <row r="45" spans="2:21" ht="13.5" customHeight="1" thickBot="1" x14ac:dyDescent="0.4">
      <c r="B45" s="271" t="s">
        <v>152</v>
      </c>
      <c r="C45" s="272"/>
      <c r="D45" s="272"/>
      <c r="E45" s="272"/>
      <c r="F45" s="273"/>
      <c r="G45" s="272"/>
      <c r="H45" s="272"/>
      <c r="I45" s="1494">
        <f>J37+J44</f>
        <v>16442.338609298211</v>
      </c>
      <c r="J45" s="1495"/>
    </row>
    <row r="46" spans="2:21" ht="13.5" customHeight="1" x14ac:dyDescent="0.35">
      <c r="H46" s="1025"/>
      <c r="I46" s="1025"/>
    </row>
    <row r="47" spans="2:21" ht="13.5" customHeight="1" x14ac:dyDescent="0.35">
      <c r="K47" s="197"/>
      <c r="L47" s="197"/>
      <c r="M47" s="197"/>
      <c r="N47" s="197"/>
    </row>
    <row r="48" spans="2:21" ht="13.5" customHeight="1" x14ac:dyDescent="0.35">
      <c r="K48" s="197"/>
      <c r="L48" s="197"/>
      <c r="M48" s="197"/>
      <c r="N48" s="197"/>
    </row>
    <row r="49" spans="2:14" ht="13.5" customHeight="1" x14ac:dyDescent="0.35">
      <c r="K49" s="197"/>
      <c r="L49" s="197"/>
      <c r="M49" s="197"/>
      <c r="N49" s="197"/>
    </row>
    <row r="50" spans="2:14" x14ac:dyDescent="0.35">
      <c r="K50" s="197"/>
      <c r="L50" s="197"/>
      <c r="M50" s="197"/>
      <c r="N50" s="197"/>
    </row>
    <row r="51" spans="2:14" x14ac:dyDescent="0.35">
      <c r="K51" s="197"/>
      <c r="L51" s="197"/>
      <c r="M51" s="197"/>
      <c r="N51" s="197"/>
    </row>
    <row r="52" spans="2:14" x14ac:dyDescent="0.35">
      <c r="B52" s="274" t="s">
        <v>153</v>
      </c>
      <c r="E52"/>
      <c r="K52" s="197"/>
      <c r="L52" s="197"/>
      <c r="M52" s="197"/>
      <c r="N52" s="197"/>
    </row>
    <row r="53" spans="2:14" ht="15" thickBot="1" x14ac:dyDescent="0.4">
      <c r="B53" s="275" t="s">
        <v>154</v>
      </c>
      <c r="E53"/>
      <c r="K53" s="197"/>
      <c r="L53" s="197"/>
      <c r="M53" s="197"/>
      <c r="N53" s="197"/>
    </row>
    <row r="54" spans="2:14" ht="15" thickBot="1" x14ac:dyDescent="0.4">
      <c r="B54" s="276" t="s">
        <v>155</v>
      </c>
      <c r="C54" s="277">
        <v>0.83299999999999996</v>
      </c>
      <c r="E54"/>
      <c r="K54" s="197"/>
      <c r="L54" s="197"/>
      <c r="M54" s="197"/>
      <c r="N54" s="197"/>
    </row>
    <row r="55" spans="2:14" ht="15" thickBot="1" x14ac:dyDescent="0.4">
      <c r="B55" s="278" t="s">
        <v>156</v>
      </c>
      <c r="C55" s="279">
        <v>0.69399999999999995</v>
      </c>
      <c r="E55"/>
      <c r="K55" s="197"/>
      <c r="L55" s="197"/>
      <c r="M55" s="197"/>
      <c r="N55" s="197"/>
    </row>
    <row r="56" spans="2:14" x14ac:dyDescent="0.35">
      <c r="B56" s="238" t="s">
        <v>157</v>
      </c>
      <c r="C56" s="280">
        <v>1.4218905472636817E-3</v>
      </c>
      <c r="E56"/>
      <c r="K56" s="197"/>
      <c r="L56" s="197"/>
      <c r="M56" s="197"/>
      <c r="N56" s="197"/>
    </row>
    <row r="57" spans="2:14" x14ac:dyDescent="0.35">
      <c r="B57" s="281" t="s">
        <v>135</v>
      </c>
      <c r="C57" s="282">
        <v>1.6818264722606672E-2</v>
      </c>
      <c r="E57"/>
      <c r="K57" s="197"/>
      <c r="L57" s="197"/>
      <c r="M57" s="197"/>
      <c r="N57" s="197"/>
    </row>
    <row r="58" spans="2:14" x14ac:dyDescent="0.35">
      <c r="B58" s="281" t="s">
        <v>158</v>
      </c>
      <c r="C58" s="283">
        <v>1.0001953506544247E-3</v>
      </c>
      <c r="E58"/>
      <c r="K58" s="197"/>
      <c r="L58" s="197"/>
      <c r="M58" s="197"/>
      <c r="N58" s="197"/>
    </row>
    <row r="59" spans="2:14" ht="15" thickBot="1" x14ac:dyDescent="0.4">
      <c r="B59" s="284" t="s">
        <v>136</v>
      </c>
      <c r="C59" s="203">
        <v>1E-3</v>
      </c>
      <c r="E59"/>
      <c r="K59" s="197"/>
      <c r="L59" s="197"/>
      <c r="M59" s="197"/>
      <c r="N59" s="197"/>
    </row>
    <row r="60" spans="2:14" x14ac:dyDescent="0.35">
      <c r="B60" s="233" t="s">
        <v>137</v>
      </c>
      <c r="C60" s="283">
        <v>2.5264657534246576E-3</v>
      </c>
      <c r="E60"/>
      <c r="K60" s="197"/>
      <c r="L60" s="197"/>
      <c r="M60" s="197"/>
      <c r="N60" s="197"/>
    </row>
    <row r="61" spans="2:14" x14ac:dyDescent="0.35">
      <c r="B61" s="233" t="s">
        <v>159</v>
      </c>
      <c r="C61" s="283">
        <v>5.0482661744769121E-3</v>
      </c>
      <c r="E61"/>
      <c r="K61" s="197"/>
      <c r="L61" s="197"/>
      <c r="M61" s="197"/>
      <c r="N61" s="197"/>
    </row>
    <row r="62" spans="2:14" ht="18.5" x14ac:dyDescent="0.45">
      <c r="B62" s="233" t="s">
        <v>160</v>
      </c>
      <c r="C62" s="283">
        <v>1.605925169113839E-2</v>
      </c>
      <c r="E62"/>
      <c r="F62"/>
      <c r="G62"/>
      <c r="H62" s="967"/>
      <c r="I62" s="968"/>
      <c r="J62" s="968"/>
      <c r="K62" s="968"/>
      <c r="L62" s="968"/>
      <c r="M62" s="969"/>
      <c r="N62" s="197"/>
    </row>
    <row r="63" spans="2:14" ht="18.5" x14ac:dyDescent="0.45">
      <c r="B63" s="233" t="s">
        <v>161</v>
      </c>
      <c r="C63" s="283">
        <v>6.0000000000000001E-3</v>
      </c>
      <c r="E63"/>
      <c r="F63"/>
      <c r="G63"/>
      <c r="H63" s="967"/>
      <c r="I63" s="968"/>
      <c r="J63" s="968"/>
      <c r="K63" s="968"/>
      <c r="L63" s="968"/>
      <c r="M63" s="969"/>
      <c r="N63" s="197"/>
    </row>
    <row r="64" spans="2:14" ht="18.5" x14ac:dyDescent="0.45">
      <c r="B64" s="233" t="s">
        <v>162</v>
      </c>
      <c r="C64" s="283">
        <v>1.4E-2</v>
      </c>
      <c r="E64"/>
      <c r="F64"/>
      <c r="G64"/>
      <c r="H64" s="967"/>
      <c r="I64" s="970"/>
      <c r="J64" s="970"/>
      <c r="K64" s="970"/>
      <c r="L64" s="970"/>
      <c r="M64" s="969"/>
      <c r="N64" s="197"/>
    </row>
    <row r="65" spans="2:13" x14ac:dyDescent="0.35">
      <c r="B65" s="233" t="s">
        <v>163</v>
      </c>
      <c r="C65" s="283">
        <v>2.6270135554069662E-2</v>
      </c>
      <c r="E65"/>
      <c r="F65"/>
      <c r="G65"/>
      <c r="H65" s="971"/>
      <c r="I65" s="971"/>
      <c r="J65" s="971"/>
      <c r="K65" s="972"/>
      <c r="L65" s="972"/>
      <c r="M65" s="972"/>
    </row>
    <row r="66" spans="2:13" ht="15.5" x14ac:dyDescent="0.35">
      <c r="B66" s="233" t="s">
        <v>164</v>
      </c>
      <c r="C66" s="283">
        <v>1.0480000000000001E-3</v>
      </c>
      <c r="E66"/>
      <c r="F66"/>
      <c r="G66"/>
      <c r="H66" s="971"/>
      <c r="I66" s="968"/>
      <c r="J66" s="968"/>
      <c r="K66" s="968"/>
      <c r="L66" s="968"/>
      <c r="M66" s="970"/>
    </row>
    <row r="67" spans="2:13" ht="15.5" x14ac:dyDescent="0.35">
      <c r="B67" s="233" t="s">
        <v>165</v>
      </c>
      <c r="C67" s="283">
        <v>9.9989619556755077E-4</v>
      </c>
      <c r="E67"/>
      <c r="F67"/>
      <c r="G67"/>
      <c r="H67" s="971"/>
      <c r="I67" s="968"/>
      <c r="J67" s="968"/>
      <c r="K67" s="968"/>
      <c r="L67" s="968"/>
      <c r="M67" s="970"/>
    </row>
    <row r="68" spans="2:13" ht="15.5" x14ac:dyDescent="0.35">
      <c r="B68" s="233"/>
      <c r="C68" s="283"/>
      <c r="E68"/>
      <c r="F68"/>
      <c r="G68"/>
      <c r="H68" s="971"/>
      <c r="I68" s="968"/>
      <c r="J68" s="968"/>
      <c r="K68" s="968"/>
      <c r="L68" s="968"/>
      <c r="M68" s="970"/>
    </row>
    <row r="69" spans="2:13" x14ac:dyDescent="0.35">
      <c r="B69" s="233" t="s">
        <v>166</v>
      </c>
      <c r="C69" s="285">
        <v>2.4999816318283679E-3</v>
      </c>
      <c r="E69"/>
      <c r="F69"/>
      <c r="G69"/>
      <c r="H69" s="971"/>
      <c r="I69" s="971"/>
      <c r="J69" s="971"/>
      <c r="K69" s="972"/>
      <c r="L69" s="972"/>
      <c r="M69" s="972"/>
    </row>
    <row r="70" spans="2:13" x14ac:dyDescent="0.35">
      <c r="B70" s="233" t="s">
        <v>167</v>
      </c>
      <c r="C70" s="197">
        <f>1048/1000000</f>
        <v>1.0480000000000001E-3</v>
      </c>
      <c r="E70"/>
      <c r="F70"/>
      <c r="G70"/>
      <c r="H70"/>
      <c r="I70"/>
      <c r="J70"/>
      <c r="K70" s="570"/>
      <c r="L70" s="570"/>
      <c r="M70" s="570"/>
    </row>
    <row r="71" spans="2:13" x14ac:dyDescent="0.35">
      <c r="B71" s="286" t="s">
        <v>168</v>
      </c>
      <c r="E71"/>
      <c r="F71"/>
      <c r="G71"/>
      <c r="H71"/>
      <c r="I71"/>
      <c r="J71"/>
      <c r="K71" s="570"/>
      <c r="L71" s="570"/>
      <c r="M71" s="570"/>
    </row>
    <row r="72" spans="2:13" x14ac:dyDescent="0.35">
      <c r="B72" s="287" t="s">
        <v>169</v>
      </c>
    </row>
    <row r="75" spans="2:13" ht="15.5" x14ac:dyDescent="0.35">
      <c r="B75" s="1496" t="s">
        <v>170</v>
      </c>
      <c r="C75" s="1496"/>
      <c r="D75" s="1496"/>
      <c r="E75" s="1496"/>
      <c r="F75" s="1496"/>
      <c r="G75" s="1496"/>
      <c r="H75" s="1496"/>
      <c r="I75" s="1496"/>
    </row>
    <row r="76" spans="2:13" ht="43.5" x14ac:dyDescent="0.35">
      <c r="B76" s="288" t="s">
        <v>171</v>
      </c>
      <c r="C76" s="288" t="s">
        <v>172</v>
      </c>
      <c r="D76" s="288" t="s">
        <v>173</v>
      </c>
      <c r="E76" s="289" t="s">
        <v>174</v>
      </c>
      <c r="F76" s="290" t="s">
        <v>175</v>
      </c>
      <c r="G76" s="291" t="s">
        <v>176</v>
      </c>
      <c r="H76" s="291" t="s">
        <v>177</v>
      </c>
      <c r="I76" s="291" t="s">
        <v>178</v>
      </c>
    </row>
    <row r="77" spans="2:13" x14ac:dyDescent="0.35">
      <c r="B77" s="1497" t="s">
        <v>179</v>
      </c>
      <c r="C77" s="1496">
        <v>28</v>
      </c>
      <c r="D77" s="292" t="s">
        <v>180</v>
      </c>
      <c r="E77" s="293">
        <v>10105</v>
      </c>
      <c r="F77" s="1498">
        <f>E77+E78</f>
        <v>20059</v>
      </c>
      <c r="G77" s="1499">
        <v>5792</v>
      </c>
      <c r="H77" s="1499">
        <v>2162</v>
      </c>
      <c r="I77" s="1499">
        <v>12105</v>
      </c>
    </row>
    <row r="78" spans="2:13" x14ac:dyDescent="0.35">
      <c r="B78" s="1497"/>
      <c r="C78" s="1496"/>
      <c r="D78" s="292" t="s">
        <v>181</v>
      </c>
      <c r="E78" s="293">
        <v>9954</v>
      </c>
      <c r="F78" s="1498"/>
      <c r="G78" s="1499"/>
      <c r="H78" s="1499"/>
      <c r="I78" s="1499"/>
    </row>
    <row r="79" spans="2:13" x14ac:dyDescent="0.35">
      <c r="B79" s="1489"/>
      <c r="C79" s="1489"/>
      <c r="D79" s="1489"/>
      <c r="E79" s="1500" t="s">
        <v>180</v>
      </c>
      <c r="F79" s="1500"/>
      <c r="G79" s="294">
        <v>2618</v>
      </c>
      <c r="H79" s="294">
        <v>1366</v>
      </c>
      <c r="I79" s="294">
        <v>6121</v>
      </c>
    </row>
    <row r="80" spans="2:13" x14ac:dyDescent="0.35">
      <c r="B80" s="1489"/>
      <c r="C80" s="1489"/>
      <c r="D80" s="1489"/>
      <c r="E80" s="1500" t="s">
        <v>181</v>
      </c>
      <c r="F80" s="1500"/>
      <c r="G80" s="294">
        <v>3174</v>
      </c>
      <c r="H80" s="294">
        <v>796</v>
      </c>
      <c r="I80" s="294">
        <v>5984</v>
      </c>
    </row>
    <row r="81" spans="2:9" x14ac:dyDescent="0.35">
      <c r="B81" s="1489"/>
      <c r="C81" s="1489"/>
      <c r="D81" s="1489"/>
      <c r="E81" s="1489"/>
      <c r="F81" s="1489"/>
      <c r="G81" s="1489"/>
      <c r="H81" s="1489"/>
      <c r="I81" s="1489"/>
    </row>
    <row r="82" spans="2:9" ht="15.5" x14ac:dyDescent="0.35">
      <c r="B82" s="292" t="s">
        <v>182</v>
      </c>
      <c r="C82" s="295">
        <v>11</v>
      </c>
      <c r="D82" s="1497" t="s">
        <v>183</v>
      </c>
      <c r="E82" s="1497"/>
      <c r="F82" s="296">
        <f>G82+H82+I82</f>
        <v>8643</v>
      </c>
      <c r="G82" s="297">
        <v>2202</v>
      </c>
      <c r="H82" s="297">
        <v>166</v>
      </c>
      <c r="I82" s="298">
        <v>6275</v>
      </c>
    </row>
    <row r="83" spans="2:9" x14ac:dyDescent="0.35">
      <c r="B83" s="1489"/>
      <c r="C83" s="1489"/>
      <c r="D83" s="1489"/>
      <c r="E83" s="1489"/>
      <c r="F83" s="1489"/>
      <c r="G83" s="1489"/>
      <c r="H83" s="1489"/>
      <c r="I83" s="1489"/>
    </row>
    <row r="84" spans="2:9" x14ac:dyDescent="0.35">
      <c r="B84" s="1501" t="s">
        <v>184</v>
      </c>
      <c r="C84" s="1503">
        <v>11</v>
      </c>
      <c r="D84" s="292" t="s">
        <v>161</v>
      </c>
      <c r="E84" s="299">
        <v>80650</v>
      </c>
      <c r="F84" s="1506">
        <f>SUM(E84:E89)</f>
        <v>325928.06599999993</v>
      </c>
      <c r="G84" s="300">
        <v>44850</v>
      </c>
      <c r="H84" s="300"/>
      <c r="I84" s="301">
        <v>35800</v>
      </c>
    </row>
    <row r="85" spans="2:9" ht="29" x14ac:dyDescent="0.35">
      <c r="B85" s="1502"/>
      <c r="C85" s="1504"/>
      <c r="D85" s="292" t="s">
        <v>185</v>
      </c>
      <c r="E85" s="299">
        <v>64842.43</v>
      </c>
      <c r="F85" s="1507"/>
      <c r="G85" s="300">
        <v>11737.941000000001</v>
      </c>
      <c r="H85" s="300"/>
      <c r="I85" s="301">
        <v>53104.46</v>
      </c>
    </row>
    <row r="86" spans="2:9" x14ac:dyDescent="0.35">
      <c r="B86" s="1502"/>
      <c r="C86" s="1504"/>
      <c r="D86" s="292" t="s">
        <v>186</v>
      </c>
      <c r="E86" s="299">
        <v>20539.796999999999</v>
      </c>
      <c r="F86" s="1507"/>
      <c r="G86" s="300">
        <v>6806.6090000000004</v>
      </c>
      <c r="H86" s="300"/>
      <c r="I86" s="301">
        <v>13733.19</v>
      </c>
    </row>
    <row r="87" spans="2:9" x14ac:dyDescent="0.35">
      <c r="B87" s="1502"/>
      <c r="C87" s="1504"/>
      <c r="D87" s="292" t="s">
        <v>187</v>
      </c>
      <c r="E87" s="299">
        <v>41293</v>
      </c>
      <c r="F87" s="1507"/>
      <c r="G87" s="300">
        <v>21146.5</v>
      </c>
      <c r="H87" s="300"/>
      <c r="I87" s="301">
        <v>20146.5</v>
      </c>
    </row>
    <row r="88" spans="2:9" x14ac:dyDescent="0.35">
      <c r="B88" s="1502"/>
      <c r="C88" s="1504"/>
      <c r="D88" s="292" t="s">
        <v>134</v>
      </c>
      <c r="E88" s="299">
        <v>99000</v>
      </c>
      <c r="F88" s="1507"/>
      <c r="G88" s="300">
        <v>49500</v>
      </c>
      <c r="H88" s="300"/>
      <c r="I88" s="301">
        <v>49500</v>
      </c>
    </row>
    <row r="89" spans="2:9" x14ac:dyDescent="0.35">
      <c r="B89" s="1502"/>
      <c r="C89" s="1505"/>
      <c r="D89" s="292" t="s">
        <v>188</v>
      </c>
      <c r="E89" s="299">
        <v>19602.839</v>
      </c>
      <c r="F89" s="1508"/>
      <c r="G89" s="300"/>
      <c r="H89" s="300"/>
      <c r="I89" s="301">
        <v>19602.84</v>
      </c>
    </row>
    <row r="90" spans="2:9" x14ac:dyDescent="0.35">
      <c r="B90" s="1489"/>
      <c r="C90" s="1489"/>
      <c r="D90" s="1489"/>
      <c r="E90" s="1489"/>
      <c r="F90" s="1489"/>
      <c r="G90" s="1489"/>
      <c r="H90" s="1489"/>
      <c r="I90" s="1489"/>
    </row>
    <row r="91" spans="2:9" x14ac:dyDescent="0.35">
      <c r="B91" s="1497" t="s">
        <v>189</v>
      </c>
      <c r="C91" s="1496">
        <v>8</v>
      </c>
      <c r="D91" s="292" t="s">
        <v>190</v>
      </c>
      <c r="E91" s="302">
        <v>175550.14799999999</v>
      </c>
      <c r="F91" s="1509">
        <f>SUM(E91:E95)</f>
        <v>381945.02859999996</v>
      </c>
      <c r="G91" s="300">
        <v>60390.335999999996</v>
      </c>
      <c r="H91" s="300"/>
      <c r="I91" s="300">
        <v>115159.81200000001</v>
      </c>
    </row>
    <row r="92" spans="2:9" x14ac:dyDescent="0.35">
      <c r="B92" s="1497"/>
      <c r="C92" s="1496"/>
      <c r="D92" s="292" t="s">
        <v>191</v>
      </c>
      <c r="E92" s="302">
        <v>34099.179600000003</v>
      </c>
      <c r="F92" s="1509"/>
      <c r="G92" s="300">
        <v>7200</v>
      </c>
      <c r="H92" s="300"/>
      <c r="I92" s="300">
        <v>26899.795999999998</v>
      </c>
    </row>
    <row r="93" spans="2:9" x14ac:dyDescent="0.35">
      <c r="B93" s="1497"/>
      <c r="C93" s="1496"/>
      <c r="D93" s="292" t="s">
        <v>192</v>
      </c>
      <c r="E93" s="302">
        <v>101570.07399999999</v>
      </c>
      <c r="F93" s="1509"/>
      <c r="G93" s="300">
        <v>42625.076000000001</v>
      </c>
      <c r="H93" s="300"/>
      <c r="I93" s="300">
        <v>58944.998</v>
      </c>
    </row>
    <row r="94" spans="2:9" x14ac:dyDescent="0.35">
      <c r="B94" s="1497"/>
      <c r="C94" s="1496"/>
      <c r="D94" s="292" t="s">
        <v>193</v>
      </c>
      <c r="E94" s="302">
        <v>60731.936999999998</v>
      </c>
      <c r="F94" s="1509"/>
      <c r="G94" s="300">
        <v>12758.391</v>
      </c>
      <c r="H94" s="300"/>
      <c r="I94" s="300">
        <v>47973.546000000002</v>
      </c>
    </row>
    <row r="95" spans="2:9" x14ac:dyDescent="0.35">
      <c r="B95" s="1497"/>
      <c r="C95" s="1496"/>
      <c r="D95" s="292" t="s">
        <v>194</v>
      </c>
      <c r="E95" s="302">
        <v>9993.69</v>
      </c>
      <c r="F95" s="1509"/>
      <c r="G95" s="300">
        <v>2089.3000000000002</v>
      </c>
      <c r="H95" s="300"/>
      <c r="I95" s="300">
        <v>7904.3940000000002</v>
      </c>
    </row>
    <row r="99" spans="2:8" ht="54" x14ac:dyDescent="1">
      <c r="B99" s="303" t="s">
        <v>195</v>
      </c>
    </row>
    <row r="101" spans="2:8" x14ac:dyDescent="0.35">
      <c r="C101" s="197" t="s">
        <v>196</v>
      </c>
      <c r="E101" s="197" t="s">
        <v>197</v>
      </c>
    </row>
    <row r="102" spans="2:8" ht="47.5" thickBot="1" x14ac:dyDescent="0.4">
      <c r="B102" s="304" t="s">
        <v>128</v>
      </c>
      <c r="C102" s="305" t="s">
        <v>198</v>
      </c>
      <c r="D102" s="306" t="s">
        <v>199</v>
      </c>
      <c r="E102" s="307" t="s">
        <v>200</v>
      </c>
      <c r="F102" s="308">
        <v>20</v>
      </c>
      <c r="G102" s="308">
        <v>40</v>
      </c>
      <c r="H102" s="309" t="s">
        <v>201</v>
      </c>
    </row>
    <row r="103" spans="2:8" ht="23.5" x14ac:dyDescent="0.35">
      <c r="B103" s="310" t="s">
        <v>202</v>
      </c>
      <c r="C103" s="311">
        <v>16</v>
      </c>
      <c r="D103" s="312">
        <v>17528</v>
      </c>
      <c r="E103" s="311">
        <v>20</v>
      </c>
      <c r="F103" s="313"/>
      <c r="G103" s="314"/>
      <c r="H103" s="315">
        <v>16579</v>
      </c>
    </row>
    <row r="104" spans="2:8" ht="47" x14ac:dyDescent="0.35">
      <c r="B104" s="316" t="s">
        <v>183</v>
      </c>
      <c r="C104" s="317">
        <v>2</v>
      </c>
      <c r="D104" s="318">
        <v>2721</v>
      </c>
      <c r="E104" s="317">
        <v>8</v>
      </c>
      <c r="F104" s="1510">
        <v>4949</v>
      </c>
      <c r="G104" s="1511"/>
      <c r="H104" s="1512"/>
    </row>
    <row r="105" spans="2:8" ht="23.25" customHeight="1" x14ac:dyDescent="0.35">
      <c r="B105" s="316" t="s">
        <v>203</v>
      </c>
      <c r="C105" s="317">
        <v>3</v>
      </c>
      <c r="D105" s="318">
        <v>97197</v>
      </c>
      <c r="E105" s="317">
        <v>11</v>
      </c>
      <c r="F105" s="1510">
        <v>336989</v>
      </c>
      <c r="G105" s="1511"/>
      <c r="H105" s="1512"/>
    </row>
    <row r="106" spans="2:8" ht="23.25" customHeight="1" x14ac:dyDescent="0.35">
      <c r="B106" s="319" t="s">
        <v>204</v>
      </c>
      <c r="C106" s="320">
        <v>1</v>
      </c>
      <c r="D106" s="321">
        <v>30199</v>
      </c>
      <c r="E106" s="320"/>
      <c r="F106" s="322"/>
      <c r="G106" s="323"/>
      <c r="H106" s="324"/>
    </row>
    <row r="107" spans="2:8" ht="24" thickBot="1" x14ac:dyDescent="0.4">
      <c r="B107" s="316" t="s">
        <v>189</v>
      </c>
      <c r="C107" s="317">
        <v>6</v>
      </c>
      <c r="D107" s="318">
        <v>227630</v>
      </c>
      <c r="E107" s="325">
        <v>6</v>
      </c>
      <c r="F107" s="1513">
        <v>201533</v>
      </c>
      <c r="G107" s="1514"/>
      <c r="H107" s="1515"/>
    </row>
    <row r="108" spans="2:8" ht="24" thickBot="1" x14ac:dyDescent="0.4">
      <c r="B108" s="319" t="s">
        <v>205</v>
      </c>
      <c r="C108" s="320">
        <v>1</v>
      </c>
      <c r="D108" s="321">
        <v>3125</v>
      </c>
      <c r="E108" s="326"/>
      <c r="F108" s="327"/>
      <c r="G108" s="328"/>
      <c r="H108" s="329"/>
    </row>
    <row r="109" spans="2:8" ht="24" thickBot="1" x14ac:dyDescent="0.4">
      <c r="B109" s="330" t="s">
        <v>79</v>
      </c>
      <c r="C109" s="331">
        <f>SUM(C103:C108)</f>
        <v>29</v>
      </c>
      <c r="D109" s="332"/>
      <c r="E109" s="331">
        <v>45</v>
      </c>
      <c r="F109" s="1516"/>
      <c r="G109" s="1517"/>
      <c r="H109" s="1518"/>
    </row>
    <row r="112" spans="2:8" ht="15.5" x14ac:dyDescent="0.35">
      <c r="B112" s="333">
        <v>28100</v>
      </c>
      <c r="C112" s="334">
        <v>0</v>
      </c>
      <c r="D112" s="333"/>
      <c r="E112" s="335" t="s">
        <v>206</v>
      </c>
      <c r="F112" s="336" t="s">
        <v>207</v>
      </c>
    </row>
    <row r="113" spans="2:10" ht="15.5" x14ac:dyDescent="0.35">
      <c r="B113" s="333">
        <v>49505</v>
      </c>
      <c r="C113" s="334">
        <v>0</v>
      </c>
      <c r="D113" s="333"/>
      <c r="E113" s="335" t="s">
        <v>208</v>
      </c>
      <c r="F113" s="336" t="s">
        <v>209</v>
      </c>
    </row>
    <row r="114" spans="2:10" ht="15.5" x14ac:dyDescent="0.35">
      <c r="B114" s="333">
        <v>19592</v>
      </c>
      <c r="C114" s="334">
        <v>0</v>
      </c>
      <c r="D114" s="333"/>
      <c r="E114" s="335" t="s">
        <v>210</v>
      </c>
      <c r="F114" s="336" t="s">
        <v>211</v>
      </c>
    </row>
    <row r="115" spans="2:10" x14ac:dyDescent="0.35">
      <c r="B115" s="337">
        <f>SUM(B112:B114)</f>
        <v>97197</v>
      </c>
    </row>
    <row r="117" spans="2:10" ht="15" x14ac:dyDescent="0.35">
      <c r="B117" s="338" t="s">
        <v>212</v>
      </c>
      <c r="C117" s="338" t="s">
        <v>213</v>
      </c>
      <c r="D117" s="338" t="s">
        <v>214</v>
      </c>
      <c r="E117" s="338" t="s">
        <v>215</v>
      </c>
      <c r="F117" s="338" t="s">
        <v>216</v>
      </c>
      <c r="G117" s="338" t="s">
        <v>217</v>
      </c>
      <c r="H117" s="338"/>
      <c r="I117" s="339" t="s">
        <v>218</v>
      </c>
      <c r="J117" s="340" t="s">
        <v>219</v>
      </c>
    </row>
    <row r="118" spans="2:10" ht="15.5" x14ac:dyDescent="0.35">
      <c r="B118" s="341" t="s">
        <v>220</v>
      </c>
      <c r="C118" s="342">
        <v>100</v>
      </c>
      <c r="D118" s="343">
        <v>6.5</v>
      </c>
      <c r="E118" s="344" t="s">
        <v>221</v>
      </c>
      <c r="F118" s="333">
        <v>1150</v>
      </c>
      <c r="G118" s="334">
        <v>0</v>
      </c>
      <c r="H118" s="333"/>
      <c r="I118" s="335" t="s">
        <v>222</v>
      </c>
      <c r="J118" s="336" t="s">
        <v>223</v>
      </c>
    </row>
    <row r="119" spans="2:10" ht="15.5" x14ac:dyDescent="0.35">
      <c r="B119" s="341" t="s">
        <v>220</v>
      </c>
      <c r="C119" s="342">
        <v>183</v>
      </c>
      <c r="D119" s="343">
        <v>9.75</v>
      </c>
      <c r="E119" s="344" t="s">
        <v>224</v>
      </c>
      <c r="F119" s="333">
        <v>22441</v>
      </c>
      <c r="G119" s="334">
        <v>0</v>
      </c>
      <c r="H119" s="333"/>
      <c r="I119" s="335" t="s">
        <v>225</v>
      </c>
      <c r="J119" s="336" t="s">
        <v>226</v>
      </c>
    </row>
    <row r="120" spans="2:10" ht="15.5" x14ac:dyDescent="0.35">
      <c r="B120" s="341" t="s">
        <v>227</v>
      </c>
      <c r="C120" s="342">
        <v>182</v>
      </c>
      <c r="D120" s="343">
        <v>8.6999999999999993</v>
      </c>
      <c r="E120" s="344" t="s">
        <v>224</v>
      </c>
      <c r="F120" s="333">
        <v>6203</v>
      </c>
      <c r="G120" s="334">
        <v>0</v>
      </c>
      <c r="H120" s="333"/>
      <c r="I120" s="335" t="s">
        <v>228</v>
      </c>
      <c r="J120" s="336" t="s">
        <v>229</v>
      </c>
    </row>
    <row r="121" spans="2:10" ht="15.5" x14ac:dyDescent="0.35">
      <c r="B121" s="341" t="s">
        <v>230</v>
      </c>
      <c r="C121" s="342">
        <v>250</v>
      </c>
      <c r="D121" s="343">
        <v>13.25</v>
      </c>
      <c r="E121" s="344" t="s">
        <v>224</v>
      </c>
      <c r="F121" s="333">
        <v>91071</v>
      </c>
      <c r="G121" s="334">
        <v>0</v>
      </c>
      <c r="H121" s="333"/>
      <c r="I121" s="335" t="s">
        <v>228</v>
      </c>
      <c r="J121" s="336" t="s">
        <v>231</v>
      </c>
    </row>
    <row r="122" spans="2:10" ht="15.5" x14ac:dyDescent="0.35">
      <c r="B122" s="341" t="s">
        <v>232</v>
      </c>
      <c r="C122" s="342">
        <v>249</v>
      </c>
      <c r="D122" s="343">
        <v>12.6</v>
      </c>
      <c r="E122" s="344" t="s">
        <v>224</v>
      </c>
      <c r="F122" s="333">
        <v>85215</v>
      </c>
      <c r="G122" s="334">
        <v>0</v>
      </c>
      <c r="H122" s="333"/>
      <c r="I122" s="335" t="s">
        <v>233</v>
      </c>
      <c r="J122" s="336" t="s">
        <v>234</v>
      </c>
    </row>
    <row r="123" spans="2:10" ht="15.5" x14ac:dyDescent="0.35">
      <c r="B123" s="341" t="s">
        <v>235</v>
      </c>
      <c r="C123" s="342">
        <v>177</v>
      </c>
      <c r="D123" s="343">
        <v>10</v>
      </c>
      <c r="E123" s="333" t="s">
        <v>13</v>
      </c>
      <c r="F123" s="345">
        <v>30199</v>
      </c>
      <c r="G123" s="346">
        <v>0</v>
      </c>
      <c r="H123" s="345"/>
      <c r="I123" s="347" t="s">
        <v>210</v>
      </c>
      <c r="J123" s="348" t="s">
        <v>236</v>
      </c>
    </row>
    <row r="124" spans="2:10" ht="15.5" x14ac:dyDescent="0.35">
      <c r="B124" s="349" t="s">
        <v>235</v>
      </c>
      <c r="C124" s="350">
        <v>94</v>
      </c>
      <c r="D124" s="351">
        <v>9.6</v>
      </c>
      <c r="E124" s="352" t="s">
        <v>221</v>
      </c>
      <c r="F124" s="352">
        <v>3125</v>
      </c>
      <c r="G124" s="353">
        <v>0</v>
      </c>
      <c r="H124" s="352"/>
      <c r="I124" s="354" t="s">
        <v>206</v>
      </c>
      <c r="J124" s="355" t="s">
        <v>237</v>
      </c>
    </row>
    <row r="125" spans="2:10" ht="15.5" x14ac:dyDescent="0.35">
      <c r="B125" s="341" t="s">
        <v>238</v>
      </c>
      <c r="C125" s="342">
        <v>183</v>
      </c>
      <c r="D125" s="343">
        <v>11</v>
      </c>
      <c r="E125" s="333" t="s">
        <v>13</v>
      </c>
      <c r="F125" s="333">
        <v>21550</v>
      </c>
      <c r="G125" s="334">
        <v>0</v>
      </c>
      <c r="H125" s="333"/>
      <c r="I125" s="335" t="s">
        <v>239</v>
      </c>
      <c r="J125" s="336" t="s">
        <v>240</v>
      </c>
    </row>
    <row r="131" spans="2:10" ht="15" thickBot="1" x14ac:dyDescent="0.4"/>
    <row r="132" spans="2:10" ht="21.5" thickBot="1" x14ac:dyDescent="0.55000000000000004">
      <c r="B132" s="1519" t="s">
        <v>241</v>
      </c>
      <c r="C132" s="1520"/>
      <c r="D132" s="1520"/>
      <c r="E132" s="1521"/>
    </row>
    <row r="133" spans="2:10" ht="31.5" thickBot="1" x14ac:dyDescent="0.4">
      <c r="B133" s="356" t="s">
        <v>242</v>
      </c>
      <c r="C133" s="357">
        <v>44378</v>
      </c>
      <c r="D133" s="357">
        <v>44409</v>
      </c>
      <c r="E133" s="358" t="s">
        <v>243</v>
      </c>
      <c r="F133"/>
      <c r="G133"/>
      <c r="H133"/>
      <c r="I133"/>
      <c r="J133"/>
    </row>
    <row r="134" spans="2:10" ht="15.5" x14ac:dyDescent="0.35">
      <c r="B134" s="359" t="s">
        <v>244</v>
      </c>
      <c r="C134" s="360">
        <v>2778</v>
      </c>
      <c r="D134" s="360">
        <v>2431</v>
      </c>
      <c r="E134" s="361">
        <f>D134/C134-1</f>
        <v>-0.12491000719942402</v>
      </c>
      <c r="F134"/>
      <c r="G134"/>
      <c r="H134"/>
      <c r="I134"/>
      <c r="J134"/>
    </row>
    <row r="135" spans="2:10" ht="15.5" x14ac:dyDescent="0.35">
      <c r="B135" s="359" t="s">
        <v>245</v>
      </c>
      <c r="C135" s="360">
        <v>365</v>
      </c>
      <c r="D135" s="360">
        <v>451</v>
      </c>
      <c r="E135" s="361">
        <f>D135/C135-1</f>
        <v>0.2356164383561643</v>
      </c>
      <c r="F135"/>
      <c r="G135"/>
      <c r="H135"/>
      <c r="I135"/>
      <c r="J135"/>
    </row>
    <row r="136" spans="2:10" ht="15.5" x14ac:dyDescent="0.35">
      <c r="B136" s="359" t="s">
        <v>246</v>
      </c>
      <c r="C136" s="360">
        <v>691</v>
      </c>
      <c r="D136" s="360">
        <v>606</v>
      </c>
      <c r="E136" s="361">
        <f>D136/C136-1</f>
        <v>-0.12301013024602026</v>
      </c>
      <c r="F136"/>
      <c r="G136"/>
      <c r="H136"/>
      <c r="I136"/>
      <c r="J136"/>
    </row>
    <row r="137" spans="2:10" ht="16" thickBot="1" x14ac:dyDescent="0.4">
      <c r="B137" s="359" t="s">
        <v>247</v>
      </c>
      <c r="C137" s="360">
        <v>275</v>
      </c>
      <c r="D137" s="360">
        <v>341</v>
      </c>
      <c r="E137" s="361">
        <f>D137/C137-1</f>
        <v>0.24</v>
      </c>
      <c r="F137"/>
      <c r="G137"/>
      <c r="H137"/>
      <c r="I137"/>
      <c r="J137"/>
    </row>
    <row r="138" spans="2:10" ht="16" thickBot="1" x14ac:dyDescent="0.4">
      <c r="B138" s="362" t="s">
        <v>248</v>
      </c>
      <c r="C138" s="363">
        <v>4109</v>
      </c>
      <c r="D138" s="363">
        <v>3829</v>
      </c>
      <c r="E138" s="364">
        <f>D138/C138-1</f>
        <v>-6.8143100511073307E-2</v>
      </c>
      <c r="F138"/>
      <c r="G138"/>
      <c r="H138"/>
      <c r="I138"/>
      <c r="J138"/>
    </row>
    <row r="139" spans="2:10" x14ac:dyDescent="0.35">
      <c r="F139"/>
      <c r="G139"/>
      <c r="H139"/>
      <c r="I139"/>
      <c r="J139"/>
    </row>
    <row r="140" spans="2:10" x14ac:dyDescent="0.35">
      <c r="F140"/>
      <c r="G140"/>
      <c r="H140"/>
      <c r="I140"/>
      <c r="J140"/>
    </row>
    <row r="141" spans="2:10" x14ac:dyDescent="0.35">
      <c r="F141"/>
      <c r="G141"/>
      <c r="H141"/>
      <c r="I141"/>
      <c r="J141"/>
    </row>
    <row r="143" spans="2:10" x14ac:dyDescent="0.35">
      <c r="D143" s="197" t="s">
        <v>249</v>
      </c>
      <c r="E143" s="197" t="s">
        <v>250</v>
      </c>
    </row>
    <row r="144" spans="2:10" ht="18.5" x14ac:dyDescent="0.35">
      <c r="B144" s="365" t="s">
        <v>135</v>
      </c>
      <c r="C144" s="197">
        <v>72</v>
      </c>
    </row>
    <row r="145" spans="2:3" ht="18.5" x14ac:dyDescent="0.35">
      <c r="B145" s="365" t="s">
        <v>138</v>
      </c>
      <c r="C145" s="197">
        <v>31</v>
      </c>
    </row>
    <row r="146" spans="2:3" ht="18.5" x14ac:dyDescent="0.35">
      <c r="B146" s="365" t="s">
        <v>134</v>
      </c>
      <c r="C146" s="197">
        <v>28</v>
      </c>
    </row>
    <row r="147" spans="2:3" ht="18.5" x14ac:dyDescent="0.35">
      <c r="B147" s="365" t="s">
        <v>137</v>
      </c>
      <c r="C147" s="197">
        <v>25</v>
      </c>
    </row>
    <row r="148" spans="2:3" ht="18.5" x14ac:dyDescent="0.35">
      <c r="B148" s="365" t="s">
        <v>251</v>
      </c>
      <c r="C148" s="197">
        <v>31</v>
      </c>
    </row>
    <row r="149" spans="2:3" ht="18.5" x14ac:dyDescent="0.35">
      <c r="B149" s="365" t="s">
        <v>252</v>
      </c>
      <c r="C149" s="197">
        <v>25</v>
      </c>
    </row>
    <row r="150" spans="2:3" ht="18.5" x14ac:dyDescent="0.35">
      <c r="B150" s="365" t="s">
        <v>253</v>
      </c>
      <c r="C150" s="197">
        <v>10</v>
      </c>
    </row>
    <row r="151" spans="2:3" ht="18.5" x14ac:dyDescent="0.35">
      <c r="B151" s="365" t="s">
        <v>254</v>
      </c>
      <c r="C151" s="197">
        <v>48</v>
      </c>
    </row>
    <row r="152" spans="2:3" ht="18.5" x14ac:dyDescent="0.35">
      <c r="B152" s="365" t="s">
        <v>255</v>
      </c>
      <c r="C152" s="197" t="s">
        <v>256</v>
      </c>
    </row>
    <row r="153" spans="2:3" ht="18.5" x14ac:dyDescent="0.35">
      <c r="B153" s="365" t="s">
        <v>257</v>
      </c>
      <c r="C153" s="197">
        <v>10</v>
      </c>
    </row>
    <row r="154" spans="2:3" ht="18.5" x14ac:dyDescent="0.35">
      <c r="B154" s="365" t="s">
        <v>136</v>
      </c>
      <c r="C154" s="197">
        <v>71</v>
      </c>
    </row>
    <row r="155" spans="2:3" ht="18.5" x14ac:dyDescent="0.35">
      <c r="B155" s="365" t="s">
        <v>258</v>
      </c>
    </row>
    <row r="156" spans="2:3" ht="18.5" x14ac:dyDescent="0.35">
      <c r="B156" s="366" t="s">
        <v>259</v>
      </c>
    </row>
    <row r="161" spans="2:4" x14ac:dyDescent="0.35">
      <c r="B161" s="367">
        <v>269</v>
      </c>
      <c r="C161" s="367">
        <v>405</v>
      </c>
      <c r="D161" s="367">
        <v>1326</v>
      </c>
    </row>
    <row r="162" spans="2:4" x14ac:dyDescent="0.35">
      <c r="B162" s="367">
        <v>163</v>
      </c>
      <c r="C162" s="367">
        <v>257</v>
      </c>
      <c r="D162" s="367">
        <v>692</v>
      </c>
    </row>
    <row r="163" spans="2:4" x14ac:dyDescent="0.35">
      <c r="B163" s="367">
        <v>26</v>
      </c>
      <c r="C163" s="367">
        <v>142</v>
      </c>
      <c r="D163" s="367">
        <v>672</v>
      </c>
    </row>
    <row r="164" spans="2:4" x14ac:dyDescent="0.35">
      <c r="B164" s="367">
        <v>306</v>
      </c>
      <c r="C164" s="367">
        <v>239</v>
      </c>
      <c r="D164" s="367">
        <v>1400</v>
      </c>
    </row>
    <row r="165" spans="2:4" x14ac:dyDescent="0.35">
      <c r="B165" s="367">
        <v>1090</v>
      </c>
      <c r="C165" s="367">
        <v>1124</v>
      </c>
      <c r="D165" s="367">
        <v>3246</v>
      </c>
    </row>
  </sheetData>
  <mergeCells count="34">
    <mergeCell ref="F104:H104"/>
    <mergeCell ref="F105:H105"/>
    <mergeCell ref="F107:H107"/>
    <mergeCell ref="F109:H109"/>
    <mergeCell ref="B132:E132"/>
    <mergeCell ref="B84:B89"/>
    <mergeCell ref="C84:C89"/>
    <mergeCell ref="F84:F89"/>
    <mergeCell ref="B90:I90"/>
    <mergeCell ref="B91:B95"/>
    <mergeCell ref="C91:C95"/>
    <mergeCell ref="F91:F95"/>
    <mergeCell ref="B83:I83"/>
    <mergeCell ref="B37:C37"/>
    <mergeCell ref="I38:J38"/>
    <mergeCell ref="I45:J45"/>
    <mergeCell ref="B75:I75"/>
    <mergeCell ref="B77:B78"/>
    <mergeCell ref="C77:C78"/>
    <mergeCell ref="F77:F78"/>
    <mergeCell ref="G77:G78"/>
    <mergeCell ref="H77:H78"/>
    <mergeCell ref="I77:I78"/>
    <mergeCell ref="B79:D80"/>
    <mergeCell ref="E79:F79"/>
    <mergeCell ref="E80:F80"/>
    <mergeCell ref="B81:I81"/>
    <mergeCell ref="D82:E82"/>
    <mergeCell ref="B19:I19"/>
    <mergeCell ref="B2:J2"/>
    <mergeCell ref="B3:J3"/>
    <mergeCell ref="J12:J13"/>
    <mergeCell ref="I16:I17"/>
    <mergeCell ref="J16:J17"/>
  </mergeCells>
  <pageMargins left="0.70866141732283472" right="0.70866141732283472" top="0.74803149606299213" bottom="0.74803149606299213" header="0.31496062992125984" footer="0.31496062992125984"/>
  <pageSetup scale="79"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73"/>
  <sheetViews>
    <sheetView showGridLines="0" zoomScale="140" zoomScaleNormal="140" workbookViewId="0">
      <selection activeCell="C17" sqref="C17"/>
    </sheetView>
  </sheetViews>
  <sheetFormatPr defaultColWidth="9.33203125" defaultRowHeight="15.5" x14ac:dyDescent="0.3"/>
  <cols>
    <col min="1" max="1" width="3.33203125" style="14" customWidth="1"/>
    <col min="2" max="2" width="20.109375" style="14" customWidth="1"/>
    <col min="3" max="3" width="15" style="14" customWidth="1"/>
    <col min="4" max="4" width="14" style="14" bestFit="1" customWidth="1"/>
    <col min="5" max="5" width="11.33203125" style="14" customWidth="1"/>
    <col min="6" max="6" width="10.109375" style="14" hidden="1" customWidth="1"/>
    <col min="7" max="7" width="9.33203125" style="14" customWidth="1"/>
    <col min="8" max="8" width="10.88671875" style="14" customWidth="1"/>
    <col min="9" max="9" width="10.33203125" style="14" bestFit="1" customWidth="1"/>
    <col min="10" max="10" width="13.44140625" style="14" bestFit="1" customWidth="1"/>
    <col min="11" max="11" width="12.44140625" style="14" hidden="1" customWidth="1"/>
    <col min="12" max="12" width="11" style="14" bestFit="1" customWidth="1"/>
    <col min="13" max="13" width="14" style="15" customWidth="1"/>
    <col min="14" max="14" width="14" style="14" customWidth="1"/>
    <col min="15" max="15" width="12.109375" style="14" hidden="1" customWidth="1"/>
    <col min="16" max="16" width="12.109375" style="14" bestFit="1" customWidth="1"/>
    <col min="17" max="17" width="12.6640625" style="14" hidden="1" customWidth="1"/>
    <col min="18" max="18" width="9.88671875" style="14" customWidth="1"/>
    <col min="19" max="20" width="10.44140625" style="14" hidden="1" customWidth="1"/>
    <col min="21" max="21" width="10.109375" style="14" hidden="1" customWidth="1"/>
    <col min="22" max="22" width="11.109375" style="14" customWidth="1"/>
    <col min="23" max="23" width="14.6640625" style="14" hidden="1" customWidth="1"/>
    <col min="24" max="24" width="12.88671875" style="14" hidden="1" customWidth="1"/>
    <col min="25" max="25" width="12.6640625" style="14" hidden="1" customWidth="1"/>
    <col min="26" max="26" width="11.88671875" style="14" hidden="1" customWidth="1"/>
    <col min="27" max="27" width="9.33203125" style="14" hidden="1" customWidth="1"/>
    <col min="28" max="28" width="13" style="14" hidden="1" customWidth="1"/>
    <col min="29" max="29" width="9" style="14" hidden="1" customWidth="1"/>
    <col min="30" max="30" width="12.88671875" style="14" hidden="1" customWidth="1"/>
    <col min="31" max="31" width="20.88671875" style="14" customWidth="1"/>
    <col min="32" max="32" width="18.6640625" style="14" customWidth="1"/>
    <col min="33" max="33" width="9.33203125" style="674" customWidth="1"/>
    <col min="34" max="16384" width="9.33203125" style="14"/>
  </cols>
  <sheetData>
    <row r="1" spans="1:33" s="1" customFormat="1" ht="16" thickBot="1" x14ac:dyDescent="0.35">
      <c r="B1" s="2"/>
      <c r="C1" s="2"/>
      <c r="D1" s="3"/>
      <c r="E1" s="2"/>
      <c r="F1" s="2"/>
      <c r="G1" s="2"/>
      <c r="H1" s="2"/>
      <c r="I1" s="2"/>
      <c r="J1" s="2"/>
      <c r="K1" s="2"/>
      <c r="L1" s="2"/>
      <c r="M1" s="4"/>
      <c r="N1" s="2"/>
      <c r="O1" s="2"/>
      <c r="P1" s="2"/>
      <c r="Q1" s="2"/>
      <c r="R1" s="2"/>
      <c r="S1" s="2"/>
      <c r="T1" s="2"/>
      <c r="U1" s="2"/>
      <c r="V1" s="2"/>
      <c r="W1" s="2"/>
      <c r="X1" s="2"/>
      <c r="Y1" s="2"/>
      <c r="Z1" s="2"/>
      <c r="AA1" s="2"/>
      <c r="AB1" s="2"/>
      <c r="AC1" s="2"/>
      <c r="AD1" s="2"/>
      <c r="AE1" s="2"/>
      <c r="AF1" s="2"/>
      <c r="AG1" s="674"/>
    </row>
    <row r="2" spans="1:33" s="1" customFormat="1" ht="16" thickBot="1" x14ac:dyDescent="0.35">
      <c r="B2" s="1444" t="s">
        <v>426</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6"/>
      <c r="AF2" s="1094"/>
      <c r="AG2" s="674"/>
    </row>
    <row r="3" spans="1:33" s="1141" customFormat="1" ht="66" customHeight="1" thickBot="1" x14ac:dyDescent="0.35">
      <c r="B3" s="1142" t="s">
        <v>0</v>
      </c>
      <c r="C3" s="1143" t="s">
        <v>423</v>
      </c>
      <c r="D3" s="1144" t="s">
        <v>391</v>
      </c>
      <c r="E3" s="1137" t="s">
        <v>1</v>
      </c>
      <c r="F3" s="1139" t="s">
        <v>407</v>
      </c>
      <c r="G3" s="1145" t="s">
        <v>2</v>
      </c>
      <c r="H3" s="1146" t="s">
        <v>3</v>
      </c>
      <c r="I3" s="1130" t="s">
        <v>4</v>
      </c>
      <c r="J3" s="1147" t="s">
        <v>478</v>
      </c>
      <c r="K3" s="1131" t="s">
        <v>445</v>
      </c>
      <c r="L3" s="1145" t="s">
        <v>5</v>
      </c>
      <c r="M3" s="1132" t="s">
        <v>408</v>
      </c>
      <c r="N3" s="1133" t="s">
        <v>381</v>
      </c>
      <c r="O3" s="1134" t="s">
        <v>409</v>
      </c>
      <c r="P3" s="1134" t="s">
        <v>410</v>
      </c>
      <c r="Q3" s="1134" t="s">
        <v>411</v>
      </c>
      <c r="R3" s="1134" t="s">
        <v>382</v>
      </c>
      <c r="S3" s="1135" t="s">
        <v>383</v>
      </c>
      <c r="T3" s="1136" t="s">
        <v>384</v>
      </c>
      <c r="U3" s="1137" t="s">
        <v>385</v>
      </c>
      <c r="V3" s="1131" t="s">
        <v>387</v>
      </c>
      <c r="W3" s="1138" t="s">
        <v>440</v>
      </c>
      <c r="X3" s="1145" t="s">
        <v>441</v>
      </c>
      <c r="Y3" s="1139" t="s">
        <v>386</v>
      </c>
      <c r="Z3" s="1139" t="s">
        <v>389</v>
      </c>
      <c r="AA3" s="1139" t="s">
        <v>388</v>
      </c>
      <c r="AB3" s="1140" t="s">
        <v>6</v>
      </c>
      <c r="AC3" s="1139" t="s">
        <v>2</v>
      </c>
      <c r="AD3" s="1139" t="s">
        <v>7</v>
      </c>
      <c r="AE3" s="1148" t="s">
        <v>8</v>
      </c>
      <c r="AF3" s="1149" t="s">
        <v>9</v>
      </c>
      <c r="AG3" s="1150"/>
    </row>
    <row r="4" spans="1:33" s="1" customFormat="1" ht="16" thickBot="1" x14ac:dyDescent="0.35">
      <c r="B4" s="501" t="s">
        <v>10</v>
      </c>
      <c r="C4" s="687">
        <f>FINANCE!J80/1000000</f>
        <v>7507.9660720000002</v>
      </c>
      <c r="D4" s="943">
        <f>I4*$C$17</f>
        <v>26338.346115011082</v>
      </c>
      <c r="E4" s="1017">
        <f>C4/D4</f>
        <v>0.28505837227649483</v>
      </c>
      <c r="F4" s="723">
        <f>(C4-D4)/D4</f>
        <v>-0.71494162772350522</v>
      </c>
      <c r="G4" s="947">
        <f>C4-D4</f>
        <v>-18830.380043011082</v>
      </c>
      <c r="H4" s="907">
        <f>C4/C17</f>
        <v>341.27118509090911</v>
      </c>
      <c r="I4" s="901">
        <f>J4/$C$20</f>
        <v>1197.1975506823219</v>
      </c>
      <c r="J4" s="991">
        <v>26338.346115011082</v>
      </c>
      <c r="K4" s="976">
        <f>FINANCE!B181</f>
        <v>9298.9490810000007</v>
      </c>
      <c r="L4" s="918">
        <f>C4/K4-1</f>
        <v>-0.19260058243134281</v>
      </c>
      <c r="M4" s="1204">
        <v>11000</v>
      </c>
      <c r="N4" s="706">
        <f>M4+C4</f>
        <v>18507.966071999999</v>
      </c>
      <c r="O4" s="933">
        <f>N4-J4</f>
        <v>-7830.3800430110823</v>
      </c>
      <c r="P4" s="933">
        <f>C4-J4</f>
        <v>-18830.380043011082</v>
      </c>
      <c r="Q4" s="983" t="e">
        <f>P4/$C$18</f>
        <v>#DIV/0!</v>
      </c>
      <c r="R4" s="1017">
        <f>N4/J4</f>
        <v>0.70270038943150293</v>
      </c>
      <c r="S4" s="899">
        <f>C4+'year to date'!X9</f>
        <v>175309.28143200002</v>
      </c>
      <c r="T4" s="900">
        <f>D4+'year to date'!Y9</f>
        <v>197235.16116737481</v>
      </c>
      <c r="U4" s="891">
        <f>S4-T4</f>
        <v>-21925.879735374794</v>
      </c>
      <c r="V4" s="1019">
        <f>S4/T4</f>
        <v>0.88883381844493548</v>
      </c>
      <c r="W4" s="706"/>
      <c r="X4" s="918">
        <f>(S4-T4)/T4</f>
        <v>-0.1111661815550645</v>
      </c>
      <c r="Y4" s="715">
        <f t="shared" ref="Y4:Y15" si="0">S4+M4</f>
        <v>186309.28143200002</v>
      </c>
      <c r="Z4" s="732">
        <f>'year to date'!D9+J4</f>
        <v>57846.94186191108</v>
      </c>
      <c r="AA4" s="731">
        <f t="shared" ref="AA4:AA14" si="1">Y4/Z4</f>
        <v>3.2207282776805539</v>
      </c>
      <c r="AB4" s="496">
        <v>24881.570485</v>
      </c>
      <c r="AC4" s="495">
        <f>AB4-J4</f>
        <v>-1456.7756300110814</v>
      </c>
      <c r="AD4" s="497">
        <f t="shared" ref="AD4:AD15" si="2">AB4/J4</f>
        <v>0.94468993521271949</v>
      </c>
      <c r="AE4" s="677" t="s">
        <v>11</v>
      </c>
      <c r="AF4" s="1522" t="s">
        <v>12</v>
      </c>
      <c r="AG4" s="674">
        <v>28129.346946000001</v>
      </c>
    </row>
    <row r="5" spans="1:33" s="1" customFormat="1" x14ac:dyDescent="0.3">
      <c r="B5" s="502" t="s">
        <v>13</v>
      </c>
      <c r="C5" s="928">
        <v>12742.290846</v>
      </c>
      <c r="D5" s="944">
        <f>I5*$C$17</f>
        <v>15101.17648254805</v>
      </c>
      <c r="E5" s="1014">
        <f>C5/D5</f>
        <v>0.84379457856981288</v>
      </c>
      <c r="F5" s="724">
        <f t="shared" ref="F5:F15" si="3">(C5-D5)/D5</f>
        <v>-0.15620542143018717</v>
      </c>
      <c r="G5" s="948">
        <f>C5-D5</f>
        <v>-2358.8856365480497</v>
      </c>
      <c r="H5" s="1202">
        <f>C5/C17</f>
        <v>579.1950384545454</v>
      </c>
      <c r="I5" s="902">
        <f>J5/$C$20</f>
        <v>686.41711284309315</v>
      </c>
      <c r="J5" s="992">
        <v>15101.17648254805</v>
      </c>
      <c r="K5" s="984">
        <f>FINANCE!G190</f>
        <v>4266.9788410000001</v>
      </c>
      <c r="L5" s="919">
        <f t="shared" ref="L5:L15" si="4">C5/K5-1</f>
        <v>1.9862559250501799</v>
      </c>
      <c r="M5" s="981">
        <f t="shared" ref="M5:M14" si="5">N5-C5</f>
        <v>957.70915400000013</v>
      </c>
      <c r="N5" s="1065">
        <v>13700</v>
      </c>
      <c r="O5" s="982">
        <f t="shared" ref="O5:O14" si="6">N5-J5</f>
        <v>-1401.1764825480495</v>
      </c>
      <c r="P5" s="1197">
        <f t="shared" ref="P5:P14" si="7">C5-J5</f>
        <v>-2358.8856365480497</v>
      </c>
      <c r="Q5" s="973" t="e">
        <f t="shared" ref="Q5:Q15" si="8">P5/$C$18</f>
        <v>#DIV/0!</v>
      </c>
      <c r="R5" s="1011">
        <f t="shared" ref="R5:R14" si="9">N5/J5</f>
        <v>0.90721408466636067</v>
      </c>
      <c r="S5" s="685">
        <f>C5+'year to date'!C20</f>
        <v>82185.773637000006</v>
      </c>
      <c r="T5" s="884">
        <f>D5+'year to date'!B20</f>
        <v>103390.85486030804</v>
      </c>
      <c r="U5" s="892">
        <f t="shared" ref="U5:U15" si="10">S5-T5</f>
        <v>-21205.081223308036</v>
      </c>
      <c r="V5" s="1020">
        <f t="shared" ref="V5:V15" si="11">S5/T5</f>
        <v>0.79490370543934141</v>
      </c>
      <c r="W5" s="1065">
        <f>'year to date'!X15+K5</f>
        <v>77414.41734900001</v>
      </c>
      <c r="X5" s="919">
        <f>S5/W5-1</f>
        <v>6.1633949481137984E-2</v>
      </c>
      <c r="Y5" s="716">
        <f t="shared" si="0"/>
        <v>83143.482791000002</v>
      </c>
      <c r="Z5" s="716">
        <f>159320.485672531</f>
        <v>159320.48567253101</v>
      </c>
      <c r="AA5" s="724">
        <f t="shared" si="1"/>
        <v>0.5218631015341868</v>
      </c>
      <c r="AB5" s="493">
        <v>14320</v>
      </c>
      <c r="AC5" s="492">
        <f t="shared" ref="AC5:AC15" si="12">AB5-J5</f>
        <v>-781.17648254804953</v>
      </c>
      <c r="AD5" s="494">
        <f t="shared" si="2"/>
        <v>0.9482704884979769</v>
      </c>
      <c r="AE5" s="686" t="s">
        <v>14</v>
      </c>
      <c r="AF5" s="1523"/>
      <c r="AG5" s="674"/>
    </row>
    <row r="6" spans="1:33" s="1" customFormat="1" x14ac:dyDescent="0.3">
      <c r="B6" s="503" t="s">
        <v>15</v>
      </c>
      <c r="C6" s="929">
        <v>12078.505123000001</v>
      </c>
      <c r="D6" s="945">
        <f t="shared" ref="D6:D7" si="13">I6*$C$17</f>
        <v>11646.294778056854</v>
      </c>
      <c r="E6" s="1015">
        <f>C6/D6</f>
        <v>1.0371114035132862</v>
      </c>
      <c r="F6" s="725">
        <f t="shared" si="3"/>
        <v>3.7111403513286297E-2</v>
      </c>
      <c r="G6" s="949">
        <f>C6-D6</f>
        <v>432.21034494314699</v>
      </c>
      <c r="H6" s="903">
        <f>C6/C17</f>
        <v>549.02296013636362</v>
      </c>
      <c r="I6" s="904">
        <f t="shared" ref="I6:I14" si="14">J6/$C$20</f>
        <v>529.37703536622064</v>
      </c>
      <c r="J6" s="993">
        <v>11646.294778056854</v>
      </c>
      <c r="K6" s="985">
        <f>FINANCE!G191</f>
        <v>4239.374307</v>
      </c>
      <c r="L6" s="920">
        <f t="shared" si="4"/>
        <v>1.8491244811896248</v>
      </c>
      <c r="M6" s="703">
        <f t="shared" si="5"/>
        <v>-432.21034494314699</v>
      </c>
      <c r="N6" s="1066">
        <f>J6</f>
        <v>11646.294778056854</v>
      </c>
      <c r="O6" s="931">
        <f t="shared" si="6"/>
        <v>0</v>
      </c>
      <c r="P6" s="1198">
        <f t="shared" si="7"/>
        <v>432.21034494314699</v>
      </c>
      <c r="Q6" s="974" t="e">
        <f t="shared" si="8"/>
        <v>#DIV/0!</v>
      </c>
      <c r="R6" s="1012">
        <f t="shared" si="9"/>
        <v>1</v>
      </c>
      <c r="S6" s="683">
        <f>C6+'year to date'!C21</f>
        <v>80766.59633</v>
      </c>
      <c r="T6" s="885">
        <f>D6+'year to date'!B21</f>
        <v>79736.858545429626</v>
      </c>
      <c r="U6" s="893">
        <f t="shared" si="10"/>
        <v>1029.7377845703741</v>
      </c>
      <c r="V6" s="1021">
        <f t="shared" si="11"/>
        <v>1.0129142005761826</v>
      </c>
      <c r="W6" s="1066">
        <f>'year to date'!X16+K6</f>
        <v>61431.48746099999</v>
      </c>
      <c r="X6" s="920">
        <f t="shared" ref="X6:X7" si="15">S6/W6-1</f>
        <v>0.31474264531320317</v>
      </c>
      <c r="Y6" s="717">
        <f t="shared" si="0"/>
        <v>80334.385985056855</v>
      </c>
      <c r="Z6" s="717">
        <v>121747.15646239331</v>
      </c>
      <c r="AA6" s="725">
        <f t="shared" si="1"/>
        <v>0.6598460967741081</v>
      </c>
      <c r="AB6" s="368">
        <v>11600</v>
      </c>
      <c r="AC6" s="489">
        <f t="shared" si="12"/>
        <v>-46.294778056853829</v>
      </c>
      <c r="AD6" s="6">
        <f t="shared" si="2"/>
        <v>0.9960249350596827</v>
      </c>
      <c r="AE6" s="681" t="s">
        <v>16</v>
      </c>
      <c r="AF6" s="1523"/>
      <c r="AG6" s="674"/>
    </row>
    <row r="7" spans="1:33" s="1" customFormat="1" ht="16" thickBot="1" x14ac:dyDescent="0.35">
      <c r="B7" s="504" t="s">
        <v>17</v>
      </c>
      <c r="C7" s="930">
        <v>1161.230823115</v>
      </c>
      <c r="D7" s="946">
        <f t="shared" si="13"/>
        <v>1114.4779691917379</v>
      </c>
      <c r="E7" s="1016">
        <f>C7/D7</f>
        <v>1.0419504514361724</v>
      </c>
      <c r="F7" s="726">
        <f t="shared" si="3"/>
        <v>4.1950451436172487E-2</v>
      </c>
      <c r="G7" s="950">
        <f>C7-D7</f>
        <v>46.752853923262137</v>
      </c>
      <c r="H7" s="905">
        <f>C7/C17</f>
        <v>52.783219232500002</v>
      </c>
      <c r="I7" s="906">
        <f t="shared" si="14"/>
        <v>50.658089508715356</v>
      </c>
      <c r="J7" s="994">
        <v>1114.4779691917379</v>
      </c>
      <c r="K7" s="986">
        <f>FINANCE!G192</f>
        <v>466.50482535000003</v>
      </c>
      <c r="L7" s="921">
        <f t="shared" si="4"/>
        <v>1.4892150306136163</v>
      </c>
      <c r="M7" s="704">
        <v>213</v>
      </c>
      <c r="N7" s="1070">
        <f>M7+C7</f>
        <v>1374.230823115</v>
      </c>
      <c r="O7" s="932">
        <f t="shared" si="6"/>
        <v>259.75285392326214</v>
      </c>
      <c r="P7" s="1199">
        <f t="shared" si="7"/>
        <v>46.752853923262137</v>
      </c>
      <c r="Q7" s="975" t="e">
        <f t="shared" si="8"/>
        <v>#DIV/0!</v>
      </c>
      <c r="R7" s="1013">
        <f t="shared" si="9"/>
        <v>1.2330713222726555</v>
      </c>
      <c r="S7" s="688">
        <f>C7+'year to date'!C22</f>
        <v>7070.3397569262497</v>
      </c>
      <c r="T7" s="886">
        <f>D7+'year to date'!B22</f>
        <v>7630.2503404237195</v>
      </c>
      <c r="U7" s="894">
        <f t="shared" si="10"/>
        <v>-559.91058349746982</v>
      </c>
      <c r="V7" s="1022">
        <f t="shared" si="11"/>
        <v>0.92661963126803815</v>
      </c>
      <c r="W7" s="1070">
        <f>'year to date'!X17+K7</f>
        <v>5635.0947446400005</v>
      </c>
      <c r="X7" s="921">
        <f t="shared" si="15"/>
        <v>0.25469758315091839</v>
      </c>
      <c r="Y7" s="718">
        <f t="shared" si="0"/>
        <v>7283.3397569262497</v>
      </c>
      <c r="Z7" s="718">
        <v>11711.151755184883</v>
      </c>
      <c r="AA7" s="726">
        <f t="shared" si="1"/>
        <v>0.62191489865219229</v>
      </c>
      <c r="AB7" s="369">
        <v>837</v>
      </c>
      <c r="AC7" s="498">
        <f t="shared" si="12"/>
        <v>-277.47796919173788</v>
      </c>
      <c r="AD7" s="7">
        <f t="shared" si="2"/>
        <v>0.7510242670898416</v>
      </c>
      <c r="AE7" s="689" t="s">
        <v>18</v>
      </c>
      <c r="AF7" s="1523"/>
      <c r="AG7" s="674"/>
    </row>
    <row r="8" spans="1:33" s="1" customFormat="1" ht="16" thickBot="1" x14ac:dyDescent="0.35">
      <c r="B8" s="501" t="s">
        <v>19</v>
      </c>
      <c r="C8" s="1004">
        <f>FINANCE!E81/1000000</f>
        <v>10348.795401439998</v>
      </c>
      <c r="D8" s="1119">
        <f>I8*$C$17</f>
        <v>27312.958758742723</v>
      </c>
      <c r="E8" s="1017">
        <f t="shared" ref="E8:E14" si="16">C8/D8</f>
        <v>0.37889689992401165</v>
      </c>
      <c r="F8" s="723">
        <f t="shared" si="3"/>
        <v>-0.62110310007598835</v>
      </c>
      <c r="G8" s="947">
        <f t="shared" ref="G8:G15" si="17">C8-D8</f>
        <v>-16964.163357302725</v>
      </c>
      <c r="H8" s="907">
        <f>C8/C17</f>
        <v>470.3997909745454</v>
      </c>
      <c r="I8" s="908">
        <f t="shared" si="14"/>
        <v>1241.4981253973965</v>
      </c>
      <c r="J8" s="991">
        <v>27312.958758742723</v>
      </c>
      <c r="K8" s="976">
        <f>FINANCE!F181</f>
        <v>8954.6010662549998</v>
      </c>
      <c r="L8" s="918">
        <f t="shared" si="4"/>
        <v>0.15569586236945332</v>
      </c>
      <c r="M8" s="705">
        <f t="shared" si="5"/>
        <v>1881.5991638981814</v>
      </c>
      <c r="N8" s="706">
        <f>H8*$D$18+C8</f>
        <v>12230.39456533818</v>
      </c>
      <c r="O8" s="933">
        <f t="shared" si="6"/>
        <v>-15082.564193404543</v>
      </c>
      <c r="P8" s="933">
        <f t="shared" si="7"/>
        <v>-16964.163357302725</v>
      </c>
      <c r="Q8" s="976" t="e">
        <f t="shared" si="8"/>
        <v>#DIV/0!</v>
      </c>
      <c r="R8" s="1017">
        <f t="shared" si="9"/>
        <v>0.44778724536474102</v>
      </c>
      <c r="S8" s="691">
        <f>C8+'year to date'!X13</f>
        <v>152325.37389233001</v>
      </c>
      <c r="T8" s="887">
        <f>D8+'year to date'!Y13</f>
        <v>189837.84007183032</v>
      </c>
      <c r="U8" s="895">
        <f t="shared" si="10"/>
        <v>-37512.466179500305</v>
      </c>
      <c r="V8" s="1019">
        <f t="shared" si="11"/>
        <v>0.80239731886273868</v>
      </c>
      <c r="W8" s="1067"/>
      <c r="X8" s="918">
        <f t="shared" ref="X8:X15" si="18">(S8-T8)/T8</f>
        <v>-0.19760268113726137</v>
      </c>
      <c r="Y8" s="719">
        <f t="shared" si="0"/>
        <v>154206.97305622819</v>
      </c>
      <c r="Z8" s="719" t="e">
        <f>J8+'year to date'!#REF!</f>
        <v>#REF!</v>
      </c>
      <c r="AA8" s="723" t="e">
        <f t="shared" si="1"/>
        <v>#REF!</v>
      </c>
      <c r="AB8" s="500">
        <v>23910</v>
      </c>
      <c r="AC8" s="495">
        <f t="shared" si="12"/>
        <v>-3402.9587587427231</v>
      </c>
      <c r="AD8" s="497">
        <f t="shared" si="2"/>
        <v>0.87540863702093585</v>
      </c>
      <c r="AE8" s="677"/>
      <c r="AF8" s="1523"/>
      <c r="AG8" s="674"/>
    </row>
    <row r="9" spans="1:33" s="1" customFormat="1" x14ac:dyDescent="0.3">
      <c r="B9" s="574" t="s">
        <v>20</v>
      </c>
      <c r="C9" s="1005">
        <f>FINANCE!B78/1000000</f>
        <v>4554.3681319999996</v>
      </c>
      <c r="D9" s="1118">
        <f>I9*$D$17</f>
        <v>10108.12826083164</v>
      </c>
      <c r="E9" s="1011">
        <f t="shared" si="16"/>
        <v>0.45056493294093719</v>
      </c>
      <c r="F9" s="727">
        <f t="shared" si="3"/>
        <v>-0.54943506705906286</v>
      </c>
      <c r="G9" s="951">
        <f t="shared" si="17"/>
        <v>-5553.76012883164</v>
      </c>
      <c r="H9" s="909">
        <f>C9/C17</f>
        <v>207.01673327272727</v>
      </c>
      <c r="I9" s="910">
        <f>J9/$C$20</f>
        <v>561.56268115731336</v>
      </c>
      <c r="J9" s="995">
        <v>12354.378985460893</v>
      </c>
      <c r="K9" s="987">
        <f>FINANCE!B136</f>
        <v>4272.1438870000002</v>
      </c>
      <c r="L9" s="922">
        <f t="shared" si="4"/>
        <v>6.6061502717359E-2</v>
      </c>
      <c r="M9" s="707">
        <f t="shared" si="5"/>
        <v>9607.1251854968923</v>
      </c>
      <c r="N9" s="938">
        <v>14161.493317496892</v>
      </c>
      <c r="O9" s="934">
        <f t="shared" si="6"/>
        <v>1807.1143320359988</v>
      </c>
      <c r="P9" s="1200">
        <f t="shared" si="7"/>
        <v>-7800.0108534608935</v>
      </c>
      <c r="Q9" s="977" t="e">
        <f t="shared" si="8"/>
        <v>#DIV/0!</v>
      </c>
      <c r="R9" s="1011">
        <f t="shared" si="9"/>
        <v>1.1462731825017414</v>
      </c>
      <c r="S9" s="690">
        <f>C9+'year to date'!X3</f>
        <v>75330.576077599995</v>
      </c>
      <c r="T9" s="888">
        <f>D9+'year to date'!Y3</f>
        <v>88630.435572421178</v>
      </c>
      <c r="U9" s="896">
        <f t="shared" si="10"/>
        <v>-13299.859494821183</v>
      </c>
      <c r="V9" s="1020">
        <f t="shared" si="11"/>
        <v>0.84994026703215642</v>
      </c>
      <c r="W9" s="938"/>
      <c r="X9" s="922">
        <f t="shared" si="18"/>
        <v>-0.15005973296784353</v>
      </c>
      <c r="Y9" s="720">
        <f t="shared" si="0"/>
        <v>84937.701263096882</v>
      </c>
      <c r="Z9" s="720">
        <f>'year to date'!D3</f>
        <v>11680.126838</v>
      </c>
      <c r="AA9" s="727">
        <f t="shared" si="1"/>
        <v>7.2719844947883159</v>
      </c>
      <c r="AB9" s="499">
        <v>11300</v>
      </c>
      <c r="AC9" s="490">
        <f t="shared" si="12"/>
        <v>-1054.3789854608931</v>
      </c>
      <c r="AD9" s="491">
        <f t="shared" si="2"/>
        <v>0.91465544430021717</v>
      </c>
      <c r="AE9" s="680" t="s">
        <v>21</v>
      </c>
      <c r="AF9" s="1523"/>
      <c r="AG9" s="674"/>
    </row>
    <row r="10" spans="1:33" s="1" customFormat="1" x14ac:dyDescent="0.3">
      <c r="B10" s="575" t="s">
        <v>22</v>
      </c>
      <c r="C10" s="1006">
        <f>(FINANCE!C78+FINANCE!D78)/1000000</f>
        <v>2448.5873272415201</v>
      </c>
      <c r="D10" s="1007">
        <f t="shared" ref="D10:D13" si="19">I10*$D$17</f>
        <v>6118.8414826094477</v>
      </c>
      <c r="E10" s="1012">
        <f t="shared" si="16"/>
        <v>0.4001717211012456</v>
      </c>
      <c r="F10" s="728">
        <f t="shared" si="3"/>
        <v>-0.59982827889875434</v>
      </c>
      <c r="G10" s="952">
        <f t="shared" si="17"/>
        <v>-3670.2541553679275</v>
      </c>
      <c r="H10" s="911">
        <f>C10/C17</f>
        <v>111.29942396552364</v>
      </c>
      <c r="I10" s="912">
        <f t="shared" si="14"/>
        <v>339.93563792274711</v>
      </c>
      <c r="J10" s="996">
        <v>7478.5840343004365</v>
      </c>
      <c r="K10" s="988">
        <f>FINANCE!B137</f>
        <v>2525.6556924550005</v>
      </c>
      <c r="L10" s="923">
        <f t="shared" si="4"/>
        <v>-3.0514200903832611E-2</v>
      </c>
      <c r="M10" s="708">
        <f t="shared" si="5"/>
        <v>4885.9871587584803</v>
      </c>
      <c r="N10" s="939">
        <v>7334.5744860000004</v>
      </c>
      <c r="O10" s="935">
        <f t="shared" si="6"/>
        <v>-144.00954830043611</v>
      </c>
      <c r="P10" s="1129">
        <f t="shared" si="7"/>
        <v>-5029.9967070589164</v>
      </c>
      <c r="Q10" s="978" t="e">
        <f t="shared" si="8"/>
        <v>#DIV/0!</v>
      </c>
      <c r="R10" s="1012">
        <f t="shared" si="9"/>
        <v>0.98074374137671805</v>
      </c>
      <c r="S10" s="684">
        <f>C10+'year to date'!X4</f>
        <v>46310.713649189835</v>
      </c>
      <c r="T10" s="889">
        <f>D10+'year to date'!Y4</f>
        <v>53089.07785594897</v>
      </c>
      <c r="U10" s="897">
        <f t="shared" si="10"/>
        <v>-6778.3642067591354</v>
      </c>
      <c r="V10" s="1021">
        <f t="shared" si="11"/>
        <v>0.87232092775935122</v>
      </c>
      <c r="W10" s="939"/>
      <c r="X10" s="923">
        <f t="shared" si="18"/>
        <v>-0.12767907224064876</v>
      </c>
      <c r="Y10" s="721">
        <f t="shared" si="0"/>
        <v>51196.700807948313</v>
      </c>
      <c r="Z10" s="721">
        <f>'year to date'!D4</f>
        <v>7305.4599331550689</v>
      </c>
      <c r="AA10" s="728">
        <f t="shared" si="1"/>
        <v>7.0080051463423159</v>
      </c>
      <c r="AB10" s="370">
        <v>7200</v>
      </c>
      <c r="AC10" s="488">
        <f t="shared" si="12"/>
        <v>-278.58403430043654</v>
      </c>
      <c r="AD10" s="9">
        <f t="shared" si="2"/>
        <v>0.96274909354194405</v>
      </c>
      <c r="AE10" s="871" t="s">
        <v>405</v>
      </c>
      <c r="AF10" s="1523"/>
      <c r="AG10" s="674"/>
    </row>
    <row r="11" spans="1:33" s="1" customFormat="1" x14ac:dyDescent="0.3">
      <c r="B11" s="575" t="s">
        <v>24</v>
      </c>
      <c r="C11" s="1006">
        <f>FINANCE!I78/1000000</f>
        <v>50.650959999999998</v>
      </c>
      <c r="D11" s="1007">
        <f t="shared" si="19"/>
        <v>183.62324977582492</v>
      </c>
      <c r="E11" s="1012">
        <f t="shared" si="16"/>
        <v>0.27584175784840342</v>
      </c>
      <c r="F11" s="728">
        <f t="shared" si="3"/>
        <v>-0.72415824215159652</v>
      </c>
      <c r="G11" s="952">
        <f t="shared" si="17"/>
        <v>-132.97228977582492</v>
      </c>
      <c r="H11" s="911">
        <f>C11/C17</f>
        <v>2.3023163636363635</v>
      </c>
      <c r="I11" s="912">
        <f t="shared" si="14"/>
        <v>10.201291654212495</v>
      </c>
      <c r="J11" s="996">
        <v>224.42841639267488</v>
      </c>
      <c r="K11" s="988">
        <f>FINANCE!B138</f>
        <v>15.442301</v>
      </c>
      <c r="L11" s="923">
        <f>C11/K11-1</f>
        <v>2.2800137751491825</v>
      </c>
      <c r="M11" s="708">
        <f t="shared" si="5"/>
        <v>292.75818134325147</v>
      </c>
      <c r="N11" s="939">
        <v>343.40914134325146</v>
      </c>
      <c r="O11" s="935">
        <f t="shared" si="6"/>
        <v>118.98072495057659</v>
      </c>
      <c r="P11" s="1129">
        <f t="shared" si="7"/>
        <v>-173.77745639267488</v>
      </c>
      <c r="Q11" s="978" t="e">
        <f t="shared" si="8"/>
        <v>#DIV/0!</v>
      </c>
      <c r="R11" s="1018">
        <f t="shared" si="9"/>
        <v>1.5301499999999999</v>
      </c>
      <c r="S11" s="684">
        <f>C11+'year to date'!X5</f>
        <v>1333.182184</v>
      </c>
      <c r="T11" s="889">
        <f>D11+'year to date'!Y5</f>
        <v>2208.9961879931307</v>
      </c>
      <c r="U11" s="897">
        <f t="shared" si="10"/>
        <v>-875.81400399313065</v>
      </c>
      <c r="V11" s="1021">
        <f t="shared" si="11"/>
        <v>0.60352398580243538</v>
      </c>
      <c r="W11" s="939"/>
      <c r="X11" s="923">
        <f t="shared" si="18"/>
        <v>-0.39647601419756462</v>
      </c>
      <c r="Y11" s="721">
        <f t="shared" si="0"/>
        <v>1625.9403653432514</v>
      </c>
      <c r="Z11" s="721">
        <f>'year to date'!D5</f>
        <v>184.29100399999999</v>
      </c>
      <c r="AA11" s="728">
        <f t="shared" si="1"/>
        <v>8.8226789699580319</v>
      </c>
      <c r="AB11" s="371">
        <v>402.4</v>
      </c>
      <c r="AC11" s="488">
        <f t="shared" si="12"/>
        <v>177.9715836073251</v>
      </c>
      <c r="AD11" s="9">
        <f t="shared" si="2"/>
        <v>1.7929993289973325</v>
      </c>
      <c r="AE11" s="682" t="s">
        <v>71</v>
      </c>
      <c r="AF11" s="1523"/>
      <c r="AG11" s="674">
        <v>90.90258</v>
      </c>
    </row>
    <row r="12" spans="1:33" s="1" customFormat="1" ht="18.75" customHeight="1" x14ac:dyDescent="0.3">
      <c r="B12" s="575" t="s">
        <v>26</v>
      </c>
      <c r="C12" s="1006">
        <f>FINANCE!F78/1000000</f>
        <v>685.74228414000004</v>
      </c>
      <c r="D12" s="1007">
        <f t="shared" si="19"/>
        <v>813.52001242836536</v>
      </c>
      <c r="E12" s="1012">
        <f t="shared" si="16"/>
        <v>0.84293228643884555</v>
      </c>
      <c r="F12" s="728">
        <f t="shared" si="3"/>
        <v>-0.15706771356115448</v>
      </c>
      <c r="G12" s="952">
        <f t="shared" si="17"/>
        <v>-127.77772828836532</v>
      </c>
      <c r="H12" s="911">
        <f>C12/C17</f>
        <v>31.170103824545457</v>
      </c>
      <c r="I12" s="912">
        <f t="shared" si="14"/>
        <v>45.195556246020296</v>
      </c>
      <c r="J12" s="996">
        <v>994.30223741244652</v>
      </c>
      <c r="K12" s="988">
        <f>FINANCE!B139</f>
        <v>451.60710499999999</v>
      </c>
      <c r="L12" s="923">
        <f t="shared" si="4"/>
        <v>0.51844883870903691</v>
      </c>
      <c r="M12" s="708"/>
      <c r="N12" s="939">
        <f>C12</f>
        <v>685.74228414000004</v>
      </c>
      <c r="O12" s="935">
        <f t="shared" si="6"/>
        <v>-308.55995327244648</v>
      </c>
      <c r="P12" s="1129">
        <f>C12-J12</f>
        <v>-308.55995327244648</v>
      </c>
      <c r="Q12" s="978" t="e">
        <f t="shared" si="8"/>
        <v>#DIV/0!</v>
      </c>
      <c r="R12" s="1012">
        <f t="shared" si="9"/>
        <v>0.68967187072269176</v>
      </c>
      <c r="S12" s="684">
        <f>C12+'year to date'!X6</f>
        <v>6362.9907369000002</v>
      </c>
      <c r="T12" s="889">
        <f>D12+'year to date'!Y6</f>
        <v>6515.8869444309985</v>
      </c>
      <c r="U12" s="897">
        <f t="shared" si="10"/>
        <v>-152.89620753099825</v>
      </c>
      <c r="V12" s="1021">
        <f t="shared" si="11"/>
        <v>0.97653485874832813</v>
      </c>
      <c r="W12" s="939"/>
      <c r="X12" s="923">
        <f t="shared" si="18"/>
        <v>-2.3465141251671911E-2</v>
      </c>
      <c r="Y12" s="721">
        <f t="shared" si="0"/>
        <v>6362.9907369000002</v>
      </c>
      <c r="Z12" s="721">
        <f>'year to date'!D6</f>
        <v>996.23548383499997</v>
      </c>
      <c r="AA12" s="728">
        <f t="shared" si="1"/>
        <v>6.3870348327743978</v>
      </c>
      <c r="AB12" s="371">
        <v>664</v>
      </c>
      <c r="AC12" s="488">
        <f t="shared" si="12"/>
        <v>-330.30223741244652</v>
      </c>
      <c r="AD12" s="9">
        <f t="shared" si="2"/>
        <v>0.66780499431237439</v>
      </c>
      <c r="AE12" s="682" t="s">
        <v>25</v>
      </c>
      <c r="AF12" s="1523"/>
      <c r="AG12" s="674">
        <v>795.05990147</v>
      </c>
    </row>
    <row r="13" spans="1:33" s="1" customFormat="1" ht="16" thickBot="1" x14ac:dyDescent="0.35">
      <c r="B13" s="692" t="s">
        <v>27</v>
      </c>
      <c r="C13" s="1008">
        <f>(FINANCE!G78+FINANCE!H78)/1000000</f>
        <v>100.69016916</v>
      </c>
      <c r="D13" s="1009">
        <f t="shared" si="19"/>
        <v>223.06450984583174</v>
      </c>
      <c r="E13" s="1013">
        <f t="shared" si="16"/>
        <v>0.4513948419208002</v>
      </c>
      <c r="F13" s="729">
        <f t="shared" si="3"/>
        <v>-0.54860515807919985</v>
      </c>
      <c r="G13" s="953">
        <f t="shared" si="17"/>
        <v>-122.37434068583174</v>
      </c>
      <c r="H13" s="913">
        <f>C13/C17</f>
        <v>4.576825870909091</v>
      </c>
      <c r="I13" s="914">
        <f t="shared" si="14"/>
        <v>12.392472769212874</v>
      </c>
      <c r="J13" s="997">
        <v>272.63440092268326</v>
      </c>
      <c r="K13" s="989">
        <f>FINANCE!B140</f>
        <v>25.207133235000001</v>
      </c>
      <c r="L13" s="924">
        <f t="shared" si="4"/>
        <v>2.9945109275731565</v>
      </c>
      <c r="M13" s="709">
        <v>50</v>
      </c>
      <c r="N13" s="940">
        <f>C13+M13</f>
        <v>150.69016915999998</v>
      </c>
      <c r="O13" s="936">
        <f t="shared" si="6"/>
        <v>-121.94423176268327</v>
      </c>
      <c r="P13" s="1201">
        <f t="shared" si="7"/>
        <v>-171.94423176268327</v>
      </c>
      <c r="Q13" s="979" t="e">
        <f t="shared" si="8"/>
        <v>#DIV/0!</v>
      </c>
      <c r="R13" s="1013">
        <f t="shared" si="9"/>
        <v>0.55271883757154472</v>
      </c>
      <c r="S13" s="694">
        <f>C13+'year to date'!X7</f>
        <v>1420.8264645722002</v>
      </c>
      <c r="T13" s="890">
        <f>D13+'year to date'!Y7</f>
        <v>1079.4354370925707</v>
      </c>
      <c r="U13" s="898">
        <f t="shared" si="10"/>
        <v>341.39102747962943</v>
      </c>
      <c r="V13" s="1022">
        <f t="shared" si="11"/>
        <v>1.3162681303100041</v>
      </c>
      <c r="W13" s="940"/>
      <c r="X13" s="924">
        <f t="shared" si="18"/>
        <v>0.31626813031000411</v>
      </c>
      <c r="Y13" s="722">
        <f t="shared" si="0"/>
        <v>1470.8264645722002</v>
      </c>
      <c r="Z13" s="722">
        <f>'year to date'!D7</f>
        <v>183.44066291499999</v>
      </c>
      <c r="AA13" s="729">
        <f t="shared" si="1"/>
        <v>8.0179957987489932</v>
      </c>
      <c r="AB13" s="693">
        <v>155</v>
      </c>
      <c r="AC13" s="695">
        <f t="shared" si="12"/>
        <v>-117.63440092268326</v>
      </c>
      <c r="AD13" s="696">
        <f t="shared" si="2"/>
        <v>0.56852693378175945</v>
      </c>
      <c r="AE13" s="697" t="s">
        <v>396</v>
      </c>
      <c r="AF13" s="1524"/>
      <c r="AG13" s="674">
        <v>105.809408</v>
      </c>
    </row>
    <row r="14" spans="1:33" s="1" customFormat="1" ht="16" thickBot="1" x14ac:dyDescent="0.35">
      <c r="B14" s="678" t="s">
        <v>406</v>
      </c>
      <c r="C14" s="698">
        <f>(FINANCE!J78-FINANCE!J80)/1000000</f>
        <v>17743.702500981522</v>
      </c>
      <c r="D14" s="941">
        <f>I14*$C$17</f>
        <v>48100.165601839297</v>
      </c>
      <c r="E14" s="1017">
        <f t="shared" si="16"/>
        <v>0.36889067384630841</v>
      </c>
      <c r="F14" s="723">
        <f t="shared" si="3"/>
        <v>-0.63110932615369164</v>
      </c>
      <c r="G14" s="954">
        <f t="shared" si="17"/>
        <v>-30356.463100857774</v>
      </c>
      <c r="H14" s="915">
        <f>C14/C17</f>
        <v>806.53193186279645</v>
      </c>
      <c r="I14" s="916">
        <f t="shared" si="14"/>
        <v>2186.3711637199681</v>
      </c>
      <c r="J14" s="991">
        <v>48100.165601839297</v>
      </c>
      <c r="K14" s="980">
        <f>FINANCE!C181</f>
        <v>16099.332379944999</v>
      </c>
      <c r="L14" s="925">
        <f t="shared" si="4"/>
        <v>0.10213902553406018</v>
      </c>
      <c r="M14" s="710">
        <f t="shared" si="5"/>
        <v>17162.601462496797</v>
      </c>
      <c r="N14" s="711">
        <f>SUM(N8:N13)</f>
        <v>34906.30396347832</v>
      </c>
      <c r="O14" s="937">
        <f t="shared" si="6"/>
        <v>-13193.861638360977</v>
      </c>
      <c r="P14" s="937">
        <f t="shared" si="7"/>
        <v>-30356.463100857774</v>
      </c>
      <c r="Q14" s="980" t="e">
        <f t="shared" si="8"/>
        <v>#DIV/0!</v>
      </c>
      <c r="R14" s="1017">
        <f t="shared" si="9"/>
        <v>0.72570028661488728</v>
      </c>
      <c r="S14" s="691">
        <f>C14+'year to date'!X10</f>
        <v>279069.11943131196</v>
      </c>
      <c r="T14" s="887">
        <f>D14+'year to date'!Y10</f>
        <v>340516.59785913164</v>
      </c>
      <c r="U14" s="895">
        <f t="shared" si="10"/>
        <v>-61447.478427819675</v>
      </c>
      <c r="V14" s="1019">
        <f t="shared" si="11"/>
        <v>0.81954630460263234</v>
      </c>
      <c r="W14" s="711"/>
      <c r="X14" s="925">
        <f t="shared" si="18"/>
        <v>-0.18045369539736766</v>
      </c>
      <c r="Y14" s="719">
        <f t="shared" si="0"/>
        <v>296231.72089380876</v>
      </c>
      <c r="Z14" s="719">
        <f>'year to date'!D10+'treasury targets'!J14</f>
        <v>90289.230884354372</v>
      </c>
      <c r="AA14" s="733">
        <f t="shared" si="1"/>
        <v>3.28091975080874</v>
      </c>
      <c r="AB14" s="699">
        <f>SUM(AB8:AB13)</f>
        <v>43631.4</v>
      </c>
      <c r="AC14" s="700">
        <f t="shared" si="12"/>
        <v>-4468.7656018392954</v>
      </c>
      <c r="AD14" s="701">
        <f t="shared" si="2"/>
        <v>0.90709459009287874</v>
      </c>
      <c r="AE14" s="678"/>
      <c r="AF14" s="678"/>
      <c r="AG14" s="674">
        <v>0</v>
      </c>
    </row>
    <row r="15" spans="1:33" s="1" customFormat="1" ht="16" thickBot="1" x14ac:dyDescent="0.35">
      <c r="B15" s="569" t="s">
        <v>28</v>
      </c>
      <c r="C15" s="698">
        <f>FINANCE!J78/1000000</f>
        <v>25251.668572981522</v>
      </c>
      <c r="D15" s="942">
        <f>I15*$C$17</f>
        <v>74438.511716850378</v>
      </c>
      <c r="E15" s="1017">
        <f>C15/D15</f>
        <v>0.3392285524062324</v>
      </c>
      <c r="F15" s="723">
        <f t="shared" si="3"/>
        <v>-0.6607714475937676</v>
      </c>
      <c r="G15" s="954">
        <f t="shared" si="17"/>
        <v>-49186.843143868857</v>
      </c>
      <c r="H15" s="1203">
        <f>C15/C17</f>
        <v>1147.8031169537055</v>
      </c>
      <c r="I15" s="917">
        <f>J15/$C$20</f>
        <v>3383.56871440229</v>
      </c>
      <c r="J15" s="991">
        <f>J14+J4</f>
        <v>74438.511716850378</v>
      </c>
      <c r="K15" s="990">
        <f>K14+K4</f>
        <v>25398.281460945</v>
      </c>
      <c r="L15" s="925">
        <f t="shared" si="4"/>
        <v>-5.7725515086098911E-3</v>
      </c>
      <c r="M15" s="710">
        <f>N15-C15</f>
        <v>28162.601462496794</v>
      </c>
      <c r="N15" s="711">
        <f>N14+N4</f>
        <v>53414.270035478316</v>
      </c>
      <c r="O15" s="937">
        <f>N15-J15</f>
        <v>-21024.241681372063</v>
      </c>
      <c r="P15" s="937">
        <f>C15-J15</f>
        <v>-49186.843143868857</v>
      </c>
      <c r="Q15" s="980" t="e">
        <f t="shared" si="8"/>
        <v>#DIV/0!</v>
      </c>
      <c r="R15" s="1017">
        <f>N15/J15</f>
        <v>0.71756230482758454</v>
      </c>
      <c r="S15" s="691">
        <f>C15+'year to date'!X11</f>
        <v>454378.40086331195</v>
      </c>
      <c r="T15" s="887">
        <f>D15+'year to date'!Y11</f>
        <v>537751.75902650645</v>
      </c>
      <c r="U15" s="895">
        <f t="shared" si="10"/>
        <v>-83373.358163194498</v>
      </c>
      <c r="V15" s="1019">
        <f t="shared" si="11"/>
        <v>0.84495939480676818</v>
      </c>
      <c r="W15" s="711"/>
      <c r="X15" s="925">
        <f t="shared" si="18"/>
        <v>-0.15504060519323176</v>
      </c>
      <c r="Y15" s="719">
        <f t="shared" si="0"/>
        <v>482541.00232580875</v>
      </c>
      <c r="Z15" s="719">
        <f>J15+'year to date'!D11</f>
        <v>148136.17274626545</v>
      </c>
      <c r="AA15" s="723">
        <f>Y15/Z15</f>
        <v>3.2574150754679447</v>
      </c>
      <c r="AB15" s="699">
        <f>AB14+AB4</f>
        <v>68512.970484999998</v>
      </c>
      <c r="AC15" s="700">
        <f t="shared" si="12"/>
        <v>-5925.5412318503804</v>
      </c>
      <c r="AD15" s="702">
        <f t="shared" si="2"/>
        <v>0.92039683363915192</v>
      </c>
      <c r="AE15" s="679"/>
      <c r="AF15" s="1095"/>
      <c r="AG15" s="674">
        <v>73602.442413191005</v>
      </c>
    </row>
    <row r="16" spans="1:33" s="712" customFormat="1" x14ac:dyDescent="0.3">
      <c r="A16" s="565"/>
      <c r="B16" s="1213"/>
      <c r="C16" s="1214"/>
      <c r="D16" s="1215"/>
      <c r="E16" s="1209"/>
      <c r="F16" s="565"/>
      <c r="G16" s="960"/>
      <c r="H16" s="961"/>
      <c r="I16" s="962"/>
      <c r="J16" s="963"/>
      <c r="K16" s="962"/>
      <c r="L16" s="962"/>
      <c r="M16" s="964"/>
      <c r="N16" s="961"/>
      <c r="O16" s="570"/>
      <c r="P16" s="570"/>
      <c r="Q16" s="570"/>
      <c r="R16" s="570"/>
      <c r="S16" s="570"/>
      <c r="T16" s="570"/>
      <c r="U16" s="570"/>
      <c r="V16" s="570"/>
      <c r="W16" s="570"/>
      <c r="X16" s="570"/>
      <c r="Y16" s="570"/>
      <c r="Z16" s="570"/>
      <c r="AA16" s="565"/>
      <c r="AB16" s="565"/>
      <c r="AC16" s="565"/>
      <c r="AD16" s="565"/>
      <c r="AE16" s="570"/>
      <c r="AF16" s="570"/>
      <c r="AG16" s="869"/>
    </row>
    <row r="17" spans="1:33" s="674" customFormat="1" x14ac:dyDescent="0.3">
      <c r="B17" s="1205" t="s">
        <v>29</v>
      </c>
      <c r="C17" s="1206">
        <v>22</v>
      </c>
      <c r="D17" s="1208">
        <v>18</v>
      </c>
      <c r="E17" s="1216"/>
      <c r="F17" s="1189"/>
      <c r="G17" s="1190"/>
      <c r="H17" s="1190"/>
      <c r="I17" s="1190"/>
      <c r="J17" s="1191"/>
      <c r="K17" s="1190"/>
      <c r="L17" s="1190"/>
      <c r="M17" s="1192"/>
      <c r="N17" s="1192"/>
      <c r="O17" s="1190"/>
      <c r="P17" s="1190"/>
      <c r="Q17" s="1190"/>
      <c r="R17" s="1190"/>
      <c r="S17" s="1192"/>
      <c r="T17" s="1192"/>
      <c r="U17" s="1190"/>
      <c r="V17" s="1190"/>
      <c r="W17" s="1190"/>
      <c r="X17" s="1190"/>
      <c r="Y17" s="1190"/>
      <c r="Z17" s="1190"/>
      <c r="AA17" s="1190"/>
      <c r="AB17" s="1190"/>
      <c r="AC17" s="1190"/>
      <c r="AD17" s="1190"/>
      <c r="AE17" s="1190"/>
      <c r="AF17" s="1190"/>
    </row>
    <row r="18" spans="1:33" s="674" customFormat="1" x14ac:dyDescent="0.3">
      <c r="A18" s="1190"/>
      <c r="B18" s="1205" t="s">
        <v>30</v>
      </c>
      <c r="C18" s="1206">
        <f>C20-C17</f>
        <v>0</v>
      </c>
      <c r="D18" s="1206">
        <f>D20-D17</f>
        <v>4</v>
      </c>
      <c r="E18" s="1216"/>
      <c r="F18" s="1189"/>
      <c r="G18" s="1190"/>
      <c r="H18" s="1190"/>
      <c r="I18" s="1190"/>
      <c r="J18" s="1191"/>
      <c r="K18" s="1193"/>
      <c r="L18" s="1190"/>
      <c r="M18" s="1192"/>
      <c r="N18" s="1190"/>
      <c r="O18" s="1192"/>
      <c r="P18" s="1192"/>
      <c r="Q18" s="1192"/>
      <c r="R18" s="1194"/>
      <c r="S18" s="1192"/>
      <c r="T18" s="1192"/>
      <c r="U18" s="1190"/>
      <c r="V18" s="1190"/>
      <c r="W18" s="1190"/>
      <c r="X18" s="1190"/>
      <c r="Y18" s="1190"/>
      <c r="Z18" s="1190"/>
      <c r="AA18" s="1190"/>
      <c r="AB18" s="1190"/>
      <c r="AC18" s="1190"/>
      <c r="AD18" s="1190"/>
      <c r="AE18" s="1190"/>
      <c r="AF18" s="1190"/>
    </row>
    <row r="19" spans="1:33" s="674" customFormat="1" x14ac:dyDescent="0.3">
      <c r="B19" s="1205"/>
      <c r="C19" s="1207">
        <f>C17/C20</f>
        <v>1</v>
      </c>
      <c r="D19" s="1207">
        <f>D17/D20</f>
        <v>0.81818181818181823</v>
      </c>
      <c r="E19" s="1216"/>
      <c r="F19" s="1189"/>
      <c r="G19" s="1190"/>
      <c r="H19" s="1190"/>
      <c r="I19" s="1190"/>
      <c r="J19" s="1191"/>
      <c r="K19" s="1190"/>
      <c r="L19" s="1190"/>
      <c r="M19" s="1190"/>
      <c r="N19" s="1190"/>
      <c r="O19" s="1192"/>
      <c r="P19" s="1192"/>
      <c r="Q19" s="1192"/>
      <c r="R19" s="1194"/>
      <c r="S19" s="1192"/>
      <c r="T19" s="1192"/>
      <c r="U19" s="1190"/>
      <c r="V19" s="1190"/>
      <c r="W19" s="1190"/>
      <c r="X19" s="1190"/>
      <c r="Y19" s="1190"/>
      <c r="Z19" s="1190"/>
      <c r="AA19" s="1190"/>
      <c r="AB19" s="1190"/>
      <c r="AC19" s="1190"/>
      <c r="AD19" s="1190"/>
      <c r="AE19" s="1190"/>
      <c r="AF19" s="1190"/>
    </row>
    <row r="20" spans="1:33" s="674" customFormat="1" x14ac:dyDescent="0.3">
      <c r="B20" s="1208"/>
      <c r="C20" s="1206">
        <v>22</v>
      </c>
      <c r="D20" s="1206">
        <v>22</v>
      </c>
      <c r="E20" s="1216"/>
      <c r="F20" s="1189"/>
      <c r="G20" s="1190"/>
      <c r="H20" s="1190"/>
      <c r="I20" s="1190"/>
      <c r="J20" s="1190"/>
      <c r="K20" s="1190"/>
      <c r="L20" s="1190"/>
      <c r="M20" s="1190"/>
      <c r="N20" s="1190"/>
      <c r="O20" s="1190"/>
      <c r="P20" s="1190"/>
      <c r="Q20" s="1190"/>
      <c r="R20" s="1190"/>
      <c r="S20" s="1196"/>
      <c r="T20" s="1196"/>
      <c r="U20" s="1190"/>
      <c r="V20" s="1190"/>
      <c r="W20" s="1190"/>
      <c r="X20" s="1190"/>
      <c r="Y20" s="1190"/>
      <c r="Z20" s="1190"/>
      <c r="AA20" s="1190"/>
      <c r="AB20" s="1190"/>
      <c r="AC20" s="1190"/>
      <c r="AD20" s="1190"/>
      <c r="AE20" s="1190"/>
      <c r="AF20" s="1190"/>
    </row>
    <row r="21" spans="1:33" s="2" customFormat="1" x14ac:dyDescent="0.35">
      <c r="A21" s="4"/>
      <c r="B21" s="1209"/>
      <c r="C21" s="1209"/>
      <c r="D21" s="1210"/>
      <c r="E21" s="1217"/>
      <c r="F21" s="1126"/>
      <c r="G21" s="1127"/>
      <c r="H21" s="1127"/>
      <c r="I21" s="1127"/>
      <c r="J21" s="1128"/>
      <c r="K21" s="1127"/>
      <c r="L21" s="1127"/>
      <c r="M21" s="1127"/>
      <c r="N21" s="1127"/>
      <c r="O21" s="1127"/>
      <c r="P21" s="1127"/>
      <c r="Q21" s="1127"/>
      <c r="R21" s="1127"/>
      <c r="S21" s="1127"/>
      <c r="T21" s="1127"/>
      <c r="U21" s="1127"/>
      <c r="V21" s="1127"/>
      <c r="W21" s="1127"/>
      <c r="X21" s="1127"/>
      <c r="Y21" s="1127"/>
      <c r="Z21" s="1127"/>
      <c r="AA21" s="1127"/>
      <c r="AB21" s="1127"/>
      <c r="AC21" s="1127"/>
      <c r="AD21" s="1127"/>
      <c r="AE21" s="1127"/>
      <c r="AG21" s="674"/>
    </row>
    <row r="22" spans="1:33" s="2" customFormat="1" x14ac:dyDescent="0.35">
      <c r="A22" s="4"/>
      <c r="B22" s="5"/>
      <c r="C22" s="4"/>
      <c r="D22" s="4"/>
      <c r="E22" s="4"/>
      <c r="F22" s="4"/>
      <c r="S22" s="1127"/>
      <c r="T22" s="1127"/>
      <c r="U22" s="1127"/>
      <c r="V22" s="1127"/>
      <c r="W22" s="1127"/>
      <c r="X22" s="1127"/>
      <c r="Y22" s="1127"/>
      <c r="Z22" s="1127"/>
      <c r="AA22" s="1127"/>
      <c r="AB22" s="1127"/>
      <c r="AC22" s="1127"/>
      <c r="AD22" s="1127"/>
      <c r="AE22" s="1127"/>
      <c r="AG22" s="674"/>
    </row>
    <row r="23" spans="1:33" s="712" customFormat="1" x14ac:dyDescent="0.3">
      <c r="I23" s="565"/>
      <c r="AG23" s="869"/>
    </row>
    <row r="24" spans="1:33" s="712" customFormat="1" x14ac:dyDescent="0.3">
      <c r="I24" s="565"/>
      <c r="AG24" s="869"/>
    </row>
    <row r="25" spans="1:33" s="712" customFormat="1" x14ac:dyDescent="0.3">
      <c r="I25" s="565"/>
      <c r="AG25" s="869"/>
    </row>
    <row r="26" spans="1:33" s="712" customFormat="1" x14ac:dyDescent="0.3">
      <c r="B26" s="570"/>
      <c r="C26" s="570"/>
      <c r="D26" s="570"/>
      <c r="I26" s="565"/>
      <c r="N26" s="570"/>
      <c r="O26" s="570"/>
      <c r="P26" s="570"/>
      <c r="Q26" s="570"/>
      <c r="R26" s="570"/>
      <c r="S26" s="570"/>
      <c r="T26" s="570"/>
      <c r="AG26" s="869"/>
    </row>
    <row r="27" spans="1:33" s="712" customFormat="1" x14ac:dyDescent="0.3">
      <c r="B27" s="570"/>
      <c r="C27" s="570"/>
      <c r="D27" s="570"/>
      <c r="I27" s="565"/>
      <c r="N27" s="570"/>
      <c r="O27" s="570"/>
      <c r="P27" s="570"/>
      <c r="Q27" s="570"/>
      <c r="R27" s="570"/>
      <c r="S27" s="570"/>
      <c r="T27" s="570"/>
      <c r="AG27" s="869"/>
    </row>
    <row r="28" spans="1:33" s="712" customFormat="1" x14ac:dyDescent="0.3">
      <c r="B28" s="570"/>
      <c r="C28" s="570"/>
      <c r="D28" s="570"/>
      <c r="I28" s="565"/>
      <c r="N28" s="570"/>
      <c r="O28" s="570"/>
      <c r="P28" s="570"/>
      <c r="Q28" s="570"/>
      <c r="R28" s="570"/>
      <c r="S28" s="570"/>
      <c r="T28" s="570"/>
      <c r="AG28" s="869"/>
    </row>
    <row r="29" spans="1:33" s="712" customFormat="1" x14ac:dyDescent="0.3">
      <c r="B29" s="570"/>
      <c r="C29" s="570"/>
      <c r="D29" s="570"/>
      <c r="I29" s="565"/>
      <c r="N29" s="570"/>
      <c r="O29" s="570"/>
      <c r="P29" s="570"/>
      <c r="Q29" s="570"/>
      <c r="R29" s="570"/>
      <c r="S29" s="570"/>
      <c r="T29" s="570"/>
      <c r="AG29" s="869"/>
    </row>
    <row r="30" spans="1:33" s="712" customFormat="1" x14ac:dyDescent="0.3">
      <c r="B30" s="570"/>
      <c r="C30" s="570"/>
      <c r="D30" s="570"/>
      <c r="I30" s="565"/>
      <c r="N30" s="570"/>
      <c r="O30" s="570"/>
      <c r="P30" s="570"/>
      <c r="Q30" s="570"/>
      <c r="R30" s="570"/>
      <c r="S30" s="570"/>
      <c r="T30" s="570"/>
      <c r="AG30" s="869"/>
    </row>
    <row r="31" spans="1:33" s="712" customFormat="1" x14ac:dyDescent="0.3">
      <c r="B31" s="570"/>
      <c r="C31" s="570"/>
      <c r="D31" s="570"/>
      <c r="I31" s="565"/>
      <c r="N31" s="570"/>
      <c r="O31" s="570"/>
      <c r="P31" s="570"/>
      <c r="Q31" s="570"/>
      <c r="R31" s="570"/>
      <c r="S31" s="570"/>
      <c r="T31" s="570"/>
      <c r="AG31" s="869"/>
    </row>
    <row r="32" spans="1:33" s="712" customFormat="1" x14ac:dyDescent="0.3">
      <c r="B32" s="570"/>
      <c r="C32" s="570"/>
      <c r="D32" s="570"/>
      <c r="I32" s="565"/>
      <c r="N32" s="570"/>
      <c r="O32" s="570"/>
      <c r="P32" s="570"/>
      <c r="Q32" s="570"/>
      <c r="R32" s="570"/>
      <c r="S32" s="570"/>
      <c r="T32" s="570"/>
      <c r="AG32" s="869"/>
    </row>
    <row r="33" spans="2:33" s="712" customFormat="1" x14ac:dyDescent="0.3">
      <c r="B33" s="570"/>
      <c r="C33" s="570"/>
      <c r="D33" s="570"/>
      <c r="E33" s="965"/>
      <c r="F33" s="965"/>
      <c r="G33" s="570"/>
      <c r="H33" s="570"/>
      <c r="J33" s="570"/>
      <c r="M33" s="565"/>
      <c r="AA33" s="570"/>
      <c r="AB33" s="570"/>
      <c r="AC33" s="570"/>
      <c r="AD33" s="570"/>
      <c r="AG33" s="869"/>
    </row>
    <row r="34" spans="2:33" s="712" customFormat="1" x14ac:dyDescent="0.3">
      <c r="B34" s="570"/>
      <c r="C34" s="570"/>
      <c r="D34" s="570"/>
      <c r="E34" s="965"/>
      <c r="F34" s="965"/>
      <c r="G34" s="570"/>
      <c r="H34" s="570"/>
      <c r="J34" s="570"/>
      <c r="M34" s="565"/>
      <c r="AA34" s="570"/>
      <c r="AB34" s="570"/>
      <c r="AC34" s="570"/>
      <c r="AD34" s="570"/>
      <c r="AG34" s="869"/>
    </row>
    <row r="35" spans="2:33" s="712" customFormat="1" x14ac:dyDescent="0.3">
      <c r="B35" s="570"/>
      <c r="C35" s="570"/>
      <c r="D35" s="570"/>
      <c r="E35" s="965"/>
      <c r="F35" s="965"/>
      <c r="G35" s="570"/>
      <c r="H35" s="570"/>
      <c r="J35" s="570"/>
      <c r="M35" s="565"/>
      <c r="AA35" s="570"/>
      <c r="AB35" s="570"/>
      <c r="AC35" s="570"/>
      <c r="AD35" s="570"/>
      <c r="AG35" s="869"/>
    </row>
    <row r="36" spans="2:33" s="712" customFormat="1" x14ac:dyDescent="0.3">
      <c r="B36" s="570"/>
      <c r="C36" s="570"/>
      <c r="D36" s="570"/>
      <c r="E36" s="965"/>
      <c r="F36" s="965"/>
      <c r="G36" s="570"/>
      <c r="H36" s="570"/>
      <c r="J36" s="570"/>
      <c r="M36" s="565"/>
      <c r="AA36" s="570"/>
      <c r="AB36" s="570"/>
      <c r="AC36" s="570"/>
      <c r="AD36" s="570"/>
      <c r="AG36" s="869"/>
    </row>
    <row r="37" spans="2:33" s="712" customFormat="1" x14ac:dyDescent="0.3">
      <c r="B37" s="570"/>
      <c r="C37" s="570"/>
      <c r="D37" s="570"/>
      <c r="E37" s="965"/>
      <c r="F37" s="965"/>
      <c r="G37" s="570"/>
      <c r="J37" s="570"/>
      <c r="M37" s="565"/>
      <c r="AA37" s="570"/>
      <c r="AB37" s="570"/>
      <c r="AC37" s="570"/>
      <c r="AD37" s="570"/>
      <c r="AG37" s="869"/>
    </row>
    <row r="38" spans="2:33" s="712" customFormat="1" x14ac:dyDescent="0.3">
      <c r="B38" s="570"/>
      <c r="C38" s="570"/>
      <c r="D38" s="570"/>
      <c r="E38" s="965"/>
      <c r="F38" s="965"/>
      <c r="G38" s="570"/>
      <c r="J38" s="570"/>
      <c r="M38" s="565"/>
      <c r="AA38" s="570"/>
      <c r="AB38" s="570"/>
      <c r="AC38" s="570"/>
      <c r="AD38" s="570"/>
      <c r="AG38" s="869"/>
    </row>
    <row r="39" spans="2:33" x14ac:dyDescent="0.3">
      <c r="B39"/>
      <c r="C39"/>
      <c r="D39"/>
      <c r="E39" s="11"/>
      <c r="F39" s="11"/>
      <c r="G39"/>
      <c r="J39"/>
      <c r="AA39"/>
      <c r="AB39"/>
      <c r="AC39"/>
      <c r="AD39"/>
    </row>
    <row r="40" spans="2:33" x14ac:dyDescent="0.3">
      <c r="B40"/>
      <c r="C40"/>
      <c r="D40"/>
      <c r="E40" s="11"/>
      <c r="F40" s="11"/>
      <c r="G40"/>
      <c r="J40"/>
      <c r="AA40"/>
      <c r="AB40"/>
      <c r="AC40"/>
      <c r="AD40"/>
    </row>
    <row r="41" spans="2:33" x14ac:dyDescent="0.3">
      <c r="B41"/>
      <c r="C41"/>
      <c r="D41"/>
      <c r="E41" s="11"/>
      <c r="F41" s="11"/>
      <c r="G41"/>
      <c r="J41"/>
      <c r="AA41"/>
      <c r="AB41"/>
      <c r="AC41"/>
      <c r="AD41"/>
    </row>
    <row r="42" spans="2:33" x14ac:dyDescent="0.3">
      <c r="B42"/>
      <c r="C42"/>
      <c r="D42"/>
      <c r="E42" s="11"/>
      <c r="F42" s="11"/>
      <c r="G42"/>
      <c r="J42"/>
      <c r="AA42"/>
      <c r="AB42"/>
      <c r="AC42"/>
      <c r="AD42"/>
    </row>
    <row r="43" spans="2:33" x14ac:dyDescent="0.3">
      <c r="B43"/>
      <c r="C43"/>
      <c r="D43"/>
      <c r="E43" s="11"/>
      <c r="F43" s="11"/>
      <c r="G43"/>
      <c r="J43"/>
      <c r="AA43"/>
      <c r="AB43"/>
      <c r="AC43"/>
      <c r="AD43"/>
    </row>
    <row r="44" spans="2:33" x14ac:dyDescent="0.3">
      <c r="B44"/>
      <c r="C44"/>
      <c r="D44"/>
      <c r="E44" s="11"/>
      <c r="F44" s="11"/>
      <c r="G44"/>
      <c r="J44"/>
      <c r="AA44"/>
      <c r="AB44"/>
      <c r="AC44"/>
      <c r="AD44"/>
    </row>
    <row r="45" spans="2:33" x14ac:dyDescent="0.3">
      <c r="B45"/>
      <c r="C45"/>
      <c r="D45"/>
      <c r="E45" s="11"/>
      <c r="F45" s="11"/>
      <c r="G45"/>
      <c r="J45"/>
      <c r="AA45"/>
      <c r="AB45"/>
      <c r="AC45"/>
      <c r="AD45"/>
    </row>
    <row r="46" spans="2:33" x14ac:dyDescent="0.3">
      <c r="B46"/>
      <c r="C46"/>
      <c r="D46"/>
      <c r="E46" s="11"/>
      <c r="F46" s="11"/>
      <c r="G46"/>
      <c r="J46"/>
      <c r="AA46"/>
      <c r="AB46"/>
      <c r="AC46"/>
      <c r="AD46"/>
    </row>
    <row r="47" spans="2:33" x14ac:dyDescent="0.3">
      <c r="B47"/>
      <c r="C47"/>
      <c r="D47"/>
      <c r="E47" s="11"/>
      <c r="F47" s="11"/>
      <c r="G47"/>
      <c r="J47"/>
      <c r="AA47"/>
      <c r="AB47"/>
      <c r="AC47"/>
      <c r="AD47"/>
    </row>
    <row r="48" spans="2:33" x14ac:dyDescent="0.3">
      <c r="B48"/>
      <c r="C48"/>
      <c r="D48"/>
      <c r="E48" s="11"/>
      <c r="F48" s="11"/>
      <c r="G48"/>
      <c r="J48"/>
      <c r="AA48"/>
      <c r="AB48"/>
      <c r="AC48"/>
      <c r="AD48"/>
    </row>
    <row r="49" spans="2:30" x14ac:dyDescent="0.3">
      <c r="B49"/>
      <c r="C49"/>
      <c r="D49"/>
      <c r="E49" s="11"/>
      <c r="F49" s="11"/>
      <c r="G49"/>
      <c r="J49"/>
      <c r="AA49"/>
      <c r="AB49"/>
      <c r="AC49"/>
      <c r="AD49"/>
    </row>
    <row r="50" spans="2:30" x14ac:dyDescent="0.3">
      <c r="B50"/>
      <c r="C50"/>
      <c r="D50"/>
      <c r="E50" s="11"/>
      <c r="F50" s="11"/>
      <c r="G50"/>
      <c r="J50"/>
      <c r="AA50"/>
      <c r="AB50"/>
      <c r="AC50"/>
      <c r="AD50"/>
    </row>
    <row r="51" spans="2:30" x14ac:dyDescent="0.3">
      <c r="B51"/>
      <c r="C51"/>
      <c r="D51"/>
      <c r="E51" s="11"/>
      <c r="F51" s="11"/>
      <c r="G51"/>
      <c r="J51"/>
      <c r="AA51"/>
      <c r="AB51"/>
      <c r="AC51"/>
      <c r="AD51"/>
    </row>
    <row r="52" spans="2:30" x14ac:dyDescent="0.3">
      <c r="B52"/>
      <c r="C52"/>
      <c r="D52"/>
      <c r="E52" s="11"/>
      <c r="F52" s="11"/>
      <c r="G52"/>
      <c r="J52"/>
      <c r="AA52"/>
      <c r="AB52"/>
      <c r="AC52"/>
      <c r="AD52"/>
    </row>
    <row r="53" spans="2:30" x14ac:dyDescent="0.3">
      <c r="B53"/>
      <c r="C53"/>
      <c r="D53"/>
      <c r="E53" s="11"/>
      <c r="F53" s="11"/>
      <c r="G53"/>
      <c r="J53"/>
      <c r="AA53"/>
      <c r="AB53"/>
      <c r="AC53"/>
      <c r="AD53"/>
    </row>
    <row r="54" spans="2:30" x14ac:dyDescent="0.3">
      <c r="B54"/>
      <c r="C54"/>
      <c r="D54"/>
      <c r="E54" s="11"/>
      <c r="F54" s="11"/>
      <c r="G54"/>
      <c r="J54"/>
      <c r="AA54"/>
      <c r="AB54"/>
      <c r="AC54"/>
      <c r="AD54"/>
    </row>
    <row r="55" spans="2:30" x14ac:dyDescent="0.3">
      <c r="B55"/>
      <c r="C55"/>
      <c r="D55"/>
      <c r="E55" s="11"/>
      <c r="F55" s="11"/>
      <c r="G55"/>
      <c r="J55"/>
      <c r="AA55"/>
      <c r="AB55"/>
      <c r="AC55"/>
      <c r="AD55"/>
    </row>
    <row r="56" spans="2:30" x14ac:dyDescent="0.3">
      <c r="B56"/>
      <c r="C56"/>
      <c r="D56"/>
      <c r="E56" s="11"/>
      <c r="F56" s="11"/>
      <c r="G56"/>
      <c r="J56"/>
      <c r="AA56"/>
      <c r="AB56"/>
      <c r="AC56"/>
      <c r="AD56"/>
    </row>
    <row r="57" spans="2:30" x14ac:dyDescent="0.3">
      <c r="B57"/>
      <c r="C57"/>
      <c r="D57"/>
      <c r="E57" s="11"/>
      <c r="F57" s="11"/>
      <c r="G57"/>
      <c r="J57"/>
      <c r="AA57"/>
      <c r="AB57"/>
      <c r="AC57"/>
      <c r="AD57"/>
    </row>
    <row r="58" spans="2:30" x14ac:dyDescent="0.3">
      <c r="B58"/>
      <c r="C58"/>
      <c r="D58"/>
      <c r="E58" s="11"/>
      <c r="F58" s="11"/>
      <c r="G58"/>
      <c r="J58"/>
      <c r="AA58"/>
      <c r="AB58"/>
      <c r="AC58"/>
      <c r="AD58"/>
    </row>
    <row r="59" spans="2:30" x14ac:dyDescent="0.3">
      <c r="B59"/>
      <c r="C59"/>
      <c r="D59"/>
      <c r="E59" s="11"/>
      <c r="F59" s="11"/>
      <c r="G59"/>
      <c r="J59"/>
      <c r="AA59"/>
      <c r="AB59"/>
      <c r="AC59"/>
      <c r="AD59"/>
    </row>
    <row r="60" spans="2:30" x14ac:dyDescent="0.3">
      <c r="B60"/>
      <c r="C60"/>
      <c r="D60"/>
      <c r="E60" s="11"/>
      <c r="F60" s="11"/>
      <c r="G60"/>
      <c r="J60"/>
      <c r="AA60"/>
      <c r="AB60"/>
      <c r="AC60"/>
      <c r="AD60"/>
    </row>
    <row r="61" spans="2:30" x14ac:dyDescent="0.3">
      <c r="B61"/>
      <c r="C61"/>
      <c r="D61"/>
      <c r="E61" s="11"/>
      <c r="F61" s="11"/>
      <c r="G61"/>
      <c r="J61"/>
      <c r="AA61"/>
      <c r="AB61"/>
      <c r="AC61"/>
      <c r="AD61"/>
    </row>
    <row r="62" spans="2:30" x14ac:dyDescent="0.3">
      <c r="B62"/>
      <c r="C62"/>
      <c r="D62"/>
      <c r="E62" s="11"/>
      <c r="F62" s="11"/>
      <c r="G62"/>
      <c r="J62"/>
      <c r="AA62"/>
      <c r="AB62"/>
      <c r="AC62"/>
      <c r="AD62"/>
    </row>
    <row r="63" spans="2:30" x14ac:dyDescent="0.3">
      <c r="B63"/>
      <c r="C63"/>
      <c r="D63"/>
      <c r="E63" s="11"/>
      <c r="F63" s="11"/>
      <c r="G63"/>
      <c r="J63"/>
      <c r="AA63"/>
      <c r="AB63"/>
      <c r="AC63"/>
      <c r="AD63"/>
    </row>
    <row r="64" spans="2:30" x14ac:dyDescent="0.3">
      <c r="B64"/>
      <c r="C64"/>
      <c r="D64"/>
      <c r="E64" s="11"/>
      <c r="F64" s="11"/>
      <c r="G64"/>
      <c r="J64"/>
      <c r="AA64"/>
      <c r="AB64"/>
      <c r="AC64"/>
      <c r="AD64"/>
    </row>
    <row r="65" spans="2:30" x14ac:dyDescent="0.3">
      <c r="B65"/>
      <c r="C65"/>
      <c r="D65"/>
      <c r="E65" s="11"/>
      <c r="F65" s="11"/>
      <c r="G65"/>
      <c r="J65"/>
      <c r="AA65"/>
      <c r="AB65"/>
      <c r="AC65"/>
      <c r="AD65"/>
    </row>
    <row r="66" spans="2:30" x14ac:dyDescent="0.3">
      <c r="B66"/>
      <c r="C66"/>
      <c r="D66"/>
      <c r="E66" s="11"/>
      <c r="F66" s="11"/>
      <c r="G66"/>
      <c r="J66"/>
      <c r="AA66"/>
      <c r="AB66"/>
      <c r="AC66"/>
      <c r="AD66"/>
    </row>
    <row r="67" spans="2:30" x14ac:dyDescent="0.3">
      <c r="B67"/>
      <c r="C67"/>
      <c r="D67"/>
      <c r="E67" s="11"/>
      <c r="F67" s="11"/>
      <c r="G67"/>
      <c r="J67"/>
      <c r="AA67"/>
      <c r="AB67"/>
      <c r="AC67"/>
      <c r="AD67"/>
    </row>
    <row r="68" spans="2:30" x14ac:dyDescent="0.3">
      <c r="B68"/>
      <c r="C68"/>
      <c r="D68"/>
      <c r="E68" s="11"/>
      <c r="F68" s="11"/>
      <c r="G68"/>
      <c r="J68"/>
      <c r="AA68"/>
      <c r="AB68"/>
      <c r="AC68"/>
      <c r="AD68"/>
    </row>
    <row r="69" spans="2:30" x14ac:dyDescent="0.3">
      <c r="B69"/>
      <c r="C69"/>
      <c r="D69"/>
      <c r="E69" s="11"/>
      <c r="F69" s="11"/>
      <c r="G69"/>
      <c r="J69"/>
      <c r="S69" s="16"/>
      <c r="T69" s="16"/>
      <c r="U69" s="16"/>
      <c r="V69" s="16"/>
      <c r="W69" s="16"/>
      <c r="X69" s="16"/>
      <c r="Y69" s="16"/>
      <c r="Z69" s="16"/>
      <c r="AA69"/>
      <c r="AB69"/>
      <c r="AC69"/>
      <c r="AD69"/>
    </row>
    <row r="70" spans="2:30" x14ac:dyDescent="0.3">
      <c r="B70"/>
      <c r="C70"/>
      <c r="D70"/>
      <c r="E70" s="11"/>
      <c r="F70" s="11"/>
      <c r="G70"/>
      <c r="J70"/>
      <c r="AA70"/>
      <c r="AB70"/>
      <c r="AC70"/>
      <c r="AD70"/>
    </row>
    <row r="71" spans="2:30" x14ac:dyDescent="0.3">
      <c r="B71"/>
      <c r="C71"/>
      <c r="D71"/>
      <c r="E71" s="11"/>
      <c r="F71" s="11"/>
      <c r="G71"/>
      <c r="J71"/>
      <c r="AA71"/>
      <c r="AB71"/>
      <c r="AC71"/>
      <c r="AD71"/>
    </row>
    <row r="72" spans="2:30" x14ac:dyDescent="0.3">
      <c r="G72"/>
      <c r="J72"/>
    </row>
    <row r="73" spans="2:30" x14ac:dyDescent="0.3">
      <c r="G73"/>
      <c r="J73"/>
    </row>
  </sheetData>
  <mergeCells count="2">
    <mergeCell ref="B2:AE2"/>
    <mergeCell ref="AF4:AF13"/>
  </mergeCells>
  <conditionalFormatting sqref="AA3:AA15 V3:V15">
    <cfRule type="cellIs" dxfId="44" priority="42" operator="greaterThan">
      <formula>1</formula>
    </cfRule>
  </conditionalFormatting>
  <conditionalFormatting sqref="H4:H15">
    <cfRule type="cellIs" dxfId="43" priority="41" operator="lessThan">
      <formula>0</formula>
    </cfRule>
  </conditionalFormatting>
  <conditionalFormatting sqref="V4:V15 AA4:AA15">
    <cfRule type="cellIs" dxfId="42" priority="39" operator="lessThan">
      <formula>1</formula>
    </cfRule>
    <cfRule type="cellIs" dxfId="41" priority="40" operator="greaterThan">
      <formula>1</formula>
    </cfRule>
  </conditionalFormatting>
  <conditionalFormatting sqref="AC3:AD3">
    <cfRule type="cellIs" dxfId="40" priority="38" operator="greaterThan">
      <formula>1</formula>
    </cfRule>
  </conditionalFormatting>
  <conditionalFormatting sqref="L3">
    <cfRule type="cellIs" dxfId="39" priority="37" operator="greaterThan">
      <formula>1</formula>
    </cfRule>
  </conditionalFormatting>
  <conditionalFormatting sqref="L5:L15">
    <cfRule type="cellIs" dxfId="38" priority="33" operator="greaterThan">
      <formula>1</formula>
    </cfRule>
  </conditionalFormatting>
  <conditionalFormatting sqref="L4">
    <cfRule type="cellIs" dxfId="37" priority="36" operator="greaterThan">
      <formula>1</formula>
    </cfRule>
  </conditionalFormatting>
  <conditionalFormatting sqref="L4">
    <cfRule type="cellIs" dxfId="36" priority="34" operator="lessThan">
      <formula>1</formula>
    </cfRule>
    <cfRule type="cellIs" dxfId="35" priority="35" operator="greaterThan">
      <formula>1</formula>
    </cfRule>
  </conditionalFormatting>
  <conditionalFormatting sqref="L5:L15">
    <cfRule type="cellIs" dxfId="34" priority="31" operator="lessThan">
      <formula>1</formula>
    </cfRule>
    <cfRule type="cellIs" dxfId="33" priority="32" operator="greaterThan">
      <formula>1</formula>
    </cfRule>
  </conditionalFormatting>
  <conditionalFormatting sqref="R3">
    <cfRule type="cellIs" dxfId="32" priority="30" operator="greaterThan">
      <formula>1</formula>
    </cfRule>
  </conditionalFormatting>
  <conditionalFormatting sqref="E4:F15 E3">
    <cfRule type="cellIs" dxfId="31" priority="29" operator="greaterThan">
      <formula>1</formula>
    </cfRule>
  </conditionalFormatting>
  <conditionalFormatting sqref="E4:F15">
    <cfRule type="cellIs" dxfId="30" priority="27" operator="lessThan">
      <formula>1</formula>
    </cfRule>
    <cfRule type="cellIs" dxfId="29" priority="28" operator="greaterThan">
      <formula>1</formula>
    </cfRule>
  </conditionalFormatting>
  <conditionalFormatting sqref="R4:R5 R7:R15">
    <cfRule type="cellIs" dxfId="28" priority="19" operator="equal">
      <formula>1</formula>
    </cfRule>
    <cfRule type="cellIs" dxfId="27" priority="20" operator="equal">
      <formula>1</formula>
    </cfRule>
    <cfRule type="cellIs" dxfId="26" priority="21" operator="equal">
      <formula>1</formula>
    </cfRule>
    <cfRule type="cellIs" dxfId="25" priority="23" operator="greaterThan">
      <formula>1</formula>
    </cfRule>
    <cfRule type="cellIs" dxfId="24" priority="26" operator="greaterThan">
      <formula>1</formula>
    </cfRule>
  </conditionalFormatting>
  <conditionalFormatting sqref="R4:R5 R7:R15">
    <cfRule type="cellIs" dxfId="23" priority="24" operator="lessThan">
      <formula>1</formula>
    </cfRule>
    <cfRule type="cellIs" dxfId="22" priority="25" operator="greaterThan">
      <formula>1</formula>
    </cfRule>
  </conditionalFormatting>
  <conditionalFormatting sqref="R11">
    <cfRule type="cellIs" dxfId="21" priority="22" operator="equal">
      <formula>1</formula>
    </cfRule>
  </conditionalFormatting>
  <conditionalFormatting sqref="R6">
    <cfRule type="cellIs" dxfId="20" priority="12" operator="equal">
      <formula>1</formula>
    </cfRule>
    <cfRule type="cellIs" dxfId="19" priority="13" operator="equal">
      <formula>1</formula>
    </cfRule>
    <cfRule type="cellIs" dxfId="18" priority="14" operator="equal">
      <formula>1</formula>
    </cfRule>
    <cfRule type="cellIs" dxfId="17" priority="15" operator="greaterThan">
      <formula>1</formula>
    </cfRule>
    <cfRule type="cellIs" dxfId="16" priority="18" operator="greaterThan">
      <formula>1</formula>
    </cfRule>
  </conditionalFormatting>
  <conditionalFormatting sqref="R6">
    <cfRule type="cellIs" dxfId="15" priority="16" operator="lessThan">
      <formula>1</formula>
    </cfRule>
    <cfRule type="cellIs" dxfId="14" priority="17" operator="greaterThan">
      <formula>1</formula>
    </cfRule>
  </conditionalFormatting>
  <conditionalFormatting sqref="X3">
    <cfRule type="cellIs" dxfId="13" priority="11" operator="greaterThan">
      <formula>1</formula>
    </cfRule>
  </conditionalFormatting>
  <conditionalFormatting sqref="L4:L15">
    <cfRule type="cellIs" dxfId="12" priority="9" operator="lessThan">
      <formula>0</formula>
    </cfRule>
    <cfRule type="cellIs" dxfId="11" priority="10" operator="greaterThan">
      <formula>0</formula>
    </cfRule>
  </conditionalFormatting>
  <conditionalFormatting sqref="X5:X15">
    <cfRule type="cellIs" dxfId="10" priority="5" operator="greaterThan">
      <formula>1</formula>
    </cfRule>
  </conditionalFormatting>
  <conditionalFormatting sqref="X4">
    <cfRule type="cellIs" dxfId="9" priority="8" operator="greaterThan">
      <formula>1</formula>
    </cfRule>
  </conditionalFormatting>
  <conditionalFormatting sqref="X4">
    <cfRule type="cellIs" dxfId="8" priority="6" operator="lessThan">
      <formula>1</formula>
    </cfRule>
    <cfRule type="cellIs" dxfId="7" priority="7" operator="greaterThan">
      <formula>1</formula>
    </cfRule>
  </conditionalFormatting>
  <conditionalFormatting sqref="X5:X15">
    <cfRule type="cellIs" dxfId="6" priority="3" operator="lessThan">
      <formula>1</formula>
    </cfRule>
    <cfRule type="cellIs" dxfId="5" priority="4" operator="greaterThan">
      <formula>1</formula>
    </cfRule>
  </conditionalFormatting>
  <conditionalFormatting sqref="X4:X15">
    <cfRule type="cellIs" dxfId="4" priority="1" operator="lessThan">
      <formula>0</formula>
    </cfRule>
    <cfRule type="cellIs" dxfId="3" priority="2" operator="greaterThan">
      <formula>0</formula>
    </cfRule>
  </conditionalFormatting>
  <pageMargins left="0.7" right="0.7" top="0.75" bottom="0.75" header="0.3" footer="0.3"/>
  <pageSetup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election activeCell="I24" sqref="I24"/>
    </sheetView>
  </sheetViews>
  <sheetFormatPr defaultRowHeight="13" x14ac:dyDescent="0.3"/>
  <cols>
    <col min="1" max="1" width="34.44140625" bestFit="1" customWidth="1"/>
    <col min="2" max="2" width="41.6640625" bestFit="1" customWidth="1"/>
    <col min="3" max="3" width="21.33203125" bestFit="1" customWidth="1"/>
    <col min="4" max="4" width="33.109375" bestFit="1" customWidth="1"/>
    <col min="5" max="5" width="21.33203125" bestFit="1" customWidth="1"/>
    <col min="6" max="6" width="34.109375" bestFit="1" customWidth="1"/>
    <col min="7" max="7" width="32" bestFit="1" customWidth="1"/>
  </cols>
  <sheetData>
    <row r="1" spans="1:7" ht="16" thickBot="1" x14ac:dyDescent="0.35">
      <c r="A1" s="1160" t="s">
        <v>399</v>
      </c>
      <c r="B1" s="1161" t="s">
        <v>446</v>
      </c>
      <c r="C1" s="1161" t="s">
        <v>447</v>
      </c>
      <c r="D1" s="1161" t="s">
        <v>448</v>
      </c>
      <c r="E1" s="1161" t="s">
        <v>449</v>
      </c>
      <c r="F1" s="1161" t="s">
        <v>450</v>
      </c>
      <c r="G1" s="1161" t="s">
        <v>451</v>
      </c>
    </row>
    <row r="2" spans="1:7" ht="18" thickBot="1" x14ac:dyDescent="0.35">
      <c r="A2" s="1162" t="s">
        <v>452</v>
      </c>
      <c r="B2" s="1163">
        <v>15</v>
      </c>
      <c r="C2" s="1163">
        <v>1</v>
      </c>
      <c r="D2" s="1164">
        <v>2220000</v>
      </c>
      <c r="E2" s="1163" t="s">
        <v>453</v>
      </c>
      <c r="F2" s="1163">
        <v>14</v>
      </c>
      <c r="G2" s="1163" t="s">
        <v>454</v>
      </c>
    </row>
    <row r="3" spans="1:7" ht="18" thickBot="1" x14ac:dyDescent="0.35">
      <c r="A3" s="1162" t="s">
        <v>455</v>
      </c>
      <c r="B3" s="1163">
        <v>47</v>
      </c>
      <c r="C3" s="1163">
        <v>2</v>
      </c>
      <c r="D3" s="1165">
        <v>61700</v>
      </c>
      <c r="E3" s="1163" t="s">
        <v>456</v>
      </c>
      <c r="F3" s="1163">
        <v>45</v>
      </c>
      <c r="G3" s="1163" t="s">
        <v>457</v>
      </c>
    </row>
    <row r="4" spans="1:7" ht="18" thickBot="1" x14ac:dyDescent="0.35">
      <c r="A4" s="1179" t="s">
        <v>458</v>
      </c>
      <c r="B4" s="1185">
        <v>20</v>
      </c>
      <c r="C4" s="1185">
        <v>1</v>
      </c>
      <c r="D4" s="1187">
        <v>615378</v>
      </c>
      <c r="E4" s="1185" t="s">
        <v>453</v>
      </c>
      <c r="F4" s="1185">
        <v>19</v>
      </c>
      <c r="G4" s="1185" t="s">
        <v>20</v>
      </c>
    </row>
    <row r="5" spans="1:7" ht="52.5" customHeight="1" x14ac:dyDescent="0.3">
      <c r="A5" s="1530" t="s">
        <v>459</v>
      </c>
      <c r="B5" s="1530">
        <v>7</v>
      </c>
      <c r="C5" s="1530">
        <v>7</v>
      </c>
      <c r="D5" s="1537">
        <v>3888044</v>
      </c>
      <c r="E5" s="1530" t="s">
        <v>456</v>
      </c>
      <c r="F5" s="1530">
        <v>0</v>
      </c>
      <c r="G5" s="1530" t="s">
        <v>20</v>
      </c>
    </row>
    <row r="6" spans="1:7" ht="13.5" thickBot="1" x14ac:dyDescent="0.35">
      <c r="A6" s="1531"/>
      <c r="B6" s="1531"/>
      <c r="C6" s="1531"/>
      <c r="D6" s="1538"/>
      <c r="E6" s="1531"/>
      <c r="F6" s="1531"/>
      <c r="G6" s="1531"/>
    </row>
    <row r="7" spans="1:7" ht="18" thickBot="1" x14ac:dyDescent="0.35">
      <c r="A7" s="1179" t="s">
        <v>460</v>
      </c>
      <c r="B7" s="1180">
        <v>33</v>
      </c>
      <c r="C7" s="1185">
        <v>0</v>
      </c>
      <c r="D7" s="1180">
        <v>0</v>
      </c>
      <c r="E7" s="1185" t="s">
        <v>456</v>
      </c>
      <c r="F7" s="1185">
        <v>33</v>
      </c>
      <c r="G7" s="1185" t="s">
        <v>461</v>
      </c>
    </row>
    <row r="8" spans="1:7" ht="18" thickBot="1" x14ac:dyDescent="0.35">
      <c r="A8" s="1179" t="s">
        <v>462</v>
      </c>
      <c r="B8" s="1180">
        <v>40</v>
      </c>
      <c r="C8" s="1185">
        <v>0</v>
      </c>
      <c r="D8" s="1180">
        <v>0</v>
      </c>
      <c r="E8" s="1185" t="s">
        <v>456</v>
      </c>
      <c r="F8" s="1185">
        <v>40</v>
      </c>
      <c r="G8" s="1185" t="s">
        <v>461</v>
      </c>
    </row>
    <row r="9" spans="1:7" ht="18" thickBot="1" x14ac:dyDescent="0.35">
      <c r="A9" s="1162" t="s">
        <v>463</v>
      </c>
      <c r="B9" s="1166">
        <v>65</v>
      </c>
      <c r="C9" s="1166">
        <v>0</v>
      </c>
      <c r="D9" s="1167">
        <v>0</v>
      </c>
      <c r="E9" s="1168" t="s">
        <v>453</v>
      </c>
      <c r="F9" s="1166">
        <v>65</v>
      </c>
      <c r="G9" s="1163" t="s">
        <v>444</v>
      </c>
    </row>
    <row r="10" spans="1:7" ht="18" thickBot="1" x14ac:dyDescent="0.35">
      <c r="A10" s="1162" t="s">
        <v>464</v>
      </c>
      <c r="B10" s="1166">
        <v>65</v>
      </c>
      <c r="C10" s="1166">
        <v>30</v>
      </c>
      <c r="D10" s="1169">
        <v>1053293</v>
      </c>
      <c r="E10" s="1168" t="s">
        <v>465</v>
      </c>
      <c r="F10" s="1166">
        <v>35</v>
      </c>
      <c r="G10" s="1163" t="s">
        <v>314</v>
      </c>
    </row>
    <row r="11" spans="1:7" ht="35.25" customHeight="1" x14ac:dyDescent="0.3">
      <c r="A11" s="1532" t="s">
        <v>466</v>
      </c>
      <c r="B11" s="1525">
        <v>40</v>
      </c>
      <c r="C11" s="1525">
        <v>5</v>
      </c>
      <c r="D11" s="1170"/>
      <c r="E11" s="1525" t="s">
        <v>467</v>
      </c>
      <c r="F11" s="1525">
        <v>35</v>
      </c>
      <c r="G11" s="1532" t="s">
        <v>468</v>
      </c>
    </row>
    <row r="12" spans="1:7" ht="15.5" x14ac:dyDescent="0.3">
      <c r="A12" s="1533"/>
      <c r="B12" s="1526"/>
      <c r="C12" s="1526"/>
      <c r="D12" s="1171">
        <v>5136381</v>
      </c>
      <c r="E12" s="1526"/>
      <c r="F12" s="1526"/>
      <c r="G12" s="1533"/>
    </row>
    <row r="13" spans="1:7" ht="15.5" x14ac:dyDescent="0.3">
      <c r="A13" s="1533"/>
      <c r="B13" s="1526"/>
      <c r="C13" s="1526"/>
      <c r="D13" s="1170"/>
      <c r="E13" s="1526"/>
      <c r="F13" s="1526"/>
      <c r="G13" s="1533"/>
    </row>
    <row r="14" spans="1:7" ht="16" thickBot="1" x14ac:dyDescent="0.35">
      <c r="A14" s="1534"/>
      <c r="B14" s="1527"/>
      <c r="C14" s="1527"/>
      <c r="D14" s="1172"/>
      <c r="E14" s="1527"/>
      <c r="F14" s="1527"/>
      <c r="G14" s="1534"/>
    </row>
    <row r="15" spans="1:7" ht="18" thickBot="1" x14ac:dyDescent="0.35">
      <c r="A15" s="1179" t="s">
        <v>469</v>
      </c>
      <c r="B15" s="1180">
        <v>2</v>
      </c>
      <c r="C15" s="1180">
        <v>2</v>
      </c>
      <c r="D15" s="1184">
        <v>2491000</v>
      </c>
      <c r="E15" s="1182" t="s">
        <v>453</v>
      </c>
      <c r="F15" s="1180">
        <v>0</v>
      </c>
      <c r="G15" s="1185" t="s">
        <v>20</v>
      </c>
    </row>
    <row r="16" spans="1:7" ht="17.5" x14ac:dyDescent="0.3">
      <c r="A16" s="1186" t="s">
        <v>470</v>
      </c>
      <c r="B16" s="1528">
        <v>16</v>
      </c>
      <c r="C16" s="1528">
        <v>7</v>
      </c>
      <c r="D16" s="1535">
        <v>10920701</v>
      </c>
      <c r="E16" s="1528" t="s">
        <v>453</v>
      </c>
      <c r="F16" s="1528">
        <v>9</v>
      </c>
      <c r="G16" s="1530" t="s">
        <v>472</v>
      </c>
    </row>
    <row r="17" spans="1:7" ht="18" thickBot="1" x14ac:dyDescent="0.35">
      <c r="A17" s="1179" t="s">
        <v>471</v>
      </c>
      <c r="B17" s="1529"/>
      <c r="C17" s="1529"/>
      <c r="D17" s="1536"/>
      <c r="E17" s="1529"/>
      <c r="F17" s="1529"/>
      <c r="G17" s="1531"/>
    </row>
    <row r="18" spans="1:7" ht="18" thickBot="1" x14ac:dyDescent="0.35">
      <c r="A18" s="1162" t="s">
        <v>473</v>
      </c>
      <c r="B18" s="1166">
        <v>45</v>
      </c>
      <c r="C18" s="1166">
        <v>0</v>
      </c>
      <c r="D18" s="1167">
        <v>0</v>
      </c>
      <c r="E18" s="1168" t="s">
        <v>456</v>
      </c>
      <c r="F18" s="1166">
        <v>45</v>
      </c>
      <c r="G18" s="1173" t="s">
        <v>474</v>
      </c>
    </row>
    <row r="19" spans="1:7" ht="16" thickBot="1" x14ac:dyDescent="0.35">
      <c r="A19" s="1162" t="s">
        <v>475</v>
      </c>
      <c r="B19" s="1166">
        <v>45</v>
      </c>
      <c r="C19" s="1166">
        <v>0</v>
      </c>
      <c r="D19" s="1167">
        <v>0</v>
      </c>
      <c r="E19" s="1168" t="s">
        <v>456</v>
      </c>
      <c r="F19" s="1166">
        <v>45</v>
      </c>
      <c r="G19" s="1173" t="s">
        <v>474</v>
      </c>
    </row>
    <row r="20" spans="1:7" ht="18" thickBot="1" x14ac:dyDescent="0.35">
      <c r="A20" s="1179" t="s">
        <v>476</v>
      </c>
      <c r="B20" s="1180">
        <v>27</v>
      </c>
      <c r="C20" s="1180">
        <v>3</v>
      </c>
      <c r="D20" s="1181">
        <v>3693633</v>
      </c>
      <c r="E20" s="1182" t="s">
        <v>456</v>
      </c>
      <c r="F20" s="1180">
        <v>24</v>
      </c>
      <c r="G20" s="1183" t="s">
        <v>20</v>
      </c>
    </row>
    <row r="21" spans="1:7" ht="18" thickBot="1" x14ac:dyDescent="0.35">
      <c r="A21" s="1179" t="s">
        <v>477</v>
      </c>
      <c r="B21" s="1180">
        <v>25</v>
      </c>
      <c r="C21" s="1180">
        <v>1</v>
      </c>
      <c r="D21" s="1184">
        <v>1607130</v>
      </c>
      <c r="E21" s="1182" t="s">
        <v>456</v>
      </c>
      <c r="F21" s="1180">
        <v>24</v>
      </c>
      <c r="G21" s="1183" t="s">
        <v>20</v>
      </c>
    </row>
    <row r="22" spans="1:7" ht="16" thickBot="1" x14ac:dyDescent="0.35">
      <c r="A22" s="1162"/>
      <c r="B22" s="1166"/>
      <c r="C22" s="1166"/>
      <c r="D22" s="1167"/>
      <c r="E22" s="1168"/>
      <c r="F22" s="1166"/>
      <c r="G22" s="1173"/>
    </row>
    <row r="23" spans="1:7" ht="16" thickBot="1" x14ac:dyDescent="0.35">
      <c r="A23" s="1174" t="s">
        <v>79</v>
      </c>
      <c r="B23" s="1175">
        <v>492</v>
      </c>
      <c r="C23" s="1175">
        <v>59</v>
      </c>
      <c r="D23" s="1176">
        <v>31687260</v>
      </c>
      <c r="E23" s="1177"/>
      <c r="F23" s="1175">
        <v>433</v>
      </c>
      <c r="G23" s="1178"/>
    </row>
  </sheetData>
  <mergeCells count="19">
    <mergeCell ref="A5:A6"/>
    <mergeCell ref="B5:B6"/>
    <mergeCell ref="C5:C6"/>
    <mergeCell ref="A11:A14"/>
    <mergeCell ref="B11:B14"/>
    <mergeCell ref="C11:C14"/>
    <mergeCell ref="E11:E14"/>
    <mergeCell ref="B16:B17"/>
    <mergeCell ref="C16:C17"/>
    <mergeCell ref="G5:G6"/>
    <mergeCell ref="G11:G14"/>
    <mergeCell ref="F5:F6"/>
    <mergeCell ref="F11:F14"/>
    <mergeCell ref="D16:D17"/>
    <mergeCell ref="E16:E17"/>
    <mergeCell ref="F16:F17"/>
    <mergeCell ref="G16:G17"/>
    <mergeCell ref="D5:D6"/>
    <mergeCell ref="E5:E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P22"/>
  <sheetViews>
    <sheetView workbookViewId="0">
      <selection activeCell="I24" sqref="I24"/>
    </sheetView>
  </sheetViews>
  <sheetFormatPr defaultRowHeight="13" x14ac:dyDescent="0.3"/>
  <cols>
    <col min="4" max="4" width="16.6640625" bestFit="1" customWidth="1"/>
    <col min="8" max="8" width="20" bestFit="1" customWidth="1"/>
  </cols>
  <sheetData>
    <row r="6" spans="4:16" x14ac:dyDescent="0.3">
      <c r="D6" s="671">
        <f>1713963397+3276024887</f>
        <v>4989988284</v>
      </c>
    </row>
    <row r="9" spans="4:16" x14ac:dyDescent="0.3">
      <c r="L9">
        <v>968</v>
      </c>
      <c r="M9">
        <v>1068</v>
      </c>
    </row>
    <row r="10" spans="4:16" x14ac:dyDescent="0.3">
      <c r="L10">
        <v>272</v>
      </c>
      <c r="M10">
        <v>265</v>
      </c>
    </row>
    <row r="11" spans="4:16" x14ac:dyDescent="0.3">
      <c r="L11">
        <v>462</v>
      </c>
      <c r="M11">
        <v>319</v>
      </c>
    </row>
    <row r="12" spans="4:16" x14ac:dyDescent="0.3">
      <c r="L12">
        <v>148</v>
      </c>
      <c r="M12">
        <v>165</v>
      </c>
    </row>
    <row r="16" spans="4:16" x14ac:dyDescent="0.3">
      <c r="M16">
        <v>968</v>
      </c>
      <c r="N16">
        <v>272</v>
      </c>
      <c r="O16">
        <v>462</v>
      </c>
      <c r="P16">
        <v>148</v>
      </c>
    </row>
    <row r="17" spans="8:16" x14ac:dyDescent="0.3">
      <c r="M17">
        <v>1068</v>
      </c>
      <c r="N17">
        <v>265</v>
      </c>
      <c r="O17">
        <v>319</v>
      </c>
      <c r="P17">
        <v>165</v>
      </c>
    </row>
    <row r="21" spans="8:16" x14ac:dyDescent="0.3">
      <c r="H21" s="671">
        <f>H22*1000000</f>
        <v>12839272124.644783</v>
      </c>
    </row>
    <row r="22" spans="8:16" x14ac:dyDescent="0.3">
      <c r="H22" s="769">
        <v>12839.272124644784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4"/>
  <sheetViews>
    <sheetView workbookViewId="0">
      <selection activeCell="B2" sqref="B2"/>
    </sheetView>
  </sheetViews>
  <sheetFormatPr defaultColWidth="9.33203125" defaultRowHeight="14.5" x14ac:dyDescent="0.35"/>
  <cols>
    <col min="1" max="1" width="6.109375" style="576" bestFit="1" customWidth="1"/>
    <col min="2" max="2" width="64.33203125" style="583" customWidth="1"/>
    <col min="3" max="8" width="23.109375" style="583" customWidth="1"/>
    <col min="9" max="9" width="10" style="576" bestFit="1" customWidth="1"/>
    <col min="10" max="11" width="9.109375" style="576" bestFit="1" customWidth="1"/>
    <col min="12" max="12" width="10" style="576" bestFit="1" customWidth="1"/>
    <col min="13" max="13" width="8.44140625" style="576" bestFit="1" customWidth="1"/>
    <col min="14" max="46" width="9.33203125" style="576"/>
    <col min="47" max="16384" width="9.33203125" style="583"/>
  </cols>
  <sheetData>
    <row r="1" spans="2:8" s="576" customFormat="1" x14ac:dyDescent="0.35"/>
    <row r="2" spans="2:8" s="576" customFormat="1" ht="16" thickBot="1" x14ac:dyDescent="0.4">
      <c r="B2" s="577" t="s">
        <v>365</v>
      </c>
      <c r="C2" s="578"/>
      <c r="D2" s="578"/>
      <c r="E2" s="578"/>
      <c r="F2" s="578"/>
      <c r="G2" s="578"/>
      <c r="H2" s="578"/>
    </row>
    <row r="3" spans="2:8" ht="31.5" thickBot="1" x14ac:dyDescent="0.4">
      <c r="B3" s="579" t="s">
        <v>354</v>
      </c>
      <c r="C3" s="580">
        <v>45413</v>
      </c>
      <c r="D3" s="580">
        <v>45047</v>
      </c>
      <c r="E3" s="579" t="s">
        <v>355</v>
      </c>
      <c r="F3" s="579" t="s">
        <v>356</v>
      </c>
      <c r="G3" s="581">
        <v>45383</v>
      </c>
      <c r="H3" s="582" t="s">
        <v>357</v>
      </c>
    </row>
    <row r="4" spans="2:8" ht="15.5" x14ac:dyDescent="0.35">
      <c r="B4" s="584" t="s">
        <v>249</v>
      </c>
      <c r="C4" s="585">
        <v>65034.05</v>
      </c>
      <c r="D4" s="585">
        <v>68770.37</v>
      </c>
      <c r="E4" s="586">
        <f>C4-D4</f>
        <v>-3736.3199999999924</v>
      </c>
      <c r="F4" s="587">
        <f>C4/D4-1</f>
        <v>-5.4330375131033781E-2</v>
      </c>
      <c r="G4" s="588">
        <v>60368.020000000004</v>
      </c>
      <c r="H4" s="589">
        <f>C4/G4-1</f>
        <v>7.7293076698556673E-2</v>
      </c>
    </row>
    <row r="5" spans="2:8" ht="15.5" x14ac:dyDescent="0.35">
      <c r="B5" s="590" t="s">
        <v>250</v>
      </c>
      <c r="C5" s="591">
        <v>23064.317999999999</v>
      </c>
      <c r="D5" s="591">
        <v>24249.089</v>
      </c>
      <c r="E5" s="592">
        <f>C5-D5</f>
        <v>-1184.7710000000006</v>
      </c>
      <c r="F5" s="593">
        <f>C5/D5-1</f>
        <v>-4.885837154542183E-2</v>
      </c>
      <c r="G5" s="594">
        <v>21053.903999999999</v>
      </c>
      <c r="H5" s="595">
        <f>C5/G5-1</f>
        <v>9.548889365126767E-2</v>
      </c>
    </row>
    <row r="6" spans="2:8" ht="16" thickBot="1" x14ac:dyDescent="0.4">
      <c r="B6" s="596" t="s">
        <v>120</v>
      </c>
      <c r="C6" s="597">
        <v>28250</v>
      </c>
      <c r="D6" s="597">
        <v>27638</v>
      </c>
      <c r="E6" s="592">
        <f>C6-D6</f>
        <v>612</v>
      </c>
      <c r="F6" s="598">
        <f>C6/D6-1</f>
        <v>2.2143425718214038E-2</v>
      </c>
      <c r="G6" s="599">
        <v>25413</v>
      </c>
      <c r="H6" s="600">
        <f>C6/G6-1</f>
        <v>0.11163577696454574</v>
      </c>
    </row>
    <row r="7" spans="2:8" ht="16" thickBot="1" x14ac:dyDescent="0.4">
      <c r="B7" s="601" t="s">
        <v>155</v>
      </c>
      <c r="C7" s="602">
        <f>C5/C6</f>
        <v>0.81643603539823006</v>
      </c>
      <c r="D7" s="603">
        <f>D5/D6</f>
        <v>0.87738219118604821</v>
      </c>
      <c r="E7" s="604">
        <f>C7-D7</f>
        <v>-6.0946155787818146E-2</v>
      </c>
      <c r="F7" s="605">
        <f>C7/D7-1</f>
        <v>-6.9463634434420163E-2</v>
      </c>
      <c r="G7" s="606">
        <f>G5/G6</f>
        <v>0.82846983827175058</v>
      </c>
      <c r="H7" s="607">
        <f>C7/G7-1</f>
        <v>-1.452533612886131E-2</v>
      </c>
    </row>
    <row r="8" spans="2:8" s="576" customFormat="1" ht="15.5" x14ac:dyDescent="0.35">
      <c r="B8" s="608" t="s">
        <v>358</v>
      </c>
      <c r="C8" s="609"/>
      <c r="D8" s="609"/>
      <c r="E8" s="609"/>
      <c r="F8" s="609"/>
      <c r="G8" s="609"/>
      <c r="H8" s="578"/>
    </row>
    <row r="9" spans="2:8" s="576" customFormat="1" ht="41.25" customHeight="1" x14ac:dyDescent="0.35">
      <c r="B9" s="1539" t="s">
        <v>366</v>
      </c>
      <c r="C9" s="1539"/>
      <c r="D9" s="1539"/>
      <c r="E9" s="1539"/>
      <c r="F9" s="1539"/>
      <c r="G9" s="1539"/>
      <c r="H9" s="1539"/>
    </row>
    <row r="10" spans="2:8" s="576" customFormat="1" ht="17.5" x14ac:dyDescent="0.35">
      <c r="B10" s="1541" t="s">
        <v>367</v>
      </c>
      <c r="C10" s="1541"/>
      <c r="D10" s="1541"/>
      <c r="E10" s="1541"/>
      <c r="F10" s="1541"/>
      <c r="G10" s="1541"/>
      <c r="H10" s="1541"/>
    </row>
    <row r="11" spans="2:8" s="576" customFormat="1" ht="17.5" x14ac:dyDescent="0.35">
      <c r="B11" s="1539" t="s">
        <v>368</v>
      </c>
      <c r="C11" s="1539"/>
      <c r="D11" s="1539"/>
      <c r="E11" s="1539"/>
      <c r="F11" s="1539"/>
      <c r="G11" s="1539"/>
      <c r="H11" s="1539"/>
    </row>
    <row r="12" spans="2:8" s="576" customFormat="1" ht="15.5" x14ac:dyDescent="0.35">
      <c r="B12" s="610"/>
      <c r="C12" s="611"/>
      <c r="D12" s="611"/>
      <c r="E12" s="611"/>
      <c r="F12" s="611"/>
      <c r="G12" s="611"/>
      <c r="H12" s="611"/>
    </row>
    <row r="13" spans="2:8" s="576" customFormat="1" ht="23" thickBot="1" x14ac:dyDescent="0.5">
      <c r="B13" s="1542" t="s">
        <v>364</v>
      </c>
      <c r="C13" s="1542"/>
      <c r="D13" s="612"/>
      <c r="E13" s="612"/>
      <c r="F13" s="612"/>
      <c r="G13" s="612"/>
      <c r="H13" s="612"/>
    </row>
    <row r="14" spans="2:8" ht="31.5" thickBot="1" x14ac:dyDescent="0.4">
      <c r="B14" s="579" t="s">
        <v>354</v>
      </c>
      <c r="C14" s="580">
        <v>45413</v>
      </c>
      <c r="D14" s="580">
        <v>45047</v>
      </c>
      <c r="E14" s="579" t="s">
        <v>355</v>
      </c>
      <c r="F14" s="579" t="s">
        <v>359</v>
      </c>
      <c r="G14" s="581">
        <v>45383</v>
      </c>
      <c r="H14" s="582" t="s">
        <v>360</v>
      </c>
    </row>
    <row r="15" spans="2:8" ht="15.5" x14ac:dyDescent="0.35">
      <c r="B15" s="613" t="s">
        <v>249</v>
      </c>
      <c r="C15" s="614">
        <v>4361.87</v>
      </c>
      <c r="D15" s="615">
        <v>3960.71</v>
      </c>
      <c r="E15" s="616">
        <f>C15-D15</f>
        <v>401.15999999999985</v>
      </c>
      <c r="F15" s="587">
        <f>C15/D15-1</f>
        <v>0.10128487064187985</v>
      </c>
      <c r="G15" s="614">
        <v>3612.99</v>
      </c>
      <c r="H15" s="617">
        <f>C15/G15-1</f>
        <v>0.20727430742958042</v>
      </c>
    </row>
    <row r="16" spans="2:8" ht="15.5" x14ac:dyDescent="0.35">
      <c r="B16" s="618" t="s">
        <v>250</v>
      </c>
      <c r="C16" s="619">
        <v>4467.84</v>
      </c>
      <c r="D16" s="620">
        <v>3578.74</v>
      </c>
      <c r="E16" s="621">
        <f t="shared" ref="E16:E18" si="0">C16-D16</f>
        <v>889.10000000000036</v>
      </c>
      <c r="F16" s="587">
        <f t="shared" ref="F16:F17" si="1">C16/D16-1</f>
        <v>0.24843939487082056</v>
      </c>
      <c r="G16" s="619">
        <v>3679.97</v>
      </c>
      <c r="H16" s="617">
        <f>C16/G16-1</f>
        <v>0.21409685405044065</v>
      </c>
    </row>
    <row r="17" spans="2:9" ht="16" thickBot="1" x14ac:dyDescent="0.4">
      <c r="B17" s="622" t="s">
        <v>361</v>
      </c>
      <c r="C17" s="623">
        <v>5255</v>
      </c>
      <c r="D17" s="624">
        <v>5328</v>
      </c>
      <c r="E17" s="625">
        <f t="shared" si="0"/>
        <v>-73</v>
      </c>
      <c r="F17" s="587">
        <f t="shared" si="1"/>
        <v>-1.3701201201201219E-2</v>
      </c>
      <c r="G17" s="623">
        <v>4534</v>
      </c>
      <c r="H17" s="617">
        <f>C17/G17-1</f>
        <v>0.15902073224525815</v>
      </c>
    </row>
    <row r="18" spans="2:9" ht="16" thickBot="1" x14ac:dyDescent="0.4">
      <c r="B18" s="626" t="s">
        <v>362</v>
      </c>
      <c r="C18" s="627">
        <f>C16/C17</f>
        <v>0.85020742150333017</v>
      </c>
      <c r="D18" s="628">
        <f>D16/D17</f>
        <v>0.67168543543543535</v>
      </c>
      <c r="E18" s="629">
        <f t="shared" si="0"/>
        <v>0.17852198606789482</v>
      </c>
      <c r="F18" s="630">
        <f>C18/D18-1</f>
        <v>0.26578213051793198</v>
      </c>
      <c r="G18" s="631">
        <f>G16/G17</f>
        <v>0.8116387295985884</v>
      </c>
      <c r="H18" s="632">
        <f>C18/G18-1</f>
        <v>4.7519531163596307E-2</v>
      </c>
    </row>
    <row r="19" spans="2:9" s="576" customFormat="1" ht="15.5" x14ac:dyDescent="0.35">
      <c r="B19" s="1543" t="s">
        <v>363</v>
      </c>
      <c r="C19" s="1543"/>
      <c r="D19" s="1543"/>
      <c r="E19" s="633"/>
      <c r="F19" s="633"/>
      <c r="G19" s="633"/>
      <c r="H19" s="633"/>
    </row>
    <row r="20" spans="2:9" s="576" customFormat="1" ht="33.75" customHeight="1" x14ac:dyDescent="0.35">
      <c r="B20" s="1539" t="s">
        <v>369</v>
      </c>
      <c r="C20" s="1539"/>
      <c r="D20" s="1539"/>
      <c r="E20" s="1539"/>
      <c r="F20" s="1539"/>
      <c r="G20" s="1539"/>
      <c r="H20" s="1539"/>
      <c r="I20" s="634"/>
    </row>
    <row r="21" spans="2:9" s="576" customFormat="1" ht="22.5" customHeight="1" x14ac:dyDescent="0.35">
      <c r="B21" s="1541" t="s">
        <v>370</v>
      </c>
      <c r="C21" s="1541"/>
      <c r="D21" s="1541"/>
      <c r="E21" s="1541"/>
      <c r="F21" s="1541"/>
      <c r="G21" s="1541"/>
      <c r="H21" s="1541"/>
      <c r="I21" s="635"/>
    </row>
    <row r="22" spans="2:9" s="576" customFormat="1" ht="36.75" customHeight="1" x14ac:dyDescent="0.35">
      <c r="B22" s="1539" t="s">
        <v>371</v>
      </c>
      <c r="C22" s="1539"/>
      <c r="D22" s="1539"/>
      <c r="E22" s="1539"/>
      <c r="F22" s="1539"/>
      <c r="G22" s="1539"/>
      <c r="H22" s="1539"/>
      <c r="I22" s="634"/>
    </row>
    <row r="23" spans="2:9" s="576" customFormat="1" ht="24" customHeight="1" x14ac:dyDescent="0.35">
      <c r="B23" s="1539" t="s">
        <v>372</v>
      </c>
      <c r="C23" s="1539"/>
      <c r="D23" s="1539"/>
      <c r="E23" s="1539"/>
      <c r="F23" s="1539"/>
      <c r="G23" s="1539"/>
      <c r="H23" s="1539"/>
      <c r="I23" s="634"/>
    </row>
    <row r="24" spans="2:9" s="576" customFormat="1" ht="15.5" x14ac:dyDescent="0.35">
      <c r="B24" s="1540"/>
      <c r="C24" s="1540"/>
      <c r="D24" s="1540"/>
      <c r="E24" s="1540"/>
      <c r="F24" s="1540"/>
      <c r="G24" s="1540"/>
      <c r="H24" s="1540"/>
      <c r="I24" s="635"/>
    </row>
  </sheetData>
  <mergeCells count="10">
    <mergeCell ref="B9:H9"/>
    <mergeCell ref="B10:H10"/>
    <mergeCell ref="B11:H11"/>
    <mergeCell ref="B13:C13"/>
    <mergeCell ref="B19:D19"/>
    <mergeCell ref="B20:H20"/>
    <mergeCell ref="B23:H23"/>
    <mergeCell ref="B24:H24"/>
    <mergeCell ref="B21:H21"/>
    <mergeCell ref="B22:H2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98"/>
  <sheetViews>
    <sheetView zoomScale="90" zoomScaleNormal="90" workbookViewId="0">
      <pane xSplit="1" topLeftCell="B1" activePane="topRight" state="frozen"/>
      <selection pane="topRight" activeCell="F21" sqref="F21"/>
    </sheetView>
  </sheetViews>
  <sheetFormatPr defaultColWidth="8.44140625" defaultRowHeight="13" x14ac:dyDescent="0.3"/>
  <cols>
    <col min="1" max="1" width="12.6640625" customWidth="1"/>
    <col min="5" max="5" width="15.33203125" bestFit="1" customWidth="1"/>
    <col min="6" max="9" width="20.33203125" bestFit="1" customWidth="1"/>
    <col min="10" max="11" width="20.33203125" customWidth="1"/>
    <col min="12" max="17" width="20.33203125" bestFit="1" customWidth="1"/>
    <col min="18" max="18" width="15.6640625" bestFit="1" customWidth="1"/>
    <col min="26" max="26" width="8.44140625" style="672"/>
    <col min="53" max="53" width="8.44140625" style="673"/>
  </cols>
  <sheetData>
    <row r="1" spans="1:52" x14ac:dyDescent="0.3">
      <c r="B1" s="881" t="s">
        <v>377</v>
      </c>
      <c r="C1" s="879" t="s">
        <v>376</v>
      </c>
      <c r="D1" s="881" t="s">
        <v>377</v>
      </c>
      <c r="E1" s="879" t="s">
        <v>376</v>
      </c>
      <c r="F1" s="881" t="s">
        <v>377</v>
      </c>
      <c r="G1" s="879" t="s">
        <v>376</v>
      </c>
      <c r="H1" s="881" t="s">
        <v>377</v>
      </c>
      <c r="I1" s="879" t="s">
        <v>376</v>
      </c>
      <c r="J1" s="881" t="s">
        <v>377</v>
      </c>
      <c r="K1" s="879" t="s">
        <v>376</v>
      </c>
      <c r="L1" s="881" t="s">
        <v>377</v>
      </c>
      <c r="M1" s="879" t="s">
        <v>376</v>
      </c>
      <c r="N1" s="881" t="s">
        <v>377</v>
      </c>
      <c r="O1" s="879" t="s">
        <v>376</v>
      </c>
      <c r="P1" s="881" t="s">
        <v>377</v>
      </c>
      <c r="Q1" s="879" t="s">
        <v>376</v>
      </c>
      <c r="R1" s="881" t="s">
        <v>377</v>
      </c>
      <c r="S1" s="879" t="s">
        <v>376</v>
      </c>
      <c r="T1" s="881" t="s">
        <v>377</v>
      </c>
      <c r="U1" s="879" t="s">
        <v>376</v>
      </c>
      <c r="V1" s="881" t="s">
        <v>377</v>
      </c>
      <c r="W1" s="879" t="s">
        <v>376</v>
      </c>
      <c r="X1" s="881" t="s">
        <v>377</v>
      </c>
      <c r="Y1" s="879" t="s">
        <v>376</v>
      </c>
    </row>
    <row r="2" spans="1:52" ht="14.5" x14ac:dyDescent="0.35">
      <c r="B2" s="877">
        <v>45474</v>
      </c>
      <c r="C2" s="875"/>
      <c r="D2" s="877">
        <v>45505</v>
      </c>
      <c r="E2" s="875"/>
      <c r="F2" s="877">
        <v>45536</v>
      </c>
      <c r="G2" s="875"/>
      <c r="H2" s="877">
        <v>45566</v>
      </c>
      <c r="I2" s="875"/>
      <c r="J2" s="877">
        <v>45597</v>
      </c>
      <c r="K2" s="875"/>
      <c r="L2" s="877">
        <v>45627</v>
      </c>
      <c r="M2" s="875"/>
      <c r="N2" s="877">
        <v>45658</v>
      </c>
      <c r="O2" s="875"/>
      <c r="P2" s="877">
        <v>45689</v>
      </c>
      <c r="Q2" s="875"/>
      <c r="R2" s="877">
        <v>45717</v>
      </c>
      <c r="S2" s="875"/>
      <c r="T2" s="877">
        <v>45748</v>
      </c>
      <c r="U2" s="875"/>
      <c r="V2" s="877">
        <v>45778</v>
      </c>
      <c r="W2" s="875"/>
      <c r="X2" s="877" t="s">
        <v>77</v>
      </c>
      <c r="Y2" s="875"/>
      <c r="AC2" s="668"/>
      <c r="AD2" s="669" t="s">
        <v>380</v>
      </c>
      <c r="AE2" s="671">
        <v>22346.053433692534</v>
      </c>
      <c r="AF2" s="671">
        <v>0</v>
      </c>
      <c r="AG2" s="671">
        <v>0</v>
      </c>
      <c r="AH2" s="671">
        <v>0</v>
      </c>
      <c r="AI2" s="671">
        <v>22346.053433692545</v>
      </c>
      <c r="AJ2" s="671">
        <v>0</v>
      </c>
      <c r="AK2" s="671">
        <v>0</v>
      </c>
      <c r="AL2" s="671">
        <v>0</v>
      </c>
      <c r="AM2" s="671">
        <v>0</v>
      </c>
      <c r="AO2" s="567"/>
      <c r="AP2" t="s">
        <v>380</v>
      </c>
      <c r="AQ2" s="671">
        <v>24264.986291000037</v>
      </c>
      <c r="AR2" s="671">
        <v>111.19021299999986</v>
      </c>
      <c r="AS2" s="671">
        <v>162.40948099999969</v>
      </c>
      <c r="AT2" s="671">
        <v>70.394634000001133</v>
      </c>
      <c r="AU2" s="671">
        <v>23868.327408999998</v>
      </c>
      <c r="AV2" s="671">
        <v>51.539749000000143</v>
      </c>
      <c r="AW2" s="671">
        <v>2.7009999999989986E-2</v>
      </c>
      <c r="AX2" s="671">
        <v>1.0977950000000014</v>
      </c>
      <c r="AY2" s="671">
        <v>0</v>
      </c>
      <c r="AZ2" s="671"/>
    </row>
    <row r="3" spans="1:52" ht="15.5" x14ac:dyDescent="0.35">
      <c r="A3" s="870" t="s">
        <v>20</v>
      </c>
      <c r="B3" s="880">
        <v>12181.514738</v>
      </c>
      <c r="C3" s="878">
        <v>11299.7065538637</v>
      </c>
      <c r="D3" s="880">
        <v>11680.126838</v>
      </c>
      <c r="E3" s="878">
        <v>13345.584995404606</v>
      </c>
      <c r="F3" s="880">
        <v>11143.404811</v>
      </c>
      <c r="G3" s="878">
        <v>12692.95815935372</v>
      </c>
      <c r="H3" s="880">
        <v>12189.478808</v>
      </c>
      <c r="I3" s="878">
        <v>13305.865911014165</v>
      </c>
      <c r="J3" s="955">
        <v>11461.0877286</v>
      </c>
      <c r="K3" s="957">
        <v>13722.759502607056</v>
      </c>
      <c r="L3" s="880">
        <v>12120.595022</v>
      </c>
      <c r="M3" s="878">
        <v>14155.432189346284</v>
      </c>
      <c r="N3" s="880"/>
      <c r="O3" s="878"/>
      <c r="P3" s="880"/>
      <c r="Q3" s="878"/>
      <c r="R3" s="880"/>
      <c r="S3" s="878"/>
      <c r="T3" s="880"/>
      <c r="U3" s="878"/>
      <c r="V3" s="880"/>
      <c r="W3" s="878"/>
      <c r="X3" s="880">
        <f>B3+D3+F3+H3+J3+L3+N3+P3+R3+T3+V3</f>
        <v>70776.207945599992</v>
      </c>
      <c r="Y3" s="878">
        <f>C3+E3+G3+I3+K3+M3+O3+Q3+S3+U3+W3</f>
        <v>78522.307311589539</v>
      </c>
      <c r="AC3" s="668"/>
      <c r="AD3" s="669" t="s">
        <v>332</v>
      </c>
      <c r="AE3" s="671">
        <v>24265.687222655164</v>
      </c>
      <c r="AF3" s="671">
        <v>0</v>
      </c>
      <c r="AG3" s="671">
        <v>0</v>
      </c>
      <c r="AH3" s="671">
        <v>0</v>
      </c>
      <c r="AI3" s="671">
        <v>24265.687222655182</v>
      </c>
      <c r="AJ3" s="671">
        <v>0</v>
      </c>
      <c r="AK3" s="671">
        <v>0</v>
      </c>
      <c r="AL3" s="671">
        <v>0</v>
      </c>
      <c r="AM3" s="671">
        <v>0</v>
      </c>
      <c r="AO3" s="567"/>
      <c r="AP3" t="s">
        <v>332</v>
      </c>
      <c r="AQ3" s="671">
        <v>22336.463401999994</v>
      </c>
      <c r="AR3" s="671">
        <v>268.4331459999994</v>
      </c>
      <c r="AS3" s="671">
        <v>354.93571399999973</v>
      </c>
      <c r="AT3" s="671">
        <v>5.6923799999995026</v>
      </c>
      <c r="AU3" s="671">
        <v>21650.799883999989</v>
      </c>
      <c r="AV3" s="671">
        <v>55.35147599999982</v>
      </c>
      <c r="AW3" s="671">
        <v>1.0218670000000145</v>
      </c>
      <c r="AX3" s="671">
        <v>0.22893499999999989</v>
      </c>
      <c r="AY3" s="671">
        <v>0</v>
      </c>
      <c r="AZ3" s="671"/>
    </row>
    <row r="4" spans="1:52" ht="15.5" x14ac:dyDescent="0.35">
      <c r="A4" s="872" t="s">
        <v>22</v>
      </c>
      <c r="B4" s="880">
        <v>7598.7557415518495</v>
      </c>
      <c r="C4" s="878">
        <v>7238.2748529316068</v>
      </c>
      <c r="D4" s="880">
        <v>7305.4599331550689</v>
      </c>
      <c r="E4" s="878">
        <v>8041.676215199268</v>
      </c>
      <c r="F4" s="880">
        <v>7175.8368531786691</v>
      </c>
      <c r="G4" s="878">
        <v>7877.743385061468</v>
      </c>
      <c r="H4" s="880">
        <v>7301.9470248142215</v>
      </c>
      <c r="I4" s="878">
        <v>7200.0580271151694</v>
      </c>
      <c r="J4" s="955">
        <v>7790.9311962692391</v>
      </c>
      <c r="K4" s="957">
        <v>8480.5184836625922</v>
      </c>
      <c r="L4" s="880">
        <v>6689.1955729792699</v>
      </c>
      <c r="M4" s="878">
        <v>8131.9654093694216</v>
      </c>
      <c r="N4" s="880"/>
      <c r="O4" s="878"/>
      <c r="P4" s="880"/>
      <c r="Q4" s="878"/>
      <c r="R4" s="880"/>
      <c r="S4" s="878"/>
      <c r="T4" s="880"/>
      <c r="U4" s="878"/>
      <c r="V4" s="880"/>
      <c r="W4" s="878"/>
      <c r="X4" s="880">
        <f t="shared" ref="X4:X13" si="0">B4+D4+F4+H4+J4+L4+N4+P4+R4+T4+V4</f>
        <v>43862.126321948315</v>
      </c>
      <c r="Y4" s="878">
        <f t="shared" ref="Y4:Y13" si="1">C4+E4+G4+I4+K4+M4+O4+Q4+S4+U4+W4</f>
        <v>46970.236373339525</v>
      </c>
      <c r="AC4" s="670"/>
      <c r="AD4" s="669" t="s">
        <v>373</v>
      </c>
      <c r="AE4" s="671">
        <v>23126.82732320889</v>
      </c>
      <c r="AF4" s="671">
        <v>0</v>
      </c>
      <c r="AG4" s="671">
        <v>0</v>
      </c>
      <c r="AH4" s="671">
        <v>0</v>
      </c>
      <c r="AI4" s="671">
        <v>23126.82732320889</v>
      </c>
      <c r="AJ4" s="671">
        <v>0</v>
      </c>
      <c r="AK4" s="671">
        <v>0</v>
      </c>
      <c r="AL4" s="671">
        <v>0</v>
      </c>
      <c r="AM4" s="671">
        <v>0</v>
      </c>
      <c r="AO4" s="636"/>
      <c r="AP4" t="s">
        <v>373</v>
      </c>
      <c r="AQ4" s="671">
        <v>23198.690724999993</v>
      </c>
      <c r="AR4" s="671">
        <v>136.25829400000111</v>
      </c>
      <c r="AS4" s="671">
        <v>410.23170499999969</v>
      </c>
      <c r="AT4" s="671">
        <v>29.279637999999977</v>
      </c>
      <c r="AU4" s="671">
        <v>22557.040155000006</v>
      </c>
      <c r="AV4" s="671">
        <v>61.137761999999952</v>
      </c>
      <c r="AW4" s="671">
        <v>2.9514080000000007</v>
      </c>
      <c r="AX4" s="671">
        <v>1.7902109999999993</v>
      </c>
      <c r="AY4" s="671">
        <v>1.5520000000037726E-3</v>
      </c>
      <c r="AZ4" s="671"/>
    </row>
    <row r="5" spans="1:52" ht="18.649999999999999" customHeight="1" x14ac:dyDescent="0.3">
      <c r="A5" s="872" t="s">
        <v>24</v>
      </c>
      <c r="B5" s="880">
        <v>236.18560299999999</v>
      </c>
      <c r="C5" s="878">
        <v>346.65996048482111</v>
      </c>
      <c r="D5" s="880">
        <v>184.29100399999999</v>
      </c>
      <c r="E5" s="878">
        <v>387.16735552733394</v>
      </c>
      <c r="F5" s="880">
        <v>261.88828699999999</v>
      </c>
      <c r="G5" s="878">
        <v>386.97296788947409</v>
      </c>
      <c r="H5" s="880">
        <v>270.03893599999998</v>
      </c>
      <c r="I5" s="878">
        <v>387.43958331804981</v>
      </c>
      <c r="J5" s="955">
        <v>256.27233799999999</v>
      </c>
      <c r="K5" s="957">
        <v>254.09819940679165</v>
      </c>
      <c r="L5" s="880">
        <v>73.855056000000005</v>
      </c>
      <c r="M5" s="878">
        <v>263.03487159083505</v>
      </c>
      <c r="N5" s="880"/>
      <c r="O5" s="878"/>
      <c r="P5" s="880"/>
      <c r="Q5" s="878"/>
      <c r="R5" s="880"/>
      <c r="S5" s="878"/>
      <c r="T5" s="880"/>
      <c r="U5" s="878"/>
      <c r="V5" s="880"/>
      <c r="W5" s="878"/>
      <c r="X5" s="880">
        <f t="shared" si="0"/>
        <v>1282.5312240000001</v>
      </c>
      <c r="Y5" s="878">
        <f t="shared" si="1"/>
        <v>2025.3729382173058</v>
      </c>
    </row>
    <row r="6" spans="1:52" ht="15.5" x14ac:dyDescent="0.3">
      <c r="A6" s="872" t="s">
        <v>26</v>
      </c>
      <c r="B6" s="880">
        <v>805.33068729999991</v>
      </c>
      <c r="C6" s="878">
        <v>1010.727309878479</v>
      </c>
      <c r="D6" s="880">
        <v>996.23548383499997</v>
      </c>
      <c r="E6" s="878">
        <v>1060.8162588161404</v>
      </c>
      <c r="F6" s="880">
        <v>946.64218243500011</v>
      </c>
      <c r="G6" s="878">
        <v>1067.4211869807489</v>
      </c>
      <c r="H6" s="880">
        <v>956.08081744499987</v>
      </c>
      <c r="I6" s="878">
        <v>772.55665374359216</v>
      </c>
      <c r="J6" s="955">
        <v>1032.91537668</v>
      </c>
      <c r="K6" s="957">
        <v>924.96416500202872</v>
      </c>
      <c r="L6" s="880">
        <v>940.0439050650001</v>
      </c>
      <c r="M6" s="878">
        <v>865.88135758164412</v>
      </c>
      <c r="N6" s="880"/>
      <c r="O6" s="878"/>
      <c r="P6" s="880"/>
      <c r="Q6" s="878"/>
      <c r="R6" s="880"/>
      <c r="S6" s="878"/>
      <c r="T6" s="880"/>
      <c r="U6" s="878"/>
      <c r="V6" s="880"/>
      <c r="W6" s="878"/>
      <c r="X6" s="880">
        <f t="shared" si="0"/>
        <v>5677.24845276</v>
      </c>
      <c r="Y6" s="878">
        <f t="shared" si="1"/>
        <v>5702.3669320026329</v>
      </c>
    </row>
    <row r="7" spans="1:52" ht="18.75" customHeight="1" thickBot="1" x14ac:dyDescent="0.35">
      <c r="A7" s="873" t="s">
        <v>27</v>
      </c>
      <c r="B7" s="880">
        <v>166.51561185220001</v>
      </c>
      <c r="C7" s="878">
        <v>98.558104978901156</v>
      </c>
      <c r="D7" s="880">
        <v>183.44066291499999</v>
      </c>
      <c r="E7" s="878">
        <v>144.65135318156638</v>
      </c>
      <c r="F7" s="880">
        <v>187.65299809499996</v>
      </c>
      <c r="G7" s="878">
        <v>153.46486251177427</v>
      </c>
      <c r="H7" s="880">
        <v>217.23271432999999</v>
      </c>
      <c r="I7" s="878">
        <v>130.16505156585197</v>
      </c>
      <c r="J7" s="955">
        <v>225.12430219499998</v>
      </c>
      <c r="K7" s="957">
        <v>172.81439598456944</v>
      </c>
      <c r="L7" s="880">
        <v>340.17000602499996</v>
      </c>
      <c r="M7" s="878">
        <v>156.71715902407573</v>
      </c>
      <c r="N7" s="880"/>
      <c r="O7" s="878"/>
      <c r="P7" s="880"/>
      <c r="Q7" s="878"/>
      <c r="R7" s="880"/>
      <c r="S7" s="878"/>
      <c r="T7" s="880"/>
      <c r="U7" s="878"/>
      <c r="V7" s="880"/>
      <c r="W7" s="878"/>
      <c r="X7" s="880">
        <f t="shared" si="0"/>
        <v>1320.1362954122001</v>
      </c>
      <c r="Y7" s="878">
        <f t="shared" si="1"/>
        <v>856.37092724673903</v>
      </c>
    </row>
    <row r="8" spans="1:52" x14ac:dyDescent="0.3">
      <c r="B8" s="880"/>
      <c r="C8" s="878"/>
      <c r="D8" s="880"/>
      <c r="E8" s="878"/>
      <c r="F8" s="880"/>
      <c r="G8" s="878"/>
      <c r="H8" s="880"/>
      <c r="I8" s="878"/>
      <c r="J8" s="955">
        <v>0</v>
      </c>
      <c r="K8" s="957">
        <v>0</v>
      </c>
      <c r="L8" s="880"/>
      <c r="M8" s="878"/>
      <c r="N8" s="880"/>
      <c r="O8" s="878"/>
      <c r="P8" s="880"/>
      <c r="Q8" s="878"/>
      <c r="R8" s="880"/>
      <c r="S8" s="878"/>
      <c r="T8" s="880"/>
      <c r="U8" s="878"/>
      <c r="V8" s="880"/>
      <c r="W8" s="878"/>
      <c r="X8" s="880"/>
      <c r="Y8" s="878"/>
    </row>
    <row r="9" spans="1:52" ht="15.5" x14ac:dyDescent="0.3">
      <c r="A9" s="730" t="s">
        <v>379</v>
      </c>
      <c r="B9" s="880">
        <v>24854.783566099999</v>
      </c>
      <c r="C9" s="878">
        <v>28506.300789704939</v>
      </c>
      <c r="D9" s="880">
        <v>31508.595746900002</v>
      </c>
      <c r="E9" s="878">
        <v>29761.172170362643</v>
      </c>
      <c r="F9" s="880">
        <v>29314.504178150019</v>
      </c>
      <c r="G9" s="878">
        <v>27817.914453292859</v>
      </c>
      <c r="H9" s="880">
        <v>30466.500665</v>
      </c>
      <c r="I9" s="878">
        <v>27186.442080090455</v>
      </c>
      <c r="J9" s="955">
        <v>26687.079591650003</v>
      </c>
      <c r="K9" s="957">
        <v>29970.381208122202</v>
      </c>
      <c r="L9" s="880">
        <v>24969.8516122</v>
      </c>
      <c r="M9" s="878">
        <v>27654.604350790618</v>
      </c>
      <c r="N9" s="880"/>
      <c r="O9" s="878"/>
      <c r="P9" s="880"/>
      <c r="Q9" s="878"/>
      <c r="R9" s="880"/>
      <c r="S9" s="878"/>
      <c r="T9" s="880"/>
      <c r="U9" s="878"/>
      <c r="V9" s="880"/>
      <c r="W9" s="878"/>
      <c r="X9" s="880">
        <f t="shared" si="0"/>
        <v>167801.31536000001</v>
      </c>
      <c r="Y9" s="878">
        <f t="shared" si="1"/>
        <v>170896.81505236373</v>
      </c>
    </row>
    <row r="10" spans="1:52" ht="15.5" x14ac:dyDescent="0.3">
      <c r="A10" s="730" t="s">
        <v>378</v>
      </c>
      <c r="B10" s="880">
        <v>44713.980194053998</v>
      </c>
      <c r="C10" s="878">
        <v>46871.765940278332</v>
      </c>
      <c r="D10" s="880">
        <v>42189.065282515076</v>
      </c>
      <c r="E10" s="878">
        <v>50327.343406014217</v>
      </c>
      <c r="F10" s="880">
        <v>42368.530770683661</v>
      </c>
      <c r="G10" s="878">
        <v>48433.238659183517</v>
      </c>
      <c r="H10" s="880">
        <v>42709.790797254231</v>
      </c>
      <c r="I10" s="878">
        <v>46489.190021476919</v>
      </c>
      <c r="J10" s="955">
        <v>44758.515929594229</v>
      </c>
      <c r="K10" s="957">
        <v>50358.374803787636</v>
      </c>
      <c r="L10" s="880">
        <v>44585.533956229272</v>
      </c>
      <c r="M10" s="878">
        <v>49936.519426551698</v>
      </c>
      <c r="N10" s="880"/>
      <c r="O10" s="878"/>
      <c r="P10" s="880"/>
      <c r="Q10" s="878"/>
      <c r="R10" s="880"/>
      <c r="S10" s="878"/>
      <c r="T10" s="880"/>
      <c r="U10" s="878"/>
      <c r="V10" s="880"/>
      <c r="W10" s="878"/>
      <c r="X10" s="880">
        <f t="shared" si="0"/>
        <v>261325.41693033045</v>
      </c>
      <c r="Y10" s="878">
        <f t="shared" si="1"/>
        <v>292416.43225729233</v>
      </c>
    </row>
    <row r="11" spans="1:52" ht="15.5" x14ac:dyDescent="0.3">
      <c r="A11" s="730" t="s">
        <v>374</v>
      </c>
      <c r="B11" s="880">
        <v>69568.76376015399</v>
      </c>
      <c r="C11" s="878">
        <v>75378.066729983286</v>
      </c>
      <c r="D11" s="880">
        <v>73697.661029415074</v>
      </c>
      <c r="E11" s="878">
        <v>80088.515576376871</v>
      </c>
      <c r="F11" s="880">
        <v>71683.03494883368</v>
      </c>
      <c r="G11" s="878">
        <v>76251.153112476357</v>
      </c>
      <c r="H11" s="880">
        <v>73176.29146225423</v>
      </c>
      <c r="I11" s="878">
        <v>73675.632101567389</v>
      </c>
      <c r="J11" s="955">
        <v>71445.595521244235</v>
      </c>
      <c r="K11" s="957">
        <v>80328.756011909834</v>
      </c>
      <c r="L11" s="880">
        <v>69555.385568429279</v>
      </c>
      <c r="M11" s="878">
        <v>77591.12377734232</v>
      </c>
      <c r="N11" s="880"/>
      <c r="O11" s="878"/>
      <c r="P11" s="880"/>
      <c r="Q11" s="878"/>
      <c r="R11" s="880"/>
      <c r="S11" s="878"/>
      <c r="T11" s="880"/>
      <c r="U11" s="878"/>
      <c r="V11" s="880"/>
      <c r="W11" s="878"/>
      <c r="X11" s="955">
        <f>B11+D11+F11+H11+J11+L11+N11+P11+R11+T11+V11</f>
        <v>429126.73229033046</v>
      </c>
      <c r="Y11" s="878">
        <f t="shared" si="1"/>
        <v>463313.24730965606</v>
      </c>
    </row>
    <row r="12" spans="1:52" x14ac:dyDescent="0.3">
      <c r="B12" s="880"/>
      <c r="C12" s="878">
        <v>0</v>
      </c>
      <c r="D12" s="880"/>
      <c r="E12" s="878">
        <v>0</v>
      </c>
      <c r="F12" s="880"/>
      <c r="G12" s="878">
        <v>0</v>
      </c>
      <c r="H12" s="880"/>
      <c r="I12" s="878">
        <v>0</v>
      </c>
      <c r="J12" s="955">
        <v>0</v>
      </c>
      <c r="K12" s="957">
        <v>0</v>
      </c>
      <c r="L12" s="880"/>
      <c r="M12" s="878"/>
      <c r="N12" s="880"/>
      <c r="O12" s="878"/>
      <c r="P12" s="880"/>
      <c r="Q12" s="878"/>
      <c r="R12" s="880"/>
      <c r="S12" s="878"/>
      <c r="T12" s="880"/>
      <c r="U12" s="878"/>
      <c r="V12" s="880"/>
      <c r="W12" s="878"/>
      <c r="X12" s="880">
        <f t="shared" si="0"/>
        <v>0</v>
      </c>
      <c r="Y12" s="878">
        <f t="shared" si="1"/>
        <v>0</v>
      </c>
    </row>
    <row r="13" spans="1:52" ht="31" x14ac:dyDescent="0.3">
      <c r="A13" s="730" t="s">
        <v>397</v>
      </c>
      <c r="B13" s="876">
        <v>24424.17824845</v>
      </c>
      <c r="C13" s="874">
        <v>27401.759955136087</v>
      </c>
      <c r="D13" s="876">
        <v>22357.923908510002</v>
      </c>
      <c r="E13" s="874">
        <v>27990.310626950359</v>
      </c>
      <c r="F13" s="876">
        <v>23364.150215125006</v>
      </c>
      <c r="G13" s="874">
        <v>26901.99164050597</v>
      </c>
      <c r="H13" s="876">
        <v>22291.996367945008</v>
      </c>
      <c r="I13" s="874">
        <v>25466.374793840187</v>
      </c>
      <c r="J13" s="956">
        <v>24671.014025500001</v>
      </c>
      <c r="K13" s="958">
        <v>27579.630305037928</v>
      </c>
      <c r="L13" s="876">
        <v>24867.31572536</v>
      </c>
      <c r="M13" s="874">
        <v>27184.813991617062</v>
      </c>
      <c r="N13" s="876"/>
      <c r="O13" s="874"/>
      <c r="P13" s="876"/>
      <c r="Q13" s="874"/>
      <c r="R13" s="876"/>
      <c r="S13" s="874"/>
      <c r="T13" s="876"/>
      <c r="U13" s="874"/>
      <c r="V13" s="876"/>
      <c r="W13" s="874"/>
      <c r="X13" s="876">
        <f t="shared" si="0"/>
        <v>141976.57849089001</v>
      </c>
      <c r="Y13" s="874">
        <f t="shared" si="1"/>
        <v>162524.88131308759</v>
      </c>
    </row>
    <row r="14" spans="1:52" ht="13.5" thickBot="1" x14ac:dyDescent="0.35">
      <c r="B14" s="669">
        <v>45108</v>
      </c>
      <c r="D14" s="669">
        <v>45139</v>
      </c>
      <c r="F14" s="669">
        <v>45170</v>
      </c>
      <c r="H14" s="669">
        <v>45200</v>
      </c>
      <c r="J14" s="669">
        <v>45231</v>
      </c>
      <c r="L14" s="669">
        <v>45261</v>
      </c>
      <c r="N14" s="669">
        <v>45292</v>
      </c>
      <c r="P14" s="669">
        <v>45323</v>
      </c>
      <c r="R14" s="669">
        <v>45352</v>
      </c>
      <c r="T14" s="669">
        <v>45383</v>
      </c>
      <c r="V14" s="669">
        <v>45413</v>
      </c>
    </row>
    <row r="15" spans="1:52" ht="15.5" x14ac:dyDescent="0.3">
      <c r="A15" s="1084" t="s">
        <v>13</v>
      </c>
      <c r="B15" s="1081">
        <v>10707.835869</v>
      </c>
      <c r="C15" s="1074">
        <v>11629.661163886745</v>
      </c>
      <c r="D15" s="1075">
        <v>12525.638493</v>
      </c>
      <c r="E15" s="1074">
        <v>13162.151408748578</v>
      </c>
      <c r="F15" s="1075">
        <v>12485.164881000001</v>
      </c>
      <c r="G15" s="1074">
        <v>12077.915386622144</v>
      </c>
      <c r="H15" s="1075">
        <v>11581.335886999999</v>
      </c>
      <c r="I15" s="1074">
        <v>11817.064980403915</v>
      </c>
      <c r="J15" s="1075">
        <v>12641.653055999999</v>
      </c>
      <c r="K15" s="1074">
        <v>12750.676263520516</v>
      </c>
      <c r="L15" s="1082">
        <v>13205.810321999999</v>
      </c>
      <c r="M15" s="1074">
        <v>11845.187739134855</v>
      </c>
      <c r="N15" s="1075"/>
      <c r="O15" s="1074"/>
      <c r="P15" s="1075"/>
      <c r="Q15" s="1074"/>
      <c r="R15" s="1075"/>
      <c r="S15" s="1074"/>
      <c r="T15" s="1075"/>
      <c r="U15" s="1074"/>
      <c r="V15" s="1075"/>
      <c r="W15" s="1074"/>
      <c r="X15" s="1075">
        <f t="shared" ref="X15:X17" si="2">B15+D15+F15+H15+J15+L15+N15+P15+R15+T15+V15</f>
        <v>73147.438508000007</v>
      </c>
      <c r="Y15" s="1076">
        <f t="shared" ref="Y15:Y17" si="3">C15+E15+G15+I15+K15+M15+O15+Q15+S15+U15+W15</f>
        <v>73282.656942316753</v>
      </c>
    </row>
    <row r="16" spans="1:52" x14ac:dyDescent="0.3">
      <c r="A16" s="1085" t="s">
        <v>15</v>
      </c>
      <c r="B16" s="253">
        <v>8197.0473249999995</v>
      </c>
      <c r="C16" s="880">
        <v>8969.0006762078574</v>
      </c>
      <c r="D16" s="878">
        <v>9375.0200719999993</v>
      </c>
      <c r="E16" s="880">
        <v>10150.884296783957</v>
      </c>
      <c r="F16" s="878">
        <v>8772.2932600000004</v>
      </c>
      <c r="G16" s="880">
        <v>9314.7022723395858</v>
      </c>
      <c r="H16" s="878">
        <v>10198.370951999999</v>
      </c>
      <c r="I16" s="880">
        <v>9113.52981883549</v>
      </c>
      <c r="J16" s="878">
        <v>11119.281655999999</v>
      </c>
      <c r="K16" s="880">
        <v>9833.5473766634223</v>
      </c>
      <c r="L16" s="1079">
        <v>9530.0998889999992</v>
      </c>
      <c r="M16" s="880">
        <v>9135.2185884840746</v>
      </c>
      <c r="N16" s="878"/>
      <c r="O16" s="880"/>
      <c r="P16" s="878"/>
      <c r="Q16" s="880"/>
      <c r="R16" s="878"/>
      <c r="S16" s="880"/>
      <c r="T16" s="878"/>
      <c r="U16" s="880"/>
      <c r="V16" s="878"/>
      <c r="W16" s="880"/>
      <c r="X16" s="878">
        <f t="shared" si="2"/>
        <v>57192.113153999991</v>
      </c>
      <c r="Y16" s="1077">
        <f t="shared" si="3"/>
        <v>56516.883029314384</v>
      </c>
    </row>
    <row r="17" spans="1:53" ht="16" thickBot="1" x14ac:dyDescent="0.35">
      <c r="A17" s="1086" t="s">
        <v>17</v>
      </c>
      <c r="B17" s="1083">
        <v>813.11744699999997</v>
      </c>
      <c r="C17" s="876">
        <v>858.27757667060837</v>
      </c>
      <c r="D17" s="874">
        <v>1040.8818120000001</v>
      </c>
      <c r="E17" s="876">
        <v>971.37648773052229</v>
      </c>
      <c r="F17" s="874">
        <v>952.38886329000002</v>
      </c>
      <c r="G17" s="876">
        <v>891.35906912340545</v>
      </c>
      <c r="H17" s="874">
        <v>789.09094600000003</v>
      </c>
      <c r="I17" s="876">
        <v>872.10811663497543</v>
      </c>
      <c r="J17" s="874">
        <v>879.18370400000003</v>
      </c>
      <c r="K17" s="876">
        <v>941.0093183409972</v>
      </c>
      <c r="L17" s="1080">
        <v>693.92714699999999</v>
      </c>
      <c r="M17" s="876">
        <v>874.18359698412212</v>
      </c>
      <c r="N17" s="874"/>
      <c r="O17" s="876"/>
      <c r="P17" s="874"/>
      <c r="Q17" s="876"/>
      <c r="R17" s="874"/>
      <c r="S17" s="876"/>
      <c r="T17" s="874"/>
      <c r="U17" s="876"/>
      <c r="V17" s="874"/>
      <c r="W17" s="876"/>
      <c r="X17" s="874">
        <f t="shared" si="2"/>
        <v>5168.5899192900006</v>
      </c>
      <c r="Y17" s="1078">
        <f t="shared" si="3"/>
        <v>5408.3141654846304</v>
      </c>
    </row>
    <row r="18" spans="1:53" x14ac:dyDescent="0.3">
      <c r="B18" s="671"/>
      <c r="O18" s="13"/>
    </row>
    <row r="19" spans="1:53" ht="65.5" thickBot="1" x14ac:dyDescent="0.4">
      <c r="A19" s="772" t="s">
        <v>398</v>
      </c>
      <c r="B19" s="882" t="s">
        <v>402</v>
      </c>
      <c r="C19" s="882" t="s">
        <v>403</v>
      </c>
      <c r="F19" s="13"/>
      <c r="I19" s="12">
        <f>AVERAGE(B5,D5,F5,H5,J5)</f>
        <v>241.73523359999999</v>
      </c>
      <c r="O19" s="13"/>
      <c r="R19" s="959"/>
      <c r="S19" s="959"/>
      <c r="X19" s="12"/>
      <c r="AF19" s="926">
        <v>469</v>
      </c>
      <c r="AG19" s="926">
        <v>272</v>
      </c>
      <c r="AH19" s="926">
        <v>70</v>
      </c>
      <c r="AI19" s="926">
        <v>268</v>
      </c>
    </row>
    <row r="20" spans="1:53" ht="16.5" thickTop="1" thickBot="1" x14ac:dyDescent="0.4">
      <c r="A20" s="773" t="s">
        <v>13</v>
      </c>
      <c r="B20" s="959">
        <v>88289.678377759992</v>
      </c>
      <c r="C20" s="959">
        <v>69443.482791000002</v>
      </c>
      <c r="H20">
        <v>1000000</v>
      </c>
      <c r="I20" s="12">
        <f>MEDIAN(B5,D5,F5,H5,J5)</f>
        <v>256.27233799999999</v>
      </c>
      <c r="O20" s="13"/>
      <c r="R20" s="959"/>
      <c r="S20" s="959"/>
      <c r="AF20" s="926">
        <v>726</v>
      </c>
      <c r="AG20" s="926">
        <v>189</v>
      </c>
      <c r="AH20" s="926">
        <v>85</v>
      </c>
      <c r="AI20" s="926">
        <v>160</v>
      </c>
    </row>
    <row r="21" spans="1:53" ht="16.5" thickTop="1" thickBot="1" x14ac:dyDescent="0.4">
      <c r="A21" s="774" t="s">
        <v>15</v>
      </c>
      <c r="B21" s="959">
        <v>68090.563767372776</v>
      </c>
      <c r="C21" s="959">
        <v>68688.091207000005</v>
      </c>
      <c r="O21" s="13"/>
      <c r="AA21" s="926">
        <v>469</v>
      </c>
      <c r="AB21" s="926">
        <v>726</v>
      </c>
      <c r="AC21" s="926">
        <v>2108</v>
      </c>
      <c r="AF21" s="926">
        <v>2108</v>
      </c>
      <c r="AG21" s="926">
        <v>1067</v>
      </c>
      <c r="AH21" s="926">
        <v>226</v>
      </c>
      <c r="AI21" s="926">
        <v>674</v>
      </c>
      <c r="AX21" s="673"/>
      <c r="BA21"/>
    </row>
    <row r="22" spans="1:53" ht="16.5" thickTop="1" thickBot="1" x14ac:dyDescent="0.4">
      <c r="A22" s="775" t="s">
        <v>17</v>
      </c>
      <c r="B22" s="959">
        <v>6515.7723712319821</v>
      </c>
      <c r="C22" s="959">
        <v>5909.1089338112497</v>
      </c>
      <c r="I22" s="1073">
        <v>73147438508</v>
      </c>
      <c r="J22" s="13">
        <f>I22/1000000</f>
        <v>73147.438508000007</v>
      </c>
      <c r="O22" s="13"/>
      <c r="AA22" s="926">
        <v>272</v>
      </c>
      <c r="AB22" s="926">
        <v>189</v>
      </c>
      <c r="AC22" s="926">
        <v>1067</v>
      </c>
      <c r="AX22" s="673"/>
      <c r="BA22"/>
    </row>
    <row r="23" spans="1:53" ht="16" thickBot="1" x14ac:dyDescent="0.4">
      <c r="A23" s="776" t="s">
        <v>77</v>
      </c>
      <c r="B23" s="959">
        <v>162896.01451636478</v>
      </c>
      <c r="C23" s="959">
        <v>144040.68293181126</v>
      </c>
      <c r="F23" s="959"/>
      <c r="G23" s="959"/>
      <c r="H23" s="959"/>
      <c r="I23" s="1073">
        <v>57192113154</v>
      </c>
      <c r="J23" s="13">
        <f>I23/1000000</f>
        <v>57192.113153999999</v>
      </c>
      <c r="K23" s="959"/>
      <c r="L23" s="959"/>
      <c r="M23" s="959"/>
      <c r="N23" s="959"/>
      <c r="O23" s="13"/>
      <c r="AA23" s="926">
        <v>70</v>
      </c>
      <c r="AB23" s="926">
        <v>85</v>
      </c>
      <c r="AC23" s="926">
        <v>226</v>
      </c>
      <c r="AX23" s="673"/>
      <c r="BA23"/>
    </row>
    <row r="24" spans="1:53" ht="16" thickTop="1" x14ac:dyDescent="0.35">
      <c r="B24" s="671"/>
      <c r="E24" s="1072" t="s">
        <v>330</v>
      </c>
      <c r="F24" t="s">
        <v>442</v>
      </c>
      <c r="G24" s="959"/>
      <c r="H24" s="959"/>
      <c r="I24" s="1073">
        <v>5168589919.29</v>
      </c>
      <c r="J24" s="13">
        <f>I24/1000000</f>
        <v>5168.5899192899997</v>
      </c>
      <c r="K24" s="959"/>
      <c r="L24" s="959"/>
      <c r="M24" s="959"/>
      <c r="N24" s="959"/>
      <c r="O24" s="13"/>
      <c r="AA24" s="926">
        <v>268</v>
      </c>
      <c r="AB24" s="926">
        <v>160</v>
      </c>
      <c r="AC24" s="926">
        <v>674</v>
      </c>
      <c r="AX24" s="673"/>
      <c r="BA24"/>
    </row>
    <row r="25" spans="1:53" ht="15.5" x14ac:dyDescent="0.35">
      <c r="F25" s="959"/>
      <c r="G25" s="959"/>
      <c r="H25" s="959"/>
      <c r="I25" s="959"/>
      <c r="J25" s="959"/>
      <c r="K25" s="959"/>
      <c r="L25" s="959"/>
      <c r="M25" s="959"/>
      <c r="N25" s="959"/>
      <c r="O25" s="13"/>
      <c r="AA25" s="927">
        <v>1079</v>
      </c>
      <c r="AB25" s="927">
        <v>1160</v>
      </c>
      <c r="AC25" s="927">
        <v>4075</v>
      </c>
      <c r="AX25" s="673"/>
      <c r="BA25"/>
    </row>
    <row r="26" spans="1:53" x14ac:dyDescent="0.3">
      <c r="A26" t="s">
        <v>427</v>
      </c>
      <c r="B26" s="1071" t="s">
        <v>428</v>
      </c>
      <c r="C26" t="s">
        <v>429</v>
      </c>
      <c r="D26" s="959" t="s">
        <v>430</v>
      </c>
      <c r="E26" s="1072" t="s">
        <v>439</v>
      </c>
      <c r="F26" s="1072" t="s">
        <v>428</v>
      </c>
      <c r="G26" s="1072" t="s">
        <v>429</v>
      </c>
    </row>
    <row r="27" spans="1:53" x14ac:dyDescent="0.3">
      <c r="A27" t="s">
        <v>13</v>
      </c>
      <c r="B27" s="1071">
        <v>45108</v>
      </c>
      <c r="C27" t="s">
        <v>431</v>
      </c>
      <c r="D27" s="959">
        <v>11629661163.886745</v>
      </c>
      <c r="F27" s="1071" t="s">
        <v>433</v>
      </c>
      <c r="H27" s="1071" t="s">
        <v>434</v>
      </c>
      <c r="J27" s="1071" t="s">
        <v>435</v>
      </c>
      <c r="L27" s="1071" t="s">
        <v>436</v>
      </c>
      <c r="N27" s="1071" t="s">
        <v>437</v>
      </c>
      <c r="P27" s="1071" t="s">
        <v>438</v>
      </c>
      <c r="R27" s="1071" t="s">
        <v>422</v>
      </c>
    </row>
    <row r="28" spans="1:53" x14ac:dyDescent="0.3">
      <c r="A28" t="s">
        <v>13</v>
      </c>
      <c r="B28" s="1071">
        <v>45108</v>
      </c>
      <c r="C28" t="s">
        <v>432</v>
      </c>
      <c r="D28" s="959">
        <v>10707835869</v>
      </c>
      <c r="E28" s="1072" t="s">
        <v>427</v>
      </c>
      <c r="F28" t="s">
        <v>432</v>
      </c>
      <c r="G28" t="s">
        <v>431</v>
      </c>
      <c r="H28" t="s">
        <v>432</v>
      </c>
      <c r="I28" t="s">
        <v>431</v>
      </c>
      <c r="J28" t="s">
        <v>432</v>
      </c>
      <c r="K28" t="s">
        <v>431</v>
      </c>
      <c r="L28" t="s">
        <v>432</v>
      </c>
      <c r="M28" t="s">
        <v>431</v>
      </c>
      <c r="N28" t="s">
        <v>432</v>
      </c>
      <c r="O28" t="s">
        <v>431</v>
      </c>
      <c r="P28" t="s">
        <v>432</v>
      </c>
      <c r="Q28" t="s">
        <v>431</v>
      </c>
    </row>
    <row r="29" spans="1:53" x14ac:dyDescent="0.3">
      <c r="A29" t="s">
        <v>13</v>
      </c>
      <c r="B29" s="1071">
        <v>45139</v>
      </c>
      <c r="C29" t="s">
        <v>431</v>
      </c>
      <c r="D29" s="959">
        <v>13162151408.748577</v>
      </c>
      <c r="E29" t="s">
        <v>13</v>
      </c>
      <c r="F29" s="12">
        <v>10707835869</v>
      </c>
      <c r="G29" s="12">
        <v>11629661163.886745</v>
      </c>
      <c r="H29" s="12">
        <v>12525638493</v>
      </c>
      <c r="I29" s="12">
        <v>13162151408.748577</v>
      </c>
      <c r="J29" s="12">
        <v>12485164881</v>
      </c>
      <c r="K29" s="12">
        <v>12077915386.622145</v>
      </c>
      <c r="L29" s="12">
        <v>11581335887</v>
      </c>
      <c r="M29" s="12">
        <v>11817064980.403915</v>
      </c>
      <c r="N29" s="12">
        <v>12641653056</v>
      </c>
      <c r="O29" s="12">
        <v>12750676263.520515</v>
      </c>
      <c r="P29" s="12">
        <v>13205810322</v>
      </c>
      <c r="Q29" s="12">
        <v>11845187739.134855</v>
      </c>
      <c r="R29" s="12">
        <v>146430095450.31677</v>
      </c>
      <c r="W29" s="672"/>
      <c r="Z29"/>
      <c r="AX29" s="673"/>
      <c r="BA29"/>
    </row>
    <row r="30" spans="1:53" x14ac:dyDescent="0.3">
      <c r="A30" t="s">
        <v>13</v>
      </c>
      <c r="B30" s="1071">
        <v>45139</v>
      </c>
      <c r="C30" t="s">
        <v>432</v>
      </c>
      <c r="D30" s="959">
        <v>12525638493</v>
      </c>
      <c r="E30" t="s">
        <v>15</v>
      </c>
      <c r="F30" s="12">
        <v>8197047325</v>
      </c>
      <c r="G30" s="12">
        <v>8969000676.2078571</v>
      </c>
      <c r="H30" s="12">
        <v>9375020072</v>
      </c>
      <c r="I30" s="12">
        <v>10150884296.783957</v>
      </c>
      <c r="J30" s="12">
        <v>8772293260</v>
      </c>
      <c r="K30" s="12">
        <v>9314702272.3395863</v>
      </c>
      <c r="L30" s="12">
        <v>10198370952</v>
      </c>
      <c r="M30" s="12">
        <v>9113529818.8354893</v>
      </c>
      <c r="N30" s="12">
        <v>11119281656</v>
      </c>
      <c r="O30" s="12">
        <v>9833547376.6634216</v>
      </c>
      <c r="P30" s="12">
        <v>9530099889</v>
      </c>
      <c r="Q30" s="12">
        <v>9135218588.4840755</v>
      </c>
      <c r="R30" s="12">
        <v>113708996183.31438</v>
      </c>
      <c r="W30" s="672"/>
      <c r="Z30"/>
      <c r="AX30" s="673"/>
      <c r="BA30"/>
    </row>
    <row r="31" spans="1:53" x14ac:dyDescent="0.3">
      <c r="A31" t="s">
        <v>13</v>
      </c>
      <c r="B31" s="1071">
        <v>45170</v>
      </c>
      <c r="C31" t="s">
        <v>431</v>
      </c>
      <c r="D31" s="959">
        <v>12077915386.622145</v>
      </c>
      <c r="E31" t="s">
        <v>17</v>
      </c>
      <c r="F31" s="12">
        <v>813117447</v>
      </c>
      <c r="G31" s="12">
        <v>858277576.6706084</v>
      </c>
      <c r="H31" s="12">
        <v>1040881812</v>
      </c>
      <c r="I31" s="12">
        <v>971376487.73052227</v>
      </c>
      <c r="J31" s="12">
        <v>952388863.28999996</v>
      </c>
      <c r="K31" s="12">
        <v>891359069.12340546</v>
      </c>
      <c r="L31" s="12">
        <v>789090946</v>
      </c>
      <c r="M31" s="12">
        <v>872108116.63497543</v>
      </c>
      <c r="N31" s="12">
        <v>879183704</v>
      </c>
      <c r="O31" s="12">
        <v>941009318.34099722</v>
      </c>
      <c r="P31" s="12">
        <v>693927147</v>
      </c>
      <c r="Q31" s="12">
        <v>874183596.98412216</v>
      </c>
      <c r="R31" s="12">
        <v>10576904084.77463</v>
      </c>
      <c r="W31" s="672"/>
      <c r="Z31"/>
      <c r="AX31" s="673"/>
      <c r="BA31"/>
    </row>
    <row r="32" spans="1:53" x14ac:dyDescent="0.3">
      <c r="A32" t="s">
        <v>13</v>
      </c>
      <c r="B32" s="1071">
        <v>45170</v>
      </c>
      <c r="C32" t="s">
        <v>432</v>
      </c>
      <c r="D32" s="959">
        <v>12485164881</v>
      </c>
      <c r="E32" t="s">
        <v>422</v>
      </c>
      <c r="F32" s="12">
        <v>19718000641</v>
      </c>
      <c r="G32" s="12">
        <v>21456939416.765213</v>
      </c>
      <c r="H32" s="12">
        <v>22941540377</v>
      </c>
      <c r="I32" s="12">
        <v>24284412193.263054</v>
      </c>
      <c r="J32" s="12">
        <v>22209847004.290001</v>
      </c>
      <c r="K32" s="12">
        <v>22283976728.085136</v>
      </c>
      <c r="L32" s="12">
        <v>22568797785</v>
      </c>
      <c r="M32" s="12">
        <v>21802702915.874378</v>
      </c>
      <c r="N32" s="12">
        <v>24640118416</v>
      </c>
      <c r="O32" s="12">
        <v>23525232958.524933</v>
      </c>
      <c r="P32" s="12">
        <v>23429837358</v>
      </c>
      <c r="Q32" s="12">
        <v>21854589924.603054</v>
      </c>
      <c r="R32" s="12">
        <v>270715995718.40579</v>
      </c>
      <c r="W32" s="672"/>
      <c r="Z32"/>
      <c r="AX32" s="673"/>
      <c r="BA32"/>
    </row>
    <row r="33" spans="1:53" x14ac:dyDescent="0.3">
      <c r="A33" t="s">
        <v>13</v>
      </c>
      <c r="B33" s="1071">
        <v>45200</v>
      </c>
      <c r="C33" t="s">
        <v>431</v>
      </c>
      <c r="D33" s="959">
        <v>11817064980.403915</v>
      </c>
      <c r="W33" s="672"/>
      <c r="Z33"/>
      <c r="AX33" s="673"/>
      <c r="BA33"/>
    </row>
    <row r="34" spans="1:53" x14ac:dyDescent="0.3">
      <c r="A34" t="s">
        <v>13</v>
      </c>
      <c r="B34" s="1071">
        <v>45200</v>
      </c>
      <c r="C34" t="s">
        <v>432</v>
      </c>
      <c r="D34" s="959">
        <v>11581335887</v>
      </c>
      <c r="F34" s="13">
        <f>F29/1000000</f>
        <v>10707.835869</v>
      </c>
      <c r="G34" s="13">
        <f t="shared" ref="G34:Q34" si="4">G29/1000000</f>
        <v>11629.661163886745</v>
      </c>
      <c r="H34" s="13">
        <f t="shared" si="4"/>
        <v>12525.638493</v>
      </c>
      <c r="I34" s="13">
        <f t="shared" si="4"/>
        <v>13162.151408748578</v>
      </c>
      <c r="J34" s="13">
        <f t="shared" si="4"/>
        <v>12485.164881000001</v>
      </c>
      <c r="K34" s="13">
        <f t="shared" si="4"/>
        <v>12077.915386622144</v>
      </c>
      <c r="L34" s="13">
        <f t="shared" si="4"/>
        <v>11581.335886999999</v>
      </c>
      <c r="M34" s="13">
        <f t="shared" si="4"/>
        <v>11817.064980403915</v>
      </c>
      <c r="N34" s="13">
        <f t="shared" si="4"/>
        <v>12641.653055999999</v>
      </c>
      <c r="O34" s="13">
        <f t="shared" si="4"/>
        <v>12750.676263520516</v>
      </c>
      <c r="P34" s="13">
        <f t="shared" si="4"/>
        <v>13205.810321999999</v>
      </c>
      <c r="Q34" s="13">
        <f t="shared" si="4"/>
        <v>11845.187739134855</v>
      </c>
      <c r="W34" s="672"/>
      <c r="Z34"/>
      <c r="AX34" s="673"/>
      <c r="BA34"/>
    </row>
    <row r="35" spans="1:53" x14ac:dyDescent="0.3">
      <c r="A35" t="s">
        <v>13</v>
      </c>
      <c r="B35" s="1071">
        <v>45231</v>
      </c>
      <c r="C35" t="s">
        <v>431</v>
      </c>
      <c r="D35" s="959">
        <v>12750676263.520515</v>
      </c>
      <c r="F35" s="13">
        <f t="shared" ref="F35:Q35" si="5">F30/1000000</f>
        <v>8197.0473249999995</v>
      </c>
      <c r="G35" s="13">
        <f t="shared" si="5"/>
        <v>8969.0006762078574</v>
      </c>
      <c r="H35" s="13">
        <f t="shared" si="5"/>
        <v>9375.0200719999993</v>
      </c>
      <c r="I35" s="13">
        <f t="shared" si="5"/>
        <v>10150.884296783957</v>
      </c>
      <c r="J35" s="13">
        <f t="shared" si="5"/>
        <v>8772.2932600000004</v>
      </c>
      <c r="K35" s="13">
        <f t="shared" si="5"/>
        <v>9314.7022723395858</v>
      </c>
      <c r="L35" s="13">
        <f t="shared" si="5"/>
        <v>10198.370951999999</v>
      </c>
      <c r="M35" s="13">
        <f t="shared" si="5"/>
        <v>9113.52981883549</v>
      </c>
      <c r="N35" s="13">
        <f t="shared" si="5"/>
        <v>11119.281655999999</v>
      </c>
      <c r="O35" s="13">
        <f t="shared" si="5"/>
        <v>9833.5473766634223</v>
      </c>
      <c r="P35" s="13">
        <f t="shared" si="5"/>
        <v>9530.0998889999992</v>
      </c>
      <c r="Q35" s="13">
        <f t="shared" si="5"/>
        <v>9135.2185884840746</v>
      </c>
    </row>
    <row r="36" spans="1:53" x14ac:dyDescent="0.3">
      <c r="A36" t="s">
        <v>13</v>
      </c>
      <c r="B36" s="1071">
        <v>45231</v>
      </c>
      <c r="C36" t="s">
        <v>432</v>
      </c>
      <c r="D36" s="959">
        <v>12641653056</v>
      </c>
      <c r="F36" s="13">
        <f t="shared" ref="F36:Q36" si="6">F31/1000000</f>
        <v>813.11744699999997</v>
      </c>
      <c r="G36" s="13">
        <f t="shared" si="6"/>
        <v>858.27757667060837</v>
      </c>
      <c r="H36" s="13">
        <f t="shared" si="6"/>
        <v>1040.8818120000001</v>
      </c>
      <c r="I36" s="13">
        <f t="shared" si="6"/>
        <v>971.37648773052229</v>
      </c>
      <c r="J36" s="13">
        <f t="shared" si="6"/>
        <v>952.38886329000002</v>
      </c>
      <c r="K36" s="13">
        <f t="shared" si="6"/>
        <v>891.35906912340545</v>
      </c>
      <c r="L36" s="13">
        <f t="shared" si="6"/>
        <v>789.09094600000003</v>
      </c>
      <c r="M36" s="13">
        <f t="shared" si="6"/>
        <v>872.10811663497543</v>
      </c>
      <c r="N36" s="13">
        <f t="shared" si="6"/>
        <v>879.18370400000003</v>
      </c>
      <c r="O36" s="13">
        <f t="shared" si="6"/>
        <v>941.0093183409972</v>
      </c>
      <c r="P36" s="13">
        <f t="shared" si="6"/>
        <v>693.92714699999999</v>
      </c>
      <c r="Q36" s="13">
        <f t="shared" si="6"/>
        <v>874.18359698412212</v>
      </c>
    </row>
    <row r="37" spans="1:53" x14ac:dyDescent="0.3">
      <c r="A37" t="s">
        <v>13</v>
      </c>
      <c r="B37" s="1071">
        <v>45261</v>
      </c>
      <c r="C37" t="s">
        <v>431</v>
      </c>
      <c r="D37" s="959">
        <v>11845187739.134855</v>
      </c>
    </row>
    <row r="38" spans="1:53" x14ac:dyDescent="0.3">
      <c r="A38" t="s">
        <v>13</v>
      </c>
      <c r="B38" s="1071">
        <v>45261</v>
      </c>
      <c r="C38" t="s">
        <v>432</v>
      </c>
      <c r="D38" s="959">
        <v>13205810322</v>
      </c>
    </row>
    <row r="39" spans="1:53" x14ac:dyDescent="0.3">
      <c r="A39" t="s">
        <v>13</v>
      </c>
      <c r="B39" s="1071">
        <v>45292</v>
      </c>
      <c r="C39" t="s">
        <v>431</v>
      </c>
      <c r="D39" s="959">
        <v>11749921632.747877</v>
      </c>
    </row>
    <row r="40" spans="1:53" x14ac:dyDescent="0.3">
      <c r="A40" t="s">
        <v>13</v>
      </c>
      <c r="B40" s="1071">
        <v>45292</v>
      </c>
      <c r="C40" t="s">
        <v>432</v>
      </c>
      <c r="D40" s="959">
        <v>12893342130</v>
      </c>
    </row>
    <row r="41" spans="1:53" x14ac:dyDescent="0.3">
      <c r="A41" t="s">
        <v>13</v>
      </c>
      <c r="B41" s="1071">
        <v>45323</v>
      </c>
      <c r="C41" t="s">
        <v>431</v>
      </c>
      <c r="D41" s="959">
        <v>11215174935.293236</v>
      </c>
    </row>
    <row r="42" spans="1:53" x14ac:dyDescent="0.3">
      <c r="A42" t="s">
        <v>13</v>
      </c>
      <c r="B42" s="1071">
        <v>45323</v>
      </c>
      <c r="C42" t="s">
        <v>432</v>
      </c>
      <c r="D42" s="959">
        <v>9618023835</v>
      </c>
    </row>
    <row r="43" spans="1:53" x14ac:dyDescent="0.3">
      <c r="A43" t="s">
        <v>13</v>
      </c>
      <c r="B43" s="1071">
        <v>45352</v>
      </c>
      <c r="C43" t="s">
        <v>431</v>
      </c>
      <c r="D43" s="959">
        <v>11944921531.088856</v>
      </c>
    </row>
    <row r="44" spans="1:53" x14ac:dyDescent="0.3">
      <c r="A44" t="s">
        <v>13</v>
      </c>
      <c r="B44" s="1071">
        <v>45352</v>
      </c>
      <c r="C44" t="s">
        <v>432</v>
      </c>
      <c r="D44" s="959">
        <v>9947217044</v>
      </c>
    </row>
    <row r="45" spans="1:53" x14ac:dyDescent="0.3">
      <c r="A45" t="s">
        <v>13</v>
      </c>
      <c r="B45" s="1071">
        <v>45383</v>
      </c>
      <c r="C45" t="s">
        <v>431</v>
      </c>
      <c r="D45" s="959">
        <v>11363270800.836903</v>
      </c>
    </row>
    <row r="46" spans="1:53" x14ac:dyDescent="0.3">
      <c r="A46" t="s">
        <v>13</v>
      </c>
      <c r="B46" s="1071">
        <v>45383</v>
      </c>
      <c r="C46" t="s">
        <v>432</v>
      </c>
      <c r="D46" s="959">
        <v>10244547004</v>
      </c>
    </row>
    <row r="47" spans="1:53" x14ac:dyDescent="0.3">
      <c r="A47" t="s">
        <v>13</v>
      </c>
      <c r="B47" s="1071">
        <v>45413</v>
      </c>
      <c r="C47" t="s">
        <v>431</v>
      </c>
      <c r="D47" s="959">
        <v>13881836544.278524</v>
      </c>
    </row>
    <row r="48" spans="1:53" x14ac:dyDescent="0.3">
      <c r="A48" t="s">
        <v>13</v>
      </c>
      <c r="B48" s="1071">
        <v>45413</v>
      </c>
      <c r="C48" t="s">
        <v>432</v>
      </c>
      <c r="D48" s="959">
        <v>10666059182</v>
      </c>
    </row>
    <row r="49" spans="1:4" x14ac:dyDescent="0.3">
      <c r="A49" t="s">
        <v>13</v>
      </c>
      <c r="B49" s="1071">
        <v>45444</v>
      </c>
      <c r="C49" t="s">
        <v>431</v>
      </c>
      <c r="D49" s="959">
        <v>13988152383.885509</v>
      </c>
    </row>
    <row r="50" spans="1:4" x14ac:dyDescent="0.3">
      <c r="A50" t="s">
        <v>13</v>
      </c>
      <c r="B50" s="1071">
        <v>45444</v>
      </c>
      <c r="C50" t="s">
        <v>432</v>
      </c>
      <c r="D50" s="959">
        <v>10017979095</v>
      </c>
    </row>
    <row r="51" spans="1:4" x14ac:dyDescent="0.3">
      <c r="A51" t="s">
        <v>15</v>
      </c>
      <c r="B51" s="1071">
        <v>45108</v>
      </c>
      <c r="C51" t="s">
        <v>431</v>
      </c>
      <c r="D51" s="959">
        <v>8969000676.2078571</v>
      </c>
    </row>
    <row r="52" spans="1:4" x14ac:dyDescent="0.3">
      <c r="A52" t="s">
        <v>15</v>
      </c>
      <c r="B52" s="1071">
        <v>45108</v>
      </c>
      <c r="C52" t="s">
        <v>432</v>
      </c>
      <c r="D52" s="959">
        <v>8197047325</v>
      </c>
    </row>
    <row r="53" spans="1:4" x14ac:dyDescent="0.3">
      <c r="A53" t="s">
        <v>15</v>
      </c>
      <c r="B53" s="1071">
        <v>45139</v>
      </c>
      <c r="C53" t="s">
        <v>431</v>
      </c>
      <c r="D53" s="959">
        <v>10150884296.783957</v>
      </c>
    </row>
    <row r="54" spans="1:4" x14ac:dyDescent="0.3">
      <c r="A54" t="s">
        <v>15</v>
      </c>
      <c r="B54" s="1071">
        <v>45139</v>
      </c>
      <c r="C54" t="s">
        <v>432</v>
      </c>
      <c r="D54" s="959">
        <v>9375020072</v>
      </c>
    </row>
    <row r="55" spans="1:4" x14ac:dyDescent="0.3">
      <c r="A55" t="s">
        <v>15</v>
      </c>
      <c r="B55" s="1071">
        <v>45170</v>
      </c>
      <c r="C55" t="s">
        <v>431</v>
      </c>
      <c r="D55" s="959">
        <v>9314702272.3395863</v>
      </c>
    </row>
    <row r="56" spans="1:4" x14ac:dyDescent="0.3">
      <c r="A56" t="s">
        <v>15</v>
      </c>
      <c r="B56" s="1071">
        <v>45170</v>
      </c>
      <c r="C56" t="s">
        <v>432</v>
      </c>
      <c r="D56" s="959">
        <v>8772293260</v>
      </c>
    </row>
    <row r="57" spans="1:4" x14ac:dyDescent="0.3">
      <c r="A57" t="s">
        <v>15</v>
      </c>
      <c r="B57" s="1071">
        <v>45200</v>
      </c>
      <c r="C57" t="s">
        <v>431</v>
      </c>
      <c r="D57" s="959">
        <v>9113529818.8354893</v>
      </c>
    </row>
    <row r="58" spans="1:4" x14ac:dyDescent="0.3">
      <c r="A58" t="s">
        <v>15</v>
      </c>
      <c r="B58" s="1071">
        <v>45200</v>
      </c>
      <c r="C58" t="s">
        <v>432</v>
      </c>
      <c r="D58" s="959">
        <v>10198370952</v>
      </c>
    </row>
    <row r="59" spans="1:4" x14ac:dyDescent="0.3">
      <c r="A59" t="s">
        <v>15</v>
      </c>
      <c r="B59" s="1071">
        <v>45231</v>
      </c>
      <c r="C59" t="s">
        <v>431</v>
      </c>
      <c r="D59" s="959">
        <v>9833547376.6634216</v>
      </c>
    </row>
    <row r="60" spans="1:4" x14ac:dyDescent="0.3">
      <c r="A60" t="s">
        <v>15</v>
      </c>
      <c r="B60" s="1071">
        <v>45231</v>
      </c>
      <c r="C60" t="s">
        <v>432</v>
      </c>
      <c r="D60" s="959">
        <v>11119281656</v>
      </c>
    </row>
    <row r="61" spans="1:4" x14ac:dyDescent="0.3">
      <c r="A61" t="s">
        <v>15</v>
      </c>
      <c r="B61" s="1071">
        <v>45261</v>
      </c>
      <c r="C61" t="s">
        <v>431</v>
      </c>
      <c r="D61" s="959">
        <v>9135218588.4840755</v>
      </c>
    </row>
    <row r="62" spans="1:4" x14ac:dyDescent="0.3">
      <c r="A62" t="s">
        <v>15</v>
      </c>
      <c r="B62" s="1071">
        <v>45261</v>
      </c>
      <c r="C62" t="s">
        <v>432</v>
      </c>
      <c r="D62" s="959">
        <v>9530099889</v>
      </c>
    </row>
    <row r="63" spans="1:4" x14ac:dyDescent="0.3">
      <c r="A63" t="s">
        <v>15</v>
      </c>
      <c r="B63" s="1071">
        <v>45292</v>
      </c>
      <c r="C63" t="s">
        <v>431</v>
      </c>
      <c r="D63" s="959">
        <v>9061747679.8682842</v>
      </c>
    </row>
    <row r="64" spans="1:4" x14ac:dyDescent="0.3">
      <c r="A64" t="s">
        <v>15</v>
      </c>
      <c r="B64" s="1071">
        <v>45292</v>
      </c>
      <c r="C64" t="s">
        <v>432</v>
      </c>
      <c r="D64" s="959">
        <v>9902808004</v>
      </c>
    </row>
    <row r="65" spans="1:4" x14ac:dyDescent="0.3">
      <c r="A65" t="s">
        <v>15</v>
      </c>
      <c r="B65" s="1071">
        <v>45323</v>
      </c>
      <c r="C65" t="s">
        <v>431</v>
      </c>
      <c r="D65" s="959">
        <v>8649341555.2630444</v>
      </c>
    </row>
    <row r="66" spans="1:4" x14ac:dyDescent="0.3">
      <c r="A66" t="s">
        <v>15</v>
      </c>
      <c r="B66" s="1071">
        <v>45323</v>
      </c>
      <c r="C66" t="s">
        <v>432</v>
      </c>
      <c r="D66" s="959">
        <v>10153467189</v>
      </c>
    </row>
    <row r="67" spans="1:4" x14ac:dyDescent="0.3">
      <c r="A67" t="s">
        <v>15</v>
      </c>
      <c r="B67" s="1071">
        <v>45352</v>
      </c>
      <c r="C67" t="s">
        <v>431</v>
      </c>
      <c r="D67" s="959">
        <v>9212135055.3415852</v>
      </c>
    </row>
    <row r="68" spans="1:4" x14ac:dyDescent="0.3">
      <c r="A68" t="s">
        <v>15</v>
      </c>
      <c r="B68" s="1071">
        <v>45352</v>
      </c>
      <c r="C68" t="s">
        <v>432</v>
      </c>
      <c r="D68" s="959">
        <v>8218248778</v>
      </c>
    </row>
    <row r="69" spans="1:4" x14ac:dyDescent="0.3">
      <c r="A69" t="s">
        <v>15</v>
      </c>
      <c r="B69" s="1071">
        <v>45383</v>
      </c>
      <c r="C69" t="s">
        <v>431</v>
      </c>
      <c r="D69" s="959">
        <v>8763555709.8705254</v>
      </c>
    </row>
    <row r="70" spans="1:4" x14ac:dyDescent="0.3">
      <c r="A70" t="s">
        <v>15</v>
      </c>
      <c r="B70" s="1071">
        <v>45383</v>
      </c>
      <c r="C70" t="s">
        <v>432</v>
      </c>
      <c r="D70" s="959">
        <v>10361990576</v>
      </c>
    </row>
    <row r="71" spans="1:4" x14ac:dyDescent="0.3">
      <c r="A71" t="s">
        <v>15</v>
      </c>
      <c r="B71" s="1071">
        <v>45413</v>
      </c>
      <c r="C71" t="s">
        <v>431</v>
      </c>
      <c r="D71" s="959">
        <v>10705918220.495243</v>
      </c>
    </row>
    <row r="72" spans="1:4" x14ac:dyDescent="0.3">
      <c r="A72" t="s">
        <v>15</v>
      </c>
      <c r="B72" s="1071">
        <v>45413</v>
      </c>
      <c r="C72" t="s">
        <v>432</v>
      </c>
      <c r="D72" s="959">
        <v>10262755183</v>
      </c>
    </row>
    <row r="73" spans="1:4" x14ac:dyDescent="0.3">
      <c r="A73" t="s">
        <v>15</v>
      </c>
      <c r="B73" s="1071">
        <v>45444</v>
      </c>
      <c r="C73" t="s">
        <v>431</v>
      </c>
      <c r="D73" s="959">
        <v>10787910879.085131</v>
      </c>
    </row>
    <row r="74" spans="1:4" x14ac:dyDescent="0.3">
      <c r="A74" t="s">
        <v>15</v>
      </c>
      <c r="B74" s="1071">
        <v>45444</v>
      </c>
      <c r="C74" t="s">
        <v>432</v>
      </c>
      <c r="D74" s="959">
        <v>9790199095</v>
      </c>
    </row>
    <row r="75" spans="1:4" x14ac:dyDescent="0.3">
      <c r="A75" t="s">
        <v>17</v>
      </c>
      <c r="B75" s="1071">
        <v>45108</v>
      </c>
      <c r="C75" t="s">
        <v>431</v>
      </c>
      <c r="D75" s="959">
        <v>858277576.6706084</v>
      </c>
    </row>
    <row r="76" spans="1:4" x14ac:dyDescent="0.3">
      <c r="A76" t="s">
        <v>17</v>
      </c>
      <c r="B76" s="1071">
        <v>45108</v>
      </c>
      <c r="C76" t="s">
        <v>432</v>
      </c>
      <c r="D76" s="959">
        <v>813117447</v>
      </c>
    </row>
    <row r="77" spans="1:4" x14ac:dyDescent="0.3">
      <c r="A77" t="s">
        <v>17</v>
      </c>
      <c r="B77" s="1071">
        <v>45139</v>
      </c>
      <c r="C77" t="s">
        <v>431</v>
      </c>
      <c r="D77" s="959">
        <v>971376487.73052227</v>
      </c>
    </row>
    <row r="78" spans="1:4" x14ac:dyDescent="0.3">
      <c r="A78" t="s">
        <v>17</v>
      </c>
      <c r="B78" s="1071">
        <v>45139</v>
      </c>
      <c r="C78" t="s">
        <v>432</v>
      </c>
      <c r="D78" s="959">
        <v>1040881812</v>
      </c>
    </row>
    <row r="79" spans="1:4" x14ac:dyDescent="0.3">
      <c r="A79" t="s">
        <v>17</v>
      </c>
      <c r="B79" s="1071">
        <v>45170</v>
      </c>
      <c r="C79" t="s">
        <v>431</v>
      </c>
      <c r="D79" s="959">
        <v>891359069.12340546</v>
      </c>
    </row>
    <row r="80" spans="1:4" x14ac:dyDescent="0.3">
      <c r="A80" t="s">
        <v>17</v>
      </c>
      <c r="B80" s="1071">
        <v>45170</v>
      </c>
      <c r="C80" t="s">
        <v>432</v>
      </c>
      <c r="D80" s="959">
        <v>952388863.28999996</v>
      </c>
    </row>
    <row r="81" spans="1:4" x14ac:dyDescent="0.3">
      <c r="A81" t="s">
        <v>17</v>
      </c>
      <c r="B81" s="1071">
        <v>45200</v>
      </c>
      <c r="C81" t="s">
        <v>431</v>
      </c>
      <c r="D81" s="959">
        <v>872108116.63497543</v>
      </c>
    </row>
    <row r="82" spans="1:4" x14ac:dyDescent="0.3">
      <c r="A82" t="s">
        <v>17</v>
      </c>
      <c r="B82" s="1071">
        <v>45200</v>
      </c>
      <c r="C82" t="s">
        <v>432</v>
      </c>
      <c r="D82" s="959">
        <v>789090946</v>
      </c>
    </row>
    <row r="83" spans="1:4" x14ac:dyDescent="0.3">
      <c r="A83" t="s">
        <v>17</v>
      </c>
      <c r="B83" s="1071">
        <v>45231</v>
      </c>
      <c r="C83" t="s">
        <v>431</v>
      </c>
      <c r="D83" s="959">
        <v>941009318.34099722</v>
      </c>
    </row>
    <row r="84" spans="1:4" x14ac:dyDescent="0.3">
      <c r="A84" t="s">
        <v>17</v>
      </c>
      <c r="B84" s="1071">
        <v>45231</v>
      </c>
      <c r="C84" t="s">
        <v>432</v>
      </c>
      <c r="D84" s="959">
        <v>879183704</v>
      </c>
    </row>
    <row r="85" spans="1:4" x14ac:dyDescent="0.3">
      <c r="A85" t="s">
        <v>17</v>
      </c>
      <c r="B85" s="1071">
        <v>45261</v>
      </c>
      <c r="C85" t="s">
        <v>431</v>
      </c>
      <c r="D85" s="959">
        <v>874183596.98412216</v>
      </c>
    </row>
    <row r="86" spans="1:4" x14ac:dyDescent="0.3">
      <c r="A86" t="s">
        <v>17</v>
      </c>
      <c r="B86" s="1071">
        <v>45261</v>
      </c>
      <c r="C86" t="s">
        <v>432</v>
      </c>
      <c r="D86" s="959">
        <v>693927147</v>
      </c>
    </row>
    <row r="87" spans="1:4" x14ac:dyDescent="0.3">
      <c r="A87" t="s">
        <v>17</v>
      </c>
      <c r="B87" s="1071">
        <v>45292</v>
      </c>
      <c r="C87" t="s">
        <v>431</v>
      </c>
      <c r="D87" s="959">
        <v>867152888.02567339</v>
      </c>
    </row>
    <row r="88" spans="1:4" x14ac:dyDescent="0.3">
      <c r="A88" t="s">
        <v>17</v>
      </c>
      <c r="B88" s="1071">
        <v>45292</v>
      </c>
      <c r="C88" t="s">
        <v>432</v>
      </c>
      <c r="D88" s="959">
        <v>1091889291</v>
      </c>
    </row>
    <row r="89" spans="1:4" x14ac:dyDescent="0.3">
      <c r="A89" t="s">
        <v>17</v>
      </c>
      <c r="B89" s="1071">
        <v>45323</v>
      </c>
      <c r="C89" t="s">
        <v>431</v>
      </c>
      <c r="D89" s="959">
        <v>827688187.10651147</v>
      </c>
    </row>
    <row r="90" spans="1:4" x14ac:dyDescent="0.3">
      <c r="A90" t="s">
        <v>17</v>
      </c>
      <c r="B90" s="1071">
        <v>45323</v>
      </c>
      <c r="C90" t="s">
        <v>432</v>
      </c>
      <c r="D90" s="959">
        <v>981177121.15999997</v>
      </c>
    </row>
    <row r="91" spans="1:4" x14ac:dyDescent="0.3">
      <c r="A91" t="s">
        <v>17</v>
      </c>
      <c r="B91" s="1071">
        <v>45352</v>
      </c>
      <c r="C91" t="s">
        <v>431</v>
      </c>
      <c r="D91" s="959">
        <v>881544024.43460178</v>
      </c>
    </row>
    <row r="92" spans="1:4" x14ac:dyDescent="0.3">
      <c r="A92" t="s">
        <v>17</v>
      </c>
      <c r="B92" s="1071">
        <v>45352</v>
      </c>
      <c r="C92" t="s">
        <v>432</v>
      </c>
      <c r="D92" s="959">
        <v>952506411.38</v>
      </c>
    </row>
    <row r="93" spans="1:4" x14ac:dyDescent="0.3">
      <c r="A93" t="s">
        <v>17</v>
      </c>
      <c r="B93" s="1071">
        <v>45383</v>
      </c>
      <c r="C93" t="s">
        <v>431</v>
      </c>
      <c r="D93" s="959">
        <v>838617771.27947617</v>
      </c>
    </row>
    <row r="94" spans="1:4" x14ac:dyDescent="0.3">
      <c r="A94" t="s">
        <v>17</v>
      </c>
      <c r="B94" s="1071">
        <v>45383</v>
      </c>
      <c r="C94" t="s">
        <v>432</v>
      </c>
      <c r="D94" s="959">
        <v>851969896.72000003</v>
      </c>
    </row>
    <row r="95" spans="1:4" x14ac:dyDescent="0.3">
      <c r="A95" t="s">
        <v>17</v>
      </c>
      <c r="B95" s="1071">
        <v>45413</v>
      </c>
      <c r="C95" t="s">
        <v>431</v>
      </c>
      <c r="D95" s="959">
        <v>1024489781.8655739</v>
      </c>
    </row>
    <row r="96" spans="1:4" x14ac:dyDescent="0.3">
      <c r="A96" t="s">
        <v>17</v>
      </c>
      <c r="B96" s="1071">
        <v>45413</v>
      </c>
      <c r="C96" t="s">
        <v>432</v>
      </c>
      <c r="D96" s="959">
        <v>925904652.31999993</v>
      </c>
    </row>
    <row r="97" spans="1:4" x14ac:dyDescent="0.3">
      <c r="A97" t="s">
        <v>17</v>
      </c>
      <c r="B97" s="1071">
        <v>45444</v>
      </c>
      <c r="C97" t="s">
        <v>431</v>
      </c>
      <c r="D97" s="959">
        <v>1032335969.2904437</v>
      </c>
    </row>
    <row r="98" spans="1:4" x14ac:dyDescent="0.3">
      <c r="A98" t="s">
        <v>17</v>
      </c>
      <c r="B98" s="1071">
        <v>45444</v>
      </c>
      <c r="C98" t="s">
        <v>432</v>
      </c>
      <c r="D98" s="959">
        <v>865073017.21000004</v>
      </c>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48"/>
  <sheetViews>
    <sheetView workbookViewId="0">
      <selection activeCell="P34" sqref="P34"/>
    </sheetView>
  </sheetViews>
  <sheetFormatPr defaultRowHeight="13" x14ac:dyDescent="0.3"/>
  <cols>
    <col min="2" max="2" width="10.88671875" bestFit="1" customWidth="1"/>
    <col min="3" max="5" width="11" bestFit="1" customWidth="1"/>
    <col min="6" max="6" width="16.109375" bestFit="1" customWidth="1"/>
  </cols>
  <sheetData>
    <row r="3" spans="2:6" ht="18" x14ac:dyDescent="0.3">
      <c r="B3" s="855" t="s">
        <v>399</v>
      </c>
      <c r="C3" s="855" t="s">
        <v>20</v>
      </c>
      <c r="D3" s="855" t="s">
        <v>400</v>
      </c>
      <c r="E3" s="855" t="s">
        <v>13</v>
      </c>
      <c r="F3" s="856" t="s">
        <v>401</v>
      </c>
    </row>
    <row r="4" spans="2:6" ht="18.5" x14ac:dyDescent="0.45">
      <c r="B4" s="857">
        <v>45292</v>
      </c>
      <c r="C4" s="858">
        <v>0.95199323335769082</v>
      </c>
      <c r="D4" s="858">
        <v>0.93274098695221253</v>
      </c>
      <c r="E4" s="858">
        <v>0.91578585137916724</v>
      </c>
      <c r="F4" s="859">
        <f>AVERAGE(C4:E4)</f>
        <v>0.93350669056302349</v>
      </c>
    </row>
    <row r="5" spans="2:6" ht="18.5" x14ac:dyDescent="0.45">
      <c r="B5" s="857">
        <v>45323</v>
      </c>
      <c r="C5" s="860">
        <v>1.0069999999999999</v>
      </c>
      <c r="D5" s="860">
        <v>0.99099999999999999</v>
      </c>
      <c r="E5" s="861">
        <v>0.87</v>
      </c>
      <c r="F5" s="859">
        <f>AVERAGE(C5:E5)</f>
        <v>0.95599999999999996</v>
      </c>
    </row>
    <row r="6" spans="2:6" ht="18.5" x14ac:dyDescent="0.45">
      <c r="B6" s="857">
        <v>45352</v>
      </c>
      <c r="C6" s="858">
        <v>0.86556134812069874</v>
      </c>
      <c r="D6" s="858">
        <v>0.77112427637474534</v>
      </c>
      <c r="E6" s="858">
        <v>0.85497891790021918</v>
      </c>
      <c r="F6" s="859">
        <v>0.8405788792665464</v>
      </c>
    </row>
    <row r="7" spans="2:6" ht="18.5" x14ac:dyDescent="0.45">
      <c r="B7" s="857">
        <v>45383</v>
      </c>
      <c r="C7" s="862">
        <v>0.82287095405625399</v>
      </c>
      <c r="D7" s="862">
        <v>0.8358025530161689</v>
      </c>
      <c r="E7" s="862">
        <v>0.82696506760236921</v>
      </c>
      <c r="F7" s="859">
        <v>0.8274233567610374</v>
      </c>
    </row>
    <row r="8" spans="2:6" ht="18.5" x14ac:dyDescent="0.45">
      <c r="B8" s="857">
        <v>45413</v>
      </c>
      <c r="C8" s="863">
        <v>0.84780578760776726</v>
      </c>
      <c r="D8" s="863">
        <v>0.78174649912363481</v>
      </c>
      <c r="E8" s="863">
        <v>0.80090483769322229</v>
      </c>
      <c r="F8" s="864">
        <v>0.81643615320353968</v>
      </c>
    </row>
    <row r="9" spans="2:6" ht="18.5" x14ac:dyDescent="0.45">
      <c r="B9" s="857">
        <v>45444</v>
      </c>
      <c r="C9" s="863">
        <v>0.84780578760776726</v>
      </c>
      <c r="D9" s="863">
        <v>0.78174649912363481</v>
      </c>
      <c r="E9" s="863">
        <v>0.80090483769322229</v>
      </c>
      <c r="F9" s="864">
        <v>0.81643615320353968</v>
      </c>
    </row>
    <row r="10" spans="2:6" ht="18.5" x14ac:dyDescent="0.45">
      <c r="B10" s="865">
        <v>45474</v>
      </c>
      <c r="C10" s="866">
        <v>0.88410354204062358</v>
      </c>
      <c r="D10" s="866">
        <v>0.93772939739059502</v>
      </c>
      <c r="E10" s="866">
        <v>0.83780233123209191</v>
      </c>
      <c r="F10" s="864">
        <f>AVERAGE(C10:E10)</f>
        <v>0.8865450902211035</v>
      </c>
    </row>
    <row r="11" spans="2:6" ht="18.5" x14ac:dyDescent="0.45">
      <c r="B11" s="865">
        <v>45505</v>
      </c>
      <c r="C11" s="867">
        <v>0.83499999999999996</v>
      </c>
      <c r="D11" s="867">
        <v>0.85199999999999998</v>
      </c>
      <c r="E11" s="867">
        <v>0.85899999999999999</v>
      </c>
      <c r="F11" s="868">
        <v>0.88200000000000001</v>
      </c>
    </row>
    <row r="48" spans="1:1" x14ac:dyDescent="0.3">
      <c r="A48" s="85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Perfomance Projections Report</vt:lpstr>
      <vt:lpstr>Sheet5</vt:lpstr>
      <vt:lpstr>ICD,SOUTHERN</vt:lpstr>
      <vt:lpstr>yesterdays projections</vt:lpstr>
      <vt:lpstr>Sheet4</vt:lpstr>
      <vt:lpstr>Sheet3</vt:lpstr>
      <vt:lpstr>FINANCE</vt:lpstr>
      <vt:lpstr>Sheet7</vt:lpstr>
      <vt:lpstr>REI</vt:lpstr>
      <vt:lpstr>Current Stocks Projections</vt:lpstr>
      <vt:lpstr>treasury targets</vt:lpstr>
      <vt:lpstr>Sheet2</vt:lpstr>
      <vt:lpstr>Sheet1</vt:lpstr>
      <vt:lpstr>Container &amp; Motor V Analysis</vt:lpstr>
      <vt:lpstr>year to date</vt:lpstr>
      <vt:lpstr>ypt</vt:lpstr>
      <vt:lpstr>'Current Stocks Projections'!Print_Area</vt:lpstr>
      <vt:lpstr>'Perfomance Projections Report'!Print_Area</vt:lpstr>
      <vt:lpstr>REI!Print_Area</vt:lpstr>
      <vt:lpstr>'treasury targets'!Print_Area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dc:creator>
  <cp:lastModifiedBy>USER</cp:lastModifiedBy>
  <cp:lastPrinted>2024-06-04T05:33:42Z</cp:lastPrinted>
  <dcterms:created xsi:type="dcterms:W3CDTF">2024-05-03T10:11:27Z</dcterms:created>
  <dcterms:modified xsi:type="dcterms:W3CDTF">2025-02-14T06:05:34Z</dcterms:modified>
</cp:coreProperties>
</file>